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readi\Box\s28\"/>
    </mc:Choice>
  </mc:AlternateContent>
  <xr:revisionPtr revIDLastSave="0" documentId="13_ncr:1_{D05CAE82-7C9C-452B-BB2A-C0DAF5617EE4}" xr6:coauthVersionLast="47" xr6:coauthVersionMax="47" xr10:uidLastSave="{00000000-0000-0000-0000-000000000000}"/>
  <bookViews>
    <workbookView xWindow="-120" yWindow="-120" windowWidth="29040" windowHeight="15720" tabRatio="817" xr2:uid="{00000000-000D-0000-FFFF-FFFF00000000}"/>
  </bookViews>
  <sheets>
    <sheet name="Rosters" sheetId="1" r:id="rId1"/>
    <sheet name="Card Rankings" sheetId="2" r:id="rId2"/>
    <sheet name="UNOWNED_2025" sheetId="3" r:id="rId3"/>
    <sheet name="Last 3 Games Randomizer" sheetId="4" r:id="rId4"/>
    <sheet name="ALL" sheetId="5" r:id="rId5"/>
    <sheet name="ALL_SOMIFA"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97" i="1" l="1"/>
  <c r="K1084" i="1" l="1"/>
  <c r="L1084" i="1"/>
  <c r="M1084" i="1"/>
  <c r="N1084" i="1"/>
  <c r="O1084" i="1"/>
  <c r="P1084" i="1"/>
  <c r="Q1084" i="1"/>
  <c r="R1084" i="1"/>
  <c r="S1084" i="1"/>
  <c r="T1084" i="1"/>
  <c r="U1084" i="1"/>
  <c r="V1084" i="1"/>
  <c r="W1084" i="1"/>
  <c r="X1084" i="1"/>
  <c r="Y1084" i="1"/>
  <c r="G1866" i="1"/>
  <c r="G1797" i="1"/>
  <c r="G1728" i="1"/>
  <c r="G1658" i="1"/>
  <c r="G1588" i="1"/>
  <c r="G1519" i="1"/>
  <c r="G1449" i="1"/>
  <c r="G1380" i="1"/>
  <c r="G1315" i="1"/>
  <c r="G1249" i="1"/>
  <c r="G1182" i="1"/>
  <c r="G1113" i="1"/>
  <c r="G1043" i="1"/>
  <c r="G974" i="1"/>
  <c r="G905" i="1"/>
  <c r="G836" i="1"/>
  <c r="G768" i="1"/>
  <c r="G697" i="1"/>
  <c r="G628" i="1"/>
  <c r="G559" i="1"/>
  <c r="G487" i="1"/>
  <c r="G419" i="1"/>
  <c r="G350" i="1"/>
  <c r="G211" i="1"/>
  <c r="G142" i="1"/>
  <c r="G73" i="1"/>
  <c r="G4" i="1"/>
  <c r="G281" i="1"/>
  <c r="S1646" i="5" l="1"/>
  <c r="R1646" i="5"/>
  <c r="Q1646" i="5"/>
  <c r="I1646" i="5"/>
  <c r="H1646" i="5"/>
  <c r="S1645" i="5"/>
  <c r="R1645" i="5"/>
  <c r="Q1645" i="5"/>
  <c r="I1645" i="5"/>
  <c r="H1645" i="5"/>
  <c r="S1644" i="5"/>
  <c r="R1644" i="5"/>
  <c r="Q1644" i="5"/>
  <c r="I1644" i="5"/>
  <c r="H1644" i="5"/>
  <c r="R1643" i="5"/>
  <c r="S1643" i="5" s="1"/>
  <c r="Q1643" i="5"/>
  <c r="I1643" i="5"/>
  <c r="H1643" i="5"/>
  <c r="S1642" i="5"/>
  <c r="R1642" i="5"/>
  <c r="Q1642" i="5"/>
  <c r="I1642" i="5"/>
  <c r="H1642" i="5"/>
  <c r="S1641" i="5"/>
  <c r="R1641" i="5"/>
  <c r="Q1641" i="5"/>
  <c r="I1641" i="5"/>
  <c r="H1641" i="5"/>
  <c r="S1640" i="5"/>
  <c r="R1640" i="5"/>
  <c r="Q1640" i="5"/>
  <c r="I1640" i="5"/>
  <c r="H1640" i="5"/>
  <c r="R1639" i="5"/>
  <c r="S1639" i="5" s="1"/>
  <c r="Q1639" i="5"/>
  <c r="I1639" i="5"/>
  <c r="H1639" i="5"/>
  <c r="S1638" i="5"/>
  <c r="R1638" i="5"/>
  <c r="Q1638" i="5"/>
  <c r="I1638" i="5"/>
  <c r="H1638" i="5"/>
  <c r="S1637" i="5"/>
  <c r="R1637" i="5"/>
  <c r="Q1637" i="5"/>
  <c r="I1637" i="5"/>
  <c r="H1637" i="5"/>
  <c r="S1636" i="5"/>
  <c r="R1636" i="5"/>
  <c r="Q1636" i="5"/>
  <c r="I1636" i="5"/>
  <c r="H1636" i="5"/>
  <c r="R1635" i="5"/>
  <c r="S1635" i="5" s="1"/>
  <c r="Q1635" i="5"/>
  <c r="I1635" i="5"/>
  <c r="H1635" i="5"/>
  <c r="S1634" i="5"/>
  <c r="R1634" i="5"/>
  <c r="Q1634" i="5"/>
  <c r="I1634" i="5"/>
  <c r="H1634" i="5"/>
  <c r="S1633" i="5"/>
  <c r="R1633" i="5"/>
  <c r="Q1633" i="5"/>
  <c r="I1633" i="5"/>
  <c r="H1633" i="5"/>
  <c r="S1632" i="5"/>
  <c r="R1632" i="5"/>
  <c r="Q1632" i="5"/>
  <c r="I1632" i="5"/>
  <c r="H1632" i="5"/>
  <c r="R1631" i="5"/>
  <c r="S1631" i="5" s="1"/>
  <c r="Q1631" i="5"/>
  <c r="I1631" i="5"/>
  <c r="H1631" i="5"/>
  <c r="S1630" i="5"/>
  <c r="R1630" i="5"/>
  <c r="Q1630" i="5"/>
  <c r="I1630" i="5"/>
  <c r="H1630" i="5"/>
  <c r="S1629" i="5"/>
  <c r="R1629" i="5"/>
  <c r="Q1629" i="5"/>
  <c r="I1629" i="5"/>
  <c r="H1629" i="5"/>
  <c r="S1628" i="5"/>
  <c r="R1628" i="5"/>
  <c r="Q1628" i="5"/>
  <c r="I1628" i="5"/>
  <c r="H1628" i="5"/>
  <c r="R1627" i="5"/>
  <c r="S1627" i="5" s="1"/>
  <c r="Q1627" i="5"/>
  <c r="I1627" i="5"/>
  <c r="H1627" i="5"/>
  <c r="S1626" i="5"/>
  <c r="R1626" i="5"/>
  <c r="Q1626" i="5"/>
  <c r="I1626" i="5"/>
  <c r="H1626" i="5"/>
  <c r="S1625" i="5"/>
  <c r="R1625" i="5"/>
  <c r="Q1625" i="5"/>
  <c r="I1625" i="5"/>
  <c r="H1625" i="5"/>
  <c r="S1624" i="5"/>
  <c r="R1624" i="5"/>
  <c r="Q1624" i="5"/>
  <c r="I1624" i="5"/>
  <c r="H1624" i="5"/>
  <c r="R1623" i="5"/>
  <c r="S1623" i="5" s="1"/>
  <c r="Q1623" i="5"/>
  <c r="I1623" i="5"/>
  <c r="H1623" i="5"/>
  <c r="S1622" i="5"/>
  <c r="R1622" i="5"/>
  <c r="Q1622" i="5"/>
  <c r="I1622" i="5"/>
  <c r="H1622" i="5"/>
  <c r="S1621" i="5"/>
  <c r="R1621" i="5"/>
  <c r="Q1621" i="5"/>
  <c r="I1621" i="5"/>
  <c r="H1621" i="5"/>
  <c r="S1620" i="5"/>
  <c r="R1620" i="5"/>
  <c r="Q1620" i="5"/>
  <c r="I1620" i="5"/>
  <c r="H1620" i="5"/>
  <c r="R1619" i="5"/>
  <c r="S1619" i="5" s="1"/>
  <c r="Q1619" i="5"/>
  <c r="I1619" i="5"/>
  <c r="H1619" i="5"/>
  <c r="S1618" i="5"/>
  <c r="R1618" i="5"/>
  <c r="Q1618" i="5"/>
  <c r="I1618" i="5"/>
  <c r="H1618" i="5"/>
  <c r="S1617" i="5"/>
  <c r="R1617" i="5"/>
  <c r="Q1617" i="5"/>
  <c r="I1617" i="5"/>
  <c r="H1617" i="5"/>
  <c r="S1616" i="5"/>
  <c r="R1616" i="5"/>
  <c r="Q1616" i="5"/>
  <c r="I1616" i="5"/>
  <c r="H1616" i="5"/>
  <c r="R1615" i="5"/>
  <c r="S1615" i="5" s="1"/>
  <c r="Q1615" i="5"/>
  <c r="I1615" i="5"/>
  <c r="H1615" i="5"/>
  <c r="S1614" i="5"/>
  <c r="R1614" i="5"/>
  <c r="Q1614" i="5"/>
  <c r="I1614" i="5"/>
  <c r="H1614" i="5"/>
  <c r="S1613" i="5"/>
  <c r="R1613" i="5"/>
  <c r="Q1613" i="5"/>
  <c r="I1613" i="5"/>
  <c r="H1613" i="5"/>
  <c r="S1612" i="5"/>
  <c r="R1612" i="5"/>
  <c r="Q1612" i="5"/>
  <c r="I1612" i="5"/>
  <c r="H1612" i="5"/>
  <c r="R1611" i="5"/>
  <c r="S1611" i="5" s="1"/>
  <c r="Q1611" i="5"/>
  <c r="I1611" i="5"/>
  <c r="H1611" i="5"/>
  <c r="S1610" i="5"/>
  <c r="R1610" i="5"/>
  <c r="Q1610" i="5"/>
  <c r="I1610" i="5"/>
  <c r="H1610" i="5"/>
  <c r="S1609" i="5"/>
  <c r="R1609" i="5"/>
  <c r="Q1609" i="5"/>
  <c r="I1609" i="5"/>
  <c r="H1609" i="5"/>
  <c r="S1608" i="5"/>
  <c r="R1608" i="5"/>
  <c r="Q1608" i="5"/>
  <c r="I1608" i="5"/>
  <c r="H1608" i="5"/>
  <c r="R1607" i="5"/>
  <c r="S1607" i="5" s="1"/>
  <c r="Q1607" i="5"/>
  <c r="I1607" i="5"/>
  <c r="H1607" i="5"/>
  <c r="S1606" i="5"/>
  <c r="R1606" i="5"/>
  <c r="Q1606" i="5"/>
  <c r="I1606" i="5"/>
  <c r="H1606" i="5"/>
  <c r="S1605" i="5"/>
  <c r="R1605" i="5"/>
  <c r="Q1605" i="5"/>
  <c r="I1605" i="5"/>
  <c r="H1605" i="5"/>
  <c r="S1604" i="5"/>
  <c r="R1604" i="5"/>
  <c r="Q1604" i="5"/>
  <c r="I1604" i="5"/>
  <c r="H1604" i="5"/>
  <c r="R1603" i="5"/>
  <c r="S1603" i="5" s="1"/>
  <c r="Q1603" i="5"/>
  <c r="I1603" i="5"/>
  <c r="H1603" i="5"/>
  <c r="S1602" i="5"/>
  <c r="R1602" i="5"/>
  <c r="Q1602" i="5"/>
  <c r="I1602" i="5"/>
  <c r="H1602" i="5"/>
  <c r="S1601" i="5"/>
  <c r="R1601" i="5"/>
  <c r="Q1601" i="5"/>
  <c r="I1601" i="5"/>
  <c r="H1601" i="5"/>
  <c r="S1600" i="5"/>
  <c r="R1600" i="5"/>
  <c r="Q1600" i="5"/>
  <c r="I1600" i="5"/>
  <c r="H1600" i="5"/>
  <c r="R1599" i="5"/>
  <c r="S1599" i="5" s="1"/>
  <c r="Q1599" i="5"/>
  <c r="I1599" i="5"/>
  <c r="H1599" i="5"/>
  <c r="S1598" i="5"/>
  <c r="R1598" i="5"/>
  <c r="Q1598" i="5"/>
  <c r="I1598" i="5"/>
  <c r="H1598" i="5"/>
  <c r="S1597" i="5"/>
  <c r="R1597" i="5"/>
  <c r="Q1597" i="5"/>
  <c r="I1597" i="5"/>
  <c r="H1597" i="5"/>
  <c r="S1596" i="5"/>
  <c r="R1596" i="5"/>
  <c r="Q1596" i="5"/>
  <c r="I1596" i="5"/>
  <c r="H1596" i="5"/>
  <c r="R1595" i="5"/>
  <c r="S1595" i="5" s="1"/>
  <c r="Q1595" i="5"/>
  <c r="I1595" i="5"/>
  <c r="H1595" i="5"/>
  <c r="S1594" i="5"/>
  <c r="R1594" i="5"/>
  <c r="Q1594" i="5"/>
  <c r="I1594" i="5"/>
  <c r="H1594" i="5"/>
  <c r="S1593" i="5"/>
  <c r="R1593" i="5"/>
  <c r="Q1593" i="5"/>
  <c r="I1593" i="5"/>
  <c r="H1593" i="5"/>
  <c r="S1592" i="5"/>
  <c r="R1592" i="5"/>
  <c r="Q1592" i="5"/>
  <c r="I1592" i="5"/>
  <c r="H1592" i="5"/>
  <c r="R1591" i="5"/>
  <c r="S1591" i="5" s="1"/>
  <c r="Q1591" i="5"/>
  <c r="I1591" i="5"/>
  <c r="H1591" i="5"/>
  <c r="S1590" i="5"/>
  <c r="R1590" i="5"/>
  <c r="Q1590" i="5"/>
  <c r="I1590" i="5"/>
  <c r="H1590" i="5"/>
  <c r="S1589" i="5"/>
  <c r="R1589" i="5"/>
  <c r="Q1589" i="5"/>
  <c r="I1589" i="5"/>
  <c r="H1589" i="5"/>
  <c r="S1588" i="5"/>
  <c r="R1588" i="5"/>
  <c r="Q1588" i="5"/>
  <c r="I1588" i="5"/>
  <c r="H1588" i="5"/>
  <c r="R1587" i="5"/>
  <c r="S1587" i="5" s="1"/>
  <c r="Q1587" i="5"/>
  <c r="I1587" i="5"/>
  <c r="H1587" i="5"/>
  <c r="S1586" i="5"/>
  <c r="R1586" i="5"/>
  <c r="Q1586" i="5"/>
  <c r="I1586" i="5"/>
  <c r="H1586" i="5"/>
  <c r="S1585" i="5"/>
  <c r="R1585" i="5"/>
  <c r="Q1585" i="5"/>
  <c r="I1585" i="5"/>
  <c r="H1585" i="5"/>
  <c r="S1584" i="5"/>
  <c r="R1584" i="5"/>
  <c r="Q1584" i="5"/>
  <c r="I1584" i="5"/>
  <c r="H1584" i="5"/>
  <c r="R1583" i="5"/>
  <c r="S1583" i="5" s="1"/>
  <c r="Q1583" i="5"/>
  <c r="I1583" i="5"/>
  <c r="H1583" i="5"/>
  <c r="S1582" i="5"/>
  <c r="R1582" i="5"/>
  <c r="Q1582" i="5"/>
  <c r="I1582" i="5"/>
  <c r="H1582" i="5"/>
  <c r="S1581" i="5"/>
  <c r="R1581" i="5"/>
  <c r="Q1581" i="5"/>
  <c r="I1581" i="5"/>
  <c r="H1581" i="5"/>
  <c r="S1580" i="5"/>
  <c r="R1580" i="5"/>
  <c r="Q1580" i="5"/>
  <c r="I1580" i="5"/>
  <c r="H1580" i="5"/>
  <c r="R1579" i="5"/>
  <c r="S1579" i="5" s="1"/>
  <c r="Q1579" i="5"/>
  <c r="I1579" i="5"/>
  <c r="H1579" i="5"/>
  <c r="S1578" i="5"/>
  <c r="R1578" i="5"/>
  <c r="Q1578" i="5"/>
  <c r="I1578" i="5"/>
  <c r="H1578" i="5"/>
  <c r="S1577" i="5"/>
  <c r="R1577" i="5"/>
  <c r="Q1577" i="5"/>
  <c r="I1577" i="5"/>
  <c r="H1577" i="5"/>
  <c r="S1576" i="5"/>
  <c r="R1576" i="5"/>
  <c r="Q1576" i="5"/>
  <c r="I1576" i="5"/>
  <c r="H1576" i="5"/>
  <c r="R1575" i="5"/>
  <c r="S1575" i="5" s="1"/>
  <c r="Q1575" i="5"/>
  <c r="I1575" i="5"/>
  <c r="H1575" i="5"/>
  <c r="S1574" i="5"/>
  <c r="R1574" i="5"/>
  <c r="Q1574" i="5"/>
  <c r="I1574" i="5"/>
  <c r="H1574" i="5"/>
  <c r="S1573" i="5"/>
  <c r="R1573" i="5"/>
  <c r="Q1573" i="5"/>
  <c r="I1573" i="5"/>
  <c r="H1573" i="5"/>
  <c r="S1572" i="5"/>
  <c r="R1572" i="5"/>
  <c r="Q1572" i="5"/>
  <c r="I1572" i="5"/>
  <c r="H1572" i="5"/>
  <c r="R1571" i="5"/>
  <c r="S1571" i="5" s="1"/>
  <c r="Q1571" i="5"/>
  <c r="I1571" i="5"/>
  <c r="H1571" i="5"/>
  <c r="S1570" i="5"/>
  <c r="R1570" i="5"/>
  <c r="Q1570" i="5"/>
  <c r="I1570" i="5"/>
  <c r="H1570" i="5"/>
  <c r="S1569" i="5"/>
  <c r="R1569" i="5"/>
  <c r="Q1569" i="5"/>
  <c r="I1569" i="5"/>
  <c r="H1569" i="5"/>
  <c r="S1568" i="5"/>
  <c r="R1568" i="5"/>
  <c r="Q1568" i="5"/>
  <c r="I1568" i="5"/>
  <c r="H1568" i="5"/>
  <c r="R1567" i="5"/>
  <c r="S1567" i="5" s="1"/>
  <c r="Q1567" i="5"/>
  <c r="I1567" i="5"/>
  <c r="H1567" i="5"/>
  <c r="S1566" i="5"/>
  <c r="R1566" i="5"/>
  <c r="Q1566" i="5"/>
  <c r="I1566" i="5"/>
  <c r="H1566" i="5"/>
  <c r="S1565" i="5"/>
  <c r="R1565" i="5"/>
  <c r="Q1565" i="5"/>
  <c r="I1565" i="5"/>
  <c r="H1565" i="5"/>
  <c r="S1564" i="5"/>
  <c r="R1564" i="5"/>
  <c r="Q1564" i="5"/>
  <c r="I1564" i="5"/>
  <c r="H1564" i="5"/>
  <c r="R1563" i="5"/>
  <c r="S1563" i="5" s="1"/>
  <c r="Q1563" i="5"/>
  <c r="I1563" i="5"/>
  <c r="H1563" i="5"/>
  <c r="S1562" i="5"/>
  <c r="R1562" i="5"/>
  <c r="Q1562" i="5"/>
  <c r="I1562" i="5"/>
  <c r="H1562" i="5"/>
  <c r="S1561" i="5"/>
  <c r="R1561" i="5"/>
  <c r="Q1561" i="5"/>
  <c r="I1561" i="5"/>
  <c r="H1561" i="5"/>
  <c r="S1560" i="5"/>
  <c r="R1560" i="5"/>
  <c r="Q1560" i="5"/>
  <c r="I1560" i="5"/>
  <c r="H1560" i="5"/>
  <c r="R1559" i="5"/>
  <c r="S1559" i="5" s="1"/>
  <c r="Q1559" i="5"/>
  <c r="I1559" i="5"/>
  <c r="H1559" i="5"/>
  <c r="S1558" i="5"/>
  <c r="R1558" i="5"/>
  <c r="Q1558" i="5"/>
  <c r="I1558" i="5"/>
  <c r="H1558" i="5"/>
  <c r="S1557" i="5"/>
  <c r="R1557" i="5"/>
  <c r="Q1557" i="5"/>
  <c r="I1557" i="5"/>
  <c r="H1557" i="5"/>
  <c r="S1556" i="5"/>
  <c r="R1556" i="5"/>
  <c r="Q1556" i="5"/>
  <c r="I1556" i="5"/>
  <c r="H1556" i="5"/>
  <c r="R1555" i="5"/>
  <c r="S1555" i="5" s="1"/>
  <c r="Q1555" i="5"/>
  <c r="I1555" i="5"/>
  <c r="H1555" i="5"/>
  <c r="R1554" i="5"/>
  <c r="Q1554" i="5"/>
  <c r="I1554" i="5"/>
  <c r="H1554" i="5"/>
  <c r="R1553" i="5"/>
  <c r="Q1553" i="5"/>
  <c r="I1553" i="5"/>
  <c r="H1553" i="5"/>
  <c r="R1552" i="5"/>
  <c r="Q1552" i="5"/>
  <c r="I1552" i="5"/>
  <c r="H1552" i="5"/>
  <c r="R1551" i="5"/>
  <c r="Q1551" i="5"/>
  <c r="I1551" i="5"/>
  <c r="H1551" i="5"/>
  <c r="R1550" i="5"/>
  <c r="Q1550" i="5"/>
  <c r="I1550" i="5"/>
  <c r="H1550" i="5"/>
  <c r="R1549" i="5"/>
  <c r="Q1549" i="5"/>
  <c r="I1549" i="5"/>
  <c r="H1549" i="5"/>
  <c r="R1548" i="5"/>
  <c r="Q1548" i="5"/>
  <c r="I1548" i="5"/>
  <c r="H1548" i="5"/>
  <c r="R1547" i="5"/>
  <c r="Q1547" i="5"/>
  <c r="I1547" i="5"/>
  <c r="H1547" i="5"/>
  <c r="R1546" i="5"/>
  <c r="Q1546" i="5"/>
  <c r="I1546" i="5"/>
  <c r="H1546" i="5"/>
  <c r="R1545" i="5"/>
  <c r="Q1545" i="5"/>
  <c r="I1545" i="5"/>
  <c r="H1545" i="5"/>
  <c r="R1544" i="5"/>
  <c r="Q1544" i="5"/>
  <c r="I1544" i="5"/>
  <c r="H1544" i="5"/>
  <c r="R1543" i="5"/>
  <c r="Q1543" i="5"/>
  <c r="I1543" i="5"/>
  <c r="H1543" i="5"/>
  <c r="R1542" i="5"/>
  <c r="Q1542" i="5"/>
  <c r="I1542" i="5"/>
  <c r="H1542" i="5"/>
  <c r="R1541" i="5"/>
  <c r="Q1541" i="5"/>
  <c r="I1541" i="5"/>
  <c r="H1541" i="5"/>
  <c r="R1540" i="5"/>
  <c r="Q1540" i="5"/>
  <c r="I1540" i="5"/>
  <c r="H1540" i="5"/>
  <c r="R1539" i="5"/>
  <c r="Q1539" i="5"/>
  <c r="I1539" i="5"/>
  <c r="H1539" i="5"/>
  <c r="R1538" i="5"/>
  <c r="Q1538" i="5"/>
  <c r="I1538" i="5"/>
  <c r="H1538" i="5"/>
  <c r="R1537" i="5"/>
  <c r="Q1537" i="5"/>
  <c r="I1537" i="5"/>
  <c r="H1537" i="5"/>
  <c r="R1536" i="5"/>
  <c r="Q1536" i="5"/>
  <c r="I1536" i="5"/>
  <c r="H1536" i="5"/>
  <c r="R1535" i="5"/>
  <c r="Q1535" i="5"/>
  <c r="I1535" i="5"/>
  <c r="H1535" i="5"/>
  <c r="R1534" i="5"/>
  <c r="Q1534" i="5"/>
  <c r="I1534" i="5"/>
  <c r="H1534" i="5"/>
  <c r="R1533" i="5"/>
  <c r="Q1533" i="5"/>
  <c r="I1533" i="5"/>
  <c r="H1533" i="5"/>
  <c r="R1532" i="5"/>
  <c r="Q1532" i="5"/>
  <c r="I1532" i="5"/>
  <c r="H1532" i="5"/>
  <c r="R1531" i="5"/>
  <c r="Q1531" i="5"/>
  <c r="I1531" i="5"/>
  <c r="H1531" i="5"/>
  <c r="R1530" i="5"/>
  <c r="Q1530" i="5"/>
  <c r="I1530" i="5"/>
  <c r="H1530" i="5"/>
  <c r="R1529" i="5"/>
  <c r="Q1529" i="5"/>
  <c r="I1529" i="5"/>
  <c r="H1529" i="5"/>
  <c r="R1528" i="5"/>
  <c r="Q1528" i="5"/>
  <c r="I1528" i="5"/>
  <c r="H1528" i="5"/>
  <c r="R1527" i="5"/>
  <c r="Q1527" i="5"/>
  <c r="I1527" i="5"/>
  <c r="H1527" i="5"/>
  <c r="R1526" i="5"/>
  <c r="Q1526" i="5"/>
  <c r="I1526" i="5"/>
  <c r="H1526" i="5"/>
  <c r="R1525" i="5"/>
  <c r="Q1525" i="5"/>
  <c r="I1525" i="5"/>
  <c r="H1525" i="5"/>
  <c r="R1524" i="5"/>
  <c r="Q1524" i="5"/>
  <c r="I1524" i="5"/>
  <c r="H1524" i="5"/>
  <c r="R1523" i="5"/>
  <c r="Q1523" i="5"/>
  <c r="I1523" i="5"/>
  <c r="H1523" i="5"/>
  <c r="R1522" i="5"/>
  <c r="Q1522" i="5"/>
  <c r="I1522" i="5"/>
  <c r="H1522" i="5"/>
  <c r="R1521" i="5"/>
  <c r="Q1521" i="5"/>
  <c r="I1521" i="5"/>
  <c r="H1521" i="5"/>
  <c r="R1520" i="5"/>
  <c r="Q1520" i="5"/>
  <c r="I1520" i="5"/>
  <c r="H1520" i="5"/>
  <c r="R1519" i="5"/>
  <c r="Q1519" i="5"/>
  <c r="I1519" i="5"/>
  <c r="H1519" i="5"/>
  <c r="R1518" i="5"/>
  <c r="Q1518" i="5"/>
  <c r="I1518" i="5"/>
  <c r="H1518" i="5"/>
  <c r="R1517" i="5"/>
  <c r="Q1517" i="5"/>
  <c r="I1517" i="5"/>
  <c r="H1517" i="5"/>
  <c r="R1516" i="5"/>
  <c r="Q1516" i="5"/>
  <c r="I1516" i="5"/>
  <c r="H1516" i="5"/>
  <c r="R1515" i="5"/>
  <c r="Q1515" i="5"/>
  <c r="I1515" i="5"/>
  <c r="H1515" i="5"/>
  <c r="R1514" i="5"/>
  <c r="Q1514" i="5"/>
  <c r="I1514" i="5"/>
  <c r="H1514" i="5"/>
  <c r="R1513" i="5"/>
  <c r="Q1513" i="5"/>
  <c r="I1513" i="5"/>
  <c r="H1513" i="5"/>
  <c r="R1512" i="5"/>
  <c r="Q1512" i="5"/>
  <c r="I1512" i="5"/>
  <c r="H1512" i="5"/>
  <c r="R1511" i="5"/>
  <c r="Q1511" i="5"/>
  <c r="I1511" i="5"/>
  <c r="H1511" i="5"/>
  <c r="R1510" i="5"/>
  <c r="Q1510" i="5"/>
  <c r="I1510" i="5"/>
  <c r="H1510" i="5"/>
  <c r="R1509" i="5"/>
  <c r="Q1509" i="5"/>
  <c r="I1509" i="5"/>
  <c r="H1509" i="5"/>
  <c r="R1508" i="5"/>
  <c r="Q1508" i="5"/>
  <c r="I1508" i="5"/>
  <c r="H1508" i="5"/>
  <c r="R1507" i="5"/>
  <c r="Q1507" i="5"/>
  <c r="I1507" i="5"/>
  <c r="H1507" i="5"/>
  <c r="R1506" i="5"/>
  <c r="Q1506" i="5"/>
  <c r="I1506" i="5"/>
  <c r="H1506" i="5"/>
  <c r="R1505" i="5"/>
  <c r="Q1505" i="5"/>
  <c r="I1505" i="5"/>
  <c r="H1505" i="5"/>
  <c r="R1504" i="5"/>
  <c r="Q1504" i="5"/>
  <c r="I1504" i="5"/>
  <c r="H1504" i="5"/>
  <c r="R1503" i="5"/>
  <c r="Q1503" i="5"/>
  <c r="I1503" i="5"/>
  <c r="H1503" i="5"/>
  <c r="R1502" i="5"/>
  <c r="Q1502" i="5"/>
  <c r="I1502" i="5"/>
  <c r="H1502" i="5"/>
  <c r="R1501" i="5"/>
  <c r="Q1501" i="5"/>
  <c r="I1501" i="5"/>
  <c r="H1501" i="5"/>
  <c r="R1500" i="5"/>
  <c r="Q1500" i="5"/>
  <c r="I1500" i="5"/>
  <c r="H1500" i="5"/>
  <c r="R1499" i="5"/>
  <c r="Q1499" i="5"/>
  <c r="I1499" i="5"/>
  <c r="H1499" i="5"/>
  <c r="R1498" i="5"/>
  <c r="Q1498" i="5"/>
  <c r="I1498" i="5"/>
  <c r="H1498" i="5"/>
  <c r="R1497" i="5"/>
  <c r="Q1497" i="5"/>
  <c r="I1497" i="5"/>
  <c r="H1497" i="5"/>
  <c r="R1496" i="5"/>
  <c r="Q1496" i="5"/>
  <c r="I1496" i="5"/>
  <c r="H1496" i="5"/>
  <c r="R1495" i="5"/>
  <c r="Q1495" i="5"/>
  <c r="I1495" i="5"/>
  <c r="H1495" i="5"/>
  <c r="R1494" i="5"/>
  <c r="Q1494" i="5"/>
  <c r="I1494" i="5"/>
  <c r="H1494" i="5"/>
  <c r="R1493" i="5"/>
  <c r="Q1493" i="5"/>
  <c r="I1493" i="5"/>
  <c r="H1493" i="5"/>
  <c r="R1492" i="5"/>
  <c r="Q1492" i="5"/>
  <c r="I1492" i="5"/>
  <c r="H1492" i="5"/>
  <c r="R1491" i="5"/>
  <c r="Q1491" i="5"/>
  <c r="I1491" i="5"/>
  <c r="H1491" i="5"/>
  <c r="R1490" i="5"/>
  <c r="Q1490" i="5"/>
  <c r="I1490" i="5"/>
  <c r="H1490" i="5"/>
  <c r="R1489" i="5"/>
  <c r="Q1489" i="5"/>
  <c r="I1489" i="5"/>
  <c r="H1489" i="5"/>
  <c r="R1488" i="5"/>
  <c r="Q1488" i="5"/>
  <c r="I1488" i="5"/>
  <c r="H1488" i="5"/>
  <c r="R1487" i="5"/>
  <c r="Q1487" i="5"/>
  <c r="I1487" i="5"/>
  <c r="H1487" i="5"/>
  <c r="R1486" i="5"/>
  <c r="Q1486" i="5"/>
  <c r="I1486" i="5"/>
  <c r="H1486" i="5"/>
  <c r="R1485" i="5"/>
  <c r="Q1485" i="5"/>
  <c r="I1485" i="5"/>
  <c r="H1485" i="5"/>
  <c r="R1484" i="5"/>
  <c r="Q1484" i="5"/>
  <c r="I1484" i="5"/>
  <c r="H1484" i="5"/>
  <c r="R1483" i="5"/>
  <c r="Q1483" i="5"/>
  <c r="I1483" i="5"/>
  <c r="H1483" i="5"/>
  <c r="R1482" i="5"/>
  <c r="Q1482" i="5"/>
  <c r="I1482" i="5"/>
  <c r="H1482" i="5"/>
  <c r="R1481" i="5"/>
  <c r="Q1481" i="5"/>
  <c r="I1481" i="5"/>
  <c r="H1481" i="5"/>
  <c r="R1480" i="5"/>
  <c r="Q1480" i="5"/>
  <c r="I1480" i="5"/>
  <c r="H1480" i="5"/>
  <c r="R1479" i="5"/>
  <c r="Q1479" i="5"/>
  <c r="I1479" i="5"/>
  <c r="H1479" i="5"/>
  <c r="R1478" i="5"/>
  <c r="Q1478" i="5"/>
  <c r="I1478" i="5"/>
  <c r="H1478" i="5"/>
  <c r="R1477" i="5"/>
  <c r="Q1477" i="5"/>
  <c r="I1477" i="5"/>
  <c r="H1477" i="5"/>
  <c r="R1476" i="5"/>
  <c r="Q1476" i="5"/>
  <c r="I1476" i="5"/>
  <c r="H1476" i="5"/>
  <c r="R1475" i="5"/>
  <c r="Q1475" i="5"/>
  <c r="I1475" i="5"/>
  <c r="H1475" i="5"/>
  <c r="R1474" i="5"/>
  <c r="Q1474" i="5"/>
  <c r="I1474" i="5"/>
  <c r="H1474" i="5"/>
  <c r="R1473" i="5"/>
  <c r="Q1473" i="5"/>
  <c r="I1473" i="5"/>
  <c r="H1473" i="5"/>
  <c r="R1472" i="5"/>
  <c r="Q1472" i="5"/>
  <c r="I1472" i="5"/>
  <c r="H1472" i="5"/>
  <c r="R1471" i="5"/>
  <c r="Q1471" i="5"/>
  <c r="I1471" i="5"/>
  <c r="H1471" i="5"/>
  <c r="R1470" i="5"/>
  <c r="Q1470" i="5"/>
  <c r="I1470" i="5"/>
  <c r="H1470" i="5"/>
  <c r="R1469" i="5"/>
  <c r="Q1469" i="5"/>
  <c r="I1469" i="5"/>
  <c r="H1469" i="5"/>
  <c r="R1468" i="5"/>
  <c r="Q1468" i="5"/>
  <c r="I1468" i="5"/>
  <c r="H1468" i="5"/>
  <c r="R1467" i="5"/>
  <c r="Q1467" i="5"/>
  <c r="I1467" i="5"/>
  <c r="H1467" i="5"/>
  <c r="R1466" i="5"/>
  <c r="Q1466" i="5"/>
  <c r="I1466" i="5"/>
  <c r="H1466" i="5"/>
  <c r="R1465" i="5"/>
  <c r="Q1465" i="5"/>
  <c r="I1465" i="5"/>
  <c r="H1465" i="5"/>
  <c r="R1464" i="5"/>
  <c r="Q1464" i="5"/>
  <c r="I1464" i="5"/>
  <c r="H1464" i="5"/>
  <c r="R1463" i="5"/>
  <c r="Q1463" i="5"/>
  <c r="I1463" i="5"/>
  <c r="H1463" i="5"/>
  <c r="R1462" i="5"/>
  <c r="Q1462" i="5"/>
  <c r="I1462" i="5"/>
  <c r="H1462" i="5"/>
  <c r="R1461" i="5"/>
  <c r="Q1461" i="5"/>
  <c r="I1461" i="5"/>
  <c r="H1461" i="5"/>
  <c r="R1460" i="5"/>
  <c r="Q1460" i="5"/>
  <c r="I1460" i="5"/>
  <c r="H1460" i="5"/>
  <c r="R1459" i="5"/>
  <c r="Q1459" i="5"/>
  <c r="I1459" i="5"/>
  <c r="H1459" i="5"/>
  <c r="R1458" i="5"/>
  <c r="Q1458" i="5"/>
  <c r="I1458" i="5"/>
  <c r="H1458" i="5"/>
  <c r="R1457" i="5"/>
  <c r="Q1457" i="5"/>
  <c r="I1457" i="5"/>
  <c r="H1457" i="5"/>
  <c r="R1456" i="5"/>
  <c r="Q1456" i="5"/>
  <c r="I1456" i="5"/>
  <c r="H1456" i="5"/>
  <c r="R1455" i="5"/>
  <c r="Q1455" i="5"/>
  <c r="I1455" i="5"/>
  <c r="H1455" i="5"/>
  <c r="R1454" i="5"/>
  <c r="Q1454" i="5"/>
  <c r="I1454" i="5"/>
  <c r="H1454" i="5"/>
  <c r="R1453" i="5"/>
  <c r="Q1453" i="5"/>
  <c r="I1453" i="5"/>
  <c r="H1453" i="5"/>
  <c r="R1452" i="5"/>
  <c r="Q1452" i="5"/>
  <c r="I1452" i="5"/>
  <c r="H1452" i="5"/>
  <c r="R1451" i="5"/>
  <c r="Q1451" i="5"/>
  <c r="I1451" i="5"/>
  <c r="H1451" i="5"/>
  <c r="R1450" i="5"/>
  <c r="Q1450" i="5"/>
  <c r="I1450" i="5"/>
  <c r="H1450" i="5"/>
  <c r="R1449" i="5"/>
  <c r="Q1449" i="5"/>
  <c r="I1449" i="5"/>
  <c r="H1449" i="5"/>
  <c r="R1448" i="5"/>
  <c r="Q1448" i="5"/>
  <c r="I1448" i="5"/>
  <c r="H1448" i="5"/>
  <c r="R1447" i="5"/>
  <c r="Q1447" i="5"/>
  <c r="I1447" i="5"/>
  <c r="H1447" i="5"/>
  <c r="R1446" i="5"/>
  <c r="Q1446" i="5"/>
  <c r="I1446" i="5"/>
  <c r="H1446" i="5"/>
  <c r="R1445" i="5"/>
  <c r="Q1445" i="5"/>
  <c r="I1445" i="5"/>
  <c r="H1445" i="5"/>
  <c r="R1444" i="5"/>
  <c r="Q1444" i="5"/>
  <c r="I1444" i="5"/>
  <c r="H1444" i="5"/>
  <c r="R1443" i="5"/>
  <c r="Q1443" i="5"/>
  <c r="I1443" i="5"/>
  <c r="H1443" i="5"/>
  <c r="R1442" i="5"/>
  <c r="Q1442" i="5"/>
  <c r="I1442" i="5"/>
  <c r="H1442" i="5"/>
  <c r="R1441" i="5"/>
  <c r="Q1441" i="5"/>
  <c r="I1441" i="5"/>
  <c r="H1441" i="5"/>
  <c r="R1440" i="5"/>
  <c r="Q1440" i="5"/>
  <c r="I1440" i="5"/>
  <c r="H1440" i="5"/>
  <c r="R1439" i="5"/>
  <c r="Q1439" i="5"/>
  <c r="I1439" i="5"/>
  <c r="H1439" i="5"/>
  <c r="R1438" i="5"/>
  <c r="Q1438" i="5"/>
  <c r="I1438" i="5"/>
  <c r="H1438" i="5"/>
  <c r="R1437" i="5"/>
  <c r="Q1437" i="5"/>
  <c r="I1437" i="5"/>
  <c r="H1437" i="5"/>
  <c r="R1436" i="5"/>
  <c r="Q1436" i="5"/>
  <c r="I1436" i="5"/>
  <c r="H1436" i="5"/>
  <c r="R1435" i="5"/>
  <c r="Q1435" i="5"/>
  <c r="I1435" i="5"/>
  <c r="H1435" i="5"/>
  <c r="R1434" i="5"/>
  <c r="Q1434" i="5"/>
  <c r="I1434" i="5"/>
  <c r="H1434" i="5"/>
  <c r="R1433" i="5"/>
  <c r="Q1433" i="5"/>
  <c r="I1433" i="5"/>
  <c r="H1433" i="5"/>
  <c r="R1432" i="5"/>
  <c r="Q1432" i="5"/>
  <c r="I1432" i="5"/>
  <c r="H1432" i="5"/>
  <c r="R1431" i="5"/>
  <c r="Q1431" i="5"/>
  <c r="I1431" i="5"/>
  <c r="H1431" i="5"/>
  <c r="R1430" i="5"/>
  <c r="Q1430" i="5"/>
  <c r="I1430" i="5"/>
  <c r="H1430" i="5"/>
  <c r="R1429" i="5"/>
  <c r="Q1429" i="5"/>
  <c r="I1429" i="5"/>
  <c r="H1429" i="5"/>
  <c r="R1428" i="5"/>
  <c r="Q1428" i="5"/>
  <c r="I1428" i="5"/>
  <c r="H1428" i="5"/>
  <c r="R1427" i="5"/>
  <c r="Q1427" i="5"/>
  <c r="I1427" i="5"/>
  <c r="H1427" i="5"/>
  <c r="R1426" i="5"/>
  <c r="Q1426" i="5"/>
  <c r="I1426" i="5"/>
  <c r="H1426" i="5"/>
  <c r="R1425" i="5"/>
  <c r="Q1425" i="5"/>
  <c r="I1425" i="5"/>
  <c r="H1425" i="5"/>
  <c r="R1424" i="5"/>
  <c r="Q1424" i="5"/>
  <c r="I1424" i="5"/>
  <c r="H1424" i="5"/>
  <c r="R1423" i="5"/>
  <c r="Q1423" i="5"/>
  <c r="I1423" i="5"/>
  <c r="H1423" i="5"/>
  <c r="R1422" i="5"/>
  <c r="Q1422" i="5"/>
  <c r="I1422" i="5"/>
  <c r="H1422" i="5"/>
  <c r="R1421" i="5"/>
  <c r="Q1421" i="5"/>
  <c r="I1421" i="5"/>
  <c r="H1421" i="5"/>
  <c r="R1420" i="5"/>
  <c r="Q1420" i="5"/>
  <c r="I1420" i="5"/>
  <c r="H1420" i="5"/>
  <c r="R1419" i="5"/>
  <c r="Q1419" i="5"/>
  <c r="I1419" i="5"/>
  <c r="H1419" i="5"/>
  <c r="R1418" i="5"/>
  <c r="Q1418" i="5"/>
  <c r="I1418" i="5"/>
  <c r="H1418" i="5"/>
  <c r="R1417" i="5"/>
  <c r="Q1417" i="5"/>
  <c r="I1417" i="5"/>
  <c r="H1417" i="5"/>
  <c r="R1416" i="5"/>
  <c r="Q1416" i="5"/>
  <c r="I1416" i="5"/>
  <c r="H1416" i="5"/>
  <c r="R1415" i="5"/>
  <c r="Q1415" i="5"/>
  <c r="I1415" i="5"/>
  <c r="H1415" i="5"/>
  <c r="R1414" i="5"/>
  <c r="Q1414" i="5"/>
  <c r="I1414" i="5"/>
  <c r="H1414" i="5"/>
  <c r="R1413" i="5"/>
  <c r="Q1413" i="5"/>
  <c r="I1413" i="5"/>
  <c r="H1413" i="5"/>
  <c r="R1412" i="5"/>
  <c r="Q1412" i="5"/>
  <c r="I1412" i="5"/>
  <c r="H1412" i="5"/>
  <c r="R1411" i="5"/>
  <c r="Q1411" i="5"/>
  <c r="I1411" i="5"/>
  <c r="H1411" i="5"/>
  <c r="R1410" i="5"/>
  <c r="Q1410" i="5"/>
  <c r="I1410" i="5"/>
  <c r="H1410" i="5"/>
  <c r="R1409" i="5"/>
  <c r="Q1409" i="5"/>
  <c r="I1409" i="5"/>
  <c r="H1409" i="5"/>
  <c r="R1408" i="5"/>
  <c r="Q1408" i="5"/>
  <c r="I1408" i="5"/>
  <c r="H1408" i="5"/>
  <c r="R1407" i="5"/>
  <c r="Q1407" i="5"/>
  <c r="I1407" i="5"/>
  <c r="H1407" i="5"/>
  <c r="R1406" i="5"/>
  <c r="Q1406" i="5"/>
  <c r="I1406" i="5"/>
  <c r="H1406" i="5"/>
  <c r="R1405" i="5"/>
  <c r="Q1405" i="5"/>
  <c r="I1405" i="5"/>
  <c r="H1405" i="5"/>
  <c r="R1404" i="5"/>
  <c r="Q1404" i="5"/>
  <c r="I1404" i="5"/>
  <c r="H1404" i="5"/>
  <c r="R1403" i="5"/>
  <c r="Q1403" i="5"/>
  <c r="I1403" i="5"/>
  <c r="H1403" i="5"/>
  <c r="R1402" i="5"/>
  <c r="Q1402" i="5"/>
  <c r="I1402" i="5"/>
  <c r="H1402" i="5"/>
  <c r="R1401" i="5"/>
  <c r="Q1401" i="5"/>
  <c r="I1401" i="5"/>
  <c r="H1401" i="5"/>
  <c r="R1400" i="5"/>
  <c r="Q1400" i="5"/>
  <c r="I1400" i="5"/>
  <c r="H1400" i="5"/>
  <c r="R1399" i="5"/>
  <c r="Q1399" i="5"/>
  <c r="I1399" i="5"/>
  <c r="H1399" i="5"/>
  <c r="R1398" i="5"/>
  <c r="Q1398" i="5"/>
  <c r="I1398" i="5"/>
  <c r="H1398" i="5"/>
  <c r="R1397" i="5"/>
  <c r="Q1397" i="5"/>
  <c r="I1397" i="5"/>
  <c r="H1397" i="5"/>
  <c r="R1396" i="5"/>
  <c r="Q1396" i="5"/>
  <c r="I1396" i="5"/>
  <c r="H1396" i="5"/>
  <c r="R1395" i="5"/>
  <c r="Q1395" i="5"/>
  <c r="I1395" i="5"/>
  <c r="H1395" i="5"/>
  <c r="R1394" i="5"/>
  <c r="Q1394" i="5"/>
  <c r="I1394" i="5"/>
  <c r="H1394" i="5"/>
  <c r="R1393" i="5"/>
  <c r="Q1393" i="5"/>
  <c r="I1393" i="5"/>
  <c r="H1393" i="5"/>
  <c r="R1392" i="5"/>
  <c r="Q1392" i="5"/>
  <c r="I1392" i="5"/>
  <c r="H1392" i="5"/>
  <c r="R1391" i="5"/>
  <c r="Q1391" i="5"/>
  <c r="I1391" i="5"/>
  <c r="H1391" i="5"/>
  <c r="R1390" i="5"/>
  <c r="Q1390" i="5"/>
  <c r="I1390" i="5"/>
  <c r="H1390" i="5"/>
  <c r="R1389" i="5"/>
  <c r="Q1389" i="5"/>
  <c r="I1389" i="5"/>
  <c r="H1389" i="5"/>
  <c r="R1388" i="5"/>
  <c r="Q1388" i="5"/>
  <c r="I1388" i="5"/>
  <c r="H1388" i="5"/>
  <c r="R1387" i="5"/>
  <c r="Q1387" i="5"/>
  <c r="I1387" i="5"/>
  <c r="H1387" i="5"/>
  <c r="R1386" i="5"/>
  <c r="Q1386" i="5"/>
  <c r="I1386" i="5"/>
  <c r="H1386" i="5"/>
  <c r="R1385" i="5"/>
  <c r="Q1385" i="5"/>
  <c r="I1385" i="5"/>
  <c r="H1385" i="5"/>
  <c r="R1384" i="5"/>
  <c r="Q1384" i="5"/>
  <c r="I1384" i="5"/>
  <c r="H1384" i="5"/>
  <c r="R1383" i="5"/>
  <c r="Q1383" i="5"/>
  <c r="I1383" i="5"/>
  <c r="R1382" i="5"/>
  <c r="Q1382" i="5"/>
  <c r="I1382" i="5"/>
  <c r="R1381" i="5"/>
  <c r="Q1381" i="5"/>
  <c r="I1381" i="5"/>
  <c r="H1381" i="5"/>
  <c r="R1380" i="5"/>
  <c r="Q1380" i="5"/>
  <c r="I1380" i="5"/>
  <c r="H1380" i="5"/>
  <c r="R1379" i="5"/>
  <c r="Q1379" i="5"/>
  <c r="I1379" i="5"/>
  <c r="H1379" i="5"/>
  <c r="R1378" i="5"/>
  <c r="Q1378" i="5"/>
  <c r="I1378" i="5"/>
  <c r="H1378" i="5"/>
  <c r="R1377" i="5"/>
  <c r="Q1377" i="5"/>
  <c r="I1377" i="5"/>
  <c r="H1377" i="5"/>
  <c r="R1376" i="5"/>
  <c r="Q1376" i="5"/>
  <c r="I1376" i="5"/>
  <c r="H1376" i="5"/>
  <c r="R1375" i="5"/>
  <c r="Q1375" i="5"/>
  <c r="I1375" i="5"/>
  <c r="H1375" i="5"/>
  <c r="R1374" i="5"/>
  <c r="Q1374" i="5"/>
  <c r="I1374" i="5"/>
  <c r="H1374" i="5"/>
  <c r="R1373" i="5"/>
  <c r="Q1373" i="5"/>
  <c r="I1373" i="5"/>
  <c r="H1373" i="5"/>
  <c r="R1372" i="5"/>
  <c r="Q1372" i="5"/>
  <c r="I1372" i="5"/>
  <c r="H1372" i="5"/>
  <c r="R1371" i="5"/>
  <c r="Q1371" i="5"/>
  <c r="I1371" i="5"/>
  <c r="H1371" i="5"/>
  <c r="R1370" i="5"/>
  <c r="Q1370" i="5"/>
  <c r="I1370" i="5"/>
  <c r="H1370" i="5"/>
  <c r="R1369" i="5"/>
  <c r="Q1369" i="5"/>
  <c r="I1369" i="5"/>
  <c r="H1369" i="5"/>
  <c r="R1368" i="5"/>
  <c r="Q1368" i="5"/>
  <c r="I1368" i="5"/>
  <c r="H1368" i="5"/>
  <c r="R1367" i="5"/>
  <c r="Q1367" i="5"/>
  <c r="I1367" i="5"/>
  <c r="H1367" i="5"/>
  <c r="R1366" i="5"/>
  <c r="Q1366" i="5"/>
  <c r="I1366" i="5"/>
  <c r="H1366" i="5"/>
  <c r="R1365" i="5"/>
  <c r="Q1365" i="5"/>
  <c r="I1365" i="5"/>
  <c r="H1365" i="5"/>
  <c r="R1364" i="5"/>
  <c r="Q1364" i="5"/>
  <c r="I1364" i="5"/>
  <c r="H1364" i="5"/>
  <c r="R1363" i="5"/>
  <c r="Q1363" i="5"/>
  <c r="I1363" i="5"/>
  <c r="H1363" i="5"/>
  <c r="R1362" i="5"/>
  <c r="Q1362" i="5"/>
  <c r="I1362" i="5"/>
  <c r="H1362" i="5"/>
  <c r="R1361" i="5"/>
  <c r="Q1361" i="5"/>
  <c r="I1361" i="5"/>
  <c r="H1361" i="5"/>
  <c r="R1360" i="5"/>
  <c r="Q1360" i="5"/>
  <c r="I1360" i="5"/>
  <c r="H1360" i="5"/>
  <c r="R1359" i="5"/>
  <c r="Q1359" i="5"/>
  <c r="I1359" i="5"/>
  <c r="H1359" i="5"/>
  <c r="R1358" i="5"/>
  <c r="Q1358" i="5"/>
  <c r="I1358" i="5"/>
  <c r="H1358" i="5"/>
  <c r="R1357" i="5"/>
  <c r="Q1357" i="5"/>
  <c r="I1357" i="5"/>
  <c r="H1357" i="5"/>
  <c r="R1356" i="5"/>
  <c r="Q1356" i="5"/>
  <c r="I1356" i="5"/>
  <c r="H1356" i="5"/>
  <c r="R1355" i="5"/>
  <c r="Q1355" i="5"/>
  <c r="I1355" i="5"/>
  <c r="H1355" i="5"/>
  <c r="R1354" i="5"/>
  <c r="Q1354" i="5"/>
  <c r="I1354" i="5"/>
  <c r="H1354" i="5"/>
  <c r="R1353" i="5"/>
  <c r="Q1353" i="5"/>
  <c r="I1353" i="5"/>
  <c r="H1353" i="5"/>
  <c r="R1352" i="5"/>
  <c r="Q1352" i="5"/>
  <c r="I1352" i="5"/>
  <c r="H1352" i="5"/>
  <c r="R1351" i="5"/>
  <c r="Q1351" i="5"/>
  <c r="I1351" i="5"/>
  <c r="H1351" i="5"/>
  <c r="R1350" i="5"/>
  <c r="Q1350" i="5"/>
  <c r="I1350" i="5"/>
  <c r="H1350" i="5"/>
  <c r="R1349" i="5"/>
  <c r="Q1349" i="5"/>
  <c r="I1349" i="5"/>
  <c r="H1349" i="5"/>
  <c r="R1348" i="5"/>
  <c r="Q1348" i="5"/>
  <c r="I1348" i="5"/>
  <c r="H1348" i="5"/>
  <c r="R1347" i="5"/>
  <c r="Q1347" i="5"/>
  <c r="I1347" i="5"/>
  <c r="H1347" i="5"/>
  <c r="R1346" i="5"/>
  <c r="Q1346" i="5"/>
  <c r="I1346" i="5"/>
  <c r="H1346" i="5"/>
  <c r="R1345" i="5"/>
  <c r="Q1345" i="5"/>
  <c r="I1345" i="5"/>
  <c r="H1345" i="5"/>
  <c r="R1344" i="5"/>
  <c r="Q1344" i="5"/>
  <c r="I1344" i="5"/>
  <c r="H1344" i="5"/>
  <c r="R1343" i="5"/>
  <c r="Q1343" i="5"/>
  <c r="I1343" i="5"/>
  <c r="H1343" i="5"/>
  <c r="R1342" i="5"/>
  <c r="Q1342" i="5"/>
  <c r="I1342" i="5"/>
  <c r="H1342" i="5"/>
  <c r="R1341" i="5"/>
  <c r="Q1341" i="5"/>
  <c r="I1341" i="5"/>
  <c r="H1341" i="5"/>
  <c r="R1340" i="5"/>
  <c r="Q1340" i="5"/>
  <c r="I1340" i="5"/>
  <c r="H1340" i="5"/>
  <c r="R1339" i="5"/>
  <c r="Q1339" i="5"/>
  <c r="I1339" i="5"/>
  <c r="H1339" i="5"/>
  <c r="R1338" i="5"/>
  <c r="Q1338" i="5"/>
  <c r="I1338" i="5"/>
  <c r="H1338" i="5"/>
  <c r="R1337" i="5"/>
  <c r="Q1337" i="5"/>
  <c r="I1337" i="5"/>
  <c r="H1337" i="5"/>
  <c r="R1336" i="5"/>
  <c r="Q1336" i="5"/>
  <c r="I1336" i="5"/>
  <c r="H1336" i="5"/>
  <c r="R1335" i="5"/>
  <c r="Q1335" i="5"/>
  <c r="I1335" i="5"/>
  <c r="H1335" i="5"/>
  <c r="R1334" i="5"/>
  <c r="Q1334" i="5"/>
  <c r="I1334" i="5"/>
  <c r="H1334" i="5"/>
  <c r="R1333" i="5"/>
  <c r="Q1333" i="5"/>
  <c r="I1333" i="5"/>
  <c r="H1333" i="5"/>
  <c r="R1332" i="5"/>
  <c r="Q1332" i="5"/>
  <c r="I1332" i="5"/>
  <c r="H1332" i="5"/>
  <c r="R1331" i="5"/>
  <c r="Q1331" i="5"/>
  <c r="I1331" i="5"/>
  <c r="H1331" i="5"/>
  <c r="R1330" i="5"/>
  <c r="Q1330" i="5"/>
  <c r="I1330" i="5"/>
  <c r="H1330" i="5"/>
  <c r="R1329" i="5"/>
  <c r="Q1329" i="5"/>
  <c r="I1329" i="5"/>
  <c r="H1329" i="5"/>
  <c r="R1328" i="5"/>
  <c r="Q1328" i="5"/>
  <c r="I1328" i="5"/>
  <c r="H1328" i="5"/>
  <c r="R1327" i="5"/>
  <c r="Q1327" i="5"/>
  <c r="I1327" i="5"/>
  <c r="H1327" i="5"/>
  <c r="R1326" i="5"/>
  <c r="Q1326" i="5"/>
  <c r="I1326" i="5"/>
  <c r="H1326" i="5"/>
  <c r="R1325" i="5"/>
  <c r="Q1325" i="5"/>
  <c r="I1325" i="5"/>
  <c r="H1325" i="5"/>
  <c r="R1324" i="5"/>
  <c r="Q1324" i="5"/>
  <c r="I1324" i="5"/>
  <c r="H1324" i="5"/>
  <c r="R1323" i="5"/>
  <c r="Q1323" i="5"/>
  <c r="I1323" i="5"/>
  <c r="H1323" i="5"/>
  <c r="R1322" i="5"/>
  <c r="Q1322" i="5"/>
  <c r="I1322" i="5"/>
  <c r="H1322" i="5"/>
  <c r="R1321" i="5"/>
  <c r="Q1321" i="5"/>
  <c r="I1321" i="5"/>
  <c r="H1321" i="5"/>
  <c r="R1320" i="5"/>
  <c r="Q1320" i="5"/>
  <c r="I1320" i="5"/>
  <c r="H1320" i="5"/>
  <c r="R1319" i="5"/>
  <c r="Q1319" i="5"/>
  <c r="I1319" i="5"/>
  <c r="H1319" i="5"/>
  <c r="R1318" i="5"/>
  <c r="Q1318" i="5"/>
  <c r="I1318" i="5"/>
  <c r="H1318" i="5"/>
  <c r="R1317" i="5"/>
  <c r="Q1317" i="5"/>
  <c r="I1317" i="5"/>
  <c r="H1317" i="5"/>
  <c r="R1316" i="5"/>
  <c r="Q1316" i="5"/>
  <c r="I1316" i="5"/>
  <c r="H1316" i="5"/>
  <c r="R1315" i="5"/>
  <c r="Q1315" i="5"/>
  <c r="I1315" i="5"/>
  <c r="H1315" i="5"/>
  <c r="R1314" i="5"/>
  <c r="Q1314" i="5"/>
  <c r="I1314" i="5"/>
  <c r="H1314" i="5"/>
  <c r="R1313" i="5"/>
  <c r="Q1313" i="5"/>
  <c r="I1313" i="5"/>
  <c r="H1313" i="5"/>
  <c r="R1312" i="5"/>
  <c r="Q1312" i="5"/>
  <c r="I1312" i="5"/>
  <c r="H1312" i="5"/>
  <c r="R1311" i="5"/>
  <c r="Q1311" i="5"/>
  <c r="I1311" i="5"/>
  <c r="H1311" i="5"/>
  <c r="R1310" i="5"/>
  <c r="Q1310" i="5"/>
  <c r="I1310" i="5"/>
  <c r="H1310" i="5"/>
  <c r="R1309" i="5"/>
  <c r="Q1309" i="5"/>
  <c r="I1309" i="5"/>
  <c r="H1309" i="5"/>
  <c r="R1308" i="5"/>
  <c r="Q1308" i="5"/>
  <c r="I1308" i="5"/>
  <c r="H1308" i="5"/>
  <c r="R1307" i="5"/>
  <c r="Q1307" i="5"/>
  <c r="I1307" i="5"/>
  <c r="H1307" i="5"/>
  <c r="R1306" i="5"/>
  <c r="Q1306" i="5"/>
  <c r="I1306" i="5"/>
  <c r="H1306" i="5"/>
  <c r="R1305" i="5"/>
  <c r="Q1305" i="5"/>
  <c r="I1305" i="5"/>
  <c r="H1305" i="5"/>
  <c r="R1304" i="5"/>
  <c r="Q1304" i="5"/>
  <c r="I1304" i="5"/>
  <c r="H1304" i="5"/>
  <c r="R1303" i="5"/>
  <c r="Q1303" i="5"/>
  <c r="I1303" i="5"/>
  <c r="H1303" i="5"/>
  <c r="R1302" i="5"/>
  <c r="Q1302" i="5"/>
  <c r="I1302" i="5"/>
  <c r="H1302" i="5"/>
  <c r="R1301" i="5"/>
  <c r="Q1301" i="5"/>
  <c r="I1301" i="5"/>
  <c r="H1301" i="5"/>
  <c r="R1300" i="5"/>
  <c r="Q1300" i="5"/>
  <c r="I1300" i="5"/>
  <c r="H1300" i="5"/>
  <c r="R1299" i="5"/>
  <c r="Q1299" i="5"/>
  <c r="I1299" i="5"/>
  <c r="H1299" i="5"/>
  <c r="R1298" i="5"/>
  <c r="Q1298" i="5"/>
  <c r="I1298" i="5"/>
  <c r="H1298" i="5"/>
  <c r="R1297" i="5"/>
  <c r="Q1297" i="5"/>
  <c r="I1297" i="5"/>
  <c r="H1297" i="5"/>
  <c r="R1296" i="5"/>
  <c r="Q1296" i="5"/>
  <c r="I1296" i="5"/>
  <c r="H1296" i="5"/>
  <c r="R1295" i="5"/>
  <c r="Q1295" i="5"/>
  <c r="I1295" i="5"/>
  <c r="H1295" i="5"/>
  <c r="R1294" i="5"/>
  <c r="Q1294" i="5"/>
  <c r="I1294" i="5"/>
  <c r="H1294" i="5"/>
  <c r="R1293" i="5"/>
  <c r="Q1293" i="5"/>
  <c r="I1293" i="5"/>
  <c r="H1293" i="5"/>
  <c r="R1292" i="5"/>
  <c r="Q1292" i="5"/>
  <c r="I1292" i="5"/>
  <c r="H1292" i="5"/>
  <c r="R1291" i="5"/>
  <c r="Q1291" i="5"/>
  <c r="I1291" i="5"/>
  <c r="H1291" i="5"/>
  <c r="R1290" i="5"/>
  <c r="Q1290" i="5"/>
  <c r="I1290" i="5"/>
  <c r="H1290" i="5"/>
  <c r="R1289" i="5"/>
  <c r="Q1289" i="5"/>
  <c r="I1289" i="5"/>
  <c r="H1289" i="5"/>
  <c r="R1288" i="5"/>
  <c r="Q1288" i="5"/>
  <c r="I1288" i="5"/>
  <c r="H1288" i="5"/>
  <c r="R1287" i="5"/>
  <c r="Q1287" i="5"/>
  <c r="I1287" i="5"/>
  <c r="H1287" i="5"/>
  <c r="R1286" i="5"/>
  <c r="Q1286" i="5"/>
  <c r="I1286" i="5"/>
  <c r="H1286" i="5"/>
  <c r="R1285" i="5"/>
  <c r="Q1285" i="5"/>
  <c r="I1285" i="5"/>
  <c r="H1285" i="5"/>
  <c r="R1284" i="5"/>
  <c r="Q1284" i="5"/>
  <c r="I1284" i="5"/>
  <c r="H1284" i="5"/>
  <c r="R1283" i="5"/>
  <c r="Q1283" i="5"/>
  <c r="I1283" i="5"/>
  <c r="H1283" i="5"/>
  <c r="R1282" i="5"/>
  <c r="Q1282" i="5"/>
  <c r="I1282" i="5"/>
  <c r="H1282" i="5"/>
  <c r="R1281" i="5"/>
  <c r="Q1281" i="5"/>
  <c r="I1281" i="5"/>
  <c r="H1281" i="5"/>
  <c r="R1280" i="5"/>
  <c r="Q1280" i="5"/>
  <c r="I1280" i="5"/>
  <c r="H1280" i="5"/>
  <c r="R1279" i="5"/>
  <c r="Q1279" i="5"/>
  <c r="I1279" i="5"/>
  <c r="H1279" i="5"/>
  <c r="R1278" i="5"/>
  <c r="Q1278" i="5"/>
  <c r="I1278" i="5"/>
  <c r="H1278" i="5"/>
  <c r="R1277" i="5"/>
  <c r="Q1277" i="5"/>
  <c r="I1277" i="5"/>
  <c r="H1277" i="5"/>
  <c r="R1276" i="5"/>
  <c r="Q1276" i="5"/>
  <c r="I1276" i="5"/>
  <c r="H1276" i="5"/>
  <c r="R1275" i="5"/>
  <c r="Q1275" i="5"/>
  <c r="I1275" i="5"/>
  <c r="H1275" i="5"/>
  <c r="R1274" i="5"/>
  <c r="Q1274" i="5"/>
  <c r="I1274" i="5"/>
  <c r="H1274" i="5"/>
  <c r="R1273" i="5"/>
  <c r="Q1273" i="5"/>
  <c r="I1273" i="5"/>
  <c r="H1273" i="5"/>
  <c r="R1272" i="5"/>
  <c r="Q1272" i="5"/>
  <c r="I1272" i="5"/>
  <c r="H1272" i="5"/>
  <c r="R1271" i="5"/>
  <c r="Q1271" i="5"/>
  <c r="I1271" i="5"/>
  <c r="H1271" i="5"/>
  <c r="R1270" i="5"/>
  <c r="Q1270" i="5"/>
  <c r="I1270" i="5"/>
  <c r="H1270" i="5"/>
  <c r="R1269" i="5"/>
  <c r="Q1269" i="5"/>
  <c r="I1269" i="5"/>
  <c r="H1269" i="5"/>
  <c r="R1268" i="5"/>
  <c r="Q1268" i="5"/>
  <c r="I1268" i="5"/>
  <c r="H1268" i="5"/>
  <c r="R1267" i="5"/>
  <c r="Q1267" i="5"/>
  <c r="I1267" i="5"/>
  <c r="H1267" i="5"/>
  <c r="R1266" i="5"/>
  <c r="Q1266" i="5"/>
  <c r="I1266" i="5"/>
  <c r="H1266" i="5"/>
  <c r="R1265" i="5"/>
  <c r="Q1265" i="5"/>
  <c r="I1265" i="5"/>
  <c r="H1265" i="5"/>
  <c r="R1264" i="5"/>
  <c r="Q1264" i="5"/>
  <c r="I1264" i="5"/>
  <c r="H1264" i="5"/>
  <c r="R1263" i="5"/>
  <c r="Q1263" i="5"/>
  <c r="I1263" i="5"/>
  <c r="H1263" i="5"/>
  <c r="R1262" i="5"/>
  <c r="Q1262" i="5"/>
  <c r="I1262" i="5"/>
  <c r="H1262" i="5"/>
  <c r="R1261" i="5"/>
  <c r="Q1261" i="5"/>
  <c r="I1261" i="5"/>
  <c r="H1261" i="5"/>
  <c r="R1260" i="5"/>
  <c r="Q1260" i="5"/>
  <c r="I1260" i="5"/>
  <c r="H1260" i="5"/>
  <c r="R1259" i="5"/>
  <c r="Q1259" i="5"/>
  <c r="I1259" i="5"/>
  <c r="H1259" i="5"/>
  <c r="R1258" i="5"/>
  <c r="Q1258" i="5"/>
  <c r="I1258" i="5"/>
  <c r="H1258" i="5"/>
  <c r="R1257" i="5"/>
  <c r="Q1257" i="5"/>
  <c r="I1257" i="5"/>
  <c r="H1257" i="5"/>
  <c r="R1256" i="5"/>
  <c r="Q1256" i="5"/>
  <c r="I1256" i="5"/>
  <c r="H1256" i="5"/>
  <c r="R1255" i="5"/>
  <c r="Q1255" i="5"/>
  <c r="I1255" i="5"/>
  <c r="H1255" i="5"/>
  <c r="R1254" i="5"/>
  <c r="Q1254" i="5"/>
  <c r="I1254" i="5"/>
  <c r="H1254" i="5"/>
  <c r="R1253" i="5"/>
  <c r="Q1253" i="5"/>
  <c r="I1253" i="5"/>
  <c r="H1253" i="5"/>
  <c r="R1252" i="5"/>
  <c r="Q1252" i="5"/>
  <c r="I1252" i="5"/>
  <c r="H1252" i="5"/>
  <c r="R1251" i="5"/>
  <c r="Q1251" i="5"/>
  <c r="I1251" i="5"/>
  <c r="H1251" i="5"/>
  <c r="R1250" i="5"/>
  <c r="Q1250" i="5"/>
  <c r="I1250" i="5"/>
  <c r="H1250" i="5"/>
  <c r="R1249" i="5"/>
  <c r="Q1249" i="5"/>
  <c r="I1249" i="5"/>
  <c r="H1249" i="5"/>
  <c r="R1248" i="5"/>
  <c r="Q1248" i="5"/>
  <c r="I1248" i="5"/>
  <c r="H1248" i="5"/>
  <c r="R1247" i="5"/>
  <c r="Q1247" i="5"/>
  <c r="I1247" i="5"/>
  <c r="H1247" i="5"/>
  <c r="R1246" i="5"/>
  <c r="Q1246" i="5"/>
  <c r="I1246" i="5"/>
  <c r="H1246" i="5"/>
  <c r="R1245" i="5"/>
  <c r="Q1245" i="5"/>
  <c r="I1245" i="5"/>
  <c r="H1245" i="5"/>
  <c r="R1244" i="5"/>
  <c r="Q1244" i="5"/>
  <c r="I1244" i="5"/>
  <c r="H1244" i="5"/>
  <c r="R1243" i="5"/>
  <c r="Q1243" i="5"/>
  <c r="I1243" i="5"/>
  <c r="H1243" i="5"/>
  <c r="R1242" i="5"/>
  <c r="Q1242" i="5"/>
  <c r="I1242" i="5"/>
  <c r="H1242" i="5"/>
  <c r="R1241" i="5"/>
  <c r="Q1241" i="5"/>
  <c r="I1241" i="5"/>
  <c r="H1241" i="5"/>
  <c r="R1240" i="5"/>
  <c r="Q1240" i="5"/>
  <c r="I1240" i="5"/>
  <c r="H1240" i="5"/>
  <c r="R1239" i="5"/>
  <c r="Q1239" i="5"/>
  <c r="I1239" i="5"/>
  <c r="H1239" i="5"/>
  <c r="R1238" i="5"/>
  <c r="Q1238" i="5"/>
  <c r="I1238" i="5"/>
  <c r="H1238" i="5"/>
  <c r="R1237" i="5"/>
  <c r="Q1237" i="5"/>
  <c r="I1237" i="5"/>
  <c r="H1237" i="5"/>
  <c r="R1236" i="5"/>
  <c r="Q1236" i="5"/>
  <c r="I1236" i="5"/>
  <c r="H1236" i="5"/>
  <c r="R1235" i="5"/>
  <c r="Q1235" i="5"/>
  <c r="I1235" i="5"/>
  <c r="H1235" i="5"/>
  <c r="R1234" i="5"/>
  <c r="Q1234" i="5"/>
  <c r="I1234" i="5"/>
  <c r="H1234" i="5"/>
  <c r="R1233" i="5"/>
  <c r="Q1233" i="5"/>
  <c r="I1233" i="5"/>
  <c r="H1233" i="5"/>
  <c r="R1232" i="5"/>
  <c r="Q1232" i="5"/>
  <c r="I1232" i="5"/>
  <c r="H1232" i="5"/>
  <c r="R1231" i="5"/>
  <c r="Q1231" i="5"/>
  <c r="I1231" i="5"/>
  <c r="H1231" i="5"/>
  <c r="R1230" i="5"/>
  <c r="Q1230" i="5"/>
  <c r="I1230" i="5"/>
  <c r="H1230" i="5"/>
  <c r="R1229" i="5"/>
  <c r="Q1229" i="5"/>
  <c r="I1229" i="5"/>
  <c r="H1229" i="5"/>
  <c r="R1228" i="5"/>
  <c r="Q1228" i="5"/>
  <c r="I1228" i="5"/>
  <c r="H1228" i="5"/>
  <c r="R1227" i="5"/>
  <c r="Q1227" i="5"/>
  <c r="I1227" i="5"/>
  <c r="H1227" i="5"/>
  <c r="R1226" i="5"/>
  <c r="Q1226" i="5"/>
  <c r="I1226" i="5"/>
  <c r="H1226" i="5"/>
  <c r="R1225" i="5"/>
  <c r="Q1225" i="5"/>
  <c r="I1225" i="5"/>
  <c r="H1225" i="5"/>
  <c r="R1224" i="5"/>
  <c r="Q1224" i="5"/>
  <c r="I1224" i="5"/>
  <c r="H1224" i="5"/>
  <c r="R1223" i="5"/>
  <c r="Q1223" i="5"/>
  <c r="I1223" i="5"/>
  <c r="H1223" i="5"/>
  <c r="R1222" i="5"/>
  <c r="Q1222" i="5"/>
  <c r="I1222" i="5"/>
  <c r="H1222" i="5"/>
  <c r="R1221" i="5"/>
  <c r="Q1221" i="5"/>
  <c r="I1221" i="5"/>
  <c r="H1221" i="5"/>
  <c r="R1220" i="5"/>
  <c r="Q1220" i="5"/>
  <c r="I1220" i="5"/>
  <c r="H1220" i="5"/>
  <c r="R1219" i="5"/>
  <c r="Q1219" i="5"/>
  <c r="I1219" i="5"/>
  <c r="H1219" i="5"/>
  <c r="R1218" i="5"/>
  <c r="Q1218" i="5"/>
  <c r="I1218" i="5"/>
  <c r="H1218" i="5"/>
  <c r="R1217" i="5"/>
  <c r="Q1217" i="5"/>
  <c r="I1217" i="5"/>
  <c r="H1217" i="5"/>
  <c r="R1216" i="5"/>
  <c r="Q1216" i="5"/>
  <c r="I1216" i="5"/>
  <c r="H1216" i="5"/>
  <c r="R1215" i="5"/>
  <c r="Q1215" i="5"/>
  <c r="I1215" i="5"/>
  <c r="H1215" i="5"/>
  <c r="R1214" i="5"/>
  <c r="Q1214" i="5"/>
  <c r="I1214" i="5"/>
  <c r="H1214" i="5"/>
  <c r="R1213" i="5"/>
  <c r="Q1213" i="5"/>
  <c r="I1213" i="5"/>
  <c r="H1213" i="5"/>
  <c r="R1212" i="5"/>
  <c r="Q1212" i="5"/>
  <c r="I1212" i="5"/>
  <c r="H1212" i="5"/>
  <c r="R1211" i="5"/>
  <c r="Q1211" i="5"/>
  <c r="I1211" i="5"/>
  <c r="H1211" i="5"/>
  <c r="R1210" i="5"/>
  <c r="Q1210" i="5"/>
  <c r="I1210" i="5"/>
  <c r="H1210" i="5"/>
  <c r="R1209" i="5"/>
  <c r="Q1209" i="5"/>
  <c r="I1209" i="5"/>
  <c r="H1209" i="5"/>
  <c r="R1208" i="5"/>
  <c r="Q1208" i="5"/>
  <c r="I1208" i="5"/>
  <c r="H1208" i="5"/>
  <c r="R1207" i="5"/>
  <c r="Q1207" i="5"/>
  <c r="I1207" i="5"/>
  <c r="H1207" i="5"/>
  <c r="R1206" i="5"/>
  <c r="Q1206" i="5"/>
  <c r="I1206" i="5"/>
  <c r="H1206" i="5"/>
  <c r="R1205" i="5"/>
  <c r="Q1205" i="5"/>
  <c r="I1205" i="5"/>
  <c r="H1205" i="5"/>
  <c r="R1204" i="5"/>
  <c r="Q1204" i="5"/>
  <c r="I1204" i="5"/>
  <c r="H1204" i="5"/>
  <c r="R1203" i="5"/>
  <c r="Q1203" i="5"/>
  <c r="I1203" i="5"/>
  <c r="H1203" i="5"/>
  <c r="R1202" i="5"/>
  <c r="Q1202" i="5"/>
  <c r="I1202" i="5"/>
  <c r="H1202" i="5"/>
  <c r="R1201" i="5"/>
  <c r="Q1201" i="5"/>
  <c r="I1201" i="5"/>
  <c r="H1201" i="5"/>
  <c r="R1200" i="5"/>
  <c r="Q1200" i="5"/>
  <c r="I1200" i="5"/>
  <c r="H1200" i="5"/>
  <c r="R1199" i="5"/>
  <c r="Q1199" i="5"/>
  <c r="I1199" i="5"/>
  <c r="H1199" i="5"/>
  <c r="R1198" i="5"/>
  <c r="Q1198" i="5"/>
  <c r="I1198" i="5"/>
  <c r="H1198" i="5"/>
  <c r="R1197" i="5"/>
  <c r="Q1197" i="5"/>
  <c r="I1197" i="5"/>
  <c r="H1197" i="5"/>
  <c r="R1196" i="5"/>
  <c r="Q1196" i="5"/>
  <c r="I1196" i="5"/>
  <c r="H1196" i="5"/>
  <c r="R1195" i="5"/>
  <c r="Q1195" i="5"/>
  <c r="I1195" i="5"/>
  <c r="H1195" i="5"/>
  <c r="R1194" i="5"/>
  <c r="Q1194" i="5"/>
  <c r="I1194" i="5"/>
  <c r="H1194" i="5"/>
  <c r="R1193" i="5"/>
  <c r="Q1193" i="5"/>
  <c r="I1193" i="5"/>
  <c r="H1193" i="5"/>
  <c r="R1192" i="5"/>
  <c r="Q1192" i="5"/>
  <c r="I1192" i="5"/>
  <c r="H1192" i="5"/>
  <c r="R1191" i="5"/>
  <c r="Q1191" i="5"/>
  <c r="I1191" i="5"/>
  <c r="H1191" i="5"/>
  <c r="R1190" i="5"/>
  <c r="Q1190" i="5"/>
  <c r="I1190" i="5"/>
  <c r="H1190" i="5"/>
  <c r="R1189" i="5"/>
  <c r="Q1189" i="5"/>
  <c r="I1189" i="5"/>
  <c r="H1189" i="5"/>
  <c r="R1188" i="5"/>
  <c r="Q1188" i="5"/>
  <c r="I1188" i="5"/>
  <c r="H1188" i="5"/>
  <c r="R1187" i="5"/>
  <c r="Q1187" i="5"/>
  <c r="I1187" i="5"/>
  <c r="H1187" i="5"/>
  <c r="R1186" i="5"/>
  <c r="Q1186" i="5"/>
  <c r="I1186" i="5"/>
  <c r="H1186" i="5"/>
  <c r="R1185" i="5"/>
  <c r="Q1185" i="5"/>
  <c r="I1185" i="5"/>
  <c r="H1185" i="5"/>
  <c r="R1184" i="5"/>
  <c r="Q1184" i="5"/>
  <c r="I1184" i="5"/>
  <c r="H1184" i="5"/>
  <c r="R1183" i="5"/>
  <c r="Q1183" i="5"/>
  <c r="I1183" i="5"/>
  <c r="H1183" i="5"/>
  <c r="R1182" i="5"/>
  <c r="Q1182" i="5"/>
  <c r="I1182" i="5"/>
  <c r="H1182" i="5"/>
  <c r="R1181" i="5"/>
  <c r="Q1181" i="5"/>
  <c r="I1181" i="5"/>
  <c r="H1181" i="5"/>
  <c r="R1180" i="5"/>
  <c r="Q1180" i="5"/>
  <c r="I1180" i="5"/>
  <c r="H1180" i="5"/>
  <c r="R1179" i="5"/>
  <c r="Q1179" i="5"/>
  <c r="I1179" i="5"/>
  <c r="H1179" i="5"/>
  <c r="R1178" i="5"/>
  <c r="Q1178" i="5"/>
  <c r="I1178" i="5"/>
  <c r="H1178" i="5"/>
  <c r="R1177" i="5"/>
  <c r="Q1177" i="5"/>
  <c r="I1177" i="5"/>
  <c r="H1177" i="5"/>
  <c r="R1176" i="5"/>
  <c r="Q1176" i="5"/>
  <c r="I1176" i="5"/>
  <c r="H1176" i="5"/>
  <c r="R1175" i="5"/>
  <c r="Q1175" i="5"/>
  <c r="I1175" i="5"/>
  <c r="H1175" i="5"/>
  <c r="R1174" i="5"/>
  <c r="Q1174" i="5"/>
  <c r="I1174" i="5"/>
  <c r="H1174" i="5"/>
  <c r="R1173" i="5"/>
  <c r="Q1173" i="5"/>
  <c r="I1173" i="5"/>
  <c r="H1173" i="5"/>
  <c r="R1172" i="5"/>
  <c r="Q1172" i="5"/>
  <c r="I1172" i="5"/>
  <c r="H1172" i="5"/>
  <c r="R1171" i="5"/>
  <c r="Q1171" i="5"/>
  <c r="I1171" i="5"/>
  <c r="H1171" i="5"/>
  <c r="R1170" i="5"/>
  <c r="Q1170" i="5"/>
  <c r="I1170" i="5"/>
  <c r="H1170" i="5"/>
  <c r="R1169" i="5"/>
  <c r="Q1169" i="5"/>
  <c r="I1169" i="5"/>
  <c r="H1169" i="5"/>
  <c r="R1168" i="5"/>
  <c r="Q1168" i="5"/>
  <c r="I1168" i="5"/>
  <c r="H1168" i="5"/>
  <c r="R1167" i="5"/>
  <c r="Q1167" i="5"/>
  <c r="I1167" i="5"/>
  <c r="H1167" i="5"/>
  <c r="R1166" i="5"/>
  <c r="Q1166" i="5"/>
  <c r="I1166" i="5"/>
  <c r="H1166" i="5"/>
  <c r="R1165" i="5"/>
  <c r="Q1165" i="5"/>
  <c r="I1165" i="5"/>
  <c r="H1165" i="5"/>
  <c r="R1164" i="5"/>
  <c r="Q1164" i="5"/>
  <c r="I1164" i="5"/>
  <c r="H1164" i="5"/>
  <c r="R1163" i="5"/>
  <c r="Q1163" i="5"/>
  <c r="I1163" i="5"/>
  <c r="H1163" i="5"/>
  <c r="R1162" i="5"/>
  <c r="Q1162" i="5"/>
  <c r="I1162" i="5"/>
  <c r="H1162" i="5"/>
  <c r="R1161" i="5"/>
  <c r="Q1161" i="5"/>
  <c r="I1161" i="5"/>
  <c r="H1161" i="5"/>
  <c r="R1160" i="5"/>
  <c r="Q1160" i="5"/>
  <c r="I1160" i="5"/>
  <c r="H1160" i="5"/>
  <c r="R1159" i="5"/>
  <c r="Q1159" i="5"/>
  <c r="I1159" i="5"/>
  <c r="H1159" i="5"/>
  <c r="R1158" i="5"/>
  <c r="Q1158" i="5"/>
  <c r="I1158" i="5"/>
  <c r="H1158" i="5"/>
  <c r="R1157" i="5"/>
  <c r="Q1157" i="5"/>
  <c r="I1157" i="5"/>
  <c r="H1157" i="5"/>
  <c r="R1156" i="5"/>
  <c r="Q1156" i="5"/>
  <c r="I1156" i="5"/>
  <c r="H1156" i="5"/>
  <c r="R1155" i="5"/>
  <c r="Q1155" i="5"/>
  <c r="I1155" i="5"/>
  <c r="H1155" i="5"/>
  <c r="R1154" i="5"/>
  <c r="Q1154" i="5"/>
  <c r="I1154" i="5"/>
  <c r="H1154" i="5"/>
  <c r="R1153" i="5"/>
  <c r="Q1153" i="5"/>
  <c r="I1153" i="5"/>
  <c r="H1153" i="5"/>
  <c r="R1152" i="5"/>
  <c r="Q1152" i="5"/>
  <c r="I1152" i="5"/>
  <c r="H1152" i="5"/>
  <c r="R1151" i="5"/>
  <c r="Q1151" i="5"/>
  <c r="I1151" i="5"/>
  <c r="H1151" i="5"/>
  <c r="R1150" i="5"/>
  <c r="Q1150" i="5"/>
  <c r="I1150" i="5"/>
  <c r="H1150" i="5"/>
  <c r="R1149" i="5"/>
  <c r="Q1149" i="5"/>
  <c r="I1149" i="5"/>
  <c r="H1149" i="5"/>
  <c r="R1148" i="5"/>
  <c r="Q1148" i="5"/>
  <c r="I1148" i="5"/>
  <c r="H1148" i="5"/>
  <c r="R1147" i="5"/>
  <c r="Q1147" i="5"/>
  <c r="I1147" i="5"/>
  <c r="H1147" i="5"/>
  <c r="R1146" i="5"/>
  <c r="Q1146" i="5"/>
  <c r="I1146" i="5"/>
  <c r="H1146" i="5"/>
  <c r="R1145" i="5"/>
  <c r="Q1145" i="5"/>
  <c r="I1145" i="5"/>
  <c r="H1145" i="5"/>
  <c r="R1144" i="5"/>
  <c r="Q1144" i="5"/>
  <c r="I1144" i="5"/>
  <c r="H1144" i="5"/>
  <c r="R1143" i="5"/>
  <c r="Q1143" i="5"/>
  <c r="I1143" i="5"/>
  <c r="H1143" i="5"/>
  <c r="R1142" i="5"/>
  <c r="Q1142" i="5"/>
  <c r="I1142" i="5"/>
  <c r="H1142" i="5"/>
  <c r="R1141" i="5"/>
  <c r="Q1141" i="5"/>
  <c r="I1141" i="5"/>
  <c r="H1141" i="5"/>
  <c r="R1140" i="5"/>
  <c r="Q1140" i="5"/>
  <c r="I1140" i="5"/>
  <c r="H1140" i="5"/>
  <c r="R1139" i="5"/>
  <c r="Q1139" i="5"/>
  <c r="I1139" i="5"/>
  <c r="H1139" i="5"/>
  <c r="R1138" i="5"/>
  <c r="Q1138" i="5"/>
  <c r="I1138" i="5"/>
  <c r="H1138" i="5"/>
  <c r="R1137" i="5"/>
  <c r="Q1137" i="5"/>
  <c r="I1137" i="5"/>
  <c r="H1137" i="5"/>
  <c r="R1136" i="5"/>
  <c r="Q1136" i="5"/>
  <c r="I1136" i="5"/>
  <c r="H1136" i="5"/>
  <c r="R1135" i="5"/>
  <c r="Q1135" i="5"/>
  <c r="I1135" i="5"/>
  <c r="H1135" i="5"/>
  <c r="R1134" i="5"/>
  <c r="Q1134" i="5"/>
  <c r="I1134" i="5"/>
  <c r="H1134" i="5"/>
  <c r="R1133" i="5"/>
  <c r="Q1133" i="5"/>
  <c r="I1133" i="5"/>
  <c r="H1133" i="5"/>
  <c r="R1132" i="5"/>
  <c r="Q1132" i="5"/>
  <c r="I1132" i="5"/>
  <c r="H1132" i="5"/>
  <c r="R1131" i="5"/>
  <c r="Q1131" i="5"/>
  <c r="I1131" i="5"/>
  <c r="H1131" i="5"/>
  <c r="R1130" i="5"/>
  <c r="Q1130" i="5"/>
  <c r="I1130" i="5"/>
  <c r="H1130" i="5"/>
  <c r="R1129" i="5"/>
  <c r="Q1129" i="5"/>
  <c r="I1129" i="5"/>
  <c r="H1129" i="5"/>
  <c r="R1128" i="5"/>
  <c r="Q1128" i="5"/>
  <c r="I1128" i="5"/>
  <c r="H1128" i="5"/>
  <c r="R1127" i="5"/>
  <c r="Q1127" i="5"/>
  <c r="I1127" i="5"/>
  <c r="H1127" i="5"/>
  <c r="R1126" i="5"/>
  <c r="Q1126" i="5"/>
  <c r="I1126" i="5"/>
  <c r="H1126" i="5"/>
  <c r="R1125" i="5"/>
  <c r="Q1125" i="5"/>
  <c r="I1125" i="5"/>
  <c r="H1125" i="5"/>
  <c r="R1124" i="5"/>
  <c r="Q1124" i="5"/>
  <c r="I1124" i="5"/>
  <c r="H1124" i="5"/>
  <c r="R1123" i="5"/>
  <c r="Q1123" i="5"/>
  <c r="I1123" i="5"/>
  <c r="H1123" i="5"/>
  <c r="R1122" i="5"/>
  <c r="Q1122" i="5"/>
  <c r="I1122" i="5"/>
  <c r="H1122" i="5"/>
  <c r="R1121" i="5"/>
  <c r="Q1121" i="5"/>
  <c r="I1121" i="5"/>
  <c r="H1121" i="5"/>
  <c r="R1120" i="5"/>
  <c r="Q1120" i="5"/>
  <c r="I1120" i="5"/>
  <c r="H1120" i="5"/>
  <c r="R1119" i="5"/>
  <c r="Q1119" i="5"/>
  <c r="I1119" i="5"/>
  <c r="H1119" i="5"/>
  <c r="R1118" i="5"/>
  <c r="Q1118" i="5"/>
  <c r="I1118" i="5"/>
  <c r="H1118" i="5"/>
  <c r="R1117" i="5"/>
  <c r="Q1117" i="5"/>
  <c r="I1117" i="5"/>
  <c r="H1117" i="5"/>
  <c r="R1116" i="5"/>
  <c r="Q1116" i="5"/>
  <c r="I1116" i="5"/>
  <c r="H1116" i="5"/>
  <c r="R1115" i="5"/>
  <c r="Q1115" i="5"/>
  <c r="I1115" i="5"/>
  <c r="H1115" i="5"/>
  <c r="R1114" i="5"/>
  <c r="Q1114" i="5"/>
  <c r="I1114" i="5"/>
  <c r="H1114" i="5"/>
  <c r="R1113" i="5"/>
  <c r="Q1113" i="5"/>
  <c r="I1113" i="5"/>
  <c r="H1113" i="5"/>
  <c r="R1112" i="5"/>
  <c r="Q1112" i="5"/>
  <c r="I1112" i="5"/>
  <c r="H1112" i="5"/>
  <c r="R1111" i="5"/>
  <c r="Q1111" i="5"/>
  <c r="I1111" i="5"/>
  <c r="H1111" i="5"/>
  <c r="R1110" i="5"/>
  <c r="Q1110" i="5"/>
  <c r="I1110" i="5"/>
  <c r="H1110" i="5"/>
  <c r="R1109" i="5"/>
  <c r="Q1109" i="5"/>
  <c r="I1109" i="5"/>
  <c r="H1109" i="5"/>
  <c r="R1108" i="5"/>
  <c r="Q1108" i="5"/>
  <c r="I1108" i="5"/>
  <c r="H1108" i="5"/>
  <c r="R1107" i="5"/>
  <c r="Q1107" i="5"/>
  <c r="I1107" i="5"/>
  <c r="H1107" i="5"/>
  <c r="R1106" i="5"/>
  <c r="Q1106" i="5"/>
  <c r="I1106" i="5"/>
  <c r="H1106" i="5"/>
  <c r="R1105" i="5"/>
  <c r="Q1105" i="5"/>
  <c r="I1105" i="5"/>
  <c r="H1105" i="5"/>
  <c r="R1104" i="5"/>
  <c r="Q1104" i="5"/>
  <c r="I1104" i="5"/>
  <c r="H1104" i="5"/>
  <c r="R1103" i="5"/>
  <c r="Q1103" i="5"/>
  <c r="I1103" i="5"/>
  <c r="H1103" i="5"/>
  <c r="R1102" i="5"/>
  <c r="Q1102" i="5"/>
  <c r="I1102" i="5"/>
  <c r="H1102" i="5"/>
  <c r="R1101" i="5"/>
  <c r="Q1101" i="5"/>
  <c r="I1101" i="5"/>
  <c r="H1101" i="5"/>
  <c r="R1100" i="5"/>
  <c r="Q1100" i="5"/>
  <c r="I1100" i="5"/>
  <c r="H1100" i="5"/>
  <c r="R1099" i="5"/>
  <c r="Q1099" i="5"/>
  <c r="I1099" i="5"/>
  <c r="H1099" i="5"/>
  <c r="R1098" i="5"/>
  <c r="Q1098" i="5"/>
  <c r="I1098" i="5"/>
  <c r="H1098" i="5"/>
  <c r="R1097" i="5"/>
  <c r="Q1097" i="5"/>
  <c r="I1097" i="5"/>
  <c r="H1097" i="5"/>
  <c r="R1096" i="5"/>
  <c r="Q1096" i="5"/>
  <c r="I1096" i="5"/>
  <c r="H1096" i="5"/>
  <c r="R1095" i="5"/>
  <c r="Q1095" i="5"/>
  <c r="I1095" i="5"/>
  <c r="H1095" i="5"/>
  <c r="R1094" i="5"/>
  <c r="Q1094" i="5"/>
  <c r="I1094" i="5"/>
  <c r="H1094" i="5"/>
  <c r="R1093" i="5"/>
  <c r="Q1093" i="5"/>
  <c r="I1093" i="5"/>
  <c r="H1093" i="5"/>
  <c r="R1092" i="5"/>
  <c r="Q1092" i="5"/>
  <c r="I1092" i="5"/>
  <c r="H1092" i="5"/>
  <c r="R1091" i="5"/>
  <c r="Q1091" i="5"/>
  <c r="I1091" i="5"/>
  <c r="H1091" i="5"/>
  <c r="R1090" i="5"/>
  <c r="Q1090" i="5"/>
  <c r="I1090" i="5"/>
  <c r="H1090" i="5"/>
  <c r="R1089" i="5"/>
  <c r="Q1089" i="5"/>
  <c r="I1089" i="5"/>
  <c r="H1089" i="5"/>
  <c r="R1088" i="5"/>
  <c r="Q1088" i="5"/>
  <c r="I1088" i="5"/>
  <c r="H1088" i="5"/>
  <c r="R1087" i="5"/>
  <c r="Q1087" i="5"/>
  <c r="I1087" i="5"/>
  <c r="H1087" i="5"/>
  <c r="R1086" i="5"/>
  <c r="Q1086" i="5"/>
  <c r="I1086" i="5"/>
  <c r="H1086" i="5"/>
  <c r="R1085" i="5"/>
  <c r="Q1085" i="5"/>
  <c r="I1085" i="5"/>
  <c r="H1085" i="5"/>
  <c r="R1084" i="5"/>
  <c r="Q1084" i="5"/>
  <c r="I1084" i="5"/>
  <c r="H1084" i="5"/>
  <c r="R1083" i="5"/>
  <c r="Q1083" i="5"/>
  <c r="I1083" i="5"/>
  <c r="H1083" i="5"/>
  <c r="R1082" i="5"/>
  <c r="Q1082" i="5"/>
  <c r="I1082" i="5"/>
  <c r="H1082" i="5"/>
  <c r="R1081" i="5"/>
  <c r="Q1081" i="5"/>
  <c r="I1081" i="5"/>
  <c r="H1081" i="5"/>
  <c r="R1080" i="5"/>
  <c r="Q1080" i="5"/>
  <c r="I1080" i="5"/>
  <c r="H1080" i="5"/>
  <c r="R1079" i="5"/>
  <c r="Q1079" i="5"/>
  <c r="I1079" i="5"/>
  <c r="H1079" i="5"/>
  <c r="R1078" i="5"/>
  <c r="Q1078" i="5"/>
  <c r="I1078" i="5"/>
  <c r="H1078" i="5"/>
  <c r="R1077" i="5"/>
  <c r="Q1077" i="5"/>
  <c r="I1077" i="5"/>
  <c r="H1077" i="5"/>
  <c r="R1076" i="5"/>
  <c r="Q1076" i="5"/>
  <c r="I1076" i="5"/>
  <c r="H1076" i="5"/>
  <c r="R1075" i="5"/>
  <c r="Q1075" i="5"/>
  <c r="I1075" i="5"/>
  <c r="H1075" i="5"/>
  <c r="R1074" i="5"/>
  <c r="Q1074" i="5"/>
  <c r="I1074" i="5"/>
  <c r="H1074" i="5"/>
  <c r="R1073" i="5"/>
  <c r="Q1073" i="5"/>
  <c r="I1073" i="5"/>
  <c r="H1073" i="5"/>
  <c r="R1072" i="5"/>
  <c r="Q1072" i="5"/>
  <c r="I1072" i="5"/>
  <c r="H1072" i="5"/>
  <c r="R1071" i="5"/>
  <c r="Q1071" i="5"/>
  <c r="I1071" i="5"/>
  <c r="H1071" i="5"/>
  <c r="R1070" i="5"/>
  <c r="Q1070" i="5"/>
  <c r="I1070" i="5"/>
  <c r="H1070" i="5"/>
  <c r="R1069" i="5"/>
  <c r="Q1069" i="5"/>
  <c r="I1069" i="5"/>
  <c r="H1069" i="5"/>
  <c r="R1068" i="5"/>
  <c r="Q1068" i="5"/>
  <c r="I1068" i="5"/>
  <c r="H1068" i="5"/>
  <c r="R1067" i="5"/>
  <c r="Q1067" i="5"/>
  <c r="I1067" i="5"/>
  <c r="H1067" i="5"/>
  <c r="R1066" i="5"/>
  <c r="Q1066" i="5"/>
  <c r="I1066" i="5"/>
  <c r="H1066" i="5"/>
  <c r="R1065" i="5"/>
  <c r="Q1065" i="5"/>
  <c r="I1065" i="5"/>
  <c r="H1065" i="5"/>
  <c r="R1064" i="5"/>
  <c r="Q1064" i="5"/>
  <c r="I1064" i="5"/>
  <c r="H1064" i="5"/>
  <c r="R1063" i="5"/>
  <c r="Q1063" i="5"/>
  <c r="I1063" i="5"/>
  <c r="H1063" i="5"/>
  <c r="R1062" i="5"/>
  <c r="Q1062" i="5"/>
  <c r="I1062" i="5"/>
  <c r="H1062" i="5"/>
  <c r="R1061" i="5"/>
  <c r="Q1061" i="5"/>
  <c r="I1061" i="5"/>
  <c r="H1061" i="5"/>
  <c r="R1060" i="5"/>
  <c r="Q1060" i="5"/>
  <c r="I1060" i="5"/>
  <c r="H1060" i="5"/>
  <c r="R1059" i="5"/>
  <c r="Q1059" i="5"/>
  <c r="I1059" i="5"/>
  <c r="H1059" i="5"/>
  <c r="S1058" i="5"/>
  <c r="R1058" i="5"/>
  <c r="Q1058" i="5"/>
  <c r="I1058" i="5"/>
  <c r="H1058" i="5"/>
  <c r="G1058" i="5"/>
  <c r="S1057" i="5"/>
  <c r="R1057" i="5"/>
  <c r="Q1057" i="5"/>
  <c r="I1057" i="5"/>
  <c r="H1057" i="5"/>
  <c r="G1057" i="5"/>
  <c r="S1056" i="5"/>
  <c r="R1056" i="5"/>
  <c r="Q1056" i="5"/>
  <c r="I1056" i="5"/>
  <c r="H1056" i="5"/>
  <c r="G1056" i="5"/>
  <c r="S1055" i="5"/>
  <c r="R1055" i="5"/>
  <c r="Q1055" i="5"/>
  <c r="I1055" i="5"/>
  <c r="H1055" i="5"/>
  <c r="G1055" i="5"/>
  <c r="S1054" i="5"/>
  <c r="R1054" i="5"/>
  <c r="Q1054" i="5"/>
  <c r="I1054" i="5"/>
  <c r="H1054" i="5"/>
  <c r="G1054" i="5"/>
  <c r="S1053" i="5"/>
  <c r="R1053" i="5"/>
  <c r="Q1053" i="5"/>
  <c r="I1053" i="5"/>
  <c r="H1053" i="5"/>
  <c r="G1053" i="5"/>
  <c r="S1052" i="5"/>
  <c r="R1052" i="5"/>
  <c r="Q1052" i="5"/>
  <c r="I1052" i="5"/>
  <c r="H1052" i="5"/>
  <c r="G1052" i="5"/>
  <c r="S1051" i="5"/>
  <c r="R1051" i="5"/>
  <c r="Q1051" i="5"/>
  <c r="I1051" i="5"/>
  <c r="H1051" i="5"/>
  <c r="G1051" i="5"/>
  <c r="S1050" i="5"/>
  <c r="R1050" i="5"/>
  <c r="Q1050" i="5"/>
  <c r="I1050" i="5"/>
  <c r="H1050" i="5"/>
  <c r="G1050" i="5"/>
  <c r="S1049" i="5"/>
  <c r="R1049" i="5"/>
  <c r="Q1049" i="5"/>
  <c r="I1049" i="5"/>
  <c r="H1049" i="5"/>
  <c r="G1049" i="5"/>
  <c r="S1048" i="5"/>
  <c r="R1048" i="5"/>
  <c r="Q1048" i="5"/>
  <c r="I1048" i="5"/>
  <c r="H1048" i="5"/>
  <c r="G1048" i="5"/>
  <c r="S1047" i="5"/>
  <c r="R1047" i="5"/>
  <c r="Q1047" i="5"/>
  <c r="I1047" i="5"/>
  <c r="H1047" i="5"/>
  <c r="G1047" i="5"/>
  <c r="S1046" i="5"/>
  <c r="R1046" i="5"/>
  <c r="Q1046" i="5"/>
  <c r="I1046" i="5"/>
  <c r="H1046" i="5"/>
  <c r="G1046" i="5"/>
  <c r="S1045" i="5"/>
  <c r="R1045" i="5"/>
  <c r="Q1045" i="5"/>
  <c r="I1045" i="5"/>
  <c r="H1045" i="5"/>
  <c r="G1045" i="5"/>
  <c r="S1044" i="5"/>
  <c r="R1044" i="5"/>
  <c r="Q1044" i="5"/>
  <c r="I1044" i="5"/>
  <c r="H1044" i="5"/>
  <c r="G1044" i="5"/>
  <c r="S1043" i="5"/>
  <c r="R1043" i="5"/>
  <c r="Q1043" i="5"/>
  <c r="I1043" i="5"/>
  <c r="H1043" i="5"/>
  <c r="G1043" i="5"/>
  <c r="S1042" i="5"/>
  <c r="R1042" i="5"/>
  <c r="Q1042" i="5"/>
  <c r="I1042" i="5"/>
  <c r="H1042" i="5"/>
  <c r="G1042" i="5"/>
  <c r="S1041" i="5"/>
  <c r="R1041" i="5"/>
  <c r="Q1041" i="5"/>
  <c r="I1041" i="5"/>
  <c r="H1041" i="5"/>
  <c r="G1041" i="5"/>
  <c r="S1040" i="5"/>
  <c r="R1040" i="5"/>
  <c r="Q1040" i="5"/>
  <c r="I1040" i="5"/>
  <c r="H1040" i="5"/>
  <c r="G1040" i="5"/>
  <c r="S1039" i="5"/>
  <c r="R1039" i="5"/>
  <c r="Q1039" i="5"/>
  <c r="I1039" i="5"/>
  <c r="H1039" i="5"/>
  <c r="G1039" i="5"/>
  <c r="S1038" i="5"/>
  <c r="R1038" i="5"/>
  <c r="Q1038" i="5"/>
  <c r="I1038" i="5"/>
  <c r="H1038" i="5"/>
  <c r="G1038" i="5"/>
  <c r="S1037" i="5"/>
  <c r="R1037" i="5"/>
  <c r="Q1037" i="5"/>
  <c r="I1037" i="5"/>
  <c r="H1037" i="5"/>
  <c r="G1037" i="5"/>
  <c r="S1036" i="5"/>
  <c r="R1036" i="5"/>
  <c r="Q1036" i="5"/>
  <c r="I1036" i="5"/>
  <c r="H1036" i="5"/>
  <c r="G1036" i="5"/>
  <c r="S1035" i="5"/>
  <c r="R1035" i="5"/>
  <c r="Q1035" i="5"/>
  <c r="I1035" i="5"/>
  <c r="H1035" i="5"/>
  <c r="G1035" i="5"/>
  <c r="S1034" i="5"/>
  <c r="R1034" i="5"/>
  <c r="Q1034" i="5"/>
  <c r="I1034" i="5"/>
  <c r="H1034" i="5"/>
  <c r="G1034" i="5"/>
  <c r="S1033" i="5"/>
  <c r="R1033" i="5"/>
  <c r="Q1033" i="5"/>
  <c r="I1033" i="5"/>
  <c r="H1033" i="5"/>
  <c r="S1032" i="5"/>
  <c r="R1032" i="5"/>
  <c r="Q1032" i="5"/>
  <c r="I1032" i="5"/>
  <c r="H1032" i="5"/>
  <c r="G1032" i="5"/>
  <c r="S1031" i="5"/>
  <c r="R1031" i="5"/>
  <c r="Q1031" i="5"/>
  <c r="I1031" i="5"/>
  <c r="H1031" i="5"/>
  <c r="G1031" i="5"/>
  <c r="S1030" i="5"/>
  <c r="R1030" i="5"/>
  <c r="Q1030" i="5"/>
  <c r="I1030" i="5"/>
  <c r="H1030" i="5"/>
  <c r="G1030" i="5"/>
  <c r="S1029" i="5"/>
  <c r="R1029" i="5"/>
  <c r="Q1029" i="5"/>
  <c r="I1029" i="5"/>
  <c r="H1029" i="5"/>
  <c r="G1029" i="5"/>
  <c r="S1028" i="5"/>
  <c r="R1028" i="5"/>
  <c r="Q1028" i="5"/>
  <c r="I1028" i="5"/>
  <c r="H1028" i="5"/>
  <c r="G1028" i="5"/>
  <c r="S1027" i="5"/>
  <c r="R1027" i="5"/>
  <c r="Q1027" i="5"/>
  <c r="I1027" i="5"/>
  <c r="H1027" i="5"/>
  <c r="G1027" i="5"/>
  <c r="S1026" i="5"/>
  <c r="R1026" i="5"/>
  <c r="Q1026" i="5"/>
  <c r="I1026" i="5"/>
  <c r="H1026" i="5"/>
  <c r="G1026" i="5"/>
  <c r="S1025" i="5"/>
  <c r="R1025" i="5"/>
  <c r="Q1025" i="5"/>
  <c r="I1025" i="5"/>
  <c r="H1025" i="5"/>
  <c r="G1025" i="5"/>
  <c r="S1024" i="5"/>
  <c r="R1024" i="5"/>
  <c r="Q1024" i="5"/>
  <c r="I1024" i="5"/>
  <c r="H1024" i="5"/>
  <c r="G1024" i="5"/>
  <c r="S1023" i="5"/>
  <c r="R1023" i="5"/>
  <c r="Q1023" i="5"/>
  <c r="I1023" i="5"/>
  <c r="H1023" i="5"/>
  <c r="G1023" i="5"/>
  <c r="S1022" i="5"/>
  <c r="R1022" i="5"/>
  <c r="Q1022" i="5"/>
  <c r="I1022" i="5"/>
  <c r="H1022" i="5"/>
  <c r="G1022" i="5"/>
  <c r="S1021" i="5"/>
  <c r="R1021" i="5"/>
  <c r="Q1021" i="5"/>
  <c r="I1021" i="5"/>
  <c r="H1021" i="5"/>
  <c r="G1021" i="5"/>
  <c r="S1020" i="5"/>
  <c r="R1020" i="5"/>
  <c r="Q1020" i="5"/>
  <c r="I1020" i="5"/>
  <c r="H1020" i="5"/>
  <c r="G1020" i="5"/>
  <c r="S1019" i="5"/>
  <c r="R1019" i="5"/>
  <c r="Q1019" i="5"/>
  <c r="I1019" i="5"/>
  <c r="H1019" i="5"/>
  <c r="G1019" i="5"/>
  <c r="S1018" i="5"/>
  <c r="R1018" i="5"/>
  <c r="Q1018" i="5"/>
  <c r="I1018" i="5"/>
  <c r="H1018" i="5"/>
  <c r="G1018" i="5"/>
  <c r="S1017" i="5"/>
  <c r="R1017" i="5"/>
  <c r="Q1017" i="5"/>
  <c r="I1017" i="5"/>
  <c r="H1017" i="5"/>
  <c r="G1017" i="5"/>
  <c r="S1016" i="5"/>
  <c r="R1016" i="5"/>
  <c r="Q1016" i="5"/>
  <c r="I1016" i="5"/>
  <c r="H1016" i="5"/>
  <c r="G1016" i="5"/>
  <c r="S1015" i="5"/>
  <c r="R1015" i="5"/>
  <c r="Q1015" i="5"/>
  <c r="I1015" i="5"/>
  <c r="H1015" i="5"/>
  <c r="G1015" i="5"/>
  <c r="S1014" i="5"/>
  <c r="R1014" i="5"/>
  <c r="Q1014" i="5"/>
  <c r="I1014" i="5"/>
  <c r="H1014" i="5"/>
  <c r="G1014" i="5"/>
  <c r="S1013" i="5"/>
  <c r="R1013" i="5"/>
  <c r="Q1013" i="5"/>
  <c r="I1013" i="5"/>
  <c r="H1013" i="5"/>
  <c r="S1012" i="5"/>
  <c r="R1012" i="5"/>
  <c r="Q1012" i="5"/>
  <c r="I1012" i="5"/>
  <c r="H1012" i="5"/>
  <c r="G1012" i="5"/>
  <c r="S1011" i="5"/>
  <c r="R1011" i="5"/>
  <c r="Q1011" i="5"/>
  <c r="I1011" i="5"/>
  <c r="H1011" i="5"/>
  <c r="G1011" i="5"/>
  <c r="S1010" i="5"/>
  <c r="R1010" i="5"/>
  <c r="Q1010" i="5"/>
  <c r="I1010" i="5"/>
  <c r="H1010" i="5"/>
  <c r="G1010" i="5"/>
  <c r="S1009" i="5"/>
  <c r="R1009" i="5"/>
  <c r="Q1009" i="5"/>
  <c r="I1009" i="5"/>
  <c r="H1009" i="5"/>
  <c r="G1009" i="5"/>
  <c r="S1008" i="5"/>
  <c r="R1008" i="5"/>
  <c r="Q1008" i="5"/>
  <c r="I1008" i="5"/>
  <c r="H1008" i="5"/>
  <c r="G1008" i="5"/>
  <c r="S1007" i="5"/>
  <c r="R1007" i="5"/>
  <c r="Q1007" i="5"/>
  <c r="I1007" i="5"/>
  <c r="H1007" i="5"/>
  <c r="G1007" i="5"/>
  <c r="S1006" i="5"/>
  <c r="R1006" i="5"/>
  <c r="Q1006" i="5"/>
  <c r="I1006" i="5"/>
  <c r="H1006" i="5"/>
  <c r="G1006" i="5"/>
  <c r="S1005" i="5"/>
  <c r="R1005" i="5"/>
  <c r="Q1005" i="5"/>
  <c r="I1005" i="5"/>
  <c r="H1005" i="5"/>
  <c r="G1005" i="5"/>
  <c r="S1004" i="5"/>
  <c r="R1004" i="5"/>
  <c r="Q1004" i="5"/>
  <c r="I1004" i="5"/>
  <c r="H1004" i="5"/>
  <c r="G1004" i="5"/>
  <c r="S1003" i="5"/>
  <c r="R1003" i="5"/>
  <c r="Q1003" i="5"/>
  <c r="I1003" i="5"/>
  <c r="H1003" i="5"/>
  <c r="G1003" i="5"/>
  <c r="S1002" i="5"/>
  <c r="R1002" i="5"/>
  <c r="Q1002" i="5"/>
  <c r="I1002" i="5"/>
  <c r="H1002" i="5"/>
  <c r="G1002" i="5"/>
  <c r="S1001" i="5"/>
  <c r="R1001" i="5"/>
  <c r="Q1001" i="5"/>
  <c r="I1001" i="5"/>
  <c r="H1001" i="5"/>
  <c r="G1001" i="5"/>
  <c r="S1000" i="5"/>
  <c r="R1000" i="5"/>
  <c r="Q1000" i="5"/>
  <c r="I1000" i="5"/>
  <c r="H1000" i="5"/>
  <c r="G1000" i="5"/>
  <c r="S999" i="5"/>
  <c r="R999" i="5"/>
  <c r="Q999" i="5"/>
  <c r="I999" i="5"/>
  <c r="H999" i="5"/>
  <c r="G999" i="5"/>
  <c r="S998" i="5"/>
  <c r="R998" i="5"/>
  <c r="Q998" i="5"/>
  <c r="I998" i="5"/>
  <c r="H998" i="5"/>
  <c r="G998" i="5"/>
  <c r="S997" i="5"/>
  <c r="R997" i="5"/>
  <c r="Q997" i="5"/>
  <c r="I997" i="5"/>
  <c r="H997" i="5"/>
  <c r="G997" i="5"/>
  <c r="S996" i="5"/>
  <c r="R996" i="5"/>
  <c r="Q996" i="5"/>
  <c r="I996" i="5"/>
  <c r="H996" i="5"/>
  <c r="G996" i="5"/>
  <c r="S995" i="5"/>
  <c r="R995" i="5"/>
  <c r="Q995" i="5"/>
  <c r="I995" i="5"/>
  <c r="H995" i="5"/>
  <c r="G995" i="5"/>
  <c r="S994" i="5"/>
  <c r="R994" i="5"/>
  <c r="Q994" i="5"/>
  <c r="I994" i="5"/>
  <c r="H994" i="5"/>
  <c r="G994" i="5"/>
  <c r="S993" i="5"/>
  <c r="R993" i="5"/>
  <c r="Q993" i="5"/>
  <c r="I993" i="5"/>
  <c r="H993" i="5"/>
  <c r="G993" i="5"/>
  <c r="S992" i="5"/>
  <c r="R992" i="5"/>
  <c r="Q992" i="5"/>
  <c r="I992" i="5"/>
  <c r="H992" i="5"/>
  <c r="G992" i="5"/>
  <c r="S991" i="5"/>
  <c r="R991" i="5"/>
  <c r="Q991" i="5"/>
  <c r="I991" i="5"/>
  <c r="H991" i="5"/>
  <c r="G991" i="5"/>
  <c r="S990" i="5"/>
  <c r="R990" i="5"/>
  <c r="Q990" i="5"/>
  <c r="I990" i="5"/>
  <c r="H990" i="5"/>
  <c r="G990" i="5"/>
  <c r="S989" i="5"/>
  <c r="R989" i="5"/>
  <c r="Q989" i="5"/>
  <c r="I989" i="5"/>
  <c r="H989" i="5"/>
  <c r="G989" i="5"/>
  <c r="S988" i="5"/>
  <c r="R988" i="5"/>
  <c r="Q988" i="5"/>
  <c r="I988" i="5"/>
  <c r="H988" i="5"/>
  <c r="G988" i="5"/>
  <c r="S987" i="5"/>
  <c r="R987" i="5"/>
  <c r="Q987" i="5"/>
  <c r="I987" i="5"/>
  <c r="H987" i="5"/>
  <c r="G987" i="5"/>
  <c r="S986" i="5"/>
  <c r="R986" i="5"/>
  <c r="Q986" i="5"/>
  <c r="I986" i="5"/>
  <c r="H986" i="5"/>
  <c r="G986" i="5"/>
  <c r="S985" i="5"/>
  <c r="R985" i="5"/>
  <c r="Q985" i="5"/>
  <c r="I985" i="5"/>
  <c r="H985" i="5"/>
  <c r="G985" i="5"/>
  <c r="R984" i="5"/>
  <c r="Q984" i="5"/>
  <c r="I984" i="5"/>
  <c r="H984" i="5"/>
  <c r="R983" i="5"/>
  <c r="Q983" i="5"/>
  <c r="I983" i="5"/>
  <c r="H983" i="5"/>
  <c r="R982" i="5"/>
  <c r="Q982" i="5"/>
  <c r="I982" i="5"/>
  <c r="H982" i="5"/>
  <c r="R981" i="5"/>
  <c r="Q981" i="5"/>
  <c r="I981" i="5"/>
  <c r="H981" i="5"/>
  <c r="R980" i="5"/>
  <c r="Q980" i="5"/>
  <c r="I980" i="5"/>
  <c r="H980" i="5"/>
  <c r="R979" i="5"/>
  <c r="Q979" i="5"/>
  <c r="I979" i="5"/>
  <c r="H979" i="5"/>
  <c r="R978" i="5"/>
  <c r="Q978" i="5"/>
  <c r="I978" i="5"/>
  <c r="H978" i="5"/>
  <c r="R977" i="5"/>
  <c r="Q977" i="5"/>
  <c r="I977" i="5"/>
  <c r="H977" i="5"/>
  <c r="R976" i="5"/>
  <c r="Q976" i="5"/>
  <c r="I976" i="5"/>
  <c r="H976" i="5"/>
  <c r="R975" i="5"/>
  <c r="Q975" i="5"/>
  <c r="I975" i="5"/>
  <c r="H975" i="5"/>
  <c r="R974" i="5"/>
  <c r="Q974" i="5"/>
  <c r="I974" i="5"/>
  <c r="H974" i="5"/>
  <c r="R973" i="5"/>
  <c r="Q973" i="5"/>
  <c r="I973" i="5"/>
  <c r="H973" i="5"/>
  <c r="R972" i="5"/>
  <c r="Q972" i="5"/>
  <c r="I972" i="5"/>
  <c r="H972" i="5"/>
  <c r="R971" i="5"/>
  <c r="Q971" i="5"/>
  <c r="I971" i="5"/>
  <c r="H971" i="5"/>
  <c r="R970" i="5"/>
  <c r="Q970" i="5"/>
  <c r="I970" i="5"/>
  <c r="H970" i="5"/>
  <c r="R969" i="5"/>
  <c r="Q969" i="5"/>
  <c r="I969" i="5"/>
  <c r="H969" i="5"/>
  <c r="R968" i="5"/>
  <c r="Q968" i="5"/>
  <c r="I968" i="5"/>
  <c r="H968" i="5"/>
  <c r="R967" i="5"/>
  <c r="Q967" i="5"/>
  <c r="I967" i="5"/>
  <c r="H967" i="5"/>
  <c r="R966" i="5"/>
  <c r="Q966" i="5"/>
  <c r="I966" i="5"/>
  <c r="H966" i="5"/>
  <c r="R965" i="5"/>
  <c r="Q965" i="5"/>
  <c r="I965" i="5"/>
  <c r="H965" i="5"/>
  <c r="R964" i="5"/>
  <c r="Q964" i="5"/>
  <c r="I964" i="5"/>
  <c r="H964" i="5"/>
  <c r="R963" i="5"/>
  <c r="Q963" i="5"/>
  <c r="I963" i="5"/>
  <c r="H963" i="5"/>
  <c r="R962" i="5"/>
  <c r="Q962" i="5"/>
  <c r="I962" i="5"/>
  <c r="H962" i="5"/>
  <c r="R961" i="5"/>
  <c r="Q961" i="5"/>
  <c r="I961" i="5"/>
  <c r="H961" i="5"/>
  <c r="R960" i="5"/>
  <c r="Q960" i="5"/>
  <c r="I960" i="5"/>
  <c r="H960" i="5"/>
  <c r="R959" i="5"/>
  <c r="Q959" i="5"/>
  <c r="I959" i="5"/>
  <c r="H959" i="5"/>
  <c r="R958" i="5"/>
  <c r="Q958" i="5"/>
  <c r="I958" i="5"/>
  <c r="H958" i="5"/>
  <c r="R957" i="5"/>
  <c r="Q957" i="5"/>
  <c r="I957" i="5"/>
  <c r="H957" i="5"/>
  <c r="R956" i="5"/>
  <c r="Q956" i="5"/>
  <c r="I956" i="5"/>
  <c r="H956" i="5"/>
  <c r="R955" i="5"/>
  <c r="Q955" i="5"/>
  <c r="I955" i="5"/>
  <c r="H955" i="5"/>
  <c r="R954" i="5"/>
  <c r="Q954" i="5"/>
  <c r="I954" i="5"/>
  <c r="H954" i="5"/>
  <c r="R953" i="5"/>
  <c r="Q953" i="5"/>
  <c r="I953" i="5"/>
  <c r="H953" i="5"/>
  <c r="R952" i="5"/>
  <c r="Q952" i="5"/>
  <c r="I952" i="5"/>
  <c r="H952" i="5"/>
  <c r="R951" i="5"/>
  <c r="Q951" i="5"/>
  <c r="I951" i="5"/>
  <c r="H951" i="5"/>
  <c r="R950" i="5"/>
  <c r="Q950" i="5"/>
  <c r="I950" i="5"/>
  <c r="H950" i="5"/>
  <c r="R949" i="5"/>
  <c r="Q949" i="5"/>
  <c r="I949" i="5"/>
  <c r="H949" i="5"/>
  <c r="R948" i="5"/>
  <c r="Q948" i="5"/>
  <c r="I948" i="5"/>
  <c r="H948" i="5"/>
  <c r="R947" i="5"/>
  <c r="Q947" i="5"/>
  <c r="I947" i="5"/>
  <c r="H947" i="5"/>
  <c r="R946" i="5"/>
  <c r="Q946" i="5"/>
  <c r="I946" i="5"/>
  <c r="H946" i="5"/>
  <c r="R945" i="5"/>
  <c r="Q945" i="5"/>
  <c r="I945" i="5"/>
  <c r="H945" i="5"/>
  <c r="R944" i="5"/>
  <c r="Q944" i="5"/>
  <c r="I944" i="5"/>
  <c r="H944" i="5"/>
  <c r="R943" i="5"/>
  <c r="Q943" i="5"/>
  <c r="I943" i="5"/>
  <c r="H943" i="5"/>
  <c r="R942" i="5"/>
  <c r="Q942" i="5"/>
  <c r="I942" i="5"/>
  <c r="H942" i="5"/>
  <c r="R941" i="5"/>
  <c r="Q941" i="5"/>
  <c r="I941" i="5"/>
  <c r="H941" i="5"/>
  <c r="R940" i="5"/>
  <c r="Q940" i="5"/>
  <c r="I940" i="5"/>
  <c r="H940" i="5"/>
  <c r="R939" i="5"/>
  <c r="Q939" i="5"/>
  <c r="I939" i="5"/>
  <c r="H939" i="5"/>
  <c r="R938" i="5"/>
  <c r="Q938" i="5"/>
  <c r="I938" i="5"/>
  <c r="H938" i="5"/>
  <c r="R937" i="5"/>
  <c r="Q937" i="5"/>
  <c r="I937" i="5"/>
  <c r="H937" i="5"/>
  <c r="R936" i="5"/>
  <c r="Q936" i="5"/>
  <c r="I936" i="5"/>
  <c r="H936" i="5"/>
  <c r="R935" i="5"/>
  <c r="Q935" i="5"/>
  <c r="I935" i="5"/>
  <c r="H935" i="5"/>
  <c r="R934" i="5"/>
  <c r="Q934" i="5"/>
  <c r="I934" i="5"/>
  <c r="H934" i="5"/>
  <c r="R933" i="5"/>
  <c r="Q933" i="5"/>
  <c r="I933" i="5"/>
  <c r="H933" i="5"/>
  <c r="R932" i="5"/>
  <c r="Q932" i="5"/>
  <c r="I932" i="5"/>
  <c r="H932" i="5"/>
  <c r="R931" i="5"/>
  <c r="Q931" i="5"/>
  <c r="I931" i="5"/>
  <c r="H931" i="5"/>
  <c r="R930" i="5"/>
  <c r="Q930" i="5"/>
  <c r="I930" i="5"/>
  <c r="H930" i="5"/>
  <c r="R929" i="5"/>
  <c r="Q929" i="5"/>
  <c r="I929" i="5"/>
  <c r="H929" i="5"/>
  <c r="R928" i="5"/>
  <c r="Q928" i="5"/>
  <c r="I928" i="5"/>
  <c r="H928" i="5"/>
  <c r="R927" i="5"/>
  <c r="Q927" i="5"/>
  <c r="I927" i="5"/>
  <c r="H927" i="5"/>
  <c r="R926" i="5"/>
  <c r="Q926" i="5"/>
  <c r="I926" i="5"/>
  <c r="H926" i="5"/>
  <c r="R925" i="5"/>
  <c r="Q925" i="5"/>
  <c r="I925" i="5"/>
  <c r="H925" i="5"/>
  <c r="R924" i="5"/>
  <c r="Q924" i="5"/>
  <c r="I924" i="5"/>
  <c r="H924" i="5"/>
  <c r="R923" i="5"/>
  <c r="Q923" i="5"/>
  <c r="I923" i="5"/>
  <c r="H923" i="5"/>
  <c r="R922" i="5"/>
  <c r="Q922" i="5"/>
  <c r="I922" i="5"/>
  <c r="H922" i="5"/>
  <c r="R921" i="5"/>
  <c r="Q921" i="5"/>
  <c r="I921" i="5"/>
  <c r="H921" i="5"/>
  <c r="R920" i="5"/>
  <c r="Q920" i="5"/>
  <c r="I920" i="5"/>
  <c r="H920" i="5"/>
  <c r="R919" i="5"/>
  <c r="Q919" i="5"/>
  <c r="I919" i="5"/>
  <c r="H919" i="5"/>
  <c r="R918" i="5"/>
  <c r="Q918" i="5"/>
  <c r="I918" i="5"/>
  <c r="H918" i="5"/>
  <c r="R917" i="5"/>
  <c r="Q917" i="5"/>
  <c r="I917" i="5"/>
  <c r="H917" i="5"/>
  <c r="R916" i="5"/>
  <c r="Q916" i="5"/>
  <c r="I916" i="5"/>
  <c r="H916" i="5"/>
  <c r="R915" i="5"/>
  <c r="Q915" i="5"/>
  <c r="I915" i="5"/>
  <c r="H915" i="5"/>
  <c r="R914" i="5"/>
  <c r="Q914" i="5"/>
  <c r="I914" i="5"/>
  <c r="H914" i="5"/>
  <c r="R913" i="5"/>
  <c r="Q913" i="5"/>
  <c r="I913" i="5"/>
  <c r="H913" i="5"/>
  <c r="R912" i="5"/>
  <c r="Q912" i="5"/>
  <c r="I912" i="5"/>
  <c r="H912" i="5"/>
  <c r="R911" i="5"/>
  <c r="Q911" i="5"/>
  <c r="I911" i="5"/>
  <c r="H911" i="5"/>
  <c r="R910" i="5"/>
  <c r="Q910" i="5"/>
  <c r="I910" i="5"/>
  <c r="H910" i="5"/>
  <c r="R909" i="5"/>
  <c r="Q909" i="5"/>
  <c r="I909" i="5"/>
  <c r="H909" i="5"/>
  <c r="R908" i="5"/>
  <c r="Q908" i="5"/>
  <c r="I908" i="5"/>
  <c r="H908" i="5"/>
  <c r="R907" i="5"/>
  <c r="Q907" i="5"/>
  <c r="I907" i="5"/>
  <c r="H907" i="5"/>
  <c r="R906" i="5"/>
  <c r="Q906" i="5"/>
  <c r="I906" i="5"/>
  <c r="H906" i="5"/>
  <c r="R905" i="5"/>
  <c r="Q905" i="5"/>
  <c r="I905" i="5"/>
  <c r="H905" i="5"/>
  <c r="R904" i="5"/>
  <c r="Q904" i="5"/>
  <c r="I904" i="5"/>
  <c r="H904" i="5"/>
  <c r="R903" i="5"/>
  <c r="Q903" i="5"/>
  <c r="I903" i="5"/>
  <c r="H903" i="5"/>
  <c r="R902" i="5"/>
  <c r="Q902" i="5"/>
  <c r="I902" i="5"/>
  <c r="H902" i="5"/>
  <c r="R901" i="5"/>
  <c r="Q901" i="5"/>
  <c r="I901" i="5"/>
  <c r="H901" i="5"/>
  <c r="R900" i="5"/>
  <c r="Q900" i="5"/>
  <c r="I900" i="5"/>
  <c r="H900" i="5"/>
  <c r="R899" i="5"/>
  <c r="Q899" i="5"/>
  <c r="I899" i="5"/>
  <c r="H899" i="5"/>
  <c r="R898" i="5"/>
  <c r="Q898" i="5"/>
  <c r="I898" i="5"/>
  <c r="H898" i="5"/>
  <c r="R897" i="5"/>
  <c r="Q897" i="5"/>
  <c r="I897" i="5"/>
  <c r="H897" i="5"/>
  <c r="R896" i="5"/>
  <c r="Q896" i="5"/>
  <c r="I896" i="5"/>
  <c r="H896" i="5"/>
  <c r="R895" i="5"/>
  <c r="Q895" i="5"/>
  <c r="I895" i="5"/>
  <c r="H895" i="5"/>
  <c r="R894" i="5"/>
  <c r="Q894" i="5"/>
  <c r="I894" i="5"/>
  <c r="H894" i="5"/>
  <c r="R893" i="5"/>
  <c r="Q893" i="5"/>
  <c r="I893" i="5"/>
  <c r="H893" i="5"/>
  <c r="R892" i="5"/>
  <c r="Q892" i="5"/>
  <c r="I892" i="5"/>
  <c r="H892" i="5"/>
  <c r="R891" i="5"/>
  <c r="Q891" i="5"/>
  <c r="I891" i="5"/>
  <c r="H891" i="5"/>
  <c r="R890" i="5"/>
  <c r="Q890" i="5"/>
  <c r="I890" i="5"/>
  <c r="H890" i="5"/>
  <c r="R889" i="5"/>
  <c r="Q889" i="5"/>
  <c r="I889" i="5"/>
  <c r="H889" i="5"/>
  <c r="R888" i="5"/>
  <c r="Q888" i="5"/>
  <c r="I888" i="5"/>
  <c r="H888" i="5"/>
  <c r="R887" i="5"/>
  <c r="Q887" i="5"/>
  <c r="I887" i="5"/>
  <c r="H887" i="5"/>
  <c r="R886" i="5"/>
  <c r="Q886" i="5"/>
  <c r="I886" i="5"/>
  <c r="H886" i="5"/>
  <c r="R885" i="5"/>
  <c r="Q885" i="5"/>
  <c r="I885" i="5"/>
  <c r="H885" i="5"/>
  <c r="R884" i="5"/>
  <c r="Q884" i="5"/>
  <c r="I884" i="5"/>
  <c r="H884" i="5"/>
  <c r="R883" i="5"/>
  <c r="Q883" i="5"/>
  <c r="I883" i="5"/>
  <c r="H883" i="5"/>
  <c r="R882" i="5"/>
  <c r="Q882" i="5"/>
  <c r="I882" i="5"/>
  <c r="H882" i="5"/>
  <c r="R881" i="5"/>
  <c r="Q881" i="5"/>
  <c r="I881" i="5"/>
  <c r="H881" i="5"/>
  <c r="R880" i="5"/>
  <c r="Q880" i="5"/>
  <c r="I880" i="5"/>
  <c r="H880" i="5"/>
  <c r="R879" i="5"/>
  <c r="Q879" i="5"/>
  <c r="I879" i="5"/>
  <c r="H879" i="5"/>
  <c r="R878" i="5"/>
  <c r="Q878" i="5"/>
  <c r="I878" i="5"/>
  <c r="H878" i="5"/>
  <c r="R877" i="5"/>
  <c r="Q877" i="5"/>
  <c r="I877" i="5"/>
  <c r="H877" i="5"/>
  <c r="R876" i="5"/>
  <c r="Q876" i="5"/>
  <c r="I876" i="5"/>
  <c r="H876" i="5"/>
  <c r="R875" i="5"/>
  <c r="Q875" i="5"/>
  <c r="I875" i="5"/>
  <c r="H875" i="5"/>
  <c r="R874" i="5"/>
  <c r="Q874" i="5"/>
  <c r="I874" i="5"/>
  <c r="H874" i="5"/>
  <c r="R873" i="5"/>
  <c r="Q873" i="5"/>
  <c r="I873" i="5"/>
  <c r="H873" i="5"/>
  <c r="R872" i="5"/>
  <c r="Q872" i="5"/>
  <c r="I872" i="5"/>
  <c r="H872" i="5"/>
  <c r="R871" i="5"/>
  <c r="Q871" i="5"/>
  <c r="I871" i="5"/>
  <c r="H871" i="5"/>
  <c r="R870" i="5"/>
  <c r="Q870" i="5"/>
  <c r="I870" i="5"/>
  <c r="H870" i="5"/>
  <c r="R869" i="5"/>
  <c r="Q869" i="5"/>
  <c r="I869" i="5"/>
  <c r="H869" i="5"/>
  <c r="R868" i="5"/>
  <c r="Q868" i="5"/>
  <c r="I868" i="5"/>
  <c r="H868" i="5"/>
  <c r="R867" i="5"/>
  <c r="Q867" i="5"/>
  <c r="I867" i="5"/>
  <c r="H867" i="5"/>
  <c r="R866" i="5"/>
  <c r="Q866" i="5"/>
  <c r="I866" i="5"/>
  <c r="H866" i="5"/>
  <c r="R865" i="5"/>
  <c r="Q865" i="5"/>
  <c r="I865" i="5"/>
  <c r="H865" i="5"/>
  <c r="R864" i="5"/>
  <c r="Q864" i="5"/>
  <c r="I864" i="5"/>
  <c r="H864" i="5"/>
  <c r="R863" i="5"/>
  <c r="Q863" i="5"/>
  <c r="I863" i="5"/>
  <c r="H863" i="5"/>
  <c r="R862" i="5"/>
  <c r="Q862" i="5"/>
  <c r="I862" i="5"/>
  <c r="H862" i="5"/>
  <c r="R861" i="5"/>
  <c r="Q861" i="5"/>
  <c r="I861" i="5"/>
  <c r="H861" i="5"/>
  <c r="R860" i="5"/>
  <c r="Q860" i="5"/>
  <c r="I860" i="5"/>
  <c r="H860" i="5"/>
  <c r="R859" i="5"/>
  <c r="Q859" i="5"/>
  <c r="I859" i="5"/>
  <c r="H859" i="5"/>
  <c r="R858" i="5"/>
  <c r="Q858" i="5"/>
  <c r="I858" i="5"/>
  <c r="H858" i="5"/>
  <c r="R857" i="5"/>
  <c r="Q857" i="5"/>
  <c r="I857" i="5"/>
  <c r="H857" i="5"/>
  <c r="R856" i="5"/>
  <c r="Q856" i="5"/>
  <c r="I856" i="5"/>
  <c r="H856" i="5"/>
  <c r="R855" i="5"/>
  <c r="Q855" i="5"/>
  <c r="I855" i="5"/>
  <c r="H855" i="5"/>
  <c r="R854" i="5"/>
  <c r="Q854" i="5"/>
  <c r="I854" i="5"/>
  <c r="H854" i="5"/>
  <c r="R853" i="5"/>
  <c r="Q853" i="5"/>
  <c r="I853" i="5"/>
  <c r="H853" i="5"/>
  <c r="R852" i="5"/>
  <c r="Q852" i="5"/>
  <c r="I852" i="5"/>
  <c r="H852" i="5"/>
  <c r="R851" i="5"/>
  <c r="Q851" i="5"/>
  <c r="I851" i="5"/>
  <c r="H851" i="5"/>
  <c r="R850" i="5"/>
  <c r="Q850" i="5"/>
  <c r="I850" i="5"/>
  <c r="H850" i="5"/>
  <c r="R849" i="5"/>
  <c r="Q849" i="5"/>
  <c r="I849" i="5"/>
  <c r="H849" i="5"/>
  <c r="R848" i="5"/>
  <c r="Q848" i="5"/>
  <c r="I848" i="5"/>
  <c r="H848" i="5"/>
  <c r="R847" i="5"/>
  <c r="Q847" i="5"/>
  <c r="I847" i="5"/>
  <c r="H847" i="5"/>
  <c r="R846" i="5"/>
  <c r="Q846" i="5"/>
  <c r="I846" i="5"/>
  <c r="H846" i="5"/>
  <c r="R845" i="5"/>
  <c r="Q845" i="5"/>
  <c r="I845" i="5"/>
  <c r="H845" i="5"/>
  <c r="R844" i="5"/>
  <c r="Q844" i="5"/>
  <c r="I844" i="5"/>
  <c r="H844" i="5"/>
  <c r="R843" i="5"/>
  <c r="Q843" i="5"/>
  <c r="I843" i="5"/>
  <c r="H843" i="5"/>
  <c r="R842" i="5"/>
  <c r="Q842" i="5"/>
  <c r="I842" i="5"/>
  <c r="H842" i="5"/>
  <c r="R841" i="5"/>
  <c r="Q841" i="5"/>
  <c r="I841" i="5"/>
  <c r="H841" i="5"/>
  <c r="R840" i="5"/>
  <c r="Q840" i="5"/>
  <c r="I840" i="5"/>
  <c r="H840" i="5"/>
  <c r="R839" i="5"/>
  <c r="Q839" i="5"/>
  <c r="I839" i="5"/>
  <c r="H839" i="5"/>
  <c r="R838" i="5"/>
  <c r="Q838" i="5"/>
  <c r="I838" i="5"/>
  <c r="H838" i="5"/>
  <c r="R837" i="5"/>
  <c r="Q837" i="5"/>
  <c r="I837" i="5"/>
  <c r="H837" i="5"/>
  <c r="R836" i="5"/>
  <c r="Q836" i="5"/>
  <c r="I836" i="5"/>
  <c r="H836" i="5"/>
  <c r="R835" i="5"/>
  <c r="Q835" i="5"/>
  <c r="I835" i="5"/>
  <c r="H835" i="5"/>
  <c r="R834" i="5"/>
  <c r="Q834" i="5"/>
  <c r="I834" i="5"/>
  <c r="H834" i="5"/>
  <c r="R833" i="5"/>
  <c r="Q833" i="5"/>
  <c r="I833" i="5"/>
  <c r="H833" i="5"/>
  <c r="R832" i="5"/>
  <c r="Q832" i="5"/>
  <c r="I832" i="5"/>
  <c r="H832" i="5"/>
  <c r="R831" i="5"/>
  <c r="Q831" i="5"/>
  <c r="I831" i="5"/>
  <c r="H831" i="5"/>
  <c r="R830" i="5"/>
  <c r="Q830" i="5"/>
  <c r="I830" i="5"/>
  <c r="H830" i="5"/>
  <c r="R829" i="5"/>
  <c r="Q829" i="5"/>
  <c r="I829" i="5"/>
  <c r="H829" i="5"/>
  <c r="R828" i="5"/>
  <c r="Q828" i="5"/>
  <c r="I828" i="5"/>
  <c r="H828" i="5"/>
  <c r="R827" i="5"/>
  <c r="Q827" i="5"/>
  <c r="I827" i="5"/>
  <c r="H827" i="5"/>
  <c r="R826" i="5"/>
  <c r="Q826" i="5"/>
  <c r="I826" i="5"/>
  <c r="H826" i="5"/>
  <c r="R825" i="5"/>
  <c r="Q825" i="5"/>
  <c r="I825" i="5"/>
  <c r="H825" i="5"/>
  <c r="R824" i="5"/>
  <c r="Q824" i="5"/>
  <c r="I824" i="5"/>
  <c r="H824" i="5"/>
  <c r="R823" i="5"/>
  <c r="Q823" i="5"/>
  <c r="I823" i="5"/>
  <c r="H823" i="5"/>
  <c r="R822" i="5"/>
  <c r="Q822" i="5"/>
  <c r="I822" i="5"/>
  <c r="H822" i="5"/>
  <c r="R821" i="5"/>
  <c r="Q821" i="5"/>
  <c r="I821" i="5"/>
  <c r="H821" i="5"/>
  <c r="R820" i="5"/>
  <c r="Q820" i="5"/>
  <c r="I820" i="5"/>
  <c r="H820" i="5"/>
  <c r="R819" i="5"/>
  <c r="Q819" i="5"/>
  <c r="I819" i="5"/>
  <c r="H819" i="5"/>
  <c r="R818" i="5"/>
  <c r="Q818" i="5"/>
  <c r="I818" i="5"/>
  <c r="H818" i="5"/>
  <c r="R817" i="5"/>
  <c r="Q817" i="5"/>
  <c r="I817" i="5"/>
  <c r="H817" i="5"/>
  <c r="R816" i="5"/>
  <c r="Q816" i="5"/>
  <c r="I816" i="5"/>
  <c r="H816" i="5"/>
  <c r="R815" i="5"/>
  <c r="Q815" i="5"/>
  <c r="I815" i="5"/>
  <c r="H815" i="5"/>
  <c r="R814" i="5"/>
  <c r="Q814" i="5"/>
  <c r="I814" i="5"/>
  <c r="H814" i="5"/>
  <c r="R813" i="5"/>
  <c r="Q813" i="5"/>
  <c r="I813" i="5"/>
  <c r="H813" i="5"/>
  <c r="R812" i="5"/>
  <c r="Q812" i="5"/>
  <c r="I812" i="5"/>
  <c r="H812" i="5"/>
  <c r="R811" i="5"/>
  <c r="Q811" i="5"/>
  <c r="I811" i="5"/>
  <c r="H811" i="5"/>
  <c r="R810" i="5"/>
  <c r="Q810" i="5"/>
  <c r="I810" i="5"/>
  <c r="H810" i="5"/>
  <c r="R809" i="5"/>
  <c r="Q809" i="5"/>
  <c r="I809" i="5"/>
  <c r="H809" i="5"/>
  <c r="R808" i="5"/>
  <c r="Q808" i="5"/>
  <c r="I808" i="5"/>
  <c r="H808" i="5"/>
  <c r="R807" i="5"/>
  <c r="Q807" i="5"/>
  <c r="I807" i="5"/>
  <c r="H807" i="5"/>
  <c r="R806" i="5"/>
  <c r="Q806" i="5"/>
  <c r="I806" i="5"/>
  <c r="H806" i="5"/>
  <c r="R805" i="5"/>
  <c r="Q805" i="5"/>
  <c r="I805" i="5"/>
  <c r="H805" i="5"/>
  <c r="R804" i="5"/>
  <c r="Q804" i="5"/>
  <c r="I804" i="5"/>
  <c r="H804" i="5"/>
  <c r="R803" i="5"/>
  <c r="Q803" i="5"/>
  <c r="I803" i="5"/>
  <c r="H803" i="5"/>
  <c r="R802" i="5"/>
  <c r="Q802" i="5"/>
  <c r="I802" i="5"/>
  <c r="H802" i="5"/>
  <c r="R801" i="5"/>
  <c r="Q801" i="5"/>
  <c r="I801" i="5"/>
  <c r="H801" i="5"/>
  <c r="R800" i="5"/>
  <c r="Q800" i="5"/>
  <c r="I800" i="5"/>
  <c r="H800" i="5"/>
  <c r="R799" i="5"/>
  <c r="Q799" i="5"/>
  <c r="I799" i="5"/>
  <c r="H799" i="5"/>
  <c r="R798" i="5"/>
  <c r="Q798" i="5"/>
  <c r="I798" i="5"/>
  <c r="H798" i="5"/>
  <c r="R797" i="5"/>
  <c r="Q797" i="5"/>
  <c r="I797" i="5"/>
  <c r="H797" i="5"/>
  <c r="R796" i="5"/>
  <c r="Q796" i="5"/>
  <c r="I796" i="5"/>
  <c r="H796" i="5"/>
  <c r="R795" i="5"/>
  <c r="Q795" i="5"/>
  <c r="I795" i="5"/>
  <c r="H795" i="5"/>
  <c r="R794" i="5"/>
  <c r="Q794" i="5"/>
  <c r="I794" i="5"/>
  <c r="H794" i="5"/>
  <c r="R793" i="5"/>
  <c r="Q793" i="5"/>
  <c r="I793" i="5"/>
  <c r="H793" i="5"/>
  <c r="R792" i="5"/>
  <c r="Q792" i="5"/>
  <c r="I792" i="5"/>
  <c r="H792" i="5"/>
  <c r="R791" i="5"/>
  <c r="Q791" i="5"/>
  <c r="I791" i="5"/>
  <c r="H791" i="5"/>
  <c r="R790" i="5"/>
  <c r="Q790" i="5"/>
  <c r="I790" i="5"/>
  <c r="H790" i="5"/>
  <c r="R789" i="5"/>
  <c r="Q789" i="5"/>
  <c r="I789" i="5"/>
  <c r="H789" i="5"/>
  <c r="R788" i="5"/>
  <c r="Q788" i="5"/>
  <c r="I788" i="5"/>
  <c r="H788" i="5"/>
  <c r="R787" i="5"/>
  <c r="Q787" i="5"/>
  <c r="I787" i="5"/>
  <c r="H787" i="5"/>
  <c r="R786" i="5"/>
  <c r="Q786" i="5"/>
  <c r="I786" i="5"/>
  <c r="H786" i="5"/>
  <c r="R785" i="5"/>
  <c r="Q785" i="5"/>
  <c r="I785" i="5"/>
  <c r="H785" i="5"/>
  <c r="R784" i="5"/>
  <c r="Q784" i="5"/>
  <c r="I784" i="5"/>
  <c r="H784" i="5"/>
  <c r="R783" i="5"/>
  <c r="Q783" i="5"/>
  <c r="I783" i="5"/>
  <c r="H783" i="5"/>
  <c r="R782" i="5"/>
  <c r="Q782" i="5"/>
  <c r="I782" i="5"/>
  <c r="H782" i="5"/>
  <c r="R781" i="5"/>
  <c r="Q781" i="5"/>
  <c r="I781" i="5"/>
  <c r="H781" i="5"/>
  <c r="R780" i="5"/>
  <c r="Q780" i="5"/>
  <c r="I780" i="5"/>
  <c r="H780" i="5"/>
  <c r="R779" i="5"/>
  <c r="Q779" i="5"/>
  <c r="I779" i="5"/>
  <c r="H779" i="5"/>
  <c r="R778" i="5"/>
  <c r="Q778" i="5"/>
  <c r="I778" i="5"/>
  <c r="H778" i="5"/>
  <c r="R777" i="5"/>
  <c r="Q777" i="5"/>
  <c r="I777" i="5"/>
  <c r="H777" i="5"/>
  <c r="R776" i="5"/>
  <c r="Q776" i="5"/>
  <c r="I776" i="5"/>
  <c r="H776" i="5"/>
  <c r="R775" i="5"/>
  <c r="Q775" i="5"/>
  <c r="I775" i="5"/>
  <c r="H775" i="5"/>
  <c r="R774" i="5"/>
  <c r="Q774" i="5"/>
  <c r="I774" i="5"/>
  <c r="H774" i="5"/>
  <c r="R773" i="5"/>
  <c r="Q773" i="5"/>
  <c r="I773" i="5"/>
  <c r="H773" i="5"/>
  <c r="R772" i="5"/>
  <c r="Q772" i="5"/>
  <c r="I772" i="5"/>
  <c r="H772" i="5"/>
  <c r="R771" i="5"/>
  <c r="Q771" i="5"/>
  <c r="I771" i="5"/>
  <c r="H771" i="5"/>
  <c r="R770" i="5"/>
  <c r="Q770" i="5"/>
  <c r="I770" i="5"/>
  <c r="H770" i="5"/>
  <c r="R769" i="5"/>
  <c r="Q769" i="5"/>
  <c r="I769" i="5"/>
  <c r="H769" i="5"/>
  <c r="R768" i="5"/>
  <c r="Q768" i="5"/>
  <c r="I768" i="5"/>
  <c r="H768" i="5"/>
  <c r="R767" i="5"/>
  <c r="Q767" i="5"/>
  <c r="I767" i="5"/>
  <c r="H767" i="5"/>
  <c r="R766" i="5"/>
  <c r="Q766" i="5"/>
  <c r="I766" i="5"/>
  <c r="H766" i="5"/>
  <c r="R765" i="5"/>
  <c r="Q765" i="5"/>
  <c r="I765" i="5"/>
  <c r="H765" i="5"/>
  <c r="R764" i="5"/>
  <c r="Q764" i="5"/>
  <c r="I764" i="5"/>
  <c r="H764" i="5"/>
  <c r="R763" i="5"/>
  <c r="Q763" i="5"/>
  <c r="I763" i="5"/>
  <c r="H763" i="5"/>
  <c r="R762" i="5"/>
  <c r="Q762" i="5"/>
  <c r="I762" i="5"/>
  <c r="H762" i="5"/>
  <c r="R761" i="5"/>
  <c r="Q761" i="5"/>
  <c r="I761" i="5"/>
  <c r="H761" i="5"/>
  <c r="R760" i="5"/>
  <c r="Q760" i="5"/>
  <c r="I760" i="5"/>
  <c r="H760" i="5"/>
  <c r="R759" i="5"/>
  <c r="Q759" i="5"/>
  <c r="I759" i="5"/>
  <c r="H759" i="5"/>
  <c r="R758" i="5"/>
  <c r="Q758" i="5"/>
  <c r="I758" i="5"/>
  <c r="H758" i="5"/>
  <c r="R757" i="5"/>
  <c r="Q757" i="5"/>
  <c r="I757" i="5"/>
  <c r="H757" i="5"/>
  <c r="R756" i="5"/>
  <c r="Q756" i="5"/>
  <c r="I756" i="5"/>
  <c r="H756" i="5"/>
  <c r="R755" i="5"/>
  <c r="Q755" i="5"/>
  <c r="I755" i="5"/>
  <c r="H755" i="5"/>
  <c r="R754" i="5"/>
  <c r="Q754" i="5"/>
  <c r="I754" i="5"/>
  <c r="H754" i="5"/>
  <c r="R753" i="5"/>
  <c r="Q753" i="5"/>
  <c r="I753" i="5"/>
  <c r="H753" i="5"/>
  <c r="R752" i="5"/>
  <c r="Q752" i="5"/>
  <c r="I752" i="5"/>
  <c r="H752" i="5"/>
  <c r="R751" i="5"/>
  <c r="Q751" i="5"/>
  <c r="I751" i="5"/>
  <c r="H751" i="5"/>
  <c r="R750" i="5"/>
  <c r="Q750" i="5"/>
  <c r="I750" i="5"/>
  <c r="H750" i="5"/>
  <c r="R749" i="5"/>
  <c r="Q749" i="5"/>
  <c r="I749" i="5"/>
  <c r="H749" i="5"/>
  <c r="R748" i="5"/>
  <c r="Q748" i="5"/>
  <c r="I748" i="5"/>
  <c r="H748" i="5"/>
  <c r="R747" i="5"/>
  <c r="Q747" i="5"/>
  <c r="I747" i="5"/>
  <c r="H747" i="5"/>
  <c r="R746" i="5"/>
  <c r="Q746" i="5"/>
  <c r="I746" i="5"/>
  <c r="H746" i="5"/>
  <c r="R745" i="5"/>
  <c r="Q745" i="5"/>
  <c r="I745" i="5"/>
  <c r="H745" i="5"/>
  <c r="R744" i="5"/>
  <c r="Q744" i="5"/>
  <c r="I744" i="5"/>
  <c r="H744" i="5"/>
  <c r="R743" i="5"/>
  <c r="Q743" i="5"/>
  <c r="I743" i="5"/>
  <c r="H743" i="5"/>
  <c r="R742" i="5"/>
  <c r="Q742" i="5"/>
  <c r="I742" i="5"/>
  <c r="H742" i="5"/>
  <c r="R741" i="5"/>
  <c r="Q741" i="5"/>
  <c r="I741" i="5"/>
  <c r="H741" i="5"/>
  <c r="R740" i="5"/>
  <c r="Q740" i="5"/>
  <c r="I740" i="5"/>
  <c r="H740" i="5"/>
  <c r="R739" i="5"/>
  <c r="Q739" i="5"/>
  <c r="I739" i="5"/>
  <c r="H739" i="5"/>
  <c r="R738" i="5"/>
  <c r="Q738" i="5"/>
  <c r="I738" i="5"/>
  <c r="H738" i="5"/>
  <c r="R737" i="5"/>
  <c r="Q737" i="5"/>
  <c r="I737" i="5"/>
  <c r="H737" i="5"/>
  <c r="R736" i="5"/>
  <c r="Q736" i="5"/>
  <c r="I736" i="5"/>
  <c r="H736" i="5"/>
  <c r="R735" i="5"/>
  <c r="Q735" i="5"/>
  <c r="I735" i="5"/>
  <c r="H735" i="5"/>
  <c r="R734" i="5"/>
  <c r="Q734" i="5"/>
  <c r="I734" i="5"/>
  <c r="H734" i="5"/>
  <c r="R733" i="5"/>
  <c r="Q733" i="5"/>
  <c r="I733" i="5"/>
  <c r="H733" i="5"/>
  <c r="R732" i="5"/>
  <c r="Q732" i="5"/>
  <c r="I732" i="5"/>
  <c r="H732" i="5"/>
  <c r="R731" i="5"/>
  <c r="Q731" i="5"/>
  <c r="I731" i="5"/>
  <c r="H731" i="5"/>
  <c r="R730" i="5"/>
  <c r="Q730" i="5"/>
  <c r="I730" i="5"/>
  <c r="H730" i="5"/>
  <c r="R729" i="5"/>
  <c r="Q729" i="5"/>
  <c r="I729" i="5"/>
  <c r="H729" i="5"/>
  <c r="R728" i="5"/>
  <c r="Q728" i="5"/>
  <c r="I728" i="5"/>
  <c r="H728" i="5"/>
  <c r="R727" i="5"/>
  <c r="Q727" i="5"/>
  <c r="I727" i="5"/>
  <c r="H727" i="5"/>
  <c r="R726" i="5"/>
  <c r="Q726" i="5"/>
  <c r="I726" i="5"/>
  <c r="H726" i="5"/>
  <c r="R725" i="5"/>
  <c r="Q725" i="5"/>
  <c r="I725" i="5"/>
  <c r="H725" i="5"/>
  <c r="R724" i="5"/>
  <c r="Q724" i="5"/>
  <c r="I724" i="5"/>
  <c r="H724" i="5"/>
  <c r="R723" i="5"/>
  <c r="Q723" i="5"/>
  <c r="I723" i="5"/>
  <c r="H723" i="5"/>
  <c r="R722" i="5"/>
  <c r="Q722" i="5"/>
  <c r="I722" i="5"/>
  <c r="H722" i="5"/>
  <c r="R721" i="5"/>
  <c r="Q721" i="5"/>
  <c r="I721" i="5"/>
  <c r="H721" i="5"/>
  <c r="R720" i="5"/>
  <c r="Q720" i="5"/>
  <c r="I720" i="5"/>
  <c r="H720" i="5"/>
  <c r="R719" i="5"/>
  <c r="Q719" i="5"/>
  <c r="I719" i="5"/>
  <c r="H719" i="5"/>
  <c r="R718" i="5"/>
  <c r="Q718" i="5"/>
  <c r="I718" i="5"/>
  <c r="H718" i="5"/>
  <c r="R717" i="5"/>
  <c r="Q717" i="5"/>
  <c r="I717" i="5"/>
  <c r="H717" i="5"/>
  <c r="R716" i="5"/>
  <c r="Q716" i="5"/>
  <c r="I716" i="5"/>
  <c r="H716" i="5"/>
  <c r="R715" i="5"/>
  <c r="Q715" i="5"/>
  <c r="I715" i="5"/>
  <c r="H715" i="5"/>
  <c r="R714" i="5"/>
  <c r="Q714" i="5"/>
  <c r="I714" i="5"/>
  <c r="H714" i="5"/>
  <c r="R713" i="5"/>
  <c r="Q713" i="5"/>
  <c r="I713" i="5"/>
  <c r="H713" i="5"/>
  <c r="R712" i="5"/>
  <c r="Q712" i="5"/>
  <c r="I712" i="5"/>
  <c r="H712" i="5"/>
  <c r="R711" i="5"/>
  <c r="Q711" i="5"/>
  <c r="I711" i="5"/>
  <c r="H711" i="5"/>
  <c r="R710" i="5"/>
  <c r="Q710" i="5"/>
  <c r="I710" i="5"/>
  <c r="H710" i="5"/>
  <c r="R709" i="5"/>
  <c r="Q709" i="5"/>
  <c r="I709" i="5"/>
  <c r="H709" i="5"/>
  <c r="R708" i="5"/>
  <c r="Q708" i="5"/>
  <c r="I708" i="5"/>
  <c r="H708" i="5"/>
  <c r="R707" i="5"/>
  <c r="Q707" i="5"/>
  <c r="I707" i="5"/>
  <c r="H707" i="5"/>
  <c r="R706" i="5"/>
  <c r="Q706" i="5"/>
  <c r="I706" i="5"/>
  <c r="H706" i="5"/>
  <c r="R705" i="5"/>
  <c r="Q705" i="5"/>
  <c r="I705" i="5"/>
  <c r="H705" i="5"/>
  <c r="R704" i="5"/>
  <c r="Q704" i="5"/>
  <c r="I704" i="5"/>
  <c r="H704" i="5"/>
  <c r="R703" i="5"/>
  <c r="Q703" i="5"/>
  <c r="I703" i="5"/>
  <c r="H703" i="5"/>
  <c r="R702" i="5"/>
  <c r="Q702" i="5"/>
  <c r="I702" i="5"/>
  <c r="H702" i="5"/>
  <c r="R701" i="5"/>
  <c r="Q701" i="5"/>
  <c r="I701" i="5"/>
  <c r="H701" i="5"/>
  <c r="R700" i="5"/>
  <c r="Q700" i="5"/>
  <c r="I700" i="5"/>
  <c r="H700" i="5"/>
  <c r="R699" i="5"/>
  <c r="Q699" i="5"/>
  <c r="I699" i="5"/>
  <c r="H699" i="5"/>
  <c r="R698" i="5"/>
  <c r="Q698" i="5"/>
  <c r="I698" i="5"/>
  <c r="H698" i="5"/>
  <c r="R697" i="5"/>
  <c r="Q697" i="5"/>
  <c r="I697" i="5"/>
  <c r="H697" i="5"/>
  <c r="R696" i="5"/>
  <c r="Q696" i="5"/>
  <c r="I696" i="5"/>
  <c r="H696" i="5"/>
  <c r="R695" i="5"/>
  <c r="Q695" i="5"/>
  <c r="I695" i="5"/>
  <c r="H695" i="5"/>
  <c r="R694" i="5"/>
  <c r="Q694" i="5"/>
  <c r="I694" i="5"/>
  <c r="H694" i="5"/>
  <c r="R693" i="5"/>
  <c r="Q693" i="5"/>
  <c r="I693" i="5"/>
  <c r="H693" i="5"/>
  <c r="R692" i="5"/>
  <c r="Q692" i="5"/>
  <c r="I692" i="5"/>
  <c r="H692" i="5"/>
  <c r="R691" i="5"/>
  <c r="Q691" i="5"/>
  <c r="I691" i="5"/>
  <c r="H691" i="5"/>
  <c r="R690" i="5"/>
  <c r="Q690" i="5"/>
  <c r="I690" i="5"/>
  <c r="H690" i="5"/>
  <c r="R689" i="5"/>
  <c r="Q689" i="5"/>
  <c r="I689" i="5"/>
  <c r="H689" i="5"/>
  <c r="R688" i="5"/>
  <c r="Q688" i="5"/>
  <c r="I688" i="5"/>
  <c r="H688" i="5"/>
  <c r="R687" i="5"/>
  <c r="Q687" i="5"/>
  <c r="I687" i="5"/>
  <c r="H687" i="5"/>
  <c r="R686" i="5"/>
  <c r="Q686" i="5"/>
  <c r="I686" i="5"/>
  <c r="H686" i="5"/>
  <c r="R685" i="5"/>
  <c r="Q685" i="5"/>
  <c r="I685" i="5"/>
  <c r="H685" i="5"/>
  <c r="R684" i="5"/>
  <c r="Q684" i="5"/>
  <c r="I684" i="5"/>
  <c r="H684" i="5"/>
  <c r="R683" i="5"/>
  <c r="Q683" i="5"/>
  <c r="I683" i="5"/>
  <c r="H683" i="5"/>
  <c r="R682" i="5"/>
  <c r="Q682" i="5"/>
  <c r="I682" i="5"/>
  <c r="H682" i="5"/>
  <c r="R681" i="5"/>
  <c r="Q681" i="5"/>
  <c r="I681" i="5"/>
  <c r="H681" i="5"/>
  <c r="R680" i="5"/>
  <c r="Q680" i="5"/>
  <c r="I680" i="5"/>
  <c r="H680" i="5"/>
  <c r="R679" i="5"/>
  <c r="Q679" i="5"/>
  <c r="I679" i="5"/>
  <c r="H679" i="5"/>
  <c r="R678" i="5"/>
  <c r="Q678" i="5"/>
  <c r="I678" i="5"/>
  <c r="H678" i="5"/>
  <c r="R677" i="5"/>
  <c r="Q677" i="5"/>
  <c r="I677" i="5"/>
  <c r="H677" i="5"/>
  <c r="R676" i="5"/>
  <c r="Q676" i="5"/>
  <c r="I676" i="5"/>
  <c r="H676" i="5"/>
  <c r="R675" i="5"/>
  <c r="Q675" i="5"/>
  <c r="I675" i="5"/>
  <c r="H675" i="5"/>
  <c r="R674" i="5"/>
  <c r="Q674" i="5"/>
  <c r="I674" i="5"/>
  <c r="H674" i="5"/>
  <c r="R673" i="5"/>
  <c r="Q673" i="5"/>
  <c r="I673" i="5"/>
  <c r="H673" i="5"/>
  <c r="R672" i="5"/>
  <c r="Q672" i="5"/>
  <c r="I672" i="5"/>
  <c r="H672" i="5"/>
  <c r="R671" i="5"/>
  <c r="Q671" i="5"/>
  <c r="I671" i="5"/>
  <c r="H671" i="5"/>
  <c r="R670" i="5"/>
  <c r="Q670" i="5"/>
  <c r="I670" i="5"/>
  <c r="H670" i="5"/>
  <c r="R669" i="5"/>
  <c r="Q669" i="5"/>
  <c r="I669" i="5"/>
  <c r="H669" i="5"/>
  <c r="R668" i="5"/>
  <c r="Q668" i="5"/>
  <c r="I668" i="5"/>
  <c r="H668" i="5"/>
  <c r="R667" i="5"/>
  <c r="Q667" i="5"/>
  <c r="I667" i="5"/>
  <c r="H667" i="5"/>
  <c r="R666" i="5"/>
  <c r="Q666" i="5"/>
  <c r="I666" i="5"/>
  <c r="H666" i="5"/>
  <c r="R665" i="5"/>
  <c r="Q665" i="5"/>
  <c r="I665" i="5"/>
  <c r="H665" i="5"/>
  <c r="R664" i="5"/>
  <c r="Q664" i="5"/>
  <c r="I664" i="5"/>
  <c r="H664" i="5"/>
  <c r="R663" i="5"/>
  <c r="Q663" i="5"/>
  <c r="I663" i="5"/>
  <c r="H663" i="5"/>
  <c r="R662" i="5"/>
  <c r="Q662" i="5"/>
  <c r="I662" i="5"/>
  <c r="H662" i="5"/>
  <c r="R661" i="5"/>
  <c r="Q661" i="5"/>
  <c r="I661" i="5"/>
  <c r="H661" i="5"/>
  <c r="R660" i="5"/>
  <c r="Q660" i="5"/>
  <c r="I660" i="5"/>
  <c r="H660" i="5"/>
  <c r="R659" i="5"/>
  <c r="Q659" i="5"/>
  <c r="I659" i="5"/>
  <c r="H659" i="5"/>
  <c r="R658" i="5"/>
  <c r="Q658" i="5"/>
  <c r="I658" i="5"/>
  <c r="H658" i="5"/>
  <c r="R657" i="5"/>
  <c r="Q657" i="5"/>
  <c r="I657" i="5"/>
  <c r="H657" i="5"/>
  <c r="R656" i="5"/>
  <c r="Q656" i="5"/>
  <c r="I656" i="5"/>
  <c r="H656" i="5"/>
  <c r="R655" i="5"/>
  <c r="Q655" i="5"/>
  <c r="I655" i="5"/>
  <c r="H655" i="5"/>
  <c r="R654" i="5"/>
  <c r="Q654" i="5"/>
  <c r="I654" i="5"/>
  <c r="H654" i="5"/>
  <c r="R653" i="5"/>
  <c r="Q653" i="5"/>
  <c r="I653" i="5"/>
  <c r="H653" i="5"/>
  <c r="R652" i="5"/>
  <c r="Q652" i="5"/>
  <c r="I652" i="5"/>
  <c r="H652" i="5"/>
  <c r="R651" i="5"/>
  <c r="Q651" i="5"/>
  <c r="I651" i="5"/>
  <c r="H651" i="5"/>
  <c r="R650" i="5"/>
  <c r="Q650" i="5"/>
  <c r="I650" i="5"/>
  <c r="H650" i="5"/>
  <c r="R649" i="5"/>
  <c r="Q649" i="5"/>
  <c r="I649" i="5"/>
  <c r="H649" i="5"/>
  <c r="R648" i="5"/>
  <c r="Q648" i="5"/>
  <c r="I648" i="5"/>
  <c r="H648" i="5"/>
  <c r="R647" i="5"/>
  <c r="Q647" i="5"/>
  <c r="I647" i="5"/>
  <c r="H647" i="5"/>
  <c r="R646" i="5"/>
  <c r="Q646" i="5"/>
  <c r="I646" i="5"/>
  <c r="H646" i="5"/>
  <c r="R645" i="5"/>
  <c r="Q645" i="5"/>
  <c r="I645" i="5"/>
  <c r="H645" i="5"/>
  <c r="R644" i="5"/>
  <c r="Q644" i="5"/>
  <c r="I644" i="5"/>
  <c r="H644" i="5"/>
  <c r="R643" i="5"/>
  <c r="Q643" i="5"/>
  <c r="I643" i="5"/>
  <c r="H643" i="5"/>
  <c r="R642" i="5"/>
  <c r="Q642" i="5"/>
  <c r="I642" i="5"/>
  <c r="H642" i="5"/>
  <c r="R641" i="5"/>
  <c r="Q641" i="5"/>
  <c r="I641" i="5"/>
  <c r="H641" i="5"/>
  <c r="R640" i="5"/>
  <c r="Q640" i="5"/>
  <c r="I640" i="5"/>
  <c r="H640" i="5"/>
  <c r="R639" i="5"/>
  <c r="Q639" i="5"/>
  <c r="I639" i="5"/>
  <c r="H639" i="5"/>
  <c r="R638" i="5"/>
  <c r="Q638" i="5"/>
  <c r="I638" i="5"/>
  <c r="H638" i="5"/>
  <c r="R637" i="5"/>
  <c r="Q637" i="5"/>
  <c r="I637" i="5"/>
  <c r="H637" i="5"/>
  <c r="R636" i="5"/>
  <c r="Q636" i="5"/>
  <c r="I636" i="5"/>
  <c r="H636" i="5"/>
  <c r="R635" i="5"/>
  <c r="Q635" i="5"/>
  <c r="I635" i="5"/>
  <c r="H635" i="5"/>
  <c r="R634" i="5"/>
  <c r="Q634" i="5"/>
  <c r="I634" i="5"/>
  <c r="H634" i="5"/>
  <c r="R633" i="5"/>
  <c r="Q633" i="5"/>
  <c r="I633" i="5"/>
  <c r="H633" i="5"/>
  <c r="R632" i="5"/>
  <c r="Q632" i="5"/>
  <c r="I632" i="5"/>
  <c r="H632" i="5"/>
  <c r="R631" i="5"/>
  <c r="Q631" i="5"/>
  <c r="I631" i="5"/>
  <c r="H631" i="5"/>
  <c r="R630" i="5"/>
  <c r="Q630" i="5"/>
  <c r="I630" i="5"/>
  <c r="H630" i="5"/>
  <c r="R629" i="5"/>
  <c r="Q629" i="5"/>
  <c r="I629" i="5"/>
  <c r="H629" i="5"/>
  <c r="R628" i="5"/>
  <c r="Q628" i="5"/>
  <c r="I628" i="5"/>
  <c r="H628" i="5"/>
  <c r="R627" i="5"/>
  <c r="Q627" i="5"/>
  <c r="I627" i="5"/>
  <c r="H627" i="5"/>
  <c r="R626" i="5"/>
  <c r="Q626" i="5"/>
  <c r="I626" i="5"/>
  <c r="H626" i="5"/>
  <c r="R625" i="5"/>
  <c r="Q625" i="5"/>
  <c r="I625" i="5"/>
  <c r="H625" i="5"/>
  <c r="R624" i="5"/>
  <c r="Q624" i="5"/>
  <c r="I624" i="5"/>
  <c r="H624" i="5"/>
  <c r="R623" i="5"/>
  <c r="Q623" i="5"/>
  <c r="I623" i="5"/>
  <c r="H623" i="5"/>
  <c r="R622" i="5"/>
  <c r="Q622" i="5"/>
  <c r="I622" i="5"/>
  <c r="H622" i="5"/>
  <c r="R621" i="5"/>
  <c r="Q621" i="5"/>
  <c r="I621" i="5"/>
  <c r="H621" i="5"/>
  <c r="R620" i="5"/>
  <c r="Q620" i="5"/>
  <c r="I620" i="5"/>
  <c r="H620" i="5"/>
  <c r="R619" i="5"/>
  <c r="Q619" i="5"/>
  <c r="I619" i="5"/>
  <c r="H619" i="5"/>
  <c r="R618" i="5"/>
  <c r="Q618" i="5"/>
  <c r="I618" i="5"/>
  <c r="H618" i="5"/>
  <c r="R617" i="5"/>
  <c r="Q617" i="5"/>
  <c r="I617" i="5"/>
  <c r="H617" i="5"/>
  <c r="R616" i="5"/>
  <c r="Q616" i="5"/>
  <c r="I616" i="5"/>
  <c r="H616" i="5"/>
  <c r="R615" i="5"/>
  <c r="Q615" i="5"/>
  <c r="I615" i="5"/>
  <c r="H615" i="5"/>
  <c r="R614" i="5"/>
  <c r="Q614" i="5"/>
  <c r="I614" i="5"/>
  <c r="H614" i="5"/>
  <c r="R613" i="5"/>
  <c r="Q613" i="5"/>
  <c r="I613" i="5"/>
  <c r="H613" i="5"/>
  <c r="R612" i="5"/>
  <c r="Q612" i="5"/>
  <c r="I612" i="5"/>
  <c r="H612" i="5"/>
  <c r="R611" i="5"/>
  <c r="Q611" i="5"/>
  <c r="I611" i="5"/>
  <c r="H611" i="5"/>
  <c r="R610" i="5"/>
  <c r="Q610" i="5"/>
  <c r="I610" i="5"/>
  <c r="H610" i="5"/>
  <c r="R609" i="5"/>
  <c r="Q609" i="5"/>
  <c r="I609" i="5"/>
  <c r="H609" i="5"/>
  <c r="R608" i="5"/>
  <c r="Q608" i="5"/>
  <c r="I608" i="5"/>
  <c r="H608" i="5"/>
  <c r="R607" i="5"/>
  <c r="Q607" i="5"/>
  <c r="I607" i="5"/>
  <c r="H607" i="5"/>
  <c r="R606" i="5"/>
  <c r="Q606" i="5"/>
  <c r="I606" i="5"/>
  <c r="H606" i="5"/>
  <c r="R605" i="5"/>
  <c r="Q605" i="5"/>
  <c r="I605" i="5"/>
  <c r="H605" i="5"/>
  <c r="R604" i="5"/>
  <c r="Q604" i="5"/>
  <c r="I604" i="5"/>
  <c r="H604" i="5"/>
  <c r="R603" i="5"/>
  <c r="Q603" i="5"/>
  <c r="I603" i="5"/>
  <c r="H603" i="5"/>
  <c r="R602" i="5"/>
  <c r="Q602" i="5"/>
  <c r="I602" i="5"/>
  <c r="H602" i="5"/>
  <c r="R601" i="5"/>
  <c r="Q601" i="5"/>
  <c r="I601" i="5"/>
  <c r="H601" i="5"/>
  <c r="R600" i="5"/>
  <c r="Q600" i="5"/>
  <c r="I600" i="5"/>
  <c r="H600" i="5"/>
  <c r="R599" i="5"/>
  <c r="Q599" i="5"/>
  <c r="I599" i="5"/>
  <c r="H599" i="5"/>
  <c r="R598" i="5"/>
  <c r="Q598" i="5"/>
  <c r="I598" i="5"/>
  <c r="H598" i="5"/>
  <c r="R597" i="5"/>
  <c r="Q597" i="5"/>
  <c r="I597" i="5"/>
  <c r="H597" i="5"/>
  <c r="R596" i="5"/>
  <c r="Q596" i="5"/>
  <c r="I596" i="5"/>
  <c r="H596" i="5"/>
  <c r="R595" i="5"/>
  <c r="Q595" i="5"/>
  <c r="I595" i="5"/>
  <c r="H595" i="5"/>
  <c r="R594" i="5"/>
  <c r="Q594" i="5"/>
  <c r="I594" i="5"/>
  <c r="H594" i="5"/>
  <c r="R593" i="5"/>
  <c r="Q593" i="5"/>
  <c r="I593" i="5"/>
  <c r="H593" i="5"/>
  <c r="R592" i="5"/>
  <c r="Q592" i="5"/>
  <c r="I592" i="5"/>
  <c r="H592" i="5"/>
  <c r="R591" i="5"/>
  <c r="Q591" i="5"/>
  <c r="I591" i="5"/>
  <c r="H591" i="5"/>
  <c r="R590" i="5"/>
  <c r="Q590" i="5"/>
  <c r="I590" i="5"/>
  <c r="H590" i="5"/>
  <c r="R589" i="5"/>
  <c r="Q589" i="5"/>
  <c r="I589" i="5"/>
  <c r="H589" i="5"/>
  <c r="R588" i="5"/>
  <c r="Q588" i="5"/>
  <c r="I588" i="5"/>
  <c r="H588" i="5"/>
  <c r="R587" i="5"/>
  <c r="Q587" i="5"/>
  <c r="I587" i="5"/>
  <c r="H587" i="5"/>
  <c r="R586" i="5"/>
  <c r="Q586" i="5"/>
  <c r="I586" i="5"/>
  <c r="H586" i="5"/>
  <c r="R585" i="5"/>
  <c r="Q585" i="5"/>
  <c r="I585" i="5"/>
  <c r="H585" i="5"/>
  <c r="R584" i="5"/>
  <c r="Q584" i="5"/>
  <c r="I584" i="5"/>
  <c r="H584" i="5"/>
  <c r="R583" i="5"/>
  <c r="Q583" i="5"/>
  <c r="I583" i="5"/>
  <c r="H583" i="5"/>
  <c r="R582" i="5"/>
  <c r="Q582" i="5"/>
  <c r="I582" i="5"/>
  <c r="H582" i="5"/>
  <c r="R581" i="5"/>
  <c r="Q581" i="5"/>
  <c r="I581" i="5"/>
  <c r="H581" i="5"/>
  <c r="R580" i="5"/>
  <c r="Q580" i="5"/>
  <c r="I580" i="5"/>
  <c r="H580" i="5"/>
  <c r="R579" i="5"/>
  <c r="Q579" i="5"/>
  <c r="I579" i="5"/>
  <c r="H579" i="5"/>
  <c r="R578" i="5"/>
  <c r="Q578" i="5"/>
  <c r="I578" i="5"/>
  <c r="H578" i="5"/>
  <c r="R577" i="5"/>
  <c r="Q577" i="5"/>
  <c r="I577" i="5"/>
  <c r="H577" i="5"/>
  <c r="R576" i="5"/>
  <c r="Q576" i="5"/>
  <c r="I576" i="5"/>
  <c r="H576" i="5"/>
  <c r="R575" i="5"/>
  <c r="Q575" i="5"/>
  <c r="I575" i="5"/>
  <c r="H575" i="5"/>
  <c r="R574" i="5"/>
  <c r="Q574" i="5"/>
  <c r="I574" i="5"/>
  <c r="H574" i="5"/>
  <c r="R573" i="5"/>
  <c r="Q573" i="5"/>
  <c r="I573" i="5"/>
  <c r="H573" i="5"/>
  <c r="R572" i="5"/>
  <c r="Q572" i="5"/>
  <c r="I572" i="5"/>
  <c r="H572" i="5"/>
  <c r="R571" i="5"/>
  <c r="Q571" i="5"/>
  <c r="I571" i="5"/>
  <c r="H571" i="5"/>
  <c r="R570" i="5"/>
  <c r="Q570" i="5"/>
  <c r="I570" i="5"/>
  <c r="H570" i="5"/>
  <c r="R569" i="5"/>
  <c r="Q569" i="5"/>
  <c r="I569" i="5"/>
  <c r="H569" i="5"/>
  <c r="R568" i="5"/>
  <c r="Q568" i="5"/>
  <c r="I568" i="5"/>
  <c r="H568" i="5"/>
  <c r="R567" i="5"/>
  <c r="Q567" i="5"/>
  <c r="I567" i="5"/>
  <c r="H567" i="5"/>
  <c r="R566" i="5"/>
  <c r="Q566" i="5"/>
  <c r="I566" i="5"/>
  <c r="H566" i="5"/>
  <c r="R565" i="5"/>
  <c r="Q565" i="5"/>
  <c r="I565" i="5"/>
  <c r="H565" i="5"/>
  <c r="R564" i="5"/>
  <c r="Q564" i="5"/>
  <c r="I564" i="5"/>
  <c r="H564" i="5"/>
  <c r="R563" i="5"/>
  <c r="Q563" i="5"/>
  <c r="I563" i="5"/>
  <c r="H563" i="5"/>
  <c r="R562" i="5"/>
  <c r="Q562" i="5"/>
  <c r="I562" i="5"/>
  <c r="H562" i="5"/>
  <c r="R561" i="5"/>
  <c r="Q561" i="5"/>
  <c r="I561" i="5"/>
  <c r="H561" i="5"/>
  <c r="R560" i="5"/>
  <c r="Q560" i="5"/>
  <c r="I560" i="5"/>
  <c r="H560" i="5"/>
  <c r="R559" i="5"/>
  <c r="Q559" i="5"/>
  <c r="I559" i="5"/>
  <c r="H559" i="5"/>
  <c r="R558" i="5"/>
  <c r="Q558" i="5"/>
  <c r="I558" i="5"/>
  <c r="H558" i="5"/>
  <c r="R557" i="5"/>
  <c r="Q557" i="5"/>
  <c r="I557" i="5"/>
  <c r="S557" i="5" s="1"/>
  <c r="H557" i="5"/>
  <c r="S556" i="5"/>
  <c r="R556" i="5"/>
  <c r="Q556" i="5"/>
  <c r="I556" i="5"/>
  <c r="H556" i="5"/>
  <c r="R555" i="5"/>
  <c r="Q555" i="5"/>
  <c r="I555" i="5"/>
  <c r="S555" i="5" s="1"/>
  <c r="H555" i="5"/>
  <c r="S554" i="5"/>
  <c r="R554" i="5"/>
  <c r="Q554" i="5"/>
  <c r="I554" i="5"/>
  <c r="H554" i="5"/>
  <c r="R553" i="5"/>
  <c r="Q553" i="5"/>
  <c r="I553" i="5"/>
  <c r="S553" i="5" s="1"/>
  <c r="H553" i="5"/>
  <c r="S552" i="5"/>
  <c r="R552" i="5"/>
  <c r="Q552" i="5"/>
  <c r="I552" i="5"/>
  <c r="R551" i="5"/>
  <c r="Q551" i="5"/>
  <c r="I551" i="5"/>
  <c r="S551" i="5" s="1"/>
  <c r="H551" i="5"/>
  <c r="R550" i="5"/>
  <c r="Q550" i="5"/>
  <c r="I550" i="5"/>
  <c r="S550" i="5" s="1"/>
  <c r="H550" i="5"/>
  <c r="R549" i="5"/>
  <c r="Q549" i="5"/>
  <c r="I549" i="5"/>
  <c r="S549" i="5" s="1"/>
  <c r="H549" i="5"/>
  <c r="R548" i="5"/>
  <c r="Q548" i="5"/>
  <c r="I548" i="5"/>
  <c r="S548" i="5" s="1"/>
  <c r="H548" i="5"/>
  <c r="R547" i="5"/>
  <c r="Q547" i="5"/>
  <c r="I547" i="5"/>
  <c r="S547" i="5" s="1"/>
  <c r="H547" i="5"/>
  <c r="R546" i="5"/>
  <c r="Q546" i="5"/>
  <c r="I546" i="5"/>
  <c r="S546" i="5" s="1"/>
  <c r="H546" i="5"/>
  <c r="R545" i="5"/>
  <c r="Q545" i="5"/>
  <c r="I545" i="5"/>
  <c r="S545" i="5" s="1"/>
  <c r="H545" i="5"/>
  <c r="R544" i="5"/>
  <c r="Q544" i="5"/>
  <c r="I544" i="5"/>
  <c r="S544" i="5" s="1"/>
  <c r="H544" i="5"/>
  <c r="R543" i="5"/>
  <c r="Q543" i="5"/>
  <c r="I543" i="5"/>
  <c r="S543" i="5" s="1"/>
  <c r="H543" i="5"/>
  <c r="R542" i="5"/>
  <c r="Q542" i="5"/>
  <c r="I542" i="5"/>
  <c r="S542" i="5" s="1"/>
  <c r="H542" i="5"/>
  <c r="R541" i="5"/>
  <c r="Q541" i="5"/>
  <c r="I541" i="5"/>
  <c r="S541" i="5" s="1"/>
  <c r="H541" i="5"/>
  <c r="R540" i="5"/>
  <c r="Q540" i="5"/>
  <c r="I540" i="5"/>
  <c r="H540" i="5"/>
  <c r="R539" i="5"/>
  <c r="Q539" i="5"/>
  <c r="I539" i="5"/>
  <c r="S539" i="5" s="1"/>
  <c r="H539" i="5"/>
  <c r="S538" i="5"/>
  <c r="R538" i="5"/>
  <c r="Q538" i="5"/>
  <c r="I538" i="5"/>
  <c r="H538" i="5"/>
  <c r="R537" i="5"/>
  <c r="Q537" i="5"/>
  <c r="I537" i="5"/>
  <c r="S537" i="5" s="1"/>
  <c r="H537" i="5"/>
  <c r="S536" i="5"/>
  <c r="R536" i="5"/>
  <c r="Q536" i="5"/>
  <c r="I536" i="5"/>
  <c r="H536" i="5"/>
  <c r="R535" i="5"/>
  <c r="Q535" i="5"/>
  <c r="I535" i="5"/>
  <c r="S535" i="5" s="1"/>
  <c r="H535" i="5"/>
  <c r="S534" i="5"/>
  <c r="R534" i="5"/>
  <c r="Q534" i="5"/>
  <c r="I534" i="5"/>
  <c r="H534" i="5"/>
  <c r="R533" i="5"/>
  <c r="Q533" i="5"/>
  <c r="I533" i="5"/>
  <c r="S533" i="5" s="1"/>
  <c r="H533" i="5"/>
  <c r="S532" i="5"/>
  <c r="R532" i="5"/>
  <c r="Q532" i="5"/>
  <c r="I532" i="5"/>
  <c r="H532" i="5"/>
  <c r="R531" i="5"/>
  <c r="Q531" i="5"/>
  <c r="I531" i="5"/>
  <c r="S531" i="5" s="1"/>
  <c r="H531" i="5"/>
  <c r="S530" i="5"/>
  <c r="R530" i="5"/>
  <c r="Q530" i="5"/>
  <c r="I530" i="5"/>
  <c r="H530" i="5"/>
  <c r="R529" i="5"/>
  <c r="Q529" i="5"/>
  <c r="I529" i="5"/>
  <c r="S529" i="5" s="1"/>
  <c r="H529" i="5"/>
  <c r="S528" i="5"/>
  <c r="R528" i="5"/>
  <c r="Q528" i="5"/>
  <c r="I528" i="5"/>
  <c r="H528" i="5"/>
  <c r="R527" i="5"/>
  <c r="Q527" i="5"/>
  <c r="I527" i="5"/>
  <c r="S527" i="5" s="1"/>
  <c r="H527" i="5"/>
  <c r="S526" i="5"/>
  <c r="R526" i="5"/>
  <c r="Q526" i="5"/>
  <c r="I526" i="5"/>
  <c r="H526" i="5"/>
  <c r="R525" i="5"/>
  <c r="Q525" i="5"/>
  <c r="I525" i="5"/>
  <c r="S525" i="5" s="1"/>
  <c r="H525" i="5"/>
  <c r="S524" i="5"/>
  <c r="R524" i="5"/>
  <c r="Q524" i="5"/>
  <c r="I524" i="5"/>
  <c r="H524" i="5"/>
  <c r="R523" i="5"/>
  <c r="Q523" i="5"/>
  <c r="I523" i="5"/>
  <c r="S523" i="5" s="1"/>
  <c r="H523" i="5"/>
  <c r="S522" i="5"/>
  <c r="R522" i="5"/>
  <c r="Q522" i="5"/>
  <c r="I522" i="5"/>
  <c r="H522" i="5"/>
  <c r="R521" i="5"/>
  <c r="Q521" i="5"/>
  <c r="I521" i="5"/>
  <c r="S521" i="5" s="1"/>
  <c r="H521" i="5"/>
  <c r="S520" i="5"/>
  <c r="R520" i="5"/>
  <c r="Q520" i="5"/>
  <c r="I520" i="5"/>
  <c r="H520" i="5"/>
  <c r="R519" i="5"/>
  <c r="Q519" i="5"/>
  <c r="I519" i="5"/>
  <c r="S519" i="5" s="1"/>
  <c r="H519" i="5"/>
  <c r="S518" i="5"/>
  <c r="R518" i="5"/>
  <c r="Q518" i="5"/>
  <c r="I518" i="5"/>
  <c r="H518" i="5"/>
  <c r="R517" i="5"/>
  <c r="Q517" i="5"/>
  <c r="I517" i="5"/>
  <c r="S517" i="5" s="1"/>
  <c r="H517" i="5"/>
  <c r="S516" i="5"/>
  <c r="R516" i="5"/>
  <c r="Q516" i="5"/>
  <c r="I516" i="5"/>
  <c r="H516" i="5"/>
  <c r="R515" i="5"/>
  <c r="Q515" i="5"/>
  <c r="I515" i="5"/>
  <c r="S515" i="5" s="1"/>
  <c r="H515" i="5"/>
  <c r="S514" i="5"/>
  <c r="R514" i="5"/>
  <c r="Q514" i="5"/>
  <c r="I514" i="5"/>
  <c r="H514" i="5"/>
  <c r="R513" i="5"/>
  <c r="Q513" i="5"/>
  <c r="I513" i="5"/>
  <c r="S513" i="5" s="1"/>
  <c r="H513" i="5"/>
  <c r="S512" i="5"/>
  <c r="R512" i="5"/>
  <c r="Q512" i="5"/>
  <c r="I512" i="5"/>
  <c r="H512" i="5"/>
  <c r="R511" i="5"/>
  <c r="Q511" i="5"/>
  <c r="I511" i="5"/>
  <c r="S511" i="5" s="1"/>
  <c r="H511" i="5"/>
  <c r="S510" i="5"/>
  <c r="R510" i="5"/>
  <c r="Q510" i="5"/>
  <c r="I510" i="5"/>
  <c r="H510" i="5"/>
  <c r="R509" i="5"/>
  <c r="Q509" i="5"/>
  <c r="I509" i="5"/>
  <c r="S509" i="5" s="1"/>
  <c r="H509" i="5"/>
  <c r="S508" i="5"/>
  <c r="R508" i="5"/>
  <c r="Q508" i="5"/>
  <c r="I508" i="5"/>
  <c r="H508" i="5"/>
  <c r="R507" i="5"/>
  <c r="Q507" i="5"/>
  <c r="I507" i="5"/>
  <c r="S507" i="5" s="1"/>
  <c r="H507" i="5"/>
  <c r="S506" i="5"/>
  <c r="R506" i="5"/>
  <c r="Q506" i="5"/>
  <c r="I506" i="5"/>
  <c r="H506" i="5"/>
  <c r="R505" i="5"/>
  <c r="Q505" i="5"/>
  <c r="I505" i="5"/>
  <c r="S505" i="5" s="1"/>
  <c r="H505" i="5"/>
  <c r="S504" i="5"/>
  <c r="R504" i="5"/>
  <c r="Q504" i="5"/>
  <c r="I504" i="5"/>
  <c r="H504" i="5"/>
  <c r="R503" i="5"/>
  <c r="Q503" i="5"/>
  <c r="I503" i="5"/>
  <c r="S503" i="5" s="1"/>
  <c r="H503" i="5"/>
  <c r="S502" i="5"/>
  <c r="R502" i="5"/>
  <c r="Q502" i="5"/>
  <c r="I502" i="5"/>
  <c r="H502" i="5"/>
  <c r="R501" i="5"/>
  <c r="Q501" i="5"/>
  <c r="I501" i="5"/>
  <c r="S501" i="5" s="1"/>
  <c r="H501" i="5"/>
  <c r="S500" i="5"/>
  <c r="R500" i="5"/>
  <c r="Q500" i="5"/>
  <c r="I500" i="5"/>
  <c r="H500" i="5"/>
  <c r="R499" i="5"/>
  <c r="Q499" i="5"/>
  <c r="I499" i="5"/>
  <c r="S499" i="5" s="1"/>
  <c r="H499" i="5"/>
  <c r="S498" i="5"/>
  <c r="R498" i="5"/>
  <c r="Q498" i="5"/>
  <c r="I498" i="5"/>
  <c r="H498" i="5"/>
  <c r="R497" i="5"/>
  <c r="Q497" i="5"/>
  <c r="I497" i="5"/>
  <c r="S497" i="5" s="1"/>
  <c r="H497" i="5"/>
  <c r="S496" i="5"/>
  <c r="R496" i="5"/>
  <c r="Q496" i="5"/>
  <c r="I496" i="5"/>
  <c r="H496" i="5"/>
  <c r="R495" i="5"/>
  <c r="Q495" i="5"/>
  <c r="I495" i="5"/>
  <c r="S495" i="5" s="1"/>
  <c r="H495" i="5"/>
  <c r="S494" i="5"/>
  <c r="R494" i="5"/>
  <c r="Q494" i="5"/>
  <c r="I494" i="5"/>
  <c r="H494" i="5"/>
  <c r="R493" i="5"/>
  <c r="Q493" i="5"/>
  <c r="I493" i="5"/>
  <c r="S493" i="5" s="1"/>
  <c r="H493" i="5"/>
  <c r="S492" i="5"/>
  <c r="R492" i="5"/>
  <c r="Q492" i="5"/>
  <c r="I492" i="5"/>
  <c r="H492" i="5"/>
  <c r="R491" i="5"/>
  <c r="Q491" i="5"/>
  <c r="I491" i="5"/>
  <c r="S491" i="5" s="1"/>
  <c r="H491" i="5"/>
  <c r="S490" i="5"/>
  <c r="R490" i="5"/>
  <c r="Q490" i="5"/>
  <c r="I490" i="5"/>
  <c r="H490" i="5"/>
  <c r="R489" i="5"/>
  <c r="Q489" i="5"/>
  <c r="I489" i="5"/>
  <c r="S489" i="5" s="1"/>
  <c r="H489" i="5"/>
  <c r="S488" i="5"/>
  <c r="R488" i="5"/>
  <c r="Q488" i="5"/>
  <c r="I488" i="5"/>
  <c r="H488" i="5"/>
  <c r="R487" i="5"/>
  <c r="Q487" i="5"/>
  <c r="I487" i="5"/>
  <c r="S487" i="5" s="1"/>
  <c r="H487" i="5"/>
  <c r="S486" i="5"/>
  <c r="R486" i="5"/>
  <c r="Q486" i="5"/>
  <c r="I486" i="5"/>
  <c r="H486" i="5"/>
  <c r="R485" i="5"/>
  <c r="Q485" i="5"/>
  <c r="I485" i="5"/>
  <c r="S485" i="5" s="1"/>
  <c r="H485" i="5"/>
  <c r="S484" i="5"/>
  <c r="R484" i="5"/>
  <c r="Q484" i="5"/>
  <c r="I484" i="5"/>
  <c r="H484" i="5"/>
  <c r="R483" i="5"/>
  <c r="Q483" i="5"/>
  <c r="I483" i="5"/>
  <c r="S483" i="5" s="1"/>
  <c r="H483" i="5"/>
  <c r="S482" i="5"/>
  <c r="R482" i="5"/>
  <c r="Q482" i="5"/>
  <c r="I482" i="5"/>
  <c r="H482" i="5"/>
  <c r="R481" i="5"/>
  <c r="Q481" i="5"/>
  <c r="I481" i="5"/>
  <c r="S481" i="5" s="1"/>
  <c r="H481" i="5"/>
  <c r="S480" i="5"/>
  <c r="R480" i="5"/>
  <c r="Q480" i="5"/>
  <c r="I480" i="5"/>
  <c r="H480" i="5"/>
  <c r="R479" i="5"/>
  <c r="Q479" i="5"/>
  <c r="I479" i="5"/>
  <c r="S479" i="5" s="1"/>
  <c r="H479" i="5"/>
  <c r="S478" i="5"/>
  <c r="R478" i="5"/>
  <c r="Q478" i="5"/>
  <c r="I478" i="5"/>
  <c r="H478" i="5"/>
  <c r="R477" i="5"/>
  <c r="Q477" i="5"/>
  <c r="I477" i="5"/>
  <c r="S477" i="5" s="1"/>
  <c r="H477" i="5"/>
  <c r="S476" i="5"/>
  <c r="R476" i="5"/>
  <c r="Q476" i="5"/>
  <c r="I476" i="5"/>
  <c r="H476" i="5"/>
  <c r="R475" i="5"/>
  <c r="Q475" i="5"/>
  <c r="I475" i="5"/>
  <c r="S475" i="5" s="1"/>
  <c r="H475" i="5"/>
  <c r="S474" i="5"/>
  <c r="R474" i="5"/>
  <c r="Q474" i="5"/>
  <c r="I474" i="5"/>
  <c r="H474" i="5"/>
  <c r="R473" i="5"/>
  <c r="Q473" i="5"/>
  <c r="I473" i="5"/>
  <c r="S473" i="5" s="1"/>
  <c r="H473" i="5"/>
  <c r="S472" i="5"/>
  <c r="R472" i="5"/>
  <c r="Q472" i="5"/>
  <c r="I472" i="5"/>
  <c r="H472" i="5"/>
  <c r="R471" i="5"/>
  <c r="Q471" i="5"/>
  <c r="I471" i="5"/>
  <c r="S471" i="5" s="1"/>
  <c r="H471" i="5"/>
  <c r="S470" i="5"/>
  <c r="R470" i="5"/>
  <c r="Q470" i="5"/>
  <c r="I470" i="5"/>
  <c r="H470" i="5"/>
  <c r="R469" i="5"/>
  <c r="Q469" i="5"/>
  <c r="I469" i="5"/>
  <c r="S469" i="5" s="1"/>
  <c r="H469" i="5"/>
  <c r="S468" i="5"/>
  <c r="R468" i="5"/>
  <c r="Q468" i="5"/>
  <c r="I468" i="5"/>
  <c r="H468" i="5"/>
  <c r="R467" i="5"/>
  <c r="Q467" i="5"/>
  <c r="I467" i="5"/>
  <c r="S467" i="5" s="1"/>
  <c r="H467" i="5"/>
  <c r="S466" i="5"/>
  <c r="R466" i="5"/>
  <c r="Q466" i="5"/>
  <c r="I466" i="5"/>
  <c r="H466" i="5"/>
  <c r="R465" i="5"/>
  <c r="Q465" i="5"/>
  <c r="I465" i="5"/>
  <c r="S465" i="5" s="1"/>
  <c r="H465" i="5"/>
  <c r="S464" i="5"/>
  <c r="R464" i="5"/>
  <c r="Q464" i="5"/>
  <c r="I464" i="5"/>
  <c r="H464" i="5"/>
  <c r="R463" i="5"/>
  <c r="Q463" i="5"/>
  <c r="I463" i="5"/>
  <c r="S463" i="5" s="1"/>
  <c r="H463" i="5"/>
  <c r="S462" i="5"/>
  <c r="R462" i="5"/>
  <c r="Q462" i="5"/>
  <c r="I462" i="5"/>
  <c r="H462" i="5"/>
  <c r="R461" i="5"/>
  <c r="Q461" i="5"/>
  <c r="I461" i="5"/>
  <c r="S461" i="5" s="1"/>
  <c r="H461" i="5"/>
  <c r="S460" i="5"/>
  <c r="R460" i="5"/>
  <c r="Q460" i="5"/>
  <c r="I460" i="5"/>
  <c r="H460" i="5"/>
  <c r="R459" i="5"/>
  <c r="Q459" i="5"/>
  <c r="I459" i="5"/>
  <c r="S459" i="5" s="1"/>
  <c r="H459" i="5"/>
  <c r="S458" i="5"/>
  <c r="R458" i="5"/>
  <c r="Q458" i="5"/>
  <c r="I458" i="5"/>
  <c r="H458" i="5"/>
  <c r="R457" i="5"/>
  <c r="Q457" i="5"/>
  <c r="I457" i="5"/>
  <c r="S457" i="5" s="1"/>
  <c r="H457" i="5"/>
  <c r="S456" i="5"/>
  <c r="R456" i="5"/>
  <c r="Q456" i="5"/>
  <c r="I456" i="5"/>
  <c r="H456" i="5"/>
  <c r="R455" i="5"/>
  <c r="Q455" i="5"/>
  <c r="I455" i="5"/>
  <c r="S455" i="5" s="1"/>
  <c r="H455" i="5"/>
  <c r="S454" i="5"/>
  <c r="R454" i="5"/>
  <c r="Q454" i="5"/>
  <c r="I454" i="5"/>
  <c r="H454" i="5"/>
  <c r="R453" i="5"/>
  <c r="Q453" i="5"/>
  <c r="I453" i="5"/>
  <c r="S453" i="5" s="1"/>
  <c r="H453" i="5"/>
  <c r="R452" i="5"/>
  <c r="Q452" i="5"/>
  <c r="I452" i="5"/>
  <c r="H452" i="5"/>
  <c r="R451" i="5"/>
  <c r="Q451" i="5"/>
  <c r="I451" i="5"/>
  <c r="H451" i="5"/>
  <c r="R450" i="5"/>
  <c r="Q450" i="5"/>
  <c r="I450" i="5"/>
  <c r="H450" i="5"/>
  <c r="R449" i="5"/>
  <c r="Q449" i="5"/>
  <c r="I449" i="5"/>
  <c r="H449" i="5"/>
  <c r="R448" i="5"/>
  <c r="Q448" i="5"/>
  <c r="I448" i="5"/>
  <c r="H448" i="5"/>
  <c r="S447" i="5"/>
  <c r="R447" i="5"/>
  <c r="Q447" i="5"/>
  <c r="I447" i="5"/>
  <c r="H447" i="5"/>
  <c r="R446" i="5"/>
  <c r="S446" i="5" s="1"/>
  <c r="Q446" i="5"/>
  <c r="I446" i="5"/>
  <c r="H446" i="5"/>
  <c r="S445" i="5"/>
  <c r="R445" i="5"/>
  <c r="Q445" i="5"/>
  <c r="I445" i="5"/>
  <c r="H445" i="5"/>
  <c r="R444" i="5"/>
  <c r="S444" i="5" s="1"/>
  <c r="Q444" i="5"/>
  <c r="I444" i="5"/>
  <c r="H444" i="5"/>
  <c r="S443" i="5"/>
  <c r="R443" i="5"/>
  <c r="Q443" i="5"/>
  <c r="I443" i="5"/>
  <c r="H443" i="5"/>
  <c r="R442" i="5"/>
  <c r="S442" i="5" s="1"/>
  <c r="Q442" i="5"/>
  <c r="I442" i="5"/>
  <c r="H442" i="5"/>
  <c r="S441" i="5"/>
  <c r="R441" i="5"/>
  <c r="Q441" i="5"/>
  <c r="I441" i="5"/>
  <c r="H441" i="5"/>
  <c r="R440" i="5"/>
  <c r="S440" i="5" s="1"/>
  <c r="Q440" i="5"/>
  <c r="I440" i="5"/>
  <c r="H440" i="5"/>
  <c r="S439" i="5"/>
  <c r="R439" i="5"/>
  <c r="Q439" i="5"/>
  <c r="I439" i="5"/>
  <c r="H439" i="5"/>
  <c r="R438" i="5"/>
  <c r="S438" i="5" s="1"/>
  <c r="Q438" i="5"/>
  <c r="I438" i="5"/>
  <c r="H438" i="5"/>
  <c r="S437" i="5"/>
  <c r="R437" i="5"/>
  <c r="Q437" i="5"/>
  <c r="I437" i="5"/>
  <c r="H437" i="5"/>
  <c r="R436" i="5"/>
  <c r="S436" i="5" s="1"/>
  <c r="Q436" i="5"/>
  <c r="I436" i="5"/>
  <c r="H436" i="5"/>
  <c r="S435" i="5"/>
  <c r="R435" i="5"/>
  <c r="Q435" i="5"/>
  <c r="I435" i="5"/>
  <c r="H435" i="5"/>
  <c r="R434" i="5"/>
  <c r="S434" i="5" s="1"/>
  <c r="Q434" i="5"/>
  <c r="I434" i="5"/>
  <c r="H434" i="5"/>
  <c r="S433" i="5"/>
  <c r="R433" i="5"/>
  <c r="Q433" i="5"/>
  <c r="I433" i="5"/>
  <c r="H433" i="5"/>
  <c r="R432" i="5"/>
  <c r="S432" i="5" s="1"/>
  <c r="Q432" i="5"/>
  <c r="I432" i="5"/>
  <c r="H432" i="5"/>
  <c r="S431" i="5"/>
  <c r="R431" i="5"/>
  <c r="Q431" i="5"/>
  <c r="I431" i="5"/>
  <c r="H431" i="5"/>
  <c r="R430" i="5"/>
  <c r="S430" i="5" s="1"/>
  <c r="Q430" i="5"/>
  <c r="I430" i="5"/>
  <c r="H430" i="5"/>
  <c r="S429" i="5"/>
  <c r="R429" i="5"/>
  <c r="Q429" i="5"/>
  <c r="I429" i="5"/>
  <c r="H429" i="5"/>
  <c r="R428" i="5"/>
  <c r="S428" i="5" s="1"/>
  <c r="Q428" i="5"/>
  <c r="I428" i="5"/>
  <c r="H428" i="5"/>
  <c r="S427" i="5"/>
  <c r="R427" i="5"/>
  <c r="Q427" i="5"/>
  <c r="I427" i="5"/>
  <c r="H427" i="5"/>
  <c r="R426" i="5"/>
  <c r="S426" i="5" s="1"/>
  <c r="Q426" i="5"/>
  <c r="I426" i="5"/>
  <c r="H426" i="5"/>
  <c r="S425" i="5"/>
  <c r="R425" i="5"/>
  <c r="Q425" i="5"/>
  <c r="I425" i="5"/>
  <c r="H425" i="5"/>
  <c r="R424" i="5"/>
  <c r="S424" i="5" s="1"/>
  <c r="Q424" i="5"/>
  <c r="I424" i="5"/>
  <c r="H424" i="5"/>
  <c r="S423" i="5"/>
  <c r="R423" i="5"/>
  <c r="Q423" i="5"/>
  <c r="I423" i="5"/>
  <c r="H423" i="5"/>
  <c r="R422" i="5"/>
  <c r="S422" i="5" s="1"/>
  <c r="Q422" i="5"/>
  <c r="I422" i="5"/>
  <c r="H422" i="5"/>
  <c r="S421" i="5"/>
  <c r="R421" i="5"/>
  <c r="Q421" i="5"/>
  <c r="I421" i="5"/>
  <c r="H421" i="5"/>
  <c r="R420" i="5"/>
  <c r="S420" i="5" s="1"/>
  <c r="Q420" i="5"/>
  <c r="I420" i="5"/>
  <c r="H420" i="5"/>
  <c r="S419" i="5"/>
  <c r="R419" i="5"/>
  <c r="Q419" i="5"/>
  <c r="I419" i="5"/>
  <c r="H419" i="5"/>
  <c r="R418" i="5"/>
  <c r="S418" i="5" s="1"/>
  <c r="Q418" i="5"/>
  <c r="I418" i="5"/>
  <c r="H418" i="5"/>
  <c r="S417" i="5"/>
  <c r="R417" i="5"/>
  <c r="Q417" i="5"/>
  <c r="I417" i="5"/>
  <c r="H417" i="5"/>
  <c r="R416" i="5"/>
  <c r="S416" i="5" s="1"/>
  <c r="Q416" i="5"/>
  <c r="I416" i="5"/>
  <c r="H416" i="5"/>
  <c r="S415" i="5"/>
  <c r="R415" i="5"/>
  <c r="Q415" i="5"/>
  <c r="I415" i="5"/>
  <c r="H415" i="5"/>
  <c r="R414" i="5"/>
  <c r="S414" i="5" s="1"/>
  <c r="Q414" i="5"/>
  <c r="I414" i="5"/>
  <c r="H414" i="5"/>
  <c r="S413" i="5"/>
  <c r="R413" i="5"/>
  <c r="Q413" i="5"/>
  <c r="I413" i="5"/>
  <c r="H413" i="5"/>
  <c r="R412" i="5"/>
  <c r="S412" i="5" s="1"/>
  <c r="Q412" i="5"/>
  <c r="I412" i="5"/>
  <c r="H412" i="5"/>
  <c r="S411" i="5"/>
  <c r="R411" i="5"/>
  <c r="Q411" i="5"/>
  <c r="I411" i="5"/>
  <c r="H411" i="5"/>
  <c r="R410" i="5"/>
  <c r="S410" i="5" s="1"/>
  <c r="Q410" i="5"/>
  <c r="I410" i="5"/>
  <c r="H410" i="5"/>
  <c r="S409" i="5"/>
  <c r="R409" i="5"/>
  <c r="Q409" i="5"/>
  <c r="I409" i="5"/>
  <c r="H409" i="5"/>
  <c r="R408" i="5"/>
  <c r="S408" i="5" s="1"/>
  <c r="Q408" i="5"/>
  <c r="I408" i="5"/>
  <c r="H408" i="5"/>
  <c r="S407" i="5"/>
  <c r="R407" i="5"/>
  <c r="Q407" i="5"/>
  <c r="I407" i="5"/>
  <c r="H407" i="5"/>
  <c r="R406" i="5"/>
  <c r="S406" i="5" s="1"/>
  <c r="Q406" i="5"/>
  <c r="I406" i="5"/>
  <c r="H406" i="5"/>
  <c r="S405" i="5"/>
  <c r="R405" i="5"/>
  <c r="Q405" i="5"/>
  <c r="I405" i="5"/>
  <c r="H405" i="5"/>
  <c r="R404" i="5"/>
  <c r="S404" i="5" s="1"/>
  <c r="Q404" i="5"/>
  <c r="I404" i="5"/>
  <c r="H404" i="5"/>
  <c r="S403" i="5"/>
  <c r="R403" i="5"/>
  <c r="Q403" i="5"/>
  <c r="I403" i="5"/>
  <c r="H403" i="5"/>
  <c r="R402" i="5"/>
  <c r="S402" i="5" s="1"/>
  <c r="Q402" i="5"/>
  <c r="I402" i="5"/>
  <c r="H402" i="5"/>
  <c r="S401" i="5"/>
  <c r="R401" i="5"/>
  <c r="Q401" i="5"/>
  <c r="I401" i="5"/>
  <c r="H401" i="5"/>
  <c r="R400" i="5"/>
  <c r="S400" i="5" s="1"/>
  <c r="Q400" i="5"/>
  <c r="I400" i="5"/>
  <c r="H400" i="5"/>
  <c r="S399" i="5"/>
  <c r="R399" i="5"/>
  <c r="Q399" i="5"/>
  <c r="I399" i="5"/>
  <c r="H399" i="5"/>
  <c r="R398" i="5"/>
  <c r="S398" i="5" s="1"/>
  <c r="Q398" i="5"/>
  <c r="I398" i="5"/>
  <c r="H398" i="5"/>
  <c r="S397" i="5"/>
  <c r="R397" i="5"/>
  <c r="Q397" i="5"/>
  <c r="I397" i="5"/>
  <c r="H397" i="5"/>
  <c r="R396" i="5"/>
  <c r="S396" i="5" s="1"/>
  <c r="Q396" i="5"/>
  <c r="I396" i="5"/>
  <c r="H396" i="5"/>
  <c r="S395" i="5"/>
  <c r="R395" i="5"/>
  <c r="Q395" i="5"/>
  <c r="I395" i="5"/>
  <c r="H395" i="5"/>
  <c r="R394" i="5"/>
  <c r="S394" i="5" s="1"/>
  <c r="Q394" i="5"/>
  <c r="I394" i="5"/>
  <c r="H394" i="5"/>
  <c r="S393" i="5"/>
  <c r="R393" i="5"/>
  <c r="Q393" i="5"/>
  <c r="I393" i="5"/>
  <c r="H393" i="5"/>
  <c r="R392" i="5"/>
  <c r="S392" i="5" s="1"/>
  <c r="Q392" i="5"/>
  <c r="I392" i="5"/>
  <c r="H392" i="5"/>
  <c r="S391" i="5"/>
  <c r="R391" i="5"/>
  <c r="Q391" i="5"/>
  <c r="I391" i="5"/>
  <c r="H391" i="5"/>
  <c r="R390" i="5"/>
  <c r="S390" i="5" s="1"/>
  <c r="Q390" i="5"/>
  <c r="I390" i="5"/>
  <c r="H390" i="5"/>
  <c r="S389" i="5"/>
  <c r="R389" i="5"/>
  <c r="Q389" i="5"/>
  <c r="I389" i="5"/>
  <c r="H389" i="5"/>
  <c r="R388" i="5"/>
  <c r="S388" i="5" s="1"/>
  <c r="Q388" i="5"/>
  <c r="I388" i="5"/>
  <c r="H388" i="5"/>
  <c r="S387" i="5"/>
  <c r="R387" i="5"/>
  <c r="Q387" i="5"/>
  <c r="I387" i="5"/>
  <c r="H387" i="5"/>
  <c r="R386" i="5"/>
  <c r="S386" i="5" s="1"/>
  <c r="Q386" i="5"/>
  <c r="I386" i="5"/>
  <c r="H386" i="5"/>
  <c r="S385" i="5"/>
  <c r="R385" i="5"/>
  <c r="Q385" i="5"/>
  <c r="I385" i="5"/>
  <c r="H385" i="5"/>
  <c r="R384" i="5"/>
  <c r="S384" i="5" s="1"/>
  <c r="Q384" i="5"/>
  <c r="I384" i="5"/>
  <c r="H384" i="5"/>
  <c r="S383" i="5"/>
  <c r="R383" i="5"/>
  <c r="Q383" i="5"/>
  <c r="I383" i="5"/>
  <c r="H383" i="5"/>
  <c r="R382" i="5"/>
  <c r="S382" i="5" s="1"/>
  <c r="Q382" i="5"/>
  <c r="I382" i="5"/>
  <c r="H382" i="5"/>
  <c r="S381" i="5"/>
  <c r="R381" i="5"/>
  <c r="Q381" i="5"/>
  <c r="I381" i="5"/>
  <c r="H381" i="5"/>
  <c r="R380" i="5"/>
  <c r="S380" i="5" s="1"/>
  <c r="Q380" i="5"/>
  <c r="I380" i="5"/>
  <c r="H380" i="5"/>
  <c r="S379" i="5"/>
  <c r="R379" i="5"/>
  <c r="Q379" i="5"/>
  <c r="I379" i="5"/>
  <c r="H379" i="5"/>
  <c r="R378" i="5"/>
  <c r="S378" i="5" s="1"/>
  <c r="Q378" i="5"/>
  <c r="I378" i="5"/>
  <c r="H378" i="5"/>
  <c r="S377" i="5"/>
  <c r="R377" i="5"/>
  <c r="Q377" i="5"/>
  <c r="I377" i="5"/>
  <c r="H377" i="5"/>
  <c r="R376" i="5"/>
  <c r="S376" i="5" s="1"/>
  <c r="Q376" i="5"/>
  <c r="I376" i="5"/>
  <c r="H376" i="5"/>
  <c r="S375" i="5"/>
  <c r="R375" i="5"/>
  <c r="Q375" i="5"/>
  <c r="I375" i="5"/>
  <c r="H375" i="5"/>
  <c r="R374" i="5"/>
  <c r="S374" i="5" s="1"/>
  <c r="Q374" i="5"/>
  <c r="I374" i="5"/>
  <c r="H374" i="5"/>
  <c r="S373" i="5"/>
  <c r="R373" i="5"/>
  <c r="Q373" i="5"/>
  <c r="I373" i="5"/>
  <c r="H373" i="5"/>
  <c r="R372" i="5"/>
  <c r="S372" i="5" s="1"/>
  <c r="Q372" i="5"/>
  <c r="I372" i="5"/>
  <c r="H372" i="5"/>
  <c r="S371" i="5"/>
  <c r="R371" i="5"/>
  <c r="Q371" i="5"/>
  <c r="I371" i="5"/>
  <c r="H371" i="5"/>
  <c r="R370" i="5"/>
  <c r="S370" i="5" s="1"/>
  <c r="Q370" i="5"/>
  <c r="I370" i="5"/>
  <c r="H370" i="5"/>
  <c r="S369" i="5"/>
  <c r="R369" i="5"/>
  <c r="Q369" i="5"/>
  <c r="I369" i="5"/>
  <c r="H369" i="5"/>
  <c r="R368" i="5"/>
  <c r="S368" i="5" s="1"/>
  <c r="Q368" i="5"/>
  <c r="I368" i="5"/>
  <c r="H368" i="5"/>
  <c r="S367" i="5"/>
  <c r="R367" i="5"/>
  <c r="Q367" i="5"/>
  <c r="I367" i="5"/>
  <c r="H367" i="5"/>
  <c r="R366" i="5"/>
  <c r="S366" i="5" s="1"/>
  <c r="Q366" i="5"/>
  <c r="I366" i="5"/>
  <c r="H366" i="5"/>
  <c r="S365" i="5"/>
  <c r="R365" i="5"/>
  <c r="Q365" i="5"/>
  <c r="I365" i="5"/>
  <c r="H365" i="5"/>
  <c r="R364" i="5"/>
  <c r="S364" i="5" s="1"/>
  <c r="Q364" i="5"/>
  <c r="I364" i="5"/>
  <c r="H364" i="5"/>
  <c r="S363" i="5"/>
  <c r="R363" i="5"/>
  <c r="Q363" i="5"/>
  <c r="I363" i="5"/>
  <c r="H363" i="5"/>
  <c r="R362" i="5"/>
  <c r="Q362" i="5"/>
  <c r="I362" i="5"/>
  <c r="H362" i="5"/>
  <c r="R361" i="5"/>
  <c r="Q361" i="5"/>
  <c r="I361" i="5"/>
  <c r="H361" i="5"/>
  <c r="R360" i="5"/>
  <c r="Q360" i="5"/>
  <c r="I360" i="5"/>
  <c r="H360" i="5"/>
  <c r="R359" i="5"/>
  <c r="Q359" i="5"/>
  <c r="I359" i="5"/>
  <c r="H359" i="5"/>
  <c r="R358" i="5"/>
  <c r="Q358" i="5"/>
  <c r="I358" i="5"/>
  <c r="H358" i="5"/>
  <c r="R357" i="5"/>
  <c r="Q357" i="5"/>
  <c r="I357" i="5"/>
  <c r="H357" i="5"/>
  <c r="R356" i="5"/>
  <c r="Q356" i="5"/>
  <c r="I356" i="5"/>
  <c r="H356" i="5"/>
  <c r="R355" i="5"/>
  <c r="Q355" i="5"/>
  <c r="I355" i="5"/>
  <c r="H355" i="5"/>
  <c r="R354" i="5"/>
  <c r="Q354" i="5"/>
  <c r="I354" i="5"/>
  <c r="H354" i="5"/>
  <c r="R353" i="5"/>
  <c r="Q353" i="5"/>
  <c r="I353" i="5"/>
  <c r="H353" i="5"/>
  <c r="R352" i="5"/>
  <c r="Q352" i="5"/>
  <c r="I352" i="5"/>
  <c r="H352" i="5"/>
  <c r="R351" i="5"/>
  <c r="Q351" i="5"/>
  <c r="I351" i="5"/>
  <c r="H351" i="5"/>
  <c r="R350" i="5"/>
  <c r="Q350" i="5"/>
  <c r="I350" i="5"/>
  <c r="H350" i="5"/>
  <c r="R349" i="5"/>
  <c r="Q349" i="5"/>
  <c r="I349" i="5"/>
  <c r="H349" i="5"/>
  <c r="R348" i="5"/>
  <c r="Q348" i="5"/>
  <c r="I348" i="5"/>
  <c r="H348" i="5"/>
  <c r="R347" i="5"/>
  <c r="Q347" i="5"/>
  <c r="I347" i="5"/>
  <c r="H347" i="5"/>
  <c r="R346" i="5"/>
  <c r="Q346" i="5"/>
  <c r="I346" i="5"/>
  <c r="H346" i="5"/>
  <c r="R345" i="5"/>
  <c r="Q345" i="5"/>
  <c r="I345" i="5"/>
  <c r="H345" i="5"/>
  <c r="R344" i="5"/>
  <c r="Q344" i="5"/>
  <c r="I344" i="5"/>
  <c r="H344" i="5"/>
  <c r="R343" i="5"/>
  <c r="Q343" i="5"/>
  <c r="I343" i="5"/>
  <c r="H343" i="5"/>
  <c r="R342" i="5"/>
  <c r="Q342" i="5"/>
  <c r="I342" i="5"/>
  <c r="H342" i="5"/>
  <c r="R341" i="5"/>
  <c r="Q341" i="5"/>
  <c r="I341" i="5"/>
  <c r="H341" i="5"/>
  <c r="R340" i="5"/>
  <c r="Q340" i="5"/>
  <c r="I340" i="5"/>
  <c r="H340" i="5"/>
  <c r="R339" i="5"/>
  <c r="Q339" i="5"/>
  <c r="I339" i="5"/>
  <c r="H339" i="5"/>
  <c r="R338" i="5"/>
  <c r="Q338" i="5"/>
  <c r="I338" i="5"/>
  <c r="H338" i="5"/>
  <c r="R337" i="5"/>
  <c r="Q337" i="5"/>
  <c r="I337" i="5"/>
  <c r="H337" i="5"/>
  <c r="R336" i="5"/>
  <c r="Q336" i="5"/>
  <c r="I336" i="5"/>
  <c r="H336" i="5"/>
  <c r="R335" i="5"/>
  <c r="Q335" i="5"/>
  <c r="I335" i="5"/>
  <c r="H335" i="5"/>
  <c r="R334" i="5"/>
  <c r="Q334" i="5"/>
  <c r="I334" i="5"/>
  <c r="H334" i="5"/>
  <c r="R333" i="5"/>
  <c r="Q333" i="5"/>
  <c r="I333" i="5"/>
  <c r="H333" i="5"/>
  <c r="R332" i="5"/>
  <c r="Q332" i="5"/>
  <c r="I332" i="5"/>
  <c r="H332" i="5"/>
  <c r="R331" i="5"/>
  <c r="Q331" i="5"/>
  <c r="I331" i="5"/>
  <c r="H331" i="5"/>
  <c r="R330" i="5"/>
  <c r="Q330" i="5"/>
  <c r="I330" i="5"/>
  <c r="H330" i="5"/>
  <c r="R329" i="5"/>
  <c r="S329" i="5" s="1"/>
  <c r="Q329" i="5"/>
  <c r="I329" i="5"/>
  <c r="H329" i="5"/>
  <c r="S328" i="5"/>
  <c r="R328" i="5"/>
  <c r="Q328" i="5"/>
  <c r="I328" i="5"/>
  <c r="H328" i="5"/>
  <c r="R327" i="5"/>
  <c r="S327" i="5" s="1"/>
  <c r="Q327" i="5"/>
  <c r="I327" i="5"/>
  <c r="H327" i="5"/>
  <c r="S326" i="5"/>
  <c r="R326" i="5"/>
  <c r="Q326" i="5"/>
  <c r="I326" i="5"/>
  <c r="H326" i="5"/>
  <c r="R325" i="5"/>
  <c r="S325" i="5" s="1"/>
  <c r="Q325" i="5"/>
  <c r="I325" i="5"/>
  <c r="H325" i="5"/>
  <c r="S324" i="5"/>
  <c r="R324" i="5"/>
  <c r="Q324" i="5"/>
  <c r="I324" i="5"/>
  <c r="H324" i="5"/>
  <c r="R323" i="5"/>
  <c r="S323" i="5" s="1"/>
  <c r="Q323" i="5"/>
  <c r="I323" i="5"/>
  <c r="H323" i="5"/>
  <c r="S322" i="5"/>
  <c r="R322" i="5"/>
  <c r="Q322" i="5"/>
  <c r="I322" i="5"/>
  <c r="H322" i="5"/>
  <c r="R321" i="5"/>
  <c r="S321" i="5" s="1"/>
  <c r="Q321" i="5"/>
  <c r="I321" i="5"/>
  <c r="H321" i="5"/>
  <c r="S320" i="5"/>
  <c r="R320" i="5"/>
  <c r="Q320" i="5"/>
  <c r="I320" i="5"/>
  <c r="H320" i="5"/>
  <c r="R319" i="5"/>
  <c r="S319" i="5" s="1"/>
  <c r="Q319" i="5"/>
  <c r="I319" i="5"/>
  <c r="H319" i="5"/>
  <c r="S318" i="5"/>
  <c r="R318" i="5"/>
  <c r="Q318" i="5"/>
  <c r="I318" i="5"/>
  <c r="H318" i="5"/>
  <c r="R317" i="5"/>
  <c r="S317" i="5" s="1"/>
  <c r="Q317" i="5"/>
  <c r="I317" i="5"/>
  <c r="H317" i="5"/>
  <c r="S316" i="5"/>
  <c r="R316" i="5"/>
  <c r="Q316" i="5"/>
  <c r="I316" i="5"/>
  <c r="H316" i="5"/>
  <c r="R315" i="5"/>
  <c r="S315" i="5" s="1"/>
  <c r="Q315" i="5"/>
  <c r="I315" i="5"/>
  <c r="H315" i="5"/>
  <c r="S314" i="5"/>
  <c r="R314" i="5"/>
  <c r="Q314" i="5"/>
  <c r="I314" i="5"/>
  <c r="H314" i="5"/>
  <c r="R313" i="5"/>
  <c r="S313" i="5" s="1"/>
  <c r="Q313" i="5"/>
  <c r="I313" i="5"/>
  <c r="H313" i="5"/>
  <c r="S312" i="5"/>
  <c r="R312" i="5"/>
  <c r="Q312" i="5"/>
  <c r="I312" i="5"/>
  <c r="H312" i="5"/>
  <c r="R311" i="5"/>
  <c r="S311" i="5" s="1"/>
  <c r="Q311" i="5"/>
  <c r="I311" i="5"/>
  <c r="H311" i="5"/>
  <c r="S310" i="5"/>
  <c r="R310" i="5"/>
  <c r="Q310" i="5"/>
  <c r="I310" i="5"/>
  <c r="H310" i="5"/>
  <c r="R309" i="5"/>
  <c r="S309" i="5" s="1"/>
  <c r="Q309" i="5"/>
  <c r="I309" i="5"/>
  <c r="H309" i="5"/>
  <c r="S308" i="5"/>
  <c r="R308" i="5"/>
  <c r="Q308" i="5"/>
  <c r="I308" i="5"/>
  <c r="H308" i="5"/>
  <c r="R307" i="5"/>
  <c r="S307" i="5" s="1"/>
  <c r="Q307" i="5"/>
  <c r="I307" i="5"/>
  <c r="H307" i="5"/>
  <c r="S306" i="5"/>
  <c r="R306" i="5"/>
  <c r="Q306" i="5"/>
  <c r="I306" i="5"/>
  <c r="H306" i="5"/>
  <c r="R305" i="5"/>
  <c r="S305" i="5" s="1"/>
  <c r="Q305" i="5"/>
  <c r="I305" i="5"/>
  <c r="H305" i="5"/>
  <c r="S304" i="5"/>
  <c r="R304" i="5"/>
  <c r="Q304" i="5"/>
  <c r="I304" i="5"/>
  <c r="H304" i="5"/>
  <c r="R303" i="5"/>
  <c r="S303" i="5" s="1"/>
  <c r="Q303" i="5"/>
  <c r="I303" i="5"/>
  <c r="H303" i="5"/>
  <c r="S302" i="5"/>
  <c r="R302" i="5"/>
  <c r="Q302" i="5"/>
  <c r="I302" i="5"/>
  <c r="H302" i="5"/>
  <c r="R301" i="5"/>
  <c r="S301" i="5" s="1"/>
  <c r="Q301" i="5"/>
  <c r="I301" i="5"/>
  <c r="H301" i="5"/>
  <c r="S300" i="5"/>
  <c r="R300" i="5"/>
  <c r="Q300" i="5"/>
  <c r="I300" i="5"/>
  <c r="H300" i="5"/>
  <c r="R299" i="5"/>
  <c r="S299" i="5" s="1"/>
  <c r="Q299" i="5"/>
  <c r="I299" i="5"/>
  <c r="H299" i="5"/>
  <c r="S298" i="5"/>
  <c r="R298" i="5"/>
  <c r="Q298" i="5"/>
  <c r="I298" i="5"/>
  <c r="H298" i="5"/>
  <c r="R297" i="5"/>
  <c r="S297" i="5" s="1"/>
  <c r="Q297" i="5"/>
  <c r="I297" i="5"/>
  <c r="H297" i="5"/>
  <c r="S296" i="5"/>
  <c r="R296" i="5"/>
  <c r="Q296" i="5"/>
  <c r="I296" i="5"/>
  <c r="H296" i="5"/>
  <c r="R295" i="5"/>
  <c r="S295" i="5" s="1"/>
  <c r="Q295" i="5"/>
  <c r="I295" i="5"/>
  <c r="H295" i="5"/>
  <c r="S294" i="5"/>
  <c r="R294" i="5"/>
  <c r="Q294" i="5"/>
  <c r="I294" i="5"/>
  <c r="H294" i="5"/>
  <c r="R293" i="5"/>
  <c r="S293" i="5" s="1"/>
  <c r="Q293" i="5"/>
  <c r="I293" i="5"/>
  <c r="H293" i="5"/>
  <c r="S292" i="5"/>
  <c r="R292" i="5"/>
  <c r="Q292" i="5"/>
  <c r="I292" i="5"/>
  <c r="H292" i="5"/>
  <c r="R291" i="5"/>
  <c r="S291" i="5" s="1"/>
  <c r="Q291" i="5"/>
  <c r="I291" i="5"/>
  <c r="H291" i="5"/>
  <c r="S290" i="5"/>
  <c r="R290" i="5"/>
  <c r="Q290" i="5"/>
  <c r="I290" i="5"/>
  <c r="H290" i="5"/>
  <c r="R289" i="5"/>
  <c r="S289" i="5" s="1"/>
  <c r="Q289" i="5"/>
  <c r="I289" i="5"/>
  <c r="H289" i="5"/>
  <c r="S288" i="5"/>
  <c r="R288" i="5"/>
  <c r="Q288" i="5"/>
  <c r="I288" i="5"/>
  <c r="H288" i="5"/>
  <c r="R287" i="5"/>
  <c r="S287" i="5" s="1"/>
  <c r="Q287" i="5"/>
  <c r="I287" i="5"/>
  <c r="H287" i="5"/>
  <c r="S286" i="5"/>
  <c r="R286" i="5"/>
  <c r="Q286" i="5"/>
  <c r="I286" i="5"/>
  <c r="H286" i="5"/>
  <c r="R285" i="5"/>
  <c r="S285" i="5" s="1"/>
  <c r="Q285" i="5"/>
  <c r="I285" i="5"/>
  <c r="H285" i="5"/>
  <c r="S284" i="5"/>
  <c r="R284" i="5"/>
  <c r="Q284" i="5"/>
  <c r="I284" i="5"/>
  <c r="H284" i="5"/>
  <c r="R283" i="5"/>
  <c r="S283" i="5" s="1"/>
  <c r="Q283" i="5"/>
  <c r="I283" i="5"/>
  <c r="H283" i="5"/>
  <c r="S282" i="5"/>
  <c r="R282" i="5"/>
  <c r="Q282" i="5"/>
  <c r="I282" i="5"/>
  <c r="H282" i="5"/>
  <c r="R281" i="5"/>
  <c r="S281" i="5" s="1"/>
  <c r="Q281" i="5"/>
  <c r="I281" i="5"/>
  <c r="H281" i="5"/>
  <c r="S280" i="5"/>
  <c r="R280" i="5"/>
  <c r="Q280" i="5"/>
  <c r="I280" i="5"/>
  <c r="H280" i="5"/>
  <c r="R279" i="5"/>
  <c r="S279" i="5" s="1"/>
  <c r="Q279" i="5"/>
  <c r="I279" i="5"/>
  <c r="H279" i="5"/>
  <c r="S278" i="5"/>
  <c r="R278" i="5"/>
  <c r="Q278" i="5"/>
  <c r="I278" i="5"/>
  <c r="H278" i="5"/>
  <c r="R277" i="5"/>
  <c r="S277" i="5" s="1"/>
  <c r="Q277" i="5"/>
  <c r="I277" i="5"/>
  <c r="H277" i="5"/>
  <c r="S276" i="5"/>
  <c r="R276" i="5"/>
  <c r="Q276" i="5"/>
  <c r="I276" i="5"/>
  <c r="H276" i="5"/>
  <c r="R275" i="5"/>
  <c r="S275" i="5" s="1"/>
  <c r="Q275" i="5"/>
  <c r="I275" i="5"/>
  <c r="H275" i="5"/>
  <c r="S274" i="5"/>
  <c r="R274" i="5"/>
  <c r="Q274" i="5"/>
  <c r="I274" i="5"/>
  <c r="H274" i="5"/>
  <c r="R273" i="5"/>
  <c r="S273" i="5" s="1"/>
  <c r="Q273" i="5"/>
  <c r="I273" i="5"/>
  <c r="H273" i="5"/>
  <c r="S272" i="5"/>
  <c r="R272" i="5"/>
  <c r="Q272" i="5"/>
  <c r="I272" i="5"/>
  <c r="H272" i="5"/>
  <c r="R271" i="5"/>
  <c r="S271" i="5" s="1"/>
  <c r="Q271" i="5"/>
  <c r="I271" i="5"/>
  <c r="H271" i="5"/>
  <c r="S270" i="5"/>
  <c r="R270" i="5"/>
  <c r="Q270" i="5"/>
  <c r="I270" i="5"/>
  <c r="H270" i="5"/>
  <c r="R269" i="5"/>
  <c r="S269" i="5" s="1"/>
  <c r="Q269" i="5"/>
  <c r="I269" i="5"/>
  <c r="H269" i="5"/>
  <c r="S268" i="5"/>
  <c r="R268" i="5"/>
  <c r="Q268" i="5"/>
  <c r="I268" i="5"/>
  <c r="H268" i="5"/>
  <c r="R267" i="5"/>
  <c r="S267" i="5" s="1"/>
  <c r="Q267" i="5"/>
  <c r="I267" i="5"/>
  <c r="H267" i="5"/>
  <c r="S266" i="5"/>
  <c r="R266" i="5"/>
  <c r="Q266" i="5"/>
  <c r="I266" i="5"/>
  <c r="H266" i="5"/>
  <c r="R265" i="5"/>
  <c r="S265" i="5" s="1"/>
  <c r="Q265" i="5"/>
  <c r="I265" i="5"/>
  <c r="H265" i="5"/>
  <c r="S264" i="5"/>
  <c r="R264" i="5"/>
  <c r="Q264" i="5"/>
  <c r="I264" i="5"/>
  <c r="H264" i="5"/>
  <c r="R263" i="5"/>
  <c r="S263" i="5" s="1"/>
  <c r="Q263" i="5"/>
  <c r="I263" i="5"/>
  <c r="H263" i="5"/>
  <c r="S262" i="5"/>
  <c r="R262" i="5"/>
  <c r="Q262" i="5"/>
  <c r="I262" i="5"/>
  <c r="H262" i="5"/>
  <c r="R261" i="5"/>
  <c r="S261" i="5" s="1"/>
  <c r="Q261" i="5"/>
  <c r="I261" i="5"/>
  <c r="H261" i="5"/>
  <c r="S260" i="5"/>
  <c r="R260" i="5"/>
  <c r="Q260" i="5"/>
  <c r="I260" i="5"/>
  <c r="H260" i="5"/>
  <c r="R259" i="5"/>
  <c r="S259" i="5" s="1"/>
  <c r="Q259" i="5"/>
  <c r="I259" i="5"/>
  <c r="H259" i="5"/>
  <c r="S258" i="5"/>
  <c r="R258" i="5"/>
  <c r="Q258" i="5"/>
  <c r="I258" i="5"/>
  <c r="H258" i="5"/>
  <c r="R257" i="5"/>
  <c r="S257" i="5" s="1"/>
  <c r="Q257" i="5"/>
  <c r="I257" i="5"/>
  <c r="H257" i="5"/>
  <c r="S256" i="5"/>
  <c r="R256" i="5"/>
  <c r="Q256" i="5"/>
  <c r="I256" i="5"/>
  <c r="H256" i="5"/>
  <c r="R255" i="5"/>
  <c r="S255" i="5" s="1"/>
  <c r="Q255" i="5"/>
  <c r="I255" i="5"/>
  <c r="H255" i="5"/>
  <c r="S254" i="5"/>
  <c r="R254" i="5"/>
  <c r="Q254" i="5"/>
  <c r="I254" i="5"/>
  <c r="H254" i="5"/>
  <c r="R253" i="5"/>
  <c r="S253" i="5" s="1"/>
  <c r="Q253" i="5"/>
  <c r="I253" i="5"/>
  <c r="H253" i="5"/>
  <c r="S252" i="5"/>
  <c r="R252" i="5"/>
  <c r="Q252" i="5"/>
  <c r="I252" i="5"/>
  <c r="H252" i="5"/>
  <c r="R251" i="5"/>
  <c r="S251" i="5" s="1"/>
  <c r="Q251" i="5"/>
  <c r="I251" i="5"/>
  <c r="H251" i="5"/>
  <c r="S250" i="5"/>
  <c r="R250" i="5"/>
  <c r="Q250" i="5"/>
  <c r="I250" i="5"/>
  <c r="H250" i="5"/>
  <c r="R249" i="5"/>
  <c r="S249" i="5" s="1"/>
  <c r="Q249" i="5"/>
  <c r="I249" i="5"/>
  <c r="H249" i="5"/>
  <c r="S248" i="5"/>
  <c r="R248" i="5"/>
  <c r="Q248" i="5"/>
  <c r="I248" i="5"/>
  <c r="H248" i="5"/>
  <c r="R247" i="5"/>
  <c r="S247" i="5" s="1"/>
  <c r="Q247" i="5"/>
  <c r="I247" i="5"/>
  <c r="H247" i="5"/>
  <c r="S246" i="5"/>
  <c r="R246" i="5"/>
  <c r="Q246" i="5"/>
  <c r="I246" i="5"/>
  <c r="H246" i="5"/>
  <c r="R245" i="5"/>
  <c r="S245" i="5" s="1"/>
  <c r="Q245" i="5"/>
  <c r="I245" i="5"/>
  <c r="H245" i="5"/>
  <c r="S244" i="5"/>
  <c r="R244" i="5"/>
  <c r="Q244" i="5"/>
  <c r="I244" i="5"/>
  <c r="H244" i="5"/>
  <c r="R243" i="5"/>
  <c r="S243" i="5" s="1"/>
  <c r="Q243" i="5"/>
  <c r="I243" i="5"/>
  <c r="H243" i="5"/>
  <c r="S242" i="5"/>
  <c r="R242" i="5"/>
  <c r="Q242" i="5"/>
  <c r="I242" i="5"/>
  <c r="H242" i="5"/>
  <c r="R241" i="5"/>
  <c r="S241" i="5" s="1"/>
  <c r="Q241" i="5"/>
  <c r="I241" i="5"/>
  <c r="H241" i="5"/>
  <c r="S240" i="5"/>
  <c r="R240" i="5"/>
  <c r="Q240" i="5"/>
  <c r="I240" i="5"/>
  <c r="H240" i="5"/>
  <c r="R239" i="5"/>
  <c r="S239" i="5" s="1"/>
  <c r="Q239" i="5"/>
  <c r="I239" i="5"/>
  <c r="H239" i="5"/>
  <c r="S238" i="5"/>
  <c r="R238" i="5"/>
  <c r="Q238" i="5"/>
  <c r="I238" i="5"/>
  <c r="H238" i="5"/>
  <c r="R237" i="5"/>
  <c r="S237" i="5" s="1"/>
  <c r="Q237" i="5"/>
  <c r="I237" i="5"/>
  <c r="H237" i="5"/>
  <c r="S236" i="5"/>
  <c r="R236" i="5"/>
  <c r="Q236" i="5"/>
  <c r="I236" i="5"/>
  <c r="H236" i="5"/>
  <c r="R235" i="5"/>
  <c r="S235" i="5" s="1"/>
  <c r="Q235" i="5"/>
  <c r="I235" i="5"/>
  <c r="H235" i="5"/>
  <c r="S234" i="5"/>
  <c r="R234" i="5"/>
  <c r="Q234" i="5"/>
  <c r="I234" i="5"/>
  <c r="H234" i="5"/>
  <c r="R233" i="5"/>
  <c r="S233" i="5" s="1"/>
  <c r="Q233" i="5"/>
  <c r="I233" i="5"/>
  <c r="H233" i="5"/>
  <c r="S232" i="5"/>
  <c r="R232" i="5"/>
  <c r="Q232" i="5"/>
  <c r="I232" i="5"/>
  <c r="H232" i="5"/>
  <c r="R231" i="5"/>
  <c r="S231" i="5" s="1"/>
  <c r="Q231" i="5"/>
  <c r="I231" i="5"/>
  <c r="H231" i="5"/>
  <c r="S230" i="5"/>
  <c r="R230" i="5"/>
  <c r="Q230" i="5"/>
  <c r="I230" i="5"/>
  <c r="H230" i="5"/>
  <c r="R229" i="5"/>
  <c r="S229" i="5" s="1"/>
  <c r="Q229" i="5"/>
  <c r="I229" i="5"/>
  <c r="H229" i="5"/>
  <c r="S228" i="5"/>
  <c r="R228" i="5"/>
  <c r="Q228" i="5"/>
  <c r="I228" i="5"/>
  <c r="H228" i="5"/>
  <c r="R227" i="5"/>
  <c r="S227" i="5" s="1"/>
  <c r="Q227" i="5"/>
  <c r="I227" i="5"/>
  <c r="H227" i="5"/>
  <c r="S226" i="5"/>
  <c r="R226" i="5"/>
  <c r="Q226" i="5"/>
  <c r="I226" i="5"/>
  <c r="H226" i="5"/>
  <c r="R225" i="5"/>
  <c r="S225" i="5" s="1"/>
  <c r="Q225" i="5"/>
  <c r="I225" i="5"/>
  <c r="H225" i="5"/>
  <c r="S224" i="5"/>
  <c r="R224" i="5"/>
  <c r="Q224" i="5"/>
  <c r="I224" i="5"/>
  <c r="H224" i="5"/>
  <c r="R223" i="5"/>
  <c r="S223" i="5" s="1"/>
  <c r="Q223" i="5"/>
  <c r="I223" i="5"/>
  <c r="H223" i="5"/>
  <c r="S222" i="5"/>
  <c r="R222" i="5"/>
  <c r="Q222" i="5"/>
  <c r="I222" i="5"/>
  <c r="H222" i="5"/>
  <c r="R221" i="5"/>
  <c r="S221" i="5" s="1"/>
  <c r="Q221" i="5"/>
  <c r="I221" i="5"/>
  <c r="H221" i="5"/>
  <c r="S220" i="5"/>
  <c r="R220" i="5"/>
  <c r="Q220" i="5"/>
  <c r="I220" i="5"/>
  <c r="H220" i="5"/>
  <c r="R219" i="5"/>
  <c r="S219" i="5" s="1"/>
  <c r="Q219" i="5"/>
  <c r="I219" i="5"/>
  <c r="H219" i="5"/>
  <c r="S218" i="5"/>
  <c r="R218" i="5"/>
  <c r="Q218" i="5"/>
  <c r="I218" i="5"/>
  <c r="H218" i="5"/>
  <c r="R217" i="5"/>
  <c r="S217" i="5" s="1"/>
  <c r="Q217" i="5"/>
  <c r="I217" i="5"/>
  <c r="H217" i="5"/>
  <c r="S216" i="5"/>
  <c r="R216" i="5"/>
  <c r="Q216" i="5"/>
  <c r="I216" i="5"/>
  <c r="H216" i="5"/>
  <c r="R215" i="5"/>
  <c r="S215" i="5" s="1"/>
  <c r="Q215" i="5"/>
  <c r="I215" i="5"/>
  <c r="H215" i="5"/>
  <c r="S214" i="5"/>
  <c r="R214" i="5"/>
  <c r="Q214" i="5"/>
  <c r="I214" i="5"/>
  <c r="H214" i="5"/>
  <c r="R213" i="5"/>
  <c r="S213" i="5" s="1"/>
  <c r="Q213" i="5"/>
  <c r="I213" i="5"/>
  <c r="H213" i="5"/>
  <c r="S212" i="5"/>
  <c r="R212" i="5"/>
  <c r="Q212" i="5"/>
  <c r="I212" i="5"/>
  <c r="H212" i="5"/>
  <c r="R211" i="5"/>
  <c r="S211" i="5" s="1"/>
  <c r="Q211" i="5"/>
  <c r="I211" i="5"/>
  <c r="H211" i="5"/>
  <c r="S210" i="5"/>
  <c r="R210" i="5"/>
  <c r="Q210" i="5"/>
  <c r="I210" i="5"/>
  <c r="H210" i="5"/>
  <c r="R209" i="5"/>
  <c r="S209" i="5" s="1"/>
  <c r="Q209" i="5"/>
  <c r="I209" i="5"/>
  <c r="H209" i="5"/>
  <c r="S208" i="5"/>
  <c r="R208" i="5"/>
  <c r="Q208" i="5"/>
  <c r="I208" i="5"/>
  <c r="H208" i="5"/>
  <c r="R207" i="5"/>
  <c r="S207" i="5" s="1"/>
  <c r="Q207" i="5"/>
  <c r="I207" i="5"/>
  <c r="H207" i="5"/>
  <c r="S206" i="5"/>
  <c r="R206" i="5"/>
  <c r="Q206" i="5"/>
  <c r="I206" i="5"/>
  <c r="H206" i="5"/>
  <c r="R205" i="5"/>
  <c r="S205" i="5" s="1"/>
  <c r="Q205" i="5"/>
  <c r="I205" i="5"/>
  <c r="H205" i="5"/>
  <c r="S204" i="5"/>
  <c r="R204" i="5"/>
  <c r="Q204" i="5"/>
  <c r="I204" i="5"/>
  <c r="H204" i="5"/>
  <c r="R203" i="5"/>
  <c r="S203" i="5" s="1"/>
  <c r="Q203" i="5"/>
  <c r="I203" i="5"/>
  <c r="H203" i="5"/>
  <c r="S202" i="5"/>
  <c r="R202" i="5"/>
  <c r="Q202" i="5"/>
  <c r="I202" i="5"/>
  <c r="H202" i="5"/>
  <c r="R201" i="5"/>
  <c r="S201" i="5" s="1"/>
  <c r="Q201" i="5"/>
  <c r="I201" i="5"/>
  <c r="H201" i="5"/>
  <c r="S200" i="5"/>
  <c r="R200" i="5"/>
  <c r="Q200" i="5"/>
  <c r="I200" i="5"/>
  <c r="H200" i="5"/>
  <c r="R199" i="5"/>
  <c r="S199" i="5" s="1"/>
  <c r="Q199" i="5"/>
  <c r="I199" i="5"/>
  <c r="H199" i="5"/>
  <c r="S198" i="5"/>
  <c r="R198" i="5"/>
  <c r="Q198" i="5"/>
  <c r="I198" i="5"/>
  <c r="H198" i="5"/>
  <c r="R197" i="5"/>
  <c r="S197" i="5" s="1"/>
  <c r="Q197" i="5"/>
  <c r="I197" i="5"/>
  <c r="H197" i="5"/>
  <c r="S196" i="5"/>
  <c r="R196" i="5"/>
  <c r="Q196" i="5"/>
  <c r="I196" i="5"/>
  <c r="H196" i="5"/>
  <c r="R195" i="5"/>
  <c r="S195" i="5" s="1"/>
  <c r="Q195" i="5"/>
  <c r="I195" i="5"/>
  <c r="H195" i="5"/>
  <c r="S194" i="5"/>
  <c r="R194" i="5"/>
  <c r="Q194" i="5"/>
  <c r="I194" i="5"/>
  <c r="H194" i="5"/>
  <c r="R193" i="5"/>
  <c r="S193" i="5" s="1"/>
  <c r="Q193" i="5"/>
  <c r="I193" i="5"/>
  <c r="H193" i="5"/>
  <c r="S192" i="5"/>
  <c r="R192" i="5"/>
  <c r="Q192" i="5"/>
  <c r="I192" i="5"/>
  <c r="H192" i="5"/>
  <c r="R191" i="5"/>
  <c r="S191" i="5" s="1"/>
  <c r="Q191" i="5"/>
  <c r="I191" i="5"/>
  <c r="H191" i="5"/>
  <c r="S190" i="5"/>
  <c r="R190" i="5"/>
  <c r="Q190" i="5"/>
  <c r="I190" i="5"/>
  <c r="H190" i="5"/>
  <c r="R189" i="5"/>
  <c r="S189" i="5" s="1"/>
  <c r="Q189" i="5"/>
  <c r="I189" i="5"/>
  <c r="H189" i="5"/>
  <c r="S188" i="5"/>
  <c r="R188" i="5"/>
  <c r="Q188" i="5"/>
  <c r="I188" i="5"/>
  <c r="H188" i="5"/>
  <c r="R187" i="5"/>
  <c r="S187" i="5" s="1"/>
  <c r="Q187" i="5"/>
  <c r="I187" i="5"/>
  <c r="H187" i="5"/>
  <c r="S186" i="5"/>
  <c r="R186" i="5"/>
  <c r="Q186" i="5"/>
  <c r="I186" i="5"/>
  <c r="H186" i="5"/>
  <c r="R185" i="5"/>
  <c r="S185" i="5" s="1"/>
  <c r="Q185" i="5"/>
  <c r="I185" i="5"/>
  <c r="H185" i="5"/>
  <c r="S184" i="5"/>
  <c r="R184" i="5"/>
  <c r="Q184" i="5"/>
  <c r="I184" i="5"/>
  <c r="H184" i="5"/>
  <c r="R183" i="5"/>
  <c r="S183" i="5" s="1"/>
  <c r="Q183" i="5"/>
  <c r="I183" i="5"/>
  <c r="H183" i="5"/>
  <c r="S182" i="5"/>
  <c r="R182" i="5"/>
  <c r="Q182" i="5"/>
  <c r="I182" i="5"/>
  <c r="H182" i="5"/>
  <c r="R181" i="5"/>
  <c r="S181" i="5" s="1"/>
  <c r="Q181" i="5"/>
  <c r="I181" i="5"/>
  <c r="H181" i="5"/>
  <c r="S180" i="5"/>
  <c r="R180" i="5"/>
  <c r="Q180" i="5"/>
  <c r="I180" i="5"/>
  <c r="H180" i="5"/>
  <c r="R179" i="5"/>
  <c r="S179" i="5" s="1"/>
  <c r="Q179" i="5"/>
  <c r="I179" i="5"/>
  <c r="H179" i="5"/>
  <c r="S178" i="5"/>
  <c r="R178" i="5"/>
  <c r="Q178" i="5"/>
  <c r="I178" i="5"/>
  <c r="H178" i="5"/>
  <c r="R177" i="5"/>
  <c r="S177" i="5" s="1"/>
  <c r="Q177" i="5"/>
  <c r="I177" i="5"/>
  <c r="H177" i="5"/>
  <c r="S176" i="5"/>
  <c r="R176" i="5"/>
  <c r="Q176" i="5"/>
  <c r="I176" i="5"/>
  <c r="H176" i="5"/>
  <c r="R175" i="5"/>
  <c r="S175" i="5" s="1"/>
  <c r="Q175" i="5"/>
  <c r="I175" i="5"/>
  <c r="H175" i="5"/>
  <c r="S174" i="5"/>
  <c r="R174" i="5"/>
  <c r="Q174" i="5"/>
  <c r="I174" i="5"/>
  <c r="H174" i="5"/>
  <c r="R173" i="5"/>
  <c r="S173" i="5" s="1"/>
  <c r="Q173" i="5"/>
  <c r="I173" i="5"/>
  <c r="H173" i="5"/>
  <c r="S172" i="5"/>
  <c r="R172" i="5"/>
  <c r="Q172" i="5"/>
  <c r="I172" i="5"/>
  <c r="H172" i="5"/>
  <c r="R171" i="5"/>
  <c r="S171" i="5" s="1"/>
  <c r="Q171" i="5"/>
  <c r="I171" i="5"/>
  <c r="H171" i="5"/>
  <c r="S170" i="5"/>
  <c r="R170" i="5"/>
  <c r="Q170" i="5"/>
  <c r="I170" i="5"/>
  <c r="H170" i="5"/>
  <c r="R169" i="5"/>
  <c r="S169" i="5" s="1"/>
  <c r="Q169" i="5"/>
  <c r="I169" i="5"/>
  <c r="H169" i="5"/>
  <c r="S168" i="5"/>
  <c r="R168" i="5"/>
  <c r="Q168" i="5"/>
  <c r="I168" i="5"/>
  <c r="H168" i="5"/>
  <c r="R167" i="5"/>
  <c r="S167" i="5" s="1"/>
  <c r="Q167" i="5"/>
  <c r="I167" i="5"/>
  <c r="H167" i="5"/>
  <c r="S166" i="5"/>
  <c r="R166" i="5"/>
  <c r="Q166" i="5"/>
  <c r="I166" i="5"/>
  <c r="H166" i="5"/>
  <c r="R165" i="5"/>
  <c r="S165" i="5" s="1"/>
  <c r="Q165" i="5"/>
  <c r="I165" i="5"/>
  <c r="H165" i="5"/>
  <c r="S164" i="5"/>
  <c r="R164" i="5"/>
  <c r="Q164" i="5"/>
  <c r="I164" i="5"/>
  <c r="H164" i="5"/>
  <c r="R163" i="5"/>
  <c r="S163" i="5" s="1"/>
  <c r="Q163" i="5"/>
  <c r="I163" i="5"/>
  <c r="H163" i="5"/>
  <c r="S162" i="5"/>
  <c r="R162" i="5"/>
  <c r="Q162" i="5"/>
  <c r="I162" i="5"/>
  <c r="H162" i="5"/>
  <c r="R161" i="5"/>
  <c r="S161" i="5" s="1"/>
  <c r="Q161" i="5"/>
  <c r="I161" i="5"/>
  <c r="H161" i="5"/>
  <c r="S160" i="5"/>
  <c r="R160" i="5"/>
  <c r="Q160" i="5"/>
  <c r="I160" i="5"/>
  <c r="H160" i="5"/>
  <c r="R159" i="5"/>
  <c r="S159" i="5" s="1"/>
  <c r="Q159" i="5"/>
  <c r="I159" i="5"/>
  <c r="H159" i="5"/>
  <c r="S158" i="5"/>
  <c r="R158" i="5"/>
  <c r="Q158" i="5"/>
  <c r="I158" i="5"/>
  <c r="H158" i="5"/>
  <c r="R157" i="5"/>
  <c r="S157" i="5" s="1"/>
  <c r="Q157" i="5"/>
  <c r="I157" i="5"/>
  <c r="H157" i="5"/>
  <c r="S156" i="5"/>
  <c r="R156" i="5"/>
  <c r="Q156" i="5"/>
  <c r="I156" i="5"/>
  <c r="H156" i="5"/>
  <c r="R155" i="5"/>
  <c r="S155" i="5" s="1"/>
  <c r="Q155" i="5"/>
  <c r="I155" i="5"/>
  <c r="H155" i="5"/>
  <c r="S154" i="5"/>
  <c r="R154" i="5"/>
  <c r="Q154" i="5"/>
  <c r="I154" i="5"/>
  <c r="H154" i="5"/>
  <c r="R153" i="5"/>
  <c r="S153" i="5" s="1"/>
  <c r="Q153" i="5"/>
  <c r="I153" i="5"/>
  <c r="H153" i="5"/>
  <c r="S152" i="5"/>
  <c r="R152" i="5"/>
  <c r="Q152" i="5"/>
  <c r="I152" i="5"/>
  <c r="H152" i="5"/>
  <c r="R151" i="5"/>
  <c r="S151" i="5" s="1"/>
  <c r="Q151" i="5"/>
  <c r="I151" i="5"/>
  <c r="H151" i="5"/>
  <c r="S150" i="5"/>
  <c r="R150" i="5"/>
  <c r="Q150" i="5"/>
  <c r="I150" i="5"/>
  <c r="H150" i="5"/>
  <c r="R149" i="5"/>
  <c r="S149" i="5" s="1"/>
  <c r="Q149" i="5"/>
  <c r="I149" i="5"/>
  <c r="H149" i="5"/>
  <c r="S148" i="5"/>
  <c r="R148" i="5"/>
  <c r="Q148" i="5"/>
  <c r="I148" i="5"/>
  <c r="H148" i="5"/>
  <c r="R147" i="5"/>
  <c r="S147" i="5" s="1"/>
  <c r="Q147" i="5"/>
  <c r="I147" i="5"/>
  <c r="H147" i="5"/>
  <c r="S146" i="5"/>
  <c r="R146" i="5"/>
  <c r="Q146" i="5"/>
  <c r="I146" i="5"/>
  <c r="H146" i="5"/>
  <c r="R145" i="5"/>
  <c r="S145" i="5" s="1"/>
  <c r="Q145" i="5"/>
  <c r="I145" i="5"/>
  <c r="H145" i="5"/>
  <c r="S144" i="5"/>
  <c r="R144" i="5"/>
  <c r="Q144" i="5"/>
  <c r="I144" i="5"/>
  <c r="H144" i="5"/>
  <c r="R143" i="5"/>
  <c r="S143" i="5" s="1"/>
  <c r="Q143" i="5"/>
  <c r="I143" i="5"/>
  <c r="H143" i="5"/>
  <c r="S142" i="5"/>
  <c r="R142" i="5"/>
  <c r="Q142" i="5"/>
  <c r="I142" i="5"/>
  <c r="H142" i="5"/>
  <c r="R141" i="5"/>
  <c r="S141" i="5" s="1"/>
  <c r="Q141" i="5"/>
  <c r="I141" i="5"/>
  <c r="H141" i="5"/>
  <c r="S140" i="5"/>
  <c r="R140" i="5"/>
  <c r="Q140" i="5"/>
  <c r="I140" i="5"/>
  <c r="H140" i="5"/>
  <c r="R139" i="5"/>
  <c r="S139" i="5" s="1"/>
  <c r="Q139" i="5"/>
  <c r="I139" i="5"/>
  <c r="H139" i="5"/>
  <c r="S138" i="5"/>
  <c r="R138" i="5"/>
  <c r="Q138" i="5"/>
  <c r="I138" i="5"/>
  <c r="H138" i="5"/>
  <c r="R137" i="5"/>
  <c r="S137" i="5" s="1"/>
  <c r="Q137" i="5"/>
  <c r="I137" i="5"/>
  <c r="H137" i="5"/>
  <c r="S136" i="5"/>
  <c r="R136" i="5"/>
  <c r="Q136" i="5"/>
  <c r="I136" i="5"/>
  <c r="H136" i="5"/>
  <c r="R135" i="5"/>
  <c r="S135" i="5" s="1"/>
  <c r="Q135" i="5"/>
  <c r="I135" i="5"/>
  <c r="H135" i="5"/>
  <c r="S134" i="5"/>
  <c r="R134" i="5"/>
  <c r="Q134" i="5"/>
  <c r="I134" i="5"/>
  <c r="H134" i="5"/>
  <c r="R133" i="5"/>
  <c r="S133" i="5" s="1"/>
  <c r="Q133" i="5"/>
  <c r="I133" i="5"/>
  <c r="H133" i="5"/>
  <c r="S132" i="5"/>
  <c r="R132" i="5"/>
  <c r="Q132" i="5"/>
  <c r="I132" i="5"/>
  <c r="H132" i="5"/>
  <c r="R131" i="5"/>
  <c r="S131" i="5" s="1"/>
  <c r="Q131" i="5"/>
  <c r="I131" i="5"/>
  <c r="H131" i="5"/>
  <c r="S130" i="5"/>
  <c r="R130" i="5"/>
  <c r="Q130" i="5"/>
  <c r="I130" i="5"/>
  <c r="H130" i="5"/>
  <c r="R129" i="5"/>
  <c r="S129" i="5" s="1"/>
  <c r="Q129" i="5"/>
  <c r="I129" i="5"/>
  <c r="H129" i="5"/>
  <c r="S128" i="5"/>
  <c r="R128" i="5"/>
  <c r="Q128" i="5"/>
  <c r="I128" i="5"/>
  <c r="H128" i="5"/>
  <c r="R127" i="5"/>
  <c r="S127" i="5" s="1"/>
  <c r="Q127" i="5"/>
  <c r="I127" i="5"/>
  <c r="H127" i="5"/>
  <c r="S126" i="5"/>
  <c r="R126" i="5"/>
  <c r="Q126" i="5"/>
  <c r="I126" i="5"/>
  <c r="H126" i="5"/>
  <c r="R125" i="5"/>
  <c r="S125" i="5" s="1"/>
  <c r="Q125" i="5"/>
  <c r="I125" i="5"/>
  <c r="H125" i="5"/>
  <c r="S124" i="5"/>
  <c r="R124" i="5"/>
  <c r="Q124" i="5"/>
  <c r="I124" i="5"/>
  <c r="H124" i="5"/>
  <c r="R123" i="5"/>
  <c r="S123" i="5" s="1"/>
  <c r="Q123" i="5"/>
  <c r="I123" i="5"/>
  <c r="H123" i="5"/>
  <c r="S122" i="5"/>
  <c r="R122" i="5"/>
  <c r="Q122" i="5"/>
  <c r="I122" i="5"/>
  <c r="H122" i="5"/>
  <c r="R121" i="5"/>
  <c r="S121" i="5" s="1"/>
  <c r="Q121" i="5"/>
  <c r="I121" i="5"/>
  <c r="H121" i="5"/>
  <c r="S120" i="5"/>
  <c r="R120" i="5"/>
  <c r="Q120" i="5"/>
  <c r="I120" i="5"/>
  <c r="H120" i="5"/>
  <c r="R119" i="5"/>
  <c r="S119" i="5" s="1"/>
  <c r="Q119" i="5"/>
  <c r="I119" i="5"/>
  <c r="H119" i="5"/>
  <c r="S118" i="5"/>
  <c r="R118" i="5"/>
  <c r="Q118" i="5"/>
  <c r="I118" i="5"/>
  <c r="H118" i="5"/>
  <c r="R117" i="5"/>
  <c r="S117" i="5" s="1"/>
  <c r="Q117" i="5"/>
  <c r="I117" i="5"/>
  <c r="H117" i="5"/>
  <c r="S116" i="5"/>
  <c r="R116" i="5"/>
  <c r="Q116" i="5"/>
  <c r="I116" i="5"/>
  <c r="H116" i="5"/>
  <c r="R115" i="5"/>
  <c r="S115" i="5" s="1"/>
  <c r="Q115" i="5"/>
  <c r="I115" i="5"/>
  <c r="H115" i="5"/>
  <c r="S114" i="5"/>
  <c r="R114" i="5"/>
  <c r="Q114" i="5"/>
  <c r="I114" i="5"/>
  <c r="H114" i="5"/>
  <c r="R113" i="5"/>
  <c r="S113" i="5" s="1"/>
  <c r="Q113" i="5"/>
  <c r="I113" i="5"/>
  <c r="H113" i="5"/>
  <c r="S112" i="5"/>
  <c r="R112" i="5"/>
  <c r="Q112" i="5"/>
  <c r="I112" i="5"/>
  <c r="H112" i="5"/>
  <c r="R111" i="5"/>
  <c r="S111" i="5" s="1"/>
  <c r="Q111" i="5"/>
  <c r="I111" i="5"/>
  <c r="H111" i="5"/>
  <c r="S110" i="5"/>
  <c r="R110" i="5"/>
  <c r="Q110" i="5"/>
  <c r="I110" i="5"/>
  <c r="H110" i="5"/>
  <c r="R109" i="5"/>
  <c r="S109" i="5" s="1"/>
  <c r="Q109" i="5"/>
  <c r="I109" i="5"/>
  <c r="H109" i="5"/>
  <c r="S108" i="5"/>
  <c r="R108" i="5"/>
  <c r="Q108" i="5"/>
  <c r="I108" i="5"/>
  <c r="H108" i="5"/>
  <c r="R107" i="5"/>
  <c r="S107" i="5" s="1"/>
  <c r="Q107" i="5"/>
  <c r="I107" i="5"/>
  <c r="H107" i="5"/>
  <c r="S106" i="5"/>
  <c r="R106" i="5"/>
  <c r="Q106" i="5"/>
  <c r="I106" i="5"/>
  <c r="H106" i="5"/>
  <c r="R105" i="5"/>
  <c r="S105" i="5" s="1"/>
  <c r="Q105" i="5"/>
  <c r="I105" i="5"/>
  <c r="H105" i="5"/>
  <c r="S104" i="5"/>
  <c r="R104" i="5"/>
  <c r="Q104" i="5"/>
  <c r="I104" i="5"/>
  <c r="H104" i="5"/>
  <c r="R103" i="5"/>
  <c r="S103" i="5" s="1"/>
  <c r="Q103" i="5"/>
  <c r="I103" i="5"/>
  <c r="H103" i="5"/>
  <c r="S102" i="5"/>
  <c r="R102" i="5"/>
  <c r="Q102" i="5"/>
  <c r="I102" i="5"/>
  <c r="H102" i="5"/>
  <c r="R101" i="5"/>
  <c r="S101" i="5" s="1"/>
  <c r="Q101" i="5"/>
  <c r="I101" i="5"/>
  <c r="H101" i="5"/>
  <c r="S100" i="5"/>
  <c r="R100" i="5"/>
  <c r="Q100" i="5"/>
  <c r="I100" i="5"/>
  <c r="H100" i="5"/>
  <c r="R99" i="5"/>
  <c r="S99" i="5" s="1"/>
  <c r="Q99" i="5"/>
  <c r="I99" i="5"/>
  <c r="H99" i="5"/>
  <c r="S98" i="5"/>
  <c r="R98" i="5"/>
  <c r="Q98" i="5"/>
  <c r="I98" i="5"/>
  <c r="H98" i="5"/>
  <c r="R97" i="5"/>
  <c r="S97" i="5" s="1"/>
  <c r="Q97" i="5"/>
  <c r="I97" i="5"/>
  <c r="H97" i="5"/>
  <c r="S96" i="5"/>
  <c r="R96" i="5"/>
  <c r="Q96" i="5"/>
  <c r="I96" i="5"/>
  <c r="H96" i="5"/>
  <c r="R95" i="5"/>
  <c r="S95" i="5" s="1"/>
  <c r="Q95" i="5"/>
  <c r="I95" i="5"/>
  <c r="H95" i="5"/>
  <c r="S94" i="5"/>
  <c r="R94" i="5"/>
  <c r="Q94" i="5"/>
  <c r="I94" i="5"/>
  <c r="H94" i="5"/>
  <c r="R93" i="5"/>
  <c r="S93" i="5" s="1"/>
  <c r="Q93" i="5"/>
  <c r="I93" i="5"/>
  <c r="H93" i="5"/>
  <c r="S92" i="5"/>
  <c r="R92" i="5"/>
  <c r="Q92" i="5"/>
  <c r="I92" i="5"/>
  <c r="H92" i="5"/>
  <c r="R91" i="5"/>
  <c r="S91" i="5" s="1"/>
  <c r="Q91" i="5"/>
  <c r="I91" i="5"/>
  <c r="H91" i="5"/>
  <c r="S90" i="5"/>
  <c r="R90" i="5"/>
  <c r="Q90" i="5"/>
  <c r="I90" i="5"/>
  <c r="H90" i="5"/>
  <c r="R89" i="5"/>
  <c r="S89" i="5" s="1"/>
  <c r="Q89" i="5"/>
  <c r="I89" i="5"/>
  <c r="H89" i="5"/>
  <c r="S88" i="5"/>
  <c r="R88" i="5"/>
  <c r="Q88" i="5"/>
  <c r="I88" i="5"/>
  <c r="H88" i="5"/>
  <c r="R87" i="5"/>
  <c r="S87" i="5" s="1"/>
  <c r="Q87" i="5"/>
  <c r="I87" i="5"/>
  <c r="H87" i="5"/>
  <c r="S86" i="5"/>
  <c r="R86" i="5"/>
  <c r="Q86" i="5"/>
  <c r="I86" i="5"/>
  <c r="H86" i="5"/>
  <c r="R85" i="5"/>
  <c r="S85" i="5" s="1"/>
  <c r="Q85" i="5"/>
  <c r="I85" i="5"/>
  <c r="H85" i="5"/>
  <c r="S84" i="5"/>
  <c r="R84" i="5"/>
  <c r="Q84" i="5"/>
  <c r="I84" i="5"/>
  <c r="H84" i="5"/>
  <c r="R83" i="5"/>
  <c r="S83" i="5" s="1"/>
  <c r="Q83" i="5"/>
  <c r="I83" i="5"/>
  <c r="H83" i="5"/>
  <c r="S82" i="5"/>
  <c r="R82" i="5"/>
  <c r="Q82" i="5"/>
  <c r="I82" i="5"/>
  <c r="H82" i="5"/>
  <c r="R81" i="5"/>
  <c r="S81" i="5" s="1"/>
  <c r="Q81" i="5"/>
  <c r="I81" i="5"/>
  <c r="H81" i="5"/>
  <c r="S80" i="5"/>
  <c r="R80" i="5"/>
  <c r="Q80" i="5"/>
  <c r="I80" i="5"/>
  <c r="H80" i="5"/>
  <c r="R79" i="5"/>
  <c r="S79" i="5" s="1"/>
  <c r="Q79" i="5"/>
  <c r="I79" i="5"/>
  <c r="H79" i="5"/>
  <c r="S78" i="5"/>
  <c r="R78" i="5"/>
  <c r="Q78" i="5"/>
  <c r="I78" i="5"/>
  <c r="H78" i="5"/>
  <c r="R77" i="5"/>
  <c r="S77" i="5" s="1"/>
  <c r="Q77" i="5"/>
  <c r="I77" i="5"/>
  <c r="H77" i="5"/>
  <c r="S76" i="5"/>
  <c r="R76" i="5"/>
  <c r="Q76" i="5"/>
  <c r="I76" i="5"/>
  <c r="H76" i="5"/>
  <c r="R75" i="5"/>
  <c r="S75" i="5" s="1"/>
  <c r="Q75" i="5"/>
  <c r="I75" i="5"/>
  <c r="H75" i="5"/>
  <c r="S74" i="5"/>
  <c r="R74" i="5"/>
  <c r="Q74" i="5"/>
  <c r="I74" i="5"/>
  <c r="H74" i="5"/>
  <c r="R73" i="5"/>
  <c r="S73" i="5" s="1"/>
  <c r="Q73" i="5"/>
  <c r="I73" i="5"/>
  <c r="H73" i="5"/>
  <c r="S72" i="5"/>
  <c r="R72" i="5"/>
  <c r="Q72" i="5"/>
  <c r="I72" i="5"/>
  <c r="H72" i="5"/>
  <c r="R71" i="5"/>
  <c r="S71" i="5" s="1"/>
  <c r="Q71" i="5"/>
  <c r="I71" i="5"/>
  <c r="H71" i="5"/>
  <c r="S70" i="5"/>
  <c r="R70" i="5"/>
  <c r="Q70" i="5"/>
  <c r="I70" i="5"/>
  <c r="H70" i="5"/>
  <c r="R69" i="5"/>
  <c r="S69" i="5" s="1"/>
  <c r="Q69" i="5"/>
  <c r="I69" i="5"/>
  <c r="H69" i="5"/>
  <c r="S68" i="5"/>
  <c r="R68" i="5"/>
  <c r="Q68" i="5"/>
  <c r="I68" i="5"/>
  <c r="H68" i="5"/>
  <c r="R67" i="5"/>
  <c r="S67" i="5" s="1"/>
  <c r="Q67" i="5"/>
  <c r="I67" i="5"/>
  <c r="H67" i="5"/>
  <c r="S66" i="5"/>
  <c r="R66" i="5"/>
  <c r="Q66" i="5"/>
  <c r="I66" i="5"/>
  <c r="H66" i="5"/>
  <c r="R65" i="5"/>
  <c r="S65" i="5" s="1"/>
  <c r="Q65" i="5"/>
  <c r="I65" i="5"/>
  <c r="H65" i="5"/>
  <c r="S64" i="5"/>
  <c r="R64" i="5"/>
  <c r="Q64" i="5"/>
  <c r="I64" i="5"/>
  <c r="H64" i="5"/>
  <c r="R63" i="5"/>
  <c r="S63" i="5" s="1"/>
  <c r="Q63" i="5"/>
  <c r="I63" i="5"/>
  <c r="H63" i="5"/>
  <c r="S62" i="5"/>
  <c r="R62" i="5"/>
  <c r="Q62" i="5"/>
  <c r="I62" i="5"/>
  <c r="H62" i="5"/>
  <c r="R61" i="5"/>
  <c r="S61" i="5" s="1"/>
  <c r="Q61" i="5"/>
  <c r="I61" i="5"/>
  <c r="H61" i="5"/>
  <c r="S60" i="5"/>
  <c r="R60" i="5"/>
  <c r="Q60" i="5"/>
  <c r="I60" i="5"/>
  <c r="H60" i="5"/>
  <c r="R59" i="5"/>
  <c r="S59" i="5" s="1"/>
  <c r="Q59" i="5"/>
  <c r="I59" i="5"/>
  <c r="H59" i="5"/>
  <c r="S58" i="5"/>
  <c r="R58" i="5"/>
  <c r="Q58" i="5"/>
  <c r="I58" i="5"/>
  <c r="H58" i="5"/>
  <c r="R57" i="5"/>
  <c r="S57" i="5" s="1"/>
  <c r="Q57" i="5"/>
  <c r="I57" i="5"/>
  <c r="H57" i="5"/>
  <c r="S56" i="5"/>
  <c r="R56" i="5"/>
  <c r="Q56" i="5"/>
  <c r="I56" i="5"/>
  <c r="H56" i="5"/>
  <c r="R55" i="5"/>
  <c r="S55" i="5" s="1"/>
  <c r="Q55" i="5"/>
  <c r="I55" i="5"/>
  <c r="H55" i="5"/>
  <c r="S54" i="5"/>
  <c r="R54" i="5"/>
  <c r="Q54" i="5"/>
  <c r="I54" i="5"/>
  <c r="H54" i="5"/>
  <c r="R53" i="5"/>
  <c r="S53" i="5" s="1"/>
  <c r="Q53" i="5"/>
  <c r="I53" i="5"/>
  <c r="H53" i="5"/>
  <c r="S52" i="5"/>
  <c r="R52" i="5"/>
  <c r="Q52" i="5"/>
  <c r="I52" i="5"/>
  <c r="H52" i="5"/>
  <c r="R51" i="5"/>
  <c r="S51" i="5" s="1"/>
  <c r="Q51" i="5"/>
  <c r="I51" i="5"/>
  <c r="H51" i="5"/>
  <c r="S50" i="5"/>
  <c r="R50" i="5"/>
  <c r="Q50" i="5"/>
  <c r="I50" i="5"/>
  <c r="H50" i="5"/>
  <c r="R49" i="5"/>
  <c r="S49" i="5" s="1"/>
  <c r="Q49" i="5"/>
  <c r="I49" i="5"/>
  <c r="H49" i="5"/>
  <c r="S48" i="5"/>
  <c r="R48" i="5"/>
  <c r="Q48" i="5"/>
  <c r="I48" i="5"/>
  <c r="H48" i="5"/>
  <c r="R47" i="5"/>
  <c r="S47" i="5" s="1"/>
  <c r="Q47" i="5"/>
  <c r="I47" i="5"/>
  <c r="H47" i="5"/>
  <c r="S46" i="5"/>
  <c r="R46" i="5"/>
  <c r="Q46" i="5"/>
  <c r="I46" i="5"/>
  <c r="H46" i="5"/>
  <c r="R45" i="5"/>
  <c r="S45" i="5" s="1"/>
  <c r="Q45" i="5"/>
  <c r="I45" i="5"/>
  <c r="H45" i="5"/>
  <c r="S44" i="5"/>
  <c r="R44" i="5"/>
  <c r="Q44" i="5"/>
  <c r="I44" i="5"/>
  <c r="H44" i="5"/>
  <c r="R43" i="5"/>
  <c r="S43" i="5" s="1"/>
  <c r="Q43" i="5"/>
  <c r="I43" i="5"/>
  <c r="H43" i="5"/>
  <c r="S42" i="5"/>
  <c r="R42" i="5"/>
  <c r="Q42" i="5"/>
  <c r="I42" i="5"/>
  <c r="H42" i="5"/>
  <c r="R41" i="5"/>
  <c r="S41" i="5" s="1"/>
  <c r="Q41" i="5"/>
  <c r="I41" i="5"/>
  <c r="H41" i="5"/>
  <c r="S40" i="5"/>
  <c r="R40" i="5"/>
  <c r="Q40" i="5"/>
  <c r="I40" i="5"/>
  <c r="H40" i="5"/>
  <c r="R39" i="5"/>
  <c r="S39" i="5" s="1"/>
  <c r="Q39" i="5"/>
  <c r="I39" i="5"/>
  <c r="H39" i="5"/>
  <c r="S38" i="5"/>
  <c r="R38" i="5"/>
  <c r="Q38" i="5"/>
  <c r="I38" i="5"/>
  <c r="H38" i="5"/>
  <c r="R37" i="5"/>
  <c r="S37" i="5" s="1"/>
  <c r="Q37" i="5"/>
  <c r="I37" i="5"/>
  <c r="H37" i="5"/>
  <c r="S36" i="5"/>
  <c r="R36" i="5"/>
  <c r="Q36" i="5"/>
  <c r="I36" i="5"/>
  <c r="H36" i="5"/>
  <c r="R35" i="5"/>
  <c r="S35" i="5" s="1"/>
  <c r="Q35" i="5"/>
  <c r="I35" i="5"/>
  <c r="H35" i="5"/>
  <c r="S34" i="5"/>
  <c r="R34" i="5"/>
  <c r="Q34" i="5"/>
  <c r="I34" i="5"/>
  <c r="H34" i="5"/>
  <c r="R33" i="5"/>
  <c r="S33" i="5" s="1"/>
  <c r="Q33" i="5"/>
  <c r="I33" i="5"/>
  <c r="H33" i="5"/>
  <c r="S32" i="5"/>
  <c r="R32" i="5"/>
  <c r="Q32" i="5"/>
  <c r="I32" i="5"/>
  <c r="H32" i="5"/>
  <c r="R31" i="5"/>
  <c r="S31" i="5" s="1"/>
  <c r="Q31" i="5"/>
  <c r="I31" i="5"/>
  <c r="H31" i="5"/>
  <c r="S30" i="5"/>
  <c r="R30" i="5"/>
  <c r="Q30" i="5"/>
  <c r="I30" i="5"/>
  <c r="H30" i="5"/>
  <c r="R29" i="5"/>
  <c r="S29" i="5" s="1"/>
  <c r="Q29" i="5"/>
  <c r="I29" i="5"/>
  <c r="H29" i="5"/>
  <c r="S28" i="5"/>
  <c r="R28" i="5"/>
  <c r="Q28" i="5"/>
  <c r="I28" i="5"/>
  <c r="H28" i="5"/>
  <c r="R27" i="5"/>
  <c r="S27" i="5" s="1"/>
  <c r="Q27" i="5"/>
  <c r="I27" i="5"/>
  <c r="H27" i="5"/>
  <c r="S26" i="5"/>
  <c r="R26" i="5"/>
  <c r="Q26" i="5"/>
  <c r="I26" i="5"/>
  <c r="H26" i="5"/>
  <c r="R25" i="5"/>
  <c r="S25" i="5" s="1"/>
  <c r="Q25" i="5"/>
  <c r="I25" i="5"/>
  <c r="H25" i="5"/>
  <c r="S24" i="5"/>
  <c r="R24" i="5"/>
  <c r="Q24" i="5"/>
  <c r="I24" i="5"/>
  <c r="H24" i="5"/>
  <c r="R23" i="5"/>
  <c r="S23" i="5" s="1"/>
  <c r="Q23" i="5"/>
  <c r="I23" i="5"/>
  <c r="H23" i="5"/>
  <c r="S22" i="5"/>
  <c r="R22" i="5"/>
  <c r="Q22" i="5"/>
  <c r="I22" i="5"/>
  <c r="H22" i="5"/>
  <c r="R21" i="5"/>
  <c r="S21" i="5" s="1"/>
  <c r="Q21" i="5"/>
  <c r="I21" i="5"/>
  <c r="H21" i="5"/>
  <c r="S20" i="5"/>
  <c r="R20" i="5"/>
  <c r="Q20" i="5"/>
  <c r="I20" i="5"/>
  <c r="H20" i="5"/>
  <c r="R19" i="5"/>
  <c r="S19" i="5" s="1"/>
  <c r="Q19" i="5"/>
  <c r="I19" i="5"/>
  <c r="H19" i="5"/>
  <c r="S18" i="5"/>
  <c r="R18" i="5"/>
  <c r="Q18" i="5"/>
  <c r="I18" i="5"/>
  <c r="H18" i="5"/>
  <c r="R17" i="5"/>
  <c r="S17" i="5" s="1"/>
  <c r="Q17" i="5"/>
  <c r="I17" i="5"/>
  <c r="H17" i="5"/>
  <c r="S16" i="5"/>
  <c r="R16" i="5"/>
  <c r="Q16" i="5"/>
  <c r="I16" i="5"/>
  <c r="H16" i="5"/>
  <c r="R15" i="5"/>
  <c r="S15" i="5" s="1"/>
  <c r="Q15" i="5"/>
  <c r="I15" i="5"/>
  <c r="H15" i="5"/>
  <c r="S14" i="5"/>
  <c r="R14" i="5"/>
  <c r="Q14" i="5"/>
  <c r="I14" i="5"/>
  <c r="H14" i="5"/>
  <c r="R13" i="5"/>
  <c r="S13" i="5" s="1"/>
  <c r="Q13" i="5"/>
  <c r="I13" i="5"/>
  <c r="H13" i="5"/>
  <c r="S12" i="5"/>
  <c r="R12" i="5"/>
  <c r="Q12" i="5"/>
  <c r="I12" i="5"/>
  <c r="H12" i="5"/>
  <c r="R11" i="5"/>
  <c r="S11" i="5" s="1"/>
  <c r="Q11" i="5"/>
  <c r="I11" i="5"/>
  <c r="H11" i="5"/>
  <c r="S10" i="5"/>
  <c r="R10" i="5"/>
  <c r="Q10" i="5"/>
  <c r="I10" i="5"/>
  <c r="H10" i="5"/>
  <c r="R9" i="5"/>
  <c r="S9" i="5" s="1"/>
  <c r="Q9" i="5"/>
  <c r="I9" i="5"/>
  <c r="H9" i="5"/>
  <c r="S8" i="5"/>
  <c r="R8" i="5"/>
  <c r="Q8" i="5"/>
  <c r="I8" i="5"/>
  <c r="H8" i="5"/>
  <c r="R7" i="5"/>
  <c r="S7" i="5" s="1"/>
  <c r="Q7" i="5"/>
  <c r="I7" i="5"/>
  <c r="H7" i="5"/>
  <c r="S6" i="5"/>
  <c r="R6" i="5"/>
  <c r="Q6" i="5"/>
  <c r="I6" i="5"/>
  <c r="H6" i="5"/>
  <c r="R5" i="5"/>
  <c r="S5" i="5" s="1"/>
  <c r="Q5" i="5"/>
  <c r="I5" i="5"/>
  <c r="H5" i="5"/>
  <c r="S4" i="5"/>
  <c r="R4" i="5"/>
  <c r="Q4" i="5"/>
  <c r="I4" i="5"/>
  <c r="H4" i="5"/>
  <c r="R3" i="5"/>
  <c r="S3" i="5" s="1"/>
  <c r="Q3" i="5"/>
  <c r="I3" i="5"/>
  <c r="H3" i="5"/>
  <c r="P1938" i="1"/>
  <c r="I1938" i="1"/>
  <c r="H1938" i="1"/>
  <c r="J1937" i="1"/>
  <c r="J1936" i="1"/>
  <c r="Y1934" i="1"/>
  <c r="X1934" i="1"/>
  <c r="W1934" i="1"/>
  <c r="V1934" i="1"/>
  <c r="U1934" i="1"/>
  <c r="T1934" i="1"/>
  <c r="S1934" i="1"/>
  <c r="R1934" i="1"/>
  <c r="Q1934" i="1"/>
  <c r="P1934" i="1"/>
  <c r="O1934" i="1"/>
  <c r="N1934" i="1"/>
  <c r="M1934" i="1"/>
  <c r="L1934" i="1"/>
  <c r="K1934" i="1"/>
  <c r="Y1930" i="1"/>
  <c r="X1930" i="1"/>
  <c r="W1930" i="1"/>
  <c r="V1930" i="1"/>
  <c r="U1930" i="1"/>
  <c r="T1930" i="1"/>
  <c r="S1930" i="1"/>
  <c r="R1930" i="1"/>
  <c r="Q1930" i="1"/>
  <c r="P1930" i="1"/>
  <c r="O1930" i="1"/>
  <c r="N1930" i="1"/>
  <c r="M1930" i="1"/>
  <c r="L1930" i="1"/>
  <c r="K1930" i="1"/>
  <c r="Y1929" i="1"/>
  <c r="X1929" i="1"/>
  <c r="W1929" i="1"/>
  <c r="V1929" i="1"/>
  <c r="U1929" i="1"/>
  <c r="T1929" i="1"/>
  <c r="S1929" i="1"/>
  <c r="R1929" i="1"/>
  <c r="Q1929" i="1"/>
  <c r="P1929" i="1"/>
  <c r="O1929" i="1"/>
  <c r="N1929" i="1"/>
  <c r="M1929" i="1"/>
  <c r="L1929" i="1"/>
  <c r="K1929" i="1"/>
  <c r="Y1928" i="1"/>
  <c r="X1928" i="1"/>
  <c r="W1928" i="1"/>
  <c r="V1928" i="1"/>
  <c r="U1928" i="1"/>
  <c r="T1928" i="1"/>
  <c r="S1928" i="1"/>
  <c r="R1928" i="1"/>
  <c r="Q1928" i="1"/>
  <c r="P1928" i="1"/>
  <c r="O1928" i="1"/>
  <c r="N1928" i="1"/>
  <c r="M1928" i="1"/>
  <c r="L1928" i="1"/>
  <c r="K1928" i="1"/>
  <c r="Y1922" i="1"/>
  <c r="X1922" i="1"/>
  <c r="W1922" i="1"/>
  <c r="V1922" i="1"/>
  <c r="U1922" i="1"/>
  <c r="T1922" i="1"/>
  <c r="S1922" i="1"/>
  <c r="R1922" i="1"/>
  <c r="Q1922" i="1"/>
  <c r="P1922" i="1"/>
  <c r="O1922" i="1"/>
  <c r="N1922" i="1"/>
  <c r="M1922" i="1"/>
  <c r="L1922" i="1"/>
  <c r="K1922" i="1"/>
  <c r="Y1921" i="1"/>
  <c r="X1921" i="1"/>
  <c r="W1921" i="1"/>
  <c r="V1921" i="1"/>
  <c r="U1921" i="1"/>
  <c r="T1921" i="1"/>
  <c r="S1921" i="1"/>
  <c r="R1921" i="1"/>
  <c r="Q1921" i="1"/>
  <c r="P1921" i="1"/>
  <c r="O1921" i="1"/>
  <c r="N1921" i="1"/>
  <c r="M1921" i="1"/>
  <c r="L1921" i="1"/>
  <c r="K1921" i="1"/>
  <c r="Y1920" i="1"/>
  <c r="X1920" i="1"/>
  <c r="W1920" i="1"/>
  <c r="V1920" i="1"/>
  <c r="U1920" i="1"/>
  <c r="T1920" i="1"/>
  <c r="S1920" i="1"/>
  <c r="R1920" i="1"/>
  <c r="Q1920" i="1"/>
  <c r="P1920" i="1"/>
  <c r="O1920" i="1"/>
  <c r="N1920" i="1"/>
  <c r="M1920" i="1"/>
  <c r="L1920" i="1"/>
  <c r="K1920" i="1"/>
  <c r="Y1915" i="1"/>
  <c r="X1915" i="1"/>
  <c r="W1915" i="1"/>
  <c r="V1915" i="1"/>
  <c r="U1915" i="1"/>
  <c r="T1915" i="1"/>
  <c r="S1915" i="1"/>
  <c r="R1915" i="1"/>
  <c r="Q1915" i="1"/>
  <c r="P1915" i="1"/>
  <c r="O1915" i="1"/>
  <c r="N1915" i="1"/>
  <c r="M1915" i="1"/>
  <c r="L1915" i="1"/>
  <c r="K1915" i="1"/>
  <c r="S1917" i="1"/>
  <c r="Y1911" i="1"/>
  <c r="X1911" i="1"/>
  <c r="W1911" i="1"/>
  <c r="V1911" i="1"/>
  <c r="U1911" i="1"/>
  <c r="T1911" i="1"/>
  <c r="S1911" i="1"/>
  <c r="R1911" i="1"/>
  <c r="Q1911" i="1"/>
  <c r="P1911" i="1"/>
  <c r="O1911" i="1"/>
  <c r="N1911" i="1"/>
  <c r="M1911" i="1"/>
  <c r="L1911" i="1"/>
  <c r="K1911" i="1"/>
  <c r="Y1902" i="1"/>
  <c r="X1902" i="1"/>
  <c r="W1902" i="1"/>
  <c r="V1902" i="1"/>
  <c r="U1902" i="1"/>
  <c r="T1902" i="1"/>
  <c r="S1902" i="1"/>
  <c r="R1902" i="1"/>
  <c r="Q1902" i="1"/>
  <c r="P1902" i="1"/>
  <c r="O1902" i="1"/>
  <c r="N1902" i="1"/>
  <c r="M1902" i="1"/>
  <c r="L1902" i="1"/>
  <c r="K1902" i="1"/>
  <c r="Y1899" i="1"/>
  <c r="X1899" i="1"/>
  <c r="W1899" i="1"/>
  <c r="V1899" i="1"/>
  <c r="U1899" i="1"/>
  <c r="T1899" i="1"/>
  <c r="S1899" i="1"/>
  <c r="R1899" i="1"/>
  <c r="Q1899" i="1"/>
  <c r="P1899" i="1"/>
  <c r="O1899" i="1"/>
  <c r="N1899" i="1"/>
  <c r="M1899" i="1"/>
  <c r="L1899" i="1"/>
  <c r="K1899" i="1"/>
  <c r="Y1893" i="1"/>
  <c r="X1893" i="1"/>
  <c r="W1893" i="1"/>
  <c r="V1893" i="1"/>
  <c r="U1893" i="1"/>
  <c r="T1893" i="1"/>
  <c r="S1893" i="1"/>
  <c r="R1893" i="1"/>
  <c r="Q1893" i="1"/>
  <c r="P1893" i="1"/>
  <c r="O1893" i="1"/>
  <c r="N1893" i="1"/>
  <c r="M1893" i="1"/>
  <c r="L1893" i="1"/>
  <c r="K1893" i="1"/>
  <c r="Y1892" i="1"/>
  <c r="X1892" i="1"/>
  <c r="W1892" i="1"/>
  <c r="V1892" i="1"/>
  <c r="U1892" i="1"/>
  <c r="T1892" i="1"/>
  <c r="S1892" i="1"/>
  <c r="R1892" i="1"/>
  <c r="Q1892" i="1"/>
  <c r="P1892" i="1"/>
  <c r="O1892" i="1"/>
  <c r="N1892" i="1"/>
  <c r="M1892" i="1"/>
  <c r="L1892" i="1"/>
  <c r="K1892" i="1"/>
  <c r="S1889" i="1"/>
  <c r="Y1887" i="1"/>
  <c r="X1887" i="1"/>
  <c r="W1887" i="1"/>
  <c r="V1887" i="1"/>
  <c r="U1887" i="1"/>
  <c r="T1887" i="1"/>
  <c r="S1887" i="1"/>
  <c r="R1887" i="1"/>
  <c r="Q1887" i="1"/>
  <c r="P1887" i="1"/>
  <c r="O1887" i="1"/>
  <c r="N1887" i="1"/>
  <c r="M1887" i="1"/>
  <c r="L1887" i="1"/>
  <c r="K1887" i="1"/>
  <c r="Y1886" i="1"/>
  <c r="X1886" i="1"/>
  <c r="W1886" i="1"/>
  <c r="V1886" i="1"/>
  <c r="U1886" i="1"/>
  <c r="T1886" i="1"/>
  <c r="S1886" i="1"/>
  <c r="R1886" i="1"/>
  <c r="Q1886" i="1"/>
  <c r="P1886" i="1"/>
  <c r="O1886" i="1"/>
  <c r="N1886" i="1"/>
  <c r="M1886" i="1"/>
  <c r="L1886" i="1"/>
  <c r="K1886" i="1"/>
  <c r="Y1879" i="1"/>
  <c r="X1879" i="1"/>
  <c r="W1879" i="1"/>
  <c r="V1879" i="1"/>
  <c r="U1879" i="1"/>
  <c r="T1879" i="1"/>
  <c r="S1879" i="1"/>
  <c r="R1879" i="1"/>
  <c r="Q1879" i="1"/>
  <c r="P1879" i="1"/>
  <c r="O1879" i="1"/>
  <c r="N1879" i="1"/>
  <c r="M1879" i="1"/>
  <c r="L1879" i="1"/>
  <c r="K1879" i="1"/>
  <c r="AI1867" i="1"/>
  <c r="AH1867" i="1"/>
  <c r="AG1867" i="1"/>
  <c r="AF1867" i="1"/>
  <c r="AE1867" i="1"/>
  <c r="AD1867" i="1"/>
  <c r="AC1867" i="1"/>
  <c r="AB1867" i="1"/>
  <c r="AA1867" i="1"/>
  <c r="W1867" i="1"/>
  <c r="V1867" i="1"/>
  <c r="U1867" i="1"/>
  <c r="T1867" i="1"/>
  <c r="S1867" i="1"/>
  <c r="R1867" i="1"/>
  <c r="N1867" i="1"/>
  <c r="AA1866" i="1"/>
  <c r="Z1866" i="1"/>
  <c r="Y1866" i="1"/>
  <c r="X1866" i="1"/>
  <c r="W1866" i="1"/>
  <c r="V1866" i="1"/>
  <c r="U1866" i="1"/>
  <c r="T1866" i="1"/>
  <c r="S1866" i="1"/>
  <c r="O1866" i="1"/>
  <c r="N1866" i="1"/>
  <c r="M1866" i="1"/>
  <c r="L1866" i="1"/>
  <c r="H1866" i="1"/>
  <c r="F1866" i="1"/>
  <c r="E1866" i="1"/>
  <c r="AA1865" i="1"/>
  <c r="Z1865" i="1"/>
  <c r="Y1865" i="1"/>
  <c r="X1865" i="1"/>
  <c r="W1865" i="1"/>
  <c r="V1865" i="1"/>
  <c r="U1865" i="1"/>
  <c r="T1865" i="1"/>
  <c r="S1865" i="1"/>
  <c r="O1865" i="1"/>
  <c r="N1865" i="1"/>
  <c r="M1865" i="1"/>
  <c r="L1865" i="1"/>
  <c r="Y1862" i="1"/>
  <c r="X1862" i="1"/>
  <c r="W1862" i="1"/>
  <c r="V1862" i="1"/>
  <c r="U1862" i="1"/>
  <c r="T1862" i="1"/>
  <c r="S1862" i="1"/>
  <c r="R1862" i="1"/>
  <c r="Q1862" i="1"/>
  <c r="P1862" i="1"/>
  <c r="O1862" i="1"/>
  <c r="N1862" i="1"/>
  <c r="M1862" i="1"/>
  <c r="L1862" i="1"/>
  <c r="K1862" i="1"/>
  <c r="Y1860" i="1"/>
  <c r="X1860" i="1"/>
  <c r="W1860" i="1"/>
  <c r="V1860" i="1"/>
  <c r="U1860" i="1"/>
  <c r="T1860" i="1"/>
  <c r="S1860" i="1"/>
  <c r="R1860" i="1"/>
  <c r="Q1860" i="1"/>
  <c r="P1860" i="1"/>
  <c r="O1860" i="1"/>
  <c r="N1860" i="1"/>
  <c r="M1860" i="1"/>
  <c r="L1860" i="1"/>
  <c r="K1860" i="1"/>
  <c r="Y1857" i="1"/>
  <c r="X1857" i="1"/>
  <c r="W1857" i="1"/>
  <c r="V1857" i="1"/>
  <c r="U1857" i="1"/>
  <c r="T1857" i="1"/>
  <c r="S1857" i="1"/>
  <c r="R1857" i="1"/>
  <c r="Q1857" i="1"/>
  <c r="P1857" i="1"/>
  <c r="O1857" i="1"/>
  <c r="N1857" i="1"/>
  <c r="M1857" i="1"/>
  <c r="L1857" i="1"/>
  <c r="K1857" i="1"/>
  <c r="Y1855" i="1"/>
  <c r="X1855" i="1"/>
  <c r="W1855" i="1"/>
  <c r="V1855" i="1"/>
  <c r="U1855" i="1"/>
  <c r="T1855" i="1"/>
  <c r="S1855" i="1"/>
  <c r="R1855" i="1"/>
  <c r="Q1855" i="1"/>
  <c r="P1855" i="1"/>
  <c r="O1855" i="1"/>
  <c r="N1855" i="1"/>
  <c r="M1855" i="1"/>
  <c r="L1855" i="1"/>
  <c r="K1855" i="1"/>
  <c r="Y1849" i="1"/>
  <c r="X1849" i="1"/>
  <c r="W1849" i="1"/>
  <c r="V1849" i="1"/>
  <c r="U1849" i="1"/>
  <c r="T1849" i="1"/>
  <c r="S1849" i="1"/>
  <c r="R1849" i="1"/>
  <c r="Q1849" i="1"/>
  <c r="P1849" i="1"/>
  <c r="O1849" i="1"/>
  <c r="N1849" i="1"/>
  <c r="M1849" i="1"/>
  <c r="L1849" i="1"/>
  <c r="K1849" i="1"/>
  <c r="Y1848" i="1"/>
  <c r="X1848" i="1"/>
  <c r="W1848" i="1"/>
  <c r="V1848" i="1"/>
  <c r="U1848" i="1"/>
  <c r="T1848" i="1"/>
  <c r="S1848" i="1"/>
  <c r="R1848" i="1"/>
  <c r="Q1848" i="1"/>
  <c r="P1848" i="1"/>
  <c r="O1848" i="1"/>
  <c r="N1848" i="1"/>
  <c r="M1848" i="1"/>
  <c r="L1848" i="1"/>
  <c r="K1848" i="1"/>
  <c r="Y1847" i="1"/>
  <c r="X1847" i="1"/>
  <c r="W1847" i="1"/>
  <c r="V1847" i="1"/>
  <c r="U1847" i="1"/>
  <c r="T1847" i="1"/>
  <c r="S1847" i="1"/>
  <c r="R1847" i="1"/>
  <c r="Q1847" i="1"/>
  <c r="P1847" i="1"/>
  <c r="O1847" i="1"/>
  <c r="N1847" i="1"/>
  <c r="M1847" i="1"/>
  <c r="L1847" i="1"/>
  <c r="K1847" i="1"/>
  <c r="Y1836" i="1"/>
  <c r="X1836" i="1"/>
  <c r="W1836" i="1"/>
  <c r="V1836" i="1"/>
  <c r="U1836" i="1"/>
  <c r="T1836" i="1"/>
  <c r="S1836" i="1"/>
  <c r="R1836" i="1"/>
  <c r="Q1836" i="1"/>
  <c r="P1836" i="1"/>
  <c r="O1836" i="1"/>
  <c r="N1836" i="1"/>
  <c r="M1836" i="1"/>
  <c r="L1836" i="1"/>
  <c r="K1836" i="1"/>
  <c r="Y1835" i="1"/>
  <c r="X1835" i="1"/>
  <c r="W1835" i="1"/>
  <c r="V1835" i="1"/>
  <c r="U1835" i="1"/>
  <c r="T1835" i="1"/>
  <c r="S1835" i="1"/>
  <c r="R1835" i="1"/>
  <c r="Q1835" i="1"/>
  <c r="P1835" i="1"/>
  <c r="O1835" i="1"/>
  <c r="N1835" i="1"/>
  <c r="M1835" i="1"/>
  <c r="L1835" i="1"/>
  <c r="K1835" i="1"/>
  <c r="Y1841" i="1"/>
  <c r="X1841" i="1"/>
  <c r="W1841" i="1"/>
  <c r="V1841" i="1"/>
  <c r="U1841" i="1"/>
  <c r="T1841" i="1"/>
  <c r="S1841" i="1"/>
  <c r="R1841" i="1"/>
  <c r="Q1841" i="1"/>
  <c r="P1841" i="1"/>
  <c r="O1841" i="1"/>
  <c r="N1841" i="1"/>
  <c r="M1841" i="1"/>
  <c r="L1841" i="1"/>
  <c r="K1841" i="1"/>
  <c r="Y1838" i="1"/>
  <c r="X1838" i="1"/>
  <c r="W1838" i="1"/>
  <c r="V1838" i="1"/>
  <c r="U1838" i="1"/>
  <c r="T1838" i="1"/>
  <c r="S1838" i="1"/>
  <c r="R1838" i="1"/>
  <c r="Q1838" i="1"/>
  <c r="P1838" i="1"/>
  <c r="O1838" i="1"/>
  <c r="N1838" i="1"/>
  <c r="M1838" i="1"/>
  <c r="L1838" i="1"/>
  <c r="K1838" i="1"/>
  <c r="Y1834" i="1"/>
  <c r="X1834" i="1"/>
  <c r="W1834" i="1"/>
  <c r="V1834" i="1"/>
  <c r="U1834" i="1"/>
  <c r="T1834" i="1"/>
  <c r="S1834" i="1"/>
  <c r="R1834" i="1"/>
  <c r="Q1834" i="1"/>
  <c r="P1834" i="1"/>
  <c r="O1834" i="1"/>
  <c r="N1834" i="1"/>
  <c r="M1834" i="1"/>
  <c r="L1834" i="1"/>
  <c r="K1834" i="1"/>
  <c r="Y1826" i="1"/>
  <c r="X1826" i="1"/>
  <c r="W1826" i="1"/>
  <c r="V1826" i="1"/>
  <c r="U1826" i="1"/>
  <c r="T1826" i="1"/>
  <c r="S1826" i="1"/>
  <c r="R1826" i="1"/>
  <c r="Q1826" i="1"/>
  <c r="P1826" i="1"/>
  <c r="O1826" i="1"/>
  <c r="N1826" i="1"/>
  <c r="M1826" i="1"/>
  <c r="L1826" i="1"/>
  <c r="K1826" i="1"/>
  <c r="Y1828" i="1"/>
  <c r="X1828" i="1"/>
  <c r="W1828" i="1"/>
  <c r="V1828" i="1"/>
  <c r="U1828" i="1"/>
  <c r="T1828" i="1"/>
  <c r="S1828" i="1"/>
  <c r="R1828" i="1"/>
  <c r="Q1828" i="1"/>
  <c r="P1828" i="1"/>
  <c r="O1828" i="1"/>
  <c r="N1828" i="1"/>
  <c r="M1828" i="1"/>
  <c r="L1828" i="1"/>
  <c r="K1828" i="1"/>
  <c r="Y1824" i="1"/>
  <c r="X1824" i="1"/>
  <c r="W1824" i="1"/>
  <c r="V1824" i="1"/>
  <c r="U1824" i="1"/>
  <c r="T1824" i="1"/>
  <c r="S1824" i="1"/>
  <c r="R1824" i="1"/>
  <c r="Q1824" i="1"/>
  <c r="P1824" i="1"/>
  <c r="O1824" i="1"/>
  <c r="N1824" i="1"/>
  <c r="M1824" i="1"/>
  <c r="L1824" i="1"/>
  <c r="K1824" i="1"/>
  <c r="Y1812" i="1"/>
  <c r="X1812" i="1"/>
  <c r="W1812" i="1"/>
  <c r="V1812" i="1"/>
  <c r="U1812" i="1"/>
  <c r="T1812" i="1"/>
  <c r="S1812" i="1"/>
  <c r="R1812" i="1"/>
  <c r="Q1812" i="1"/>
  <c r="P1812" i="1"/>
  <c r="O1812" i="1"/>
  <c r="N1812" i="1"/>
  <c r="M1812" i="1"/>
  <c r="L1812" i="1"/>
  <c r="K1812" i="1"/>
  <c r="Y1811" i="1"/>
  <c r="X1811" i="1"/>
  <c r="W1811" i="1"/>
  <c r="V1811" i="1"/>
  <c r="U1811" i="1"/>
  <c r="T1811" i="1"/>
  <c r="S1811" i="1"/>
  <c r="R1811" i="1"/>
  <c r="Q1811" i="1"/>
  <c r="P1811" i="1"/>
  <c r="O1811" i="1"/>
  <c r="N1811" i="1"/>
  <c r="M1811" i="1"/>
  <c r="L1811" i="1"/>
  <c r="K1811" i="1"/>
  <c r="Y1807" i="1"/>
  <c r="X1807" i="1"/>
  <c r="W1807" i="1"/>
  <c r="V1807" i="1"/>
  <c r="U1807" i="1"/>
  <c r="T1807" i="1"/>
  <c r="S1807" i="1"/>
  <c r="R1807" i="1"/>
  <c r="Q1807" i="1"/>
  <c r="P1807" i="1"/>
  <c r="O1807" i="1"/>
  <c r="N1807" i="1"/>
  <c r="M1807" i="1"/>
  <c r="L1807" i="1"/>
  <c r="K1807" i="1"/>
  <c r="Y1806" i="1"/>
  <c r="X1806" i="1"/>
  <c r="W1806" i="1"/>
  <c r="V1806" i="1"/>
  <c r="U1806" i="1"/>
  <c r="T1806" i="1"/>
  <c r="S1806" i="1"/>
  <c r="R1806" i="1"/>
  <c r="Q1806" i="1"/>
  <c r="P1806" i="1"/>
  <c r="O1806" i="1"/>
  <c r="N1806" i="1"/>
  <c r="M1806" i="1"/>
  <c r="L1806" i="1"/>
  <c r="K1806" i="1"/>
  <c r="Y1800" i="1"/>
  <c r="X1800" i="1"/>
  <c r="W1800" i="1"/>
  <c r="V1800" i="1"/>
  <c r="U1800" i="1"/>
  <c r="T1800" i="1"/>
  <c r="S1800" i="1"/>
  <c r="R1800" i="1"/>
  <c r="Q1800" i="1"/>
  <c r="P1800" i="1"/>
  <c r="O1800" i="1"/>
  <c r="N1800" i="1"/>
  <c r="M1800" i="1"/>
  <c r="L1800" i="1"/>
  <c r="AE1798" i="1"/>
  <c r="AD1798" i="1"/>
  <c r="AC1798" i="1"/>
  <c r="AB1798" i="1"/>
  <c r="AA1798" i="1"/>
  <c r="Z1798" i="1"/>
  <c r="Y1798" i="1"/>
  <c r="X1798" i="1"/>
  <c r="W1798" i="1"/>
  <c r="AA1797" i="1"/>
  <c r="Z1797" i="1"/>
  <c r="Y1797" i="1"/>
  <c r="X1797" i="1"/>
  <c r="W1797" i="1"/>
  <c r="V1797" i="1"/>
  <c r="U1797" i="1"/>
  <c r="T1797" i="1"/>
  <c r="S1797" i="1"/>
  <c r="O1797" i="1"/>
  <c r="N1797" i="1"/>
  <c r="M1797" i="1"/>
  <c r="L1797" i="1"/>
  <c r="H1797" i="1"/>
  <c r="F1797" i="1"/>
  <c r="E1797" i="1"/>
  <c r="AA1796" i="1"/>
  <c r="Z1796" i="1"/>
  <c r="Y1796" i="1"/>
  <c r="X1796" i="1"/>
  <c r="W1796" i="1"/>
  <c r="V1796" i="1"/>
  <c r="U1796" i="1"/>
  <c r="T1796" i="1"/>
  <c r="S1796" i="1"/>
  <c r="O1796" i="1"/>
  <c r="N1796" i="1"/>
  <c r="M1796" i="1"/>
  <c r="L1796" i="1"/>
  <c r="Y1789" i="1"/>
  <c r="X1789" i="1"/>
  <c r="W1789" i="1"/>
  <c r="V1789" i="1"/>
  <c r="U1789" i="1"/>
  <c r="T1789" i="1"/>
  <c r="S1789" i="1"/>
  <c r="R1789" i="1"/>
  <c r="Q1789" i="1"/>
  <c r="P1789" i="1"/>
  <c r="O1789" i="1"/>
  <c r="N1789" i="1"/>
  <c r="M1789" i="1"/>
  <c r="L1789" i="1"/>
  <c r="K1789" i="1"/>
  <c r="Y1781" i="1"/>
  <c r="X1781" i="1"/>
  <c r="W1781" i="1"/>
  <c r="V1781" i="1"/>
  <c r="U1781" i="1"/>
  <c r="T1781" i="1"/>
  <c r="S1781" i="1"/>
  <c r="R1781" i="1"/>
  <c r="Q1781" i="1"/>
  <c r="P1781" i="1"/>
  <c r="O1781" i="1"/>
  <c r="N1781" i="1"/>
  <c r="M1781" i="1"/>
  <c r="L1781" i="1"/>
  <c r="K1781" i="1"/>
  <c r="Y1785" i="1"/>
  <c r="X1785" i="1"/>
  <c r="W1785" i="1"/>
  <c r="V1785" i="1"/>
  <c r="U1785" i="1"/>
  <c r="T1785" i="1"/>
  <c r="S1785" i="1"/>
  <c r="R1785" i="1"/>
  <c r="Q1785" i="1"/>
  <c r="P1785" i="1"/>
  <c r="O1785" i="1"/>
  <c r="N1785" i="1"/>
  <c r="M1785" i="1"/>
  <c r="L1785" i="1"/>
  <c r="K1785" i="1"/>
  <c r="Y1778" i="1"/>
  <c r="X1778" i="1"/>
  <c r="W1778" i="1"/>
  <c r="V1778" i="1"/>
  <c r="U1778" i="1"/>
  <c r="T1778" i="1"/>
  <c r="S1778" i="1"/>
  <c r="R1778" i="1"/>
  <c r="Q1778" i="1"/>
  <c r="P1778" i="1"/>
  <c r="O1778" i="1"/>
  <c r="N1778" i="1"/>
  <c r="M1778" i="1"/>
  <c r="L1778" i="1"/>
  <c r="K1778" i="1"/>
  <c r="Y1779" i="1"/>
  <c r="X1779" i="1"/>
  <c r="W1779" i="1"/>
  <c r="V1779" i="1"/>
  <c r="U1779" i="1"/>
  <c r="T1779" i="1"/>
  <c r="S1779" i="1"/>
  <c r="R1779" i="1"/>
  <c r="Q1779" i="1"/>
  <c r="P1779" i="1"/>
  <c r="O1779" i="1"/>
  <c r="N1779" i="1"/>
  <c r="M1779" i="1"/>
  <c r="L1779" i="1"/>
  <c r="K1779" i="1"/>
  <c r="Y1777" i="1"/>
  <c r="X1777" i="1"/>
  <c r="W1777" i="1"/>
  <c r="V1777" i="1"/>
  <c r="U1777" i="1"/>
  <c r="T1777" i="1"/>
  <c r="S1777" i="1"/>
  <c r="R1777" i="1"/>
  <c r="Q1777" i="1"/>
  <c r="P1777" i="1"/>
  <c r="O1777" i="1"/>
  <c r="N1777" i="1"/>
  <c r="M1777" i="1"/>
  <c r="L1777" i="1"/>
  <c r="K1777" i="1"/>
  <c r="Y1769" i="1"/>
  <c r="X1769" i="1"/>
  <c r="W1769" i="1"/>
  <c r="V1769" i="1"/>
  <c r="U1769" i="1"/>
  <c r="T1769" i="1"/>
  <c r="S1769" i="1"/>
  <c r="R1769" i="1"/>
  <c r="Q1769" i="1"/>
  <c r="P1769" i="1"/>
  <c r="O1769" i="1"/>
  <c r="N1769" i="1"/>
  <c r="M1769" i="1"/>
  <c r="L1769" i="1"/>
  <c r="K1769" i="1"/>
  <c r="Y1758" i="1"/>
  <c r="X1758" i="1"/>
  <c r="W1758" i="1"/>
  <c r="V1758" i="1"/>
  <c r="U1758" i="1"/>
  <c r="T1758" i="1"/>
  <c r="S1758" i="1"/>
  <c r="R1758" i="1"/>
  <c r="Q1758" i="1"/>
  <c r="P1758" i="1"/>
  <c r="O1758" i="1"/>
  <c r="N1758" i="1"/>
  <c r="M1758" i="1"/>
  <c r="L1758" i="1"/>
  <c r="K1758" i="1"/>
  <c r="S1754" i="1"/>
  <c r="Y1755" i="1"/>
  <c r="X1755" i="1"/>
  <c r="W1755" i="1"/>
  <c r="V1755" i="1"/>
  <c r="U1755" i="1"/>
  <c r="T1755" i="1"/>
  <c r="S1755" i="1"/>
  <c r="R1755" i="1"/>
  <c r="Q1755" i="1"/>
  <c r="P1755" i="1"/>
  <c r="O1755" i="1"/>
  <c r="N1755" i="1"/>
  <c r="M1755" i="1"/>
  <c r="L1755" i="1"/>
  <c r="K1755" i="1"/>
  <c r="Y1752" i="1"/>
  <c r="X1752" i="1"/>
  <c r="W1752" i="1"/>
  <c r="V1752" i="1"/>
  <c r="U1752" i="1"/>
  <c r="T1752" i="1"/>
  <c r="S1752" i="1"/>
  <c r="R1752" i="1"/>
  <c r="Q1752" i="1"/>
  <c r="P1752" i="1"/>
  <c r="O1752" i="1"/>
  <c r="N1752" i="1"/>
  <c r="M1752" i="1"/>
  <c r="L1752" i="1"/>
  <c r="K1752" i="1"/>
  <c r="Y1748" i="1"/>
  <c r="X1748" i="1"/>
  <c r="W1748" i="1"/>
  <c r="V1748" i="1"/>
  <c r="U1748" i="1"/>
  <c r="T1748" i="1"/>
  <c r="S1748" i="1"/>
  <c r="R1748" i="1"/>
  <c r="Q1748" i="1"/>
  <c r="P1748" i="1"/>
  <c r="O1748" i="1"/>
  <c r="N1748" i="1"/>
  <c r="M1748" i="1"/>
  <c r="L1748" i="1"/>
  <c r="K1748" i="1"/>
  <c r="Y1745" i="1"/>
  <c r="X1745" i="1"/>
  <c r="W1745" i="1"/>
  <c r="V1745" i="1"/>
  <c r="U1745" i="1"/>
  <c r="T1745" i="1"/>
  <c r="S1745" i="1"/>
  <c r="R1745" i="1"/>
  <c r="Q1745" i="1"/>
  <c r="P1745" i="1"/>
  <c r="O1745" i="1"/>
  <c r="N1745" i="1"/>
  <c r="M1745" i="1"/>
  <c r="L1745" i="1"/>
  <c r="K1745" i="1"/>
  <c r="AI1729" i="1"/>
  <c r="AH1729" i="1"/>
  <c r="AG1729" i="1"/>
  <c r="AF1729" i="1"/>
  <c r="AE1729" i="1"/>
  <c r="AD1729" i="1"/>
  <c r="AC1729" i="1"/>
  <c r="AB1729" i="1"/>
  <c r="AA1729" i="1"/>
  <c r="W1729" i="1"/>
  <c r="V1729" i="1"/>
  <c r="U1729" i="1"/>
  <c r="T1729" i="1"/>
  <c r="S1729" i="1"/>
  <c r="AA1728" i="1"/>
  <c r="Z1728" i="1"/>
  <c r="Y1728" i="1"/>
  <c r="X1728" i="1"/>
  <c r="W1728" i="1"/>
  <c r="V1728" i="1"/>
  <c r="U1728" i="1"/>
  <c r="T1728" i="1"/>
  <c r="S1728" i="1"/>
  <c r="O1728" i="1"/>
  <c r="N1728" i="1"/>
  <c r="M1728" i="1"/>
  <c r="L1728" i="1"/>
  <c r="H1728" i="1"/>
  <c r="F1728" i="1"/>
  <c r="E1728" i="1"/>
  <c r="AA1727" i="1"/>
  <c r="Z1727" i="1"/>
  <c r="Y1727" i="1"/>
  <c r="X1727" i="1"/>
  <c r="W1727" i="1"/>
  <c r="V1727" i="1"/>
  <c r="U1727" i="1"/>
  <c r="T1727" i="1"/>
  <c r="S1727" i="1"/>
  <c r="O1727" i="1"/>
  <c r="N1727" i="1"/>
  <c r="M1727" i="1"/>
  <c r="L1727" i="1"/>
  <c r="Y1712" i="1"/>
  <c r="X1712" i="1"/>
  <c r="W1712" i="1"/>
  <c r="V1712" i="1"/>
  <c r="U1712" i="1"/>
  <c r="T1712" i="1"/>
  <c r="S1712" i="1"/>
  <c r="R1712" i="1"/>
  <c r="Q1712" i="1"/>
  <c r="P1712" i="1"/>
  <c r="O1712" i="1"/>
  <c r="N1712" i="1"/>
  <c r="M1712" i="1"/>
  <c r="L1712" i="1"/>
  <c r="K1712" i="1"/>
  <c r="Y1705" i="1"/>
  <c r="X1705" i="1"/>
  <c r="W1705" i="1"/>
  <c r="V1705" i="1"/>
  <c r="U1705" i="1"/>
  <c r="T1705" i="1"/>
  <c r="S1705" i="1"/>
  <c r="R1705" i="1"/>
  <c r="Q1705" i="1"/>
  <c r="P1705" i="1"/>
  <c r="O1705" i="1"/>
  <c r="N1705" i="1"/>
  <c r="M1705" i="1"/>
  <c r="L1705" i="1"/>
  <c r="K1705" i="1"/>
  <c r="Y1710" i="1"/>
  <c r="X1710" i="1"/>
  <c r="W1710" i="1"/>
  <c r="V1710" i="1"/>
  <c r="U1710" i="1"/>
  <c r="T1710" i="1"/>
  <c r="S1710" i="1"/>
  <c r="R1710" i="1"/>
  <c r="Q1710" i="1"/>
  <c r="P1710" i="1"/>
  <c r="O1710" i="1"/>
  <c r="N1710" i="1"/>
  <c r="M1710" i="1"/>
  <c r="L1710" i="1"/>
  <c r="K1710" i="1"/>
  <c r="Y1699" i="1"/>
  <c r="X1699" i="1"/>
  <c r="W1699" i="1"/>
  <c r="V1699" i="1"/>
  <c r="U1699" i="1"/>
  <c r="T1699" i="1"/>
  <c r="S1699" i="1"/>
  <c r="R1699" i="1"/>
  <c r="Q1699" i="1"/>
  <c r="P1699" i="1"/>
  <c r="O1699" i="1"/>
  <c r="N1699" i="1"/>
  <c r="M1699" i="1"/>
  <c r="L1699" i="1"/>
  <c r="K1699" i="1"/>
  <c r="Y1692" i="1"/>
  <c r="X1692" i="1"/>
  <c r="W1692" i="1"/>
  <c r="V1692" i="1"/>
  <c r="U1692" i="1"/>
  <c r="T1692" i="1"/>
  <c r="S1692" i="1"/>
  <c r="R1692" i="1"/>
  <c r="Q1692" i="1"/>
  <c r="P1692" i="1"/>
  <c r="O1692" i="1"/>
  <c r="N1692" i="1"/>
  <c r="M1692" i="1"/>
  <c r="L1692" i="1"/>
  <c r="K1692" i="1"/>
  <c r="Y1689" i="1"/>
  <c r="X1689" i="1"/>
  <c r="W1689" i="1"/>
  <c r="V1689" i="1"/>
  <c r="U1689" i="1"/>
  <c r="T1689" i="1"/>
  <c r="S1689" i="1"/>
  <c r="R1689" i="1"/>
  <c r="Q1689" i="1"/>
  <c r="P1689" i="1"/>
  <c r="O1689" i="1"/>
  <c r="N1689" i="1"/>
  <c r="M1689" i="1"/>
  <c r="L1689" i="1"/>
  <c r="K1689" i="1"/>
  <c r="Y1687" i="1"/>
  <c r="X1687" i="1"/>
  <c r="W1687" i="1"/>
  <c r="V1687" i="1"/>
  <c r="U1687" i="1"/>
  <c r="T1687" i="1"/>
  <c r="S1687" i="1"/>
  <c r="R1687" i="1"/>
  <c r="Q1687" i="1"/>
  <c r="P1687" i="1"/>
  <c r="O1687" i="1"/>
  <c r="N1687" i="1"/>
  <c r="M1687" i="1"/>
  <c r="L1687" i="1"/>
  <c r="K1687" i="1"/>
  <c r="Y1678" i="1"/>
  <c r="X1678" i="1"/>
  <c r="W1678" i="1"/>
  <c r="V1678" i="1"/>
  <c r="U1678" i="1"/>
  <c r="T1678" i="1"/>
  <c r="S1678" i="1"/>
  <c r="R1678" i="1"/>
  <c r="Q1678" i="1"/>
  <c r="P1678" i="1"/>
  <c r="O1678" i="1"/>
  <c r="N1678" i="1"/>
  <c r="M1678" i="1"/>
  <c r="L1678" i="1"/>
  <c r="K1678" i="1"/>
  <c r="Y1672" i="1"/>
  <c r="X1672" i="1"/>
  <c r="W1672" i="1"/>
  <c r="V1672" i="1"/>
  <c r="U1672" i="1"/>
  <c r="T1672" i="1"/>
  <c r="S1672" i="1"/>
  <c r="R1672" i="1"/>
  <c r="Q1672" i="1"/>
  <c r="P1672" i="1"/>
  <c r="O1672" i="1"/>
  <c r="N1672" i="1"/>
  <c r="M1672" i="1"/>
  <c r="L1672" i="1"/>
  <c r="K1672" i="1"/>
  <c r="P1663" i="1"/>
  <c r="AI1659" i="1"/>
  <c r="AH1659" i="1"/>
  <c r="AG1659" i="1"/>
  <c r="AF1659" i="1"/>
  <c r="AE1659" i="1"/>
  <c r="AD1659" i="1"/>
  <c r="AC1659" i="1"/>
  <c r="AB1659" i="1"/>
  <c r="AA1659" i="1"/>
  <c r="AA1658" i="1"/>
  <c r="Z1658" i="1"/>
  <c r="Y1658" i="1"/>
  <c r="X1658" i="1"/>
  <c r="W1658" i="1"/>
  <c r="V1658" i="1"/>
  <c r="U1658" i="1"/>
  <c r="T1658" i="1"/>
  <c r="S1658" i="1"/>
  <c r="O1658" i="1"/>
  <c r="N1658" i="1"/>
  <c r="M1658" i="1"/>
  <c r="L1658" i="1"/>
  <c r="H1658" i="1"/>
  <c r="F1658" i="1"/>
  <c r="E1658" i="1"/>
  <c r="AA1657" i="1"/>
  <c r="Z1657" i="1"/>
  <c r="Y1657" i="1"/>
  <c r="X1657" i="1"/>
  <c r="W1657" i="1"/>
  <c r="V1657" i="1"/>
  <c r="U1657" i="1"/>
  <c r="T1657" i="1"/>
  <c r="S1657" i="1"/>
  <c r="O1657" i="1"/>
  <c r="N1657" i="1"/>
  <c r="M1657" i="1"/>
  <c r="L1657" i="1"/>
  <c r="Y1649" i="1"/>
  <c r="X1649" i="1"/>
  <c r="W1649" i="1"/>
  <c r="V1649" i="1"/>
  <c r="U1649" i="1"/>
  <c r="T1649" i="1"/>
  <c r="S1649" i="1"/>
  <c r="R1649" i="1"/>
  <c r="Q1649" i="1"/>
  <c r="P1649" i="1"/>
  <c r="O1649" i="1"/>
  <c r="N1649" i="1"/>
  <c r="M1649" i="1"/>
  <c r="L1649" i="1"/>
  <c r="K1649" i="1"/>
  <c r="Y1635" i="1"/>
  <c r="X1635" i="1"/>
  <c r="W1635" i="1"/>
  <c r="V1635" i="1"/>
  <c r="U1635" i="1"/>
  <c r="T1635" i="1"/>
  <c r="S1635" i="1"/>
  <c r="R1635" i="1"/>
  <c r="Q1635" i="1"/>
  <c r="P1635" i="1"/>
  <c r="O1635" i="1"/>
  <c r="N1635" i="1"/>
  <c r="M1635" i="1"/>
  <c r="L1635" i="1"/>
  <c r="K1635" i="1"/>
  <c r="Y1613" i="1"/>
  <c r="X1613" i="1"/>
  <c r="W1613" i="1"/>
  <c r="V1613" i="1"/>
  <c r="U1613" i="1"/>
  <c r="T1613" i="1"/>
  <c r="S1613" i="1"/>
  <c r="R1613" i="1"/>
  <c r="Q1613" i="1"/>
  <c r="P1613" i="1"/>
  <c r="O1613" i="1"/>
  <c r="N1613" i="1"/>
  <c r="M1613" i="1"/>
  <c r="L1613" i="1"/>
  <c r="K1613" i="1"/>
  <c r="AG1589" i="1"/>
  <c r="AF1589" i="1"/>
  <c r="AE1589" i="1"/>
  <c r="AD1589" i="1"/>
  <c r="AC1589" i="1"/>
  <c r="AB1589" i="1"/>
  <c r="AA1589" i="1"/>
  <c r="Z1589" i="1"/>
  <c r="Y1589" i="1"/>
  <c r="U1589" i="1"/>
  <c r="T1589" i="1"/>
  <c r="S1589" i="1"/>
  <c r="R1589" i="1"/>
  <c r="Q1589" i="1"/>
  <c r="P1589" i="1"/>
  <c r="AA1588" i="1"/>
  <c r="Z1588" i="1"/>
  <c r="Y1588" i="1"/>
  <c r="X1588" i="1"/>
  <c r="W1588" i="1"/>
  <c r="V1588" i="1"/>
  <c r="U1588" i="1"/>
  <c r="T1588" i="1"/>
  <c r="S1588" i="1"/>
  <c r="O1588" i="1"/>
  <c r="N1588" i="1"/>
  <c r="M1588" i="1"/>
  <c r="L1588" i="1"/>
  <c r="H1588" i="1"/>
  <c r="F1588" i="1"/>
  <c r="E1588" i="1"/>
  <c r="AA1587" i="1"/>
  <c r="Z1587" i="1"/>
  <c r="Y1587" i="1"/>
  <c r="X1587" i="1"/>
  <c r="W1587" i="1"/>
  <c r="V1587" i="1"/>
  <c r="U1587" i="1"/>
  <c r="T1587" i="1"/>
  <c r="S1587" i="1"/>
  <c r="O1587" i="1"/>
  <c r="N1587" i="1"/>
  <c r="M1587" i="1"/>
  <c r="L1587" i="1"/>
  <c r="Y1583" i="1"/>
  <c r="X1583" i="1"/>
  <c r="W1583" i="1"/>
  <c r="V1583" i="1"/>
  <c r="U1583" i="1"/>
  <c r="T1583" i="1"/>
  <c r="S1583" i="1"/>
  <c r="R1583" i="1"/>
  <c r="Q1583" i="1"/>
  <c r="P1583" i="1"/>
  <c r="O1583" i="1"/>
  <c r="N1583" i="1"/>
  <c r="M1583" i="1"/>
  <c r="L1583" i="1"/>
  <c r="K1583" i="1"/>
  <c r="Y1581" i="1"/>
  <c r="X1581" i="1"/>
  <c r="W1581" i="1"/>
  <c r="V1581" i="1"/>
  <c r="U1581" i="1"/>
  <c r="T1581" i="1"/>
  <c r="S1581" i="1"/>
  <c r="R1581" i="1"/>
  <c r="Q1581" i="1"/>
  <c r="P1581" i="1"/>
  <c r="O1581" i="1"/>
  <c r="N1581" i="1"/>
  <c r="M1581" i="1"/>
  <c r="L1581" i="1"/>
  <c r="K1581" i="1"/>
  <c r="S1567" i="1"/>
  <c r="Y1563" i="1"/>
  <c r="X1563" i="1"/>
  <c r="W1563" i="1"/>
  <c r="V1563" i="1"/>
  <c r="U1563" i="1"/>
  <c r="T1563" i="1"/>
  <c r="S1563" i="1"/>
  <c r="R1563" i="1"/>
  <c r="Q1563" i="1"/>
  <c r="P1563" i="1"/>
  <c r="O1563" i="1"/>
  <c r="N1563" i="1"/>
  <c r="M1563" i="1"/>
  <c r="L1563" i="1"/>
  <c r="K1563" i="1"/>
  <c r="Y1559" i="1"/>
  <c r="X1559" i="1"/>
  <c r="W1559" i="1"/>
  <c r="V1559" i="1"/>
  <c r="U1559" i="1"/>
  <c r="T1559" i="1"/>
  <c r="S1559" i="1"/>
  <c r="R1559" i="1"/>
  <c r="Q1559" i="1"/>
  <c r="P1559" i="1"/>
  <c r="O1559" i="1"/>
  <c r="N1559" i="1"/>
  <c r="M1559" i="1"/>
  <c r="L1559" i="1"/>
  <c r="K1559" i="1"/>
  <c r="Y1556" i="1"/>
  <c r="X1556" i="1"/>
  <c r="W1556" i="1"/>
  <c r="V1556" i="1"/>
  <c r="U1556" i="1"/>
  <c r="T1556" i="1"/>
  <c r="S1556" i="1"/>
  <c r="R1556" i="1"/>
  <c r="Q1556" i="1"/>
  <c r="P1556" i="1"/>
  <c r="O1556" i="1"/>
  <c r="N1556" i="1"/>
  <c r="M1556" i="1"/>
  <c r="L1556" i="1"/>
  <c r="K1556" i="1"/>
  <c r="S1548" i="1"/>
  <c r="Y1550" i="1"/>
  <c r="X1550" i="1"/>
  <c r="W1550" i="1"/>
  <c r="V1550" i="1"/>
  <c r="U1550" i="1"/>
  <c r="T1550" i="1"/>
  <c r="S1550" i="1"/>
  <c r="R1550" i="1"/>
  <c r="Q1550" i="1"/>
  <c r="P1550" i="1"/>
  <c r="O1550" i="1"/>
  <c r="N1550" i="1"/>
  <c r="M1550" i="1"/>
  <c r="L1550" i="1"/>
  <c r="K1550" i="1"/>
  <c r="Y1539" i="1"/>
  <c r="X1539" i="1"/>
  <c r="W1539" i="1"/>
  <c r="V1539" i="1"/>
  <c r="U1539" i="1"/>
  <c r="T1539" i="1"/>
  <c r="S1539" i="1"/>
  <c r="R1539" i="1"/>
  <c r="Q1539" i="1"/>
  <c r="P1539" i="1"/>
  <c r="O1539" i="1"/>
  <c r="N1539" i="1"/>
  <c r="M1539" i="1"/>
  <c r="L1539" i="1"/>
  <c r="K1539" i="1"/>
  <c r="Y1534" i="1"/>
  <c r="X1534" i="1"/>
  <c r="W1534" i="1"/>
  <c r="V1534" i="1"/>
  <c r="U1534" i="1"/>
  <c r="T1534" i="1"/>
  <c r="S1534" i="1"/>
  <c r="R1534" i="1"/>
  <c r="Q1534" i="1"/>
  <c r="P1534" i="1"/>
  <c r="O1534" i="1"/>
  <c r="N1534" i="1"/>
  <c r="M1534" i="1"/>
  <c r="L1534" i="1"/>
  <c r="K1534" i="1"/>
  <c r="Y1533" i="1"/>
  <c r="X1533" i="1"/>
  <c r="W1533" i="1"/>
  <c r="V1533" i="1"/>
  <c r="U1533" i="1"/>
  <c r="T1533" i="1"/>
  <c r="S1533" i="1"/>
  <c r="R1533" i="1"/>
  <c r="Q1533" i="1"/>
  <c r="P1533" i="1"/>
  <c r="O1533" i="1"/>
  <c r="N1533" i="1"/>
  <c r="M1533" i="1"/>
  <c r="L1533" i="1"/>
  <c r="K1533" i="1"/>
  <c r="Y1527" i="1"/>
  <c r="X1527" i="1"/>
  <c r="W1527" i="1"/>
  <c r="V1527" i="1"/>
  <c r="U1527" i="1"/>
  <c r="T1527" i="1"/>
  <c r="S1527" i="1"/>
  <c r="R1527" i="1"/>
  <c r="Q1527" i="1"/>
  <c r="P1527" i="1"/>
  <c r="O1527" i="1"/>
  <c r="N1527" i="1"/>
  <c r="M1527" i="1"/>
  <c r="L1527" i="1"/>
  <c r="K1527" i="1"/>
  <c r="Y1524" i="1"/>
  <c r="X1524" i="1"/>
  <c r="W1524" i="1"/>
  <c r="V1524" i="1"/>
  <c r="U1524" i="1"/>
  <c r="T1524" i="1"/>
  <c r="S1524" i="1"/>
  <c r="R1524" i="1"/>
  <c r="Q1524" i="1"/>
  <c r="P1524" i="1"/>
  <c r="O1524" i="1"/>
  <c r="N1524" i="1"/>
  <c r="M1524" i="1"/>
  <c r="L1524" i="1"/>
  <c r="K1524" i="1"/>
  <c r="AG1520" i="1"/>
  <c r="AF1520" i="1"/>
  <c r="AE1520" i="1"/>
  <c r="AD1520" i="1"/>
  <c r="AC1520" i="1"/>
  <c r="AB1520" i="1"/>
  <c r="AA1520" i="1"/>
  <c r="Z1520" i="1"/>
  <c r="Y1520" i="1"/>
  <c r="AA1519" i="1"/>
  <c r="Z1519" i="1"/>
  <c r="Y1519" i="1"/>
  <c r="X1519" i="1"/>
  <c r="W1519" i="1"/>
  <c r="V1519" i="1"/>
  <c r="U1519" i="1"/>
  <c r="T1519" i="1"/>
  <c r="S1519" i="1"/>
  <c r="O1519" i="1"/>
  <c r="N1519" i="1"/>
  <c r="M1519" i="1"/>
  <c r="L1519" i="1"/>
  <c r="H1519" i="1"/>
  <c r="F1519" i="1"/>
  <c r="E1519" i="1"/>
  <c r="AA1518" i="1"/>
  <c r="Z1518" i="1"/>
  <c r="Y1518" i="1"/>
  <c r="X1518" i="1"/>
  <c r="W1518" i="1"/>
  <c r="V1518" i="1"/>
  <c r="U1518" i="1"/>
  <c r="T1518" i="1"/>
  <c r="S1518" i="1"/>
  <c r="O1518" i="1"/>
  <c r="N1518" i="1"/>
  <c r="M1518" i="1"/>
  <c r="L1518" i="1"/>
  <c r="I1517" i="1"/>
  <c r="H1517" i="1"/>
  <c r="Y1514" i="1"/>
  <c r="X1514" i="1"/>
  <c r="W1514" i="1"/>
  <c r="V1514" i="1"/>
  <c r="U1514" i="1"/>
  <c r="T1514" i="1"/>
  <c r="S1514" i="1"/>
  <c r="R1514" i="1"/>
  <c r="Q1514" i="1"/>
  <c r="P1514" i="1"/>
  <c r="O1514" i="1"/>
  <c r="N1514" i="1"/>
  <c r="M1514" i="1"/>
  <c r="L1514" i="1"/>
  <c r="K1514" i="1"/>
  <c r="Y1506" i="1"/>
  <c r="X1506" i="1"/>
  <c r="W1506" i="1"/>
  <c r="V1506" i="1"/>
  <c r="U1506" i="1"/>
  <c r="T1506" i="1"/>
  <c r="S1506" i="1"/>
  <c r="R1506" i="1"/>
  <c r="Q1506" i="1"/>
  <c r="P1506" i="1"/>
  <c r="O1506" i="1"/>
  <c r="N1506" i="1"/>
  <c r="M1506" i="1"/>
  <c r="L1506" i="1"/>
  <c r="K1506" i="1"/>
  <c r="Y1501" i="1"/>
  <c r="X1501" i="1"/>
  <c r="W1501" i="1"/>
  <c r="V1501" i="1"/>
  <c r="U1501" i="1"/>
  <c r="T1501" i="1"/>
  <c r="S1501" i="1"/>
  <c r="R1501" i="1"/>
  <c r="Q1501" i="1"/>
  <c r="P1501" i="1"/>
  <c r="O1501" i="1"/>
  <c r="N1501" i="1"/>
  <c r="M1501" i="1"/>
  <c r="L1501" i="1"/>
  <c r="K1501" i="1"/>
  <c r="Y1499" i="1"/>
  <c r="X1499" i="1"/>
  <c r="W1499" i="1"/>
  <c r="V1499" i="1"/>
  <c r="U1499" i="1"/>
  <c r="T1499" i="1"/>
  <c r="S1499" i="1"/>
  <c r="R1499" i="1"/>
  <c r="Q1499" i="1"/>
  <c r="P1499" i="1"/>
  <c r="O1499" i="1"/>
  <c r="N1499" i="1"/>
  <c r="M1499" i="1"/>
  <c r="L1499" i="1"/>
  <c r="K1499" i="1"/>
  <c r="Y1490" i="1"/>
  <c r="X1490" i="1"/>
  <c r="W1490" i="1"/>
  <c r="V1490" i="1"/>
  <c r="U1490" i="1"/>
  <c r="T1490" i="1"/>
  <c r="S1490" i="1"/>
  <c r="R1490" i="1"/>
  <c r="Q1490" i="1"/>
  <c r="P1490" i="1"/>
  <c r="O1490" i="1"/>
  <c r="N1490" i="1"/>
  <c r="M1490" i="1"/>
  <c r="L1490" i="1"/>
  <c r="K1490" i="1"/>
  <c r="S1483" i="1"/>
  <c r="Y1481" i="1"/>
  <c r="X1481" i="1"/>
  <c r="W1481" i="1"/>
  <c r="V1481" i="1"/>
  <c r="U1481" i="1"/>
  <c r="T1481" i="1"/>
  <c r="S1481" i="1"/>
  <c r="R1481" i="1"/>
  <c r="Q1481" i="1"/>
  <c r="P1481" i="1"/>
  <c r="O1481" i="1"/>
  <c r="N1481" i="1"/>
  <c r="M1481" i="1"/>
  <c r="L1481" i="1"/>
  <c r="K1481" i="1"/>
  <c r="Y1471" i="1"/>
  <c r="X1471" i="1"/>
  <c r="W1471" i="1"/>
  <c r="V1471" i="1"/>
  <c r="U1471" i="1"/>
  <c r="T1471" i="1"/>
  <c r="S1471" i="1"/>
  <c r="R1471" i="1"/>
  <c r="Q1471" i="1"/>
  <c r="P1471" i="1"/>
  <c r="O1471" i="1"/>
  <c r="N1471" i="1"/>
  <c r="M1471" i="1"/>
  <c r="L1471" i="1"/>
  <c r="K1471" i="1"/>
  <c r="S1464" i="1"/>
  <c r="Y1458" i="1"/>
  <c r="X1458" i="1"/>
  <c r="W1458" i="1"/>
  <c r="V1458" i="1"/>
  <c r="U1458" i="1"/>
  <c r="T1458" i="1"/>
  <c r="S1458" i="1"/>
  <c r="R1458" i="1"/>
  <c r="Q1458" i="1"/>
  <c r="P1458" i="1"/>
  <c r="O1458" i="1"/>
  <c r="N1458" i="1"/>
  <c r="M1458" i="1"/>
  <c r="L1458" i="1"/>
  <c r="K1458" i="1"/>
  <c r="AG1450" i="1"/>
  <c r="AF1450" i="1"/>
  <c r="AE1450" i="1"/>
  <c r="AD1450" i="1"/>
  <c r="AC1450" i="1"/>
  <c r="AB1450" i="1"/>
  <c r="AA1450" i="1"/>
  <c r="Z1450" i="1"/>
  <c r="Y1450" i="1"/>
  <c r="U1450" i="1"/>
  <c r="T1450" i="1"/>
  <c r="S1450" i="1"/>
  <c r="R1450" i="1"/>
  <c r="Q1450" i="1"/>
  <c r="P1450" i="1"/>
  <c r="AA1449" i="1"/>
  <c r="Z1449" i="1"/>
  <c r="Y1449" i="1"/>
  <c r="X1449" i="1"/>
  <c r="W1449" i="1"/>
  <c r="V1449" i="1"/>
  <c r="U1449" i="1"/>
  <c r="T1449" i="1"/>
  <c r="S1449" i="1"/>
  <c r="O1449" i="1"/>
  <c r="N1449" i="1"/>
  <c r="M1449" i="1"/>
  <c r="L1449" i="1"/>
  <c r="H1449" i="1"/>
  <c r="F1449" i="1"/>
  <c r="E1449" i="1"/>
  <c r="AA1448" i="1"/>
  <c r="Z1448" i="1"/>
  <c r="Y1448" i="1"/>
  <c r="X1448" i="1"/>
  <c r="W1448" i="1"/>
  <c r="V1448" i="1"/>
  <c r="U1448" i="1"/>
  <c r="T1448" i="1"/>
  <c r="S1448" i="1"/>
  <c r="O1448" i="1"/>
  <c r="N1448" i="1"/>
  <c r="M1448" i="1"/>
  <c r="L1448" i="1"/>
  <c r="Y1436" i="1"/>
  <c r="X1436" i="1"/>
  <c r="W1436" i="1"/>
  <c r="V1436" i="1"/>
  <c r="U1436" i="1"/>
  <c r="T1436" i="1"/>
  <c r="S1436" i="1"/>
  <c r="R1436" i="1"/>
  <c r="Q1436" i="1"/>
  <c r="P1436" i="1"/>
  <c r="O1436" i="1"/>
  <c r="N1436" i="1"/>
  <c r="M1436" i="1"/>
  <c r="L1436" i="1"/>
  <c r="K1436" i="1"/>
  <c r="Y1426" i="1"/>
  <c r="X1426" i="1"/>
  <c r="W1426" i="1"/>
  <c r="V1426" i="1"/>
  <c r="U1426" i="1"/>
  <c r="T1426" i="1"/>
  <c r="S1426" i="1"/>
  <c r="R1426" i="1"/>
  <c r="Q1426" i="1"/>
  <c r="P1426" i="1"/>
  <c r="O1426" i="1"/>
  <c r="N1426" i="1"/>
  <c r="M1426" i="1"/>
  <c r="L1426" i="1"/>
  <c r="K1426" i="1"/>
  <c r="Y1430" i="1"/>
  <c r="X1430" i="1"/>
  <c r="W1430" i="1"/>
  <c r="V1430" i="1"/>
  <c r="U1430" i="1"/>
  <c r="T1430" i="1"/>
  <c r="S1430" i="1"/>
  <c r="R1430" i="1"/>
  <c r="Q1430" i="1"/>
  <c r="P1430" i="1"/>
  <c r="O1430" i="1"/>
  <c r="N1430" i="1"/>
  <c r="M1430" i="1"/>
  <c r="L1430" i="1"/>
  <c r="K1430" i="1"/>
  <c r="Y1429" i="1"/>
  <c r="X1429" i="1"/>
  <c r="W1429" i="1"/>
  <c r="V1429" i="1"/>
  <c r="U1429" i="1"/>
  <c r="T1429" i="1"/>
  <c r="S1429" i="1"/>
  <c r="R1429" i="1"/>
  <c r="Q1429" i="1"/>
  <c r="P1429" i="1"/>
  <c r="O1429" i="1"/>
  <c r="N1429" i="1"/>
  <c r="M1429" i="1"/>
  <c r="L1429" i="1"/>
  <c r="K1429" i="1"/>
  <c r="Y1421" i="1"/>
  <c r="X1421" i="1"/>
  <c r="W1421" i="1"/>
  <c r="V1421" i="1"/>
  <c r="U1421" i="1"/>
  <c r="T1421" i="1"/>
  <c r="S1421" i="1"/>
  <c r="R1421" i="1"/>
  <c r="Q1421" i="1"/>
  <c r="P1421" i="1"/>
  <c r="O1421" i="1"/>
  <c r="N1421" i="1"/>
  <c r="M1421" i="1"/>
  <c r="L1421" i="1"/>
  <c r="K1421" i="1"/>
  <c r="Y1411" i="1"/>
  <c r="X1411" i="1"/>
  <c r="W1411" i="1"/>
  <c r="V1411" i="1"/>
  <c r="U1411" i="1"/>
  <c r="T1411" i="1"/>
  <c r="S1411" i="1"/>
  <c r="R1411" i="1"/>
  <c r="Q1411" i="1"/>
  <c r="P1411" i="1"/>
  <c r="O1411" i="1"/>
  <c r="N1411" i="1"/>
  <c r="M1411" i="1"/>
  <c r="L1411" i="1"/>
  <c r="K1411" i="1"/>
  <c r="Y1414" i="1"/>
  <c r="X1414" i="1"/>
  <c r="W1414" i="1"/>
  <c r="V1414" i="1"/>
  <c r="U1414" i="1"/>
  <c r="T1414" i="1"/>
  <c r="S1414" i="1"/>
  <c r="R1414" i="1"/>
  <c r="Q1414" i="1"/>
  <c r="P1414" i="1"/>
  <c r="O1414" i="1"/>
  <c r="N1414" i="1"/>
  <c r="M1414" i="1"/>
  <c r="L1414" i="1"/>
  <c r="K1414" i="1"/>
  <c r="Y1393" i="1"/>
  <c r="X1393" i="1"/>
  <c r="W1393" i="1"/>
  <c r="V1393" i="1"/>
  <c r="U1393" i="1"/>
  <c r="T1393" i="1"/>
  <c r="S1393" i="1"/>
  <c r="R1393" i="1"/>
  <c r="Q1393" i="1"/>
  <c r="P1393" i="1"/>
  <c r="O1393" i="1"/>
  <c r="N1393" i="1"/>
  <c r="M1393" i="1"/>
  <c r="L1393" i="1"/>
  <c r="K1393" i="1"/>
  <c r="Y1389" i="1"/>
  <c r="X1389" i="1"/>
  <c r="W1389" i="1"/>
  <c r="V1389" i="1"/>
  <c r="U1389" i="1"/>
  <c r="T1389" i="1"/>
  <c r="S1389" i="1"/>
  <c r="R1389" i="1"/>
  <c r="Q1389" i="1"/>
  <c r="P1389" i="1"/>
  <c r="O1389" i="1"/>
  <c r="N1389" i="1"/>
  <c r="M1389" i="1"/>
  <c r="L1389" i="1"/>
  <c r="K1389" i="1"/>
  <c r="Y1383" i="1"/>
  <c r="X1383" i="1"/>
  <c r="W1383" i="1"/>
  <c r="V1383" i="1"/>
  <c r="U1383" i="1"/>
  <c r="T1383" i="1"/>
  <c r="S1383" i="1"/>
  <c r="R1383" i="1"/>
  <c r="Q1383" i="1"/>
  <c r="P1383" i="1"/>
  <c r="O1383" i="1"/>
  <c r="N1383" i="1"/>
  <c r="M1383" i="1"/>
  <c r="L1383" i="1"/>
  <c r="K1383" i="1"/>
  <c r="AG1381" i="1"/>
  <c r="AF1381" i="1"/>
  <c r="AE1381" i="1"/>
  <c r="AD1381" i="1"/>
  <c r="AC1381" i="1"/>
  <c r="AB1381" i="1"/>
  <c r="AA1381" i="1"/>
  <c r="Z1381" i="1"/>
  <c r="Y1381" i="1"/>
  <c r="U1381" i="1"/>
  <c r="T1381" i="1"/>
  <c r="S1381" i="1"/>
  <c r="R1381" i="1"/>
  <c r="Q1381" i="1"/>
  <c r="P1381" i="1"/>
  <c r="L1381" i="1"/>
  <c r="AA1380" i="1"/>
  <c r="Z1380" i="1"/>
  <c r="Y1380" i="1"/>
  <c r="X1380" i="1"/>
  <c r="W1380" i="1"/>
  <c r="V1380" i="1"/>
  <c r="U1380" i="1"/>
  <c r="T1380" i="1"/>
  <c r="S1380" i="1"/>
  <c r="O1380" i="1"/>
  <c r="N1380" i="1"/>
  <c r="M1380" i="1"/>
  <c r="L1380" i="1"/>
  <c r="H1380" i="1"/>
  <c r="F1380" i="1"/>
  <c r="E1380" i="1"/>
  <c r="AA1379" i="1"/>
  <c r="Z1379" i="1"/>
  <c r="Y1379" i="1"/>
  <c r="X1379" i="1"/>
  <c r="W1379" i="1"/>
  <c r="V1379" i="1"/>
  <c r="U1379" i="1"/>
  <c r="T1379" i="1"/>
  <c r="S1379" i="1"/>
  <c r="O1379" i="1"/>
  <c r="N1379" i="1"/>
  <c r="M1379" i="1"/>
  <c r="L1379" i="1"/>
  <c r="I1378" i="1"/>
  <c r="H1378" i="1"/>
  <c r="Y1365" i="1"/>
  <c r="X1365" i="1"/>
  <c r="W1365" i="1"/>
  <c r="V1365" i="1"/>
  <c r="U1365" i="1"/>
  <c r="T1365" i="1"/>
  <c r="S1365" i="1"/>
  <c r="R1365" i="1"/>
  <c r="Q1365" i="1"/>
  <c r="P1365" i="1"/>
  <c r="O1365" i="1"/>
  <c r="N1365" i="1"/>
  <c r="M1365" i="1"/>
  <c r="L1365" i="1"/>
  <c r="K1365" i="1"/>
  <c r="Y1356" i="1"/>
  <c r="X1356" i="1"/>
  <c r="W1356" i="1"/>
  <c r="V1356" i="1"/>
  <c r="U1356" i="1"/>
  <c r="T1356" i="1"/>
  <c r="S1356" i="1"/>
  <c r="R1356" i="1"/>
  <c r="Q1356" i="1"/>
  <c r="P1356" i="1"/>
  <c r="O1356" i="1"/>
  <c r="N1356" i="1"/>
  <c r="M1356" i="1"/>
  <c r="L1356" i="1"/>
  <c r="K1356" i="1"/>
  <c r="Y1349" i="1"/>
  <c r="X1349" i="1"/>
  <c r="W1349" i="1"/>
  <c r="V1349" i="1"/>
  <c r="U1349" i="1"/>
  <c r="T1349" i="1"/>
  <c r="S1349" i="1"/>
  <c r="R1349" i="1"/>
  <c r="Q1349" i="1"/>
  <c r="P1349" i="1"/>
  <c r="O1349" i="1"/>
  <c r="N1349" i="1"/>
  <c r="M1349" i="1"/>
  <c r="L1349" i="1"/>
  <c r="K1349" i="1"/>
  <c r="Y1348" i="1"/>
  <c r="X1348" i="1"/>
  <c r="W1348" i="1"/>
  <c r="V1348" i="1"/>
  <c r="U1348" i="1"/>
  <c r="T1348" i="1"/>
  <c r="S1348" i="1"/>
  <c r="R1348" i="1"/>
  <c r="Q1348" i="1"/>
  <c r="P1348" i="1"/>
  <c r="O1348" i="1"/>
  <c r="N1348" i="1"/>
  <c r="M1348" i="1"/>
  <c r="L1348" i="1"/>
  <c r="K1348" i="1"/>
  <c r="Y1338" i="1"/>
  <c r="X1338" i="1"/>
  <c r="W1338" i="1"/>
  <c r="V1338" i="1"/>
  <c r="U1338" i="1"/>
  <c r="T1338" i="1"/>
  <c r="S1338" i="1"/>
  <c r="R1338" i="1"/>
  <c r="Q1338" i="1"/>
  <c r="P1338" i="1"/>
  <c r="O1338" i="1"/>
  <c r="N1338" i="1"/>
  <c r="M1338" i="1"/>
  <c r="L1338" i="1"/>
  <c r="K1338" i="1"/>
  <c r="Y1333" i="1"/>
  <c r="X1333" i="1"/>
  <c r="W1333" i="1"/>
  <c r="V1333" i="1"/>
  <c r="U1333" i="1"/>
  <c r="T1333" i="1"/>
  <c r="S1333" i="1"/>
  <c r="R1333" i="1"/>
  <c r="Q1333" i="1"/>
  <c r="P1333" i="1"/>
  <c r="O1333" i="1"/>
  <c r="N1333" i="1"/>
  <c r="M1333" i="1"/>
  <c r="L1333" i="1"/>
  <c r="K1333" i="1"/>
  <c r="Y1332" i="1"/>
  <c r="X1332" i="1"/>
  <c r="W1332" i="1"/>
  <c r="V1332" i="1"/>
  <c r="U1332" i="1"/>
  <c r="T1332" i="1"/>
  <c r="S1332" i="1"/>
  <c r="R1332" i="1"/>
  <c r="Q1332" i="1"/>
  <c r="P1332" i="1"/>
  <c r="O1332" i="1"/>
  <c r="N1332" i="1"/>
  <c r="M1332" i="1"/>
  <c r="L1332" i="1"/>
  <c r="K1332" i="1"/>
  <c r="Y1328" i="1"/>
  <c r="X1328" i="1"/>
  <c r="W1328" i="1"/>
  <c r="V1328" i="1"/>
  <c r="U1328" i="1"/>
  <c r="T1328" i="1"/>
  <c r="S1328" i="1"/>
  <c r="R1328" i="1"/>
  <c r="Q1328" i="1"/>
  <c r="P1328" i="1"/>
  <c r="O1328" i="1"/>
  <c r="N1328" i="1"/>
  <c r="M1328" i="1"/>
  <c r="L1328" i="1"/>
  <c r="K1328" i="1"/>
  <c r="Y1327" i="1"/>
  <c r="X1327" i="1"/>
  <c r="W1327" i="1"/>
  <c r="V1327" i="1"/>
  <c r="U1327" i="1"/>
  <c r="T1327" i="1"/>
  <c r="S1327" i="1"/>
  <c r="R1327" i="1"/>
  <c r="Q1327" i="1"/>
  <c r="P1327" i="1"/>
  <c r="O1327" i="1"/>
  <c r="N1327" i="1"/>
  <c r="M1327" i="1"/>
  <c r="L1327" i="1"/>
  <c r="K1327" i="1"/>
  <c r="Y1319" i="1"/>
  <c r="X1319" i="1"/>
  <c r="W1319" i="1"/>
  <c r="V1319" i="1"/>
  <c r="U1319" i="1"/>
  <c r="T1319" i="1"/>
  <c r="S1319" i="1"/>
  <c r="R1319" i="1"/>
  <c r="Q1319" i="1"/>
  <c r="P1319" i="1"/>
  <c r="O1319" i="1"/>
  <c r="N1319" i="1"/>
  <c r="M1319" i="1"/>
  <c r="L1319" i="1"/>
  <c r="K1319" i="1"/>
  <c r="AG1316" i="1"/>
  <c r="AF1316" i="1"/>
  <c r="AE1316" i="1"/>
  <c r="AD1316" i="1"/>
  <c r="AC1316" i="1"/>
  <c r="AB1316" i="1"/>
  <c r="AA1316" i="1"/>
  <c r="Z1316" i="1"/>
  <c r="Y1316" i="1"/>
  <c r="U1316" i="1"/>
  <c r="T1316" i="1"/>
  <c r="S1316" i="1"/>
  <c r="R1316" i="1"/>
  <c r="Q1316" i="1"/>
  <c r="P1316" i="1"/>
  <c r="L1316" i="1"/>
  <c r="AA1315" i="1"/>
  <c r="Z1315" i="1"/>
  <c r="Y1315" i="1"/>
  <c r="X1315" i="1"/>
  <c r="W1315" i="1"/>
  <c r="V1315" i="1"/>
  <c r="U1315" i="1"/>
  <c r="T1315" i="1"/>
  <c r="S1315" i="1"/>
  <c r="O1315" i="1"/>
  <c r="N1315" i="1"/>
  <c r="M1315" i="1"/>
  <c r="L1315" i="1"/>
  <c r="H1315" i="1"/>
  <c r="F1315" i="1"/>
  <c r="E1315" i="1"/>
  <c r="AA1314" i="1"/>
  <c r="Z1314" i="1"/>
  <c r="Y1314" i="1"/>
  <c r="X1314" i="1"/>
  <c r="W1314" i="1"/>
  <c r="V1314" i="1"/>
  <c r="U1314" i="1"/>
  <c r="T1314" i="1"/>
  <c r="S1314" i="1"/>
  <c r="O1314" i="1"/>
  <c r="N1314" i="1"/>
  <c r="M1314" i="1"/>
  <c r="L1314" i="1"/>
  <c r="I1313" i="1"/>
  <c r="H1313" i="1"/>
  <c r="Y1311" i="1"/>
  <c r="X1311" i="1"/>
  <c r="W1311" i="1"/>
  <c r="V1311" i="1"/>
  <c r="U1311" i="1"/>
  <c r="T1311" i="1"/>
  <c r="S1311" i="1"/>
  <c r="R1311" i="1"/>
  <c r="Q1311" i="1"/>
  <c r="P1311" i="1"/>
  <c r="O1311" i="1"/>
  <c r="N1311" i="1"/>
  <c r="M1311" i="1"/>
  <c r="L1311" i="1"/>
  <c r="K1311" i="1"/>
  <c r="Y1301" i="1"/>
  <c r="X1301" i="1"/>
  <c r="W1301" i="1"/>
  <c r="V1301" i="1"/>
  <c r="U1301" i="1"/>
  <c r="T1301" i="1"/>
  <c r="S1301" i="1"/>
  <c r="R1301" i="1"/>
  <c r="Q1301" i="1"/>
  <c r="P1301" i="1"/>
  <c r="O1301" i="1"/>
  <c r="N1301" i="1"/>
  <c r="M1301" i="1"/>
  <c r="L1301" i="1"/>
  <c r="K1301" i="1"/>
  <c r="S1290" i="1"/>
  <c r="Y1294" i="1"/>
  <c r="X1294" i="1"/>
  <c r="W1294" i="1"/>
  <c r="V1294" i="1"/>
  <c r="U1294" i="1"/>
  <c r="T1294" i="1"/>
  <c r="S1294" i="1"/>
  <c r="R1294" i="1"/>
  <c r="Q1294" i="1"/>
  <c r="P1294" i="1"/>
  <c r="O1294" i="1"/>
  <c r="N1294" i="1"/>
  <c r="M1294" i="1"/>
  <c r="L1294" i="1"/>
  <c r="K1294" i="1"/>
  <c r="Y1287" i="1"/>
  <c r="X1287" i="1"/>
  <c r="W1287" i="1"/>
  <c r="V1287" i="1"/>
  <c r="U1287" i="1"/>
  <c r="T1287" i="1"/>
  <c r="S1287" i="1"/>
  <c r="R1287" i="1"/>
  <c r="Q1287" i="1"/>
  <c r="P1287" i="1"/>
  <c r="O1287" i="1"/>
  <c r="N1287" i="1"/>
  <c r="M1287" i="1"/>
  <c r="L1287" i="1"/>
  <c r="K1287" i="1"/>
  <c r="S1281" i="1"/>
  <c r="Y1261" i="1"/>
  <c r="X1261" i="1"/>
  <c r="W1261" i="1"/>
  <c r="V1261" i="1"/>
  <c r="U1261" i="1"/>
  <c r="T1261" i="1"/>
  <c r="S1261" i="1"/>
  <c r="R1261" i="1"/>
  <c r="Q1261" i="1"/>
  <c r="P1261" i="1"/>
  <c r="O1261" i="1"/>
  <c r="N1261" i="1"/>
  <c r="M1261" i="1"/>
  <c r="L1261" i="1"/>
  <c r="K1261" i="1"/>
  <c r="Y1258" i="1"/>
  <c r="X1258" i="1"/>
  <c r="W1258" i="1"/>
  <c r="V1258" i="1"/>
  <c r="U1258" i="1"/>
  <c r="T1258" i="1"/>
  <c r="S1258" i="1"/>
  <c r="R1258" i="1"/>
  <c r="Q1258" i="1"/>
  <c r="P1258" i="1"/>
  <c r="O1258" i="1"/>
  <c r="N1258" i="1"/>
  <c r="M1258" i="1"/>
  <c r="L1258" i="1"/>
  <c r="K1258" i="1"/>
  <c r="Y1257" i="1"/>
  <c r="X1257" i="1"/>
  <c r="W1257" i="1"/>
  <c r="V1257" i="1"/>
  <c r="U1257" i="1"/>
  <c r="T1257" i="1"/>
  <c r="S1257" i="1"/>
  <c r="R1257" i="1"/>
  <c r="Q1257" i="1"/>
  <c r="P1257" i="1"/>
  <c r="O1257" i="1"/>
  <c r="N1257" i="1"/>
  <c r="M1257" i="1"/>
  <c r="L1257" i="1"/>
  <c r="K1257" i="1"/>
  <c r="Y1254" i="1"/>
  <c r="X1254" i="1"/>
  <c r="W1254" i="1"/>
  <c r="V1254" i="1"/>
  <c r="U1254" i="1"/>
  <c r="T1254" i="1"/>
  <c r="S1254" i="1"/>
  <c r="R1254" i="1"/>
  <c r="Q1254" i="1"/>
  <c r="P1254" i="1"/>
  <c r="O1254" i="1"/>
  <c r="N1254" i="1"/>
  <c r="M1254" i="1"/>
  <c r="L1254" i="1"/>
  <c r="K1254" i="1"/>
  <c r="AG1250" i="1"/>
  <c r="AF1250" i="1"/>
  <c r="AE1250" i="1"/>
  <c r="AD1250" i="1"/>
  <c r="AC1250" i="1"/>
  <c r="AB1250" i="1"/>
  <c r="AA1250" i="1"/>
  <c r="Z1250" i="1"/>
  <c r="Y1250" i="1"/>
  <c r="U1250" i="1"/>
  <c r="T1250" i="1"/>
  <c r="S1250" i="1"/>
  <c r="R1250" i="1"/>
  <c r="Q1250" i="1"/>
  <c r="P1250" i="1"/>
  <c r="L1250" i="1"/>
  <c r="AA1249" i="1"/>
  <c r="Z1249" i="1"/>
  <c r="Y1249" i="1"/>
  <c r="X1249" i="1"/>
  <c r="W1249" i="1"/>
  <c r="V1249" i="1"/>
  <c r="U1249" i="1"/>
  <c r="T1249" i="1"/>
  <c r="S1249" i="1"/>
  <c r="O1249" i="1"/>
  <c r="N1249" i="1"/>
  <c r="M1249" i="1"/>
  <c r="L1249" i="1"/>
  <c r="H1249" i="1"/>
  <c r="F1249" i="1"/>
  <c r="E1249" i="1"/>
  <c r="AA1248" i="1"/>
  <c r="Z1248" i="1"/>
  <c r="Y1248" i="1"/>
  <c r="X1248" i="1"/>
  <c r="W1248" i="1"/>
  <c r="V1248" i="1"/>
  <c r="U1248" i="1"/>
  <c r="T1248" i="1"/>
  <c r="S1248" i="1"/>
  <c r="O1248" i="1"/>
  <c r="N1248" i="1"/>
  <c r="M1248" i="1"/>
  <c r="L1248" i="1"/>
  <c r="Y1241" i="1"/>
  <c r="X1241" i="1"/>
  <c r="W1241" i="1"/>
  <c r="V1241" i="1"/>
  <c r="U1241" i="1"/>
  <c r="T1241" i="1"/>
  <c r="S1241" i="1"/>
  <c r="R1241" i="1"/>
  <c r="Q1241" i="1"/>
  <c r="P1241" i="1"/>
  <c r="O1241" i="1"/>
  <c r="N1241" i="1"/>
  <c r="M1241" i="1"/>
  <c r="L1241" i="1"/>
  <c r="K1241" i="1"/>
  <c r="Y1233" i="1"/>
  <c r="X1233" i="1"/>
  <c r="W1233" i="1"/>
  <c r="V1233" i="1"/>
  <c r="U1233" i="1"/>
  <c r="T1233" i="1"/>
  <c r="S1233" i="1"/>
  <c r="R1233" i="1"/>
  <c r="Q1233" i="1"/>
  <c r="P1233" i="1"/>
  <c r="O1233" i="1"/>
  <c r="N1233" i="1"/>
  <c r="M1233" i="1"/>
  <c r="L1233" i="1"/>
  <c r="K1233" i="1"/>
  <c r="Y1221" i="1"/>
  <c r="X1221" i="1"/>
  <c r="W1221" i="1"/>
  <c r="V1221" i="1"/>
  <c r="U1221" i="1"/>
  <c r="T1221" i="1"/>
  <c r="S1221" i="1"/>
  <c r="R1221" i="1"/>
  <c r="Q1221" i="1"/>
  <c r="P1221" i="1"/>
  <c r="O1221" i="1"/>
  <c r="N1221" i="1"/>
  <c r="M1221" i="1"/>
  <c r="L1221" i="1"/>
  <c r="K1221" i="1"/>
  <c r="Y1217" i="1"/>
  <c r="X1217" i="1"/>
  <c r="W1217" i="1"/>
  <c r="V1217" i="1"/>
  <c r="U1217" i="1"/>
  <c r="T1217" i="1"/>
  <c r="S1217" i="1"/>
  <c r="R1217" i="1"/>
  <c r="Q1217" i="1"/>
  <c r="P1217" i="1"/>
  <c r="O1217" i="1"/>
  <c r="N1217" i="1"/>
  <c r="M1217" i="1"/>
  <c r="L1217" i="1"/>
  <c r="K1217" i="1"/>
  <c r="Y1219" i="1"/>
  <c r="X1219" i="1"/>
  <c r="W1219" i="1"/>
  <c r="V1219" i="1"/>
  <c r="U1219" i="1"/>
  <c r="T1219" i="1"/>
  <c r="S1219" i="1"/>
  <c r="R1219" i="1"/>
  <c r="Q1219" i="1"/>
  <c r="P1219" i="1"/>
  <c r="O1219" i="1"/>
  <c r="N1219" i="1"/>
  <c r="M1219" i="1"/>
  <c r="L1219" i="1"/>
  <c r="K1219" i="1"/>
  <c r="Y1214" i="1"/>
  <c r="X1214" i="1"/>
  <c r="W1214" i="1"/>
  <c r="V1214" i="1"/>
  <c r="U1214" i="1"/>
  <c r="T1214" i="1"/>
  <c r="S1214" i="1"/>
  <c r="R1214" i="1"/>
  <c r="Q1214" i="1"/>
  <c r="P1214" i="1"/>
  <c r="O1214" i="1"/>
  <c r="N1214" i="1"/>
  <c r="M1214" i="1"/>
  <c r="L1214" i="1"/>
  <c r="K1214" i="1"/>
  <c r="Y1212" i="1"/>
  <c r="X1212" i="1"/>
  <c r="W1212" i="1"/>
  <c r="V1212" i="1"/>
  <c r="U1212" i="1"/>
  <c r="T1212" i="1"/>
  <c r="S1212" i="1"/>
  <c r="R1212" i="1"/>
  <c r="Q1212" i="1"/>
  <c r="P1212" i="1"/>
  <c r="O1212" i="1"/>
  <c r="N1212" i="1"/>
  <c r="M1212" i="1"/>
  <c r="L1212" i="1"/>
  <c r="K1212" i="1"/>
  <c r="Y1209" i="1"/>
  <c r="X1209" i="1"/>
  <c r="W1209" i="1"/>
  <c r="V1209" i="1"/>
  <c r="U1209" i="1"/>
  <c r="T1209" i="1"/>
  <c r="S1209" i="1"/>
  <c r="R1209" i="1"/>
  <c r="Q1209" i="1"/>
  <c r="P1209" i="1"/>
  <c r="O1209" i="1"/>
  <c r="N1209" i="1"/>
  <c r="M1209" i="1"/>
  <c r="L1209" i="1"/>
  <c r="K1209" i="1"/>
  <c r="Y1207" i="1"/>
  <c r="X1207" i="1"/>
  <c r="W1207" i="1"/>
  <c r="V1207" i="1"/>
  <c r="U1207" i="1"/>
  <c r="T1207" i="1"/>
  <c r="S1207" i="1"/>
  <c r="R1207" i="1"/>
  <c r="Q1207" i="1"/>
  <c r="P1207" i="1"/>
  <c r="O1207" i="1"/>
  <c r="N1207" i="1"/>
  <c r="M1207" i="1"/>
  <c r="L1207" i="1"/>
  <c r="K1207" i="1"/>
  <c r="Y1202" i="1"/>
  <c r="X1202" i="1"/>
  <c r="W1202" i="1"/>
  <c r="V1202" i="1"/>
  <c r="U1202" i="1"/>
  <c r="T1202" i="1"/>
  <c r="S1202" i="1"/>
  <c r="R1202" i="1"/>
  <c r="Q1202" i="1"/>
  <c r="P1202" i="1"/>
  <c r="O1202" i="1"/>
  <c r="N1202" i="1"/>
  <c r="M1202" i="1"/>
  <c r="L1202" i="1"/>
  <c r="K1202" i="1"/>
  <c r="Y1199" i="1"/>
  <c r="X1199" i="1"/>
  <c r="W1199" i="1"/>
  <c r="V1199" i="1"/>
  <c r="U1199" i="1"/>
  <c r="T1199" i="1"/>
  <c r="S1199" i="1"/>
  <c r="R1199" i="1"/>
  <c r="Q1199" i="1"/>
  <c r="P1199" i="1"/>
  <c r="O1199" i="1"/>
  <c r="N1199" i="1"/>
  <c r="M1199" i="1"/>
  <c r="L1199" i="1"/>
  <c r="K1199" i="1"/>
  <c r="Y1198" i="1"/>
  <c r="X1198" i="1"/>
  <c r="W1198" i="1"/>
  <c r="V1198" i="1"/>
  <c r="U1198" i="1"/>
  <c r="T1198" i="1"/>
  <c r="S1198" i="1"/>
  <c r="R1198" i="1"/>
  <c r="Q1198" i="1"/>
  <c r="P1198" i="1"/>
  <c r="O1198" i="1"/>
  <c r="N1198" i="1"/>
  <c r="M1198" i="1"/>
  <c r="L1198" i="1"/>
  <c r="K1198" i="1"/>
  <c r="AK1192" i="1"/>
  <c r="AJ1192" i="1"/>
  <c r="AI1192" i="1"/>
  <c r="AH1192" i="1"/>
  <c r="AG1192" i="1"/>
  <c r="AF1192" i="1"/>
  <c r="AE1192" i="1"/>
  <c r="AD1192" i="1"/>
  <c r="AC1192" i="1"/>
  <c r="Y1192" i="1"/>
  <c r="X1192" i="1"/>
  <c r="W1192" i="1"/>
  <c r="V1192" i="1"/>
  <c r="U1192" i="1"/>
  <c r="T1192" i="1"/>
  <c r="P1192" i="1"/>
  <c r="Y1191" i="1"/>
  <c r="X1191" i="1"/>
  <c r="W1191" i="1"/>
  <c r="V1191" i="1"/>
  <c r="U1191" i="1"/>
  <c r="T1191" i="1"/>
  <c r="S1191" i="1"/>
  <c r="R1191" i="1"/>
  <c r="Q1191" i="1"/>
  <c r="P1191" i="1"/>
  <c r="O1191" i="1"/>
  <c r="N1191" i="1"/>
  <c r="M1191" i="1"/>
  <c r="L1191" i="1"/>
  <c r="K1191" i="1"/>
  <c r="Y1190" i="1"/>
  <c r="X1190" i="1"/>
  <c r="W1190" i="1"/>
  <c r="V1190" i="1"/>
  <c r="U1190" i="1"/>
  <c r="T1190" i="1"/>
  <c r="S1190" i="1"/>
  <c r="R1190" i="1"/>
  <c r="Q1190" i="1"/>
  <c r="P1190" i="1"/>
  <c r="O1190" i="1"/>
  <c r="N1190" i="1"/>
  <c r="M1190" i="1"/>
  <c r="L1190" i="1"/>
  <c r="K1190" i="1"/>
  <c r="AG1183" i="1"/>
  <c r="AF1183" i="1"/>
  <c r="AE1183" i="1"/>
  <c r="AD1183" i="1"/>
  <c r="AC1183" i="1"/>
  <c r="AB1183" i="1"/>
  <c r="AA1183" i="1"/>
  <c r="Z1183" i="1"/>
  <c r="Y1183" i="1"/>
  <c r="U1183" i="1"/>
  <c r="T1183" i="1"/>
  <c r="S1183" i="1"/>
  <c r="R1183" i="1"/>
  <c r="Q1183" i="1"/>
  <c r="P1183" i="1"/>
  <c r="L1183" i="1"/>
  <c r="AE1182" i="1"/>
  <c r="AD1182" i="1"/>
  <c r="AC1182" i="1"/>
  <c r="AB1182" i="1"/>
  <c r="AA1182" i="1"/>
  <c r="Z1182" i="1"/>
  <c r="Y1182" i="1"/>
  <c r="X1182" i="1"/>
  <c r="W1182" i="1"/>
  <c r="S1182" i="1"/>
  <c r="R1182" i="1"/>
  <c r="Q1182" i="1"/>
  <c r="P1182" i="1"/>
  <c r="O1182" i="1"/>
  <c r="N1182" i="1"/>
  <c r="H1182" i="1"/>
  <c r="F1182" i="1"/>
  <c r="E1182" i="1"/>
  <c r="AE1181" i="1"/>
  <c r="AD1181" i="1"/>
  <c r="AC1181" i="1"/>
  <c r="AB1181" i="1"/>
  <c r="AA1181" i="1"/>
  <c r="Z1181" i="1"/>
  <c r="Y1181" i="1"/>
  <c r="X1181" i="1"/>
  <c r="W1181" i="1"/>
  <c r="S1181" i="1"/>
  <c r="R1181" i="1"/>
  <c r="Q1181" i="1"/>
  <c r="P1181" i="1"/>
  <c r="O1181" i="1"/>
  <c r="N1181" i="1"/>
  <c r="Y1177" i="1"/>
  <c r="X1177" i="1"/>
  <c r="W1177" i="1"/>
  <c r="V1177" i="1"/>
  <c r="U1177" i="1"/>
  <c r="T1177" i="1"/>
  <c r="S1177" i="1"/>
  <c r="R1177" i="1"/>
  <c r="Q1177" i="1"/>
  <c r="P1177" i="1"/>
  <c r="O1177" i="1"/>
  <c r="N1177" i="1"/>
  <c r="M1177" i="1"/>
  <c r="L1177" i="1"/>
  <c r="K1177" i="1"/>
  <c r="Y1175" i="1"/>
  <c r="X1175" i="1"/>
  <c r="W1175" i="1"/>
  <c r="V1175" i="1"/>
  <c r="U1175" i="1"/>
  <c r="T1175" i="1"/>
  <c r="S1175" i="1"/>
  <c r="R1175" i="1"/>
  <c r="Q1175" i="1"/>
  <c r="P1175" i="1"/>
  <c r="O1175" i="1"/>
  <c r="N1175" i="1"/>
  <c r="M1175" i="1"/>
  <c r="L1175" i="1"/>
  <c r="K1175" i="1"/>
  <c r="Y1174" i="1"/>
  <c r="X1174" i="1"/>
  <c r="W1174" i="1"/>
  <c r="V1174" i="1"/>
  <c r="U1174" i="1"/>
  <c r="T1174" i="1"/>
  <c r="S1174" i="1"/>
  <c r="R1174" i="1"/>
  <c r="Q1174" i="1"/>
  <c r="P1174" i="1"/>
  <c r="O1174" i="1"/>
  <c r="N1174" i="1"/>
  <c r="M1174" i="1"/>
  <c r="L1174" i="1"/>
  <c r="K1174" i="1"/>
  <c r="Y1168" i="1"/>
  <c r="X1168" i="1"/>
  <c r="W1168" i="1"/>
  <c r="V1168" i="1"/>
  <c r="U1168" i="1"/>
  <c r="T1168" i="1"/>
  <c r="S1168" i="1"/>
  <c r="R1168" i="1"/>
  <c r="Q1168" i="1"/>
  <c r="P1168" i="1"/>
  <c r="O1168" i="1"/>
  <c r="N1168" i="1"/>
  <c r="M1168" i="1"/>
  <c r="L1168" i="1"/>
  <c r="K1168" i="1"/>
  <c r="Y1170" i="1"/>
  <c r="X1170" i="1"/>
  <c r="W1170" i="1"/>
  <c r="V1170" i="1"/>
  <c r="U1170" i="1"/>
  <c r="T1170" i="1"/>
  <c r="S1170" i="1"/>
  <c r="R1170" i="1"/>
  <c r="Q1170" i="1"/>
  <c r="P1170" i="1"/>
  <c r="O1170" i="1"/>
  <c r="N1170" i="1"/>
  <c r="M1170" i="1"/>
  <c r="L1170" i="1"/>
  <c r="K1170" i="1"/>
  <c r="Y1165" i="1"/>
  <c r="X1165" i="1"/>
  <c r="W1165" i="1"/>
  <c r="V1165" i="1"/>
  <c r="U1165" i="1"/>
  <c r="T1165" i="1"/>
  <c r="S1165" i="1"/>
  <c r="R1165" i="1"/>
  <c r="Q1165" i="1"/>
  <c r="P1165" i="1"/>
  <c r="O1165" i="1"/>
  <c r="N1165" i="1"/>
  <c r="M1165" i="1"/>
  <c r="L1165" i="1"/>
  <c r="K1165" i="1"/>
  <c r="Y1138" i="1"/>
  <c r="X1138" i="1"/>
  <c r="W1138" i="1"/>
  <c r="V1138" i="1"/>
  <c r="U1138" i="1"/>
  <c r="T1138" i="1"/>
  <c r="S1138" i="1"/>
  <c r="R1138" i="1"/>
  <c r="Q1138" i="1"/>
  <c r="P1138" i="1"/>
  <c r="O1138" i="1"/>
  <c r="N1138" i="1"/>
  <c r="M1138" i="1"/>
  <c r="L1138" i="1"/>
  <c r="K1138" i="1"/>
  <c r="Y1131" i="1"/>
  <c r="X1131" i="1"/>
  <c r="W1131" i="1"/>
  <c r="V1131" i="1"/>
  <c r="U1131" i="1"/>
  <c r="T1131" i="1"/>
  <c r="S1131" i="1"/>
  <c r="R1131" i="1"/>
  <c r="Q1131" i="1"/>
  <c r="P1131" i="1"/>
  <c r="O1131" i="1"/>
  <c r="N1131" i="1"/>
  <c r="M1131" i="1"/>
  <c r="L1131" i="1"/>
  <c r="K1131" i="1"/>
  <c r="Y1128" i="1"/>
  <c r="X1128" i="1"/>
  <c r="W1128" i="1"/>
  <c r="V1128" i="1"/>
  <c r="U1128" i="1"/>
  <c r="T1128" i="1"/>
  <c r="S1128" i="1"/>
  <c r="R1128" i="1"/>
  <c r="Q1128" i="1"/>
  <c r="P1128" i="1"/>
  <c r="O1128" i="1"/>
  <c r="N1128" i="1"/>
  <c r="M1128" i="1"/>
  <c r="L1128" i="1"/>
  <c r="K1128" i="1"/>
  <c r="Y1120" i="1"/>
  <c r="X1120" i="1"/>
  <c r="W1120" i="1"/>
  <c r="V1120" i="1"/>
  <c r="U1120" i="1"/>
  <c r="T1120" i="1"/>
  <c r="S1120" i="1"/>
  <c r="R1120" i="1"/>
  <c r="Q1120" i="1"/>
  <c r="P1120" i="1"/>
  <c r="O1120" i="1"/>
  <c r="N1120" i="1"/>
  <c r="M1120" i="1"/>
  <c r="L1120" i="1"/>
  <c r="K1120" i="1"/>
  <c r="AK1114" i="1"/>
  <c r="AJ1114" i="1"/>
  <c r="AI1114" i="1"/>
  <c r="AH1114" i="1"/>
  <c r="AG1114" i="1"/>
  <c r="AF1114" i="1"/>
  <c r="AE1114" i="1"/>
  <c r="AD1114" i="1"/>
  <c r="AC1114" i="1"/>
  <c r="Y1114" i="1"/>
  <c r="X1114" i="1"/>
  <c r="W1114" i="1"/>
  <c r="V1114" i="1"/>
  <c r="U1114" i="1"/>
  <c r="T1114" i="1"/>
  <c r="P1114" i="1"/>
  <c r="AA1113" i="1"/>
  <c r="Z1113" i="1"/>
  <c r="Y1113" i="1"/>
  <c r="X1113" i="1"/>
  <c r="W1113" i="1"/>
  <c r="V1113" i="1"/>
  <c r="U1113" i="1"/>
  <c r="T1113" i="1"/>
  <c r="S1113" i="1"/>
  <c r="O1113" i="1"/>
  <c r="N1113" i="1"/>
  <c r="M1113" i="1"/>
  <c r="L1113" i="1"/>
  <c r="H1113" i="1"/>
  <c r="F1113" i="1"/>
  <c r="E1113" i="1"/>
  <c r="AA1112" i="1"/>
  <c r="Z1112" i="1"/>
  <c r="Y1112" i="1"/>
  <c r="X1112" i="1"/>
  <c r="W1112" i="1"/>
  <c r="V1112" i="1"/>
  <c r="U1112" i="1"/>
  <c r="T1112" i="1"/>
  <c r="S1112" i="1"/>
  <c r="O1112" i="1"/>
  <c r="N1112" i="1"/>
  <c r="M1112" i="1"/>
  <c r="L1112" i="1"/>
  <c r="Y1110" i="1"/>
  <c r="X1110" i="1"/>
  <c r="W1110" i="1"/>
  <c r="V1110" i="1"/>
  <c r="U1110" i="1"/>
  <c r="T1110" i="1"/>
  <c r="S1110" i="1"/>
  <c r="R1110" i="1"/>
  <c r="Q1110" i="1"/>
  <c r="P1110" i="1"/>
  <c r="O1110" i="1"/>
  <c r="N1110" i="1"/>
  <c r="M1110" i="1"/>
  <c r="L1110" i="1"/>
  <c r="K1110" i="1"/>
  <c r="S1104" i="1"/>
  <c r="Y1103" i="1"/>
  <c r="X1103" i="1"/>
  <c r="W1103" i="1"/>
  <c r="V1103" i="1"/>
  <c r="U1103" i="1"/>
  <c r="T1103" i="1"/>
  <c r="S1103" i="1"/>
  <c r="R1103" i="1"/>
  <c r="Q1103" i="1"/>
  <c r="P1103" i="1"/>
  <c r="O1103" i="1"/>
  <c r="N1103" i="1"/>
  <c r="M1103" i="1"/>
  <c r="L1103" i="1"/>
  <c r="K1103" i="1"/>
  <c r="S1096" i="1"/>
  <c r="Y1093" i="1"/>
  <c r="X1093" i="1"/>
  <c r="W1093" i="1"/>
  <c r="V1093" i="1"/>
  <c r="U1093" i="1"/>
  <c r="T1093" i="1"/>
  <c r="S1093" i="1"/>
  <c r="R1093" i="1"/>
  <c r="Q1093" i="1"/>
  <c r="P1093" i="1"/>
  <c r="O1093" i="1"/>
  <c r="N1093" i="1"/>
  <c r="M1093" i="1"/>
  <c r="L1093" i="1"/>
  <c r="K1093" i="1"/>
  <c r="Y1083" i="1"/>
  <c r="X1083" i="1"/>
  <c r="W1083" i="1"/>
  <c r="V1083" i="1"/>
  <c r="U1083" i="1"/>
  <c r="T1083" i="1"/>
  <c r="S1083" i="1"/>
  <c r="R1083" i="1"/>
  <c r="Q1083" i="1"/>
  <c r="P1083" i="1"/>
  <c r="O1083" i="1"/>
  <c r="N1083" i="1"/>
  <c r="M1083" i="1"/>
  <c r="L1083" i="1"/>
  <c r="K1083" i="1"/>
  <c r="S1076" i="1"/>
  <c r="Y1073" i="1"/>
  <c r="X1073" i="1"/>
  <c r="W1073" i="1"/>
  <c r="V1073" i="1"/>
  <c r="U1073" i="1"/>
  <c r="T1073" i="1"/>
  <c r="S1073" i="1"/>
  <c r="R1073" i="1"/>
  <c r="Q1073" i="1"/>
  <c r="P1073" i="1"/>
  <c r="O1073" i="1"/>
  <c r="N1073" i="1"/>
  <c r="M1073" i="1"/>
  <c r="L1073" i="1"/>
  <c r="K1073" i="1"/>
  <c r="Y1066" i="1"/>
  <c r="X1066" i="1"/>
  <c r="W1066" i="1"/>
  <c r="V1066" i="1"/>
  <c r="U1066" i="1"/>
  <c r="T1066" i="1"/>
  <c r="S1066" i="1"/>
  <c r="R1066" i="1"/>
  <c r="Q1066" i="1"/>
  <c r="P1066" i="1"/>
  <c r="O1066" i="1"/>
  <c r="N1066" i="1"/>
  <c r="M1066" i="1"/>
  <c r="L1066" i="1"/>
  <c r="K1066" i="1"/>
  <c r="Y1050" i="1"/>
  <c r="X1050" i="1"/>
  <c r="W1050" i="1"/>
  <c r="V1050" i="1"/>
  <c r="U1050" i="1"/>
  <c r="T1050" i="1"/>
  <c r="S1050" i="1"/>
  <c r="R1050" i="1"/>
  <c r="Q1050" i="1"/>
  <c r="P1050" i="1"/>
  <c r="O1050" i="1"/>
  <c r="N1050" i="1"/>
  <c r="M1050" i="1"/>
  <c r="L1050" i="1"/>
  <c r="K1050" i="1"/>
  <c r="AG1044" i="1"/>
  <c r="AF1044" i="1"/>
  <c r="AE1044" i="1"/>
  <c r="AD1044" i="1"/>
  <c r="AC1044" i="1"/>
  <c r="AB1044" i="1"/>
  <c r="AA1044" i="1"/>
  <c r="Z1044" i="1"/>
  <c r="Y1044" i="1"/>
  <c r="U1044" i="1"/>
  <c r="T1044" i="1"/>
  <c r="S1044" i="1"/>
  <c r="R1044" i="1"/>
  <c r="Q1044" i="1"/>
  <c r="P1044" i="1"/>
  <c r="L1044" i="1"/>
  <c r="AA1043" i="1"/>
  <c r="Z1043" i="1"/>
  <c r="Y1043" i="1"/>
  <c r="X1043" i="1"/>
  <c r="W1043" i="1"/>
  <c r="V1043" i="1"/>
  <c r="U1043" i="1"/>
  <c r="T1043" i="1"/>
  <c r="S1043" i="1"/>
  <c r="O1043" i="1"/>
  <c r="N1043" i="1"/>
  <c r="M1043" i="1"/>
  <c r="L1043" i="1"/>
  <c r="H1043" i="1"/>
  <c r="F1043" i="1"/>
  <c r="E1043" i="1"/>
  <c r="AA1042" i="1"/>
  <c r="Z1042" i="1"/>
  <c r="Y1042" i="1"/>
  <c r="X1042" i="1"/>
  <c r="W1042" i="1"/>
  <c r="V1042" i="1"/>
  <c r="U1042" i="1"/>
  <c r="T1042" i="1"/>
  <c r="S1042" i="1"/>
  <c r="O1042" i="1"/>
  <c r="N1042" i="1"/>
  <c r="M1042" i="1"/>
  <c r="L1042" i="1"/>
  <c r="Y1035" i="1"/>
  <c r="X1035" i="1"/>
  <c r="W1035" i="1"/>
  <c r="V1035" i="1"/>
  <c r="U1035" i="1"/>
  <c r="T1035" i="1"/>
  <c r="S1035" i="1"/>
  <c r="R1035" i="1"/>
  <c r="Q1035" i="1"/>
  <c r="P1035" i="1"/>
  <c r="O1035" i="1"/>
  <c r="N1035" i="1"/>
  <c r="M1035" i="1"/>
  <c r="L1035" i="1"/>
  <c r="K1035" i="1"/>
  <c r="Y1029" i="1"/>
  <c r="X1029" i="1"/>
  <c r="W1029" i="1"/>
  <c r="V1029" i="1"/>
  <c r="U1029" i="1"/>
  <c r="T1029" i="1"/>
  <c r="S1029" i="1"/>
  <c r="R1029" i="1"/>
  <c r="Q1029" i="1"/>
  <c r="P1029" i="1"/>
  <c r="O1029" i="1"/>
  <c r="N1029" i="1"/>
  <c r="M1029" i="1"/>
  <c r="L1029" i="1"/>
  <c r="K1029" i="1"/>
  <c r="Y1031" i="1"/>
  <c r="X1031" i="1"/>
  <c r="W1031" i="1"/>
  <c r="V1031" i="1"/>
  <c r="U1031" i="1"/>
  <c r="T1031" i="1"/>
  <c r="S1031" i="1"/>
  <c r="R1031" i="1"/>
  <c r="Q1031" i="1"/>
  <c r="P1031" i="1"/>
  <c r="O1031" i="1"/>
  <c r="N1031" i="1"/>
  <c r="M1031" i="1"/>
  <c r="L1031" i="1"/>
  <c r="K1031" i="1"/>
  <c r="Y1028" i="1"/>
  <c r="X1028" i="1"/>
  <c r="W1028" i="1"/>
  <c r="V1028" i="1"/>
  <c r="U1028" i="1"/>
  <c r="T1028" i="1"/>
  <c r="S1028" i="1"/>
  <c r="R1028" i="1"/>
  <c r="Q1028" i="1"/>
  <c r="P1028" i="1"/>
  <c r="O1028" i="1"/>
  <c r="N1028" i="1"/>
  <c r="M1028" i="1"/>
  <c r="L1028" i="1"/>
  <c r="K1028" i="1"/>
  <c r="Y1023" i="1"/>
  <c r="X1023" i="1"/>
  <c r="W1023" i="1"/>
  <c r="V1023" i="1"/>
  <c r="U1023" i="1"/>
  <c r="T1023" i="1"/>
  <c r="S1023" i="1"/>
  <c r="R1023" i="1"/>
  <c r="Q1023" i="1"/>
  <c r="P1023" i="1"/>
  <c r="O1023" i="1"/>
  <c r="N1023" i="1"/>
  <c r="M1023" i="1"/>
  <c r="L1023" i="1"/>
  <c r="K1023" i="1"/>
  <c r="Y1013" i="1"/>
  <c r="X1013" i="1"/>
  <c r="W1013" i="1"/>
  <c r="V1013" i="1"/>
  <c r="U1013" i="1"/>
  <c r="T1013" i="1"/>
  <c r="S1013" i="1"/>
  <c r="R1013" i="1"/>
  <c r="Q1013" i="1"/>
  <c r="P1013" i="1"/>
  <c r="O1013" i="1"/>
  <c r="N1013" i="1"/>
  <c r="M1013" i="1"/>
  <c r="L1013" i="1"/>
  <c r="K1013" i="1"/>
  <c r="S1012" i="1"/>
  <c r="Y999" i="1"/>
  <c r="X999" i="1"/>
  <c r="W999" i="1"/>
  <c r="V999" i="1"/>
  <c r="U999" i="1"/>
  <c r="T999" i="1"/>
  <c r="S999" i="1"/>
  <c r="R999" i="1"/>
  <c r="Q999" i="1"/>
  <c r="P999" i="1"/>
  <c r="O999" i="1"/>
  <c r="N999" i="1"/>
  <c r="M999" i="1"/>
  <c r="L999" i="1"/>
  <c r="K999" i="1"/>
  <c r="Y995" i="1"/>
  <c r="X995" i="1"/>
  <c r="W995" i="1"/>
  <c r="V995" i="1"/>
  <c r="U995" i="1"/>
  <c r="T995" i="1"/>
  <c r="S995" i="1"/>
  <c r="R995" i="1"/>
  <c r="Q995" i="1"/>
  <c r="P995" i="1"/>
  <c r="O995" i="1"/>
  <c r="N995" i="1"/>
  <c r="M995" i="1"/>
  <c r="L995" i="1"/>
  <c r="K995" i="1"/>
  <c r="Y994" i="1"/>
  <c r="X994" i="1"/>
  <c r="W994" i="1"/>
  <c r="V994" i="1"/>
  <c r="U994" i="1"/>
  <c r="T994" i="1"/>
  <c r="S994" i="1"/>
  <c r="R994" i="1"/>
  <c r="Q994" i="1"/>
  <c r="P994" i="1"/>
  <c r="O994" i="1"/>
  <c r="N994" i="1"/>
  <c r="M994" i="1"/>
  <c r="L994" i="1"/>
  <c r="K994" i="1"/>
  <c r="Y986" i="1"/>
  <c r="X986" i="1"/>
  <c r="W986" i="1"/>
  <c r="V986" i="1"/>
  <c r="U986" i="1"/>
  <c r="T986" i="1"/>
  <c r="S986" i="1"/>
  <c r="R986" i="1"/>
  <c r="Q986" i="1"/>
  <c r="P986" i="1"/>
  <c r="O986" i="1"/>
  <c r="N986" i="1"/>
  <c r="M986" i="1"/>
  <c r="L986" i="1"/>
  <c r="K986" i="1"/>
  <c r="Y985" i="1"/>
  <c r="X985" i="1"/>
  <c r="W985" i="1"/>
  <c r="V985" i="1"/>
  <c r="U985" i="1"/>
  <c r="T985" i="1"/>
  <c r="S985" i="1"/>
  <c r="R985" i="1"/>
  <c r="Q985" i="1"/>
  <c r="P985" i="1"/>
  <c r="O985" i="1"/>
  <c r="N985" i="1"/>
  <c r="M985" i="1"/>
  <c r="L985" i="1"/>
  <c r="K985" i="1"/>
  <c r="Y980" i="1"/>
  <c r="X980" i="1"/>
  <c r="W980" i="1"/>
  <c r="V980" i="1"/>
  <c r="U980" i="1"/>
  <c r="T980" i="1"/>
  <c r="S980" i="1"/>
  <c r="R980" i="1"/>
  <c r="Q980" i="1"/>
  <c r="P980" i="1"/>
  <c r="O980" i="1"/>
  <c r="N980" i="1"/>
  <c r="M980" i="1"/>
  <c r="L980" i="1"/>
  <c r="K980" i="1"/>
  <c r="AG975" i="1"/>
  <c r="AF975" i="1"/>
  <c r="AE975" i="1"/>
  <c r="AD975" i="1"/>
  <c r="AC975" i="1"/>
  <c r="AB975" i="1"/>
  <c r="AA975" i="1"/>
  <c r="Z975" i="1"/>
  <c r="Y975" i="1"/>
  <c r="U975" i="1"/>
  <c r="T975" i="1"/>
  <c r="S975" i="1"/>
  <c r="R975" i="1"/>
  <c r="Q975" i="1"/>
  <c r="P975" i="1"/>
  <c r="L975" i="1"/>
  <c r="AA974" i="1"/>
  <c r="Z974" i="1"/>
  <c r="Y974" i="1"/>
  <c r="X974" i="1"/>
  <c r="W974" i="1"/>
  <c r="V974" i="1"/>
  <c r="U974" i="1"/>
  <c r="T974" i="1"/>
  <c r="S974" i="1"/>
  <c r="O974" i="1"/>
  <c r="N974" i="1"/>
  <c r="M974" i="1"/>
  <c r="L974" i="1"/>
  <c r="H974" i="1"/>
  <c r="F974" i="1"/>
  <c r="E974" i="1"/>
  <c r="AA973" i="1"/>
  <c r="Z973" i="1"/>
  <c r="Y973" i="1"/>
  <c r="X973" i="1"/>
  <c r="W973" i="1"/>
  <c r="V973" i="1"/>
  <c r="U973" i="1"/>
  <c r="T973" i="1"/>
  <c r="S973" i="1"/>
  <c r="O973" i="1"/>
  <c r="N973" i="1"/>
  <c r="M973" i="1"/>
  <c r="L973" i="1"/>
  <c r="I972" i="1"/>
  <c r="H972" i="1"/>
  <c r="Y971" i="1"/>
  <c r="X971" i="1"/>
  <c r="W971" i="1"/>
  <c r="V971" i="1"/>
  <c r="U971" i="1"/>
  <c r="T971" i="1"/>
  <c r="S971" i="1"/>
  <c r="R971" i="1"/>
  <c r="Q971" i="1"/>
  <c r="P971" i="1"/>
  <c r="O971" i="1"/>
  <c r="N971" i="1"/>
  <c r="M971" i="1"/>
  <c r="L971" i="1"/>
  <c r="K971" i="1"/>
  <c r="S970" i="1"/>
  <c r="Y968" i="1"/>
  <c r="X968" i="1"/>
  <c r="W968" i="1"/>
  <c r="V968" i="1"/>
  <c r="U968" i="1"/>
  <c r="T968" i="1"/>
  <c r="S968" i="1"/>
  <c r="R968" i="1"/>
  <c r="Q968" i="1"/>
  <c r="P968" i="1"/>
  <c r="O968" i="1"/>
  <c r="N968" i="1"/>
  <c r="M968" i="1"/>
  <c r="L968" i="1"/>
  <c r="K968" i="1"/>
  <c r="Y962" i="1"/>
  <c r="X962" i="1"/>
  <c r="W962" i="1"/>
  <c r="V962" i="1"/>
  <c r="U962" i="1"/>
  <c r="T962" i="1"/>
  <c r="S962" i="1"/>
  <c r="R962" i="1"/>
  <c r="Q962" i="1"/>
  <c r="P962" i="1"/>
  <c r="O962" i="1"/>
  <c r="N962" i="1"/>
  <c r="M962" i="1"/>
  <c r="L962" i="1"/>
  <c r="K962" i="1"/>
  <c r="Y954" i="1"/>
  <c r="X954" i="1"/>
  <c r="W954" i="1"/>
  <c r="V954" i="1"/>
  <c r="U954" i="1"/>
  <c r="T954" i="1"/>
  <c r="S954" i="1"/>
  <c r="R954" i="1"/>
  <c r="Q954" i="1"/>
  <c r="P954" i="1"/>
  <c r="O954" i="1"/>
  <c r="N954" i="1"/>
  <c r="M954" i="1"/>
  <c r="L954" i="1"/>
  <c r="K954" i="1"/>
  <c r="Y946" i="1"/>
  <c r="X946" i="1"/>
  <c r="W946" i="1"/>
  <c r="V946" i="1"/>
  <c r="U946" i="1"/>
  <c r="T946" i="1"/>
  <c r="S946" i="1"/>
  <c r="R946" i="1"/>
  <c r="Q946" i="1"/>
  <c r="P946" i="1"/>
  <c r="O946" i="1"/>
  <c r="N946" i="1"/>
  <c r="M946" i="1"/>
  <c r="L946" i="1"/>
  <c r="K946" i="1"/>
  <c r="S944" i="1"/>
  <c r="Y935" i="1"/>
  <c r="X935" i="1"/>
  <c r="W935" i="1"/>
  <c r="V935" i="1"/>
  <c r="U935" i="1"/>
  <c r="T935" i="1"/>
  <c r="S935" i="1"/>
  <c r="R935" i="1"/>
  <c r="Q935" i="1"/>
  <c r="P935" i="1"/>
  <c r="O935" i="1"/>
  <c r="N935" i="1"/>
  <c r="M935" i="1"/>
  <c r="L935" i="1"/>
  <c r="K935" i="1"/>
  <c r="Y930" i="1"/>
  <c r="X930" i="1"/>
  <c r="W930" i="1"/>
  <c r="V930" i="1"/>
  <c r="U930" i="1"/>
  <c r="T930" i="1"/>
  <c r="S930" i="1"/>
  <c r="R930" i="1"/>
  <c r="Q930" i="1"/>
  <c r="P930" i="1"/>
  <c r="O930" i="1"/>
  <c r="N930" i="1"/>
  <c r="M930" i="1"/>
  <c r="L930" i="1"/>
  <c r="K930" i="1"/>
  <c r="Y925" i="1"/>
  <c r="X925" i="1"/>
  <c r="W925" i="1"/>
  <c r="V925" i="1"/>
  <c r="U925" i="1"/>
  <c r="T925" i="1"/>
  <c r="S925" i="1"/>
  <c r="R925" i="1"/>
  <c r="Q925" i="1"/>
  <c r="P925" i="1"/>
  <c r="O925" i="1"/>
  <c r="N925" i="1"/>
  <c r="M925" i="1"/>
  <c r="L925" i="1"/>
  <c r="K925" i="1"/>
  <c r="Y913" i="1"/>
  <c r="X913" i="1"/>
  <c r="W913" i="1"/>
  <c r="V913" i="1"/>
  <c r="U913" i="1"/>
  <c r="T913" i="1"/>
  <c r="S913" i="1"/>
  <c r="R913" i="1"/>
  <c r="Q913" i="1"/>
  <c r="P913" i="1"/>
  <c r="O913" i="1"/>
  <c r="N913" i="1"/>
  <c r="M913" i="1"/>
  <c r="L913" i="1"/>
  <c r="K913" i="1"/>
  <c r="Y912" i="1"/>
  <c r="X912" i="1"/>
  <c r="W912" i="1"/>
  <c r="V912" i="1"/>
  <c r="U912" i="1"/>
  <c r="T912" i="1"/>
  <c r="S912" i="1"/>
  <c r="R912" i="1"/>
  <c r="Q912" i="1"/>
  <c r="P912" i="1"/>
  <c r="O912" i="1"/>
  <c r="N912" i="1"/>
  <c r="M912" i="1"/>
  <c r="L912" i="1"/>
  <c r="K912" i="1"/>
  <c r="Y909" i="1"/>
  <c r="X909" i="1"/>
  <c r="W909" i="1"/>
  <c r="V909" i="1"/>
  <c r="U909" i="1"/>
  <c r="T909" i="1"/>
  <c r="S909" i="1"/>
  <c r="R909" i="1"/>
  <c r="Q909" i="1"/>
  <c r="P909" i="1"/>
  <c r="O909" i="1"/>
  <c r="N909" i="1"/>
  <c r="M909" i="1"/>
  <c r="L909" i="1"/>
  <c r="K909" i="1"/>
  <c r="AK906" i="1"/>
  <c r="AJ906" i="1"/>
  <c r="AI906" i="1"/>
  <c r="AH906" i="1"/>
  <c r="AG906" i="1"/>
  <c r="AF906" i="1"/>
  <c r="AE906" i="1"/>
  <c r="AD906" i="1"/>
  <c r="AC906" i="1"/>
  <c r="Y906" i="1"/>
  <c r="X906" i="1"/>
  <c r="W906" i="1"/>
  <c r="V906" i="1"/>
  <c r="U906" i="1"/>
  <c r="T906" i="1"/>
  <c r="P906" i="1"/>
  <c r="AA905" i="1"/>
  <c r="Z905" i="1"/>
  <c r="Y905" i="1"/>
  <c r="X905" i="1"/>
  <c r="W905" i="1"/>
  <c r="V905" i="1"/>
  <c r="U905" i="1"/>
  <c r="T905" i="1"/>
  <c r="S905" i="1"/>
  <c r="O905" i="1"/>
  <c r="N905" i="1"/>
  <c r="M905" i="1"/>
  <c r="L905" i="1"/>
  <c r="H905" i="1"/>
  <c r="F905" i="1"/>
  <c r="E905" i="1"/>
  <c r="AA904" i="1"/>
  <c r="Z904" i="1"/>
  <c r="Y904" i="1"/>
  <c r="X904" i="1"/>
  <c r="W904" i="1"/>
  <c r="V904" i="1"/>
  <c r="U904" i="1"/>
  <c r="T904" i="1"/>
  <c r="S904" i="1"/>
  <c r="O904" i="1"/>
  <c r="N904" i="1"/>
  <c r="M904" i="1"/>
  <c r="L904" i="1"/>
  <c r="Y901" i="1"/>
  <c r="X901" i="1"/>
  <c r="W901" i="1"/>
  <c r="V901" i="1"/>
  <c r="U901" i="1"/>
  <c r="T901" i="1"/>
  <c r="S901" i="1"/>
  <c r="R901" i="1"/>
  <c r="Q901" i="1"/>
  <c r="P901" i="1"/>
  <c r="O901" i="1"/>
  <c r="N901" i="1"/>
  <c r="M901" i="1"/>
  <c r="L901" i="1"/>
  <c r="K901" i="1"/>
  <c r="Y900" i="1"/>
  <c r="X900" i="1"/>
  <c r="W900" i="1"/>
  <c r="V900" i="1"/>
  <c r="U900" i="1"/>
  <c r="T900" i="1"/>
  <c r="S900" i="1"/>
  <c r="R900" i="1"/>
  <c r="Q900" i="1"/>
  <c r="P900" i="1"/>
  <c r="O900" i="1"/>
  <c r="N900" i="1"/>
  <c r="M900" i="1"/>
  <c r="L900" i="1"/>
  <c r="K900" i="1"/>
  <c r="Y889" i="1"/>
  <c r="X889" i="1"/>
  <c r="W889" i="1"/>
  <c r="V889" i="1"/>
  <c r="U889" i="1"/>
  <c r="T889" i="1"/>
  <c r="S889" i="1"/>
  <c r="R889" i="1"/>
  <c r="Q889" i="1"/>
  <c r="P889" i="1"/>
  <c r="O889" i="1"/>
  <c r="N889" i="1"/>
  <c r="M889" i="1"/>
  <c r="L889" i="1"/>
  <c r="K889" i="1"/>
  <c r="Y847" i="1"/>
  <c r="X847" i="1"/>
  <c r="W847" i="1"/>
  <c r="V847" i="1"/>
  <c r="U847" i="1"/>
  <c r="T847" i="1"/>
  <c r="S847" i="1"/>
  <c r="R847" i="1"/>
  <c r="Q847" i="1"/>
  <c r="P847" i="1"/>
  <c r="O847" i="1"/>
  <c r="N847" i="1"/>
  <c r="M847" i="1"/>
  <c r="L847" i="1"/>
  <c r="K847" i="1"/>
  <c r="Y842" i="1"/>
  <c r="X842" i="1"/>
  <c r="W842" i="1"/>
  <c r="V842" i="1"/>
  <c r="U842" i="1"/>
  <c r="T842" i="1"/>
  <c r="S842" i="1"/>
  <c r="R842" i="1"/>
  <c r="Q842" i="1"/>
  <c r="P842" i="1"/>
  <c r="O842" i="1"/>
  <c r="N842" i="1"/>
  <c r="M842" i="1"/>
  <c r="L842" i="1"/>
  <c r="K842" i="1"/>
  <c r="AG837" i="1"/>
  <c r="AF837" i="1"/>
  <c r="AE837" i="1"/>
  <c r="AD837" i="1"/>
  <c r="AC837" i="1"/>
  <c r="AB837" i="1"/>
  <c r="AA837" i="1"/>
  <c r="AA836" i="1"/>
  <c r="Z836" i="1"/>
  <c r="Y836" i="1"/>
  <c r="X836" i="1"/>
  <c r="W836" i="1"/>
  <c r="V836" i="1"/>
  <c r="U836" i="1"/>
  <c r="T836" i="1"/>
  <c r="S836" i="1"/>
  <c r="O836" i="1"/>
  <c r="N836" i="1"/>
  <c r="M836" i="1"/>
  <c r="L836" i="1"/>
  <c r="H836" i="1"/>
  <c r="F836" i="1"/>
  <c r="E836" i="1"/>
  <c r="AA835" i="1"/>
  <c r="Z835" i="1"/>
  <c r="Y835" i="1"/>
  <c r="X835" i="1"/>
  <c r="W835" i="1"/>
  <c r="V835" i="1"/>
  <c r="U835" i="1"/>
  <c r="T835" i="1"/>
  <c r="S835" i="1"/>
  <c r="O835" i="1"/>
  <c r="N835" i="1"/>
  <c r="M835" i="1"/>
  <c r="L835" i="1"/>
  <c r="Y833" i="1"/>
  <c r="X833" i="1"/>
  <c r="W833" i="1"/>
  <c r="V833" i="1"/>
  <c r="U833" i="1"/>
  <c r="T833" i="1"/>
  <c r="S833" i="1"/>
  <c r="R833" i="1"/>
  <c r="Q833" i="1"/>
  <c r="P833" i="1"/>
  <c r="O833" i="1"/>
  <c r="N833" i="1"/>
  <c r="M833" i="1"/>
  <c r="L833" i="1"/>
  <c r="K833" i="1"/>
  <c r="Y827" i="1"/>
  <c r="X827" i="1"/>
  <c r="W827" i="1"/>
  <c r="V827" i="1"/>
  <c r="U827" i="1"/>
  <c r="T827" i="1"/>
  <c r="S827" i="1"/>
  <c r="R827" i="1"/>
  <c r="Q827" i="1"/>
  <c r="P827" i="1"/>
  <c r="O827" i="1"/>
  <c r="N827" i="1"/>
  <c r="M827" i="1"/>
  <c r="L827" i="1"/>
  <c r="K827" i="1"/>
  <c r="Y830" i="1"/>
  <c r="X830" i="1"/>
  <c r="W830" i="1"/>
  <c r="V830" i="1"/>
  <c r="U830" i="1"/>
  <c r="T830" i="1"/>
  <c r="S830" i="1"/>
  <c r="R830" i="1"/>
  <c r="Q830" i="1"/>
  <c r="P830" i="1"/>
  <c r="O830" i="1"/>
  <c r="N830" i="1"/>
  <c r="M830" i="1"/>
  <c r="L830" i="1"/>
  <c r="K830" i="1"/>
  <c r="Y817" i="1"/>
  <c r="X817" i="1"/>
  <c r="W817" i="1"/>
  <c r="V817" i="1"/>
  <c r="U817" i="1"/>
  <c r="T817" i="1"/>
  <c r="S817" i="1"/>
  <c r="R817" i="1"/>
  <c r="Q817" i="1"/>
  <c r="P817" i="1"/>
  <c r="O817" i="1"/>
  <c r="N817" i="1"/>
  <c r="M817" i="1"/>
  <c r="L817" i="1"/>
  <c r="K817" i="1"/>
  <c r="Y818" i="1"/>
  <c r="X818" i="1"/>
  <c r="W818" i="1"/>
  <c r="V818" i="1"/>
  <c r="U818" i="1"/>
  <c r="T818" i="1"/>
  <c r="S818" i="1"/>
  <c r="R818" i="1"/>
  <c r="Q818" i="1"/>
  <c r="P818" i="1"/>
  <c r="O818" i="1"/>
  <c r="N818" i="1"/>
  <c r="M818" i="1"/>
  <c r="L818" i="1"/>
  <c r="K818" i="1"/>
  <c r="Y811" i="1"/>
  <c r="X811" i="1"/>
  <c r="W811" i="1"/>
  <c r="V811" i="1"/>
  <c r="U811" i="1"/>
  <c r="T811" i="1"/>
  <c r="S811" i="1"/>
  <c r="R811" i="1"/>
  <c r="Q811" i="1"/>
  <c r="P811" i="1"/>
  <c r="O811" i="1"/>
  <c r="N811" i="1"/>
  <c r="M811" i="1"/>
  <c r="L811" i="1"/>
  <c r="K811" i="1"/>
  <c r="Y810" i="1"/>
  <c r="X810" i="1"/>
  <c r="W810" i="1"/>
  <c r="V810" i="1"/>
  <c r="U810" i="1"/>
  <c r="T810" i="1"/>
  <c r="S810" i="1"/>
  <c r="R810" i="1"/>
  <c r="Q810" i="1"/>
  <c r="P810" i="1"/>
  <c r="O810" i="1"/>
  <c r="N810" i="1"/>
  <c r="M810" i="1"/>
  <c r="L810" i="1"/>
  <c r="K810" i="1"/>
  <c r="S799" i="1"/>
  <c r="S796" i="1"/>
  <c r="Y790" i="1"/>
  <c r="X790" i="1"/>
  <c r="W790" i="1"/>
  <c r="V790" i="1"/>
  <c r="U790" i="1"/>
  <c r="T790" i="1"/>
  <c r="S790" i="1"/>
  <c r="R790" i="1"/>
  <c r="Q790" i="1"/>
  <c r="P790" i="1"/>
  <c r="O790" i="1"/>
  <c r="N790" i="1"/>
  <c r="M790" i="1"/>
  <c r="L790" i="1"/>
  <c r="K790" i="1"/>
  <c r="Y779" i="1"/>
  <c r="X779" i="1"/>
  <c r="W779" i="1"/>
  <c r="V779" i="1"/>
  <c r="U779" i="1"/>
  <c r="T779" i="1"/>
  <c r="S779" i="1"/>
  <c r="R779" i="1"/>
  <c r="Q779" i="1"/>
  <c r="P779" i="1"/>
  <c r="O779" i="1"/>
  <c r="N779" i="1"/>
  <c r="M779" i="1"/>
  <c r="L779" i="1"/>
  <c r="K779" i="1"/>
  <c r="AG769" i="1"/>
  <c r="AF769" i="1"/>
  <c r="AE769" i="1"/>
  <c r="AD769" i="1"/>
  <c r="AC769" i="1"/>
  <c r="AB769" i="1"/>
  <c r="AA769" i="1"/>
  <c r="Z769" i="1"/>
  <c r="Y769" i="1"/>
  <c r="U769" i="1"/>
  <c r="T769" i="1"/>
  <c r="S769" i="1"/>
  <c r="R769" i="1"/>
  <c r="L769" i="1"/>
  <c r="AA768" i="1"/>
  <c r="Z768" i="1"/>
  <c r="Y768" i="1"/>
  <c r="X768" i="1"/>
  <c r="W768" i="1"/>
  <c r="V768" i="1"/>
  <c r="U768" i="1"/>
  <c r="T768" i="1"/>
  <c r="S768" i="1"/>
  <c r="O768" i="1"/>
  <c r="N768" i="1"/>
  <c r="M768" i="1"/>
  <c r="L768" i="1"/>
  <c r="H768" i="1"/>
  <c r="F768" i="1"/>
  <c r="E768" i="1"/>
  <c r="AA767" i="1"/>
  <c r="Z767" i="1"/>
  <c r="Y767" i="1"/>
  <c r="X767" i="1"/>
  <c r="W767" i="1"/>
  <c r="V767" i="1"/>
  <c r="U767" i="1"/>
  <c r="T767" i="1"/>
  <c r="S767" i="1"/>
  <c r="O767" i="1"/>
  <c r="N767" i="1"/>
  <c r="M767" i="1"/>
  <c r="L767" i="1"/>
  <c r="I766" i="1"/>
  <c r="H766" i="1"/>
  <c r="I765" i="1"/>
  <c r="H765" i="1"/>
  <c r="S726" i="1"/>
  <c r="Y762" i="1"/>
  <c r="X762" i="1"/>
  <c r="W762" i="1"/>
  <c r="V762" i="1"/>
  <c r="U762" i="1"/>
  <c r="T762" i="1"/>
  <c r="S762" i="1"/>
  <c r="R762" i="1"/>
  <c r="Q762" i="1"/>
  <c r="P762" i="1"/>
  <c r="O762" i="1"/>
  <c r="N762" i="1"/>
  <c r="M762" i="1"/>
  <c r="L762" i="1"/>
  <c r="K762" i="1"/>
  <c r="Y708" i="1"/>
  <c r="X708" i="1"/>
  <c r="W708" i="1"/>
  <c r="V708" i="1"/>
  <c r="U708" i="1"/>
  <c r="T708" i="1"/>
  <c r="S708" i="1"/>
  <c r="R708" i="1"/>
  <c r="Q708" i="1"/>
  <c r="P708" i="1"/>
  <c r="O708" i="1"/>
  <c r="N708" i="1"/>
  <c r="M708" i="1"/>
  <c r="L708" i="1"/>
  <c r="K708" i="1"/>
  <c r="Y702" i="1"/>
  <c r="X702" i="1"/>
  <c r="W702" i="1"/>
  <c r="V702" i="1"/>
  <c r="U702" i="1"/>
  <c r="T702" i="1"/>
  <c r="S702" i="1"/>
  <c r="R702" i="1"/>
  <c r="Q702" i="1"/>
  <c r="P702" i="1"/>
  <c r="O702" i="1"/>
  <c r="N702" i="1"/>
  <c r="M702" i="1"/>
  <c r="L702" i="1"/>
  <c r="K702" i="1"/>
  <c r="AG698" i="1"/>
  <c r="AF698" i="1"/>
  <c r="AE698" i="1"/>
  <c r="AD698" i="1"/>
  <c r="AC698" i="1"/>
  <c r="AB698" i="1"/>
  <c r="AA698" i="1"/>
  <c r="Z698" i="1"/>
  <c r="Y698" i="1"/>
  <c r="U698" i="1"/>
  <c r="T698" i="1"/>
  <c r="S698" i="1"/>
  <c r="R698" i="1"/>
  <c r="Q698" i="1"/>
  <c r="AA697" i="1"/>
  <c r="Z697" i="1"/>
  <c r="Y697" i="1"/>
  <c r="X697" i="1"/>
  <c r="W697" i="1"/>
  <c r="V697" i="1"/>
  <c r="U697" i="1"/>
  <c r="T697" i="1"/>
  <c r="S697" i="1"/>
  <c r="O697" i="1"/>
  <c r="N697" i="1"/>
  <c r="M697" i="1"/>
  <c r="L697" i="1"/>
  <c r="H697" i="1"/>
  <c r="F697" i="1"/>
  <c r="AA696" i="1"/>
  <c r="Z696" i="1"/>
  <c r="Y696" i="1"/>
  <c r="X696" i="1"/>
  <c r="W696" i="1"/>
  <c r="V696" i="1"/>
  <c r="U696" i="1"/>
  <c r="T696" i="1"/>
  <c r="S696" i="1"/>
  <c r="O696" i="1"/>
  <c r="N696" i="1"/>
  <c r="M696" i="1"/>
  <c r="L696" i="1"/>
  <c r="I693" i="1"/>
  <c r="Y691" i="1"/>
  <c r="X691" i="1"/>
  <c r="W691" i="1"/>
  <c r="V691" i="1"/>
  <c r="U691" i="1"/>
  <c r="T691" i="1"/>
  <c r="S691" i="1"/>
  <c r="R691" i="1"/>
  <c r="Q691" i="1"/>
  <c r="P691" i="1"/>
  <c r="O691" i="1"/>
  <c r="N691" i="1"/>
  <c r="M691" i="1"/>
  <c r="L691" i="1"/>
  <c r="K691" i="1"/>
  <c r="Y635" i="1"/>
  <c r="X635" i="1"/>
  <c r="W635" i="1"/>
  <c r="V635" i="1"/>
  <c r="U635" i="1"/>
  <c r="T635" i="1"/>
  <c r="S635" i="1"/>
  <c r="R635" i="1"/>
  <c r="Q635" i="1"/>
  <c r="P635" i="1"/>
  <c r="O635" i="1"/>
  <c r="N635" i="1"/>
  <c r="M635" i="1"/>
  <c r="L635" i="1"/>
  <c r="K635" i="1"/>
  <c r="Y689" i="1"/>
  <c r="X689" i="1"/>
  <c r="W689" i="1"/>
  <c r="V689" i="1"/>
  <c r="U689" i="1"/>
  <c r="T689" i="1"/>
  <c r="S689" i="1"/>
  <c r="R689" i="1"/>
  <c r="Q689" i="1"/>
  <c r="P689" i="1"/>
  <c r="O689" i="1"/>
  <c r="N689" i="1"/>
  <c r="M689" i="1"/>
  <c r="L689" i="1"/>
  <c r="K689" i="1"/>
  <c r="Y677" i="1"/>
  <c r="X677" i="1"/>
  <c r="W677" i="1"/>
  <c r="V677" i="1"/>
  <c r="U677" i="1"/>
  <c r="T677" i="1"/>
  <c r="S677" i="1"/>
  <c r="R677" i="1"/>
  <c r="Q677" i="1"/>
  <c r="P677" i="1"/>
  <c r="O677" i="1"/>
  <c r="N677" i="1"/>
  <c r="M677" i="1"/>
  <c r="L677" i="1"/>
  <c r="K677" i="1"/>
  <c r="Y683" i="1"/>
  <c r="X683" i="1"/>
  <c r="W683" i="1"/>
  <c r="V683" i="1"/>
  <c r="U683" i="1"/>
  <c r="T683" i="1"/>
  <c r="S683" i="1"/>
  <c r="R683" i="1"/>
  <c r="Q683" i="1"/>
  <c r="P683" i="1"/>
  <c r="O683" i="1"/>
  <c r="N683" i="1"/>
  <c r="M683" i="1"/>
  <c r="L683" i="1"/>
  <c r="K683" i="1"/>
  <c r="Y678" i="1"/>
  <c r="X678" i="1"/>
  <c r="W678" i="1"/>
  <c r="V678" i="1"/>
  <c r="U678" i="1"/>
  <c r="T678" i="1"/>
  <c r="S678" i="1"/>
  <c r="R678" i="1"/>
  <c r="Q678" i="1"/>
  <c r="P678" i="1"/>
  <c r="O678" i="1"/>
  <c r="N678" i="1"/>
  <c r="M678" i="1"/>
  <c r="L678" i="1"/>
  <c r="K678" i="1"/>
  <c r="Y675" i="1"/>
  <c r="X675" i="1"/>
  <c r="W675" i="1"/>
  <c r="V675" i="1"/>
  <c r="U675" i="1"/>
  <c r="T675" i="1"/>
  <c r="S675" i="1"/>
  <c r="R675" i="1"/>
  <c r="Q675" i="1"/>
  <c r="P675" i="1"/>
  <c r="O675" i="1"/>
  <c r="N675" i="1"/>
  <c r="M675" i="1"/>
  <c r="L675" i="1"/>
  <c r="Y671" i="1"/>
  <c r="X671" i="1"/>
  <c r="W671" i="1"/>
  <c r="V671" i="1"/>
  <c r="U671" i="1"/>
  <c r="T671" i="1"/>
  <c r="S671" i="1"/>
  <c r="R671" i="1"/>
  <c r="Q671" i="1"/>
  <c r="P671" i="1"/>
  <c r="O671" i="1"/>
  <c r="N671" i="1"/>
  <c r="M671" i="1"/>
  <c r="L671" i="1"/>
  <c r="K671" i="1"/>
  <c r="Y666" i="1"/>
  <c r="X666" i="1"/>
  <c r="W666" i="1"/>
  <c r="V666" i="1"/>
  <c r="U666" i="1"/>
  <c r="T666" i="1"/>
  <c r="S666" i="1"/>
  <c r="R666" i="1"/>
  <c r="Q666" i="1"/>
  <c r="P666" i="1"/>
  <c r="O666" i="1"/>
  <c r="N666" i="1"/>
  <c r="M666" i="1"/>
  <c r="L666" i="1"/>
  <c r="K666" i="1"/>
  <c r="Y652" i="1"/>
  <c r="X652" i="1"/>
  <c r="W652" i="1"/>
  <c r="V652" i="1"/>
  <c r="U652" i="1"/>
  <c r="T652" i="1"/>
  <c r="S652" i="1"/>
  <c r="R652" i="1"/>
  <c r="Q652" i="1"/>
  <c r="P652" i="1"/>
  <c r="O652" i="1"/>
  <c r="N652" i="1"/>
  <c r="M652" i="1"/>
  <c r="L652" i="1"/>
  <c r="K652" i="1"/>
  <c r="Y645" i="1"/>
  <c r="X645" i="1"/>
  <c r="W645" i="1"/>
  <c r="V645" i="1"/>
  <c r="U645" i="1"/>
  <c r="T645" i="1"/>
  <c r="S645" i="1"/>
  <c r="R645" i="1"/>
  <c r="Q645" i="1"/>
  <c r="P645" i="1"/>
  <c r="O645" i="1"/>
  <c r="N645" i="1"/>
  <c r="M645" i="1"/>
  <c r="L645" i="1"/>
  <c r="K645" i="1"/>
  <c r="Y637" i="1"/>
  <c r="X637" i="1"/>
  <c r="W637" i="1"/>
  <c r="V637" i="1"/>
  <c r="U637" i="1"/>
  <c r="T637" i="1"/>
  <c r="S637" i="1"/>
  <c r="R637" i="1"/>
  <c r="Q637" i="1"/>
  <c r="P637" i="1"/>
  <c r="O637" i="1"/>
  <c r="N637" i="1"/>
  <c r="M637" i="1"/>
  <c r="L637" i="1"/>
  <c r="K637" i="1"/>
  <c r="AD629" i="1"/>
  <c r="AC629" i="1"/>
  <c r="AB629" i="1"/>
  <c r="AA629" i="1"/>
  <c r="Z629" i="1"/>
  <c r="Y629" i="1"/>
  <c r="X629" i="1"/>
  <c r="W629" i="1"/>
  <c r="V629" i="1"/>
  <c r="R629" i="1"/>
  <c r="Q629" i="1"/>
  <c r="P629" i="1"/>
  <c r="O629" i="1"/>
  <c r="N629" i="1"/>
  <c r="M629" i="1"/>
  <c r="X628" i="1"/>
  <c r="W628" i="1"/>
  <c r="V628" i="1"/>
  <c r="U628" i="1"/>
  <c r="T628" i="1"/>
  <c r="S628" i="1"/>
  <c r="R628" i="1"/>
  <c r="Q628" i="1"/>
  <c r="P628" i="1"/>
  <c r="L628" i="1"/>
  <c r="K628" i="1"/>
  <c r="J628" i="1"/>
  <c r="I628" i="1"/>
  <c r="H628" i="1"/>
  <c r="F628" i="1"/>
  <c r="E628" i="1"/>
  <c r="X627" i="1"/>
  <c r="W627" i="1"/>
  <c r="V627" i="1"/>
  <c r="U627" i="1"/>
  <c r="T627" i="1"/>
  <c r="S627" i="1"/>
  <c r="R627" i="1"/>
  <c r="Q627" i="1"/>
  <c r="P627" i="1"/>
  <c r="L627" i="1"/>
  <c r="K627" i="1"/>
  <c r="J627" i="1"/>
  <c r="I627" i="1"/>
  <c r="Y624" i="1"/>
  <c r="X624" i="1"/>
  <c r="W624" i="1"/>
  <c r="V624" i="1"/>
  <c r="U624" i="1"/>
  <c r="T624" i="1"/>
  <c r="S624" i="1"/>
  <c r="R624" i="1"/>
  <c r="Q624" i="1"/>
  <c r="P624" i="1"/>
  <c r="O624" i="1"/>
  <c r="N624" i="1"/>
  <c r="M624" i="1"/>
  <c r="L624" i="1"/>
  <c r="K624" i="1"/>
  <c r="Y613" i="1"/>
  <c r="X613" i="1"/>
  <c r="W613" i="1"/>
  <c r="V613" i="1"/>
  <c r="U613" i="1"/>
  <c r="T613" i="1"/>
  <c r="S613" i="1"/>
  <c r="R613" i="1"/>
  <c r="Q613" i="1"/>
  <c r="P613" i="1"/>
  <c r="O613" i="1"/>
  <c r="N613" i="1"/>
  <c r="M613" i="1"/>
  <c r="L613" i="1"/>
  <c r="K613" i="1"/>
  <c r="Y606" i="1"/>
  <c r="X606" i="1"/>
  <c r="W606" i="1"/>
  <c r="V606" i="1"/>
  <c r="U606" i="1"/>
  <c r="T606" i="1"/>
  <c r="S606" i="1"/>
  <c r="R606" i="1"/>
  <c r="Q606" i="1"/>
  <c r="P606" i="1"/>
  <c r="O606" i="1"/>
  <c r="N606" i="1"/>
  <c r="M606" i="1"/>
  <c r="L606" i="1"/>
  <c r="K606" i="1"/>
  <c r="Y597" i="1"/>
  <c r="X597" i="1"/>
  <c r="W597" i="1"/>
  <c r="V597" i="1"/>
  <c r="U597" i="1"/>
  <c r="T597" i="1"/>
  <c r="S597" i="1"/>
  <c r="R597" i="1"/>
  <c r="Q597" i="1"/>
  <c r="P597" i="1"/>
  <c r="O597" i="1"/>
  <c r="N597" i="1"/>
  <c r="M597" i="1"/>
  <c r="L597" i="1"/>
  <c r="K597" i="1"/>
  <c r="Y599" i="1"/>
  <c r="X599" i="1"/>
  <c r="W599" i="1"/>
  <c r="V599" i="1"/>
  <c r="U599" i="1"/>
  <c r="T599" i="1"/>
  <c r="S599" i="1"/>
  <c r="R599" i="1"/>
  <c r="Q599" i="1"/>
  <c r="P599" i="1"/>
  <c r="O599" i="1"/>
  <c r="N599" i="1"/>
  <c r="M599" i="1"/>
  <c r="L599" i="1"/>
  <c r="K599" i="1"/>
  <c r="Y601" i="1"/>
  <c r="X601" i="1"/>
  <c r="W601" i="1"/>
  <c r="V601" i="1"/>
  <c r="U601" i="1"/>
  <c r="T601" i="1"/>
  <c r="S601" i="1"/>
  <c r="R601" i="1"/>
  <c r="Q601" i="1"/>
  <c r="P601" i="1"/>
  <c r="O601" i="1"/>
  <c r="N601" i="1"/>
  <c r="M601" i="1"/>
  <c r="L601" i="1"/>
  <c r="K601" i="1"/>
  <c r="Y595" i="1"/>
  <c r="X595" i="1"/>
  <c r="W595" i="1"/>
  <c r="V595" i="1"/>
  <c r="U595" i="1"/>
  <c r="T595" i="1"/>
  <c r="S595" i="1"/>
  <c r="R595" i="1"/>
  <c r="Q595" i="1"/>
  <c r="P595" i="1"/>
  <c r="O595" i="1"/>
  <c r="N595" i="1"/>
  <c r="M595" i="1"/>
  <c r="L595" i="1"/>
  <c r="K595" i="1"/>
  <c r="Y589" i="1"/>
  <c r="X589" i="1"/>
  <c r="W589" i="1"/>
  <c r="V589" i="1"/>
  <c r="U589" i="1"/>
  <c r="T589" i="1"/>
  <c r="S589" i="1"/>
  <c r="R589" i="1"/>
  <c r="Q589" i="1"/>
  <c r="P589" i="1"/>
  <c r="O589" i="1"/>
  <c r="N589" i="1"/>
  <c r="M589" i="1"/>
  <c r="L589" i="1"/>
  <c r="K589" i="1"/>
  <c r="Y585" i="1"/>
  <c r="X585" i="1"/>
  <c r="W585" i="1"/>
  <c r="V585" i="1"/>
  <c r="U585" i="1"/>
  <c r="T585" i="1"/>
  <c r="S585" i="1"/>
  <c r="R585" i="1"/>
  <c r="Q585" i="1"/>
  <c r="P585" i="1"/>
  <c r="O585" i="1"/>
  <c r="N585" i="1"/>
  <c r="M585" i="1"/>
  <c r="L585" i="1"/>
  <c r="K585" i="1"/>
  <c r="S581" i="1"/>
  <c r="Y568" i="1"/>
  <c r="X568" i="1"/>
  <c r="W568" i="1"/>
  <c r="V568" i="1"/>
  <c r="U568" i="1"/>
  <c r="T568" i="1"/>
  <c r="S568" i="1"/>
  <c r="R568" i="1"/>
  <c r="Q568" i="1"/>
  <c r="P568" i="1"/>
  <c r="O568" i="1"/>
  <c r="N568" i="1"/>
  <c r="M568" i="1"/>
  <c r="L568" i="1"/>
  <c r="K568" i="1"/>
  <c r="AG560" i="1"/>
  <c r="AF560" i="1"/>
  <c r="AE560" i="1"/>
  <c r="AD560" i="1"/>
  <c r="AC560" i="1"/>
  <c r="AB560" i="1"/>
  <c r="AA560" i="1"/>
  <c r="Z560" i="1"/>
  <c r="Y560" i="1"/>
  <c r="U560" i="1"/>
  <c r="T560" i="1"/>
  <c r="S560" i="1"/>
  <c r="R560" i="1"/>
  <c r="Q560" i="1"/>
  <c r="P560" i="1"/>
  <c r="AA559" i="1"/>
  <c r="Z559" i="1"/>
  <c r="Y559" i="1"/>
  <c r="X559" i="1"/>
  <c r="W559" i="1"/>
  <c r="V559" i="1"/>
  <c r="U559" i="1"/>
  <c r="T559" i="1"/>
  <c r="S559" i="1"/>
  <c r="O559" i="1"/>
  <c r="N559" i="1"/>
  <c r="M559" i="1"/>
  <c r="L559" i="1"/>
  <c r="H559" i="1"/>
  <c r="F559" i="1"/>
  <c r="E559" i="1"/>
  <c r="AA558" i="1"/>
  <c r="Z558" i="1"/>
  <c r="Y558" i="1"/>
  <c r="X558" i="1"/>
  <c r="W558" i="1"/>
  <c r="V558" i="1"/>
  <c r="U558" i="1"/>
  <c r="T558" i="1"/>
  <c r="S558" i="1"/>
  <c r="O558" i="1"/>
  <c r="N558" i="1"/>
  <c r="M558" i="1"/>
  <c r="L558" i="1"/>
  <c r="Y555" i="1"/>
  <c r="X555" i="1"/>
  <c r="W555" i="1"/>
  <c r="V555" i="1"/>
  <c r="U555" i="1"/>
  <c r="T555" i="1"/>
  <c r="S555" i="1"/>
  <c r="R555" i="1"/>
  <c r="Q555" i="1"/>
  <c r="P555" i="1"/>
  <c r="O555" i="1"/>
  <c r="N555" i="1"/>
  <c r="M555" i="1"/>
  <c r="L555" i="1"/>
  <c r="K555" i="1"/>
  <c r="Y540" i="1"/>
  <c r="X540" i="1"/>
  <c r="W540" i="1"/>
  <c r="V540" i="1"/>
  <c r="U540" i="1"/>
  <c r="T540" i="1"/>
  <c r="S540" i="1"/>
  <c r="R540" i="1"/>
  <c r="Q540" i="1"/>
  <c r="P540" i="1"/>
  <c r="O540" i="1"/>
  <c r="N540" i="1"/>
  <c r="M540" i="1"/>
  <c r="L540" i="1"/>
  <c r="K540" i="1"/>
  <c r="Y554" i="1"/>
  <c r="X554" i="1"/>
  <c r="W554" i="1"/>
  <c r="V554" i="1"/>
  <c r="U554" i="1"/>
  <c r="T554" i="1"/>
  <c r="S554" i="1"/>
  <c r="R554" i="1"/>
  <c r="Q554" i="1"/>
  <c r="P554" i="1"/>
  <c r="O554" i="1"/>
  <c r="N554" i="1"/>
  <c r="M554" i="1"/>
  <c r="L554" i="1"/>
  <c r="K554" i="1"/>
  <c r="Y546" i="1"/>
  <c r="X546" i="1"/>
  <c r="W546" i="1"/>
  <c r="V546" i="1"/>
  <c r="U546" i="1"/>
  <c r="T546" i="1"/>
  <c r="S546" i="1"/>
  <c r="R546" i="1"/>
  <c r="Q546" i="1"/>
  <c r="P546" i="1"/>
  <c r="O546" i="1"/>
  <c r="N546" i="1"/>
  <c r="M546" i="1"/>
  <c r="L546" i="1"/>
  <c r="K546" i="1"/>
  <c r="Y536" i="1"/>
  <c r="X536" i="1"/>
  <c r="W536" i="1"/>
  <c r="V536" i="1"/>
  <c r="U536" i="1"/>
  <c r="T536" i="1"/>
  <c r="S536" i="1"/>
  <c r="R536" i="1"/>
  <c r="Q536" i="1"/>
  <c r="P536" i="1"/>
  <c r="O536" i="1"/>
  <c r="N536" i="1"/>
  <c r="M536" i="1"/>
  <c r="L536" i="1"/>
  <c r="K536" i="1"/>
  <c r="S524" i="1"/>
  <c r="Y531" i="1"/>
  <c r="X531" i="1"/>
  <c r="W531" i="1"/>
  <c r="V531" i="1"/>
  <c r="U531" i="1"/>
  <c r="T531" i="1"/>
  <c r="S531" i="1"/>
  <c r="R531" i="1"/>
  <c r="Q531" i="1"/>
  <c r="P531" i="1"/>
  <c r="O531" i="1"/>
  <c r="N531" i="1"/>
  <c r="M531" i="1"/>
  <c r="L531" i="1"/>
  <c r="K531" i="1"/>
  <c r="Y518" i="1"/>
  <c r="X518" i="1"/>
  <c r="W518" i="1"/>
  <c r="V518" i="1"/>
  <c r="U518" i="1"/>
  <c r="T518" i="1"/>
  <c r="S518" i="1"/>
  <c r="R518" i="1"/>
  <c r="Q518" i="1"/>
  <c r="P518" i="1"/>
  <c r="O518" i="1"/>
  <c r="N518" i="1"/>
  <c r="M518" i="1"/>
  <c r="L518" i="1"/>
  <c r="K518" i="1"/>
  <c r="Y502" i="1"/>
  <c r="X502" i="1"/>
  <c r="W502" i="1"/>
  <c r="V502" i="1"/>
  <c r="U502" i="1"/>
  <c r="T502" i="1"/>
  <c r="S502" i="1"/>
  <c r="R502" i="1"/>
  <c r="Q502" i="1"/>
  <c r="P502" i="1"/>
  <c r="O502" i="1"/>
  <c r="N502" i="1"/>
  <c r="M502" i="1"/>
  <c r="L502" i="1"/>
  <c r="K502" i="1"/>
  <c r="Y500" i="1"/>
  <c r="X500" i="1"/>
  <c r="W500" i="1"/>
  <c r="V500" i="1"/>
  <c r="U500" i="1"/>
  <c r="T500" i="1"/>
  <c r="S500" i="1"/>
  <c r="R500" i="1"/>
  <c r="Q500" i="1"/>
  <c r="P500" i="1"/>
  <c r="O500" i="1"/>
  <c r="N500" i="1"/>
  <c r="M500" i="1"/>
  <c r="L500" i="1"/>
  <c r="K500" i="1"/>
  <c r="AK497" i="1"/>
  <c r="AJ497" i="1"/>
  <c r="AI497" i="1"/>
  <c r="AH497" i="1"/>
  <c r="AG497" i="1"/>
  <c r="AF497" i="1"/>
  <c r="AE497" i="1"/>
  <c r="AD497" i="1"/>
  <c r="AC497" i="1"/>
  <c r="Y497" i="1"/>
  <c r="X497" i="1"/>
  <c r="W497" i="1"/>
  <c r="V497" i="1"/>
  <c r="U497" i="1"/>
  <c r="T497" i="1"/>
  <c r="P497" i="1"/>
  <c r="Y494" i="1"/>
  <c r="X494" i="1"/>
  <c r="W494" i="1"/>
  <c r="V494" i="1"/>
  <c r="U494" i="1"/>
  <c r="T494" i="1"/>
  <c r="S494" i="1"/>
  <c r="R494" i="1"/>
  <c r="Q494" i="1"/>
  <c r="P494" i="1"/>
  <c r="O494" i="1"/>
  <c r="N494" i="1"/>
  <c r="M494" i="1"/>
  <c r="L494" i="1"/>
  <c r="K494" i="1"/>
  <c r="AE487" i="1"/>
  <c r="AD487" i="1"/>
  <c r="AC487" i="1"/>
  <c r="AB487" i="1"/>
  <c r="AA487" i="1"/>
  <c r="Z487" i="1"/>
  <c r="Y487" i="1"/>
  <c r="X487" i="1"/>
  <c r="W487" i="1"/>
  <c r="S487" i="1"/>
  <c r="R487" i="1"/>
  <c r="Q487" i="1"/>
  <c r="P487" i="1"/>
  <c r="O487" i="1"/>
  <c r="N487" i="1"/>
  <c r="H487" i="1"/>
  <c r="F487" i="1"/>
  <c r="E487" i="1"/>
  <c r="AE486" i="1"/>
  <c r="AD486" i="1"/>
  <c r="AC486" i="1"/>
  <c r="AB486" i="1"/>
  <c r="AA486" i="1"/>
  <c r="Z486" i="1"/>
  <c r="Y486" i="1"/>
  <c r="X486" i="1"/>
  <c r="W486" i="1"/>
  <c r="S486" i="1"/>
  <c r="R486" i="1"/>
  <c r="Q486" i="1"/>
  <c r="P486" i="1"/>
  <c r="O486" i="1"/>
  <c r="N486" i="1"/>
  <c r="Y483" i="1"/>
  <c r="X483" i="1"/>
  <c r="W483" i="1"/>
  <c r="V483" i="1"/>
  <c r="U483" i="1"/>
  <c r="T483" i="1"/>
  <c r="S483" i="1"/>
  <c r="R483" i="1"/>
  <c r="Q483" i="1"/>
  <c r="P483" i="1"/>
  <c r="O483" i="1"/>
  <c r="N483" i="1"/>
  <c r="M483" i="1"/>
  <c r="L483" i="1"/>
  <c r="K483" i="1"/>
  <c r="Y463" i="1"/>
  <c r="X463" i="1"/>
  <c r="W463" i="1"/>
  <c r="V463" i="1"/>
  <c r="U463" i="1"/>
  <c r="T463" i="1"/>
  <c r="S463" i="1"/>
  <c r="R463" i="1"/>
  <c r="Q463" i="1"/>
  <c r="P463" i="1"/>
  <c r="O463" i="1"/>
  <c r="N463" i="1"/>
  <c r="M463" i="1"/>
  <c r="L463" i="1"/>
  <c r="K463" i="1"/>
  <c r="Y464" i="1"/>
  <c r="X464" i="1"/>
  <c r="W464" i="1"/>
  <c r="V464" i="1"/>
  <c r="U464" i="1"/>
  <c r="T464" i="1"/>
  <c r="S464" i="1"/>
  <c r="R464" i="1"/>
  <c r="Q464" i="1"/>
  <c r="P464" i="1"/>
  <c r="O464" i="1"/>
  <c r="N464" i="1"/>
  <c r="M464" i="1"/>
  <c r="L464" i="1"/>
  <c r="K464" i="1"/>
  <c r="Y454" i="1"/>
  <c r="X454" i="1"/>
  <c r="W454" i="1"/>
  <c r="V454" i="1"/>
  <c r="U454" i="1"/>
  <c r="T454" i="1"/>
  <c r="S454" i="1"/>
  <c r="R454" i="1"/>
  <c r="Q454" i="1"/>
  <c r="P454" i="1"/>
  <c r="O454" i="1"/>
  <c r="N454" i="1"/>
  <c r="M454" i="1"/>
  <c r="L454" i="1"/>
  <c r="K454" i="1"/>
  <c r="Y446" i="1"/>
  <c r="X446" i="1"/>
  <c r="W446" i="1"/>
  <c r="V446" i="1"/>
  <c r="U446" i="1"/>
  <c r="T446" i="1"/>
  <c r="S446" i="1"/>
  <c r="R446" i="1"/>
  <c r="Q446" i="1"/>
  <c r="P446" i="1"/>
  <c r="O446" i="1"/>
  <c r="N446" i="1"/>
  <c r="M446" i="1"/>
  <c r="L446" i="1"/>
  <c r="K446" i="1"/>
  <c r="Y444" i="1"/>
  <c r="X444" i="1"/>
  <c r="W444" i="1"/>
  <c r="V444" i="1"/>
  <c r="U444" i="1"/>
  <c r="T444" i="1"/>
  <c r="S444" i="1"/>
  <c r="R444" i="1"/>
  <c r="Q444" i="1"/>
  <c r="P444" i="1"/>
  <c r="O444" i="1"/>
  <c r="N444" i="1"/>
  <c r="M444" i="1"/>
  <c r="L444" i="1"/>
  <c r="K444" i="1"/>
  <c r="Y432" i="1"/>
  <c r="X432" i="1"/>
  <c r="W432" i="1"/>
  <c r="V432" i="1"/>
  <c r="U432" i="1"/>
  <c r="T432" i="1"/>
  <c r="S432" i="1"/>
  <c r="R432" i="1"/>
  <c r="Q432" i="1"/>
  <c r="P432" i="1"/>
  <c r="O432" i="1"/>
  <c r="N432" i="1"/>
  <c r="M432" i="1"/>
  <c r="L432" i="1"/>
  <c r="K432" i="1"/>
  <c r="AG420" i="1"/>
  <c r="AF420" i="1"/>
  <c r="AE420" i="1"/>
  <c r="AD420" i="1"/>
  <c r="AC420" i="1"/>
  <c r="AB420" i="1"/>
  <c r="AE419" i="1"/>
  <c r="AD419" i="1"/>
  <c r="AC419" i="1"/>
  <c r="AB419" i="1"/>
  <c r="AA419" i="1"/>
  <c r="Z419" i="1"/>
  <c r="Y419" i="1"/>
  <c r="X419" i="1"/>
  <c r="W419" i="1"/>
  <c r="S419" i="1"/>
  <c r="R419" i="1"/>
  <c r="Q419" i="1"/>
  <c r="P419" i="1"/>
  <c r="O419" i="1"/>
  <c r="N419" i="1"/>
  <c r="H419" i="1"/>
  <c r="F419" i="1"/>
  <c r="E419" i="1"/>
  <c r="AE418" i="1"/>
  <c r="AD418" i="1"/>
  <c r="AC418" i="1"/>
  <c r="AB418" i="1"/>
  <c r="AA418" i="1"/>
  <c r="Z418" i="1"/>
  <c r="Y418" i="1"/>
  <c r="X418" i="1"/>
  <c r="W418" i="1"/>
  <c r="S418" i="1"/>
  <c r="R418" i="1"/>
  <c r="Q418" i="1"/>
  <c r="P418" i="1"/>
  <c r="O418" i="1"/>
  <c r="N418" i="1"/>
  <c r="AK414" i="1"/>
  <c r="AJ414" i="1"/>
  <c r="AI414" i="1"/>
  <c r="AH414" i="1"/>
  <c r="AG414" i="1"/>
  <c r="AF414" i="1"/>
  <c r="AE414" i="1"/>
  <c r="AD414" i="1"/>
  <c r="AC414" i="1"/>
  <c r="Y414" i="1"/>
  <c r="X414" i="1"/>
  <c r="W414" i="1"/>
  <c r="V414" i="1"/>
  <c r="U414" i="1"/>
  <c r="T414" i="1"/>
  <c r="P414" i="1"/>
  <c r="Y409" i="1"/>
  <c r="X409" i="1"/>
  <c r="W409" i="1"/>
  <c r="V409" i="1"/>
  <c r="U409" i="1"/>
  <c r="T409" i="1"/>
  <c r="S409" i="1"/>
  <c r="R409" i="1"/>
  <c r="Q409" i="1"/>
  <c r="P409" i="1"/>
  <c r="O409" i="1"/>
  <c r="N409" i="1"/>
  <c r="M409" i="1"/>
  <c r="L409" i="1"/>
  <c r="K409" i="1"/>
  <c r="Y408" i="1"/>
  <c r="X408" i="1"/>
  <c r="W408" i="1"/>
  <c r="V408" i="1"/>
  <c r="U408" i="1"/>
  <c r="T408" i="1"/>
  <c r="S408" i="1"/>
  <c r="R408" i="1"/>
  <c r="Q408" i="1"/>
  <c r="P408" i="1"/>
  <c r="O408" i="1"/>
  <c r="N408" i="1"/>
  <c r="M408" i="1"/>
  <c r="L408" i="1"/>
  <c r="K408" i="1"/>
  <c r="Y401" i="1"/>
  <c r="X401" i="1"/>
  <c r="W401" i="1"/>
  <c r="V401" i="1"/>
  <c r="U401" i="1"/>
  <c r="T401" i="1"/>
  <c r="S401" i="1"/>
  <c r="R401" i="1"/>
  <c r="Q401" i="1"/>
  <c r="P401" i="1"/>
  <c r="O401" i="1"/>
  <c r="N401" i="1"/>
  <c r="M401" i="1"/>
  <c r="L401" i="1"/>
  <c r="K401" i="1"/>
  <c r="Y400" i="1"/>
  <c r="X400" i="1"/>
  <c r="W400" i="1"/>
  <c r="V400" i="1"/>
  <c r="U400" i="1"/>
  <c r="T400" i="1"/>
  <c r="S400" i="1"/>
  <c r="R400" i="1"/>
  <c r="Q400" i="1"/>
  <c r="P400" i="1"/>
  <c r="O400" i="1"/>
  <c r="N400" i="1"/>
  <c r="M400" i="1"/>
  <c r="L400" i="1"/>
  <c r="K400" i="1"/>
  <c r="Y399" i="1"/>
  <c r="X399" i="1"/>
  <c r="W399" i="1"/>
  <c r="V399" i="1"/>
  <c r="U399" i="1"/>
  <c r="T399" i="1"/>
  <c r="S399" i="1"/>
  <c r="R399" i="1"/>
  <c r="Q399" i="1"/>
  <c r="P399" i="1"/>
  <c r="O399" i="1"/>
  <c r="N399" i="1"/>
  <c r="M399" i="1"/>
  <c r="L399" i="1"/>
  <c r="K399" i="1"/>
  <c r="Y394" i="1"/>
  <c r="X394" i="1"/>
  <c r="W394" i="1"/>
  <c r="V394" i="1"/>
  <c r="U394" i="1"/>
  <c r="T394" i="1"/>
  <c r="S394" i="1"/>
  <c r="R394" i="1"/>
  <c r="Q394" i="1"/>
  <c r="P394" i="1"/>
  <c r="O394" i="1"/>
  <c r="N394" i="1"/>
  <c r="M394" i="1"/>
  <c r="L394" i="1"/>
  <c r="K394" i="1"/>
  <c r="Y385" i="1"/>
  <c r="X385" i="1"/>
  <c r="W385" i="1"/>
  <c r="V385" i="1"/>
  <c r="U385" i="1"/>
  <c r="T385" i="1"/>
  <c r="S385" i="1"/>
  <c r="R385" i="1"/>
  <c r="Q385" i="1"/>
  <c r="P385" i="1"/>
  <c r="O385" i="1"/>
  <c r="N385" i="1"/>
  <c r="M385" i="1"/>
  <c r="L385" i="1"/>
  <c r="K385" i="1"/>
  <c r="Y386" i="1"/>
  <c r="X386" i="1"/>
  <c r="W386" i="1"/>
  <c r="V386" i="1"/>
  <c r="U386" i="1"/>
  <c r="T386" i="1"/>
  <c r="S386" i="1"/>
  <c r="R386" i="1"/>
  <c r="Q386" i="1"/>
  <c r="P386" i="1"/>
  <c r="O386" i="1"/>
  <c r="N386" i="1"/>
  <c r="M386" i="1"/>
  <c r="L386" i="1"/>
  <c r="K386" i="1"/>
  <c r="Y378" i="1"/>
  <c r="X378" i="1"/>
  <c r="W378" i="1"/>
  <c r="V378" i="1"/>
  <c r="U378" i="1"/>
  <c r="T378" i="1"/>
  <c r="S378" i="1"/>
  <c r="R378" i="1"/>
  <c r="Q378" i="1"/>
  <c r="P378" i="1"/>
  <c r="O378" i="1"/>
  <c r="N378" i="1"/>
  <c r="M378" i="1"/>
  <c r="L378" i="1"/>
  <c r="K378" i="1"/>
  <c r="Y366" i="1"/>
  <c r="X366" i="1"/>
  <c r="W366" i="1"/>
  <c r="V366" i="1"/>
  <c r="U366" i="1"/>
  <c r="T366" i="1"/>
  <c r="S366" i="1"/>
  <c r="R366" i="1"/>
  <c r="Q366" i="1"/>
  <c r="P366" i="1"/>
  <c r="O366" i="1"/>
  <c r="N366" i="1"/>
  <c r="M366" i="1"/>
  <c r="L366" i="1"/>
  <c r="K366" i="1"/>
  <c r="Y353" i="1"/>
  <c r="X353" i="1"/>
  <c r="W353" i="1"/>
  <c r="V353" i="1"/>
  <c r="U353" i="1"/>
  <c r="T353" i="1"/>
  <c r="S353" i="1"/>
  <c r="R353" i="1"/>
  <c r="Q353" i="1"/>
  <c r="P353" i="1"/>
  <c r="O353" i="1"/>
  <c r="N353" i="1"/>
  <c r="M353" i="1"/>
  <c r="L353" i="1"/>
  <c r="AG351" i="1"/>
  <c r="AF351" i="1"/>
  <c r="AE351" i="1"/>
  <c r="AD351" i="1"/>
  <c r="AC351" i="1"/>
  <c r="AE350" i="1"/>
  <c r="AD350" i="1"/>
  <c r="AC350" i="1"/>
  <c r="AB350" i="1"/>
  <c r="AA350" i="1"/>
  <c r="Z350" i="1"/>
  <c r="Y350" i="1"/>
  <c r="X350" i="1"/>
  <c r="W350" i="1"/>
  <c r="S350" i="1"/>
  <c r="R350" i="1"/>
  <c r="Q350" i="1"/>
  <c r="P350" i="1"/>
  <c r="O350" i="1"/>
  <c r="N350" i="1"/>
  <c r="H350" i="1"/>
  <c r="F350" i="1"/>
  <c r="E350" i="1"/>
  <c r="AE349" i="1"/>
  <c r="AD349" i="1"/>
  <c r="AC349" i="1"/>
  <c r="AB349" i="1"/>
  <c r="AA349" i="1"/>
  <c r="Z349" i="1"/>
  <c r="Y349" i="1"/>
  <c r="X349" i="1"/>
  <c r="W349" i="1"/>
  <c r="S349" i="1"/>
  <c r="R349" i="1"/>
  <c r="Q349" i="1"/>
  <c r="P349" i="1"/>
  <c r="O349" i="1"/>
  <c r="N349" i="1"/>
  <c r="Y345" i="1"/>
  <c r="X345" i="1"/>
  <c r="W345" i="1"/>
  <c r="V345" i="1"/>
  <c r="U345" i="1"/>
  <c r="T345" i="1"/>
  <c r="S345" i="1"/>
  <c r="R345" i="1"/>
  <c r="Q345" i="1"/>
  <c r="P345" i="1"/>
  <c r="O345" i="1"/>
  <c r="N345" i="1"/>
  <c r="M345" i="1"/>
  <c r="L345" i="1"/>
  <c r="K345" i="1"/>
  <c r="Y343" i="1"/>
  <c r="X343" i="1"/>
  <c r="W343" i="1"/>
  <c r="V343" i="1"/>
  <c r="U343" i="1"/>
  <c r="T343" i="1"/>
  <c r="S343" i="1"/>
  <c r="R343" i="1"/>
  <c r="Q343" i="1"/>
  <c r="P343" i="1"/>
  <c r="O343" i="1"/>
  <c r="N343" i="1"/>
  <c r="M343" i="1"/>
  <c r="L343" i="1"/>
  <c r="K343" i="1"/>
  <c r="Y340" i="1"/>
  <c r="X340" i="1"/>
  <c r="W340" i="1"/>
  <c r="V340" i="1"/>
  <c r="U340" i="1"/>
  <c r="T340" i="1"/>
  <c r="S340" i="1"/>
  <c r="R340" i="1"/>
  <c r="Q340" i="1"/>
  <c r="P340" i="1"/>
  <c r="O340" i="1"/>
  <c r="N340" i="1"/>
  <c r="M340" i="1"/>
  <c r="L340" i="1"/>
  <c r="K340" i="1"/>
  <c r="S339" i="1"/>
  <c r="Y332" i="1"/>
  <c r="X332" i="1"/>
  <c r="W332" i="1"/>
  <c r="V332" i="1"/>
  <c r="U332" i="1"/>
  <c r="T332" i="1"/>
  <c r="S332" i="1"/>
  <c r="R332" i="1"/>
  <c r="Q332" i="1"/>
  <c r="P332" i="1"/>
  <c r="O332" i="1"/>
  <c r="N332" i="1"/>
  <c r="M332" i="1"/>
  <c r="L332" i="1"/>
  <c r="K332" i="1"/>
  <c r="AK330" i="1"/>
  <c r="AJ330" i="1"/>
  <c r="AI330" i="1"/>
  <c r="AH330" i="1"/>
  <c r="AG330" i="1"/>
  <c r="AF330" i="1"/>
  <c r="AE330" i="1"/>
  <c r="AD330" i="1"/>
  <c r="AC330" i="1"/>
  <c r="Y330" i="1"/>
  <c r="X330" i="1"/>
  <c r="W330" i="1"/>
  <c r="V330" i="1"/>
  <c r="U330" i="1"/>
  <c r="T330" i="1"/>
  <c r="P330" i="1"/>
  <c r="Y328" i="1"/>
  <c r="X328" i="1"/>
  <c r="W328" i="1"/>
  <c r="V328" i="1"/>
  <c r="U328" i="1"/>
  <c r="T328" i="1"/>
  <c r="S328" i="1"/>
  <c r="R328" i="1"/>
  <c r="Q328" i="1"/>
  <c r="P328" i="1"/>
  <c r="O328" i="1"/>
  <c r="N328" i="1"/>
  <c r="M328" i="1"/>
  <c r="L328" i="1"/>
  <c r="K328" i="1"/>
  <c r="Y327" i="1"/>
  <c r="X327" i="1"/>
  <c r="W327" i="1"/>
  <c r="V327" i="1"/>
  <c r="U327" i="1"/>
  <c r="T327" i="1"/>
  <c r="S327" i="1"/>
  <c r="R327" i="1"/>
  <c r="Q327" i="1"/>
  <c r="P327" i="1"/>
  <c r="O327" i="1"/>
  <c r="N327" i="1"/>
  <c r="M327" i="1"/>
  <c r="L327" i="1"/>
  <c r="K327" i="1"/>
  <c r="Y318" i="1"/>
  <c r="X318" i="1"/>
  <c r="W318" i="1"/>
  <c r="V318" i="1"/>
  <c r="U318" i="1"/>
  <c r="T318" i="1"/>
  <c r="S318" i="1"/>
  <c r="R318" i="1"/>
  <c r="Q318" i="1"/>
  <c r="P318" i="1"/>
  <c r="O318" i="1"/>
  <c r="N318" i="1"/>
  <c r="M318" i="1"/>
  <c r="L318" i="1"/>
  <c r="K318" i="1"/>
  <c r="Y309" i="1"/>
  <c r="X309" i="1"/>
  <c r="W309" i="1"/>
  <c r="V309" i="1"/>
  <c r="U309" i="1"/>
  <c r="T309" i="1"/>
  <c r="S309" i="1"/>
  <c r="R309" i="1"/>
  <c r="Q309" i="1"/>
  <c r="P309" i="1"/>
  <c r="O309" i="1"/>
  <c r="N309" i="1"/>
  <c r="M309" i="1"/>
  <c r="L309" i="1"/>
  <c r="K309" i="1"/>
  <c r="Y303" i="1"/>
  <c r="X303" i="1"/>
  <c r="W303" i="1"/>
  <c r="V303" i="1"/>
  <c r="U303" i="1"/>
  <c r="T303" i="1"/>
  <c r="S303" i="1"/>
  <c r="R303" i="1"/>
  <c r="Q303" i="1"/>
  <c r="P303" i="1"/>
  <c r="O303" i="1"/>
  <c r="N303" i="1"/>
  <c r="M303" i="1"/>
  <c r="L303" i="1"/>
  <c r="K303" i="1"/>
  <c r="Y302" i="1"/>
  <c r="X302" i="1"/>
  <c r="W302" i="1"/>
  <c r="V302" i="1"/>
  <c r="U302" i="1"/>
  <c r="T302" i="1"/>
  <c r="S302" i="1"/>
  <c r="R302" i="1"/>
  <c r="Q302" i="1"/>
  <c r="P302" i="1"/>
  <c r="O302" i="1"/>
  <c r="N302" i="1"/>
  <c r="M302" i="1"/>
  <c r="L302" i="1"/>
  <c r="K302" i="1"/>
  <c r="Y300" i="1"/>
  <c r="X300" i="1"/>
  <c r="W300" i="1"/>
  <c r="V300" i="1"/>
  <c r="U300" i="1"/>
  <c r="T300" i="1"/>
  <c r="S300" i="1"/>
  <c r="R300" i="1"/>
  <c r="Q300" i="1"/>
  <c r="P300" i="1"/>
  <c r="O300" i="1"/>
  <c r="N300" i="1"/>
  <c r="M300" i="1"/>
  <c r="L300" i="1"/>
  <c r="K300" i="1"/>
  <c r="Y295" i="1"/>
  <c r="X295" i="1"/>
  <c r="W295" i="1"/>
  <c r="V295" i="1"/>
  <c r="U295" i="1"/>
  <c r="T295" i="1"/>
  <c r="S295" i="1"/>
  <c r="R295" i="1"/>
  <c r="Q295" i="1"/>
  <c r="P295" i="1"/>
  <c r="O295" i="1"/>
  <c r="N295" i="1"/>
  <c r="M295" i="1"/>
  <c r="L295" i="1"/>
  <c r="K295" i="1"/>
  <c r="Y288" i="1"/>
  <c r="X288" i="1"/>
  <c r="W288" i="1"/>
  <c r="V288" i="1"/>
  <c r="U288" i="1"/>
  <c r="T288" i="1"/>
  <c r="S288" i="1"/>
  <c r="R288" i="1"/>
  <c r="Q288" i="1"/>
  <c r="P288" i="1"/>
  <c r="O288" i="1"/>
  <c r="N288" i="1"/>
  <c r="M288" i="1"/>
  <c r="L288" i="1"/>
  <c r="K288" i="1"/>
  <c r="AG282" i="1"/>
  <c r="AF282" i="1"/>
  <c r="AE282" i="1"/>
  <c r="AD282" i="1"/>
  <c r="AC282" i="1"/>
  <c r="AB282" i="1"/>
  <c r="AA282" i="1"/>
  <c r="Z282" i="1"/>
  <c r="Y282" i="1"/>
  <c r="U282" i="1"/>
  <c r="T282" i="1"/>
  <c r="S282" i="1"/>
  <c r="R282" i="1"/>
  <c r="Q282" i="1"/>
  <c r="P282" i="1"/>
  <c r="L282" i="1"/>
  <c r="AE281" i="1"/>
  <c r="AD281" i="1"/>
  <c r="AC281" i="1"/>
  <c r="AB281" i="1"/>
  <c r="AA281" i="1"/>
  <c r="Z281" i="1"/>
  <c r="Y281" i="1"/>
  <c r="X281" i="1"/>
  <c r="W281" i="1"/>
  <c r="S281" i="1"/>
  <c r="R281" i="1"/>
  <c r="Q281" i="1"/>
  <c r="P281" i="1"/>
  <c r="O281" i="1"/>
  <c r="N281" i="1"/>
  <c r="H281" i="1"/>
  <c r="F281" i="1"/>
  <c r="E281" i="1"/>
  <c r="AE280" i="1"/>
  <c r="AD280" i="1"/>
  <c r="AC280" i="1"/>
  <c r="AB280" i="1"/>
  <c r="AA280" i="1"/>
  <c r="Z280" i="1"/>
  <c r="Y280" i="1"/>
  <c r="X280" i="1"/>
  <c r="W280" i="1"/>
  <c r="S280" i="1"/>
  <c r="R280" i="1"/>
  <c r="Q280" i="1"/>
  <c r="P280" i="1"/>
  <c r="O280" i="1"/>
  <c r="N280" i="1"/>
  <c r="S278" i="1"/>
  <c r="Y226" i="1"/>
  <c r="X226" i="1"/>
  <c r="W226" i="1"/>
  <c r="V226" i="1"/>
  <c r="U226" i="1"/>
  <c r="T226" i="1"/>
  <c r="S226" i="1"/>
  <c r="R226" i="1"/>
  <c r="Q226" i="1"/>
  <c r="P226" i="1"/>
  <c r="O226" i="1"/>
  <c r="N226" i="1"/>
  <c r="M226" i="1"/>
  <c r="L226" i="1"/>
  <c r="K226" i="1"/>
  <c r="Y273" i="1"/>
  <c r="X273" i="1"/>
  <c r="W273" i="1"/>
  <c r="V273" i="1"/>
  <c r="U273" i="1"/>
  <c r="T273" i="1"/>
  <c r="S273" i="1"/>
  <c r="R273" i="1"/>
  <c r="Q273" i="1"/>
  <c r="P273" i="1"/>
  <c r="O273" i="1"/>
  <c r="N273" i="1"/>
  <c r="M273" i="1"/>
  <c r="L273" i="1"/>
  <c r="K273" i="1"/>
  <c r="Y271" i="1"/>
  <c r="X271" i="1"/>
  <c r="W271" i="1"/>
  <c r="V271" i="1"/>
  <c r="U271" i="1"/>
  <c r="T271" i="1"/>
  <c r="S271" i="1"/>
  <c r="R271" i="1"/>
  <c r="Q271" i="1"/>
  <c r="P271" i="1"/>
  <c r="O271" i="1"/>
  <c r="N271" i="1"/>
  <c r="M271" i="1"/>
  <c r="L271" i="1"/>
  <c r="K271" i="1"/>
  <c r="Y260" i="1"/>
  <c r="X260" i="1"/>
  <c r="W260" i="1"/>
  <c r="V260" i="1"/>
  <c r="U260" i="1"/>
  <c r="T260" i="1"/>
  <c r="S260" i="1"/>
  <c r="R260" i="1"/>
  <c r="Q260" i="1"/>
  <c r="P260" i="1"/>
  <c r="O260" i="1"/>
  <c r="N260" i="1"/>
  <c r="M260" i="1"/>
  <c r="L260" i="1"/>
  <c r="K260" i="1"/>
  <c r="Y259" i="1"/>
  <c r="X259" i="1"/>
  <c r="W259" i="1"/>
  <c r="V259" i="1"/>
  <c r="U259" i="1"/>
  <c r="T259" i="1"/>
  <c r="S259" i="1"/>
  <c r="R259" i="1"/>
  <c r="Q259" i="1"/>
  <c r="P259" i="1"/>
  <c r="O259" i="1"/>
  <c r="N259" i="1"/>
  <c r="M259" i="1"/>
  <c r="L259" i="1"/>
  <c r="K259" i="1"/>
  <c r="Y257" i="1"/>
  <c r="X257" i="1"/>
  <c r="W257" i="1"/>
  <c r="V257" i="1"/>
  <c r="U257" i="1"/>
  <c r="T257" i="1"/>
  <c r="S257" i="1"/>
  <c r="R257" i="1"/>
  <c r="Q257" i="1"/>
  <c r="P257" i="1"/>
  <c r="O257" i="1"/>
  <c r="N257" i="1"/>
  <c r="M257" i="1"/>
  <c r="L257" i="1"/>
  <c r="K257" i="1"/>
  <c r="Y247" i="1"/>
  <c r="X247" i="1"/>
  <c r="W247" i="1"/>
  <c r="V247" i="1"/>
  <c r="U247" i="1"/>
  <c r="T247" i="1"/>
  <c r="S247" i="1"/>
  <c r="R247" i="1"/>
  <c r="Q247" i="1"/>
  <c r="P247" i="1"/>
  <c r="O247" i="1"/>
  <c r="N247" i="1"/>
  <c r="M247" i="1"/>
  <c r="L247" i="1"/>
  <c r="K247" i="1"/>
  <c r="Y239" i="1"/>
  <c r="X239" i="1"/>
  <c r="W239" i="1"/>
  <c r="V239" i="1"/>
  <c r="U239" i="1"/>
  <c r="T239" i="1"/>
  <c r="S239" i="1"/>
  <c r="R239" i="1"/>
  <c r="Q239" i="1"/>
  <c r="P239" i="1"/>
  <c r="O239" i="1"/>
  <c r="N239" i="1"/>
  <c r="M239" i="1"/>
  <c r="L239" i="1"/>
  <c r="K239" i="1"/>
  <c r="Y238" i="1"/>
  <c r="X238" i="1"/>
  <c r="W238" i="1"/>
  <c r="V238" i="1"/>
  <c r="U238" i="1"/>
  <c r="T238" i="1"/>
  <c r="S238" i="1"/>
  <c r="R238" i="1"/>
  <c r="Q238" i="1"/>
  <c r="P238" i="1"/>
  <c r="O238" i="1"/>
  <c r="N238" i="1"/>
  <c r="M238" i="1"/>
  <c r="L238" i="1"/>
  <c r="K238" i="1"/>
  <c r="Y236" i="1"/>
  <c r="X236" i="1"/>
  <c r="W236" i="1"/>
  <c r="V236" i="1"/>
  <c r="U236" i="1"/>
  <c r="T236" i="1"/>
  <c r="S236" i="1"/>
  <c r="R236" i="1"/>
  <c r="Q236" i="1"/>
  <c r="P236" i="1"/>
  <c r="O236" i="1"/>
  <c r="N236" i="1"/>
  <c r="M236" i="1"/>
  <c r="L236" i="1"/>
  <c r="K236" i="1"/>
  <c r="Y237" i="1"/>
  <c r="X237" i="1"/>
  <c r="W237" i="1"/>
  <c r="V237" i="1"/>
  <c r="U237" i="1"/>
  <c r="T237" i="1"/>
  <c r="S237" i="1"/>
  <c r="R237" i="1"/>
  <c r="Q237" i="1"/>
  <c r="P237" i="1"/>
  <c r="O237" i="1"/>
  <c r="N237" i="1"/>
  <c r="M237" i="1"/>
  <c r="L237" i="1"/>
  <c r="K237" i="1"/>
  <c r="Y217" i="1"/>
  <c r="X217" i="1"/>
  <c r="W217" i="1"/>
  <c r="V217" i="1"/>
  <c r="U217" i="1"/>
  <c r="T217" i="1"/>
  <c r="S217" i="1"/>
  <c r="R217" i="1"/>
  <c r="Q217" i="1"/>
  <c r="P217" i="1"/>
  <c r="O217" i="1"/>
  <c r="N217" i="1"/>
  <c r="M217" i="1"/>
  <c r="L217" i="1"/>
  <c r="K217" i="1"/>
  <c r="AI212" i="1"/>
  <c r="AH212" i="1"/>
  <c r="AG212" i="1"/>
  <c r="AF212" i="1"/>
  <c r="AE212" i="1"/>
  <c r="AD212" i="1"/>
  <c r="AC212" i="1"/>
  <c r="AB212" i="1"/>
  <c r="AA212" i="1"/>
  <c r="W212" i="1"/>
  <c r="V212" i="1"/>
  <c r="U212" i="1"/>
  <c r="T212" i="1"/>
  <c r="S212" i="1"/>
  <c r="R212" i="1"/>
  <c r="N212" i="1"/>
  <c r="AE211" i="1"/>
  <c r="AD211" i="1"/>
  <c r="AC211" i="1"/>
  <c r="AB211" i="1"/>
  <c r="AA211" i="1"/>
  <c r="Z211" i="1"/>
  <c r="Y211" i="1"/>
  <c r="X211" i="1"/>
  <c r="W211" i="1"/>
  <c r="S211" i="1"/>
  <c r="R211" i="1"/>
  <c r="Q211" i="1"/>
  <c r="P211" i="1"/>
  <c r="O211" i="1"/>
  <c r="N211" i="1"/>
  <c r="H211" i="1"/>
  <c r="F211" i="1"/>
  <c r="E211" i="1"/>
  <c r="AE210" i="1"/>
  <c r="AD210" i="1"/>
  <c r="AC210" i="1"/>
  <c r="AB210" i="1"/>
  <c r="AA210" i="1"/>
  <c r="Z210" i="1"/>
  <c r="Y210" i="1"/>
  <c r="X210" i="1"/>
  <c r="W210" i="1"/>
  <c r="S210" i="1"/>
  <c r="R210" i="1"/>
  <c r="Q210" i="1"/>
  <c r="P210" i="1"/>
  <c r="O210" i="1"/>
  <c r="N210" i="1"/>
  <c r="Y205" i="1"/>
  <c r="X205" i="1"/>
  <c r="W205" i="1"/>
  <c r="V205" i="1"/>
  <c r="U205" i="1"/>
  <c r="T205" i="1"/>
  <c r="S205" i="1"/>
  <c r="R205" i="1"/>
  <c r="Q205" i="1"/>
  <c r="P205" i="1"/>
  <c r="O205" i="1"/>
  <c r="N205" i="1"/>
  <c r="M205" i="1"/>
  <c r="L205" i="1"/>
  <c r="K205" i="1"/>
  <c r="Y189" i="1"/>
  <c r="X189" i="1"/>
  <c r="W189" i="1"/>
  <c r="V189" i="1"/>
  <c r="U189" i="1"/>
  <c r="T189" i="1"/>
  <c r="S189" i="1"/>
  <c r="R189" i="1"/>
  <c r="Q189" i="1"/>
  <c r="P189" i="1"/>
  <c r="O189" i="1"/>
  <c r="N189" i="1"/>
  <c r="M189" i="1"/>
  <c r="L189" i="1"/>
  <c r="K189" i="1"/>
  <c r="Y176" i="1"/>
  <c r="X176" i="1"/>
  <c r="W176" i="1"/>
  <c r="V176" i="1"/>
  <c r="U176" i="1"/>
  <c r="T176" i="1"/>
  <c r="S176" i="1"/>
  <c r="R176" i="1"/>
  <c r="Q176" i="1"/>
  <c r="P176" i="1"/>
  <c r="O176" i="1"/>
  <c r="N176" i="1"/>
  <c r="M176" i="1"/>
  <c r="L176" i="1"/>
  <c r="K176" i="1"/>
  <c r="Y177" i="1"/>
  <c r="X177" i="1"/>
  <c r="W177" i="1"/>
  <c r="V177" i="1"/>
  <c r="U177" i="1"/>
  <c r="T177" i="1"/>
  <c r="S177" i="1"/>
  <c r="R177" i="1"/>
  <c r="Q177" i="1"/>
  <c r="P177" i="1"/>
  <c r="O177" i="1"/>
  <c r="N177" i="1"/>
  <c r="M177" i="1"/>
  <c r="L177" i="1"/>
  <c r="K177" i="1"/>
  <c r="Y167" i="1"/>
  <c r="X167" i="1"/>
  <c r="W167" i="1"/>
  <c r="V167" i="1"/>
  <c r="U167" i="1"/>
  <c r="T167" i="1"/>
  <c r="S167" i="1"/>
  <c r="R167" i="1"/>
  <c r="Q167" i="1"/>
  <c r="P167" i="1"/>
  <c r="O167" i="1"/>
  <c r="N167" i="1"/>
  <c r="M167" i="1"/>
  <c r="L167" i="1"/>
  <c r="K167" i="1"/>
  <c r="Y168" i="1"/>
  <c r="X168" i="1"/>
  <c r="W168" i="1"/>
  <c r="V168" i="1"/>
  <c r="U168" i="1"/>
  <c r="T168" i="1"/>
  <c r="S168" i="1"/>
  <c r="R168" i="1"/>
  <c r="Q168" i="1"/>
  <c r="P168" i="1"/>
  <c r="O168" i="1"/>
  <c r="N168" i="1"/>
  <c r="M168" i="1"/>
  <c r="L168" i="1"/>
  <c r="K168" i="1"/>
  <c r="Y157" i="1"/>
  <c r="X157" i="1"/>
  <c r="W157" i="1"/>
  <c r="V157" i="1"/>
  <c r="U157" i="1"/>
  <c r="T157" i="1"/>
  <c r="S157" i="1"/>
  <c r="R157" i="1"/>
  <c r="Q157" i="1"/>
  <c r="P157" i="1"/>
  <c r="O157" i="1"/>
  <c r="N157" i="1"/>
  <c r="M157" i="1"/>
  <c r="L157" i="1"/>
  <c r="K157" i="1"/>
  <c r="Y155" i="1"/>
  <c r="X155" i="1"/>
  <c r="W155" i="1"/>
  <c r="V155" i="1"/>
  <c r="U155" i="1"/>
  <c r="T155" i="1"/>
  <c r="S155" i="1"/>
  <c r="R155" i="1"/>
  <c r="Q155" i="1"/>
  <c r="P155" i="1"/>
  <c r="O155" i="1"/>
  <c r="N155" i="1"/>
  <c r="M155" i="1"/>
  <c r="L155" i="1"/>
  <c r="K155" i="1"/>
  <c r="AM143" i="1"/>
  <c r="AL143" i="1"/>
  <c r="AK143" i="1"/>
  <c r="AJ143" i="1"/>
  <c r="AI143" i="1"/>
  <c r="AH143" i="1"/>
  <c r="AG143" i="1"/>
  <c r="AF143" i="1"/>
  <c r="AE143" i="1"/>
  <c r="AA143" i="1"/>
  <c r="Z143" i="1"/>
  <c r="Y143" i="1"/>
  <c r="X143" i="1"/>
  <c r="W143" i="1"/>
  <c r="V143" i="1"/>
  <c r="R143" i="1"/>
  <c r="AE142" i="1"/>
  <c r="AD142" i="1"/>
  <c r="AC142" i="1"/>
  <c r="AB142" i="1"/>
  <c r="AA142" i="1"/>
  <c r="Z142" i="1"/>
  <c r="Y142" i="1"/>
  <c r="X142" i="1"/>
  <c r="W142" i="1"/>
  <c r="S142" i="1"/>
  <c r="R142" i="1"/>
  <c r="Q142" i="1"/>
  <c r="P142" i="1"/>
  <c r="O142" i="1"/>
  <c r="N142" i="1"/>
  <c r="H142" i="1"/>
  <c r="F142" i="1"/>
  <c r="E142" i="1"/>
  <c r="AE141" i="1"/>
  <c r="AD141" i="1"/>
  <c r="AC141" i="1"/>
  <c r="AB141" i="1"/>
  <c r="AA141" i="1"/>
  <c r="Z141" i="1"/>
  <c r="Y141" i="1"/>
  <c r="X141" i="1"/>
  <c r="W141" i="1"/>
  <c r="S141" i="1"/>
  <c r="R141" i="1"/>
  <c r="Q141" i="1"/>
  <c r="P141" i="1"/>
  <c r="O141" i="1"/>
  <c r="N141" i="1"/>
  <c r="Y139" i="1"/>
  <c r="X139" i="1"/>
  <c r="W139" i="1"/>
  <c r="V139" i="1"/>
  <c r="U139" i="1"/>
  <c r="T139" i="1"/>
  <c r="S139" i="1"/>
  <c r="R139" i="1"/>
  <c r="Q139" i="1"/>
  <c r="P139" i="1"/>
  <c r="O139" i="1"/>
  <c r="N139" i="1"/>
  <c r="M139" i="1"/>
  <c r="L139" i="1"/>
  <c r="K139" i="1"/>
  <c r="Y137" i="1"/>
  <c r="X137" i="1"/>
  <c r="W137" i="1"/>
  <c r="V137" i="1"/>
  <c r="U137" i="1"/>
  <c r="T137" i="1"/>
  <c r="S137" i="1"/>
  <c r="R137" i="1"/>
  <c r="Q137" i="1"/>
  <c r="P137" i="1"/>
  <c r="O137" i="1"/>
  <c r="N137" i="1"/>
  <c r="M137" i="1"/>
  <c r="L137" i="1"/>
  <c r="K137" i="1"/>
  <c r="Y131" i="1"/>
  <c r="X131" i="1"/>
  <c r="W131" i="1"/>
  <c r="V131" i="1"/>
  <c r="U131" i="1"/>
  <c r="T131" i="1"/>
  <c r="S131" i="1"/>
  <c r="R131" i="1"/>
  <c r="Q131" i="1"/>
  <c r="P131" i="1"/>
  <c r="O131" i="1"/>
  <c r="N131" i="1"/>
  <c r="M131" i="1"/>
  <c r="L131" i="1"/>
  <c r="K131" i="1"/>
  <c r="Y134" i="1"/>
  <c r="X134" i="1"/>
  <c r="W134" i="1"/>
  <c r="V134" i="1"/>
  <c r="U134" i="1"/>
  <c r="T134" i="1"/>
  <c r="S134" i="1"/>
  <c r="R134" i="1"/>
  <c r="Q134" i="1"/>
  <c r="P134" i="1"/>
  <c r="O134" i="1"/>
  <c r="N134" i="1"/>
  <c r="M134" i="1"/>
  <c r="L134" i="1"/>
  <c r="K134" i="1"/>
  <c r="Y121" i="1"/>
  <c r="X121" i="1"/>
  <c r="W121" i="1"/>
  <c r="V121" i="1"/>
  <c r="U121" i="1"/>
  <c r="T121" i="1"/>
  <c r="S121" i="1"/>
  <c r="R121" i="1"/>
  <c r="Q121" i="1"/>
  <c r="P121" i="1"/>
  <c r="O121" i="1"/>
  <c r="N121" i="1"/>
  <c r="M121" i="1"/>
  <c r="L121" i="1"/>
  <c r="K121" i="1"/>
  <c r="Y120" i="1"/>
  <c r="X120" i="1"/>
  <c r="W120" i="1"/>
  <c r="V120" i="1"/>
  <c r="U120" i="1"/>
  <c r="T120" i="1"/>
  <c r="S120" i="1"/>
  <c r="R120" i="1"/>
  <c r="Q120" i="1"/>
  <c r="P120" i="1"/>
  <c r="O120" i="1"/>
  <c r="N120" i="1"/>
  <c r="M120" i="1"/>
  <c r="L120" i="1"/>
  <c r="K120" i="1"/>
  <c r="Y110" i="1"/>
  <c r="X110" i="1"/>
  <c r="W110" i="1"/>
  <c r="V110" i="1"/>
  <c r="U110" i="1"/>
  <c r="T110" i="1"/>
  <c r="S110" i="1"/>
  <c r="R110" i="1"/>
  <c r="Q110" i="1"/>
  <c r="P110" i="1"/>
  <c r="O110" i="1"/>
  <c r="N110" i="1"/>
  <c r="M110" i="1"/>
  <c r="L110" i="1"/>
  <c r="K110" i="1"/>
  <c r="Y108" i="1"/>
  <c r="X108" i="1"/>
  <c r="W108" i="1"/>
  <c r="V108" i="1"/>
  <c r="U108" i="1"/>
  <c r="T108" i="1"/>
  <c r="S108" i="1"/>
  <c r="R108" i="1"/>
  <c r="Q108" i="1"/>
  <c r="P108" i="1"/>
  <c r="O108" i="1"/>
  <c r="N108" i="1"/>
  <c r="M108" i="1"/>
  <c r="L108" i="1"/>
  <c r="K108" i="1"/>
  <c r="Y107" i="1"/>
  <c r="X107" i="1"/>
  <c r="W107" i="1"/>
  <c r="V107" i="1"/>
  <c r="U107" i="1"/>
  <c r="T107" i="1"/>
  <c r="S107" i="1"/>
  <c r="R107" i="1"/>
  <c r="Q107" i="1"/>
  <c r="P107" i="1"/>
  <c r="O107" i="1"/>
  <c r="N107" i="1"/>
  <c r="M107" i="1"/>
  <c r="L107" i="1"/>
  <c r="K107" i="1"/>
  <c r="Y105" i="1"/>
  <c r="X105" i="1"/>
  <c r="W105" i="1"/>
  <c r="V105" i="1"/>
  <c r="U105" i="1"/>
  <c r="T105" i="1"/>
  <c r="S105" i="1"/>
  <c r="R105" i="1"/>
  <c r="Q105" i="1"/>
  <c r="P105" i="1"/>
  <c r="O105" i="1"/>
  <c r="N105" i="1"/>
  <c r="M105" i="1"/>
  <c r="L105" i="1"/>
  <c r="K105" i="1"/>
  <c r="Y102" i="1"/>
  <c r="X102" i="1"/>
  <c r="W102" i="1"/>
  <c r="V102" i="1"/>
  <c r="U102" i="1"/>
  <c r="T102" i="1"/>
  <c r="S102" i="1"/>
  <c r="R102" i="1"/>
  <c r="Q102" i="1"/>
  <c r="P102" i="1"/>
  <c r="O102" i="1"/>
  <c r="N102" i="1"/>
  <c r="M102" i="1"/>
  <c r="L102" i="1"/>
  <c r="K102" i="1"/>
  <c r="Y97" i="1"/>
  <c r="X97" i="1"/>
  <c r="W97" i="1"/>
  <c r="V97" i="1"/>
  <c r="U97" i="1"/>
  <c r="T97" i="1"/>
  <c r="S97" i="1"/>
  <c r="R97" i="1"/>
  <c r="Q97" i="1"/>
  <c r="P97" i="1"/>
  <c r="O97" i="1"/>
  <c r="N97" i="1"/>
  <c r="M97" i="1"/>
  <c r="L97" i="1"/>
  <c r="K97" i="1"/>
  <c r="Y101" i="1"/>
  <c r="X101" i="1"/>
  <c r="W101" i="1"/>
  <c r="V101" i="1"/>
  <c r="U101" i="1"/>
  <c r="T101" i="1"/>
  <c r="S101" i="1"/>
  <c r="R101" i="1"/>
  <c r="Q101" i="1"/>
  <c r="P101" i="1"/>
  <c r="O101" i="1"/>
  <c r="N101" i="1"/>
  <c r="M101" i="1"/>
  <c r="L101" i="1"/>
  <c r="K101" i="1"/>
  <c r="Y95" i="1"/>
  <c r="X95" i="1"/>
  <c r="W95" i="1"/>
  <c r="V95" i="1"/>
  <c r="U95" i="1"/>
  <c r="T95" i="1"/>
  <c r="S95" i="1"/>
  <c r="R95" i="1"/>
  <c r="Q95" i="1"/>
  <c r="P95" i="1"/>
  <c r="O95" i="1"/>
  <c r="N95" i="1"/>
  <c r="M95" i="1"/>
  <c r="L95" i="1"/>
  <c r="K95" i="1"/>
  <c r="Y87" i="1"/>
  <c r="X87" i="1"/>
  <c r="W87" i="1"/>
  <c r="V87" i="1"/>
  <c r="U87" i="1"/>
  <c r="T87" i="1"/>
  <c r="S87" i="1"/>
  <c r="R87" i="1"/>
  <c r="Q87" i="1"/>
  <c r="P87" i="1"/>
  <c r="O87" i="1"/>
  <c r="N87" i="1"/>
  <c r="M87" i="1"/>
  <c r="L87" i="1"/>
  <c r="K87" i="1"/>
  <c r="Y86" i="1"/>
  <c r="X86" i="1"/>
  <c r="W86" i="1"/>
  <c r="V86" i="1"/>
  <c r="U86" i="1"/>
  <c r="T86" i="1"/>
  <c r="S86" i="1"/>
  <c r="R86" i="1"/>
  <c r="Q86" i="1"/>
  <c r="P86" i="1"/>
  <c r="O86" i="1"/>
  <c r="N86" i="1"/>
  <c r="M86" i="1"/>
  <c r="L86" i="1"/>
  <c r="K86" i="1"/>
  <c r="Y83" i="1"/>
  <c r="X83" i="1"/>
  <c r="W83" i="1"/>
  <c r="V83" i="1"/>
  <c r="U83" i="1"/>
  <c r="T83" i="1"/>
  <c r="S83" i="1"/>
  <c r="R83" i="1"/>
  <c r="Q83" i="1"/>
  <c r="P83" i="1"/>
  <c r="O83" i="1"/>
  <c r="N83" i="1"/>
  <c r="M83" i="1"/>
  <c r="L83" i="1"/>
  <c r="K83" i="1"/>
  <c r="Y82" i="1"/>
  <c r="X82" i="1"/>
  <c r="W82" i="1"/>
  <c r="V82" i="1"/>
  <c r="U82" i="1"/>
  <c r="T82" i="1"/>
  <c r="S82" i="1"/>
  <c r="R82" i="1"/>
  <c r="Q82" i="1"/>
  <c r="P82" i="1"/>
  <c r="O82" i="1"/>
  <c r="N82" i="1"/>
  <c r="M82" i="1"/>
  <c r="L82" i="1"/>
  <c r="K82" i="1"/>
  <c r="Y76" i="1"/>
  <c r="X76" i="1"/>
  <c r="W76" i="1"/>
  <c r="V76" i="1"/>
  <c r="U76" i="1"/>
  <c r="T76" i="1"/>
  <c r="S76" i="1"/>
  <c r="R76" i="1"/>
  <c r="Q76" i="1"/>
  <c r="P76" i="1"/>
  <c r="O76" i="1"/>
  <c r="N76" i="1"/>
  <c r="M76" i="1"/>
  <c r="L76" i="1"/>
  <c r="K76" i="1"/>
  <c r="AM74" i="1"/>
  <c r="AL74" i="1"/>
  <c r="AK74" i="1"/>
  <c r="AJ74" i="1"/>
  <c r="AI74" i="1"/>
  <c r="AH74" i="1"/>
  <c r="AG74" i="1"/>
  <c r="AF74" i="1"/>
  <c r="AE74" i="1"/>
  <c r="AE73" i="1"/>
  <c r="AD73" i="1"/>
  <c r="AC73" i="1"/>
  <c r="AB73" i="1"/>
  <c r="AA73" i="1"/>
  <c r="Z73" i="1"/>
  <c r="Y73" i="1"/>
  <c r="X73" i="1"/>
  <c r="W73" i="1"/>
  <c r="S73" i="1"/>
  <c r="R73" i="1"/>
  <c r="Q73" i="1"/>
  <c r="P73" i="1"/>
  <c r="O73" i="1"/>
  <c r="N73" i="1"/>
  <c r="H73" i="1"/>
  <c r="F73" i="1"/>
  <c r="E73" i="1"/>
  <c r="AE72" i="1"/>
  <c r="AD72" i="1"/>
  <c r="AC72" i="1"/>
  <c r="AB72" i="1"/>
  <c r="AA72" i="1"/>
  <c r="Z72" i="1"/>
  <c r="Y72" i="1"/>
  <c r="X72" i="1"/>
  <c r="W72" i="1"/>
  <c r="S72" i="1"/>
  <c r="R72" i="1"/>
  <c r="Q72" i="1"/>
  <c r="P72" i="1"/>
  <c r="O72" i="1"/>
  <c r="N72" i="1"/>
  <c r="Y70" i="1"/>
  <c r="X70" i="1"/>
  <c r="W70" i="1"/>
  <c r="V70" i="1"/>
  <c r="U70" i="1"/>
  <c r="T70" i="1"/>
  <c r="S70" i="1"/>
  <c r="R70" i="1"/>
  <c r="Q70" i="1"/>
  <c r="P70" i="1"/>
  <c r="O70" i="1"/>
  <c r="N70" i="1"/>
  <c r="M70" i="1"/>
  <c r="L70" i="1"/>
  <c r="K70" i="1"/>
  <c r="Y68" i="1"/>
  <c r="X68" i="1"/>
  <c r="W68" i="1"/>
  <c r="V68" i="1"/>
  <c r="U68" i="1"/>
  <c r="T68" i="1"/>
  <c r="S68" i="1"/>
  <c r="R68" i="1"/>
  <c r="Q68" i="1"/>
  <c r="P68" i="1"/>
  <c r="O68" i="1"/>
  <c r="N68" i="1"/>
  <c r="M68" i="1"/>
  <c r="L68" i="1"/>
  <c r="K68" i="1"/>
  <c r="Y66" i="1"/>
  <c r="X66" i="1"/>
  <c r="W66" i="1"/>
  <c r="V66" i="1"/>
  <c r="U66" i="1"/>
  <c r="T66" i="1"/>
  <c r="S66" i="1"/>
  <c r="R66" i="1"/>
  <c r="Q66" i="1"/>
  <c r="P66" i="1"/>
  <c r="O66" i="1"/>
  <c r="N66" i="1"/>
  <c r="M66" i="1"/>
  <c r="L66" i="1"/>
  <c r="K66" i="1"/>
  <c r="Y55" i="1"/>
  <c r="X55" i="1"/>
  <c r="W55" i="1"/>
  <c r="V55" i="1"/>
  <c r="U55" i="1"/>
  <c r="T55" i="1"/>
  <c r="S55" i="1"/>
  <c r="R55" i="1"/>
  <c r="Q55" i="1"/>
  <c r="P55" i="1"/>
  <c r="O55" i="1"/>
  <c r="N55" i="1"/>
  <c r="M55" i="1"/>
  <c r="L55" i="1"/>
  <c r="K55" i="1"/>
  <c r="Y39" i="1"/>
  <c r="X39" i="1"/>
  <c r="W39" i="1"/>
  <c r="V39" i="1"/>
  <c r="U39" i="1"/>
  <c r="T39" i="1"/>
  <c r="S39" i="1"/>
  <c r="R39" i="1"/>
  <c r="Q39" i="1"/>
  <c r="P39" i="1"/>
  <c r="O39" i="1"/>
  <c r="N39" i="1"/>
  <c r="M39" i="1"/>
  <c r="L39" i="1"/>
  <c r="K39" i="1"/>
  <c r="Y51" i="1"/>
  <c r="X51" i="1"/>
  <c r="W51" i="1"/>
  <c r="V51" i="1"/>
  <c r="U51" i="1"/>
  <c r="T51" i="1"/>
  <c r="S51" i="1"/>
  <c r="R51" i="1"/>
  <c r="Q51" i="1"/>
  <c r="P51" i="1"/>
  <c r="O51" i="1"/>
  <c r="N51" i="1"/>
  <c r="M51" i="1"/>
  <c r="L51" i="1"/>
  <c r="K51" i="1"/>
  <c r="Y52" i="1"/>
  <c r="X52" i="1"/>
  <c r="W52" i="1"/>
  <c r="V52" i="1"/>
  <c r="U52" i="1"/>
  <c r="T52" i="1"/>
  <c r="S52" i="1"/>
  <c r="R52" i="1"/>
  <c r="Q52" i="1"/>
  <c r="P52" i="1"/>
  <c r="O52" i="1"/>
  <c r="N52" i="1"/>
  <c r="M52" i="1"/>
  <c r="L52" i="1"/>
  <c r="K52" i="1"/>
  <c r="Y40" i="1"/>
  <c r="X40" i="1"/>
  <c r="W40" i="1"/>
  <c r="V40" i="1"/>
  <c r="U40" i="1"/>
  <c r="T40" i="1"/>
  <c r="S40" i="1"/>
  <c r="R40" i="1"/>
  <c r="Q40" i="1"/>
  <c r="P40" i="1"/>
  <c r="O40" i="1"/>
  <c r="N40" i="1"/>
  <c r="M40" i="1"/>
  <c r="L40" i="1"/>
  <c r="K40" i="1"/>
  <c r="Y47" i="1"/>
  <c r="X47" i="1"/>
  <c r="W47" i="1"/>
  <c r="V47" i="1"/>
  <c r="U47" i="1"/>
  <c r="T47" i="1"/>
  <c r="S47" i="1"/>
  <c r="R47" i="1"/>
  <c r="Q47" i="1"/>
  <c r="P47" i="1"/>
  <c r="O47" i="1"/>
  <c r="N47" i="1"/>
  <c r="M47" i="1"/>
  <c r="L47" i="1"/>
  <c r="K47" i="1"/>
  <c r="Y36" i="1"/>
  <c r="X36" i="1"/>
  <c r="W36" i="1"/>
  <c r="V36" i="1"/>
  <c r="U36" i="1"/>
  <c r="T36" i="1"/>
  <c r="S36" i="1"/>
  <c r="R36" i="1"/>
  <c r="Q36" i="1"/>
  <c r="P36" i="1"/>
  <c r="O36" i="1"/>
  <c r="N36" i="1"/>
  <c r="M36" i="1"/>
  <c r="L36" i="1"/>
  <c r="K36" i="1"/>
  <c r="Y28" i="1"/>
  <c r="X28" i="1"/>
  <c r="W28" i="1"/>
  <c r="V28" i="1"/>
  <c r="U28" i="1"/>
  <c r="T28" i="1"/>
  <c r="S28" i="1"/>
  <c r="R28" i="1"/>
  <c r="Q28" i="1"/>
  <c r="P28" i="1"/>
  <c r="O28" i="1"/>
  <c r="N28" i="1"/>
  <c r="M28" i="1"/>
  <c r="L28" i="1"/>
  <c r="K28" i="1"/>
  <c r="S30" i="1"/>
  <c r="Y22" i="1"/>
  <c r="X22" i="1"/>
  <c r="W22" i="1"/>
  <c r="V22" i="1"/>
  <c r="U22" i="1"/>
  <c r="T22" i="1"/>
  <c r="S22" i="1"/>
  <c r="R22" i="1"/>
  <c r="Q22" i="1"/>
  <c r="P22" i="1"/>
  <c r="O22" i="1"/>
  <c r="N22" i="1"/>
  <c r="M22" i="1"/>
  <c r="L22" i="1"/>
  <c r="K22" i="1"/>
  <c r="Y17" i="1"/>
  <c r="X17" i="1"/>
  <c r="W17" i="1"/>
  <c r="V17" i="1"/>
  <c r="U17" i="1"/>
  <c r="T17" i="1"/>
  <c r="S17" i="1"/>
  <c r="R17" i="1"/>
  <c r="Q17" i="1"/>
  <c r="P17" i="1"/>
  <c r="O17" i="1"/>
  <c r="N17" i="1"/>
  <c r="M17" i="1"/>
  <c r="L17" i="1"/>
  <c r="K17" i="1"/>
  <c r="Y13" i="1"/>
  <c r="X13" i="1"/>
  <c r="W13" i="1"/>
  <c r="V13" i="1"/>
  <c r="U13" i="1"/>
  <c r="T13" i="1"/>
  <c r="S13" i="1"/>
  <c r="R13" i="1"/>
  <c r="Q13" i="1"/>
  <c r="P13" i="1"/>
  <c r="O13" i="1"/>
  <c r="N13" i="1"/>
  <c r="M13" i="1"/>
  <c r="L13" i="1"/>
  <c r="K13" i="1"/>
  <c r="H4" i="1"/>
  <c r="F4" i="1"/>
  <c r="E4" i="1"/>
</calcChain>
</file>

<file path=xl/sharedStrings.xml><?xml version="1.0" encoding="utf-8"?>
<sst xmlns="http://schemas.openxmlformats.org/spreadsheetml/2006/main" count="68694" uniqueCount="5484">
  <si>
    <t>2025 Pos</t>
  </si>
  <si>
    <t>2025 Tm</t>
  </si>
  <si>
    <t>2025 Card</t>
  </si>
  <si>
    <t>Player</t>
  </si>
  <si>
    <t>Birthday</t>
  </si>
  <si>
    <t>NFL Draft</t>
  </si>
  <si>
    <t>Lg Draft</t>
  </si>
  <si>
    <t>2024 Pos</t>
  </si>
  <si>
    <t>2024 Tm</t>
  </si>
  <si>
    <t>2024 Card</t>
  </si>
  <si>
    <t>2023 Pos</t>
  </si>
  <si>
    <t>2023 Card Info</t>
  </si>
  <si>
    <t>2022 Pos</t>
  </si>
  <si>
    <t>2022 Tm</t>
  </si>
  <si>
    <t>2022 Card Info</t>
  </si>
  <si>
    <t>2021 Card Info</t>
  </si>
  <si>
    <t>2020 Pos</t>
  </si>
  <si>
    <t>2020 Tm</t>
  </si>
  <si>
    <t>2020 Card Info</t>
  </si>
  <si>
    <t>2019 Pos</t>
  </si>
  <si>
    <t>2019Tm</t>
  </si>
  <si>
    <t>2019 Card Info</t>
  </si>
  <si>
    <t>2018 Pos</t>
  </si>
  <si>
    <t>2018Tm</t>
  </si>
  <si>
    <t>2018 Card Info</t>
  </si>
  <si>
    <t>2017 Pos</t>
  </si>
  <si>
    <t>2017Tm</t>
  </si>
  <si>
    <t>2017 Card Info</t>
  </si>
  <si>
    <t>2016 Pos</t>
  </si>
  <si>
    <t>2016Tm</t>
  </si>
  <si>
    <t>2016 Card Info</t>
  </si>
  <si>
    <t>2015 Pos</t>
  </si>
  <si>
    <t>2015Tm</t>
  </si>
  <si>
    <t>2015 Card Info</t>
  </si>
  <si>
    <t>2014 Pos</t>
  </si>
  <si>
    <t>2014Tm</t>
  </si>
  <si>
    <t>2014 Card Info</t>
  </si>
  <si>
    <t>2013 Pos</t>
  </si>
  <si>
    <t>2013Tm</t>
  </si>
  <si>
    <t>2013 Card Info</t>
  </si>
  <si>
    <t>2012 Pos</t>
  </si>
  <si>
    <t>2012Tm</t>
  </si>
  <si>
    <t>2012 Card Info</t>
  </si>
  <si>
    <t>2011 Pos</t>
  </si>
  <si>
    <t>2011Tm</t>
  </si>
  <si>
    <t>2011 Card Info</t>
  </si>
  <si>
    <t>2010 Pos</t>
  </si>
  <si>
    <t>2010Tm</t>
  </si>
  <si>
    <t>2010 Card Info</t>
  </si>
  <si>
    <t>2009 Pos</t>
  </si>
  <si>
    <t>2009Tm</t>
  </si>
  <si>
    <t>2009 Card Info</t>
  </si>
  <si>
    <t>2008 Pos</t>
  </si>
  <si>
    <t>2008Tm</t>
  </si>
  <si>
    <t>2008 Card Info</t>
  </si>
  <si>
    <t>2007 Pos</t>
  </si>
  <si>
    <t>2007Tm</t>
  </si>
  <si>
    <t>2007 Card Info</t>
  </si>
  <si>
    <t>2006 Pos</t>
  </si>
  <si>
    <t>2006Tm</t>
  </si>
  <si>
    <t>2006 Card Info</t>
  </si>
  <si>
    <t>2005Pos</t>
  </si>
  <si>
    <t>2005Tm</t>
  </si>
  <si>
    <t>2005 Card Info</t>
  </si>
  <si>
    <t>2004 Pos</t>
  </si>
  <si>
    <t>2004Tm</t>
  </si>
  <si>
    <t>2004 Card Info</t>
  </si>
  <si>
    <t>2003 Pos</t>
  </si>
  <si>
    <t>2003Tm</t>
  </si>
  <si>
    <t>2003 Card Info</t>
  </si>
  <si>
    <t>2002 Pos</t>
  </si>
  <si>
    <t>2002Tm</t>
  </si>
  <si>
    <t>2002 Card Info</t>
  </si>
  <si>
    <t>2001 Pos</t>
  </si>
  <si>
    <t>2001Tm</t>
  </si>
  <si>
    <t>2001 Card Info</t>
  </si>
  <si>
    <t>Roster #</t>
  </si>
  <si>
    <t>HB #</t>
  </si>
  <si>
    <t>KR#</t>
  </si>
  <si>
    <t>PR#</t>
  </si>
  <si>
    <t>QB</t>
  </si>
  <si>
    <t>ARI</t>
  </si>
  <si>
    <t>Murray, Kyler</t>
  </si>
  <si>
    <t>19/1 (1)</t>
  </si>
  <si>
    <t>ARN</t>
  </si>
  <si>
    <t>541 Attempts</t>
  </si>
  <si>
    <t xml:space="preserve"> </t>
  </si>
  <si>
    <t>QB(P)</t>
  </si>
  <si>
    <t>Zappe, Bailey</t>
  </si>
  <si>
    <t>22/4</t>
  </si>
  <si>
    <t>22/2</t>
  </si>
  <si>
    <t>CLA</t>
  </si>
  <si>
    <t>31 Attempts</t>
  </si>
  <si>
    <t>NE</t>
  </si>
  <si>
    <t>HB/KR</t>
  </si>
  <si>
    <t>PHI</t>
  </si>
  <si>
    <t>0-0  63  (treat as only 25-49 carries, not allowed to be unlimited in either half)</t>
  </si>
  <si>
    <t>Bigsby, Tank</t>
  </si>
  <si>
    <t>23/3</t>
  </si>
  <si>
    <t>22/5</t>
  </si>
  <si>
    <t>HB KOR</t>
  </si>
  <si>
    <t>JXA</t>
  </si>
  <si>
    <t>0-0 168</t>
  </si>
  <si>
    <t>HB</t>
  </si>
  <si>
    <t>4-0  50</t>
  </si>
  <si>
    <t>ATL</t>
  </si>
  <si>
    <t>0-4  143</t>
  </si>
  <si>
    <t>Allgeier, Tyler</t>
  </si>
  <si>
    <t>22/1 (9)</t>
  </si>
  <si>
    <t>ATN</t>
  </si>
  <si>
    <t>0-4 137</t>
  </si>
  <si>
    <t>0-7  186</t>
  </si>
  <si>
    <t>0-2  210</t>
  </si>
  <si>
    <t>McIntosh, Kenny</t>
  </si>
  <si>
    <t>23/7</t>
  </si>
  <si>
    <t>24/8</t>
  </si>
  <si>
    <t>SEN</t>
  </si>
  <si>
    <t>0-0 31</t>
  </si>
  <si>
    <t>DET</t>
  </si>
  <si>
    <t>0-0  3</t>
  </si>
  <si>
    <t>Reynolds, Craig</t>
  </si>
  <si>
    <t>19/FA</t>
  </si>
  <si>
    <t>21/6</t>
  </si>
  <si>
    <t>DEN</t>
  </si>
  <si>
    <t>0-0  41</t>
  </si>
  <si>
    <t>0-0  23</t>
  </si>
  <si>
    <t>0-0  55</t>
  </si>
  <si>
    <t>FL</t>
  </si>
  <si>
    <t>CIN</t>
  </si>
  <si>
    <t>Chase, Ja'Marr</t>
  </si>
  <si>
    <t>21/1 (5)</t>
  </si>
  <si>
    <t>CNA</t>
  </si>
  <si>
    <t>6-6-6</t>
  </si>
  <si>
    <t>SE</t>
  </si>
  <si>
    <t>WAS</t>
  </si>
  <si>
    <t>McLaurin, Terry</t>
  </si>
  <si>
    <t>19/3</t>
  </si>
  <si>
    <t>19/1 (13)</t>
  </si>
  <si>
    <t>WAN</t>
  </si>
  <si>
    <t>5-6-5</t>
  </si>
  <si>
    <t>BUF</t>
  </si>
  <si>
    <t>4</t>
  </si>
  <si>
    <t>Coleman, Keon</t>
  </si>
  <si>
    <t>24/2(33)</t>
  </si>
  <si>
    <t>24/3</t>
  </si>
  <si>
    <t>BFA</t>
  </si>
  <si>
    <t>4-4-4</t>
  </si>
  <si>
    <t>WR</t>
  </si>
  <si>
    <t>Davis, Gabe</t>
  </si>
  <si>
    <t>20/4</t>
  </si>
  <si>
    <t>20/3</t>
  </si>
  <si>
    <t>SE FL</t>
  </si>
  <si>
    <t>3-3-3</t>
  </si>
  <si>
    <t>Humphrey, Lil'Jordan</t>
  </si>
  <si>
    <t>DNA</t>
  </si>
  <si>
    <t>4-3-3</t>
  </si>
  <si>
    <t>TE</t>
  </si>
  <si>
    <t>Ertz, Zach</t>
  </si>
  <si>
    <t>13/2</t>
  </si>
  <si>
    <t>IN/8</t>
  </si>
  <si>
    <t>0 5-5-2</t>
  </si>
  <si>
    <t>0-0/4</t>
  </si>
  <si>
    <t>BB/TE</t>
  </si>
  <si>
    <t>0-0/0</t>
  </si>
  <si>
    <t>0</t>
  </si>
  <si>
    <t>BB TE</t>
  </si>
  <si>
    <t xml:space="preserve">0-4 </t>
  </si>
  <si>
    <t>6</t>
  </si>
  <si>
    <t>TE/BB</t>
  </si>
  <si>
    <t>5/4-0</t>
  </si>
  <si>
    <t>CAR</t>
  </si>
  <si>
    <t>Coker, Jalen</t>
  </si>
  <si>
    <t>24/FA</t>
  </si>
  <si>
    <t>24/4</t>
  </si>
  <si>
    <t>SE FL TE</t>
  </si>
  <si>
    <t>CAN</t>
  </si>
  <si>
    <t>0-0  4-4-3</t>
  </si>
  <si>
    <t>PIT</t>
  </si>
  <si>
    <t>4-5/5</t>
  </si>
  <si>
    <t>Washington, Darnell</t>
  </si>
  <si>
    <t>23/4</t>
  </si>
  <si>
    <t>PIA</t>
  </si>
  <si>
    <t>0-4 4-3-0</t>
  </si>
  <si>
    <t>4/0-0</t>
  </si>
  <si>
    <t>KR</t>
  </si>
  <si>
    <t>GB</t>
  </si>
  <si>
    <t>Melton, Bo</t>
  </si>
  <si>
    <t>22/7</t>
  </si>
  <si>
    <t>23/9</t>
  </si>
  <si>
    <t>(I/R)</t>
  </si>
  <si>
    <t>Woods, Jelani</t>
  </si>
  <si>
    <t>22/3</t>
  </si>
  <si>
    <t>IND</t>
  </si>
  <si>
    <t>0/0-0</t>
  </si>
  <si>
    <t>RT</t>
  </si>
  <si>
    <t>DAL</t>
  </si>
  <si>
    <t>5-3</t>
  </si>
  <si>
    <t>Steele, Terence</t>
  </si>
  <si>
    <t>20/FA</t>
  </si>
  <si>
    <t>20/9</t>
  </si>
  <si>
    <t>DAN</t>
  </si>
  <si>
    <t>5-5</t>
  </si>
  <si>
    <t>C</t>
  </si>
  <si>
    <t>4-3</t>
  </si>
  <si>
    <t>6-4</t>
  </si>
  <si>
    <t>4-0/0</t>
  </si>
  <si>
    <t>RG/T</t>
  </si>
  <si>
    <t>SF</t>
  </si>
  <si>
    <t>5-7/0-7</t>
  </si>
  <si>
    <t>Puni, Dominick</t>
  </si>
  <si>
    <t>24/3(86)</t>
  </si>
  <si>
    <t>24/1 (13)</t>
  </si>
  <si>
    <t>RG</t>
  </si>
  <si>
    <t>SFN</t>
  </si>
  <si>
    <t>LG/T</t>
  </si>
  <si>
    <t>HOU</t>
  </si>
  <si>
    <t>0-7</t>
  </si>
  <si>
    <t>Howard, Tytus</t>
  </si>
  <si>
    <t>19/1 (23)</t>
  </si>
  <si>
    <t>RT G</t>
  </si>
  <si>
    <t>HOA</t>
  </si>
  <si>
    <t>4-5/0-5</t>
  </si>
  <si>
    <t>RT/TE</t>
  </si>
  <si>
    <t>4-7/4</t>
  </si>
  <si>
    <t>0-5</t>
  </si>
  <si>
    <t>4-4 / 0-4</t>
  </si>
  <si>
    <t>LG</t>
  </si>
  <si>
    <t>JAX</t>
  </si>
  <si>
    <t>4-5</t>
  </si>
  <si>
    <t>Cleveland, Ezra</t>
  </si>
  <si>
    <t>20/2</t>
  </si>
  <si>
    <t>20/1 (19)</t>
  </si>
  <si>
    <t>MIN</t>
  </si>
  <si>
    <t>5-2</t>
  </si>
  <si>
    <t>4-7</t>
  </si>
  <si>
    <t>McClendon Jr, Warren</t>
  </si>
  <si>
    <t>23/5</t>
  </si>
  <si>
    <t>23/8</t>
  </si>
  <si>
    <t>T</t>
  </si>
  <si>
    <t>LAN</t>
  </si>
  <si>
    <t>4-2</t>
  </si>
  <si>
    <t>0-0</t>
  </si>
  <si>
    <t>LAC</t>
  </si>
  <si>
    <t>Bozeman, Bradley</t>
  </si>
  <si>
    <t>18/6</t>
  </si>
  <si>
    <t>18/7</t>
  </si>
  <si>
    <t>LAA</t>
  </si>
  <si>
    <t>4-0</t>
  </si>
  <si>
    <t>4-4</t>
  </si>
  <si>
    <t>5-4</t>
  </si>
  <si>
    <t>BAA</t>
  </si>
  <si>
    <t xml:space="preserve">4-5 </t>
  </si>
  <si>
    <t>BAL</t>
  </si>
  <si>
    <t>C/G/T/TE</t>
  </si>
  <si>
    <t>0-0/0-0/0-0/5</t>
  </si>
  <si>
    <t>Karras, Ted</t>
  </si>
  <si>
    <t>16/6</t>
  </si>
  <si>
    <t>IN/41</t>
  </si>
  <si>
    <t>G</t>
  </si>
  <si>
    <t>5-7</t>
  </si>
  <si>
    <t>4-7/0-7</t>
  </si>
  <si>
    <t>MIA</t>
  </si>
  <si>
    <t xml:space="preserve">4-7 </t>
  </si>
  <si>
    <t>G/C</t>
  </si>
  <si>
    <t>4-4/0-4</t>
  </si>
  <si>
    <t>C/G</t>
  </si>
  <si>
    <t>0-2</t>
  </si>
  <si>
    <t>Torrence, O'Cyrus</t>
  </si>
  <si>
    <t>23/2</t>
  </si>
  <si>
    <t>0-4</t>
  </si>
  <si>
    <t>Robinson, Layden</t>
  </si>
  <si>
    <t>24/4(103)</t>
  </si>
  <si>
    <t>NEA</t>
  </si>
  <si>
    <t>0-3</t>
  </si>
  <si>
    <t>LT</t>
  </si>
  <si>
    <t>NYG</t>
  </si>
  <si>
    <t>6-7</t>
  </si>
  <si>
    <t>Thomas, Andrew</t>
  </si>
  <si>
    <t>20/1 (4)</t>
  </si>
  <si>
    <t>LOLB</t>
  </si>
  <si>
    <t>04-6</t>
  </si>
  <si>
    <t>Paye, Kwity</t>
  </si>
  <si>
    <t>21/1 (21)</t>
  </si>
  <si>
    <t>21/2</t>
  </si>
  <si>
    <t>LE</t>
  </si>
  <si>
    <t>INA</t>
  </si>
  <si>
    <t>5-10</t>
  </si>
  <si>
    <t>5-12-1*</t>
  </si>
  <si>
    <t>NT</t>
  </si>
  <si>
    <t>Benton, Keeanu</t>
  </si>
  <si>
    <t>23/1 (13)</t>
  </si>
  <si>
    <t>5-1</t>
  </si>
  <si>
    <t>04-7</t>
  </si>
  <si>
    <t>Robinson, Chop</t>
  </si>
  <si>
    <t>24/1(21)</t>
  </si>
  <si>
    <t>24/2</t>
  </si>
  <si>
    <t>End OLB</t>
  </si>
  <si>
    <t>0/0-6</t>
  </si>
  <si>
    <t>DT/DE</t>
  </si>
  <si>
    <t>Thomas, Solomon</t>
  </si>
  <si>
    <t>17/1 (3)</t>
  </si>
  <si>
    <t>17/2</t>
  </si>
  <si>
    <t>End T</t>
  </si>
  <si>
    <t>NYA</t>
  </si>
  <si>
    <t>0/0-5</t>
  </si>
  <si>
    <t>RE/DT</t>
  </si>
  <si>
    <t>NYJ</t>
  </si>
  <si>
    <t>DE/DT</t>
  </si>
  <si>
    <t>RE</t>
  </si>
  <si>
    <t>Jefferson, Quinton</t>
  </si>
  <si>
    <t>16/5</t>
  </si>
  <si>
    <t>IN/53</t>
  </si>
  <si>
    <t>0/0-4</t>
  </si>
  <si>
    <t>LDT</t>
  </si>
  <si>
    <t>0-8</t>
  </si>
  <si>
    <t>DT</t>
  </si>
  <si>
    <t>SEA</t>
  </si>
  <si>
    <t>0-6</t>
  </si>
  <si>
    <t xml:space="preserve">0-3 </t>
  </si>
  <si>
    <t>5-4/4-4</t>
  </si>
  <si>
    <t>Edwards Jr, Mario</t>
  </si>
  <si>
    <t>15/2</t>
  </si>
  <si>
    <t>IN/26</t>
  </si>
  <si>
    <t>LOLB/DE</t>
  </si>
  <si>
    <t>TEN</t>
  </si>
  <si>
    <t>05-4/5-4</t>
  </si>
  <si>
    <t>End</t>
  </si>
  <si>
    <t>CHN</t>
  </si>
  <si>
    <t xml:space="preserve">4-4 </t>
  </si>
  <si>
    <t>DE</t>
  </si>
  <si>
    <t>NO</t>
  </si>
  <si>
    <t>OAK</t>
  </si>
  <si>
    <t>LLB</t>
  </si>
  <si>
    <t>45-4</t>
  </si>
  <si>
    <t>Robinson, Darius</t>
  </si>
  <si>
    <t>24/1(27)</t>
  </si>
  <si>
    <t>0/0-2</t>
  </si>
  <si>
    <t>Leal, DeMarvin</t>
  </si>
  <si>
    <t>22/8</t>
  </si>
  <si>
    <t>0-1</t>
  </si>
  <si>
    <t>LB</t>
  </si>
  <si>
    <t>00-0</t>
  </si>
  <si>
    <t>Magee, Jordan</t>
  </si>
  <si>
    <t>24/5(139)</t>
  </si>
  <si>
    <t>24/7</t>
  </si>
  <si>
    <t>LILB</t>
  </si>
  <si>
    <t>04-5</t>
  </si>
  <si>
    <t>Rozeboom, Christian</t>
  </si>
  <si>
    <t>23/6</t>
  </si>
  <si>
    <t>54-5</t>
  </si>
  <si>
    <t>40-0</t>
  </si>
  <si>
    <t>MLB</t>
  </si>
  <si>
    <t>66-4</t>
  </si>
  <si>
    <t>Lloyd, Devin</t>
  </si>
  <si>
    <t>22/1 (27)</t>
  </si>
  <si>
    <t>46-4</t>
  </si>
  <si>
    <t>LLB/CB</t>
  </si>
  <si>
    <t>46-0</t>
  </si>
  <si>
    <t>44-3</t>
  </si>
  <si>
    <t>04-0</t>
  </si>
  <si>
    <t>Burks, Oren</t>
  </si>
  <si>
    <t>18/3</t>
  </si>
  <si>
    <t>18/4</t>
  </si>
  <si>
    <t>PHN</t>
  </si>
  <si>
    <t>44-0</t>
  </si>
  <si>
    <t>44-2</t>
  </si>
  <si>
    <t>00-2</t>
  </si>
  <si>
    <t>ILB</t>
  </si>
  <si>
    <t>GBN</t>
  </si>
  <si>
    <t xml:space="preserve">00-0 </t>
  </si>
  <si>
    <t>RLB</t>
  </si>
  <si>
    <t>55-3</t>
  </si>
  <si>
    <t>Cooper, Edgerrin</t>
  </si>
  <si>
    <t>24/2(45)</t>
  </si>
  <si>
    <t>24/1 (25)</t>
  </si>
  <si>
    <t>05-6</t>
  </si>
  <si>
    <t>DE/OLB</t>
  </si>
  <si>
    <t>4-4/04-4</t>
  </si>
  <si>
    <t>Tillman, Dondrea</t>
  </si>
  <si>
    <t>OLB</t>
  </si>
  <si>
    <t>Spector, Baylon</t>
  </si>
  <si>
    <t>23/10</t>
  </si>
  <si>
    <t>04-4</t>
  </si>
  <si>
    <t>Blackmon, Julian</t>
  </si>
  <si>
    <t>FS</t>
  </si>
  <si>
    <t>50</t>
  </si>
  <si>
    <t>LCB</t>
  </si>
  <si>
    <t>44-0/44</t>
  </si>
  <si>
    <t>05</t>
  </si>
  <si>
    <t>45</t>
  </si>
  <si>
    <t>Ward, Charvarius</t>
  </si>
  <si>
    <t>18/FA</t>
  </si>
  <si>
    <t>18/9</t>
  </si>
  <si>
    <t>5</t>
  </si>
  <si>
    <t xml:space="preserve">4 </t>
  </si>
  <si>
    <t>KCA</t>
  </si>
  <si>
    <t>KC</t>
  </si>
  <si>
    <t>DB</t>
  </si>
  <si>
    <t>00</t>
  </si>
  <si>
    <t>CB</t>
  </si>
  <si>
    <t>Slay, Darius</t>
  </si>
  <si>
    <t>IN/3</t>
  </si>
  <si>
    <t>RCB</t>
  </si>
  <si>
    <t>Woods, Xavier</t>
  </si>
  <si>
    <t>17/6</t>
  </si>
  <si>
    <t>17/3</t>
  </si>
  <si>
    <t>44</t>
  </si>
  <si>
    <t>LLB/SS</t>
  </si>
  <si>
    <t>54</t>
  </si>
  <si>
    <t>SS</t>
  </si>
  <si>
    <t>46</t>
  </si>
  <si>
    <t xml:space="preserve">40 </t>
  </si>
  <si>
    <t>04</t>
  </si>
  <si>
    <t>Williams, Garrett</t>
  </si>
  <si>
    <t>Metellus, Josh</t>
  </si>
  <si>
    <t>20/6</t>
  </si>
  <si>
    <t>22/6</t>
  </si>
  <si>
    <t>CB S</t>
  </si>
  <si>
    <t>4/45</t>
  </si>
  <si>
    <t>RILB</t>
  </si>
  <si>
    <t>44-4/4</t>
  </si>
  <si>
    <t>S</t>
  </si>
  <si>
    <t>Hilton, Mike</t>
  </si>
  <si>
    <t>16/FA</t>
  </si>
  <si>
    <t xml:space="preserve">5 </t>
  </si>
  <si>
    <t>Echols, Brandin</t>
  </si>
  <si>
    <t>21/8</t>
  </si>
  <si>
    <t>Whitehead, Jordan</t>
  </si>
  <si>
    <t>18/5</t>
  </si>
  <si>
    <t>TBN</t>
  </si>
  <si>
    <t xml:space="preserve">55 </t>
  </si>
  <si>
    <t xml:space="preserve">44 </t>
  </si>
  <si>
    <t>TB</t>
  </si>
  <si>
    <t>40</t>
  </si>
  <si>
    <t>LAR</t>
  </si>
  <si>
    <t>Lake, Quentin</t>
  </si>
  <si>
    <t>CB FS</t>
  </si>
  <si>
    <t>0/5</t>
  </si>
  <si>
    <t>Bishop, Cole</t>
  </si>
  <si>
    <t>24/2(60)</t>
  </si>
  <si>
    <t>Smith, Cam</t>
  </si>
  <si>
    <t>24/10</t>
  </si>
  <si>
    <t>PR/KR</t>
  </si>
  <si>
    <t>Codrington, Brandon</t>
  </si>
  <si>
    <t>KOR PR</t>
  </si>
  <si>
    <t>P</t>
  </si>
  <si>
    <t>Pinion, Bradley</t>
  </si>
  <si>
    <t>15/5</t>
  </si>
  <si>
    <t>21/7</t>
  </si>
  <si>
    <t>Punt</t>
  </si>
  <si>
    <t>K</t>
  </si>
  <si>
    <t>Gonzalez, Zane</t>
  </si>
  <si>
    <t>17/7</t>
  </si>
  <si>
    <t>PK</t>
  </si>
  <si>
    <t>CHI</t>
  </si>
  <si>
    <t>Williams, Caleb</t>
  </si>
  <si>
    <t>24/1(1)</t>
  </si>
  <si>
    <t>24/1 (3)</t>
  </si>
  <si>
    <t>562 Attempts</t>
  </si>
  <si>
    <t>Cousins, Kirk</t>
  </si>
  <si>
    <t>12/4</t>
  </si>
  <si>
    <t>IN/1(4)</t>
  </si>
  <si>
    <t>453 Attempts</t>
  </si>
  <si>
    <t>48 attempts</t>
  </si>
  <si>
    <t>0-0  223</t>
  </si>
  <si>
    <t>Swift, D'Andre</t>
  </si>
  <si>
    <t>20/1 (27)</t>
  </si>
  <si>
    <t>0-2 253</t>
  </si>
  <si>
    <t>0-2  229</t>
  </si>
  <si>
    <t>0-2  99</t>
  </si>
  <si>
    <t>0-0  151</t>
  </si>
  <si>
    <t>0-0  114</t>
  </si>
  <si>
    <t>Sermon, Trey</t>
  </si>
  <si>
    <t>21/3</t>
  </si>
  <si>
    <t>0-056</t>
  </si>
  <si>
    <t>0-2  35</t>
  </si>
  <si>
    <t>Mims, Jordan</t>
  </si>
  <si>
    <t>23/FA</t>
  </si>
  <si>
    <t>SE FL HB</t>
  </si>
  <si>
    <t>NON</t>
  </si>
  <si>
    <t>0-04-3-3 20</t>
  </si>
  <si>
    <t>Taylor, J.J.</t>
  </si>
  <si>
    <t>21/FA</t>
  </si>
  <si>
    <t>0-0 10</t>
  </si>
  <si>
    <t>FB/HB</t>
  </si>
  <si>
    <t>0-2  16</t>
  </si>
  <si>
    <t>Luepke, Hunter</t>
  </si>
  <si>
    <t>FB</t>
  </si>
  <si>
    <t>5-0  6</t>
  </si>
  <si>
    <t>Meyers, Jakobi</t>
  </si>
  <si>
    <t>19/8</t>
  </si>
  <si>
    <t>LVA</t>
  </si>
  <si>
    <t>6-5-5</t>
  </si>
  <si>
    <t>FL TE BB</t>
  </si>
  <si>
    <t xml:space="preserve">0-0 </t>
  </si>
  <si>
    <t>Boutte, Kayshon</t>
  </si>
  <si>
    <t>4-4-5</t>
  </si>
  <si>
    <t>McCloud, Ray-Ray</t>
  </si>
  <si>
    <t>19/9</t>
  </si>
  <si>
    <t>SE FL KOR</t>
  </si>
  <si>
    <t>4-5-3</t>
  </si>
  <si>
    <t>WR/LP/KR</t>
  </si>
  <si>
    <t>WR/LP/LK</t>
  </si>
  <si>
    <t>WR LK LP</t>
  </si>
  <si>
    <t>McMillan, Jalen</t>
  </si>
  <si>
    <t>24/3(92)</t>
  </si>
  <si>
    <t>24/5</t>
  </si>
  <si>
    <t>Woods, Robert</t>
  </si>
  <si>
    <t>IN/31</t>
  </si>
  <si>
    <t>SE FL PR</t>
  </si>
  <si>
    <t>SE/PR</t>
  </si>
  <si>
    <t>0-5/4</t>
  </si>
  <si>
    <t>Kmet, Cole</t>
  </si>
  <si>
    <t>5 4-4-3</t>
  </si>
  <si>
    <t>0-5/5</t>
  </si>
  <si>
    <t>Gesicki, Mike</t>
  </si>
  <si>
    <t>18/2</t>
  </si>
  <si>
    <t>0-2 5-5-0</t>
  </si>
  <si>
    <t>0-4/0</t>
  </si>
  <si>
    <t>0-2/4</t>
  </si>
  <si>
    <t>Dawkins, Dion</t>
  </si>
  <si>
    <t xml:space="preserve">5-7 </t>
  </si>
  <si>
    <t>LT/TE</t>
  </si>
  <si>
    <t>4-5/0</t>
  </si>
  <si>
    <t>Frazier, Zach</t>
  </si>
  <si>
    <t>24/2(51)</t>
  </si>
  <si>
    <t>24/1 (22)</t>
  </si>
  <si>
    <t>Mauch, Cody</t>
  </si>
  <si>
    <t>RG/C</t>
  </si>
  <si>
    <t>Glaze, Delmar</t>
  </si>
  <si>
    <t>24/3(77)</t>
  </si>
  <si>
    <t>G/TE</t>
  </si>
  <si>
    <t>Palczewski, Alex</t>
  </si>
  <si>
    <t>T G</t>
  </si>
  <si>
    <t>4-3/0-3</t>
  </si>
  <si>
    <t>Glasgow, Graham</t>
  </si>
  <si>
    <t>16/3</t>
  </si>
  <si>
    <t>IN/24</t>
  </si>
  <si>
    <t>LG C</t>
  </si>
  <si>
    <t>4-2/0-2</t>
  </si>
  <si>
    <t>5-3/4-3</t>
  </si>
  <si>
    <t xml:space="preserve">5-5 </t>
  </si>
  <si>
    <t>5-4/0-4</t>
  </si>
  <si>
    <t>LG/C</t>
  </si>
  <si>
    <t>Van Pran-Grange, Sedrick</t>
  </si>
  <si>
    <t>G C</t>
  </si>
  <si>
    <t>0-2/0-2</t>
  </si>
  <si>
    <t>Davis, Nate</t>
  </si>
  <si>
    <t>19/4</t>
  </si>
  <si>
    <t>TNA</t>
  </si>
  <si>
    <t>Lamm, Kendall</t>
  </si>
  <si>
    <t>15/FA</t>
  </si>
  <si>
    <t>Hudson, James</t>
  </si>
  <si>
    <t>21/4</t>
  </si>
  <si>
    <t>21/10</t>
  </si>
  <si>
    <t>T/TE</t>
  </si>
  <si>
    <t>CLE</t>
  </si>
  <si>
    <t>G/T/TE</t>
  </si>
  <si>
    <t>0-0/0-0/4</t>
  </si>
  <si>
    <t>Anderson, Spencer</t>
  </si>
  <si>
    <t>T G TE</t>
  </si>
  <si>
    <t>0-0/0-0  3-3-0</t>
  </si>
  <si>
    <t>McMahon, Dylan</t>
  </si>
  <si>
    <t>24/6(190)</t>
  </si>
  <si>
    <t>Walker, Travon</t>
  </si>
  <si>
    <t>22/1 (1)</t>
  </si>
  <si>
    <t>22/5 (5)</t>
  </si>
  <si>
    <t>5-11</t>
  </si>
  <si>
    <t>40-12-1*</t>
  </si>
  <si>
    <t>54-6</t>
  </si>
  <si>
    <t>Sweat, T'Vondre</t>
  </si>
  <si>
    <t>24/2(38)</t>
  </si>
  <si>
    <t>24/1 (20)</t>
  </si>
  <si>
    <t>Tuttle, Shy</t>
  </si>
  <si>
    <t>19/10</t>
  </si>
  <si>
    <t>RDT</t>
  </si>
  <si>
    <t>5-0</t>
  </si>
  <si>
    <t xml:space="preserve">4-0 </t>
  </si>
  <si>
    <t>Fiske, Braden</t>
  </si>
  <si>
    <t>24/2(39)</t>
  </si>
  <si>
    <t>0-9</t>
  </si>
  <si>
    <t>Roach, Malcolm</t>
  </si>
  <si>
    <t>Nichols, Bilal</t>
  </si>
  <si>
    <t>LAV</t>
  </si>
  <si>
    <t>Watkins, Carlos</t>
  </si>
  <si>
    <t>17/4</t>
  </si>
  <si>
    <t xml:space="preserve">4-3 </t>
  </si>
  <si>
    <t>4-0/0-0</t>
  </si>
  <si>
    <t>Eboigbe, Justin</t>
  </si>
  <si>
    <t>24/4(105)</t>
  </si>
  <si>
    <t>Wilkins, Christian</t>
  </si>
  <si>
    <t>19/2</t>
  </si>
  <si>
    <t>5-9</t>
  </si>
  <si>
    <t>6-3</t>
  </si>
  <si>
    <t>6-5</t>
  </si>
  <si>
    <t>RE T</t>
  </si>
  <si>
    <t>5-2 / 4-2</t>
  </si>
  <si>
    <t>LDT/TE</t>
  </si>
  <si>
    <t>4-3/4</t>
  </si>
  <si>
    <t>Williams, Sam</t>
  </si>
  <si>
    <t>Bernard, Terrel</t>
  </si>
  <si>
    <t>45-9</t>
  </si>
  <si>
    <t>Pace Jr, Ivan</t>
  </si>
  <si>
    <t>23/1 (18)</t>
  </si>
  <si>
    <t>06-4</t>
  </si>
  <si>
    <t>54-4</t>
  </si>
  <si>
    <t>Speed, E.J.</t>
  </si>
  <si>
    <t>19/5</t>
  </si>
  <si>
    <t>05-0</t>
  </si>
  <si>
    <t>45-3</t>
  </si>
  <si>
    <t>05-4</t>
  </si>
  <si>
    <t>Ojulari, Azeez</t>
  </si>
  <si>
    <t>NYN</t>
  </si>
  <si>
    <t>00-11</t>
  </si>
  <si>
    <t>0-3/00-3</t>
  </si>
  <si>
    <t>00-8</t>
  </si>
  <si>
    <t>04-10/0-10</t>
  </si>
  <si>
    <t>00-4</t>
  </si>
  <si>
    <t>Williams, James</t>
  </si>
  <si>
    <t>24/7(242)</t>
  </si>
  <si>
    <t>Andreessen, Joe</t>
  </si>
  <si>
    <t>24/9</t>
  </si>
  <si>
    <t>65</t>
  </si>
  <si>
    <t>Cook, Bryan</t>
  </si>
  <si>
    <t>Martin, Jartavius</t>
  </si>
  <si>
    <t>Thomas, Starling</t>
  </si>
  <si>
    <t>Murphy-Bunting, Sean</t>
  </si>
  <si>
    <t>Taylor-Britt, Cam</t>
  </si>
  <si>
    <t>Conner, Chamarri</t>
  </si>
  <si>
    <t>55</t>
  </si>
  <si>
    <t>Hawkins, Jaylinn</t>
  </si>
  <si>
    <t>LB/DB</t>
  </si>
  <si>
    <t>04-3</t>
  </si>
  <si>
    <t>Duck, Storm</t>
  </si>
  <si>
    <t>Wilson, Marco</t>
  </si>
  <si>
    <t>Oladapo, Kitan</t>
  </si>
  <si>
    <t>24/5(169)</t>
  </si>
  <si>
    <t>Hill, Daxton</t>
  </si>
  <si>
    <t>22/1 (31)</t>
  </si>
  <si>
    <t>LP/KR</t>
  </si>
  <si>
    <t>Remigio, Nikko</t>
  </si>
  <si>
    <t>Pineiro, Eddy</t>
  </si>
  <si>
    <t>Hayball, Matthew</t>
  </si>
  <si>
    <t>Mahomes, Patrick</t>
  </si>
  <si>
    <t>17/1 (10)</t>
  </si>
  <si>
    <t>17/1 (1)</t>
  </si>
  <si>
    <t>581 Attempts</t>
  </si>
  <si>
    <t>35 attempts</t>
  </si>
  <si>
    <t>Heinicke, Taylor</t>
  </si>
  <si>
    <t>5 Attempts</t>
  </si>
  <si>
    <t>19 attempts</t>
  </si>
  <si>
    <t>57 attempts</t>
  </si>
  <si>
    <t>0-0  307</t>
  </si>
  <si>
    <t>Henry, Derrick</t>
  </si>
  <si>
    <t>16/2</t>
  </si>
  <si>
    <t>IN/4</t>
  </si>
  <si>
    <t>0-5 325</t>
  </si>
  <si>
    <t>0-4  280</t>
  </si>
  <si>
    <t>0-2  349</t>
  </si>
  <si>
    <t>0-0  219</t>
  </si>
  <si>
    <t>0-4  378</t>
  </si>
  <si>
    <t>0-0  303</t>
  </si>
  <si>
    <t>0-3  215</t>
  </si>
  <si>
    <t>0-3  176</t>
  </si>
  <si>
    <t>0-3 110</t>
  </si>
  <si>
    <t>0-0  72</t>
  </si>
  <si>
    <t>Spears, Tyjae</t>
  </si>
  <si>
    <t>23/1 (28)</t>
  </si>
  <si>
    <t>0-0 84</t>
  </si>
  <si>
    <t>HB/LK</t>
  </si>
  <si>
    <t>0-4  100</t>
  </si>
  <si>
    <t>4-2  0</t>
  </si>
  <si>
    <t>Matlock, Scott</t>
  </si>
  <si>
    <t>FB T</t>
  </si>
  <si>
    <t>Watson, Christian</t>
  </si>
  <si>
    <t>22/1 (26)</t>
  </si>
  <si>
    <t>Westbrook-Ikhin, Nick</t>
  </si>
  <si>
    <t>21/5</t>
  </si>
  <si>
    <t>Lockett, Tyler</t>
  </si>
  <si>
    <t>IN/7</t>
  </si>
  <si>
    <t>FL/PR/KR</t>
  </si>
  <si>
    <t>FL/LP/KR</t>
  </si>
  <si>
    <t>Odunze, Rome</t>
  </si>
  <si>
    <t>24/1(9)</t>
  </si>
  <si>
    <t>24/1 (27)</t>
  </si>
  <si>
    <t>Nailor, Jalen</t>
  </si>
  <si>
    <t>WR/KR</t>
  </si>
  <si>
    <t>Whittington, Jordan</t>
  </si>
  <si>
    <t>24/6(213)</t>
  </si>
  <si>
    <t>Smith, Jonnu</t>
  </si>
  <si>
    <t>TE SE</t>
  </si>
  <si>
    <t>0-0 6-5-2</t>
  </si>
  <si>
    <t>FB/TE</t>
  </si>
  <si>
    <t>4-0/4  15</t>
  </si>
  <si>
    <t>Heyward, Connor</t>
  </si>
  <si>
    <t>TE BB</t>
  </si>
  <si>
    <t>4-0  3-3-0</t>
  </si>
  <si>
    <t>Smartt, Stone</t>
  </si>
  <si>
    <t>22/FA</t>
  </si>
  <si>
    <t>0-0  3-3-3</t>
  </si>
  <si>
    <t>Meinerz, Quinn</t>
  </si>
  <si>
    <t>6-2</t>
  </si>
  <si>
    <t>LT/G</t>
  </si>
  <si>
    <t>Little, Walker</t>
  </si>
  <si>
    <t>Hunt, Robert</t>
  </si>
  <si>
    <t>Moton, Taylor</t>
  </si>
  <si>
    <t>17/5</t>
  </si>
  <si>
    <t>5-5/4</t>
  </si>
  <si>
    <t>Onwenu, Michael</t>
  </si>
  <si>
    <t>20/1 (23)</t>
  </si>
  <si>
    <t>RG T</t>
  </si>
  <si>
    <t>4-5/4-5</t>
  </si>
  <si>
    <t>RT/G</t>
  </si>
  <si>
    <t>5-5/0-5</t>
  </si>
  <si>
    <t>5-2/4-2/4</t>
  </si>
  <si>
    <t>RT/G/TE</t>
  </si>
  <si>
    <t>5-4/4-4/4</t>
  </si>
  <si>
    <t>C/T</t>
  </si>
  <si>
    <t>Forsyth, Alex</t>
  </si>
  <si>
    <t>24/6</t>
  </si>
  <si>
    <t>Mims, Amarius</t>
  </si>
  <si>
    <t>24/1(18)</t>
  </si>
  <si>
    <t>Cushenberry, Lloyd</t>
  </si>
  <si>
    <t>Brown, Trent</t>
  </si>
  <si>
    <t>15/7</t>
  </si>
  <si>
    <t>IN/13</t>
  </si>
  <si>
    <t>6-11</t>
  </si>
  <si>
    <t>Crosby, Maxx</t>
  </si>
  <si>
    <t>19/1 (28)</t>
  </si>
  <si>
    <t>6-9</t>
  </si>
  <si>
    <t>6-12-4*</t>
  </si>
  <si>
    <t>6-12-1*</t>
  </si>
  <si>
    <t>6-10</t>
  </si>
  <si>
    <t xml:space="preserve">0-8 </t>
  </si>
  <si>
    <t>4-12-1*</t>
  </si>
  <si>
    <t>0-1/00-1</t>
  </si>
  <si>
    <t>Ogbah, Emmanuel</t>
  </si>
  <si>
    <t>IN/15</t>
  </si>
  <si>
    <t>4-9</t>
  </si>
  <si>
    <t xml:space="preserve">4-9 </t>
  </si>
  <si>
    <t>RE/OLB</t>
  </si>
  <si>
    <t>0-6/00-6</t>
  </si>
  <si>
    <t>Reader, D.J.</t>
  </si>
  <si>
    <t>IN/9</t>
  </si>
  <si>
    <t>6-0</t>
  </si>
  <si>
    <t>5-2/4-2</t>
  </si>
  <si>
    <t>LE/DT</t>
  </si>
  <si>
    <t>4-1/0-1</t>
  </si>
  <si>
    <t>Jones, DaQuan</t>
  </si>
  <si>
    <t>14/4</t>
  </si>
  <si>
    <t>IN/14</t>
  </si>
  <si>
    <t xml:space="preserve">6-2 </t>
  </si>
  <si>
    <t>Jones, D.J.</t>
  </si>
  <si>
    <t>17/8</t>
  </si>
  <si>
    <t>4-1</t>
  </si>
  <si>
    <t>Huff, Bryce</t>
  </si>
  <si>
    <t>20/7</t>
  </si>
  <si>
    <t>OLB End</t>
  </si>
  <si>
    <t>40/0-6</t>
  </si>
  <si>
    <t>0-12-2*/00-12-2*</t>
  </si>
  <si>
    <t>Brown, Bobby</t>
  </si>
  <si>
    <t>Floyd, Leonard</t>
  </si>
  <si>
    <t>16/1 (9)</t>
  </si>
  <si>
    <t>IN/5</t>
  </si>
  <si>
    <t>0-11</t>
  </si>
  <si>
    <t>4-12-2*</t>
  </si>
  <si>
    <t>44-12-2*</t>
  </si>
  <si>
    <t>44-12-1*</t>
  </si>
  <si>
    <t>45-12 3</t>
  </si>
  <si>
    <t>45-5</t>
  </si>
  <si>
    <t>04-8</t>
  </si>
  <si>
    <t>40-11</t>
  </si>
  <si>
    <t>Wise Jr, Deatrich</t>
  </si>
  <si>
    <t>17/9</t>
  </si>
  <si>
    <t>4-8</t>
  </si>
  <si>
    <t>LDT/DE</t>
  </si>
  <si>
    <t>Newton, Jer'Zhan</t>
  </si>
  <si>
    <t>24/2(36)</t>
  </si>
  <si>
    <t>Davis, Tyler</t>
  </si>
  <si>
    <t>24/6(196)</t>
  </si>
  <si>
    <t>0/0-1</t>
  </si>
  <si>
    <t>4-6</t>
  </si>
  <si>
    <t>Hargrave, Javon</t>
  </si>
  <si>
    <t>IN/2</t>
  </si>
  <si>
    <t>0-12-1*</t>
  </si>
  <si>
    <t>5-6</t>
  </si>
  <si>
    <t>66-0</t>
  </si>
  <si>
    <t>Smith, Roquan</t>
  </si>
  <si>
    <t>18/1 (8)</t>
  </si>
  <si>
    <t>18/1 (14)</t>
  </si>
  <si>
    <t>46-3</t>
  </si>
  <si>
    <t>66-3</t>
  </si>
  <si>
    <t>56-6</t>
  </si>
  <si>
    <t>64-9</t>
  </si>
  <si>
    <t xml:space="preserve">64-8 </t>
  </si>
  <si>
    <t>50-6</t>
  </si>
  <si>
    <t>45-0</t>
  </si>
  <si>
    <t>Pratt, Germaine</t>
  </si>
  <si>
    <t>44-4</t>
  </si>
  <si>
    <t>64-3</t>
  </si>
  <si>
    <t xml:space="preserve">40-0 </t>
  </si>
  <si>
    <t>White, Kyzir</t>
  </si>
  <si>
    <t>19/6</t>
  </si>
  <si>
    <t>05-5</t>
  </si>
  <si>
    <t>44-6</t>
  </si>
  <si>
    <t>LLB ILB</t>
  </si>
  <si>
    <t>40-2 / 0-0-2</t>
  </si>
  <si>
    <t>Judon, Matt</t>
  </si>
  <si>
    <t>ROLB</t>
  </si>
  <si>
    <t>00-6</t>
  </si>
  <si>
    <t>56-12-9*</t>
  </si>
  <si>
    <t>44-12-9*/4-12-9*</t>
  </si>
  <si>
    <t xml:space="preserve">55-10 </t>
  </si>
  <si>
    <t>46-12-1*</t>
  </si>
  <si>
    <t>4-7/04-7</t>
  </si>
  <si>
    <t>04-12-8*</t>
  </si>
  <si>
    <t>Tuipulotu, Tuli</t>
  </si>
  <si>
    <t>04-12-1*</t>
  </si>
  <si>
    <t>06-6</t>
  </si>
  <si>
    <t>44-8</t>
  </si>
  <si>
    <t>Phillips, Jaelan</t>
  </si>
  <si>
    <t>21/1 (18)</t>
  </si>
  <si>
    <t>21/1 (27)</t>
  </si>
  <si>
    <t>00-3</t>
  </si>
  <si>
    <t>05-8</t>
  </si>
  <si>
    <t>06-9</t>
  </si>
  <si>
    <t>Dennis, SirVocea</t>
  </si>
  <si>
    <t>Sewell, Noah</t>
  </si>
  <si>
    <t>Johnson, Jermaine</t>
  </si>
  <si>
    <t>Joseph, Kerby</t>
  </si>
  <si>
    <t>66</t>
  </si>
  <si>
    <t>56</t>
  </si>
  <si>
    <t>McKinney, Xavier</t>
  </si>
  <si>
    <t>64</t>
  </si>
  <si>
    <t>Ramsey, Jalen</t>
  </si>
  <si>
    <t>16/1 (5)</t>
  </si>
  <si>
    <t>IN/1(28)</t>
  </si>
  <si>
    <t xml:space="preserve">6 </t>
  </si>
  <si>
    <t>Williams, Joshua</t>
  </si>
  <si>
    <t>Simmons, Justin</t>
  </si>
  <si>
    <t>IN/21</t>
  </si>
  <si>
    <t xml:space="preserve">65 </t>
  </si>
  <si>
    <t>DB/OLB</t>
  </si>
  <si>
    <t>04/04-0</t>
  </si>
  <si>
    <t>Pinnock, Jason</t>
  </si>
  <si>
    <t>Jackson, Donte</t>
  </si>
  <si>
    <t>Bennett, Jakorian</t>
  </si>
  <si>
    <t>Jackson, Jha'Quan</t>
  </si>
  <si>
    <t>24/6(182)</t>
  </si>
  <si>
    <t>Berrios, Braxton</t>
  </si>
  <si>
    <t>PR</t>
  </si>
  <si>
    <t>WR KR LP</t>
  </si>
  <si>
    <t>WR/LP</t>
  </si>
  <si>
    <t>Mann, Braden</t>
  </si>
  <si>
    <t>Aubrey, Brandon</t>
  </si>
  <si>
    <t>Purdy, Brock</t>
  </si>
  <si>
    <t>22/1(1)</t>
  </si>
  <si>
    <t>455 Attempts</t>
  </si>
  <si>
    <t>Boyle, Tim</t>
  </si>
  <si>
    <t>50 Attempts</t>
  </si>
  <si>
    <t>0-0  173</t>
  </si>
  <si>
    <t>Irving, Bucky</t>
  </si>
  <si>
    <t>24/4(125)</t>
  </si>
  <si>
    <t>24/1 (12)</t>
  </si>
  <si>
    <t>0-0 207</t>
  </si>
  <si>
    <t>0-2  184</t>
  </si>
  <si>
    <t>Charbonnet, Zach</t>
  </si>
  <si>
    <t>0-3 135</t>
  </si>
  <si>
    <t>0-2  108</t>
  </si>
  <si>
    <t>4-2  118</t>
  </si>
  <si>
    <t>Pacheco, Isiah</t>
  </si>
  <si>
    <t>0-2 83</t>
  </si>
  <si>
    <t>0-7  205</t>
  </si>
  <si>
    <t>0-0  170</t>
  </si>
  <si>
    <t>Evans, Mike</t>
  </si>
  <si>
    <t>14/1 (7)</t>
  </si>
  <si>
    <t>5-6-6</t>
  </si>
  <si>
    <t>Flowers, Zay</t>
  </si>
  <si>
    <t>23/1 (22)</t>
  </si>
  <si>
    <t>23/1 (26)</t>
  </si>
  <si>
    <t>5-5-5</t>
  </si>
  <si>
    <t>Wicks, Dontayvion</t>
  </si>
  <si>
    <t>4-4-3</t>
  </si>
  <si>
    <t>Bourne, Kendrick</t>
  </si>
  <si>
    <t>17/FA</t>
  </si>
  <si>
    <t>Smith-Schuster, JuJu</t>
  </si>
  <si>
    <t>17/1 (12)</t>
  </si>
  <si>
    <t>Otton, Cade</t>
  </si>
  <si>
    <t>4 6-5-3</t>
  </si>
  <si>
    <t>0-3/5</t>
  </si>
  <si>
    <t>Bellinger, Daniel</t>
  </si>
  <si>
    <t>0-0/5</t>
  </si>
  <si>
    <t>Mayer, Michael</t>
  </si>
  <si>
    <t>0-0 4-3-0</t>
  </si>
  <si>
    <t>Hinton, Kendall</t>
  </si>
  <si>
    <t>21/13</t>
  </si>
  <si>
    <t>6-7/5</t>
  </si>
  <si>
    <t>Wirfs, Tristan</t>
  </si>
  <si>
    <t>20/1 (13)</t>
  </si>
  <si>
    <t>Barton, Graham</t>
  </si>
  <si>
    <t>24/1(26)</t>
  </si>
  <si>
    <t>Teller, Wyatt</t>
  </si>
  <si>
    <t xml:space="preserve">6-3 </t>
  </si>
  <si>
    <t>Volson, Cordell</t>
  </si>
  <si>
    <t>Runyan Jr, Jon</t>
  </si>
  <si>
    <t>G/T</t>
  </si>
  <si>
    <t>Myers, Josh</t>
  </si>
  <si>
    <t>Paul, Patrick</t>
  </si>
  <si>
    <t>24/2(55)</t>
  </si>
  <si>
    <t>Morgan, Jordan</t>
  </si>
  <si>
    <t>24/1(25)</t>
  </si>
  <si>
    <t>Suamataia, Kingsley</t>
  </si>
  <si>
    <t>24/2(63)</t>
  </si>
  <si>
    <t>0-0/0-0</t>
  </si>
  <si>
    <t>Darrisaw, Christian</t>
  </si>
  <si>
    <t>21/1 (23)</t>
  </si>
  <si>
    <t>21/1 (20)</t>
  </si>
  <si>
    <t>James, Ja'Wuan</t>
  </si>
  <si>
    <t>14/1 (19)</t>
  </si>
  <si>
    <t>IN/12</t>
  </si>
  <si>
    <t>Bullard, Jonathan</t>
  </si>
  <si>
    <t>IN/28</t>
  </si>
  <si>
    <t>Ferrell, Clelin</t>
  </si>
  <si>
    <t>19/1 (4)</t>
  </si>
  <si>
    <t>19/1 (25)</t>
  </si>
  <si>
    <t>RDT/DE</t>
  </si>
  <si>
    <t>4-3/40-3</t>
  </si>
  <si>
    <t xml:space="preserve">5-3 </t>
  </si>
  <si>
    <t>Williams, Milton</t>
  </si>
  <si>
    <t>5-1/4-1</t>
  </si>
  <si>
    <t>Ledbetter, Jeremiah</t>
  </si>
  <si>
    <t>Wyatt, Devonte</t>
  </si>
  <si>
    <t>22/1 (28)</t>
  </si>
  <si>
    <t>Butler, Matthew</t>
  </si>
  <si>
    <t>22/11</t>
  </si>
  <si>
    <t>Lynch, James</t>
  </si>
  <si>
    <t>4/0-2</t>
  </si>
  <si>
    <t>Koonce, Malcolm</t>
  </si>
  <si>
    <t>4-10</t>
  </si>
  <si>
    <t>Mafe, Boye</t>
  </si>
  <si>
    <t>Baker, Jerome</t>
  </si>
  <si>
    <t>40-3</t>
  </si>
  <si>
    <t>55-6</t>
  </si>
  <si>
    <t>45-8</t>
  </si>
  <si>
    <t xml:space="preserve">44-10 </t>
  </si>
  <si>
    <t>40-4</t>
  </si>
  <si>
    <t>65-3</t>
  </si>
  <si>
    <t>Deablo, Divine</t>
  </si>
  <si>
    <t>Braswell, Chris</t>
  </si>
  <si>
    <t>24/2(57)</t>
  </si>
  <si>
    <t>Hopper, Ty'Ron</t>
  </si>
  <si>
    <t>24/3(91)</t>
  </si>
  <si>
    <t>Bailey, Levelle</t>
  </si>
  <si>
    <t>Bell, Markquese</t>
  </si>
  <si>
    <t>64-0</t>
  </si>
  <si>
    <t>Long, David</t>
  </si>
  <si>
    <t>19/12</t>
  </si>
  <si>
    <t>06-3</t>
  </si>
  <si>
    <t>Rice, Monty</t>
  </si>
  <si>
    <t>Branch, Brian</t>
  </si>
  <si>
    <t>23/1 (24)</t>
  </si>
  <si>
    <t>SS CB</t>
  </si>
  <si>
    <t>66/4</t>
  </si>
  <si>
    <t>SS/CB/OLB</t>
  </si>
  <si>
    <t>65/4/55-0</t>
  </si>
  <si>
    <t>James, Derwin</t>
  </si>
  <si>
    <t>18/1 (17)</t>
  </si>
  <si>
    <t>18/1 (5)</t>
  </si>
  <si>
    <t>56/6</t>
  </si>
  <si>
    <t>Woolen, Riq</t>
  </si>
  <si>
    <t>22/1 (7)</t>
  </si>
  <si>
    <t>Richardson, Decamerion</t>
  </si>
  <si>
    <t>24/4(112)</t>
  </si>
  <si>
    <t>Lenoir, Deommodore</t>
  </si>
  <si>
    <t>Wilson, Donovan</t>
  </si>
  <si>
    <t>Butler, Percy</t>
  </si>
  <si>
    <t>Ballentine, Corey</t>
  </si>
  <si>
    <t>Adebo, Paulson</t>
  </si>
  <si>
    <t>Hill, Kylin</t>
  </si>
  <si>
    <t>21/9</t>
  </si>
  <si>
    <t>Dallas, DeeJay</t>
  </si>
  <si>
    <t>KOR</t>
  </si>
  <si>
    <t>HB/LP/KR</t>
  </si>
  <si>
    <t>0-0  10</t>
  </si>
  <si>
    <t>0-3  35</t>
  </si>
  <si>
    <t>0-2  33</t>
  </si>
  <si>
    <t>0-0  34</t>
  </si>
  <si>
    <t>Smith, Xavier</t>
  </si>
  <si>
    <t>Fairbairn, Ka'imi</t>
  </si>
  <si>
    <t>Townsend, Tommy</t>
  </si>
  <si>
    <t>20/8</t>
  </si>
  <si>
    <t>Richardson, Anthony</t>
  </si>
  <si>
    <t>23/1 (4)</t>
  </si>
  <si>
    <t>23/1 (8)</t>
  </si>
  <si>
    <t>264 Attempts</t>
  </si>
  <si>
    <t>Young, Bryce</t>
  </si>
  <si>
    <t>23/1 (1)</t>
  </si>
  <si>
    <t>384 Attempts</t>
  </si>
  <si>
    <t>0-2  234</t>
  </si>
  <si>
    <t>Jacobs, Josh</t>
  </si>
  <si>
    <t>19/1 (24)</t>
  </si>
  <si>
    <t>19/1 (7)</t>
  </si>
  <si>
    <t>0-0 301</t>
  </si>
  <si>
    <t>0-0  233</t>
  </si>
  <si>
    <t>0-3  340</t>
  </si>
  <si>
    <t>0-5  217</t>
  </si>
  <si>
    <t>0-5  273</t>
  </si>
  <si>
    <t>0-5  242</t>
  </si>
  <si>
    <t>Robinson Jr, Brian</t>
  </si>
  <si>
    <t>4-0 187</t>
  </si>
  <si>
    <t>0-0  205</t>
  </si>
  <si>
    <t>0-2  145</t>
  </si>
  <si>
    <t>Corum, Blake</t>
  </si>
  <si>
    <t>24/3(83)</t>
  </si>
  <si>
    <t>0-258</t>
  </si>
  <si>
    <t>0-2  47</t>
  </si>
  <si>
    <t>Miller, Kendre</t>
  </si>
  <si>
    <t>0-0 39</t>
  </si>
  <si>
    <t>5-7  2</t>
  </si>
  <si>
    <t>Juszczyk, Kyle</t>
  </si>
  <si>
    <t>13/4</t>
  </si>
  <si>
    <t>5-5  5</t>
  </si>
  <si>
    <t>0-4/0  7</t>
  </si>
  <si>
    <t>6-7  8</t>
  </si>
  <si>
    <t>6-7  17</t>
  </si>
  <si>
    <t>6-7  3</t>
  </si>
  <si>
    <t>6-5  8</t>
  </si>
  <si>
    <t>6-7  7</t>
  </si>
  <si>
    <t>6-7 5</t>
  </si>
  <si>
    <t>5-7 2</t>
  </si>
  <si>
    <t>Aiyuk, Brandon</t>
  </si>
  <si>
    <t>20/1 (25)</t>
  </si>
  <si>
    <t>20/1 (28)</t>
  </si>
  <si>
    <t>Cooks, Brandin</t>
  </si>
  <si>
    <t>14/1 (20)</t>
  </si>
  <si>
    <t>WR/PR</t>
  </si>
  <si>
    <t>Metchie, John</t>
  </si>
  <si>
    <t>Corley, Malachi</t>
  </si>
  <si>
    <t>24/3(65)</t>
  </si>
  <si>
    <t>24/11</t>
  </si>
  <si>
    <t>Parkinson, Colby</t>
  </si>
  <si>
    <t>4 4-3-0</t>
  </si>
  <si>
    <t>5/0-0</t>
  </si>
  <si>
    <t>0-4/4</t>
  </si>
  <si>
    <t>Musgrave, Luke</t>
  </si>
  <si>
    <t>0-0  3-3-0</t>
  </si>
  <si>
    <t>6/4-0</t>
  </si>
  <si>
    <t>Sinnott, Ben</t>
  </si>
  <si>
    <t>24/2(53)</t>
  </si>
  <si>
    <t>Bradbury, Garrett</t>
  </si>
  <si>
    <t>19/1 (18)</t>
  </si>
  <si>
    <t>4-5/4</t>
  </si>
  <si>
    <t xml:space="preserve">5-4 </t>
  </si>
  <si>
    <t>Fuaga, Taliese</t>
  </si>
  <si>
    <t>24/1(14)</t>
  </si>
  <si>
    <t>Robinson, Cam</t>
  </si>
  <si>
    <t>(IR)</t>
  </si>
  <si>
    <t>Noteboom, Joe</t>
  </si>
  <si>
    <t>4-4/4</t>
  </si>
  <si>
    <t>T G C</t>
  </si>
  <si>
    <t>0-4 / 0-4</t>
  </si>
  <si>
    <t>Radunz, Dillon</t>
  </si>
  <si>
    <t>McCormick, Mason</t>
  </si>
  <si>
    <t>24/4(119)</t>
  </si>
  <si>
    <t>RG TE</t>
  </si>
  <si>
    <t>0-3/4-3</t>
  </si>
  <si>
    <t>Cleveland, Ben</t>
  </si>
  <si>
    <t>C G T</t>
  </si>
  <si>
    <t>4-0/4</t>
  </si>
  <si>
    <t>Cappa, Alex</t>
  </si>
  <si>
    <t>Haynes, Christian</t>
  </si>
  <si>
    <t>24/3(81)</t>
  </si>
  <si>
    <t>Turner, Kobie</t>
  </si>
  <si>
    <t>23/1 (11)</t>
  </si>
  <si>
    <t>5-8</t>
  </si>
  <si>
    <t>Ekuale, Daniel</t>
  </si>
  <si>
    <t>Smith, Mazi</t>
  </si>
  <si>
    <t>Tillery, Jerry</t>
  </si>
  <si>
    <t>Ogbonnia, Otito</t>
  </si>
  <si>
    <t>22/12</t>
  </si>
  <si>
    <t>Armstrong, Dorance</t>
  </si>
  <si>
    <t>18/8</t>
  </si>
  <si>
    <t>0-10</t>
  </si>
  <si>
    <t>Smith, Maason</t>
  </si>
  <si>
    <t>24/2(48)</t>
  </si>
  <si>
    <t>4-3/04-3</t>
  </si>
  <si>
    <t>Van Ness, Lukas</t>
  </si>
  <si>
    <t>0-4/00-4</t>
  </si>
  <si>
    <t>Ray, LaBryan</t>
  </si>
  <si>
    <t>RILB/OLB</t>
  </si>
  <si>
    <t>Sherwood, Jamien</t>
  </si>
  <si>
    <t>Okereke, Bobby</t>
  </si>
  <si>
    <t>65-5</t>
  </si>
  <si>
    <t>54-3</t>
  </si>
  <si>
    <t xml:space="preserve">50-0 </t>
  </si>
  <si>
    <t>McDuffie, Isaiah</t>
  </si>
  <si>
    <t>ROLB/DB</t>
  </si>
  <si>
    <t>00-5</t>
  </si>
  <si>
    <t>Trotter Jr, Jeremiah</t>
  </si>
  <si>
    <t>Tavai, Jahlani</t>
  </si>
  <si>
    <t>Thomas, Xavier</t>
  </si>
  <si>
    <t>24/5(138)</t>
  </si>
  <si>
    <t>Barrett, Shaquil</t>
  </si>
  <si>
    <t>14/FA</t>
  </si>
  <si>
    <t>IN/18</t>
  </si>
  <si>
    <t>46-11</t>
  </si>
  <si>
    <t xml:space="preserve">45-9 </t>
  </si>
  <si>
    <t>46-12-12*</t>
  </si>
  <si>
    <t>45-7</t>
  </si>
  <si>
    <t>44-9</t>
  </si>
  <si>
    <t>LB/CB</t>
  </si>
  <si>
    <t>04-4/4</t>
  </si>
  <si>
    <t>Adams, Jamal</t>
  </si>
  <si>
    <t>17/1 (6)</t>
  </si>
  <si>
    <t>17/1 (21)</t>
  </si>
  <si>
    <t>04-0/04</t>
  </si>
  <si>
    <t xml:space="preserve">66 </t>
  </si>
  <si>
    <t>Gardner-Johnson, Chauncey</t>
  </si>
  <si>
    <t>Gonzalez, Christian</t>
  </si>
  <si>
    <t>23/1</t>
  </si>
  <si>
    <t>24/1 (7)</t>
  </si>
  <si>
    <t>Murphy, Byron</t>
  </si>
  <si>
    <t>Rapp, Taylor</t>
  </si>
  <si>
    <t>Poyer, Jordan</t>
  </si>
  <si>
    <t>13/7</t>
  </si>
  <si>
    <t>DB/PR</t>
  </si>
  <si>
    <t>S/LB</t>
  </si>
  <si>
    <t>00/00-0</t>
  </si>
  <si>
    <t>Savage, Darnell</t>
  </si>
  <si>
    <t>19/1 (21)</t>
  </si>
  <si>
    <t>19/1 (11)</t>
  </si>
  <si>
    <t xml:space="preserve">54 </t>
  </si>
  <si>
    <t>Douglas, Rasul</t>
  </si>
  <si>
    <t xml:space="preserve">0 </t>
  </si>
  <si>
    <t>Johnson, Antonio</t>
  </si>
  <si>
    <t>Holmes, Darnay</t>
  </si>
  <si>
    <t>20/10</t>
  </si>
  <si>
    <t>Melton, Max</t>
  </si>
  <si>
    <t>24/2(43)</t>
  </si>
  <si>
    <t>Ringo, Kelee</t>
  </si>
  <si>
    <t>Pritchett, Nehemiah</t>
  </si>
  <si>
    <t>24/5(136)</t>
  </si>
  <si>
    <t>LP/LK</t>
  </si>
  <si>
    <t>Thomas, Juanyeh</t>
  </si>
  <si>
    <t>Cowing, Jacob</t>
  </si>
  <si>
    <t>24/4(135)</t>
  </si>
  <si>
    <t>Boswell, Chris</t>
  </si>
  <si>
    <t>IN/22</t>
  </si>
  <si>
    <t>Baringer, Bryce</t>
  </si>
  <si>
    <t>Nix, Bo</t>
  </si>
  <si>
    <t>24/1(12)</t>
  </si>
  <si>
    <t>24/1 (1)</t>
  </si>
  <si>
    <t>567 Attempts</t>
  </si>
  <si>
    <t>Levis, Will</t>
  </si>
  <si>
    <t>23/1 (17)</t>
  </si>
  <si>
    <t>301 Attempts</t>
  </si>
  <si>
    <t>4 attempts</t>
  </si>
  <si>
    <t>Bagent, Tyson</t>
  </si>
  <si>
    <t>2 Attempts</t>
  </si>
  <si>
    <t>Wilson, Zach</t>
  </si>
  <si>
    <t>21/1 (2)</t>
  </si>
  <si>
    <t>21/1 (16)</t>
  </si>
  <si>
    <t>0-0  309</t>
  </si>
  <si>
    <t>Cook, James</t>
  </si>
  <si>
    <t>0-0  237</t>
  </si>
  <si>
    <t>0-0  89</t>
  </si>
  <si>
    <t>0-0  25</t>
  </si>
  <si>
    <t>Gibson, Antonio</t>
  </si>
  <si>
    <t>20/1 (15)</t>
  </si>
  <si>
    <t>0-0 120</t>
  </si>
  <si>
    <t>0-4  65</t>
  </si>
  <si>
    <t>0-4  149</t>
  </si>
  <si>
    <t>0-0  258</t>
  </si>
  <si>
    <t>0-2  12</t>
  </si>
  <si>
    <t>White, Zamir</t>
  </si>
  <si>
    <t>0-065</t>
  </si>
  <si>
    <t>0-0  104</t>
  </si>
  <si>
    <t>0-4  17</t>
  </si>
  <si>
    <t>Gilliam, Reggie</t>
  </si>
  <si>
    <t>FB TE</t>
  </si>
  <si>
    <t>4-5   3-3-2</t>
  </si>
  <si>
    <t>0-0/0  0</t>
  </si>
  <si>
    <t>4-5  3</t>
  </si>
  <si>
    <t>Olave, Chris</t>
  </si>
  <si>
    <t>22/1 (11)</t>
  </si>
  <si>
    <t>21/1 (17)</t>
  </si>
  <si>
    <t>FL/PR</t>
  </si>
  <si>
    <t>Shakir, Khalil</t>
  </si>
  <si>
    <t>5-5-4</t>
  </si>
  <si>
    <t>Hollins, Mack</t>
  </si>
  <si>
    <t>Washington, Malik</t>
  </si>
  <si>
    <t>24/6(184)</t>
  </si>
  <si>
    <t>SE FL KOR PR</t>
  </si>
  <si>
    <t>Palmer, Trey</t>
  </si>
  <si>
    <t>Oliver, Josh</t>
  </si>
  <si>
    <t>5  3-4-3</t>
  </si>
  <si>
    <t>4-0/6</t>
  </si>
  <si>
    <t>Granson, Kylen</t>
  </si>
  <si>
    <t>Bates, John</t>
  </si>
  <si>
    <t>0-3  3-3-0</t>
  </si>
  <si>
    <t>6-7/4-7</t>
  </si>
  <si>
    <t>Smith, Tyler</t>
  </si>
  <si>
    <t>22/1 (24)</t>
  </si>
  <si>
    <t>LG T</t>
  </si>
  <si>
    <t>5-7/4-7</t>
  </si>
  <si>
    <t>Vera-Tucker, Alijah</t>
  </si>
  <si>
    <t>21/1 (14)</t>
  </si>
  <si>
    <t>Smith, Braden</t>
  </si>
  <si>
    <t>Williams, Connor</t>
  </si>
  <si>
    <t>Moore, Jaylon</t>
  </si>
  <si>
    <t>T TE</t>
  </si>
  <si>
    <t>4-0/4-0  3-3-0</t>
  </si>
  <si>
    <t>Brown Jr, Orlando</t>
  </si>
  <si>
    <t xml:space="preserve">6-5 </t>
  </si>
  <si>
    <t>Petit-Frere, Nicholas</t>
  </si>
  <si>
    <t>Ingram, Ed</t>
  </si>
  <si>
    <t>Wilkinson, Elijah</t>
  </si>
  <si>
    <t>17/12</t>
  </si>
  <si>
    <t>Sundell, Jalen</t>
  </si>
  <si>
    <t>Schlottmann, Austin</t>
  </si>
  <si>
    <t>0-0 / 0-0</t>
  </si>
  <si>
    <t>Stills, Dante</t>
  </si>
  <si>
    <t>Murphy II, Byron</t>
  </si>
  <si>
    <t>24/1(16)</t>
  </si>
  <si>
    <t>Hamilton, DaVon</t>
  </si>
  <si>
    <t>Smoot, Dawuane</t>
  </si>
  <si>
    <t>17/11</t>
  </si>
  <si>
    <t xml:space="preserve">0-6 </t>
  </si>
  <si>
    <t>O'Connor, Patrick</t>
  </si>
  <si>
    <t>Redmond, Jalen</t>
  </si>
  <si>
    <t>T End</t>
  </si>
  <si>
    <t>Davis, Raekwon</t>
  </si>
  <si>
    <t>20/1 (6)</t>
  </si>
  <si>
    <t>Gaines, Greg</t>
  </si>
  <si>
    <t>19/7</t>
  </si>
  <si>
    <t xml:space="preserve">0-2 </t>
  </si>
  <si>
    <t>Wingo, Mekhi</t>
  </si>
  <si>
    <t>24/6(189)</t>
  </si>
  <si>
    <t>Murchison, Larrell</t>
  </si>
  <si>
    <t>20/5</t>
  </si>
  <si>
    <t>22/15</t>
  </si>
  <si>
    <t>Knight, Tyrice</t>
  </si>
  <si>
    <t>24/4(18)</t>
  </si>
  <si>
    <t>46-12-3*</t>
  </si>
  <si>
    <t>Young, Byron</t>
  </si>
  <si>
    <t>04-10</t>
  </si>
  <si>
    <t>40-5</t>
  </si>
  <si>
    <t>Wallace, Trevin</t>
  </si>
  <si>
    <t>FA</t>
  </si>
  <si>
    <t>56-0</t>
  </si>
  <si>
    <t>Al-Shaair, Azeez</t>
  </si>
  <si>
    <t>19/11</t>
  </si>
  <si>
    <t>RLB ILB</t>
  </si>
  <si>
    <t>04-0 / 0-4-0</t>
  </si>
  <si>
    <t>66-5</t>
  </si>
  <si>
    <t>Bush, Devin</t>
  </si>
  <si>
    <t>19/1 (10)</t>
  </si>
  <si>
    <t>19/1 (5)</t>
  </si>
  <si>
    <t>Diabate, Mohamoud</t>
  </si>
  <si>
    <t>00-12-2*</t>
  </si>
  <si>
    <t>Miller, Von</t>
  </si>
  <si>
    <t>11/1 (2)</t>
  </si>
  <si>
    <t>IN/1(22)</t>
  </si>
  <si>
    <t>0/0-8</t>
  </si>
  <si>
    <t>06-11</t>
  </si>
  <si>
    <t>46-12-5*</t>
  </si>
  <si>
    <t>66-12-8*</t>
  </si>
  <si>
    <t>56-12-4*</t>
  </si>
  <si>
    <t>6-12-12*</t>
  </si>
  <si>
    <t>6-12-6*</t>
  </si>
  <si>
    <t>Witherspoon, Devon</t>
  </si>
  <si>
    <t>23/1 (5)</t>
  </si>
  <si>
    <t>23/1 (2)</t>
  </si>
  <si>
    <t>44/04-0</t>
  </si>
  <si>
    <t>Diggs, Quandre</t>
  </si>
  <si>
    <t>15/6</t>
  </si>
  <si>
    <t>IN/33</t>
  </si>
  <si>
    <t xml:space="preserve">46 </t>
  </si>
  <si>
    <t>CB3</t>
  </si>
  <si>
    <t>Brown, Montaric</t>
  </si>
  <si>
    <t>Bullard, Javon</t>
  </si>
  <si>
    <t>24/2(58)</t>
  </si>
  <si>
    <t>SS/CB</t>
  </si>
  <si>
    <t>65/6</t>
  </si>
  <si>
    <t>Pitre, Jalen</t>
  </si>
  <si>
    <t>Hamlin, Damar</t>
  </si>
  <si>
    <t>Fuller, Jordan</t>
  </si>
  <si>
    <t>Smith-Wade, Chau</t>
  </si>
  <si>
    <t>24/5(157)</t>
  </si>
  <si>
    <t>Edmunds, Terrell</t>
  </si>
  <si>
    <t>18/1 (28)</t>
  </si>
  <si>
    <t>Alexander, Jaire</t>
  </si>
  <si>
    <t>18/1 (18)</t>
  </si>
  <si>
    <t>18/1 (13)</t>
  </si>
  <si>
    <t>Stout, Jordan</t>
  </si>
  <si>
    <t>Dicker, Cameron</t>
  </si>
  <si>
    <t>Goff, Jared</t>
  </si>
  <si>
    <t>16/1 (1)</t>
  </si>
  <si>
    <t>539 Attempts</t>
  </si>
  <si>
    <t>LAM</t>
  </si>
  <si>
    <t>Wentz, Carson</t>
  </si>
  <si>
    <t>16/1 (2)</t>
  </si>
  <si>
    <t>IN/1 (13)</t>
  </si>
  <si>
    <t>19 Attempts</t>
  </si>
  <si>
    <t>0-0  132</t>
  </si>
  <si>
    <t>Jones, Aaron</t>
  </si>
  <si>
    <t>0-2 255</t>
  </si>
  <si>
    <t>0-3  142</t>
  </si>
  <si>
    <t>0-0  213</t>
  </si>
  <si>
    <t>0-0  171</t>
  </si>
  <si>
    <t>0-0  201</t>
  </si>
  <si>
    <t>0-2  236</t>
  </si>
  <si>
    <t>0-5  133</t>
  </si>
  <si>
    <t>0-0  81</t>
  </si>
  <si>
    <t>0-0  232</t>
  </si>
  <si>
    <t>Brown, Chase</t>
  </si>
  <si>
    <t>0-2 229</t>
  </si>
  <si>
    <t>0-0  44</t>
  </si>
  <si>
    <t>Moss, Zack</t>
  </si>
  <si>
    <t>0-0 74</t>
  </si>
  <si>
    <t>0-2  183</t>
  </si>
  <si>
    <t>0-0  93</t>
  </si>
  <si>
    <t>0-0  96</t>
  </si>
  <si>
    <t>0-4  112</t>
  </si>
  <si>
    <t>6-4/5  1</t>
  </si>
  <si>
    <t>Ricard, Patrick</t>
  </si>
  <si>
    <t>5-5/5</t>
  </si>
  <si>
    <t>6-5  7</t>
  </si>
  <si>
    <t>6-2  2</t>
  </si>
  <si>
    <t>6-5/4  1</t>
  </si>
  <si>
    <t>FB/DE</t>
  </si>
  <si>
    <t>6-5/0-0  0</t>
  </si>
  <si>
    <t>6-5  0</t>
  </si>
  <si>
    <t>Collins, Nico</t>
  </si>
  <si>
    <t>Kirk, Christian</t>
  </si>
  <si>
    <t>FL LP</t>
  </si>
  <si>
    <t>Boyd, Tyler</t>
  </si>
  <si>
    <t>IN/23</t>
  </si>
  <si>
    <t>Marshall Jr, Terrace</t>
  </si>
  <si>
    <t>McCaffrey, Luke</t>
  </si>
  <si>
    <t>24/3(100)</t>
  </si>
  <si>
    <t>Henry, Hunter</t>
  </si>
  <si>
    <t>IN/6</t>
  </si>
  <si>
    <t>0-3 5-5-3</t>
  </si>
  <si>
    <t>SD</t>
  </si>
  <si>
    <t>Knox, Dawson</t>
  </si>
  <si>
    <t>4  3-4-3</t>
  </si>
  <si>
    <t>4-7/0</t>
  </si>
  <si>
    <t xml:space="preserve">5-0 </t>
  </si>
  <si>
    <t>Higbee, Tyler</t>
  </si>
  <si>
    <t>16/4</t>
  </si>
  <si>
    <t>Wattenberg, Luke</t>
  </si>
  <si>
    <t>Matthews, Jake</t>
  </si>
  <si>
    <t>14/1 (6)</t>
  </si>
  <si>
    <t>Banks, Aaron</t>
  </si>
  <si>
    <t>Faalele, Daniel</t>
  </si>
  <si>
    <t>Christensen, Brady</t>
  </si>
  <si>
    <t>C T TE</t>
  </si>
  <si>
    <t>4-3  3-3-0</t>
  </si>
  <si>
    <t>Saldiveri, Nick</t>
  </si>
  <si>
    <t>Walker, Rasheed</t>
  </si>
  <si>
    <t>Scharping, Max</t>
  </si>
  <si>
    <t>21/11</t>
  </si>
  <si>
    <t>4-2/4</t>
  </si>
  <si>
    <t>0-2 / 0-2</t>
  </si>
  <si>
    <t>6-12-2*</t>
  </si>
  <si>
    <t>Parsons, Micah</t>
  </si>
  <si>
    <t>21/1 (12)</t>
  </si>
  <si>
    <t>21/1 (4)</t>
  </si>
  <si>
    <t>RE OLB</t>
  </si>
  <si>
    <t>6/46-12-3*</t>
  </si>
  <si>
    <t>5-12-12*/45-12-12*</t>
  </si>
  <si>
    <t>66-12-9*</t>
  </si>
  <si>
    <t>55-12-4*/5-12-4*</t>
  </si>
  <si>
    <t>5-12-5*</t>
  </si>
  <si>
    <t>Hunter, Danielle</t>
  </si>
  <si>
    <t>15/3</t>
  </si>
  <si>
    <t>5-12-2*</t>
  </si>
  <si>
    <t>LE/OLB</t>
  </si>
  <si>
    <t>5-12-4*/05-12-4*</t>
  </si>
  <si>
    <t>DE/LOLB</t>
  </si>
  <si>
    <t>5-12-2*/45-12-2*</t>
  </si>
  <si>
    <t>5-12-4*</t>
  </si>
  <si>
    <t>Godchaux, Davon</t>
  </si>
  <si>
    <t>Paschal, Josh</t>
  </si>
  <si>
    <t>Hall, Logan</t>
  </si>
  <si>
    <t>Jones, Naquan</t>
  </si>
  <si>
    <t>Jackson, McKinnley</t>
  </si>
  <si>
    <t>24/3(97)</t>
  </si>
  <si>
    <t>6-6</t>
  </si>
  <si>
    <t>Lawrence, Demarcus</t>
  </si>
  <si>
    <t>14/2</t>
  </si>
  <si>
    <t>6-8</t>
  </si>
  <si>
    <t xml:space="preserve">6-8 </t>
  </si>
  <si>
    <t>Peko, Kyle</t>
  </si>
  <si>
    <t>IN/34</t>
  </si>
  <si>
    <t>Highsmith, Alex</t>
  </si>
  <si>
    <t>65-8</t>
  </si>
  <si>
    <t>45-12-10*</t>
  </si>
  <si>
    <t>04-9</t>
  </si>
  <si>
    <t>56-3</t>
  </si>
  <si>
    <t>Bolton, Nick</t>
  </si>
  <si>
    <t>56-4</t>
  </si>
  <si>
    <t>05-3</t>
  </si>
  <si>
    <t>Queen, Patrick</t>
  </si>
  <si>
    <t>20/1 (26)</t>
  </si>
  <si>
    <t>20/1 (12)</t>
  </si>
  <si>
    <t>44-7</t>
  </si>
  <si>
    <t>05-7</t>
  </si>
  <si>
    <t>Surratt, Chazz</t>
  </si>
  <si>
    <t>Jones, Patrick</t>
  </si>
  <si>
    <t>00-7</t>
  </si>
  <si>
    <t>Gay, Willie</t>
  </si>
  <si>
    <t>20/1 (11)</t>
  </si>
  <si>
    <t>Bertrand, JD</t>
  </si>
  <si>
    <t>24/5(143)</t>
  </si>
  <si>
    <t>Bailey, Markus</t>
  </si>
  <si>
    <t>Bates, Jessie</t>
  </si>
  <si>
    <t>18/1 (16)</t>
  </si>
  <si>
    <t>Stingley Jr, Derek</t>
  </si>
  <si>
    <t>22/1 (3)</t>
  </si>
  <si>
    <t>22/1 (19)</t>
  </si>
  <si>
    <t>Elliott, DeShon</t>
  </si>
  <si>
    <t xml:space="preserve">45 </t>
  </si>
  <si>
    <t>Fulton, Kristian</t>
  </si>
  <si>
    <t>Maye, Marcus</t>
  </si>
  <si>
    <t>Vildor, Kindle</t>
  </si>
  <si>
    <t>24/13</t>
  </si>
  <si>
    <t>Grant, Richie</t>
  </si>
  <si>
    <t>Averett, Anthony</t>
  </si>
  <si>
    <t>Joseph, Kelvin</t>
  </si>
  <si>
    <t>Evans, Chris</t>
  </si>
  <si>
    <t>0-5  17</t>
  </si>
  <si>
    <t>Cooper, Pharoh</t>
  </si>
  <si>
    <t>IN/27</t>
  </si>
  <si>
    <t>Crowder, Jamison</t>
  </si>
  <si>
    <t>15/4</t>
  </si>
  <si>
    <t>23/11</t>
  </si>
  <si>
    <t>Eskridge, Dee</t>
  </si>
  <si>
    <t>Jones, Charlie</t>
  </si>
  <si>
    <t>Little, Cam</t>
  </si>
  <si>
    <t>24/6(212)</t>
  </si>
  <si>
    <t>Cooke, Logan</t>
  </si>
  <si>
    <t>Mayfield, Baker</t>
  </si>
  <si>
    <t>18/1 (1)</t>
  </si>
  <si>
    <t>570 Attempts</t>
  </si>
  <si>
    <t>0 attempts</t>
  </si>
  <si>
    <t>Garoppolo, Jimmy</t>
  </si>
  <si>
    <t>IN/1(26)</t>
  </si>
  <si>
    <t>41 Attempts</t>
  </si>
  <si>
    <t>89 attempts</t>
  </si>
  <si>
    <t>63 attempts</t>
  </si>
  <si>
    <t>27 attempts</t>
  </si>
  <si>
    <t>0-3  163</t>
  </si>
  <si>
    <t>Hunt, Kareem</t>
  </si>
  <si>
    <t>17/1 (7)</t>
  </si>
  <si>
    <t>0-4 200</t>
  </si>
  <si>
    <t>0-0  135</t>
  </si>
  <si>
    <t>0-2  123</t>
  </si>
  <si>
    <t>0-2  78</t>
  </si>
  <si>
    <t>0-4  198</t>
  </si>
  <si>
    <t>HB/FL</t>
  </si>
  <si>
    <t>0-5  43</t>
  </si>
  <si>
    <t>0-0  181</t>
  </si>
  <si>
    <t>0-0  272</t>
  </si>
  <si>
    <t>0-0  58</t>
  </si>
  <si>
    <t>Davis, Ray</t>
  </si>
  <si>
    <t>24/4(128)</t>
  </si>
  <si>
    <t>0-0 113</t>
  </si>
  <si>
    <t>Taylor, Patrick</t>
  </si>
  <si>
    <t>0-3 39</t>
  </si>
  <si>
    <t>0-2  32</t>
  </si>
  <si>
    <t>0-4  23</t>
  </si>
  <si>
    <t>0-0  17</t>
  </si>
  <si>
    <t>Haskins, Hassan</t>
  </si>
  <si>
    <t>HB FB</t>
  </si>
  <si>
    <t>0-0 34</t>
  </si>
  <si>
    <t>Adams, Davante</t>
  </si>
  <si>
    <t>Waddle, Jaylen</t>
  </si>
  <si>
    <t>21/1 (6)</t>
  </si>
  <si>
    <t>21/1 (22)</t>
  </si>
  <si>
    <t>5-4-5</t>
  </si>
  <si>
    <t>Vele, Devaughn</t>
  </si>
  <si>
    <t>24/7(235)</t>
  </si>
  <si>
    <t>Raymond, Kalif</t>
  </si>
  <si>
    <t>Miller, Ryan</t>
  </si>
  <si>
    <t>12/5</t>
  </si>
  <si>
    <t>24/12</t>
  </si>
  <si>
    <t>Bell, Ronnie</t>
  </si>
  <si>
    <t>Whyle, Josh</t>
  </si>
  <si>
    <t>Brown, Pharaoh</t>
  </si>
  <si>
    <t>5-4/5</t>
  </si>
  <si>
    <t>Thomas, Ian</t>
  </si>
  <si>
    <t xml:space="preserve">0-5 </t>
  </si>
  <si>
    <t>0-5/0</t>
  </si>
  <si>
    <t>McGlinchey, Mike</t>
  </si>
  <si>
    <t>18/1 (9)</t>
  </si>
  <si>
    <t>18/1 (23)</t>
  </si>
  <si>
    <t>Alt, Joe</t>
  </si>
  <si>
    <t>24/1(5)</t>
  </si>
  <si>
    <t>24/1 (6)</t>
  </si>
  <si>
    <t>Scruggs, Juice</t>
  </si>
  <si>
    <t>C G</t>
  </si>
  <si>
    <t>Patrick, Lucas</t>
  </si>
  <si>
    <t>4-3 / 0-3</t>
  </si>
  <si>
    <t>C/G/TE</t>
  </si>
  <si>
    <t>0-2/0-2/4</t>
  </si>
  <si>
    <t>Neuzil, Ryan</t>
  </si>
  <si>
    <t>Pryor, Matt</t>
  </si>
  <si>
    <t>20/11</t>
  </si>
  <si>
    <t>4-0/0-0/4</t>
  </si>
  <si>
    <t>4-0 / 0-0</t>
  </si>
  <si>
    <t>Hance, Blake</t>
  </si>
  <si>
    <t>Morris, Wanya</t>
  </si>
  <si>
    <t>Edoga, Chuma</t>
  </si>
  <si>
    <t>22/10</t>
  </si>
  <si>
    <t>Okorafor, Chukwuma</t>
  </si>
  <si>
    <t>4-4/0</t>
  </si>
  <si>
    <t>Slaton, T.J.</t>
  </si>
  <si>
    <t>Hubbard, Sam</t>
  </si>
  <si>
    <t>LE OLB</t>
  </si>
  <si>
    <t>5/5-3</t>
  </si>
  <si>
    <t>55-10/5-10</t>
  </si>
  <si>
    <t>4-8/00-8</t>
  </si>
  <si>
    <t>OLB/DE</t>
  </si>
  <si>
    <t>04-0/0-0</t>
  </si>
  <si>
    <t>Bell, Quinton</t>
  </si>
  <si>
    <t>4/4-1</t>
  </si>
  <si>
    <t>Davis, Jordan</t>
  </si>
  <si>
    <t>22/1 (13)</t>
  </si>
  <si>
    <t>Street, Kentavius</t>
  </si>
  <si>
    <t>Land, Isaiah</t>
  </si>
  <si>
    <t>Tonga, Khyiris</t>
  </si>
  <si>
    <t>Davis, Demario</t>
  </si>
  <si>
    <t>12/3</t>
  </si>
  <si>
    <t>IN/30</t>
  </si>
  <si>
    <t>66-9</t>
  </si>
  <si>
    <t>65-10</t>
  </si>
  <si>
    <t>56-5</t>
  </si>
  <si>
    <t xml:space="preserve">65-6 </t>
  </si>
  <si>
    <t>66-6</t>
  </si>
  <si>
    <t>46-7</t>
  </si>
  <si>
    <t>56-8</t>
  </si>
  <si>
    <t>Franklin, Zaire</t>
  </si>
  <si>
    <t>18/10</t>
  </si>
  <si>
    <t>06-7</t>
  </si>
  <si>
    <t>Wilson, Mack</t>
  </si>
  <si>
    <t>44-6/04-6</t>
  </si>
  <si>
    <t>Hansen, Jake</t>
  </si>
  <si>
    <t>22/9</t>
  </si>
  <si>
    <t>Cunningham, Zach</t>
  </si>
  <si>
    <t>17/1 (28)</t>
  </si>
  <si>
    <t>ILB/OLB</t>
  </si>
  <si>
    <t xml:space="preserve">45-6 </t>
  </si>
  <si>
    <t>4-1/04-1</t>
  </si>
  <si>
    <t>Smith, Preston</t>
  </si>
  <si>
    <t>45-12-1*</t>
  </si>
  <si>
    <t>05-12-4*</t>
  </si>
  <si>
    <t xml:space="preserve">04-7 </t>
  </si>
  <si>
    <t>44-12-6*</t>
  </si>
  <si>
    <t>45-6</t>
  </si>
  <si>
    <t>Taylor-Demerson, Dadrion</t>
  </si>
  <si>
    <t>24/4(104)</t>
  </si>
  <si>
    <t>Hickman Jr, Ronnie</t>
  </si>
  <si>
    <t>Brownlee Jr, Jarvis</t>
  </si>
  <si>
    <t>24/5(146)</t>
  </si>
  <si>
    <t>Elam, Kaiir</t>
  </si>
  <si>
    <t>22/1 (23)</t>
  </si>
  <si>
    <t>Johnson, Taron</t>
  </si>
  <si>
    <t xml:space="preserve">00 </t>
  </si>
  <si>
    <t>Sutton, Cameron</t>
  </si>
  <si>
    <t>Darby, Ronald</t>
  </si>
  <si>
    <t>McLeod, Rodney</t>
  </si>
  <si>
    <t>12/FA</t>
  </si>
  <si>
    <t>23/12</t>
  </si>
  <si>
    <t>64-0/64</t>
  </si>
  <si>
    <t xml:space="preserve">50 </t>
  </si>
  <si>
    <t>STL</t>
  </si>
  <si>
    <t>S/OLB</t>
  </si>
  <si>
    <t>Jenkins, Rayshawn</t>
  </si>
  <si>
    <t>17/10</t>
  </si>
  <si>
    <t>Brents, Julius</t>
  </si>
  <si>
    <t>Mathis, Damarri</t>
  </si>
  <si>
    <t>Sheffield, Kendall</t>
  </si>
  <si>
    <t>DB/KR</t>
  </si>
  <si>
    <t>Blackwell, Josh</t>
  </si>
  <si>
    <t>DB PR</t>
  </si>
  <si>
    <t>Howard, Xavien</t>
  </si>
  <si>
    <t>Ya-Sin, Rock</t>
  </si>
  <si>
    <t>Henderson, C.J.</t>
  </si>
  <si>
    <t>20/1 (9)</t>
  </si>
  <si>
    <t>Smith, Tremon</t>
  </si>
  <si>
    <t>Araiza, Matt</t>
  </si>
  <si>
    <t>Butker, Harrison</t>
  </si>
  <si>
    <t>Prescott, Dak</t>
  </si>
  <si>
    <t>IN/1(7)</t>
  </si>
  <si>
    <t>286 Attempts</t>
  </si>
  <si>
    <t>Stidham, Jarrett</t>
  </si>
  <si>
    <t>0 att</t>
  </si>
  <si>
    <t>44 attempts</t>
  </si>
  <si>
    <t>0-0  236</t>
  </si>
  <si>
    <t>Dowdle, Rico</t>
  </si>
  <si>
    <t>0-2 235</t>
  </si>
  <si>
    <t>0-0  122</t>
  </si>
  <si>
    <t>Chubb, Nick</t>
  </si>
  <si>
    <t>18/1 (15)</t>
  </si>
  <si>
    <t>0-2 102</t>
  </si>
  <si>
    <t>0-0  28</t>
  </si>
  <si>
    <t>0-3  302</t>
  </si>
  <si>
    <t>0-5  228</t>
  </si>
  <si>
    <t>0-5  190</t>
  </si>
  <si>
    <t>0-4  298</t>
  </si>
  <si>
    <t>0-0  192</t>
  </si>
  <si>
    <t>0-0  86</t>
  </si>
  <si>
    <t>Tucker, Sean</t>
  </si>
  <si>
    <t>0-250</t>
  </si>
  <si>
    <t>Strong Jr, Pierre</t>
  </si>
  <si>
    <t>0-0 26</t>
  </si>
  <si>
    <t>0-2  63</t>
  </si>
  <si>
    <t>0-0  12</t>
  </si>
  <si>
    <t>Dillon, A.J.</t>
  </si>
  <si>
    <t>0-2  178</t>
  </si>
  <si>
    <t>RB</t>
  </si>
  <si>
    <t>0-4  186</t>
  </si>
  <si>
    <t>0-2  187</t>
  </si>
  <si>
    <t>0-0  46</t>
  </si>
  <si>
    <t>Godwin, Chris</t>
  </si>
  <si>
    <t>6-5-3</t>
  </si>
  <si>
    <t>Downs, Josh</t>
  </si>
  <si>
    <t>FL PR</t>
  </si>
  <si>
    <t>Brown, Noah</t>
  </si>
  <si>
    <t>20/12</t>
  </si>
  <si>
    <t>Shepard, Sterling</t>
  </si>
  <si>
    <t>IN/17</t>
  </si>
  <si>
    <t>Fant, Noah</t>
  </si>
  <si>
    <t>19/1 (20)</t>
  </si>
  <si>
    <t>0 5-3-0</t>
  </si>
  <si>
    <t>0-2/0</t>
  </si>
  <si>
    <t>0-3/4</t>
  </si>
  <si>
    <t>Ogletree, Andrew</t>
  </si>
  <si>
    <t>5-0  3-3-0</t>
  </si>
  <si>
    <t>0-2/5</t>
  </si>
  <si>
    <t>Krull, Lucas</t>
  </si>
  <si>
    <t>Dulcich, Greg</t>
  </si>
  <si>
    <t>Bredeson, Ben</t>
  </si>
  <si>
    <t>Neal, Evan</t>
  </si>
  <si>
    <t>McGovern, Connor D.</t>
  </si>
  <si>
    <t>4-2/0-2/4</t>
  </si>
  <si>
    <t>McKivitz, Colton</t>
  </si>
  <si>
    <t>Jones, Broderick</t>
  </si>
  <si>
    <t>23/1 (14)</t>
  </si>
  <si>
    <t>Allegretti, Nick</t>
  </si>
  <si>
    <t>Oluwatimi, Olu</t>
  </si>
  <si>
    <t>Fisher, Blake</t>
  </si>
  <si>
    <t>24/2(59)</t>
  </si>
  <si>
    <t>Zinter, Zak</t>
  </si>
  <si>
    <t>24/3(85)</t>
  </si>
  <si>
    <t>G TE</t>
  </si>
  <si>
    <t>0-2/4-2</t>
  </si>
  <si>
    <t>Morris, Quintin</t>
  </si>
  <si>
    <t>Bates, Ryan</t>
  </si>
  <si>
    <t>0-3/0-3/4</t>
  </si>
  <si>
    <t>C/T/TE</t>
  </si>
  <si>
    <t>Heck, Charlie</t>
  </si>
  <si>
    <t>Jones, Chris</t>
  </si>
  <si>
    <t>6-12-5*</t>
  </si>
  <si>
    <t>5-10/0-10</t>
  </si>
  <si>
    <t xml:space="preserve">6-9 </t>
  </si>
  <si>
    <t>Billings, Andrew</t>
  </si>
  <si>
    <t>Graham, Brandon</t>
  </si>
  <si>
    <t>10/1 (13)</t>
  </si>
  <si>
    <t>04/4-7</t>
  </si>
  <si>
    <t>6-12 1</t>
  </si>
  <si>
    <t>55-9</t>
  </si>
  <si>
    <t>44-10</t>
  </si>
  <si>
    <t>Martin, Jake</t>
  </si>
  <si>
    <t>Gaye, Ali</t>
  </si>
  <si>
    <t>Williams, Chris</t>
  </si>
  <si>
    <t>08/1 (14)</t>
  </si>
  <si>
    <t>Solomon, Javon</t>
  </si>
  <si>
    <t>24/5(168)</t>
  </si>
  <si>
    <t>Saunders, Khalen</t>
  </si>
  <si>
    <t>Kendricks, Eric</t>
  </si>
  <si>
    <t>44-5</t>
  </si>
  <si>
    <t>65-7</t>
  </si>
  <si>
    <t xml:space="preserve">65-0 </t>
  </si>
  <si>
    <t>66-2</t>
  </si>
  <si>
    <t>Elliss, Kaden</t>
  </si>
  <si>
    <t>56-11</t>
  </si>
  <si>
    <t>Harrison, Malik</t>
  </si>
  <si>
    <t>RILB OLB</t>
  </si>
  <si>
    <t>04/4-4</t>
  </si>
  <si>
    <t>Hoecht, Michael</t>
  </si>
  <si>
    <t>Fowler, Dante</t>
  </si>
  <si>
    <t>15/1 (3)</t>
  </si>
  <si>
    <t>IN/20</t>
  </si>
  <si>
    <t>00-12-7*</t>
  </si>
  <si>
    <t>4-5/04-5</t>
  </si>
  <si>
    <t>05-12-5*</t>
  </si>
  <si>
    <t>40-6</t>
  </si>
  <si>
    <t>Malone, DeAngelo</t>
  </si>
  <si>
    <t>Liufau, Marist</t>
  </si>
  <si>
    <t>24/3(87)</t>
  </si>
  <si>
    <t>Harris, Christian</t>
  </si>
  <si>
    <t>Wiggins, Nate</t>
  </si>
  <si>
    <t>24/1(30)</t>
  </si>
  <si>
    <t>24/1 (11)</t>
  </si>
  <si>
    <t>Ward, Jimmie</t>
  </si>
  <si>
    <t>14/1 (30)</t>
  </si>
  <si>
    <t>White, Tre'Davious</t>
  </si>
  <si>
    <t>17/1 (27)</t>
  </si>
  <si>
    <t>17/1 (9)</t>
  </si>
  <si>
    <t>Carter II, Michael</t>
  </si>
  <si>
    <t>Clark, Kei'Trel</t>
  </si>
  <si>
    <t>Amadi, Ugo</t>
  </si>
  <si>
    <t>Jackson, Dane</t>
  </si>
  <si>
    <t>King, Desmond</t>
  </si>
  <si>
    <t>CB/LP</t>
  </si>
  <si>
    <t>CB/LP/KR</t>
  </si>
  <si>
    <t>CB/PR/LK</t>
  </si>
  <si>
    <t>CB/KR</t>
  </si>
  <si>
    <t>Johnston, Cameron</t>
  </si>
  <si>
    <t>Powell, Brandon</t>
  </si>
  <si>
    <t>HB/LP/LK</t>
  </si>
  <si>
    <t>LK LP</t>
  </si>
  <si>
    <t>Taylor, Tory</t>
  </si>
  <si>
    <t>24/4(122)</t>
  </si>
  <si>
    <t>McManus, Brandon</t>
  </si>
  <si>
    <t>13/FA</t>
  </si>
  <si>
    <t>Stafford, Matthew</t>
  </si>
  <si>
    <t>09/1 (1)</t>
  </si>
  <si>
    <t>IN/1(9)</t>
  </si>
  <si>
    <t>517 Attempts</t>
  </si>
  <si>
    <t>96 attempts</t>
  </si>
  <si>
    <t>3 attempts</t>
  </si>
  <si>
    <t>Mullens, Nick</t>
  </si>
  <si>
    <t>25 attempts</t>
  </si>
  <si>
    <t>30 attempts</t>
  </si>
  <si>
    <t>0-0  243</t>
  </si>
  <si>
    <t>Gibbs, Jahmyr</t>
  </si>
  <si>
    <t>23/1 (12)</t>
  </si>
  <si>
    <t>0-0 250</t>
  </si>
  <si>
    <t>0-0  182</t>
  </si>
  <si>
    <t>Johnson, D'Ernest</t>
  </si>
  <si>
    <t>0-0 32</t>
  </si>
  <si>
    <t>4-4  100</t>
  </si>
  <si>
    <t>0-3  33</t>
  </si>
  <si>
    <t>McClellan, Jase</t>
  </si>
  <si>
    <t>0-4 13</t>
  </si>
  <si>
    <t>Smith-Njigba, Jaxon</t>
  </si>
  <si>
    <t>23/1 (20)</t>
  </si>
  <si>
    <t>6-6-4</t>
  </si>
  <si>
    <t>Bateman, Rashod</t>
  </si>
  <si>
    <t>Hyatt, Jalin</t>
  </si>
  <si>
    <t>Agholor, Nelson</t>
  </si>
  <si>
    <t>15/1 (20)</t>
  </si>
  <si>
    <t>Agnew, Jamal</t>
  </si>
  <si>
    <t>WR/PR/KR</t>
  </si>
  <si>
    <t>DB/PR/LK</t>
  </si>
  <si>
    <t>DB/LP/KR</t>
  </si>
  <si>
    <t>Hockenson, T.J.</t>
  </si>
  <si>
    <t>19/1 (8)</t>
  </si>
  <si>
    <t>19/1 (12)</t>
  </si>
  <si>
    <t>0-4 5-5-2</t>
  </si>
  <si>
    <t>Long, Hunter</t>
  </si>
  <si>
    <t>Lindstrom, Chris</t>
  </si>
  <si>
    <t>19/1 (14)</t>
  </si>
  <si>
    <t>Jackson, Alaric</t>
  </si>
  <si>
    <t>Biadasz, Tyler</t>
  </si>
  <si>
    <t>Stanley, Ronnie</t>
  </si>
  <si>
    <t>16/1 (6)</t>
  </si>
  <si>
    <t>LT TE</t>
  </si>
  <si>
    <t>6-7/4</t>
  </si>
  <si>
    <t>Powers, Ben</t>
  </si>
  <si>
    <t>RG/TE</t>
  </si>
  <si>
    <t>Mitchell, Max</t>
  </si>
  <si>
    <t>Gaines, Jon</t>
  </si>
  <si>
    <t>Newman-Johnson, Xavier</t>
  </si>
  <si>
    <t>Heyward, Cameron</t>
  </si>
  <si>
    <t>11/1 (31)</t>
  </si>
  <si>
    <t>Jones, Travis</t>
  </si>
  <si>
    <t>Jenkins, John</t>
  </si>
  <si>
    <t>13/3</t>
  </si>
  <si>
    <t>F41 (8th)</t>
  </si>
  <si>
    <t>Phillips, Harrison</t>
  </si>
  <si>
    <t>44-12-5*</t>
  </si>
  <si>
    <t>Young, Chase</t>
  </si>
  <si>
    <t>20/1 (2)</t>
  </si>
  <si>
    <t>Toohill, Casey</t>
  </si>
  <si>
    <t>Hurst, Maurice</t>
  </si>
  <si>
    <t xml:space="preserve">0-1 </t>
  </si>
  <si>
    <t>Wooden, Colby</t>
  </si>
  <si>
    <t>Walker, Quay</t>
  </si>
  <si>
    <t>22/1 (22)</t>
  </si>
  <si>
    <t>RLB/DE</t>
  </si>
  <si>
    <t>44-6/4-6</t>
  </si>
  <si>
    <t>Snowden, Charles</t>
  </si>
  <si>
    <t>Walker, Anthony</t>
  </si>
  <si>
    <t>54-0</t>
  </si>
  <si>
    <t>50-5</t>
  </si>
  <si>
    <t>Luketa, Jesse</t>
  </si>
  <si>
    <t>Okwara, Julian</t>
  </si>
  <si>
    <t>00-8/0-8</t>
  </si>
  <si>
    <t>Herbig, Nick</t>
  </si>
  <si>
    <t>Walker, Mykal</t>
  </si>
  <si>
    <t>60-0</t>
  </si>
  <si>
    <t>Chubb, Bradley</t>
  </si>
  <si>
    <t>45-12-3*</t>
  </si>
  <si>
    <t>05-10</t>
  </si>
  <si>
    <t xml:space="preserve">46-11 </t>
  </si>
  <si>
    <t>04-12-6*</t>
  </si>
  <si>
    <t>Asamoah, Brian</t>
  </si>
  <si>
    <t>McKinstry, Kool-Aid</t>
  </si>
  <si>
    <t>24/2(41)</t>
  </si>
  <si>
    <t>24/1 (24)</t>
  </si>
  <si>
    <t>25/1 (24)</t>
  </si>
  <si>
    <t>Sainristil, Mike</t>
  </si>
  <si>
    <t>24/2(50)</t>
  </si>
  <si>
    <t>Brown, Mike</t>
  </si>
  <si>
    <t>Bullock, Calen</t>
  </si>
  <si>
    <t>24/3(78)</t>
  </si>
  <si>
    <t>Jones, Jaylon V.</t>
  </si>
  <si>
    <t>Wallace, Levi</t>
  </si>
  <si>
    <t>Owens, Jonathan</t>
  </si>
  <si>
    <t>Williams, Marcus</t>
  </si>
  <si>
    <t>17/1 (20)</t>
  </si>
  <si>
    <t xml:space="preserve">56 </t>
  </si>
  <si>
    <t>Edwards, Mike</t>
  </si>
  <si>
    <t>Stokes, Eric</t>
  </si>
  <si>
    <t>21/1 (29)</t>
  </si>
  <si>
    <t>21/1 (10)</t>
  </si>
  <si>
    <t>Taylor, Ja'Sir</t>
  </si>
  <si>
    <t>Peppers, Jabrill</t>
  </si>
  <si>
    <t>17/1 (25)</t>
  </si>
  <si>
    <t>SS LP</t>
  </si>
  <si>
    <t>SS/PR/KR</t>
  </si>
  <si>
    <t>FS/LP/KR</t>
  </si>
  <si>
    <t>Moseley, Emmanuel</t>
  </si>
  <si>
    <t>Kennedy, Tom</t>
  </si>
  <si>
    <t>0-0  7</t>
  </si>
  <si>
    <t>Laube, Dylan</t>
  </si>
  <si>
    <t>24/6(208)</t>
  </si>
  <si>
    <t>Bates, Jake</t>
  </si>
  <si>
    <t>Fox, Jack</t>
  </si>
  <si>
    <t>Prater, Matt</t>
  </si>
  <si>
    <t>06/FA</t>
  </si>
  <si>
    <t>10,9/12,9/12,7,6/11/12tothe39;  m on 12;  TB on 5,9;  32,21,LG</t>
  </si>
  <si>
    <t>22 attempts</t>
  </si>
  <si>
    <t>O'Connell, Aidan</t>
  </si>
  <si>
    <t>243 Attempts</t>
  </si>
  <si>
    <t>Rattler, Spencer</t>
  </si>
  <si>
    <t>24/5(150)</t>
  </si>
  <si>
    <t>228 Attempts</t>
  </si>
  <si>
    <t>52 attempts</t>
  </si>
  <si>
    <t>Rush, Cooper</t>
  </si>
  <si>
    <t>308 Attempts</t>
  </si>
  <si>
    <t>24 attempts</t>
  </si>
  <si>
    <t>47 attempts</t>
  </si>
  <si>
    <t>0-3  323</t>
  </si>
  <si>
    <t>Taylor, Jonathan</t>
  </si>
  <si>
    <t>20/1 (5)</t>
  </si>
  <si>
    <t>0-0 303</t>
  </si>
  <si>
    <t>0-0  169</t>
  </si>
  <si>
    <t>0-0  332</t>
  </si>
  <si>
    <t>0-2  132</t>
  </si>
  <si>
    <t>White, Rachaad</t>
  </si>
  <si>
    <t>4-5 144</t>
  </si>
  <si>
    <t>0-0  129</t>
  </si>
  <si>
    <t>0-0  11</t>
  </si>
  <si>
    <t>Ogunbowale, Dare</t>
  </si>
  <si>
    <t>0-0 30</t>
  </si>
  <si>
    <t>HB/WR</t>
  </si>
  <si>
    <t>0-7  42</t>
  </si>
  <si>
    <t>0-0  43</t>
  </si>
  <si>
    <t>0-0  32</t>
  </si>
  <si>
    <t>0-0  9</t>
  </si>
  <si>
    <t>Rivers, Ronnie</t>
  </si>
  <si>
    <t>0-0 22</t>
  </si>
  <si>
    <t>Moore, Rondale</t>
  </si>
  <si>
    <t>Metcalf, DK</t>
  </si>
  <si>
    <t>19/1 (9)</t>
  </si>
  <si>
    <t>4-5-6</t>
  </si>
  <si>
    <t>Pickens, George</t>
  </si>
  <si>
    <t>4-4-6</t>
  </si>
  <si>
    <t>Diggs, Stefon</t>
  </si>
  <si>
    <t>Douglas, Demario</t>
  </si>
  <si>
    <t>Pettis, Dante</t>
  </si>
  <si>
    <t>Carter, DeAndre</t>
  </si>
  <si>
    <t>KR PR</t>
  </si>
  <si>
    <t>Renfrow, Hunter</t>
  </si>
  <si>
    <t>WR LP</t>
  </si>
  <si>
    <t>Pitts, Kyle</t>
  </si>
  <si>
    <t>21/1 (7)</t>
  </si>
  <si>
    <t>0 4-4-3</t>
  </si>
  <si>
    <t>Gray, Noah</t>
  </si>
  <si>
    <t>4-4 5-4-2</t>
  </si>
  <si>
    <t>0-4/5</t>
  </si>
  <si>
    <t>6-7/0-7</t>
  </si>
  <si>
    <t>Tom, Zach</t>
  </si>
  <si>
    <t>RT/C</t>
  </si>
  <si>
    <t>Raimann, Bernhard</t>
  </si>
  <si>
    <t>Ragnow, Frank</t>
  </si>
  <si>
    <t>18/1 (20)</t>
  </si>
  <si>
    <t xml:space="preserve">6-7 </t>
  </si>
  <si>
    <t>5-3/0-3</t>
  </si>
  <si>
    <t>Lewis, Damien</t>
  </si>
  <si>
    <t>5-0/0-0</t>
  </si>
  <si>
    <t>Rhyan, Sean</t>
  </si>
  <si>
    <t>RG C</t>
  </si>
  <si>
    <t>Risner, Dalton</t>
  </si>
  <si>
    <t xml:space="preserve">0-7 </t>
  </si>
  <si>
    <t>Fortner, Luke</t>
  </si>
  <si>
    <t>C T</t>
  </si>
  <si>
    <t>C/G/T</t>
  </si>
  <si>
    <t>Colon, Trystan</t>
  </si>
  <si>
    <t>Morrissey, Jimmy</t>
  </si>
  <si>
    <t>Anderson Jr, Will</t>
  </si>
  <si>
    <t>23/1 (3)</t>
  </si>
  <si>
    <t>Bosa, Joey</t>
  </si>
  <si>
    <t>16/1 (3)</t>
  </si>
  <si>
    <t>IN/1(18)</t>
  </si>
  <si>
    <t>4-6/04-6</t>
  </si>
  <si>
    <t>06-12-4*</t>
  </si>
  <si>
    <t>Wharton, Tershawn</t>
  </si>
  <si>
    <t>Pennel, Mike</t>
  </si>
  <si>
    <t>Ogunjobi, Larry</t>
  </si>
  <si>
    <t>White, Keion</t>
  </si>
  <si>
    <t>ROLB End</t>
  </si>
  <si>
    <t>40/0-9</t>
  </si>
  <si>
    <t>Omenihu, Charles</t>
  </si>
  <si>
    <t>4/0-3</t>
  </si>
  <si>
    <t>Fotu, Leki</t>
  </si>
  <si>
    <t>Blackson, Angelo</t>
  </si>
  <si>
    <t>64-12-2*</t>
  </si>
  <si>
    <t>Van Ginkel, Andrew</t>
  </si>
  <si>
    <t>LOLB End</t>
  </si>
  <si>
    <t>64/4-12-1*</t>
  </si>
  <si>
    <t>05-2</t>
  </si>
  <si>
    <t xml:space="preserve">05-8 </t>
  </si>
  <si>
    <t>Elliss, Christian</t>
  </si>
  <si>
    <t>Key, Arden</t>
  </si>
  <si>
    <t>Edwards, T.J.</t>
  </si>
  <si>
    <t>55-5</t>
  </si>
  <si>
    <t>55-4</t>
  </si>
  <si>
    <t xml:space="preserve">44-4 </t>
  </si>
  <si>
    <t>Russell, J.J.</t>
  </si>
  <si>
    <t>Reese, Otis</t>
  </si>
  <si>
    <t>Rhattigan, Jon</t>
  </si>
  <si>
    <t>23/13</t>
  </si>
  <si>
    <t>Hooker, Amani</t>
  </si>
  <si>
    <t>Porter Jr, Joey</t>
  </si>
  <si>
    <t>23/1 (9)</t>
  </si>
  <si>
    <t>Valentine, Carrington</t>
  </si>
  <si>
    <t>Hicks, Elijah</t>
  </si>
  <si>
    <t>Abram, Johnathan</t>
  </si>
  <si>
    <t>19/1 (27)</t>
  </si>
  <si>
    <t>CB/PR</t>
  </si>
  <si>
    <t>Johnson, John</t>
  </si>
  <si>
    <t>17/1 (23)</t>
  </si>
  <si>
    <t>St-Juste, Benjamin</t>
  </si>
  <si>
    <t>Bell, D'Anthony</t>
  </si>
  <si>
    <t>44/44-0</t>
  </si>
  <si>
    <t>Bryant, Myles</t>
  </si>
  <si>
    <t>Washington, Montrell</t>
  </si>
  <si>
    <t>Reagor, Jalen</t>
  </si>
  <si>
    <t>20/1 (21)</t>
  </si>
  <si>
    <t>Shenault, Laviska</t>
  </si>
  <si>
    <t>Grupe, Blake</t>
  </si>
  <si>
    <t>Cole, A.J.</t>
  </si>
  <si>
    <t>Stroud, C.J.</t>
  </si>
  <si>
    <t>532 Attempts</t>
  </si>
  <si>
    <t>Jones, Mac</t>
  </si>
  <si>
    <t>21/1 (15)</t>
  </si>
  <si>
    <t>262 Attempts</t>
  </si>
  <si>
    <t>0-4  119</t>
  </si>
  <si>
    <t>Singletary, Devin</t>
  </si>
  <si>
    <t>0-4 113</t>
  </si>
  <si>
    <t>4-0  216</t>
  </si>
  <si>
    <t>0-5  177</t>
  </si>
  <si>
    <t>0-2  188</t>
  </si>
  <si>
    <t>4-2  156</t>
  </si>
  <si>
    <t>0-4  114</t>
  </si>
  <si>
    <t>Gainwell, Kenneth</t>
  </si>
  <si>
    <t>0-0 75</t>
  </si>
  <si>
    <t>0-0  84</t>
  </si>
  <si>
    <t>0-0  53</t>
  </si>
  <si>
    <t>0-4  68</t>
  </si>
  <si>
    <t>0-0  18</t>
  </si>
  <si>
    <t>Hill, Justice</t>
  </si>
  <si>
    <t>0-047</t>
  </si>
  <si>
    <t>0-2  84</t>
  </si>
  <si>
    <t>0-2  58</t>
  </si>
  <si>
    <t>Blackshear, Raheem</t>
  </si>
  <si>
    <t>HB KOR PR</t>
  </si>
  <si>
    <t>0-0 15</t>
  </si>
  <si>
    <t>0-0  14</t>
  </si>
  <si>
    <t>HB/PR/KR</t>
  </si>
  <si>
    <t>0-0  59  (treat as only 25-49 carries, not allowed to be unlimited in either half)</t>
  </si>
  <si>
    <t>Mitchell, Keaton</t>
  </si>
  <si>
    <t>0-4 15</t>
  </si>
  <si>
    <t>0-0  47</t>
  </si>
  <si>
    <t>Steele, Carson</t>
  </si>
  <si>
    <t>Brown, A.J.</t>
  </si>
  <si>
    <t>19/1 (6)</t>
  </si>
  <si>
    <t>SE KR</t>
  </si>
  <si>
    <t>Jeudy, Jerry</t>
  </si>
  <si>
    <t>20/1 (24)</t>
  </si>
  <si>
    <t>Tolbert, Jalen</t>
  </si>
  <si>
    <t>Jefferson, Van</t>
  </si>
  <si>
    <t>Miller, Scotty</t>
  </si>
  <si>
    <t>Moreau, Foster</t>
  </si>
  <si>
    <t>0-3 4-5-3</t>
  </si>
  <si>
    <t>Mundt, Johnny</t>
  </si>
  <si>
    <t>All, Erick</t>
  </si>
  <si>
    <t>24/4(115)</t>
  </si>
  <si>
    <t>Waller, Darren</t>
  </si>
  <si>
    <t>IN/52</t>
  </si>
  <si>
    <t>Cross, Charles</t>
  </si>
  <si>
    <t>Froholdt, Hjalte</t>
  </si>
  <si>
    <t>Jenkins, Elgton</t>
  </si>
  <si>
    <t>LG T C</t>
  </si>
  <si>
    <t>6-7 / 0-7</t>
  </si>
  <si>
    <t>Zavala, Chandler</t>
  </si>
  <si>
    <t>Lowe, Vederian</t>
  </si>
  <si>
    <t>Eichenberg, Liam</t>
  </si>
  <si>
    <t>Nijman, Yosh</t>
  </si>
  <si>
    <t>Pinter, Danny</t>
  </si>
  <si>
    <t>C TE</t>
  </si>
  <si>
    <t>Ford, Poona</t>
  </si>
  <si>
    <t xml:space="preserve">5-2 </t>
  </si>
  <si>
    <t>Allen, Josh J.</t>
  </si>
  <si>
    <t>06-12-9*</t>
  </si>
  <si>
    <t>06-8</t>
  </si>
  <si>
    <t>05-12-1*</t>
  </si>
  <si>
    <t>LLB End</t>
  </si>
  <si>
    <t>00-6 / 0-6</t>
  </si>
  <si>
    <t>Epenesa, A.J.</t>
  </si>
  <si>
    <t>Lewis, Tyquan</t>
  </si>
  <si>
    <t>0-5 / 0-5</t>
  </si>
  <si>
    <t>Armstead, Arik</t>
  </si>
  <si>
    <t>15/1 (17)</t>
  </si>
  <si>
    <t>5-8/4-8</t>
  </si>
  <si>
    <t>Garcia, Elijah</t>
  </si>
  <si>
    <t>Kamara, Sam</t>
  </si>
  <si>
    <t>Collins, Maliek</t>
  </si>
  <si>
    <t>IN/19</t>
  </si>
  <si>
    <t>5-0/4-0</t>
  </si>
  <si>
    <t>Tart, Teair</t>
  </si>
  <si>
    <t>Barmore, Christian</t>
  </si>
  <si>
    <t>Wright, Alex</t>
  </si>
  <si>
    <t>Hewitt, Neville</t>
  </si>
  <si>
    <t>Murray, Kenneth</t>
  </si>
  <si>
    <t>20/1 (18)</t>
  </si>
  <si>
    <t>RLB/ILB</t>
  </si>
  <si>
    <t>Jones, Dre'Mont</t>
  </si>
  <si>
    <t>Fox, Tomon</t>
  </si>
  <si>
    <t>Ojabo, David</t>
  </si>
  <si>
    <t>Muma, Chad</t>
  </si>
  <si>
    <t>40-8</t>
  </si>
  <si>
    <t>Milano, Matt</t>
  </si>
  <si>
    <t>64-4</t>
  </si>
  <si>
    <t xml:space="preserve">50-6 </t>
  </si>
  <si>
    <t>Jones, Brandon</t>
  </si>
  <si>
    <t>Washington, Ar'Darius</t>
  </si>
  <si>
    <t>McCollum, Zyon</t>
  </si>
  <si>
    <t>Diggs, Trevon</t>
  </si>
  <si>
    <t>Molden, Elijah</t>
  </si>
  <si>
    <t>CB SS</t>
  </si>
  <si>
    <t>5/54</t>
  </si>
  <si>
    <t>Oliver, Isaiah</t>
  </si>
  <si>
    <t>06</t>
  </si>
  <si>
    <t>Hooker, Malik</t>
  </si>
  <si>
    <t>17/1 (15)</t>
  </si>
  <si>
    <t>Stewart, M.J.</t>
  </si>
  <si>
    <t>Stephens, Brandon</t>
  </si>
  <si>
    <t>Jackson, Theo</t>
  </si>
  <si>
    <t>Stonehouse, Ryan</t>
  </si>
  <si>
    <t>Ryland, Chad</t>
  </si>
  <si>
    <t>Hurts, Jalen</t>
  </si>
  <si>
    <t>361 Attempts</t>
  </si>
  <si>
    <t>Lock, Drew</t>
  </si>
  <si>
    <t>19/1 (2)</t>
  </si>
  <si>
    <t>181 Attempts</t>
  </si>
  <si>
    <t>76 attempts</t>
  </si>
  <si>
    <t>Harris, Najee</t>
  </si>
  <si>
    <t>21/1 (24)</t>
  </si>
  <si>
    <t>0-3 263</t>
  </si>
  <si>
    <t>0-2  255</t>
  </si>
  <si>
    <t>0-3  272</t>
  </si>
  <si>
    <t>0-4  307</t>
  </si>
  <si>
    <t>Foreman, D'Onta</t>
  </si>
  <si>
    <t>0-0 71</t>
  </si>
  <si>
    <t>0-0  109</t>
  </si>
  <si>
    <t>0-0  203</t>
  </si>
  <si>
    <t>0-2  133</t>
  </si>
  <si>
    <t>0-0   22</t>
  </si>
  <si>
    <t>0-2  44</t>
  </si>
  <si>
    <t>McNichols, Jeremy</t>
  </si>
  <si>
    <t>0-255</t>
  </si>
  <si>
    <t>Wilson, Jeff</t>
  </si>
  <si>
    <t>4-4 16</t>
  </si>
  <si>
    <t>0-0  176</t>
  </si>
  <si>
    <t>0-5  79</t>
  </si>
  <si>
    <t>0-0  126</t>
  </si>
  <si>
    <t>0-0  27</t>
  </si>
  <si>
    <t>0-4  66</t>
  </si>
  <si>
    <t>Thomas Jr, Brian</t>
  </si>
  <si>
    <t>24/1(23)</t>
  </si>
  <si>
    <t>24/1 (8)</t>
  </si>
  <si>
    <t>Higgins, Tee</t>
  </si>
  <si>
    <t>6-6-5</t>
  </si>
  <si>
    <t>Lazard, Allen</t>
  </si>
  <si>
    <t>Dotson, Jahan</t>
  </si>
  <si>
    <t>22/1 (16)</t>
  </si>
  <si>
    <t>Kittle, George</t>
  </si>
  <si>
    <t>6 6-6-3</t>
  </si>
  <si>
    <t xml:space="preserve">6-0 </t>
  </si>
  <si>
    <t>4/4-2</t>
  </si>
  <si>
    <t>LaPorta, Sam</t>
  </si>
  <si>
    <t>23/1 (16)</t>
  </si>
  <si>
    <t>0 5-5-4</t>
  </si>
  <si>
    <t>Strange, Brenton</t>
  </si>
  <si>
    <t>0-0 5-4-0</t>
  </si>
  <si>
    <t>Schoonmaker, Luke</t>
  </si>
  <si>
    <t>Simpson, John</t>
  </si>
  <si>
    <t>Pipkins, Trey</t>
  </si>
  <si>
    <t>Moses, Morgan</t>
  </si>
  <si>
    <t>14/3</t>
  </si>
  <si>
    <t xml:space="preserve">6-4 </t>
  </si>
  <si>
    <t>Morse, Mitch</t>
  </si>
  <si>
    <t>IN/11</t>
  </si>
  <si>
    <t>Hainsey, Robert</t>
  </si>
  <si>
    <t>Beachum, Kelvin</t>
  </si>
  <si>
    <t>12/7</t>
  </si>
  <si>
    <t>RT TE</t>
  </si>
  <si>
    <t>Freeland, Blake</t>
  </si>
  <si>
    <t>Warren, Carter</t>
  </si>
  <si>
    <t>Green, Kenyon</t>
  </si>
  <si>
    <t>22/1 (15)</t>
  </si>
  <si>
    <t>Corbett, Austin</t>
  </si>
  <si>
    <t>Sweat, Montez</t>
  </si>
  <si>
    <t>19/1 (26)</t>
  </si>
  <si>
    <t xml:space="preserve">6-10 </t>
  </si>
  <si>
    <t>Vea, Vita</t>
  </si>
  <si>
    <t>18/1 (12)</t>
  </si>
  <si>
    <t>5-3/5-0</t>
  </si>
  <si>
    <t>NT/BB</t>
  </si>
  <si>
    <t>5-3/4-0</t>
  </si>
  <si>
    <t>Odighizuwa, Osa</t>
  </si>
  <si>
    <t>Ossai, Joseph</t>
  </si>
  <si>
    <t>Bryan, Taven</t>
  </si>
  <si>
    <t>18/1 (29)</t>
  </si>
  <si>
    <t xml:space="preserve">4-1 </t>
  </si>
  <si>
    <t>McDonald, Will</t>
  </si>
  <si>
    <t>23/1 (15)</t>
  </si>
  <si>
    <t>Murphy, Myles</t>
  </si>
  <si>
    <t>Horton, Dylan</t>
  </si>
  <si>
    <t>Mathis, Phidarian</t>
  </si>
  <si>
    <t>Gallimore, Neville</t>
  </si>
  <si>
    <t>Young, Byron A.</t>
  </si>
  <si>
    <t>46-9</t>
  </si>
  <si>
    <t>Watt, T.J.</t>
  </si>
  <si>
    <t>17/1 (30)</t>
  </si>
  <si>
    <t>IN/1 (8)</t>
  </si>
  <si>
    <t>46-12-4*</t>
  </si>
  <si>
    <t>06-12-12*</t>
  </si>
  <si>
    <t>46-12 10</t>
  </si>
  <si>
    <t>56-12-11*</t>
  </si>
  <si>
    <t>45-12-5*</t>
  </si>
  <si>
    <t>44-11</t>
  </si>
  <si>
    <t>Roberts, Elandon</t>
  </si>
  <si>
    <t xml:space="preserve">04-4 </t>
  </si>
  <si>
    <t>LB/BB</t>
  </si>
  <si>
    <t>04-0/4-0</t>
  </si>
  <si>
    <t>Sweat, Josh</t>
  </si>
  <si>
    <t>6-12-1*/06-12-1*</t>
  </si>
  <si>
    <t xml:space="preserve">0-10 </t>
  </si>
  <si>
    <t>45-3/04-3</t>
  </si>
  <si>
    <t>Edmunds, Tremaine</t>
  </si>
  <si>
    <t>18/1 (26)</t>
  </si>
  <si>
    <t xml:space="preserve">46-5 </t>
  </si>
  <si>
    <t>Wilson, Logan</t>
  </si>
  <si>
    <t>06-0</t>
  </si>
  <si>
    <t>Jennings, Anfernee</t>
  </si>
  <si>
    <t>Barton, Cody</t>
  </si>
  <si>
    <t>00-11/0-11</t>
  </si>
  <si>
    <t>Oweh, Odafe</t>
  </si>
  <si>
    <t>21/1 (31)</t>
  </si>
  <si>
    <t>04-11</t>
  </si>
  <si>
    <t>Johnson, DJ</t>
  </si>
  <si>
    <t>Isaac, Adisa</t>
  </si>
  <si>
    <t>24/3(93)</t>
  </si>
  <si>
    <t>LOLB/S/CB</t>
  </si>
  <si>
    <t>55-3/66/5</t>
  </si>
  <si>
    <t>Hamilton, Kyle</t>
  </si>
  <si>
    <t>22/1 (14)</t>
  </si>
  <si>
    <t>22/1 (6)</t>
  </si>
  <si>
    <t>SS FS</t>
  </si>
  <si>
    <t>66/56</t>
  </si>
  <si>
    <t>60/4</t>
  </si>
  <si>
    <t>Hughes, Mike</t>
  </si>
  <si>
    <t>18/1 (30)</t>
  </si>
  <si>
    <t>Smith, Harrison</t>
  </si>
  <si>
    <t>12/1 (29)</t>
  </si>
  <si>
    <t>Williams, Darious</t>
  </si>
  <si>
    <t>Gilmore, Stephon</t>
  </si>
  <si>
    <t>12/1 (10)</t>
  </si>
  <si>
    <t>Jackson, Adoree'</t>
  </si>
  <si>
    <t>17/1 (18)</t>
  </si>
  <si>
    <t>LCB/PR</t>
  </si>
  <si>
    <t>LCB/LP/LK</t>
  </si>
  <si>
    <t>Turner, DJ</t>
  </si>
  <si>
    <t>Hufanga, Talanoa</t>
  </si>
  <si>
    <t>Williams, Dee</t>
  </si>
  <si>
    <t>Rehkow, Ryan</t>
  </si>
  <si>
    <t>McPherson, Evan</t>
  </si>
  <si>
    <t>Jones, Daniel</t>
  </si>
  <si>
    <t>341 Attempts</t>
  </si>
  <si>
    <t>Penix Jr, Michael</t>
  </si>
  <si>
    <t>24/1(8)</t>
  </si>
  <si>
    <t>24/1 (10)</t>
  </si>
  <si>
    <t>105 Attempts</t>
  </si>
  <si>
    <t>Hall, Breece</t>
  </si>
  <si>
    <t>0-0 209</t>
  </si>
  <si>
    <t>0-3  223</t>
  </si>
  <si>
    <t>0-3  80</t>
  </si>
  <si>
    <t>0-2  46</t>
  </si>
  <si>
    <t>Estime, Audric</t>
  </si>
  <si>
    <t>24/5(147)</t>
  </si>
  <si>
    <t>0-0 76</t>
  </si>
  <si>
    <t>McCormick, Sincere</t>
  </si>
  <si>
    <t>Chestnut, Julius</t>
  </si>
  <si>
    <t>4-3 22</t>
  </si>
  <si>
    <t>Jefferson, Justin</t>
  </si>
  <si>
    <t>20/1 (22)</t>
  </si>
  <si>
    <t>Jennings, Jauan</t>
  </si>
  <si>
    <t>Ridley, Calvin</t>
  </si>
  <si>
    <t>Allen, Keenan</t>
  </si>
  <si>
    <t>5-5-3</t>
  </si>
  <si>
    <t>Robinson, Wan'Dale</t>
  </si>
  <si>
    <t>6-4-3</t>
  </si>
  <si>
    <t>Davis, Derius</t>
  </si>
  <si>
    <t>Pruitt, MyCole</t>
  </si>
  <si>
    <t>Higgins, Elijah</t>
  </si>
  <si>
    <t>0  3-3-0</t>
  </si>
  <si>
    <t>Culp, Devin</t>
  </si>
  <si>
    <t>24/7(246)</t>
  </si>
  <si>
    <t>Bolles, Garett</t>
  </si>
  <si>
    <t>Bergeron, Matthew</t>
  </si>
  <si>
    <t>Parham, Dylan</t>
  </si>
  <si>
    <t>Tippmann, Joe</t>
  </si>
  <si>
    <t>Wylie, Andrew</t>
  </si>
  <si>
    <t>Taylor, Jawaan</t>
  </si>
  <si>
    <t>Guyton, Tyler</t>
  </si>
  <si>
    <t>24/1(29)</t>
  </si>
  <si>
    <t>Richards, Asim</t>
  </si>
  <si>
    <t>Niese, Michael</t>
  </si>
  <si>
    <t>Buckner, DeForest</t>
  </si>
  <si>
    <t>16/1 (7)</t>
  </si>
  <si>
    <t xml:space="preserve">6-11 </t>
  </si>
  <si>
    <t>Walker, DeMarcus</t>
  </si>
  <si>
    <t>0-2/00-2</t>
  </si>
  <si>
    <t>Simmons, Jeffery</t>
  </si>
  <si>
    <t>19/1 (19)</t>
  </si>
  <si>
    <t>Hill, B.J.</t>
  </si>
  <si>
    <t>4-6/0-6</t>
  </si>
  <si>
    <t>Harris, Shelby</t>
  </si>
  <si>
    <t>14/7</t>
  </si>
  <si>
    <t>F41 (3rd)</t>
  </si>
  <si>
    <t>Danna, Mike</t>
  </si>
  <si>
    <t>Elliott, Jordan</t>
  </si>
  <si>
    <t>Nnadi, Derrick</t>
  </si>
  <si>
    <t>Orhorhoro, Ruke</t>
  </si>
  <si>
    <t>24/2(35)</t>
  </si>
  <si>
    <t>Jones, Justin</t>
  </si>
  <si>
    <t>Chenal, Leo</t>
  </si>
  <si>
    <t>46-5</t>
  </si>
  <si>
    <t>Rodriguez, Malcolm</t>
  </si>
  <si>
    <t>Smith, Nolan</t>
  </si>
  <si>
    <t>23/1 (30)</t>
  </si>
  <si>
    <t>45-10</t>
  </si>
  <si>
    <t>Clowney, Jadeveon</t>
  </si>
  <si>
    <t>14/1 (1)</t>
  </si>
  <si>
    <t>IN/1 (24)</t>
  </si>
  <si>
    <t>5-10/05-10</t>
  </si>
  <si>
    <t xml:space="preserve">04-0 </t>
  </si>
  <si>
    <t>6-6/06-6</t>
  </si>
  <si>
    <t>Jewell, Josey</t>
  </si>
  <si>
    <t xml:space="preserve">55-5 </t>
  </si>
  <si>
    <t>Thibodeaux, Kayvon</t>
  </si>
  <si>
    <t>22/1 (5)</t>
  </si>
  <si>
    <t>4/4-7</t>
  </si>
  <si>
    <t>04-12-5*</t>
  </si>
  <si>
    <t>Brooks, Jordyn</t>
  </si>
  <si>
    <t>06-5</t>
  </si>
  <si>
    <t>54-7</t>
  </si>
  <si>
    <t>46-2</t>
  </si>
  <si>
    <t>Jones, Ernest</t>
  </si>
  <si>
    <t>46-6</t>
  </si>
  <si>
    <t>Abdullah, Yasir</t>
  </si>
  <si>
    <t>Bethune, Tatum</t>
  </si>
  <si>
    <t>Reeder, Troy</t>
  </si>
  <si>
    <t xml:space="preserve">44-6 </t>
  </si>
  <si>
    <t>Love, Julian</t>
  </si>
  <si>
    <t>Blankenship, Reed</t>
  </si>
  <si>
    <t>Dean, Jamel</t>
  </si>
  <si>
    <t>Still, Tarheeb</t>
  </si>
  <si>
    <t>24/5(137)</t>
  </si>
  <si>
    <t>Baker Jr, Darrell</t>
  </si>
  <si>
    <t>Yiadom, Isaac</t>
  </si>
  <si>
    <t>Dugger, Kyle</t>
  </si>
  <si>
    <t>Mitchell, Cameron</t>
  </si>
  <si>
    <t>Scott, J.K.</t>
  </si>
  <si>
    <t>Reichard, Will</t>
  </si>
  <si>
    <t>24/6(203)</t>
  </si>
  <si>
    <t>Jackson, Lamar</t>
  </si>
  <si>
    <t>18/1 (32)</t>
  </si>
  <si>
    <t>18/1 (22)</t>
  </si>
  <si>
    <t>474 Attempts</t>
  </si>
  <si>
    <t>Taylor, Tyrod</t>
  </si>
  <si>
    <t>11/6</t>
  </si>
  <si>
    <t>IN/1(20)</t>
  </si>
  <si>
    <t>22 Attempts</t>
  </si>
  <si>
    <t>6 attempts</t>
  </si>
  <si>
    <t>85 attempts</t>
  </si>
  <si>
    <t>29 attempts</t>
  </si>
  <si>
    <t>1 attempt</t>
  </si>
  <si>
    <t>Mattison, Alexander</t>
  </si>
  <si>
    <t>0-0 132</t>
  </si>
  <si>
    <t>0-0  180</t>
  </si>
  <si>
    <t>0-2  74</t>
  </si>
  <si>
    <t>0-0  134</t>
  </si>
  <si>
    <t>0-0  100</t>
  </si>
  <si>
    <t>Edwards, Gus</t>
  </si>
  <si>
    <t>18/1 (27)</t>
  </si>
  <si>
    <t>4-4 101</t>
  </si>
  <si>
    <t>0-0  198</t>
  </si>
  <si>
    <t>0-2  87</t>
  </si>
  <si>
    <t>0-0  144</t>
  </si>
  <si>
    <t>0-3  133</t>
  </si>
  <si>
    <t>0-0  137</t>
  </si>
  <si>
    <t>Allen, Braelon</t>
  </si>
  <si>
    <t>24/4(134)</t>
  </si>
  <si>
    <t>0-0 92</t>
  </si>
  <si>
    <t>0-3  92</t>
  </si>
  <si>
    <t>Carter, Michael</t>
  </si>
  <si>
    <t>0-4 35</t>
  </si>
  <si>
    <t>0-0  30</t>
  </si>
  <si>
    <t>0-3  147</t>
  </si>
  <si>
    <t>Burton, Michael</t>
  </si>
  <si>
    <t>IN/39</t>
  </si>
  <si>
    <t>5-5  7</t>
  </si>
  <si>
    <t>4-5  8</t>
  </si>
  <si>
    <t>4-2  7</t>
  </si>
  <si>
    <t>4-0 0</t>
  </si>
  <si>
    <t>Stover, Cade</t>
  </si>
  <si>
    <t>24/4(123)</t>
  </si>
  <si>
    <t>Adkins, Nate</t>
  </si>
  <si>
    <t>0-2 4-3-0</t>
  </si>
  <si>
    <t>Edwards-Helaire, Clyde</t>
  </si>
  <si>
    <t>20/1 (32)</t>
  </si>
  <si>
    <t>20/1 (20)</t>
  </si>
  <si>
    <t>0-0  70</t>
  </si>
  <si>
    <t>0-0  71</t>
  </si>
  <si>
    <t>0-0  119</t>
  </si>
  <si>
    <t>Pierce, Alec</t>
  </si>
  <si>
    <t>Reed, Jayden</t>
  </si>
  <si>
    <t>Rice, Rashee</t>
  </si>
  <si>
    <t>Turpin, KaVontae</t>
  </si>
  <si>
    <t>Spann-Ford, Brevyn</t>
  </si>
  <si>
    <t>Sample, Drew</t>
  </si>
  <si>
    <t>4  3-3-0</t>
  </si>
  <si>
    <t>Okwuegbunam, Albert</t>
  </si>
  <si>
    <t>6/0-0</t>
  </si>
  <si>
    <t>Smith, Trey</t>
  </si>
  <si>
    <t>21/1 (19)</t>
  </si>
  <si>
    <t>Hoffman, Brock</t>
  </si>
  <si>
    <t>Goncalves, Matt</t>
  </si>
  <si>
    <t>24/3(79)</t>
  </si>
  <si>
    <t>Eluemunor, Jermaine</t>
  </si>
  <si>
    <t>Bradford, Anthony</t>
  </si>
  <si>
    <t>T/G/TE</t>
  </si>
  <si>
    <t>Van Lanen, Cole</t>
  </si>
  <si>
    <t>Awosika, Kayode</t>
  </si>
  <si>
    <t>Forsythe, Stone</t>
  </si>
  <si>
    <t>Feeney, Dan</t>
  </si>
  <si>
    <t>Campbell, Calais</t>
  </si>
  <si>
    <t>08/2</t>
  </si>
  <si>
    <t>LE T</t>
  </si>
  <si>
    <t>6/5-5</t>
  </si>
  <si>
    <t>6-8/4-8</t>
  </si>
  <si>
    <t>6-12-3*</t>
  </si>
  <si>
    <t>Tomlinson, Dalvin</t>
  </si>
  <si>
    <t>17/1 (19)</t>
  </si>
  <si>
    <t>Karlaftis, George</t>
  </si>
  <si>
    <t>22/1 (30)</t>
  </si>
  <si>
    <t>Givens, Kevin</t>
  </si>
  <si>
    <t>Cowart, Byron</t>
  </si>
  <si>
    <t>Houston, James</t>
  </si>
  <si>
    <t>Tupou, Josh</t>
  </si>
  <si>
    <t>Jones, Andre</t>
  </si>
  <si>
    <t>Phillips, Jordan</t>
  </si>
  <si>
    <t>Robinson, Tavius</t>
  </si>
  <si>
    <t>60-5</t>
  </si>
  <si>
    <t>Carlies, Jaylon</t>
  </si>
  <si>
    <t>24/5(151)</t>
  </si>
  <si>
    <t>60-4</t>
  </si>
  <si>
    <t>Dean, Nakobe</t>
  </si>
  <si>
    <t>04-2</t>
  </si>
  <si>
    <t>Barnes, Krys</t>
  </si>
  <si>
    <t>Gill, Cam</t>
  </si>
  <si>
    <t>Eguavoen, Sam</t>
  </si>
  <si>
    <t>Hampton, Nick</t>
  </si>
  <si>
    <t>Barnes, Derrick</t>
  </si>
  <si>
    <t>McDuffie, Trent</t>
  </si>
  <si>
    <t>22/1 (21)</t>
  </si>
  <si>
    <t>22/1 (8)</t>
  </si>
  <si>
    <t>Lassiter, Kamari</t>
  </si>
  <si>
    <t>24/2(42)</t>
  </si>
  <si>
    <t>24/1 (14)</t>
  </si>
  <si>
    <t>Hicks, Jaden</t>
  </si>
  <si>
    <t>24/4(133)</t>
  </si>
  <si>
    <t>McCollough, Jaylen</t>
  </si>
  <si>
    <t>Kohou, Kader</t>
  </si>
  <si>
    <t>Howden, Jordan</t>
  </si>
  <si>
    <t>Jean-Charles, Shemar</t>
  </si>
  <si>
    <t>Richardson, Demani</t>
  </si>
  <si>
    <t>McCloud, Nick</t>
  </si>
  <si>
    <t>Smith-Marsette, Ihmir</t>
  </si>
  <si>
    <t>LP</t>
  </si>
  <si>
    <t>Martin, Sam</t>
  </si>
  <si>
    <t>13/5</t>
  </si>
  <si>
    <t>Elliott, Jake</t>
  </si>
  <si>
    <t>Herbert, Justin</t>
  </si>
  <si>
    <t>20/1 (1)</t>
  </si>
  <si>
    <t>504 Attempts</t>
  </si>
  <si>
    <t>Rudolph, Mason</t>
  </si>
  <si>
    <t>74 attempts</t>
  </si>
  <si>
    <t>Thompson, Skylar</t>
  </si>
  <si>
    <t>33 Attempts</t>
  </si>
  <si>
    <t>0-0  125</t>
  </si>
  <si>
    <t>Wilson, Emanuel</t>
  </si>
  <si>
    <t>0-2 103</t>
  </si>
  <si>
    <t>0-0  22</t>
  </si>
  <si>
    <t>Mostert, Raheem</t>
  </si>
  <si>
    <t>0-2 85</t>
  </si>
  <si>
    <t>0-2  209</t>
  </si>
  <si>
    <t>0-3  104</t>
  </si>
  <si>
    <t>4-0  137</t>
  </si>
  <si>
    <t>0-2  50</t>
  </si>
  <si>
    <t>Johnson, Ty</t>
  </si>
  <si>
    <t>0-041</t>
  </si>
  <si>
    <t>Perine, Samaje</t>
  </si>
  <si>
    <t>0-2 20</t>
  </si>
  <si>
    <t>0-0  95</t>
  </si>
  <si>
    <t>0-0  63</t>
  </si>
  <si>
    <t>0-0  175</t>
  </si>
  <si>
    <t>4-4  3</t>
  </si>
  <si>
    <t>Ham, C.J.</t>
  </si>
  <si>
    <t>4-4  1</t>
  </si>
  <si>
    <t>0-2  4</t>
  </si>
  <si>
    <t>4-2/4  7</t>
  </si>
  <si>
    <t>4-4/4  5</t>
  </si>
  <si>
    <t>4-5  7</t>
  </si>
  <si>
    <t>4-5/0  6</t>
  </si>
  <si>
    <t>0-4  7</t>
  </si>
  <si>
    <t>Williams, Jameson</t>
  </si>
  <si>
    <t>22/1 (12)</t>
  </si>
  <si>
    <t>23/1 (25)</t>
  </si>
  <si>
    <t>Palmer, Josh</t>
  </si>
  <si>
    <t>4-5-5</t>
  </si>
  <si>
    <t>Cooper, Amari</t>
  </si>
  <si>
    <t>15/1 (4)</t>
  </si>
  <si>
    <t>Valdes-Scantling, Marquez</t>
  </si>
  <si>
    <t>4-3-5</t>
  </si>
  <si>
    <t>Thornton, Tyquan</t>
  </si>
  <si>
    <t>Duvernay, Devin</t>
  </si>
  <si>
    <t>WR/LK</t>
  </si>
  <si>
    <t>Sherfield, Trent</t>
  </si>
  <si>
    <t>Likely, Isaiah</t>
  </si>
  <si>
    <t>4 4-5-2</t>
  </si>
  <si>
    <t>Hudson, Tanner</t>
  </si>
  <si>
    <t>TE/WR</t>
  </si>
  <si>
    <t>4/0</t>
  </si>
  <si>
    <t>Vannett, Nick</t>
  </si>
  <si>
    <t>Stoll, Jack</t>
  </si>
  <si>
    <t>Sewell, Penei</t>
  </si>
  <si>
    <t>Decker, Taylor</t>
  </si>
  <si>
    <t>16/1 (16)</t>
  </si>
  <si>
    <t>Brendel, Jake</t>
  </si>
  <si>
    <t>IN/45</t>
  </si>
  <si>
    <t>Bass, T.J.</t>
  </si>
  <si>
    <t>Mason, Shaq</t>
  </si>
  <si>
    <t>G/BB</t>
  </si>
  <si>
    <t>Ford, Cody</t>
  </si>
  <si>
    <t>0-2/0-2  3-3-0</t>
  </si>
  <si>
    <t>Lemieux, Shane</t>
  </si>
  <si>
    <t>Salyer, Jamaree</t>
  </si>
  <si>
    <t>G T</t>
  </si>
  <si>
    <t>Sow, Sidy</t>
  </si>
  <si>
    <t>G T TE</t>
  </si>
  <si>
    <t>0-0   3-3-2</t>
  </si>
  <si>
    <t>Anderson, Calvin</t>
  </si>
  <si>
    <t>Garrett, Myles</t>
  </si>
  <si>
    <t>17/1 (4)</t>
  </si>
  <si>
    <t>6-12-7*</t>
  </si>
  <si>
    <t>6-12-8*</t>
  </si>
  <si>
    <t>Herring, Malik</t>
  </si>
  <si>
    <t>Bresee, Bryan</t>
  </si>
  <si>
    <t>23/1 (29)</t>
  </si>
  <si>
    <t>Golston, Chauncey</t>
  </si>
  <si>
    <t>Hand, Da'Shawn</t>
  </si>
  <si>
    <t>Booker IV, Thomas</t>
  </si>
  <si>
    <t>Davis, Kalia</t>
  </si>
  <si>
    <t>Baun, Zack</t>
  </si>
  <si>
    <t>Landman, Nate</t>
  </si>
  <si>
    <t>Strnad, Justin</t>
  </si>
  <si>
    <t>Reddick, Haason</t>
  </si>
  <si>
    <t>17/1 (13)</t>
  </si>
  <si>
    <t>17/1 (26)</t>
  </si>
  <si>
    <t>05-12-9*</t>
  </si>
  <si>
    <t>05-12-7*</t>
  </si>
  <si>
    <t>04-12 6</t>
  </si>
  <si>
    <t>OLB/ILB</t>
  </si>
  <si>
    <t>04-5/00-5</t>
  </si>
  <si>
    <t>Turner, Zeke</t>
  </si>
  <si>
    <t>Takitaki, Sione</t>
  </si>
  <si>
    <t>LOLB/S</t>
  </si>
  <si>
    <t xml:space="preserve">06-3 </t>
  </si>
  <si>
    <t>Nixon, Keisean</t>
  </si>
  <si>
    <t>LCB KOR</t>
  </si>
  <si>
    <t>04  (only allowed as #2 PR)</t>
  </si>
  <si>
    <t>Awuzie, Chidobe</t>
  </si>
  <si>
    <t>Mills, Jalen</t>
  </si>
  <si>
    <t>16/7</t>
  </si>
  <si>
    <t>05-0/05</t>
  </si>
  <si>
    <t>Gilman, Alohi</t>
  </si>
  <si>
    <t>Durant, Cobie</t>
  </si>
  <si>
    <t>Merriweather, Kaevon</t>
  </si>
  <si>
    <t>Locke, P.J.</t>
  </si>
  <si>
    <t>Wallace, K'Von</t>
  </si>
  <si>
    <t>Scott, Nick</t>
  </si>
  <si>
    <t>00-0/00</t>
  </si>
  <si>
    <t>Sneed, L'Jarius</t>
  </si>
  <si>
    <t>Herndon, Tre</t>
  </si>
  <si>
    <t>Proche, James</t>
  </si>
  <si>
    <t>Gay, Matt</t>
  </si>
  <si>
    <t>Waitman, Corliss</t>
  </si>
  <si>
    <t>Allen, Josh</t>
  </si>
  <si>
    <t>18/1 (7)</t>
  </si>
  <si>
    <t>483 Attempts</t>
  </si>
  <si>
    <t>Willis, Malik</t>
  </si>
  <si>
    <t>54 Attempts</t>
  </si>
  <si>
    <t>61 attempts</t>
  </si>
  <si>
    <t>0-4  260</t>
  </si>
  <si>
    <t>Etienne, Travis</t>
  </si>
  <si>
    <t>21/1 (25)</t>
  </si>
  <si>
    <t>21/1 (13)</t>
  </si>
  <si>
    <t>0-2 150</t>
  </si>
  <si>
    <t>4-4  267</t>
  </si>
  <si>
    <t>0-0  220</t>
  </si>
  <si>
    <t>0-2  29</t>
  </si>
  <si>
    <t>Benson, Trey</t>
  </si>
  <si>
    <t>24/3(66)</t>
  </si>
  <si>
    <t>0-463</t>
  </si>
  <si>
    <t>0-0  20</t>
  </si>
  <si>
    <t>Sanders, Miles</t>
  </si>
  <si>
    <t>19/1 (17)</t>
  </si>
  <si>
    <t>0-055</t>
  </si>
  <si>
    <t>0-0  259</t>
  </si>
  <si>
    <t>0-0  164</t>
  </si>
  <si>
    <t>0-0  179</t>
  </si>
  <si>
    <t>Demercado, Emari</t>
  </si>
  <si>
    <t>0-0 24</t>
  </si>
  <si>
    <t>0-3  58</t>
  </si>
  <si>
    <t>Smith, DeVonta</t>
  </si>
  <si>
    <t>21/1 (9)</t>
  </si>
  <si>
    <t>Shaheed, Rashid</t>
  </si>
  <si>
    <t>FL/LP/LK</t>
  </si>
  <si>
    <t>SE/LP/KR</t>
  </si>
  <si>
    <t>Atwell, Tutu</t>
  </si>
  <si>
    <t>Williams, Mike</t>
  </si>
  <si>
    <t>4-3-4</t>
  </si>
  <si>
    <t>Polk, Ja'Lynn</t>
  </si>
  <si>
    <t>24/2(37)</t>
  </si>
  <si>
    <t>McBride, Trey</t>
  </si>
  <si>
    <t>4 6-6-3</t>
  </si>
  <si>
    <t>Sanders, Ja'Tavion</t>
  </si>
  <si>
    <t>24/4(101)</t>
  </si>
  <si>
    <t>Woerner, Charlie</t>
  </si>
  <si>
    <t>Seumalo, Isaac</t>
  </si>
  <si>
    <t>0-0/0-0/0</t>
  </si>
  <si>
    <t>Wright, Darnell</t>
  </si>
  <si>
    <t>23/1 (10)</t>
  </si>
  <si>
    <t>23/1 (27)</t>
  </si>
  <si>
    <t>Havenstein, Rob</t>
  </si>
  <si>
    <t>Peart, Matt</t>
  </si>
  <si>
    <t>4-3/4    3-3-0</t>
  </si>
  <si>
    <t>Schmitz, John Michael</t>
  </si>
  <si>
    <t>Lucas, Cornelius</t>
  </si>
  <si>
    <t>18/12</t>
  </si>
  <si>
    <t>5-4/0</t>
  </si>
  <si>
    <t>Young, Landon</t>
  </si>
  <si>
    <t>21/12</t>
  </si>
  <si>
    <t>Hanson, Jake</t>
  </si>
  <si>
    <t>Jones, Robert</t>
  </si>
  <si>
    <t>Nourzad, Hunter</t>
  </si>
  <si>
    <t>24/5(159)</t>
  </si>
  <si>
    <t>Wypler, Luke</t>
  </si>
  <si>
    <t>Stewart, Grover</t>
  </si>
  <si>
    <t>Payne, Daron</t>
  </si>
  <si>
    <t>18/1 (21)</t>
  </si>
  <si>
    <t>Smith, Za'Darius</t>
  </si>
  <si>
    <t>06-12-1*</t>
  </si>
  <si>
    <t>05-12 7</t>
  </si>
  <si>
    <t>56-12-8*</t>
  </si>
  <si>
    <t>00-3/0-3</t>
  </si>
  <si>
    <t>McGuire, Isaiah</t>
  </si>
  <si>
    <t>Washington Jr, Broderick</t>
  </si>
  <si>
    <t>Gross-Matos, Yetur</t>
  </si>
  <si>
    <t>Autry, Denico</t>
  </si>
  <si>
    <t>IN/42</t>
  </si>
  <si>
    <t>4-11</t>
  </si>
  <si>
    <t>Brooks, Karl</t>
  </si>
  <si>
    <t>Ebukam, Samson</t>
  </si>
  <si>
    <t xml:space="preserve">00-7 </t>
  </si>
  <si>
    <t>Cashman, Blake</t>
  </si>
  <si>
    <t>Williams, Quincy</t>
  </si>
  <si>
    <t>SS/OLB</t>
  </si>
  <si>
    <t>Chinn, Jeremy</t>
  </si>
  <si>
    <t>SS LB</t>
  </si>
  <si>
    <t>44/44</t>
  </si>
  <si>
    <t>LLB/S</t>
  </si>
  <si>
    <t>44-3/44</t>
  </si>
  <si>
    <t>Nwosu, Uchenna</t>
  </si>
  <si>
    <t>Uche, Josh</t>
  </si>
  <si>
    <t>00-12-4*</t>
  </si>
  <si>
    <t>00-6/0-6</t>
  </si>
  <si>
    <t>Thomas, Cameron</t>
  </si>
  <si>
    <t>Browning, Baron</t>
  </si>
  <si>
    <t>05-9</t>
  </si>
  <si>
    <t>Colson, Junior</t>
  </si>
  <si>
    <t>24/3(69)</t>
  </si>
  <si>
    <t>Cochrane, Jack</t>
  </si>
  <si>
    <t>Horn, Jaycee</t>
  </si>
  <si>
    <t>21/1 (8)</t>
  </si>
  <si>
    <t>Green, Renardo</t>
  </si>
  <si>
    <t>24/2(64)</t>
  </si>
  <si>
    <t>24/1 (19)</t>
  </si>
  <si>
    <t>Bryant, Coby</t>
  </si>
  <si>
    <t>Williams, Evan</t>
  </si>
  <si>
    <t>24/4(111)</t>
  </si>
  <si>
    <t>Phillips, Clark</t>
  </si>
  <si>
    <t>Smith, Terell</t>
  </si>
  <si>
    <t>Jones, Marcus</t>
  </si>
  <si>
    <t>CB PR</t>
  </si>
  <si>
    <t>DB/LP/LK</t>
  </si>
  <si>
    <t>Newsome, Greg</t>
  </si>
  <si>
    <t>21/1 (26)</t>
  </si>
  <si>
    <t>Trice Jr, Cory</t>
  </si>
  <si>
    <t>Skinner, JL</t>
  </si>
  <si>
    <t>Collier, Chris</t>
  </si>
  <si>
    <t>Moody, Jake</t>
  </si>
  <si>
    <t>Hekker, Johnny</t>
  </si>
  <si>
    <t>Smith, Geno</t>
  </si>
  <si>
    <t>578 Attempts</t>
  </si>
  <si>
    <t>95 attempts</t>
  </si>
  <si>
    <t>5 attempts</t>
  </si>
  <si>
    <t>36 attempts</t>
  </si>
  <si>
    <t>14 attempts</t>
  </si>
  <si>
    <t>42 attempts</t>
  </si>
  <si>
    <t>Lance, Trey</t>
  </si>
  <si>
    <t>21/1 (3)</t>
  </si>
  <si>
    <t>31 attempts</t>
  </si>
  <si>
    <t>71 attempts</t>
  </si>
  <si>
    <t>0-0  280</t>
  </si>
  <si>
    <t>Barkley, Saquon</t>
  </si>
  <si>
    <t>18/1 (2)</t>
  </si>
  <si>
    <t>0-3 345</t>
  </si>
  <si>
    <t>0-4  247</t>
  </si>
  <si>
    <t>0-7  295</t>
  </si>
  <si>
    <t>0-0  162</t>
  </si>
  <si>
    <t>0-5  261</t>
  </si>
  <si>
    <t>Patterson, Cordarrelle</t>
  </si>
  <si>
    <t>13/1 (29)</t>
  </si>
  <si>
    <t>0-4  50</t>
  </si>
  <si>
    <t>0-0  153</t>
  </si>
  <si>
    <t>HB WR LK</t>
  </si>
  <si>
    <t>0-0  64</t>
  </si>
  <si>
    <t>HB/WR/LK</t>
  </si>
  <si>
    <t>0-0  31</t>
  </si>
  <si>
    <t>LK</t>
  </si>
  <si>
    <t>Goodson, Tyler</t>
  </si>
  <si>
    <t>0-7  10</t>
  </si>
  <si>
    <t>Prentice, Adam</t>
  </si>
  <si>
    <t>Hill, Tyreek</t>
  </si>
  <si>
    <t>5-6-4</t>
  </si>
  <si>
    <t>FL/LP</t>
  </si>
  <si>
    <t>FL/HB/LP</t>
  </si>
  <si>
    <t>WR/HB/LP/KR</t>
  </si>
  <si>
    <t>Austin, Calvin</t>
  </si>
  <si>
    <t>Brown, Marquise</t>
  </si>
  <si>
    <t>Jones, Zay</t>
  </si>
  <si>
    <t>Bobo, Jake</t>
  </si>
  <si>
    <t>Johnson, Tyler</t>
  </si>
  <si>
    <t>Heath, Malik</t>
  </si>
  <si>
    <t>Andrews, Mark</t>
  </si>
  <si>
    <t>0 5-5-3</t>
  </si>
  <si>
    <t>TE/SE</t>
  </si>
  <si>
    <t>6/0</t>
  </si>
  <si>
    <t>Barner, AJ</t>
  </si>
  <si>
    <t>24/4(121)</t>
  </si>
  <si>
    <t>4-0 4-3-0</t>
  </si>
  <si>
    <t>Bryant, Harrison</t>
  </si>
  <si>
    <t>Tunsil, Laremy</t>
  </si>
  <si>
    <t>16/1 (13)</t>
  </si>
  <si>
    <t>LT G</t>
  </si>
  <si>
    <t>6-5 / 0-5</t>
  </si>
  <si>
    <t>Tomlinson, Laken</t>
  </si>
  <si>
    <t>15/1 (28)</t>
  </si>
  <si>
    <t>Avila, Steve</t>
  </si>
  <si>
    <t>Rosengarten, Roger</t>
  </si>
  <si>
    <t>24/2(62)</t>
  </si>
  <si>
    <t>24/1(15)</t>
  </si>
  <si>
    <t>Pocic, Ethan</t>
  </si>
  <si>
    <t>Vorhees, Andrew</t>
  </si>
  <si>
    <t>Humphries, D.J.</t>
  </si>
  <si>
    <t>15/1 (24)</t>
  </si>
  <si>
    <t>Van Denmark, Ryan</t>
  </si>
  <si>
    <t>Deiter, Michael</t>
  </si>
  <si>
    <t>Klein, Elijah</t>
  </si>
  <si>
    <t>24/6(220)</t>
  </si>
  <si>
    <t>Allen, Zach</t>
  </si>
  <si>
    <t>Hendrickson, Trey</t>
  </si>
  <si>
    <t>5/05-12-7*</t>
  </si>
  <si>
    <t>0-12-5*/04-12-5*</t>
  </si>
  <si>
    <t>ROLB/DE</t>
  </si>
  <si>
    <t>55-11/5-11</t>
  </si>
  <si>
    <t>4-12-1*/00-12-1*</t>
  </si>
  <si>
    <t>0-12 3</t>
  </si>
  <si>
    <t>Clark, Kenny</t>
  </si>
  <si>
    <t>16/1 (27)</t>
  </si>
  <si>
    <t>5-8/0-8</t>
  </si>
  <si>
    <t>Pierce, Michael</t>
  </si>
  <si>
    <t>6-1</t>
  </si>
  <si>
    <t>Okuayinonu, Sam</t>
  </si>
  <si>
    <t>Togiai, Tommy</t>
  </si>
  <si>
    <t>Adams, Myles</t>
  </si>
  <si>
    <t>Carter II, Andre</t>
  </si>
  <si>
    <t>Gotsis, Adam</t>
  </si>
  <si>
    <t>Urban, Brent</t>
  </si>
  <si>
    <t>IN/32</t>
  </si>
  <si>
    <t>Cox Jr, Brenton</t>
  </si>
  <si>
    <t>Warner, Fred</t>
  </si>
  <si>
    <t xml:space="preserve">66-3 </t>
  </si>
  <si>
    <t>64-6</t>
  </si>
  <si>
    <t>Spillane, Robert</t>
  </si>
  <si>
    <t>Van Noy, Kyle</t>
  </si>
  <si>
    <t>44-12-3*</t>
  </si>
  <si>
    <t>00-10</t>
  </si>
  <si>
    <t>40-10</t>
  </si>
  <si>
    <t>64-8/44-8</t>
  </si>
  <si>
    <t xml:space="preserve">44-9 </t>
  </si>
  <si>
    <t>55-9/5-9</t>
  </si>
  <si>
    <t>40-7</t>
  </si>
  <si>
    <t>Gardeck, Dennis</t>
  </si>
  <si>
    <t>00-9</t>
  </si>
  <si>
    <t>Nelson, Anthony</t>
  </si>
  <si>
    <t>04-2 / 4-2</t>
  </si>
  <si>
    <t>Stuard, Grant</t>
  </si>
  <si>
    <t>Thompson, Jalen</t>
  </si>
  <si>
    <t>19/5supp</t>
  </si>
  <si>
    <t>Jones, Jonathan</t>
  </si>
  <si>
    <t>IN/40</t>
  </si>
  <si>
    <t>Davis, Carlton</t>
  </si>
  <si>
    <t>Byard, Kevin</t>
  </si>
  <si>
    <t>Murray, Eric</t>
  </si>
  <si>
    <t>IN/38</t>
  </si>
  <si>
    <t xml:space="preserve">04 </t>
  </si>
  <si>
    <t>Ivey, D.J.</t>
  </si>
  <si>
    <t>Johnson, Nazeeh</t>
  </si>
  <si>
    <t>Ricks, Eli</t>
  </si>
  <si>
    <t>Dorsey, Khalil</t>
  </si>
  <si>
    <t>McLaughlin, Chase</t>
  </si>
  <si>
    <t>Sanchez, Rigoberto</t>
  </si>
  <si>
    <t>Rodgers, Aaron</t>
  </si>
  <si>
    <t>05/1 (24)</t>
  </si>
  <si>
    <t>IN/1(3)</t>
  </si>
  <si>
    <t>584 Attempts</t>
  </si>
  <si>
    <t>16/21  12/18  7/11  2.4%  i36  8xMR4.9  F4</t>
  </si>
  <si>
    <t>28 attempts</t>
  </si>
  <si>
    <t>15 attempts</t>
  </si>
  <si>
    <t>16 attempts</t>
  </si>
  <si>
    <t>66 attempts</t>
  </si>
  <si>
    <t>Winston, Jameis</t>
  </si>
  <si>
    <t>15/1 (1)</t>
  </si>
  <si>
    <t>296 Attempts</t>
  </si>
  <si>
    <t>Haener, Jake</t>
  </si>
  <si>
    <t>39 Attempts</t>
  </si>
  <si>
    <t>Hubbard, Chuba</t>
  </si>
  <si>
    <t>0-3 250</t>
  </si>
  <si>
    <t>0-2  238</t>
  </si>
  <si>
    <t>0-0  172</t>
  </si>
  <si>
    <t>Tracy Jr, Tyrone</t>
  </si>
  <si>
    <t>0-0 192</t>
  </si>
  <si>
    <t>Guerendo, Isaac</t>
  </si>
  <si>
    <t>24/4(129)</t>
  </si>
  <si>
    <t>Mitchell, Elijah</t>
  </si>
  <si>
    <t>4-0  75</t>
  </si>
  <si>
    <t>0-4  45</t>
  </si>
  <si>
    <t>0-4  207</t>
  </si>
  <si>
    <t>Nabers, Malik</t>
  </si>
  <si>
    <t>24/1(6)</t>
  </si>
  <si>
    <t>24/1 (16)</t>
  </si>
  <si>
    <t>Thielen, Adam</t>
  </si>
  <si>
    <t>IN/16</t>
  </si>
  <si>
    <t>Wilson, Michael</t>
  </si>
  <si>
    <t>Johnson, Diontae</t>
  </si>
  <si>
    <t>Mingo, Jonathan</t>
  </si>
  <si>
    <t>Hodge, KhaDarel</t>
  </si>
  <si>
    <t>Kincaid, Dalton</t>
  </si>
  <si>
    <t>23/1 (23)</t>
  </si>
  <si>
    <t>0-2 5-5-2</t>
  </si>
  <si>
    <t>Dissly, Will</t>
  </si>
  <si>
    <t>4 5-4-2</t>
  </si>
  <si>
    <t>0-5/6</t>
  </si>
  <si>
    <t>Akins, Jordan</t>
  </si>
  <si>
    <t>0-2  3-5-0</t>
  </si>
  <si>
    <t>Williams, Trent</t>
  </si>
  <si>
    <t>10/1 (4)</t>
  </si>
  <si>
    <t>Armstead, Terron</t>
  </si>
  <si>
    <t>Zeitler, Kevin</t>
  </si>
  <si>
    <t>12/1 (27)</t>
  </si>
  <si>
    <t>McCoy, Erik</t>
  </si>
  <si>
    <t>19/1 (15)</t>
  </si>
  <si>
    <t>Johnson, Zion</t>
  </si>
  <si>
    <t>22/1 (17)</t>
  </si>
  <si>
    <t>Harrison, Anton</t>
  </si>
  <si>
    <t>Brunskill, Daniel</t>
  </si>
  <si>
    <t>C/T/G</t>
  </si>
  <si>
    <t>4-0/4-0/0-0</t>
  </si>
  <si>
    <t>4-2 / 4-2</t>
  </si>
  <si>
    <t>T/G</t>
  </si>
  <si>
    <t>Whitehair, Cody</t>
  </si>
  <si>
    <t>6-5 / 5-5</t>
  </si>
  <si>
    <t>Dillard, Andre</t>
  </si>
  <si>
    <t>19/1 (22)</t>
  </si>
  <si>
    <t>Adeniji, Hakeem</t>
  </si>
  <si>
    <t>Onyemata, David</t>
  </si>
  <si>
    <t>IN/37</t>
  </si>
  <si>
    <t>Shepherd, Nathan</t>
  </si>
  <si>
    <t>Mosby, Arron</t>
  </si>
  <si>
    <t>40-5/0-5</t>
  </si>
  <si>
    <t>Harrell, Jaylen</t>
  </si>
  <si>
    <t>24/7(252)</t>
  </si>
  <si>
    <t>Davis, Khalil</t>
  </si>
  <si>
    <t>Smith-Williams, James</t>
  </si>
  <si>
    <t>Foskey, Isaiah</t>
  </si>
  <si>
    <t>Adebawore, Adetomiwa</t>
  </si>
  <si>
    <t>0/0-3</t>
  </si>
  <si>
    <t>Agim, McTelvin</t>
  </si>
  <si>
    <t>44-12-1*/4-12-1*</t>
  </si>
  <si>
    <t>Landry, Harold</t>
  </si>
  <si>
    <t>55-12-7*</t>
  </si>
  <si>
    <t>04-12-3*</t>
  </si>
  <si>
    <t xml:space="preserve">44-7 </t>
  </si>
  <si>
    <t>Luvu, Frankie</t>
  </si>
  <si>
    <t>06-10</t>
  </si>
  <si>
    <t>Britt, K.J.</t>
  </si>
  <si>
    <t>Ogbongbemiga, Amen</t>
  </si>
  <si>
    <t>Olubi, Segun</t>
  </si>
  <si>
    <t>Womack, Samuel</t>
  </si>
  <si>
    <t>Reid, Justin</t>
  </si>
  <si>
    <t>Newton, Josh</t>
  </si>
  <si>
    <t>24/5(149)</t>
  </si>
  <si>
    <t>Alford, Dee</t>
  </si>
  <si>
    <t>Simmons, Isaiah</t>
  </si>
  <si>
    <t>20/1 (8)</t>
  </si>
  <si>
    <t>LB SS</t>
  </si>
  <si>
    <t>4/00-0</t>
  </si>
  <si>
    <t>ILB/SS</t>
  </si>
  <si>
    <t>40-3/40</t>
  </si>
  <si>
    <t>ROLB/CB</t>
  </si>
  <si>
    <t>40-6/4</t>
  </si>
  <si>
    <t>McCreary, Roger</t>
  </si>
  <si>
    <t>Taylor, Alontae</t>
  </si>
  <si>
    <t>Kendrick, Derion</t>
  </si>
  <si>
    <t>Watson, Jaylen</t>
  </si>
  <si>
    <t>DB/LP</t>
  </si>
  <si>
    <t>Badgley, Michael</t>
  </si>
  <si>
    <t>Nwangwu, Kene</t>
  </si>
  <si>
    <t>0-2  13</t>
  </si>
  <si>
    <t>Karty, Joshua</t>
  </si>
  <si>
    <t>24/6(209)</t>
  </si>
  <si>
    <t>Bailey, Jake</t>
  </si>
  <si>
    <t>Burrow, Joe</t>
  </si>
  <si>
    <t>652 Attempts</t>
  </si>
  <si>
    <t>Brissett, Jacoby</t>
  </si>
  <si>
    <t>161 Attempts</t>
  </si>
  <si>
    <t>55 attempts</t>
  </si>
  <si>
    <t>Hooker, Hendon</t>
  </si>
  <si>
    <t>9 Attempts</t>
  </si>
  <si>
    <t>0-2  158</t>
  </si>
  <si>
    <t>Montgomery, David</t>
  </si>
  <si>
    <t>0-0 185</t>
  </si>
  <si>
    <t>0-2  219</t>
  </si>
  <si>
    <t>0-5  225</t>
  </si>
  <si>
    <t>0-5  247</t>
  </si>
  <si>
    <t>0-3  242</t>
  </si>
  <si>
    <t>0-0  221</t>
  </si>
  <si>
    <t>Walker, Kenneth</t>
  </si>
  <si>
    <t>4-0 153</t>
  </si>
  <si>
    <t>0-0  228</t>
  </si>
  <si>
    <t>Vaughn, Deuce</t>
  </si>
  <si>
    <t>0-0 17</t>
  </si>
  <si>
    <t>4-4  2</t>
  </si>
  <si>
    <t>Ingold, Alec</t>
  </si>
  <si>
    <t>0-5  2</t>
  </si>
  <si>
    <t>0-5/0  6</t>
  </si>
  <si>
    <t>4-2  3</t>
  </si>
  <si>
    <t>4-4  10</t>
  </si>
  <si>
    <t>Nacua, Puka</t>
  </si>
  <si>
    <t>St. Brown, Amon-Ra</t>
  </si>
  <si>
    <t>Wilson, Garrett</t>
  </si>
  <si>
    <t>22/1 (10)</t>
  </si>
  <si>
    <t>22/1 (4)</t>
  </si>
  <si>
    <t>Franklin, Troy</t>
  </si>
  <si>
    <t>24/4(102)</t>
  </si>
  <si>
    <t>Hutchinson, Xavier</t>
  </si>
  <si>
    <t>Freiermuth, Pat</t>
  </si>
  <si>
    <t>0-7/0</t>
  </si>
  <si>
    <t>Hooper, Austin</t>
  </si>
  <si>
    <t>4 4-4-4</t>
  </si>
  <si>
    <t>Sims, Ben</t>
  </si>
  <si>
    <t>Zylstra, Shane</t>
  </si>
  <si>
    <t>Tonyan, Robert</t>
  </si>
  <si>
    <t>TE/FB</t>
  </si>
  <si>
    <t>6/4-0  0</t>
  </si>
  <si>
    <t>Johnson, Lane</t>
  </si>
  <si>
    <t>13/1 (4)</t>
  </si>
  <si>
    <t>Smith, Tyron</t>
  </si>
  <si>
    <t>11/1 (9)</t>
  </si>
  <si>
    <t>Martin, Zack</t>
  </si>
  <si>
    <t>14/1 (16)</t>
  </si>
  <si>
    <t>6-7 / 4-7</t>
  </si>
  <si>
    <t>Kelly, Ryan</t>
  </si>
  <si>
    <t>16/1 (18)</t>
  </si>
  <si>
    <t>Limmer, Beaux</t>
  </si>
  <si>
    <t>24/6(217)</t>
  </si>
  <si>
    <t>Scherff, Brandon</t>
  </si>
  <si>
    <t>15/1 (5)</t>
  </si>
  <si>
    <t>Dunn, Michael</t>
  </si>
  <si>
    <t>C G TE</t>
  </si>
  <si>
    <t>0-2  3-3-0</t>
  </si>
  <si>
    <t>Curhan, Jake</t>
  </si>
  <si>
    <t>Strange, Cole</t>
  </si>
  <si>
    <t>22/1 (29)</t>
  </si>
  <si>
    <t>Jones, Joshua</t>
  </si>
  <si>
    <t>0-0/4-0  3-3-0</t>
  </si>
  <si>
    <t>Bosa, Nick</t>
  </si>
  <si>
    <t>19/1 (3)</t>
  </si>
  <si>
    <t>6-12-10*</t>
  </si>
  <si>
    <t>Lawrence, Dexter</t>
  </si>
  <si>
    <t>Madubuike, Justin</t>
  </si>
  <si>
    <t>Gholston, William</t>
  </si>
  <si>
    <t>IN/10</t>
  </si>
  <si>
    <t>Morris, Mike</t>
  </si>
  <si>
    <t>Crumedy, Jaden</t>
  </si>
  <si>
    <t>24/6(200)</t>
  </si>
  <si>
    <t>Hicks, Jordan</t>
  </si>
  <si>
    <t>MLB OLB</t>
  </si>
  <si>
    <t>55/55-5</t>
  </si>
  <si>
    <t xml:space="preserve">54-0 </t>
  </si>
  <si>
    <t>Anzalone, Alex</t>
  </si>
  <si>
    <t>4-2/04-2</t>
  </si>
  <si>
    <t>Hall, Derick</t>
  </si>
  <si>
    <t>50-11</t>
  </si>
  <si>
    <t>0-0/00-0</t>
  </si>
  <si>
    <t>Speights, Omar</t>
  </si>
  <si>
    <t>Sanborn, Jack</t>
  </si>
  <si>
    <t>To'o To'o, Henry</t>
  </si>
  <si>
    <t>Sanders, Drew</t>
  </si>
  <si>
    <t>Greenlaw, Dre</t>
  </si>
  <si>
    <t>65-0</t>
  </si>
  <si>
    <t xml:space="preserve">54-3 </t>
  </si>
  <si>
    <t>50-4</t>
  </si>
  <si>
    <t>Ximines, Oshane</t>
  </si>
  <si>
    <t>Surtain, Patrick</t>
  </si>
  <si>
    <t>Mitchell, Quinyon</t>
  </si>
  <si>
    <t>24/1(22)</t>
  </si>
  <si>
    <t>24/1 (9)</t>
  </si>
  <si>
    <t>Thornhill, Juan</t>
  </si>
  <si>
    <t>Curl, Kamren</t>
  </si>
  <si>
    <t>RLB/SS</t>
  </si>
  <si>
    <t>56-3/56</t>
  </si>
  <si>
    <t>Moore, Kenny</t>
  </si>
  <si>
    <t>Rodgers, Isaiah</t>
  </si>
  <si>
    <t>DB KOR</t>
  </si>
  <si>
    <t>LCB/KR</t>
  </si>
  <si>
    <t>Witherspoon, Ahkello</t>
  </si>
  <si>
    <t>Izien, Christian</t>
  </si>
  <si>
    <t>Forbes, Emmanuel</t>
  </si>
  <si>
    <t>Mukuamu, Israel</t>
  </si>
  <si>
    <t>Okudah, Jeff</t>
  </si>
  <si>
    <t>20/1 (3)</t>
  </si>
  <si>
    <t>Sims, Steven</t>
  </si>
  <si>
    <t>PR/LK</t>
  </si>
  <si>
    <t>Dixon, Riley</t>
  </si>
  <si>
    <t>Myers, Jason</t>
  </si>
  <si>
    <t>Maye, Drake</t>
  </si>
  <si>
    <t>24/1(3)</t>
  </si>
  <si>
    <t>24/1 (4)</t>
  </si>
  <si>
    <t>338 Attempts</t>
  </si>
  <si>
    <t>Browning, Jake</t>
  </si>
  <si>
    <t>23/1 (19)</t>
  </si>
  <si>
    <t>0 Attempts</t>
  </si>
  <si>
    <t>45 attempts</t>
  </si>
  <si>
    <t>Pickett, Kenny</t>
  </si>
  <si>
    <t>22/1 (20)</t>
  </si>
  <si>
    <t>21/1 (11)</t>
  </si>
  <si>
    <t>42 Attempts</t>
  </si>
  <si>
    <t>0-3  259</t>
  </si>
  <si>
    <t>Williams, Kyren</t>
  </si>
  <si>
    <t>0-0 316</t>
  </si>
  <si>
    <t>0-2  228</t>
  </si>
  <si>
    <t>0-0  35</t>
  </si>
  <si>
    <t>0-2  24</t>
  </si>
  <si>
    <t>Ford, Jerome</t>
  </si>
  <si>
    <t>0-0 104</t>
  </si>
  <si>
    <t>0-4  204</t>
  </si>
  <si>
    <t>FB/LK</t>
  </si>
  <si>
    <t>0-0  8</t>
  </si>
  <si>
    <t>Wright, Jaylen</t>
  </si>
  <si>
    <t>24/4(120)</t>
  </si>
  <si>
    <t>0-068</t>
  </si>
  <si>
    <t>0-0  311</t>
  </si>
  <si>
    <t>McCaffrey, Christian</t>
  </si>
  <si>
    <t>17/1 (8)</t>
  </si>
  <si>
    <t>0-450</t>
  </si>
  <si>
    <t>0-0  244</t>
  </si>
  <si>
    <t>0-4  59</t>
  </si>
  <si>
    <t>4-5  287</t>
  </si>
  <si>
    <t>0-5  219</t>
  </si>
  <si>
    <t>HB/WR/PR</t>
  </si>
  <si>
    <t>0-0  117</t>
  </si>
  <si>
    <t>Ingram, Keaontay</t>
  </si>
  <si>
    <t>Harrison Jr., Marvin</t>
  </si>
  <si>
    <t>24/1(4)</t>
  </si>
  <si>
    <t>24/1 (21)</t>
  </si>
  <si>
    <t>4-5-4</t>
  </si>
  <si>
    <t>Doubs, Romeo</t>
  </si>
  <si>
    <t>Johnston, Quentin</t>
  </si>
  <si>
    <t>23/1 (21)</t>
  </si>
  <si>
    <t>Slayton, Darius</t>
  </si>
  <si>
    <t>Gipson, Xavier</t>
  </si>
  <si>
    <t>Tillman, Cedric</t>
  </si>
  <si>
    <t>Engram, Evan</t>
  </si>
  <si>
    <t>4 6-4-0</t>
  </si>
  <si>
    <t>Calcaterra, Grant</t>
  </si>
  <si>
    <t>0-0 4-3-3</t>
  </si>
  <si>
    <t>Durham, Payne</t>
  </si>
  <si>
    <t>4-0  3-3-2</t>
  </si>
  <si>
    <t>Jordan, Brevin</t>
  </si>
  <si>
    <t>Humphrey, Creed</t>
  </si>
  <si>
    <t>Jenkins, Teven</t>
  </si>
  <si>
    <t>Cosmi, Sam</t>
  </si>
  <si>
    <t>5-3/4</t>
  </si>
  <si>
    <t>Moore Jr, Dan</t>
  </si>
  <si>
    <t>Lucas, Abraham</t>
  </si>
  <si>
    <t>Hubbard, Chris</t>
  </si>
  <si>
    <t>IN/43</t>
  </si>
  <si>
    <t>0-4/0-4/0</t>
  </si>
  <si>
    <t>Ifedi, Germain</t>
  </si>
  <si>
    <t>16/1 (31)</t>
  </si>
  <si>
    <t>IN/25</t>
  </si>
  <si>
    <t>Amegadjie, Kiran</t>
  </si>
  <si>
    <t>24/3(75)</t>
  </si>
  <si>
    <t>Brown, Ben</t>
  </si>
  <si>
    <t>Paul, Chris</t>
  </si>
  <si>
    <t>Kramer, Doug</t>
  </si>
  <si>
    <t>Joseph-Day, Sebastian</t>
  </si>
  <si>
    <t>NT/DE</t>
  </si>
  <si>
    <t>Rousseau, Greg</t>
  </si>
  <si>
    <t>21/1 (30)</t>
  </si>
  <si>
    <t>Lopez, Roy</t>
  </si>
  <si>
    <t>Tuipulotu, Marlon</t>
  </si>
  <si>
    <t>Lowry, Dean</t>
  </si>
  <si>
    <t>Ward, Jihad</t>
  </si>
  <si>
    <t>4-3 / 04-3</t>
  </si>
  <si>
    <t>Kneeland, Marshawn</t>
  </si>
  <si>
    <t>24/2(56)</t>
  </si>
  <si>
    <t>Tranquill, Drue</t>
  </si>
  <si>
    <t>50-10</t>
  </si>
  <si>
    <t>Perryman, Denzel</t>
  </si>
  <si>
    <t xml:space="preserve">56-3 </t>
  </si>
  <si>
    <t>RLB/MLB</t>
  </si>
  <si>
    <t>LLB/MLB</t>
  </si>
  <si>
    <t>44-0/04-0</t>
  </si>
  <si>
    <t>Hunt, Jalyx</t>
  </si>
  <si>
    <t>24/3(94)</t>
  </si>
  <si>
    <t>Masterson, Luke</t>
  </si>
  <si>
    <t>Muasau, Darius</t>
  </si>
  <si>
    <t>24/6(183)</t>
  </si>
  <si>
    <t>Campbell, De'Vondre</t>
  </si>
  <si>
    <t>50-3</t>
  </si>
  <si>
    <t>Gray, Cedric</t>
  </si>
  <si>
    <t>24/4(106)</t>
  </si>
  <si>
    <t>Fitzpatrick, Minkah</t>
  </si>
  <si>
    <t>18/1 (11)</t>
  </si>
  <si>
    <t>Bland, DaRon</t>
  </si>
  <si>
    <t>Reed, D.J.</t>
  </si>
  <si>
    <t>RCB PR</t>
  </si>
  <si>
    <t>Cisco, Andre</t>
  </si>
  <si>
    <t>Jackson, Michael</t>
  </si>
  <si>
    <t>Smith, Tykee</t>
  </si>
  <si>
    <t>24/3(89)</t>
  </si>
  <si>
    <t>Kazee, Damontae</t>
  </si>
  <si>
    <t>Bell, Vonn</t>
  </si>
  <si>
    <t>Stevenson, Tyrique</t>
  </si>
  <si>
    <t>Hellams, DeMarcco</t>
  </si>
  <si>
    <t>Williams, Avery</t>
  </si>
  <si>
    <t>Dickson, Michael</t>
  </si>
  <si>
    <t>Bass, Tyler</t>
  </si>
  <si>
    <t>Carr, Derek</t>
  </si>
  <si>
    <t>IN/1(1)</t>
  </si>
  <si>
    <t>279 Attempts</t>
  </si>
  <si>
    <t>Tune, Clayton</t>
  </si>
  <si>
    <t>21 attempts</t>
  </si>
  <si>
    <t>Mixon, Joe</t>
  </si>
  <si>
    <t>4-0 245</t>
  </si>
  <si>
    <t>0-5  257</t>
  </si>
  <si>
    <t>0-0  210</t>
  </si>
  <si>
    <t>0-0  292</t>
  </si>
  <si>
    <t>0-3  119</t>
  </si>
  <si>
    <t>4-3  278</t>
  </si>
  <si>
    <t>0-0  178</t>
  </si>
  <si>
    <t>Chandler, Ty</t>
  </si>
  <si>
    <t>0-0  102</t>
  </si>
  <si>
    <t>Williams, Jamaal</t>
  </si>
  <si>
    <t>0-048</t>
  </si>
  <si>
    <t>4-0  106</t>
  </si>
  <si>
    <t>0-2  262</t>
  </si>
  <si>
    <t>0-2  153</t>
  </si>
  <si>
    <t>0-4  107</t>
  </si>
  <si>
    <t>0-4  121</t>
  </si>
  <si>
    <t>Davis, Isaiah</t>
  </si>
  <si>
    <t>24/5(173)</t>
  </si>
  <si>
    <t>Addison, Jordan</t>
  </si>
  <si>
    <t>Dell, Tank</t>
  </si>
  <si>
    <t>Burks, Treylon</t>
  </si>
  <si>
    <t>22/1 (18)</t>
  </si>
  <si>
    <t>Wilson, Cedrick</t>
  </si>
  <si>
    <t>Robinson, Demarcus</t>
  </si>
  <si>
    <t>Watson, Justin</t>
  </si>
  <si>
    <t>Moore, Skyy</t>
  </si>
  <si>
    <t>Johnson, Juwan</t>
  </si>
  <si>
    <t>Mallory, Will</t>
  </si>
  <si>
    <t>Reiman, Tip</t>
  </si>
  <si>
    <t>24/3(82)</t>
  </si>
  <si>
    <t>Nelson, Quenton</t>
  </si>
  <si>
    <t>18/1 (6)</t>
  </si>
  <si>
    <t>18/1 (10)</t>
  </si>
  <si>
    <t>LG/TE</t>
  </si>
  <si>
    <t>Dalman, Drew</t>
  </si>
  <si>
    <t>Ekwonu, Ikem</t>
  </si>
  <si>
    <t>Jones, Braxton</t>
  </si>
  <si>
    <t>G/C/T</t>
  </si>
  <si>
    <t>4-0/0-0/0-0</t>
  </si>
  <si>
    <t>Brandel, Blake</t>
  </si>
  <si>
    <t>Udoh, Oli</t>
  </si>
  <si>
    <t>4-0   3-3-2</t>
  </si>
  <si>
    <t>Ezeudu, Joshua</t>
  </si>
  <si>
    <t>4-0/0-0  3-3-0</t>
  </si>
  <si>
    <t>G/C/TE</t>
  </si>
  <si>
    <t>Borom, Larry</t>
  </si>
  <si>
    <t>Dedich, Justin</t>
  </si>
  <si>
    <t>Burford, Spencer</t>
  </si>
  <si>
    <t>Harris, Nick</t>
  </si>
  <si>
    <t>4-3/0-3/4</t>
  </si>
  <si>
    <t>Enagbare, Kingsley</t>
  </si>
  <si>
    <t>4/4-6</t>
  </si>
  <si>
    <t>25/3</t>
  </si>
  <si>
    <t>Odeyingbo, Dayo</t>
  </si>
  <si>
    <t>Butler, Adam</t>
  </si>
  <si>
    <t>Lawson, Carl</t>
  </si>
  <si>
    <t xml:space="preserve">4-6 </t>
  </si>
  <si>
    <t>Taylor, Darrell</t>
  </si>
  <si>
    <t>00-12-5*</t>
  </si>
  <si>
    <t>4-7/00-7</t>
  </si>
  <si>
    <t>Booker, Austin</t>
  </si>
  <si>
    <t>24/5(144)</t>
  </si>
  <si>
    <t>Turner, Payton</t>
  </si>
  <si>
    <t>21/1 (28)</t>
  </si>
  <si>
    <t>Ngakoue, Yannick</t>
  </si>
  <si>
    <t>00-12 1/ 0-12</t>
  </si>
  <si>
    <t>Tufele, Jay</t>
  </si>
  <si>
    <t>Kpassagnon, Tanoh</t>
  </si>
  <si>
    <t>Sample, Cameron</t>
  </si>
  <si>
    <t>David, Lavonte</t>
  </si>
  <si>
    <t>12/2</t>
  </si>
  <si>
    <t>55-7</t>
  </si>
  <si>
    <t>65-4</t>
  </si>
  <si>
    <t>65-6</t>
  </si>
  <si>
    <t>50-8</t>
  </si>
  <si>
    <t>Wonnum, D.J.</t>
  </si>
  <si>
    <t>Elliss, Jonah</t>
  </si>
  <si>
    <t>24/3(76)</t>
  </si>
  <si>
    <t>Andersen, Troy</t>
  </si>
  <si>
    <t>Nowaske, Trevor</t>
  </si>
  <si>
    <t>Thompson, Shaq</t>
  </si>
  <si>
    <t>15/1 (25)</t>
  </si>
  <si>
    <t xml:space="preserve">55-0 </t>
  </si>
  <si>
    <t>55-0</t>
  </si>
  <si>
    <t>Bentley, Ja'Whaun</t>
  </si>
  <si>
    <t xml:space="preserve">40-6 </t>
  </si>
  <si>
    <t>Clark, Chuck</t>
  </si>
  <si>
    <t>RILB/S</t>
  </si>
  <si>
    <t>54-4/44</t>
  </si>
  <si>
    <t>Arnold, Terrion</t>
  </si>
  <si>
    <t>24/1(24)</t>
  </si>
  <si>
    <t>24/1 (23)</t>
  </si>
  <si>
    <t>Flott, Cor'Dale</t>
  </si>
  <si>
    <t>Belton, Dane</t>
  </si>
  <si>
    <t>McMillian, Ja'Quan</t>
  </si>
  <si>
    <t>Lewis, Cam</t>
  </si>
  <si>
    <t>Mapu, Marte</t>
  </si>
  <si>
    <t>Evans, Akayleb</t>
  </si>
  <si>
    <t>Whelan, Daniel</t>
  </si>
  <si>
    <t>Harty, Deonte</t>
  </si>
  <si>
    <t>WR KR PR</t>
  </si>
  <si>
    <t>Sanders, Jason</t>
  </si>
  <si>
    <t>Darnold, Sam</t>
  </si>
  <si>
    <t>18/1 (3)</t>
  </si>
  <si>
    <t>545 Attempts</t>
  </si>
  <si>
    <t>13 attempts</t>
  </si>
  <si>
    <t>Minshew, Gardner</t>
  </si>
  <si>
    <t>306 Attempts</t>
  </si>
  <si>
    <t>60 attempts</t>
  </si>
  <si>
    <t>43 attempts</t>
  </si>
  <si>
    <t>McKee, Tanner</t>
  </si>
  <si>
    <t>45 Attempts</t>
  </si>
  <si>
    <t>0-3  153</t>
  </si>
  <si>
    <t>Dobbins, J.K.</t>
  </si>
  <si>
    <t>4-4 195</t>
  </si>
  <si>
    <t>0-4  134</t>
  </si>
  <si>
    <t>4-0  155</t>
  </si>
  <si>
    <t>Vidal, Kimani</t>
  </si>
  <si>
    <t>24/6(181)</t>
  </si>
  <si>
    <t>4-043</t>
  </si>
  <si>
    <t>Herbert, Khalil</t>
  </si>
  <si>
    <t>0-0 36</t>
  </si>
  <si>
    <t xml:space="preserve">0-0  132  </t>
  </si>
  <si>
    <t>0-2  103</t>
  </si>
  <si>
    <t>Lamb, CeeDee</t>
  </si>
  <si>
    <t>20/1 (17)</t>
  </si>
  <si>
    <t>London, Drake</t>
  </si>
  <si>
    <t>Washington, Parker</t>
  </si>
  <si>
    <t>Mitchell, Adonai</t>
  </si>
  <si>
    <t>24/2(52)</t>
  </si>
  <si>
    <t>Burton, Jermaine</t>
  </si>
  <si>
    <t>24/3(80)</t>
  </si>
  <si>
    <t>Goedert, Dallas</t>
  </si>
  <si>
    <t>0 5-4-3</t>
  </si>
  <si>
    <t>4-3/6</t>
  </si>
  <si>
    <t>4-4/5</t>
  </si>
  <si>
    <t>Schultz, Dalton</t>
  </si>
  <si>
    <t>Wright, Brock</t>
  </si>
  <si>
    <t>Whiteheart, Blake</t>
  </si>
  <si>
    <t>0-0  3-3-2</t>
  </si>
  <si>
    <t>Chark, DJ</t>
  </si>
  <si>
    <t>Mailata, Jordan</t>
  </si>
  <si>
    <t>5-7/4</t>
  </si>
  <si>
    <t>5-3/0</t>
  </si>
  <si>
    <t>6-5/5</t>
  </si>
  <si>
    <t>Dickerson, Landon</t>
  </si>
  <si>
    <t>Jurgens, Cam</t>
  </si>
  <si>
    <t>C/TE</t>
  </si>
  <si>
    <t>O'Neill, Brian</t>
  </si>
  <si>
    <t>Penning, Trevor</t>
  </si>
  <si>
    <t>Ruiz, Cesar</t>
  </si>
  <si>
    <t>Fashanu, Olumuyiwa</t>
  </si>
  <si>
    <t>24/1(11)</t>
  </si>
  <si>
    <t>Shelton, Coleman</t>
  </si>
  <si>
    <t>Skoronski, Peter</t>
  </si>
  <si>
    <t>Bartch, Ben</t>
  </si>
  <si>
    <t>Stromberg, Ricky</t>
  </si>
  <si>
    <t>Williams, Quinnen</t>
  </si>
  <si>
    <t>19/1 (16)</t>
  </si>
  <si>
    <t xml:space="preserve">5-8 </t>
  </si>
  <si>
    <t>6-7/5-7</t>
  </si>
  <si>
    <t>Williams, Leonard</t>
  </si>
  <si>
    <t>15/1 (6)</t>
  </si>
  <si>
    <t>6-12 2</t>
  </si>
  <si>
    <t>McNeill, Alim</t>
  </si>
  <si>
    <t>Oliver, Ed</t>
  </si>
  <si>
    <t>Jarrett, Grady</t>
  </si>
  <si>
    <t>Ojomo, Moro</t>
  </si>
  <si>
    <t>0-10/04-10</t>
  </si>
  <si>
    <t>Turner, Dallas</t>
  </si>
  <si>
    <t>24/1(17)</t>
  </si>
  <si>
    <t>Tryon-Shoyinka, Joe</t>
  </si>
  <si>
    <t>21/1 (32)</t>
  </si>
  <si>
    <t>00-5/0-5</t>
  </si>
  <si>
    <t>Owusu-Koramoah, Jeremiah</t>
  </si>
  <si>
    <t>46-10</t>
  </si>
  <si>
    <t>Verse, Jared</t>
  </si>
  <si>
    <t>24/1(19)</t>
  </si>
  <si>
    <t>24/1 (17)</t>
  </si>
  <si>
    <t>Dye, Troy</t>
  </si>
  <si>
    <t>Simpson, Trenton</t>
  </si>
  <si>
    <t>Ebiketie, Arnold</t>
  </si>
  <si>
    <t>4-3/00-3</t>
  </si>
  <si>
    <t>White, Devin</t>
  </si>
  <si>
    <t>Davis-Gaither, Akeem</t>
  </si>
  <si>
    <t>Baker, Budda</t>
  </si>
  <si>
    <t>Fuller, Kendall</t>
  </si>
  <si>
    <t>Humphrey, Marlon</t>
  </si>
  <si>
    <t>17/1 (16)</t>
  </si>
  <si>
    <t>Cross, Nick</t>
  </si>
  <si>
    <t>Gordon, Kyler</t>
  </si>
  <si>
    <t>Oruwariye, Amani</t>
  </si>
  <si>
    <t>Maddox, Avonte</t>
  </si>
  <si>
    <t>Banks, Deonte</t>
  </si>
  <si>
    <t>Brown, Sydney</t>
  </si>
  <si>
    <t>Igbinoghene, Noah</t>
  </si>
  <si>
    <t>20/1 (30)</t>
  </si>
  <si>
    <t>CB/S</t>
  </si>
  <si>
    <t>4/40</t>
  </si>
  <si>
    <t>Melifonwu, Ifeatu</t>
  </si>
  <si>
    <t>Gould, Anthony</t>
  </si>
  <si>
    <t>24/5(142)</t>
  </si>
  <si>
    <t>Lutz, Wil</t>
  </si>
  <si>
    <t>Bojorquez, Corey</t>
  </si>
  <si>
    <t xml:space="preserve">P </t>
  </si>
  <si>
    <t>Love, Jordan</t>
  </si>
  <si>
    <t>425 Attempts</t>
  </si>
  <si>
    <t>62 attempts</t>
  </si>
  <si>
    <t xml:space="preserve">Mariota, Marcus </t>
  </si>
  <si>
    <t>15/1 (2)</t>
  </si>
  <si>
    <t>IN/1(10)</t>
  </si>
  <si>
    <t>2 attempts</t>
  </si>
  <si>
    <t>28 Att</t>
  </si>
  <si>
    <t>Fields, Justin</t>
  </si>
  <si>
    <t>4-4  130</t>
  </si>
  <si>
    <t>Stevenson, Rhamondre</t>
  </si>
  <si>
    <t>4-4 207</t>
  </si>
  <si>
    <t>0-5  156</t>
  </si>
  <si>
    <t>0-0  133</t>
  </si>
  <si>
    <t>0-5  211</t>
  </si>
  <si>
    <t>Warren, Jaylen</t>
  </si>
  <si>
    <t>4-0  149</t>
  </si>
  <si>
    <t>0-0  77</t>
  </si>
  <si>
    <t>Akers, Cam</t>
  </si>
  <si>
    <t>0-0  60</t>
  </si>
  <si>
    <t>0-3  188</t>
  </si>
  <si>
    <t>0-0  145</t>
  </si>
  <si>
    <t>Scott, Boston</t>
  </si>
  <si>
    <t>18/13</t>
  </si>
  <si>
    <t>0-3  54</t>
  </si>
  <si>
    <t>HB LK</t>
  </si>
  <si>
    <t>0-2  80</t>
  </si>
  <si>
    <t>0-2  61</t>
  </si>
  <si>
    <t>Parham, Donald</t>
  </si>
  <si>
    <t>Mooney, Darnell</t>
  </si>
  <si>
    <t>4-6-6</t>
  </si>
  <si>
    <t>Mims Jr, Marvin</t>
  </si>
  <si>
    <t>Hardman, Mecole</t>
  </si>
  <si>
    <t>WR/PR/LK</t>
  </si>
  <si>
    <t>Conley, Chris</t>
  </si>
  <si>
    <t>Ferguson, Jake</t>
  </si>
  <si>
    <t>4 6-4-2</t>
  </si>
  <si>
    <t>Manhertz, Chris</t>
  </si>
  <si>
    <t>4-5  3-3-0</t>
  </si>
  <si>
    <t>5/0-0/0-0</t>
  </si>
  <si>
    <t>4/4-0</t>
  </si>
  <si>
    <t>5/5-2</t>
  </si>
  <si>
    <t>4/0-0  52</t>
  </si>
  <si>
    <t>Hill, Taysom</t>
  </si>
  <si>
    <t>TE FB</t>
  </si>
  <si>
    <t>HB/TE</t>
  </si>
  <si>
    <t>0-0/4  81</t>
  </si>
  <si>
    <t>0-0/0  27</t>
  </si>
  <si>
    <t>QB/KR</t>
  </si>
  <si>
    <t>7 attempts</t>
  </si>
  <si>
    <t>Everett, Gerald</t>
  </si>
  <si>
    <t>5/0</t>
  </si>
  <si>
    <t>Bell, David</t>
  </si>
  <si>
    <t>TE/BB/T</t>
  </si>
  <si>
    <t>Thuney, Joe</t>
  </si>
  <si>
    <t>LG LT</t>
  </si>
  <si>
    <t>LG/C/T</t>
  </si>
  <si>
    <t>6-7/0-7/0-7</t>
  </si>
  <si>
    <t>5-5 / 0-5</t>
  </si>
  <si>
    <t>Goedeke, Luke</t>
  </si>
  <si>
    <t>Edwards, David</t>
  </si>
  <si>
    <t>4-4/0-4/4</t>
  </si>
  <si>
    <t>Meredith, Jordan</t>
  </si>
  <si>
    <t>James, Andre</t>
  </si>
  <si>
    <t>Bortolini, Tanor</t>
  </si>
  <si>
    <t>24/4(117)</t>
  </si>
  <si>
    <t>Sarell, Foster</t>
  </si>
  <si>
    <t>Thomas, Zachary</t>
  </si>
  <si>
    <t>Newman, Royce</t>
  </si>
  <si>
    <t>Sieler, Zach</t>
  </si>
  <si>
    <t>Carter, Jalen</t>
  </si>
  <si>
    <t>23/1 (7)</t>
  </si>
  <si>
    <t>Clemons, Micheal</t>
  </si>
  <si>
    <t>Franklin-Myers, John</t>
  </si>
  <si>
    <t>Davenport, Marcus</t>
  </si>
  <si>
    <t>Johnson, Eric</t>
  </si>
  <si>
    <t>Ridgeway, John</t>
  </si>
  <si>
    <t>Loudermilk, Isaiahh</t>
  </si>
  <si>
    <t>Rankins, Sheldon</t>
  </si>
  <si>
    <t>16/1 (12)</t>
  </si>
  <si>
    <t>Mack, Khalil</t>
  </si>
  <si>
    <t>14/1 (5)</t>
  </si>
  <si>
    <t>IN/1(12)</t>
  </si>
  <si>
    <t>46-12-10*</t>
  </si>
  <si>
    <t>56-12-1*</t>
  </si>
  <si>
    <t>46-12 2</t>
  </si>
  <si>
    <t>56-12-2*</t>
  </si>
  <si>
    <t>6-12-2*/46-12-2*</t>
  </si>
  <si>
    <t>Oluokun, Foyesade</t>
  </si>
  <si>
    <t xml:space="preserve">44-5 </t>
  </si>
  <si>
    <t>McFadden, Micah</t>
  </si>
  <si>
    <t>Miller, Ventrell</t>
  </si>
  <si>
    <t>Burney, Amari</t>
  </si>
  <si>
    <t>23/14</t>
  </si>
  <si>
    <t>McMillan, Raekwon</t>
  </si>
  <si>
    <t>Dupree, Bud</t>
  </si>
  <si>
    <t>15/1 (22)</t>
  </si>
  <si>
    <t xml:space="preserve">05-11 </t>
  </si>
  <si>
    <t>0-3/04-3</t>
  </si>
  <si>
    <t>Rumph, Chris</t>
  </si>
  <si>
    <t>00-7/0-7</t>
  </si>
  <si>
    <t>Weaver, Rashad</t>
  </si>
  <si>
    <t>Incoom, Thomas</t>
  </si>
  <si>
    <t>Ward, Denzel</t>
  </si>
  <si>
    <t>18/1 (4)</t>
  </si>
  <si>
    <t>Nubin, Tyler</t>
  </si>
  <si>
    <t>24/2(47)</t>
  </si>
  <si>
    <t>Adams, Tony</t>
  </si>
  <si>
    <t>Emerson, Martin</t>
  </si>
  <si>
    <t>Stone, Geno</t>
  </si>
  <si>
    <t>Battle, Jordan</t>
  </si>
  <si>
    <t>Jackson, Eddie</t>
  </si>
  <si>
    <t>Thomas, Rodney</t>
  </si>
  <si>
    <t>Thomas, Daniel</t>
  </si>
  <si>
    <t>Gillikin, Blake</t>
  </si>
  <si>
    <t>Folk, Nick</t>
  </si>
  <si>
    <t>10,10,10,10,5;  TB on 4;  15,17,LG</t>
  </si>
  <si>
    <t>10,10,10,10,5;  TB on 10;  25,18,LG</t>
  </si>
  <si>
    <t>Wilson, Russell</t>
  </si>
  <si>
    <t>IN/1(5)</t>
  </si>
  <si>
    <t>336 Attempts</t>
  </si>
  <si>
    <t>Tagovailoa, Tua</t>
  </si>
  <si>
    <t>399 Attempts</t>
  </si>
  <si>
    <t>0-2  242</t>
  </si>
  <si>
    <t>Pollard, Tony</t>
  </si>
  <si>
    <t>4-0 260</t>
  </si>
  <si>
    <t>0-5  252</t>
  </si>
  <si>
    <t>0-0  193</t>
  </si>
  <si>
    <t>0-0  130</t>
  </si>
  <si>
    <t>0-0  101</t>
  </si>
  <si>
    <t>Conner, James</t>
  </si>
  <si>
    <t>4-5 236</t>
  </si>
  <si>
    <t>4-5  208</t>
  </si>
  <si>
    <t>0-4  183</t>
  </si>
  <si>
    <t>4-5  202</t>
  </si>
  <si>
    <t>0-7  169</t>
  </si>
  <si>
    <t>0-0  116</t>
  </si>
  <si>
    <t>0-5  215</t>
  </si>
  <si>
    <t>Johnson, Roschon</t>
  </si>
  <si>
    <t>0-4  81</t>
  </si>
  <si>
    <t>Rodriguez Jr, Chris</t>
  </si>
  <si>
    <t>0-0 35</t>
  </si>
  <si>
    <t>0-2  51</t>
  </si>
  <si>
    <t>Kupp, Cooper</t>
  </si>
  <si>
    <t>Hopkins, DeAndre</t>
  </si>
  <si>
    <t>13/1 (27)</t>
  </si>
  <si>
    <t>Tucker, Tre</t>
  </si>
  <si>
    <t>SE PR</t>
  </si>
  <si>
    <t>Legette, Xavier</t>
  </si>
  <si>
    <t>24/1(32)</t>
  </si>
  <si>
    <t>Moore, Elijah</t>
  </si>
  <si>
    <t>Dortch, Greg</t>
  </si>
  <si>
    <t>Brown, Dyami</t>
  </si>
  <si>
    <t>Kelce, Travis</t>
  </si>
  <si>
    <t>5 6-5-3</t>
  </si>
  <si>
    <t>Johnson, Theo</t>
  </si>
  <si>
    <t>24/4(107)</t>
  </si>
  <si>
    <t>Njoku, David</t>
  </si>
  <si>
    <t>17/1 (29)</t>
  </si>
  <si>
    <t>17/1 (22)</t>
  </si>
  <si>
    <t>0 6-5-2</t>
  </si>
  <si>
    <t>Farrell, Luke</t>
  </si>
  <si>
    <t>Ruckert, Jeremy</t>
  </si>
  <si>
    <t>Miller, Kolton</t>
  </si>
  <si>
    <t>McGary, Kaleb</t>
  </si>
  <si>
    <t>19/1 (31)</t>
  </si>
  <si>
    <t>Bitonio, Joel</t>
  </si>
  <si>
    <t>Mays, Cade</t>
  </si>
  <si>
    <t>Adams, Isaiah</t>
  </si>
  <si>
    <t>24/3(71)</t>
  </si>
  <si>
    <t>Jackson, Jonah</t>
  </si>
  <si>
    <t>Skule, Justin</t>
  </si>
  <si>
    <t>Jerrell, Michael</t>
  </si>
  <si>
    <t>24/6(207)</t>
  </si>
  <si>
    <t>Wallace, Caedan</t>
  </si>
  <si>
    <t>24/3(68)</t>
  </si>
  <si>
    <t>Walton, Brandon</t>
  </si>
  <si>
    <t>Andrews, Jake</t>
  </si>
  <si>
    <t>Gary, Rashan</t>
  </si>
  <si>
    <t>04-12-2*</t>
  </si>
  <si>
    <t>05-11</t>
  </si>
  <si>
    <t xml:space="preserve">00-8 </t>
  </si>
  <si>
    <t>Allen, Jonathan</t>
  </si>
  <si>
    <t>17/1 (17)</t>
  </si>
  <si>
    <t>Dexter, Gervon</t>
  </si>
  <si>
    <t>46-12-6*</t>
  </si>
  <si>
    <t>Jordan, Cameron</t>
  </si>
  <si>
    <t>11/1 (24)</t>
  </si>
  <si>
    <t>Graham, Ta'Quon</t>
  </si>
  <si>
    <t>Jones, Benito</t>
  </si>
  <si>
    <t>Kancey, Calijah</t>
  </si>
  <si>
    <t>Muhammad, Al-Quadin</t>
  </si>
  <si>
    <t>Johnson, Austin</t>
  </si>
  <si>
    <t>Wagner, Bobby</t>
  </si>
  <si>
    <t>66-10</t>
  </si>
  <si>
    <t xml:space="preserve">66-4 </t>
  </si>
  <si>
    <t>66-7</t>
  </si>
  <si>
    <t>Greenard, Jonathan</t>
  </si>
  <si>
    <t>45/5-12-1*</t>
  </si>
  <si>
    <t>4-12-4*</t>
  </si>
  <si>
    <t>Harris, Charles</t>
  </si>
  <si>
    <t>Gifford, Luke</t>
  </si>
  <si>
    <t>Overshown, DeMarvion</t>
  </si>
  <si>
    <t>Diaby, YaYa</t>
  </si>
  <si>
    <t>Jones, Jack</t>
  </si>
  <si>
    <t>Moss, Riley</t>
  </si>
  <si>
    <t>Harris, Will</t>
  </si>
  <si>
    <t>Davis, Ashtyn</t>
  </si>
  <si>
    <t>40/40-0</t>
  </si>
  <si>
    <t>DeJean, Cooper</t>
  </si>
  <si>
    <t>24/2(40)</t>
  </si>
  <si>
    <t>Moreau, Fabian</t>
  </si>
  <si>
    <t>Griffin, Shaquill</t>
  </si>
  <si>
    <t>Wingard, Andrew</t>
  </si>
  <si>
    <t>Brown, Tre</t>
  </si>
  <si>
    <t>Brisker, Jaquan</t>
  </si>
  <si>
    <t>Anger, Bryan</t>
  </si>
  <si>
    <t>Gano, Graham</t>
  </si>
  <si>
    <t>09/FA</t>
  </si>
  <si>
    <t>Flacco, Joe</t>
  </si>
  <si>
    <t>08/1 (18)</t>
  </si>
  <si>
    <t>08/1(2)</t>
  </si>
  <si>
    <t>248 Attempts</t>
  </si>
  <si>
    <t>Ridder, Desmond</t>
  </si>
  <si>
    <t>85 Attempts</t>
  </si>
  <si>
    <t>Trubisky, Mitch</t>
  </si>
  <si>
    <t>17/1 (2)</t>
  </si>
  <si>
    <t>26 Attempts</t>
  </si>
  <si>
    <t>8 attempts</t>
  </si>
  <si>
    <t>0-2  287</t>
  </si>
  <si>
    <t>Robinson, Bijan</t>
  </si>
  <si>
    <t>4-0 304</t>
  </si>
  <si>
    <t>0-0  214</t>
  </si>
  <si>
    <t>0-2  252</t>
  </si>
  <si>
    <t>Williams, Javonte</t>
  </si>
  <si>
    <t>0-2 139</t>
  </si>
  <si>
    <t>0-0  217</t>
  </si>
  <si>
    <t>0-3  47</t>
  </si>
  <si>
    <t>0-2  203</t>
  </si>
  <si>
    <t>0-0  37</t>
  </si>
  <si>
    <t>McLaughlin, Jaleel</t>
  </si>
  <si>
    <t>0-0  76</t>
  </si>
  <si>
    <t>Abdullah, Ameer</t>
  </si>
  <si>
    <t>0-066</t>
  </si>
  <si>
    <t>0-0  15</t>
  </si>
  <si>
    <t>0-0  4</t>
  </si>
  <si>
    <t>0-4  51</t>
  </si>
  <si>
    <t>0-0  165</t>
  </si>
  <si>
    <t>0-0 143</t>
  </si>
  <si>
    <t>Sutton, Courtland</t>
  </si>
  <si>
    <t>Pittman Jr, Michael</t>
  </si>
  <si>
    <t>Iosivas, Andrei</t>
  </si>
  <si>
    <t>Patrick, Tim</t>
  </si>
  <si>
    <t>Bowers, Brock</t>
  </si>
  <si>
    <t>24/1(13)</t>
  </si>
  <si>
    <t>24/1 (5)</t>
  </si>
  <si>
    <t>4 6-6-4</t>
  </si>
  <si>
    <t>Conklin, Tyler</t>
  </si>
  <si>
    <t>0 5-4-0</t>
  </si>
  <si>
    <t>Kolar, Charlie</t>
  </si>
  <si>
    <t>4  3-3-2</t>
  </si>
  <si>
    <t>Saubert, Eric</t>
  </si>
  <si>
    <t>Kieft, Ko</t>
  </si>
  <si>
    <t>Brown, Spencer</t>
  </si>
  <si>
    <t>5-4/4</t>
  </si>
  <si>
    <t>Jackson, Austin</t>
  </si>
  <si>
    <t>Van Roten, Greg</t>
  </si>
  <si>
    <t>Beebe, Cooper</t>
  </si>
  <si>
    <t>24/3(73)</t>
  </si>
  <si>
    <t>Patterson, Jarrett</t>
  </si>
  <si>
    <t>Brown, Evan</t>
  </si>
  <si>
    <t>Jones, Christian</t>
  </si>
  <si>
    <t>Stinnie, Aaron</t>
  </si>
  <si>
    <t>Hernandez, Will</t>
  </si>
  <si>
    <t>Wilson, Tyree</t>
  </si>
  <si>
    <t>Barnett, Derek</t>
  </si>
  <si>
    <t>17/1 (14)</t>
  </si>
  <si>
    <t>17/1 (24)</t>
  </si>
  <si>
    <t>0-7/04-7</t>
  </si>
  <si>
    <t>Goldman, Eddie</t>
  </si>
  <si>
    <t>Chaisson, K'Lavon</t>
  </si>
  <si>
    <t>Kinlaw, Javon</t>
  </si>
  <si>
    <t>20/1 (14)</t>
  </si>
  <si>
    <t>Nunez-Roches, Rakeem</t>
  </si>
  <si>
    <t>0-0  (incorrectly listed in Strat as Davidson, Zach)</t>
  </si>
  <si>
    <t>Davidson, D.J.</t>
  </si>
  <si>
    <t>23/15</t>
  </si>
  <si>
    <t>Fatukasi, Folorunso</t>
  </si>
  <si>
    <t>Harrison, Zach</t>
  </si>
  <si>
    <t>Uwazurike, Eyioma</t>
  </si>
  <si>
    <t>56-7</t>
  </si>
  <si>
    <t>Campbell, Jack</t>
  </si>
  <si>
    <t>Gibbens, Jack</t>
  </si>
  <si>
    <t>Wilson, Eric</t>
  </si>
  <si>
    <t>Wilson, Payton</t>
  </si>
  <si>
    <t>24/3(98)</t>
  </si>
  <si>
    <t>Cooper, Jonathon</t>
  </si>
  <si>
    <t>54-12-11*</t>
  </si>
  <si>
    <t>Burns, Brian</t>
  </si>
  <si>
    <t>6-11/06-11</t>
  </si>
  <si>
    <t>4-10 / 04-10</t>
  </si>
  <si>
    <t>00-12-1*</t>
  </si>
  <si>
    <t>Bachie, Joe</t>
  </si>
  <si>
    <t>25/8</t>
  </si>
  <si>
    <t>McGrone, Cameron</t>
  </si>
  <si>
    <t>Gardner, Sauce</t>
  </si>
  <si>
    <t>22/1 (2)</t>
  </si>
  <si>
    <t>Terrell, A.J.</t>
  </si>
  <si>
    <t>20/1 (16)</t>
  </si>
  <si>
    <t>Holland, Jevon</t>
  </si>
  <si>
    <t>Mustapha, Malik</t>
  </si>
  <si>
    <t>24/4(124)</t>
  </si>
  <si>
    <t>Lewis, Jourdan</t>
  </si>
  <si>
    <t>Kinchens, Kamren</t>
  </si>
  <si>
    <t>24/3(99)</t>
  </si>
  <si>
    <t>Moehrig, Trevon</t>
  </si>
  <si>
    <t>Pola-Mao, Isaiah</t>
  </si>
  <si>
    <t>Abrams-Draine, Kris</t>
  </si>
  <si>
    <t>24/5(145)</t>
  </si>
  <si>
    <t>Scott, Tyler</t>
  </si>
  <si>
    <t>Morstead, Thomas</t>
  </si>
  <si>
    <t>09/5</t>
  </si>
  <si>
    <t>Santos, Cairo</t>
  </si>
  <si>
    <t>Daniels, Jayden</t>
  </si>
  <si>
    <t>24/1(2)</t>
  </si>
  <si>
    <t>24/1 (2)</t>
  </si>
  <si>
    <t>480 Attempts</t>
  </si>
  <si>
    <t>67 attempts</t>
  </si>
  <si>
    <t>Huntley, Tyler</t>
  </si>
  <si>
    <t>133 Attempts</t>
  </si>
  <si>
    <t>Watson, Deshaun</t>
  </si>
  <si>
    <t>216 Attempts</t>
  </si>
  <si>
    <t>0-0  159</t>
  </si>
  <si>
    <t>Mason, Jordan</t>
  </si>
  <si>
    <t>0-0  40</t>
  </si>
  <si>
    <t>0-4  43</t>
  </si>
  <si>
    <t>Ekeler, Austin</t>
  </si>
  <si>
    <t>0-0 77</t>
  </si>
  <si>
    <t>0-4  179</t>
  </si>
  <si>
    <t>0-0  204</t>
  </si>
  <si>
    <t>0-5  206</t>
  </si>
  <si>
    <t>0-5  116</t>
  </si>
  <si>
    <t>0-2  106</t>
  </si>
  <si>
    <t>0-4  27</t>
  </si>
  <si>
    <t>Brooks, Chris</t>
  </si>
  <si>
    <t>0-3 36</t>
  </si>
  <si>
    <t>Shipley, Will</t>
  </si>
  <si>
    <t>24/4(127)</t>
  </si>
  <si>
    <t>Gray, Eric</t>
  </si>
  <si>
    <t>0-0 14</t>
  </si>
  <si>
    <t>Moore, D.J.</t>
  </si>
  <si>
    <t>18/1 (24)</t>
  </si>
  <si>
    <t>McConkey, Ladd</t>
  </si>
  <si>
    <t>24/2(34)</t>
  </si>
  <si>
    <t>24/1 (18)</t>
  </si>
  <si>
    <t>Pearsall, Ricky</t>
  </si>
  <si>
    <t>24/1(31)</t>
  </si>
  <si>
    <t>Moore, David</t>
  </si>
  <si>
    <t>Kraft, Tucker</t>
  </si>
  <si>
    <t>4 5-4-3</t>
  </si>
  <si>
    <t>Okonkwo, Chigoziem</t>
  </si>
  <si>
    <t>0-4 5-4-2</t>
  </si>
  <si>
    <t>Tremble, Tommy</t>
  </si>
  <si>
    <t>Hill, Julian</t>
  </si>
  <si>
    <t>Trautman, Adam</t>
  </si>
  <si>
    <t>4-0/5</t>
  </si>
  <si>
    <t>Linderbaum, Tyler</t>
  </si>
  <si>
    <t>22/1 (25)</t>
  </si>
  <si>
    <t>Slater, Rashawn</t>
  </si>
  <si>
    <t>Johnson Jr, Paris</t>
  </si>
  <si>
    <t>23/1 (6)</t>
  </si>
  <si>
    <t>Powers-Johnson, Jackson</t>
  </si>
  <si>
    <t>24/2(44)</t>
  </si>
  <si>
    <t>24/1 (26)</t>
  </si>
  <si>
    <t>Conklin, Jack</t>
  </si>
  <si>
    <t>16/1 (8)</t>
  </si>
  <si>
    <t>Anderson, Alec</t>
  </si>
  <si>
    <t>4-3/0-3   3-3-2</t>
  </si>
  <si>
    <t>Mahogany, Christian</t>
  </si>
  <si>
    <t>24/6(210)</t>
  </si>
  <si>
    <t>Steen, Tyler</t>
  </si>
  <si>
    <t>Fries, Will</t>
  </si>
  <si>
    <t>Onwuzurike, Levi</t>
  </si>
  <si>
    <t>Hall Jr, Michael</t>
  </si>
  <si>
    <t>24/2(54)</t>
  </si>
  <si>
    <t>Harris, Demone</t>
  </si>
  <si>
    <t>Robinson, A'Shawn</t>
  </si>
  <si>
    <t>Latu, Laiatu</t>
  </si>
  <si>
    <t>Jenkins Jr, Kris</t>
  </si>
  <si>
    <t>24/2(49)</t>
  </si>
  <si>
    <t>Jean-Baptiste, Javontae</t>
  </si>
  <si>
    <t>24/7(222)</t>
  </si>
  <si>
    <t>Anudike-Uzomah, Felix</t>
  </si>
  <si>
    <t>23/1 (31)</t>
  </si>
  <si>
    <t>Brown, Derrick</t>
  </si>
  <si>
    <t>20/1 (7)</t>
  </si>
  <si>
    <t>Hutchinson, Aidan</t>
  </si>
  <si>
    <t>5-12-3*</t>
  </si>
  <si>
    <t>Henley, Daiyan</t>
  </si>
  <si>
    <t>Williams, Dorian</t>
  </si>
  <si>
    <t>Carter, Lorenzo</t>
  </si>
  <si>
    <t>64-7</t>
  </si>
  <si>
    <t>Niemann, Ben</t>
  </si>
  <si>
    <t>Clark, Damone</t>
  </si>
  <si>
    <t>Windmon, Jacoby</t>
  </si>
  <si>
    <t>McKinley, Takkarist</t>
  </si>
  <si>
    <t>Ojulari, BJ</t>
  </si>
  <si>
    <t>Johnson, Jaylon</t>
  </si>
  <si>
    <t>Benford, Christian</t>
  </si>
  <si>
    <t>Delpit, Grant</t>
  </si>
  <si>
    <t>Mathieu, Tyrann</t>
  </si>
  <si>
    <t>Phillips, Andru</t>
  </si>
  <si>
    <t>24/3(70)</t>
  </si>
  <si>
    <t>Campbell, Tyson</t>
  </si>
  <si>
    <t>Winfield Jr, Antoine</t>
  </si>
  <si>
    <t>Steward, Reddy</t>
  </si>
  <si>
    <t>Williams, Isaiah</t>
  </si>
  <si>
    <t>Darden, Jaelon</t>
  </si>
  <si>
    <t>O'Donnell, Pat</t>
  </si>
  <si>
    <t>14/6</t>
  </si>
  <si>
    <t>Slye, Joey</t>
  </si>
  <si>
    <t>Lawrence, Trevor</t>
  </si>
  <si>
    <t>21/1 (1)</t>
  </si>
  <si>
    <t>284 Attempts</t>
  </si>
  <si>
    <t>37 attempts</t>
  </si>
  <si>
    <t>Dalton, Andy</t>
  </si>
  <si>
    <t>11/2</t>
  </si>
  <si>
    <t>IN/1(16)</t>
  </si>
  <si>
    <t>160 Attempts</t>
  </si>
  <si>
    <t>58 attempts</t>
  </si>
  <si>
    <t>0-0  131</t>
  </si>
  <si>
    <t>Kamara, Alvin</t>
  </si>
  <si>
    <t>0-0 228</t>
  </si>
  <si>
    <t>0-3  180</t>
  </si>
  <si>
    <t>0-2  240</t>
  </si>
  <si>
    <t>HB FL</t>
  </si>
  <si>
    <t>0-0  187</t>
  </si>
  <si>
    <t>HB/FL/PR/KR</t>
  </si>
  <si>
    <t>0-3  194</t>
  </si>
  <si>
    <t>HB/WR/KR</t>
  </si>
  <si>
    <t>0-3  120</t>
  </si>
  <si>
    <t>0-0  238</t>
  </si>
  <si>
    <t>Achane, De'Von</t>
  </si>
  <si>
    <t>0-2 203</t>
  </si>
  <si>
    <t xml:space="preserve">0-2  103 </t>
  </si>
  <si>
    <t>Pierce, Dameon</t>
  </si>
  <si>
    <t>0-040</t>
  </si>
  <si>
    <t>0-5  145</t>
  </si>
  <si>
    <t>FL/KR</t>
  </si>
  <si>
    <t>Samuel, Deebo</t>
  </si>
  <si>
    <t>SE HB KOR</t>
  </si>
  <si>
    <t>0-0 5-4-4 42</t>
  </si>
  <si>
    <t>FL/HB/KR</t>
  </si>
  <si>
    <t>FL/HB</t>
  </si>
  <si>
    <t>0-0  59</t>
  </si>
  <si>
    <t>Worthy, Xavier</t>
  </si>
  <si>
    <t>24/1(28)</t>
  </si>
  <si>
    <t>Samuel, Curtis</t>
  </si>
  <si>
    <t>0-0  38</t>
  </si>
  <si>
    <t>WR HB</t>
  </si>
  <si>
    <t>Zaccheaus, Olamide</t>
  </si>
  <si>
    <t>Wallace, Tylan</t>
  </si>
  <si>
    <t>Alie-Cox, Mo</t>
  </si>
  <si>
    <t>Bell, Jaheim</t>
  </si>
  <si>
    <t>24/7(231)</t>
  </si>
  <si>
    <t>Allen, Davis</t>
  </si>
  <si>
    <t>Dotson, Kevin</t>
  </si>
  <si>
    <t>Brewer, Aaron</t>
  </si>
  <si>
    <t>Latham, JC</t>
  </si>
  <si>
    <t>24/1(7)</t>
  </si>
  <si>
    <t>24/1 (28)</t>
  </si>
  <si>
    <t>Mekari, Patrick</t>
  </si>
  <si>
    <t>C T G</t>
  </si>
  <si>
    <t>4-5 / 0-5</t>
  </si>
  <si>
    <t>Coleman, Brandon</t>
  </si>
  <si>
    <t>4-4/4-4</t>
  </si>
  <si>
    <t>Becton, Mekhi</t>
  </si>
  <si>
    <t>T/C/TE</t>
  </si>
  <si>
    <t>Norton, Storm</t>
  </si>
  <si>
    <t>Scott, Trent</t>
  </si>
  <si>
    <t>0-2/4-2  3-3-0</t>
  </si>
  <si>
    <t>Jones, Dawand</t>
  </si>
  <si>
    <t>Lee, Matt</t>
  </si>
  <si>
    <t>24/7(237)</t>
  </si>
  <si>
    <t>Williams, Jonah C.</t>
  </si>
  <si>
    <t>44-10/0-10</t>
  </si>
  <si>
    <t>Granderson, Carl</t>
  </si>
  <si>
    <t>Reed, Jarran</t>
  </si>
  <si>
    <t>Settle, Tim</t>
  </si>
  <si>
    <t>Okoronkwo, Ogbonnia</t>
  </si>
  <si>
    <t xml:space="preserve">00-4 </t>
  </si>
  <si>
    <t>Joseph, Linval</t>
  </si>
  <si>
    <t>10/2</t>
  </si>
  <si>
    <t>Laulu, Jonah</t>
  </si>
  <si>
    <t>24/7(234)</t>
  </si>
  <si>
    <t>Robinson, Janarius</t>
  </si>
  <si>
    <t>Greene, Mike</t>
  </si>
  <si>
    <t>Thurman, Nick</t>
  </si>
  <si>
    <t>Chatman, Elijah</t>
  </si>
  <si>
    <t>Robertson-Harris, Roy</t>
  </si>
  <si>
    <t>Bonitto, Nik</t>
  </si>
  <si>
    <t>64-12-5*</t>
  </si>
  <si>
    <t>Dodson, Tyrel</t>
  </si>
  <si>
    <t>10/20</t>
  </si>
  <si>
    <t>LLB MLB</t>
  </si>
  <si>
    <t>60/60-4</t>
  </si>
  <si>
    <t>Winters, Dee</t>
  </si>
  <si>
    <t>Collins, Zaven</t>
  </si>
  <si>
    <t>46-8</t>
  </si>
  <si>
    <t>Werner, Pete</t>
  </si>
  <si>
    <t>45-0/05-0</t>
  </si>
  <si>
    <t>Eichenberg, Tommy</t>
  </si>
  <si>
    <t>24/5(148)</t>
  </si>
  <si>
    <t>Jackson, Brennan</t>
  </si>
  <si>
    <t>24/5(154)</t>
  </si>
  <si>
    <t>Ulofoshio, Edefuan</t>
  </si>
  <si>
    <t>24/5(160)</t>
  </si>
  <si>
    <t>Singleton, Alex</t>
  </si>
  <si>
    <t>Bynum, Camryn</t>
  </si>
  <si>
    <t>Brown, Ji'Ayir</t>
  </si>
  <si>
    <t>Robertson, Amik</t>
  </si>
  <si>
    <t>Hobbs, Nate</t>
  </si>
  <si>
    <t>Lattimore, Marshon</t>
  </si>
  <si>
    <t>17/1 (11)</t>
  </si>
  <si>
    <t>17/1 (5)</t>
  </si>
  <si>
    <t>Jones, Jarrian</t>
  </si>
  <si>
    <t>24/3(96)</t>
  </si>
  <si>
    <t>Hart, Cam</t>
  </si>
  <si>
    <t>24/5(140)</t>
  </si>
  <si>
    <t>Jobe, Josh</t>
  </si>
  <si>
    <t>Dial, Marcellas</t>
  </si>
  <si>
    <t>24/6(180)</t>
  </si>
  <si>
    <t>Hall, Darren</t>
  </si>
  <si>
    <t>Way, Tress</t>
  </si>
  <si>
    <t>Carlson, Daniel</t>
  </si>
  <si>
    <t>Note:  The first two WRs listed in the section for WRs may not play 3rd or 4th WR.  The first TE listed in the section for TEs may not play 2nd TE.</t>
  </si>
  <si>
    <t>Also, the first four DBs listed in the section for DBs may never play 1st DB, and no others may play LCB, RCB, SS, or FS.</t>
  </si>
  <si>
    <t>2025 LAC has a rec/QB fumble rating of 2 and so will be the fumble rating used for this season.</t>
  </si>
  <si>
    <t>2025Tm</t>
  </si>
  <si>
    <t>2025 Card Info</t>
  </si>
  <si>
    <t>All QBs with 100 or more attempts</t>
  </si>
  <si>
    <t>Mostly mathematical approach this year including all aspects of the card except that end run value is purely subjective</t>
  </si>
  <si>
    <t>medium snap fumble chance</t>
  </si>
  <si>
    <t>Shough, Tyler</t>
  </si>
  <si>
    <t>Dart, Jaxson</t>
  </si>
  <si>
    <t>Ward, Cam</t>
  </si>
  <si>
    <t>Mariota, Marcus</t>
  </si>
  <si>
    <t>Penix Jr., Michael</t>
  </si>
  <si>
    <t>Gabriel, Dillon</t>
  </si>
  <si>
    <t>Mills, Davis</t>
  </si>
  <si>
    <t>Sanders, Shedeur</t>
  </si>
  <si>
    <t>McCarthy, J.J.</t>
  </si>
  <si>
    <t>Cook, Brady</t>
  </si>
  <si>
    <t>All RBs with 50 or more attempts</t>
  </si>
  <si>
    <t>Ranking based only on off tackle weighted average right (30%) and wrong (70%), no other factors</t>
  </si>
  <si>
    <t>(weighted means that all yards over +10 are halved so that +50 = +30 weighted)</t>
  </si>
  <si>
    <t>238</t>
  </si>
  <si>
    <t>323</t>
  </si>
  <si>
    <t>309</t>
  </si>
  <si>
    <t>Rodriguez Jr., Chris</t>
  </si>
  <si>
    <t>112  (8.75 so is not affected by the 9.0 rule)</t>
  </si>
  <si>
    <t>307</t>
  </si>
  <si>
    <t>221</t>
  </si>
  <si>
    <t>153</t>
  </si>
  <si>
    <t>259</t>
  </si>
  <si>
    <t>59  (9.53 treat as only 25-49 carries, not allowed to be unlimited in either half)</t>
  </si>
  <si>
    <t>159</t>
  </si>
  <si>
    <t>145  (8.97 so is not affected by the 9.0 rule)</t>
  </si>
  <si>
    <t>223</t>
  </si>
  <si>
    <t>58  (8.0 so is not affected by the 9.0 rule)</t>
  </si>
  <si>
    <t>184</t>
  </si>
  <si>
    <t>Croskey-Merritt, Jacory</t>
  </si>
  <si>
    <t>175</t>
  </si>
  <si>
    <t>242</t>
  </si>
  <si>
    <t>63  (9.89 treat as only 25-49 carries, not allowed to be unlimited in either half)</t>
  </si>
  <si>
    <t>Hampton, Omarion</t>
  </si>
  <si>
    <t>124</t>
  </si>
  <si>
    <t>236</t>
  </si>
  <si>
    <t>Monangai, Kyle</t>
  </si>
  <si>
    <t>169</t>
  </si>
  <si>
    <t>Tracy Jr., Tyrone</t>
  </si>
  <si>
    <t>176</t>
  </si>
  <si>
    <t>252</t>
  </si>
  <si>
    <t>Skattabo, Cam</t>
  </si>
  <si>
    <t>101</t>
  </si>
  <si>
    <t>132</t>
  </si>
  <si>
    <t>287</t>
  </si>
  <si>
    <t>Henderson, TreVeyon</t>
  </si>
  <si>
    <t>180</t>
  </si>
  <si>
    <t>130</t>
  </si>
  <si>
    <t>155</t>
  </si>
  <si>
    <t>243</t>
  </si>
  <si>
    <t>311</t>
  </si>
  <si>
    <t>118</t>
  </si>
  <si>
    <t>114</t>
  </si>
  <si>
    <t>72</t>
  </si>
  <si>
    <t>260</t>
  </si>
  <si>
    <t>211</t>
  </si>
  <si>
    <t>232</t>
  </si>
  <si>
    <t>158</t>
  </si>
  <si>
    <t>Tuten, Bhayshul</t>
  </si>
  <si>
    <t>83</t>
  </si>
  <si>
    <t>Robinson Jr., Brian</t>
  </si>
  <si>
    <t>92</t>
  </si>
  <si>
    <t>280</t>
  </si>
  <si>
    <t>134</t>
  </si>
  <si>
    <t>70</t>
  </si>
  <si>
    <t>234</t>
  </si>
  <si>
    <t>84</t>
  </si>
  <si>
    <t>119</t>
  </si>
  <si>
    <t>163</t>
  </si>
  <si>
    <t>143</t>
  </si>
  <si>
    <t>122</t>
  </si>
  <si>
    <t>125</t>
  </si>
  <si>
    <t>Davis, Malik</t>
  </si>
  <si>
    <t>52</t>
  </si>
  <si>
    <t>Marks, Woody</t>
  </si>
  <si>
    <t>196</t>
  </si>
  <si>
    <t>86</t>
  </si>
  <si>
    <t>Jeanty, Ashton</t>
  </si>
  <si>
    <t>266</t>
  </si>
  <si>
    <t>131</t>
  </si>
  <si>
    <t>Judkins, Quinshon</t>
  </si>
  <si>
    <t>230</t>
  </si>
  <si>
    <t>173</t>
  </si>
  <si>
    <t>Harvey, RJ</t>
  </si>
  <si>
    <t>146</t>
  </si>
  <si>
    <t>Knight, Zonovan</t>
  </si>
  <si>
    <t>82</t>
  </si>
  <si>
    <t>Neal, Devin</t>
  </si>
  <si>
    <t>57</t>
  </si>
  <si>
    <t>Gordon, Ollie</t>
  </si>
  <si>
    <t>Sampson, Dylan</t>
  </si>
  <si>
    <t>All Punt Returners</t>
  </si>
  <si>
    <t>Ranking based only upon average yardage, with fair catch = 0 and TD = 75</t>
  </si>
  <si>
    <t>Lane, Jaylin</t>
  </si>
  <si>
    <t>Horton, Tory</t>
  </si>
  <si>
    <t>Dike, Chimere</t>
  </si>
  <si>
    <t>Mims Jr., Marvin</t>
  </si>
  <si>
    <t>Wester, LaJohntay</t>
  </si>
  <si>
    <t>Williams, Ke'Shawn</t>
  </si>
  <si>
    <t>Johnson, Kameron</t>
  </si>
  <si>
    <t>Noel, Jaylin</t>
  </si>
  <si>
    <t>Price, Myles</t>
  </si>
  <si>
    <t>Covey, Britain</t>
  </si>
  <si>
    <t>Olszewski, Gunner</t>
  </si>
  <si>
    <t xml:space="preserve">  (may be used as LP at the cost of an extra roster spot)</t>
  </si>
  <si>
    <t>Etienne, Trevor</t>
  </si>
  <si>
    <t>Larvadain, Gage</t>
  </si>
  <si>
    <t>Bachman, Alex</t>
  </si>
  <si>
    <t>Golden, Matthew</t>
  </si>
  <si>
    <t>Thompkins, Deven</t>
  </si>
  <si>
    <t>All Kick Returners</t>
  </si>
  <si>
    <t>Subjective ranking mostly looking at roll of 6, subjective adjustment for longest</t>
  </si>
  <si>
    <t>Saylors, Jacob</t>
  </si>
  <si>
    <t>Smith, Brashard</t>
  </si>
  <si>
    <t>Allen Jr., LeQuint</t>
  </si>
  <si>
    <t>Ali, Rasheen</t>
  </si>
  <si>
    <t>Williams, Savion</t>
  </si>
  <si>
    <t>Badie, Tyler</t>
  </si>
  <si>
    <t>Lambert-Smith, KeAndre</t>
  </si>
  <si>
    <t>Holani, George</t>
  </si>
  <si>
    <t>Chism, Elton</t>
  </si>
  <si>
    <t>Brooks, Natrone</t>
  </si>
  <si>
    <t xml:space="preserve">  (may be used as LK at the cost of an extra roster spot)</t>
  </si>
  <si>
    <t>All Punters</t>
  </si>
  <si>
    <t>Mathematical approach including blocks and return yardage</t>
  </si>
  <si>
    <t>Wright, Ryan</t>
  </si>
  <si>
    <t>Haack, Matt</t>
  </si>
  <si>
    <t>McNamara, Austin</t>
  </si>
  <si>
    <t>Crawshaw, Jeremy</t>
  </si>
  <si>
    <t>Wishnowsky, Mitch</t>
  </si>
  <si>
    <t>Cole, AJ</t>
  </si>
  <si>
    <t>Scott, JK</t>
  </si>
  <si>
    <t>Kroeger, Kai</t>
  </si>
  <si>
    <t>Evans, Ethan</t>
  </si>
  <si>
    <t>Gillan, Jamie</t>
  </si>
  <si>
    <t>All Kickers</t>
  </si>
  <si>
    <t>subjective rating including all aspects of their cards, not mathematical</t>
  </si>
  <si>
    <t>Patterson, Riley</t>
  </si>
  <si>
    <t>Fitzgerald, Ryan</t>
  </si>
  <si>
    <t>Szmyt, Andre</t>
  </si>
  <si>
    <t>Loop, Tyler</t>
  </si>
  <si>
    <t>Borregales, Andres</t>
  </si>
  <si>
    <t>Koo, Younghoe</t>
  </si>
  <si>
    <t>Mevis, Harrison</t>
  </si>
  <si>
    <t>Smyth, Charlie</t>
  </si>
  <si>
    <t>All Tight Ends and Fullbacks</t>
  </si>
  <si>
    <t>Subjective including flat/short/long and blocking</t>
  </si>
  <si>
    <t>Gadsden, Orande</t>
  </si>
  <si>
    <t>Loveland, Colston</t>
  </si>
  <si>
    <t>Browers, Brock</t>
  </si>
  <si>
    <t>Warren, Tyler</t>
  </si>
  <si>
    <t>Hawes, Jackson</t>
  </si>
  <si>
    <t>Fannin Jr., Harold</t>
  </si>
  <si>
    <t>Arroyo, Elijah</t>
  </si>
  <si>
    <t>Austin Jr., Kevin</t>
  </si>
  <si>
    <t>Tonges, Jake</t>
  </si>
  <si>
    <t>Ferguson, Terrance</t>
  </si>
  <si>
    <t>Helm, Gunnar</t>
  </si>
  <si>
    <t>Evans, Michell</t>
  </si>
  <si>
    <t>Taylor, Mason</t>
  </si>
  <si>
    <t>Conner, Tanner</t>
  </si>
  <si>
    <t>Fisk, Tucker</t>
  </si>
  <si>
    <t>Beck, Andrew</t>
  </si>
  <si>
    <t>Brooks, British</t>
  </si>
  <si>
    <t>Firkser, Anthony</t>
  </si>
  <si>
    <t>Martin-Robinson, David</t>
  </si>
  <si>
    <t>FitzPatrick, John</t>
  </si>
  <si>
    <t>Ogletree, Drew</t>
  </si>
  <si>
    <t>Smythe, Durham</t>
  </si>
  <si>
    <t>Westover, Jack</t>
  </si>
  <si>
    <t>Russell, Brady</t>
  </si>
  <si>
    <t>Franks, Felipe</t>
  </si>
  <si>
    <t>All Wide Receivers</t>
  </si>
  <si>
    <t>Subjective including flat/short/long</t>
  </si>
  <si>
    <t>McMillan, Tetairoa</t>
  </si>
  <si>
    <t>Egbuka, Emeka</t>
  </si>
  <si>
    <t>Thomas Jr., Brian</t>
  </si>
  <si>
    <t>Burden, Luther</t>
  </si>
  <si>
    <t>Bond, Isaiah</t>
  </si>
  <si>
    <t>Nalor, Jalen</t>
  </si>
  <si>
    <t>Williams, Kyle</t>
  </si>
  <si>
    <t>Ayomanor, Elic</t>
  </si>
  <si>
    <t>Higgins, Jayden</t>
  </si>
  <si>
    <t>Walker, Devontez</t>
  </si>
  <si>
    <t>Moore, Chris</t>
  </si>
  <si>
    <t>Shavers, Tyrell</t>
  </si>
  <si>
    <t>TeSlaa, Isaac</t>
  </si>
  <si>
    <t>Flournoy, Ryan</t>
  </si>
  <si>
    <t>Hunter, Travis</t>
  </si>
  <si>
    <t>Walker, Jahdae</t>
  </si>
  <si>
    <t>Tinsley, Michael</t>
  </si>
  <si>
    <t>Wilson, Roman</t>
  </si>
  <si>
    <t>Thornton Jr., Dont'e</t>
  </si>
  <si>
    <t>Bryant, Pat</t>
  </si>
  <si>
    <t>Johnson, Tez</t>
  </si>
  <si>
    <t>Harris, Tre'</t>
  </si>
  <si>
    <t>Dulin, Ashton</t>
  </si>
  <si>
    <t>Pittman Jr., Michael</t>
  </si>
  <si>
    <t>Washington, Casey</t>
  </si>
  <si>
    <t>Hodgins, Isaiah</t>
  </si>
  <si>
    <t>Tremayne, Brycen</t>
  </si>
  <si>
    <t>Bech, Jack</t>
  </si>
  <si>
    <t>Sills, David</t>
  </si>
  <si>
    <t>Cooper, Darius</t>
  </si>
  <si>
    <t>Horn Jr., Jimmy</t>
  </si>
  <si>
    <t>Mumpfield, Konata</t>
  </si>
  <si>
    <t>Reynolds, Josh</t>
  </si>
  <si>
    <t>Vales-Scantling, Marquez</t>
  </si>
  <si>
    <t>Drummond, Dylan</t>
  </si>
  <si>
    <t>Felton, Tai</t>
  </si>
  <si>
    <t>Tipton, Mason</t>
  </si>
  <si>
    <t>2024Tm</t>
  </si>
  <si>
    <t>2024 Card Info</t>
  </si>
  <si>
    <t>2023Tm</t>
  </si>
  <si>
    <t>2022Tm</t>
  </si>
  <si>
    <t>2021 Pos</t>
  </si>
  <si>
    <t>2021Tm</t>
  </si>
  <si>
    <t>2020Tm</t>
  </si>
  <si>
    <t>Website:</t>
  </si>
  <si>
    <t>https://wheeldecide.com/</t>
  </si>
  <si>
    <t>Results:</t>
  </si>
  <si>
    <t>2018 Randomizer: https://www.youtube.com/watch?v=umlcmcYWvSE</t>
  </si>
  <si>
    <t>Baylor</t>
  </si>
  <si>
    <t>Martin</t>
  </si>
  <si>
    <t>2020 Card Set Randomizer: https://www.youtube.com/watch?v=_02_lsKvXCE</t>
  </si>
  <si>
    <t>Philadelphia</t>
  </si>
  <si>
    <t>Buffalo</t>
  </si>
  <si>
    <t>Indianapolis</t>
  </si>
  <si>
    <t>Pittsburgh</t>
  </si>
  <si>
    <t>New York Jets</t>
  </si>
  <si>
    <t>Cleveland</t>
  </si>
  <si>
    <t>Los Angeles Rams</t>
  </si>
  <si>
    <t>New York Giants</t>
  </si>
  <si>
    <t>Houston</t>
  </si>
  <si>
    <t>Chicago</t>
  </si>
  <si>
    <t>New Orleans</t>
  </si>
  <si>
    <t>Seattle</t>
  </si>
  <si>
    <t>Las Vegas</t>
  </si>
  <si>
    <t>Dallas</t>
  </si>
  <si>
    <t>Kansas City</t>
  </si>
  <si>
    <t>Tennessee</t>
  </si>
  <si>
    <t>Baltimore</t>
  </si>
  <si>
    <t>Cincinatti</t>
  </si>
  <si>
    <t>Atlanta</t>
  </si>
  <si>
    <t>Los Angeles Chargers</t>
  </si>
  <si>
    <t>Denver</t>
  </si>
  <si>
    <t>Tampa Bay</t>
  </si>
  <si>
    <t>New England</t>
  </si>
  <si>
    <t>Arizona</t>
  </si>
  <si>
    <t>Green Bay</t>
  </si>
  <si>
    <t>San Francisco</t>
  </si>
  <si>
    <t>Detroit</t>
  </si>
  <si>
    <t>Jacksonville</t>
  </si>
  <si>
    <t>Lg Draft*</t>
  </si>
  <si>
    <t>Taken</t>
  </si>
  <si>
    <t>Column1</t>
  </si>
  <si>
    <t>DefPrimary2</t>
  </si>
  <si>
    <t>Def-Secondary3</t>
  </si>
  <si>
    <t>PassRush4</t>
  </si>
  <si>
    <t>PassRush*5</t>
  </si>
  <si>
    <t>RunBlock-Primary6</t>
  </si>
  <si>
    <t>RunBlock-Secondary7</t>
  </si>
  <si>
    <t>PassBlock8</t>
  </si>
  <si>
    <t>PassBlock9</t>
  </si>
  <si>
    <t>Player Data</t>
  </si>
  <si>
    <t>01/4</t>
  </si>
  <si>
    <t>Jaimes, Brenden</t>
  </si>
  <si>
    <t>Levin, Corey</t>
  </si>
  <si>
    <t>22/1</t>
  </si>
  <si>
    <t>McCollum, Ryan</t>
  </si>
  <si>
    <t>McGovern, Connor</t>
  </si>
  <si>
    <t>Meyer, Andrew</t>
  </si>
  <si>
    <t>Gates, Nick</t>
  </si>
  <si>
    <t>19/1</t>
  </si>
  <si>
    <t>Anderson, Zayne</t>
  </si>
  <si>
    <t>Armour-Davis, Jalyn</t>
  </si>
  <si>
    <t>Austin, Alex</t>
  </si>
  <si>
    <t>Bishop Jr, Beanie</t>
  </si>
  <si>
    <t>Bolden, Isaiah</t>
  </si>
  <si>
    <t>Burns, Artie</t>
  </si>
  <si>
    <t>16/1 (25)</t>
  </si>
  <si>
    <t>Butler, Josh</t>
  </si>
  <si>
    <t>Campbell, Elijah</t>
  </si>
  <si>
    <t>Carson, Caelen</t>
  </si>
  <si>
    <t>24/5(174)</t>
  </si>
  <si>
    <t>Davis, Michael</t>
  </si>
  <si>
    <t>Farley, Caleb</t>
  </si>
  <si>
    <t>21/1(22)</t>
  </si>
  <si>
    <t>Forrest, Darrick</t>
  </si>
  <si>
    <t>Funderburk, Tyrek</t>
  </si>
  <si>
    <t>Gray, J.T.</t>
  </si>
  <si>
    <t>Harper, Thomas</t>
  </si>
  <si>
    <t>Hayes, Josh</t>
  </si>
  <si>
    <t>Hollman, Ka'Dar</t>
  </si>
  <si>
    <t>20/1</t>
  </si>
  <si>
    <t>Ingram, Ja'Marcus</t>
  </si>
  <si>
    <t>Jones, Jaylon</t>
  </si>
  <si>
    <t>Joseph, Brandon</t>
  </si>
  <si>
    <t>Key, Devon</t>
  </si>
  <si>
    <t>King, Kevin</t>
  </si>
  <si>
    <t>Lammons, Chris</t>
  </si>
  <si>
    <t>McCollum, Tristin</t>
  </si>
  <si>
    <t>21/1(26)</t>
  </si>
  <si>
    <t>Okada, Ty</t>
  </si>
  <si>
    <t>Pettus, Dell</t>
  </si>
  <si>
    <t>Pierre, James</t>
  </si>
  <si>
    <t>Prince, Deantre</t>
  </si>
  <si>
    <t>24/5(153)</t>
  </si>
  <si>
    <t>Roland-Wallace, Christian</t>
  </si>
  <si>
    <t>Ross, D'Angelo</t>
  </si>
  <si>
    <t>21/1(29)</t>
  </si>
  <si>
    <t>Stroman, Greg</t>
  </si>
  <si>
    <t>Taylor, Keith</t>
  </si>
  <si>
    <t>Wallace, Josh</t>
  </si>
  <si>
    <t>Worley, Daryl</t>
  </si>
  <si>
    <t>Beal, Robert</t>
  </si>
  <si>
    <t>Cole, Myles</t>
  </si>
  <si>
    <t>24/7(236)</t>
  </si>
  <si>
    <t>Davis, Carl</t>
  </si>
  <si>
    <t>Fox, Morgan</t>
  </si>
  <si>
    <t>Henry, K.J.</t>
  </si>
  <si>
    <t>Johnson, Cedric</t>
  </si>
  <si>
    <t>24/6(214)</t>
  </si>
  <si>
    <t>McGregor, Braiden</t>
  </si>
  <si>
    <t>Pharms Jr, Jeremiah</t>
  </si>
  <si>
    <t>Robertson-Harri, Roy</t>
  </si>
  <si>
    <t>10/5</t>
  </si>
  <si>
    <t>21/1(28)</t>
  </si>
  <si>
    <t>Watts, Eric</t>
  </si>
  <si>
    <t>Wheat, Tyrus</t>
  </si>
  <si>
    <t>Holmes, Jalyn</t>
  </si>
  <si>
    <t>Jackson, Jordan</t>
  </si>
  <si>
    <t>Johnson, Desjuan</t>
  </si>
  <si>
    <t>Stille, Ben</t>
  </si>
  <si>
    <t>Williams, DeShawn</t>
  </si>
  <si>
    <t>21/1(5)</t>
  </si>
  <si>
    <t>21/1(10)</t>
  </si>
  <si>
    <t>Broeker, Nick</t>
  </si>
  <si>
    <t>Bruss, Logan</t>
  </si>
  <si>
    <t>Caliendo, Mike</t>
  </si>
  <si>
    <t>Green, Kendrick</t>
  </si>
  <si>
    <t>Hergel, Kyle</t>
  </si>
  <si>
    <t>Hinton, Kyle</t>
  </si>
  <si>
    <t>Hodges, Cooper</t>
  </si>
  <si>
    <t>Jordan, Michael</t>
  </si>
  <si>
    <t>Keegan, Trevor</t>
  </si>
  <si>
    <t>24/5(172)</t>
  </si>
  <si>
    <t>Kubas, Jake</t>
  </si>
  <si>
    <t>Laumea, Sataoa</t>
  </si>
  <si>
    <t>24/6(179)</t>
  </si>
  <si>
    <t>Robinson, Tyrese</t>
  </si>
  <si>
    <t>Rupcich, Andrew</t>
  </si>
  <si>
    <t>Stueber, Andrew</t>
  </si>
  <si>
    <t>Wynn, Isaiah</t>
  </si>
  <si>
    <t>Kramer Jr, Doug</t>
  </si>
  <si>
    <t>Zakelj, Nick</t>
  </si>
  <si>
    <t>Driscoll, Jack</t>
  </si>
  <si>
    <t>Glover, Travis</t>
  </si>
  <si>
    <t>24/6(202)</t>
  </si>
  <si>
    <t>Mustipher, Sam</t>
  </si>
  <si>
    <t>ww/6</t>
  </si>
  <si>
    <t>Telfort, Kadeem</t>
  </si>
  <si>
    <t>0-0/0-0   3-3-2</t>
  </si>
  <si>
    <t>0-0/4-0</t>
  </si>
  <si>
    <t>Boone, Mike</t>
  </si>
  <si>
    <t>0-0 13</t>
  </si>
  <si>
    <t>Brooks, Jonathon</t>
  </si>
  <si>
    <t>Elliott, Ezekiel</t>
  </si>
  <si>
    <t>16/1 (4)</t>
  </si>
  <si>
    <t>0-2 74</t>
  </si>
  <si>
    <t>21/1(25)</t>
  </si>
  <si>
    <t>21/1(24)</t>
  </si>
  <si>
    <t>Homer, Travis</t>
  </si>
  <si>
    <t>0-7 6</t>
  </si>
  <si>
    <t>Hasty, Jamycal</t>
  </si>
  <si>
    <t>Jennings, Terrell</t>
  </si>
  <si>
    <t>ww/5</t>
  </si>
  <si>
    <t>44 att</t>
  </si>
  <si>
    <t>Hasty, JaMycal</t>
  </si>
  <si>
    <t>0-0 20</t>
  </si>
  <si>
    <t>Milton, Joe</t>
  </si>
  <si>
    <t>Mims, Marvin</t>
  </si>
  <si>
    <t>Grugier-Hill, Kamu</t>
  </si>
  <si>
    <t>Summers, Ty</t>
  </si>
  <si>
    <t>Jackson, Jermaine</t>
  </si>
  <si>
    <t>Board, Chris</t>
  </si>
  <si>
    <t>Strong, Pierre</t>
  </si>
  <si>
    <t>Davis, Jamin</t>
  </si>
  <si>
    <t>21/1(19)</t>
  </si>
  <si>
    <t>Thompson-Robinson, Dorian</t>
  </si>
  <si>
    <t>Trubisky, Mitchell</t>
  </si>
  <si>
    <t>Flannigan-Fowles, Demetrius</t>
  </si>
  <si>
    <t>Graham, Jalen</t>
  </si>
  <si>
    <t>Hicks, Faion</t>
  </si>
  <si>
    <t>Hummel, Jake</t>
  </si>
  <si>
    <t>Jackson, D'Marco</t>
  </si>
  <si>
    <t>Jones, Cam</t>
  </si>
  <si>
    <t>Lynch, Blake</t>
  </si>
  <si>
    <t>Njongmeta, Maema</t>
  </si>
  <si>
    <t>Orji, Anfernee</t>
  </si>
  <si>
    <t>Phillips, Del'Shawn</t>
  </si>
  <si>
    <t>Reeves-Maybin, Jalen</t>
  </si>
  <si>
    <t>Reid, Winston</t>
  </si>
  <si>
    <t>Riley, Duke</t>
  </si>
  <si>
    <t>Sewell, Nephi</t>
  </si>
  <si>
    <t>Thomas, Drake</t>
  </si>
  <si>
    <t>Vigil, Nick</t>
  </si>
  <si>
    <t>Watson, Nathaniel</t>
  </si>
  <si>
    <t>24/6(206)</t>
  </si>
  <si>
    <t>Wooten, Chandler</t>
  </si>
  <si>
    <t>21/1(9)</t>
  </si>
  <si>
    <t>21/1(21)</t>
  </si>
  <si>
    <t>21/1(30)</t>
  </si>
  <si>
    <t>24/4(118)</t>
  </si>
  <si>
    <t>21/1(16)</t>
  </si>
  <si>
    <t>21/1(32)</t>
  </si>
  <si>
    <t>21/1(13)</t>
  </si>
  <si>
    <t>4-7/4-7</t>
  </si>
  <si>
    <t>Barno, Amare</t>
  </si>
  <si>
    <t>Bowser, Tyus</t>
  </si>
  <si>
    <t>Moon, Jeremiah</t>
  </si>
  <si>
    <t>21/1(31)</t>
  </si>
  <si>
    <t>21/1(18)</t>
  </si>
  <si>
    <t>Thomas, Keir</t>
  </si>
  <si>
    <t>07/6</t>
  </si>
  <si>
    <t>Hopkins, Dustin</t>
  </si>
  <si>
    <t>13/6</t>
  </si>
  <si>
    <t>Tucker, Justin</t>
  </si>
  <si>
    <t>Zuerlein, Greg</t>
  </si>
  <si>
    <t>12/6</t>
  </si>
  <si>
    <t>Gill, Trenton</t>
  </si>
  <si>
    <t>Allen, Brandon</t>
  </si>
  <si>
    <t>DeVito, Tommy</t>
  </si>
  <si>
    <t>Dobbs, Josh</t>
  </si>
  <si>
    <t>Howell, Sam</t>
  </si>
  <si>
    <t>Johnson, Josh</t>
  </si>
  <si>
    <t>08/5</t>
  </si>
  <si>
    <t>21/1(15)</t>
  </si>
  <si>
    <t>21/1(3)</t>
  </si>
  <si>
    <t>21/1(1)</t>
  </si>
  <si>
    <t>1//20</t>
  </si>
  <si>
    <t>Trask, Kyle</t>
  </si>
  <si>
    <t>21/1(11)</t>
  </si>
  <si>
    <t>White, Mike</t>
  </si>
  <si>
    <t>21/1(8)</t>
  </si>
  <si>
    <t>Collier, L.J.</t>
  </si>
  <si>
    <t>19/1 (29)</t>
  </si>
  <si>
    <t>21/1(12)</t>
  </si>
  <si>
    <t>Tucker, Dalton</t>
  </si>
  <si>
    <t>21/1(14)</t>
  </si>
  <si>
    <t>Jacobs, Demontrey</t>
  </si>
  <si>
    <t>21/1(7)</t>
  </si>
  <si>
    <t>0-7/4-7</t>
  </si>
  <si>
    <t>Jefferson, Tony</t>
  </si>
  <si>
    <t>Odum, George</t>
  </si>
  <si>
    <t>21/1(27)</t>
  </si>
  <si>
    <t>21/1(6)</t>
  </si>
  <si>
    <t>Austin, Kevin</t>
  </si>
  <si>
    <t>Brooks, Jalen</t>
  </si>
  <si>
    <t>24/6(216)</t>
  </si>
  <si>
    <t>Johnson, Collin</t>
  </si>
  <si>
    <t>Oliver, Bryce</t>
  </si>
  <si>
    <t>Robinson, Allen</t>
  </si>
  <si>
    <t>Turner, DJ WR</t>
  </si>
  <si>
    <t>05/1 (10)</t>
  </si>
  <si>
    <t>Wilson, Johnny</t>
  </si>
  <si>
    <t>24/6(185)</t>
  </si>
  <si>
    <t>Woods, Michael</t>
  </si>
  <si>
    <t>5-4-4</t>
  </si>
  <si>
    <t>Adams, Montravius</t>
  </si>
  <si>
    <t>Anderson, Evan</t>
  </si>
  <si>
    <t>Arcuri, AJ</t>
  </si>
  <si>
    <t>Bailey, Zack</t>
  </si>
  <si>
    <t>Barton, Jackson</t>
  </si>
  <si>
    <t>Brewer, C.J.</t>
  </si>
  <si>
    <t>Carman, Jackson</t>
  </si>
  <si>
    <t>Carter, DeWayne</t>
  </si>
  <si>
    <t>24/3(95)</t>
  </si>
  <si>
    <t>Carter, Zachary</t>
  </si>
  <si>
    <t>Coburn, Keondre</t>
  </si>
  <si>
    <t>Cochran, Devin</t>
  </si>
  <si>
    <t>Crum, Frank</t>
  </si>
  <si>
    <t>Day, Sheldon</t>
  </si>
  <si>
    <t>Deculus, Austin</t>
  </si>
  <si>
    <t>Driskell, Ethan</t>
  </si>
  <si>
    <t>Duncan, Jaelyn</t>
  </si>
  <si>
    <t>Durden, Cory</t>
  </si>
  <si>
    <t>Farrell Jr, Neil</t>
  </si>
  <si>
    <t>Grable, Tylan</t>
  </si>
  <si>
    <t>24/6(204)</t>
  </si>
  <si>
    <t>Hankins, Johnathan</t>
  </si>
  <si>
    <t>Hector, Bruce</t>
  </si>
  <si>
    <t>Jefferson, Jordan</t>
  </si>
  <si>
    <t>24/4(116)</t>
  </si>
  <si>
    <t>Jones, Jamarco</t>
  </si>
  <si>
    <t>Kingston, Jarrett</t>
  </si>
  <si>
    <t>24/6(215)</t>
  </si>
  <si>
    <t>Kirkland, Jaxson</t>
  </si>
  <si>
    <t>Lacy, Tyler</t>
  </si>
  <si>
    <t>Otomewo, Esezi</t>
  </si>
  <si>
    <t>Peevy, Jayden</t>
  </si>
  <si>
    <t>Phillips, Tyre</t>
  </si>
  <si>
    <t>Pickens, Zacch</t>
  </si>
  <si>
    <t>Pleasants, Austen</t>
  </si>
  <si>
    <t>Prince, Isaiah</t>
  </si>
  <si>
    <t>Quessenberry, David</t>
  </si>
  <si>
    <t>Riley, Jordon</t>
  </si>
  <si>
    <t>Roy, Jaquelin</t>
  </si>
  <si>
    <t>Silvera, Nesta Jade</t>
  </si>
  <si>
    <t>Taimani, Taki</t>
  </si>
  <si>
    <t>Taylor III, Leonard</t>
  </si>
  <si>
    <t>Waletzko, Matt</t>
  </si>
  <si>
    <t>Wills, Jedrick</t>
  </si>
  <si>
    <t>Pili, Brandon</t>
  </si>
  <si>
    <t>Kinnard, Darian</t>
  </si>
  <si>
    <t>Peat, Andrus</t>
  </si>
  <si>
    <t>15/1 (13)</t>
  </si>
  <si>
    <t>Johnson, Fred</t>
  </si>
  <si>
    <t>0-0/4    3-3-0</t>
  </si>
  <si>
    <t>Munford Jr, Thayer</t>
  </si>
  <si>
    <t>Ojukwu, John</t>
  </si>
  <si>
    <t>0-2   3  3-3-0</t>
  </si>
  <si>
    <t>Skipper, Dan</t>
  </si>
  <si>
    <t>0-3/4-3  3-3-0</t>
  </si>
  <si>
    <t>Dwelley, Ross</t>
  </si>
  <si>
    <t>21/1(4)</t>
  </si>
  <si>
    <t>Quitoriano, Teagan</t>
  </si>
  <si>
    <t>Hurst, Hayden</t>
  </si>
  <si>
    <t>18/1 (25)</t>
  </si>
  <si>
    <t>Jenkins, E.J.</t>
  </si>
  <si>
    <t>Lewis, Marcedes</t>
  </si>
  <si>
    <t>06/1 (28)</t>
  </si>
  <si>
    <t>Yeboah, Kenny</t>
  </si>
  <si>
    <t>Abanikanda, Israel</t>
  </si>
  <si>
    <t>0-0  66</t>
  </si>
  <si>
    <t>23/1(11)</t>
  </si>
  <si>
    <t>0-2  103 (unlimited only in one half like a 50-99 RB)</t>
  </si>
  <si>
    <t>17/1(16)</t>
  </si>
  <si>
    <t>23/1(16)</t>
  </si>
  <si>
    <t>SE/LP</t>
  </si>
  <si>
    <t>Ajiake, Austin</t>
  </si>
  <si>
    <t>Alexander, Darius</t>
  </si>
  <si>
    <t>18/1(10)</t>
  </si>
  <si>
    <t>Alexander, Kwon</t>
  </si>
  <si>
    <t>60-3</t>
  </si>
  <si>
    <t>25/7</t>
  </si>
  <si>
    <t>0-3  23</t>
  </si>
  <si>
    <t>0-0  92</t>
  </si>
  <si>
    <t>34 attempts</t>
  </si>
  <si>
    <t>84 attempts</t>
  </si>
  <si>
    <t>Allen, Brian</t>
  </si>
  <si>
    <t>18/1(17)</t>
  </si>
  <si>
    <t>18/1(16)</t>
  </si>
  <si>
    <t>13/1(22)</t>
  </si>
  <si>
    <t>Allen, Kyle</t>
  </si>
  <si>
    <t>78 attempts</t>
  </si>
  <si>
    <t>87 attempts</t>
  </si>
  <si>
    <t>0-4  137</t>
  </si>
  <si>
    <t>Amos, Trey</t>
  </si>
  <si>
    <t>25/2</t>
  </si>
  <si>
    <t>Anderson Jr., Will</t>
  </si>
  <si>
    <t>4-3/0-3/6</t>
  </si>
  <si>
    <t>Anderson, Tycen</t>
  </si>
  <si>
    <t>Apple, Eli</t>
  </si>
  <si>
    <t>16/1 (10)</t>
  </si>
  <si>
    <t>16/1(24)</t>
  </si>
  <si>
    <t>SE/TE</t>
  </si>
  <si>
    <t>Avery, Tre</t>
  </si>
  <si>
    <t>23/1(19)</t>
  </si>
  <si>
    <t>25/4</t>
  </si>
  <si>
    <t>21/14</t>
  </si>
  <si>
    <t>Baker Jr., Darrell</t>
  </si>
  <si>
    <t>Baldwin, Johnathan</t>
  </si>
  <si>
    <t>25/FA</t>
  </si>
  <si>
    <t>Banks Jr., Kelvin</t>
  </si>
  <si>
    <t>25/1 (9)</t>
  </si>
  <si>
    <t>23/1(14)</t>
  </si>
  <si>
    <t>Barber, Ricky</t>
  </si>
  <si>
    <t>18/1(3)</t>
  </si>
  <si>
    <t>0-3  345</t>
  </si>
  <si>
    <t>Barnes, Zaire</t>
  </si>
  <si>
    <t>17/1(20)</t>
  </si>
  <si>
    <t>Barron, Jahdae</t>
  </si>
  <si>
    <t>25/1 (20)</t>
  </si>
  <si>
    <t>20/13</t>
  </si>
  <si>
    <t>Bassa, Jeffrey</t>
  </si>
  <si>
    <t>25/5</t>
  </si>
  <si>
    <t>Bassey, Essang</t>
  </si>
  <si>
    <t>18/1(24)</t>
  </si>
  <si>
    <t>0-3/0</t>
  </si>
  <si>
    <t>0-5/0-5/4</t>
  </si>
  <si>
    <t>23/1(24)</t>
  </si>
  <si>
    <t>Batty, Tyler</t>
  </si>
  <si>
    <t>12/10</t>
  </si>
  <si>
    <t>0-7/4</t>
  </si>
  <si>
    <t>LT/G/C</t>
  </si>
  <si>
    <t>4-4/0-4/0-4</t>
  </si>
  <si>
    <t>4-0  1</t>
  </si>
  <si>
    <t>FB/KR</t>
  </si>
  <si>
    <t>0-5  5</t>
  </si>
  <si>
    <t>Beckham, Odell</t>
  </si>
  <si>
    <t>14/1 (12)</t>
  </si>
  <si>
    <t>14/1(6)</t>
  </si>
  <si>
    <t>20/1(13)</t>
  </si>
  <si>
    <t>0-1/04-1</t>
  </si>
  <si>
    <t>Belton, Anthony</t>
  </si>
  <si>
    <t>Benedet, Theo</t>
  </si>
  <si>
    <t>0-4  63</t>
  </si>
  <si>
    <t>23/1(12)</t>
  </si>
  <si>
    <t>Biggers, Zeek</t>
  </si>
  <si>
    <t>0-0  168</t>
  </si>
  <si>
    <t>14/1(13)</t>
  </si>
  <si>
    <t>Black, Korie</t>
  </si>
  <si>
    <t>Black, Yahya</t>
  </si>
  <si>
    <t>Blackmon, Mekhi</t>
  </si>
  <si>
    <t>00  (not allowed to play PR #1)</t>
  </si>
  <si>
    <t>Blasingame, Khari</t>
  </si>
  <si>
    <t>4-2  8</t>
  </si>
  <si>
    <t>0-4/0  0</t>
  </si>
  <si>
    <t>4-4  0</t>
  </si>
  <si>
    <t>Blue, Jaydon</t>
  </si>
  <si>
    <t>0-2  38</t>
  </si>
  <si>
    <t>Bonner, Ethan</t>
  </si>
  <si>
    <t>Booker, Thomas</t>
  </si>
  <si>
    <t>Booker, Tyler</t>
  </si>
  <si>
    <t>25/1 (12)</t>
  </si>
  <si>
    <t>Booth Jr., Andrew</t>
  </si>
  <si>
    <t>25/6</t>
  </si>
  <si>
    <t>16/1(3)</t>
  </si>
  <si>
    <t>19/1(2)</t>
  </si>
  <si>
    <t>Bowman Jr., Billy</t>
  </si>
  <si>
    <t>Boyd, Khristian</t>
  </si>
  <si>
    <t>Bradberry, James</t>
  </si>
  <si>
    <t>16/1(9)</t>
  </si>
  <si>
    <t>Brady, Tom</t>
  </si>
  <si>
    <t>00/6</t>
  </si>
  <si>
    <t>EX/1(1)</t>
  </si>
  <si>
    <t>23/1(20)</t>
  </si>
  <si>
    <t>Braswell, Christian</t>
  </si>
  <si>
    <t>Breida, Matt</t>
  </si>
  <si>
    <t>0-2  55</t>
  </si>
  <si>
    <t>0-4  54</t>
  </si>
  <si>
    <t>0-2  26</t>
  </si>
  <si>
    <t>0-2  59</t>
  </si>
  <si>
    <t>0-0  123</t>
  </si>
  <si>
    <t>0-0  105</t>
  </si>
  <si>
    <t>Bridgewater, Teddy</t>
  </si>
  <si>
    <t>14/1 (32)</t>
  </si>
  <si>
    <t>14/1(1)</t>
  </si>
  <si>
    <t>79 attempts</t>
  </si>
  <si>
    <t>23 attempts</t>
  </si>
  <si>
    <t>Briggs, Jowon</t>
  </si>
  <si>
    <t>Brinson, Warren</t>
  </si>
  <si>
    <t>HB/FB</t>
  </si>
  <si>
    <t>0-5/4-5  17</t>
  </si>
  <si>
    <t>0-3  36</t>
  </si>
  <si>
    <t>Brooks, Kendell</t>
  </si>
  <si>
    <t>Brooks, Tahj</t>
  </si>
  <si>
    <t>0-0  16</t>
  </si>
  <si>
    <t>Brosmer, Max</t>
  </si>
  <si>
    <t>Broughton, Vernon</t>
  </si>
  <si>
    <t>Brown Jr., Orlando</t>
  </si>
  <si>
    <t>19/1(11)</t>
  </si>
  <si>
    <t>SE/KR</t>
  </si>
  <si>
    <t>Brown, Brittain</t>
  </si>
  <si>
    <t>0-0  5</t>
  </si>
  <si>
    <t>20/1(24)</t>
  </si>
  <si>
    <t>Brownlee Jr., Jarvis</t>
  </si>
  <si>
    <t>Bryant, Cobee</t>
  </si>
  <si>
    <t>Buchanan, Teddye</t>
  </si>
  <si>
    <t>45-2</t>
  </si>
  <si>
    <t>16/1(8)</t>
  </si>
  <si>
    <t>Bullock, Corey</t>
  </si>
  <si>
    <t>Bullock, John</t>
  </si>
  <si>
    <t>Burch, Jordan</t>
  </si>
  <si>
    <t>Burgess, Terrell</t>
  </si>
  <si>
    <t>Burke, Denzel</t>
  </si>
  <si>
    <t>19/1(24)</t>
  </si>
  <si>
    <t>4-10/04-10</t>
  </si>
  <si>
    <t>20/1(3)</t>
  </si>
  <si>
    <t>0-5  7</t>
  </si>
  <si>
    <t>5-5  0</t>
  </si>
  <si>
    <t>4-4 4</t>
  </si>
  <si>
    <t>19/1(6)</t>
  </si>
  <si>
    <t>Cabeldue, Bryce</t>
  </si>
  <si>
    <t>Caldwell, Jamaree</t>
  </si>
  <si>
    <t>Camarda, Jake</t>
  </si>
  <si>
    <t>08/3</t>
  </si>
  <si>
    <t>6-5/5-5</t>
  </si>
  <si>
    <t>Campbell, Jihaad</t>
  </si>
  <si>
    <t>25/1 (31)</t>
  </si>
  <si>
    <t>Campbell, Parris</t>
  </si>
  <si>
    <t>Campbell, Will</t>
  </si>
  <si>
    <t>25/1 (4)</t>
  </si>
  <si>
    <t>14/1(7)</t>
  </si>
  <si>
    <t>Carter, Abdul</t>
  </si>
  <si>
    <t>25/1 (3)</t>
  </si>
  <si>
    <t>04-6/4-6</t>
  </si>
  <si>
    <t>Carter, Barrett</t>
  </si>
  <si>
    <t>23/1(9)</t>
  </si>
  <si>
    <t>0-4  35</t>
  </si>
  <si>
    <t>Carter, Nathan</t>
  </si>
  <si>
    <t>Chambliss, Chaz</t>
  </si>
  <si>
    <t>Chandler, Sean</t>
  </si>
  <si>
    <t>0-0  56</t>
  </si>
  <si>
    <t>0-3  135</t>
  </si>
  <si>
    <t>Charles, Saahdiq</t>
  </si>
  <si>
    <t>Cherelus, Claudin</t>
  </si>
  <si>
    <t>22/13</t>
  </si>
  <si>
    <t>4-3  22</t>
  </si>
  <si>
    <t>SS/LB</t>
  </si>
  <si>
    <t>4-3/4-3/4</t>
  </si>
  <si>
    <t>18/1(6)</t>
  </si>
  <si>
    <t>18/1(13)</t>
  </si>
  <si>
    <t>0-2  102</t>
  </si>
  <si>
    <t>Chukwuma, Ben</t>
  </si>
  <si>
    <t>Clapp, Will</t>
  </si>
  <si>
    <t>Clark, Alijah</t>
  </si>
  <si>
    <t>Clark, Dean</t>
  </si>
  <si>
    <t>Clark, Frank</t>
  </si>
  <si>
    <t>Clark, Jordan</t>
  </si>
  <si>
    <t>Clifford, Sean</t>
  </si>
  <si>
    <t>15/1(10)</t>
  </si>
  <si>
    <t>Colby, Connor</t>
  </si>
  <si>
    <t>Cole, Mason</t>
  </si>
  <si>
    <t>4-0/4-0/4</t>
  </si>
  <si>
    <t>Collins, Alfred</t>
  </si>
  <si>
    <t>0-0/0-0/4  (Colon-Castillo, Trystan)</t>
  </si>
  <si>
    <t>Cominsky, John</t>
  </si>
  <si>
    <t>Conerly Jr., Josh</t>
  </si>
  <si>
    <t>25/1 (29)</t>
  </si>
  <si>
    <t>16/1(7)</t>
  </si>
  <si>
    <t>Conner, Hayden</t>
  </si>
  <si>
    <t>4-5  236</t>
  </si>
  <si>
    <t>Cook, Dalvin</t>
  </si>
  <si>
    <t>0-2  67</t>
  </si>
  <si>
    <t>0-0  264</t>
  </si>
  <si>
    <t>0-0  249</t>
  </si>
  <si>
    <t>0-0  312</t>
  </si>
  <si>
    <t>0-2  250</t>
  </si>
  <si>
    <t>0-0  74</t>
  </si>
  <si>
    <t>Cook, Dylan</t>
  </si>
  <si>
    <t>22/1(24)</t>
  </si>
  <si>
    <t>0-0  207</t>
  </si>
  <si>
    <t>14/1(16)</t>
  </si>
  <si>
    <t>15/1(8)</t>
  </si>
  <si>
    <t>Cotton, Lester</t>
  </si>
  <si>
    <t>Cox Jr., Brenton</t>
  </si>
  <si>
    <t>0-5/00-5</t>
  </si>
  <si>
    <t>Cox, Fletcher</t>
  </si>
  <si>
    <t>12/1 (12)</t>
  </si>
  <si>
    <t>12/1(21)</t>
  </si>
  <si>
    <t>22/1(23)</t>
  </si>
  <si>
    <t>Cross, Howard</t>
  </si>
  <si>
    <t>24/14</t>
  </si>
  <si>
    <t>17/1(19)</t>
  </si>
  <si>
    <t>Daley, Dennis</t>
  </si>
  <si>
    <t>Daniels, James</t>
  </si>
  <si>
    <t>18/1(2)</t>
  </si>
  <si>
    <t>46 attempts</t>
  </si>
  <si>
    <t>25/1 (25)</t>
  </si>
  <si>
    <t>12/1(18)</t>
  </si>
  <si>
    <t xml:space="preserve">  (Davis, Gabriel)</t>
  </si>
  <si>
    <t>Davis, Jalen</t>
  </si>
  <si>
    <t>22/14</t>
  </si>
  <si>
    <t>0-0  52</t>
  </si>
  <si>
    <t>20/1(14)</t>
  </si>
  <si>
    <t>0-0  113</t>
  </si>
  <si>
    <t>DT/TE</t>
  </si>
  <si>
    <t>16/1(15)</t>
  </si>
  <si>
    <t>0-0  24</t>
  </si>
  <si>
    <t>Dickerson, Matt</t>
  </si>
  <si>
    <t>15/1(17)</t>
  </si>
  <si>
    <t>Dimukeje, Victor</t>
  </si>
  <si>
    <t>4-4  195</t>
  </si>
  <si>
    <t>24/15</t>
  </si>
  <si>
    <t>10 attempts</t>
  </si>
  <si>
    <t>68 attempts</t>
  </si>
  <si>
    <t>12 attempts</t>
  </si>
  <si>
    <t>Donald, Aaron</t>
  </si>
  <si>
    <t>14/1 (13)</t>
  </si>
  <si>
    <t>14/1(3)</t>
  </si>
  <si>
    <t>Dorlus, Brandon</t>
  </si>
  <si>
    <t>0-2  235</t>
  </si>
  <si>
    <t>Dumas-Johnson, Jamon</t>
  </si>
  <si>
    <t>Edmonds, Chase</t>
  </si>
  <si>
    <t>0-0  49</t>
  </si>
  <si>
    <t>0-0  68</t>
  </si>
  <si>
    <t>0-4  97</t>
  </si>
  <si>
    <t>0-4  60</t>
  </si>
  <si>
    <t>18/1(20)</t>
  </si>
  <si>
    <t>19/13</t>
  </si>
  <si>
    <t>Edwards Jr., Mario</t>
  </si>
  <si>
    <t>4-4  101</t>
  </si>
  <si>
    <t>Edwards, Johnathan</t>
  </si>
  <si>
    <t>20/1(15)</t>
  </si>
  <si>
    <t>25/1 (19)</t>
  </si>
  <si>
    <t>Eguakun, Kingsley</t>
  </si>
  <si>
    <t>22/1(17)</t>
  </si>
  <si>
    <t>16/1(4)</t>
  </si>
  <si>
    <t>0-0  184</t>
  </si>
  <si>
    <t>0-0  231</t>
  </si>
  <si>
    <t>0-5  237</t>
  </si>
  <si>
    <t>4-5  244</t>
  </si>
  <si>
    <t>4-3  301</t>
  </si>
  <si>
    <t>0-3  304</t>
  </si>
  <si>
    <t>0-0  242</t>
  </si>
  <si>
    <t>0-0 322</t>
  </si>
  <si>
    <t>RLB/CB</t>
  </si>
  <si>
    <t>Emmanwori, Nick</t>
  </si>
  <si>
    <t>55-4/5</t>
  </si>
  <si>
    <t>Epps, Marcus</t>
  </si>
  <si>
    <t>Erickson, Alex</t>
  </si>
  <si>
    <t>Ersery, Aireontae</t>
  </si>
  <si>
    <t>Erving, Cameron</t>
  </si>
  <si>
    <t>15/1 (19)</t>
  </si>
  <si>
    <t>22/1(6)</t>
  </si>
  <si>
    <t>0-2  150</t>
  </si>
  <si>
    <t>14/1(10)</t>
  </si>
  <si>
    <t>Evans, Mitchell</t>
  </si>
  <si>
    <t>Ewers, Quinn</t>
  </si>
  <si>
    <t>83 attempts</t>
  </si>
  <si>
    <t>Ezeiruaku, Donovan</t>
  </si>
  <si>
    <t>Fairchild, Dylan</t>
  </si>
  <si>
    <t>Fant, George</t>
  </si>
  <si>
    <t>19/1(14)</t>
  </si>
  <si>
    <t>Farmer, Joshua</t>
  </si>
  <si>
    <t>Farrell Jr., Neil</t>
  </si>
  <si>
    <t>Fashanu, Olu</t>
  </si>
  <si>
    <t>Fautanu, Troy</t>
  </si>
  <si>
    <t>Feiler, Matt</t>
  </si>
  <si>
    <t>Feliciano, Jon</t>
  </si>
  <si>
    <t>5-2/0-2</t>
  </si>
  <si>
    <t>0-2/0-2/0</t>
  </si>
  <si>
    <t>Fields, Tony</t>
  </si>
  <si>
    <t>18/1(21)</t>
  </si>
  <si>
    <t>16/1(11)</t>
  </si>
  <si>
    <t>Ford, Jaylan</t>
  </si>
  <si>
    <t>0-0  104  (unlimited only in one half like a 50-99 RB)</t>
  </si>
  <si>
    <t>Ford, Rudy</t>
  </si>
  <si>
    <t>0-3  78</t>
  </si>
  <si>
    <t>Franks, Feleipe</t>
  </si>
  <si>
    <t>Frazier, Miles</t>
  </si>
  <si>
    <t>Freeman, Royce</t>
  </si>
  <si>
    <t>0-3  77</t>
  </si>
  <si>
    <t>0-5  41</t>
  </si>
  <si>
    <t>0-2  56</t>
  </si>
  <si>
    <t>0-4  132</t>
  </si>
  <si>
    <t>0-4  130</t>
  </si>
  <si>
    <t>Fryar, Josh</t>
  </si>
  <si>
    <t>Gadsden, Oronde</t>
  </si>
  <si>
    <t>21/1(23)</t>
  </si>
  <si>
    <t>0-0  75</t>
  </si>
  <si>
    <t>Gallup, Michael</t>
  </si>
  <si>
    <t>22/1(5)</t>
  </si>
  <si>
    <t>CB/OLB</t>
  </si>
  <si>
    <t>Gardner-Johnson, C.J.</t>
  </si>
  <si>
    <t>0/04-0</t>
  </si>
  <si>
    <t>00  (Gardner-Johnson, Chauncey)</t>
  </si>
  <si>
    <t>41 attempts</t>
  </si>
  <si>
    <t>17/1(5)</t>
  </si>
  <si>
    <t>Garror, Eric</t>
  </si>
  <si>
    <t>20/1(21)</t>
  </si>
  <si>
    <t>23/1(4)</t>
  </si>
  <si>
    <t>0-0  250</t>
  </si>
  <si>
    <t>20/1(8)</t>
  </si>
  <si>
    <t>0-0  120</t>
  </si>
  <si>
    <t>Giddens, DJ</t>
  </si>
  <si>
    <t>0-0  26</t>
  </si>
  <si>
    <t>Giles-Harris, Joe</t>
  </si>
  <si>
    <t>Gilford, Luke</t>
  </si>
  <si>
    <t>4-5/4  3</t>
  </si>
  <si>
    <t>Gillotte, Ashton</t>
  </si>
  <si>
    <t>12/1(20)</t>
  </si>
  <si>
    <t>Gipson, Tashaun</t>
  </si>
  <si>
    <t>Gipson, Trevis</t>
  </si>
  <si>
    <t>Glaze, DJ</t>
  </si>
  <si>
    <t>Godrick, Chukwuebuka</t>
  </si>
  <si>
    <t>16/1(20)</t>
  </si>
  <si>
    <t>Golden, Markus</t>
  </si>
  <si>
    <t>05-12-6*</t>
  </si>
  <si>
    <t>25/1 (23)</t>
  </si>
  <si>
    <t>Goode, Cameron</t>
  </si>
  <si>
    <t>10/4</t>
  </si>
  <si>
    <t>04-7/4-7</t>
  </si>
  <si>
    <t>Graham, Mason</t>
  </si>
  <si>
    <t>25/1 (5)</t>
  </si>
  <si>
    <t>Grant, Charles</t>
  </si>
  <si>
    <t>Grant, Kenneth</t>
  </si>
  <si>
    <t>25/1 (13)</t>
  </si>
  <si>
    <t>Green, BJ</t>
  </si>
  <si>
    <t>Green, Mike</t>
  </si>
  <si>
    <t>45-12-1*/5-12-1*</t>
  </si>
  <si>
    <t>Gregory, Randy</t>
  </si>
  <si>
    <t>Guy, Lawrence</t>
  </si>
  <si>
    <t>11/7</t>
  </si>
  <si>
    <t>RE/NT</t>
  </si>
  <si>
    <t>5-1/0-1</t>
  </si>
  <si>
    <t>24/1 (29)</t>
  </si>
  <si>
    <t>Gwyn, Jovaughn</t>
  </si>
  <si>
    <t>Haggard, Luke</t>
  </si>
  <si>
    <t>Hairston, Maxwell</t>
  </si>
  <si>
    <t>25/1 (30)</t>
  </si>
  <si>
    <t>Hall Jr., Michael</t>
  </si>
  <si>
    <t>22/1(18)</t>
  </si>
  <si>
    <t>0-0  209</t>
  </si>
  <si>
    <t>Hall, Bryce</t>
  </si>
  <si>
    <t>0-3  2</t>
  </si>
  <si>
    <t>Hamilton, Antonio</t>
  </si>
  <si>
    <t>22/1(7)</t>
  </si>
  <si>
    <t>SS/FS</t>
  </si>
  <si>
    <t>Hamilton, Ty</t>
  </si>
  <si>
    <t>25/1 (22)</t>
  </si>
  <si>
    <t>0-0  124</t>
  </si>
  <si>
    <t>Hancock, Jordan</t>
  </si>
  <si>
    <t>21/15</t>
  </si>
  <si>
    <t>Harden, Myles</t>
  </si>
  <si>
    <t>16/1(22)</t>
  </si>
  <si>
    <t>Harmon, Derrick</t>
  </si>
  <si>
    <t>25/1 (21)</t>
  </si>
  <si>
    <t>4-0/00-0</t>
  </si>
  <si>
    <t>Harris, Jonathan</t>
  </si>
  <si>
    <t>Harris, Kevin</t>
  </si>
  <si>
    <t>0-4  18</t>
  </si>
  <si>
    <t>Harris, Marcus</t>
  </si>
  <si>
    <t>21/1(17)</t>
  </si>
  <si>
    <t>0-3  263</t>
  </si>
  <si>
    <t>Harrison, Ronnie</t>
  </si>
  <si>
    <t>44-4/04-4</t>
  </si>
  <si>
    <t>LB/SS</t>
  </si>
  <si>
    <t>00-3/00</t>
  </si>
  <si>
    <t>Hart, Bobby</t>
  </si>
  <si>
    <t>15/10</t>
  </si>
  <si>
    <t xml:space="preserve">  (Harris, Deonte)</t>
  </si>
  <si>
    <t>0-0  146</t>
  </si>
  <si>
    <t>Harvin, Pressley</t>
  </si>
  <si>
    <t>0-4  46</t>
  </si>
  <si>
    <t>04-3/04</t>
  </si>
  <si>
    <t>Haynes, Phil</t>
  </si>
  <si>
    <t>Hemingway, Tonka</t>
  </si>
  <si>
    <t>Henderson Jr., Darrell</t>
  </si>
  <si>
    <t>0-3  46</t>
  </si>
  <si>
    <t>0-3  70</t>
  </si>
  <si>
    <t>0-5  138</t>
  </si>
  <si>
    <t>0-0  39</t>
  </si>
  <si>
    <t>20/1(11)</t>
  </si>
  <si>
    <t>5-12-7*/05-12-7*</t>
  </si>
  <si>
    <t>0-12-3*</t>
  </si>
  <si>
    <t>Hennessy, Matt</t>
  </si>
  <si>
    <t>Henningsen, Matt</t>
  </si>
  <si>
    <t>16/1(17)</t>
  </si>
  <si>
    <t>0-5  325</t>
  </si>
  <si>
    <t>20/1(1)</t>
  </si>
  <si>
    <t>0-0  36</t>
  </si>
  <si>
    <t>0-0  132  (unlimited only in one half like a 50-99 RB)</t>
  </si>
  <si>
    <t>Herbig, Nate</t>
  </si>
  <si>
    <t>18/1(15)</t>
  </si>
  <si>
    <t>Herron, Justin</t>
  </si>
  <si>
    <t>11/4</t>
  </si>
  <si>
    <t>Heyward, Shaka</t>
  </si>
  <si>
    <t>Hickman Jr., Ronnie</t>
  </si>
  <si>
    <t>MLB/OLB</t>
  </si>
  <si>
    <t>4/0-0  39</t>
  </si>
  <si>
    <t>Hill, Troy</t>
  </si>
  <si>
    <t>Hines-Allen, Josh</t>
  </si>
  <si>
    <t>19/1(12)</t>
  </si>
  <si>
    <t>06-12-9*  (Allen, Josh)</t>
  </si>
  <si>
    <t>LLB/DE</t>
  </si>
  <si>
    <t>Hinish, Kurt</t>
  </si>
  <si>
    <t>19/1(22)</t>
  </si>
  <si>
    <t>Holcomb, Cole</t>
  </si>
  <si>
    <t>FS/PR</t>
  </si>
  <si>
    <t>0-7  6</t>
  </si>
  <si>
    <t>0-2  19</t>
  </si>
  <si>
    <t>0-4  25</t>
  </si>
  <si>
    <t>9 attempts</t>
  </si>
  <si>
    <t>18/1(23)</t>
  </si>
  <si>
    <t>Hopkins, Brycen</t>
  </si>
  <si>
    <t>22/1(9)</t>
  </si>
  <si>
    <t>22/1(19)</t>
  </si>
  <si>
    <t>15/13</t>
  </si>
  <si>
    <t>0-3  250</t>
  </si>
  <si>
    <t>5-3/05-3</t>
  </si>
  <si>
    <t>Huber, Joe</t>
  </si>
  <si>
    <t>Hudson, Bryan</t>
  </si>
  <si>
    <t>Hudson, Khaleke</t>
  </si>
  <si>
    <t>40-6/0-6</t>
  </si>
  <si>
    <t>Hughes, Jerry</t>
  </si>
  <si>
    <t>10/1 (31)</t>
  </si>
  <si>
    <t>0-12-4*</t>
  </si>
  <si>
    <t>17/1(11)</t>
  </si>
  <si>
    <t>0-4  200</t>
  </si>
  <si>
    <t>45-12-2*/5-12-2*</t>
  </si>
  <si>
    <t>WR/CB</t>
  </si>
  <si>
    <t>25/1 (2)</t>
  </si>
  <si>
    <t>0/4</t>
  </si>
  <si>
    <t>Huntington, Adin</t>
  </si>
  <si>
    <t>Hurst, James</t>
  </si>
  <si>
    <t>0-4/0-4/4</t>
  </si>
  <si>
    <t>22/1(2)</t>
  </si>
  <si>
    <t>Hyde, Micah</t>
  </si>
  <si>
    <t>SS/PR</t>
  </si>
  <si>
    <t>S/PR</t>
  </si>
  <si>
    <t>S/LP/KR</t>
  </si>
  <si>
    <t>Igwebuike, Godwin</t>
  </si>
  <si>
    <t>0-4  10</t>
  </si>
  <si>
    <t>Ingram, Melvin</t>
  </si>
  <si>
    <t>12/1 (18)</t>
  </si>
  <si>
    <t>6-3/06-3</t>
  </si>
  <si>
    <t>56-10</t>
  </si>
  <si>
    <t>Ingram-Dawkins, Tyrion</t>
  </si>
  <si>
    <t>Irvin, Bruce</t>
  </si>
  <si>
    <t>12/1 (15)</t>
  </si>
  <si>
    <t>54-8</t>
  </si>
  <si>
    <t>Irwin, Trenton</t>
  </si>
  <si>
    <t>Jack, Myles</t>
  </si>
  <si>
    <t>54-4/50-4</t>
  </si>
  <si>
    <t>17/1(6)</t>
  </si>
  <si>
    <t>0-0  (Jackson, AJ)</t>
  </si>
  <si>
    <t>Jackson, Cam</t>
  </si>
  <si>
    <t>Jackson, Donovan</t>
  </si>
  <si>
    <t>Jackson, Drake</t>
  </si>
  <si>
    <t>Jackson, Gabe</t>
  </si>
  <si>
    <t>Jackson, J.C.</t>
  </si>
  <si>
    <t>Jackson, Kareem</t>
  </si>
  <si>
    <t>10/1 (20)</t>
  </si>
  <si>
    <t>10/3</t>
  </si>
  <si>
    <t>Jackson, Nick</t>
  </si>
  <si>
    <t>19/1(5)</t>
  </si>
  <si>
    <t>0-0  301</t>
  </si>
  <si>
    <t>18/1(14)</t>
  </si>
  <si>
    <t>James, Richie</t>
  </si>
  <si>
    <t>James, Shemar</t>
  </si>
  <si>
    <t>25/1 (6)</t>
  </si>
  <si>
    <t>0-0  266</t>
  </si>
  <si>
    <t>20/1(4)</t>
  </si>
  <si>
    <t>Jenkins Jr., Kris</t>
  </si>
  <si>
    <t>20/1(19)</t>
  </si>
  <si>
    <t>Johnson Jr., Lonnie</t>
  </si>
  <si>
    <t>LOLB/SS</t>
  </si>
  <si>
    <t>40-0/40</t>
  </si>
  <si>
    <t>Johnson Jr., Paris</t>
  </si>
  <si>
    <t>23/1(23)</t>
  </si>
  <si>
    <t>Johnson, Brandon</t>
  </si>
  <si>
    <t>Johnson, Buddy</t>
  </si>
  <si>
    <t>4-4/00-4</t>
  </si>
  <si>
    <t>Johnson, Danny</t>
  </si>
  <si>
    <t>Johnson, Jakob</t>
  </si>
  <si>
    <t>0-7  0</t>
  </si>
  <si>
    <t>0-5  0</t>
  </si>
  <si>
    <t>5-4  0</t>
  </si>
  <si>
    <t>4-5  0</t>
  </si>
  <si>
    <t>54 attempts</t>
  </si>
  <si>
    <t>Johnson, Kaleb</t>
  </si>
  <si>
    <t>Johnson, Patrick</t>
  </si>
  <si>
    <t>0-0  61</t>
  </si>
  <si>
    <t>0-0  54</t>
  </si>
  <si>
    <t>Johnson, Will</t>
  </si>
  <si>
    <t>22/1(20)</t>
  </si>
  <si>
    <t>Jones Jr., Emery</t>
  </si>
  <si>
    <t>Jones Jr., Velus</t>
  </si>
  <si>
    <t>16/1(23)</t>
  </si>
  <si>
    <t>19/1(3)</t>
  </si>
  <si>
    <t>14/5</t>
  </si>
  <si>
    <t>RDT/NT</t>
  </si>
  <si>
    <t>Jones, Deion</t>
  </si>
  <si>
    <t>16/1(19)</t>
  </si>
  <si>
    <t>Jones, Dom</t>
  </si>
  <si>
    <t>Jones, Julio</t>
  </si>
  <si>
    <t>11/1 (6)</t>
  </si>
  <si>
    <t>11/1(17)</t>
  </si>
  <si>
    <t>Jones, Sai'vion</t>
  </si>
  <si>
    <t>Jones, Truman</t>
  </si>
  <si>
    <t>Jordan, Jawhar</t>
  </si>
  <si>
    <t>0-0  230</t>
  </si>
  <si>
    <t>Judon, Matthew</t>
  </si>
  <si>
    <t>55-10</t>
  </si>
  <si>
    <t>Jurgens, Michael</t>
  </si>
  <si>
    <t>17/1(3)</t>
  </si>
  <si>
    <t>Kane, Sanoussi</t>
  </si>
  <si>
    <t>Kareem, Khalid</t>
  </si>
  <si>
    <t>00-0/0-0</t>
  </si>
  <si>
    <t>16/10</t>
  </si>
  <si>
    <t>Kearse, Jayron</t>
  </si>
  <si>
    <t>40-4/40</t>
  </si>
  <si>
    <t>54/00-3</t>
  </si>
  <si>
    <t>Kelce, Jason</t>
  </si>
  <si>
    <t>11/3</t>
  </si>
  <si>
    <t>14/1(9)</t>
  </si>
  <si>
    <t>Kelley, Joshua</t>
  </si>
  <si>
    <t>0-0  107</t>
  </si>
  <si>
    <t>0-2  69</t>
  </si>
  <si>
    <t>0-4  33</t>
  </si>
  <si>
    <t>0-0  111</t>
  </si>
  <si>
    <t>Kelly, Kyu Blu</t>
  </si>
  <si>
    <t>Kendall, Drew</t>
  </si>
  <si>
    <t>15/1(19)</t>
  </si>
  <si>
    <t>Kennard, Kyle</t>
  </si>
  <si>
    <t>Kight, Amari</t>
  </si>
  <si>
    <t>23/1(22)</t>
  </si>
  <si>
    <t>RCB/LP/KR</t>
  </si>
  <si>
    <t>Kinsey, Mason</t>
  </si>
  <si>
    <t>Kiser, Jack</t>
  </si>
  <si>
    <t>Knight Jr., Demetrius</t>
  </si>
  <si>
    <t>0-0  82</t>
  </si>
  <si>
    <t>0-4  85</t>
  </si>
  <si>
    <t>Knowles, Kevin</t>
  </si>
  <si>
    <t>FS/CB</t>
  </si>
  <si>
    <t>05/0</t>
  </si>
  <si>
    <t>20/1(23)</t>
  </si>
  <si>
    <t>12/11</t>
  </si>
  <si>
    <t>23/1(8)</t>
  </si>
  <si>
    <t>Larsen, Tyler</t>
  </si>
  <si>
    <t>17/1(4)</t>
  </si>
  <si>
    <t>24/1 (15)</t>
  </si>
  <si>
    <t>Lavardain, Gage</t>
  </si>
  <si>
    <t>19/1(15)</t>
  </si>
  <si>
    <t>Lawson, Shaq</t>
  </si>
  <si>
    <t>16/1 (19)</t>
  </si>
  <si>
    <t>Layne, Raheem</t>
  </si>
  <si>
    <t>Ledbetter, Jonathan</t>
  </si>
  <si>
    <t>Lee, Logan</t>
  </si>
  <si>
    <t>24/1 (32)</t>
  </si>
  <si>
    <t>Leno, Charles</t>
  </si>
  <si>
    <t>Leonard, Riley</t>
  </si>
  <si>
    <t>Leonard, Shaquille</t>
  </si>
  <si>
    <t>18/1(4)</t>
  </si>
  <si>
    <t>66-0  (Leonard, Darius)</t>
  </si>
  <si>
    <t>Leverett, Nick</t>
  </si>
  <si>
    <t>Leveston, KT</t>
  </si>
  <si>
    <t>23/1(18)</t>
  </si>
  <si>
    <t>22/1(13)</t>
  </si>
  <si>
    <t>22/1(21)</t>
  </si>
  <si>
    <t>19/1(4)</t>
  </si>
  <si>
    <t>15/1(23)</t>
  </si>
  <si>
    <t>London, LaCale</t>
  </si>
  <si>
    <t>25/1 (10)</t>
  </si>
  <si>
    <t>Lucas, Chase</t>
  </si>
  <si>
    <t>0-3  12</t>
  </si>
  <si>
    <t>Luter Jr., Darrell</t>
  </si>
  <si>
    <t>14/1(2)</t>
  </si>
  <si>
    <t>46-12-2*</t>
  </si>
  <si>
    <t>Madubuike, Nnamdi</t>
  </si>
  <si>
    <t>5-12-1*  (Madubuike, Justin)</t>
  </si>
  <si>
    <t>22/1(16)</t>
  </si>
  <si>
    <t>Mafi, Atonio</t>
  </si>
  <si>
    <t>17/1(2)</t>
  </si>
  <si>
    <t>Manu, Giovanni</t>
  </si>
  <si>
    <t>DB/LB</t>
  </si>
  <si>
    <t>15/1(1)</t>
  </si>
  <si>
    <t>0-0  196</t>
  </si>
  <si>
    <t>Marshall Jr., Jason</t>
  </si>
  <si>
    <t>Marshall Jr., Terrace</t>
  </si>
  <si>
    <t>Martin, Keyon</t>
  </si>
  <si>
    <t>14/1(12)</t>
  </si>
  <si>
    <t>Martin-Scott, Bam</t>
  </si>
  <si>
    <t>Mascarenas-Arno, Easton</t>
  </si>
  <si>
    <t>4-0  153</t>
  </si>
  <si>
    <t>13/1(9)</t>
  </si>
  <si>
    <t>FB/DT</t>
  </si>
  <si>
    <t>0-7/0-0  0</t>
  </si>
  <si>
    <t>Mauigoa, Kiko</t>
  </si>
  <si>
    <t>Maulet, Arthur</t>
  </si>
  <si>
    <t>18/1(1)</t>
  </si>
  <si>
    <t>Mayfield, Jalen</t>
  </si>
  <si>
    <t>Mayo, David</t>
  </si>
  <si>
    <t>Mbow, Marcus</t>
  </si>
  <si>
    <t>17/1(15)</t>
  </si>
  <si>
    <t>McClendon Jr., Warren</t>
  </si>
  <si>
    <t>McCrary-Ball, Marcelino</t>
  </si>
  <si>
    <t>McDermott, Conor</t>
  </si>
  <si>
    <t>McDonald, Cooper</t>
  </si>
  <si>
    <t>22/1(10)</t>
  </si>
  <si>
    <t>McFadden, Jordan</t>
  </si>
  <si>
    <t>McFarland Jr., Anthony</t>
  </si>
  <si>
    <t>0-0  0</t>
  </si>
  <si>
    <t>18/1(19)</t>
  </si>
  <si>
    <t>McKenzie, Isaiah</t>
  </si>
  <si>
    <t>19/1(16)</t>
  </si>
  <si>
    <t>25/1 (8)</t>
  </si>
  <si>
    <t>4-5/0-5/0-5</t>
  </si>
  <si>
    <t>Membou, Armand</t>
  </si>
  <si>
    <t>25/1 (7)</t>
  </si>
  <si>
    <t>19/1(7)</t>
  </si>
  <si>
    <t>S/CB</t>
  </si>
  <si>
    <t>45/4</t>
  </si>
  <si>
    <t>FL/TE/BB</t>
  </si>
  <si>
    <t>Mickens, RJ</t>
  </si>
  <si>
    <t>11/1(2)</t>
  </si>
  <si>
    <t>0-8/00-8</t>
  </si>
  <si>
    <t>39 attempts</t>
  </si>
  <si>
    <t>Milum, Wyatt</t>
  </si>
  <si>
    <t>WR/HB</t>
  </si>
  <si>
    <t>19/1(17)</t>
  </si>
  <si>
    <t>0-4  15</t>
  </si>
  <si>
    <t>17/1(22)</t>
  </si>
  <si>
    <t>4-0  245</t>
  </si>
  <si>
    <t>54/5</t>
  </si>
  <si>
    <t>Monheim, Jonah</t>
  </si>
  <si>
    <t>Monk, Jacob</t>
  </si>
  <si>
    <t>0-0  185</t>
  </si>
  <si>
    <t>Montgomery, Ty</t>
  </si>
  <si>
    <t>0-4  19</t>
  </si>
  <si>
    <t>RB/KR</t>
  </si>
  <si>
    <t>0-2  71</t>
  </si>
  <si>
    <t>0-2 77</t>
  </si>
  <si>
    <t>Moore Jr., Dan</t>
  </si>
  <si>
    <t>Moore, Malachi</t>
  </si>
  <si>
    <t>Morrison, Benjamin</t>
  </si>
  <si>
    <t>Morrow, Nicholas</t>
  </si>
  <si>
    <t>17/13</t>
  </si>
  <si>
    <t>Mosley, C.J.</t>
  </si>
  <si>
    <t>14/1 (17)</t>
  </si>
  <si>
    <t>14/1(5)</t>
  </si>
  <si>
    <t>64-5</t>
  </si>
  <si>
    <t>56-2</t>
  </si>
  <si>
    <t>0-2  85</t>
  </si>
  <si>
    <t>Mukuba, Andrew</t>
  </si>
  <si>
    <t>Munford Jr., Thayer</t>
  </si>
  <si>
    <t>Murphy, Caleb</t>
  </si>
  <si>
    <t>19/1(1)</t>
  </si>
  <si>
    <t>Murray, Latavius</t>
  </si>
  <si>
    <t>14/1(24)</t>
  </si>
  <si>
    <t>0-2  79</t>
  </si>
  <si>
    <t>4-0  119</t>
  </si>
  <si>
    <t>4-3  146</t>
  </si>
  <si>
    <t>0-4  140</t>
  </si>
  <si>
    <t>0-2  216</t>
  </si>
  <si>
    <t>0-3 195</t>
  </si>
  <si>
    <t>0-4 266</t>
  </si>
  <si>
    <t>Mustipher, PJ</t>
  </si>
  <si>
    <t>23/1(10)</t>
  </si>
  <si>
    <t>0-2  57</t>
  </si>
  <si>
    <t>Nelson, Jack</t>
  </si>
  <si>
    <t>18/1(8)</t>
  </si>
  <si>
    <t>Nelson, Steven</t>
  </si>
  <si>
    <t>Newman, Luke</t>
  </si>
  <si>
    <t>0-12-1*/00-12-1*</t>
  </si>
  <si>
    <t>18/11</t>
  </si>
  <si>
    <t>Niemann, Nick</t>
  </si>
  <si>
    <t>LCB/LK</t>
  </si>
  <si>
    <t>Nolan, Walter</t>
  </si>
  <si>
    <t>25/1 (16)</t>
  </si>
  <si>
    <t>Norman-Lott, Omar</t>
  </si>
  <si>
    <t>O'Connell, Patrick</t>
  </si>
  <si>
    <t>19/1(10)</t>
  </si>
  <si>
    <t>50-0</t>
  </si>
  <si>
    <t>Okoye, C.J.</t>
  </si>
  <si>
    <t>Oladejo, Oluwafemi</t>
  </si>
  <si>
    <t>Oladokun, Chris</t>
  </si>
  <si>
    <t>22/1(11)</t>
  </si>
  <si>
    <t>Onwenu, Mike</t>
  </si>
  <si>
    <t>5-7  (Onwenu, Michael)</t>
  </si>
  <si>
    <t>16/12</t>
  </si>
  <si>
    <t>Opeta, Iosua</t>
  </si>
  <si>
    <t>Osborn, K.J.</t>
  </si>
  <si>
    <t>Pace Jr., Ivan</t>
  </si>
  <si>
    <t>0-2  83</t>
  </si>
  <si>
    <t>Parrish, Jacob</t>
  </si>
  <si>
    <t>21/1(2)</t>
  </si>
  <si>
    <t>6-12-3*/46-12-3*</t>
  </si>
  <si>
    <t>Patterson, Jaret</t>
  </si>
  <si>
    <t>18/1(11)</t>
  </si>
  <si>
    <t>Pearce Jr., James</t>
  </si>
  <si>
    <t>25/1 (26)</t>
  </si>
  <si>
    <t>00-12-4*/0-12-4*</t>
  </si>
  <si>
    <t>24/1 (31)</t>
  </si>
  <si>
    <t>Peebles, Aeneas</t>
  </si>
  <si>
    <t>Pegues, JJ</t>
  </si>
  <si>
    <t>SS/LP</t>
  </si>
  <si>
    <t>0-2  20</t>
  </si>
  <si>
    <t>Perkins, Ronnie</t>
  </si>
  <si>
    <t>Perry, A.T.</t>
  </si>
  <si>
    <t>15/1(20)</t>
  </si>
  <si>
    <t>Peters, Marcus</t>
  </si>
  <si>
    <t>15/1 (18)</t>
  </si>
  <si>
    <t>15/1(5)</t>
  </si>
  <si>
    <t>Peterson, Patrick</t>
  </si>
  <si>
    <t>11/1 (5)</t>
  </si>
  <si>
    <t>11/1(9)</t>
  </si>
  <si>
    <t>LCB/LP</t>
  </si>
  <si>
    <t>RCB/LP</t>
  </si>
  <si>
    <t>Pharms Jr., Jeremiah</t>
  </si>
  <si>
    <t>Philips, Kyle</t>
  </si>
  <si>
    <t>Phillips, Kyle</t>
  </si>
  <si>
    <t>22/1(4)</t>
  </si>
  <si>
    <t>Pole, Esa</t>
  </si>
  <si>
    <t>4-0  260</t>
  </si>
  <si>
    <t>Ponder, Elijah</t>
  </si>
  <si>
    <t>Porter Jr., Joey</t>
  </si>
  <si>
    <t>Porter, Darian</t>
  </si>
  <si>
    <t>13/9</t>
  </si>
  <si>
    <t>09/6</t>
  </si>
  <si>
    <t>0-3  0</t>
  </si>
  <si>
    <t>0-4  4</t>
  </si>
  <si>
    <t>16/1(2)</t>
  </si>
  <si>
    <t>Pringle, Byron</t>
  </si>
  <si>
    <t>Purcell, Mike</t>
  </si>
  <si>
    <t>Putnam, Will</t>
  </si>
  <si>
    <t>20/1(9)</t>
  </si>
  <si>
    <t>Ramczyk, Ryan</t>
  </si>
  <si>
    <t>17/1 (32)</t>
  </si>
  <si>
    <t>17/1(21)</t>
  </si>
  <si>
    <t>16/1(6)</t>
  </si>
  <si>
    <t>Ransom, Lathan</t>
  </si>
  <si>
    <t>05/00-0</t>
  </si>
  <si>
    <t>Ratledge, Tate</t>
  </si>
  <si>
    <t>Ravenell, C.J.</t>
  </si>
  <si>
    <t>Reaves, Jeremy</t>
  </si>
  <si>
    <t>Reed, Chris</t>
  </si>
  <si>
    <t>RCB/PR</t>
  </si>
  <si>
    <t>Reed, Jaylen</t>
  </si>
  <si>
    <t>Reed, Jerrick</t>
  </si>
  <si>
    <t>4-3/5</t>
  </si>
  <si>
    <t>Revel Jr., Shavon</t>
  </si>
  <si>
    <t>6-7  0</t>
  </si>
  <si>
    <t>23/1(5)</t>
  </si>
  <si>
    <t>Richter, Bo</t>
  </si>
  <si>
    <t>Riley, Quincy</t>
  </si>
  <si>
    <t>Rivers, Jalen</t>
  </si>
  <si>
    <t>Rivers, Philip</t>
  </si>
  <si>
    <t>04/1 (4)</t>
  </si>
  <si>
    <t>05/1(4)</t>
  </si>
  <si>
    <t>92 attempts</t>
  </si>
  <si>
    <t>16/8</t>
  </si>
  <si>
    <t>Roberts, Elijah</t>
  </si>
  <si>
    <t>Roberts, Sam</t>
  </si>
  <si>
    <t>4-0  187</t>
  </si>
  <si>
    <t>23/1(3)</t>
  </si>
  <si>
    <t>4-0  304</t>
  </si>
  <si>
    <t>Robinson, Curtis</t>
  </si>
  <si>
    <t>Robinson, Dominique</t>
  </si>
  <si>
    <t>Robinson, Mark</t>
  </si>
  <si>
    <t>Robinson, Que</t>
  </si>
  <si>
    <t>05/2</t>
  </si>
  <si>
    <t>0-0  112</t>
  </si>
  <si>
    <t>Rodriguez, Levi Drake</t>
  </si>
  <si>
    <t>Rogers, Caleb</t>
  </si>
  <si>
    <t>Rouse, Walter</t>
  </si>
  <si>
    <t>Ruggs, Henry</t>
  </si>
  <si>
    <t>Runyan Jr., Jon</t>
  </si>
  <si>
    <t>0-2  0</t>
  </si>
  <si>
    <t>Rypien, Brett</t>
  </si>
  <si>
    <t>38 attempts</t>
  </si>
  <si>
    <t>88 attempts</t>
  </si>
  <si>
    <t>40 attempts</t>
  </si>
  <si>
    <t>0-0  65</t>
  </si>
  <si>
    <t>Samuel Jr., Asante</t>
  </si>
  <si>
    <t>SE/HB/KR</t>
  </si>
  <si>
    <t>0-0  42</t>
  </si>
  <si>
    <t>19/1(9)</t>
  </si>
  <si>
    <t>Sanders, Raheim</t>
  </si>
  <si>
    <t>Sanders, T.J.</t>
  </si>
  <si>
    <t>Sanker, Jonas</t>
  </si>
  <si>
    <t>19/1(13)</t>
  </si>
  <si>
    <t>Savaiinaea, Jonah</t>
  </si>
  <si>
    <t>Sawyer, Jack</t>
  </si>
  <si>
    <t>15/1(18)</t>
  </si>
  <si>
    <t>Schwesinger, Carson</t>
  </si>
  <si>
    <t>Scott, Zavier</t>
  </si>
  <si>
    <t>Scourten, Nic</t>
  </si>
  <si>
    <t>Shatley, Tyler</t>
  </si>
  <si>
    <t>Sherman, William</t>
  </si>
  <si>
    <t>Sigle, Marques</t>
  </si>
  <si>
    <t>Simmons, Elijah</t>
  </si>
  <si>
    <t>20/1(12)</t>
  </si>
  <si>
    <t>04-0/00</t>
  </si>
  <si>
    <t>19/1(18)</t>
  </si>
  <si>
    <t>Simmons, Josh</t>
  </si>
  <si>
    <t>25/1 (32)</t>
  </si>
  <si>
    <t>Simon, Cody</t>
  </si>
  <si>
    <t>Simpkins, Torricelli</t>
  </si>
  <si>
    <t>0-4  113</t>
  </si>
  <si>
    <t>Skattebo, Cam</t>
  </si>
  <si>
    <t>4-0  101</t>
  </si>
  <si>
    <t>Skowronek, Ben</t>
  </si>
  <si>
    <t>Slater, Jackson</t>
  </si>
  <si>
    <t>Smith, Andre</t>
  </si>
  <si>
    <t>Smith, Donovan</t>
  </si>
  <si>
    <t>12/1(16)</t>
  </si>
  <si>
    <t>Smith, Irv</t>
  </si>
  <si>
    <t>Smith, Jaylon</t>
  </si>
  <si>
    <t>17/1(24)</t>
  </si>
  <si>
    <t>Smith, Kion</t>
  </si>
  <si>
    <t>Smith, Lecitus</t>
  </si>
  <si>
    <t>18/1(7)</t>
  </si>
  <si>
    <t>64-8</t>
  </si>
  <si>
    <t>DB/LK</t>
  </si>
  <si>
    <t>11/1(14)</t>
  </si>
  <si>
    <t>4-7/5</t>
  </si>
  <si>
    <t>Sorrell, Barryn</t>
  </si>
  <si>
    <t>Sorsdal, Colby</t>
  </si>
  <si>
    <t>23/1(21)</t>
  </si>
  <si>
    <t>Spiller, Isaiah</t>
  </si>
  <si>
    <t>Stackhouse, Nazir</t>
  </si>
  <si>
    <t>09/1(4)</t>
  </si>
  <si>
    <t>Stalbird, Isaiah</t>
  </si>
  <si>
    <t>16/1(16)</t>
  </si>
  <si>
    <t>Starks, Malaki</t>
  </si>
  <si>
    <t>25/1 (27)</t>
  </si>
  <si>
    <t>4-4  207</t>
  </si>
  <si>
    <t>Stewart, Josaiah</t>
  </si>
  <si>
    <t>Stewart, Shemar</t>
  </si>
  <si>
    <t>25/1 (17)</t>
  </si>
  <si>
    <t>Stiggers, Qwan'tez</t>
  </si>
  <si>
    <t>Stingley Jr., Derek</t>
  </si>
  <si>
    <t>22/1(15)</t>
  </si>
  <si>
    <t>21/1(20)</t>
  </si>
  <si>
    <t>Stout, Upton</t>
  </si>
  <si>
    <t>Striggow, Danny</t>
  </si>
  <si>
    <t>Strong, Dorian</t>
  </si>
  <si>
    <t>23/1(1)</t>
  </si>
  <si>
    <t>Stutsman, Danny</t>
  </si>
  <si>
    <t>Surtain, Pat</t>
  </si>
  <si>
    <t>Swaim, Geoff</t>
  </si>
  <si>
    <t>24/1(20)</t>
  </si>
  <si>
    <t>0-2  253</t>
  </si>
  <si>
    <t>20/1(7)</t>
  </si>
  <si>
    <t>Tampa, T.J.</t>
  </si>
  <si>
    <t>Tannehill, Ryan</t>
  </si>
  <si>
    <t>12/1 (8)</t>
  </si>
  <si>
    <t>12/1(5)</t>
  </si>
  <si>
    <t>Taylor, Branson</t>
  </si>
  <si>
    <t>20/1(6)</t>
  </si>
  <si>
    <t>Taylor, Trent</t>
  </si>
  <si>
    <t>11/8</t>
  </si>
  <si>
    <t>Tenuta, Luke</t>
  </si>
  <si>
    <t>20/1(20)</t>
  </si>
  <si>
    <t>22/1(12)</t>
  </si>
  <si>
    <t>15/9</t>
  </si>
  <si>
    <t>Thomas, Ambry</t>
  </si>
  <si>
    <t>Thomas, Azareye'h</t>
  </si>
  <si>
    <t>Thomas, Logan</t>
  </si>
  <si>
    <t>Thomas, Michael</t>
  </si>
  <si>
    <t>16/1(21)</t>
  </si>
  <si>
    <t>Thomas, Nathan</t>
  </si>
  <si>
    <t>Thomas, Tavierre</t>
  </si>
  <si>
    <t>Thornton, Corey</t>
  </si>
  <si>
    <t>Throckmorton, Calvin</t>
  </si>
  <si>
    <t>LG/LT</t>
  </si>
  <si>
    <t>Tinsley, Mitchell</t>
  </si>
  <si>
    <t>Toai, Jay</t>
  </si>
  <si>
    <t>23/1(17)</t>
  </si>
  <si>
    <t>Toth, Brett</t>
  </si>
  <si>
    <t>Trader Jr., Dante</t>
  </si>
  <si>
    <t>Trammell, Austin</t>
  </si>
  <si>
    <t>Trapilo, Ozzy</t>
  </si>
  <si>
    <t>Travis, Jalen</t>
  </si>
  <si>
    <t>Trice Jr., Cory</t>
  </si>
  <si>
    <t>Trotter Jr., Jeremiah</t>
  </si>
  <si>
    <t>17/1(13)</t>
  </si>
  <si>
    <t>26 attempts</t>
  </si>
  <si>
    <t>DT/DE/OLB</t>
  </si>
  <si>
    <t>Tuimoloau, JT</t>
  </si>
  <si>
    <t>0-0/0-0/04-0</t>
  </si>
  <si>
    <t>16/1(13)</t>
  </si>
  <si>
    <t>Turner, Cole</t>
  </si>
  <si>
    <t>Turner, Jordan</t>
  </si>
  <si>
    <t>23/1(13)</t>
  </si>
  <si>
    <t>Turner, Shemar</t>
  </si>
  <si>
    <t>0-0  83</t>
  </si>
  <si>
    <t>Umanmielen, Princely</t>
  </si>
  <si>
    <t>15/11</t>
  </si>
  <si>
    <t>Uzomah, C.J.</t>
  </si>
  <si>
    <t>16/9</t>
  </si>
  <si>
    <t>0-3/6</t>
  </si>
  <si>
    <t>Vaitai, Halapoulivaati</t>
  </si>
  <si>
    <t>4-4/4-4/4</t>
  </si>
  <si>
    <t>4-2/0</t>
  </si>
  <si>
    <t>Van Demark, Ryan</t>
  </si>
  <si>
    <t>64-12-1*/4-12-1*</t>
  </si>
  <si>
    <t>ROLB/ILB</t>
  </si>
  <si>
    <t>Van Pran-Granger, Sedrick</t>
  </si>
  <si>
    <t>Vaughn, Ke'Shawn</t>
  </si>
  <si>
    <t>0-4  36</t>
  </si>
  <si>
    <t>0-4  26</t>
  </si>
  <si>
    <t>4-0  43</t>
  </si>
  <si>
    <t>Vinson, Carson</t>
  </si>
  <si>
    <t>12/1(9)</t>
  </si>
  <si>
    <t>Walker, Deone</t>
  </si>
  <si>
    <t>Walker, Jalon</t>
  </si>
  <si>
    <t>25/1 (15)</t>
  </si>
  <si>
    <t>22/1(22)</t>
  </si>
  <si>
    <t>20/1(18)</t>
  </si>
  <si>
    <t>22/1(3)</t>
  </si>
  <si>
    <t xml:space="preserve">  (may not be used as a #1 PR)</t>
  </si>
  <si>
    <t>Wallow, Garret</t>
  </si>
  <si>
    <t>25/1 (1)</t>
  </si>
  <si>
    <t>18/1(9)</t>
  </si>
  <si>
    <t>Ward, Jay</t>
  </si>
  <si>
    <t>25/1 (14)</t>
  </si>
  <si>
    <t>Washington Jr., Broderick</t>
  </si>
  <si>
    <t xml:space="preserve">  (not allowed to play PR #1)</t>
  </si>
  <si>
    <t>Watkins, Quez</t>
  </si>
  <si>
    <t>17/1(1)</t>
  </si>
  <si>
    <t>17/1(12)</t>
  </si>
  <si>
    <t>Watts, Armon</t>
  </si>
  <si>
    <t>Watts, Markees</t>
  </si>
  <si>
    <t>Watts, Xavier</t>
  </si>
  <si>
    <t>Webb, Sam</t>
  </si>
  <si>
    <t>16/1(1)</t>
  </si>
  <si>
    <t>LLB/ILB</t>
  </si>
  <si>
    <t>West, C.J.</t>
  </si>
  <si>
    <t>Wester, LaJoihntay</t>
  </si>
  <si>
    <t>19/1(8)</t>
  </si>
  <si>
    <t>40-9/0-9</t>
  </si>
  <si>
    <t>40-2/00-2</t>
  </si>
  <si>
    <t>4-5  144</t>
  </si>
  <si>
    <t>17/1(9)</t>
  </si>
  <si>
    <t>Whiteside, Nick</t>
  </si>
  <si>
    <t>24/1 (30)</t>
  </si>
  <si>
    <t>24/1(10)</t>
  </si>
  <si>
    <t>Wilcox, Mitchell</t>
  </si>
  <si>
    <t>Williams, Elijah</t>
  </si>
  <si>
    <t>0-0  48</t>
  </si>
  <si>
    <t>0-2  139</t>
  </si>
  <si>
    <t>Williams, Jonah</t>
  </si>
  <si>
    <t>20/1(22)</t>
  </si>
  <si>
    <t>0-0  316</t>
  </si>
  <si>
    <t>15/1(4)</t>
  </si>
  <si>
    <t>17/1(18)</t>
  </si>
  <si>
    <t>Williams, Mykel</t>
  </si>
  <si>
    <t>25/1 (11)</t>
  </si>
  <si>
    <t>Williams, Nick</t>
  </si>
  <si>
    <t>Williams, Nohl</t>
  </si>
  <si>
    <t>19/1(23)</t>
  </si>
  <si>
    <t>Williams, Trayveon</t>
  </si>
  <si>
    <t>0-2  15</t>
  </si>
  <si>
    <t>0-0  6</t>
  </si>
  <si>
    <t>10/1(10)</t>
  </si>
  <si>
    <t>Williams, Tyleik</t>
  </si>
  <si>
    <t>25/1 (28)</t>
  </si>
  <si>
    <t>20/1 (10)</t>
  </si>
  <si>
    <t>20/1(16)</t>
  </si>
  <si>
    <t>22/1(8)</t>
  </si>
  <si>
    <t>Wilson, Jared</t>
  </si>
  <si>
    <t>4-4  16</t>
  </si>
  <si>
    <t>12/1(3)</t>
  </si>
  <si>
    <t>Winfield Jr., Antoine</t>
  </si>
  <si>
    <t>20/1(10)</t>
  </si>
  <si>
    <t>Winston Jr., Kevin</t>
  </si>
  <si>
    <t>15/1(3)</t>
  </si>
  <si>
    <t>20/1(5)</t>
  </si>
  <si>
    <t>Wise Jr., Deatrich</t>
  </si>
  <si>
    <t>23/1(2)</t>
  </si>
  <si>
    <t>Woods, Charles</t>
  </si>
  <si>
    <t>Woodson, Craig</t>
  </si>
  <si>
    <t>22/1(14)</t>
  </si>
  <si>
    <t>5  (Woolen, Tariq)</t>
  </si>
  <si>
    <t>Wormley, Chris</t>
  </si>
  <si>
    <t>Wright, Nahshon</t>
  </si>
  <si>
    <t>23/1(15)</t>
  </si>
  <si>
    <t>Young, Cameron</t>
  </si>
  <si>
    <t>20/1(2)</t>
  </si>
  <si>
    <t>Zabel, Grey</t>
  </si>
  <si>
    <t>25/1 (18)</t>
  </si>
  <si>
    <t xml:space="preserve">0-0  63 </t>
  </si>
  <si>
    <t>ARIZONA CARDINALS -- Dan T.</t>
  </si>
  <si>
    <t>ATLANTA FALCONS -- Jason</t>
  </si>
  <si>
    <t>BALTIMORE RAVENS -- Zeb</t>
  </si>
  <si>
    <t>BUFFALO BILLS -- Brian</t>
  </si>
  <si>
    <t>2025 No #10</t>
  </si>
  <si>
    <t>2025 KC #6, ATL #8</t>
  </si>
  <si>
    <t>2025 No #1, NO #3, TEN #3, No #4, No #5, SEA #5, No #7, No #8, CIN #10</t>
  </si>
  <si>
    <t>CAROLINA PANTHERS --  Justin N.</t>
  </si>
  <si>
    <t>2025 WAS #2, DET #4</t>
  </si>
  <si>
    <t xml:space="preserve">CHICAGO BEARS --  Brandon N. </t>
  </si>
  <si>
    <t>2025 No #3, No #9, No #10</t>
  </si>
  <si>
    <t>CINCINNATI BENGALS -- Dave</t>
  </si>
  <si>
    <t>2025 No #1, No #3, WAS #3, No #4, ATL #7, HOU #7, IND #7, TB #7, No #10</t>
  </si>
  <si>
    <t>CLEVELAND BROWNS -- Bob M.</t>
  </si>
  <si>
    <t>DALLAS COWBOYS -- Tim Boller</t>
  </si>
  <si>
    <t>2025 GB #4, PIT #6</t>
  </si>
  <si>
    <t>DETROIT LIONS -- Mick</t>
  </si>
  <si>
    <t>2025 No #1, No #4, No #5</t>
  </si>
  <si>
    <t>GREEN BAY PACKERS -- Butch</t>
  </si>
  <si>
    <t>2025 No #1, No #4</t>
  </si>
  <si>
    <t>HOUSTON TEXANS -- J.C.</t>
  </si>
  <si>
    <t>2025 No #1, WAS #4, PIT #5, No #7, PIT #7</t>
  </si>
  <si>
    <t>INDIANAPOLIS COLTS -- Jody</t>
  </si>
  <si>
    <t>2025 ATL #1, GB #1, KC #3, ATL #4, No #7</t>
  </si>
  <si>
    <t>JACKSONVILLE JAGUARS -- Ryan P.</t>
  </si>
  <si>
    <t>KANSAS CITY CHIEFS -- Dale</t>
  </si>
  <si>
    <t>2025 No #3, No #6</t>
  </si>
  <si>
    <t>LAS VEGAS RAIDERS -- Aaron</t>
  </si>
  <si>
    <t>2025 No #3, ATL#5, No #8</t>
  </si>
  <si>
    <t>LOS ANGELES RAMS -- Michael Re.</t>
  </si>
  <si>
    <t>NEW ENGLAND PATRIOTS -- Brian H.</t>
  </si>
  <si>
    <t>NEW ORLEANS SAINTS -- Mike V.</t>
  </si>
  <si>
    <t>NEW YORK GIANTS -- Joe</t>
  </si>
  <si>
    <t>2025 CIN #3, No #4</t>
  </si>
  <si>
    <t>NEW YORK JETS -- Tom V.</t>
  </si>
  <si>
    <t>PHILADELPHIA EAGLES -- Joe D.</t>
  </si>
  <si>
    <t>2025 NYG #4, DET #5, TB #6, LAV #8</t>
  </si>
  <si>
    <t>PITTSBURGH STEELERS -- Ron</t>
  </si>
  <si>
    <t>2025 No #5, No #6, Comp #6, No #7, TEN #7</t>
  </si>
  <si>
    <t xml:space="preserve">SEATTLE SEAHAWKS -- Dennis </t>
  </si>
  <si>
    <t>2025 LAV #3, No #5</t>
  </si>
  <si>
    <t>TAMPA BAY BUCS -- Michael S.</t>
  </si>
  <si>
    <t>2025 DET #1, NE #1, CHI #3, NE #4, No #6</t>
  </si>
  <si>
    <t>2025 No #7, BUF #10</t>
  </si>
  <si>
    <t>WASHINGTON REDSKINS -- Keith M.</t>
  </si>
  <si>
    <t>Strong Jr., Pierre</t>
  </si>
  <si>
    <t>2025 No #1, HOU #1, No #2, No #3, No #4, CIN #4; 2026 No #1</t>
  </si>
  <si>
    <t>LOS ANGELES CHARGERS -- Stryker Crowley</t>
  </si>
  <si>
    <t>TENNESSEE TITANS -- Nick</t>
  </si>
  <si>
    <t>CIN #1, GB #2, No #3, CHI #9, CHI #10; 2026 WAS #1</t>
  </si>
  <si>
    <t>2025 No #2, No #3, GB #3, No #4, CIN #4; 2026 No #1, GB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</si>
</sst>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0"/>
      <name val="Arial"/>
      <charset val="1"/>
    </font>
    <font>
      <sz val="11"/>
      <color theme="1"/>
      <name val="Calibri"/>
      <family val="2"/>
      <scheme val="minor"/>
    </font>
    <font>
      <sz val="11"/>
      <color theme="1"/>
      <name val="Calibri"/>
      <family val="2"/>
      <scheme val="minor"/>
    </font>
    <font>
      <sz val="10"/>
      <name val="Arial"/>
      <family val="2"/>
      <charset val="1"/>
    </font>
    <font>
      <sz val="10"/>
      <name val="Verdana"/>
      <family val="2"/>
      <charset val="1"/>
    </font>
    <font>
      <sz val="11"/>
      <color theme="1"/>
      <name val="Calibri"/>
      <family val="2"/>
      <charset val="1"/>
    </font>
    <font>
      <u/>
      <sz val="10"/>
      <name val="Arial"/>
      <family val="2"/>
      <charset val="1"/>
    </font>
    <font>
      <b/>
      <sz val="10"/>
      <name val="Arial"/>
      <family val="2"/>
      <charset val="1"/>
    </font>
    <font>
      <b/>
      <u/>
      <sz val="14"/>
      <color rgb="FF0070C0"/>
      <name val="Arial"/>
      <family val="2"/>
      <charset val="1"/>
    </font>
    <font>
      <b/>
      <sz val="14"/>
      <name val="Arial"/>
      <family val="2"/>
      <charset val="1"/>
    </font>
    <font>
      <b/>
      <u/>
      <sz val="14"/>
      <name val="Arial"/>
      <family val="2"/>
      <charset val="1"/>
    </font>
    <font>
      <sz val="10"/>
      <color theme="1"/>
      <name val="Arial"/>
      <family val="2"/>
      <charset val="1"/>
    </font>
    <font>
      <b/>
      <u/>
      <sz val="14"/>
      <color theme="5" tint="-0.249977111117893"/>
      <name val="Arial"/>
      <family val="2"/>
      <charset val="1"/>
    </font>
    <font>
      <b/>
      <u/>
      <sz val="13"/>
      <name val="Arial"/>
      <family val="2"/>
      <charset val="1"/>
    </font>
    <font>
      <b/>
      <u/>
      <sz val="13.5"/>
      <name val="Arial"/>
      <family val="2"/>
      <charset val="1"/>
    </font>
    <font>
      <u/>
      <sz val="10"/>
      <color rgb="FF0000FF"/>
      <name val="Arial"/>
      <family val="2"/>
      <charset val="1"/>
    </font>
    <font>
      <sz val="10"/>
      <name val="Arial"/>
      <family val="2"/>
    </font>
    <font>
      <sz val="10"/>
      <name val="Verdana"/>
      <family val="2"/>
    </font>
    <font>
      <sz val="10"/>
      <name val="Calibri"/>
      <family val="2"/>
      <scheme val="minor"/>
    </font>
    <font>
      <sz val="12"/>
      <name val="Times New Roman"/>
      <family val="1"/>
    </font>
    <font>
      <sz val="10"/>
      <color theme="1"/>
      <name val="Arial"/>
      <family val="2"/>
    </font>
    <font>
      <sz val="8.6"/>
      <color rgb="FF000000"/>
      <name val="Verdana"/>
      <family val="2"/>
    </font>
    <font>
      <b/>
      <sz val="8.6"/>
      <color rgb="FF000000"/>
      <name val="Verdana"/>
      <family val="2"/>
    </font>
    <font>
      <u/>
      <sz val="10"/>
      <name val="Arial"/>
      <family val="2"/>
    </font>
    <font>
      <b/>
      <u/>
      <sz val="14"/>
      <name val="Arial"/>
      <family val="2"/>
    </font>
  </fonts>
  <fills count="9">
    <fill>
      <patternFill patternType="none"/>
    </fill>
    <fill>
      <patternFill patternType="gray125"/>
    </fill>
    <fill>
      <patternFill patternType="solid">
        <fgColor rgb="FFFFFFCC"/>
        <bgColor rgb="FFFFFFFF"/>
      </patternFill>
    </fill>
    <fill>
      <patternFill patternType="solid">
        <fgColor theme="4" tint="0.79989013336588644"/>
        <bgColor rgb="FFCCFFFF"/>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rgb="FFFFFFFF"/>
        <bgColor indexed="64"/>
      </patternFill>
    </fill>
    <fill>
      <patternFill patternType="solid">
        <fgColor rgb="FFFFCC66"/>
        <bgColor indexed="64"/>
      </patternFill>
    </fill>
    <fill>
      <patternFill patternType="solid">
        <fgColor rgb="FFFFFF88"/>
        <bgColor indexed="64"/>
      </patternFill>
    </fill>
  </fills>
  <borders count="10">
    <border>
      <left/>
      <right/>
      <top/>
      <bottom/>
      <diagonal/>
    </border>
    <border>
      <left style="thin">
        <color rgb="FFC0C0C0"/>
      </left>
      <right style="thin">
        <color rgb="FFC0C0C0"/>
      </right>
      <top style="thin">
        <color rgb="FFC0C0C0"/>
      </top>
      <bottom style="thin">
        <color rgb="FFC0C0C0"/>
      </bottom>
      <diagonal/>
    </border>
    <border>
      <left/>
      <right/>
      <top style="thin">
        <color theme="4" tint="0.39988402966399123"/>
      </top>
      <bottom style="thin">
        <color theme="4" tint="0.39988402966399123"/>
      </bottom>
      <diagonal/>
    </border>
    <border>
      <left/>
      <right style="thin">
        <color auto="1"/>
      </right>
      <top style="thin">
        <color theme="0"/>
      </top>
      <bottom style="thin">
        <color theme="0"/>
      </bottom>
      <diagonal/>
    </border>
    <border>
      <left style="thin">
        <color auto="1"/>
      </left>
      <right style="thin">
        <color auto="1"/>
      </right>
      <top style="thin">
        <color theme="0"/>
      </top>
      <bottom style="thin">
        <color theme="0"/>
      </bottom>
      <diagonal/>
    </border>
    <border>
      <left/>
      <right style="thin">
        <color indexed="64"/>
      </right>
      <top/>
      <bottom/>
      <diagonal/>
    </border>
    <border>
      <left style="medium">
        <color rgb="FFDDDDDD"/>
      </left>
      <right/>
      <top/>
      <bottom style="dotted">
        <color rgb="FFDDDDDD"/>
      </bottom>
      <diagonal/>
    </border>
    <border>
      <left style="medium">
        <color rgb="FFDDDDDD"/>
      </left>
      <right/>
      <top/>
      <bottom/>
      <diagonal/>
    </border>
    <border>
      <left style="medium">
        <color rgb="FFDDDDDD"/>
      </left>
      <right/>
      <top style="medium">
        <color rgb="FF747678"/>
      </top>
      <bottom style="medium">
        <color rgb="FF747678"/>
      </bottom>
      <diagonal/>
    </border>
    <border>
      <left style="medium">
        <color rgb="FF747678"/>
      </left>
      <right style="medium">
        <color rgb="FF747678"/>
      </right>
      <top style="medium">
        <color rgb="FF747678"/>
      </top>
      <bottom style="medium">
        <color rgb="FF747678"/>
      </bottom>
      <diagonal/>
    </border>
  </borders>
  <cellStyleXfs count="21">
    <xf numFmtId="0" fontId="0" fillId="0" borderId="0"/>
    <xf numFmtId="0"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5" fillId="0" borderId="0"/>
    <xf numFmtId="0" fontId="16" fillId="2" borderId="1"/>
    <xf numFmtId="0" fontId="17" fillId="0" borderId="0"/>
    <xf numFmtId="0" fontId="17" fillId="0" borderId="0"/>
    <xf numFmtId="0" fontId="16" fillId="0" borderId="0"/>
    <xf numFmtId="0" fontId="2" fillId="0" borderId="0"/>
    <xf numFmtId="0" fontId="16" fillId="0" borderId="0"/>
    <xf numFmtId="0" fontId="2" fillId="0" borderId="0"/>
    <xf numFmtId="0" fontId="16" fillId="0" borderId="0"/>
  </cellStyleXfs>
  <cellXfs count="162">
    <xf numFmtId="0" fontId="0" fillId="0" borderId="0" xfId="0"/>
    <xf numFmtId="0" fontId="0" fillId="0" borderId="0" xfId="0" applyAlignment="1">
      <alignment horizontal="left" vertical="center"/>
    </xf>
    <xf numFmtId="0" fontId="6" fillId="0" borderId="0" xfId="4" applyFont="1"/>
    <xf numFmtId="0" fontId="6" fillId="0" borderId="0" xfId="4" applyFont="1" applyAlignment="1">
      <alignment horizontal="left"/>
    </xf>
    <xf numFmtId="0" fontId="6" fillId="0" borderId="0" xfId="4" applyFont="1" applyAlignment="1">
      <alignment horizontal="left" vertical="center"/>
    </xf>
    <xf numFmtId="49" fontId="6" fillId="0" borderId="0" xfId="4" applyNumberFormat="1" applyFont="1" applyAlignment="1">
      <alignment horizontal="left"/>
    </xf>
    <xf numFmtId="49" fontId="6" fillId="0" borderId="0" xfId="4" applyNumberFormat="1" applyFont="1"/>
    <xf numFmtId="0" fontId="3" fillId="0" borderId="0" xfId="2"/>
    <xf numFmtId="49" fontId="0" fillId="0" borderId="0" xfId="0" applyNumberFormat="1"/>
    <xf numFmtId="0" fontId="0" fillId="0" borderId="0" xfId="0" applyAlignment="1">
      <alignment horizontal="left"/>
    </xf>
    <xf numFmtId="49" fontId="7" fillId="0" borderId="0" xfId="0" applyNumberFormat="1" applyFont="1" applyAlignment="1">
      <alignment horizontal="left" vertical="center"/>
    </xf>
    <xf numFmtId="49" fontId="7" fillId="0" borderId="0" xfId="0" applyNumberFormat="1" applyFont="1"/>
    <xf numFmtId="0" fontId="8" fillId="0" borderId="0" xfId="0" applyFont="1"/>
    <xf numFmtId="0" fontId="9" fillId="0" borderId="0" xfId="0" applyFont="1" applyAlignment="1">
      <alignment horizontal="left" vertical="center"/>
    </xf>
    <xf numFmtId="0" fontId="9" fillId="0" borderId="0" xfId="0" applyFont="1"/>
    <xf numFmtId="0" fontId="10" fillId="0" borderId="0" xfId="0" applyFont="1"/>
    <xf numFmtId="0" fontId="3" fillId="0" borderId="0" xfId="0" applyFont="1"/>
    <xf numFmtId="0" fontId="7" fillId="0" borderId="0" xfId="0" applyFont="1"/>
    <xf numFmtId="0" fontId="11" fillId="0" borderId="2" xfId="2" applyFont="1" applyBorder="1" applyAlignment="1">
      <alignment horizontal="left"/>
    </xf>
    <xf numFmtId="0" fontId="3" fillId="0" borderId="0" xfId="4"/>
    <xf numFmtId="14" fontId="3" fillId="0" borderId="0" xfId="4" applyNumberFormat="1" applyAlignment="1">
      <alignment horizontal="left" vertical="center"/>
    </xf>
    <xf numFmtId="0" fontId="11" fillId="0" borderId="2" xfId="4" applyFont="1" applyBorder="1" applyAlignment="1">
      <alignment horizontal="left"/>
    </xf>
    <xf numFmtId="0" fontId="3" fillId="0" borderId="0" xfId="9" applyFont="1"/>
    <xf numFmtId="14" fontId="3" fillId="0" borderId="0" xfId="9" applyNumberFormat="1" applyFont="1" applyAlignment="1">
      <alignment horizontal="left"/>
    </xf>
    <xf numFmtId="14" fontId="3" fillId="0" borderId="0" xfId="9" applyNumberFormat="1" applyFont="1"/>
    <xf numFmtId="0" fontId="4" fillId="0" borderId="0" xfId="9"/>
    <xf numFmtId="0" fontId="3" fillId="0" borderId="0" xfId="4" applyAlignment="1">
      <alignment horizontal="left"/>
    </xf>
    <xf numFmtId="14" fontId="3" fillId="0" borderId="0" xfId="4" applyNumberFormat="1" applyAlignment="1">
      <alignment horizontal="left"/>
    </xf>
    <xf numFmtId="49" fontId="3" fillId="0" borderId="0" xfId="4" applyNumberFormat="1" applyAlignment="1">
      <alignment horizontal="left"/>
    </xf>
    <xf numFmtId="0" fontId="4" fillId="0" borderId="0" xfId="9" applyAlignment="1">
      <alignment horizontal="center"/>
    </xf>
    <xf numFmtId="49" fontId="3" fillId="0" borderId="0" xfId="4" applyNumberFormat="1"/>
    <xf numFmtId="0" fontId="3" fillId="0" borderId="2" xfId="4" applyBorder="1"/>
    <xf numFmtId="0" fontId="3" fillId="0" borderId="2" xfId="4" applyBorder="1" applyAlignment="1">
      <alignment horizontal="left"/>
    </xf>
    <xf numFmtId="0" fontId="0" fillId="0" borderId="2" xfId="0" applyBorder="1"/>
    <xf numFmtId="0" fontId="11" fillId="0" borderId="0" xfId="2" applyFont="1" applyAlignment="1">
      <alignment horizontal="left"/>
    </xf>
    <xf numFmtId="14" fontId="0" fillId="0" borderId="0" xfId="0" applyNumberFormat="1" applyAlignment="1">
      <alignment horizontal="left" vertical="center"/>
    </xf>
    <xf numFmtId="49" fontId="0" fillId="0" borderId="0" xfId="0" applyNumberFormat="1" applyAlignment="1">
      <alignment horizontal="left"/>
    </xf>
    <xf numFmtId="49" fontId="3" fillId="0" borderId="0" xfId="5" applyNumberFormat="1"/>
    <xf numFmtId="0" fontId="4" fillId="0" borderId="2" xfId="9" applyBorder="1"/>
    <xf numFmtId="0" fontId="3" fillId="0" borderId="0" xfId="4" applyAlignment="1">
      <alignment horizontal="left" vertical="center"/>
    </xf>
    <xf numFmtId="14" fontId="0" fillId="0" borderId="0" xfId="0" applyNumberFormat="1" applyAlignment="1">
      <alignment horizontal="left"/>
    </xf>
    <xf numFmtId="0" fontId="12" fillId="0" borderId="0" xfId="0" applyFont="1"/>
    <xf numFmtId="0" fontId="7" fillId="0" borderId="0" xfId="4" applyFont="1"/>
    <xf numFmtId="49" fontId="0" fillId="0" borderId="2" xfId="0" applyNumberFormat="1" applyBorder="1" applyAlignment="1">
      <alignment horizontal="left"/>
    </xf>
    <xf numFmtId="0" fontId="11" fillId="0" borderId="0" xfId="4" applyFont="1" applyAlignment="1">
      <alignment horizontal="left"/>
    </xf>
    <xf numFmtId="0" fontId="7" fillId="0" borderId="0" xfId="4" applyFont="1" applyAlignment="1">
      <alignment horizontal="left" vertical="center"/>
    </xf>
    <xf numFmtId="0" fontId="3" fillId="0" borderId="2" xfId="0" applyFont="1" applyBorder="1"/>
    <xf numFmtId="0" fontId="3" fillId="0" borderId="2" xfId="9" applyFont="1" applyBorder="1"/>
    <xf numFmtId="0" fontId="13" fillId="0" borderId="0" xfId="0" applyFont="1"/>
    <xf numFmtId="0" fontId="3" fillId="0" borderId="0" xfId="0" applyFont="1" applyAlignment="1">
      <alignment horizontal="left"/>
    </xf>
    <xf numFmtId="49" fontId="3" fillId="0" borderId="0" xfId="0" applyNumberFormat="1" applyFont="1" applyAlignment="1">
      <alignment horizontal="left"/>
    </xf>
    <xf numFmtId="0" fontId="9" fillId="0" borderId="0" xfId="0" applyFont="1" applyAlignment="1">
      <alignment horizontal="right"/>
    </xf>
    <xf numFmtId="49" fontId="3" fillId="0" borderId="2" xfId="4" applyNumberFormat="1" applyBorder="1" applyAlignment="1">
      <alignment horizontal="left"/>
    </xf>
    <xf numFmtId="0" fontId="14" fillId="0" borderId="0" xfId="0" applyFont="1"/>
    <xf numFmtId="16" fontId="7" fillId="0" borderId="0" xfId="4" applyNumberFormat="1" applyFont="1"/>
    <xf numFmtId="16" fontId="7" fillId="0" borderId="0" xfId="0" applyNumberFormat="1" applyFont="1"/>
    <xf numFmtId="0" fontId="3" fillId="0" borderId="0" xfId="4" applyAlignment="1">
      <alignment horizontal="center"/>
    </xf>
    <xf numFmtId="164" fontId="3" fillId="0" borderId="0" xfId="4" applyNumberFormat="1" applyAlignment="1">
      <alignment horizontal="center"/>
    </xf>
    <xf numFmtId="2" fontId="3" fillId="0" borderId="0" xfId="4" applyNumberFormat="1" applyAlignment="1">
      <alignment horizontal="center"/>
    </xf>
    <xf numFmtId="1" fontId="3" fillId="0" borderId="0" xfId="4" applyNumberFormat="1" applyAlignment="1">
      <alignment horizontal="center"/>
    </xf>
    <xf numFmtId="49" fontId="3" fillId="0" borderId="0" xfId="6" applyNumberFormat="1" applyAlignment="1">
      <alignment horizontal="left"/>
    </xf>
    <xf numFmtId="0" fontId="3" fillId="0" borderId="0" xfId="6"/>
    <xf numFmtId="49" fontId="3" fillId="0" borderId="0" xfId="6" applyNumberFormat="1"/>
    <xf numFmtId="164" fontId="3" fillId="0" borderId="0" xfId="6" applyNumberFormat="1" applyAlignment="1">
      <alignment horizontal="left"/>
    </xf>
    <xf numFmtId="164" fontId="3" fillId="0" borderId="0" xfId="6" applyNumberFormat="1" applyAlignment="1">
      <alignment horizontal="center"/>
    </xf>
    <xf numFmtId="0" fontId="3" fillId="0" borderId="0" xfId="6" applyAlignment="1">
      <alignment horizontal="center"/>
    </xf>
    <xf numFmtId="0" fontId="3" fillId="0" borderId="0" xfId="6" applyAlignment="1">
      <alignment horizontal="left"/>
    </xf>
    <xf numFmtId="0" fontId="6" fillId="0" borderId="0" xfId="0" applyFont="1"/>
    <xf numFmtId="49" fontId="6" fillId="0" borderId="0" xfId="0" applyNumberFormat="1" applyFont="1" applyAlignment="1">
      <alignment horizontal="left"/>
    </xf>
    <xf numFmtId="0" fontId="15" fillId="0" borderId="0" xfId="1"/>
    <xf numFmtId="0" fontId="17" fillId="0" borderId="0" xfId="14" applyAlignment="1">
      <alignment horizontal="center"/>
    </xf>
    <xf numFmtId="0" fontId="17" fillId="0" borderId="0" xfId="15"/>
    <xf numFmtId="49" fontId="17" fillId="0" borderId="0" xfId="15" applyNumberFormat="1"/>
    <xf numFmtId="49" fontId="17" fillId="0" borderId="0" xfId="15" applyNumberFormat="1" applyAlignment="1">
      <alignment horizontal="center"/>
    </xf>
    <xf numFmtId="0" fontId="17" fillId="0" borderId="0" xfId="15" applyAlignment="1">
      <alignment horizontal="center"/>
    </xf>
    <xf numFmtId="0" fontId="2" fillId="0" borderId="0" xfId="17" applyAlignment="1">
      <alignment horizontal="center"/>
    </xf>
    <xf numFmtId="0" fontId="16" fillId="0" borderId="5" xfId="16" applyBorder="1"/>
    <xf numFmtId="49" fontId="16" fillId="0" borderId="5" xfId="16" applyNumberFormat="1" applyBorder="1"/>
    <xf numFmtId="0" fontId="16" fillId="0" borderId="5" xfId="18" applyBorder="1"/>
    <xf numFmtId="0" fontId="17" fillId="0" borderId="5" xfId="15" applyBorder="1"/>
    <xf numFmtId="0" fontId="18" fillId="0" borderId="5" xfId="15" applyFont="1" applyBorder="1"/>
    <xf numFmtId="0" fontId="2" fillId="0" borderId="5" xfId="19" applyBorder="1"/>
    <xf numFmtId="0" fontId="19" fillId="0" borderId="5" xfId="16" applyFont="1" applyBorder="1"/>
    <xf numFmtId="0" fontId="2" fillId="0" borderId="5" xfId="17" applyBorder="1"/>
    <xf numFmtId="0" fontId="16" fillId="0" borderId="4" xfId="16" applyBorder="1"/>
    <xf numFmtId="49" fontId="16" fillId="0" borderId="0" xfId="16" applyNumberFormat="1"/>
    <xf numFmtId="0" fontId="4" fillId="0" borderId="0" xfId="10"/>
    <xf numFmtId="14" fontId="6" fillId="0" borderId="0" xfId="0" applyNumberFormat="1" applyFont="1" applyAlignment="1">
      <alignment horizontal="left"/>
    </xf>
    <xf numFmtId="14" fontId="17" fillId="0" borderId="0" xfId="14" applyNumberFormat="1" applyAlignment="1">
      <alignment horizontal="center"/>
    </xf>
    <xf numFmtId="14" fontId="17" fillId="0" borderId="0" xfId="15" applyNumberFormat="1" applyAlignment="1">
      <alignment horizontal="center"/>
    </xf>
    <xf numFmtId="0" fontId="16" fillId="0" borderId="0" xfId="16"/>
    <xf numFmtId="0" fontId="3" fillId="0" borderId="5" xfId="4" applyBorder="1"/>
    <xf numFmtId="49" fontId="7" fillId="0" borderId="0" xfId="0" applyNumberFormat="1" applyFont="1" applyAlignment="1">
      <alignment horizontal="left"/>
    </xf>
    <xf numFmtId="0" fontId="9" fillId="0" borderId="0" xfId="0" applyFont="1" applyAlignment="1">
      <alignment horizontal="left"/>
    </xf>
    <xf numFmtId="0" fontId="7" fillId="0" borderId="0" xfId="4" applyFont="1" applyAlignment="1">
      <alignment horizontal="left"/>
    </xf>
    <xf numFmtId="0" fontId="21" fillId="6" borderId="6" xfId="0" applyFont="1" applyFill="1" applyBorder="1" applyAlignment="1">
      <alignment horizontal="right" vertical="center"/>
    </xf>
    <xf numFmtId="0" fontId="22" fillId="6" borderId="6" xfId="0" applyFont="1" applyFill="1" applyBorder="1" applyAlignment="1">
      <alignment horizontal="right" vertical="center"/>
    </xf>
    <xf numFmtId="0" fontId="21" fillId="6" borderId="8" xfId="0" applyFont="1" applyFill="1" applyBorder="1" applyAlignment="1">
      <alignment horizontal="right" vertical="center"/>
    </xf>
    <xf numFmtId="0" fontId="21" fillId="6" borderId="9" xfId="0" applyFont="1" applyFill="1" applyBorder="1" applyAlignment="1">
      <alignment horizontal="right" vertical="center"/>
    </xf>
    <xf numFmtId="0" fontId="21" fillId="6" borderId="7" xfId="0" applyFont="1" applyFill="1" applyBorder="1" applyAlignment="1">
      <alignment horizontal="right" vertical="center"/>
    </xf>
    <xf numFmtId="0" fontId="16" fillId="0" borderId="0" xfId="0" applyFont="1"/>
    <xf numFmtId="0" fontId="20" fillId="5" borderId="3" xfId="16" applyFont="1" applyFill="1" applyBorder="1"/>
    <xf numFmtId="0" fontId="20" fillId="4" borderId="3" xfId="16" applyFont="1" applyFill="1" applyBorder="1"/>
    <xf numFmtId="0" fontId="22" fillId="7" borderId="6" xfId="0" applyFont="1" applyFill="1" applyBorder="1" applyAlignment="1">
      <alignment horizontal="right" vertical="center"/>
    </xf>
    <xf numFmtId="0" fontId="21" fillId="8" borderId="7" xfId="0" applyFont="1" applyFill="1" applyBorder="1" applyAlignment="1">
      <alignment horizontal="right" vertical="center"/>
    </xf>
    <xf numFmtId="0" fontId="2" fillId="5" borderId="3" xfId="19" applyFill="1" applyBorder="1"/>
    <xf numFmtId="0" fontId="3" fillId="0" borderId="4" xfId="4" applyBorder="1"/>
    <xf numFmtId="0" fontId="16" fillId="0" borderId="0" xfId="20" applyAlignment="1">
      <alignment horizontal="center"/>
    </xf>
    <xf numFmtId="0" fontId="16" fillId="0" borderId="0" xfId="20"/>
    <xf numFmtId="49" fontId="16" fillId="0" borderId="0" xfId="20" applyNumberFormat="1" applyAlignment="1">
      <alignment horizontal="left"/>
    </xf>
    <xf numFmtId="0" fontId="23" fillId="0" borderId="0" xfId="20" applyFont="1" applyAlignment="1">
      <alignment horizontal="center"/>
    </xf>
    <xf numFmtId="0" fontId="23" fillId="0" borderId="0" xfId="20" applyFont="1"/>
    <xf numFmtId="0" fontId="23" fillId="0" borderId="0" xfId="20" applyFont="1" applyAlignment="1">
      <alignment horizontal="left"/>
    </xf>
    <xf numFmtId="49" fontId="23" fillId="0" borderId="0" xfId="20" applyNumberFormat="1" applyFont="1" applyAlignment="1">
      <alignment horizontal="left"/>
    </xf>
    <xf numFmtId="164" fontId="16" fillId="0" borderId="0" xfId="20" applyNumberFormat="1" applyAlignment="1">
      <alignment horizontal="center"/>
    </xf>
    <xf numFmtId="164" fontId="16" fillId="0" borderId="0" xfId="20" applyNumberFormat="1" applyAlignment="1">
      <alignment horizontal="left"/>
    </xf>
    <xf numFmtId="0" fontId="16" fillId="0" borderId="0" xfId="20" applyAlignment="1">
      <alignment horizontal="left"/>
    </xf>
    <xf numFmtId="1" fontId="16" fillId="0" borderId="0" xfId="20" applyNumberFormat="1" applyAlignment="1">
      <alignment horizontal="left"/>
    </xf>
    <xf numFmtId="49" fontId="3" fillId="0" borderId="0" xfId="7" applyNumberFormat="1" applyAlignment="1">
      <alignment horizontal="left"/>
    </xf>
    <xf numFmtId="2" fontId="16" fillId="0" borderId="0" xfId="20" applyNumberFormat="1" applyAlignment="1">
      <alignment horizontal="center"/>
    </xf>
    <xf numFmtId="49" fontId="16" fillId="0" borderId="0" xfId="20" applyNumberFormat="1"/>
    <xf numFmtId="164" fontId="16" fillId="0" borderId="0" xfId="20" quotePrefix="1" applyNumberFormat="1" applyAlignment="1">
      <alignment horizontal="center"/>
    </xf>
    <xf numFmtId="164" fontId="16" fillId="0" borderId="0" xfId="20" quotePrefix="1" applyNumberFormat="1" applyAlignment="1">
      <alignment horizontal="left"/>
    </xf>
    <xf numFmtId="14" fontId="16" fillId="0" borderId="0" xfId="20" applyNumberFormat="1" applyAlignment="1">
      <alignment horizontal="left"/>
    </xf>
    <xf numFmtId="2" fontId="16" fillId="0" borderId="0" xfId="20" applyNumberFormat="1" applyAlignment="1">
      <alignment horizontal="right"/>
    </xf>
    <xf numFmtId="0" fontId="16" fillId="0" borderId="0" xfId="20" quotePrefix="1" applyAlignment="1">
      <alignment horizontal="left"/>
    </xf>
    <xf numFmtId="0" fontId="0" fillId="0" borderId="0" xfId="0" quotePrefix="1" applyAlignment="1">
      <alignment horizontal="left"/>
    </xf>
    <xf numFmtId="49" fontId="16" fillId="0" borderId="0" xfId="0" applyNumberFormat="1" applyFont="1"/>
    <xf numFmtId="2" fontId="0" fillId="0" borderId="0" xfId="0" applyNumberFormat="1" applyAlignment="1">
      <alignment horizontal="right"/>
    </xf>
    <xf numFmtId="49" fontId="16" fillId="0" borderId="0" xfId="0" applyNumberFormat="1" applyFont="1" applyAlignment="1">
      <alignment horizontal="left"/>
    </xf>
    <xf numFmtId="0" fontId="23" fillId="0" borderId="0" xfId="0" applyFont="1"/>
    <xf numFmtId="49" fontId="23" fillId="0" borderId="0" xfId="0" applyNumberFormat="1" applyFont="1" applyAlignment="1">
      <alignment horizontal="left"/>
    </xf>
    <xf numFmtId="49" fontId="23" fillId="0" borderId="0" xfId="20" applyNumberFormat="1" applyFont="1"/>
    <xf numFmtId="0" fontId="2" fillId="0" borderId="0" xfId="19"/>
    <xf numFmtId="0" fontId="2" fillId="0" borderId="0" xfId="17"/>
    <xf numFmtId="0" fontId="2" fillId="0" borderId="5" xfId="17" applyBorder="1" applyAlignment="1">
      <alignment horizontal="center"/>
    </xf>
    <xf numFmtId="49" fontId="6" fillId="3" borderId="0" xfId="4" applyNumberFormat="1" applyFont="1" applyFill="1"/>
    <xf numFmtId="49" fontId="0" fillId="3" borderId="0" xfId="0" applyNumberFormat="1" applyFill="1"/>
    <xf numFmtId="49" fontId="7" fillId="3" borderId="0" xfId="0" applyNumberFormat="1" applyFont="1" applyFill="1"/>
    <xf numFmtId="0" fontId="9" fillId="3" borderId="0" xfId="0" applyFont="1" applyFill="1"/>
    <xf numFmtId="0" fontId="0" fillId="3" borderId="0" xfId="0" applyFill="1"/>
    <xf numFmtId="0" fontId="3" fillId="3" borderId="0" xfId="4" applyFill="1"/>
    <xf numFmtId="49" fontId="3" fillId="3" borderId="0" xfId="4" applyNumberFormat="1" applyFill="1"/>
    <xf numFmtId="0" fontId="9" fillId="3" borderId="0" xfId="4" applyFont="1" applyFill="1"/>
    <xf numFmtId="0" fontId="7" fillId="3" borderId="0" xfId="4" applyFont="1" applyFill="1"/>
    <xf numFmtId="0" fontId="16" fillId="0" borderId="0" xfId="4" applyFont="1"/>
    <xf numFmtId="0" fontId="1" fillId="0" borderId="0" xfId="17" applyFont="1" applyAlignment="1">
      <alignment horizontal="center"/>
    </xf>
    <xf numFmtId="0" fontId="16" fillId="0" borderId="0" xfId="0" applyFont="1" applyAlignment="1">
      <alignment horizontal="left"/>
    </xf>
    <xf numFmtId="16" fontId="16" fillId="0" borderId="0" xfId="4" applyNumberFormat="1" applyFont="1"/>
    <xf numFmtId="16" fontId="16" fillId="0" borderId="0" xfId="0" applyNumberFormat="1" applyFont="1"/>
    <xf numFmtId="49" fontId="17" fillId="0" borderId="0" xfId="15" quotePrefix="1" applyNumberFormat="1" applyAlignment="1">
      <alignment horizontal="center"/>
    </xf>
    <xf numFmtId="49" fontId="16" fillId="0" borderId="0" xfId="20" applyNumberFormat="1" applyAlignment="1">
      <alignment horizontal="center"/>
    </xf>
    <xf numFmtId="0" fontId="16" fillId="0" borderId="0" xfId="4" quotePrefix="1" applyFont="1"/>
    <xf numFmtId="1" fontId="3" fillId="0" borderId="0" xfId="6" applyNumberFormat="1" applyAlignment="1">
      <alignment horizontal="center"/>
    </xf>
    <xf numFmtId="49" fontId="16" fillId="0" borderId="0" xfId="20" applyNumberFormat="1" applyAlignment="1">
      <alignment horizontal="right"/>
    </xf>
    <xf numFmtId="49" fontId="16" fillId="0" borderId="0" xfId="20" quotePrefix="1" applyNumberFormat="1"/>
    <xf numFmtId="0" fontId="23" fillId="0" borderId="0" xfId="0" applyFont="1" applyAlignment="1">
      <alignment horizontal="left"/>
    </xf>
    <xf numFmtId="0" fontId="24" fillId="0" borderId="0" xfId="0" applyFont="1"/>
    <xf numFmtId="0" fontId="0" fillId="0" borderId="3" xfId="0" applyBorder="1"/>
    <xf numFmtId="0" fontId="16" fillId="0" borderId="2" xfId="20" applyBorder="1"/>
    <xf numFmtId="0" fontId="11" fillId="0" borderId="0" xfId="4" applyFont="1" applyBorder="1" applyAlignment="1">
      <alignment horizontal="left"/>
    </xf>
    <xf numFmtId="0" fontId="11" fillId="0" borderId="0" xfId="2" applyFont="1" applyBorder="1" applyAlignment="1">
      <alignment horizontal="left"/>
    </xf>
  </cellXfs>
  <cellStyles count="21">
    <cellStyle name="Hyperlink" xfId="1" builtinId="8"/>
    <cellStyle name="Normal" xfId="0" builtinId="0"/>
    <cellStyle name="Normal 10" xfId="19" xr:uid="{00000000-0005-0000-0000-000013000000}"/>
    <cellStyle name="Normal 2" xfId="2" xr:uid="{00000000-0005-0000-0000-000002000000}"/>
    <cellStyle name="Normal 2 2" xfId="3" xr:uid="{00000000-0005-0000-0000-000003000000}"/>
    <cellStyle name="Normal 2 2 2" xfId="4" xr:uid="{00000000-0005-0000-0000-000004000000}"/>
    <cellStyle name="Normal 2 2 3" xfId="20" xr:uid="{00000000-0005-0000-0000-000014000000}"/>
    <cellStyle name="Normal 2 3" xfId="5" xr:uid="{00000000-0005-0000-0000-000005000000}"/>
    <cellStyle name="Normal 2 4" xfId="18" xr:uid="{00000000-0005-0000-0000-000012000000}"/>
    <cellStyle name="Normal 3" xfId="16" xr:uid="{00000000-0005-0000-0000-000010000000}"/>
    <cellStyle name="Normal 3 2" xfId="6" xr:uid="{00000000-0005-0000-0000-000006000000}"/>
    <cellStyle name="Normal 4" xfId="7" xr:uid="{00000000-0005-0000-0000-000007000000}"/>
    <cellStyle name="Normal 4 2" xfId="8" xr:uid="{00000000-0005-0000-0000-000008000000}"/>
    <cellStyle name="Normal 5" xfId="9" xr:uid="{00000000-0005-0000-0000-000009000000}"/>
    <cellStyle name="Normal 5 2" xfId="15" xr:uid="{00000000-0005-0000-0000-00000F000000}"/>
    <cellStyle name="Normal 6" xfId="10" xr:uid="{00000000-0005-0000-0000-00000A000000}"/>
    <cellStyle name="Normal 6 2" xfId="11" xr:uid="{00000000-0005-0000-0000-00000B000000}"/>
    <cellStyle name="Normal 6 2 2" xfId="14" xr:uid="{00000000-0005-0000-0000-00000E000000}"/>
    <cellStyle name="Normal 8" xfId="12" xr:uid="{00000000-0005-0000-0000-00000C000000}"/>
    <cellStyle name="Normal 8 2" xfId="17" xr:uid="{00000000-0005-0000-0000-000011000000}"/>
    <cellStyle name="Note 2" xfId="13" xr:uid="{00000000-0005-0000-0000-00000D000000}"/>
  </cellStyles>
  <dxfs count="1008">
    <dxf>
      <fill>
        <patternFill>
          <bgColor indexed="13"/>
        </patternFill>
      </fill>
    </dxf>
    <dxf>
      <fill>
        <patternFill>
          <bgColor indexed="11"/>
        </patternFill>
      </fill>
    </dxf>
    <dxf>
      <fill>
        <patternFill>
          <bgColor indexed="40"/>
        </patternFill>
      </fill>
    </dxf>
    <dxf>
      <fill>
        <patternFill>
          <bgColor indexed="13"/>
        </patternFill>
      </fill>
    </dxf>
    <dxf>
      <fill>
        <patternFill>
          <bgColor indexed="11"/>
        </patternFill>
      </fill>
    </dxf>
    <dxf>
      <fill>
        <patternFill>
          <bgColor indexed="40"/>
        </patternFill>
      </fill>
    </dxf>
    <dxf>
      <fill>
        <patternFill>
          <bgColor indexed="13"/>
        </patternFill>
      </fill>
    </dxf>
    <dxf>
      <fill>
        <patternFill>
          <bgColor indexed="11"/>
        </patternFill>
      </fill>
    </dxf>
    <dxf>
      <fill>
        <patternFill>
          <bgColor indexed="40"/>
        </patternFill>
      </fill>
    </dxf>
    <dxf>
      <fill>
        <patternFill>
          <bgColor indexed="13"/>
        </patternFill>
      </fill>
    </dxf>
    <dxf>
      <fill>
        <patternFill>
          <bgColor indexed="11"/>
        </patternFill>
      </fill>
    </dxf>
    <dxf>
      <fill>
        <patternFill>
          <bgColor indexed="40"/>
        </patternFill>
      </fill>
    </dxf>
    <dxf>
      <fill>
        <patternFill>
          <bgColor indexed="13"/>
        </patternFill>
      </fill>
    </dxf>
    <dxf>
      <fill>
        <patternFill>
          <bgColor indexed="11"/>
        </patternFill>
      </fill>
    </dxf>
    <dxf>
      <fill>
        <patternFill>
          <bgColor indexed="40"/>
        </patternFill>
      </fill>
    </dxf>
    <dxf>
      <fill>
        <patternFill>
          <bgColor indexed="40"/>
        </patternFill>
      </fill>
    </dxf>
    <dxf>
      <fill>
        <patternFill>
          <bgColor indexed="13"/>
        </patternFill>
      </fill>
    </dxf>
    <dxf>
      <fill>
        <patternFill>
          <bgColor indexed="11"/>
        </patternFill>
      </fill>
    </dxf>
    <dxf>
      <fill>
        <patternFill>
          <bgColor indexed="4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0" formatCode="General"/>
      <alignment horizontal="center" vertical="bottom"/>
    </dxf>
    <dxf>
      <numFmt numFmtId="0" formatCode="General"/>
      <alignment horizontal="center" vertical="bottom"/>
    </dxf>
    <dxf>
      <alignment horizontal="center" vertical="bottom"/>
    </dxf>
    <dxf>
      <alignment horizontal="center" vertical="bottom"/>
    </dxf>
    <dxf>
      <alignment horizontal="center" vertical="bottom"/>
    </dxf>
    <dxf>
      <alignment horizontal="center" vertical="bottom"/>
    </dxf>
    <dxf>
      <alignment horizontal="center" vertical="bottom"/>
    </dxf>
    <dxf>
      <numFmt numFmtId="30" formatCode="@"/>
      <alignment horizontal="center" vertical="bottom"/>
    </dxf>
    <dxf>
      <numFmt numFmtId="30" formatCode="@"/>
      <alignment horizontal="center" vertical="bottom"/>
    </dxf>
    <dxf>
      <numFmt numFmtId="0" formatCode="General"/>
      <alignment horizontal="center" vertical="bottom"/>
    </dxf>
    <dxf>
      <numFmt numFmtId="0" formatCode="General"/>
      <fill>
        <patternFill>
          <fgColor indexed="64"/>
          <bgColor indexed="65"/>
        </patternFill>
      </fill>
      <alignment horizontal="center" vertical="bottom"/>
    </dxf>
    <dxf>
      <numFmt numFmtId="30" formatCode="@"/>
      <fill>
        <patternFill>
          <fgColor indexed="64"/>
          <bgColor indexed="65"/>
        </patternFill>
      </fill>
      <alignment horizontal="center" vertical="bottom"/>
    </dxf>
    <dxf>
      <fill>
        <patternFill>
          <fgColor indexed="64"/>
          <bgColor indexed="65"/>
        </patternFill>
      </fill>
      <alignment horizontal="center" vertical="bottom"/>
    </dxf>
    <dxf>
      <numFmt numFmtId="30" formatCode="@"/>
      <fill>
        <patternFill>
          <fgColor indexed="64"/>
          <bgColor indexed="65"/>
        </patternFill>
      </fill>
      <alignment horizontal="center" vertical="bottom"/>
    </dxf>
    <dxf>
      <numFmt numFmtId="19" formatCode="m/d/yyyy"/>
      <fill>
        <patternFill>
          <fgColor indexed="64"/>
          <bgColor indexed="65"/>
        </patternFill>
      </fill>
      <alignment horizontal="center" vertical="bottom"/>
    </dxf>
    <dxf>
      <numFmt numFmtId="30" formatCode="@"/>
    </dxf>
    <dxf>
      <numFmt numFmtId="30" formatCode="@"/>
      <border outline="0">
        <left/>
        <right style="thin">
          <color indexed="64"/>
        </right>
        <top/>
        <bottom/>
      </border>
    </dxf>
    <dxf>
      <border outline="0">
        <left/>
        <right style="thin">
          <color indexed="64"/>
        </right>
        <top/>
        <bottom/>
      </border>
    </dxf>
    <dxf>
      <fill>
        <patternFill>
          <bgColor indexed="65"/>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0C0C0"/>
      <rgbColor rgb="FF808080"/>
      <rgbColor rgb="FF9999FF"/>
      <rgbColor rgb="FF953735"/>
      <rgbColor rgb="FFFFFFCC"/>
      <rgbColor rgb="FFDCE6F2"/>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5B3D7"/>
      <rgbColor rgb="FFFF99CC"/>
      <rgbColor rgb="FFCC99FF"/>
      <rgbColor rgb="FFFFC7CE"/>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6" displayName="Table16" ref="A2:R1646" totalsRowShown="0" headerRowDxfId="1007" headerRowCellStyle="Normal 6">
  <autoFilter ref="A2:R1646" xr:uid="{00000000-0009-0000-0100-000001000000}"/>
  <sortState xmlns:xlrd2="http://schemas.microsoft.com/office/spreadsheetml/2017/richdata2" ref="A3:R1646">
    <sortCondition ref="B2:B1646"/>
  </sortState>
  <tableColumns count="18">
    <tableColumn id="2" xr3:uid="{00000000-0010-0000-0000-000002000000}" name="Player" dataDxfId="1006"/>
    <tableColumn id="3" xr3:uid="{00000000-0010-0000-0000-000003000000}" name="2024 Pos" dataDxfId="1005" dataCellStyle="Normal 5 2"/>
    <tableColumn id="1" xr3:uid="{00000000-0010-0000-0000-000001000000}" name="2024Tm" dataDxfId="1004" dataCellStyle="Normal 3"/>
    <tableColumn id="5" xr3:uid="{00000000-0010-0000-0000-000005000000}" name="Birthday" dataDxfId="1003" dataCellStyle="Normal 5 2"/>
    <tableColumn id="6" xr3:uid="{00000000-0010-0000-0000-000006000000}" name="NFL Draft" dataDxfId="1002" dataCellStyle="Normal 5 2"/>
    <tableColumn id="7" xr3:uid="{00000000-0010-0000-0000-000007000000}" name="Lg Draft*" dataDxfId="1001" dataCellStyle="Normal 5 2"/>
    <tableColumn id="8" xr3:uid="{00000000-0010-0000-0000-000008000000}" name="2024 Card Info" dataDxfId="1000" dataCellStyle="Normal 5 2"/>
    <tableColumn id="12" xr3:uid="{00000000-0010-0000-0000-00000C000000}" name="Taken" dataDxfId="999" dataCellStyle="Normal 8">
      <calculatedColumnFormula>VLOOKUP(Table16[[#This Row],[Player]],Rosters!$D$1:$D$1939,1,FALSE)</calculatedColumnFormula>
    </tableColumn>
    <tableColumn id="23" xr3:uid="{00000000-0010-0000-0000-000017000000}" name="Column1" dataDxfId="998" dataCellStyle="Normal 8 2">
      <calculatedColumnFormula>Table16[[#This Row],[RunBlock-Primary6]]&amp;"-"&amp;Table16[[#This Row],[PassBlock8]]&amp;IF(Table16[[#This Row],[RunBlock-Secondary7]]&lt;&gt;"","/"&amp;Table16[[#This Row],[RunBlock-Secondary7]]&amp;"-"&amp;Table16[[#This Row],[PassBlock8]],"")</calculatedColumnFormula>
    </tableColumn>
    <tableColumn id="4" xr3:uid="{00000000-0010-0000-0000-000004000000}" name="DefPrimary2" dataDxfId="997" dataCellStyle="Normal 5 2"/>
    <tableColumn id="14" xr3:uid="{00000000-0010-0000-0000-00000E000000}" name="Def-Secondary3" dataDxfId="996" dataCellStyle="Normal 5 2"/>
    <tableColumn id="17" xr3:uid="{00000000-0010-0000-0000-000011000000}" name="PassRush4" dataDxfId="995" dataCellStyle="Normal 5 2"/>
    <tableColumn id="18" xr3:uid="{00000000-0010-0000-0000-000012000000}" name="PassRush*5" dataDxfId="994" dataCellStyle="Normal 5 2"/>
    <tableColumn id="19" xr3:uid="{00000000-0010-0000-0000-000013000000}" name="RunBlock-Primary6" dataDxfId="993" dataCellStyle="Normal 5 2"/>
    <tableColumn id="20" xr3:uid="{00000000-0010-0000-0000-000014000000}" name="RunBlock-Secondary7" dataDxfId="992" dataCellStyle="Normal 5 2"/>
    <tableColumn id="21" xr3:uid="{00000000-0010-0000-0000-000015000000}" name="PassBlock8" dataDxfId="991" dataCellStyle="Normal 5 2"/>
    <tableColumn id="22" xr3:uid="{00000000-0010-0000-0000-000016000000}" name="PassBlock9" dataDxfId="990" dataCellStyle="Normal 5 2">
      <calculatedColumnFormula>Table16[[#This Row],[DefPrimary2]]&amp;IF(Table16[[#This Row],[Def-Secondary3]]&lt;&gt;"","/"&amp;Table16[[#This Row],[Def-Secondary3]],)&amp;""&amp;IF(Table16[[#This Row],[PassRush4]]&lt;&gt;"","-"&amp;Table16[[#This Row],[PassRush4]],)</calculatedColumnFormula>
    </tableColumn>
    <tableColumn id="9" xr3:uid="{00000000-0010-0000-0000-000009000000}" name="Player Data" dataDxfId="989" dataCellStyle="Normal 5 2">
      <calculatedColumnFormula>VLOOKUP(Table16[[#This Row],[Player]],#REF!,9,FALSE)</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hyperlink" Target="https://wheeldecide.com/" TargetMode="External"/></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12217"/>
  <sheetViews>
    <sheetView tabSelected="1" zoomScale="85" zoomScaleNormal="85" workbookViewId="0">
      <pane ySplit="1" topLeftCell="A330" activePane="bottomLeft" state="frozen"/>
      <selection pane="bottomLeft" activeCell="D565" sqref="D565"/>
    </sheetView>
  </sheetViews>
  <sheetFormatPr defaultColWidth="8.85546875" defaultRowHeight="12.75" x14ac:dyDescent="0.2"/>
  <cols>
    <col min="1" max="1" width="13.28515625" customWidth="1"/>
    <col min="3" max="3" width="12.140625" style="140" bestFit="1" customWidth="1"/>
    <col min="4" max="4" width="31" customWidth="1"/>
    <col min="5" max="5" width="11.85546875" style="1" customWidth="1"/>
    <col min="8" max="8" width="13.28515625" customWidth="1"/>
    <col min="10" max="10" width="12.140625" style="140" bestFit="1" customWidth="1"/>
    <col min="11" max="12" width="13.140625" style="9" customWidth="1"/>
    <col min="13" max="13" width="10.140625" customWidth="1"/>
    <col min="16" max="16" width="9.85546875" customWidth="1"/>
  </cols>
  <sheetData>
    <row r="1" spans="1:79" x14ac:dyDescent="0.2">
      <c r="A1" s="2" t="s">
        <v>0</v>
      </c>
      <c r="B1" s="3" t="s">
        <v>1</v>
      </c>
      <c r="C1" s="136" t="s">
        <v>2</v>
      </c>
      <c r="D1" s="2" t="s">
        <v>3</v>
      </c>
      <c r="E1" s="4" t="s">
        <v>4</v>
      </c>
      <c r="F1" s="5" t="s">
        <v>5</v>
      </c>
      <c r="G1" s="5" t="s">
        <v>6</v>
      </c>
      <c r="H1" s="2" t="s">
        <v>7</v>
      </c>
      <c r="I1" s="3" t="s">
        <v>8</v>
      </c>
      <c r="J1" s="18" t="s">
        <v>9</v>
      </c>
      <c r="K1" s="5" t="s">
        <v>10</v>
      </c>
      <c r="L1" s="5" t="s">
        <v>11</v>
      </c>
      <c r="M1" s="2" t="s">
        <v>12</v>
      </c>
      <c r="N1" s="3" t="s">
        <v>13</v>
      </c>
      <c r="O1" s="3" t="s">
        <v>14</v>
      </c>
      <c r="P1" s="5" t="s">
        <v>15</v>
      </c>
      <c r="Q1" s="2" t="s">
        <v>16</v>
      </c>
      <c r="R1" s="3" t="s">
        <v>17</v>
      </c>
      <c r="S1" s="5" t="s">
        <v>18</v>
      </c>
      <c r="T1" s="2" t="s">
        <v>19</v>
      </c>
      <c r="U1" s="3" t="s">
        <v>20</v>
      </c>
      <c r="V1" s="6" t="s">
        <v>21</v>
      </c>
      <c r="W1" s="2" t="s">
        <v>22</v>
      </c>
      <c r="X1" s="3" t="s">
        <v>23</v>
      </c>
      <c r="Y1" s="6" t="s">
        <v>24</v>
      </c>
      <c r="Z1" s="2" t="s">
        <v>25</v>
      </c>
      <c r="AA1" s="3" t="s">
        <v>26</v>
      </c>
      <c r="AB1" s="6" t="s">
        <v>27</v>
      </c>
      <c r="AC1" s="2" t="s">
        <v>28</v>
      </c>
      <c r="AD1" s="3" t="s">
        <v>29</v>
      </c>
      <c r="AE1" s="6" t="s">
        <v>30</v>
      </c>
      <c r="AF1" s="2" t="s">
        <v>31</v>
      </c>
      <c r="AG1" s="3" t="s">
        <v>32</v>
      </c>
      <c r="AH1" s="6" t="s">
        <v>33</v>
      </c>
      <c r="AI1" s="2" t="s">
        <v>34</v>
      </c>
      <c r="AJ1" s="3" t="s">
        <v>35</v>
      </c>
      <c r="AK1" s="6" t="s">
        <v>36</v>
      </c>
      <c r="AL1" s="2" t="s">
        <v>37</v>
      </c>
      <c r="AM1" s="3" t="s">
        <v>38</v>
      </c>
      <c r="AN1" s="6" t="s">
        <v>39</v>
      </c>
      <c r="AO1" s="2" t="s">
        <v>40</v>
      </c>
      <c r="AP1" s="3" t="s">
        <v>41</v>
      </c>
      <c r="AQ1" s="6" t="s">
        <v>42</v>
      </c>
      <c r="AR1" s="2" t="s">
        <v>43</v>
      </c>
      <c r="AS1" s="3" t="s">
        <v>44</v>
      </c>
      <c r="AT1" s="6" t="s">
        <v>45</v>
      </c>
      <c r="AU1" s="2" t="s">
        <v>46</v>
      </c>
      <c r="AV1" s="3" t="s">
        <v>47</v>
      </c>
      <c r="AW1" s="6" t="s">
        <v>48</v>
      </c>
      <c r="AX1" s="2" t="s">
        <v>49</v>
      </c>
      <c r="AY1" s="3" t="s">
        <v>50</v>
      </c>
      <c r="AZ1" s="6" t="s">
        <v>51</v>
      </c>
      <c r="BA1" s="2" t="s">
        <v>52</v>
      </c>
      <c r="BB1" s="3" t="s">
        <v>53</v>
      </c>
      <c r="BC1" s="6" t="s">
        <v>54</v>
      </c>
      <c r="BD1" s="2" t="s">
        <v>55</v>
      </c>
      <c r="BE1" s="3" t="s">
        <v>56</v>
      </c>
      <c r="BF1" s="6" t="s">
        <v>57</v>
      </c>
      <c r="BG1" s="2" t="s">
        <v>58</v>
      </c>
      <c r="BH1" s="3" t="s">
        <v>59</v>
      </c>
      <c r="BI1" s="6" t="s">
        <v>60</v>
      </c>
      <c r="BJ1" s="2" t="s">
        <v>61</v>
      </c>
      <c r="BK1" s="3" t="s">
        <v>62</v>
      </c>
      <c r="BL1" s="6" t="s">
        <v>63</v>
      </c>
      <c r="BM1" s="2" t="s">
        <v>64</v>
      </c>
      <c r="BN1" s="3" t="s">
        <v>65</v>
      </c>
      <c r="BO1" s="6" t="s">
        <v>66</v>
      </c>
      <c r="BP1" s="2" t="s">
        <v>67</v>
      </c>
      <c r="BQ1" s="2" t="s">
        <v>68</v>
      </c>
      <c r="BR1" s="6" t="s">
        <v>69</v>
      </c>
      <c r="BS1" s="3" t="s">
        <v>70</v>
      </c>
      <c r="BT1" s="3" t="s">
        <v>71</v>
      </c>
      <c r="BU1" s="3" t="s">
        <v>72</v>
      </c>
      <c r="BV1" s="3" t="s">
        <v>73</v>
      </c>
      <c r="BW1" s="3" t="s">
        <v>74</v>
      </c>
      <c r="BX1" s="3" t="s">
        <v>75</v>
      </c>
    </row>
    <row r="2" spans="1:79" x14ac:dyDescent="0.2">
      <c r="B2" s="8"/>
      <c r="C2" s="137"/>
      <c r="F2" s="8"/>
      <c r="G2" s="8"/>
      <c r="I2" s="8"/>
      <c r="J2" s="18"/>
      <c r="K2" s="36"/>
      <c r="L2" s="36"/>
      <c r="N2" s="8"/>
      <c r="O2" s="8"/>
      <c r="P2" s="8"/>
      <c r="Q2" s="8"/>
      <c r="R2" s="8"/>
      <c r="S2" s="8"/>
      <c r="T2" s="8"/>
      <c r="U2" s="8"/>
      <c r="V2" s="8"/>
      <c r="W2" s="8"/>
      <c r="X2" s="8"/>
      <c r="Y2" s="8"/>
      <c r="AA2" s="8"/>
      <c r="AB2" s="8"/>
      <c r="AD2" s="8"/>
      <c r="AE2" s="8"/>
      <c r="AG2" s="8"/>
      <c r="AH2" s="8"/>
      <c r="AJ2" s="8"/>
      <c r="AK2" s="8"/>
      <c r="AM2" s="8"/>
      <c r="AN2" s="8"/>
      <c r="AP2" s="8"/>
      <c r="AQ2" s="8"/>
      <c r="AS2" s="8"/>
      <c r="AT2" s="8"/>
      <c r="AV2" s="8"/>
      <c r="AW2" s="8"/>
      <c r="AY2" s="8"/>
      <c r="AZ2" s="8"/>
      <c r="BA2" s="8"/>
      <c r="BB2" s="8"/>
      <c r="BC2" s="8"/>
      <c r="BE2" s="8"/>
      <c r="BF2" s="8"/>
      <c r="BH2" s="8"/>
      <c r="BI2" s="8"/>
      <c r="BK2" s="8"/>
      <c r="BL2" s="8"/>
      <c r="BO2" s="8"/>
      <c r="BT2" s="9"/>
      <c r="BU2" s="9"/>
    </row>
    <row r="3" spans="1:79" x14ac:dyDescent="0.2">
      <c r="C3" s="138"/>
      <c r="E3" s="10" t="s">
        <v>76</v>
      </c>
      <c r="F3" s="11" t="s">
        <v>77</v>
      </c>
      <c r="G3" s="11" t="s">
        <v>78</v>
      </c>
      <c r="H3" s="92" t="s">
        <v>79</v>
      </c>
      <c r="J3" s="18"/>
      <c r="L3" s="11"/>
      <c r="M3" s="8"/>
      <c r="N3" s="11"/>
      <c r="O3" s="11"/>
      <c r="P3" s="8"/>
      <c r="Q3" s="11"/>
      <c r="R3" s="11"/>
      <c r="S3" s="11"/>
      <c r="U3" s="11"/>
      <c r="V3" s="11"/>
      <c r="X3" s="8"/>
      <c r="Y3" s="8"/>
      <c r="AA3" s="8"/>
      <c r="AB3" s="8"/>
      <c r="AD3" s="8"/>
      <c r="AE3" s="8"/>
      <c r="AG3" s="8"/>
      <c r="AH3" s="8"/>
      <c r="AJ3" s="8"/>
      <c r="AK3" s="8"/>
      <c r="AM3" s="8"/>
      <c r="AN3" s="8"/>
      <c r="AP3" s="8"/>
      <c r="AQ3" s="8"/>
      <c r="AS3" s="8"/>
      <c r="AT3" s="8"/>
      <c r="AU3" s="8"/>
      <c r="AV3" s="8"/>
      <c r="AW3" s="8"/>
      <c r="AY3" s="8"/>
      <c r="AZ3" s="8"/>
      <c r="BB3" s="8"/>
      <c r="BC3" s="8"/>
      <c r="BE3" s="8"/>
      <c r="BF3" s="8"/>
      <c r="BI3" s="8"/>
      <c r="BN3" s="9"/>
      <c r="BO3" s="9"/>
    </row>
    <row r="4" spans="1:79" ht="18" customHeight="1" x14ac:dyDescent="0.25">
      <c r="A4" s="41" t="s">
        <v>5433</v>
      </c>
      <c r="C4" s="139"/>
      <c r="E4" s="13">
        <f>COUNTA(D7:D71)</f>
        <v>56</v>
      </c>
      <c r="F4" s="14">
        <f>COUNTIF(A6:A71,"*HB*")</f>
        <v>3</v>
      </c>
      <c r="G4" s="14">
        <f>COUNTIF(A6:A71,"*KR*")+COUNTIF(A6:A71,"*LK*")</f>
        <v>3</v>
      </c>
      <c r="H4" s="51">
        <f>COUNTIF(A6:A71,"*PR*")+COUNTIF(A6:A71,"*LP*")</f>
        <v>1</v>
      </c>
      <c r="I4" s="12"/>
      <c r="J4" s="18"/>
      <c r="L4" s="14"/>
      <c r="M4" s="8"/>
      <c r="N4" s="14"/>
      <c r="O4" s="14"/>
      <c r="P4" s="8"/>
      <c r="Q4" s="14"/>
      <c r="R4" s="14"/>
      <c r="S4" s="14"/>
      <c r="T4" s="15"/>
      <c r="U4" s="14"/>
      <c r="V4" s="14"/>
      <c r="W4" s="15"/>
      <c r="Z4" s="15"/>
      <c r="AC4" s="15"/>
      <c r="AF4" s="15"/>
      <c r="AL4" s="15"/>
      <c r="AO4" s="15"/>
      <c r="AX4" s="15"/>
      <c r="BF4" s="8"/>
    </row>
    <row r="5" spans="1:79" x14ac:dyDescent="0.2">
      <c r="A5" s="16"/>
      <c r="H5" s="16"/>
      <c r="J5" s="18"/>
      <c r="M5" s="16"/>
      <c r="Z5" s="16"/>
      <c r="AC5" s="16"/>
      <c r="AF5" s="16"/>
      <c r="AI5" s="16"/>
      <c r="AL5" s="16"/>
      <c r="BL5" s="8"/>
    </row>
    <row r="6" spans="1:79" x14ac:dyDescent="0.2">
      <c r="A6" s="100"/>
      <c r="H6" s="100"/>
      <c r="J6" s="18"/>
      <c r="M6" s="17"/>
    </row>
    <row r="7" spans="1:79" x14ac:dyDescent="0.2">
      <c r="A7" s="18" t="s">
        <v>80</v>
      </c>
      <c r="B7" s="18" t="s">
        <v>81</v>
      </c>
      <c r="C7" s="141"/>
      <c r="D7" s="19" t="s">
        <v>82</v>
      </c>
      <c r="E7" s="20">
        <v>35649</v>
      </c>
      <c r="F7" s="19" t="s">
        <v>83</v>
      </c>
      <c r="G7" s="19" t="s">
        <v>83</v>
      </c>
      <c r="H7" s="18" t="s">
        <v>80</v>
      </c>
      <c r="I7" s="18" t="s">
        <v>84</v>
      </c>
      <c r="J7" s="18" t="s">
        <v>85</v>
      </c>
      <c r="K7" s="26" t="s">
        <v>80</v>
      </c>
      <c r="L7" s="26"/>
      <c r="M7" s="18" t="s">
        <v>80</v>
      </c>
      <c r="N7" s="18" t="s">
        <v>81</v>
      </c>
      <c r="O7" s="18"/>
      <c r="P7" s="19" t="s">
        <v>86</v>
      </c>
      <c r="Q7" s="19" t="s">
        <v>87</v>
      </c>
      <c r="R7" s="19" t="s">
        <v>81</v>
      </c>
      <c r="S7" s="19" t="s">
        <v>86</v>
      </c>
      <c r="T7" s="19" t="s">
        <v>87</v>
      </c>
      <c r="U7" s="19" t="s">
        <v>84</v>
      </c>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row>
    <row r="8" spans="1:79" s="25" customFormat="1" ht="12.75" customHeight="1" x14ac:dyDescent="0.2">
      <c r="A8" s="21"/>
      <c r="B8" s="21"/>
      <c r="C8" s="141"/>
      <c r="D8" s="22" t="s">
        <v>88</v>
      </c>
      <c r="E8" s="23">
        <v>36276</v>
      </c>
      <c r="F8" s="24" t="s">
        <v>89</v>
      </c>
      <c r="G8" s="22" t="s">
        <v>90</v>
      </c>
      <c r="H8" s="21" t="s">
        <v>80</v>
      </c>
      <c r="I8" s="21" t="s">
        <v>91</v>
      </c>
      <c r="J8" s="18" t="s">
        <v>92</v>
      </c>
      <c r="K8" s="26" t="s">
        <v>80</v>
      </c>
      <c r="L8" s="26"/>
      <c r="M8" s="21" t="s">
        <v>80</v>
      </c>
      <c r="N8" s="21" t="s">
        <v>93</v>
      </c>
      <c r="O8" s="21"/>
    </row>
    <row r="9" spans="1:79" x14ac:dyDescent="0.2">
      <c r="A9" s="18"/>
      <c r="B9" s="18"/>
      <c r="C9" s="141"/>
      <c r="D9" s="19"/>
      <c r="E9" s="20"/>
      <c r="F9" s="19"/>
      <c r="G9" s="19"/>
      <c r="H9" s="18"/>
      <c r="I9" s="18"/>
      <c r="J9" s="18"/>
      <c r="K9" s="26"/>
      <c r="L9" s="26"/>
      <c r="M9" s="18"/>
      <c r="N9" s="18"/>
      <c r="O9" s="18"/>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row>
    <row r="10" spans="1:79" x14ac:dyDescent="0.2">
      <c r="A10" s="34" t="s">
        <v>103</v>
      </c>
      <c r="B10" s="34" t="s">
        <v>105</v>
      </c>
      <c r="C10" s="141" t="s">
        <v>106</v>
      </c>
      <c r="D10" s="22" t="s">
        <v>107</v>
      </c>
      <c r="E10" s="23">
        <v>36631</v>
      </c>
      <c r="F10" s="24" t="s">
        <v>99</v>
      </c>
      <c r="G10" s="22" t="s">
        <v>108</v>
      </c>
      <c r="H10" s="34" t="s">
        <v>103</v>
      </c>
      <c r="I10" s="34" t="s">
        <v>109</v>
      </c>
      <c r="J10" s="18" t="s">
        <v>110</v>
      </c>
      <c r="K10" s="26" t="s">
        <v>103</v>
      </c>
      <c r="L10" s="26" t="s">
        <v>111</v>
      </c>
      <c r="M10" s="34" t="s">
        <v>103</v>
      </c>
      <c r="N10" s="34" t="s">
        <v>105</v>
      </c>
      <c r="O10" s="34" t="s">
        <v>112</v>
      </c>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row>
    <row r="11" spans="1:79" s="25" customFormat="1" ht="12.75" customHeight="1" x14ac:dyDescent="0.2">
      <c r="A11" s="31" t="s">
        <v>94</v>
      </c>
      <c r="B11" s="32" t="s">
        <v>95</v>
      </c>
      <c r="C11" s="142" t="s">
        <v>5432</v>
      </c>
      <c r="D11" s="19" t="s">
        <v>97</v>
      </c>
      <c r="E11" s="27">
        <v>37133</v>
      </c>
      <c r="F11" s="28" t="s">
        <v>98</v>
      </c>
      <c r="G11" s="28" t="s">
        <v>99</v>
      </c>
      <c r="H11" s="31" t="s">
        <v>100</v>
      </c>
      <c r="I11" s="32" t="s">
        <v>101</v>
      </c>
      <c r="J11" s="18" t="s">
        <v>102</v>
      </c>
      <c r="K11" s="26" t="s">
        <v>103</v>
      </c>
      <c r="L11" s="26" t="s">
        <v>104</v>
      </c>
      <c r="M11" s="33"/>
      <c r="N11" s="33"/>
      <c r="O11" s="33"/>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row>
    <row r="12" spans="1:79" s="25" customFormat="1" ht="12.75" customHeight="1" x14ac:dyDescent="0.2">
      <c r="A12" s="18" t="s">
        <v>103</v>
      </c>
      <c r="B12" s="18" t="s">
        <v>118</v>
      </c>
      <c r="C12" s="141" t="s">
        <v>119</v>
      </c>
      <c r="D12" s="26" t="s">
        <v>120</v>
      </c>
      <c r="E12" s="27">
        <v>35231</v>
      </c>
      <c r="F12" s="26" t="s">
        <v>121</v>
      </c>
      <c r="G12" s="26" t="s">
        <v>122</v>
      </c>
      <c r="H12" s="18" t="s">
        <v>103</v>
      </c>
      <c r="I12" s="18" t="s">
        <v>123</v>
      </c>
      <c r="J12" s="18" t="s">
        <v>117</v>
      </c>
      <c r="K12" s="26" t="s">
        <v>94</v>
      </c>
      <c r="L12" s="26" t="s">
        <v>124</v>
      </c>
      <c r="M12" s="18" t="s">
        <v>103</v>
      </c>
      <c r="N12" s="18" t="s">
        <v>118</v>
      </c>
      <c r="O12" s="18" t="s">
        <v>125</v>
      </c>
      <c r="P12" s="26" t="s">
        <v>126</v>
      </c>
      <c r="Q12" s="27"/>
      <c r="R12" s="27"/>
      <c r="S12" s="27"/>
      <c r="T12" s="27"/>
      <c r="U12" s="29"/>
    </row>
    <row r="13" spans="1:79" x14ac:dyDescent="0.2">
      <c r="C13" s="142"/>
      <c r="D13" t="s">
        <v>113</v>
      </c>
      <c r="E13" s="40">
        <v>36588</v>
      </c>
      <c r="F13" t="s">
        <v>114</v>
      </c>
      <c r="G13" s="22" t="s">
        <v>115</v>
      </c>
      <c r="H13" t="s">
        <v>103</v>
      </c>
      <c r="I13" t="s">
        <v>116</v>
      </c>
      <c r="J13" s="18" t="s">
        <v>117</v>
      </c>
      <c r="K13" t="str">
        <f>IF(ISBLANK(VLOOKUP(TRIM(D13),ALL_SOMIFA!$A$1:$V$2721,8,FALSE)),"",IF(ISERROR(VLOOKUP(TRIM(D13),ALL_SOMIFA!$A$1:$V$2721,8,FALSE))," ",VLOOKUP(TRIM(D13),ALL_SOMIFA!$A$1:$V$2721,8,FALSE)))</f>
        <v xml:space="preserve"> </v>
      </c>
      <c r="L13" t="str">
        <f>IF(ISBLANK(VLOOKUP(TRIM(D13),ALL_SOMIFA!$A$1:$V$2721,9,FALSE)),"",IF(ISERROR(VLOOKUP(TRIM(D13),ALL_SOMIFA!$A$1:$V$2721,9,FALSE))," ",VLOOKUP(TRIM(D13),ALL_SOMIFA!$A$1:$V$2721,9,FALSE)))</f>
        <v xml:space="preserve"> </v>
      </c>
      <c r="M13" t="str">
        <f>IF(ISBLANK(VLOOKUP(TRIM(D13),ALL_SOMIFA!$A$1:$V$2721,10,FALSE)),"",IF(ISERROR(VLOOKUP(TRIM(D13),ALL_SOMIFA!$A$1:$V$2721,10,FALSE))," ",VLOOKUP(TRIM(D13),ALL_SOMIFA!$A$1:$V$2721,10,FALSE)))</f>
        <v xml:space="preserve"> </v>
      </c>
      <c r="N13" t="str">
        <f>IF(ISBLANK(VLOOKUP(TRIM(D13),ALL_SOMIFA!$A$1:$V$2721,11,FALSE)),"",IF(ISERROR(VLOOKUP(TRIM(D13),ALL_SOMIFA!$A$1:$V$2721,11,FALSE))," ",VLOOKUP(TRIM(D13),ALL_SOMIFA!$A$1:$V$2721,11,FALSE)))</f>
        <v xml:space="preserve"> </v>
      </c>
      <c r="O13" t="str">
        <f>IF(ISBLANK(VLOOKUP(TRIM(D13),ALL_SOMIFA!$A$1:$V$2721,12,FALSE)),"",IF(ISERROR(VLOOKUP(TRIM(D13),ALL_SOMIFA!$A$1:$V$2721,12,FALSE))," ",VLOOKUP(TRIM(D13),ALL_SOMIFA!$A$1:$V$2721,12,FALSE)))</f>
        <v xml:space="preserve"> </v>
      </c>
      <c r="P13" t="str">
        <f>IF(ISBLANK(VLOOKUP(TRIM(D13),ALL_SOMIFA!$A$1:$V$2721,13,FALSE)),"",IF(ISERROR(VLOOKUP(TRIM(D13),ALL_SOMIFA!$A$1:$V$2721,13,FALSE))," ",VLOOKUP(TRIM(D13),ALL_SOMIFA!$A$1:$V$2721,13,FALSE)))</f>
        <v xml:space="preserve"> </v>
      </c>
      <c r="Q13" t="str">
        <f>IF(ISBLANK(VLOOKUP(TRIM(D13),ALL_SOMIFA!$A$1:$V$2721,14,FALSE)),"",IF(ISERROR(VLOOKUP(TRIM(D13),ALL_SOMIFA!$A$1:$V$2721,14,FALSE))," ",VLOOKUP(TRIM(D13),ALL_SOMIFA!$A$1:$V$2721,14,FALSE)))</f>
        <v xml:space="preserve"> </v>
      </c>
      <c r="R13" t="str">
        <f>IF(ISBLANK(VLOOKUP(TRIM(D13),ALL_SOMIFA!$A$1:$V$2721,15,FALSE)),"",IF(ISERROR(VLOOKUP(TRIM(D13),ALL_SOMIFA!$A$1:$V$2721,15,FALSE))," ",VLOOKUP(TRIM(D13),ALL_SOMIFA!$A$1:$V$2721,15,FALSE)))</f>
        <v xml:space="preserve"> </v>
      </c>
      <c r="S13" t="str">
        <f>IF(ISBLANK(VLOOKUP(TRIM(D13),ALL_SOMIFA!$A$1:$V$2721,16,FALSE)),"",IF(ISERROR(VLOOKUP(TRIM(D13),ALL_SOMIFA!$A$1:$V$2721,16,FALSE))," ",VLOOKUP(TRIM(D13),ALL_SOMIFA!$A$1:$V$2721,16,FALSE)))</f>
        <v xml:space="preserve"> </v>
      </c>
      <c r="T13" t="str">
        <f>IF(ISBLANK(VLOOKUP(TRIM(D13),ALL_SOMIFA!$A$1:$V$2721,17,FALSE)),"",IF(ISERROR(VLOOKUP(TRIM(D13),ALL_SOMIFA!$A$1:$V$2721,17,FALSE))," ",VLOOKUP(TRIM(D13),ALL_SOMIFA!$A$1:$V$2721,17,FALSE)))</f>
        <v xml:space="preserve"> </v>
      </c>
      <c r="U13" t="str">
        <f>IF(ISBLANK(VLOOKUP(TRIM(D13),ALL_SOMIFA!$A$1:$V$2721,18,FALSE)),"",IF(ISERROR(VLOOKUP(TRIM(D13),ALL_SOMIFA!$A$1:$V$2721,18,FALSE))," ",VLOOKUP(TRIM(D13),ALL_SOMIFA!$A$1:$V$2721,18,FALSE)))</f>
        <v xml:space="preserve"> </v>
      </c>
      <c r="V13" t="str">
        <f>IF(ISBLANK(VLOOKUP(TRIM(D13),ALL_SOMIFA!$A$1:$V$2721,19,FALSE)),"",IF(ISERROR(VLOOKUP(TRIM(D13),ALL_SOMIFA!$A$1:$V$2721,19,FALSE))," ",VLOOKUP(TRIM(D13),ALL_SOMIFA!$A$1:$V$2721,19,FALSE)))</f>
        <v xml:space="preserve"> </v>
      </c>
      <c r="W13" t="str">
        <f>IF(ISBLANK(VLOOKUP(TRIM(D13),ALL_SOMIFA!$A$1:$V$2721,20,FALSE)),"",IF(ISERROR(VLOOKUP(TRIM(D13),ALL_SOMIFA!$A$1:$V$2721,20,FALSE))," ",VLOOKUP(TRIM(D13),ALL_SOMIFA!$A$1:$V$2721,20,FALSE)))</f>
        <v xml:space="preserve"> </v>
      </c>
      <c r="X13" t="str">
        <f>IF(ISBLANK(VLOOKUP(TRIM(D13),ALL_SOMIFA!$A$1:$V$2721,21,FALSE)),"",IF(ISERROR(VLOOKUP(TRIM(D13),ALL_SOMIFA!$A$1:$V$2721,21,FALSE))," ",VLOOKUP(TRIM(D13),ALL_SOMIFA!$A$1:$V$2721,21,FALSE)))</f>
        <v xml:space="preserve"> </v>
      </c>
      <c r="Y13" t="str">
        <f>IF(ISBLANK(VLOOKUP(TRIM(D13),ALL_SOMIFA!$A$1:$V$2721,22,FALSE)),"",IF(ISERROR(VLOOKUP(TRIM(D13),ALL_SOMIFA!$A$1:$V$2721,22,FALSE))," ",VLOOKUP(TRIM(D13),ALL_SOMIFA!$A$1:$V$2721,22,FALSE)))</f>
        <v xml:space="preserve"> </v>
      </c>
    </row>
    <row r="14" spans="1:79" x14ac:dyDescent="0.2">
      <c r="A14" s="18"/>
      <c r="B14" s="18"/>
      <c r="C14" s="141"/>
      <c r="D14" s="19"/>
      <c r="E14" s="20"/>
      <c r="F14" s="19"/>
      <c r="G14" s="19"/>
      <c r="H14" s="18"/>
      <c r="I14" s="18"/>
      <c r="J14" s="18"/>
      <c r="K14" s="26"/>
      <c r="L14" s="26"/>
      <c r="M14" s="18"/>
      <c r="N14" s="18"/>
      <c r="O14" s="18"/>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row>
    <row r="15" spans="1:79" s="25" customFormat="1" ht="12.75" customHeight="1" x14ac:dyDescent="0.2">
      <c r="A15" s="18" t="s">
        <v>127</v>
      </c>
      <c r="B15" s="18" t="s">
        <v>128</v>
      </c>
      <c r="C15" s="141"/>
      <c r="D15" s="26" t="s">
        <v>129</v>
      </c>
      <c r="E15" s="20">
        <v>36586</v>
      </c>
      <c r="F15" s="26" t="s">
        <v>130</v>
      </c>
      <c r="G15" s="26" t="s">
        <v>130</v>
      </c>
      <c r="H15" s="18" t="s">
        <v>127</v>
      </c>
      <c r="I15" s="18" t="s">
        <v>131</v>
      </c>
      <c r="J15" s="18" t="s">
        <v>132</v>
      </c>
      <c r="K15" s="26" t="s">
        <v>133</v>
      </c>
      <c r="L15" s="26"/>
      <c r="M15" s="18" t="s">
        <v>127</v>
      </c>
      <c r="N15" s="18" t="s">
        <v>128</v>
      </c>
      <c r="O15" s="18"/>
      <c r="P15" s="19" t="s">
        <v>86</v>
      </c>
      <c r="Q15" s="27"/>
      <c r="R15" s="27"/>
      <c r="S15" s="27"/>
      <c r="T15" s="29"/>
    </row>
    <row r="16" spans="1:79" s="19" customFormat="1" x14ac:dyDescent="0.2">
      <c r="A16" s="21" t="s">
        <v>133</v>
      </c>
      <c r="B16" s="21" t="s">
        <v>134</v>
      </c>
      <c r="C16" s="141"/>
      <c r="D16" s="19" t="s">
        <v>135</v>
      </c>
      <c r="E16" s="20">
        <v>34957</v>
      </c>
      <c r="F16" s="19" t="s">
        <v>136</v>
      </c>
      <c r="G16" s="19" t="s">
        <v>137</v>
      </c>
      <c r="H16" s="21" t="s">
        <v>133</v>
      </c>
      <c r="I16" s="21" t="s">
        <v>138</v>
      </c>
      <c r="J16" s="18" t="s">
        <v>139</v>
      </c>
      <c r="K16" s="26" t="s">
        <v>133</v>
      </c>
      <c r="L16" s="26"/>
      <c r="M16" s="21" t="s">
        <v>133</v>
      </c>
      <c r="N16" s="21" t="s">
        <v>134</v>
      </c>
      <c r="O16" s="21"/>
      <c r="Q16" s="19" t="s">
        <v>133</v>
      </c>
      <c r="R16" s="19" t="s">
        <v>134</v>
      </c>
      <c r="S16" s="19" t="s">
        <v>86</v>
      </c>
      <c r="T16" s="19" t="s">
        <v>133</v>
      </c>
      <c r="U16" s="19" t="s">
        <v>134</v>
      </c>
    </row>
    <row r="17" spans="1:79" x14ac:dyDescent="0.2">
      <c r="A17" t="s">
        <v>133</v>
      </c>
      <c r="B17" t="s">
        <v>140</v>
      </c>
      <c r="C17" s="141" t="s">
        <v>141</v>
      </c>
      <c r="D17" t="s">
        <v>142</v>
      </c>
      <c r="E17" s="40">
        <v>37758</v>
      </c>
      <c r="F17" t="s">
        <v>143</v>
      </c>
      <c r="G17" s="100" t="s">
        <v>144</v>
      </c>
      <c r="H17" t="s">
        <v>133</v>
      </c>
      <c r="I17" t="s">
        <v>145</v>
      </c>
      <c r="J17" s="18" t="s">
        <v>146</v>
      </c>
      <c r="K17" t="str">
        <f>IF(ISBLANK(VLOOKUP(TRIM(D17),ALL_SOMIFA!$A$1:$V$2721,8,FALSE)),"",IF(ISERROR(VLOOKUP(TRIM(D17),ALL_SOMIFA!$A$1:$V$2721,8,FALSE))," ",VLOOKUP(TRIM(D17),ALL_SOMIFA!$A$1:$V$2721,8,FALSE)))</f>
        <v xml:space="preserve"> </v>
      </c>
      <c r="L17" t="str">
        <f>IF(ISBLANK(VLOOKUP(TRIM(D17),ALL_SOMIFA!$A$1:$V$2721,9,FALSE)),"",IF(ISERROR(VLOOKUP(TRIM(D17),ALL_SOMIFA!$A$1:$V$2721,9,FALSE))," ",VLOOKUP(TRIM(D17),ALL_SOMIFA!$A$1:$V$2721,9,FALSE)))</f>
        <v xml:space="preserve"> </v>
      </c>
      <c r="M17" t="str">
        <f>IF(ISBLANK(VLOOKUP(TRIM(D17),ALL_SOMIFA!$A$1:$V$2721,10,FALSE)),"",IF(ISERROR(VLOOKUP(TRIM(D17),ALL_SOMIFA!$A$1:$V$2721,10,FALSE))," ",VLOOKUP(TRIM(D17),ALL_SOMIFA!$A$1:$V$2721,10,FALSE)))</f>
        <v xml:space="preserve"> </v>
      </c>
      <c r="N17" t="str">
        <f>IF(ISBLANK(VLOOKUP(TRIM(D17),ALL_SOMIFA!$A$1:$V$2721,11,FALSE)),"",IF(ISERROR(VLOOKUP(TRIM(D17),ALL_SOMIFA!$A$1:$V$2721,11,FALSE))," ",VLOOKUP(TRIM(D17),ALL_SOMIFA!$A$1:$V$2721,11,FALSE)))</f>
        <v xml:space="preserve"> </v>
      </c>
      <c r="O17" t="str">
        <f>IF(ISBLANK(VLOOKUP(TRIM(D17),ALL_SOMIFA!$A$1:$V$2721,12,FALSE)),"",IF(ISERROR(VLOOKUP(TRIM(D17),ALL_SOMIFA!$A$1:$V$2721,12,FALSE))," ",VLOOKUP(TRIM(D17),ALL_SOMIFA!$A$1:$V$2721,12,FALSE)))</f>
        <v xml:space="preserve"> </v>
      </c>
      <c r="P17" t="str">
        <f>IF(ISBLANK(VLOOKUP(TRIM(D17),ALL_SOMIFA!$A$1:$V$2721,13,FALSE)),"",IF(ISERROR(VLOOKUP(TRIM(D17),ALL_SOMIFA!$A$1:$V$2721,13,FALSE))," ",VLOOKUP(TRIM(D17),ALL_SOMIFA!$A$1:$V$2721,13,FALSE)))</f>
        <v xml:space="preserve"> </v>
      </c>
      <c r="Q17" t="str">
        <f>IF(ISBLANK(VLOOKUP(TRIM(D17),ALL_SOMIFA!$A$1:$V$2721,14,FALSE)),"",IF(ISERROR(VLOOKUP(TRIM(D17),ALL_SOMIFA!$A$1:$V$2721,14,FALSE))," ",VLOOKUP(TRIM(D17),ALL_SOMIFA!$A$1:$V$2721,14,FALSE)))</f>
        <v xml:space="preserve"> </v>
      </c>
      <c r="R17" t="str">
        <f>IF(ISBLANK(VLOOKUP(TRIM(D17),ALL_SOMIFA!$A$1:$V$2721,15,FALSE)),"",IF(ISERROR(VLOOKUP(TRIM(D17),ALL_SOMIFA!$A$1:$V$2721,15,FALSE))," ",VLOOKUP(TRIM(D17),ALL_SOMIFA!$A$1:$V$2721,15,FALSE)))</f>
        <v xml:space="preserve"> </v>
      </c>
      <c r="S17" t="str">
        <f>IF(ISBLANK(VLOOKUP(TRIM(D17),ALL_SOMIFA!$A$1:$V$2721,16,FALSE)),"",IF(ISERROR(VLOOKUP(TRIM(D17),ALL_SOMIFA!$A$1:$V$2721,16,FALSE))," ",VLOOKUP(TRIM(D17),ALL_SOMIFA!$A$1:$V$2721,16,FALSE)))</f>
        <v xml:space="preserve"> </v>
      </c>
      <c r="T17" t="str">
        <f>IF(ISBLANK(VLOOKUP(TRIM(D17),ALL_SOMIFA!$A$1:$V$2721,17,FALSE)),"",IF(ISERROR(VLOOKUP(TRIM(D17),ALL_SOMIFA!$A$1:$V$2721,17,FALSE))," ",VLOOKUP(TRIM(D17),ALL_SOMIFA!$A$1:$V$2721,17,FALSE)))</f>
        <v xml:space="preserve"> </v>
      </c>
      <c r="U17" t="str">
        <f>IF(ISBLANK(VLOOKUP(TRIM(D17),ALL_SOMIFA!$A$1:$V$2721,18,FALSE)),"",IF(ISERROR(VLOOKUP(TRIM(D17),ALL_SOMIFA!$A$1:$V$2721,18,FALSE))," ",VLOOKUP(TRIM(D17),ALL_SOMIFA!$A$1:$V$2721,18,FALSE)))</f>
        <v xml:space="preserve"> </v>
      </c>
      <c r="V17" t="str">
        <f>IF(ISBLANK(VLOOKUP(TRIM(D17),ALL_SOMIFA!$A$1:$V$2721,19,FALSE)),"",IF(ISERROR(VLOOKUP(TRIM(D17),ALL_SOMIFA!$A$1:$V$2721,19,FALSE))," ",VLOOKUP(TRIM(D17),ALL_SOMIFA!$A$1:$V$2721,19,FALSE)))</f>
        <v xml:space="preserve"> </v>
      </c>
      <c r="W17" t="str">
        <f>IF(ISBLANK(VLOOKUP(TRIM(D17),ALL_SOMIFA!$A$1:$V$2721,20,FALSE)),"",IF(ISERROR(VLOOKUP(TRIM(D17),ALL_SOMIFA!$A$1:$V$2721,20,FALSE))," ",VLOOKUP(TRIM(D17),ALL_SOMIFA!$A$1:$V$2721,20,FALSE)))</f>
        <v xml:space="preserve"> </v>
      </c>
      <c r="X17" t="str">
        <f>IF(ISBLANK(VLOOKUP(TRIM(D17),ALL_SOMIFA!$A$1:$V$2721,21,FALSE)),"",IF(ISERROR(VLOOKUP(TRIM(D17),ALL_SOMIFA!$A$1:$V$2721,21,FALSE))," ",VLOOKUP(TRIM(D17),ALL_SOMIFA!$A$1:$V$2721,21,FALSE)))</f>
        <v xml:space="preserve"> </v>
      </c>
      <c r="Y17" t="str">
        <f>IF(ISBLANK(VLOOKUP(TRIM(D17),ALL_SOMIFA!$A$1:$V$2721,22,FALSE)),"",IF(ISERROR(VLOOKUP(TRIM(D17),ALL_SOMIFA!$A$1:$V$2721,22,FALSE))," ",VLOOKUP(TRIM(D17),ALL_SOMIFA!$A$1:$V$2721,22,FALSE)))</f>
        <v xml:space="preserve"> </v>
      </c>
    </row>
    <row r="18" spans="1:79" x14ac:dyDescent="0.2">
      <c r="A18" s="18" t="s">
        <v>147</v>
      </c>
      <c r="B18" s="18" t="s">
        <v>140</v>
      </c>
      <c r="C18" s="141"/>
      <c r="D18" s="19" t="s">
        <v>148</v>
      </c>
      <c r="E18" s="20">
        <v>36251</v>
      </c>
      <c r="F18" s="26" t="s">
        <v>149</v>
      </c>
      <c r="G18" s="30" t="s">
        <v>150</v>
      </c>
      <c r="H18" s="18" t="s">
        <v>151</v>
      </c>
      <c r="I18" s="18" t="s">
        <v>101</v>
      </c>
      <c r="J18" s="18" t="s">
        <v>152</v>
      </c>
      <c r="K18" s="26" t="s">
        <v>133</v>
      </c>
      <c r="L18" s="26"/>
      <c r="M18" s="18" t="s">
        <v>133</v>
      </c>
      <c r="N18" s="18" t="s">
        <v>140</v>
      </c>
      <c r="O18" s="18"/>
      <c r="P18" s="19" t="s">
        <v>86</v>
      </c>
      <c r="Q18" s="19" t="s">
        <v>133</v>
      </c>
      <c r="R18" s="19" t="s">
        <v>140</v>
      </c>
      <c r="S18" s="30"/>
      <c r="T18" s="19"/>
      <c r="U18" s="19"/>
      <c r="V18" s="30"/>
      <c r="W18" s="19"/>
      <c r="X18" s="19"/>
      <c r="Y18" s="30"/>
      <c r="Z18" s="19"/>
      <c r="AA18" s="19"/>
      <c r="AB18" s="30"/>
      <c r="AC18" s="19"/>
      <c r="AD18" s="19"/>
      <c r="AE18" s="19"/>
      <c r="AF18" s="19"/>
      <c r="AG18" s="19"/>
      <c r="AH18" s="19"/>
      <c r="AI18" s="19"/>
      <c r="AJ18" s="19"/>
      <c r="AK18" s="19"/>
      <c r="AL18" s="19"/>
      <c r="AM18" s="19"/>
      <c r="AN18" s="19"/>
      <c r="AO18" s="19"/>
      <c r="AP18" s="19"/>
      <c r="AQ18" s="19"/>
      <c r="AR18" s="19"/>
      <c r="AS18" s="19"/>
      <c r="AT18" s="19"/>
      <c r="AU18" s="19"/>
      <c r="AV18" s="19"/>
      <c r="AW18" s="19"/>
    </row>
    <row r="19" spans="1:79" x14ac:dyDescent="0.2">
      <c r="A19" s="19" t="s">
        <v>147</v>
      </c>
      <c r="B19" s="19" t="s">
        <v>123</v>
      </c>
      <c r="C19" s="142"/>
      <c r="D19" s="19" t="s">
        <v>153</v>
      </c>
      <c r="E19" s="27">
        <v>35904</v>
      </c>
      <c r="F19" s="26" t="s">
        <v>121</v>
      </c>
      <c r="G19" s="30" t="s">
        <v>114</v>
      </c>
      <c r="H19" s="19" t="s">
        <v>151</v>
      </c>
      <c r="I19" s="19" t="s">
        <v>154</v>
      </c>
      <c r="J19" s="18" t="s">
        <v>155</v>
      </c>
      <c r="K19" s="26" t="s">
        <v>147</v>
      </c>
      <c r="L19" s="26"/>
    </row>
    <row r="20" spans="1:79" x14ac:dyDescent="0.2">
      <c r="A20" s="19"/>
      <c r="B20" s="19"/>
      <c r="C20" s="142"/>
      <c r="D20" s="19"/>
      <c r="E20" s="27"/>
      <c r="F20" s="26"/>
      <c r="G20" s="30"/>
      <c r="H20" s="19"/>
      <c r="I20" s="19"/>
      <c r="J20" s="18"/>
      <c r="K20" s="26"/>
      <c r="L20" s="26"/>
    </row>
    <row r="21" spans="1:79" x14ac:dyDescent="0.2">
      <c r="A21" s="18" t="s">
        <v>156</v>
      </c>
      <c r="B21" s="18" t="s">
        <v>134</v>
      </c>
      <c r="C21" s="141" t="s">
        <v>141</v>
      </c>
      <c r="D21" s="19" t="s">
        <v>157</v>
      </c>
      <c r="E21" s="20">
        <v>33187</v>
      </c>
      <c r="F21" s="19" t="s">
        <v>158</v>
      </c>
      <c r="G21" s="19" t="s">
        <v>159</v>
      </c>
      <c r="H21" s="18" t="s">
        <v>156</v>
      </c>
      <c r="I21" s="18" t="s">
        <v>138</v>
      </c>
      <c r="J21" s="18" t="s">
        <v>160</v>
      </c>
      <c r="K21" s="26" t="s">
        <v>147</v>
      </c>
      <c r="L21" s="26" t="s">
        <v>161</v>
      </c>
      <c r="M21" s="18" t="s">
        <v>162</v>
      </c>
      <c r="N21" s="18" t="s">
        <v>81</v>
      </c>
      <c r="O21" s="18" t="s">
        <v>163</v>
      </c>
      <c r="P21" s="19" t="s">
        <v>164</v>
      </c>
      <c r="Q21" s="19" t="s">
        <v>165</v>
      </c>
      <c r="R21" s="19" t="s">
        <v>95</v>
      </c>
      <c r="S21" s="19" t="s">
        <v>166</v>
      </c>
      <c r="T21" s="19" t="s">
        <v>156</v>
      </c>
      <c r="U21" s="19" t="s">
        <v>95</v>
      </c>
      <c r="V21" s="19" t="s">
        <v>141</v>
      </c>
      <c r="W21" s="19" t="s">
        <v>156</v>
      </c>
      <c r="X21" s="19" t="s">
        <v>95</v>
      </c>
      <c r="Y21" s="19" t="s">
        <v>164</v>
      </c>
      <c r="Z21" s="19" t="s">
        <v>156</v>
      </c>
      <c r="AA21" s="19" t="s">
        <v>95</v>
      </c>
      <c r="AB21" s="19" t="s">
        <v>164</v>
      </c>
      <c r="AC21" s="19" t="s">
        <v>156</v>
      </c>
      <c r="AD21" s="19" t="s">
        <v>95</v>
      </c>
      <c r="AE21" s="19" t="s">
        <v>141</v>
      </c>
      <c r="AF21" s="19" t="s">
        <v>156</v>
      </c>
      <c r="AG21" s="19" t="s">
        <v>95</v>
      </c>
      <c r="AH21" s="19" t="s">
        <v>167</v>
      </c>
      <c r="AI21" s="19" t="s">
        <v>156</v>
      </c>
      <c r="AJ21" s="19" t="s">
        <v>95</v>
      </c>
      <c r="AK21" s="19" t="s">
        <v>167</v>
      </c>
      <c r="AL21" s="19" t="s">
        <v>168</v>
      </c>
      <c r="AM21" s="19" t="s">
        <v>95</v>
      </c>
      <c r="AN21" s="19" t="s">
        <v>169</v>
      </c>
      <c r="AO21" s="19">
        <v>0</v>
      </c>
      <c r="AP21" s="19">
        <v>0</v>
      </c>
      <c r="AQ21" s="19">
        <v>0</v>
      </c>
      <c r="AR21" s="19">
        <v>0</v>
      </c>
      <c r="AS21" s="19">
        <v>0</v>
      </c>
      <c r="AT21" s="19">
        <v>0</v>
      </c>
      <c r="AU21" s="19">
        <v>0</v>
      </c>
      <c r="AV21" s="19">
        <v>0</v>
      </c>
      <c r="AW21" s="19">
        <v>0</v>
      </c>
    </row>
    <row r="22" spans="1:79" x14ac:dyDescent="0.2">
      <c r="A22" t="s">
        <v>147</v>
      </c>
      <c r="B22" t="s">
        <v>170</v>
      </c>
      <c r="C22" s="141"/>
      <c r="D22" t="s">
        <v>171</v>
      </c>
      <c r="E22" s="40">
        <v>37194</v>
      </c>
      <c r="F22" t="s">
        <v>172</v>
      </c>
      <c r="G22" t="s">
        <v>173</v>
      </c>
      <c r="H22" t="s">
        <v>174</v>
      </c>
      <c r="I22" t="s">
        <v>175</v>
      </c>
      <c r="J22" s="18" t="s">
        <v>176</v>
      </c>
      <c r="K22" t="str">
        <f>IF(ISBLANK(VLOOKUP(TRIM(D22),ALL_SOMIFA!$A$1:$V$2721,8,FALSE)),"",IF(ISERROR(VLOOKUP(TRIM(D22),ALL_SOMIFA!$A$1:$V$2721,8,FALSE))," ",VLOOKUP(TRIM(D22),ALL_SOMIFA!$A$1:$V$2721,8,FALSE)))</f>
        <v xml:space="preserve"> </v>
      </c>
      <c r="L22" t="str">
        <f>IF(ISBLANK(VLOOKUP(TRIM(D22),ALL_SOMIFA!$A$1:$V$2721,9,FALSE)),"",IF(ISERROR(VLOOKUP(TRIM(D22),ALL_SOMIFA!$A$1:$V$2721,9,FALSE))," ",VLOOKUP(TRIM(D22),ALL_SOMIFA!$A$1:$V$2721,9,FALSE)))</f>
        <v xml:space="preserve"> </v>
      </c>
      <c r="M22" t="str">
        <f>IF(ISBLANK(VLOOKUP(TRIM(D22),ALL_SOMIFA!$A$1:$V$2721,10,FALSE)),"",IF(ISERROR(VLOOKUP(TRIM(D22),ALL_SOMIFA!$A$1:$V$2721,10,FALSE))," ",VLOOKUP(TRIM(D22),ALL_SOMIFA!$A$1:$V$2721,10,FALSE)))</f>
        <v xml:space="preserve"> </v>
      </c>
      <c r="N22" t="str">
        <f>IF(ISBLANK(VLOOKUP(TRIM(D22),ALL_SOMIFA!$A$1:$V$2721,11,FALSE)),"",IF(ISERROR(VLOOKUP(TRIM(D22),ALL_SOMIFA!$A$1:$V$2721,11,FALSE))," ",VLOOKUP(TRIM(D22),ALL_SOMIFA!$A$1:$V$2721,11,FALSE)))</f>
        <v xml:space="preserve"> </v>
      </c>
      <c r="O22" t="str">
        <f>IF(ISBLANK(VLOOKUP(TRIM(D22),ALL_SOMIFA!$A$1:$V$2721,12,FALSE)),"",IF(ISERROR(VLOOKUP(TRIM(D22),ALL_SOMIFA!$A$1:$V$2721,12,FALSE))," ",VLOOKUP(TRIM(D22),ALL_SOMIFA!$A$1:$V$2721,12,FALSE)))</f>
        <v xml:space="preserve"> </v>
      </c>
      <c r="P22" t="str">
        <f>IF(ISBLANK(VLOOKUP(TRIM(D22),ALL_SOMIFA!$A$1:$V$2721,13,FALSE)),"",IF(ISERROR(VLOOKUP(TRIM(D22),ALL_SOMIFA!$A$1:$V$2721,13,FALSE))," ",VLOOKUP(TRIM(D22),ALL_SOMIFA!$A$1:$V$2721,13,FALSE)))</f>
        <v xml:space="preserve"> </v>
      </c>
      <c r="Q22" t="str">
        <f>IF(ISBLANK(VLOOKUP(TRIM(D22),ALL_SOMIFA!$A$1:$V$2721,14,FALSE)),"",IF(ISERROR(VLOOKUP(TRIM(D22),ALL_SOMIFA!$A$1:$V$2721,14,FALSE))," ",VLOOKUP(TRIM(D22),ALL_SOMIFA!$A$1:$V$2721,14,FALSE)))</f>
        <v xml:space="preserve"> </v>
      </c>
      <c r="R22" t="str">
        <f>IF(ISBLANK(VLOOKUP(TRIM(D22),ALL_SOMIFA!$A$1:$V$2721,15,FALSE)),"",IF(ISERROR(VLOOKUP(TRIM(D22),ALL_SOMIFA!$A$1:$V$2721,15,FALSE))," ",VLOOKUP(TRIM(D22),ALL_SOMIFA!$A$1:$V$2721,15,FALSE)))</f>
        <v xml:space="preserve"> </v>
      </c>
      <c r="S22" t="str">
        <f>IF(ISBLANK(VLOOKUP(TRIM(D22),ALL_SOMIFA!$A$1:$V$2721,16,FALSE)),"",IF(ISERROR(VLOOKUP(TRIM(D22),ALL_SOMIFA!$A$1:$V$2721,16,FALSE))," ",VLOOKUP(TRIM(D22),ALL_SOMIFA!$A$1:$V$2721,16,FALSE)))</f>
        <v xml:space="preserve"> </v>
      </c>
      <c r="T22" t="str">
        <f>IF(ISBLANK(VLOOKUP(TRIM(D22),ALL_SOMIFA!$A$1:$V$2721,17,FALSE)),"",IF(ISERROR(VLOOKUP(TRIM(D22),ALL_SOMIFA!$A$1:$V$2721,17,FALSE))," ",VLOOKUP(TRIM(D22),ALL_SOMIFA!$A$1:$V$2721,17,FALSE)))</f>
        <v xml:space="preserve"> </v>
      </c>
      <c r="U22" t="str">
        <f>IF(ISBLANK(VLOOKUP(TRIM(D22),ALL_SOMIFA!$A$1:$V$2721,18,FALSE)),"",IF(ISERROR(VLOOKUP(TRIM(D22),ALL_SOMIFA!$A$1:$V$2721,18,FALSE))," ",VLOOKUP(TRIM(D22),ALL_SOMIFA!$A$1:$V$2721,18,FALSE)))</f>
        <v xml:space="preserve"> </v>
      </c>
      <c r="V22" t="str">
        <f>IF(ISBLANK(VLOOKUP(TRIM(D22),ALL_SOMIFA!$A$1:$V$2721,19,FALSE)),"",IF(ISERROR(VLOOKUP(TRIM(D22),ALL_SOMIFA!$A$1:$V$2721,19,FALSE))," ",VLOOKUP(TRIM(D22),ALL_SOMIFA!$A$1:$V$2721,19,FALSE)))</f>
        <v xml:space="preserve"> </v>
      </c>
      <c r="W22" t="str">
        <f>IF(ISBLANK(VLOOKUP(TRIM(D22),ALL_SOMIFA!$A$1:$V$2721,20,FALSE)),"",IF(ISERROR(VLOOKUP(TRIM(D22),ALL_SOMIFA!$A$1:$V$2721,20,FALSE))," ",VLOOKUP(TRIM(D22),ALL_SOMIFA!$A$1:$V$2721,20,FALSE)))</f>
        <v xml:space="preserve"> </v>
      </c>
      <c r="X22" t="str">
        <f>IF(ISBLANK(VLOOKUP(TRIM(D22),ALL_SOMIFA!$A$1:$V$2721,21,FALSE)),"",IF(ISERROR(VLOOKUP(TRIM(D22),ALL_SOMIFA!$A$1:$V$2721,21,FALSE))," ",VLOOKUP(TRIM(D22),ALL_SOMIFA!$A$1:$V$2721,21,FALSE)))</f>
        <v xml:space="preserve"> </v>
      </c>
      <c r="Y22" t="str">
        <f>IF(ISBLANK(VLOOKUP(TRIM(D22),ALL_SOMIFA!$A$1:$V$2721,22,FALSE)),"",IF(ISERROR(VLOOKUP(TRIM(D22),ALL_SOMIFA!$A$1:$V$2721,22,FALSE))," ",VLOOKUP(TRIM(D22),ALL_SOMIFA!$A$1:$V$2721,22,FALSE)))</f>
        <v xml:space="preserve"> </v>
      </c>
    </row>
    <row r="23" spans="1:79" ht="12.75" customHeight="1" x14ac:dyDescent="0.2">
      <c r="A23" s="31" t="s">
        <v>162</v>
      </c>
      <c r="B23" s="32" t="s">
        <v>177</v>
      </c>
      <c r="C23" s="142" t="s">
        <v>178</v>
      </c>
      <c r="D23" s="19" t="s">
        <v>179</v>
      </c>
      <c r="E23" s="27">
        <v>37120</v>
      </c>
      <c r="F23" s="28" t="s">
        <v>98</v>
      </c>
      <c r="G23" s="28" t="s">
        <v>180</v>
      </c>
      <c r="H23" s="31" t="s">
        <v>165</v>
      </c>
      <c r="I23" s="32" t="s">
        <v>181</v>
      </c>
      <c r="J23" s="18" t="s">
        <v>182</v>
      </c>
      <c r="K23" s="26" t="s">
        <v>147</v>
      </c>
      <c r="L23" s="26" t="s">
        <v>183</v>
      </c>
      <c r="M23" s="33"/>
      <c r="N23" s="33"/>
      <c r="O23" s="33"/>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row>
    <row r="24" spans="1:79" x14ac:dyDescent="0.2">
      <c r="A24" s="31" t="s">
        <v>184</v>
      </c>
      <c r="B24" s="32" t="s">
        <v>185</v>
      </c>
      <c r="C24" s="142"/>
      <c r="D24" s="19" t="s">
        <v>186</v>
      </c>
      <c r="E24" s="27">
        <v>36298</v>
      </c>
      <c r="F24" s="28" t="s">
        <v>187</v>
      </c>
      <c r="G24" s="28" t="s">
        <v>188</v>
      </c>
      <c r="H24" s="31" t="s">
        <v>189</v>
      </c>
      <c r="I24" s="32"/>
      <c r="J24" s="18"/>
      <c r="K24" t="s">
        <v>162</v>
      </c>
      <c r="M24" s="33"/>
      <c r="N24" s="33"/>
      <c r="O24" s="33"/>
    </row>
    <row r="25" spans="1:79" s="25" customFormat="1" ht="12.75" customHeight="1" x14ac:dyDescent="0.2">
      <c r="A25" s="18"/>
      <c r="B25" s="18"/>
      <c r="C25" s="141"/>
      <c r="D25" s="22" t="s">
        <v>190</v>
      </c>
      <c r="E25" s="23">
        <v>36077</v>
      </c>
      <c r="F25" s="24" t="s">
        <v>191</v>
      </c>
      <c r="G25" s="22" t="s">
        <v>191</v>
      </c>
      <c r="H25" s="18" t="s">
        <v>189</v>
      </c>
      <c r="I25" s="18"/>
      <c r="J25" s="18"/>
      <c r="K25" t="s">
        <v>189</v>
      </c>
      <c r="M25" s="18" t="s">
        <v>168</v>
      </c>
      <c r="N25" s="18" t="s">
        <v>192</v>
      </c>
      <c r="O25" s="18" t="s">
        <v>193</v>
      </c>
    </row>
    <row r="26" spans="1:79" x14ac:dyDescent="0.2">
      <c r="A26" s="18"/>
      <c r="B26" s="18"/>
      <c r="C26" s="141"/>
      <c r="D26" s="19"/>
      <c r="E26" s="20"/>
      <c r="F26" s="19"/>
      <c r="G26" s="19"/>
      <c r="H26" s="18"/>
      <c r="I26" s="18"/>
      <c r="J26" s="18"/>
      <c r="K26"/>
      <c r="L26"/>
      <c r="M26" s="18"/>
      <c r="N26" s="18"/>
      <c r="O26" s="18"/>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row>
    <row r="27" spans="1:79" ht="12.75" customHeight="1" x14ac:dyDescent="0.2">
      <c r="A27" s="18" t="s">
        <v>274</v>
      </c>
      <c r="B27" s="18" t="s">
        <v>275</v>
      </c>
      <c r="C27" s="141" t="s">
        <v>276</v>
      </c>
      <c r="D27" s="19" t="s">
        <v>277</v>
      </c>
      <c r="E27" s="20">
        <v>36182</v>
      </c>
      <c r="F27" s="26" t="s">
        <v>278</v>
      </c>
      <c r="G27" s="30" t="s">
        <v>230</v>
      </c>
      <c r="H27" s="18" t="s">
        <v>189</v>
      </c>
      <c r="I27" s="18"/>
      <c r="J27" s="18"/>
      <c r="K27" t="s">
        <v>189</v>
      </c>
      <c r="L27" t="s">
        <v>203</v>
      </c>
      <c r="M27" s="18" t="s">
        <v>274</v>
      </c>
      <c r="N27" s="18" t="s">
        <v>275</v>
      </c>
      <c r="O27" s="18" t="s">
        <v>276</v>
      </c>
      <c r="P27" s="19" t="s">
        <v>234</v>
      </c>
      <c r="Q27" s="19" t="s">
        <v>274</v>
      </c>
      <c r="R27" s="19" t="s">
        <v>275</v>
      </c>
      <c r="S27" s="30" t="s">
        <v>203</v>
      </c>
      <c r="T27" s="19"/>
      <c r="U27" s="19"/>
      <c r="V27" s="30"/>
      <c r="W27" s="19"/>
      <c r="X27" s="19"/>
      <c r="Y27" s="30"/>
      <c r="Z27" s="19"/>
      <c r="AA27" s="19"/>
      <c r="AB27" s="30"/>
      <c r="AC27" s="19"/>
      <c r="AD27" s="19"/>
      <c r="AE27" s="19"/>
      <c r="AF27" s="19"/>
      <c r="AG27" s="19"/>
      <c r="AH27" s="19"/>
      <c r="AI27" s="19"/>
      <c r="AJ27" s="19"/>
      <c r="AK27" s="19"/>
      <c r="AL27" s="19"/>
      <c r="AM27" s="19"/>
      <c r="AN27" s="19"/>
      <c r="AO27" s="19"/>
      <c r="AP27" s="19"/>
      <c r="AQ27" s="19"/>
      <c r="AR27" s="19"/>
      <c r="AS27" s="19"/>
      <c r="AT27" s="19"/>
      <c r="AU27" s="19"/>
      <c r="AV27" s="19"/>
      <c r="AW27" s="19"/>
    </row>
    <row r="28" spans="1:79" x14ac:dyDescent="0.2">
      <c r="A28" t="s">
        <v>206</v>
      </c>
      <c r="B28" t="s">
        <v>207</v>
      </c>
      <c r="C28" s="141" t="s">
        <v>208</v>
      </c>
      <c r="D28" t="s">
        <v>209</v>
      </c>
      <c r="E28" s="40">
        <v>36580</v>
      </c>
      <c r="F28" t="s">
        <v>210</v>
      </c>
      <c r="G28" s="19" t="s">
        <v>211</v>
      </c>
      <c r="H28" t="s">
        <v>212</v>
      </c>
      <c r="I28" t="s">
        <v>213</v>
      </c>
      <c r="J28" s="18" t="s">
        <v>201</v>
      </c>
      <c r="K28" t="str">
        <f>IF(ISBLANK(VLOOKUP(TRIM(D28),ALL_SOMIFA!$A$1:$V$2721,8,FALSE)),"",IF(ISERROR(VLOOKUP(TRIM(D28),ALL_SOMIFA!$A$1:$V$2721,8,FALSE))," ",VLOOKUP(TRIM(D28),ALL_SOMIFA!$A$1:$V$2721,8,FALSE)))</f>
        <v xml:space="preserve"> </v>
      </c>
      <c r="L28" t="str">
        <f>IF(ISBLANK(VLOOKUP(TRIM(D28),ALL_SOMIFA!$A$1:$V$2721,9,FALSE)),"",IF(ISERROR(VLOOKUP(TRIM(D28),ALL_SOMIFA!$A$1:$V$2721,9,FALSE))," ",VLOOKUP(TRIM(D28),ALL_SOMIFA!$A$1:$V$2721,9,FALSE)))</f>
        <v xml:space="preserve"> </v>
      </c>
      <c r="M28" t="str">
        <f>IF(ISBLANK(VLOOKUP(TRIM(D28),ALL_SOMIFA!$A$1:$V$2721,10,FALSE)),"",IF(ISERROR(VLOOKUP(TRIM(D28),ALL_SOMIFA!$A$1:$V$2721,10,FALSE))," ",VLOOKUP(TRIM(D28),ALL_SOMIFA!$A$1:$V$2721,10,FALSE)))</f>
        <v xml:space="preserve"> </v>
      </c>
      <c r="N28" t="str">
        <f>IF(ISBLANK(VLOOKUP(TRIM(D28),ALL_SOMIFA!$A$1:$V$2721,11,FALSE)),"",IF(ISERROR(VLOOKUP(TRIM(D28),ALL_SOMIFA!$A$1:$V$2721,11,FALSE))," ",VLOOKUP(TRIM(D28),ALL_SOMIFA!$A$1:$V$2721,11,FALSE)))</f>
        <v xml:space="preserve"> </v>
      </c>
      <c r="O28" t="str">
        <f>IF(ISBLANK(VLOOKUP(TRIM(D28),ALL_SOMIFA!$A$1:$V$2721,12,FALSE)),"",IF(ISERROR(VLOOKUP(TRIM(D28),ALL_SOMIFA!$A$1:$V$2721,12,FALSE))," ",VLOOKUP(TRIM(D28),ALL_SOMIFA!$A$1:$V$2721,12,FALSE)))</f>
        <v xml:space="preserve"> </v>
      </c>
      <c r="P28" t="str">
        <f>IF(ISBLANK(VLOOKUP(TRIM(D28),ALL_SOMIFA!$A$1:$V$2721,13,FALSE)),"",IF(ISERROR(VLOOKUP(TRIM(D28),ALL_SOMIFA!$A$1:$V$2721,13,FALSE))," ",VLOOKUP(TRIM(D28),ALL_SOMIFA!$A$1:$V$2721,13,FALSE)))</f>
        <v xml:space="preserve"> </v>
      </c>
      <c r="Q28" t="str">
        <f>IF(ISBLANK(VLOOKUP(TRIM(D28),ALL_SOMIFA!$A$1:$V$2721,14,FALSE)),"",IF(ISERROR(VLOOKUP(TRIM(D28),ALL_SOMIFA!$A$1:$V$2721,14,FALSE))," ",VLOOKUP(TRIM(D28),ALL_SOMIFA!$A$1:$V$2721,14,FALSE)))</f>
        <v xml:space="preserve"> </v>
      </c>
      <c r="R28" t="str">
        <f>IF(ISBLANK(VLOOKUP(TRIM(D28),ALL_SOMIFA!$A$1:$V$2721,15,FALSE)),"",IF(ISERROR(VLOOKUP(TRIM(D28),ALL_SOMIFA!$A$1:$V$2721,15,FALSE))," ",VLOOKUP(TRIM(D28),ALL_SOMIFA!$A$1:$V$2721,15,FALSE)))</f>
        <v xml:space="preserve"> </v>
      </c>
      <c r="S28" t="str">
        <f>IF(ISBLANK(VLOOKUP(TRIM(D28),ALL_SOMIFA!$A$1:$V$2721,16,FALSE)),"",IF(ISERROR(VLOOKUP(TRIM(D28),ALL_SOMIFA!$A$1:$V$2721,16,FALSE))," ",VLOOKUP(TRIM(D28),ALL_SOMIFA!$A$1:$V$2721,16,FALSE)))</f>
        <v xml:space="preserve"> </v>
      </c>
      <c r="T28" t="str">
        <f>IF(ISBLANK(VLOOKUP(TRIM(D28),ALL_SOMIFA!$A$1:$V$2721,17,FALSE)),"",IF(ISERROR(VLOOKUP(TRIM(D28),ALL_SOMIFA!$A$1:$V$2721,17,FALSE))," ",VLOOKUP(TRIM(D28),ALL_SOMIFA!$A$1:$V$2721,17,FALSE)))</f>
        <v xml:space="preserve"> </v>
      </c>
      <c r="U28" t="str">
        <f>IF(ISBLANK(VLOOKUP(TRIM(D28),ALL_SOMIFA!$A$1:$V$2721,18,FALSE)),"",IF(ISERROR(VLOOKUP(TRIM(D28),ALL_SOMIFA!$A$1:$V$2721,18,FALSE))," ",VLOOKUP(TRIM(D28),ALL_SOMIFA!$A$1:$V$2721,18,FALSE)))</f>
        <v xml:space="preserve"> </v>
      </c>
      <c r="V28" t="str">
        <f>IF(ISBLANK(VLOOKUP(TRIM(D28),ALL_SOMIFA!$A$1:$V$2721,19,FALSE)),"",IF(ISERROR(VLOOKUP(TRIM(D28),ALL_SOMIFA!$A$1:$V$2721,19,FALSE))," ",VLOOKUP(TRIM(D28),ALL_SOMIFA!$A$1:$V$2721,19,FALSE)))</f>
        <v xml:space="preserve"> </v>
      </c>
      <c r="W28" t="str">
        <f>IF(ISBLANK(VLOOKUP(TRIM(D28),ALL_SOMIFA!$A$1:$V$2721,20,FALSE)),"",IF(ISERROR(VLOOKUP(TRIM(D28),ALL_SOMIFA!$A$1:$V$2721,20,FALSE))," ",VLOOKUP(TRIM(D28),ALL_SOMIFA!$A$1:$V$2721,20,FALSE)))</f>
        <v xml:space="preserve"> </v>
      </c>
      <c r="X28" t="str">
        <f>IF(ISBLANK(VLOOKUP(TRIM(D28),ALL_SOMIFA!$A$1:$V$2721,21,FALSE)),"",IF(ISERROR(VLOOKUP(TRIM(D28),ALL_SOMIFA!$A$1:$V$2721,21,FALSE))," ",VLOOKUP(TRIM(D28),ALL_SOMIFA!$A$1:$V$2721,21,FALSE)))</f>
        <v xml:space="preserve"> </v>
      </c>
      <c r="Y28" t="str">
        <f>IF(ISBLANK(VLOOKUP(TRIM(D28),ALL_SOMIFA!$A$1:$V$2721,22,FALSE)),"",IF(ISERROR(VLOOKUP(TRIM(D28),ALL_SOMIFA!$A$1:$V$2721,22,FALSE))," ",VLOOKUP(TRIM(D28),ALL_SOMIFA!$A$1:$V$2721,22,FALSE)))</f>
        <v xml:space="preserve"> </v>
      </c>
    </row>
    <row r="29" spans="1:79" x14ac:dyDescent="0.2">
      <c r="A29" s="108" t="s">
        <v>194</v>
      </c>
      <c r="B29" s="108" t="s">
        <v>434</v>
      </c>
      <c r="C29" s="142" t="s">
        <v>259</v>
      </c>
      <c r="D29" s="19" t="s">
        <v>5044</v>
      </c>
      <c r="E29" s="27">
        <v>36992</v>
      </c>
      <c r="F29" s="28" t="s">
        <v>236</v>
      </c>
      <c r="G29" s="28" t="s">
        <v>237</v>
      </c>
      <c r="H29" s="19" t="s">
        <v>238</v>
      </c>
      <c r="I29" s="26" t="s">
        <v>239</v>
      </c>
      <c r="J29" s="18" t="s">
        <v>240</v>
      </c>
      <c r="K29" s="26" t="s">
        <v>194</v>
      </c>
      <c r="L29" s="26" t="s">
        <v>241</v>
      </c>
    </row>
    <row r="30" spans="1:79" s="25" customFormat="1" ht="12.75" customHeight="1" x14ac:dyDescent="0.2">
      <c r="A30" s="18" t="s">
        <v>194</v>
      </c>
      <c r="B30" s="18" t="s">
        <v>195</v>
      </c>
      <c r="C30" s="141" t="s">
        <v>196</v>
      </c>
      <c r="D30" s="25" t="s">
        <v>197</v>
      </c>
      <c r="E30" s="35">
        <v>35585</v>
      </c>
      <c r="F30" s="36" t="s">
        <v>198</v>
      </c>
      <c r="G30" s="36" t="s">
        <v>199</v>
      </c>
      <c r="H30" s="18" t="s">
        <v>194</v>
      </c>
      <c r="I30" s="18" t="s">
        <v>200</v>
      </c>
      <c r="J30" s="18" t="s">
        <v>201</v>
      </c>
      <c r="K30" s="26" t="s">
        <v>202</v>
      </c>
      <c r="L30" s="26" t="s">
        <v>203</v>
      </c>
      <c r="M30" s="18" t="s">
        <v>194</v>
      </c>
      <c r="N30" s="18" t="s">
        <v>195</v>
      </c>
      <c r="O30" s="18" t="s">
        <v>204</v>
      </c>
      <c r="P30" s="19" t="s">
        <v>205</v>
      </c>
      <c r="Q30" s="7" t="s">
        <v>194</v>
      </c>
      <c r="R30" s="7" t="s">
        <v>200</v>
      </c>
      <c r="S30" s="37" t="str">
        <f>IF(ISERROR(VLOOKUP(TRIM(D30),#REF!,8,FALSE())),"",VLOOKUP(TRIM(D30),#REF!,8,FALSE()))</f>
        <v/>
      </c>
      <c r="AX30"/>
      <c r="AY30"/>
      <c r="AZ30"/>
      <c r="BA30"/>
      <c r="BB30"/>
      <c r="BC30"/>
      <c r="BD30"/>
      <c r="BE30"/>
      <c r="BF30"/>
      <c r="BG30"/>
      <c r="BH30"/>
      <c r="BI30"/>
      <c r="BJ30"/>
      <c r="BK30"/>
      <c r="BL30"/>
      <c r="BM30"/>
      <c r="BN30"/>
      <c r="BO30"/>
      <c r="BP30"/>
      <c r="BQ30"/>
      <c r="BR30"/>
      <c r="BS30"/>
      <c r="BT30"/>
      <c r="BU30"/>
      <c r="BV30"/>
      <c r="BW30"/>
      <c r="BX30"/>
      <c r="BY30"/>
      <c r="BZ30"/>
      <c r="CA30"/>
    </row>
    <row r="31" spans="1:79" s="25" customFormat="1" x14ac:dyDescent="0.2">
      <c r="A31" s="18" t="s">
        <v>202</v>
      </c>
      <c r="B31" s="18" t="s">
        <v>128</v>
      </c>
      <c r="C31" s="141" t="s">
        <v>234</v>
      </c>
      <c r="D31" s="19" t="s">
        <v>255</v>
      </c>
      <c r="E31" s="20">
        <v>34043</v>
      </c>
      <c r="F31" s="19" t="s">
        <v>256</v>
      </c>
      <c r="G31" s="19" t="s">
        <v>257</v>
      </c>
      <c r="H31" s="18" t="s">
        <v>202</v>
      </c>
      <c r="I31" s="18" t="s">
        <v>131</v>
      </c>
      <c r="J31" s="18" t="s">
        <v>216</v>
      </c>
      <c r="K31" s="26" t="s">
        <v>258</v>
      </c>
      <c r="L31" s="26" t="s">
        <v>259</v>
      </c>
      <c r="M31" s="18" t="s">
        <v>202</v>
      </c>
      <c r="N31" s="18" t="s">
        <v>128</v>
      </c>
      <c r="O31" s="18" t="s">
        <v>234</v>
      </c>
      <c r="P31" s="19" t="s">
        <v>260</v>
      </c>
      <c r="Q31" s="19" t="s">
        <v>202</v>
      </c>
      <c r="R31" s="19" t="s">
        <v>261</v>
      </c>
      <c r="S31" s="19" t="s">
        <v>262</v>
      </c>
      <c r="T31" s="19" t="s">
        <v>202</v>
      </c>
      <c r="U31" s="19" t="s">
        <v>93</v>
      </c>
      <c r="V31" s="19" t="s">
        <v>259</v>
      </c>
      <c r="W31" s="19" t="s">
        <v>263</v>
      </c>
      <c r="X31" s="19" t="s">
        <v>93</v>
      </c>
      <c r="Y31" s="19" t="s">
        <v>264</v>
      </c>
      <c r="Z31" s="19" t="s">
        <v>265</v>
      </c>
      <c r="AA31" s="19" t="s">
        <v>93</v>
      </c>
      <c r="AB31" s="19" t="s">
        <v>240</v>
      </c>
      <c r="AC31" s="19" t="s">
        <v>265</v>
      </c>
      <c r="AD31" s="19" t="s">
        <v>93</v>
      </c>
      <c r="AE31" s="19" t="s">
        <v>266</v>
      </c>
      <c r="AF31" s="19"/>
      <c r="AG31" s="19">
        <v>0</v>
      </c>
      <c r="AH31" s="19">
        <v>0</v>
      </c>
      <c r="AI31" s="19">
        <v>0</v>
      </c>
      <c r="AJ31" s="19">
        <v>0</v>
      </c>
      <c r="AK31" s="19">
        <v>0</v>
      </c>
      <c r="AL31" s="19">
        <v>0</v>
      </c>
      <c r="AM31" s="19">
        <v>0</v>
      </c>
      <c r="AN31" s="19">
        <v>0</v>
      </c>
      <c r="AO31" s="19">
        <v>0</v>
      </c>
      <c r="AP31" s="19">
        <v>0</v>
      </c>
      <c r="AQ31" s="19">
        <v>0</v>
      </c>
      <c r="AR31" s="19">
        <v>0</v>
      </c>
      <c r="AS31" s="19">
        <v>0</v>
      </c>
      <c r="AT31" s="19">
        <v>0</v>
      </c>
      <c r="AU31" s="19">
        <v>0</v>
      </c>
      <c r="AV31" s="19">
        <v>0</v>
      </c>
      <c r="AW31" s="19">
        <v>0</v>
      </c>
      <c r="BY31"/>
      <c r="BZ31"/>
      <c r="CA31"/>
    </row>
    <row r="32" spans="1:79" x14ac:dyDescent="0.2">
      <c r="A32" s="18" t="s">
        <v>226</v>
      </c>
      <c r="B32" s="18" t="s">
        <v>227</v>
      </c>
      <c r="C32" s="141" t="s">
        <v>228</v>
      </c>
      <c r="D32" s="19" t="s">
        <v>229</v>
      </c>
      <c r="E32" s="20">
        <v>35923</v>
      </c>
      <c r="F32" s="26" t="s">
        <v>230</v>
      </c>
      <c r="G32" s="30" t="s">
        <v>231</v>
      </c>
      <c r="H32" s="18" t="s">
        <v>226</v>
      </c>
      <c r="I32" s="18" t="s">
        <v>101</v>
      </c>
      <c r="J32" s="18" t="s">
        <v>228</v>
      </c>
      <c r="K32" s="26" t="s">
        <v>212</v>
      </c>
      <c r="L32" s="26" t="s">
        <v>203</v>
      </c>
      <c r="M32" s="18" t="s">
        <v>226</v>
      </c>
      <c r="N32" s="18" t="s">
        <v>232</v>
      </c>
      <c r="O32" s="18" t="s">
        <v>233</v>
      </c>
      <c r="P32" s="19" t="s">
        <v>234</v>
      </c>
      <c r="Q32" s="19" t="s">
        <v>212</v>
      </c>
      <c r="R32" s="19" t="s">
        <v>232</v>
      </c>
      <c r="S32" s="30" t="s">
        <v>228</v>
      </c>
      <c r="T32" s="19"/>
      <c r="U32" s="19"/>
      <c r="V32" s="30"/>
      <c r="W32" s="19"/>
      <c r="X32" s="19"/>
      <c r="Y32" s="30"/>
      <c r="Z32" s="19"/>
      <c r="AA32" s="19"/>
      <c r="AB32" s="30"/>
      <c r="AC32" s="19"/>
      <c r="AD32" s="19"/>
      <c r="AE32" s="19"/>
      <c r="AF32" s="19"/>
      <c r="AG32" s="19"/>
      <c r="AH32" s="19"/>
      <c r="AI32" s="19"/>
      <c r="AJ32" s="19"/>
      <c r="AK32" s="19"/>
      <c r="AL32" s="19"/>
      <c r="AM32" s="19"/>
      <c r="AN32" s="19"/>
      <c r="AO32" s="19"/>
      <c r="AP32" s="19"/>
      <c r="AQ32" s="19"/>
      <c r="AR32" s="19"/>
      <c r="AS32" s="19"/>
      <c r="AT32" s="19"/>
      <c r="AU32" s="19"/>
      <c r="AV32" s="19"/>
      <c r="AW32" s="19"/>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row>
    <row r="33" spans="1:79" x14ac:dyDescent="0.2">
      <c r="A33" s="18" t="s">
        <v>202</v>
      </c>
      <c r="B33" s="18" t="s">
        <v>242</v>
      </c>
      <c r="C33" s="141" t="s">
        <v>203</v>
      </c>
      <c r="D33" s="19" t="s">
        <v>243</v>
      </c>
      <c r="E33" s="20">
        <v>34662</v>
      </c>
      <c r="F33" s="19" t="s">
        <v>244</v>
      </c>
      <c r="G33" s="19" t="s">
        <v>245</v>
      </c>
      <c r="H33" s="18" t="s">
        <v>202</v>
      </c>
      <c r="I33" s="18" t="s">
        <v>246</v>
      </c>
      <c r="J33" s="18" t="s">
        <v>247</v>
      </c>
      <c r="K33" s="26" t="s">
        <v>226</v>
      </c>
      <c r="L33" s="26" t="s">
        <v>248</v>
      </c>
      <c r="M33" s="18" t="s">
        <v>202</v>
      </c>
      <c r="N33" s="18" t="s">
        <v>170</v>
      </c>
      <c r="O33" s="18" t="s">
        <v>240</v>
      </c>
      <c r="P33" s="19" t="s">
        <v>249</v>
      </c>
      <c r="Q33" s="19" t="s">
        <v>226</v>
      </c>
      <c r="R33" s="19" t="s">
        <v>250</v>
      </c>
      <c r="S33" s="19" t="s">
        <v>251</v>
      </c>
      <c r="T33" s="19" t="s">
        <v>226</v>
      </c>
      <c r="U33" s="19" t="s">
        <v>252</v>
      </c>
      <c r="V33" s="19" t="s">
        <v>240</v>
      </c>
      <c r="W33" s="19" t="s">
        <v>253</v>
      </c>
      <c r="X33" s="19" t="s">
        <v>252</v>
      </c>
      <c r="Y33" s="19" t="s">
        <v>254</v>
      </c>
      <c r="Z33" s="19"/>
      <c r="AA33" s="19"/>
      <c r="AB33" s="19"/>
      <c r="AC33" s="19">
        <v>0</v>
      </c>
      <c r="AD33" s="19">
        <v>0</v>
      </c>
      <c r="AE33" s="19">
        <v>0</v>
      </c>
      <c r="AF33" s="19">
        <v>0</v>
      </c>
      <c r="AG33" s="19">
        <v>0</v>
      </c>
      <c r="AH33" s="19">
        <v>0</v>
      </c>
      <c r="AI33" s="19">
        <v>0</v>
      </c>
      <c r="AJ33" s="19">
        <v>0</v>
      </c>
      <c r="AK33" s="19">
        <v>0</v>
      </c>
      <c r="AL33" s="19">
        <v>0</v>
      </c>
      <c r="AM33" s="19">
        <v>0</v>
      </c>
      <c r="AN33" s="19">
        <v>0</v>
      </c>
      <c r="AO33" s="19">
        <v>0</v>
      </c>
      <c r="AP33" s="19">
        <v>0</v>
      </c>
      <c r="AQ33" s="19">
        <v>0</v>
      </c>
      <c r="AR33" s="19">
        <v>0</v>
      </c>
      <c r="AS33" s="19">
        <v>0</v>
      </c>
      <c r="AT33" s="19">
        <v>0</v>
      </c>
      <c r="AU33" s="19">
        <v>0</v>
      </c>
      <c r="AV33" s="19">
        <v>0</v>
      </c>
      <c r="AW33" s="19">
        <v>0</v>
      </c>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row>
    <row r="34" spans="1:79" x14ac:dyDescent="0.2">
      <c r="A34" s="18" t="s">
        <v>214</v>
      </c>
      <c r="B34" s="18" t="s">
        <v>215</v>
      </c>
      <c r="C34" s="141" t="s">
        <v>216</v>
      </c>
      <c r="D34" s="19" t="s">
        <v>217</v>
      </c>
      <c r="E34" s="20">
        <v>35208</v>
      </c>
      <c r="F34" s="19" t="s">
        <v>218</v>
      </c>
      <c r="G34" s="19" t="s">
        <v>136</v>
      </c>
      <c r="H34" s="18" t="s">
        <v>219</v>
      </c>
      <c r="I34" s="18" t="s">
        <v>220</v>
      </c>
      <c r="J34" s="18" t="s">
        <v>221</v>
      </c>
      <c r="K34" s="26" t="s">
        <v>202</v>
      </c>
      <c r="L34" s="26"/>
      <c r="M34" s="18" t="s">
        <v>222</v>
      </c>
      <c r="N34" s="18" t="s">
        <v>215</v>
      </c>
      <c r="O34" s="18" t="s">
        <v>223</v>
      </c>
      <c r="P34" s="19" t="s">
        <v>224</v>
      </c>
      <c r="Q34" s="19" t="s">
        <v>219</v>
      </c>
      <c r="R34" s="19" t="s">
        <v>215</v>
      </c>
      <c r="S34" s="19" t="s">
        <v>225</v>
      </c>
      <c r="T34" s="19" t="s">
        <v>194</v>
      </c>
      <c r="U34" s="19" t="s">
        <v>215</v>
      </c>
      <c r="V34" s="19" t="s">
        <v>203</v>
      </c>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row>
    <row r="35" spans="1:79" x14ac:dyDescent="0.2">
      <c r="A35" s="31" t="s">
        <v>212</v>
      </c>
      <c r="B35" s="32" t="s">
        <v>140</v>
      </c>
      <c r="C35" s="142" t="s">
        <v>241</v>
      </c>
      <c r="D35" s="19" t="s">
        <v>267</v>
      </c>
      <c r="E35" s="27">
        <v>36545</v>
      </c>
      <c r="F35" s="28" t="s">
        <v>268</v>
      </c>
      <c r="G35" s="28" t="s">
        <v>268</v>
      </c>
      <c r="H35" s="31" t="s">
        <v>212</v>
      </c>
      <c r="I35" s="32" t="s">
        <v>145</v>
      </c>
      <c r="J35" s="18" t="s">
        <v>269</v>
      </c>
      <c r="K35" s="26" t="s">
        <v>202</v>
      </c>
      <c r="L35" s="26" t="s">
        <v>228</v>
      </c>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row>
    <row r="36" spans="1:79" ht="12.75" customHeight="1" x14ac:dyDescent="0.2">
      <c r="A36" s="33"/>
      <c r="B36" s="33"/>
      <c r="C36" s="142"/>
      <c r="D36" t="s">
        <v>270</v>
      </c>
      <c r="E36" s="40">
        <v>37014</v>
      </c>
      <c r="F36" t="s">
        <v>271</v>
      </c>
      <c r="G36" t="s">
        <v>115</v>
      </c>
      <c r="H36" s="33" t="s">
        <v>226</v>
      </c>
      <c r="I36" s="33" t="s">
        <v>272</v>
      </c>
      <c r="J36" s="18" t="s">
        <v>273</v>
      </c>
      <c r="K36" t="str">
        <f>IF(ISBLANK(VLOOKUP(TRIM(D36),ALL_SOMIFA!$A$1:$V$2721,8,FALSE)),"",IF(ISERROR(VLOOKUP(TRIM(D36),ALL_SOMIFA!$A$1:$V$2721,8,FALSE))," ",VLOOKUP(TRIM(D36),ALL_SOMIFA!$A$1:$V$2721,8,FALSE)))</f>
        <v xml:space="preserve"> </v>
      </c>
      <c r="L36" t="str">
        <f>IF(ISBLANK(VLOOKUP(TRIM(D36),ALL_SOMIFA!$A$1:$V$2721,9,FALSE)),"",IF(ISERROR(VLOOKUP(TRIM(D36),ALL_SOMIFA!$A$1:$V$2721,9,FALSE))," ",VLOOKUP(TRIM(D36),ALL_SOMIFA!$A$1:$V$2721,9,FALSE)))</f>
        <v xml:space="preserve"> </v>
      </c>
      <c r="M36" s="33" t="str">
        <f>IF(ISBLANK(VLOOKUP(TRIM(D36),ALL_SOMIFA!$A$1:$V$2721,10,FALSE)),"",IF(ISERROR(VLOOKUP(TRIM(D36),ALL_SOMIFA!$A$1:$V$2721,10,FALSE))," ",VLOOKUP(TRIM(D36),ALL_SOMIFA!$A$1:$V$2721,10,FALSE)))</f>
        <v xml:space="preserve"> </v>
      </c>
      <c r="N36" s="33" t="str">
        <f>IF(ISBLANK(VLOOKUP(TRIM(D36),ALL_SOMIFA!$A$1:$V$2721,11,FALSE)),"",IF(ISERROR(VLOOKUP(TRIM(D36),ALL_SOMIFA!$A$1:$V$2721,11,FALSE))," ",VLOOKUP(TRIM(D36),ALL_SOMIFA!$A$1:$V$2721,11,FALSE)))</f>
        <v xml:space="preserve"> </v>
      </c>
      <c r="O36" s="33" t="str">
        <f>IF(ISBLANK(VLOOKUP(TRIM(D36),ALL_SOMIFA!$A$1:$V$2721,12,FALSE)),"",IF(ISERROR(VLOOKUP(TRIM(D36),ALL_SOMIFA!$A$1:$V$2721,12,FALSE))," ",VLOOKUP(TRIM(D36),ALL_SOMIFA!$A$1:$V$2721,12,FALSE)))</f>
        <v xml:space="preserve"> </v>
      </c>
      <c r="P36" t="str">
        <f>IF(ISBLANK(VLOOKUP(TRIM(D36),ALL_SOMIFA!$A$1:$V$2721,13,FALSE)),"",IF(ISERROR(VLOOKUP(TRIM(D36),ALL_SOMIFA!$A$1:$V$2721,13,FALSE))," ",VLOOKUP(TRIM(D36),ALL_SOMIFA!$A$1:$V$2721,13,FALSE)))</f>
        <v xml:space="preserve"> </v>
      </c>
      <c r="Q36" t="str">
        <f>IF(ISBLANK(VLOOKUP(TRIM(D36),ALL_SOMIFA!$A$1:$V$2721,14,FALSE)),"",IF(ISERROR(VLOOKUP(TRIM(D36),ALL_SOMIFA!$A$1:$V$2721,14,FALSE))," ",VLOOKUP(TRIM(D36),ALL_SOMIFA!$A$1:$V$2721,14,FALSE)))</f>
        <v xml:space="preserve"> </v>
      </c>
      <c r="R36" t="str">
        <f>IF(ISBLANK(VLOOKUP(TRIM(D36),ALL_SOMIFA!$A$1:$V$2721,15,FALSE)),"",IF(ISERROR(VLOOKUP(TRIM(D36),ALL_SOMIFA!$A$1:$V$2721,15,FALSE))," ",VLOOKUP(TRIM(D36),ALL_SOMIFA!$A$1:$V$2721,15,FALSE)))</f>
        <v xml:space="preserve"> </v>
      </c>
      <c r="S36" t="str">
        <f>IF(ISBLANK(VLOOKUP(TRIM(D36),ALL_SOMIFA!$A$1:$V$2721,16,FALSE)),"",IF(ISERROR(VLOOKUP(TRIM(D36),ALL_SOMIFA!$A$1:$V$2721,16,FALSE))," ",VLOOKUP(TRIM(D36),ALL_SOMIFA!$A$1:$V$2721,16,FALSE)))</f>
        <v xml:space="preserve"> </v>
      </c>
      <c r="T36" t="str">
        <f>IF(ISBLANK(VLOOKUP(TRIM(D36),ALL_SOMIFA!$A$1:$V$2721,17,FALSE)),"",IF(ISERROR(VLOOKUP(TRIM(D36),ALL_SOMIFA!$A$1:$V$2721,17,FALSE))," ",VLOOKUP(TRIM(D36),ALL_SOMIFA!$A$1:$V$2721,17,FALSE)))</f>
        <v xml:space="preserve"> </v>
      </c>
      <c r="U36" t="str">
        <f>IF(ISBLANK(VLOOKUP(TRIM(D36),ALL_SOMIFA!$A$1:$V$2721,18,FALSE)),"",IF(ISERROR(VLOOKUP(TRIM(D36),ALL_SOMIFA!$A$1:$V$2721,18,FALSE))," ",VLOOKUP(TRIM(D36),ALL_SOMIFA!$A$1:$V$2721,18,FALSE)))</f>
        <v xml:space="preserve"> </v>
      </c>
      <c r="V36" t="str">
        <f>IF(ISBLANK(VLOOKUP(TRIM(D36),ALL_SOMIFA!$A$1:$V$2721,19,FALSE)),"",IF(ISERROR(VLOOKUP(TRIM(D36),ALL_SOMIFA!$A$1:$V$2721,19,FALSE))," ",VLOOKUP(TRIM(D36),ALL_SOMIFA!$A$1:$V$2721,19,FALSE)))</f>
        <v xml:space="preserve"> </v>
      </c>
      <c r="W36" t="str">
        <f>IF(ISBLANK(VLOOKUP(TRIM(D36),ALL_SOMIFA!$A$1:$V$2721,20,FALSE)),"",IF(ISERROR(VLOOKUP(TRIM(D36),ALL_SOMIFA!$A$1:$V$2721,20,FALSE))," ",VLOOKUP(TRIM(D36),ALL_SOMIFA!$A$1:$V$2721,20,FALSE)))</f>
        <v xml:space="preserve"> </v>
      </c>
      <c r="X36" t="str">
        <f>IF(ISBLANK(VLOOKUP(TRIM(D36),ALL_SOMIFA!$A$1:$V$2721,21,FALSE)),"",IF(ISERROR(VLOOKUP(TRIM(D36),ALL_SOMIFA!$A$1:$V$2721,21,FALSE))," ",VLOOKUP(TRIM(D36),ALL_SOMIFA!$A$1:$V$2721,21,FALSE)))</f>
        <v xml:space="preserve"> </v>
      </c>
      <c r="Y36" t="str">
        <f>IF(ISBLANK(VLOOKUP(TRIM(D36),ALL_SOMIFA!$A$1:$V$2721,22,FALSE)),"",IF(ISERROR(VLOOKUP(TRIM(D36),ALL_SOMIFA!$A$1:$V$2721,22,FALSE))," ",VLOOKUP(TRIM(D36),ALL_SOMIFA!$A$1:$V$2721,22,FALSE)))</f>
        <v xml:space="preserve"> </v>
      </c>
    </row>
    <row r="37" spans="1:79" x14ac:dyDescent="0.2">
      <c r="A37" s="18"/>
      <c r="B37" s="18"/>
      <c r="C37" s="141"/>
      <c r="D37" s="19"/>
      <c r="E37" s="20"/>
      <c r="F37" s="19"/>
      <c r="G37" s="19"/>
      <c r="H37" s="18"/>
      <c r="I37" s="18"/>
      <c r="J37" s="18"/>
      <c r="K37" s="26"/>
      <c r="L37" s="26"/>
      <c r="M37" s="18"/>
      <c r="N37" s="18"/>
      <c r="O37" s="18"/>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row>
    <row r="38" spans="1:79" x14ac:dyDescent="0.2">
      <c r="A38" s="19" t="s">
        <v>288</v>
      </c>
      <c r="B38" s="26" t="s">
        <v>177</v>
      </c>
      <c r="C38" s="142" t="s">
        <v>228</v>
      </c>
      <c r="D38" s="19" t="s">
        <v>289</v>
      </c>
      <c r="E38" s="27">
        <v>37089</v>
      </c>
      <c r="F38" s="28" t="s">
        <v>268</v>
      </c>
      <c r="G38" s="28" t="s">
        <v>290</v>
      </c>
      <c r="H38" s="19" t="s">
        <v>288</v>
      </c>
      <c r="I38" s="26" t="s">
        <v>181</v>
      </c>
      <c r="J38" s="18" t="s">
        <v>291</v>
      </c>
      <c r="K38" s="26" t="s">
        <v>288</v>
      </c>
      <c r="L38" s="26" t="s">
        <v>291</v>
      </c>
    </row>
    <row r="39" spans="1:79" x14ac:dyDescent="0.2">
      <c r="A39" t="s">
        <v>376</v>
      </c>
      <c r="B39" t="s">
        <v>123</v>
      </c>
      <c r="C39" s="141" t="s">
        <v>377</v>
      </c>
      <c r="D39" t="s">
        <v>378</v>
      </c>
      <c r="E39" s="40">
        <v>35915</v>
      </c>
      <c r="F39" t="s">
        <v>172</v>
      </c>
      <c r="G39" s="100" t="s">
        <v>344</v>
      </c>
      <c r="H39" t="s">
        <v>379</v>
      </c>
      <c r="I39" t="s">
        <v>154</v>
      </c>
      <c r="J39" s="18" t="s">
        <v>292</v>
      </c>
      <c r="K39" t="str">
        <f>IF(ISBLANK(VLOOKUP(TRIM(D39),ALL_SOMIFA!$A$1:$V$2721,8,FALSE)),"",IF(ISERROR(VLOOKUP(TRIM(D39),ALL_SOMIFA!$A$1:$V$2721,8,FALSE))," ",VLOOKUP(TRIM(D39),ALL_SOMIFA!$A$1:$V$2721,8,FALSE)))</f>
        <v xml:space="preserve"> </v>
      </c>
      <c r="L39" t="str">
        <f>IF(ISBLANK(VLOOKUP(TRIM(D39),ALL_SOMIFA!$A$1:$V$2721,9,FALSE)),"",IF(ISERROR(VLOOKUP(TRIM(D39),ALL_SOMIFA!$A$1:$V$2721,9,FALSE))," ",VLOOKUP(TRIM(D39),ALL_SOMIFA!$A$1:$V$2721,9,FALSE)))</f>
        <v xml:space="preserve"> </v>
      </c>
      <c r="M39" t="str">
        <f>IF(ISBLANK(VLOOKUP(TRIM(D39),ALL_SOMIFA!$A$1:$V$2721,10,FALSE)),"",IF(ISERROR(VLOOKUP(TRIM(D39),ALL_SOMIFA!$A$1:$V$2721,10,FALSE))," ",VLOOKUP(TRIM(D39),ALL_SOMIFA!$A$1:$V$2721,10,FALSE)))</f>
        <v xml:space="preserve"> </v>
      </c>
      <c r="N39" t="str">
        <f>IF(ISBLANK(VLOOKUP(TRIM(D39),ALL_SOMIFA!$A$1:$V$2721,11,FALSE)),"",IF(ISERROR(VLOOKUP(TRIM(D39),ALL_SOMIFA!$A$1:$V$2721,11,FALSE))," ",VLOOKUP(TRIM(D39),ALL_SOMIFA!$A$1:$V$2721,11,FALSE)))</f>
        <v xml:space="preserve"> </v>
      </c>
      <c r="O39" t="str">
        <f>IF(ISBLANK(VLOOKUP(TRIM(D39),ALL_SOMIFA!$A$1:$V$2721,12,FALSE)),"",IF(ISERROR(VLOOKUP(TRIM(D39),ALL_SOMIFA!$A$1:$V$2721,12,FALSE))," ",VLOOKUP(TRIM(D39),ALL_SOMIFA!$A$1:$V$2721,12,FALSE)))</f>
        <v xml:space="preserve"> </v>
      </c>
      <c r="P39" t="str">
        <f>IF(ISBLANK(VLOOKUP(TRIM(D39),ALL_SOMIFA!$A$1:$V$2721,13,FALSE)),"",IF(ISERROR(VLOOKUP(TRIM(D39),ALL_SOMIFA!$A$1:$V$2721,13,FALSE))," ",VLOOKUP(TRIM(D39),ALL_SOMIFA!$A$1:$V$2721,13,FALSE)))</f>
        <v xml:space="preserve"> </v>
      </c>
      <c r="Q39" t="str">
        <f>IF(ISBLANK(VLOOKUP(TRIM(D39),ALL_SOMIFA!$A$1:$V$2721,14,FALSE)),"",IF(ISERROR(VLOOKUP(TRIM(D39),ALL_SOMIFA!$A$1:$V$2721,14,FALSE))," ",VLOOKUP(TRIM(D39),ALL_SOMIFA!$A$1:$V$2721,14,FALSE)))</f>
        <v xml:space="preserve"> </v>
      </c>
      <c r="R39" t="str">
        <f>IF(ISBLANK(VLOOKUP(TRIM(D39),ALL_SOMIFA!$A$1:$V$2721,15,FALSE)),"",IF(ISERROR(VLOOKUP(TRIM(D39),ALL_SOMIFA!$A$1:$V$2721,15,FALSE))," ",VLOOKUP(TRIM(D39),ALL_SOMIFA!$A$1:$V$2721,15,FALSE)))</f>
        <v xml:space="preserve"> </v>
      </c>
      <c r="S39" t="str">
        <f>IF(ISBLANK(VLOOKUP(TRIM(D39),ALL_SOMIFA!$A$1:$V$2721,16,FALSE)),"",IF(ISERROR(VLOOKUP(TRIM(D39),ALL_SOMIFA!$A$1:$V$2721,16,FALSE))," ",VLOOKUP(TRIM(D39),ALL_SOMIFA!$A$1:$V$2721,16,FALSE)))</f>
        <v xml:space="preserve"> </v>
      </c>
      <c r="T39" t="str">
        <f>IF(ISBLANK(VLOOKUP(TRIM(D39),ALL_SOMIFA!$A$1:$V$2721,17,FALSE)),"",IF(ISERROR(VLOOKUP(TRIM(D39),ALL_SOMIFA!$A$1:$V$2721,17,FALSE))," ",VLOOKUP(TRIM(D39),ALL_SOMIFA!$A$1:$V$2721,17,FALSE)))</f>
        <v xml:space="preserve"> </v>
      </c>
      <c r="U39" t="str">
        <f>IF(ISBLANK(VLOOKUP(TRIM(D39),ALL_SOMIFA!$A$1:$V$2721,18,FALSE)),"",IF(ISERROR(VLOOKUP(TRIM(D39),ALL_SOMIFA!$A$1:$V$2721,18,FALSE))," ",VLOOKUP(TRIM(D39),ALL_SOMIFA!$A$1:$V$2721,18,FALSE)))</f>
        <v xml:space="preserve"> </v>
      </c>
      <c r="V39" t="str">
        <f>IF(ISBLANK(VLOOKUP(TRIM(D39),ALL_SOMIFA!$A$1:$V$2721,19,FALSE)),"",IF(ISERROR(VLOOKUP(TRIM(D39),ALL_SOMIFA!$A$1:$V$2721,19,FALSE))," ",VLOOKUP(TRIM(D39),ALL_SOMIFA!$A$1:$V$2721,19,FALSE)))</f>
        <v xml:space="preserve"> </v>
      </c>
      <c r="W39" t="str">
        <f>IF(ISBLANK(VLOOKUP(TRIM(D39),ALL_SOMIFA!$A$1:$V$2721,20,FALSE)),"",IF(ISERROR(VLOOKUP(TRIM(D39),ALL_SOMIFA!$A$1:$V$2721,20,FALSE))," ",VLOOKUP(TRIM(D39),ALL_SOMIFA!$A$1:$V$2721,20,FALSE)))</f>
        <v xml:space="preserve"> </v>
      </c>
      <c r="X39" t="str">
        <f>IF(ISBLANK(VLOOKUP(TRIM(D39),ALL_SOMIFA!$A$1:$V$2721,21,FALSE)),"",IF(ISERROR(VLOOKUP(TRIM(D39),ALL_SOMIFA!$A$1:$V$2721,21,FALSE))," ",VLOOKUP(TRIM(D39),ALL_SOMIFA!$A$1:$V$2721,21,FALSE)))</f>
        <v xml:space="preserve"> </v>
      </c>
      <c r="Y39" t="str">
        <f>IF(ISBLANK(VLOOKUP(TRIM(D39),ALL_SOMIFA!$A$1:$V$2721,22,FALSE)),"",IF(ISERROR(VLOOKUP(TRIM(D39),ALL_SOMIFA!$A$1:$V$2721,22,FALSE))," ",VLOOKUP(TRIM(D39),ALL_SOMIFA!$A$1:$V$2721,22,FALSE)))</f>
        <v xml:space="preserve"> </v>
      </c>
    </row>
    <row r="40" spans="1:79" s="25" customFormat="1" x14ac:dyDescent="0.2">
      <c r="A40" s="33" t="s">
        <v>308</v>
      </c>
      <c r="B40" s="33" t="s">
        <v>81</v>
      </c>
      <c r="C40" s="141" t="s">
        <v>240</v>
      </c>
      <c r="D40" t="s">
        <v>334</v>
      </c>
      <c r="E40" s="40">
        <v>37147</v>
      </c>
      <c r="F40" t="s">
        <v>335</v>
      </c>
      <c r="G40"/>
      <c r="H40" s="33" t="s">
        <v>302</v>
      </c>
      <c r="I40" s="33" t="s">
        <v>84</v>
      </c>
      <c r="J40" s="18" t="s">
        <v>336</v>
      </c>
      <c r="K40" t="str">
        <f>IF(ISBLANK(VLOOKUP(TRIM(D40),ALL_SOMIFA!$A$1:$V$2721,8,FALSE)),"",IF(ISERROR(VLOOKUP(TRIM(D40),ALL_SOMIFA!$A$1:$V$2721,8,FALSE))," ",VLOOKUP(TRIM(D40),ALL_SOMIFA!$A$1:$V$2721,8,FALSE)))</f>
        <v xml:space="preserve"> </v>
      </c>
      <c r="L40" t="str">
        <f>IF(ISBLANK(VLOOKUP(TRIM(D40),ALL_SOMIFA!$A$1:$V$2721,9,FALSE)),"",IF(ISERROR(VLOOKUP(TRIM(D40),ALL_SOMIFA!$A$1:$V$2721,9,FALSE))," ",VLOOKUP(TRIM(D40),ALL_SOMIFA!$A$1:$V$2721,9,FALSE)))</f>
        <v xml:space="preserve"> </v>
      </c>
      <c r="M40" s="33" t="str">
        <f>IF(ISBLANK(VLOOKUP(TRIM(D40),ALL_SOMIFA!$A$1:$V$2721,10,FALSE)),"",IF(ISERROR(VLOOKUP(TRIM(D40),ALL_SOMIFA!$A$1:$V$2721,10,FALSE))," ",VLOOKUP(TRIM(D40),ALL_SOMIFA!$A$1:$V$2721,10,FALSE)))</f>
        <v xml:space="preserve"> </v>
      </c>
      <c r="N40" s="33" t="str">
        <f>IF(ISBLANK(VLOOKUP(TRIM(D40),ALL_SOMIFA!$A$1:$V$2721,11,FALSE)),"",IF(ISERROR(VLOOKUP(TRIM(D40),ALL_SOMIFA!$A$1:$V$2721,11,FALSE))," ",VLOOKUP(TRIM(D40),ALL_SOMIFA!$A$1:$V$2721,11,FALSE)))</f>
        <v xml:space="preserve"> </v>
      </c>
      <c r="O40" s="33" t="str">
        <f>IF(ISBLANK(VLOOKUP(TRIM(D40),ALL_SOMIFA!$A$1:$V$2721,12,FALSE)),"",IF(ISERROR(VLOOKUP(TRIM(D40),ALL_SOMIFA!$A$1:$V$2721,12,FALSE))," ",VLOOKUP(TRIM(D40),ALL_SOMIFA!$A$1:$V$2721,12,FALSE)))</f>
        <v xml:space="preserve"> </v>
      </c>
      <c r="P40" t="str">
        <f>IF(ISBLANK(VLOOKUP(TRIM(D40),ALL_SOMIFA!$A$1:$V$2721,13,FALSE)),"",IF(ISERROR(VLOOKUP(TRIM(D40),ALL_SOMIFA!$A$1:$V$2721,13,FALSE))," ",VLOOKUP(TRIM(D40),ALL_SOMIFA!$A$1:$V$2721,13,FALSE)))</f>
        <v xml:space="preserve"> </v>
      </c>
      <c r="Q40" t="str">
        <f>IF(ISBLANK(VLOOKUP(TRIM(D40),ALL_SOMIFA!$A$1:$V$2721,14,FALSE)),"",IF(ISERROR(VLOOKUP(TRIM(D40),ALL_SOMIFA!$A$1:$V$2721,14,FALSE))," ",VLOOKUP(TRIM(D40),ALL_SOMIFA!$A$1:$V$2721,14,FALSE)))</f>
        <v xml:space="preserve"> </v>
      </c>
      <c r="R40" t="str">
        <f>IF(ISBLANK(VLOOKUP(TRIM(D40),ALL_SOMIFA!$A$1:$V$2721,15,FALSE)),"",IF(ISERROR(VLOOKUP(TRIM(D40),ALL_SOMIFA!$A$1:$V$2721,15,FALSE))," ",VLOOKUP(TRIM(D40),ALL_SOMIFA!$A$1:$V$2721,15,FALSE)))</f>
        <v xml:space="preserve"> </v>
      </c>
      <c r="S40" t="str">
        <f>IF(ISBLANK(VLOOKUP(TRIM(D40),ALL_SOMIFA!$A$1:$V$2721,16,FALSE)),"",IF(ISERROR(VLOOKUP(TRIM(D40),ALL_SOMIFA!$A$1:$V$2721,16,FALSE))," ",VLOOKUP(TRIM(D40),ALL_SOMIFA!$A$1:$V$2721,16,FALSE)))</f>
        <v xml:space="preserve"> </v>
      </c>
      <c r="T40" t="str">
        <f>IF(ISBLANK(VLOOKUP(TRIM(D40),ALL_SOMIFA!$A$1:$V$2721,17,FALSE)),"",IF(ISERROR(VLOOKUP(TRIM(D40),ALL_SOMIFA!$A$1:$V$2721,17,FALSE))," ",VLOOKUP(TRIM(D40),ALL_SOMIFA!$A$1:$V$2721,17,FALSE)))</f>
        <v xml:space="preserve"> </v>
      </c>
      <c r="U40" t="str">
        <f>IF(ISBLANK(VLOOKUP(TRIM(D40),ALL_SOMIFA!$A$1:$V$2721,18,FALSE)),"",IF(ISERROR(VLOOKUP(TRIM(D40),ALL_SOMIFA!$A$1:$V$2721,18,FALSE))," ",VLOOKUP(TRIM(D40),ALL_SOMIFA!$A$1:$V$2721,18,FALSE)))</f>
        <v xml:space="preserve"> </v>
      </c>
      <c r="V40" t="str">
        <f>IF(ISBLANK(VLOOKUP(TRIM(D40),ALL_SOMIFA!$A$1:$V$2721,19,FALSE)),"",IF(ISERROR(VLOOKUP(TRIM(D40),ALL_SOMIFA!$A$1:$V$2721,19,FALSE))," ",VLOOKUP(TRIM(D40),ALL_SOMIFA!$A$1:$V$2721,19,FALSE)))</f>
        <v xml:space="preserve"> </v>
      </c>
      <c r="W40" t="str">
        <f>IF(ISBLANK(VLOOKUP(TRIM(D40),ALL_SOMIFA!$A$1:$V$2721,20,FALSE)),"",IF(ISERROR(VLOOKUP(TRIM(D40),ALL_SOMIFA!$A$1:$V$2721,20,FALSE))," ",VLOOKUP(TRIM(D40),ALL_SOMIFA!$A$1:$V$2721,20,FALSE)))</f>
        <v xml:space="preserve"> </v>
      </c>
      <c r="X40" t="str">
        <f>IF(ISBLANK(VLOOKUP(TRIM(D40),ALL_SOMIFA!$A$1:$V$2721,21,FALSE)),"",IF(ISERROR(VLOOKUP(TRIM(D40),ALL_SOMIFA!$A$1:$V$2721,21,FALSE))," ",VLOOKUP(TRIM(D40),ALL_SOMIFA!$A$1:$V$2721,21,FALSE)))</f>
        <v xml:space="preserve"> </v>
      </c>
      <c r="Y40" t="str">
        <f>IF(ISBLANK(VLOOKUP(TRIM(D40),ALL_SOMIFA!$A$1:$V$2721,22,FALSE)),"",IF(ISERROR(VLOOKUP(TRIM(D40),ALL_SOMIFA!$A$1:$V$2721,22,FALSE))," ",VLOOKUP(TRIM(D40),ALL_SOMIFA!$A$1:$V$2721,22,FALSE)))</f>
        <v xml:space="preserve"> </v>
      </c>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row>
    <row r="41" spans="1:79" x14ac:dyDescent="0.2">
      <c r="A41" s="18" t="s">
        <v>298</v>
      </c>
      <c r="B41" s="18" t="s">
        <v>195</v>
      </c>
      <c r="C41" s="141" t="s">
        <v>247</v>
      </c>
      <c r="D41" s="19" t="s">
        <v>299</v>
      </c>
      <c r="E41" s="20">
        <v>35053</v>
      </c>
      <c r="F41" s="19" t="s">
        <v>300</v>
      </c>
      <c r="G41" s="19" t="s">
        <v>301</v>
      </c>
      <c r="H41" s="18" t="s">
        <v>302</v>
      </c>
      <c r="I41" s="18" t="s">
        <v>303</v>
      </c>
      <c r="J41" s="18" t="s">
        <v>304</v>
      </c>
      <c r="K41" s="26" t="s">
        <v>305</v>
      </c>
      <c r="L41" s="26" t="s">
        <v>260</v>
      </c>
      <c r="M41" s="18" t="s">
        <v>298</v>
      </c>
      <c r="N41" s="18" t="s">
        <v>306</v>
      </c>
      <c r="O41" s="18" t="s">
        <v>266</v>
      </c>
      <c r="P41" s="19" t="s">
        <v>224</v>
      </c>
      <c r="Q41" s="19" t="s">
        <v>189</v>
      </c>
      <c r="R41" s="19"/>
      <c r="S41" s="19"/>
      <c r="T41" s="19" t="s">
        <v>307</v>
      </c>
      <c r="U41" s="19" t="s">
        <v>207</v>
      </c>
      <c r="V41" s="19" t="s">
        <v>264</v>
      </c>
      <c r="W41" s="19" t="s">
        <v>284</v>
      </c>
      <c r="X41" s="19" t="s">
        <v>207</v>
      </c>
      <c r="Y41" s="19" t="s">
        <v>240</v>
      </c>
      <c r="Z41" s="19" t="s">
        <v>308</v>
      </c>
      <c r="AA41" s="19" t="s">
        <v>207</v>
      </c>
      <c r="AB41" s="19" t="s">
        <v>248</v>
      </c>
      <c r="AC41" s="19">
        <v>0</v>
      </c>
      <c r="AD41" s="19">
        <v>0</v>
      </c>
      <c r="AE41" s="19">
        <v>0</v>
      </c>
      <c r="AF41" s="19">
        <v>0</v>
      </c>
      <c r="AG41" s="19">
        <v>0</v>
      </c>
      <c r="AH41" s="19">
        <v>0</v>
      </c>
      <c r="AI41" s="19">
        <v>0</v>
      </c>
      <c r="AJ41" s="19">
        <v>0</v>
      </c>
      <c r="AK41" s="19">
        <v>0</v>
      </c>
      <c r="AL41" s="19">
        <v>0</v>
      </c>
      <c r="AM41" s="19">
        <v>0</v>
      </c>
      <c r="AN41" s="19">
        <v>0</v>
      </c>
      <c r="AO41" s="19">
        <v>0</v>
      </c>
      <c r="AP41" s="19">
        <v>0</v>
      </c>
      <c r="AQ41" s="19">
        <v>0</v>
      </c>
      <c r="AR41" s="19">
        <v>0</v>
      </c>
      <c r="AS41" s="19">
        <v>0</v>
      </c>
      <c r="AT41" s="19">
        <v>0</v>
      </c>
      <c r="AU41" s="19">
        <v>0</v>
      </c>
      <c r="AV41" s="19">
        <v>0</v>
      </c>
      <c r="AW41" s="19">
        <v>0</v>
      </c>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row>
    <row r="42" spans="1:79" x14ac:dyDescent="0.2">
      <c r="A42" s="108" t="s">
        <v>298</v>
      </c>
      <c r="B42" s="108" t="s">
        <v>215</v>
      </c>
      <c r="C42" s="141" t="s">
        <v>269</v>
      </c>
      <c r="D42" s="19" t="s">
        <v>4668</v>
      </c>
      <c r="E42" s="20">
        <v>34359</v>
      </c>
      <c r="F42" s="19" t="s">
        <v>321</v>
      </c>
      <c r="G42" s="19" t="s">
        <v>322</v>
      </c>
      <c r="H42" s="34" t="s">
        <v>194</v>
      </c>
      <c r="I42" s="34" t="s">
        <v>220</v>
      </c>
      <c r="J42" s="18" t="s">
        <v>269</v>
      </c>
      <c r="K42" s="26" t="s">
        <v>315</v>
      </c>
      <c r="L42" s="26"/>
      <c r="M42" s="34" t="s">
        <v>323</v>
      </c>
      <c r="N42" s="34" t="s">
        <v>324</v>
      </c>
      <c r="O42" s="34" t="s">
        <v>325</v>
      </c>
      <c r="P42" s="19" t="s">
        <v>273</v>
      </c>
      <c r="Q42" s="19" t="s">
        <v>326</v>
      </c>
      <c r="R42" s="19" t="s">
        <v>327</v>
      </c>
      <c r="S42" s="19" t="s">
        <v>328</v>
      </c>
      <c r="T42" s="19" t="s">
        <v>329</v>
      </c>
      <c r="U42" s="19" t="s">
        <v>330</v>
      </c>
      <c r="V42" s="19" t="s">
        <v>273</v>
      </c>
      <c r="W42" s="19" t="s">
        <v>329</v>
      </c>
      <c r="X42" s="19" t="s">
        <v>275</v>
      </c>
      <c r="Y42" s="19" t="s">
        <v>240</v>
      </c>
      <c r="Z42" s="19" t="s">
        <v>308</v>
      </c>
      <c r="AA42" s="19" t="s">
        <v>331</v>
      </c>
      <c r="AB42" s="19" t="s">
        <v>248</v>
      </c>
      <c r="AC42" s="19" t="s">
        <v>329</v>
      </c>
      <c r="AD42" s="19" t="s">
        <v>331</v>
      </c>
      <c r="AE42" s="19" t="s">
        <v>241</v>
      </c>
      <c r="AF42" s="19" t="s">
        <v>332</v>
      </c>
      <c r="AG42" s="19" t="s">
        <v>331</v>
      </c>
      <c r="AH42" s="19" t="s">
        <v>333</v>
      </c>
      <c r="AI42" s="19" t="s">
        <v>332</v>
      </c>
      <c r="AJ42" s="19" t="s">
        <v>331</v>
      </c>
      <c r="AK42" s="19" t="s">
        <v>333</v>
      </c>
      <c r="AL42" s="19">
        <v>0</v>
      </c>
      <c r="AM42" s="19">
        <v>0</v>
      </c>
      <c r="AN42" s="19">
        <v>0</v>
      </c>
      <c r="AO42" s="19">
        <v>0</v>
      </c>
      <c r="AP42" s="19">
        <v>0</v>
      </c>
      <c r="AQ42" s="19">
        <v>0</v>
      </c>
      <c r="AR42" s="19">
        <v>0</v>
      </c>
      <c r="AS42" s="19">
        <v>0</v>
      </c>
      <c r="AT42" s="19">
        <v>0</v>
      </c>
      <c r="AU42" s="19">
        <v>0</v>
      </c>
      <c r="AV42" s="19">
        <v>0</v>
      </c>
      <c r="AW42" s="19">
        <v>0</v>
      </c>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row>
    <row r="43" spans="1:79" s="25" customFormat="1" ht="12.75" customHeight="1" x14ac:dyDescent="0.2">
      <c r="A43" s="18"/>
      <c r="B43" s="18"/>
      <c r="C43" s="141"/>
      <c r="D43" s="19" t="s">
        <v>309</v>
      </c>
      <c r="E43" s="20">
        <v>34059</v>
      </c>
      <c r="F43" s="19" t="s">
        <v>310</v>
      </c>
      <c r="G43" s="19" t="s">
        <v>311</v>
      </c>
      <c r="H43" s="18" t="s">
        <v>302</v>
      </c>
      <c r="I43" s="18" t="s">
        <v>145</v>
      </c>
      <c r="J43" s="18" t="s">
        <v>312</v>
      </c>
      <c r="K43" s="26" t="s">
        <v>313</v>
      </c>
      <c r="L43" s="26" t="s">
        <v>314</v>
      </c>
      <c r="M43" s="18" t="s">
        <v>315</v>
      </c>
      <c r="N43" s="18" t="s">
        <v>316</v>
      </c>
      <c r="O43" s="18" t="s">
        <v>317</v>
      </c>
      <c r="P43" s="19" t="s">
        <v>317</v>
      </c>
      <c r="Q43" s="19" t="s">
        <v>238</v>
      </c>
      <c r="R43" s="19" t="s">
        <v>140</v>
      </c>
      <c r="S43" s="19" t="s">
        <v>318</v>
      </c>
      <c r="T43" s="19" t="s">
        <v>305</v>
      </c>
      <c r="U43" s="19" t="s">
        <v>316</v>
      </c>
      <c r="V43" s="19" t="s">
        <v>319</v>
      </c>
      <c r="W43" s="19" t="s">
        <v>284</v>
      </c>
      <c r="X43" s="19" t="s">
        <v>316</v>
      </c>
      <c r="Y43" s="19" t="s">
        <v>248</v>
      </c>
      <c r="Z43" s="19" t="s">
        <v>298</v>
      </c>
      <c r="AA43" s="19" t="s">
        <v>316</v>
      </c>
      <c r="AB43" s="19" t="s">
        <v>273</v>
      </c>
      <c r="AC43" s="19" t="s">
        <v>315</v>
      </c>
      <c r="AD43" s="19" t="s">
        <v>316</v>
      </c>
      <c r="AE43" s="19" t="s">
        <v>241</v>
      </c>
      <c r="AF43" s="19">
        <v>0</v>
      </c>
      <c r="AG43" s="19">
        <v>0</v>
      </c>
      <c r="AH43" s="19">
        <v>0</v>
      </c>
      <c r="AI43" s="19">
        <v>0</v>
      </c>
      <c r="AJ43" s="19">
        <v>0</v>
      </c>
      <c r="AK43" s="19">
        <v>0</v>
      </c>
      <c r="AL43" s="19">
        <v>0</v>
      </c>
      <c r="AM43" s="19">
        <v>0</v>
      </c>
      <c r="AN43" s="19">
        <v>0</v>
      </c>
      <c r="AO43" s="19">
        <v>0</v>
      </c>
      <c r="AP43" s="19">
        <v>0</v>
      </c>
      <c r="AQ43" s="19">
        <v>0</v>
      </c>
      <c r="AR43" s="19">
        <v>0</v>
      </c>
      <c r="AS43" s="19">
        <v>0</v>
      </c>
      <c r="AT43" s="19">
        <v>0</v>
      </c>
      <c r="AU43" s="19">
        <v>0</v>
      </c>
      <c r="AV43" s="19">
        <v>0</v>
      </c>
      <c r="AW43" s="19">
        <v>0</v>
      </c>
      <c r="AX43"/>
      <c r="AY43"/>
      <c r="AZ43"/>
      <c r="BA43"/>
      <c r="BB43"/>
      <c r="BC43"/>
      <c r="BD43"/>
      <c r="BE43"/>
      <c r="BF43"/>
      <c r="BG43"/>
      <c r="BH43"/>
      <c r="BI43"/>
      <c r="BJ43"/>
      <c r="BK43"/>
      <c r="BL43"/>
      <c r="BM43"/>
      <c r="BN43"/>
      <c r="BO43"/>
      <c r="BP43"/>
      <c r="BQ43"/>
      <c r="BR43"/>
      <c r="BS43"/>
      <c r="BT43"/>
      <c r="BU43"/>
      <c r="BV43"/>
      <c r="BW43"/>
      <c r="BX43"/>
      <c r="BY43"/>
      <c r="BZ43"/>
      <c r="CA43"/>
    </row>
    <row r="44" spans="1:79" x14ac:dyDescent="0.2">
      <c r="A44" s="18"/>
      <c r="B44" s="18"/>
      <c r="C44" s="141"/>
      <c r="D44" s="22" t="s">
        <v>337</v>
      </c>
      <c r="E44" s="23">
        <v>36708</v>
      </c>
      <c r="F44" s="24" t="s">
        <v>191</v>
      </c>
      <c r="G44" s="22" t="s">
        <v>338</v>
      </c>
      <c r="H44" s="18" t="s">
        <v>296</v>
      </c>
      <c r="I44" s="18" t="s">
        <v>181</v>
      </c>
      <c r="J44" s="18" t="s">
        <v>193</v>
      </c>
      <c r="K44" s="26" t="s">
        <v>315</v>
      </c>
      <c r="L44" s="26" t="s">
        <v>339</v>
      </c>
      <c r="M44" s="18" t="s">
        <v>329</v>
      </c>
      <c r="N44" s="18" t="s">
        <v>177</v>
      </c>
      <c r="O44" s="18" t="s">
        <v>241</v>
      </c>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row>
    <row r="45" spans="1:79" s="25" customFormat="1" x14ac:dyDescent="0.2">
      <c r="A45" s="18"/>
      <c r="B45" s="18"/>
      <c r="C45" s="141"/>
      <c r="D45" s="19"/>
      <c r="E45" s="20"/>
      <c r="F45" s="19"/>
      <c r="G45" s="19"/>
      <c r="H45" s="18"/>
      <c r="I45" s="18"/>
      <c r="J45" s="18"/>
      <c r="K45" s="26"/>
      <c r="L45" s="26"/>
      <c r="M45" s="18"/>
      <c r="N45" s="18"/>
      <c r="O45" s="18"/>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row>
    <row r="46" spans="1:79" x14ac:dyDescent="0.2">
      <c r="A46" s="18" t="s">
        <v>279</v>
      </c>
      <c r="B46" s="18" t="s">
        <v>192</v>
      </c>
      <c r="C46" s="141" t="s">
        <v>280</v>
      </c>
      <c r="D46" s="26" t="s">
        <v>281</v>
      </c>
      <c r="E46" s="27">
        <v>36118</v>
      </c>
      <c r="F46" s="26" t="s">
        <v>282</v>
      </c>
      <c r="G46" s="26" t="s">
        <v>283</v>
      </c>
      <c r="H46" s="18" t="s">
        <v>284</v>
      </c>
      <c r="I46" s="18" t="s">
        <v>285</v>
      </c>
      <c r="J46" s="18" t="s">
        <v>286</v>
      </c>
      <c r="K46" s="26" t="s">
        <v>284</v>
      </c>
      <c r="L46" s="26" t="s">
        <v>287</v>
      </c>
      <c r="M46" s="18" t="s">
        <v>284</v>
      </c>
      <c r="N46" s="18" t="s">
        <v>192</v>
      </c>
      <c r="O46" s="18" t="s">
        <v>259</v>
      </c>
      <c r="P46" s="26" t="s">
        <v>228</v>
      </c>
      <c r="Q46" s="27"/>
      <c r="R46" s="27"/>
      <c r="S46" s="27"/>
      <c r="T46" s="27"/>
      <c r="U46" s="29"/>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row>
    <row r="47" spans="1:79" x14ac:dyDescent="0.2">
      <c r="A47" t="s">
        <v>279</v>
      </c>
      <c r="B47" t="s">
        <v>261</v>
      </c>
      <c r="C47" s="142" t="s">
        <v>292</v>
      </c>
      <c r="D47" t="s">
        <v>293</v>
      </c>
      <c r="E47" s="40">
        <v>37623</v>
      </c>
      <c r="F47" t="s">
        <v>294</v>
      </c>
      <c r="G47" t="s">
        <v>295</v>
      </c>
      <c r="H47" t="s">
        <v>296</v>
      </c>
      <c r="I47" t="s">
        <v>261</v>
      </c>
      <c r="J47" s="18" t="s">
        <v>297</v>
      </c>
      <c r="K47" t="str">
        <f>IF(ISBLANK(VLOOKUP(TRIM(D47),ALL_SOMIFA!$A$1:$V$2721,8,FALSE)),"",IF(ISERROR(VLOOKUP(TRIM(D47),ALL_SOMIFA!$A$1:$V$2721,8,FALSE))," ",VLOOKUP(TRIM(D47),ALL_SOMIFA!$A$1:$V$2721,8,FALSE)))</f>
        <v xml:space="preserve"> </v>
      </c>
      <c r="L47" t="str">
        <f>IF(ISBLANK(VLOOKUP(TRIM(D47),ALL_SOMIFA!$A$1:$V$2721,9,FALSE)),"",IF(ISERROR(VLOOKUP(TRIM(D47),ALL_SOMIFA!$A$1:$V$2721,9,FALSE))," ",VLOOKUP(TRIM(D47),ALL_SOMIFA!$A$1:$V$2721,9,FALSE)))</f>
        <v xml:space="preserve"> </v>
      </c>
      <c r="M47" t="str">
        <f>IF(ISBLANK(VLOOKUP(TRIM(D47),ALL_SOMIFA!$A$1:$V$2721,10,FALSE)),"",IF(ISERROR(VLOOKUP(TRIM(D47),ALL_SOMIFA!$A$1:$V$2721,10,FALSE))," ",VLOOKUP(TRIM(D47),ALL_SOMIFA!$A$1:$V$2721,10,FALSE)))</f>
        <v xml:space="preserve"> </v>
      </c>
      <c r="N47" t="str">
        <f>IF(ISBLANK(VLOOKUP(TRIM(D47),ALL_SOMIFA!$A$1:$V$2721,11,FALSE)),"",IF(ISERROR(VLOOKUP(TRIM(D47),ALL_SOMIFA!$A$1:$V$2721,11,FALSE))," ",VLOOKUP(TRIM(D47),ALL_SOMIFA!$A$1:$V$2721,11,FALSE)))</f>
        <v xml:space="preserve"> </v>
      </c>
      <c r="O47" t="str">
        <f>IF(ISBLANK(VLOOKUP(TRIM(D47),ALL_SOMIFA!$A$1:$V$2721,12,FALSE)),"",IF(ISERROR(VLOOKUP(TRIM(D47),ALL_SOMIFA!$A$1:$V$2721,12,FALSE))," ",VLOOKUP(TRIM(D47),ALL_SOMIFA!$A$1:$V$2721,12,FALSE)))</f>
        <v xml:space="preserve"> </v>
      </c>
      <c r="P47" t="str">
        <f>IF(ISBLANK(VLOOKUP(TRIM(D47),ALL_SOMIFA!$A$1:$V$2721,13,FALSE)),"",IF(ISERROR(VLOOKUP(TRIM(D47),ALL_SOMIFA!$A$1:$V$2721,13,FALSE))," ",VLOOKUP(TRIM(D47),ALL_SOMIFA!$A$1:$V$2721,13,FALSE)))</f>
        <v xml:space="preserve"> </v>
      </c>
      <c r="Q47" t="str">
        <f>IF(ISBLANK(VLOOKUP(TRIM(D47),ALL_SOMIFA!$A$1:$V$2721,14,FALSE)),"",IF(ISERROR(VLOOKUP(TRIM(D47),ALL_SOMIFA!$A$1:$V$2721,14,FALSE))," ",VLOOKUP(TRIM(D47),ALL_SOMIFA!$A$1:$V$2721,14,FALSE)))</f>
        <v xml:space="preserve"> </v>
      </c>
      <c r="R47" t="str">
        <f>IF(ISBLANK(VLOOKUP(TRIM(D47),ALL_SOMIFA!$A$1:$V$2721,15,FALSE)),"",IF(ISERROR(VLOOKUP(TRIM(D47),ALL_SOMIFA!$A$1:$V$2721,15,FALSE))," ",VLOOKUP(TRIM(D47),ALL_SOMIFA!$A$1:$V$2721,15,FALSE)))</f>
        <v xml:space="preserve"> </v>
      </c>
      <c r="S47" t="str">
        <f>IF(ISBLANK(VLOOKUP(TRIM(D47),ALL_SOMIFA!$A$1:$V$2721,16,FALSE)),"",IF(ISERROR(VLOOKUP(TRIM(D47),ALL_SOMIFA!$A$1:$V$2721,16,FALSE))," ",VLOOKUP(TRIM(D47),ALL_SOMIFA!$A$1:$V$2721,16,FALSE)))</f>
        <v xml:space="preserve"> </v>
      </c>
      <c r="T47" t="str">
        <f>IF(ISBLANK(VLOOKUP(TRIM(D47),ALL_SOMIFA!$A$1:$V$2721,17,FALSE)),"",IF(ISERROR(VLOOKUP(TRIM(D47),ALL_SOMIFA!$A$1:$V$2721,17,FALSE))," ",VLOOKUP(TRIM(D47),ALL_SOMIFA!$A$1:$V$2721,17,FALSE)))</f>
        <v xml:space="preserve"> </v>
      </c>
      <c r="U47" t="str">
        <f>IF(ISBLANK(VLOOKUP(TRIM(D47),ALL_SOMIFA!$A$1:$V$2721,18,FALSE)),"",IF(ISERROR(VLOOKUP(TRIM(D47),ALL_SOMIFA!$A$1:$V$2721,18,FALSE))," ",VLOOKUP(TRIM(D47),ALL_SOMIFA!$A$1:$V$2721,18,FALSE)))</f>
        <v xml:space="preserve"> </v>
      </c>
      <c r="V47" t="str">
        <f>IF(ISBLANK(VLOOKUP(TRIM(D47),ALL_SOMIFA!$A$1:$V$2721,19,FALSE)),"",IF(ISERROR(VLOOKUP(TRIM(D47),ALL_SOMIFA!$A$1:$V$2721,19,FALSE))," ",VLOOKUP(TRIM(D47),ALL_SOMIFA!$A$1:$V$2721,19,FALSE)))</f>
        <v xml:space="preserve"> </v>
      </c>
      <c r="W47" t="str">
        <f>IF(ISBLANK(VLOOKUP(TRIM(D47),ALL_SOMIFA!$A$1:$V$2721,20,FALSE)),"",IF(ISERROR(VLOOKUP(TRIM(D47),ALL_SOMIFA!$A$1:$V$2721,20,FALSE))," ",VLOOKUP(TRIM(D47),ALL_SOMIFA!$A$1:$V$2721,20,FALSE)))</f>
        <v xml:space="preserve"> </v>
      </c>
      <c r="X47" t="str">
        <f>IF(ISBLANK(VLOOKUP(TRIM(D47),ALL_SOMIFA!$A$1:$V$2721,21,FALSE)),"",IF(ISERROR(VLOOKUP(TRIM(D47),ALL_SOMIFA!$A$1:$V$2721,21,FALSE))," ",VLOOKUP(TRIM(D47),ALL_SOMIFA!$A$1:$V$2721,21,FALSE)))</f>
        <v xml:space="preserve"> </v>
      </c>
      <c r="Y47" t="str">
        <f>IF(ISBLANK(VLOOKUP(TRIM(D47),ALL_SOMIFA!$A$1:$V$2721,22,FALSE)),"",IF(ISERROR(VLOOKUP(TRIM(D47),ALL_SOMIFA!$A$1:$V$2721,22,FALSE))," ",VLOOKUP(TRIM(D47),ALL_SOMIFA!$A$1:$V$2721,22,FALSE)))</f>
        <v xml:space="preserve"> </v>
      </c>
    </row>
    <row r="48" spans="1:79" s="25" customFormat="1" x14ac:dyDescent="0.2">
      <c r="A48" s="31" t="s">
        <v>345</v>
      </c>
      <c r="B48" s="32" t="s">
        <v>170</v>
      </c>
      <c r="C48" s="142" t="s">
        <v>346</v>
      </c>
      <c r="D48" s="19" t="s">
        <v>347</v>
      </c>
      <c r="E48" s="27">
        <v>35460</v>
      </c>
      <c r="F48" s="28" t="s">
        <v>198</v>
      </c>
      <c r="G48" s="28" t="s">
        <v>348</v>
      </c>
      <c r="H48" s="31" t="s">
        <v>345</v>
      </c>
      <c r="I48" s="32" t="s">
        <v>239</v>
      </c>
      <c r="J48" s="18" t="s">
        <v>349</v>
      </c>
      <c r="K48" s="26" t="s">
        <v>345</v>
      </c>
      <c r="L48" s="26" t="s">
        <v>350</v>
      </c>
      <c r="M48" s="33"/>
      <c r="N48" s="33"/>
      <c r="O48" s="33"/>
    </row>
    <row r="49" spans="1:79" ht="12.75" customHeight="1" x14ac:dyDescent="0.2">
      <c r="A49" s="18" t="s">
        <v>351</v>
      </c>
      <c r="B49" s="18" t="s">
        <v>227</v>
      </c>
      <c r="C49" s="141" t="s">
        <v>352</v>
      </c>
      <c r="D49" s="22" t="s">
        <v>353</v>
      </c>
      <c r="E49" s="23">
        <v>36068</v>
      </c>
      <c r="F49" s="24" t="s">
        <v>354</v>
      </c>
      <c r="G49" s="22" t="s">
        <v>90</v>
      </c>
      <c r="H49" s="18" t="s">
        <v>351</v>
      </c>
      <c r="I49" s="18" t="s">
        <v>101</v>
      </c>
      <c r="J49" s="18" t="s">
        <v>355</v>
      </c>
      <c r="K49" s="26" t="s">
        <v>356</v>
      </c>
      <c r="L49" s="26" t="s">
        <v>357</v>
      </c>
      <c r="M49" s="18" t="s">
        <v>345</v>
      </c>
      <c r="N49" s="18" t="s">
        <v>227</v>
      </c>
      <c r="O49" s="18" t="s">
        <v>358</v>
      </c>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row>
    <row r="50" spans="1:79" x14ac:dyDescent="0.2">
      <c r="A50" s="18" t="s">
        <v>332</v>
      </c>
      <c r="B50" s="18" t="s">
        <v>128</v>
      </c>
      <c r="C50" s="141" t="s">
        <v>359</v>
      </c>
      <c r="D50" s="19" t="s">
        <v>360</v>
      </c>
      <c r="E50" s="20">
        <v>34779</v>
      </c>
      <c r="F50" s="19" t="s">
        <v>361</v>
      </c>
      <c r="G50" s="19" t="s">
        <v>362</v>
      </c>
      <c r="H50" s="18" t="s">
        <v>340</v>
      </c>
      <c r="I50" s="18" t="s">
        <v>363</v>
      </c>
      <c r="J50" s="18" t="s">
        <v>364</v>
      </c>
      <c r="K50" s="26" t="s">
        <v>332</v>
      </c>
      <c r="L50" s="26" t="s">
        <v>365</v>
      </c>
      <c r="M50" s="18" t="s">
        <v>340</v>
      </c>
      <c r="N50" s="18" t="s">
        <v>207</v>
      </c>
      <c r="O50" s="18" t="s">
        <v>365</v>
      </c>
      <c r="P50" s="19" t="s">
        <v>366</v>
      </c>
      <c r="Q50" s="19" t="s">
        <v>367</v>
      </c>
      <c r="R50" s="19" t="s">
        <v>368</v>
      </c>
      <c r="S50" s="19" t="s">
        <v>369</v>
      </c>
      <c r="T50" s="19" t="s">
        <v>367</v>
      </c>
      <c r="U50" s="19" t="s">
        <v>185</v>
      </c>
      <c r="V50" s="19" t="s">
        <v>341</v>
      </c>
      <c r="W50" s="19" t="s">
        <v>367</v>
      </c>
      <c r="X50" s="19" t="s">
        <v>185</v>
      </c>
      <c r="Y50" s="19" t="s">
        <v>341</v>
      </c>
      <c r="Z50" s="19"/>
      <c r="AA50" s="19"/>
      <c r="AB50" s="19"/>
      <c r="AC50" s="19">
        <v>0</v>
      </c>
      <c r="AD50" s="19">
        <v>0</v>
      </c>
      <c r="AE50" s="19">
        <v>0</v>
      </c>
      <c r="AF50" s="19">
        <v>0</v>
      </c>
      <c r="AG50" s="19">
        <v>0</v>
      </c>
      <c r="AH50" s="19">
        <v>0</v>
      </c>
      <c r="AI50" s="19">
        <v>0</v>
      </c>
      <c r="AJ50" s="19">
        <v>0</v>
      </c>
      <c r="AK50" s="19">
        <v>0</v>
      </c>
      <c r="AL50" s="19">
        <v>0</v>
      </c>
      <c r="AM50" s="19">
        <v>0</v>
      </c>
      <c r="AN50" s="19">
        <v>0</v>
      </c>
      <c r="AO50" s="19">
        <v>0</v>
      </c>
      <c r="AP50" s="19">
        <v>0</v>
      </c>
      <c r="AQ50" s="19">
        <v>0</v>
      </c>
      <c r="AR50" s="19">
        <v>0</v>
      </c>
      <c r="AS50" s="19">
        <v>0</v>
      </c>
      <c r="AT50" s="19">
        <v>0</v>
      </c>
      <c r="AU50" s="19">
        <v>0</v>
      </c>
      <c r="AV50" s="19">
        <v>0</v>
      </c>
      <c r="AW50" s="19">
        <v>0</v>
      </c>
    </row>
    <row r="51" spans="1:79" x14ac:dyDescent="0.2">
      <c r="A51" t="s">
        <v>370</v>
      </c>
      <c r="B51" t="s">
        <v>185</v>
      </c>
      <c r="C51" s="141" t="s">
        <v>371</v>
      </c>
      <c r="D51" t="s">
        <v>372</v>
      </c>
      <c r="E51" s="40">
        <v>37212</v>
      </c>
      <c r="F51" t="s">
        <v>373</v>
      </c>
      <c r="G51" s="22" t="s">
        <v>374</v>
      </c>
      <c r="H51" t="s">
        <v>340</v>
      </c>
      <c r="I51" t="s">
        <v>368</v>
      </c>
      <c r="J51" s="18" t="s">
        <v>375</v>
      </c>
      <c r="K51" t="str">
        <f>IF(ISBLANK(VLOOKUP(TRIM(D51),ALL_SOMIFA!$A$1:$V$2721,8,FALSE)),"",IF(ISERROR(VLOOKUP(TRIM(D51),ALL_SOMIFA!$A$1:$V$2721,8,FALSE))," ",VLOOKUP(TRIM(D51),ALL_SOMIFA!$A$1:$V$2721,8,FALSE)))</f>
        <v xml:space="preserve"> </v>
      </c>
      <c r="L51" t="str">
        <f>IF(ISBLANK(VLOOKUP(TRIM(D51),ALL_SOMIFA!$A$1:$V$2721,9,FALSE)),"",IF(ISERROR(VLOOKUP(TRIM(D51),ALL_SOMIFA!$A$1:$V$2721,9,FALSE))," ",VLOOKUP(TRIM(D51),ALL_SOMIFA!$A$1:$V$2721,9,FALSE)))</f>
        <v xml:space="preserve"> </v>
      </c>
      <c r="M51" t="str">
        <f>IF(ISBLANK(VLOOKUP(TRIM(D51),ALL_SOMIFA!$A$1:$V$2721,10,FALSE)),"",IF(ISERROR(VLOOKUP(TRIM(D51),ALL_SOMIFA!$A$1:$V$2721,10,FALSE))," ",VLOOKUP(TRIM(D51),ALL_SOMIFA!$A$1:$V$2721,10,FALSE)))</f>
        <v xml:space="preserve"> </v>
      </c>
      <c r="N51" t="str">
        <f>IF(ISBLANK(VLOOKUP(TRIM(D51),ALL_SOMIFA!$A$1:$V$2721,11,FALSE)),"",IF(ISERROR(VLOOKUP(TRIM(D51),ALL_SOMIFA!$A$1:$V$2721,11,FALSE))," ",VLOOKUP(TRIM(D51),ALL_SOMIFA!$A$1:$V$2721,11,FALSE)))</f>
        <v xml:space="preserve"> </v>
      </c>
      <c r="O51" t="str">
        <f>IF(ISBLANK(VLOOKUP(TRIM(D51),ALL_SOMIFA!$A$1:$V$2721,12,FALSE)),"",IF(ISERROR(VLOOKUP(TRIM(D51),ALL_SOMIFA!$A$1:$V$2721,12,FALSE))," ",VLOOKUP(TRIM(D51),ALL_SOMIFA!$A$1:$V$2721,12,FALSE)))</f>
        <v xml:space="preserve"> </v>
      </c>
      <c r="P51" t="str">
        <f>IF(ISBLANK(VLOOKUP(TRIM(D51),ALL_SOMIFA!$A$1:$V$2721,13,FALSE)),"",IF(ISERROR(VLOOKUP(TRIM(D51),ALL_SOMIFA!$A$1:$V$2721,13,FALSE))," ",VLOOKUP(TRIM(D51),ALL_SOMIFA!$A$1:$V$2721,13,FALSE)))</f>
        <v xml:space="preserve"> </v>
      </c>
      <c r="Q51" t="str">
        <f>IF(ISBLANK(VLOOKUP(TRIM(D51),ALL_SOMIFA!$A$1:$V$2721,14,FALSE)),"",IF(ISERROR(VLOOKUP(TRIM(D51),ALL_SOMIFA!$A$1:$V$2721,14,FALSE))," ",VLOOKUP(TRIM(D51),ALL_SOMIFA!$A$1:$V$2721,14,FALSE)))</f>
        <v xml:space="preserve"> </v>
      </c>
      <c r="R51" t="str">
        <f>IF(ISBLANK(VLOOKUP(TRIM(D51),ALL_SOMIFA!$A$1:$V$2721,15,FALSE)),"",IF(ISERROR(VLOOKUP(TRIM(D51),ALL_SOMIFA!$A$1:$V$2721,15,FALSE))," ",VLOOKUP(TRIM(D51),ALL_SOMIFA!$A$1:$V$2721,15,FALSE)))</f>
        <v xml:space="preserve"> </v>
      </c>
      <c r="S51" t="str">
        <f>IF(ISBLANK(VLOOKUP(TRIM(D51),ALL_SOMIFA!$A$1:$V$2721,16,FALSE)),"",IF(ISERROR(VLOOKUP(TRIM(D51),ALL_SOMIFA!$A$1:$V$2721,16,FALSE))," ",VLOOKUP(TRIM(D51),ALL_SOMIFA!$A$1:$V$2721,16,FALSE)))</f>
        <v xml:space="preserve"> </v>
      </c>
      <c r="T51" t="str">
        <f>IF(ISBLANK(VLOOKUP(TRIM(D51),ALL_SOMIFA!$A$1:$V$2721,17,FALSE)),"",IF(ISERROR(VLOOKUP(TRIM(D51),ALL_SOMIFA!$A$1:$V$2721,17,FALSE))," ",VLOOKUP(TRIM(D51),ALL_SOMIFA!$A$1:$V$2721,17,FALSE)))</f>
        <v xml:space="preserve"> </v>
      </c>
      <c r="U51" t="str">
        <f>IF(ISBLANK(VLOOKUP(TRIM(D51),ALL_SOMIFA!$A$1:$V$2721,18,FALSE)),"",IF(ISERROR(VLOOKUP(TRIM(D51),ALL_SOMIFA!$A$1:$V$2721,18,FALSE))," ",VLOOKUP(TRIM(D51),ALL_SOMIFA!$A$1:$V$2721,18,FALSE)))</f>
        <v xml:space="preserve"> </v>
      </c>
      <c r="V51" t="str">
        <f>IF(ISBLANK(VLOOKUP(TRIM(D51),ALL_SOMIFA!$A$1:$V$2721,19,FALSE)),"",IF(ISERROR(VLOOKUP(TRIM(D51),ALL_SOMIFA!$A$1:$V$2721,19,FALSE))," ",VLOOKUP(TRIM(D51),ALL_SOMIFA!$A$1:$V$2721,19,FALSE)))</f>
        <v xml:space="preserve"> </v>
      </c>
      <c r="W51" t="str">
        <f>IF(ISBLANK(VLOOKUP(TRIM(D51),ALL_SOMIFA!$A$1:$V$2721,20,FALSE)),"",IF(ISERROR(VLOOKUP(TRIM(D51),ALL_SOMIFA!$A$1:$V$2721,20,FALSE))," ",VLOOKUP(TRIM(D51),ALL_SOMIFA!$A$1:$V$2721,20,FALSE)))</f>
        <v xml:space="preserve"> </v>
      </c>
      <c r="X51" t="str">
        <f>IF(ISBLANK(VLOOKUP(TRIM(D51),ALL_SOMIFA!$A$1:$V$2721,21,FALSE)),"",IF(ISERROR(VLOOKUP(TRIM(D51),ALL_SOMIFA!$A$1:$V$2721,21,FALSE))," ",VLOOKUP(TRIM(D51),ALL_SOMIFA!$A$1:$V$2721,21,FALSE)))</f>
        <v xml:space="preserve"> </v>
      </c>
      <c r="Y51" t="str">
        <f>IF(ISBLANK(VLOOKUP(TRIM(D51),ALL_SOMIFA!$A$1:$V$2721,22,FALSE)),"",IF(ISERROR(VLOOKUP(TRIM(D51),ALL_SOMIFA!$A$1:$V$2721,22,FALSE))," ",VLOOKUP(TRIM(D51),ALL_SOMIFA!$A$1:$V$2721,22,FALSE)))</f>
        <v xml:space="preserve"> </v>
      </c>
    </row>
    <row r="52" spans="1:79" x14ac:dyDescent="0.2">
      <c r="A52" t="s">
        <v>340</v>
      </c>
      <c r="B52" t="s">
        <v>134</v>
      </c>
      <c r="C52" s="141" t="s">
        <v>341</v>
      </c>
      <c r="D52" t="s">
        <v>342</v>
      </c>
      <c r="E52" s="40">
        <v>36974</v>
      </c>
      <c r="F52" t="s">
        <v>343</v>
      </c>
      <c r="G52" s="100" t="s">
        <v>344</v>
      </c>
      <c r="H52" t="s">
        <v>340</v>
      </c>
      <c r="I52" t="s">
        <v>138</v>
      </c>
      <c r="J52" s="18" t="s">
        <v>341</v>
      </c>
      <c r="K52" t="str">
        <f>IF(ISBLANK(VLOOKUP(TRIM(D52),ALL_SOMIFA!$A$1:$V$2721,8,FALSE)),"",IF(ISERROR(VLOOKUP(TRIM(D52),ALL_SOMIFA!$A$1:$V$2721,8,FALSE))," ",VLOOKUP(TRIM(D52),ALL_SOMIFA!$A$1:$V$2721,8,FALSE)))</f>
        <v xml:space="preserve"> </v>
      </c>
      <c r="L52" t="str">
        <f>IF(ISBLANK(VLOOKUP(TRIM(D52),ALL_SOMIFA!$A$1:$V$2721,9,FALSE)),"",IF(ISERROR(VLOOKUP(TRIM(D52),ALL_SOMIFA!$A$1:$V$2721,9,FALSE))," ",VLOOKUP(TRIM(D52),ALL_SOMIFA!$A$1:$V$2721,9,FALSE)))</f>
        <v xml:space="preserve"> </v>
      </c>
      <c r="M52" t="str">
        <f>IF(ISBLANK(VLOOKUP(TRIM(D52),ALL_SOMIFA!$A$1:$V$2721,10,FALSE)),"",IF(ISERROR(VLOOKUP(TRIM(D52),ALL_SOMIFA!$A$1:$V$2721,10,FALSE))," ",VLOOKUP(TRIM(D52),ALL_SOMIFA!$A$1:$V$2721,10,FALSE)))</f>
        <v xml:space="preserve"> </v>
      </c>
      <c r="N52" t="str">
        <f>IF(ISBLANK(VLOOKUP(TRIM(D52),ALL_SOMIFA!$A$1:$V$2721,11,FALSE)),"",IF(ISERROR(VLOOKUP(TRIM(D52),ALL_SOMIFA!$A$1:$V$2721,11,FALSE))," ",VLOOKUP(TRIM(D52),ALL_SOMIFA!$A$1:$V$2721,11,FALSE)))</f>
        <v xml:space="preserve"> </v>
      </c>
      <c r="O52" t="str">
        <f>IF(ISBLANK(VLOOKUP(TRIM(D52),ALL_SOMIFA!$A$1:$V$2721,12,FALSE)),"",IF(ISERROR(VLOOKUP(TRIM(D52),ALL_SOMIFA!$A$1:$V$2721,12,FALSE))," ",VLOOKUP(TRIM(D52),ALL_SOMIFA!$A$1:$V$2721,12,FALSE)))</f>
        <v xml:space="preserve"> </v>
      </c>
      <c r="P52" t="str">
        <f>IF(ISBLANK(VLOOKUP(TRIM(D52),ALL_SOMIFA!$A$1:$V$2721,13,FALSE)),"",IF(ISERROR(VLOOKUP(TRIM(D52),ALL_SOMIFA!$A$1:$V$2721,13,FALSE))," ",VLOOKUP(TRIM(D52),ALL_SOMIFA!$A$1:$V$2721,13,FALSE)))</f>
        <v xml:space="preserve"> </v>
      </c>
      <c r="Q52" t="str">
        <f>IF(ISBLANK(VLOOKUP(TRIM(D52),ALL_SOMIFA!$A$1:$V$2721,14,FALSE)),"",IF(ISERROR(VLOOKUP(TRIM(D52),ALL_SOMIFA!$A$1:$V$2721,14,FALSE))," ",VLOOKUP(TRIM(D52),ALL_SOMIFA!$A$1:$V$2721,14,FALSE)))</f>
        <v xml:space="preserve"> </v>
      </c>
      <c r="R52" t="str">
        <f>IF(ISBLANK(VLOOKUP(TRIM(D52),ALL_SOMIFA!$A$1:$V$2721,15,FALSE)),"",IF(ISERROR(VLOOKUP(TRIM(D52),ALL_SOMIFA!$A$1:$V$2721,15,FALSE))," ",VLOOKUP(TRIM(D52),ALL_SOMIFA!$A$1:$V$2721,15,FALSE)))</f>
        <v xml:space="preserve"> </v>
      </c>
      <c r="S52" t="str">
        <f>IF(ISBLANK(VLOOKUP(TRIM(D52),ALL_SOMIFA!$A$1:$V$2721,16,FALSE)),"",IF(ISERROR(VLOOKUP(TRIM(D52),ALL_SOMIFA!$A$1:$V$2721,16,FALSE))," ",VLOOKUP(TRIM(D52),ALL_SOMIFA!$A$1:$V$2721,16,FALSE)))</f>
        <v xml:space="preserve"> </v>
      </c>
      <c r="T52" t="str">
        <f>IF(ISBLANK(VLOOKUP(TRIM(D52),ALL_SOMIFA!$A$1:$V$2721,17,FALSE)),"",IF(ISERROR(VLOOKUP(TRIM(D52),ALL_SOMIFA!$A$1:$V$2721,17,FALSE))," ",VLOOKUP(TRIM(D52),ALL_SOMIFA!$A$1:$V$2721,17,FALSE)))</f>
        <v xml:space="preserve"> </v>
      </c>
      <c r="U52" t="str">
        <f>IF(ISBLANK(VLOOKUP(TRIM(D52),ALL_SOMIFA!$A$1:$V$2721,18,FALSE)),"",IF(ISERROR(VLOOKUP(TRIM(D52),ALL_SOMIFA!$A$1:$V$2721,18,FALSE))," ",VLOOKUP(TRIM(D52),ALL_SOMIFA!$A$1:$V$2721,18,FALSE)))</f>
        <v xml:space="preserve"> </v>
      </c>
      <c r="V52" t="str">
        <f>IF(ISBLANK(VLOOKUP(TRIM(D52),ALL_SOMIFA!$A$1:$V$2721,19,FALSE)),"",IF(ISERROR(VLOOKUP(TRIM(D52),ALL_SOMIFA!$A$1:$V$2721,19,FALSE))," ",VLOOKUP(TRIM(D52),ALL_SOMIFA!$A$1:$V$2721,19,FALSE)))</f>
        <v xml:space="preserve"> </v>
      </c>
      <c r="W52" t="str">
        <f>IF(ISBLANK(VLOOKUP(TRIM(D52),ALL_SOMIFA!$A$1:$V$2721,20,FALSE)),"",IF(ISERROR(VLOOKUP(TRIM(D52),ALL_SOMIFA!$A$1:$V$2721,20,FALSE))," ",VLOOKUP(TRIM(D52),ALL_SOMIFA!$A$1:$V$2721,20,FALSE)))</f>
        <v xml:space="preserve"> </v>
      </c>
      <c r="X52" t="str">
        <f>IF(ISBLANK(VLOOKUP(TRIM(D52),ALL_SOMIFA!$A$1:$V$2721,21,FALSE)),"",IF(ISERROR(VLOOKUP(TRIM(D52),ALL_SOMIFA!$A$1:$V$2721,21,FALSE))," ",VLOOKUP(TRIM(D52),ALL_SOMIFA!$A$1:$V$2721,21,FALSE)))</f>
        <v xml:space="preserve"> </v>
      </c>
      <c r="Y52" t="str">
        <f>IF(ISBLANK(VLOOKUP(TRIM(D52),ALL_SOMIFA!$A$1:$V$2721,22,FALSE)),"",IF(ISERROR(VLOOKUP(TRIM(D52),ALL_SOMIFA!$A$1:$V$2721,22,FALSE))," ",VLOOKUP(TRIM(D52),ALL_SOMIFA!$A$1:$V$2721,22,FALSE)))</f>
        <v xml:space="preserve"> </v>
      </c>
    </row>
    <row r="53" spans="1:79" x14ac:dyDescent="0.2">
      <c r="A53" s="31"/>
      <c r="B53" s="32"/>
      <c r="C53" s="142"/>
      <c r="D53" s="19" t="s">
        <v>380</v>
      </c>
      <c r="E53" s="27">
        <v>36088</v>
      </c>
      <c r="F53" s="28" t="s">
        <v>187</v>
      </c>
      <c r="G53" s="28" t="s">
        <v>381</v>
      </c>
      <c r="H53" s="31" t="s">
        <v>332</v>
      </c>
      <c r="I53" s="32" t="s">
        <v>145</v>
      </c>
      <c r="J53" s="18" t="s">
        <v>382</v>
      </c>
      <c r="K53" s="26" t="s">
        <v>340</v>
      </c>
      <c r="L53" s="26" t="s">
        <v>341</v>
      </c>
      <c r="M53" s="33"/>
      <c r="N53" s="33"/>
      <c r="O53" s="33"/>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row>
    <row r="54" spans="1:79" s="19" customFormat="1" x14ac:dyDescent="0.2">
      <c r="A54" s="18"/>
      <c r="B54" s="18"/>
      <c r="C54" s="141"/>
      <c r="E54" s="20"/>
      <c r="H54" s="18"/>
      <c r="I54" s="18"/>
      <c r="J54" s="18"/>
      <c r="K54" s="26"/>
      <c r="L54" s="26"/>
      <c r="M54" s="18"/>
      <c r="N54" s="18"/>
      <c r="O54" s="18"/>
    </row>
    <row r="55" spans="1:79" x14ac:dyDescent="0.2">
      <c r="A55" s="33" t="s">
        <v>384</v>
      </c>
      <c r="B55" s="33" t="s">
        <v>140</v>
      </c>
      <c r="C55" s="142" t="s">
        <v>408</v>
      </c>
      <c r="D55" t="s">
        <v>438</v>
      </c>
      <c r="E55" s="40">
        <v>37553</v>
      </c>
      <c r="F55" t="s">
        <v>439</v>
      </c>
      <c r="G55" s="19" t="s">
        <v>173</v>
      </c>
      <c r="H55" s="33" t="s">
        <v>397</v>
      </c>
      <c r="I55" s="33" t="s">
        <v>145</v>
      </c>
      <c r="J55" s="18" t="s">
        <v>398</v>
      </c>
      <c r="K55" t="str">
        <f>IF(ISBLANK(VLOOKUP(TRIM(D55),ALL_SOMIFA!$A$1:$V$2721,8,FALSE)),"",IF(ISERROR(VLOOKUP(TRIM(D55),ALL_SOMIFA!$A$1:$V$2721,8,FALSE))," ",VLOOKUP(TRIM(D55),ALL_SOMIFA!$A$1:$V$2721,8,FALSE)))</f>
        <v xml:space="preserve"> </v>
      </c>
      <c r="L55" t="str">
        <f>IF(ISBLANK(VLOOKUP(TRIM(D55),ALL_SOMIFA!$A$1:$V$2721,9,FALSE)),"",IF(ISERROR(VLOOKUP(TRIM(D55),ALL_SOMIFA!$A$1:$V$2721,9,FALSE))," ",VLOOKUP(TRIM(D55),ALL_SOMIFA!$A$1:$V$2721,9,FALSE)))</f>
        <v xml:space="preserve"> </v>
      </c>
      <c r="M55" s="33" t="str">
        <f>IF(ISBLANK(VLOOKUP(TRIM(D55),ALL_SOMIFA!$A$1:$V$2721,10,FALSE)),"",IF(ISERROR(VLOOKUP(TRIM(D55),ALL_SOMIFA!$A$1:$V$2721,10,FALSE))," ",VLOOKUP(TRIM(D55),ALL_SOMIFA!$A$1:$V$2721,10,FALSE)))</f>
        <v xml:space="preserve"> </v>
      </c>
      <c r="N55" s="33" t="str">
        <f>IF(ISBLANK(VLOOKUP(TRIM(D55),ALL_SOMIFA!$A$1:$V$2721,11,FALSE)),"",IF(ISERROR(VLOOKUP(TRIM(D55),ALL_SOMIFA!$A$1:$V$2721,11,FALSE))," ",VLOOKUP(TRIM(D55),ALL_SOMIFA!$A$1:$V$2721,11,FALSE)))</f>
        <v xml:space="preserve"> </v>
      </c>
      <c r="O55" s="33" t="str">
        <f>IF(ISBLANK(VLOOKUP(TRIM(D55),ALL_SOMIFA!$A$1:$V$2721,12,FALSE)),"",IF(ISERROR(VLOOKUP(TRIM(D55),ALL_SOMIFA!$A$1:$V$2721,12,FALSE))," ",VLOOKUP(TRIM(D55),ALL_SOMIFA!$A$1:$V$2721,12,FALSE)))</f>
        <v xml:space="preserve"> </v>
      </c>
      <c r="P55" t="str">
        <f>IF(ISBLANK(VLOOKUP(TRIM(D55),ALL_SOMIFA!$A$1:$V$2721,13,FALSE)),"",IF(ISERROR(VLOOKUP(TRIM(D55),ALL_SOMIFA!$A$1:$V$2721,13,FALSE))," ",VLOOKUP(TRIM(D55),ALL_SOMIFA!$A$1:$V$2721,13,FALSE)))</f>
        <v xml:space="preserve"> </v>
      </c>
      <c r="Q55" t="str">
        <f>IF(ISBLANK(VLOOKUP(TRIM(D55),ALL_SOMIFA!$A$1:$V$2721,14,FALSE)),"",IF(ISERROR(VLOOKUP(TRIM(D55),ALL_SOMIFA!$A$1:$V$2721,14,FALSE))," ",VLOOKUP(TRIM(D55),ALL_SOMIFA!$A$1:$V$2721,14,FALSE)))</f>
        <v xml:space="preserve"> </v>
      </c>
      <c r="R55" t="str">
        <f>IF(ISBLANK(VLOOKUP(TRIM(D55),ALL_SOMIFA!$A$1:$V$2721,15,FALSE)),"",IF(ISERROR(VLOOKUP(TRIM(D55),ALL_SOMIFA!$A$1:$V$2721,15,FALSE))," ",VLOOKUP(TRIM(D55),ALL_SOMIFA!$A$1:$V$2721,15,FALSE)))</f>
        <v xml:space="preserve"> </v>
      </c>
      <c r="S55" t="str">
        <f>IF(ISBLANK(VLOOKUP(TRIM(D55),ALL_SOMIFA!$A$1:$V$2721,16,FALSE)),"",IF(ISERROR(VLOOKUP(TRIM(D55),ALL_SOMIFA!$A$1:$V$2721,16,FALSE))," ",VLOOKUP(TRIM(D55),ALL_SOMIFA!$A$1:$V$2721,16,FALSE)))</f>
        <v xml:space="preserve"> </v>
      </c>
      <c r="T55" t="str">
        <f>IF(ISBLANK(VLOOKUP(TRIM(D55),ALL_SOMIFA!$A$1:$V$2721,17,FALSE)),"",IF(ISERROR(VLOOKUP(TRIM(D55),ALL_SOMIFA!$A$1:$V$2721,17,FALSE))," ",VLOOKUP(TRIM(D55),ALL_SOMIFA!$A$1:$V$2721,17,FALSE)))</f>
        <v xml:space="preserve"> </v>
      </c>
      <c r="U55" t="str">
        <f>IF(ISBLANK(VLOOKUP(TRIM(D55),ALL_SOMIFA!$A$1:$V$2721,18,FALSE)),"",IF(ISERROR(VLOOKUP(TRIM(D55),ALL_SOMIFA!$A$1:$V$2721,18,FALSE))," ",VLOOKUP(TRIM(D55),ALL_SOMIFA!$A$1:$V$2721,18,FALSE)))</f>
        <v xml:space="preserve"> </v>
      </c>
      <c r="V55" t="str">
        <f>IF(ISBLANK(VLOOKUP(TRIM(D55),ALL_SOMIFA!$A$1:$V$2721,19,FALSE)),"",IF(ISERROR(VLOOKUP(TRIM(D55),ALL_SOMIFA!$A$1:$V$2721,19,FALSE))," ",VLOOKUP(TRIM(D55),ALL_SOMIFA!$A$1:$V$2721,19,FALSE)))</f>
        <v xml:space="preserve"> </v>
      </c>
      <c r="W55" t="str">
        <f>IF(ISBLANK(VLOOKUP(TRIM(D55),ALL_SOMIFA!$A$1:$V$2721,20,FALSE)),"",IF(ISERROR(VLOOKUP(TRIM(D55),ALL_SOMIFA!$A$1:$V$2721,20,FALSE))," ",VLOOKUP(TRIM(D55),ALL_SOMIFA!$A$1:$V$2721,20,FALSE)))</f>
        <v xml:space="preserve"> </v>
      </c>
      <c r="X55" t="str">
        <f>IF(ISBLANK(VLOOKUP(TRIM(D55),ALL_SOMIFA!$A$1:$V$2721,21,FALSE)),"",IF(ISERROR(VLOOKUP(TRIM(D55),ALL_SOMIFA!$A$1:$V$2721,21,FALSE))," ",VLOOKUP(TRIM(D55),ALL_SOMIFA!$A$1:$V$2721,21,FALSE)))</f>
        <v xml:space="preserve"> </v>
      </c>
      <c r="Y55" t="str">
        <f>IF(ISBLANK(VLOOKUP(TRIM(D55),ALL_SOMIFA!$A$1:$V$2721,22,FALSE)),"",IF(ISERROR(VLOOKUP(TRIM(D55),ALL_SOMIFA!$A$1:$V$2721,22,FALSE))," ",VLOOKUP(TRIM(D55),ALL_SOMIFA!$A$1:$V$2721,22,FALSE)))</f>
        <v xml:space="preserve"> </v>
      </c>
    </row>
    <row r="56" spans="1:79" x14ac:dyDescent="0.2">
      <c r="A56" s="21" t="s">
        <v>384</v>
      </c>
      <c r="B56" s="21" t="s">
        <v>324</v>
      </c>
      <c r="C56" s="141" t="s">
        <v>385</v>
      </c>
      <c r="D56" s="19" t="s">
        <v>403</v>
      </c>
      <c r="E56" s="20">
        <v>34906</v>
      </c>
      <c r="F56" s="19" t="s">
        <v>404</v>
      </c>
      <c r="G56" s="19" t="s">
        <v>405</v>
      </c>
      <c r="H56" s="21" t="s">
        <v>384</v>
      </c>
      <c r="I56" s="21" t="s">
        <v>175</v>
      </c>
      <c r="J56" s="18" t="s">
        <v>406</v>
      </c>
      <c r="K56" s="26" t="s">
        <v>407</v>
      </c>
      <c r="L56" s="26" t="s">
        <v>408</v>
      </c>
      <c r="M56" s="21" t="s">
        <v>409</v>
      </c>
      <c r="N56" s="21" t="s">
        <v>170</v>
      </c>
      <c r="O56" s="21" t="s">
        <v>406</v>
      </c>
      <c r="P56" s="19" t="s">
        <v>410</v>
      </c>
      <c r="Q56" s="19" t="s">
        <v>384</v>
      </c>
      <c r="R56" s="19" t="s">
        <v>200</v>
      </c>
      <c r="S56" s="19" t="s">
        <v>411</v>
      </c>
      <c r="T56" s="19" t="s">
        <v>384</v>
      </c>
      <c r="U56" s="19" t="s">
        <v>195</v>
      </c>
      <c r="V56" s="19" t="s">
        <v>408</v>
      </c>
      <c r="W56" s="19" t="s">
        <v>384</v>
      </c>
      <c r="X56" s="19" t="s">
        <v>195</v>
      </c>
      <c r="Y56" s="19" t="s">
        <v>406</v>
      </c>
      <c r="Z56" s="19" t="s">
        <v>397</v>
      </c>
      <c r="AA56" s="19" t="s">
        <v>195</v>
      </c>
      <c r="AB56" s="19" t="s">
        <v>412</v>
      </c>
      <c r="AC56" s="19"/>
      <c r="AD56" s="19"/>
      <c r="AE56" s="19"/>
      <c r="AF56" s="19">
        <v>0</v>
      </c>
      <c r="AG56" s="19">
        <v>0</v>
      </c>
      <c r="AH56" s="19">
        <v>0</v>
      </c>
      <c r="AI56" s="19"/>
      <c r="AJ56" s="19"/>
      <c r="AK56" s="19"/>
      <c r="AL56" s="19"/>
      <c r="AM56" s="19"/>
      <c r="AN56" s="19"/>
      <c r="AO56" s="19">
        <v>0</v>
      </c>
      <c r="AP56" s="19">
        <v>0</v>
      </c>
      <c r="AQ56" s="19">
        <v>0</v>
      </c>
      <c r="AR56" s="19">
        <v>0</v>
      </c>
      <c r="AS56" s="19">
        <v>0</v>
      </c>
      <c r="AT56" s="19">
        <v>0</v>
      </c>
      <c r="AU56" s="19">
        <v>0</v>
      </c>
      <c r="AV56" s="19">
        <v>0</v>
      </c>
      <c r="AW56" s="19">
        <v>0</v>
      </c>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row>
    <row r="57" spans="1:79" ht="12.75" customHeight="1" x14ac:dyDescent="0.2">
      <c r="A57" s="31" t="s">
        <v>399</v>
      </c>
      <c r="B57" s="32" t="s">
        <v>434</v>
      </c>
      <c r="C57" s="142" t="s">
        <v>393</v>
      </c>
      <c r="D57" s="19" t="s">
        <v>435</v>
      </c>
      <c r="E57" s="27">
        <v>36189</v>
      </c>
      <c r="F57" s="28" t="s">
        <v>416</v>
      </c>
      <c r="G57" s="28" t="s">
        <v>348</v>
      </c>
      <c r="H57" s="31" t="s">
        <v>436</v>
      </c>
      <c r="I57" s="32" t="s">
        <v>239</v>
      </c>
      <c r="J57" s="18" t="s">
        <v>437</v>
      </c>
      <c r="K57" s="26" t="s">
        <v>397</v>
      </c>
      <c r="L57" s="26" t="s">
        <v>141</v>
      </c>
      <c r="M57" s="33"/>
      <c r="N57" s="33"/>
      <c r="O57" s="33"/>
    </row>
    <row r="58" spans="1:79" s="25" customFormat="1" ht="12.75" customHeight="1" x14ac:dyDescent="0.2">
      <c r="A58" s="18" t="s">
        <v>409</v>
      </c>
      <c r="B58" s="18" t="s">
        <v>232</v>
      </c>
      <c r="C58" s="141" t="s">
        <v>389</v>
      </c>
      <c r="D58" s="22" t="s">
        <v>414</v>
      </c>
      <c r="E58" s="23">
        <v>35816</v>
      </c>
      <c r="F58" s="24" t="s">
        <v>415</v>
      </c>
      <c r="G58" s="22" t="s">
        <v>416</v>
      </c>
      <c r="H58" s="18" t="s">
        <v>417</v>
      </c>
      <c r="I58" s="18" t="s">
        <v>232</v>
      </c>
      <c r="J58" s="18" t="s">
        <v>418</v>
      </c>
      <c r="K58" s="26" t="s">
        <v>419</v>
      </c>
      <c r="L58" s="26" t="s">
        <v>420</v>
      </c>
      <c r="M58" s="18" t="s">
        <v>421</v>
      </c>
      <c r="N58" s="18" t="s">
        <v>232</v>
      </c>
      <c r="O58" s="18" t="s">
        <v>406</v>
      </c>
    </row>
    <row r="59" spans="1:79" x14ac:dyDescent="0.2">
      <c r="A59" s="18" t="s">
        <v>399</v>
      </c>
      <c r="B59" s="18" t="s">
        <v>177</v>
      </c>
      <c r="C59" s="141" t="s">
        <v>141</v>
      </c>
      <c r="D59" s="19" t="s">
        <v>400</v>
      </c>
      <c r="E59" s="20">
        <v>33239</v>
      </c>
      <c r="F59" s="19" t="s">
        <v>158</v>
      </c>
      <c r="G59" s="19" t="s">
        <v>401</v>
      </c>
      <c r="H59" s="18" t="s">
        <v>402</v>
      </c>
      <c r="I59" s="18" t="s">
        <v>363</v>
      </c>
      <c r="J59" s="18" t="s">
        <v>393</v>
      </c>
      <c r="K59" s="26" t="s">
        <v>386</v>
      </c>
      <c r="L59" s="26" t="s">
        <v>141</v>
      </c>
      <c r="M59" s="18" t="s">
        <v>386</v>
      </c>
      <c r="N59" s="18" t="s">
        <v>95</v>
      </c>
      <c r="O59" s="18" t="s">
        <v>167</v>
      </c>
      <c r="P59" s="19" t="s">
        <v>167</v>
      </c>
      <c r="Q59" s="19" t="s">
        <v>386</v>
      </c>
      <c r="R59" s="19" t="s">
        <v>95</v>
      </c>
      <c r="S59" s="19" t="s">
        <v>394</v>
      </c>
      <c r="T59" s="19" t="s">
        <v>386</v>
      </c>
      <c r="U59" s="19" t="s">
        <v>118</v>
      </c>
      <c r="V59" s="19" t="s">
        <v>393</v>
      </c>
      <c r="W59" s="19" t="s">
        <v>386</v>
      </c>
      <c r="X59" s="19" t="s">
        <v>118</v>
      </c>
      <c r="Y59" s="19" t="s">
        <v>393</v>
      </c>
      <c r="Z59" s="19" t="s">
        <v>386</v>
      </c>
      <c r="AA59" s="19" t="s">
        <v>118</v>
      </c>
      <c r="AB59" s="19" t="s">
        <v>167</v>
      </c>
      <c r="AC59" s="19" t="s">
        <v>386</v>
      </c>
      <c r="AD59" s="19" t="s">
        <v>118</v>
      </c>
      <c r="AE59" s="19" t="s">
        <v>393</v>
      </c>
      <c r="AF59" s="19" t="s">
        <v>386</v>
      </c>
      <c r="AG59" s="19" t="s">
        <v>118</v>
      </c>
      <c r="AH59" s="19" t="s">
        <v>167</v>
      </c>
      <c r="AI59" s="19" t="s">
        <v>386</v>
      </c>
      <c r="AJ59" s="19" t="s">
        <v>118</v>
      </c>
      <c r="AK59" s="19" t="s">
        <v>167</v>
      </c>
      <c r="AL59" s="19" t="s">
        <v>386</v>
      </c>
      <c r="AM59" s="19" t="s">
        <v>118</v>
      </c>
      <c r="AN59" s="19" t="s">
        <v>393</v>
      </c>
      <c r="AO59" s="19">
        <v>0</v>
      </c>
      <c r="AP59" s="19">
        <v>0</v>
      </c>
      <c r="AQ59" s="19">
        <v>0</v>
      </c>
      <c r="AR59" s="19">
        <v>0</v>
      </c>
      <c r="AS59" s="19">
        <v>0</v>
      </c>
      <c r="AT59" s="19">
        <v>0</v>
      </c>
      <c r="AU59" s="19">
        <v>0</v>
      </c>
      <c r="AV59" s="19">
        <v>0</v>
      </c>
      <c r="AW59" s="19">
        <v>0</v>
      </c>
    </row>
    <row r="60" spans="1:79" s="25" customFormat="1" ht="12.75" customHeight="1" x14ac:dyDescent="0.2">
      <c r="A60" s="31" t="s">
        <v>399</v>
      </c>
      <c r="B60" s="32" t="s">
        <v>81</v>
      </c>
      <c r="C60" s="142" t="s">
        <v>141</v>
      </c>
      <c r="D60" s="19" t="s">
        <v>413</v>
      </c>
      <c r="E60" s="27">
        <v>37043</v>
      </c>
      <c r="F60" s="28" t="s">
        <v>98</v>
      </c>
      <c r="G60" s="28" t="s">
        <v>236</v>
      </c>
      <c r="H60" s="31" t="s">
        <v>399</v>
      </c>
      <c r="I60" s="32" t="s">
        <v>84</v>
      </c>
      <c r="J60" s="18" t="s">
        <v>167</v>
      </c>
      <c r="K60" s="26" t="s">
        <v>384</v>
      </c>
      <c r="L60" s="26" t="s">
        <v>398</v>
      </c>
      <c r="M60" s="33"/>
      <c r="N60" s="33"/>
      <c r="O60" s="33"/>
      <c r="AX60"/>
      <c r="AY60"/>
      <c r="AZ60"/>
      <c r="BA60"/>
      <c r="BB60"/>
      <c r="BC60"/>
      <c r="BD60"/>
      <c r="BE60"/>
      <c r="BF60"/>
      <c r="BG60"/>
      <c r="BH60"/>
      <c r="BI60"/>
      <c r="BJ60"/>
      <c r="BK60"/>
      <c r="BL60"/>
      <c r="BM60"/>
      <c r="BN60"/>
      <c r="BO60"/>
      <c r="BP60"/>
      <c r="BQ60"/>
      <c r="BR60"/>
      <c r="BS60"/>
      <c r="BT60"/>
      <c r="BU60"/>
      <c r="BV60"/>
      <c r="BW60"/>
      <c r="BX60"/>
      <c r="BY60"/>
      <c r="BZ60"/>
      <c r="CA60"/>
    </row>
    <row r="61" spans="1:79" x14ac:dyDescent="0.2">
      <c r="A61" s="18" t="s">
        <v>399</v>
      </c>
      <c r="B61" s="18" t="s">
        <v>177</v>
      </c>
      <c r="C61" s="141" t="s">
        <v>141</v>
      </c>
      <c r="D61" s="26" t="s">
        <v>425</v>
      </c>
      <c r="E61" s="27">
        <v>35719</v>
      </c>
      <c r="F61" s="26" t="s">
        <v>122</v>
      </c>
      <c r="G61" s="26" t="s">
        <v>426</v>
      </c>
      <c r="H61" s="18" t="s">
        <v>399</v>
      </c>
      <c r="I61" s="18" t="s">
        <v>303</v>
      </c>
      <c r="J61" s="18" t="s">
        <v>141</v>
      </c>
      <c r="K61" s="26" t="s">
        <v>384</v>
      </c>
      <c r="L61" s="26" t="s">
        <v>412</v>
      </c>
      <c r="M61" s="18" t="s">
        <v>397</v>
      </c>
      <c r="N61" s="18" t="s">
        <v>306</v>
      </c>
      <c r="O61" s="18" t="s">
        <v>398</v>
      </c>
      <c r="P61" s="26" t="s">
        <v>164</v>
      </c>
      <c r="Q61" s="27"/>
      <c r="R61" s="27"/>
      <c r="S61" s="27"/>
      <c r="T61" s="27"/>
      <c r="U61" s="29"/>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row>
    <row r="62" spans="1:79" x14ac:dyDescent="0.2">
      <c r="A62" s="18"/>
      <c r="B62" s="18"/>
      <c r="C62" s="141"/>
      <c r="D62" s="19" t="s">
        <v>383</v>
      </c>
      <c r="E62" s="20">
        <v>36031</v>
      </c>
      <c r="F62" s="26" t="s">
        <v>150</v>
      </c>
      <c r="G62" s="30" t="s">
        <v>230</v>
      </c>
      <c r="H62" s="18" t="s">
        <v>384</v>
      </c>
      <c r="I62" s="18" t="s">
        <v>285</v>
      </c>
      <c r="J62" s="18" t="s">
        <v>385</v>
      </c>
      <c r="K62" s="26" t="s">
        <v>386</v>
      </c>
      <c r="L62" s="26" t="s">
        <v>387</v>
      </c>
      <c r="M62" s="18" t="s">
        <v>384</v>
      </c>
      <c r="N62" s="18" t="s">
        <v>192</v>
      </c>
      <c r="O62" s="18" t="s">
        <v>388</v>
      </c>
      <c r="P62" s="19"/>
      <c r="Q62" s="19" t="s">
        <v>384</v>
      </c>
      <c r="R62" s="19" t="s">
        <v>192</v>
      </c>
      <c r="S62" s="30" t="s">
        <v>389</v>
      </c>
      <c r="T62" s="19"/>
      <c r="U62" s="19"/>
      <c r="V62" s="30"/>
      <c r="W62" s="19"/>
      <c r="X62" s="19"/>
      <c r="Y62" s="30"/>
      <c r="Z62" s="19"/>
      <c r="AA62" s="19"/>
      <c r="AB62" s="30"/>
      <c r="AC62" s="19"/>
      <c r="AD62" s="19"/>
      <c r="AE62" s="19"/>
      <c r="AF62" s="19"/>
      <c r="AG62" s="19"/>
      <c r="AH62" s="19"/>
      <c r="AI62" s="19"/>
      <c r="AJ62" s="19"/>
      <c r="AK62" s="19"/>
      <c r="AL62" s="19"/>
      <c r="AM62" s="19"/>
      <c r="AN62" s="19"/>
      <c r="AO62" s="19"/>
      <c r="AP62" s="19"/>
      <c r="AQ62" s="19"/>
      <c r="AR62" s="19"/>
      <c r="AS62" s="19"/>
      <c r="AT62" s="19"/>
      <c r="AU62" s="19"/>
      <c r="AV62" s="19"/>
      <c r="AW62" s="19"/>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row>
    <row r="63" spans="1:79" x14ac:dyDescent="0.2">
      <c r="A63" s="18"/>
      <c r="B63" s="18"/>
      <c r="C63" s="141"/>
      <c r="D63" s="19" t="s">
        <v>390</v>
      </c>
      <c r="E63" s="20">
        <v>35201</v>
      </c>
      <c r="F63" s="19" t="s">
        <v>391</v>
      </c>
      <c r="G63" s="19" t="s">
        <v>392</v>
      </c>
      <c r="H63" s="18" t="s">
        <v>386</v>
      </c>
      <c r="I63" s="18" t="s">
        <v>213</v>
      </c>
      <c r="J63" s="18" t="s">
        <v>393</v>
      </c>
      <c r="K63" s="26" t="s">
        <v>384</v>
      </c>
      <c r="L63" s="26" t="s">
        <v>167</v>
      </c>
      <c r="M63" s="18" t="s">
        <v>386</v>
      </c>
      <c r="N63" s="18" t="s">
        <v>207</v>
      </c>
      <c r="O63" s="18" t="s">
        <v>167</v>
      </c>
      <c r="P63" s="19" t="s">
        <v>394</v>
      </c>
      <c r="Q63" s="19" t="s">
        <v>386</v>
      </c>
      <c r="R63" s="19" t="s">
        <v>395</v>
      </c>
      <c r="S63" s="19" t="s">
        <v>394</v>
      </c>
      <c r="T63" s="19" t="s">
        <v>386</v>
      </c>
      <c r="U63" s="19" t="s">
        <v>396</v>
      </c>
      <c r="V63" s="19" t="s">
        <v>141</v>
      </c>
      <c r="W63" s="19" t="s">
        <v>397</v>
      </c>
      <c r="X63" s="19" t="s">
        <v>396</v>
      </c>
      <c r="Y63" s="19" t="s">
        <v>398</v>
      </c>
      <c r="Z63" s="19">
        <v>0</v>
      </c>
      <c r="AA63" s="19">
        <v>0</v>
      </c>
      <c r="AB63" s="19">
        <v>0</v>
      </c>
      <c r="AC63" s="19"/>
      <c r="AD63" s="19"/>
      <c r="AE63" s="19"/>
      <c r="AF63" s="19">
        <v>0</v>
      </c>
      <c r="AG63" s="19">
        <v>0</v>
      </c>
      <c r="AH63" s="19">
        <v>0</v>
      </c>
      <c r="AI63" s="19"/>
      <c r="AJ63" s="19"/>
      <c r="AK63" s="19"/>
      <c r="AL63" s="19"/>
      <c r="AM63" s="19"/>
      <c r="AN63" s="19"/>
      <c r="AO63" s="19">
        <v>0</v>
      </c>
      <c r="AP63" s="19">
        <v>0</v>
      </c>
      <c r="AQ63" s="19">
        <v>0</v>
      </c>
      <c r="AR63" s="19">
        <v>0</v>
      </c>
      <c r="AS63" s="19">
        <v>0</v>
      </c>
      <c r="AT63" s="19">
        <v>0</v>
      </c>
      <c r="AU63" s="19">
        <v>0</v>
      </c>
      <c r="AV63" s="19">
        <v>0</v>
      </c>
      <c r="AW63" s="19">
        <v>0</v>
      </c>
    </row>
    <row r="64" spans="1:79" x14ac:dyDescent="0.2">
      <c r="A64" s="18"/>
      <c r="B64" s="18"/>
      <c r="C64" s="141"/>
      <c r="D64" s="19" t="s">
        <v>422</v>
      </c>
      <c r="E64" s="20">
        <v>34402</v>
      </c>
      <c r="F64" s="19" t="s">
        <v>423</v>
      </c>
      <c r="G64" s="19" t="s">
        <v>404</v>
      </c>
      <c r="H64" s="18" t="s">
        <v>399</v>
      </c>
      <c r="I64" s="18" t="s">
        <v>131</v>
      </c>
      <c r="J64" s="18" t="s">
        <v>141</v>
      </c>
      <c r="K64" s="26" t="s">
        <v>399</v>
      </c>
      <c r="L64" s="26" t="s">
        <v>167</v>
      </c>
      <c r="M64" s="18" t="s">
        <v>399</v>
      </c>
      <c r="N64" s="18" t="s">
        <v>128</v>
      </c>
      <c r="O64" s="18" t="s">
        <v>141</v>
      </c>
      <c r="P64" s="19" t="s">
        <v>424</v>
      </c>
      <c r="Q64" s="19" t="s">
        <v>399</v>
      </c>
      <c r="R64" s="19" t="s">
        <v>181</v>
      </c>
      <c r="S64" s="19" t="s">
        <v>394</v>
      </c>
      <c r="T64" s="19" t="s">
        <v>399</v>
      </c>
      <c r="U64" s="19" t="s">
        <v>177</v>
      </c>
      <c r="V64" s="19" t="s">
        <v>141</v>
      </c>
      <c r="W64" s="19" t="s">
        <v>399</v>
      </c>
      <c r="X64" s="19" t="s">
        <v>177</v>
      </c>
      <c r="Y64" s="19" t="s">
        <v>141</v>
      </c>
      <c r="Z64" s="19" t="s">
        <v>399</v>
      </c>
      <c r="AA64" s="19" t="s">
        <v>177</v>
      </c>
      <c r="AB64" s="19" t="s">
        <v>141</v>
      </c>
      <c r="AC64" s="19">
        <v>0</v>
      </c>
      <c r="AD64" s="19">
        <v>0</v>
      </c>
      <c r="AE64" s="19">
        <v>0</v>
      </c>
      <c r="AF64" s="19">
        <v>0</v>
      </c>
      <c r="AG64" s="19">
        <v>0</v>
      </c>
      <c r="AH64" s="19">
        <v>0</v>
      </c>
      <c r="AI64" s="19">
        <v>0</v>
      </c>
      <c r="AJ64" s="19">
        <v>0</v>
      </c>
      <c r="AK64" s="19">
        <v>0</v>
      </c>
      <c r="AL64" s="19">
        <v>0</v>
      </c>
      <c r="AM64" s="19">
        <v>0</v>
      </c>
      <c r="AN64" s="19">
        <v>0</v>
      </c>
      <c r="AO64" s="19">
        <v>0</v>
      </c>
      <c r="AP64" s="19">
        <v>0</v>
      </c>
      <c r="AQ64" s="19">
        <v>0</v>
      </c>
      <c r="AR64" s="19">
        <v>0</v>
      </c>
      <c r="AS64" s="19">
        <v>0</v>
      </c>
      <c r="AT64" s="19">
        <v>0</v>
      </c>
      <c r="AU64" s="19">
        <v>0</v>
      </c>
      <c r="AV64" s="19">
        <v>0</v>
      </c>
      <c r="AW64" s="19">
        <v>0</v>
      </c>
    </row>
    <row r="65" spans="1:49" x14ac:dyDescent="0.2">
      <c r="A65" s="34"/>
      <c r="B65" s="34"/>
      <c r="C65" s="141"/>
      <c r="D65" s="19" t="s">
        <v>427</v>
      </c>
      <c r="E65" s="20">
        <v>35507</v>
      </c>
      <c r="F65" s="19" t="s">
        <v>362</v>
      </c>
      <c r="G65" s="19" t="s">
        <v>428</v>
      </c>
      <c r="H65" s="34" t="s">
        <v>409</v>
      </c>
      <c r="I65" s="34" t="s">
        <v>429</v>
      </c>
      <c r="J65" s="18" t="s">
        <v>412</v>
      </c>
      <c r="K65" s="26" t="s">
        <v>399</v>
      </c>
      <c r="L65" s="26" t="s">
        <v>406</v>
      </c>
      <c r="M65" s="34" t="s">
        <v>409</v>
      </c>
      <c r="N65" s="34" t="s">
        <v>306</v>
      </c>
      <c r="O65" s="34" t="s">
        <v>408</v>
      </c>
      <c r="P65" s="19" t="s">
        <v>430</v>
      </c>
      <c r="Q65" s="19" t="s">
        <v>409</v>
      </c>
      <c r="R65" s="19" t="s">
        <v>429</v>
      </c>
      <c r="S65" s="19" t="s">
        <v>431</v>
      </c>
      <c r="T65" s="19" t="s">
        <v>409</v>
      </c>
      <c r="U65" s="19"/>
      <c r="V65" s="19" t="s">
        <v>398</v>
      </c>
      <c r="W65" s="19" t="s">
        <v>409</v>
      </c>
      <c r="X65" s="19" t="s">
        <v>432</v>
      </c>
      <c r="Y65" s="19" t="s">
        <v>433</v>
      </c>
      <c r="Z65" s="19"/>
      <c r="AA65" s="19"/>
      <c r="AB65" s="19"/>
      <c r="AC65" s="19">
        <v>0</v>
      </c>
      <c r="AD65" s="19">
        <v>0</v>
      </c>
      <c r="AE65" s="19">
        <v>0</v>
      </c>
      <c r="AF65" s="19">
        <v>0</v>
      </c>
      <c r="AG65" s="19">
        <v>0</v>
      </c>
      <c r="AH65" s="19">
        <v>0</v>
      </c>
      <c r="AI65" s="19"/>
      <c r="AJ65" s="19"/>
      <c r="AK65" s="19"/>
      <c r="AL65" s="19"/>
      <c r="AM65" s="19"/>
      <c r="AN65" s="19"/>
      <c r="AO65" s="19">
        <v>0</v>
      </c>
      <c r="AP65" s="19">
        <v>0</v>
      </c>
      <c r="AQ65" s="19">
        <v>0</v>
      </c>
      <c r="AR65" s="19">
        <v>0</v>
      </c>
      <c r="AS65" s="19">
        <v>0</v>
      </c>
      <c r="AT65" s="19">
        <v>0</v>
      </c>
      <c r="AU65" s="19">
        <v>0</v>
      </c>
      <c r="AV65" s="19">
        <v>0</v>
      </c>
      <c r="AW65" s="19">
        <v>0</v>
      </c>
    </row>
    <row r="66" spans="1:49" x14ac:dyDescent="0.2">
      <c r="C66" s="142"/>
      <c r="D66" t="s">
        <v>440</v>
      </c>
      <c r="E66" s="40">
        <v>36881</v>
      </c>
      <c r="F66" t="s">
        <v>268</v>
      </c>
      <c r="G66" s="19" t="s">
        <v>441</v>
      </c>
      <c r="H66" t="s">
        <v>397</v>
      </c>
      <c r="I66" t="s">
        <v>261</v>
      </c>
      <c r="J66" s="18" t="s">
        <v>412</v>
      </c>
      <c r="K66" t="str">
        <f>IF(ISBLANK(VLOOKUP(TRIM(D66),ALL_SOMIFA!$A$1:$V$2721,8,FALSE)),"",IF(ISERROR(VLOOKUP(TRIM(D66),ALL_SOMIFA!$A$1:$V$2721,8,FALSE))," ",VLOOKUP(TRIM(D66),ALL_SOMIFA!$A$1:$V$2721,8,FALSE)))</f>
        <v xml:space="preserve"> </v>
      </c>
      <c r="L66" t="str">
        <f>IF(ISBLANK(VLOOKUP(TRIM(D66),ALL_SOMIFA!$A$1:$V$2721,9,FALSE)),"",IF(ISERROR(VLOOKUP(TRIM(D66),ALL_SOMIFA!$A$1:$V$2721,9,FALSE))," ",VLOOKUP(TRIM(D66),ALL_SOMIFA!$A$1:$V$2721,9,FALSE)))</f>
        <v xml:space="preserve"> </v>
      </c>
      <c r="M66" t="str">
        <f>IF(ISBLANK(VLOOKUP(TRIM(D66),ALL_SOMIFA!$A$1:$V$2721,10,FALSE)),"",IF(ISERROR(VLOOKUP(TRIM(D66),ALL_SOMIFA!$A$1:$V$2721,10,FALSE))," ",VLOOKUP(TRIM(D66),ALL_SOMIFA!$A$1:$V$2721,10,FALSE)))</f>
        <v xml:space="preserve"> </v>
      </c>
      <c r="N66" t="str">
        <f>IF(ISBLANK(VLOOKUP(TRIM(D66),ALL_SOMIFA!$A$1:$V$2721,11,FALSE)),"",IF(ISERROR(VLOOKUP(TRIM(D66),ALL_SOMIFA!$A$1:$V$2721,11,FALSE))," ",VLOOKUP(TRIM(D66),ALL_SOMIFA!$A$1:$V$2721,11,FALSE)))</f>
        <v xml:space="preserve"> </v>
      </c>
      <c r="O66" t="str">
        <f>IF(ISBLANK(VLOOKUP(TRIM(D66),ALL_SOMIFA!$A$1:$V$2721,12,FALSE)),"",IF(ISERROR(VLOOKUP(TRIM(D66),ALL_SOMIFA!$A$1:$V$2721,12,FALSE))," ",VLOOKUP(TRIM(D66),ALL_SOMIFA!$A$1:$V$2721,12,FALSE)))</f>
        <v xml:space="preserve"> </v>
      </c>
      <c r="P66" t="str">
        <f>IF(ISBLANK(VLOOKUP(TRIM(D66),ALL_SOMIFA!$A$1:$V$2721,13,FALSE)),"",IF(ISERROR(VLOOKUP(TRIM(D66),ALL_SOMIFA!$A$1:$V$2721,13,FALSE))," ",VLOOKUP(TRIM(D66),ALL_SOMIFA!$A$1:$V$2721,13,FALSE)))</f>
        <v xml:space="preserve"> </v>
      </c>
      <c r="Q66" t="str">
        <f>IF(ISBLANK(VLOOKUP(TRIM(D66),ALL_SOMIFA!$A$1:$V$2721,14,FALSE)),"",IF(ISERROR(VLOOKUP(TRIM(D66),ALL_SOMIFA!$A$1:$V$2721,14,FALSE))," ",VLOOKUP(TRIM(D66),ALL_SOMIFA!$A$1:$V$2721,14,FALSE)))</f>
        <v xml:space="preserve"> </v>
      </c>
      <c r="R66" t="str">
        <f>IF(ISBLANK(VLOOKUP(TRIM(D66),ALL_SOMIFA!$A$1:$V$2721,15,FALSE)),"",IF(ISERROR(VLOOKUP(TRIM(D66),ALL_SOMIFA!$A$1:$V$2721,15,FALSE))," ",VLOOKUP(TRIM(D66),ALL_SOMIFA!$A$1:$V$2721,15,FALSE)))</f>
        <v xml:space="preserve"> </v>
      </c>
      <c r="S66" t="str">
        <f>IF(ISBLANK(VLOOKUP(TRIM(D66),ALL_SOMIFA!$A$1:$V$2721,16,FALSE)),"",IF(ISERROR(VLOOKUP(TRIM(D66),ALL_SOMIFA!$A$1:$V$2721,16,FALSE))," ",VLOOKUP(TRIM(D66),ALL_SOMIFA!$A$1:$V$2721,16,FALSE)))</f>
        <v xml:space="preserve"> </v>
      </c>
      <c r="T66" t="str">
        <f>IF(ISBLANK(VLOOKUP(TRIM(D66),ALL_SOMIFA!$A$1:$V$2721,17,FALSE)),"",IF(ISERROR(VLOOKUP(TRIM(D66),ALL_SOMIFA!$A$1:$V$2721,17,FALSE))," ",VLOOKUP(TRIM(D66),ALL_SOMIFA!$A$1:$V$2721,17,FALSE)))</f>
        <v xml:space="preserve"> </v>
      </c>
      <c r="U66" t="str">
        <f>IF(ISBLANK(VLOOKUP(TRIM(D66),ALL_SOMIFA!$A$1:$V$2721,18,FALSE)),"",IF(ISERROR(VLOOKUP(TRIM(D66),ALL_SOMIFA!$A$1:$V$2721,18,FALSE))," ",VLOOKUP(TRIM(D66),ALL_SOMIFA!$A$1:$V$2721,18,FALSE)))</f>
        <v xml:space="preserve"> </v>
      </c>
      <c r="V66" t="str">
        <f>IF(ISBLANK(VLOOKUP(TRIM(D66),ALL_SOMIFA!$A$1:$V$2721,19,FALSE)),"",IF(ISERROR(VLOOKUP(TRIM(D66),ALL_SOMIFA!$A$1:$V$2721,19,FALSE))," ",VLOOKUP(TRIM(D66),ALL_SOMIFA!$A$1:$V$2721,19,FALSE)))</f>
        <v xml:space="preserve"> </v>
      </c>
      <c r="W66" t="str">
        <f>IF(ISBLANK(VLOOKUP(TRIM(D66),ALL_SOMIFA!$A$1:$V$2721,20,FALSE)),"",IF(ISERROR(VLOOKUP(TRIM(D66),ALL_SOMIFA!$A$1:$V$2721,20,FALSE))," ",VLOOKUP(TRIM(D66),ALL_SOMIFA!$A$1:$V$2721,20,FALSE)))</f>
        <v xml:space="preserve"> </v>
      </c>
      <c r="X66" t="str">
        <f>IF(ISBLANK(VLOOKUP(TRIM(D66),ALL_SOMIFA!$A$1:$V$2721,21,FALSE)),"",IF(ISERROR(VLOOKUP(TRIM(D66),ALL_SOMIFA!$A$1:$V$2721,21,FALSE))," ",VLOOKUP(TRIM(D66),ALL_SOMIFA!$A$1:$V$2721,21,FALSE)))</f>
        <v xml:space="preserve"> </v>
      </c>
      <c r="Y66" t="str">
        <f>IF(ISBLANK(VLOOKUP(TRIM(D66),ALL_SOMIFA!$A$1:$V$2721,22,FALSE)),"",IF(ISERROR(VLOOKUP(TRIM(D66),ALL_SOMIFA!$A$1:$V$2721,22,FALSE))," ",VLOOKUP(TRIM(D66),ALL_SOMIFA!$A$1:$V$2721,22,FALSE)))</f>
        <v xml:space="preserve"> </v>
      </c>
    </row>
    <row r="67" spans="1:49" s="19" customFormat="1" x14ac:dyDescent="0.2">
      <c r="A67" s="18"/>
      <c r="B67" s="18"/>
      <c r="C67" s="141"/>
      <c r="E67" s="20"/>
      <c r="H67" s="18"/>
      <c r="I67" s="18"/>
      <c r="J67" s="18"/>
      <c r="K67"/>
      <c r="M67" s="18"/>
      <c r="N67" s="18"/>
      <c r="O67" s="18"/>
    </row>
    <row r="68" spans="1:49" x14ac:dyDescent="0.2">
      <c r="A68" t="s">
        <v>442</v>
      </c>
      <c r="B68" t="s">
        <v>140</v>
      </c>
      <c r="C68" s="142"/>
      <c r="D68" t="s">
        <v>443</v>
      </c>
      <c r="E68" s="40">
        <v>36847</v>
      </c>
      <c r="F68" t="s">
        <v>172</v>
      </c>
      <c r="G68" s="19" t="s">
        <v>173</v>
      </c>
      <c r="H68" t="s">
        <v>444</v>
      </c>
      <c r="I68" t="s">
        <v>145</v>
      </c>
      <c r="J68" s="18"/>
      <c r="K68" t="str">
        <f>IF(ISBLANK(VLOOKUP(TRIM(D68),ALL_SOMIFA!$A$1:$V$2721,8,FALSE)),"",IF(ISERROR(VLOOKUP(TRIM(D68),ALL_SOMIFA!$A$1:$V$2721,8,FALSE))," ",VLOOKUP(TRIM(D68),ALL_SOMIFA!$A$1:$V$2721,8,FALSE)))</f>
        <v xml:space="preserve"> </v>
      </c>
      <c r="L68" t="str">
        <f>IF(ISBLANK(VLOOKUP(TRIM(D68),ALL_SOMIFA!$A$1:$V$2721,9,FALSE)),"",IF(ISERROR(VLOOKUP(TRIM(D68),ALL_SOMIFA!$A$1:$V$2721,9,FALSE))," ",VLOOKUP(TRIM(D68),ALL_SOMIFA!$A$1:$V$2721,9,FALSE)))</f>
        <v xml:space="preserve"> </v>
      </c>
      <c r="M68" t="str">
        <f>IF(ISBLANK(VLOOKUP(TRIM(D68),ALL_SOMIFA!$A$1:$V$2721,10,FALSE)),"",IF(ISERROR(VLOOKUP(TRIM(D68),ALL_SOMIFA!$A$1:$V$2721,10,FALSE))," ",VLOOKUP(TRIM(D68),ALL_SOMIFA!$A$1:$V$2721,10,FALSE)))</f>
        <v xml:space="preserve"> </v>
      </c>
      <c r="N68" t="str">
        <f>IF(ISBLANK(VLOOKUP(TRIM(D68),ALL_SOMIFA!$A$1:$V$2721,11,FALSE)),"",IF(ISERROR(VLOOKUP(TRIM(D68),ALL_SOMIFA!$A$1:$V$2721,11,FALSE))," ",VLOOKUP(TRIM(D68),ALL_SOMIFA!$A$1:$V$2721,11,FALSE)))</f>
        <v xml:space="preserve"> </v>
      </c>
      <c r="O68" t="str">
        <f>IF(ISBLANK(VLOOKUP(TRIM(D68),ALL_SOMIFA!$A$1:$V$2721,12,FALSE)),"",IF(ISERROR(VLOOKUP(TRIM(D68),ALL_SOMIFA!$A$1:$V$2721,12,FALSE))," ",VLOOKUP(TRIM(D68),ALL_SOMIFA!$A$1:$V$2721,12,FALSE)))</f>
        <v xml:space="preserve"> </v>
      </c>
      <c r="P68" t="str">
        <f>IF(ISBLANK(VLOOKUP(TRIM(D68),ALL_SOMIFA!$A$1:$V$2721,13,FALSE)),"",IF(ISERROR(VLOOKUP(TRIM(D68),ALL_SOMIFA!$A$1:$V$2721,13,FALSE))," ",VLOOKUP(TRIM(D68),ALL_SOMIFA!$A$1:$V$2721,13,FALSE)))</f>
        <v xml:space="preserve"> </v>
      </c>
      <c r="Q68" t="str">
        <f>IF(ISBLANK(VLOOKUP(TRIM(D68),ALL_SOMIFA!$A$1:$V$2721,14,FALSE)),"",IF(ISERROR(VLOOKUP(TRIM(D68),ALL_SOMIFA!$A$1:$V$2721,14,FALSE))," ",VLOOKUP(TRIM(D68),ALL_SOMIFA!$A$1:$V$2721,14,FALSE)))</f>
        <v xml:space="preserve"> </v>
      </c>
      <c r="R68" t="str">
        <f>IF(ISBLANK(VLOOKUP(TRIM(D68),ALL_SOMIFA!$A$1:$V$2721,15,FALSE)),"",IF(ISERROR(VLOOKUP(TRIM(D68),ALL_SOMIFA!$A$1:$V$2721,15,FALSE))," ",VLOOKUP(TRIM(D68),ALL_SOMIFA!$A$1:$V$2721,15,FALSE)))</f>
        <v xml:space="preserve"> </v>
      </c>
      <c r="S68" t="str">
        <f>IF(ISBLANK(VLOOKUP(TRIM(D68),ALL_SOMIFA!$A$1:$V$2721,16,FALSE)),"",IF(ISERROR(VLOOKUP(TRIM(D68),ALL_SOMIFA!$A$1:$V$2721,16,FALSE))," ",VLOOKUP(TRIM(D68),ALL_SOMIFA!$A$1:$V$2721,16,FALSE)))</f>
        <v xml:space="preserve"> </v>
      </c>
      <c r="T68" t="str">
        <f>IF(ISBLANK(VLOOKUP(TRIM(D68),ALL_SOMIFA!$A$1:$V$2721,17,FALSE)),"",IF(ISERROR(VLOOKUP(TRIM(D68),ALL_SOMIFA!$A$1:$V$2721,17,FALSE))," ",VLOOKUP(TRIM(D68),ALL_SOMIFA!$A$1:$V$2721,17,FALSE)))</f>
        <v xml:space="preserve"> </v>
      </c>
      <c r="U68" t="str">
        <f>IF(ISBLANK(VLOOKUP(TRIM(D68),ALL_SOMIFA!$A$1:$V$2721,18,FALSE)),"",IF(ISERROR(VLOOKUP(TRIM(D68),ALL_SOMIFA!$A$1:$V$2721,18,FALSE))," ",VLOOKUP(TRIM(D68),ALL_SOMIFA!$A$1:$V$2721,18,FALSE)))</f>
        <v xml:space="preserve"> </v>
      </c>
      <c r="V68" t="str">
        <f>IF(ISBLANK(VLOOKUP(TRIM(D68),ALL_SOMIFA!$A$1:$V$2721,19,FALSE)),"",IF(ISERROR(VLOOKUP(TRIM(D68),ALL_SOMIFA!$A$1:$V$2721,19,FALSE))," ",VLOOKUP(TRIM(D68),ALL_SOMIFA!$A$1:$V$2721,19,FALSE)))</f>
        <v xml:space="preserve"> </v>
      </c>
      <c r="W68" t="str">
        <f>IF(ISBLANK(VLOOKUP(TRIM(D68),ALL_SOMIFA!$A$1:$V$2721,20,FALSE)),"",IF(ISERROR(VLOOKUP(TRIM(D68),ALL_SOMIFA!$A$1:$V$2721,20,FALSE))," ",VLOOKUP(TRIM(D68),ALL_SOMIFA!$A$1:$V$2721,20,FALSE)))</f>
        <v xml:space="preserve"> </v>
      </c>
      <c r="X68" t="str">
        <f>IF(ISBLANK(VLOOKUP(TRIM(D68),ALL_SOMIFA!$A$1:$V$2721,21,FALSE)),"",IF(ISERROR(VLOOKUP(TRIM(D68),ALL_SOMIFA!$A$1:$V$2721,21,FALSE))," ",VLOOKUP(TRIM(D68),ALL_SOMIFA!$A$1:$V$2721,21,FALSE)))</f>
        <v xml:space="preserve"> </v>
      </c>
      <c r="Y68" t="str">
        <f>IF(ISBLANK(VLOOKUP(TRIM(D68),ALL_SOMIFA!$A$1:$V$2721,22,FALSE)),"",IF(ISERROR(VLOOKUP(TRIM(D68),ALL_SOMIFA!$A$1:$V$2721,22,FALSE))," ",VLOOKUP(TRIM(D68),ALL_SOMIFA!$A$1:$V$2721,22,FALSE)))</f>
        <v xml:space="preserve"> </v>
      </c>
    </row>
    <row r="69" spans="1:49" x14ac:dyDescent="0.2">
      <c r="A69" s="18" t="s">
        <v>445</v>
      </c>
      <c r="B69" s="18" t="s">
        <v>105</v>
      </c>
      <c r="C69" s="142"/>
      <c r="D69" s="26" t="s">
        <v>446</v>
      </c>
      <c r="E69" s="27">
        <v>34486</v>
      </c>
      <c r="F69" s="26" t="s">
        <v>447</v>
      </c>
      <c r="G69" s="26" t="s">
        <v>448</v>
      </c>
      <c r="H69" s="18" t="s">
        <v>449</v>
      </c>
      <c r="I69" s="18" t="s">
        <v>109</v>
      </c>
      <c r="J69" s="18"/>
      <c r="K69" s="26" t="s">
        <v>445</v>
      </c>
      <c r="L69" s="26"/>
      <c r="M69" s="18" t="s">
        <v>445</v>
      </c>
      <c r="N69" s="18" t="s">
        <v>105</v>
      </c>
      <c r="O69" s="18"/>
      <c r="P69" s="19"/>
      <c r="Q69" s="27"/>
      <c r="R69" s="27"/>
      <c r="S69" s="27"/>
      <c r="T69" s="27"/>
      <c r="U69" s="29"/>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row>
    <row r="70" spans="1:49" x14ac:dyDescent="0.2">
      <c r="A70" t="s">
        <v>450</v>
      </c>
      <c r="B70" t="s">
        <v>105</v>
      </c>
      <c r="C70" s="141"/>
      <c r="D70" t="s">
        <v>451</v>
      </c>
      <c r="E70" s="40">
        <v>34826</v>
      </c>
      <c r="F70" t="s">
        <v>452</v>
      </c>
      <c r="H70" t="s">
        <v>453</v>
      </c>
      <c r="I70" t="s">
        <v>138</v>
      </c>
      <c r="J70" s="18"/>
      <c r="K70" t="str">
        <f>IF(ISBLANK(VLOOKUP(TRIM(D70),ALL_SOMIFA!$A$1:$V$2721,8,FALSE)),"",IF(ISERROR(VLOOKUP(TRIM(D70),ALL_SOMIFA!$A$1:$V$2721,8,FALSE))," ",VLOOKUP(TRIM(D70),ALL_SOMIFA!$A$1:$V$2721,8,FALSE)))</f>
        <v xml:space="preserve"> </v>
      </c>
      <c r="L70" t="str">
        <f>IF(ISBLANK(VLOOKUP(TRIM(D70),ALL_SOMIFA!$A$1:$V$2721,9,FALSE)),"",IF(ISERROR(VLOOKUP(TRIM(D70),ALL_SOMIFA!$A$1:$V$2721,9,FALSE))," ",VLOOKUP(TRIM(D70),ALL_SOMIFA!$A$1:$V$2721,9,FALSE)))</f>
        <v xml:space="preserve"> </v>
      </c>
      <c r="M70" t="str">
        <f>IF(ISBLANK(VLOOKUP(TRIM(D70),ALL_SOMIFA!$A$1:$V$2721,10,FALSE)),"",IF(ISERROR(VLOOKUP(TRIM(D70),ALL_SOMIFA!$A$1:$V$2721,10,FALSE))," ",VLOOKUP(TRIM(D70),ALL_SOMIFA!$A$1:$V$2721,10,FALSE)))</f>
        <v xml:space="preserve"> </v>
      </c>
      <c r="N70" t="str">
        <f>IF(ISBLANK(VLOOKUP(TRIM(D70),ALL_SOMIFA!$A$1:$V$2721,11,FALSE)),"",IF(ISERROR(VLOOKUP(TRIM(D70),ALL_SOMIFA!$A$1:$V$2721,11,FALSE))," ",VLOOKUP(TRIM(D70),ALL_SOMIFA!$A$1:$V$2721,11,FALSE)))</f>
        <v xml:space="preserve"> </v>
      </c>
      <c r="O70" t="str">
        <f>IF(ISBLANK(VLOOKUP(TRIM(D70),ALL_SOMIFA!$A$1:$V$2721,12,FALSE)),"",IF(ISERROR(VLOOKUP(TRIM(D70),ALL_SOMIFA!$A$1:$V$2721,12,FALSE))," ",VLOOKUP(TRIM(D70),ALL_SOMIFA!$A$1:$V$2721,12,FALSE)))</f>
        <v xml:space="preserve"> </v>
      </c>
      <c r="P70" t="str">
        <f>IF(ISBLANK(VLOOKUP(TRIM(D70),ALL_SOMIFA!$A$1:$V$2721,13,FALSE)),"",IF(ISERROR(VLOOKUP(TRIM(D70),ALL_SOMIFA!$A$1:$V$2721,13,FALSE))," ",VLOOKUP(TRIM(D70),ALL_SOMIFA!$A$1:$V$2721,13,FALSE)))</f>
        <v xml:space="preserve"> </v>
      </c>
      <c r="Q70" t="str">
        <f>IF(ISBLANK(VLOOKUP(TRIM(D70),ALL_SOMIFA!$A$1:$V$2721,14,FALSE)),"",IF(ISERROR(VLOOKUP(TRIM(D70),ALL_SOMIFA!$A$1:$V$2721,14,FALSE))," ",VLOOKUP(TRIM(D70),ALL_SOMIFA!$A$1:$V$2721,14,FALSE)))</f>
        <v xml:space="preserve"> </v>
      </c>
      <c r="R70" t="str">
        <f>IF(ISBLANK(VLOOKUP(TRIM(D70),ALL_SOMIFA!$A$1:$V$2721,15,FALSE)),"",IF(ISERROR(VLOOKUP(TRIM(D70),ALL_SOMIFA!$A$1:$V$2721,15,FALSE))," ",VLOOKUP(TRIM(D70),ALL_SOMIFA!$A$1:$V$2721,15,FALSE)))</f>
        <v xml:space="preserve"> </v>
      </c>
      <c r="S70" t="str">
        <f>IF(ISBLANK(VLOOKUP(TRIM(D70),ALL_SOMIFA!$A$1:$V$2721,16,FALSE)),"",IF(ISERROR(VLOOKUP(TRIM(D70),ALL_SOMIFA!$A$1:$V$2721,16,FALSE))," ",VLOOKUP(TRIM(D70),ALL_SOMIFA!$A$1:$V$2721,16,FALSE)))</f>
        <v xml:space="preserve"> </v>
      </c>
      <c r="T70" t="str">
        <f>IF(ISBLANK(VLOOKUP(TRIM(D70),ALL_SOMIFA!$A$1:$V$2721,17,FALSE)),"",IF(ISERROR(VLOOKUP(TRIM(D70),ALL_SOMIFA!$A$1:$V$2721,17,FALSE))," ",VLOOKUP(TRIM(D70),ALL_SOMIFA!$A$1:$V$2721,17,FALSE)))</f>
        <v xml:space="preserve"> </v>
      </c>
      <c r="U70" t="str">
        <f>IF(ISBLANK(VLOOKUP(TRIM(D70),ALL_SOMIFA!$A$1:$V$2721,18,FALSE)),"",IF(ISERROR(VLOOKUP(TRIM(D70),ALL_SOMIFA!$A$1:$V$2721,18,FALSE))," ",VLOOKUP(TRIM(D70),ALL_SOMIFA!$A$1:$V$2721,18,FALSE)))</f>
        <v xml:space="preserve"> </v>
      </c>
      <c r="V70" t="str">
        <f>IF(ISBLANK(VLOOKUP(TRIM(D70),ALL_SOMIFA!$A$1:$V$2721,19,FALSE)),"",IF(ISERROR(VLOOKUP(TRIM(D70),ALL_SOMIFA!$A$1:$V$2721,19,FALSE))," ",VLOOKUP(TRIM(D70),ALL_SOMIFA!$A$1:$V$2721,19,FALSE)))</f>
        <v xml:space="preserve"> </v>
      </c>
      <c r="W70" t="str">
        <f>IF(ISBLANK(VLOOKUP(TRIM(D70),ALL_SOMIFA!$A$1:$V$2721,20,FALSE)),"",IF(ISERROR(VLOOKUP(TRIM(D70),ALL_SOMIFA!$A$1:$V$2721,20,FALSE))," ",VLOOKUP(TRIM(D70),ALL_SOMIFA!$A$1:$V$2721,20,FALSE)))</f>
        <v xml:space="preserve"> </v>
      </c>
      <c r="X70" t="str">
        <f>IF(ISBLANK(VLOOKUP(TRIM(D70),ALL_SOMIFA!$A$1:$V$2721,21,FALSE)),"",IF(ISERROR(VLOOKUP(TRIM(D70),ALL_SOMIFA!$A$1:$V$2721,21,FALSE))," ",VLOOKUP(TRIM(D70),ALL_SOMIFA!$A$1:$V$2721,21,FALSE)))</f>
        <v xml:space="preserve"> </v>
      </c>
      <c r="Y70" t="str">
        <f>IF(ISBLANK(VLOOKUP(TRIM(D70),ALL_SOMIFA!$A$1:$V$2721,22,FALSE)),"",IF(ISERROR(VLOOKUP(TRIM(D70),ALL_SOMIFA!$A$1:$V$2721,22,FALSE))," ",VLOOKUP(TRIM(D70),ALL_SOMIFA!$A$1:$V$2721,22,FALSE)))</f>
        <v xml:space="preserve"> </v>
      </c>
    </row>
    <row r="71" spans="1:49" x14ac:dyDescent="0.2">
      <c r="A71" s="19"/>
      <c r="B71" s="19"/>
      <c r="C71" s="141"/>
      <c r="D71" s="19"/>
      <c r="E71" s="39"/>
      <c r="F71" s="19"/>
      <c r="G71" s="19"/>
      <c r="H71" s="19"/>
      <c r="I71" s="19"/>
      <c r="J71" s="18"/>
      <c r="K71" s="26"/>
      <c r="L71" s="26"/>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row>
    <row r="72" spans="1:49" x14ac:dyDescent="0.2">
      <c r="C72" s="138"/>
      <c r="D72" s="40"/>
      <c r="E72" s="10" t="s">
        <v>76</v>
      </c>
      <c r="F72" s="11" t="s">
        <v>77</v>
      </c>
      <c r="G72" s="11" t="s">
        <v>78</v>
      </c>
      <c r="H72" s="92" t="s">
        <v>79</v>
      </c>
      <c r="K72" s="19"/>
      <c r="L72" s="11"/>
      <c r="M72" s="19"/>
      <c r="N72" s="16" t="str">
        <f>IF(ISERROR(VLOOKUP(TRIM(B72),#REF!,11,FALSE())),"",VLOOKUP(TRIM(B72),#REF!,11,FALSE()))</f>
        <v/>
      </c>
      <c r="O72" s="16" t="str">
        <f>IF(ISERROR(VLOOKUP(TRIM(B72),#REF!,12,FALSE())),"",VLOOKUP(TRIM(B72),#REF!,12,FALSE()))</f>
        <v/>
      </c>
      <c r="P72" s="16" t="str">
        <f>IF(ISERROR(VLOOKUP(TRIM(B72),#REF!,13,FALSE())),"",VLOOKUP(TRIM(B72),#REF!,13,FALSE()))</f>
        <v/>
      </c>
      <c r="Q72" s="16" t="str">
        <f>IF(ISERROR(VLOOKUP(TRIM(B72),#REF!,14,FALSE())),"",VLOOKUP(TRIM(B72),#REF!,14,FALSE()))</f>
        <v/>
      </c>
      <c r="R72" s="16" t="str">
        <f>IF(ISERROR(VLOOKUP(TRIM(B72),#REF!,15,FALSE())),"",VLOOKUP(TRIM(B72),#REF!,15,FALSE()))</f>
        <v/>
      </c>
      <c r="S72" s="16" t="str">
        <f>IF(ISERROR(VLOOKUP(TRIM(B72),#REF!,16,FALSE())),"",VLOOKUP(TRIM(B72),#REF!,16,FALSE()))</f>
        <v/>
      </c>
      <c r="U72" s="8"/>
      <c r="W72" t="str">
        <f>IF(ISERROR(VLOOKUP(TRIM(B72),#REF!,20,FALSE())),"",VLOOKUP(TRIM(B72),#REF!,20,FALSE()))</f>
        <v/>
      </c>
      <c r="X72" t="str">
        <f>IF(ISERROR(VLOOKUP(TRIM(B72),#REF!,21,FALSE())),"",VLOOKUP(TRIM(B72),#REF!,21,FALSE()))</f>
        <v/>
      </c>
      <c r="Y72" t="str">
        <f>IF(ISERROR(VLOOKUP(TRIM(B72),#REF!,22,FALSE())),"",VLOOKUP(TRIM(B72),#REF!,22,FALSE()))</f>
        <v/>
      </c>
      <c r="Z72" t="str">
        <f>IF(ISERROR(VLOOKUP(TRIM(B72),#REF!,20,FALSE())),"",VLOOKUP(TRIM(B72),#REF!,20,FALSE()))</f>
        <v/>
      </c>
      <c r="AA72" t="str">
        <f>IF(ISERROR(VLOOKUP(TRIM(B72),#REF!,21,FALSE())),"",VLOOKUP(TRIM(B72),#REF!,21,FALSE()))</f>
        <v/>
      </c>
      <c r="AB72" t="str">
        <f>IF(ISERROR(VLOOKUP(TRIM(B72),#REF!,22,FALSE())),"",VLOOKUP(TRIM(B72),#REF!,22,FALSE()))</f>
        <v/>
      </c>
      <c r="AC72" t="str">
        <f>IF(ISERROR(VLOOKUP(TRIM(B72),#REF!,23,FALSE())),"",VLOOKUP(TRIM(B72),#REF!,23,FALSE()))</f>
        <v/>
      </c>
      <c r="AD72" t="str">
        <f>IF(ISERROR(VLOOKUP(TRIM(B72),#REF!,24,FALSE())),"",VLOOKUP(TRIM(B72),#REF!,24,FALSE()))</f>
        <v/>
      </c>
      <c r="AE72" t="str">
        <f>IF(ISERROR(VLOOKUP(TRIM(B72),#REF!,25,FALSE())),"",VLOOKUP(TRIM(B72),#REF!,25,FALSE()))</f>
        <v/>
      </c>
      <c r="AP72" s="36"/>
      <c r="AQ72" s="36"/>
      <c r="AS72" s="36"/>
    </row>
    <row r="73" spans="1:49" ht="18" customHeight="1" x14ac:dyDescent="0.25">
      <c r="A73" s="41" t="s">
        <v>5434</v>
      </c>
      <c r="C73" s="143"/>
      <c r="E73" s="13">
        <f>COUNTA(D76:D140)</f>
        <v>56</v>
      </c>
      <c r="F73" s="14">
        <f>COUNTIF(A75:A141,"*HB*")-2</f>
        <v>0</v>
      </c>
      <c r="G73" s="14">
        <f>COUNTIF(A75:A140,"*KR*")+COUNTIF(A75:A140,"*LK*")</f>
        <v>1</v>
      </c>
      <c r="H73" s="51">
        <f>COUNTIF(A76:A140,"*PR*")+COUNTIF(A76:A140,"*LP*")</f>
        <v>1</v>
      </c>
      <c r="I73" s="41"/>
      <c r="K73" s="19"/>
      <c r="L73" s="14"/>
      <c r="M73" s="7"/>
      <c r="N73" s="16" t="str">
        <f>IF(ISERROR(VLOOKUP(TRIM(B73),#REF!,11,FALSE())),"",VLOOKUP(TRIM(B73),#REF!,11,FALSE()))</f>
        <v/>
      </c>
      <c r="O73" s="16" t="str">
        <f>IF(ISERROR(VLOOKUP(TRIM(B73),#REF!,12,FALSE())),"",VLOOKUP(TRIM(B73),#REF!,12,FALSE()))</f>
        <v/>
      </c>
      <c r="P73" s="16" t="str">
        <f>IF(ISERROR(VLOOKUP(TRIM(B73),#REF!,13,FALSE())),"",VLOOKUP(TRIM(B73),#REF!,13,FALSE()))</f>
        <v/>
      </c>
      <c r="Q73" s="16" t="str">
        <f>IF(ISERROR(VLOOKUP(TRIM(B73),#REF!,14,FALSE())),"",VLOOKUP(TRIM(B73),#REF!,14,FALSE()))</f>
        <v/>
      </c>
      <c r="R73" s="16" t="str">
        <f>IF(ISERROR(VLOOKUP(TRIM(B73),#REF!,15,FALSE())),"",VLOOKUP(TRIM(B73),#REF!,15,FALSE()))</f>
        <v/>
      </c>
      <c r="S73" s="16" t="str">
        <f>IF(ISERROR(VLOOKUP(TRIM(B73),#REF!,16,FALSE())),"",VLOOKUP(TRIM(B73),#REF!,16,FALSE()))</f>
        <v/>
      </c>
      <c r="T73" s="15"/>
      <c r="U73" s="8"/>
      <c r="W73" t="str">
        <f>IF(ISERROR(VLOOKUP(TRIM(B73),#REF!,20,FALSE())),"",VLOOKUP(TRIM(B73),#REF!,20,FALSE()))</f>
        <v/>
      </c>
      <c r="X73" t="str">
        <f>IF(ISERROR(VLOOKUP(TRIM(B73),#REF!,21,FALSE())),"",VLOOKUP(TRIM(B73),#REF!,21,FALSE()))</f>
        <v/>
      </c>
      <c r="Y73" t="str">
        <f>IF(ISERROR(VLOOKUP(TRIM(B73),#REF!,22,FALSE())),"",VLOOKUP(TRIM(B73),#REF!,22,FALSE()))</f>
        <v/>
      </c>
      <c r="Z73" t="str">
        <f>IF(ISERROR(VLOOKUP(TRIM(B73),#REF!,20,FALSE())),"",VLOOKUP(TRIM(B73),#REF!,20,FALSE()))</f>
        <v/>
      </c>
      <c r="AA73" t="str">
        <f>IF(ISERROR(VLOOKUP(TRIM(B73),#REF!,21,FALSE())),"",VLOOKUP(TRIM(B73),#REF!,21,FALSE()))</f>
        <v/>
      </c>
      <c r="AB73" t="str">
        <f>IF(ISERROR(VLOOKUP(TRIM(B73),#REF!,22,FALSE())),"",VLOOKUP(TRIM(B73),#REF!,22,FALSE()))</f>
        <v/>
      </c>
      <c r="AC73" t="str">
        <f>IF(ISERROR(VLOOKUP(TRIM(B73),#REF!,23,FALSE())),"",VLOOKUP(TRIM(B73),#REF!,23,FALSE()))</f>
        <v/>
      </c>
      <c r="AD73" t="str">
        <f>IF(ISERROR(VLOOKUP(TRIM(B73),#REF!,24,FALSE())),"",VLOOKUP(TRIM(B73),#REF!,24,FALSE()))</f>
        <v/>
      </c>
      <c r="AE73" t="str">
        <f>IF(ISERROR(VLOOKUP(TRIM(B73),#REF!,25,FALSE())),"",VLOOKUP(TRIM(B73),#REF!,25,FALSE()))</f>
        <v/>
      </c>
      <c r="AO73" s="15"/>
      <c r="AP73" s="8"/>
      <c r="AQ73" s="8"/>
      <c r="AS73" s="8"/>
    </row>
    <row r="74" spans="1:49" x14ac:dyDescent="0.2">
      <c r="A74" s="16" t="s">
        <v>5439</v>
      </c>
      <c r="B74" s="16"/>
      <c r="C74" s="141"/>
      <c r="F74" s="8"/>
      <c r="G74" s="8"/>
      <c r="H74" s="16"/>
      <c r="I74" s="16"/>
      <c r="J74" s="18"/>
      <c r="K74" s="36"/>
      <c r="L74" s="36"/>
      <c r="M74" s="16"/>
      <c r="N74" s="16"/>
      <c r="O74" s="16"/>
      <c r="P74" s="8"/>
      <c r="Q74" s="8"/>
      <c r="R74" s="26"/>
      <c r="S74" s="8"/>
      <c r="T74" s="8"/>
      <c r="U74" s="16"/>
      <c r="V74" s="16"/>
      <c r="W74" s="16"/>
      <c r="X74" s="16"/>
      <c r="Y74" s="16"/>
      <c r="Z74" s="16"/>
      <c r="AA74" s="16"/>
      <c r="AB74" s="16"/>
      <c r="AC74" s="8"/>
      <c r="AD74" s="8"/>
      <c r="AE74" t="str">
        <f>IF(ISERROR(VLOOKUP(TRIM(D74),#REF!,20,FALSE())),"",VLOOKUP(TRIM(D74),#REF!,20,FALSE()))</f>
        <v/>
      </c>
      <c r="AF74" t="str">
        <f>IF(ISERROR(VLOOKUP(TRIM(D74),#REF!,21,FALSE())),"",VLOOKUP(TRIM(D74),#REF!,21,FALSE()))</f>
        <v/>
      </c>
      <c r="AG74" t="str">
        <f>IF(ISERROR(VLOOKUP(TRIM(D74),#REF!,22,FALSE())),"",VLOOKUP(TRIM(D74),#REF!,22,FALSE()))</f>
        <v/>
      </c>
      <c r="AH74" t="str">
        <f>IF(ISERROR(VLOOKUP(TRIM(D74),#REF!,20,FALSE())),"",VLOOKUP(TRIM(D74),#REF!,20,FALSE()))</f>
        <v/>
      </c>
      <c r="AI74" t="str">
        <f>IF(ISERROR(VLOOKUP(TRIM(D74),#REF!,21,FALSE())),"",VLOOKUP(TRIM(D74),#REF!,21,FALSE()))</f>
        <v/>
      </c>
      <c r="AJ74" t="str">
        <f>IF(ISERROR(VLOOKUP(TRIM(D74),#REF!,22,FALSE())),"",VLOOKUP(TRIM(D74),#REF!,22,FALSE()))</f>
        <v/>
      </c>
      <c r="AK74" t="str">
        <f>IF(ISERROR(VLOOKUP(TRIM(D74),#REF!,23,FALSE())),"",VLOOKUP(TRIM(D74),#REF!,23,FALSE()))</f>
        <v/>
      </c>
      <c r="AL74" t="str">
        <f>IF(ISERROR(VLOOKUP(TRIM(D74),#REF!,24,FALSE())),"",VLOOKUP(TRIM(D74),#REF!,24,FALSE()))</f>
        <v/>
      </c>
      <c r="AM74" t="str">
        <f>IF(ISERROR(VLOOKUP(TRIM(D74),#REF!,25,FALSE())),"",VLOOKUP(TRIM(D74),#REF!,25,FALSE()))</f>
        <v/>
      </c>
    </row>
    <row r="75" spans="1:49" x14ac:dyDescent="0.2">
      <c r="A75" s="100"/>
      <c r="B75" s="19"/>
      <c r="C75" s="141"/>
      <c r="D75" s="19"/>
      <c r="E75" s="39"/>
      <c r="F75" s="19"/>
      <c r="G75" s="19"/>
      <c r="H75" s="100"/>
      <c r="I75" s="19"/>
      <c r="J75" s="18"/>
      <c r="K75" s="26"/>
      <c r="L75" s="26"/>
      <c r="M75" s="42"/>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row>
    <row r="76" spans="1:49" x14ac:dyDescent="0.2">
      <c r="A76" t="s">
        <v>80</v>
      </c>
      <c r="B76" t="s">
        <v>454</v>
      </c>
      <c r="C76" s="141"/>
      <c r="D76" t="s">
        <v>455</v>
      </c>
      <c r="E76" s="40">
        <v>37213</v>
      </c>
      <c r="F76" t="s">
        <v>456</v>
      </c>
      <c r="G76" t="s">
        <v>457</v>
      </c>
      <c r="H76" t="s">
        <v>87</v>
      </c>
      <c r="I76" t="s">
        <v>327</v>
      </c>
      <c r="J76" s="18" t="s">
        <v>458</v>
      </c>
      <c r="K76" t="str">
        <f>IF(ISBLANK(VLOOKUP(TRIM(D76),ALL_SOMIFA!$A$1:$V$2721,8,FALSE)),"",IF(ISERROR(VLOOKUP(TRIM(D76),ALL_SOMIFA!$A$1:$V$2721,8,FALSE))," ",VLOOKUP(TRIM(D76),ALL_SOMIFA!$A$1:$V$2721,8,FALSE)))</f>
        <v xml:space="preserve"> </v>
      </c>
      <c r="L76" t="str">
        <f>IF(ISBLANK(VLOOKUP(TRIM(D76),ALL_SOMIFA!$A$1:$V$2721,9,FALSE)),"",IF(ISERROR(VLOOKUP(TRIM(D76),ALL_SOMIFA!$A$1:$V$2721,9,FALSE))," ",VLOOKUP(TRIM(D76),ALL_SOMIFA!$A$1:$V$2721,9,FALSE)))</f>
        <v xml:space="preserve"> </v>
      </c>
      <c r="M76" t="str">
        <f>IF(ISBLANK(VLOOKUP(TRIM(D76),ALL_SOMIFA!$A$1:$V$2721,10,FALSE)),"",IF(ISERROR(VLOOKUP(TRIM(D76),ALL_SOMIFA!$A$1:$V$2721,10,FALSE))," ",VLOOKUP(TRIM(D76),ALL_SOMIFA!$A$1:$V$2721,10,FALSE)))</f>
        <v xml:space="preserve"> </v>
      </c>
      <c r="N76" t="str">
        <f>IF(ISBLANK(VLOOKUP(TRIM(D76),ALL_SOMIFA!$A$1:$V$2721,11,FALSE)),"",IF(ISERROR(VLOOKUP(TRIM(D76),ALL_SOMIFA!$A$1:$V$2721,11,FALSE))," ",VLOOKUP(TRIM(D76),ALL_SOMIFA!$A$1:$V$2721,11,FALSE)))</f>
        <v xml:space="preserve"> </v>
      </c>
      <c r="O76" t="str">
        <f>IF(ISBLANK(VLOOKUP(TRIM(D76),ALL_SOMIFA!$A$1:$V$2721,12,FALSE)),"",IF(ISERROR(VLOOKUP(TRIM(D76),ALL_SOMIFA!$A$1:$V$2721,12,FALSE))," ",VLOOKUP(TRIM(D76),ALL_SOMIFA!$A$1:$V$2721,12,FALSE)))</f>
        <v xml:space="preserve"> </v>
      </c>
      <c r="P76" t="str">
        <f>IF(ISBLANK(VLOOKUP(TRIM(D76),ALL_SOMIFA!$A$1:$V$2721,13,FALSE)),"",IF(ISERROR(VLOOKUP(TRIM(D76),ALL_SOMIFA!$A$1:$V$2721,13,FALSE))," ",VLOOKUP(TRIM(D76),ALL_SOMIFA!$A$1:$V$2721,13,FALSE)))</f>
        <v xml:space="preserve"> </v>
      </c>
      <c r="Q76" t="str">
        <f>IF(ISBLANK(VLOOKUP(TRIM(D76),ALL_SOMIFA!$A$1:$V$2721,14,FALSE)),"",IF(ISERROR(VLOOKUP(TRIM(D76),ALL_SOMIFA!$A$1:$V$2721,14,FALSE))," ",VLOOKUP(TRIM(D76),ALL_SOMIFA!$A$1:$V$2721,14,FALSE)))</f>
        <v xml:space="preserve"> </v>
      </c>
      <c r="R76" t="str">
        <f>IF(ISBLANK(VLOOKUP(TRIM(D76),ALL_SOMIFA!$A$1:$V$2721,15,FALSE)),"",IF(ISERROR(VLOOKUP(TRIM(D76),ALL_SOMIFA!$A$1:$V$2721,15,FALSE))," ",VLOOKUP(TRIM(D76),ALL_SOMIFA!$A$1:$V$2721,15,FALSE)))</f>
        <v xml:space="preserve"> </v>
      </c>
      <c r="S76" t="str">
        <f>IF(ISBLANK(VLOOKUP(TRIM(D76),ALL_SOMIFA!$A$1:$V$2721,16,FALSE)),"",IF(ISERROR(VLOOKUP(TRIM(D76),ALL_SOMIFA!$A$1:$V$2721,16,FALSE))," ",VLOOKUP(TRIM(D76),ALL_SOMIFA!$A$1:$V$2721,16,FALSE)))</f>
        <v xml:space="preserve"> </v>
      </c>
      <c r="T76" t="str">
        <f>IF(ISBLANK(VLOOKUP(TRIM(D76),ALL_SOMIFA!$A$1:$V$2721,17,FALSE)),"",IF(ISERROR(VLOOKUP(TRIM(D76),ALL_SOMIFA!$A$1:$V$2721,17,FALSE))," ",VLOOKUP(TRIM(D76),ALL_SOMIFA!$A$1:$V$2721,17,FALSE)))</f>
        <v xml:space="preserve"> </v>
      </c>
      <c r="U76" t="str">
        <f>IF(ISBLANK(VLOOKUP(TRIM(D76),ALL_SOMIFA!$A$1:$V$2721,18,FALSE)),"",IF(ISERROR(VLOOKUP(TRIM(D76),ALL_SOMIFA!$A$1:$V$2721,18,FALSE))," ",VLOOKUP(TRIM(D76),ALL_SOMIFA!$A$1:$V$2721,18,FALSE)))</f>
        <v xml:space="preserve"> </v>
      </c>
      <c r="V76" t="str">
        <f>IF(ISBLANK(VLOOKUP(TRIM(D76),ALL_SOMIFA!$A$1:$V$2721,19,FALSE)),"",IF(ISERROR(VLOOKUP(TRIM(D76),ALL_SOMIFA!$A$1:$V$2721,19,FALSE))," ",VLOOKUP(TRIM(D76),ALL_SOMIFA!$A$1:$V$2721,19,FALSE)))</f>
        <v xml:space="preserve"> </v>
      </c>
      <c r="W76" t="str">
        <f>IF(ISBLANK(VLOOKUP(TRIM(D76),ALL_SOMIFA!$A$1:$V$2721,20,FALSE)),"",IF(ISERROR(VLOOKUP(TRIM(D76),ALL_SOMIFA!$A$1:$V$2721,20,FALSE))," ",VLOOKUP(TRIM(D76),ALL_SOMIFA!$A$1:$V$2721,20,FALSE)))</f>
        <v xml:space="preserve"> </v>
      </c>
      <c r="X76" t="str">
        <f>IF(ISBLANK(VLOOKUP(TRIM(D76),ALL_SOMIFA!$A$1:$V$2721,21,FALSE)),"",IF(ISERROR(VLOOKUP(TRIM(D76),ALL_SOMIFA!$A$1:$V$2721,21,FALSE))," ",VLOOKUP(TRIM(D76),ALL_SOMIFA!$A$1:$V$2721,21,FALSE)))</f>
        <v xml:space="preserve"> </v>
      </c>
      <c r="Y76" t="str">
        <f>IF(ISBLANK(VLOOKUP(TRIM(D76),ALL_SOMIFA!$A$1:$V$2721,22,FALSE)),"",IF(ISERROR(VLOOKUP(TRIM(D76),ALL_SOMIFA!$A$1:$V$2721,22,FALSE))," ",VLOOKUP(TRIM(D76),ALL_SOMIFA!$A$1:$V$2721,22,FALSE)))</f>
        <v xml:space="preserve"> </v>
      </c>
    </row>
    <row r="77" spans="1:49" x14ac:dyDescent="0.2">
      <c r="A77" s="26" t="s">
        <v>80</v>
      </c>
      <c r="B77" s="18" t="s">
        <v>105</v>
      </c>
      <c r="C77" s="141"/>
      <c r="D77" s="19" t="s">
        <v>459</v>
      </c>
      <c r="E77" s="20">
        <v>32374</v>
      </c>
      <c r="F77" s="19" t="s">
        <v>460</v>
      </c>
      <c r="G77" s="19" t="s">
        <v>461</v>
      </c>
      <c r="H77" s="26" t="s">
        <v>80</v>
      </c>
      <c r="I77" s="18" t="s">
        <v>109</v>
      </c>
      <c r="J77" s="18" t="s">
        <v>462</v>
      </c>
      <c r="K77" s="26" t="s">
        <v>80</v>
      </c>
      <c r="L77" s="26"/>
      <c r="M77" s="18" t="s">
        <v>80</v>
      </c>
      <c r="N77" s="18" t="s">
        <v>232</v>
      </c>
      <c r="O77" s="18"/>
      <c r="P77" s="19"/>
      <c r="Q77" s="19" t="s">
        <v>80</v>
      </c>
      <c r="R77" s="19" t="s">
        <v>232</v>
      </c>
      <c r="S77" s="19" t="s">
        <v>86</v>
      </c>
      <c r="T77" s="19" t="s">
        <v>80</v>
      </c>
      <c r="U77" s="19" t="s">
        <v>232</v>
      </c>
      <c r="V77" s="19"/>
      <c r="W77" s="19" t="s">
        <v>80</v>
      </c>
      <c r="X77" s="19" t="s">
        <v>232</v>
      </c>
      <c r="Y77" s="19">
        <v>0</v>
      </c>
      <c r="Z77" s="19" t="s">
        <v>80</v>
      </c>
      <c r="AA77" s="19" t="s">
        <v>134</v>
      </c>
      <c r="AB77" s="19">
        <v>0</v>
      </c>
      <c r="AC77" s="19" t="s">
        <v>80</v>
      </c>
      <c r="AD77" s="19" t="s">
        <v>134</v>
      </c>
      <c r="AE77" s="19"/>
      <c r="AF77" s="19" t="s">
        <v>80</v>
      </c>
      <c r="AG77" s="19" t="s">
        <v>134</v>
      </c>
      <c r="AH77" s="19">
        <v>0</v>
      </c>
      <c r="AI77" s="19" t="s">
        <v>80</v>
      </c>
      <c r="AJ77" s="19" t="s">
        <v>134</v>
      </c>
      <c r="AK77" s="19">
        <v>0</v>
      </c>
      <c r="AL77" s="19" t="s">
        <v>80</v>
      </c>
      <c r="AM77" s="19" t="s">
        <v>134</v>
      </c>
      <c r="AN77" s="19">
        <v>0</v>
      </c>
      <c r="AO77" s="19" t="s">
        <v>80</v>
      </c>
      <c r="AP77" s="19" t="s">
        <v>134</v>
      </c>
      <c r="AQ77" s="19" t="s">
        <v>463</v>
      </c>
      <c r="AR77" s="19">
        <v>0</v>
      </c>
      <c r="AS77" s="19">
        <v>0</v>
      </c>
      <c r="AT77" s="19">
        <v>0</v>
      </c>
      <c r="AU77" s="19">
        <v>0</v>
      </c>
      <c r="AV77" s="19">
        <v>0</v>
      </c>
      <c r="AW77" s="19">
        <v>0</v>
      </c>
    </row>
    <row r="78" spans="1:49" s="25" customFormat="1" x14ac:dyDescent="0.2">
      <c r="B78" s="18"/>
      <c r="C78" s="141"/>
      <c r="D78" s="19"/>
      <c r="E78" s="20"/>
      <c r="F78" s="19"/>
      <c r="G78" s="19"/>
      <c r="I78" s="18"/>
      <c r="J78" s="18"/>
      <c r="K78"/>
      <c r="L78"/>
      <c r="M78" s="18"/>
      <c r="N78" s="18"/>
      <c r="O78" s="18"/>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row>
    <row r="79" spans="1:49" s="25" customFormat="1" x14ac:dyDescent="0.2">
      <c r="A79" s="26" t="s">
        <v>103</v>
      </c>
      <c r="B79" s="18" t="s">
        <v>454</v>
      </c>
      <c r="C79" s="141" t="s">
        <v>464</v>
      </c>
      <c r="D79" s="19" t="s">
        <v>465</v>
      </c>
      <c r="E79" s="20">
        <v>36174</v>
      </c>
      <c r="F79" s="26" t="s">
        <v>230</v>
      </c>
      <c r="G79" s="19" t="s">
        <v>466</v>
      </c>
      <c r="H79" s="26" t="s">
        <v>103</v>
      </c>
      <c r="I79" s="18" t="s">
        <v>327</v>
      </c>
      <c r="J79" s="18" t="s">
        <v>467</v>
      </c>
      <c r="K79" s="26" t="s">
        <v>103</v>
      </c>
      <c r="L79" s="26" t="s">
        <v>468</v>
      </c>
      <c r="M79" s="18" t="s">
        <v>103</v>
      </c>
      <c r="N79" s="18" t="s">
        <v>118</v>
      </c>
      <c r="O79" s="18" t="s">
        <v>469</v>
      </c>
      <c r="P79" s="19" t="s">
        <v>470</v>
      </c>
      <c r="Q79" s="19" t="s">
        <v>103</v>
      </c>
      <c r="R79" s="19" t="s">
        <v>118</v>
      </c>
      <c r="S79" s="30" t="s">
        <v>471</v>
      </c>
      <c r="T79" s="19"/>
      <c r="U79" s="19"/>
      <c r="V79" s="30"/>
      <c r="W79" s="19"/>
      <c r="X79" s="19"/>
      <c r="Y79" s="30"/>
      <c r="Z79" s="19"/>
      <c r="AA79" s="19"/>
      <c r="AB79" s="30"/>
      <c r="AC79" s="19"/>
      <c r="AD79" s="19"/>
      <c r="AE79" s="19"/>
      <c r="AF79" s="19"/>
      <c r="AG79" s="19"/>
      <c r="AH79" s="19"/>
      <c r="AI79" s="19"/>
      <c r="AJ79" s="19"/>
      <c r="AK79" s="19"/>
      <c r="AL79" s="19"/>
      <c r="AM79" s="19"/>
      <c r="AN79" s="19"/>
      <c r="AO79" s="19"/>
      <c r="AP79" s="19"/>
      <c r="AQ79" s="19"/>
      <c r="AR79" s="19"/>
      <c r="AS79" s="19"/>
      <c r="AT79" s="19"/>
      <c r="AU79" s="19"/>
      <c r="AV79" s="19"/>
      <c r="AW79" s="19"/>
    </row>
    <row r="80" spans="1:49" x14ac:dyDescent="0.2">
      <c r="A80" s="26" t="s">
        <v>484</v>
      </c>
      <c r="B80" s="32" t="s">
        <v>195</v>
      </c>
      <c r="C80" s="142" t="s">
        <v>485</v>
      </c>
      <c r="D80" s="19" t="s">
        <v>486</v>
      </c>
      <c r="E80" s="27">
        <v>36584</v>
      </c>
      <c r="F80" s="28" t="s">
        <v>477</v>
      </c>
      <c r="G80" s="28" t="s">
        <v>236</v>
      </c>
      <c r="H80" s="26" t="s">
        <v>487</v>
      </c>
      <c r="I80" s="32" t="s">
        <v>200</v>
      </c>
      <c r="J80" s="18" t="s">
        <v>273</v>
      </c>
      <c r="K80" s="26" t="s">
        <v>103</v>
      </c>
      <c r="L80" s="26" t="s">
        <v>488</v>
      </c>
      <c r="M80" s="33"/>
      <c r="N80" s="33"/>
      <c r="O80" s="33"/>
    </row>
    <row r="81" spans="1:79" ht="12.75" customHeight="1" x14ac:dyDescent="0.2">
      <c r="A81" s="26"/>
      <c r="B81" s="31"/>
      <c r="C81" s="142"/>
      <c r="D81" s="19" t="s">
        <v>472</v>
      </c>
      <c r="E81" s="27">
        <v>36190</v>
      </c>
      <c r="F81" s="26" t="s">
        <v>473</v>
      </c>
      <c r="G81" s="30" t="s">
        <v>236</v>
      </c>
      <c r="H81" s="26" t="s">
        <v>103</v>
      </c>
      <c r="I81" s="31" t="s">
        <v>285</v>
      </c>
      <c r="J81" s="18" t="s">
        <v>474</v>
      </c>
      <c r="K81" s="26" t="s">
        <v>103</v>
      </c>
      <c r="L81" s="26" t="s">
        <v>475</v>
      </c>
      <c r="M81" s="33"/>
      <c r="N81" s="33"/>
      <c r="O81" s="33"/>
      <c r="P81" s="40"/>
      <c r="Q81" s="36"/>
      <c r="R81" s="36"/>
      <c r="S81" s="36"/>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row>
    <row r="82" spans="1:79" x14ac:dyDescent="0.2">
      <c r="C82" s="142"/>
      <c r="D82" t="s">
        <v>476</v>
      </c>
      <c r="E82" s="40">
        <v>36312</v>
      </c>
      <c r="F82" t="s">
        <v>477</v>
      </c>
      <c r="G82" s="19" t="s">
        <v>441</v>
      </c>
      <c r="H82" t="s">
        <v>478</v>
      </c>
      <c r="I82" t="s">
        <v>479</v>
      </c>
      <c r="J82" s="18" t="s">
        <v>480</v>
      </c>
      <c r="K82" t="str">
        <f>IF(ISBLANK(VLOOKUP(TRIM(D82),ALL_SOMIFA!$A$1:$V$2721,8,FALSE)),"",IF(ISERROR(VLOOKUP(TRIM(D82),ALL_SOMIFA!$A$1:$V$2721,8,FALSE))," ",VLOOKUP(TRIM(D82),ALL_SOMIFA!$A$1:$V$2721,8,FALSE)))</f>
        <v xml:space="preserve"> </v>
      </c>
      <c r="L82" t="str">
        <f>IF(ISBLANK(VLOOKUP(TRIM(D82),ALL_SOMIFA!$A$1:$V$2721,9,FALSE)),"",IF(ISERROR(VLOOKUP(TRIM(D82),ALL_SOMIFA!$A$1:$V$2721,9,FALSE))," ",VLOOKUP(TRIM(D82),ALL_SOMIFA!$A$1:$V$2721,9,FALSE)))</f>
        <v xml:space="preserve"> </v>
      </c>
      <c r="M82" t="str">
        <f>IF(ISBLANK(VLOOKUP(TRIM(D82),ALL_SOMIFA!$A$1:$V$2721,10,FALSE)),"",IF(ISERROR(VLOOKUP(TRIM(D82),ALL_SOMIFA!$A$1:$V$2721,10,FALSE))," ",VLOOKUP(TRIM(D82),ALL_SOMIFA!$A$1:$V$2721,10,FALSE)))</f>
        <v xml:space="preserve"> </v>
      </c>
      <c r="N82" t="str">
        <f>IF(ISBLANK(VLOOKUP(TRIM(D82),ALL_SOMIFA!$A$1:$V$2721,11,FALSE)),"",IF(ISERROR(VLOOKUP(TRIM(D82),ALL_SOMIFA!$A$1:$V$2721,11,FALSE))," ",VLOOKUP(TRIM(D82),ALL_SOMIFA!$A$1:$V$2721,11,FALSE)))</f>
        <v xml:space="preserve"> </v>
      </c>
      <c r="O82" t="str">
        <f>IF(ISBLANK(VLOOKUP(TRIM(D82),ALL_SOMIFA!$A$1:$V$2721,12,FALSE)),"",IF(ISERROR(VLOOKUP(TRIM(D82),ALL_SOMIFA!$A$1:$V$2721,12,FALSE))," ",VLOOKUP(TRIM(D82),ALL_SOMIFA!$A$1:$V$2721,12,FALSE)))</f>
        <v xml:space="preserve"> </v>
      </c>
      <c r="P82" t="str">
        <f>IF(ISBLANK(VLOOKUP(TRIM(D82),ALL_SOMIFA!$A$1:$V$2721,13,FALSE)),"",IF(ISERROR(VLOOKUP(TRIM(D82),ALL_SOMIFA!$A$1:$V$2721,13,FALSE))," ",VLOOKUP(TRIM(D82),ALL_SOMIFA!$A$1:$V$2721,13,FALSE)))</f>
        <v xml:space="preserve"> </v>
      </c>
      <c r="Q82" t="str">
        <f>IF(ISBLANK(VLOOKUP(TRIM(D82),ALL_SOMIFA!$A$1:$V$2721,14,FALSE)),"",IF(ISERROR(VLOOKUP(TRIM(D82),ALL_SOMIFA!$A$1:$V$2721,14,FALSE))," ",VLOOKUP(TRIM(D82),ALL_SOMIFA!$A$1:$V$2721,14,FALSE)))</f>
        <v xml:space="preserve"> </v>
      </c>
      <c r="R82" t="str">
        <f>IF(ISBLANK(VLOOKUP(TRIM(D82),ALL_SOMIFA!$A$1:$V$2721,15,FALSE)),"",IF(ISERROR(VLOOKUP(TRIM(D82),ALL_SOMIFA!$A$1:$V$2721,15,FALSE))," ",VLOOKUP(TRIM(D82),ALL_SOMIFA!$A$1:$V$2721,15,FALSE)))</f>
        <v xml:space="preserve"> </v>
      </c>
      <c r="S82" t="str">
        <f>IF(ISBLANK(VLOOKUP(TRIM(D82),ALL_SOMIFA!$A$1:$V$2721,16,FALSE)),"",IF(ISERROR(VLOOKUP(TRIM(D82),ALL_SOMIFA!$A$1:$V$2721,16,FALSE))," ",VLOOKUP(TRIM(D82),ALL_SOMIFA!$A$1:$V$2721,16,FALSE)))</f>
        <v xml:space="preserve"> </v>
      </c>
      <c r="T82" t="str">
        <f>IF(ISBLANK(VLOOKUP(TRIM(D82),ALL_SOMIFA!$A$1:$V$2721,17,FALSE)),"",IF(ISERROR(VLOOKUP(TRIM(D82),ALL_SOMIFA!$A$1:$V$2721,17,FALSE))," ",VLOOKUP(TRIM(D82),ALL_SOMIFA!$A$1:$V$2721,17,FALSE)))</f>
        <v xml:space="preserve"> </v>
      </c>
      <c r="U82" t="str">
        <f>IF(ISBLANK(VLOOKUP(TRIM(D82),ALL_SOMIFA!$A$1:$V$2721,18,FALSE)),"",IF(ISERROR(VLOOKUP(TRIM(D82),ALL_SOMIFA!$A$1:$V$2721,18,FALSE))," ",VLOOKUP(TRIM(D82),ALL_SOMIFA!$A$1:$V$2721,18,FALSE)))</f>
        <v xml:space="preserve"> </v>
      </c>
      <c r="V82" t="str">
        <f>IF(ISBLANK(VLOOKUP(TRIM(D82),ALL_SOMIFA!$A$1:$V$2721,19,FALSE)),"",IF(ISERROR(VLOOKUP(TRIM(D82),ALL_SOMIFA!$A$1:$V$2721,19,FALSE))," ",VLOOKUP(TRIM(D82),ALL_SOMIFA!$A$1:$V$2721,19,FALSE)))</f>
        <v xml:space="preserve"> </v>
      </c>
      <c r="W82" t="str">
        <f>IF(ISBLANK(VLOOKUP(TRIM(D82),ALL_SOMIFA!$A$1:$V$2721,20,FALSE)),"",IF(ISERROR(VLOOKUP(TRIM(D82),ALL_SOMIFA!$A$1:$V$2721,20,FALSE))," ",VLOOKUP(TRIM(D82),ALL_SOMIFA!$A$1:$V$2721,20,FALSE)))</f>
        <v xml:space="preserve"> </v>
      </c>
      <c r="X82" t="str">
        <f>IF(ISBLANK(VLOOKUP(TRIM(D82),ALL_SOMIFA!$A$1:$V$2721,21,FALSE)),"",IF(ISERROR(VLOOKUP(TRIM(D82),ALL_SOMIFA!$A$1:$V$2721,21,FALSE))," ",VLOOKUP(TRIM(D82),ALL_SOMIFA!$A$1:$V$2721,21,FALSE)))</f>
        <v xml:space="preserve"> </v>
      </c>
      <c r="Y82" t="str">
        <f>IF(ISBLANK(VLOOKUP(TRIM(D82),ALL_SOMIFA!$A$1:$V$2721,22,FALSE)),"",IF(ISERROR(VLOOKUP(TRIM(D82),ALL_SOMIFA!$A$1:$V$2721,22,FALSE))," ",VLOOKUP(TRIM(D82),ALL_SOMIFA!$A$1:$V$2721,22,FALSE)))</f>
        <v xml:space="preserve"> </v>
      </c>
    </row>
    <row r="83" spans="1:79" x14ac:dyDescent="0.2">
      <c r="C83" s="142"/>
      <c r="D83" t="s">
        <v>481</v>
      </c>
      <c r="E83" s="40">
        <v>35796</v>
      </c>
      <c r="F83" t="s">
        <v>482</v>
      </c>
      <c r="G83" s="19" t="s">
        <v>441</v>
      </c>
      <c r="H83" t="s">
        <v>103</v>
      </c>
      <c r="I83" t="s">
        <v>220</v>
      </c>
      <c r="J83" s="18" t="s">
        <v>483</v>
      </c>
      <c r="K83" t="str">
        <f>IF(ISBLANK(VLOOKUP(TRIM(D83),ALL_SOMIFA!$A$1:$V$2721,8,FALSE)),"",IF(ISERROR(VLOOKUP(TRIM(D83),ALL_SOMIFA!$A$1:$V$2721,8,FALSE))," ",VLOOKUP(TRIM(D83),ALL_SOMIFA!$A$1:$V$2721,8,FALSE)))</f>
        <v xml:space="preserve"> </v>
      </c>
      <c r="L83" t="str">
        <f>IF(ISBLANK(VLOOKUP(TRIM(D83),ALL_SOMIFA!$A$1:$V$2721,9,FALSE)),"",IF(ISERROR(VLOOKUP(TRIM(D83),ALL_SOMIFA!$A$1:$V$2721,9,FALSE))," ",VLOOKUP(TRIM(D83),ALL_SOMIFA!$A$1:$V$2721,9,FALSE)))</f>
        <v xml:space="preserve"> </v>
      </c>
      <c r="M83" t="str">
        <f>IF(ISBLANK(VLOOKUP(TRIM(D83),ALL_SOMIFA!$A$1:$V$2721,10,FALSE)),"",IF(ISERROR(VLOOKUP(TRIM(D83),ALL_SOMIFA!$A$1:$V$2721,10,FALSE))," ",VLOOKUP(TRIM(D83),ALL_SOMIFA!$A$1:$V$2721,10,FALSE)))</f>
        <v xml:space="preserve"> </v>
      </c>
      <c r="N83" t="str">
        <f>IF(ISBLANK(VLOOKUP(TRIM(D83),ALL_SOMIFA!$A$1:$V$2721,11,FALSE)),"",IF(ISERROR(VLOOKUP(TRIM(D83),ALL_SOMIFA!$A$1:$V$2721,11,FALSE))," ",VLOOKUP(TRIM(D83),ALL_SOMIFA!$A$1:$V$2721,11,FALSE)))</f>
        <v xml:space="preserve"> </v>
      </c>
      <c r="O83" t="str">
        <f>IF(ISBLANK(VLOOKUP(TRIM(D83),ALL_SOMIFA!$A$1:$V$2721,12,FALSE)),"",IF(ISERROR(VLOOKUP(TRIM(D83),ALL_SOMIFA!$A$1:$V$2721,12,FALSE))," ",VLOOKUP(TRIM(D83),ALL_SOMIFA!$A$1:$V$2721,12,FALSE)))</f>
        <v xml:space="preserve"> </v>
      </c>
      <c r="P83" t="str">
        <f>IF(ISBLANK(VLOOKUP(TRIM(D83),ALL_SOMIFA!$A$1:$V$2721,13,FALSE)),"",IF(ISERROR(VLOOKUP(TRIM(D83),ALL_SOMIFA!$A$1:$V$2721,13,FALSE))," ",VLOOKUP(TRIM(D83),ALL_SOMIFA!$A$1:$V$2721,13,FALSE)))</f>
        <v xml:space="preserve"> </v>
      </c>
      <c r="Q83" t="str">
        <f>IF(ISBLANK(VLOOKUP(TRIM(D83),ALL_SOMIFA!$A$1:$V$2721,14,FALSE)),"",IF(ISERROR(VLOOKUP(TRIM(D83),ALL_SOMIFA!$A$1:$V$2721,14,FALSE))," ",VLOOKUP(TRIM(D83),ALL_SOMIFA!$A$1:$V$2721,14,FALSE)))</f>
        <v xml:space="preserve"> </v>
      </c>
      <c r="R83" t="str">
        <f>IF(ISBLANK(VLOOKUP(TRIM(D83),ALL_SOMIFA!$A$1:$V$2721,15,FALSE)),"",IF(ISERROR(VLOOKUP(TRIM(D83),ALL_SOMIFA!$A$1:$V$2721,15,FALSE))," ",VLOOKUP(TRIM(D83),ALL_SOMIFA!$A$1:$V$2721,15,FALSE)))</f>
        <v xml:space="preserve"> </v>
      </c>
      <c r="S83" t="str">
        <f>IF(ISBLANK(VLOOKUP(TRIM(D83),ALL_SOMIFA!$A$1:$V$2721,16,FALSE)),"",IF(ISERROR(VLOOKUP(TRIM(D83),ALL_SOMIFA!$A$1:$V$2721,16,FALSE))," ",VLOOKUP(TRIM(D83),ALL_SOMIFA!$A$1:$V$2721,16,FALSE)))</f>
        <v xml:space="preserve"> </v>
      </c>
      <c r="T83" t="str">
        <f>IF(ISBLANK(VLOOKUP(TRIM(D83),ALL_SOMIFA!$A$1:$V$2721,17,FALSE)),"",IF(ISERROR(VLOOKUP(TRIM(D83),ALL_SOMIFA!$A$1:$V$2721,17,FALSE))," ",VLOOKUP(TRIM(D83),ALL_SOMIFA!$A$1:$V$2721,17,FALSE)))</f>
        <v xml:space="preserve"> </v>
      </c>
      <c r="U83" t="str">
        <f>IF(ISBLANK(VLOOKUP(TRIM(D83),ALL_SOMIFA!$A$1:$V$2721,18,FALSE)),"",IF(ISERROR(VLOOKUP(TRIM(D83),ALL_SOMIFA!$A$1:$V$2721,18,FALSE))," ",VLOOKUP(TRIM(D83),ALL_SOMIFA!$A$1:$V$2721,18,FALSE)))</f>
        <v xml:space="preserve"> </v>
      </c>
      <c r="V83" t="str">
        <f>IF(ISBLANK(VLOOKUP(TRIM(D83),ALL_SOMIFA!$A$1:$V$2721,19,FALSE)),"",IF(ISERROR(VLOOKUP(TRIM(D83),ALL_SOMIFA!$A$1:$V$2721,19,FALSE))," ",VLOOKUP(TRIM(D83),ALL_SOMIFA!$A$1:$V$2721,19,FALSE)))</f>
        <v xml:space="preserve"> </v>
      </c>
      <c r="W83" t="str">
        <f>IF(ISBLANK(VLOOKUP(TRIM(D83),ALL_SOMIFA!$A$1:$V$2721,20,FALSE)),"",IF(ISERROR(VLOOKUP(TRIM(D83),ALL_SOMIFA!$A$1:$V$2721,20,FALSE))," ",VLOOKUP(TRIM(D83),ALL_SOMIFA!$A$1:$V$2721,20,FALSE)))</f>
        <v xml:space="preserve"> </v>
      </c>
      <c r="X83" t="str">
        <f>IF(ISBLANK(VLOOKUP(TRIM(D83),ALL_SOMIFA!$A$1:$V$2721,21,FALSE)),"",IF(ISERROR(VLOOKUP(TRIM(D83),ALL_SOMIFA!$A$1:$V$2721,21,FALSE))," ",VLOOKUP(TRIM(D83),ALL_SOMIFA!$A$1:$V$2721,21,FALSE)))</f>
        <v xml:space="preserve"> </v>
      </c>
      <c r="Y83" t="str">
        <f>IF(ISBLANK(VLOOKUP(TRIM(D83),ALL_SOMIFA!$A$1:$V$2721,22,FALSE)),"",IF(ISERROR(VLOOKUP(TRIM(D83),ALL_SOMIFA!$A$1:$V$2721,22,FALSE))," ",VLOOKUP(TRIM(D83),ALL_SOMIFA!$A$1:$V$2721,22,FALSE)))</f>
        <v xml:space="preserve"> </v>
      </c>
    </row>
    <row r="84" spans="1:79" x14ac:dyDescent="0.2">
      <c r="B84" s="18"/>
      <c r="C84" s="141"/>
      <c r="D84" s="19"/>
      <c r="E84" s="20"/>
      <c r="F84" s="19"/>
      <c r="G84" s="19"/>
      <c r="I84" s="18"/>
      <c r="J84" s="18"/>
      <c r="K84"/>
      <c r="M84" s="18"/>
      <c r="N84" s="18"/>
      <c r="O84" s="18"/>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row>
    <row r="85" spans="1:79" x14ac:dyDescent="0.2">
      <c r="A85" s="26" t="s">
        <v>147</v>
      </c>
      <c r="B85" s="18" t="s">
        <v>227</v>
      </c>
      <c r="C85" s="141"/>
      <c r="D85" s="19" t="s">
        <v>489</v>
      </c>
      <c r="E85" s="20">
        <v>35378</v>
      </c>
      <c r="F85" s="19" t="s">
        <v>121</v>
      </c>
      <c r="G85" s="19" t="s">
        <v>490</v>
      </c>
      <c r="H85" s="26" t="s">
        <v>127</v>
      </c>
      <c r="I85" s="18" t="s">
        <v>491</v>
      </c>
      <c r="J85" s="18" t="s">
        <v>492</v>
      </c>
      <c r="K85" s="26" t="s">
        <v>127</v>
      </c>
      <c r="L85" s="26"/>
      <c r="M85" s="18" t="s">
        <v>127</v>
      </c>
      <c r="N85" s="18" t="s">
        <v>93</v>
      </c>
      <c r="O85" s="18"/>
      <c r="P85" s="19"/>
      <c r="Q85" s="19" t="s">
        <v>493</v>
      </c>
      <c r="R85" s="19" t="s">
        <v>272</v>
      </c>
      <c r="S85" s="19" t="s">
        <v>494</v>
      </c>
      <c r="T85" s="19" t="s">
        <v>147</v>
      </c>
      <c r="U85" s="19" t="s">
        <v>93</v>
      </c>
      <c r="V85" s="19">
        <v>0</v>
      </c>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row>
    <row r="86" spans="1:79" x14ac:dyDescent="0.2">
      <c r="A86" t="s">
        <v>133</v>
      </c>
      <c r="B86" t="s">
        <v>93</v>
      </c>
      <c r="C86" s="141"/>
      <c r="D86" t="s">
        <v>495</v>
      </c>
      <c r="E86" s="40">
        <v>37383</v>
      </c>
      <c r="F86" t="s">
        <v>348</v>
      </c>
      <c r="G86" s="19" t="s">
        <v>144</v>
      </c>
      <c r="H86" t="s">
        <v>133</v>
      </c>
      <c r="I86" t="s">
        <v>272</v>
      </c>
      <c r="J86" s="18" t="s">
        <v>496</v>
      </c>
      <c r="K86" t="str">
        <f>IF(ISBLANK(VLOOKUP(TRIM(D86),ALL_SOMIFA!$A$1:$V$2721,8,FALSE)),"",IF(ISERROR(VLOOKUP(TRIM(D86),ALL_SOMIFA!$A$1:$V$2721,8,FALSE))," ",VLOOKUP(TRIM(D86),ALL_SOMIFA!$A$1:$V$2721,8,FALSE)))</f>
        <v xml:space="preserve"> </v>
      </c>
      <c r="L86" t="str">
        <f>IF(ISBLANK(VLOOKUP(TRIM(D86),ALL_SOMIFA!$A$1:$V$2721,9,FALSE)),"",IF(ISERROR(VLOOKUP(TRIM(D86),ALL_SOMIFA!$A$1:$V$2721,9,FALSE))," ",VLOOKUP(TRIM(D86),ALL_SOMIFA!$A$1:$V$2721,9,FALSE)))</f>
        <v xml:space="preserve"> </v>
      </c>
      <c r="M86" t="str">
        <f>IF(ISBLANK(VLOOKUP(TRIM(D86),ALL_SOMIFA!$A$1:$V$2721,10,FALSE)),"",IF(ISERROR(VLOOKUP(TRIM(D86),ALL_SOMIFA!$A$1:$V$2721,10,FALSE))," ",VLOOKUP(TRIM(D86),ALL_SOMIFA!$A$1:$V$2721,10,FALSE)))</f>
        <v xml:space="preserve"> </v>
      </c>
      <c r="N86" t="str">
        <f>IF(ISBLANK(VLOOKUP(TRIM(D86),ALL_SOMIFA!$A$1:$V$2721,11,FALSE)),"",IF(ISERROR(VLOOKUP(TRIM(D86),ALL_SOMIFA!$A$1:$V$2721,11,FALSE))," ",VLOOKUP(TRIM(D86),ALL_SOMIFA!$A$1:$V$2721,11,FALSE)))</f>
        <v xml:space="preserve"> </v>
      </c>
      <c r="O86" t="str">
        <f>IF(ISBLANK(VLOOKUP(TRIM(D86),ALL_SOMIFA!$A$1:$V$2721,12,FALSE)),"",IF(ISERROR(VLOOKUP(TRIM(D86),ALL_SOMIFA!$A$1:$V$2721,12,FALSE))," ",VLOOKUP(TRIM(D86),ALL_SOMIFA!$A$1:$V$2721,12,FALSE)))</f>
        <v xml:space="preserve"> </v>
      </c>
      <c r="P86" t="str">
        <f>IF(ISBLANK(VLOOKUP(TRIM(D86),ALL_SOMIFA!$A$1:$V$2721,13,FALSE)),"",IF(ISERROR(VLOOKUP(TRIM(D86),ALL_SOMIFA!$A$1:$V$2721,13,FALSE))," ",VLOOKUP(TRIM(D86),ALL_SOMIFA!$A$1:$V$2721,13,FALSE)))</f>
        <v xml:space="preserve"> </v>
      </c>
      <c r="Q86" t="str">
        <f>IF(ISBLANK(VLOOKUP(TRIM(D86),ALL_SOMIFA!$A$1:$V$2721,14,FALSE)),"",IF(ISERROR(VLOOKUP(TRIM(D86),ALL_SOMIFA!$A$1:$V$2721,14,FALSE))," ",VLOOKUP(TRIM(D86),ALL_SOMIFA!$A$1:$V$2721,14,FALSE)))</f>
        <v xml:space="preserve"> </v>
      </c>
      <c r="R86" t="str">
        <f>IF(ISBLANK(VLOOKUP(TRIM(D86),ALL_SOMIFA!$A$1:$V$2721,15,FALSE)),"",IF(ISERROR(VLOOKUP(TRIM(D86),ALL_SOMIFA!$A$1:$V$2721,15,FALSE))," ",VLOOKUP(TRIM(D86),ALL_SOMIFA!$A$1:$V$2721,15,FALSE)))</f>
        <v xml:space="preserve"> </v>
      </c>
      <c r="S86" t="str">
        <f>IF(ISBLANK(VLOOKUP(TRIM(D86),ALL_SOMIFA!$A$1:$V$2721,16,FALSE)),"",IF(ISERROR(VLOOKUP(TRIM(D86),ALL_SOMIFA!$A$1:$V$2721,16,FALSE))," ",VLOOKUP(TRIM(D86),ALL_SOMIFA!$A$1:$V$2721,16,FALSE)))</f>
        <v xml:space="preserve"> </v>
      </c>
      <c r="T86" t="str">
        <f>IF(ISBLANK(VLOOKUP(TRIM(D86),ALL_SOMIFA!$A$1:$V$2721,17,FALSE)),"",IF(ISERROR(VLOOKUP(TRIM(D86),ALL_SOMIFA!$A$1:$V$2721,17,FALSE))," ",VLOOKUP(TRIM(D86),ALL_SOMIFA!$A$1:$V$2721,17,FALSE)))</f>
        <v xml:space="preserve"> </v>
      </c>
      <c r="U86" t="str">
        <f>IF(ISBLANK(VLOOKUP(TRIM(D86),ALL_SOMIFA!$A$1:$V$2721,18,FALSE)),"",IF(ISERROR(VLOOKUP(TRIM(D86),ALL_SOMIFA!$A$1:$V$2721,18,FALSE))," ",VLOOKUP(TRIM(D86),ALL_SOMIFA!$A$1:$V$2721,18,FALSE)))</f>
        <v xml:space="preserve"> </v>
      </c>
      <c r="V86" t="str">
        <f>IF(ISBLANK(VLOOKUP(TRIM(D86),ALL_SOMIFA!$A$1:$V$2721,19,FALSE)),"",IF(ISERROR(VLOOKUP(TRIM(D86),ALL_SOMIFA!$A$1:$V$2721,19,FALSE))," ",VLOOKUP(TRIM(D86),ALL_SOMIFA!$A$1:$V$2721,19,FALSE)))</f>
        <v xml:space="preserve"> </v>
      </c>
      <c r="W86" t="str">
        <f>IF(ISBLANK(VLOOKUP(TRIM(D86),ALL_SOMIFA!$A$1:$V$2721,20,FALSE)),"",IF(ISERROR(VLOOKUP(TRIM(D86),ALL_SOMIFA!$A$1:$V$2721,20,FALSE))," ",VLOOKUP(TRIM(D86),ALL_SOMIFA!$A$1:$V$2721,20,FALSE)))</f>
        <v xml:space="preserve"> </v>
      </c>
      <c r="X86" t="str">
        <f>IF(ISBLANK(VLOOKUP(TRIM(D86),ALL_SOMIFA!$A$1:$V$2721,21,FALSE)),"",IF(ISERROR(VLOOKUP(TRIM(D86),ALL_SOMIFA!$A$1:$V$2721,21,FALSE))," ",VLOOKUP(TRIM(D86),ALL_SOMIFA!$A$1:$V$2721,21,FALSE)))</f>
        <v xml:space="preserve"> </v>
      </c>
      <c r="Y86" t="str">
        <f>IF(ISBLANK(VLOOKUP(TRIM(D86),ALL_SOMIFA!$A$1:$V$2721,22,FALSE)),"",IF(ISERROR(VLOOKUP(TRIM(D86),ALL_SOMIFA!$A$1:$V$2721,22,FALSE))," ",VLOOKUP(TRIM(D86),ALL_SOMIFA!$A$1:$V$2721,22,FALSE)))</f>
        <v xml:space="preserve"> </v>
      </c>
    </row>
    <row r="87" spans="1:79" x14ac:dyDescent="0.2">
      <c r="A87" t="s">
        <v>147</v>
      </c>
      <c r="B87" t="s">
        <v>432</v>
      </c>
      <c r="C87" s="141"/>
      <c r="D87" t="s">
        <v>504</v>
      </c>
      <c r="E87" s="40">
        <v>37232</v>
      </c>
      <c r="F87" t="s">
        <v>505</v>
      </c>
      <c r="G87" s="19" t="s">
        <v>506</v>
      </c>
      <c r="H87" t="s">
        <v>151</v>
      </c>
      <c r="I87" t="s">
        <v>429</v>
      </c>
      <c r="J87" s="18" t="s">
        <v>146</v>
      </c>
      <c r="K87" t="str">
        <f>IF(ISBLANK(VLOOKUP(TRIM(D87),ALL_SOMIFA!$A$1:$V$2721,8,FALSE)),"",IF(ISERROR(VLOOKUP(TRIM(D87),ALL_SOMIFA!$A$1:$V$2721,8,FALSE))," ",VLOOKUP(TRIM(D87),ALL_SOMIFA!$A$1:$V$2721,8,FALSE)))</f>
        <v xml:space="preserve"> </v>
      </c>
      <c r="L87" t="str">
        <f>IF(ISBLANK(VLOOKUP(TRIM(D87),ALL_SOMIFA!$A$1:$V$2721,9,FALSE)),"",IF(ISERROR(VLOOKUP(TRIM(D87),ALL_SOMIFA!$A$1:$V$2721,9,FALSE))," ",VLOOKUP(TRIM(D87),ALL_SOMIFA!$A$1:$V$2721,9,FALSE)))</f>
        <v xml:space="preserve"> </v>
      </c>
      <c r="M87" t="str">
        <f>IF(ISBLANK(VLOOKUP(TRIM(D87),ALL_SOMIFA!$A$1:$V$2721,10,FALSE)),"",IF(ISERROR(VLOOKUP(TRIM(D87),ALL_SOMIFA!$A$1:$V$2721,10,FALSE))," ",VLOOKUP(TRIM(D87),ALL_SOMIFA!$A$1:$V$2721,10,FALSE)))</f>
        <v xml:space="preserve"> </v>
      </c>
      <c r="N87" t="str">
        <f>IF(ISBLANK(VLOOKUP(TRIM(D87),ALL_SOMIFA!$A$1:$V$2721,11,FALSE)),"",IF(ISERROR(VLOOKUP(TRIM(D87),ALL_SOMIFA!$A$1:$V$2721,11,FALSE))," ",VLOOKUP(TRIM(D87),ALL_SOMIFA!$A$1:$V$2721,11,FALSE)))</f>
        <v xml:space="preserve"> </v>
      </c>
      <c r="O87" t="str">
        <f>IF(ISBLANK(VLOOKUP(TRIM(D87),ALL_SOMIFA!$A$1:$V$2721,12,FALSE)),"",IF(ISERROR(VLOOKUP(TRIM(D87),ALL_SOMIFA!$A$1:$V$2721,12,FALSE))," ",VLOOKUP(TRIM(D87),ALL_SOMIFA!$A$1:$V$2721,12,FALSE)))</f>
        <v xml:space="preserve"> </v>
      </c>
      <c r="P87" t="str">
        <f>IF(ISBLANK(VLOOKUP(TRIM(D87),ALL_SOMIFA!$A$1:$V$2721,13,FALSE)),"",IF(ISERROR(VLOOKUP(TRIM(D87),ALL_SOMIFA!$A$1:$V$2721,13,FALSE))," ",VLOOKUP(TRIM(D87),ALL_SOMIFA!$A$1:$V$2721,13,FALSE)))</f>
        <v xml:space="preserve"> </v>
      </c>
      <c r="Q87" t="str">
        <f>IF(ISBLANK(VLOOKUP(TRIM(D87),ALL_SOMIFA!$A$1:$V$2721,14,FALSE)),"",IF(ISERROR(VLOOKUP(TRIM(D87),ALL_SOMIFA!$A$1:$V$2721,14,FALSE))," ",VLOOKUP(TRIM(D87),ALL_SOMIFA!$A$1:$V$2721,14,FALSE)))</f>
        <v xml:space="preserve"> </v>
      </c>
      <c r="R87" t="str">
        <f>IF(ISBLANK(VLOOKUP(TRIM(D87),ALL_SOMIFA!$A$1:$V$2721,15,FALSE)),"",IF(ISERROR(VLOOKUP(TRIM(D87),ALL_SOMIFA!$A$1:$V$2721,15,FALSE))," ",VLOOKUP(TRIM(D87),ALL_SOMIFA!$A$1:$V$2721,15,FALSE)))</f>
        <v xml:space="preserve"> </v>
      </c>
      <c r="S87" t="str">
        <f>IF(ISBLANK(VLOOKUP(TRIM(D87),ALL_SOMIFA!$A$1:$V$2721,16,FALSE)),"",IF(ISERROR(VLOOKUP(TRIM(D87),ALL_SOMIFA!$A$1:$V$2721,16,FALSE))," ",VLOOKUP(TRIM(D87),ALL_SOMIFA!$A$1:$V$2721,16,FALSE)))</f>
        <v xml:space="preserve"> </v>
      </c>
      <c r="T87" t="str">
        <f>IF(ISBLANK(VLOOKUP(TRIM(D87),ALL_SOMIFA!$A$1:$V$2721,17,FALSE)),"",IF(ISERROR(VLOOKUP(TRIM(D87),ALL_SOMIFA!$A$1:$V$2721,17,FALSE))," ",VLOOKUP(TRIM(D87),ALL_SOMIFA!$A$1:$V$2721,17,FALSE)))</f>
        <v xml:space="preserve"> </v>
      </c>
      <c r="U87" t="str">
        <f>IF(ISBLANK(VLOOKUP(TRIM(D87),ALL_SOMIFA!$A$1:$V$2721,18,FALSE)),"",IF(ISERROR(VLOOKUP(TRIM(D87),ALL_SOMIFA!$A$1:$V$2721,18,FALSE))," ",VLOOKUP(TRIM(D87),ALL_SOMIFA!$A$1:$V$2721,18,FALSE)))</f>
        <v xml:space="preserve"> </v>
      </c>
      <c r="V87" t="str">
        <f>IF(ISBLANK(VLOOKUP(TRIM(D87),ALL_SOMIFA!$A$1:$V$2721,19,FALSE)),"",IF(ISERROR(VLOOKUP(TRIM(D87),ALL_SOMIFA!$A$1:$V$2721,19,FALSE))," ",VLOOKUP(TRIM(D87),ALL_SOMIFA!$A$1:$V$2721,19,FALSE)))</f>
        <v xml:space="preserve"> </v>
      </c>
      <c r="W87" t="str">
        <f>IF(ISBLANK(VLOOKUP(TRIM(D87),ALL_SOMIFA!$A$1:$V$2721,20,FALSE)),"",IF(ISERROR(VLOOKUP(TRIM(D87),ALL_SOMIFA!$A$1:$V$2721,20,FALSE))," ",VLOOKUP(TRIM(D87),ALL_SOMIFA!$A$1:$V$2721,20,FALSE)))</f>
        <v xml:space="preserve"> </v>
      </c>
      <c r="X87" t="str">
        <f>IF(ISBLANK(VLOOKUP(TRIM(D87),ALL_SOMIFA!$A$1:$V$2721,21,FALSE)),"",IF(ISERROR(VLOOKUP(TRIM(D87),ALL_SOMIFA!$A$1:$V$2721,21,FALSE))," ",VLOOKUP(TRIM(D87),ALL_SOMIFA!$A$1:$V$2721,21,FALSE)))</f>
        <v xml:space="preserve"> </v>
      </c>
      <c r="Y87" t="str">
        <f>IF(ISBLANK(VLOOKUP(TRIM(D87),ALL_SOMIFA!$A$1:$V$2721,22,FALSE)),"",IF(ISERROR(VLOOKUP(TRIM(D87),ALL_SOMIFA!$A$1:$V$2721,22,FALSE))," ",VLOOKUP(TRIM(D87),ALL_SOMIFA!$A$1:$V$2721,22,FALSE)))</f>
        <v xml:space="preserve"> </v>
      </c>
    </row>
    <row r="88" spans="1:79" x14ac:dyDescent="0.2">
      <c r="A88" s="26"/>
      <c r="B88" s="18"/>
      <c r="C88" s="141"/>
      <c r="D88" s="19" t="s">
        <v>497</v>
      </c>
      <c r="E88" s="20">
        <v>35353</v>
      </c>
      <c r="F88" s="19" t="s">
        <v>244</v>
      </c>
      <c r="G88" s="19" t="s">
        <v>498</v>
      </c>
      <c r="H88" s="26" t="s">
        <v>499</v>
      </c>
      <c r="I88" s="18" t="s">
        <v>109</v>
      </c>
      <c r="J88" s="18" t="s">
        <v>500</v>
      </c>
      <c r="K88" s="26" t="s">
        <v>501</v>
      </c>
      <c r="L88" s="26"/>
      <c r="M88" s="18" t="s">
        <v>502</v>
      </c>
      <c r="N88" s="18" t="s">
        <v>207</v>
      </c>
      <c r="O88" s="18"/>
      <c r="P88" s="19"/>
      <c r="Q88" s="19" t="s">
        <v>503</v>
      </c>
      <c r="R88" s="19" t="s">
        <v>181</v>
      </c>
      <c r="S88" s="19" t="s">
        <v>86</v>
      </c>
      <c r="T88" s="19" t="s">
        <v>442</v>
      </c>
      <c r="U88" s="19" t="s">
        <v>170</v>
      </c>
      <c r="V88" s="19">
        <v>0</v>
      </c>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row>
    <row r="89" spans="1:79" s="25" customFormat="1" x14ac:dyDescent="0.2">
      <c r="A89" s="18"/>
      <c r="B89" s="18"/>
      <c r="C89" s="141"/>
      <c r="D89" s="19" t="s">
        <v>507</v>
      </c>
      <c r="E89" s="20">
        <v>33704</v>
      </c>
      <c r="F89" s="19" t="s">
        <v>158</v>
      </c>
      <c r="G89" s="19" t="s">
        <v>508</v>
      </c>
      <c r="H89" s="18" t="s">
        <v>509</v>
      </c>
      <c r="I89" s="18" t="s">
        <v>220</v>
      </c>
      <c r="J89" s="18" t="s">
        <v>155</v>
      </c>
      <c r="K89" s="26" t="s">
        <v>147</v>
      </c>
      <c r="L89" s="26"/>
      <c r="M89" s="18" t="s">
        <v>510</v>
      </c>
      <c r="N89" s="18" t="s">
        <v>324</v>
      </c>
      <c r="O89" s="18"/>
      <c r="P89" s="19" t="s">
        <v>141</v>
      </c>
      <c r="Q89" s="19" t="s">
        <v>127</v>
      </c>
      <c r="R89" s="19" t="s">
        <v>434</v>
      </c>
      <c r="S89" s="19" t="s">
        <v>86</v>
      </c>
      <c r="T89" s="19" t="s">
        <v>127</v>
      </c>
      <c r="U89" s="19" t="s">
        <v>434</v>
      </c>
      <c r="V89" s="19"/>
      <c r="W89" s="19" t="s">
        <v>127</v>
      </c>
      <c r="X89" s="19" t="s">
        <v>434</v>
      </c>
      <c r="Y89" s="19">
        <v>0</v>
      </c>
      <c r="Z89" s="19" t="s">
        <v>127</v>
      </c>
      <c r="AA89" s="19" t="s">
        <v>434</v>
      </c>
      <c r="AB89" s="19">
        <v>0</v>
      </c>
      <c r="AC89" s="19" t="s">
        <v>127</v>
      </c>
      <c r="AD89" s="19" t="s">
        <v>140</v>
      </c>
      <c r="AE89" s="19"/>
      <c r="AF89" s="19" t="s">
        <v>127</v>
      </c>
      <c r="AG89" s="19" t="s">
        <v>140</v>
      </c>
      <c r="AH89" s="19">
        <v>0</v>
      </c>
      <c r="AI89" s="19"/>
      <c r="AJ89" s="19"/>
      <c r="AK89" s="19"/>
      <c r="AL89" s="19"/>
      <c r="AM89" s="19"/>
      <c r="AN89" s="19"/>
      <c r="AO89" s="19">
        <v>0</v>
      </c>
      <c r="AP89" s="19">
        <v>0</v>
      </c>
      <c r="AQ89" s="19">
        <v>0</v>
      </c>
      <c r="AR89" s="19">
        <v>0</v>
      </c>
      <c r="AS89" s="19">
        <v>0</v>
      </c>
      <c r="AT89" s="19">
        <v>0</v>
      </c>
      <c r="AU89" s="19">
        <v>0</v>
      </c>
      <c r="AV89" s="19">
        <v>0</v>
      </c>
      <c r="AW89" s="19">
        <v>0</v>
      </c>
      <c r="AX89" s="19"/>
      <c r="AY89" s="19"/>
      <c r="AZ89" s="19"/>
      <c r="BA89" s="19"/>
      <c r="BB89" s="19"/>
      <c r="BC89" s="19"/>
      <c r="BD89" s="19"/>
      <c r="BE89" s="19"/>
      <c r="BF89" s="19"/>
      <c r="BG89" s="19"/>
      <c r="BH89" s="19"/>
      <c r="BI89" s="19"/>
      <c r="BJ89" s="19"/>
      <c r="BK89" s="19"/>
      <c r="BL89" s="19"/>
    </row>
    <row r="90" spans="1:79" x14ac:dyDescent="0.2">
      <c r="C90" s="141"/>
      <c r="E90" s="40"/>
      <c r="G90" s="19"/>
      <c r="J90" s="18"/>
    </row>
    <row r="91" spans="1:79" x14ac:dyDescent="0.2">
      <c r="A91" s="26" t="s">
        <v>162</v>
      </c>
      <c r="B91" s="18" t="s">
        <v>454</v>
      </c>
      <c r="C91" s="141" t="s">
        <v>511</v>
      </c>
      <c r="D91" s="19" t="s">
        <v>512</v>
      </c>
      <c r="E91" s="20">
        <v>36229</v>
      </c>
      <c r="F91" s="26" t="s">
        <v>230</v>
      </c>
      <c r="G91" s="30"/>
      <c r="H91" s="26" t="s">
        <v>156</v>
      </c>
      <c r="I91" s="18" t="s">
        <v>327</v>
      </c>
      <c r="J91" s="18" t="s">
        <v>513</v>
      </c>
      <c r="K91" s="26" t="s">
        <v>501</v>
      </c>
      <c r="L91" s="26" t="s">
        <v>141</v>
      </c>
      <c r="M91" s="18" t="s">
        <v>156</v>
      </c>
      <c r="N91" s="18" t="s">
        <v>454</v>
      </c>
      <c r="O91" s="18" t="s">
        <v>393</v>
      </c>
      <c r="P91" s="19" t="s">
        <v>141</v>
      </c>
      <c r="Q91" s="19" t="s">
        <v>162</v>
      </c>
      <c r="R91" s="19" t="s">
        <v>454</v>
      </c>
      <c r="S91" s="30" t="s">
        <v>514</v>
      </c>
      <c r="T91" s="19"/>
      <c r="U91" s="19"/>
      <c r="V91" s="30"/>
      <c r="W91" s="19"/>
      <c r="X91" s="19"/>
      <c r="Y91" s="30"/>
      <c r="Z91" s="19"/>
      <c r="AA91" s="19"/>
      <c r="AB91" s="30"/>
      <c r="AC91" s="19"/>
      <c r="AD91" s="19"/>
      <c r="AE91" s="19"/>
      <c r="AF91" s="19"/>
      <c r="AG91" s="19"/>
      <c r="AH91" s="19"/>
      <c r="AI91" s="19"/>
      <c r="AJ91" s="19"/>
      <c r="AK91" s="19"/>
      <c r="AL91" s="19"/>
      <c r="AM91" s="19"/>
      <c r="AN91" s="19"/>
      <c r="AO91" s="19"/>
      <c r="AP91" s="19"/>
      <c r="AQ91" s="19"/>
      <c r="AR91" s="19"/>
      <c r="AS91" s="19"/>
      <c r="AT91" s="19"/>
      <c r="AU91" s="19"/>
      <c r="AV91" s="19"/>
      <c r="AW91" s="19"/>
    </row>
    <row r="92" spans="1:79" x14ac:dyDescent="0.2">
      <c r="A92" s="26" t="s">
        <v>156</v>
      </c>
      <c r="B92" s="18" t="s">
        <v>128</v>
      </c>
      <c r="C92" s="141" t="s">
        <v>141</v>
      </c>
      <c r="D92" s="19" t="s">
        <v>515</v>
      </c>
      <c r="E92" s="20">
        <v>34975</v>
      </c>
      <c r="F92" s="19" t="s">
        <v>516</v>
      </c>
      <c r="G92" s="19" t="s">
        <v>362</v>
      </c>
      <c r="H92" s="26" t="s">
        <v>165</v>
      </c>
      <c r="I92" s="18" t="s">
        <v>131</v>
      </c>
      <c r="J92" s="18" t="s">
        <v>517</v>
      </c>
      <c r="K92" s="26" t="s">
        <v>147</v>
      </c>
      <c r="L92" s="26" t="s">
        <v>518</v>
      </c>
      <c r="M92" s="18" t="s">
        <v>168</v>
      </c>
      <c r="N92" s="18" t="s">
        <v>261</v>
      </c>
      <c r="O92" s="18" t="s">
        <v>193</v>
      </c>
      <c r="P92" s="19" t="s">
        <v>164</v>
      </c>
      <c r="Q92" s="19" t="s">
        <v>156</v>
      </c>
      <c r="R92" s="19" t="s">
        <v>261</v>
      </c>
      <c r="S92" s="19" t="s">
        <v>494</v>
      </c>
      <c r="T92" s="19" t="s">
        <v>162</v>
      </c>
      <c r="U92" s="19" t="s">
        <v>261</v>
      </c>
      <c r="V92" s="19" t="s">
        <v>519</v>
      </c>
      <c r="W92" s="19" t="s">
        <v>168</v>
      </c>
      <c r="X92" s="19" t="s">
        <v>261</v>
      </c>
      <c r="Y92" s="19" t="s">
        <v>193</v>
      </c>
      <c r="Z92" s="19"/>
      <c r="AA92" s="19"/>
      <c r="AB92" s="19"/>
      <c r="AC92" s="19">
        <v>0</v>
      </c>
      <c r="AD92" s="19">
        <v>0</v>
      </c>
      <c r="AE92" s="19">
        <v>0</v>
      </c>
      <c r="AF92" s="19">
        <v>0</v>
      </c>
      <c r="AG92" s="19">
        <v>0</v>
      </c>
      <c r="AH92" s="19">
        <v>0</v>
      </c>
      <c r="AI92" s="19">
        <v>0</v>
      </c>
      <c r="AJ92" s="19">
        <v>0</v>
      </c>
      <c r="AK92" s="19">
        <v>0</v>
      </c>
      <c r="AL92" s="19">
        <v>0</v>
      </c>
      <c r="AM92" s="19">
        <v>0</v>
      </c>
      <c r="AN92" s="19">
        <v>0</v>
      </c>
      <c r="AO92" s="19">
        <v>0</v>
      </c>
      <c r="AP92" s="19">
        <v>0</v>
      </c>
      <c r="AQ92" s="19">
        <v>0</v>
      </c>
      <c r="AR92" s="19">
        <v>0</v>
      </c>
      <c r="AS92" s="19">
        <v>0</v>
      </c>
      <c r="AT92" s="19">
        <v>0</v>
      </c>
      <c r="AU92" s="19">
        <v>0</v>
      </c>
      <c r="AV92" s="19">
        <v>0</v>
      </c>
      <c r="AW92" s="19">
        <v>0</v>
      </c>
    </row>
    <row r="93" spans="1:79" x14ac:dyDescent="0.2">
      <c r="B93" s="18"/>
      <c r="C93" s="141"/>
      <c r="D93" s="19"/>
      <c r="E93" s="20"/>
      <c r="F93" s="19"/>
      <c r="G93" s="19"/>
      <c r="I93" s="18"/>
      <c r="J93" s="18"/>
      <c r="K93"/>
      <c r="L93"/>
      <c r="M93" s="18"/>
      <c r="N93" s="18"/>
      <c r="O93" s="18"/>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row>
    <row r="94" spans="1:79" x14ac:dyDescent="0.2">
      <c r="A94" s="26" t="s">
        <v>274</v>
      </c>
      <c r="B94" s="18" t="s">
        <v>140</v>
      </c>
      <c r="C94" s="141" t="s">
        <v>276</v>
      </c>
      <c r="D94" s="19" t="s">
        <v>520</v>
      </c>
      <c r="E94" s="20">
        <v>34450</v>
      </c>
      <c r="F94" s="19" t="s">
        <v>301</v>
      </c>
      <c r="G94" s="19" t="s">
        <v>301</v>
      </c>
      <c r="H94" s="26" t="s">
        <v>274</v>
      </c>
      <c r="I94" s="18" t="s">
        <v>145</v>
      </c>
      <c r="J94" s="18" t="s">
        <v>276</v>
      </c>
      <c r="K94" s="26" t="s">
        <v>202</v>
      </c>
      <c r="L94" s="26" t="s">
        <v>276</v>
      </c>
      <c r="M94" s="18" t="s">
        <v>274</v>
      </c>
      <c r="N94" s="18" t="s">
        <v>140</v>
      </c>
      <c r="O94" s="18" t="s">
        <v>259</v>
      </c>
      <c r="P94" s="19" t="s">
        <v>276</v>
      </c>
      <c r="Q94" s="19" t="s">
        <v>274</v>
      </c>
      <c r="R94" s="19" t="s">
        <v>140</v>
      </c>
      <c r="S94" s="19" t="s">
        <v>521</v>
      </c>
      <c r="T94" s="19" t="s">
        <v>522</v>
      </c>
      <c r="U94" s="19" t="s">
        <v>140</v>
      </c>
      <c r="V94" s="19" t="s">
        <v>523</v>
      </c>
      <c r="W94" s="19" t="s">
        <v>522</v>
      </c>
      <c r="X94" s="19" t="s">
        <v>140</v>
      </c>
      <c r="Y94" s="19" t="s">
        <v>178</v>
      </c>
      <c r="Z94" s="19" t="s">
        <v>274</v>
      </c>
      <c r="AA94" s="19" t="s">
        <v>140</v>
      </c>
      <c r="AB94" s="19" t="s">
        <v>233</v>
      </c>
      <c r="AC94" s="19">
        <v>0</v>
      </c>
      <c r="AD94" s="19">
        <v>0</v>
      </c>
      <c r="AE94" s="19">
        <v>0</v>
      </c>
      <c r="AF94" s="19">
        <v>0</v>
      </c>
      <c r="AG94" s="19">
        <v>0</v>
      </c>
      <c r="AH94" s="19">
        <v>0</v>
      </c>
      <c r="AI94" s="19">
        <v>0</v>
      </c>
      <c r="AJ94" s="19">
        <v>0</v>
      </c>
      <c r="AK94" s="19">
        <v>0</v>
      </c>
      <c r="AL94" s="19">
        <v>0</v>
      </c>
      <c r="AM94" s="19">
        <v>0</v>
      </c>
      <c r="AN94" s="19">
        <v>0</v>
      </c>
      <c r="AO94" s="19">
        <v>0</v>
      </c>
      <c r="AP94" s="19">
        <v>0</v>
      </c>
      <c r="AQ94" s="19">
        <v>0</v>
      </c>
      <c r="AR94" s="19">
        <v>0</v>
      </c>
      <c r="AS94" s="19">
        <v>0</v>
      </c>
      <c r="AT94" s="19">
        <v>0</v>
      </c>
      <c r="AU94" s="19">
        <v>0</v>
      </c>
      <c r="AV94" s="19">
        <v>0</v>
      </c>
      <c r="AW94" s="19">
        <v>0</v>
      </c>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row>
    <row r="95" spans="1:79" x14ac:dyDescent="0.2">
      <c r="A95" t="s">
        <v>202</v>
      </c>
      <c r="B95" t="s">
        <v>177</v>
      </c>
      <c r="C95" s="141" t="s">
        <v>259</v>
      </c>
      <c r="D95" t="s">
        <v>524</v>
      </c>
      <c r="E95" s="40">
        <v>37132</v>
      </c>
      <c r="F95" t="s">
        <v>525</v>
      </c>
      <c r="G95" s="19" t="s">
        <v>526</v>
      </c>
      <c r="H95" t="s">
        <v>202</v>
      </c>
      <c r="I95" t="s">
        <v>181</v>
      </c>
      <c r="J95" s="18" t="s">
        <v>249</v>
      </c>
      <c r="K95" t="str">
        <f>IF(ISBLANK(VLOOKUP(TRIM(D95),ALL_SOMIFA!$A$1:$V$2721,8,FALSE)),"",IF(ISERROR(VLOOKUP(TRIM(D95),ALL_SOMIFA!$A$1:$V$2721,8,FALSE))," ",VLOOKUP(TRIM(D95),ALL_SOMIFA!$A$1:$V$2721,8,FALSE)))</f>
        <v xml:space="preserve"> </v>
      </c>
      <c r="L95" t="str">
        <f>IF(ISBLANK(VLOOKUP(TRIM(D95),ALL_SOMIFA!$A$1:$V$2721,9,FALSE)),"",IF(ISERROR(VLOOKUP(TRIM(D95),ALL_SOMIFA!$A$1:$V$2721,9,FALSE))," ",VLOOKUP(TRIM(D95),ALL_SOMIFA!$A$1:$V$2721,9,FALSE)))</f>
        <v xml:space="preserve"> </v>
      </c>
      <c r="M95" t="str">
        <f>IF(ISBLANK(VLOOKUP(TRIM(D95),ALL_SOMIFA!$A$1:$V$2721,10,FALSE)),"",IF(ISERROR(VLOOKUP(TRIM(D95),ALL_SOMIFA!$A$1:$V$2721,10,FALSE))," ",VLOOKUP(TRIM(D95),ALL_SOMIFA!$A$1:$V$2721,10,FALSE)))</f>
        <v xml:space="preserve"> </v>
      </c>
      <c r="N95" t="str">
        <f>IF(ISBLANK(VLOOKUP(TRIM(D95),ALL_SOMIFA!$A$1:$V$2721,11,FALSE)),"",IF(ISERROR(VLOOKUP(TRIM(D95),ALL_SOMIFA!$A$1:$V$2721,11,FALSE))," ",VLOOKUP(TRIM(D95),ALL_SOMIFA!$A$1:$V$2721,11,FALSE)))</f>
        <v xml:space="preserve"> </v>
      </c>
      <c r="O95" t="str">
        <f>IF(ISBLANK(VLOOKUP(TRIM(D95),ALL_SOMIFA!$A$1:$V$2721,12,FALSE)),"",IF(ISERROR(VLOOKUP(TRIM(D95),ALL_SOMIFA!$A$1:$V$2721,12,FALSE))," ",VLOOKUP(TRIM(D95),ALL_SOMIFA!$A$1:$V$2721,12,FALSE)))</f>
        <v xml:space="preserve"> </v>
      </c>
      <c r="P95" t="str">
        <f>IF(ISBLANK(VLOOKUP(TRIM(D95),ALL_SOMIFA!$A$1:$V$2721,13,FALSE)),"",IF(ISERROR(VLOOKUP(TRIM(D95),ALL_SOMIFA!$A$1:$V$2721,13,FALSE))," ",VLOOKUP(TRIM(D95),ALL_SOMIFA!$A$1:$V$2721,13,FALSE)))</f>
        <v xml:space="preserve"> </v>
      </c>
      <c r="Q95" t="str">
        <f>IF(ISBLANK(VLOOKUP(TRIM(D95),ALL_SOMIFA!$A$1:$V$2721,14,FALSE)),"",IF(ISERROR(VLOOKUP(TRIM(D95),ALL_SOMIFA!$A$1:$V$2721,14,FALSE))," ",VLOOKUP(TRIM(D95),ALL_SOMIFA!$A$1:$V$2721,14,FALSE)))</f>
        <v xml:space="preserve"> </v>
      </c>
      <c r="R95" t="str">
        <f>IF(ISBLANK(VLOOKUP(TRIM(D95),ALL_SOMIFA!$A$1:$V$2721,15,FALSE)),"",IF(ISERROR(VLOOKUP(TRIM(D95),ALL_SOMIFA!$A$1:$V$2721,15,FALSE))," ",VLOOKUP(TRIM(D95),ALL_SOMIFA!$A$1:$V$2721,15,FALSE)))</f>
        <v xml:space="preserve"> </v>
      </c>
      <c r="S95" t="str">
        <f>IF(ISBLANK(VLOOKUP(TRIM(D95),ALL_SOMIFA!$A$1:$V$2721,16,FALSE)),"",IF(ISERROR(VLOOKUP(TRIM(D95),ALL_SOMIFA!$A$1:$V$2721,16,FALSE))," ",VLOOKUP(TRIM(D95),ALL_SOMIFA!$A$1:$V$2721,16,FALSE)))</f>
        <v xml:space="preserve"> </v>
      </c>
      <c r="T95" t="str">
        <f>IF(ISBLANK(VLOOKUP(TRIM(D95),ALL_SOMIFA!$A$1:$V$2721,17,FALSE)),"",IF(ISERROR(VLOOKUP(TRIM(D95),ALL_SOMIFA!$A$1:$V$2721,17,FALSE))," ",VLOOKUP(TRIM(D95),ALL_SOMIFA!$A$1:$V$2721,17,FALSE)))</f>
        <v xml:space="preserve"> </v>
      </c>
      <c r="U95" t="str">
        <f>IF(ISBLANK(VLOOKUP(TRIM(D95),ALL_SOMIFA!$A$1:$V$2721,18,FALSE)),"",IF(ISERROR(VLOOKUP(TRIM(D95),ALL_SOMIFA!$A$1:$V$2721,18,FALSE))," ",VLOOKUP(TRIM(D95),ALL_SOMIFA!$A$1:$V$2721,18,FALSE)))</f>
        <v xml:space="preserve"> </v>
      </c>
      <c r="V95" t="str">
        <f>IF(ISBLANK(VLOOKUP(TRIM(D95),ALL_SOMIFA!$A$1:$V$2721,19,FALSE)),"",IF(ISERROR(VLOOKUP(TRIM(D95),ALL_SOMIFA!$A$1:$V$2721,19,FALSE))," ",VLOOKUP(TRIM(D95),ALL_SOMIFA!$A$1:$V$2721,19,FALSE)))</f>
        <v xml:space="preserve"> </v>
      </c>
      <c r="W95" t="str">
        <f>IF(ISBLANK(VLOOKUP(TRIM(D95),ALL_SOMIFA!$A$1:$V$2721,20,FALSE)),"",IF(ISERROR(VLOOKUP(TRIM(D95),ALL_SOMIFA!$A$1:$V$2721,20,FALSE))," ",VLOOKUP(TRIM(D95),ALL_SOMIFA!$A$1:$V$2721,20,FALSE)))</f>
        <v xml:space="preserve"> </v>
      </c>
      <c r="X95" t="str">
        <f>IF(ISBLANK(VLOOKUP(TRIM(D95),ALL_SOMIFA!$A$1:$V$2721,21,FALSE)),"",IF(ISERROR(VLOOKUP(TRIM(D95),ALL_SOMIFA!$A$1:$V$2721,21,FALSE))," ",VLOOKUP(TRIM(D95),ALL_SOMIFA!$A$1:$V$2721,21,FALSE)))</f>
        <v xml:space="preserve"> </v>
      </c>
      <c r="Y95" t="str">
        <f>IF(ISBLANK(VLOOKUP(TRIM(D95),ALL_SOMIFA!$A$1:$V$2721,22,FALSE)),"",IF(ISERROR(VLOOKUP(TRIM(D95),ALL_SOMIFA!$A$1:$V$2721,22,FALSE))," ",VLOOKUP(TRIM(D95),ALL_SOMIFA!$A$1:$V$2721,22,FALSE)))</f>
        <v xml:space="preserve"> </v>
      </c>
    </row>
    <row r="96" spans="1:79" ht="12.75" customHeight="1" x14ac:dyDescent="0.2">
      <c r="A96" s="26" t="s">
        <v>202</v>
      </c>
      <c r="B96" s="21" t="s">
        <v>118</v>
      </c>
      <c r="C96" s="141" t="s">
        <v>273</v>
      </c>
      <c r="D96" s="19" t="s">
        <v>535</v>
      </c>
      <c r="E96" s="20">
        <v>33804</v>
      </c>
      <c r="F96" s="19" t="s">
        <v>536</v>
      </c>
      <c r="G96" s="19" t="s">
        <v>537</v>
      </c>
      <c r="H96" s="26" t="s">
        <v>538</v>
      </c>
      <c r="I96" s="21" t="s">
        <v>123</v>
      </c>
      <c r="J96" s="18" t="s">
        <v>539</v>
      </c>
      <c r="K96" s="26" t="s">
        <v>226</v>
      </c>
      <c r="L96" s="26" t="s">
        <v>540</v>
      </c>
      <c r="M96" s="21" t="s">
        <v>265</v>
      </c>
      <c r="N96" s="21" t="s">
        <v>123</v>
      </c>
      <c r="O96" s="21" t="s">
        <v>241</v>
      </c>
      <c r="P96" s="19"/>
      <c r="Q96" s="19" t="s">
        <v>212</v>
      </c>
      <c r="R96" s="19" t="s">
        <v>123</v>
      </c>
      <c r="S96" s="19" t="s">
        <v>541</v>
      </c>
      <c r="T96" s="19" t="s">
        <v>528</v>
      </c>
      <c r="U96" s="19" t="s">
        <v>118</v>
      </c>
      <c r="V96" s="19" t="s">
        <v>542</v>
      </c>
      <c r="W96" s="19" t="s">
        <v>202</v>
      </c>
      <c r="X96" s="19" t="s">
        <v>118</v>
      </c>
      <c r="Y96" s="19" t="s">
        <v>228</v>
      </c>
      <c r="Z96" s="19" t="s">
        <v>543</v>
      </c>
      <c r="AA96" s="19" t="s">
        <v>118</v>
      </c>
      <c r="AB96" s="19" t="s">
        <v>542</v>
      </c>
      <c r="AC96" s="19" t="s">
        <v>265</v>
      </c>
      <c r="AD96" s="19" t="s">
        <v>118</v>
      </c>
      <c r="AE96" s="19" t="s">
        <v>273</v>
      </c>
      <c r="AF96" s="19">
        <v>0</v>
      </c>
      <c r="AG96" s="19">
        <v>0</v>
      </c>
      <c r="AH96" s="19">
        <v>0</v>
      </c>
      <c r="AI96" s="19">
        <v>0</v>
      </c>
      <c r="AJ96" s="19">
        <v>0</v>
      </c>
      <c r="AK96" s="19">
        <v>0</v>
      </c>
      <c r="AL96" s="19">
        <v>0</v>
      </c>
      <c r="AM96" s="19">
        <v>0</v>
      </c>
      <c r="AN96" s="19">
        <v>0</v>
      </c>
      <c r="AO96" s="19">
        <v>0</v>
      </c>
      <c r="AP96" s="19">
        <v>0</v>
      </c>
      <c r="AQ96" s="19">
        <v>0</v>
      </c>
      <c r="AR96" s="19">
        <v>0</v>
      </c>
      <c r="AS96" s="19">
        <v>0</v>
      </c>
      <c r="AT96" s="19">
        <v>0</v>
      </c>
      <c r="AU96" s="19">
        <v>0</v>
      </c>
      <c r="AV96" s="19">
        <v>0</v>
      </c>
      <c r="AW96" s="19">
        <v>0</v>
      </c>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row>
    <row r="97" spans="1:79" x14ac:dyDescent="0.2">
      <c r="A97" t="s">
        <v>531</v>
      </c>
      <c r="B97" t="s">
        <v>123</v>
      </c>
      <c r="C97" s="142" t="s">
        <v>519</v>
      </c>
      <c r="D97" t="s">
        <v>532</v>
      </c>
      <c r="E97" s="40">
        <v>36375</v>
      </c>
      <c r="F97" t="s">
        <v>172</v>
      </c>
      <c r="G97" s="100" t="s">
        <v>344</v>
      </c>
      <c r="H97" t="s">
        <v>533</v>
      </c>
      <c r="I97" t="s">
        <v>154</v>
      </c>
      <c r="J97" s="18" t="s">
        <v>534</v>
      </c>
      <c r="K97" t="str">
        <f>IF(ISBLANK(VLOOKUP(TRIM(D97),ALL_SOMIFA!$A$1:$V$2721,8,FALSE)),"",IF(ISERROR(VLOOKUP(TRIM(D97),ALL_SOMIFA!$A$1:$V$2721,8,FALSE))," ",VLOOKUP(TRIM(D97),ALL_SOMIFA!$A$1:$V$2721,8,FALSE)))</f>
        <v xml:space="preserve"> </v>
      </c>
      <c r="L97" t="str">
        <f>IF(ISBLANK(VLOOKUP(TRIM(D97),ALL_SOMIFA!$A$1:$V$2721,9,FALSE)),"",IF(ISERROR(VLOOKUP(TRIM(D97),ALL_SOMIFA!$A$1:$V$2721,9,FALSE))," ",VLOOKUP(TRIM(D97),ALL_SOMIFA!$A$1:$V$2721,9,FALSE)))</f>
        <v xml:space="preserve"> </v>
      </c>
      <c r="M97" t="str">
        <f>IF(ISBLANK(VLOOKUP(TRIM(D97),ALL_SOMIFA!$A$1:$V$2721,10,FALSE)),"",IF(ISERROR(VLOOKUP(TRIM(D97),ALL_SOMIFA!$A$1:$V$2721,10,FALSE))," ",VLOOKUP(TRIM(D97),ALL_SOMIFA!$A$1:$V$2721,10,FALSE)))</f>
        <v xml:space="preserve"> </v>
      </c>
      <c r="N97" t="str">
        <f>IF(ISBLANK(VLOOKUP(TRIM(D97),ALL_SOMIFA!$A$1:$V$2721,11,FALSE)),"",IF(ISERROR(VLOOKUP(TRIM(D97),ALL_SOMIFA!$A$1:$V$2721,11,FALSE))," ",VLOOKUP(TRIM(D97),ALL_SOMIFA!$A$1:$V$2721,11,FALSE)))</f>
        <v xml:space="preserve"> </v>
      </c>
      <c r="O97" t="str">
        <f>IF(ISBLANK(VLOOKUP(TRIM(D97),ALL_SOMIFA!$A$1:$V$2721,12,FALSE)),"",IF(ISERROR(VLOOKUP(TRIM(D97),ALL_SOMIFA!$A$1:$V$2721,12,FALSE))," ",VLOOKUP(TRIM(D97),ALL_SOMIFA!$A$1:$V$2721,12,FALSE)))</f>
        <v xml:space="preserve"> </v>
      </c>
      <c r="P97" t="str">
        <f>IF(ISBLANK(VLOOKUP(TRIM(D97),ALL_SOMIFA!$A$1:$V$2721,13,FALSE)),"",IF(ISERROR(VLOOKUP(TRIM(D97),ALL_SOMIFA!$A$1:$V$2721,13,FALSE))," ",VLOOKUP(TRIM(D97),ALL_SOMIFA!$A$1:$V$2721,13,FALSE)))</f>
        <v xml:space="preserve"> </v>
      </c>
      <c r="Q97" t="str">
        <f>IF(ISBLANK(VLOOKUP(TRIM(D97),ALL_SOMIFA!$A$1:$V$2721,14,FALSE)),"",IF(ISERROR(VLOOKUP(TRIM(D97),ALL_SOMIFA!$A$1:$V$2721,14,FALSE))," ",VLOOKUP(TRIM(D97),ALL_SOMIFA!$A$1:$V$2721,14,FALSE)))</f>
        <v xml:space="preserve"> </v>
      </c>
      <c r="R97" t="str">
        <f>IF(ISBLANK(VLOOKUP(TRIM(D97),ALL_SOMIFA!$A$1:$V$2721,15,FALSE)),"",IF(ISERROR(VLOOKUP(TRIM(D97),ALL_SOMIFA!$A$1:$V$2721,15,FALSE))," ",VLOOKUP(TRIM(D97),ALL_SOMIFA!$A$1:$V$2721,15,FALSE)))</f>
        <v xml:space="preserve"> </v>
      </c>
      <c r="S97" t="str">
        <f>IF(ISBLANK(VLOOKUP(TRIM(D97),ALL_SOMIFA!$A$1:$V$2721,16,FALSE)),"",IF(ISERROR(VLOOKUP(TRIM(D97),ALL_SOMIFA!$A$1:$V$2721,16,FALSE))," ",VLOOKUP(TRIM(D97),ALL_SOMIFA!$A$1:$V$2721,16,FALSE)))</f>
        <v xml:space="preserve"> </v>
      </c>
      <c r="T97" t="str">
        <f>IF(ISBLANK(VLOOKUP(TRIM(D97),ALL_SOMIFA!$A$1:$V$2721,17,FALSE)),"",IF(ISERROR(VLOOKUP(TRIM(D97),ALL_SOMIFA!$A$1:$V$2721,17,FALSE))," ",VLOOKUP(TRIM(D97),ALL_SOMIFA!$A$1:$V$2721,17,FALSE)))</f>
        <v xml:space="preserve"> </v>
      </c>
      <c r="U97" t="str">
        <f>IF(ISBLANK(VLOOKUP(TRIM(D97),ALL_SOMIFA!$A$1:$V$2721,18,FALSE)),"",IF(ISERROR(VLOOKUP(TRIM(D97),ALL_SOMIFA!$A$1:$V$2721,18,FALSE))," ",VLOOKUP(TRIM(D97),ALL_SOMIFA!$A$1:$V$2721,18,FALSE)))</f>
        <v xml:space="preserve"> </v>
      </c>
      <c r="V97" t="str">
        <f>IF(ISBLANK(VLOOKUP(TRIM(D97),ALL_SOMIFA!$A$1:$V$2721,19,FALSE)),"",IF(ISERROR(VLOOKUP(TRIM(D97),ALL_SOMIFA!$A$1:$V$2721,19,FALSE))," ",VLOOKUP(TRIM(D97),ALL_SOMIFA!$A$1:$V$2721,19,FALSE)))</f>
        <v xml:space="preserve"> </v>
      </c>
      <c r="W97" t="str">
        <f>IF(ISBLANK(VLOOKUP(TRIM(D97),ALL_SOMIFA!$A$1:$V$2721,20,FALSE)),"",IF(ISERROR(VLOOKUP(TRIM(D97),ALL_SOMIFA!$A$1:$V$2721,20,FALSE))," ",VLOOKUP(TRIM(D97),ALL_SOMIFA!$A$1:$V$2721,20,FALSE)))</f>
        <v xml:space="preserve"> </v>
      </c>
      <c r="X97" t="str">
        <f>IF(ISBLANK(VLOOKUP(TRIM(D97),ALL_SOMIFA!$A$1:$V$2721,21,FALSE)),"",IF(ISERROR(VLOOKUP(TRIM(D97),ALL_SOMIFA!$A$1:$V$2721,21,FALSE))," ",VLOOKUP(TRIM(D97),ALL_SOMIFA!$A$1:$V$2721,21,FALSE)))</f>
        <v xml:space="preserve"> </v>
      </c>
      <c r="Y97" t="str">
        <f>IF(ISBLANK(VLOOKUP(TRIM(D97),ALL_SOMIFA!$A$1:$V$2721,22,FALSE)),"",IF(ISERROR(VLOOKUP(TRIM(D97),ALL_SOMIFA!$A$1:$V$2721,22,FALSE))," ",VLOOKUP(TRIM(D97),ALL_SOMIFA!$A$1:$V$2721,22,FALSE)))</f>
        <v xml:space="preserve"> </v>
      </c>
    </row>
    <row r="98" spans="1:79" x14ac:dyDescent="0.2">
      <c r="A98" s="26" t="s">
        <v>557</v>
      </c>
      <c r="B98" s="26" t="s">
        <v>177</v>
      </c>
      <c r="C98" s="142" t="s">
        <v>558</v>
      </c>
      <c r="D98" s="19" t="s">
        <v>559</v>
      </c>
      <c r="E98" s="27">
        <v>36684</v>
      </c>
      <c r="F98" s="28" t="s">
        <v>114</v>
      </c>
      <c r="G98" s="28" t="s">
        <v>114</v>
      </c>
      <c r="H98" s="26" t="s">
        <v>560</v>
      </c>
      <c r="I98" s="26" t="s">
        <v>181</v>
      </c>
      <c r="J98" s="18" t="s">
        <v>561</v>
      </c>
      <c r="K98" s="26" t="s">
        <v>258</v>
      </c>
      <c r="L98" s="26" t="s">
        <v>241</v>
      </c>
    </row>
    <row r="99" spans="1:79" s="25" customFormat="1" x14ac:dyDescent="0.2">
      <c r="A99" s="26" t="s">
        <v>238</v>
      </c>
      <c r="B99" s="32" t="s">
        <v>261</v>
      </c>
      <c r="C99" s="142" t="s">
        <v>241</v>
      </c>
      <c r="D99" s="19" t="s">
        <v>550</v>
      </c>
      <c r="E99" s="27">
        <v>33760</v>
      </c>
      <c r="F99" s="28" t="s">
        <v>551</v>
      </c>
      <c r="G99" s="28" t="s">
        <v>348</v>
      </c>
      <c r="H99" s="26" t="s">
        <v>238</v>
      </c>
      <c r="I99" s="32" t="s">
        <v>261</v>
      </c>
      <c r="J99" s="18" t="s">
        <v>241</v>
      </c>
      <c r="K99" s="26" t="s">
        <v>212</v>
      </c>
      <c r="L99" s="26" t="s">
        <v>241</v>
      </c>
      <c r="M99" s="33"/>
      <c r="N99" s="33"/>
      <c r="O99" s="33"/>
    </row>
    <row r="100" spans="1:79" x14ac:dyDescent="0.2">
      <c r="A100" s="26"/>
      <c r="B100" s="26"/>
      <c r="C100" s="142"/>
      <c r="D100" s="19" t="s">
        <v>527</v>
      </c>
      <c r="E100" s="27">
        <v>36175</v>
      </c>
      <c r="F100" s="28" t="s">
        <v>268</v>
      </c>
      <c r="G100" s="28" t="s">
        <v>191</v>
      </c>
      <c r="H100" s="26" t="s">
        <v>212</v>
      </c>
      <c r="I100" s="26" t="s">
        <v>429</v>
      </c>
      <c r="J100" s="18" t="s">
        <v>228</v>
      </c>
      <c r="K100" s="26" t="s">
        <v>528</v>
      </c>
      <c r="L100" s="26" t="s">
        <v>203</v>
      </c>
    </row>
    <row r="101" spans="1:79" x14ac:dyDescent="0.2">
      <c r="B101" s="33"/>
      <c r="C101" s="142"/>
      <c r="D101" t="s">
        <v>529</v>
      </c>
      <c r="E101" s="40">
        <v>37472</v>
      </c>
      <c r="F101" t="s">
        <v>530</v>
      </c>
      <c r="G101" s="19" t="s">
        <v>144</v>
      </c>
      <c r="H101" t="s">
        <v>194</v>
      </c>
      <c r="I101" s="33" t="s">
        <v>491</v>
      </c>
      <c r="J101" s="18" t="s">
        <v>203</v>
      </c>
      <c r="K101" t="str">
        <f>IF(ISBLANK(VLOOKUP(TRIM(D101),ALL_SOMIFA!$A$1:$V$2721,8,FALSE)),"",IF(ISERROR(VLOOKUP(TRIM(D101),ALL_SOMIFA!$A$1:$V$2721,8,FALSE))," ",VLOOKUP(TRIM(D101),ALL_SOMIFA!$A$1:$V$2721,8,FALSE)))</f>
        <v xml:space="preserve"> </v>
      </c>
      <c r="L101" t="str">
        <f>IF(ISBLANK(VLOOKUP(TRIM(D101),ALL_SOMIFA!$A$1:$V$2721,9,FALSE)),"",IF(ISERROR(VLOOKUP(TRIM(D101),ALL_SOMIFA!$A$1:$V$2721,9,FALSE))," ",VLOOKUP(TRIM(D101),ALL_SOMIFA!$A$1:$V$2721,9,FALSE)))</f>
        <v xml:space="preserve"> </v>
      </c>
      <c r="M101" s="33" t="str">
        <f>IF(ISBLANK(VLOOKUP(TRIM(D101),ALL_SOMIFA!$A$1:$V$2721,10,FALSE)),"",IF(ISERROR(VLOOKUP(TRIM(D101),ALL_SOMIFA!$A$1:$V$2721,10,FALSE))," ",VLOOKUP(TRIM(D101),ALL_SOMIFA!$A$1:$V$2721,10,FALSE)))</f>
        <v xml:space="preserve"> </v>
      </c>
      <c r="N101" s="33" t="str">
        <f>IF(ISBLANK(VLOOKUP(TRIM(D101),ALL_SOMIFA!$A$1:$V$2721,11,FALSE)),"",IF(ISERROR(VLOOKUP(TRIM(D101),ALL_SOMIFA!$A$1:$V$2721,11,FALSE))," ",VLOOKUP(TRIM(D101),ALL_SOMIFA!$A$1:$V$2721,11,FALSE)))</f>
        <v xml:space="preserve"> </v>
      </c>
      <c r="O101" s="33" t="str">
        <f>IF(ISBLANK(VLOOKUP(TRIM(D101),ALL_SOMIFA!$A$1:$V$2721,12,FALSE)),"",IF(ISERROR(VLOOKUP(TRIM(D101),ALL_SOMIFA!$A$1:$V$2721,12,FALSE))," ",VLOOKUP(TRIM(D101),ALL_SOMIFA!$A$1:$V$2721,12,FALSE)))</f>
        <v xml:space="preserve"> </v>
      </c>
      <c r="P101" t="str">
        <f>IF(ISBLANK(VLOOKUP(TRIM(D101),ALL_SOMIFA!$A$1:$V$2721,13,FALSE)),"",IF(ISERROR(VLOOKUP(TRIM(D101),ALL_SOMIFA!$A$1:$V$2721,13,FALSE))," ",VLOOKUP(TRIM(D101),ALL_SOMIFA!$A$1:$V$2721,13,FALSE)))</f>
        <v xml:space="preserve"> </v>
      </c>
      <c r="Q101" t="str">
        <f>IF(ISBLANK(VLOOKUP(TRIM(D101),ALL_SOMIFA!$A$1:$V$2721,14,FALSE)),"",IF(ISERROR(VLOOKUP(TRIM(D101),ALL_SOMIFA!$A$1:$V$2721,14,FALSE))," ",VLOOKUP(TRIM(D101),ALL_SOMIFA!$A$1:$V$2721,14,FALSE)))</f>
        <v xml:space="preserve"> </v>
      </c>
      <c r="R101" t="str">
        <f>IF(ISBLANK(VLOOKUP(TRIM(D101),ALL_SOMIFA!$A$1:$V$2721,15,FALSE)),"",IF(ISERROR(VLOOKUP(TRIM(D101),ALL_SOMIFA!$A$1:$V$2721,15,FALSE))," ",VLOOKUP(TRIM(D101),ALL_SOMIFA!$A$1:$V$2721,15,FALSE)))</f>
        <v xml:space="preserve"> </v>
      </c>
      <c r="S101" t="str">
        <f>IF(ISBLANK(VLOOKUP(TRIM(D101),ALL_SOMIFA!$A$1:$V$2721,16,FALSE)),"",IF(ISERROR(VLOOKUP(TRIM(D101),ALL_SOMIFA!$A$1:$V$2721,16,FALSE))," ",VLOOKUP(TRIM(D101),ALL_SOMIFA!$A$1:$V$2721,16,FALSE)))</f>
        <v xml:space="preserve"> </v>
      </c>
      <c r="T101" t="str">
        <f>IF(ISBLANK(VLOOKUP(TRIM(D101),ALL_SOMIFA!$A$1:$V$2721,17,FALSE)),"",IF(ISERROR(VLOOKUP(TRIM(D101),ALL_SOMIFA!$A$1:$V$2721,17,FALSE))," ",VLOOKUP(TRIM(D101),ALL_SOMIFA!$A$1:$V$2721,17,FALSE)))</f>
        <v xml:space="preserve"> </v>
      </c>
      <c r="U101" t="str">
        <f>IF(ISBLANK(VLOOKUP(TRIM(D101),ALL_SOMIFA!$A$1:$V$2721,18,FALSE)),"",IF(ISERROR(VLOOKUP(TRIM(D101),ALL_SOMIFA!$A$1:$V$2721,18,FALSE))," ",VLOOKUP(TRIM(D101),ALL_SOMIFA!$A$1:$V$2721,18,FALSE)))</f>
        <v xml:space="preserve"> </v>
      </c>
      <c r="V101" t="str">
        <f>IF(ISBLANK(VLOOKUP(TRIM(D101),ALL_SOMIFA!$A$1:$V$2721,19,FALSE)),"",IF(ISERROR(VLOOKUP(TRIM(D101),ALL_SOMIFA!$A$1:$V$2721,19,FALSE))," ",VLOOKUP(TRIM(D101),ALL_SOMIFA!$A$1:$V$2721,19,FALSE)))</f>
        <v xml:space="preserve"> </v>
      </c>
      <c r="W101" t="str">
        <f>IF(ISBLANK(VLOOKUP(TRIM(D101),ALL_SOMIFA!$A$1:$V$2721,20,FALSE)),"",IF(ISERROR(VLOOKUP(TRIM(D101),ALL_SOMIFA!$A$1:$V$2721,20,FALSE))," ",VLOOKUP(TRIM(D101),ALL_SOMIFA!$A$1:$V$2721,20,FALSE)))</f>
        <v xml:space="preserve"> </v>
      </c>
      <c r="X101" t="str">
        <f>IF(ISBLANK(VLOOKUP(TRIM(D101),ALL_SOMIFA!$A$1:$V$2721,21,FALSE)),"",IF(ISERROR(VLOOKUP(TRIM(D101),ALL_SOMIFA!$A$1:$V$2721,21,FALSE))," ",VLOOKUP(TRIM(D101),ALL_SOMIFA!$A$1:$V$2721,21,FALSE)))</f>
        <v xml:space="preserve"> </v>
      </c>
      <c r="Y101" t="str">
        <f>IF(ISBLANK(VLOOKUP(TRIM(D101),ALL_SOMIFA!$A$1:$V$2721,22,FALSE)),"",IF(ISERROR(VLOOKUP(TRIM(D101),ALL_SOMIFA!$A$1:$V$2721,22,FALSE))," ",VLOOKUP(TRIM(D101),ALL_SOMIFA!$A$1:$V$2721,22,FALSE)))</f>
        <v xml:space="preserve"> </v>
      </c>
    </row>
    <row r="102" spans="1:79" s="25" customFormat="1" ht="12.75" customHeight="1" x14ac:dyDescent="0.2">
      <c r="A102"/>
      <c r="B102" s="33"/>
      <c r="C102" s="141"/>
      <c r="D102" t="s">
        <v>544</v>
      </c>
      <c r="E102" s="40">
        <v>37187</v>
      </c>
      <c r="F102" t="s">
        <v>172</v>
      </c>
      <c r="G102" s="19" t="s">
        <v>115</v>
      </c>
      <c r="H102" t="s">
        <v>545</v>
      </c>
      <c r="I102" s="33" t="s">
        <v>145</v>
      </c>
      <c r="J102" s="18" t="s">
        <v>546</v>
      </c>
      <c r="K102" t="str">
        <f>IF(ISBLANK(VLOOKUP(TRIM(D102),ALL_SOMIFA!$A$1:$V$2721,8,FALSE)),"",IF(ISERROR(VLOOKUP(TRIM(D102),ALL_SOMIFA!$A$1:$V$2721,8,FALSE))," ",VLOOKUP(TRIM(D102),ALL_SOMIFA!$A$1:$V$2721,8,FALSE)))</f>
        <v xml:space="preserve"> </v>
      </c>
      <c r="L102" t="str">
        <f>IF(ISBLANK(VLOOKUP(TRIM(D102),ALL_SOMIFA!$A$1:$V$2721,9,FALSE)),"",IF(ISERROR(VLOOKUP(TRIM(D102),ALL_SOMIFA!$A$1:$V$2721,9,FALSE))," ",VLOOKUP(TRIM(D102),ALL_SOMIFA!$A$1:$V$2721,9,FALSE)))</f>
        <v xml:space="preserve"> </v>
      </c>
      <c r="M102" s="33" t="str">
        <f>IF(ISBLANK(VLOOKUP(TRIM(D102),ALL_SOMIFA!$A$1:$V$2721,10,FALSE)),"",IF(ISERROR(VLOOKUP(TRIM(D102),ALL_SOMIFA!$A$1:$V$2721,10,FALSE))," ",VLOOKUP(TRIM(D102),ALL_SOMIFA!$A$1:$V$2721,10,FALSE)))</f>
        <v xml:space="preserve"> </v>
      </c>
      <c r="N102" s="33" t="str">
        <f>IF(ISBLANK(VLOOKUP(TRIM(D102),ALL_SOMIFA!$A$1:$V$2721,11,FALSE)),"",IF(ISERROR(VLOOKUP(TRIM(D102),ALL_SOMIFA!$A$1:$V$2721,11,FALSE))," ",VLOOKUP(TRIM(D102),ALL_SOMIFA!$A$1:$V$2721,11,FALSE)))</f>
        <v xml:space="preserve"> </v>
      </c>
      <c r="O102" s="33" t="str">
        <f>IF(ISBLANK(VLOOKUP(TRIM(D102),ALL_SOMIFA!$A$1:$V$2721,12,FALSE)),"",IF(ISERROR(VLOOKUP(TRIM(D102),ALL_SOMIFA!$A$1:$V$2721,12,FALSE))," ",VLOOKUP(TRIM(D102),ALL_SOMIFA!$A$1:$V$2721,12,FALSE)))</f>
        <v xml:space="preserve"> </v>
      </c>
      <c r="P102" t="str">
        <f>IF(ISBLANK(VLOOKUP(TRIM(D102),ALL_SOMIFA!$A$1:$V$2721,13,FALSE)),"",IF(ISERROR(VLOOKUP(TRIM(D102),ALL_SOMIFA!$A$1:$V$2721,13,FALSE))," ",VLOOKUP(TRIM(D102),ALL_SOMIFA!$A$1:$V$2721,13,FALSE)))</f>
        <v xml:space="preserve"> </v>
      </c>
      <c r="Q102" t="str">
        <f>IF(ISBLANK(VLOOKUP(TRIM(D102),ALL_SOMIFA!$A$1:$V$2721,14,FALSE)),"",IF(ISERROR(VLOOKUP(TRIM(D102),ALL_SOMIFA!$A$1:$V$2721,14,FALSE))," ",VLOOKUP(TRIM(D102),ALL_SOMIFA!$A$1:$V$2721,14,FALSE)))</f>
        <v xml:space="preserve"> </v>
      </c>
      <c r="R102" t="str">
        <f>IF(ISBLANK(VLOOKUP(TRIM(D102),ALL_SOMIFA!$A$1:$V$2721,15,FALSE)),"",IF(ISERROR(VLOOKUP(TRIM(D102),ALL_SOMIFA!$A$1:$V$2721,15,FALSE))," ",VLOOKUP(TRIM(D102),ALL_SOMIFA!$A$1:$V$2721,15,FALSE)))</f>
        <v xml:space="preserve"> </v>
      </c>
      <c r="S102" t="str">
        <f>IF(ISBLANK(VLOOKUP(TRIM(D102),ALL_SOMIFA!$A$1:$V$2721,16,FALSE)),"",IF(ISERROR(VLOOKUP(TRIM(D102),ALL_SOMIFA!$A$1:$V$2721,16,FALSE))," ",VLOOKUP(TRIM(D102),ALL_SOMIFA!$A$1:$V$2721,16,FALSE)))</f>
        <v xml:space="preserve"> </v>
      </c>
      <c r="T102" t="str">
        <f>IF(ISBLANK(VLOOKUP(TRIM(D102),ALL_SOMIFA!$A$1:$V$2721,17,FALSE)),"",IF(ISERROR(VLOOKUP(TRIM(D102),ALL_SOMIFA!$A$1:$V$2721,17,FALSE))," ",VLOOKUP(TRIM(D102),ALL_SOMIFA!$A$1:$V$2721,17,FALSE)))</f>
        <v xml:space="preserve"> </v>
      </c>
      <c r="U102" t="str">
        <f>IF(ISBLANK(VLOOKUP(TRIM(D102),ALL_SOMIFA!$A$1:$V$2721,18,FALSE)),"",IF(ISERROR(VLOOKUP(TRIM(D102),ALL_SOMIFA!$A$1:$V$2721,18,FALSE))," ",VLOOKUP(TRIM(D102),ALL_SOMIFA!$A$1:$V$2721,18,FALSE)))</f>
        <v xml:space="preserve"> </v>
      </c>
      <c r="V102" t="str">
        <f>IF(ISBLANK(VLOOKUP(TRIM(D102),ALL_SOMIFA!$A$1:$V$2721,19,FALSE)),"",IF(ISERROR(VLOOKUP(TRIM(D102),ALL_SOMIFA!$A$1:$V$2721,19,FALSE))," ",VLOOKUP(TRIM(D102),ALL_SOMIFA!$A$1:$V$2721,19,FALSE)))</f>
        <v xml:space="preserve"> </v>
      </c>
      <c r="W102" t="str">
        <f>IF(ISBLANK(VLOOKUP(TRIM(D102),ALL_SOMIFA!$A$1:$V$2721,20,FALSE)),"",IF(ISERROR(VLOOKUP(TRIM(D102),ALL_SOMIFA!$A$1:$V$2721,20,FALSE))," ",VLOOKUP(TRIM(D102),ALL_SOMIFA!$A$1:$V$2721,20,FALSE)))</f>
        <v xml:space="preserve"> </v>
      </c>
      <c r="X102" t="str">
        <f>IF(ISBLANK(VLOOKUP(TRIM(D102),ALL_SOMIFA!$A$1:$V$2721,21,FALSE)),"",IF(ISERROR(VLOOKUP(TRIM(D102),ALL_SOMIFA!$A$1:$V$2721,21,FALSE))," ",VLOOKUP(TRIM(D102),ALL_SOMIFA!$A$1:$V$2721,21,FALSE)))</f>
        <v xml:space="preserve"> </v>
      </c>
      <c r="Y102" t="str">
        <f>IF(ISBLANK(VLOOKUP(TRIM(D102),ALL_SOMIFA!$A$1:$V$2721,22,FALSE)),"",IF(ISERROR(VLOOKUP(TRIM(D102),ALL_SOMIFA!$A$1:$V$2721,22,FALSE))," ",VLOOKUP(TRIM(D102),ALL_SOMIFA!$A$1:$V$2721,22,FALSE)))</f>
        <v xml:space="preserve"> </v>
      </c>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row>
    <row r="103" spans="1:79" x14ac:dyDescent="0.2">
      <c r="A103" s="26"/>
      <c r="B103" s="18"/>
      <c r="C103" s="141"/>
      <c r="D103" s="19" t="s">
        <v>547</v>
      </c>
      <c r="E103" s="20">
        <v>35331</v>
      </c>
      <c r="F103" s="19" t="s">
        <v>136</v>
      </c>
      <c r="G103" s="19" t="s">
        <v>548</v>
      </c>
      <c r="H103" s="26" t="s">
        <v>258</v>
      </c>
      <c r="I103" s="18" t="s">
        <v>327</v>
      </c>
      <c r="J103" s="18" t="s">
        <v>266</v>
      </c>
      <c r="K103" s="26" t="s">
        <v>212</v>
      </c>
      <c r="L103" s="26" t="s">
        <v>266</v>
      </c>
      <c r="M103" s="18" t="s">
        <v>212</v>
      </c>
      <c r="N103" s="18" t="s">
        <v>324</v>
      </c>
      <c r="O103" s="18" t="s">
        <v>249</v>
      </c>
      <c r="P103" s="19" t="s">
        <v>233</v>
      </c>
      <c r="Q103" s="19" t="s">
        <v>212</v>
      </c>
      <c r="R103" s="19" t="s">
        <v>549</v>
      </c>
      <c r="S103" s="19" t="s">
        <v>541</v>
      </c>
      <c r="T103" s="19" t="s">
        <v>212</v>
      </c>
      <c r="U103" s="19" t="s">
        <v>324</v>
      </c>
      <c r="V103" s="19" t="s">
        <v>247</v>
      </c>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row>
    <row r="104" spans="1:79" ht="12.75" customHeight="1" x14ac:dyDescent="0.2">
      <c r="A104" s="26"/>
      <c r="B104" s="18"/>
      <c r="C104" s="141"/>
      <c r="D104" s="26" t="s">
        <v>552</v>
      </c>
      <c r="E104" s="27">
        <v>36232</v>
      </c>
      <c r="F104" s="26" t="s">
        <v>553</v>
      </c>
      <c r="G104" s="26" t="s">
        <v>554</v>
      </c>
      <c r="H104" s="26" t="s">
        <v>238</v>
      </c>
      <c r="I104" s="18" t="s">
        <v>91</v>
      </c>
      <c r="J104" s="18" t="s">
        <v>241</v>
      </c>
      <c r="K104" s="26" t="s">
        <v>238</v>
      </c>
      <c r="L104" s="26" t="s">
        <v>161</v>
      </c>
      <c r="M104" s="18" t="s">
        <v>555</v>
      </c>
      <c r="N104" s="18" t="s">
        <v>556</v>
      </c>
      <c r="O104" s="18" t="s">
        <v>161</v>
      </c>
      <c r="P104" s="26" t="s">
        <v>241</v>
      </c>
      <c r="Q104" s="27"/>
      <c r="R104" s="27"/>
      <c r="S104" s="27"/>
      <c r="T104" s="27"/>
      <c r="U104" s="29"/>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row>
    <row r="105" spans="1:79" x14ac:dyDescent="0.2">
      <c r="C105" s="142"/>
      <c r="D105" t="s">
        <v>562</v>
      </c>
      <c r="E105" s="40">
        <v>36913</v>
      </c>
      <c r="F105" t="s">
        <v>563</v>
      </c>
      <c r="G105" t="s">
        <v>441</v>
      </c>
      <c r="H105" t="s">
        <v>202</v>
      </c>
      <c r="I105" t="s">
        <v>239</v>
      </c>
      <c r="J105" s="18" t="s">
        <v>241</v>
      </c>
      <c r="K105" t="str">
        <f>IF(ISBLANK(VLOOKUP(TRIM(D105),ALL_SOMIFA!$A$1:$V$2721,8,FALSE)),"",IF(ISERROR(VLOOKUP(TRIM(D105),ALL_SOMIFA!$A$1:$V$2721,8,FALSE))," ",VLOOKUP(TRIM(D105),ALL_SOMIFA!$A$1:$V$2721,8,FALSE)))</f>
        <v xml:space="preserve"> </v>
      </c>
      <c r="L105" t="str">
        <f>IF(ISBLANK(VLOOKUP(TRIM(D105),ALL_SOMIFA!$A$1:$V$2721,9,FALSE)),"",IF(ISERROR(VLOOKUP(TRIM(D105),ALL_SOMIFA!$A$1:$V$2721,9,FALSE))," ",VLOOKUP(TRIM(D105),ALL_SOMIFA!$A$1:$V$2721,9,FALSE)))</f>
        <v xml:space="preserve"> </v>
      </c>
      <c r="M105" t="str">
        <f>IF(ISBLANK(VLOOKUP(TRIM(D105),ALL_SOMIFA!$A$1:$V$2721,10,FALSE)),"",IF(ISERROR(VLOOKUP(TRIM(D105),ALL_SOMIFA!$A$1:$V$2721,10,FALSE))," ",VLOOKUP(TRIM(D105),ALL_SOMIFA!$A$1:$V$2721,10,FALSE)))</f>
        <v xml:space="preserve"> </v>
      </c>
      <c r="N105" t="str">
        <f>IF(ISBLANK(VLOOKUP(TRIM(D105),ALL_SOMIFA!$A$1:$V$2721,11,FALSE)),"",IF(ISERROR(VLOOKUP(TRIM(D105),ALL_SOMIFA!$A$1:$V$2721,11,FALSE))," ",VLOOKUP(TRIM(D105),ALL_SOMIFA!$A$1:$V$2721,11,FALSE)))</f>
        <v xml:space="preserve"> </v>
      </c>
      <c r="O105" t="str">
        <f>IF(ISBLANK(VLOOKUP(TRIM(D105),ALL_SOMIFA!$A$1:$V$2721,12,FALSE)),"",IF(ISERROR(VLOOKUP(TRIM(D105),ALL_SOMIFA!$A$1:$V$2721,12,FALSE))," ",VLOOKUP(TRIM(D105),ALL_SOMIFA!$A$1:$V$2721,12,FALSE)))</f>
        <v xml:space="preserve"> </v>
      </c>
      <c r="P105" t="str">
        <f>IF(ISBLANK(VLOOKUP(TRIM(D105),ALL_SOMIFA!$A$1:$V$2721,13,FALSE)),"",IF(ISERROR(VLOOKUP(TRIM(D105),ALL_SOMIFA!$A$1:$V$2721,13,FALSE))," ",VLOOKUP(TRIM(D105),ALL_SOMIFA!$A$1:$V$2721,13,FALSE)))</f>
        <v xml:space="preserve"> </v>
      </c>
      <c r="Q105" t="str">
        <f>IF(ISBLANK(VLOOKUP(TRIM(D105),ALL_SOMIFA!$A$1:$V$2721,14,FALSE)),"",IF(ISERROR(VLOOKUP(TRIM(D105),ALL_SOMIFA!$A$1:$V$2721,14,FALSE))," ",VLOOKUP(TRIM(D105),ALL_SOMIFA!$A$1:$V$2721,14,FALSE)))</f>
        <v xml:space="preserve"> </v>
      </c>
      <c r="R105" t="str">
        <f>IF(ISBLANK(VLOOKUP(TRIM(D105),ALL_SOMIFA!$A$1:$V$2721,15,FALSE)),"",IF(ISERROR(VLOOKUP(TRIM(D105),ALL_SOMIFA!$A$1:$V$2721,15,FALSE))," ",VLOOKUP(TRIM(D105),ALL_SOMIFA!$A$1:$V$2721,15,FALSE)))</f>
        <v xml:space="preserve"> </v>
      </c>
      <c r="S105" t="str">
        <f>IF(ISBLANK(VLOOKUP(TRIM(D105),ALL_SOMIFA!$A$1:$V$2721,16,FALSE)),"",IF(ISERROR(VLOOKUP(TRIM(D105),ALL_SOMIFA!$A$1:$V$2721,16,FALSE))," ",VLOOKUP(TRIM(D105),ALL_SOMIFA!$A$1:$V$2721,16,FALSE)))</f>
        <v xml:space="preserve"> </v>
      </c>
      <c r="T105" t="str">
        <f>IF(ISBLANK(VLOOKUP(TRIM(D105),ALL_SOMIFA!$A$1:$V$2721,17,FALSE)),"",IF(ISERROR(VLOOKUP(TRIM(D105),ALL_SOMIFA!$A$1:$V$2721,17,FALSE))," ",VLOOKUP(TRIM(D105),ALL_SOMIFA!$A$1:$V$2721,17,FALSE)))</f>
        <v xml:space="preserve"> </v>
      </c>
      <c r="U105" t="str">
        <f>IF(ISBLANK(VLOOKUP(TRIM(D105),ALL_SOMIFA!$A$1:$V$2721,18,FALSE)),"",IF(ISERROR(VLOOKUP(TRIM(D105),ALL_SOMIFA!$A$1:$V$2721,18,FALSE))," ",VLOOKUP(TRIM(D105),ALL_SOMIFA!$A$1:$V$2721,18,FALSE)))</f>
        <v xml:space="preserve"> </v>
      </c>
      <c r="V105" t="str">
        <f>IF(ISBLANK(VLOOKUP(TRIM(D105),ALL_SOMIFA!$A$1:$V$2721,19,FALSE)),"",IF(ISERROR(VLOOKUP(TRIM(D105),ALL_SOMIFA!$A$1:$V$2721,19,FALSE))," ",VLOOKUP(TRIM(D105),ALL_SOMIFA!$A$1:$V$2721,19,FALSE)))</f>
        <v xml:space="preserve"> </v>
      </c>
      <c r="W105" t="str">
        <f>IF(ISBLANK(VLOOKUP(TRIM(D105),ALL_SOMIFA!$A$1:$V$2721,20,FALSE)),"",IF(ISERROR(VLOOKUP(TRIM(D105),ALL_SOMIFA!$A$1:$V$2721,20,FALSE))," ",VLOOKUP(TRIM(D105),ALL_SOMIFA!$A$1:$V$2721,20,FALSE)))</f>
        <v xml:space="preserve"> </v>
      </c>
      <c r="X105" t="str">
        <f>IF(ISBLANK(VLOOKUP(TRIM(D105),ALL_SOMIFA!$A$1:$V$2721,21,FALSE)),"",IF(ISERROR(VLOOKUP(TRIM(D105),ALL_SOMIFA!$A$1:$V$2721,21,FALSE))," ",VLOOKUP(TRIM(D105),ALL_SOMIFA!$A$1:$V$2721,21,FALSE)))</f>
        <v xml:space="preserve"> </v>
      </c>
      <c r="Y105" t="str">
        <f>IF(ISBLANK(VLOOKUP(TRIM(D105),ALL_SOMIFA!$A$1:$V$2721,22,FALSE)),"",IF(ISERROR(VLOOKUP(TRIM(D105),ALL_SOMIFA!$A$1:$V$2721,22,FALSE))," ",VLOOKUP(TRIM(D105),ALL_SOMIFA!$A$1:$V$2721,22,FALSE)))</f>
        <v xml:space="preserve"> </v>
      </c>
    </row>
    <row r="106" spans="1:79" s="25" customFormat="1" x14ac:dyDescent="0.2">
      <c r="B106" s="18"/>
      <c r="C106" s="141"/>
      <c r="D106" s="19"/>
      <c r="E106" s="20"/>
      <c r="F106" s="19"/>
      <c r="G106" s="19"/>
      <c r="I106" s="18"/>
      <c r="J106" s="18"/>
      <c r="K106"/>
      <c r="L106"/>
      <c r="M106" s="18"/>
      <c r="N106" s="18"/>
      <c r="O106" s="18"/>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row>
    <row r="107" spans="1:79" x14ac:dyDescent="0.2">
      <c r="A107" t="s">
        <v>288</v>
      </c>
      <c r="B107" s="33" t="s">
        <v>324</v>
      </c>
      <c r="C107" s="142" t="s">
        <v>196</v>
      </c>
      <c r="D107" t="s">
        <v>570</v>
      </c>
      <c r="E107" s="40">
        <v>37083</v>
      </c>
      <c r="F107" t="s">
        <v>571</v>
      </c>
      <c r="G107" s="19" t="s">
        <v>572</v>
      </c>
      <c r="H107" t="s">
        <v>288</v>
      </c>
      <c r="I107" s="33" t="s">
        <v>549</v>
      </c>
      <c r="J107" s="18" t="s">
        <v>233</v>
      </c>
      <c r="K107" t="str">
        <f>IF(ISBLANK(VLOOKUP(TRIM(D107),ALL_SOMIFA!$A$1:$V$2721,8,FALSE)),"",IF(ISERROR(VLOOKUP(TRIM(D107),ALL_SOMIFA!$A$1:$V$2721,8,FALSE))," ",VLOOKUP(TRIM(D107),ALL_SOMIFA!$A$1:$V$2721,8,FALSE)))</f>
        <v xml:space="preserve"> </v>
      </c>
      <c r="L107" t="str">
        <f>IF(ISBLANK(VLOOKUP(TRIM(D107),ALL_SOMIFA!$A$1:$V$2721,9,FALSE)),"",IF(ISERROR(VLOOKUP(TRIM(D107),ALL_SOMIFA!$A$1:$V$2721,9,FALSE))," ",VLOOKUP(TRIM(D107),ALL_SOMIFA!$A$1:$V$2721,9,FALSE)))</f>
        <v xml:space="preserve"> </v>
      </c>
      <c r="M107" s="33" t="str">
        <f>IF(ISBLANK(VLOOKUP(TRIM(D107),ALL_SOMIFA!$A$1:$V$2721,10,FALSE)),"",IF(ISERROR(VLOOKUP(TRIM(D107),ALL_SOMIFA!$A$1:$V$2721,10,FALSE))," ",VLOOKUP(TRIM(D107),ALL_SOMIFA!$A$1:$V$2721,10,FALSE)))</f>
        <v xml:space="preserve"> </v>
      </c>
      <c r="N107" s="33" t="str">
        <f>IF(ISBLANK(VLOOKUP(TRIM(D107),ALL_SOMIFA!$A$1:$V$2721,11,FALSE)),"",IF(ISERROR(VLOOKUP(TRIM(D107),ALL_SOMIFA!$A$1:$V$2721,11,FALSE))," ",VLOOKUP(TRIM(D107),ALL_SOMIFA!$A$1:$V$2721,11,FALSE)))</f>
        <v xml:space="preserve"> </v>
      </c>
      <c r="O107" s="33" t="str">
        <f>IF(ISBLANK(VLOOKUP(TRIM(D107),ALL_SOMIFA!$A$1:$V$2721,12,FALSE)),"",IF(ISERROR(VLOOKUP(TRIM(D107),ALL_SOMIFA!$A$1:$V$2721,12,FALSE))," ",VLOOKUP(TRIM(D107),ALL_SOMIFA!$A$1:$V$2721,12,FALSE)))</f>
        <v xml:space="preserve"> </v>
      </c>
      <c r="P107" t="str">
        <f>IF(ISBLANK(VLOOKUP(TRIM(D107),ALL_SOMIFA!$A$1:$V$2721,13,FALSE)),"",IF(ISERROR(VLOOKUP(TRIM(D107),ALL_SOMIFA!$A$1:$V$2721,13,FALSE))," ",VLOOKUP(TRIM(D107),ALL_SOMIFA!$A$1:$V$2721,13,FALSE)))</f>
        <v xml:space="preserve"> </v>
      </c>
      <c r="Q107" t="str">
        <f>IF(ISBLANK(VLOOKUP(TRIM(D107),ALL_SOMIFA!$A$1:$V$2721,14,FALSE)),"",IF(ISERROR(VLOOKUP(TRIM(D107),ALL_SOMIFA!$A$1:$V$2721,14,FALSE))," ",VLOOKUP(TRIM(D107),ALL_SOMIFA!$A$1:$V$2721,14,FALSE)))</f>
        <v xml:space="preserve"> </v>
      </c>
      <c r="R107" t="str">
        <f>IF(ISBLANK(VLOOKUP(TRIM(D107),ALL_SOMIFA!$A$1:$V$2721,15,FALSE)),"",IF(ISERROR(VLOOKUP(TRIM(D107),ALL_SOMIFA!$A$1:$V$2721,15,FALSE))," ",VLOOKUP(TRIM(D107),ALL_SOMIFA!$A$1:$V$2721,15,FALSE)))</f>
        <v xml:space="preserve"> </v>
      </c>
      <c r="S107" t="str">
        <f>IF(ISBLANK(VLOOKUP(TRIM(D107),ALL_SOMIFA!$A$1:$V$2721,16,FALSE)),"",IF(ISERROR(VLOOKUP(TRIM(D107),ALL_SOMIFA!$A$1:$V$2721,16,FALSE))," ",VLOOKUP(TRIM(D107),ALL_SOMIFA!$A$1:$V$2721,16,FALSE)))</f>
        <v xml:space="preserve"> </v>
      </c>
      <c r="T107" t="str">
        <f>IF(ISBLANK(VLOOKUP(TRIM(D107),ALL_SOMIFA!$A$1:$V$2721,17,FALSE)),"",IF(ISERROR(VLOOKUP(TRIM(D107),ALL_SOMIFA!$A$1:$V$2721,17,FALSE))," ",VLOOKUP(TRIM(D107),ALL_SOMIFA!$A$1:$V$2721,17,FALSE)))</f>
        <v xml:space="preserve"> </v>
      </c>
      <c r="U107" t="str">
        <f>IF(ISBLANK(VLOOKUP(TRIM(D107),ALL_SOMIFA!$A$1:$V$2721,18,FALSE)),"",IF(ISERROR(VLOOKUP(TRIM(D107),ALL_SOMIFA!$A$1:$V$2721,18,FALSE))," ",VLOOKUP(TRIM(D107),ALL_SOMIFA!$A$1:$V$2721,18,FALSE)))</f>
        <v xml:space="preserve"> </v>
      </c>
      <c r="V107" t="str">
        <f>IF(ISBLANK(VLOOKUP(TRIM(D107),ALL_SOMIFA!$A$1:$V$2721,19,FALSE)),"",IF(ISERROR(VLOOKUP(TRIM(D107),ALL_SOMIFA!$A$1:$V$2721,19,FALSE))," ",VLOOKUP(TRIM(D107),ALL_SOMIFA!$A$1:$V$2721,19,FALSE)))</f>
        <v xml:space="preserve"> </v>
      </c>
      <c r="W107" t="str">
        <f>IF(ISBLANK(VLOOKUP(TRIM(D107),ALL_SOMIFA!$A$1:$V$2721,20,FALSE)),"",IF(ISERROR(VLOOKUP(TRIM(D107),ALL_SOMIFA!$A$1:$V$2721,20,FALSE))," ",VLOOKUP(TRIM(D107),ALL_SOMIFA!$A$1:$V$2721,20,FALSE)))</f>
        <v xml:space="preserve"> </v>
      </c>
      <c r="X107" t="str">
        <f>IF(ISBLANK(VLOOKUP(TRIM(D107),ALL_SOMIFA!$A$1:$V$2721,21,FALSE)),"",IF(ISERROR(VLOOKUP(TRIM(D107),ALL_SOMIFA!$A$1:$V$2721,21,FALSE))," ",VLOOKUP(TRIM(D107),ALL_SOMIFA!$A$1:$V$2721,21,FALSE)))</f>
        <v xml:space="preserve"> </v>
      </c>
      <c r="Y107" t="str">
        <f>IF(ISBLANK(VLOOKUP(TRIM(D107),ALL_SOMIFA!$A$1:$V$2721,22,FALSE)),"",IF(ISERROR(VLOOKUP(TRIM(D107),ALL_SOMIFA!$A$1:$V$2721,22,FALSE))," ",VLOOKUP(TRIM(D107),ALL_SOMIFA!$A$1:$V$2721,22,FALSE)))</f>
        <v xml:space="preserve"> </v>
      </c>
    </row>
    <row r="108" spans="1:79" x14ac:dyDescent="0.2">
      <c r="A108" t="s">
        <v>284</v>
      </c>
      <c r="B108" t="s">
        <v>434</v>
      </c>
      <c r="C108" s="141" t="s">
        <v>196</v>
      </c>
      <c r="D108" t="s">
        <v>578</v>
      </c>
      <c r="E108" s="40">
        <v>36543</v>
      </c>
      <c r="F108" t="s">
        <v>579</v>
      </c>
      <c r="G108" s="19" t="s">
        <v>295</v>
      </c>
      <c r="H108" t="s">
        <v>284</v>
      </c>
      <c r="I108" t="s">
        <v>239</v>
      </c>
      <c r="J108" s="18" t="s">
        <v>580</v>
      </c>
      <c r="K108" t="str">
        <f>IF(ISBLANK(VLOOKUP(TRIM(D108),ALL_SOMIFA!$A$1:$V$2721,8,FALSE)),"",IF(ISERROR(VLOOKUP(TRIM(D108),ALL_SOMIFA!$A$1:$V$2721,8,FALSE))," ",VLOOKUP(TRIM(D108),ALL_SOMIFA!$A$1:$V$2721,8,FALSE)))</f>
        <v xml:space="preserve"> </v>
      </c>
      <c r="L108" t="str">
        <f>IF(ISBLANK(VLOOKUP(TRIM(D108),ALL_SOMIFA!$A$1:$V$2721,9,FALSE)),"",IF(ISERROR(VLOOKUP(TRIM(D108),ALL_SOMIFA!$A$1:$V$2721,9,FALSE))," ",VLOOKUP(TRIM(D108),ALL_SOMIFA!$A$1:$V$2721,9,FALSE)))</f>
        <v xml:space="preserve"> </v>
      </c>
      <c r="M108" t="str">
        <f>IF(ISBLANK(VLOOKUP(TRIM(D108),ALL_SOMIFA!$A$1:$V$2721,10,FALSE)),"",IF(ISERROR(VLOOKUP(TRIM(D108),ALL_SOMIFA!$A$1:$V$2721,10,FALSE))," ",VLOOKUP(TRIM(D108),ALL_SOMIFA!$A$1:$V$2721,10,FALSE)))</f>
        <v xml:space="preserve"> </v>
      </c>
      <c r="N108" t="str">
        <f>IF(ISBLANK(VLOOKUP(TRIM(D108),ALL_SOMIFA!$A$1:$V$2721,11,FALSE)),"",IF(ISERROR(VLOOKUP(TRIM(D108),ALL_SOMIFA!$A$1:$V$2721,11,FALSE))," ",VLOOKUP(TRIM(D108),ALL_SOMIFA!$A$1:$V$2721,11,FALSE)))</f>
        <v xml:space="preserve"> </v>
      </c>
      <c r="O108" t="str">
        <f>IF(ISBLANK(VLOOKUP(TRIM(D108),ALL_SOMIFA!$A$1:$V$2721,12,FALSE)),"",IF(ISERROR(VLOOKUP(TRIM(D108),ALL_SOMIFA!$A$1:$V$2721,12,FALSE))," ",VLOOKUP(TRIM(D108),ALL_SOMIFA!$A$1:$V$2721,12,FALSE)))</f>
        <v xml:space="preserve"> </v>
      </c>
      <c r="P108" t="str">
        <f>IF(ISBLANK(VLOOKUP(TRIM(D108),ALL_SOMIFA!$A$1:$V$2721,13,FALSE)),"",IF(ISERROR(VLOOKUP(TRIM(D108),ALL_SOMIFA!$A$1:$V$2721,13,FALSE))," ",VLOOKUP(TRIM(D108),ALL_SOMIFA!$A$1:$V$2721,13,FALSE)))</f>
        <v xml:space="preserve"> </v>
      </c>
      <c r="Q108" t="str">
        <f>IF(ISBLANK(VLOOKUP(TRIM(D108),ALL_SOMIFA!$A$1:$V$2721,14,FALSE)),"",IF(ISERROR(VLOOKUP(TRIM(D108),ALL_SOMIFA!$A$1:$V$2721,14,FALSE))," ",VLOOKUP(TRIM(D108),ALL_SOMIFA!$A$1:$V$2721,14,FALSE)))</f>
        <v xml:space="preserve"> </v>
      </c>
      <c r="R108" t="str">
        <f>IF(ISBLANK(VLOOKUP(TRIM(D108),ALL_SOMIFA!$A$1:$V$2721,15,FALSE)),"",IF(ISERROR(VLOOKUP(TRIM(D108),ALL_SOMIFA!$A$1:$V$2721,15,FALSE))," ",VLOOKUP(TRIM(D108),ALL_SOMIFA!$A$1:$V$2721,15,FALSE)))</f>
        <v xml:space="preserve"> </v>
      </c>
      <c r="S108" t="str">
        <f>IF(ISBLANK(VLOOKUP(TRIM(D108),ALL_SOMIFA!$A$1:$V$2721,16,FALSE)),"",IF(ISERROR(VLOOKUP(TRIM(D108),ALL_SOMIFA!$A$1:$V$2721,16,FALSE))," ",VLOOKUP(TRIM(D108),ALL_SOMIFA!$A$1:$V$2721,16,FALSE)))</f>
        <v xml:space="preserve"> </v>
      </c>
      <c r="T108" t="str">
        <f>IF(ISBLANK(VLOOKUP(TRIM(D108),ALL_SOMIFA!$A$1:$V$2721,17,FALSE)),"",IF(ISERROR(VLOOKUP(TRIM(D108),ALL_SOMIFA!$A$1:$V$2721,17,FALSE))," ",VLOOKUP(TRIM(D108),ALL_SOMIFA!$A$1:$V$2721,17,FALSE)))</f>
        <v xml:space="preserve"> </v>
      </c>
      <c r="U108" t="str">
        <f>IF(ISBLANK(VLOOKUP(TRIM(D108),ALL_SOMIFA!$A$1:$V$2721,18,FALSE)),"",IF(ISERROR(VLOOKUP(TRIM(D108),ALL_SOMIFA!$A$1:$V$2721,18,FALSE))," ",VLOOKUP(TRIM(D108),ALL_SOMIFA!$A$1:$V$2721,18,FALSE)))</f>
        <v xml:space="preserve"> </v>
      </c>
      <c r="V108" t="str">
        <f>IF(ISBLANK(VLOOKUP(TRIM(D108),ALL_SOMIFA!$A$1:$V$2721,19,FALSE)),"",IF(ISERROR(VLOOKUP(TRIM(D108),ALL_SOMIFA!$A$1:$V$2721,19,FALSE))," ",VLOOKUP(TRIM(D108),ALL_SOMIFA!$A$1:$V$2721,19,FALSE)))</f>
        <v xml:space="preserve"> </v>
      </c>
      <c r="W108" t="str">
        <f>IF(ISBLANK(VLOOKUP(TRIM(D108),ALL_SOMIFA!$A$1:$V$2721,20,FALSE)),"",IF(ISERROR(VLOOKUP(TRIM(D108),ALL_SOMIFA!$A$1:$V$2721,20,FALSE))," ",VLOOKUP(TRIM(D108),ALL_SOMIFA!$A$1:$V$2721,20,FALSE)))</f>
        <v xml:space="preserve"> </v>
      </c>
      <c r="X108" t="str">
        <f>IF(ISBLANK(VLOOKUP(TRIM(D108),ALL_SOMIFA!$A$1:$V$2721,21,FALSE)),"",IF(ISERROR(VLOOKUP(TRIM(D108),ALL_SOMIFA!$A$1:$V$2721,21,FALSE))," ",VLOOKUP(TRIM(D108),ALL_SOMIFA!$A$1:$V$2721,21,FALSE)))</f>
        <v xml:space="preserve"> </v>
      </c>
      <c r="Y108" t="str">
        <f>IF(ISBLANK(VLOOKUP(TRIM(D108),ALL_SOMIFA!$A$1:$V$2721,22,FALSE)),"",IF(ISERROR(VLOOKUP(TRIM(D108),ALL_SOMIFA!$A$1:$V$2721,22,FALSE))," ",VLOOKUP(TRIM(D108),ALL_SOMIFA!$A$1:$V$2721,22,FALSE)))</f>
        <v xml:space="preserve"> </v>
      </c>
    </row>
    <row r="109" spans="1:79" x14ac:dyDescent="0.2">
      <c r="A109" s="26" t="s">
        <v>284</v>
      </c>
      <c r="B109" s="18" t="s">
        <v>227</v>
      </c>
      <c r="C109" s="141" t="s">
        <v>248</v>
      </c>
      <c r="D109" s="22" t="s">
        <v>564</v>
      </c>
      <c r="E109" s="23">
        <v>36878</v>
      </c>
      <c r="F109" s="24" t="s">
        <v>565</v>
      </c>
      <c r="G109" s="22" t="s">
        <v>566</v>
      </c>
      <c r="H109" s="26" t="s">
        <v>308</v>
      </c>
      <c r="I109" s="18" t="s">
        <v>101</v>
      </c>
      <c r="J109" s="18" t="s">
        <v>567</v>
      </c>
      <c r="K109" s="26" t="s">
        <v>370</v>
      </c>
      <c r="L109" s="26" t="s">
        <v>568</v>
      </c>
      <c r="M109" s="18" t="s">
        <v>279</v>
      </c>
      <c r="N109" s="18" t="s">
        <v>227</v>
      </c>
      <c r="O109" s="18" t="s">
        <v>569</v>
      </c>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row>
    <row r="110" spans="1:79" x14ac:dyDescent="0.2">
      <c r="A110" t="s">
        <v>298</v>
      </c>
      <c r="B110" t="s">
        <v>242</v>
      </c>
      <c r="C110" s="141" t="s">
        <v>314</v>
      </c>
      <c r="D110" t="s">
        <v>588</v>
      </c>
      <c r="E110" s="40">
        <v>36990</v>
      </c>
      <c r="F110" t="s">
        <v>589</v>
      </c>
      <c r="G110" s="19" t="s">
        <v>441</v>
      </c>
      <c r="H110" t="s">
        <v>238</v>
      </c>
      <c r="I110" t="s">
        <v>246</v>
      </c>
      <c r="J110" s="18" t="s">
        <v>241</v>
      </c>
      <c r="K110" t="str">
        <f>IF(ISBLANK(VLOOKUP(TRIM(D110),ALL_SOMIFA!$A$1:$V$2721,8,FALSE)),"",IF(ISERROR(VLOOKUP(TRIM(D110),ALL_SOMIFA!$A$1:$V$2721,8,FALSE))," ",VLOOKUP(TRIM(D110),ALL_SOMIFA!$A$1:$V$2721,8,FALSE)))</f>
        <v xml:space="preserve"> </v>
      </c>
      <c r="L110" t="str">
        <f>IF(ISBLANK(VLOOKUP(TRIM(D110),ALL_SOMIFA!$A$1:$V$2721,9,FALSE)),"",IF(ISERROR(VLOOKUP(TRIM(D110),ALL_SOMIFA!$A$1:$V$2721,9,FALSE))," ",VLOOKUP(TRIM(D110),ALL_SOMIFA!$A$1:$V$2721,9,FALSE)))</f>
        <v xml:space="preserve"> </v>
      </c>
      <c r="M110" t="str">
        <f>IF(ISBLANK(VLOOKUP(TRIM(D110),ALL_SOMIFA!$A$1:$V$2721,10,FALSE)),"",IF(ISERROR(VLOOKUP(TRIM(D110),ALL_SOMIFA!$A$1:$V$2721,10,FALSE))," ",VLOOKUP(TRIM(D110),ALL_SOMIFA!$A$1:$V$2721,10,FALSE)))</f>
        <v xml:space="preserve"> </v>
      </c>
      <c r="N110" t="str">
        <f>IF(ISBLANK(VLOOKUP(TRIM(D110),ALL_SOMIFA!$A$1:$V$2721,11,FALSE)),"",IF(ISERROR(VLOOKUP(TRIM(D110),ALL_SOMIFA!$A$1:$V$2721,11,FALSE))," ",VLOOKUP(TRIM(D110),ALL_SOMIFA!$A$1:$V$2721,11,FALSE)))</f>
        <v xml:space="preserve"> </v>
      </c>
      <c r="O110" t="str">
        <f>IF(ISBLANK(VLOOKUP(TRIM(D110),ALL_SOMIFA!$A$1:$V$2721,12,FALSE)),"",IF(ISERROR(VLOOKUP(TRIM(D110),ALL_SOMIFA!$A$1:$V$2721,12,FALSE))," ",VLOOKUP(TRIM(D110),ALL_SOMIFA!$A$1:$V$2721,12,FALSE)))</f>
        <v xml:space="preserve"> </v>
      </c>
      <c r="P110" t="str">
        <f>IF(ISBLANK(VLOOKUP(TRIM(D110),ALL_SOMIFA!$A$1:$V$2721,13,FALSE)),"",IF(ISERROR(VLOOKUP(TRIM(D110),ALL_SOMIFA!$A$1:$V$2721,13,FALSE))," ",VLOOKUP(TRIM(D110),ALL_SOMIFA!$A$1:$V$2721,13,FALSE)))</f>
        <v xml:space="preserve"> </v>
      </c>
      <c r="Q110" t="str">
        <f>IF(ISBLANK(VLOOKUP(TRIM(D110),ALL_SOMIFA!$A$1:$V$2721,14,FALSE)),"",IF(ISERROR(VLOOKUP(TRIM(D110),ALL_SOMIFA!$A$1:$V$2721,14,FALSE))," ",VLOOKUP(TRIM(D110),ALL_SOMIFA!$A$1:$V$2721,14,FALSE)))</f>
        <v xml:space="preserve"> </v>
      </c>
      <c r="R110" t="str">
        <f>IF(ISBLANK(VLOOKUP(TRIM(D110),ALL_SOMIFA!$A$1:$V$2721,15,FALSE)),"",IF(ISERROR(VLOOKUP(TRIM(D110),ALL_SOMIFA!$A$1:$V$2721,15,FALSE))," ",VLOOKUP(TRIM(D110),ALL_SOMIFA!$A$1:$V$2721,15,FALSE)))</f>
        <v xml:space="preserve"> </v>
      </c>
      <c r="S110" t="str">
        <f>IF(ISBLANK(VLOOKUP(TRIM(D110),ALL_SOMIFA!$A$1:$V$2721,16,FALSE)),"",IF(ISERROR(VLOOKUP(TRIM(D110),ALL_SOMIFA!$A$1:$V$2721,16,FALSE))," ",VLOOKUP(TRIM(D110),ALL_SOMIFA!$A$1:$V$2721,16,FALSE)))</f>
        <v xml:space="preserve"> </v>
      </c>
      <c r="T110" t="str">
        <f>IF(ISBLANK(VLOOKUP(TRIM(D110),ALL_SOMIFA!$A$1:$V$2721,17,FALSE)),"",IF(ISERROR(VLOOKUP(TRIM(D110),ALL_SOMIFA!$A$1:$V$2721,17,FALSE))," ",VLOOKUP(TRIM(D110),ALL_SOMIFA!$A$1:$V$2721,17,FALSE)))</f>
        <v xml:space="preserve"> </v>
      </c>
      <c r="U110" t="str">
        <f>IF(ISBLANK(VLOOKUP(TRIM(D110),ALL_SOMIFA!$A$1:$V$2721,18,FALSE)),"",IF(ISERROR(VLOOKUP(TRIM(D110),ALL_SOMIFA!$A$1:$V$2721,18,FALSE))," ",VLOOKUP(TRIM(D110),ALL_SOMIFA!$A$1:$V$2721,18,FALSE)))</f>
        <v xml:space="preserve"> </v>
      </c>
      <c r="V110" t="str">
        <f>IF(ISBLANK(VLOOKUP(TRIM(D110),ALL_SOMIFA!$A$1:$V$2721,19,FALSE)),"",IF(ISERROR(VLOOKUP(TRIM(D110),ALL_SOMIFA!$A$1:$V$2721,19,FALSE))," ",VLOOKUP(TRIM(D110),ALL_SOMIFA!$A$1:$V$2721,19,FALSE)))</f>
        <v xml:space="preserve"> </v>
      </c>
      <c r="W110" t="str">
        <f>IF(ISBLANK(VLOOKUP(TRIM(D110),ALL_SOMIFA!$A$1:$V$2721,20,FALSE)),"",IF(ISERROR(VLOOKUP(TRIM(D110),ALL_SOMIFA!$A$1:$V$2721,20,FALSE))," ",VLOOKUP(TRIM(D110),ALL_SOMIFA!$A$1:$V$2721,20,FALSE)))</f>
        <v xml:space="preserve"> </v>
      </c>
      <c r="X110" t="str">
        <f>IF(ISBLANK(VLOOKUP(TRIM(D110),ALL_SOMIFA!$A$1:$V$2721,21,FALSE)),"",IF(ISERROR(VLOOKUP(TRIM(D110),ALL_SOMIFA!$A$1:$V$2721,21,FALSE))," ",VLOOKUP(TRIM(D110),ALL_SOMIFA!$A$1:$V$2721,21,FALSE)))</f>
        <v xml:space="preserve"> </v>
      </c>
      <c r="Y110" t="str">
        <f>IF(ISBLANK(VLOOKUP(TRIM(D110),ALL_SOMIFA!$A$1:$V$2721,22,FALSE)),"",IF(ISERROR(VLOOKUP(TRIM(D110),ALL_SOMIFA!$A$1:$V$2721,22,FALSE))," ",VLOOKUP(TRIM(D110),ALL_SOMIFA!$A$1:$V$2721,22,FALSE)))</f>
        <v xml:space="preserve"> </v>
      </c>
    </row>
    <row r="111" spans="1:79" ht="12.75" customHeight="1" x14ac:dyDescent="0.2">
      <c r="A111" s="26" t="s">
        <v>315</v>
      </c>
      <c r="B111" s="18" t="s">
        <v>123</v>
      </c>
      <c r="C111" s="141" t="s">
        <v>269</v>
      </c>
      <c r="D111" s="19" t="s">
        <v>581</v>
      </c>
      <c r="E111" s="20">
        <v>35955</v>
      </c>
      <c r="F111" s="26" t="s">
        <v>198</v>
      </c>
      <c r="G111" s="30" t="s">
        <v>415</v>
      </c>
      <c r="H111" s="26" t="s">
        <v>302</v>
      </c>
      <c r="I111" s="18" t="s">
        <v>154</v>
      </c>
      <c r="J111" s="18" t="s">
        <v>336</v>
      </c>
      <c r="K111" s="26" t="s">
        <v>315</v>
      </c>
      <c r="L111" s="26" t="s">
        <v>247</v>
      </c>
      <c r="M111" s="18" t="s">
        <v>329</v>
      </c>
      <c r="N111" s="18" t="s">
        <v>330</v>
      </c>
      <c r="O111" s="18" t="s">
        <v>273</v>
      </c>
      <c r="P111" s="19" t="s">
        <v>241</v>
      </c>
      <c r="Q111" s="19" t="s">
        <v>329</v>
      </c>
      <c r="R111" s="19" t="s">
        <v>330</v>
      </c>
      <c r="S111" s="30" t="s">
        <v>241</v>
      </c>
      <c r="T111" s="19"/>
      <c r="U111" s="19"/>
      <c r="V111" s="30"/>
      <c r="W111" s="19"/>
      <c r="X111" s="19"/>
      <c r="Y111" s="30"/>
      <c r="Z111" s="19"/>
      <c r="AA111" s="19"/>
      <c r="AB111" s="30"/>
      <c r="AC111" s="19"/>
      <c r="AD111" s="19"/>
      <c r="AE111" s="19"/>
      <c r="AF111" s="19"/>
      <c r="AG111" s="19"/>
      <c r="AH111" s="19"/>
      <c r="AI111" s="19"/>
      <c r="AJ111" s="19"/>
      <c r="AK111" s="19"/>
      <c r="AL111" s="19"/>
      <c r="AM111" s="19"/>
      <c r="AN111" s="19"/>
      <c r="AO111" s="19"/>
      <c r="AP111" s="19"/>
      <c r="AQ111" s="19"/>
      <c r="AR111" s="19"/>
      <c r="AS111" s="19"/>
      <c r="AT111" s="19"/>
      <c r="AU111" s="19"/>
      <c r="AV111" s="19"/>
      <c r="AW111" s="19"/>
    </row>
    <row r="112" spans="1:79" x14ac:dyDescent="0.2">
      <c r="A112" s="26" t="s">
        <v>329</v>
      </c>
      <c r="B112" s="18" t="s">
        <v>195</v>
      </c>
      <c r="C112" s="141" t="s">
        <v>266</v>
      </c>
      <c r="D112" s="22" t="s">
        <v>599</v>
      </c>
      <c r="E112" s="23">
        <v>36250</v>
      </c>
      <c r="F112" s="24" t="s">
        <v>90</v>
      </c>
      <c r="G112" s="22" t="s">
        <v>99</v>
      </c>
      <c r="H112" s="26" t="s">
        <v>189</v>
      </c>
      <c r="I112" s="18"/>
      <c r="J112" s="18"/>
      <c r="K112" t="s">
        <v>315</v>
      </c>
      <c r="L112" t="s">
        <v>216</v>
      </c>
      <c r="M112" s="18" t="s">
        <v>329</v>
      </c>
      <c r="N112" s="18" t="s">
        <v>195</v>
      </c>
      <c r="O112" s="18" t="s">
        <v>224</v>
      </c>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row>
    <row r="113" spans="1:79" x14ac:dyDescent="0.2">
      <c r="A113" s="26"/>
      <c r="B113" s="34"/>
      <c r="C113" s="141"/>
      <c r="D113" s="19" t="s">
        <v>573</v>
      </c>
      <c r="E113" s="20">
        <v>34992</v>
      </c>
      <c r="F113" s="19" t="s">
        <v>121</v>
      </c>
      <c r="G113" s="19" t="s">
        <v>574</v>
      </c>
      <c r="H113" s="26" t="s">
        <v>288</v>
      </c>
      <c r="I113" s="34" t="s">
        <v>175</v>
      </c>
      <c r="J113" s="18" t="s">
        <v>247</v>
      </c>
      <c r="K113" s="26" t="s">
        <v>575</v>
      </c>
      <c r="L113" s="26" t="s">
        <v>339</v>
      </c>
      <c r="M113" s="34" t="s">
        <v>313</v>
      </c>
      <c r="N113" s="34" t="s">
        <v>330</v>
      </c>
      <c r="O113" s="34" t="s">
        <v>248</v>
      </c>
      <c r="P113" s="19" t="s">
        <v>576</v>
      </c>
      <c r="Q113" s="19" t="s">
        <v>238</v>
      </c>
      <c r="R113" s="19" t="s">
        <v>479</v>
      </c>
      <c r="S113" s="19" t="s">
        <v>577</v>
      </c>
      <c r="T113" s="19" t="s">
        <v>315</v>
      </c>
      <c r="U113" s="19" t="s">
        <v>330</v>
      </c>
      <c r="V113" s="19" t="s">
        <v>266</v>
      </c>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row>
    <row r="114" spans="1:79" x14ac:dyDescent="0.2">
      <c r="A114" s="26"/>
      <c r="B114" s="34"/>
      <c r="C114" s="141"/>
      <c r="D114" s="19" t="s">
        <v>582</v>
      </c>
      <c r="E114" s="20">
        <v>35322</v>
      </c>
      <c r="F114" s="19" t="s">
        <v>428</v>
      </c>
      <c r="G114" s="19" t="s">
        <v>516</v>
      </c>
      <c r="H114" s="26" t="s">
        <v>302</v>
      </c>
      <c r="I114" s="34" t="s">
        <v>84</v>
      </c>
      <c r="J114" s="18" t="s">
        <v>193</v>
      </c>
      <c r="K114" s="26" t="s">
        <v>329</v>
      </c>
      <c r="L114" s="26" t="s">
        <v>203</v>
      </c>
      <c r="M114" s="34" t="s">
        <v>575</v>
      </c>
      <c r="N114" s="34" t="s">
        <v>583</v>
      </c>
      <c r="O114" s="34" t="s">
        <v>266</v>
      </c>
      <c r="P114" s="19" t="s">
        <v>248</v>
      </c>
      <c r="Q114" s="19" t="s">
        <v>288</v>
      </c>
      <c r="R114" s="19" t="s">
        <v>327</v>
      </c>
      <c r="S114" s="19" t="s">
        <v>251</v>
      </c>
      <c r="T114" s="19" t="s">
        <v>308</v>
      </c>
      <c r="U114" s="19" t="s">
        <v>454</v>
      </c>
      <c r="V114" s="19" t="s">
        <v>576</v>
      </c>
      <c r="W114" s="19" t="s">
        <v>305</v>
      </c>
      <c r="X114" s="19" t="s">
        <v>454</v>
      </c>
      <c r="Y114" s="19" t="s">
        <v>540</v>
      </c>
      <c r="Z114" s="19"/>
      <c r="AA114" s="19"/>
      <c r="AB114" s="19"/>
      <c r="AC114" s="19">
        <v>0</v>
      </c>
      <c r="AD114" s="19">
        <v>0</v>
      </c>
      <c r="AE114" s="19">
        <v>0</v>
      </c>
      <c r="AF114" s="19">
        <v>0</v>
      </c>
      <c r="AG114" s="19">
        <v>0</v>
      </c>
      <c r="AH114" s="19">
        <v>0</v>
      </c>
      <c r="AI114" s="19">
        <v>0</v>
      </c>
      <c r="AJ114" s="19">
        <v>0</v>
      </c>
      <c r="AK114" s="19">
        <v>0</v>
      </c>
      <c r="AL114" s="19">
        <v>0</v>
      </c>
      <c r="AM114" s="19">
        <v>0</v>
      </c>
      <c r="AN114" s="19">
        <v>0</v>
      </c>
      <c r="AO114" s="19">
        <v>0</v>
      </c>
      <c r="AP114" s="19">
        <v>0</v>
      </c>
      <c r="AQ114" s="19">
        <v>0</v>
      </c>
      <c r="AR114" s="19">
        <v>0</v>
      </c>
      <c r="AS114" s="19">
        <v>0</v>
      </c>
      <c r="AT114" s="19">
        <v>0</v>
      </c>
      <c r="AU114" s="19">
        <v>0</v>
      </c>
      <c r="AV114" s="19">
        <v>0</v>
      </c>
      <c r="AW114" s="19">
        <v>0</v>
      </c>
    </row>
    <row r="115" spans="1:79" x14ac:dyDescent="0.2">
      <c r="A115" s="26"/>
      <c r="B115" s="18"/>
      <c r="C115" s="141"/>
      <c r="D115" s="19" t="s">
        <v>584</v>
      </c>
      <c r="E115" s="20">
        <v>34308</v>
      </c>
      <c r="F115" s="19" t="s">
        <v>585</v>
      </c>
      <c r="G115" s="19" t="s">
        <v>404</v>
      </c>
      <c r="H115" s="26" t="s">
        <v>302</v>
      </c>
      <c r="I115" s="18" t="s">
        <v>200</v>
      </c>
      <c r="J115" s="18" t="s">
        <v>193</v>
      </c>
      <c r="K115" s="26" t="s">
        <v>315</v>
      </c>
      <c r="L115" s="26" t="s">
        <v>266</v>
      </c>
      <c r="M115" s="18" t="s">
        <v>298</v>
      </c>
      <c r="N115" s="18" t="s">
        <v>195</v>
      </c>
      <c r="O115" s="18" t="s">
        <v>241</v>
      </c>
      <c r="P115" s="19" t="s">
        <v>240</v>
      </c>
      <c r="Q115" s="19" t="s">
        <v>308</v>
      </c>
      <c r="R115" s="19" t="s">
        <v>215</v>
      </c>
      <c r="S115" s="19" t="s">
        <v>586</v>
      </c>
      <c r="T115" s="19" t="s">
        <v>329</v>
      </c>
      <c r="U115" s="19"/>
      <c r="V115" s="19" t="s">
        <v>339</v>
      </c>
      <c r="W115" s="19" t="s">
        <v>298</v>
      </c>
      <c r="X115" s="19" t="s">
        <v>215</v>
      </c>
      <c r="Y115" s="19" t="s">
        <v>339</v>
      </c>
      <c r="Z115" s="19" t="s">
        <v>298</v>
      </c>
      <c r="AA115" s="19" t="s">
        <v>215</v>
      </c>
      <c r="AB115" s="19" t="s">
        <v>587</v>
      </c>
      <c r="AC115" s="19">
        <v>0</v>
      </c>
      <c r="AD115" s="19">
        <v>0</v>
      </c>
      <c r="AE115" s="19">
        <v>0</v>
      </c>
      <c r="AF115" s="19">
        <v>0</v>
      </c>
      <c r="AG115" s="19">
        <v>0</v>
      </c>
      <c r="AH115" s="19">
        <v>0</v>
      </c>
      <c r="AI115" s="19"/>
      <c r="AJ115" s="19"/>
      <c r="AK115" s="19"/>
      <c r="AL115" s="19"/>
      <c r="AM115" s="19"/>
      <c r="AN115" s="19"/>
      <c r="AO115" s="19">
        <v>0</v>
      </c>
      <c r="AP115" s="19">
        <v>0</v>
      </c>
      <c r="AQ115" s="19">
        <v>0</v>
      </c>
      <c r="AR115" s="19">
        <v>0</v>
      </c>
      <c r="AS115" s="19">
        <v>0</v>
      </c>
      <c r="AT115" s="19">
        <v>0</v>
      </c>
      <c r="AU115" s="19">
        <v>0</v>
      </c>
      <c r="AV115" s="19">
        <v>0</v>
      </c>
      <c r="AW115" s="19">
        <v>0</v>
      </c>
    </row>
    <row r="116" spans="1:79" x14ac:dyDescent="0.2">
      <c r="A116" s="26"/>
      <c r="B116" s="18"/>
      <c r="C116" s="141"/>
      <c r="D116" s="19" t="s">
        <v>590</v>
      </c>
      <c r="E116" s="20">
        <v>35053</v>
      </c>
      <c r="F116" s="19" t="s">
        <v>137</v>
      </c>
      <c r="G116" s="19" t="s">
        <v>591</v>
      </c>
      <c r="H116" s="26" t="s">
        <v>189</v>
      </c>
      <c r="I116" s="18"/>
      <c r="J116" s="18"/>
      <c r="K116" t="s">
        <v>329</v>
      </c>
      <c r="L116" t="s">
        <v>592</v>
      </c>
      <c r="M116" s="18" t="s">
        <v>284</v>
      </c>
      <c r="N116" s="18" t="s">
        <v>261</v>
      </c>
      <c r="O116" s="18" t="s">
        <v>593</v>
      </c>
      <c r="P116" s="19" t="s">
        <v>594</v>
      </c>
      <c r="Q116" s="19" t="s">
        <v>595</v>
      </c>
      <c r="R116" s="19" t="s">
        <v>261</v>
      </c>
      <c r="S116" s="19" t="s">
        <v>596</v>
      </c>
      <c r="T116" s="19" t="s">
        <v>597</v>
      </c>
      <c r="U116" s="19"/>
      <c r="V116" s="19" t="s">
        <v>598</v>
      </c>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row>
    <row r="117" spans="1:79" s="25" customFormat="1" x14ac:dyDescent="0.2">
      <c r="B117" s="18"/>
      <c r="C117" s="141"/>
      <c r="D117" s="19"/>
      <c r="E117" s="20"/>
      <c r="F117" s="19"/>
      <c r="G117" s="19"/>
      <c r="I117" s="18"/>
      <c r="J117" s="18"/>
      <c r="K117"/>
      <c r="L117"/>
      <c r="M117" s="18"/>
      <c r="N117" s="18"/>
      <c r="O117" s="18"/>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row>
    <row r="118" spans="1:79" s="25" customFormat="1" ht="12.75" customHeight="1" x14ac:dyDescent="0.2">
      <c r="A118" s="26" t="s">
        <v>351</v>
      </c>
      <c r="B118" s="18" t="s">
        <v>140</v>
      </c>
      <c r="C118" s="142" t="s">
        <v>359</v>
      </c>
      <c r="D118" s="22" t="s">
        <v>600</v>
      </c>
      <c r="E118" s="23">
        <v>36287</v>
      </c>
      <c r="F118" s="24" t="s">
        <v>191</v>
      </c>
      <c r="G118" s="22" t="s">
        <v>99</v>
      </c>
      <c r="H118" s="26" t="s">
        <v>351</v>
      </c>
      <c r="I118" s="18" t="s">
        <v>145</v>
      </c>
      <c r="J118" s="18" t="s">
        <v>196</v>
      </c>
      <c r="K118" s="26" t="s">
        <v>351</v>
      </c>
      <c r="L118" s="26" t="s">
        <v>601</v>
      </c>
      <c r="M118" s="18" t="s">
        <v>340</v>
      </c>
      <c r="N118" s="18" t="s">
        <v>140</v>
      </c>
      <c r="O118" s="18" t="s">
        <v>359</v>
      </c>
    </row>
    <row r="119" spans="1:79" ht="12.75" customHeight="1" x14ac:dyDescent="0.2">
      <c r="A119" s="26" t="s">
        <v>332</v>
      </c>
      <c r="B119" s="18" t="s">
        <v>215</v>
      </c>
      <c r="C119" s="141" t="s">
        <v>359</v>
      </c>
      <c r="D119" s="19" t="s">
        <v>606</v>
      </c>
      <c r="E119" s="20">
        <v>34851</v>
      </c>
      <c r="F119" s="19" t="s">
        <v>607</v>
      </c>
      <c r="G119" s="19" t="s">
        <v>490</v>
      </c>
      <c r="H119" s="26" t="s">
        <v>370</v>
      </c>
      <c r="I119" s="18" t="s">
        <v>285</v>
      </c>
      <c r="J119" s="18" t="s">
        <v>608</v>
      </c>
      <c r="K119" s="26" t="s">
        <v>332</v>
      </c>
      <c r="L119" s="26" t="s">
        <v>609</v>
      </c>
      <c r="M119" s="18" t="s">
        <v>340</v>
      </c>
      <c r="N119" s="18" t="s">
        <v>192</v>
      </c>
      <c r="O119" s="18" t="s">
        <v>610</v>
      </c>
      <c r="P119" s="19" t="s">
        <v>341</v>
      </c>
      <c r="Q119" s="19" t="s">
        <v>340</v>
      </c>
      <c r="R119" s="19" t="s">
        <v>285</v>
      </c>
      <c r="S119" s="19" t="s">
        <v>369</v>
      </c>
      <c r="T119" s="19" t="s">
        <v>340</v>
      </c>
      <c r="U119" s="19" t="s">
        <v>192</v>
      </c>
      <c r="V119" s="19" t="s">
        <v>341</v>
      </c>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row>
    <row r="120" spans="1:79" x14ac:dyDescent="0.2">
      <c r="A120" t="s">
        <v>340</v>
      </c>
      <c r="B120" s="33" t="s">
        <v>324</v>
      </c>
      <c r="C120" s="141" t="s">
        <v>617</v>
      </c>
      <c r="D120" t="s">
        <v>618</v>
      </c>
      <c r="E120" s="40">
        <v>37667</v>
      </c>
      <c r="F120" t="s">
        <v>619</v>
      </c>
      <c r="G120" s="19" t="s">
        <v>115</v>
      </c>
      <c r="H120" t="s">
        <v>340</v>
      </c>
      <c r="I120" s="33" t="s">
        <v>549</v>
      </c>
      <c r="J120" s="18" t="s">
        <v>341</v>
      </c>
      <c r="K120" t="str">
        <f>IF(ISBLANK(VLOOKUP(TRIM(D120),ALL_SOMIFA!$A$1:$V$2721,8,FALSE)),"",IF(ISERROR(VLOOKUP(TRIM(D120),ALL_SOMIFA!$A$1:$V$2721,8,FALSE))," ",VLOOKUP(TRIM(D120),ALL_SOMIFA!$A$1:$V$2721,8,FALSE)))</f>
        <v xml:space="preserve"> </v>
      </c>
      <c r="L120" t="str">
        <f>IF(ISBLANK(VLOOKUP(TRIM(D120),ALL_SOMIFA!$A$1:$V$2721,9,FALSE)),"",IF(ISERROR(VLOOKUP(TRIM(D120),ALL_SOMIFA!$A$1:$V$2721,9,FALSE))," ",VLOOKUP(TRIM(D120),ALL_SOMIFA!$A$1:$V$2721,9,FALSE)))</f>
        <v xml:space="preserve"> </v>
      </c>
      <c r="M120" s="33" t="str">
        <f>IF(ISBLANK(VLOOKUP(TRIM(D120),ALL_SOMIFA!$A$1:$V$2721,10,FALSE)),"",IF(ISERROR(VLOOKUP(TRIM(D120),ALL_SOMIFA!$A$1:$V$2721,10,FALSE))," ",VLOOKUP(TRIM(D120),ALL_SOMIFA!$A$1:$V$2721,10,FALSE)))</f>
        <v xml:space="preserve"> </v>
      </c>
      <c r="N120" s="33" t="str">
        <f>IF(ISBLANK(VLOOKUP(TRIM(D120),ALL_SOMIFA!$A$1:$V$2721,11,FALSE)),"",IF(ISERROR(VLOOKUP(TRIM(D120),ALL_SOMIFA!$A$1:$V$2721,11,FALSE))," ",VLOOKUP(TRIM(D120),ALL_SOMIFA!$A$1:$V$2721,11,FALSE)))</f>
        <v xml:space="preserve"> </v>
      </c>
      <c r="O120" s="33" t="str">
        <f>IF(ISBLANK(VLOOKUP(TRIM(D120),ALL_SOMIFA!$A$1:$V$2721,12,FALSE)),"",IF(ISERROR(VLOOKUP(TRIM(D120),ALL_SOMIFA!$A$1:$V$2721,12,FALSE))," ",VLOOKUP(TRIM(D120),ALL_SOMIFA!$A$1:$V$2721,12,FALSE)))</f>
        <v xml:space="preserve"> </v>
      </c>
      <c r="P120" t="str">
        <f>IF(ISBLANK(VLOOKUP(TRIM(D120),ALL_SOMIFA!$A$1:$V$2721,13,FALSE)),"",IF(ISERROR(VLOOKUP(TRIM(D120),ALL_SOMIFA!$A$1:$V$2721,13,FALSE))," ",VLOOKUP(TRIM(D120),ALL_SOMIFA!$A$1:$V$2721,13,FALSE)))</f>
        <v xml:space="preserve"> </v>
      </c>
      <c r="Q120" t="str">
        <f>IF(ISBLANK(VLOOKUP(TRIM(D120),ALL_SOMIFA!$A$1:$V$2721,14,FALSE)),"",IF(ISERROR(VLOOKUP(TRIM(D120),ALL_SOMIFA!$A$1:$V$2721,14,FALSE))," ",VLOOKUP(TRIM(D120),ALL_SOMIFA!$A$1:$V$2721,14,FALSE)))</f>
        <v xml:space="preserve"> </v>
      </c>
      <c r="R120" t="str">
        <f>IF(ISBLANK(VLOOKUP(TRIM(D120),ALL_SOMIFA!$A$1:$V$2721,15,FALSE)),"",IF(ISERROR(VLOOKUP(TRIM(D120),ALL_SOMIFA!$A$1:$V$2721,15,FALSE))," ",VLOOKUP(TRIM(D120),ALL_SOMIFA!$A$1:$V$2721,15,FALSE)))</f>
        <v xml:space="preserve"> </v>
      </c>
      <c r="S120" t="str">
        <f>IF(ISBLANK(VLOOKUP(TRIM(D120),ALL_SOMIFA!$A$1:$V$2721,16,FALSE)),"",IF(ISERROR(VLOOKUP(TRIM(D120),ALL_SOMIFA!$A$1:$V$2721,16,FALSE))," ",VLOOKUP(TRIM(D120),ALL_SOMIFA!$A$1:$V$2721,16,FALSE)))</f>
        <v xml:space="preserve"> </v>
      </c>
      <c r="T120" t="str">
        <f>IF(ISBLANK(VLOOKUP(TRIM(D120),ALL_SOMIFA!$A$1:$V$2721,17,FALSE)),"",IF(ISERROR(VLOOKUP(TRIM(D120),ALL_SOMIFA!$A$1:$V$2721,17,FALSE))," ",VLOOKUP(TRIM(D120),ALL_SOMIFA!$A$1:$V$2721,17,FALSE)))</f>
        <v xml:space="preserve"> </v>
      </c>
      <c r="U120" t="str">
        <f>IF(ISBLANK(VLOOKUP(TRIM(D120),ALL_SOMIFA!$A$1:$V$2721,18,FALSE)),"",IF(ISERROR(VLOOKUP(TRIM(D120),ALL_SOMIFA!$A$1:$V$2721,18,FALSE))," ",VLOOKUP(TRIM(D120),ALL_SOMIFA!$A$1:$V$2721,18,FALSE)))</f>
        <v xml:space="preserve"> </v>
      </c>
      <c r="V120" t="str">
        <f>IF(ISBLANK(VLOOKUP(TRIM(D120),ALL_SOMIFA!$A$1:$V$2721,19,FALSE)),"",IF(ISERROR(VLOOKUP(TRIM(D120),ALL_SOMIFA!$A$1:$V$2721,19,FALSE))," ",VLOOKUP(TRIM(D120),ALL_SOMIFA!$A$1:$V$2721,19,FALSE)))</f>
        <v xml:space="preserve"> </v>
      </c>
      <c r="W120" t="str">
        <f>IF(ISBLANK(VLOOKUP(TRIM(D120),ALL_SOMIFA!$A$1:$V$2721,20,FALSE)),"",IF(ISERROR(VLOOKUP(TRIM(D120),ALL_SOMIFA!$A$1:$V$2721,20,FALSE))," ",VLOOKUP(TRIM(D120),ALL_SOMIFA!$A$1:$V$2721,20,FALSE)))</f>
        <v xml:space="preserve"> </v>
      </c>
      <c r="X120" t="str">
        <f>IF(ISBLANK(VLOOKUP(TRIM(D120),ALL_SOMIFA!$A$1:$V$2721,21,FALSE)),"",IF(ISERROR(VLOOKUP(TRIM(D120),ALL_SOMIFA!$A$1:$V$2721,21,FALSE))," ",VLOOKUP(TRIM(D120),ALL_SOMIFA!$A$1:$V$2721,21,FALSE)))</f>
        <v xml:space="preserve"> </v>
      </c>
      <c r="Y120" t="str">
        <f>IF(ISBLANK(VLOOKUP(TRIM(D120),ALL_SOMIFA!$A$1:$V$2721,22,FALSE)),"",IF(ISERROR(VLOOKUP(TRIM(D120),ALL_SOMIFA!$A$1:$V$2721,22,FALSE))," ",VLOOKUP(TRIM(D120),ALL_SOMIFA!$A$1:$V$2721,22,FALSE)))</f>
        <v xml:space="preserve"> </v>
      </c>
    </row>
    <row r="121" spans="1:79" x14ac:dyDescent="0.2">
      <c r="A121" t="s">
        <v>340</v>
      </c>
      <c r="B121" s="33" t="s">
        <v>140</v>
      </c>
      <c r="C121" s="141" t="s">
        <v>341</v>
      </c>
      <c r="D121" t="s">
        <v>620</v>
      </c>
      <c r="E121" s="40">
        <v>36563</v>
      </c>
      <c r="F121" t="s">
        <v>172</v>
      </c>
      <c r="G121" s="19" t="s">
        <v>621</v>
      </c>
      <c r="H121" t="s">
        <v>340</v>
      </c>
      <c r="I121" s="33" t="s">
        <v>145</v>
      </c>
      <c r="J121" s="18" t="s">
        <v>382</v>
      </c>
      <c r="K121" t="str">
        <f>IF(ISBLANK(VLOOKUP(TRIM(D121),ALL_SOMIFA!$A$1:$V$2721,8,FALSE)),"",IF(ISERROR(VLOOKUP(TRIM(D121),ALL_SOMIFA!$A$1:$V$2721,8,FALSE))," ",VLOOKUP(TRIM(D121),ALL_SOMIFA!$A$1:$V$2721,8,FALSE)))</f>
        <v xml:space="preserve"> </v>
      </c>
      <c r="L121" t="str">
        <f>IF(ISBLANK(VLOOKUP(TRIM(D121),ALL_SOMIFA!$A$1:$V$2721,9,FALSE)),"",IF(ISERROR(VLOOKUP(TRIM(D121),ALL_SOMIFA!$A$1:$V$2721,9,FALSE))," ",VLOOKUP(TRIM(D121),ALL_SOMIFA!$A$1:$V$2721,9,FALSE)))</f>
        <v xml:space="preserve"> </v>
      </c>
      <c r="M121" s="33" t="str">
        <f>IF(ISBLANK(VLOOKUP(TRIM(D121),ALL_SOMIFA!$A$1:$V$2721,10,FALSE)),"",IF(ISERROR(VLOOKUP(TRIM(D121),ALL_SOMIFA!$A$1:$V$2721,10,FALSE))," ",VLOOKUP(TRIM(D121),ALL_SOMIFA!$A$1:$V$2721,10,FALSE)))</f>
        <v xml:space="preserve"> </v>
      </c>
      <c r="N121" s="33" t="str">
        <f>IF(ISBLANK(VLOOKUP(TRIM(D121),ALL_SOMIFA!$A$1:$V$2721,11,FALSE)),"",IF(ISERROR(VLOOKUP(TRIM(D121),ALL_SOMIFA!$A$1:$V$2721,11,FALSE))," ",VLOOKUP(TRIM(D121),ALL_SOMIFA!$A$1:$V$2721,11,FALSE)))</f>
        <v xml:space="preserve"> </v>
      </c>
      <c r="O121" s="33" t="str">
        <f>IF(ISBLANK(VLOOKUP(TRIM(D121),ALL_SOMIFA!$A$1:$V$2721,12,FALSE)),"",IF(ISERROR(VLOOKUP(TRIM(D121),ALL_SOMIFA!$A$1:$V$2721,12,FALSE))," ",VLOOKUP(TRIM(D121),ALL_SOMIFA!$A$1:$V$2721,12,FALSE)))</f>
        <v xml:space="preserve"> </v>
      </c>
      <c r="P121" t="str">
        <f>IF(ISBLANK(VLOOKUP(TRIM(D121),ALL_SOMIFA!$A$1:$V$2721,13,FALSE)),"",IF(ISERROR(VLOOKUP(TRIM(D121),ALL_SOMIFA!$A$1:$V$2721,13,FALSE))," ",VLOOKUP(TRIM(D121),ALL_SOMIFA!$A$1:$V$2721,13,FALSE)))</f>
        <v xml:space="preserve"> </v>
      </c>
      <c r="Q121" t="str">
        <f>IF(ISBLANK(VLOOKUP(TRIM(D121),ALL_SOMIFA!$A$1:$V$2721,14,FALSE)),"",IF(ISERROR(VLOOKUP(TRIM(D121),ALL_SOMIFA!$A$1:$V$2721,14,FALSE))," ",VLOOKUP(TRIM(D121),ALL_SOMIFA!$A$1:$V$2721,14,FALSE)))</f>
        <v xml:space="preserve"> </v>
      </c>
      <c r="R121" t="str">
        <f>IF(ISBLANK(VLOOKUP(TRIM(D121),ALL_SOMIFA!$A$1:$V$2721,15,FALSE)),"",IF(ISERROR(VLOOKUP(TRIM(D121),ALL_SOMIFA!$A$1:$V$2721,15,FALSE))," ",VLOOKUP(TRIM(D121),ALL_SOMIFA!$A$1:$V$2721,15,FALSE)))</f>
        <v xml:space="preserve"> </v>
      </c>
      <c r="S121" t="str">
        <f>IF(ISBLANK(VLOOKUP(TRIM(D121),ALL_SOMIFA!$A$1:$V$2721,16,FALSE)),"",IF(ISERROR(VLOOKUP(TRIM(D121),ALL_SOMIFA!$A$1:$V$2721,16,FALSE))," ",VLOOKUP(TRIM(D121),ALL_SOMIFA!$A$1:$V$2721,16,FALSE)))</f>
        <v xml:space="preserve"> </v>
      </c>
      <c r="T121" t="str">
        <f>IF(ISBLANK(VLOOKUP(TRIM(D121),ALL_SOMIFA!$A$1:$V$2721,17,FALSE)),"",IF(ISERROR(VLOOKUP(TRIM(D121),ALL_SOMIFA!$A$1:$V$2721,17,FALSE))," ",VLOOKUP(TRIM(D121),ALL_SOMIFA!$A$1:$V$2721,17,FALSE)))</f>
        <v xml:space="preserve"> </v>
      </c>
      <c r="U121" t="str">
        <f>IF(ISBLANK(VLOOKUP(TRIM(D121),ALL_SOMIFA!$A$1:$V$2721,18,FALSE)),"",IF(ISERROR(VLOOKUP(TRIM(D121),ALL_SOMIFA!$A$1:$V$2721,18,FALSE))," ",VLOOKUP(TRIM(D121),ALL_SOMIFA!$A$1:$V$2721,18,FALSE)))</f>
        <v xml:space="preserve"> </v>
      </c>
      <c r="V121" t="str">
        <f>IF(ISBLANK(VLOOKUP(TRIM(D121),ALL_SOMIFA!$A$1:$V$2721,19,FALSE)),"",IF(ISERROR(VLOOKUP(TRIM(D121),ALL_SOMIFA!$A$1:$V$2721,19,FALSE))," ",VLOOKUP(TRIM(D121),ALL_SOMIFA!$A$1:$V$2721,19,FALSE)))</f>
        <v xml:space="preserve"> </v>
      </c>
      <c r="W121" t="str">
        <f>IF(ISBLANK(VLOOKUP(TRIM(D121),ALL_SOMIFA!$A$1:$V$2721,20,FALSE)),"",IF(ISERROR(VLOOKUP(TRIM(D121),ALL_SOMIFA!$A$1:$V$2721,20,FALSE))," ",VLOOKUP(TRIM(D121),ALL_SOMIFA!$A$1:$V$2721,20,FALSE)))</f>
        <v xml:space="preserve"> </v>
      </c>
      <c r="X121" t="str">
        <f>IF(ISBLANK(VLOOKUP(TRIM(D121),ALL_SOMIFA!$A$1:$V$2721,21,FALSE)),"",IF(ISERROR(VLOOKUP(TRIM(D121),ALL_SOMIFA!$A$1:$V$2721,21,FALSE))," ",VLOOKUP(TRIM(D121),ALL_SOMIFA!$A$1:$V$2721,21,FALSE)))</f>
        <v xml:space="preserve"> </v>
      </c>
      <c r="Y121" t="str">
        <f>IF(ISBLANK(VLOOKUP(TRIM(D121),ALL_SOMIFA!$A$1:$V$2721,22,FALSE)),"",IF(ISERROR(VLOOKUP(TRIM(D121),ALL_SOMIFA!$A$1:$V$2721,22,FALSE))," ",VLOOKUP(TRIM(D121),ALL_SOMIFA!$A$1:$V$2721,22,FALSE)))</f>
        <v xml:space="preserve"> </v>
      </c>
    </row>
    <row r="122" spans="1:79" x14ac:dyDescent="0.2">
      <c r="A122" s="108" t="s">
        <v>340</v>
      </c>
      <c r="B122" s="108" t="s">
        <v>232</v>
      </c>
      <c r="C122" s="142" t="s">
        <v>346</v>
      </c>
      <c r="D122" s="19" t="s">
        <v>5132</v>
      </c>
      <c r="E122" s="27">
        <v>36876</v>
      </c>
      <c r="F122" s="28" t="s">
        <v>477</v>
      </c>
      <c r="G122" s="28" t="s">
        <v>603</v>
      </c>
      <c r="H122" s="26" t="s">
        <v>345</v>
      </c>
      <c r="I122" s="26" t="s">
        <v>232</v>
      </c>
      <c r="J122" s="18" t="s">
        <v>604</v>
      </c>
      <c r="K122" s="26" t="s">
        <v>279</v>
      </c>
      <c r="L122" s="26" t="s">
        <v>605</v>
      </c>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row>
    <row r="123" spans="1:79" x14ac:dyDescent="0.2">
      <c r="A123" s="26"/>
      <c r="B123" s="34"/>
      <c r="C123" s="141"/>
      <c r="D123" s="26" t="s">
        <v>611</v>
      </c>
      <c r="E123" s="27">
        <v>36693</v>
      </c>
      <c r="F123" s="26" t="s">
        <v>283</v>
      </c>
      <c r="G123" s="26" t="s">
        <v>283</v>
      </c>
      <c r="H123" s="26" t="s">
        <v>379</v>
      </c>
      <c r="I123" s="34" t="s">
        <v>612</v>
      </c>
      <c r="J123" s="18" t="s">
        <v>613</v>
      </c>
      <c r="K123" s="26" t="s">
        <v>419</v>
      </c>
      <c r="L123" s="26" t="s">
        <v>614</v>
      </c>
      <c r="M123" s="34" t="s">
        <v>379</v>
      </c>
      <c r="N123" s="34" t="s">
        <v>275</v>
      </c>
      <c r="O123" s="34" t="s">
        <v>615</v>
      </c>
      <c r="P123" s="26" t="s">
        <v>616</v>
      </c>
      <c r="Q123" s="27"/>
      <c r="R123" s="27"/>
      <c r="S123" s="27"/>
      <c r="T123" s="27"/>
      <c r="U123" s="29"/>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row>
    <row r="124" spans="1:79" x14ac:dyDescent="0.2">
      <c r="B124" s="18"/>
      <c r="C124" s="141"/>
      <c r="D124" s="19"/>
      <c r="E124" s="20"/>
      <c r="F124" s="19"/>
      <c r="G124" s="19"/>
      <c r="I124" s="18"/>
      <c r="J124" s="18"/>
      <c r="K124"/>
      <c r="L124"/>
      <c r="M124" s="18"/>
      <c r="N124" s="18"/>
      <c r="O124" s="18"/>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row>
    <row r="125" spans="1:79" x14ac:dyDescent="0.2">
      <c r="A125" s="26" t="s">
        <v>384</v>
      </c>
      <c r="B125" s="18" t="s">
        <v>396</v>
      </c>
      <c r="C125" s="141" t="s">
        <v>622</v>
      </c>
      <c r="D125" s="22" t="s">
        <v>623</v>
      </c>
      <c r="E125" s="23">
        <v>36410</v>
      </c>
      <c r="F125" s="24" t="s">
        <v>90</v>
      </c>
      <c r="G125" s="22" t="s">
        <v>89</v>
      </c>
      <c r="H125" s="26" t="s">
        <v>384</v>
      </c>
      <c r="I125" s="18" t="s">
        <v>395</v>
      </c>
      <c r="J125" s="18" t="s">
        <v>410</v>
      </c>
      <c r="K125" s="26" t="s">
        <v>384</v>
      </c>
      <c r="L125" s="26" t="s">
        <v>406</v>
      </c>
      <c r="M125" s="18" t="s">
        <v>397</v>
      </c>
      <c r="N125" s="18" t="s">
        <v>396</v>
      </c>
      <c r="O125" s="18" t="s">
        <v>412</v>
      </c>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row>
    <row r="126" spans="1:79" ht="12.75" customHeight="1" x14ac:dyDescent="0.2">
      <c r="A126" s="26" t="s">
        <v>384</v>
      </c>
      <c r="B126" s="18" t="s">
        <v>93</v>
      </c>
      <c r="C126" s="141" t="s">
        <v>629</v>
      </c>
      <c r="D126" s="19" t="s">
        <v>630</v>
      </c>
      <c r="E126" s="20">
        <v>35667</v>
      </c>
      <c r="F126" s="26" t="s">
        <v>149</v>
      </c>
      <c r="G126" s="30" t="s">
        <v>415</v>
      </c>
      <c r="H126" s="26" t="s">
        <v>384</v>
      </c>
      <c r="I126" s="18" t="s">
        <v>272</v>
      </c>
      <c r="J126" s="18" t="s">
        <v>412</v>
      </c>
      <c r="K126" s="26" t="s">
        <v>402</v>
      </c>
      <c r="L126" s="26" t="s">
        <v>412</v>
      </c>
      <c r="M126" s="18" t="s">
        <v>384</v>
      </c>
      <c r="N126" s="18" t="s">
        <v>105</v>
      </c>
      <c r="O126" s="18" t="s">
        <v>433</v>
      </c>
      <c r="P126" s="19" t="s">
        <v>433</v>
      </c>
      <c r="Q126" s="19" t="s">
        <v>631</v>
      </c>
      <c r="R126" s="19" t="s">
        <v>105</v>
      </c>
      <c r="S126" s="30" t="s">
        <v>632</v>
      </c>
      <c r="T126" s="19"/>
      <c r="U126" s="19"/>
      <c r="V126" s="30"/>
      <c r="W126" s="19"/>
      <c r="X126" s="19"/>
      <c r="Y126" s="30"/>
      <c r="Z126" s="19"/>
      <c r="AA126" s="19"/>
      <c r="AB126" s="30"/>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row>
    <row r="127" spans="1:79" s="25" customFormat="1" x14ac:dyDescent="0.2">
      <c r="A127" t="s">
        <v>386</v>
      </c>
      <c r="B127" s="18" t="s">
        <v>128</v>
      </c>
      <c r="C127" s="141" t="s">
        <v>141</v>
      </c>
      <c r="D127" s="22" t="s">
        <v>637</v>
      </c>
      <c r="E127" s="23">
        <v>36798</v>
      </c>
      <c r="F127" s="24" t="s">
        <v>638</v>
      </c>
      <c r="G127" s="22" t="s">
        <v>90</v>
      </c>
      <c r="H127" t="s">
        <v>189</v>
      </c>
      <c r="I127" s="18"/>
      <c r="J127" s="18"/>
      <c r="K127" t="s">
        <v>386</v>
      </c>
      <c r="L127" t="s">
        <v>412</v>
      </c>
      <c r="M127" s="18" t="s">
        <v>397</v>
      </c>
      <c r="N127" s="18" t="s">
        <v>128</v>
      </c>
      <c r="O127" s="18" t="s">
        <v>412</v>
      </c>
      <c r="AX127"/>
      <c r="AY127"/>
      <c r="AZ127"/>
      <c r="BA127"/>
      <c r="BB127"/>
      <c r="BC127"/>
      <c r="BD127"/>
      <c r="BE127"/>
      <c r="BF127"/>
      <c r="BG127"/>
      <c r="BH127"/>
      <c r="BI127"/>
      <c r="BJ127"/>
      <c r="BK127"/>
      <c r="BL127"/>
      <c r="BM127"/>
      <c r="BN127"/>
      <c r="BO127"/>
      <c r="BP127"/>
      <c r="BQ127"/>
      <c r="BR127"/>
      <c r="BS127"/>
      <c r="BT127"/>
      <c r="BU127"/>
      <c r="BV127"/>
      <c r="BW127"/>
      <c r="BX127"/>
      <c r="BY127"/>
      <c r="BZ127"/>
      <c r="CA127"/>
    </row>
    <row r="128" spans="1:79" ht="12.75" customHeight="1" x14ac:dyDescent="0.2">
      <c r="A128" s="26" t="s">
        <v>384</v>
      </c>
      <c r="B128" s="32" t="s">
        <v>134</v>
      </c>
      <c r="C128" s="142" t="s">
        <v>412</v>
      </c>
      <c r="D128" s="19" t="s">
        <v>624</v>
      </c>
      <c r="E128" s="27">
        <v>36633</v>
      </c>
      <c r="F128" s="28" t="s">
        <v>268</v>
      </c>
      <c r="G128" s="28" t="s">
        <v>180</v>
      </c>
      <c r="H128" s="26" t="s">
        <v>384</v>
      </c>
      <c r="I128" s="32" t="s">
        <v>138</v>
      </c>
      <c r="J128" s="18" t="s">
        <v>406</v>
      </c>
      <c r="K128" s="26" t="s">
        <v>386</v>
      </c>
      <c r="L128" s="26" t="s">
        <v>398</v>
      </c>
      <c r="M128" s="33"/>
      <c r="N128" s="33"/>
      <c r="O128" s="33"/>
    </row>
    <row r="129" spans="1:79" x14ac:dyDescent="0.2">
      <c r="A129" s="26" t="s">
        <v>409</v>
      </c>
      <c r="B129" s="32" t="s">
        <v>396</v>
      </c>
      <c r="C129" s="142" t="s">
        <v>412</v>
      </c>
      <c r="D129" s="19" t="s">
        <v>628</v>
      </c>
      <c r="E129" s="27">
        <v>36718</v>
      </c>
      <c r="F129" s="28" t="s">
        <v>180</v>
      </c>
      <c r="G129" s="28" t="s">
        <v>98</v>
      </c>
      <c r="H129" s="26" t="s">
        <v>399</v>
      </c>
      <c r="I129" s="32" t="s">
        <v>395</v>
      </c>
      <c r="J129" s="18" t="s">
        <v>141</v>
      </c>
      <c r="K129" s="26" t="s">
        <v>421</v>
      </c>
      <c r="L129" s="26" t="s">
        <v>406</v>
      </c>
      <c r="M129" s="38"/>
      <c r="N129" s="38"/>
      <c r="O129" s="38"/>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row>
    <row r="130" spans="1:79" s="25" customFormat="1" x14ac:dyDescent="0.2">
      <c r="A130" s="26" t="s">
        <v>397</v>
      </c>
      <c r="B130" s="34" t="s">
        <v>128</v>
      </c>
      <c r="C130" s="141" t="s">
        <v>398</v>
      </c>
      <c r="D130" s="22" t="s">
        <v>627</v>
      </c>
      <c r="E130" s="23">
        <v>36448</v>
      </c>
      <c r="F130" s="24" t="s">
        <v>90</v>
      </c>
      <c r="G130" s="22" t="s">
        <v>191</v>
      </c>
      <c r="H130" s="26" t="s">
        <v>386</v>
      </c>
      <c r="I130" s="34" t="s">
        <v>131</v>
      </c>
      <c r="J130" s="18" t="s">
        <v>141</v>
      </c>
      <c r="K130" s="26" t="s">
        <v>386</v>
      </c>
      <c r="L130" s="26" t="s">
        <v>141</v>
      </c>
      <c r="M130" s="34" t="s">
        <v>397</v>
      </c>
      <c r="N130" s="34" t="s">
        <v>128</v>
      </c>
      <c r="O130" s="34" t="s">
        <v>398</v>
      </c>
      <c r="AX130"/>
      <c r="AY130"/>
      <c r="AZ130"/>
      <c r="BA130"/>
      <c r="BB130"/>
      <c r="BC130"/>
      <c r="BD130"/>
      <c r="BE130"/>
      <c r="BF130"/>
      <c r="BG130"/>
      <c r="BH130"/>
      <c r="BI130"/>
      <c r="BJ130"/>
      <c r="BK130"/>
      <c r="BL130"/>
      <c r="BM130"/>
      <c r="BN130"/>
      <c r="BO130"/>
      <c r="BP130"/>
      <c r="BQ130"/>
      <c r="BR130"/>
      <c r="BS130"/>
      <c r="BT130"/>
      <c r="BU130"/>
      <c r="BV130"/>
      <c r="BW130"/>
      <c r="BX130"/>
      <c r="BY130"/>
      <c r="BZ130"/>
      <c r="CA130"/>
    </row>
    <row r="131" spans="1:79" s="25" customFormat="1" ht="12.75" customHeight="1" x14ac:dyDescent="0.2">
      <c r="A131" t="s">
        <v>397</v>
      </c>
      <c r="B131" s="33" t="s">
        <v>185</v>
      </c>
      <c r="C131" s="141" t="s">
        <v>398</v>
      </c>
      <c r="D131" t="s">
        <v>635</v>
      </c>
      <c r="E131" s="40">
        <v>36809</v>
      </c>
      <c r="F131" t="s">
        <v>636</v>
      </c>
      <c r="G131" t="s">
        <v>621</v>
      </c>
      <c r="H131" t="s">
        <v>397</v>
      </c>
      <c r="I131" s="33" t="s">
        <v>368</v>
      </c>
      <c r="J131" s="18" t="s">
        <v>398</v>
      </c>
      <c r="K131" t="str">
        <f>IF(ISBLANK(VLOOKUP(TRIM(D131),ALL_SOMIFA!$A$1:$V$2721,8,FALSE)),"",IF(ISERROR(VLOOKUP(TRIM(D131),ALL_SOMIFA!$A$1:$V$2721,8,FALSE))," ",VLOOKUP(TRIM(D131),ALL_SOMIFA!$A$1:$V$2721,8,FALSE)))</f>
        <v xml:space="preserve"> </v>
      </c>
      <c r="L131" t="str">
        <f>IF(ISBLANK(VLOOKUP(TRIM(D131),ALL_SOMIFA!$A$1:$V$2721,9,FALSE)),"",IF(ISERROR(VLOOKUP(TRIM(D131),ALL_SOMIFA!$A$1:$V$2721,9,FALSE))," ",VLOOKUP(TRIM(D131),ALL_SOMIFA!$A$1:$V$2721,9,FALSE)))</f>
        <v xml:space="preserve"> </v>
      </c>
      <c r="M131" s="33" t="str">
        <f>IF(ISBLANK(VLOOKUP(TRIM(D131),ALL_SOMIFA!$A$1:$V$2721,10,FALSE)),"",IF(ISERROR(VLOOKUP(TRIM(D131),ALL_SOMIFA!$A$1:$V$2721,10,FALSE))," ",VLOOKUP(TRIM(D131),ALL_SOMIFA!$A$1:$V$2721,10,FALSE)))</f>
        <v xml:space="preserve"> </v>
      </c>
      <c r="N131" s="33" t="str">
        <f>IF(ISBLANK(VLOOKUP(TRIM(D131),ALL_SOMIFA!$A$1:$V$2721,11,FALSE)),"",IF(ISERROR(VLOOKUP(TRIM(D131),ALL_SOMIFA!$A$1:$V$2721,11,FALSE))," ",VLOOKUP(TRIM(D131),ALL_SOMIFA!$A$1:$V$2721,11,FALSE)))</f>
        <v xml:space="preserve"> </v>
      </c>
      <c r="O131" s="33" t="str">
        <f>IF(ISBLANK(VLOOKUP(TRIM(D131),ALL_SOMIFA!$A$1:$V$2721,12,FALSE)),"",IF(ISERROR(VLOOKUP(TRIM(D131),ALL_SOMIFA!$A$1:$V$2721,12,FALSE))," ",VLOOKUP(TRIM(D131),ALL_SOMIFA!$A$1:$V$2721,12,FALSE)))</f>
        <v xml:space="preserve"> </v>
      </c>
      <c r="P131" t="str">
        <f>IF(ISBLANK(VLOOKUP(TRIM(D131),ALL_SOMIFA!$A$1:$V$2721,13,FALSE)),"",IF(ISERROR(VLOOKUP(TRIM(D131),ALL_SOMIFA!$A$1:$V$2721,13,FALSE))," ",VLOOKUP(TRIM(D131),ALL_SOMIFA!$A$1:$V$2721,13,FALSE)))</f>
        <v xml:space="preserve"> </v>
      </c>
      <c r="Q131" t="str">
        <f>IF(ISBLANK(VLOOKUP(TRIM(D131),ALL_SOMIFA!$A$1:$V$2721,14,FALSE)),"",IF(ISERROR(VLOOKUP(TRIM(D131),ALL_SOMIFA!$A$1:$V$2721,14,FALSE))," ",VLOOKUP(TRIM(D131),ALL_SOMIFA!$A$1:$V$2721,14,FALSE)))</f>
        <v xml:space="preserve"> </v>
      </c>
      <c r="R131" t="str">
        <f>IF(ISBLANK(VLOOKUP(TRIM(D131),ALL_SOMIFA!$A$1:$V$2721,15,FALSE)),"",IF(ISERROR(VLOOKUP(TRIM(D131),ALL_SOMIFA!$A$1:$V$2721,15,FALSE))," ",VLOOKUP(TRIM(D131),ALL_SOMIFA!$A$1:$V$2721,15,FALSE)))</f>
        <v xml:space="preserve"> </v>
      </c>
      <c r="S131" t="str">
        <f>IF(ISBLANK(VLOOKUP(TRIM(D131),ALL_SOMIFA!$A$1:$V$2721,16,FALSE)),"",IF(ISERROR(VLOOKUP(TRIM(D131),ALL_SOMIFA!$A$1:$V$2721,16,FALSE))," ",VLOOKUP(TRIM(D131),ALL_SOMIFA!$A$1:$V$2721,16,FALSE)))</f>
        <v xml:space="preserve"> </v>
      </c>
      <c r="T131" t="str">
        <f>IF(ISBLANK(VLOOKUP(TRIM(D131),ALL_SOMIFA!$A$1:$V$2721,17,FALSE)),"",IF(ISERROR(VLOOKUP(TRIM(D131),ALL_SOMIFA!$A$1:$V$2721,17,FALSE))," ",VLOOKUP(TRIM(D131),ALL_SOMIFA!$A$1:$V$2721,17,FALSE)))</f>
        <v xml:space="preserve"> </v>
      </c>
      <c r="U131" t="str">
        <f>IF(ISBLANK(VLOOKUP(TRIM(D131),ALL_SOMIFA!$A$1:$V$2721,18,FALSE)),"",IF(ISERROR(VLOOKUP(TRIM(D131),ALL_SOMIFA!$A$1:$V$2721,18,FALSE))," ",VLOOKUP(TRIM(D131),ALL_SOMIFA!$A$1:$V$2721,18,FALSE)))</f>
        <v xml:space="preserve"> </v>
      </c>
      <c r="V131" t="str">
        <f>IF(ISBLANK(VLOOKUP(TRIM(D131),ALL_SOMIFA!$A$1:$V$2721,19,FALSE)),"",IF(ISERROR(VLOOKUP(TRIM(D131),ALL_SOMIFA!$A$1:$V$2721,19,FALSE))," ",VLOOKUP(TRIM(D131),ALL_SOMIFA!$A$1:$V$2721,19,FALSE)))</f>
        <v xml:space="preserve"> </v>
      </c>
      <c r="W131" t="str">
        <f>IF(ISBLANK(VLOOKUP(TRIM(D131),ALL_SOMIFA!$A$1:$V$2721,20,FALSE)),"",IF(ISERROR(VLOOKUP(TRIM(D131),ALL_SOMIFA!$A$1:$V$2721,20,FALSE))," ",VLOOKUP(TRIM(D131),ALL_SOMIFA!$A$1:$V$2721,20,FALSE)))</f>
        <v xml:space="preserve"> </v>
      </c>
      <c r="X131" t="str">
        <f>IF(ISBLANK(VLOOKUP(TRIM(D131),ALL_SOMIFA!$A$1:$V$2721,21,FALSE)),"",IF(ISERROR(VLOOKUP(TRIM(D131),ALL_SOMIFA!$A$1:$V$2721,21,FALSE))," ",VLOOKUP(TRIM(D131),ALL_SOMIFA!$A$1:$V$2721,21,FALSE)))</f>
        <v xml:space="preserve"> </v>
      </c>
      <c r="Y131" t="str">
        <f>IF(ISBLANK(VLOOKUP(TRIM(D131),ALL_SOMIFA!$A$1:$V$2721,22,FALSE)),"",IF(ISERROR(VLOOKUP(TRIM(D131),ALL_SOMIFA!$A$1:$V$2721,22,FALSE))," ",VLOOKUP(TRIM(D131),ALL_SOMIFA!$A$1:$V$2721,22,FALSE)))</f>
        <v xml:space="preserve"> </v>
      </c>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row>
    <row r="132" spans="1:79" x14ac:dyDescent="0.2">
      <c r="A132" s="26"/>
      <c r="B132" s="26"/>
      <c r="C132" s="142"/>
      <c r="D132" s="19" t="s">
        <v>625</v>
      </c>
      <c r="E132" s="27">
        <v>36550</v>
      </c>
      <c r="F132" s="28" t="s">
        <v>477</v>
      </c>
      <c r="G132" s="28" t="s">
        <v>236</v>
      </c>
      <c r="H132" s="26" t="s">
        <v>402</v>
      </c>
      <c r="I132" s="26" t="s">
        <v>84</v>
      </c>
      <c r="J132" s="18" t="s">
        <v>141</v>
      </c>
      <c r="K132" s="26" t="s">
        <v>397</v>
      </c>
      <c r="L132" s="26" t="s">
        <v>164</v>
      </c>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row>
    <row r="133" spans="1:79" x14ac:dyDescent="0.2">
      <c r="A133" s="26"/>
      <c r="B133" s="18"/>
      <c r="C133" s="141"/>
      <c r="D133" s="19" t="s">
        <v>626</v>
      </c>
      <c r="E133" s="20">
        <v>35600</v>
      </c>
      <c r="F133" s="19" t="s">
        <v>591</v>
      </c>
      <c r="G133" s="19" t="s">
        <v>591</v>
      </c>
      <c r="H133" s="26" t="s">
        <v>386</v>
      </c>
      <c r="I133" s="18" t="s">
        <v>84</v>
      </c>
      <c r="J133" s="18" t="s">
        <v>141</v>
      </c>
      <c r="K133" s="26" t="s">
        <v>384</v>
      </c>
      <c r="L133" s="26" t="s">
        <v>164</v>
      </c>
      <c r="M133" s="18" t="s">
        <v>399</v>
      </c>
      <c r="N133" s="18" t="s">
        <v>432</v>
      </c>
      <c r="O133" s="18" t="s">
        <v>141</v>
      </c>
      <c r="P133" s="19" t="s">
        <v>398</v>
      </c>
      <c r="Q133" s="19" t="s">
        <v>399</v>
      </c>
      <c r="R133" s="19" t="s">
        <v>429</v>
      </c>
      <c r="S133" s="19" t="s">
        <v>394</v>
      </c>
      <c r="T133" s="19" t="s">
        <v>399</v>
      </c>
      <c r="U133" s="19" t="s">
        <v>432</v>
      </c>
      <c r="V133" s="19" t="s">
        <v>141</v>
      </c>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row>
    <row r="134" spans="1:79" x14ac:dyDescent="0.2">
      <c r="C134" s="141"/>
      <c r="D134" t="s">
        <v>633</v>
      </c>
      <c r="E134" s="40">
        <v>36875</v>
      </c>
      <c r="F134" t="s">
        <v>172</v>
      </c>
      <c r="G134" s="28" t="s">
        <v>506</v>
      </c>
      <c r="H134" t="s">
        <v>397</v>
      </c>
      <c r="I134" t="s">
        <v>261</v>
      </c>
      <c r="J134" s="18" t="s">
        <v>398</v>
      </c>
      <c r="K134" t="str">
        <f>IF(ISBLANK(VLOOKUP(TRIM(D134),ALL_SOMIFA!$A$1:$V$2721,8,FALSE)),"",IF(ISERROR(VLOOKUP(TRIM(D134),ALL_SOMIFA!$A$1:$V$2721,8,FALSE))," ",VLOOKUP(TRIM(D134),ALL_SOMIFA!$A$1:$V$2721,8,FALSE)))</f>
        <v xml:space="preserve"> </v>
      </c>
      <c r="L134" t="str">
        <f>IF(ISBLANK(VLOOKUP(TRIM(D134),ALL_SOMIFA!$A$1:$V$2721,9,FALSE)),"",IF(ISERROR(VLOOKUP(TRIM(D134),ALL_SOMIFA!$A$1:$V$2721,9,FALSE))," ",VLOOKUP(TRIM(D134),ALL_SOMIFA!$A$1:$V$2721,9,FALSE)))</f>
        <v xml:space="preserve"> </v>
      </c>
      <c r="M134" t="str">
        <f>IF(ISBLANK(VLOOKUP(TRIM(D134),ALL_SOMIFA!$A$1:$V$2721,10,FALSE)),"",IF(ISERROR(VLOOKUP(TRIM(D134),ALL_SOMIFA!$A$1:$V$2721,10,FALSE))," ",VLOOKUP(TRIM(D134),ALL_SOMIFA!$A$1:$V$2721,10,FALSE)))</f>
        <v xml:space="preserve"> </v>
      </c>
      <c r="N134" t="str">
        <f>IF(ISBLANK(VLOOKUP(TRIM(D134),ALL_SOMIFA!$A$1:$V$2721,11,FALSE)),"",IF(ISERROR(VLOOKUP(TRIM(D134),ALL_SOMIFA!$A$1:$V$2721,11,FALSE))," ",VLOOKUP(TRIM(D134),ALL_SOMIFA!$A$1:$V$2721,11,FALSE)))</f>
        <v xml:space="preserve"> </v>
      </c>
      <c r="O134" t="str">
        <f>IF(ISBLANK(VLOOKUP(TRIM(D134),ALL_SOMIFA!$A$1:$V$2721,12,FALSE)),"",IF(ISERROR(VLOOKUP(TRIM(D134),ALL_SOMIFA!$A$1:$V$2721,12,FALSE))," ",VLOOKUP(TRIM(D134),ALL_SOMIFA!$A$1:$V$2721,12,FALSE)))</f>
        <v xml:space="preserve"> </v>
      </c>
      <c r="P134" t="str">
        <f>IF(ISBLANK(VLOOKUP(TRIM(D134),ALL_SOMIFA!$A$1:$V$2721,13,FALSE)),"",IF(ISERROR(VLOOKUP(TRIM(D134),ALL_SOMIFA!$A$1:$V$2721,13,FALSE))," ",VLOOKUP(TRIM(D134),ALL_SOMIFA!$A$1:$V$2721,13,FALSE)))</f>
        <v xml:space="preserve"> </v>
      </c>
      <c r="Q134" t="str">
        <f>IF(ISBLANK(VLOOKUP(TRIM(D134),ALL_SOMIFA!$A$1:$V$2721,14,FALSE)),"",IF(ISERROR(VLOOKUP(TRIM(D134),ALL_SOMIFA!$A$1:$V$2721,14,FALSE))," ",VLOOKUP(TRIM(D134),ALL_SOMIFA!$A$1:$V$2721,14,FALSE)))</f>
        <v xml:space="preserve"> </v>
      </c>
      <c r="R134" t="str">
        <f>IF(ISBLANK(VLOOKUP(TRIM(D134),ALL_SOMIFA!$A$1:$V$2721,15,FALSE)),"",IF(ISERROR(VLOOKUP(TRIM(D134),ALL_SOMIFA!$A$1:$V$2721,15,FALSE))," ",VLOOKUP(TRIM(D134),ALL_SOMIFA!$A$1:$V$2721,15,FALSE)))</f>
        <v xml:space="preserve"> </v>
      </c>
      <c r="S134" t="str">
        <f>IF(ISBLANK(VLOOKUP(TRIM(D134),ALL_SOMIFA!$A$1:$V$2721,16,FALSE)),"",IF(ISERROR(VLOOKUP(TRIM(D134),ALL_SOMIFA!$A$1:$V$2721,16,FALSE))," ",VLOOKUP(TRIM(D134),ALL_SOMIFA!$A$1:$V$2721,16,FALSE)))</f>
        <v xml:space="preserve"> </v>
      </c>
      <c r="T134" t="str">
        <f>IF(ISBLANK(VLOOKUP(TRIM(D134),ALL_SOMIFA!$A$1:$V$2721,17,FALSE)),"",IF(ISERROR(VLOOKUP(TRIM(D134),ALL_SOMIFA!$A$1:$V$2721,17,FALSE))," ",VLOOKUP(TRIM(D134),ALL_SOMIFA!$A$1:$V$2721,17,FALSE)))</f>
        <v xml:space="preserve"> </v>
      </c>
      <c r="U134" t="str">
        <f>IF(ISBLANK(VLOOKUP(TRIM(D134),ALL_SOMIFA!$A$1:$V$2721,18,FALSE)),"",IF(ISERROR(VLOOKUP(TRIM(D134),ALL_SOMIFA!$A$1:$V$2721,18,FALSE))," ",VLOOKUP(TRIM(D134),ALL_SOMIFA!$A$1:$V$2721,18,FALSE)))</f>
        <v xml:space="preserve"> </v>
      </c>
      <c r="V134" t="str">
        <f>IF(ISBLANK(VLOOKUP(TRIM(D134),ALL_SOMIFA!$A$1:$V$2721,19,FALSE)),"",IF(ISERROR(VLOOKUP(TRIM(D134),ALL_SOMIFA!$A$1:$V$2721,19,FALSE))," ",VLOOKUP(TRIM(D134),ALL_SOMIFA!$A$1:$V$2721,19,FALSE)))</f>
        <v xml:space="preserve"> </v>
      </c>
      <c r="W134" t="str">
        <f>IF(ISBLANK(VLOOKUP(TRIM(D134),ALL_SOMIFA!$A$1:$V$2721,20,FALSE)),"",IF(ISERROR(VLOOKUP(TRIM(D134),ALL_SOMIFA!$A$1:$V$2721,20,FALSE))," ",VLOOKUP(TRIM(D134),ALL_SOMIFA!$A$1:$V$2721,20,FALSE)))</f>
        <v xml:space="preserve"> </v>
      </c>
      <c r="X134" t="str">
        <f>IF(ISBLANK(VLOOKUP(TRIM(D134),ALL_SOMIFA!$A$1:$V$2721,21,FALSE)),"",IF(ISERROR(VLOOKUP(TRIM(D134),ALL_SOMIFA!$A$1:$V$2721,21,FALSE))," ",VLOOKUP(TRIM(D134),ALL_SOMIFA!$A$1:$V$2721,21,FALSE)))</f>
        <v xml:space="preserve"> </v>
      </c>
      <c r="Y134" t="str">
        <f>IF(ISBLANK(VLOOKUP(TRIM(D134),ALL_SOMIFA!$A$1:$V$2721,22,FALSE)),"",IF(ISERROR(VLOOKUP(TRIM(D134),ALL_SOMIFA!$A$1:$V$2721,22,FALSE))," ",VLOOKUP(TRIM(D134),ALL_SOMIFA!$A$1:$V$2721,22,FALSE)))</f>
        <v xml:space="preserve"> </v>
      </c>
    </row>
    <row r="135" spans="1:79" x14ac:dyDescent="0.2">
      <c r="A135" s="26"/>
      <c r="B135" s="18"/>
      <c r="C135" s="141"/>
      <c r="D135" s="26" t="s">
        <v>634</v>
      </c>
      <c r="E135" s="27">
        <v>36222</v>
      </c>
      <c r="F135" s="26" t="s">
        <v>553</v>
      </c>
      <c r="G135" s="26" t="s">
        <v>553</v>
      </c>
      <c r="H135" s="26" t="s">
        <v>397</v>
      </c>
      <c r="I135" s="18" t="s">
        <v>131</v>
      </c>
      <c r="J135" s="18" t="s">
        <v>398</v>
      </c>
      <c r="K135" s="26" t="s">
        <v>397</v>
      </c>
      <c r="L135" s="26" t="s">
        <v>398</v>
      </c>
      <c r="M135" s="18" t="s">
        <v>402</v>
      </c>
      <c r="N135" s="18" t="s">
        <v>81</v>
      </c>
      <c r="O135" s="18" t="s">
        <v>141</v>
      </c>
      <c r="P135" s="26" t="s">
        <v>164</v>
      </c>
      <c r="Q135" s="27"/>
      <c r="R135" s="27"/>
      <c r="S135" s="27"/>
      <c r="T135" s="27"/>
      <c r="U135" s="29"/>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row>
    <row r="136" spans="1:79" s="25" customFormat="1" x14ac:dyDescent="0.2">
      <c r="B136" s="18"/>
      <c r="C136" s="141"/>
      <c r="D136" s="19"/>
      <c r="E136" s="20"/>
      <c r="F136" s="19"/>
      <c r="G136" s="19"/>
      <c r="I136" s="18"/>
      <c r="J136" s="18"/>
      <c r="K136"/>
      <c r="M136" s="18"/>
      <c r="N136" s="18"/>
      <c r="O136" s="18"/>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row>
    <row r="137" spans="1:79" x14ac:dyDescent="0.2">
      <c r="A137" t="s">
        <v>639</v>
      </c>
      <c r="B137" t="s">
        <v>396</v>
      </c>
      <c r="C137" s="142"/>
      <c r="D137" t="s">
        <v>640</v>
      </c>
      <c r="E137" s="40">
        <v>36468</v>
      </c>
      <c r="F137" t="s">
        <v>172</v>
      </c>
      <c r="G137" s="100" t="s">
        <v>344</v>
      </c>
      <c r="H137" t="s">
        <v>444</v>
      </c>
      <c r="I137" t="s">
        <v>395</v>
      </c>
      <c r="J137" s="18"/>
      <c r="K137" t="str">
        <f>IF(ISBLANK(VLOOKUP(TRIM(D137),ALL_SOMIFA!$A$1:$V$2721,8,FALSE)),"",IF(ISERROR(VLOOKUP(TRIM(D137),ALL_SOMIFA!$A$1:$V$2721,8,FALSE))," ",VLOOKUP(TRIM(D137),ALL_SOMIFA!$A$1:$V$2721,8,FALSE)))</f>
        <v xml:space="preserve"> </v>
      </c>
      <c r="L137" t="str">
        <f>IF(ISBLANK(VLOOKUP(TRIM(D137),ALL_SOMIFA!$A$1:$V$2721,9,FALSE)),"",IF(ISERROR(VLOOKUP(TRIM(D137),ALL_SOMIFA!$A$1:$V$2721,9,FALSE))," ",VLOOKUP(TRIM(D137),ALL_SOMIFA!$A$1:$V$2721,9,FALSE)))</f>
        <v xml:space="preserve"> </v>
      </c>
      <c r="M137" t="str">
        <f>IF(ISBLANK(VLOOKUP(TRIM(D137),ALL_SOMIFA!$A$1:$V$2721,10,FALSE)),"",IF(ISERROR(VLOOKUP(TRIM(D137),ALL_SOMIFA!$A$1:$V$2721,10,FALSE))," ",VLOOKUP(TRIM(D137),ALL_SOMIFA!$A$1:$V$2721,10,FALSE)))</f>
        <v xml:space="preserve"> </v>
      </c>
      <c r="N137" t="str">
        <f>IF(ISBLANK(VLOOKUP(TRIM(D137),ALL_SOMIFA!$A$1:$V$2721,11,FALSE)),"",IF(ISERROR(VLOOKUP(TRIM(D137),ALL_SOMIFA!$A$1:$V$2721,11,FALSE))," ",VLOOKUP(TRIM(D137),ALL_SOMIFA!$A$1:$V$2721,11,FALSE)))</f>
        <v xml:space="preserve"> </v>
      </c>
      <c r="O137" t="str">
        <f>IF(ISBLANK(VLOOKUP(TRIM(D137),ALL_SOMIFA!$A$1:$V$2721,12,FALSE)),"",IF(ISERROR(VLOOKUP(TRIM(D137),ALL_SOMIFA!$A$1:$V$2721,12,FALSE))," ",VLOOKUP(TRIM(D137),ALL_SOMIFA!$A$1:$V$2721,12,FALSE)))</f>
        <v xml:space="preserve"> </v>
      </c>
      <c r="P137" t="str">
        <f>IF(ISBLANK(VLOOKUP(TRIM(D137),ALL_SOMIFA!$A$1:$V$2721,13,FALSE)),"",IF(ISERROR(VLOOKUP(TRIM(D137),ALL_SOMIFA!$A$1:$V$2721,13,FALSE))," ",VLOOKUP(TRIM(D137),ALL_SOMIFA!$A$1:$V$2721,13,FALSE)))</f>
        <v xml:space="preserve"> </v>
      </c>
      <c r="Q137" t="str">
        <f>IF(ISBLANK(VLOOKUP(TRIM(D137),ALL_SOMIFA!$A$1:$V$2721,14,FALSE)),"",IF(ISERROR(VLOOKUP(TRIM(D137),ALL_SOMIFA!$A$1:$V$2721,14,FALSE))," ",VLOOKUP(TRIM(D137),ALL_SOMIFA!$A$1:$V$2721,14,FALSE)))</f>
        <v xml:space="preserve"> </v>
      </c>
      <c r="R137" t="str">
        <f>IF(ISBLANK(VLOOKUP(TRIM(D137),ALL_SOMIFA!$A$1:$V$2721,15,FALSE)),"",IF(ISERROR(VLOOKUP(TRIM(D137),ALL_SOMIFA!$A$1:$V$2721,15,FALSE))," ",VLOOKUP(TRIM(D137),ALL_SOMIFA!$A$1:$V$2721,15,FALSE)))</f>
        <v xml:space="preserve"> </v>
      </c>
      <c r="S137" t="str">
        <f>IF(ISBLANK(VLOOKUP(TRIM(D137),ALL_SOMIFA!$A$1:$V$2721,16,FALSE)),"",IF(ISERROR(VLOOKUP(TRIM(D137),ALL_SOMIFA!$A$1:$V$2721,16,FALSE))," ",VLOOKUP(TRIM(D137),ALL_SOMIFA!$A$1:$V$2721,16,FALSE)))</f>
        <v xml:space="preserve"> </v>
      </c>
      <c r="T137" t="str">
        <f>IF(ISBLANK(VLOOKUP(TRIM(D137),ALL_SOMIFA!$A$1:$V$2721,17,FALSE)),"",IF(ISERROR(VLOOKUP(TRIM(D137),ALL_SOMIFA!$A$1:$V$2721,17,FALSE))," ",VLOOKUP(TRIM(D137),ALL_SOMIFA!$A$1:$V$2721,17,FALSE)))</f>
        <v xml:space="preserve"> </v>
      </c>
      <c r="U137" t="str">
        <f>IF(ISBLANK(VLOOKUP(TRIM(D137),ALL_SOMIFA!$A$1:$V$2721,18,FALSE)),"",IF(ISERROR(VLOOKUP(TRIM(D137),ALL_SOMIFA!$A$1:$V$2721,18,FALSE))," ",VLOOKUP(TRIM(D137),ALL_SOMIFA!$A$1:$V$2721,18,FALSE)))</f>
        <v xml:space="preserve"> </v>
      </c>
      <c r="V137" t="str">
        <f>IF(ISBLANK(VLOOKUP(TRIM(D137),ALL_SOMIFA!$A$1:$V$2721,19,FALSE)),"",IF(ISERROR(VLOOKUP(TRIM(D137),ALL_SOMIFA!$A$1:$V$2721,19,FALSE))," ",VLOOKUP(TRIM(D137),ALL_SOMIFA!$A$1:$V$2721,19,FALSE)))</f>
        <v xml:space="preserve"> </v>
      </c>
      <c r="W137" t="str">
        <f>IF(ISBLANK(VLOOKUP(TRIM(D137),ALL_SOMIFA!$A$1:$V$2721,20,FALSE)),"",IF(ISERROR(VLOOKUP(TRIM(D137),ALL_SOMIFA!$A$1:$V$2721,20,FALSE))," ",VLOOKUP(TRIM(D137),ALL_SOMIFA!$A$1:$V$2721,20,FALSE)))</f>
        <v xml:space="preserve"> </v>
      </c>
      <c r="X137" t="str">
        <f>IF(ISBLANK(VLOOKUP(TRIM(D137),ALL_SOMIFA!$A$1:$V$2721,21,FALSE)),"",IF(ISERROR(VLOOKUP(TRIM(D137),ALL_SOMIFA!$A$1:$V$2721,21,FALSE))," ",VLOOKUP(TRIM(D137),ALL_SOMIFA!$A$1:$V$2721,21,FALSE)))</f>
        <v xml:space="preserve"> </v>
      </c>
      <c r="Y137" t="str">
        <f>IF(ISBLANK(VLOOKUP(TRIM(D137),ALL_SOMIFA!$A$1:$V$2721,22,FALSE)),"",IF(ISERROR(VLOOKUP(TRIM(D137),ALL_SOMIFA!$A$1:$V$2721,22,FALSE))," ",VLOOKUP(TRIM(D137),ALL_SOMIFA!$A$1:$V$2721,22,FALSE)))</f>
        <v xml:space="preserve"> </v>
      </c>
    </row>
    <row r="138" spans="1:79" ht="12.75" customHeight="1" x14ac:dyDescent="0.2">
      <c r="A138" s="26" t="s">
        <v>450</v>
      </c>
      <c r="B138" s="18" t="s">
        <v>207</v>
      </c>
      <c r="C138" s="141"/>
      <c r="D138" s="26" t="s">
        <v>641</v>
      </c>
      <c r="E138" s="27">
        <v>34955</v>
      </c>
      <c r="F138" s="26" t="s">
        <v>391</v>
      </c>
      <c r="G138" s="26" t="s">
        <v>426</v>
      </c>
      <c r="H138" s="26" t="s">
        <v>453</v>
      </c>
      <c r="I138" s="18" t="s">
        <v>175</v>
      </c>
      <c r="J138" s="18"/>
      <c r="K138" s="26" t="s">
        <v>450</v>
      </c>
      <c r="L138" s="26"/>
      <c r="M138" s="18" t="s">
        <v>450</v>
      </c>
      <c r="N138" s="18" t="s">
        <v>170</v>
      </c>
      <c r="O138" s="18"/>
      <c r="P138" s="19"/>
      <c r="Q138" s="27"/>
      <c r="R138" s="27"/>
      <c r="S138" s="27"/>
      <c r="T138" s="27"/>
      <c r="U138" s="29"/>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row>
    <row r="139" spans="1:79" x14ac:dyDescent="0.2">
      <c r="C139" s="141"/>
      <c r="D139" t="s">
        <v>642</v>
      </c>
      <c r="E139" s="40">
        <v>35501</v>
      </c>
      <c r="F139" t="s">
        <v>172</v>
      </c>
      <c r="G139" t="s">
        <v>621</v>
      </c>
      <c r="H139" t="s">
        <v>449</v>
      </c>
      <c r="I139" t="s">
        <v>479</v>
      </c>
      <c r="J139" s="18"/>
      <c r="K139" t="str">
        <f>IF(ISBLANK(VLOOKUP(TRIM(D139),ALL_SOMIFA!$A$1:$V$2721,8,FALSE)),"",IF(ISERROR(VLOOKUP(TRIM(D139),ALL_SOMIFA!$A$1:$V$2721,8,FALSE))," ",VLOOKUP(TRIM(D139),ALL_SOMIFA!$A$1:$V$2721,8,FALSE)))</f>
        <v xml:space="preserve"> </v>
      </c>
      <c r="L139" t="str">
        <f>IF(ISBLANK(VLOOKUP(TRIM(D139),ALL_SOMIFA!$A$1:$V$2721,9,FALSE)),"",IF(ISERROR(VLOOKUP(TRIM(D139),ALL_SOMIFA!$A$1:$V$2721,9,FALSE))," ",VLOOKUP(TRIM(D139),ALL_SOMIFA!$A$1:$V$2721,9,FALSE)))</f>
        <v xml:space="preserve"> </v>
      </c>
      <c r="M139" t="str">
        <f>IF(ISBLANK(VLOOKUP(TRIM(D139),ALL_SOMIFA!$A$1:$V$2721,10,FALSE)),"",IF(ISERROR(VLOOKUP(TRIM(D139),ALL_SOMIFA!$A$1:$V$2721,10,FALSE))," ",VLOOKUP(TRIM(D139),ALL_SOMIFA!$A$1:$V$2721,10,FALSE)))</f>
        <v xml:space="preserve"> </v>
      </c>
      <c r="N139" t="str">
        <f>IF(ISBLANK(VLOOKUP(TRIM(D139),ALL_SOMIFA!$A$1:$V$2721,11,FALSE)),"",IF(ISERROR(VLOOKUP(TRIM(D139),ALL_SOMIFA!$A$1:$V$2721,11,FALSE))," ",VLOOKUP(TRIM(D139),ALL_SOMIFA!$A$1:$V$2721,11,FALSE)))</f>
        <v xml:space="preserve"> </v>
      </c>
      <c r="O139" t="str">
        <f>IF(ISBLANK(VLOOKUP(TRIM(D139),ALL_SOMIFA!$A$1:$V$2721,12,FALSE)),"",IF(ISERROR(VLOOKUP(TRIM(D139),ALL_SOMIFA!$A$1:$V$2721,12,FALSE))," ",VLOOKUP(TRIM(D139),ALL_SOMIFA!$A$1:$V$2721,12,FALSE)))</f>
        <v xml:space="preserve"> </v>
      </c>
      <c r="P139" t="str">
        <f>IF(ISBLANK(VLOOKUP(TRIM(D139),ALL_SOMIFA!$A$1:$V$2721,13,FALSE)),"",IF(ISERROR(VLOOKUP(TRIM(D139),ALL_SOMIFA!$A$1:$V$2721,13,FALSE))," ",VLOOKUP(TRIM(D139),ALL_SOMIFA!$A$1:$V$2721,13,FALSE)))</f>
        <v xml:space="preserve"> </v>
      </c>
      <c r="Q139" t="str">
        <f>IF(ISBLANK(VLOOKUP(TRIM(D139),ALL_SOMIFA!$A$1:$V$2721,14,FALSE)),"",IF(ISERROR(VLOOKUP(TRIM(D139),ALL_SOMIFA!$A$1:$V$2721,14,FALSE))," ",VLOOKUP(TRIM(D139),ALL_SOMIFA!$A$1:$V$2721,14,FALSE)))</f>
        <v xml:space="preserve"> </v>
      </c>
      <c r="R139" t="str">
        <f>IF(ISBLANK(VLOOKUP(TRIM(D139),ALL_SOMIFA!$A$1:$V$2721,15,FALSE)),"",IF(ISERROR(VLOOKUP(TRIM(D139),ALL_SOMIFA!$A$1:$V$2721,15,FALSE))," ",VLOOKUP(TRIM(D139),ALL_SOMIFA!$A$1:$V$2721,15,FALSE)))</f>
        <v xml:space="preserve"> </v>
      </c>
      <c r="S139" t="str">
        <f>IF(ISBLANK(VLOOKUP(TRIM(D139),ALL_SOMIFA!$A$1:$V$2721,16,FALSE)),"",IF(ISERROR(VLOOKUP(TRIM(D139),ALL_SOMIFA!$A$1:$V$2721,16,FALSE))," ",VLOOKUP(TRIM(D139),ALL_SOMIFA!$A$1:$V$2721,16,FALSE)))</f>
        <v xml:space="preserve"> </v>
      </c>
      <c r="T139" t="str">
        <f>IF(ISBLANK(VLOOKUP(TRIM(D139),ALL_SOMIFA!$A$1:$V$2721,17,FALSE)),"",IF(ISERROR(VLOOKUP(TRIM(D139),ALL_SOMIFA!$A$1:$V$2721,17,FALSE))," ",VLOOKUP(TRIM(D139),ALL_SOMIFA!$A$1:$V$2721,17,FALSE)))</f>
        <v xml:space="preserve"> </v>
      </c>
      <c r="U139" t="str">
        <f>IF(ISBLANK(VLOOKUP(TRIM(D139),ALL_SOMIFA!$A$1:$V$2721,18,FALSE)),"",IF(ISERROR(VLOOKUP(TRIM(D139),ALL_SOMIFA!$A$1:$V$2721,18,FALSE))," ",VLOOKUP(TRIM(D139),ALL_SOMIFA!$A$1:$V$2721,18,FALSE)))</f>
        <v xml:space="preserve"> </v>
      </c>
      <c r="V139" t="str">
        <f>IF(ISBLANK(VLOOKUP(TRIM(D139),ALL_SOMIFA!$A$1:$V$2721,19,FALSE)),"",IF(ISERROR(VLOOKUP(TRIM(D139),ALL_SOMIFA!$A$1:$V$2721,19,FALSE))," ",VLOOKUP(TRIM(D139),ALL_SOMIFA!$A$1:$V$2721,19,FALSE)))</f>
        <v xml:space="preserve"> </v>
      </c>
      <c r="W139" t="str">
        <f>IF(ISBLANK(VLOOKUP(TRIM(D139),ALL_SOMIFA!$A$1:$V$2721,20,FALSE)),"",IF(ISERROR(VLOOKUP(TRIM(D139),ALL_SOMIFA!$A$1:$V$2721,20,FALSE))," ",VLOOKUP(TRIM(D139),ALL_SOMIFA!$A$1:$V$2721,20,FALSE)))</f>
        <v xml:space="preserve"> </v>
      </c>
      <c r="X139" t="str">
        <f>IF(ISBLANK(VLOOKUP(TRIM(D139),ALL_SOMIFA!$A$1:$V$2721,21,FALSE)),"",IF(ISERROR(VLOOKUP(TRIM(D139),ALL_SOMIFA!$A$1:$V$2721,21,FALSE))," ",VLOOKUP(TRIM(D139),ALL_SOMIFA!$A$1:$V$2721,21,FALSE)))</f>
        <v xml:space="preserve"> </v>
      </c>
      <c r="Y139" t="str">
        <f>IF(ISBLANK(VLOOKUP(TRIM(D139),ALL_SOMIFA!$A$1:$V$2721,22,FALSE)),"",IF(ISERROR(VLOOKUP(TRIM(D139),ALL_SOMIFA!$A$1:$V$2721,22,FALSE))," ",VLOOKUP(TRIM(D139),ALL_SOMIFA!$A$1:$V$2721,22,FALSE)))</f>
        <v xml:space="preserve"> </v>
      </c>
    </row>
    <row r="140" spans="1:79" x14ac:dyDescent="0.2">
      <c r="A140" s="18"/>
      <c r="B140" s="18"/>
      <c r="C140" s="141"/>
      <c r="D140" s="19"/>
      <c r="E140" s="39"/>
      <c r="F140" s="19"/>
      <c r="G140" s="19"/>
      <c r="H140" s="18"/>
      <c r="I140" s="18"/>
      <c r="J140" s="18"/>
      <c r="K140" s="26"/>
      <c r="L140" s="26"/>
      <c r="M140" s="18"/>
      <c r="N140" s="18"/>
      <c r="O140" s="18"/>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row>
    <row r="141" spans="1:79" x14ac:dyDescent="0.2">
      <c r="A141" s="18"/>
      <c r="B141" s="18"/>
      <c r="C141" s="138"/>
      <c r="E141" s="10" t="s">
        <v>76</v>
      </c>
      <c r="F141" s="11" t="s">
        <v>77</v>
      </c>
      <c r="G141" s="11" t="s">
        <v>78</v>
      </c>
      <c r="H141" s="92" t="s">
        <v>79</v>
      </c>
      <c r="I141" s="18"/>
      <c r="J141" s="18"/>
      <c r="K141" s="18"/>
      <c r="L141" s="11"/>
      <c r="M141" s="8"/>
      <c r="N141" s="16" t="str">
        <f>IF(ISERROR(VLOOKUP(TRIM(B141),#REF!,11,FALSE())),"",VLOOKUP(TRIM(B141),#REF!,11,FALSE()))</f>
        <v/>
      </c>
      <c r="O141" s="16" t="str">
        <f>IF(ISERROR(VLOOKUP(TRIM(B141),#REF!,12,FALSE())),"",VLOOKUP(TRIM(B141),#REF!,12,FALSE()))</f>
        <v/>
      </c>
      <c r="P141" s="16" t="str">
        <f>IF(ISERROR(VLOOKUP(TRIM(B141),#REF!,13,FALSE())),"",VLOOKUP(TRIM(B141),#REF!,13,FALSE()))</f>
        <v/>
      </c>
      <c r="Q141" s="16" t="str">
        <f>IF(ISERROR(VLOOKUP(TRIM(B141),#REF!,14,FALSE())),"",VLOOKUP(TRIM(B141),#REF!,14,FALSE()))</f>
        <v/>
      </c>
      <c r="R141" s="16" t="str">
        <f>IF(ISERROR(VLOOKUP(TRIM(B141),#REF!,15,FALSE())),"",VLOOKUP(TRIM(B141),#REF!,15,FALSE()))</f>
        <v/>
      </c>
      <c r="S141" s="16" t="str">
        <f>IF(ISERROR(VLOOKUP(TRIM(B141),#REF!,16,FALSE())),"",VLOOKUP(TRIM(B141),#REF!,16,FALSE()))</f>
        <v/>
      </c>
      <c r="U141" s="8"/>
      <c r="W141" t="str">
        <f>IF(ISERROR(VLOOKUP(TRIM(B141),#REF!,20,FALSE())),"",VLOOKUP(TRIM(B141),#REF!,20,FALSE()))</f>
        <v/>
      </c>
      <c r="X141" t="str">
        <f>IF(ISERROR(VLOOKUP(TRIM(B141),#REF!,21,FALSE())),"",VLOOKUP(TRIM(B141),#REF!,21,FALSE()))</f>
        <v/>
      </c>
      <c r="Y141" t="str">
        <f>IF(ISERROR(VLOOKUP(TRIM(B141),#REF!,22,FALSE())),"",VLOOKUP(TRIM(B141),#REF!,22,FALSE()))</f>
        <v/>
      </c>
      <c r="Z141" t="str">
        <f>IF(ISERROR(VLOOKUP(TRIM(B141),#REF!,20,FALSE())),"",VLOOKUP(TRIM(B141),#REF!,20,FALSE()))</f>
        <v/>
      </c>
      <c r="AA141" t="str">
        <f>IF(ISERROR(VLOOKUP(TRIM(B141),#REF!,21,FALSE())),"",VLOOKUP(TRIM(B141),#REF!,21,FALSE()))</f>
        <v/>
      </c>
      <c r="AB141" t="str">
        <f>IF(ISERROR(VLOOKUP(TRIM(B141),#REF!,22,FALSE())),"",VLOOKUP(TRIM(B141),#REF!,22,FALSE()))</f>
        <v/>
      </c>
      <c r="AC141" t="str">
        <f>IF(ISERROR(VLOOKUP(TRIM(B141),#REF!,23,FALSE())),"",VLOOKUP(TRIM(B141),#REF!,23,FALSE()))</f>
        <v/>
      </c>
      <c r="AD141" t="str">
        <f>IF(ISERROR(VLOOKUP(TRIM(B141),#REF!,24,FALSE())),"",VLOOKUP(TRIM(B141),#REF!,24,FALSE()))</f>
        <v/>
      </c>
      <c r="AE141" t="str">
        <f>IF(ISERROR(VLOOKUP(TRIM(B141),#REF!,25,FALSE())),"",VLOOKUP(TRIM(B141),#REF!,25,FALSE()))</f>
        <v/>
      </c>
      <c r="AP141" s="8"/>
      <c r="AQ141" s="8"/>
      <c r="AS141" s="8"/>
    </row>
    <row r="142" spans="1:79" ht="18" customHeight="1" x14ac:dyDescent="0.25">
      <c r="A142" s="41" t="s">
        <v>5435</v>
      </c>
      <c r="C142" s="143"/>
      <c r="E142" s="13">
        <f>COUNTA(D145:D209)</f>
        <v>56</v>
      </c>
      <c r="F142" s="14">
        <f>COUNTIF(A144:A209,"*HB*")</f>
        <v>2</v>
      </c>
      <c r="G142" s="14">
        <f>COUNTIF(A144:A209,"*KR*")+COUNTIF(A144:A209,"*LK*")</f>
        <v>1</v>
      </c>
      <c r="H142" s="51">
        <f>COUNTIF(A144:A209,"*PR*")+COUNTIF(A144:A209,"*LP*")</f>
        <v>0</v>
      </c>
      <c r="I142" s="41"/>
      <c r="L142" s="14"/>
      <c r="M142" s="8"/>
      <c r="N142" s="16" t="str">
        <f>IF(ISERROR(VLOOKUP(TRIM(B142),#REF!,11,FALSE())),"",VLOOKUP(TRIM(B142),#REF!,11,FALSE()))</f>
        <v/>
      </c>
      <c r="O142" s="16" t="str">
        <f>IF(ISERROR(VLOOKUP(TRIM(B142),#REF!,12,FALSE())),"",VLOOKUP(TRIM(B142),#REF!,12,FALSE()))</f>
        <v/>
      </c>
      <c r="P142" s="16" t="str">
        <f>IF(ISERROR(VLOOKUP(TRIM(B142),#REF!,13,FALSE())),"",VLOOKUP(TRIM(B142),#REF!,13,FALSE()))</f>
        <v/>
      </c>
      <c r="Q142" s="16" t="str">
        <f>IF(ISERROR(VLOOKUP(TRIM(B142),#REF!,14,FALSE())),"",VLOOKUP(TRIM(B142),#REF!,14,FALSE()))</f>
        <v/>
      </c>
      <c r="R142" s="16" t="str">
        <f>IF(ISERROR(VLOOKUP(TRIM(B142),#REF!,15,FALSE())),"",VLOOKUP(TRIM(B142),#REF!,15,FALSE()))</f>
        <v/>
      </c>
      <c r="S142" s="16" t="str">
        <f>IF(ISERROR(VLOOKUP(TRIM(B142),#REF!,16,FALSE())),"",VLOOKUP(TRIM(B142),#REF!,16,FALSE()))</f>
        <v/>
      </c>
      <c r="T142" s="15"/>
      <c r="U142" s="8"/>
      <c r="W142" t="str">
        <f>IF(ISERROR(VLOOKUP(TRIM(B142),#REF!,20,FALSE())),"",VLOOKUP(TRIM(B142),#REF!,20,FALSE()))</f>
        <v/>
      </c>
      <c r="X142" t="str">
        <f>IF(ISERROR(VLOOKUP(TRIM(B142),#REF!,21,FALSE())),"",VLOOKUP(TRIM(B142),#REF!,21,FALSE()))</f>
        <v/>
      </c>
      <c r="Y142" t="str">
        <f>IF(ISERROR(VLOOKUP(TRIM(B142),#REF!,22,FALSE())),"",VLOOKUP(TRIM(B142),#REF!,22,FALSE()))</f>
        <v/>
      </c>
      <c r="Z142" t="str">
        <f>IF(ISERROR(VLOOKUP(TRIM(B142),#REF!,20,FALSE())),"",VLOOKUP(TRIM(B142),#REF!,20,FALSE()))</f>
        <v/>
      </c>
      <c r="AA142" t="str">
        <f>IF(ISERROR(VLOOKUP(TRIM(B142),#REF!,21,FALSE())),"",VLOOKUP(TRIM(B142),#REF!,21,FALSE()))</f>
        <v/>
      </c>
      <c r="AB142" t="str">
        <f>IF(ISERROR(VLOOKUP(TRIM(B142),#REF!,22,FALSE())),"",VLOOKUP(TRIM(B142),#REF!,22,FALSE()))</f>
        <v/>
      </c>
      <c r="AC142" t="str">
        <f>IF(ISERROR(VLOOKUP(TRIM(B142),#REF!,23,FALSE())),"",VLOOKUP(TRIM(B142),#REF!,23,FALSE()))</f>
        <v/>
      </c>
      <c r="AD142" t="str">
        <f>IF(ISERROR(VLOOKUP(TRIM(B142),#REF!,24,FALSE())),"",VLOOKUP(TRIM(B142),#REF!,24,FALSE()))</f>
        <v/>
      </c>
      <c r="AE142" t="str">
        <f>IF(ISERROR(VLOOKUP(TRIM(B142),#REF!,25,FALSE())),"",VLOOKUP(TRIM(B142),#REF!,25,FALSE()))</f>
        <v/>
      </c>
      <c r="AO142" s="15"/>
      <c r="AP142" s="8"/>
      <c r="AQ142" s="8"/>
      <c r="AS142" s="8"/>
    </row>
    <row r="143" spans="1:79" x14ac:dyDescent="0.2">
      <c r="A143" s="16" t="s">
        <v>5438</v>
      </c>
      <c r="B143" s="16"/>
      <c r="C143" s="141"/>
      <c r="F143" s="8"/>
      <c r="G143" s="8"/>
      <c r="H143" s="16"/>
      <c r="I143" s="16"/>
      <c r="J143" s="18"/>
      <c r="K143" s="36"/>
      <c r="L143" s="36"/>
      <c r="M143" s="16"/>
      <c r="N143" s="16"/>
      <c r="O143" s="16"/>
      <c r="P143" s="8"/>
      <c r="Q143" s="8"/>
      <c r="R143" s="26" t="str">
        <f>IF(ISERROR(VLOOKUP(TRIM(D143),#REF!,8,FALSE())),"",VLOOKUP(TRIM(D143),#REF!,8,FALSE()))</f>
        <v/>
      </c>
      <c r="S143" s="8"/>
      <c r="T143" s="8"/>
      <c r="U143" s="16"/>
      <c r="V143" s="16" t="str">
        <f>IF(ISERROR(VLOOKUP(TRIM(D143),#REF!,11,FALSE())),"",VLOOKUP(TRIM(D143),#REF!,11,FALSE()))</f>
        <v/>
      </c>
      <c r="W143" s="16" t="str">
        <f>IF(ISERROR(VLOOKUP(TRIM(D143),#REF!,12,FALSE())),"",VLOOKUP(TRIM(D143),#REF!,12,FALSE()))</f>
        <v/>
      </c>
      <c r="X143" s="16" t="str">
        <f>IF(ISERROR(VLOOKUP(TRIM(D143),#REF!,13,FALSE())),"",VLOOKUP(TRIM(D143),#REF!,13,FALSE()))</f>
        <v/>
      </c>
      <c r="Y143" s="16" t="str">
        <f>IF(ISERROR(VLOOKUP(TRIM(D143),#REF!,14,FALSE())),"",VLOOKUP(TRIM(D143),#REF!,14,FALSE()))</f>
        <v/>
      </c>
      <c r="Z143" s="16" t="str">
        <f>IF(ISERROR(VLOOKUP(TRIM(D143),#REF!,15,FALSE())),"",VLOOKUP(TRIM(D143),#REF!,15,FALSE()))</f>
        <v/>
      </c>
      <c r="AA143" s="16" t="str">
        <f>IF(ISERROR(VLOOKUP(TRIM(D143),#REF!,16,FALSE())),"",VLOOKUP(TRIM(D143),#REF!,16,FALSE()))</f>
        <v/>
      </c>
      <c r="AB143" s="16"/>
      <c r="AC143" s="8"/>
      <c r="AD143" s="8"/>
      <c r="AE143" t="str">
        <f>IF(ISERROR(VLOOKUP(TRIM(D143),#REF!,20,FALSE())),"",VLOOKUP(TRIM(D143),#REF!,20,FALSE()))</f>
        <v/>
      </c>
      <c r="AF143" t="str">
        <f>IF(ISERROR(VLOOKUP(TRIM(D143),#REF!,21,FALSE())),"",VLOOKUP(TRIM(D143),#REF!,21,FALSE()))</f>
        <v/>
      </c>
      <c r="AG143" t="str">
        <f>IF(ISERROR(VLOOKUP(TRIM(D143),#REF!,22,FALSE())),"",VLOOKUP(TRIM(D143),#REF!,22,FALSE()))</f>
        <v/>
      </c>
      <c r="AH143" t="str">
        <f>IF(ISERROR(VLOOKUP(TRIM(D143),#REF!,20,FALSE())),"",VLOOKUP(TRIM(D143),#REF!,20,FALSE()))</f>
        <v/>
      </c>
      <c r="AI143" t="str">
        <f>IF(ISERROR(VLOOKUP(TRIM(D143),#REF!,21,FALSE())),"",VLOOKUP(TRIM(D143),#REF!,21,FALSE()))</f>
        <v/>
      </c>
      <c r="AJ143" t="str">
        <f>IF(ISERROR(VLOOKUP(TRIM(D143),#REF!,22,FALSE())),"",VLOOKUP(TRIM(D143),#REF!,22,FALSE()))</f>
        <v/>
      </c>
      <c r="AK143" t="str">
        <f>IF(ISERROR(VLOOKUP(TRIM(D143),#REF!,23,FALSE())),"",VLOOKUP(TRIM(D143),#REF!,23,FALSE()))</f>
        <v/>
      </c>
      <c r="AL143" t="str">
        <f>IF(ISERROR(VLOOKUP(TRIM(D143),#REF!,24,FALSE())),"",VLOOKUP(TRIM(D143),#REF!,24,FALSE()))</f>
        <v/>
      </c>
      <c r="AM143" t="str">
        <f>IF(ISERROR(VLOOKUP(TRIM(D143),#REF!,25,FALSE())),"",VLOOKUP(TRIM(D143),#REF!,25,FALSE()))</f>
        <v/>
      </c>
    </row>
    <row r="144" spans="1:79" x14ac:dyDescent="0.2">
      <c r="A144" s="145"/>
      <c r="B144" s="42"/>
      <c r="C144" s="141"/>
      <c r="D144" s="42"/>
      <c r="E144" s="45"/>
      <c r="F144" s="42"/>
      <c r="G144" s="42"/>
      <c r="H144" s="145"/>
      <c r="I144" s="42"/>
      <c r="J144" s="18"/>
      <c r="K144" s="94"/>
      <c r="L144" s="94"/>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row>
    <row r="145" spans="1:49" x14ac:dyDescent="0.2">
      <c r="A145" s="18" t="s">
        <v>80</v>
      </c>
      <c r="B145" s="18" t="s">
        <v>396</v>
      </c>
      <c r="C145" s="141"/>
      <c r="D145" s="19" t="s">
        <v>643</v>
      </c>
      <c r="E145" s="20">
        <v>34959</v>
      </c>
      <c r="F145" s="19" t="s">
        <v>644</v>
      </c>
      <c r="G145" s="19" t="s">
        <v>645</v>
      </c>
      <c r="H145" s="18" t="s">
        <v>80</v>
      </c>
      <c r="I145" s="18" t="s">
        <v>395</v>
      </c>
      <c r="J145" s="18" t="s">
        <v>646</v>
      </c>
      <c r="K145" s="26" t="s">
        <v>80</v>
      </c>
      <c r="L145" s="26"/>
      <c r="M145" s="18" t="s">
        <v>80</v>
      </c>
      <c r="N145" s="18" t="s">
        <v>396</v>
      </c>
      <c r="O145" s="18"/>
      <c r="P145" s="19"/>
      <c r="Q145" s="19" t="s">
        <v>80</v>
      </c>
      <c r="R145" s="19" t="s">
        <v>395</v>
      </c>
      <c r="S145" s="19" t="s">
        <v>86</v>
      </c>
      <c r="T145" s="19" t="s">
        <v>80</v>
      </c>
      <c r="U145" s="19" t="s">
        <v>396</v>
      </c>
      <c r="V145" s="19">
        <v>0</v>
      </c>
      <c r="W145" s="19" t="s">
        <v>80</v>
      </c>
      <c r="X145" s="19" t="s">
        <v>396</v>
      </c>
      <c r="Y145" s="19"/>
      <c r="Z145" s="19" t="s">
        <v>80</v>
      </c>
      <c r="AA145" s="19" t="s">
        <v>396</v>
      </c>
      <c r="AB145" s="19" t="s">
        <v>647</v>
      </c>
      <c r="AC145" s="19">
        <v>0</v>
      </c>
      <c r="AD145" s="19">
        <v>0</v>
      </c>
      <c r="AE145" s="19">
        <v>0</v>
      </c>
      <c r="AF145" s="19">
        <v>0</v>
      </c>
      <c r="AG145" s="19">
        <v>0</v>
      </c>
      <c r="AH145" s="19">
        <v>0</v>
      </c>
      <c r="AI145" s="19">
        <v>0</v>
      </c>
      <c r="AJ145" s="19">
        <v>0</v>
      </c>
      <c r="AK145" s="19">
        <v>0</v>
      </c>
      <c r="AL145" s="19">
        <v>0</v>
      </c>
      <c r="AM145" s="19">
        <v>0</v>
      </c>
      <c r="AN145" s="19">
        <v>0</v>
      </c>
      <c r="AO145" s="19">
        <v>0</v>
      </c>
      <c r="AP145" s="19">
        <v>0</v>
      </c>
      <c r="AQ145" s="19">
        <v>0</v>
      </c>
      <c r="AR145" s="19">
        <v>0</v>
      </c>
      <c r="AS145" s="19">
        <v>0</v>
      </c>
      <c r="AT145" s="19">
        <v>0</v>
      </c>
      <c r="AU145" s="19">
        <v>0</v>
      </c>
      <c r="AV145" s="19">
        <v>0</v>
      </c>
      <c r="AW145" s="19">
        <v>0</v>
      </c>
    </row>
    <row r="146" spans="1:49" x14ac:dyDescent="0.2">
      <c r="A146" s="18"/>
      <c r="B146" s="18"/>
      <c r="C146" s="141"/>
      <c r="D146" s="19" t="s">
        <v>648</v>
      </c>
      <c r="E146" s="20">
        <v>34043</v>
      </c>
      <c r="F146" s="28" t="s">
        <v>551</v>
      </c>
      <c r="G146" s="19" t="s">
        <v>415</v>
      </c>
      <c r="H146" s="18" t="s">
        <v>80</v>
      </c>
      <c r="I146" s="18" t="s">
        <v>246</v>
      </c>
      <c r="J146" s="18" t="s">
        <v>649</v>
      </c>
      <c r="K146" s="26" t="s">
        <v>80</v>
      </c>
      <c r="L146" s="26"/>
      <c r="M146" s="18" t="s">
        <v>80</v>
      </c>
      <c r="N146" s="18" t="s">
        <v>134</v>
      </c>
      <c r="O146" s="18"/>
      <c r="P146" s="19"/>
      <c r="Q146" s="19" t="s">
        <v>80</v>
      </c>
      <c r="R146" s="19" t="s">
        <v>134</v>
      </c>
      <c r="S146" s="30" t="s">
        <v>650</v>
      </c>
      <c r="T146" s="19"/>
      <c r="U146" s="28"/>
      <c r="V146" s="28"/>
      <c r="W146" s="19" t="s">
        <v>80</v>
      </c>
      <c r="X146" s="28" t="s">
        <v>170</v>
      </c>
      <c r="Y146" s="28" t="s">
        <v>651</v>
      </c>
      <c r="Z146" s="19"/>
      <c r="AA146" s="28"/>
      <c r="AB146" s="28"/>
      <c r="AC146" s="19"/>
      <c r="AD146" s="28"/>
      <c r="AE146" s="28"/>
      <c r="AF146" s="19"/>
      <c r="AG146" s="28"/>
      <c r="AH146" s="28"/>
      <c r="AI146" s="19"/>
      <c r="AJ146" s="28"/>
      <c r="AK146" s="28"/>
      <c r="AL146" s="19"/>
      <c r="AM146" s="28"/>
      <c r="AN146" s="28"/>
      <c r="AO146" s="19"/>
      <c r="AP146" s="28"/>
      <c r="AQ146" s="28"/>
      <c r="AR146" s="19"/>
      <c r="AS146" s="28"/>
      <c r="AT146" s="28"/>
      <c r="AU146" s="19"/>
      <c r="AV146" s="28"/>
      <c r="AW146" s="28"/>
    </row>
    <row r="147" spans="1:49" x14ac:dyDescent="0.2">
      <c r="A147" s="18"/>
      <c r="B147" s="18"/>
      <c r="C147" s="141"/>
      <c r="D147" s="19"/>
      <c r="E147" s="20"/>
      <c r="F147" s="19"/>
      <c r="G147" s="19"/>
      <c r="H147" s="18"/>
      <c r="I147" s="18"/>
      <c r="J147" s="18"/>
      <c r="K147"/>
      <c r="L147"/>
      <c r="M147" s="18"/>
      <c r="N147" s="18"/>
      <c r="O147" s="18"/>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row>
    <row r="148" spans="1:49" s="25" customFormat="1" x14ac:dyDescent="0.2">
      <c r="A148" s="18" t="s">
        <v>103</v>
      </c>
      <c r="B148" s="18" t="s">
        <v>252</v>
      </c>
      <c r="C148" s="141" t="s">
        <v>652</v>
      </c>
      <c r="D148" s="19" t="s">
        <v>653</v>
      </c>
      <c r="E148" s="20">
        <v>34532</v>
      </c>
      <c r="F148" s="19" t="s">
        <v>654</v>
      </c>
      <c r="G148" s="19" t="s">
        <v>655</v>
      </c>
      <c r="H148" s="18" t="s">
        <v>103</v>
      </c>
      <c r="I148" s="18" t="s">
        <v>250</v>
      </c>
      <c r="J148" s="18" t="s">
        <v>656</v>
      </c>
      <c r="K148" s="26" t="s">
        <v>103</v>
      </c>
      <c r="L148" s="26" t="s">
        <v>657</v>
      </c>
      <c r="M148" s="18" t="s">
        <v>103</v>
      </c>
      <c r="N148" s="18" t="s">
        <v>324</v>
      </c>
      <c r="O148" s="18" t="s">
        <v>658</v>
      </c>
      <c r="P148" s="19" t="s">
        <v>659</v>
      </c>
      <c r="Q148" s="19" t="s">
        <v>103</v>
      </c>
      <c r="R148" s="19" t="s">
        <v>549</v>
      </c>
      <c r="S148" s="19" t="s">
        <v>660</v>
      </c>
      <c r="T148" s="19" t="s">
        <v>103</v>
      </c>
      <c r="U148" s="19" t="s">
        <v>324</v>
      </c>
      <c r="V148" s="19" t="s">
        <v>661</v>
      </c>
      <c r="W148" s="19" t="s">
        <v>103</v>
      </c>
      <c r="X148" s="19" t="s">
        <v>324</v>
      </c>
      <c r="Y148" s="19" t="s">
        <v>662</v>
      </c>
      <c r="Z148" s="19" t="s">
        <v>103</v>
      </c>
      <c r="AA148" s="19" t="s">
        <v>324</v>
      </c>
      <c r="AB148" s="19" t="s">
        <v>663</v>
      </c>
      <c r="AC148" s="19" t="s">
        <v>103</v>
      </c>
      <c r="AD148" s="19" t="s">
        <v>324</v>
      </c>
      <c r="AE148" s="19" t="s">
        <v>664</v>
      </c>
      <c r="AF148" s="19">
        <v>0</v>
      </c>
      <c r="AG148" s="19">
        <v>0</v>
      </c>
      <c r="AH148" s="19">
        <v>0</v>
      </c>
      <c r="AI148" s="19">
        <v>0</v>
      </c>
      <c r="AJ148" s="19">
        <v>0</v>
      </c>
      <c r="AK148" s="19">
        <v>0</v>
      </c>
      <c r="AL148" s="19">
        <v>0</v>
      </c>
      <c r="AM148" s="19">
        <v>0</v>
      </c>
      <c r="AN148" s="19">
        <v>0</v>
      </c>
      <c r="AO148" s="19">
        <v>0</v>
      </c>
      <c r="AP148" s="19">
        <v>0</v>
      </c>
      <c r="AQ148" s="19">
        <v>0</v>
      </c>
      <c r="AR148" s="19">
        <v>0</v>
      </c>
      <c r="AS148" s="19">
        <v>0</v>
      </c>
      <c r="AT148" s="19">
        <v>0</v>
      </c>
      <c r="AU148" s="19">
        <v>0</v>
      </c>
      <c r="AV148" s="19">
        <v>0</v>
      </c>
      <c r="AW148" s="19">
        <v>0</v>
      </c>
    </row>
    <row r="149" spans="1:49" ht="12.75" customHeight="1" x14ac:dyDescent="0.2">
      <c r="A149" s="31" t="s">
        <v>103</v>
      </c>
      <c r="B149" s="32" t="s">
        <v>324</v>
      </c>
      <c r="C149" s="142" t="s">
        <v>665</v>
      </c>
      <c r="D149" s="19" t="s">
        <v>666</v>
      </c>
      <c r="E149" s="27">
        <v>37057</v>
      </c>
      <c r="F149" s="28" t="s">
        <v>98</v>
      </c>
      <c r="G149" s="28" t="s">
        <v>667</v>
      </c>
      <c r="H149" s="31" t="s">
        <v>103</v>
      </c>
      <c r="I149" s="32" t="s">
        <v>549</v>
      </c>
      <c r="J149" s="18" t="s">
        <v>668</v>
      </c>
      <c r="K149" s="26" t="s">
        <v>669</v>
      </c>
      <c r="L149" s="26" t="s">
        <v>670</v>
      </c>
      <c r="M149" s="33"/>
      <c r="N149" s="33"/>
      <c r="O149" s="33"/>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row>
    <row r="150" spans="1:49" x14ac:dyDescent="0.2">
      <c r="A150" s="31" t="s">
        <v>487</v>
      </c>
      <c r="B150" s="32" t="s">
        <v>242</v>
      </c>
      <c r="C150" s="142" t="s">
        <v>671</v>
      </c>
      <c r="D150" s="19" t="s">
        <v>672</v>
      </c>
      <c r="E150" s="27">
        <v>36705</v>
      </c>
      <c r="F150" s="28" t="s">
        <v>348</v>
      </c>
      <c r="G150" s="28" t="s">
        <v>348</v>
      </c>
      <c r="H150" s="31" t="s">
        <v>673</v>
      </c>
      <c r="I150" s="32" t="s">
        <v>246</v>
      </c>
      <c r="J150" s="18" t="s">
        <v>216</v>
      </c>
      <c r="K150" s="26" t="s">
        <v>575</v>
      </c>
      <c r="L150" s="26" t="s">
        <v>241</v>
      </c>
      <c r="M150" s="33"/>
      <c r="N150" s="33"/>
      <c r="O150" s="33"/>
    </row>
    <row r="151" spans="1:49" s="25" customFormat="1" x14ac:dyDescent="0.2">
      <c r="A151" s="18"/>
      <c r="B151" s="18"/>
      <c r="C151" s="141"/>
      <c r="D151" s="19"/>
      <c r="E151" s="20"/>
      <c r="F151" s="19"/>
      <c r="G151" s="19"/>
      <c r="H151" s="18"/>
      <c r="I151" s="18"/>
      <c r="J151" s="18"/>
      <c r="K151"/>
      <c r="L151"/>
      <c r="M151" s="18"/>
      <c r="N151" s="18"/>
      <c r="O151" s="18"/>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row>
    <row r="152" spans="1:49" ht="12.75" customHeight="1" x14ac:dyDescent="0.2">
      <c r="A152" s="16" t="s">
        <v>127</v>
      </c>
      <c r="B152" s="22" t="s">
        <v>185</v>
      </c>
      <c r="C152" s="141"/>
      <c r="D152" s="22" t="s">
        <v>674</v>
      </c>
      <c r="E152" s="23">
        <v>36292</v>
      </c>
      <c r="F152" s="24" t="s">
        <v>90</v>
      </c>
      <c r="G152" s="22" t="s">
        <v>675</v>
      </c>
      <c r="H152" s="16" t="s">
        <v>151</v>
      </c>
      <c r="I152" s="22" t="s">
        <v>368</v>
      </c>
      <c r="J152" s="18" t="s">
        <v>496</v>
      </c>
      <c r="K152" s="26" t="s">
        <v>133</v>
      </c>
      <c r="L152" s="26"/>
      <c r="M152" s="16" t="s">
        <v>133</v>
      </c>
      <c r="N152" s="22" t="s">
        <v>185</v>
      </c>
      <c r="O152" s="22"/>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row>
    <row r="153" spans="1:49" s="25" customFormat="1" ht="12.75" customHeight="1" x14ac:dyDescent="0.2">
      <c r="A153" s="18" t="s">
        <v>147</v>
      </c>
      <c r="B153" s="18" t="s">
        <v>261</v>
      </c>
      <c r="C153" s="141"/>
      <c r="D153" s="26" t="s">
        <v>676</v>
      </c>
      <c r="E153" s="27">
        <v>35510</v>
      </c>
      <c r="F153" s="26" t="s">
        <v>198</v>
      </c>
      <c r="G153" s="26" t="s">
        <v>677</v>
      </c>
      <c r="H153" s="18" t="s">
        <v>151</v>
      </c>
      <c r="I153" s="18" t="s">
        <v>549</v>
      </c>
      <c r="J153" s="18" t="s">
        <v>496</v>
      </c>
      <c r="K153" s="26" t="s">
        <v>127</v>
      </c>
      <c r="L153" s="26"/>
      <c r="M153" s="18" t="s">
        <v>127</v>
      </c>
      <c r="N153" s="18" t="s">
        <v>324</v>
      </c>
      <c r="O153" s="18"/>
      <c r="P153" s="19"/>
      <c r="Q153" s="27"/>
      <c r="R153" s="27"/>
      <c r="S153" s="27"/>
      <c r="T153" s="27"/>
      <c r="U153" s="29"/>
    </row>
    <row r="154" spans="1:49" s="25" customFormat="1" x14ac:dyDescent="0.2">
      <c r="A154" s="18" t="s">
        <v>127</v>
      </c>
      <c r="B154" s="18" t="s">
        <v>583</v>
      </c>
      <c r="C154" s="141"/>
      <c r="D154" s="19" t="s">
        <v>678</v>
      </c>
      <c r="E154" s="20">
        <v>33905</v>
      </c>
      <c r="F154" s="19" t="s">
        <v>679</v>
      </c>
      <c r="G154" s="19" t="s">
        <v>679</v>
      </c>
      <c r="H154" s="18" t="s">
        <v>127</v>
      </c>
      <c r="I154" s="18" t="s">
        <v>116</v>
      </c>
      <c r="J154" s="18" t="s">
        <v>146</v>
      </c>
      <c r="K154" s="26" t="s">
        <v>127</v>
      </c>
      <c r="L154" s="26"/>
      <c r="M154" s="18" t="s">
        <v>127</v>
      </c>
      <c r="N154" s="18" t="s">
        <v>316</v>
      </c>
      <c r="O154" s="18"/>
      <c r="P154" s="19"/>
      <c r="Q154" s="19" t="s">
        <v>127</v>
      </c>
      <c r="R154" s="19" t="s">
        <v>316</v>
      </c>
      <c r="S154" s="19" t="s">
        <v>86</v>
      </c>
      <c r="T154" s="19" t="s">
        <v>680</v>
      </c>
      <c r="U154" s="19" t="s">
        <v>316</v>
      </c>
      <c r="V154" s="19">
        <v>0</v>
      </c>
      <c r="W154" s="19" t="s">
        <v>681</v>
      </c>
      <c r="X154" s="19" t="s">
        <v>316</v>
      </c>
      <c r="Y154" s="19"/>
      <c r="Z154" s="19" t="s">
        <v>502</v>
      </c>
      <c r="AA154" s="19" t="s">
        <v>316</v>
      </c>
      <c r="AB154" s="19"/>
      <c r="AC154" s="19" t="s">
        <v>501</v>
      </c>
      <c r="AD154" s="19" t="s">
        <v>316</v>
      </c>
      <c r="AE154" s="19">
        <v>0</v>
      </c>
      <c r="AF154" s="19" t="s">
        <v>502</v>
      </c>
      <c r="AG154" s="19" t="s">
        <v>316</v>
      </c>
      <c r="AH154" s="19">
        <v>0</v>
      </c>
      <c r="AI154" s="19" t="s">
        <v>502</v>
      </c>
      <c r="AJ154" s="19" t="s">
        <v>316</v>
      </c>
      <c r="AK154" s="19">
        <v>0</v>
      </c>
      <c r="AL154" s="19">
        <v>0</v>
      </c>
      <c r="AM154" s="19">
        <v>0</v>
      </c>
      <c r="AN154" s="19">
        <v>0</v>
      </c>
      <c r="AO154" s="19">
        <v>0</v>
      </c>
      <c r="AP154" s="19">
        <v>0</v>
      </c>
      <c r="AQ154" s="19">
        <v>0</v>
      </c>
      <c r="AR154" s="19">
        <v>0</v>
      </c>
      <c r="AS154" s="19">
        <v>0</v>
      </c>
      <c r="AT154" s="19">
        <v>0</v>
      </c>
      <c r="AU154" s="19">
        <v>0</v>
      </c>
      <c r="AV154" s="19">
        <v>0</v>
      </c>
      <c r="AW154" s="19">
        <v>0</v>
      </c>
    </row>
    <row r="155" spans="1:49" x14ac:dyDescent="0.2">
      <c r="A155" t="s">
        <v>127</v>
      </c>
      <c r="B155" t="s">
        <v>454</v>
      </c>
      <c r="C155" s="141"/>
      <c r="D155" t="s">
        <v>682</v>
      </c>
      <c r="E155" s="40">
        <v>37410</v>
      </c>
      <c r="F155" t="s">
        <v>683</v>
      </c>
      <c r="G155" s="22" t="s">
        <v>684</v>
      </c>
      <c r="H155" t="s">
        <v>151</v>
      </c>
      <c r="I155" t="s">
        <v>327</v>
      </c>
      <c r="J155" s="18" t="s">
        <v>146</v>
      </c>
      <c r="K155" t="str">
        <f>IF(ISBLANK(VLOOKUP(TRIM(D155),ALL_SOMIFA!$A$1:$V$2721,8,FALSE)),"",IF(ISERROR(VLOOKUP(TRIM(D155),ALL_SOMIFA!$A$1:$V$2721,8,FALSE))," ",VLOOKUP(TRIM(D155),ALL_SOMIFA!$A$1:$V$2721,8,FALSE)))</f>
        <v xml:space="preserve"> </v>
      </c>
      <c r="L155" t="str">
        <f>IF(ISBLANK(VLOOKUP(TRIM(D155),ALL_SOMIFA!$A$1:$V$2721,9,FALSE)),"",IF(ISERROR(VLOOKUP(TRIM(D155),ALL_SOMIFA!$A$1:$V$2721,9,FALSE))," ",VLOOKUP(TRIM(D155),ALL_SOMIFA!$A$1:$V$2721,9,FALSE)))</f>
        <v xml:space="preserve"> </v>
      </c>
      <c r="M155" t="str">
        <f>IF(ISBLANK(VLOOKUP(TRIM(D155),ALL_SOMIFA!$A$1:$V$2721,10,FALSE)),"",IF(ISERROR(VLOOKUP(TRIM(D155),ALL_SOMIFA!$A$1:$V$2721,10,FALSE))," ",VLOOKUP(TRIM(D155),ALL_SOMIFA!$A$1:$V$2721,10,FALSE)))</f>
        <v xml:space="preserve"> </v>
      </c>
      <c r="N155" t="str">
        <f>IF(ISBLANK(VLOOKUP(TRIM(D155),ALL_SOMIFA!$A$1:$V$2721,11,FALSE)),"",IF(ISERROR(VLOOKUP(TRIM(D155),ALL_SOMIFA!$A$1:$V$2721,11,FALSE))," ",VLOOKUP(TRIM(D155),ALL_SOMIFA!$A$1:$V$2721,11,FALSE)))</f>
        <v xml:space="preserve"> </v>
      </c>
      <c r="O155" t="str">
        <f>IF(ISBLANK(VLOOKUP(TRIM(D155),ALL_SOMIFA!$A$1:$V$2721,12,FALSE)),"",IF(ISERROR(VLOOKUP(TRIM(D155),ALL_SOMIFA!$A$1:$V$2721,12,FALSE))," ",VLOOKUP(TRIM(D155),ALL_SOMIFA!$A$1:$V$2721,12,FALSE)))</f>
        <v xml:space="preserve"> </v>
      </c>
      <c r="P155" t="str">
        <f>IF(ISBLANK(VLOOKUP(TRIM(D155),ALL_SOMIFA!$A$1:$V$2721,13,FALSE)),"",IF(ISERROR(VLOOKUP(TRIM(D155),ALL_SOMIFA!$A$1:$V$2721,13,FALSE))," ",VLOOKUP(TRIM(D155),ALL_SOMIFA!$A$1:$V$2721,13,FALSE)))</f>
        <v xml:space="preserve"> </v>
      </c>
      <c r="Q155" t="str">
        <f>IF(ISBLANK(VLOOKUP(TRIM(D155),ALL_SOMIFA!$A$1:$V$2721,14,FALSE)),"",IF(ISERROR(VLOOKUP(TRIM(D155),ALL_SOMIFA!$A$1:$V$2721,14,FALSE))," ",VLOOKUP(TRIM(D155),ALL_SOMIFA!$A$1:$V$2721,14,FALSE)))</f>
        <v xml:space="preserve"> </v>
      </c>
      <c r="R155" t="str">
        <f>IF(ISBLANK(VLOOKUP(TRIM(D155),ALL_SOMIFA!$A$1:$V$2721,15,FALSE)),"",IF(ISERROR(VLOOKUP(TRIM(D155),ALL_SOMIFA!$A$1:$V$2721,15,FALSE))," ",VLOOKUP(TRIM(D155),ALL_SOMIFA!$A$1:$V$2721,15,FALSE)))</f>
        <v xml:space="preserve"> </v>
      </c>
      <c r="S155" t="str">
        <f>IF(ISBLANK(VLOOKUP(TRIM(D155),ALL_SOMIFA!$A$1:$V$2721,16,FALSE)),"",IF(ISERROR(VLOOKUP(TRIM(D155),ALL_SOMIFA!$A$1:$V$2721,16,FALSE))," ",VLOOKUP(TRIM(D155),ALL_SOMIFA!$A$1:$V$2721,16,FALSE)))</f>
        <v xml:space="preserve"> </v>
      </c>
      <c r="T155" t="str">
        <f>IF(ISBLANK(VLOOKUP(TRIM(D155),ALL_SOMIFA!$A$1:$V$2721,17,FALSE)),"",IF(ISERROR(VLOOKUP(TRIM(D155),ALL_SOMIFA!$A$1:$V$2721,17,FALSE))," ",VLOOKUP(TRIM(D155),ALL_SOMIFA!$A$1:$V$2721,17,FALSE)))</f>
        <v xml:space="preserve"> </v>
      </c>
      <c r="U155" t="str">
        <f>IF(ISBLANK(VLOOKUP(TRIM(D155),ALL_SOMIFA!$A$1:$V$2721,18,FALSE)),"",IF(ISERROR(VLOOKUP(TRIM(D155),ALL_SOMIFA!$A$1:$V$2721,18,FALSE))," ",VLOOKUP(TRIM(D155),ALL_SOMIFA!$A$1:$V$2721,18,FALSE)))</f>
        <v xml:space="preserve"> </v>
      </c>
      <c r="V155" t="str">
        <f>IF(ISBLANK(VLOOKUP(TRIM(D155),ALL_SOMIFA!$A$1:$V$2721,19,FALSE)),"",IF(ISERROR(VLOOKUP(TRIM(D155),ALL_SOMIFA!$A$1:$V$2721,19,FALSE))," ",VLOOKUP(TRIM(D155),ALL_SOMIFA!$A$1:$V$2721,19,FALSE)))</f>
        <v xml:space="preserve"> </v>
      </c>
      <c r="W155" t="str">
        <f>IF(ISBLANK(VLOOKUP(TRIM(D155),ALL_SOMIFA!$A$1:$V$2721,20,FALSE)),"",IF(ISERROR(VLOOKUP(TRIM(D155),ALL_SOMIFA!$A$1:$V$2721,20,FALSE))," ",VLOOKUP(TRIM(D155),ALL_SOMIFA!$A$1:$V$2721,20,FALSE)))</f>
        <v xml:space="preserve"> </v>
      </c>
      <c r="X155" t="str">
        <f>IF(ISBLANK(VLOOKUP(TRIM(D155),ALL_SOMIFA!$A$1:$V$2721,21,FALSE)),"",IF(ISERROR(VLOOKUP(TRIM(D155),ALL_SOMIFA!$A$1:$V$2721,21,FALSE))," ",VLOOKUP(TRIM(D155),ALL_SOMIFA!$A$1:$V$2721,21,FALSE)))</f>
        <v xml:space="preserve"> </v>
      </c>
      <c r="Y155" t="str">
        <f>IF(ISBLANK(VLOOKUP(TRIM(D155),ALL_SOMIFA!$A$1:$V$2721,22,FALSE)),"",IF(ISERROR(VLOOKUP(TRIM(D155),ALL_SOMIFA!$A$1:$V$2721,22,FALSE))," ",VLOOKUP(TRIM(D155),ALL_SOMIFA!$A$1:$V$2721,22,FALSE)))</f>
        <v xml:space="preserve"> </v>
      </c>
    </row>
    <row r="156" spans="1:49" s="25" customFormat="1" ht="12.75" customHeight="1" x14ac:dyDescent="0.2">
      <c r="A156" s="18" t="s">
        <v>147</v>
      </c>
      <c r="B156" s="18" t="s">
        <v>232</v>
      </c>
      <c r="C156" s="141"/>
      <c r="D156" s="22" t="s">
        <v>685</v>
      </c>
      <c r="E156" s="23">
        <v>36221</v>
      </c>
      <c r="F156" s="24" t="s">
        <v>416</v>
      </c>
      <c r="G156" s="22" t="s">
        <v>187</v>
      </c>
      <c r="H156" s="18" t="s">
        <v>151</v>
      </c>
      <c r="I156" s="18" t="s">
        <v>232</v>
      </c>
      <c r="J156" s="18" t="s">
        <v>146</v>
      </c>
      <c r="K156" s="26" t="s">
        <v>147</v>
      </c>
      <c r="L156" s="26"/>
      <c r="M156" s="18" t="s">
        <v>147</v>
      </c>
      <c r="N156" s="18" t="s">
        <v>232</v>
      </c>
      <c r="O156" s="18"/>
    </row>
    <row r="157" spans="1:49" x14ac:dyDescent="0.2">
      <c r="A157" t="s">
        <v>686</v>
      </c>
      <c r="B157" t="s">
        <v>434</v>
      </c>
      <c r="C157" s="141" t="s">
        <v>141</v>
      </c>
      <c r="D157" t="s">
        <v>687</v>
      </c>
      <c r="E157" s="40">
        <v>36800</v>
      </c>
      <c r="F157" t="s">
        <v>688</v>
      </c>
      <c r="G157" s="22" t="s">
        <v>506</v>
      </c>
      <c r="H157" t="s">
        <v>499</v>
      </c>
      <c r="I157" t="s">
        <v>239</v>
      </c>
      <c r="J157" s="18" t="s">
        <v>155</v>
      </c>
      <c r="K157" t="str">
        <f>IF(ISBLANK(VLOOKUP(TRIM(D157),ALL_SOMIFA!$A$1:$V$2721,8,FALSE)),"",IF(ISERROR(VLOOKUP(TRIM(D157),ALL_SOMIFA!$A$1:$V$2721,8,FALSE))," ",VLOOKUP(TRIM(D157),ALL_SOMIFA!$A$1:$V$2721,8,FALSE)))</f>
        <v xml:space="preserve"> </v>
      </c>
      <c r="L157" t="str">
        <f>IF(ISBLANK(VLOOKUP(TRIM(D157),ALL_SOMIFA!$A$1:$V$2721,9,FALSE)),"",IF(ISERROR(VLOOKUP(TRIM(D157),ALL_SOMIFA!$A$1:$V$2721,9,FALSE))," ",VLOOKUP(TRIM(D157),ALL_SOMIFA!$A$1:$V$2721,9,FALSE)))</f>
        <v xml:space="preserve"> </v>
      </c>
      <c r="M157" t="str">
        <f>IF(ISBLANK(VLOOKUP(TRIM(D157),ALL_SOMIFA!$A$1:$V$2721,10,FALSE)),"",IF(ISERROR(VLOOKUP(TRIM(D157),ALL_SOMIFA!$A$1:$V$2721,10,FALSE))," ",VLOOKUP(TRIM(D157),ALL_SOMIFA!$A$1:$V$2721,10,FALSE)))</f>
        <v xml:space="preserve"> </v>
      </c>
      <c r="N157" t="str">
        <f>IF(ISBLANK(VLOOKUP(TRIM(D157),ALL_SOMIFA!$A$1:$V$2721,11,FALSE)),"",IF(ISERROR(VLOOKUP(TRIM(D157),ALL_SOMIFA!$A$1:$V$2721,11,FALSE))," ",VLOOKUP(TRIM(D157),ALL_SOMIFA!$A$1:$V$2721,11,FALSE)))</f>
        <v xml:space="preserve"> </v>
      </c>
      <c r="O157" t="str">
        <f>IF(ISBLANK(VLOOKUP(TRIM(D157),ALL_SOMIFA!$A$1:$V$2721,12,FALSE)),"",IF(ISERROR(VLOOKUP(TRIM(D157),ALL_SOMIFA!$A$1:$V$2721,12,FALSE))," ",VLOOKUP(TRIM(D157),ALL_SOMIFA!$A$1:$V$2721,12,FALSE)))</f>
        <v xml:space="preserve"> </v>
      </c>
      <c r="P157" t="str">
        <f>IF(ISBLANK(VLOOKUP(TRIM(D157),ALL_SOMIFA!$A$1:$V$2721,13,FALSE)),"",IF(ISERROR(VLOOKUP(TRIM(D157),ALL_SOMIFA!$A$1:$V$2721,13,FALSE))," ",VLOOKUP(TRIM(D157),ALL_SOMIFA!$A$1:$V$2721,13,FALSE)))</f>
        <v xml:space="preserve"> </v>
      </c>
      <c r="Q157" t="str">
        <f>IF(ISBLANK(VLOOKUP(TRIM(D157),ALL_SOMIFA!$A$1:$V$2721,14,FALSE)),"",IF(ISERROR(VLOOKUP(TRIM(D157),ALL_SOMIFA!$A$1:$V$2721,14,FALSE))," ",VLOOKUP(TRIM(D157),ALL_SOMIFA!$A$1:$V$2721,14,FALSE)))</f>
        <v xml:space="preserve"> </v>
      </c>
      <c r="R157" t="str">
        <f>IF(ISBLANK(VLOOKUP(TRIM(D157),ALL_SOMIFA!$A$1:$V$2721,15,FALSE)),"",IF(ISERROR(VLOOKUP(TRIM(D157),ALL_SOMIFA!$A$1:$V$2721,15,FALSE))," ",VLOOKUP(TRIM(D157),ALL_SOMIFA!$A$1:$V$2721,15,FALSE)))</f>
        <v xml:space="preserve"> </v>
      </c>
      <c r="S157" t="str">
        <f>IF(ISBLANK(VLOOKUP(TRIM(D157),ALL_SOMIFA!$A$1:$V$2721,16,FALSE)),"",IF(ISERROR(VLOOKUP(TRIM(D157),ALL_SOMIFA!$A$1:$V$2721,16,FALSE))," ",VLOOKUP(TRIM(D157),ALL_SOMIFA!$A$1:$V$2721,16,FALSE)))</f>
        <v xml:space="preserve"> </v>
      </c>
      <c r="T157" t="str">
        <f>IF(ISBLANK(VLOOKUP(TRIM(D157),ALL_SOMIFA!$A$1:$V$2721,17,FALSE)),"",IF(ISERROR(VLOOKUP(TRIM(D157),ALL_SOMIFA!$A$1:$V$2721,17,FALSE))," ",VLOOKUP(TRIM(D157),ALL_SOMIFA!$A$1:$V$2721,17,FALSE)))</f>
        <v xml:space="preserve"> </v>
      </c>
      <c r="U157" t="str">
        <f>IF(ISBLANK(VLOOKUP(TRIM(D157),ALL_SOMIFA!$A$1:$V$2721,18,FALSE)),"",IF(ISERROR(VLOOKUP(TRIM(D157),ALL_SOMIFA!$A$1:$V$2721,18,FALSE))," ",VLOOKUP(TRIM(D157),ALL_SOMIFA!$A$1:$V$2721,18,FALSE)))</f>
        <v xml:space="preserve"> </v>
      </c>
      <c r="V157" t="str">
        <f>IF(ISBLANK(VLOOKUP(TRIM(D157),ALL_SOMIFA!$A$1:$V$2721,19,FALSE)),"",IF(ISERROR(VLOOKUP(TRIM(D157),ALL_SOMIFA!$A$1:$V$2721,19,FALSE))," ",VLOOKUP(TRIM(D157),ALL_SOMIFA!$A$1:$V$2721,19,FALSE)))</f>
        <v xml:space="preserve"> </v>
      </c>
      <c r="W157" t="str">
        <f>IF(ISBLANK(VLOOKUP(TRIM(D157),ALL_SOMIFA!$A$1:$V$2721,20,FALSE)),"",IF(ISERROR(VLOOKUP(TRIM(D157),ALL_SOMIFA!$A$1:$V$2721,20,FALSE))," ",VLOOKUP(TRIM(D157),ALL_SOMIFA!$A$1:$V$2721,20,FALSE)))</f>
        <v xml:space="preserve"> </v>
      </c>
      <c r="X157" t="str">
        <f>IF(ISBLANK(VLOOKUP(TRIM(D157),ALL_SOMIFA!$A$1:$V$2721,21,FALSE)),"",IF(ISERROR(VLOOKUP(TRIM(D157),ALL_SOMIFA!$A$1:$V$2721,21,FALSE))," ",VLOOKUP(TRIM(D157),ALL_SOMIFA!$A$1:$V$2721,21,FALSE)))</f>
        <v xml:space="preserve"> </v>
      </c>
      <c r="Y157" t="str">
        <f>IF(ISBLANK(VLOOKUP(TRIM(D157),ALL_SOMIFA!$A$1:$V$2721,22,FALSE)),"",IF(ISERROR(VLOOKUP(TRIM(D157),ALL_SOMIFA!$A$1:$V$2721,22,FALSE))," ",VLOOKUP(TRIM(D157),ALL_SOMIFA!$A$1:$V$2721,22,FALSE)))</f>
        <v xml:space="preserve"> </v>
      </c>
    </row>
    <row r="158" spans="1:49" x14ac:dyDescent="0.2">
      <c r="C158" s="141"/>
      <c r="E158" s="40"/>
      <c r="G158" s="22"/>
      <c r="J158" s="18"/>
    </row>
    <row r="159" spans="1:49" ht="12.75" customHeight="1" x14ac:dyDescent="0.2">
      <c r="A159" s="18" t="s">
        <v>168</v>
      </c>
      <c r="B159" s="18" t="s">
        <v>177</v>
      </c>
      <c r="C159" s="141" t="s">
        <v>193</v>
      </c>
      <c r="D159" s="19" t="s">
        <v>689</v>
      </c>
      <c r="E159" s="20">
        <v>34933</v>
      </c>
      <c r="F159" s="19" t="s">
        <v>405</v>
      </c>
      <c r="G159" s="19" t="s">
        <v>404</v>
      </c>
      <c r="H159" s="18" t="s">
        <v>690</v>
      </c>
      <c r="I159" s="18" t="s">
        <v>261</v>
      </c>
      <c r="J159" s="18" t="s">
        <v>691</v>
      </c>
      <c r="K159" s="26" t="s">
        <v>189</v>
      </c>
      <c r="L159" s="26" t="s">
        <v>183</v>
      </c>
      <c r="M159" s="18" t="s">
        <v>168</v>
      </c>
      <c r="N159" s="18" t="s">
        <v>93</v>
      </c>
      <c r="O159" s="18" t="s">
        <v>193</v>
      </c>
      <c r="P159" s="19" t="s">
        <v>519</v>
      </c>
      <c r="Q159" s="19" t="s">
        <v>156</v>
      </c>
      <c r="R159" s="19" t="s">
        <v>549</v>
      </c>
      <c r="S159" s="19" t="s">
        <v>577</v>
      </c>
      <c r="T159" s="19" t="s">
        <v>156</v>
      </c>
      <c r="U159" s="19" t="s">
        <v>324</v>
      </c>
      <c r="V159" s="19" t="s">
        <v>141</v>
      </c>
      <c r="W159" s="19" t="s">
        <v>156</v>
      </c>
      <c r="X159" s="19" t="s">
        <v>324</v>
      </c>
      <c r="Y159" s="19" t="s">
        <v>141</v>
      </c>
      <c r="Z159" s="19" t="s">
        <v>162</v>
      </c>
      <c r="AA159" s="19" t="s">
        <v>324</v>
      </c>
      <c r="AB159" s="19" t="s">
        <v>161</v>
      </c>
      <c r="AC159" s="19">
        <v>0</v>
      </c>
      <c r="AD159" s="19">
        <v>0</v>
      </c>
      <c r="AE159" s="19">
        <v>0</v>
      </c>
      <c r="AF159" s="19">
        <v>0</v>
      </c>
      <c r="AG159" s="19">
        <v>0</v>
      </c>
      <c r="AH159" s="19">
        <v>0</v>
      </c>
      <c r="AI159" s="19">
        <v>0</v>
      </c>
      <c r="AJ159" s="19">
        <v>0</v>
      </c>
      <c r="AK159" s="19">
        <v>0</v>
      </c>
      <c r="AL159" s="19">
        <v>0</v>
      </c>
      <c r="AM159" s="19">
        <v>0</v>
      </c>
      <c r="AN159" s="19">
        <v>0</v>
      </c>
      <c r="AO159" s="19">
        <v>0</v>
      </c>
      <c r="AP159" s="19">
        <v>0</v>
      </c>
      <c r="AQ159" s="19">
        <v>0</v>
      </c>
      <c r="AR159" s="19">
        <v>0</v>
      </c>
      <c r="AS159" s="19">
        <v>0</v>
      </c>
      <c r="AT159" s="19">
        <v>0</v>
      </c>
      <c r="AU159" s="19">
        <v>0</v>
      </c>
      <c r="AV159" s="19">
        <v>0</v>
      </c>
      <c r="AW159" s="19">
        <v>0</v>
      </c>
    </row>
    <row r="160" spans="1:49" x14ac:dyDescent="0.2">
      <c r="A160" s="18" t="s">
        <v>692</v>
      </c>
      <c r="B160" s="18" t="s">
        <v>177</v>
      </c>
      <c r="C160" s="141" t="s">
        <v>693</v>
      </c>
      <c r="D160" s="22" t="s">
        <v>694</v>
      </c>
      <c r="E160" s="23">
        <v>36182</v>
      </c>
      <c r="F160" s="24" t="s">
        <v>416</v>
      </c>
      <c r="G160" s="22" t="s">
        <v>99</v>
      </c>
      <c r="H160" s="18" t="s">
        <v>695</v>
      </c>
      <c r="I160" s="18" t="s">
        <v>181</v>
      </c>
      <c r="J160" s="18" t="s">
        <v>696</v>
      </c>
      <c r="K160" s="26" t="s">
        <v>168</v>
      </c>
      <c r="L160" s="26" t="s">
        <v>183</v>
      </c>
      <c r="M160" s="18" t="s">
        <v>168</v>
      </c>
      <c r="N160" s="18" t="s">
        <v>177</v>
      </c>
      <c r="O160" s="18" t="s">
        <v>193</v>
      </c>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row>
    <row r="161" spans="1:79" ht="12.75" customHeight="1" x14ac:dyDescent="0.2">
      <c r="A161" s="31" t="s">
        <v>168</v>
      </c>
      <c r="B161" s="32" t="s">
        <v>306</v>
      </c>
      <c r="C161" s="142" t="s">
        <v>183</v>
      </c>
      <c r="D161" s="19" t="s">
        <v>697</v>
      </c>
      <c r="E161" s="27">
        <v>36072</v>
      </c>
      <c r="F161" s="28" t="s">
        <v>698</v>
      </c>
      <c r="G161" s="28" t="s">
        <v>236</v>
      </c>
      <c r="H161" s="31" t="s">
        <v>695</v>
      </c>
      <c r="I161" s="32" t="s">
        <v>246</v>
      </c>
      <c r="J161" s="18" t="s">
        <v>699</v>
      </c>
      <c r="K161" s="26" t="s">
        <v>168</v>
      </c>
      <c r="L161" s="26" t="s">
        <v>183</v>
      </c>
      <c r="M161" s="33"/>
      <c r="N161" s="33"/>
      <c r="O161" s="33"/>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row>
    <row r="162" spans="1:79" x14ac:dyDescent="0.2">
      <c r="A162" s="18"/>
      <c r="B162" s="18"/>
      <c r="C162" s="141"/>
      <c r="D162" s="19"/>
      <c r="E162" s="20"/>
      <c r="F162" s="19"/>
      <c r="G162" s="19"/>
      <c r="H162" s="18"/>
      <c r="I162" s="18"/>
      <c r="J162" s="18"/>
      <c r="K162"/>
      <c r="L162"/>
      <c r="M162" s="18"/>
      <c r="N162" s="18"/>
      <c r="O162" s="18"/>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row>
    <row r="163" spans="1:79" x14ac:dyDescent="0.2">
      <c r="A163" s="18" t="s">
        <v>212</v>
      </c>
      <c r="B163" s="18" t="s">
        <v>123</v>
      </c>
      <c r="C163" s="141" t="s">
        <v>276</v>
      </c>
      <c r="D163" s="26" t="s">
        <v>700</v>
      </c>
      <c r="E163" s="27">
        <v>36114</v>
      </c>
      <c r="F163" s="26" t="s">
        <v>473</v>
      </c>
      <c r="G163" s="26" t="s">
        <v>283</v>
      </c>
      <c r="H163" s="18" t="s">
        <v>212</v>
      </c>
      <c r="I163" s="18" t="s">
        <v>154</v>
      </c>
      <c r="J163" s="18" t="s">
        <v>276</v>
      </c>
      <c r="K163" s="26" t="s">
        <v>212</v>
      </c>
      <c r="L163" s="26" t="s">
        <v>701</v>
      </c>
      <c r="M163" s="18" t="s">
        <v>212</v>
      </c>
      <c r="N163" s="18" t="s">
        <v>123</v>
      </c>
      <c r="O163" s="18" t="s">
        <v>196</v>
      </c>
      <c r="P163" s="26" t="s">
        <v>598</v>
      </c>
      <c r="Q163" s="27"/>
      <c r="R163" s="27"/>
      <c r="S163" s="27"/>
      <c r="T163" s="27"/>
      <c r="U163" s="29"/>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row>
    <row r="164" spans="1:79" x14ac:dyDescent="0.2">
      <c r="A164" s="18" t="s">
        <v>194</v>
      </c>
      <c r="B164" s="18" t="s">
        <v>170</v>
      </c>
      <c r="C164" s="141" t="s">
        <v>276</v>
      </c>
      <c r="D164" s="19" t="s">
        <v>705</v>
      </c>
      <c r="E164" s="20">
        <v>34564</v>
      </c>
      <c r="F164" s="19" t="s">
        <v>301</v>
      </c>
      <c r="G164" s="19" t="s">
        <v>706</v>
      </c>
      <c r="H164" s="18" t="s">
        <v>194</v>
      </c>
      <c r="I164" s="18" t="s">
        <v>175</v>
      </c>
      <c r="J164" s="18" t="s">
        <v>234</v>
      </c>
      <c r="K164" s="26" t="s">
        <v>202</v>
      </c>
      <c r="L164" s="26" t="s">
        <v>234</v>
      </c>
      <c r="M164" s="18" t="s">
        <v>194</v>
      </c>
      <c r="N164" s="18" t="s">
        <v>170</v>
      </c>
      <c r="O164" s="18" t="s">
        <v>234</v>
      </c>
      <c r="P164" s="19" t="s">
        <v>201</v>
      </c>
      <c r="Q164" s="19" t="s">
        <v>194</v>
      </c>
      <c r="R164" s="19" t="s">
        <v>175</v>
      </c>
      <c r="S164" s="19" t="s">
        <v>521</v>
      </c>
      <c r="T164" s="19" t="s">
        <v>222</v>
      </c>
      <c r="U164" s="19" t="s">
        <v>170</v>
      </c>
      <c r="V164" s="19" t="s">
        <v>707</v>
      </c>
      <c r="W164" s="19" t="s">
        <v>194</v>
      </c>
      <c r="X164" s="19" t="s">
        <v>170</v>
      </c>
      <c r="Y164" s="19" t="s">
        <v>234</v>
      </c>
      <c r="Z164" s="19" t="s">
        <v>555</v>
      </c>
      <c r="AA164" s="19" t="s">
        <v>170</v>
      </c>
      <c r="AB164" s="19" t="s">
        <v>519</v>
      </c>
      <c r="AC164" s="19">
        <v>0</v>
      </c>
      <c r="AD164" s="19">
        <v>0</v>
      </c>
      <c r="AE164" s="19">
        <v>0</v>
      </c>
      <c r="AF164" s="19">
        <v>0</v>
      </c>
      <c r="AG164" s="19">
        <v>0</v>
      </c>
      <c r="AH164" s="19">
        <v>0</v>
      </c>
      <c r="AI164" s="19">
        <v>0</v>
      </c>
      <c r="AJ164" s="19">
        <v>0</v>
      </c>
      <c r="AK164" s="19">
        <v>0</v>
      </c>
      <c r="AL164" s="19">
        <v>0</v>
      </c>
      <c r="AM164" s="19">
        <v>0</v>
      </c>
      <c r="AN164" s="19">
        <v>0</v>
      </c>
      <c r="AO164" s="19">
        <v>0</v>
      </c>
      <c r="AP164" s="19">
        <v>0</v>
      </c>
      <c r="AQ164" s="19">
        <v>0</v>
      </c>
      <c r="AR164" s="19">
        <v>0</v>
      </c>
      <c r="AS164" s="19">
        <v>0</v>
      </c>
      <c r="AT164" s="19">
        <v>0</v>
      </c>
      <c r="AU164" s="19">
        <v>0</v>
      </c>
      <c r="AV164" s="19">
        <v>0</v>
      </c>
      <c r="AW164" s="19">
        <v>0</v>
      </c>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row>
    <row r="165" spans="1:79" s="25" customFormat="1" x14ac:dyDescent="0.2">
      <c r="A165" s="18" t="s">
        <v>194</v>
      </c>
      <c r="B165" s="18" t="s">
        <v>215</v>
      </c>
      <c r="C165" s="141" t="s">
        <v>259</v>
      </c>
      <c r="D165" s="19" t="s">
        <v>723</v>
      </c>
      <c r="E165" s="20">
        <v>34072</v>
      </c>
      <c r="F165" s="19" t="s">
        <v>724</v>
      </c>
      <c r="G165" s="19" t="s">
        <v>725</v>
      </c>
      <c r="H165" s="18" t="s">
        <v>189</v>
      </c>
      <c r="I165" s="18"/>
      <c r="J165" s="18"/>
      <c r="K165" t="s">
        <v>202</v>
      </c>
      <c r="L165" t="s">
        <v>259</v>
      </c>
      <c r="M165" s="18" t="s">
        <v>274</v>
      </c>
      <c r="N165" s="18" t="s">
        <v>93</v>
      </c>
      <c r="O165" s="18" t="s">
        <v>234</v>
      </c>
      <c r="P165" s="19" t="s">
        <v>259</v>
      </c>
      <c r="Q165" s="19" t="s">
        <v>194</v>
      </c>
      <c r="R165" s="19" t="s">
        <v>583</v>
      </c>
      <c r="S165" s="19" t="s">
        <v>251</v>
      </c>
      <c r="T165" s="19" t="s">
        <v>194</v>
      </c>
      <c r="U165" s="19" t="s">
        <v>331</v>
      </c>
      <c r="V165" s="19" t="s">
        <v>228</v>
      </c>
      <c r="W165" s="19" t="s">
        <v>274</v>
      </c>
      <c r="X165" s="19" t="s">
        <v>93</v>
      </c>
      <c r="Y165" s="19" t="s">
        <v>201</v>
      </c>
      <c r="Z165" s="19" t="s">
        <v>194</v>
      </c>
      <c r="AA165" s="19" t="s">
        <v>207</v>
      </c>
      <c r="AB165" s="19" t="s">
        <v>228</v>
      </c>
      <c r="AC165" s="19" t="s">
        <v>194</v>
      </c>
      <c r="AD165" s="19" t="s">
        <v>207</v>
      </c>
      <c r="AE165" s="19" t="s">
        <v>269</v>
      </c>
      <c r="AF165" s="19" t="s">
        <v>238</v>
      </c>
      <c r="AG165" s="19" t="s">
        <v>207</v>
      </c>
      <c r="AH165" s="19" t="s">
        <v>241</v>
      </c>
      <c r="AI165" s="19" t="s">
        <v>238</v>
      </c>
      <c r="AJ165" s="19" t="s">
        <v>207</v>
      </c>
      <c r="AK165" s="19" t="s">
        <v>241</v>
      </c>
      <c r="AL165" s="19">
        <v>0</v>
      </c>
      <c r="AM165" s="19">
        <v>0</v>
      </c>
      <c r="AN165" s="19">
        <v>0</v>
      </c>
      <c r="AO165" s="19">
        <v>0</v>
      </c>
      <c r="AP165" s="19">
        <v>0</v>
      </c>
      <c r="AQ165" s="19">
        <v>0</v>
      </c>
      <c r="AR165" s="19">
        <v>0</v>
      </c>
      <c r="AS165" s="19">
        <v>0</v>
      </c>
      <c r="AT165" s="19">
        <v>0</v>
      </c>
      <c r="AU165" s="19">
        <v>0</v>
      </c>
      <c r="AV165" s="19">
        <v>0</v>
      </c>
      <c r="AW165" s="19">
        <v>0</v>
      </c>
      <c r="BY165"/>
      <c r="BZ165"/>
      <c r="CA165"/>
    </row>
    <row r="166" spans="1:79" x14ac:dyDescent="0.2">
      <c r="A166" s="18" t="s">
        <v>212</v>
      </c>
      <c r="B166" s="18" t="s">
        <v>93</v>
      </c>
      <c r="C166" s="141" t="s">
        <v>201</v>
      </c>
      <c r="D166" s="19" t="s">
        <v>5127</v>
      </c>
      <c r="E166" s="20">
        <v>35774</v>
      </c>
      <c r="F166" s="26" t="s">
        <v>415</v>
      </c>
      <c r="G166" s="30" t="s">
        <v>709</v>
      </c>
      <c r="H166" s="18" t="s">
        <v>710</v>
      </c>
      <c r="I166" s="18" t="s">
        <v>272</v>
      </c>
      <c r="J166" s="18" t="s">
        <v>711</v>
      </c>
      <c r="K166" s="26" t="s">
        <v>712</v>
      </c>
      <c r="L166" s="26" t="s">
        <v>713</v>
      </c>
      <c r="M166" s="18" t="s">
        <v>212</v>
      </c>
      <c r="N166" s="18" t="s">
        <v>93</v>
      </c>
      <c r="O166" s="18" t="s">
        <v>259</v>
      </c>
      <c r="P166" s="19" t="s">
        <v>714</v>
      </c>
      <c r="Q166" s="19" t="s">
        <v>715</v>
      </c>
      <c r="R166" s="19" t="s">
        <v>93</v>
      </c>
      <c r="S166" s="30" t="s">
        <v>716</v>
      </c>
      <c r="T166" s="19"/>
      <c r="U166" s="19"/>
      <c r="V166" s="30"/>
      <c r="W166" s="19"/>
      <c r="X166" s="19"/>
      <c r="Y166" s="30"/>
      <c r="Z166" s="19"/>
      <c r="AA166" s="19"/>
      <c r="AB166" s="30"/>
      <c r="AC166" s="19"/>
      <c r="AD166" s="19"/>
      <c r="AE166" s="19"/>
      <c r="AF166" s="19"/>
      <c r="AG166" s="19"/>
      <c r="AH166" s="19"/>
      <c r="AI166" s="19"/>
      <c r="AJ166" s="19"/>
      <c r="AK166" s="19"/>
      <c r="AL166" s="19"/>
      <c r="AM166" s="19"/>
      <c r="AN166" s="19"/>
      <c r="AO166" s="19"/>
      <c r="AP166" s="19"/>
      <c r="AQ166" s="19"/>
      <c r="AR166" s="19"/>
      <c r="AS166" s="19"/>
      <c r="AT166" s="19"/>
      <c r="AU166" s="19"/>
      <c r="AV166" s="19"/>
      <c r="AW166" s="19"/>
    </row>
    <row r="167" spans="1:79" s="25" customFormat="1" x14ac:dyDescent="0.2">
      <c r="A167" s="33" t="s">
        <v>194</v>
      </c>
      <c r="B167" s="33" t="s">
        <v>128</v>
      </c>
      <c r="C167" s="141" t="s">
        <v>228</v>
      </c>
      <c r="D167" t="s">
        <v>720</v>
      </c>
      <c r="E167" s="40">
        <v>37543</v>
      </c>
      <c r="F167" t="s">
        <v>721</v>
      </c>
      <c r="G167" s="100" t="s">
        <v>295</v>
      </c>
      <c r="H167" s="33" t="s">
        <v>194</v>
      </c>
      <c r="I167" s="33" t="s">
        <v>131</v>
      </c>
      <c r="J167" s="18" t="s">
        <v>269</v>
      </c>
      <c r="K167" t="str">
        <f>IF(ISBLANK(VLOOKUP(TRIM(D167),ALL_SOMIFA!$A$1:$V$2721,8,FALSE)),"",IF(ISERROR(VLOOKUP(TRIM(D167),ALL_SOMIFA!$A$1:$V$2721,8,FALSE))," ",VLOOKUP(TRIM(D167),ALL_SOMIFA!$A$1:$V$2721,8,FALSE)))</f>
        <v xml:space="preserve"> </v>
      </c>
      <c r="L167" t="str">
        <f>IF(ISBLANK(VLOOKUP(TRIM(D167),ALL_SOMIFA!$A$1:$V$2721,9,FALSE)),"",IF(ISERROR(VLOOKUP(TRIM(D167),ALL_SOMIFA!$A$1:$V$2721,9,FALSE))," ",VLOOKUP(TRIM(D167),ALL_SOMIFA!$A$1:$V$2721,9,FALSE)))</f>
        <v xml:space="preserve"> </v>
      </c>
      <c r="M167" s="33" t="str">
        <f>IF(ISBLANK(VLOOKUP(TRIM(D167),ALL_SOMIFA!$A$1:$V$2721,10,FALSE)),"",IF(ISERROR(VLOOKUP(TRIM(D167),ALL_SOMIFA!$A$1:$V$2721,10,FALSE))," ",VLOOKUP(TRIM(D167),ALL_SOMIFA!$A$1:$V$2721,10,FALSE)))</f>
        <v xml:space="preserve"> </v>
      </c>
      <c r="N167" s="33" t="str">
        <f>IF(ISBLANK(VLOOKUP(TRIM(D167),ALL_SOMIFA!$A$1:$V$2721,11,FALSE)),"",IF(ISERROR(VLOOKUP(TRIM(D167),ALL_SOMIFA!$A$1:$V$2721,11,FALSE))," ",VLOOKUP(TRIM(D167),ALL_SOMIFA!$A$1:$V$2721,11,FALSE)))</f>
        <v xml:space="preserve"> </v>
      </c>
      <c r="O167" s="33" t="str">
        <f>IF(ISBLANK(VLOOKUP(TRIM(D167),ALL_SOMIFA!$A$1:$V$2721,12,FALSE)),"",IF(ISERROR(VLOOKUP(TRIM(D167),ALL_SOMIFA!$A$1:$V$2721,12,FALSE))," ",VLOOKUP(TRIM(D167),ALL_SOMIFA!$A$1:$V$2721,12,FALSE)))</f>
        <v xml:space="preserve"> </v>
      </c>
      <c r="P167" t="str">
        <f>IF(ISBLANK(VLOOKUP(TRIM(D167),ALL_SOMIFA!$A$1:$V$2721,13,FALSE)),"",IF(ISERROR(VLOOKUP(TRIM(D167),ALL_SOMIFA!$A$1:$V$2721,13,FALSE))," ",VLOOKUP(TRIM(D167),ALL_SOMIFA!$A$1:$V$2721,13,FALSE)))</f>
        <v xml:space="preserve"> </v>
      </c>
      <c r="Q167" t="str">
        <f>IF(ISBLANK(VLOOKUP(TRIM(D167),ALL_SOMIFA!$A$1:$V$2721,14,FALSE)),"",IF(ISERROR(VLOOKUP(TRIM(D167),ALL_SOMIFA!$A$1:$V$2721,14,FALSE))," ",VLOOKUP(TRIM(D167),ALL_SOMIFA!$A$1:$V$2721,14,FALSE)))</f>
        <v xml:space="preserve"> </v>
      </c>
      <c r="R167" t="str">
        <f>IF(ISBLANK(VLOOKUP(TRIM(D167),ALL_SOMIFA!$A$1:$V$2721,15,FALSE)),"",IF(ISERROR(VLOOKUP(TRIM(D167),ALL_SOMIFA!$A$1:$V$2721,15,FALSE))," ",VLOOKUP(TRIM(D167),ALL_SOMIFA!$A$1:$V$2721,15,FALSE)))</f>
        <v xml:space="preserve"> </v>
      </c>
      <c r="S167" t="str">
        <f>IF(ISBLANK(VLOOKUP(TRIM(D167),ALL_SOMIFA!$A$1:$V$2721,16,FALSE)),"",IF(ISERROR(VLOOKUP(TRIM(D167),ALL_SOMIFA!$A$1:$V$2721,16,FALSE))," ",VLOOKUP(TRIM(D167),ALL_SOMIFA!$A$1:$V$2721,16,FALSE)))</f>
        <v xml:space="preserve"> </v>
      </c>
      <c r="T167" t="str">
        <f>IF(ISBLANK(VLOOKUP(TRIM(D167),ALL_SOMIFA!$A$1:$V$2721,17,FALSE)),"",IF(ISERROR(VLOOKUP(TRIM(D167),ALL_SOMIFA!$A$1:$V$2721,17,FALSE))," ",VLOOKUP(TRIM(D167),ALL_SOMIFA!$A$1:$V$2721,17,FALSE)))</f>
        <v xml:space="preserve"> </v>
      </c>
      <c r="U167" t="str">
        <f>IF(ISBLANK(VLOOKUP(TRIM(D167),ALL_SOMIFA!$A$1:$V$2721,18,FALSE)),"",IF(ISERROR(VLOOKUP(TRIM(D167),ALL_SOMIFA!$A$1:$V$2721,18,FALSE))," ",VLOOKUP(TRIM(D167),ALL_SOMIFA!$A$1:$V$2721,18,FALSE)))</f>
        <v xml:space="preserve"> </v>
      </c>
      <c r="V167" t="str">
        <f>IF(ISBLANK(VLOOKUP(TRIM(D167),ALL_SOMIFA!$A$1:$V$2721,19,FALSE)),"",IF(ISERROR(VLOOKUP(TRIM(D167),ALL_SOMIFA!$A$1:$V$2721,19,FALSE))," ",VLOOKUP(TRIM(D167),ALL_SOMIFA!$A$1:$V$2721,19,FALSE)))</f>
        <v xml:space="preserve"> </v>
      </c>
      <c r="W167" t="str">
        <f>IF(ISBLANK(VLOOKUP(TRIM(D167),ALL_SOMIFA!$A$1:$V$2721,20,FALSE)),"",IF(ISERROR(VLOOKUP(TRIM(D167),ALL_SOMIFA!$A$1:$V$2721,20,FALSE))," ",VLOOKUP(TRIM(D167),ALL_SOMIFA!$A$1:$V$2721,20,FALSE)))</f>
        <v xml:space="preserve"> </v>
      </c>
      <c r="X167" t="str">
        <f>IF(ISBLANK(VLOOKUP(TRIM(D167),ALL_SOMIFA!$A$1:$V$2721,21,FALSE)),"",IF(ISERROR(VLOOKUP(TRIM(D167),ALL_SOMIFA!$A$1:$V$2721,21,FALSE))," ",VLOOKUP(TRIM(D167),ALL_SOMIFA!$A$1:$V$2721,21,FALSE)))</f>
        <v xml:space="preserve"> </v>
      </c>
      <c r="Y167" t="str">
        <f>IF(ISBLANK(VLOOKUP(TRIM(D167),ALL_SOMIFA!$A$1:$V$2721,22,FALSE)),"",IF(ISERROR(VLOOKUP(TRIM(D167),ALL_SOMIFA!$A$1:$V$2721,22,FALSE))," ",VLOOKUP(TRIM(D167),ALL_SOMIFA!$A$1:$V$2721,22,FALSE)))</f>
        <v xml:space="preserve"> </v>
      </c>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row>
    <row r="168" spans="1:79" x14ac:dyDescent="0.2">
      <c r="A168" t="s">
        <v>717</v>
      </c>
      <c r="B168" t="s">
        <v>123</v>
      </c>
      <c r="C168" s="141" t="s">
        <v>273</v>
      </c>
      <c r="D168" t="s">
        <v>718</v>
      </c>
      <c r="E168" s="40">
        <v>36204</v>
      </c>
      <c r="F168" t="s">
        <v>114</v>
      </c>
      <c r="G168" s="100" t="s">
        <v>719</v>
      </c>
      <c r="H168" t="s">
        <v>202</v>
      </c>
      <c r="I168" t="s">
        <v>154</v>
      </c>
      <c r="J168" s="18" t="s">
        <v>203</v>
      </c>
      <c r="K168" t="str">
        <f>IF(ISBLANK(VLOOKUP(TRIM(D168),ALL_SOMIFA!$A$1:$V$2721,8,FALSE)),"",IF(ISERROR(VLOOKUP(TRIM(D168),ALL_SOMIFA!$A$1:$V$2721,8,FALSE))," ",VLOOKUP(TRIM(D168),ALL_SOMIFA!$A$1:$V$2721,8,FALSE)))</f>
        <v xml:space="preserve"> </v>
      </c>
      <c r="L168" t="str">
        <f>IF(ISBLANK(VLOOKUP(TRIM(D168),ALL_SOMIFA!$A$1:$V$2721,9,FALSE)),"",IF(ISERROR(VLOOKUP(TRIM(D168),ALL_SOMIFA!$A$1:$V$2721,9,FALSE))," ",VLOOKUP(TRIM(D168),ALL_SOMIFA!$A$1:$V$2721,9,FALSE)))</f>
        <v xml:space="preserve"> </v>
      </c>
      <c r="M168" t="str">
        <f>IF(ISBLANK(VLOOKUP(TRIM(D168),ALL_SOMIFA!$A$1:$V$2721,10,FALSE)),"",IF(ISERROR(VLOOKUP(TRIM(D168),ALL_SOMIFA!$A$1:$V$2721,10,FALSE))," ",VLOOKUP(TRIM(D168),ALL_SOMIFA!$A$1:$V$2721,10,FALSE)))</f>
        <v xml:space="preserve"> </v>
      </c>
      <c r="N168" t="str">
        <f>IF(ISBLANK(VLOOKUP(TRIM(D168),ALL_SOMIFA!$A$1:$V$2721,11,FALSE)),"",IF(ISERROR(VLOOKUP(TRIM(D168),ALL_SOMIFA!$A$1:$V$2721,11,FALSE))," ",VLOOKUP(TRIM(D168),ALL_SOMIFA!$A$1:$V$2721,11,FALSE)))</f>
        <v xml:space="preserve"> </v>
      </c>
      <c r="O168" t="str">
        <f>IF(ISBLANK(VLOOKUP(TRIM(D168),ALL_SOMIFA!$A$1:$V$2721,12,FALSE)),"",IF(ISERROR(VLOOKUP(TRIM(D168),ALL_SOMIFA!$A$1:$V$2721,12,FALSE))," ",VLOOKUP(TRIM(D168),ALL_SOMIFA!$A$1:$V$2721,12,FALSE)))</f>
        <v xml:space="preserve"> </v>
      </c>
      <c r="P168" t="str">
        <f>IF(ISBLANK(VLOOKUP(TRIM(D168),ALL_SOMIFA!$A$1:$V$2721,13,FALSE)),"",IF(ISERROR(VLOOKUP(TRIM(D168),ALL_SOMIFA!$A$1:$V$2721,13,FALSE))," ",VLOOKUP(TRIM(D168),ALL_SOMIFA!$A$1:$V$2721,13,FALSE)))</f>
        <v xml:space="preserve"> </v>
      </c>
      <c r="Q168" t="str">
        <f>IF(ISBLANK(VLOOKUP(TRIM(D168),ALL_SOMIFA!$A$1:$V$2721,14,FALSE)),"",IF(ISERROR(VLOOKUP(TRIM(D168),ALL_SOMIFA!$A$1:$V$2721,14,FALSE))," ",VLOOKUP(TRIM(D168),ALL_SOMIFA!$A$1:$V$2721,14,FALSE)))</f>
        <v xml:space="preserve"> </v>
      </c>
      <c r="R168" t="str">
        <f>IF(ISBLANK(VLOOKUP(TRIM(D168),ALL_SOMIFA!$A$1:$V$2721,15,FALSE)),"",IF(ISERROR(VLOOKUP(TRIM(D168),ALL_SOMIFA!$A$1:$V$2721,15,FALSE))," ",VLOOKUP(TRIM(D168),ALL_SOMIFA!$A$1:$V$2721,15,FALSE)))</f>
        <v xml:space="preserve"> </v>
      </c>
      <c r="S168" t="str">
        <f>IF(ISBLANK(VLOOKUP(TRIM(D168),ALL_SOMIFA!$A$1:$V$2721,16,FALSE)),"",IF(ISERROR(VLOOKUP(TRIM(D168),ALL_SOMIFA!$A$1:$V$2721,16,FALSE))," ",VLOOKUP(TRIM(D168),ALL_SOMIFA!$A$1:$V$2721,16,FALSE)))</f>
        <v xml:space="preserve"> </v>
      </c>
      <c r="T168" t="str">
        <f>IF(ISBLANK(VLOOKUP(TRIM(D168),ALL_SOMIFA!$A$1:$V$2721,17,FALSE)),"",IF(ISERROR(VLOOKUP(TRIM(D168),ALL_SOMIFA!$A$1:$V$2721,17,FALSE))," ",VLOOKUP(TRIM(D168),ALL_SOMIFA!$A$1:$V$2721,17,FALSE)))</f>
        <v xml:space="preserve"> </v>
      </c>
      <c r="U168" t="str">
        <f>IF(ISBLANK(VLOOKUP(TRIM(D168),ALL_SOMIFA!$A$1:$V$2721,18,FALSE)),"",IF(ISERROR(VLOOKUP(TRIM(D168),ALL_SOMIFA!$A$1:$V$2721,18,FALSE))," ",VLOOKUP(TRIM(D168),ALL_SOMIFA!$A$1:$V$2721,18,FALSE)))</f>
        <v xml:space="preserve"> </v>
      </c>
      <c r="V168" t="str">
        <f>IF(ISBLANK(VLOOKUP(TRIM(D168),ALL_SOMIFA!$A$1:$V$2721,19,FALSE)),"",IF(ISERROR(VLOOKUP(TRIM(D168),ALL_SOMIFA!$A$1:$V$2721,19,FALSE))," ",VLOOKUP(TRIM(D168),ALL_SOMIFA!$A$1:$V$2721,19,FALSE)))</f>
        <v xml:space="preserve"> </v>
      </c>
      <c r="W168" t="str">
        <f>IF(ISBLANK(VLOOKUP(TRIM(D168),ALL_SOMIFA!$A$1:$V$2721,20,FALSE)),"",IF(ISERROR(VLOOKUP(TRIM(D168),ALL_SOMIFA!$A$1:$V$2721,20,FALSE))," ",VLOOKUP(TRIM(D168),ALL_SOMIFA!$A$1:$V$2721,20,FALSE)))</f>
        <v xml:space="preserve"> </v>
      </c>
      <c r="X168" t="str">
        <f>IF(ISBLANK(VLOOKUP(TRIM(D168),ALL_SOMIFA!$A$1:$V$2721,21,FALSE)),"",IF(ISERROR(VLOOKUP(TRIM(D168),ALL_SOMIFA!$A$1:$V$2721,21,FALSE))," ",VLOOKUP(TRIM(D168),ALL_SOMIFA!$A$1:$V$2721,21,FALSE)))</f>
        <v xml:space="preserve"> </v>
      </c>
      <c r="Y168" t="str">
        <f>IF(ISBLANK(VLOOKUP(TRIM(D168),ALL_SOMIFA!$A$1:$V$2721,22,FALSE)),"",IF(ISERROR(VLOOKUP(TRIM(D168),ALL_SOMIFA!$A$1:$V$2721,22,FALSE))," ",VLOOKUP(TRIM(D168),ALL_SOMIFA!$A$1:$V$2721,22,FALSE)))</f>
        <v xml:space="preserve"> </v>
      </c>
    </row>
    <row r="169" spans="1:79" x14ac:dyDescent="0.2">
      <c r="A169" s="34" t="s">
        <v>202</v>
      </c>
      <c r="B169" s="34" t="s">
        <v>324</v>
      </c>
      <c r="C169" s="141" t="s">
        <v>266</v>
      </c>
      <c r="D169" s="19" t="s">
        <v>722</v>
      </c>
      <c r="E169" s="20">
        <v>35756</v>
      </c>
      <c r="F169" s="26" t="s">
        <v>150</v>
      </c>
      <c r="G169" s="30" t="s">
        <v>150</v>
      </c>
      <c r="H169" s="34" t="s">
        <v>202</v>
      </c>
      <c r="I169" s="34" t="s">
        <v>549</v>
      </c>
      <c r="J169" s="18" t="s">
        <v>266</v>
      </c>
      <c r="K169" s="26" t="s">
        <v>194</v>
      </c>
      <c r="L169" s="26" t="s">
        <v>201</v>
      </c>
      <c r="M169" s="34" t="s">
        <v>202</v>
      </c>
      <c r="N169" s="34" t="s">
        <v>123</v>
      </c>
      <c r="O169" s="34" t="s">
        <v>273</v>
      </c>
      <c r="P169" s="19" t="s">
        <v>228</v>
      </c>
      <c r="Q169" s="19" t="s">
        <v>202</v>
      </c>
      <c r="R169" s="19" t="s">
        <v>118</v>
      </c>
      <c r="S169" s="30" t="s">
        <v>266</v>
      </c>
      <c r="T169" s="19"/>
      <c r="U169" s="19"/>
      <c r="V169" s="30"/>
      <c r="W169" s="19"/>
      <c r="X169" s="19"/>
      <c r="Y169" s="30"/>
      <c r="Z169" s="19"/>
      <c r="AA169" s="19"/>
      <c r="AB169" s="30"/>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row>
    <row r="170" spans="1:79" x14ac:dyDescent="0.2">
      <c r="A170" s="18"/>
      <c r="B170" s="18"/>
      <c r="C170" s="141"/>
      <c r="D170" s="19" t="s">
        <v>704</v>
      </c>
      <c r="E170" s="20">
        <v>35302</v>
      </c>
      <c r="F170" s="26" t="s">
        <v>230</v>
      </c>
      <c r="G170" s="30" t="s">
        <v>230</v>
      </c>
      <c r="H170" s="18" t="s">
        <v>212</v>
      </c>
      <c r="I170" s="18" t="s">
        <v>175</v>
      </c>
      <c r="J170" s="18" t="s">
        <v>201</v>
      </c>
      <c r="K170" s="26" t="s">
        <v>274</v>
      </c>
      <c r="L170" s="26" t="s">
        <v>259</v>
      </c>
      <c r="M170" s="18" t="s">
        <v>206</v>
      </c>
      <c r="N170" s="18" t="s">
        <v>261</v>
      </c>
      <c r="O170" s="18" t="s">
        <v>208</v>
      </c>
      <c r="P170" s="19" t="s">
        <v>234</v>
      </c>
      <c r="Q170" s="19" t="s">
        <v>194</v>
      </c>
      <c r="R170" s="19" t="s">
        <v>261</v>
      </c>
      <c r="S170" s="30" t="s">
        <v>228</v>
      </c>
      <c r="T170" s="19"/>
      <c r="U170" s="19"/>
      <c r="V170" s="30"/>
      <c r="W170" s="19"/>
      <c r="X170" s="19"/>
      <c r="Y170" s="30"/>
      <c r="Z170" s="19"/>
      <c r="AA170" s="19"/>
      <c r="AB170" s="30"/>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row>
    <row r="171" spans="1:79" x14ac:dyDescent="0.2">
      <c r="A171" s="18"/>
      <c r="B171" s="18"/>
      <c r="C171" s="141"/>
      <c r="D171" s="19"/>
      <c r="E171" s="20"/>
      <c r="F171" s="19"/>
      <c r="G171" s="19"/>
      <c r="H171" s="18"/>
      <c r="I171" s="18"/>
      <c r="J171" s="18"/>
      <c r="K171"/>
      <c r="L171"/>
      <c r="M171" s="18"/>
      <c r="N171" s="18"/>
      <c r="O171" s="18"/>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row>
    <row r="172" spans="1:79" x14ac:dyDescent="0.2">
      <c r="A172" s="18" t="s">
        <v>284</v>
      </c>
      <c r="B172" s="18" t="s">
        <v>583</v>
      </c>
      <c r="C172" s="141" t="s">
        <v>726</v>
      </c>
      <c r="D172" s="19" t="s">
        <v>727</v>
      </c>
      <c r="E172" s="20">
        <v>35664</v>
      </c>
      <c r="F172" s="19" t="s">
        <v>548</v>
      </c>
      <c r="G172" s="19" t="s">
        <v>728</v>
      </c>
      <c r="H172" s="18" t="s">
        <v>284</v>
      </c>
      <c r="I172" s="18" t="s">
        <v>491</v>
      </c>
      <c r="J172" s="18" t="s">
        <v>729</v>
      </c>
      <c r="K172" s="26" t="s">
        <v>284</v>
      </c>
      <c r="L172" s="26" t="s">
        <v>730</v>
      </c>
      <c r="M172" s="18" t="s">
        <v>284</v>
      </c>
      <c r="N172" s="18" t="s">
        <v>583</v>
      </c>
      <c r="O172" s="18" t="s">
        <v>731</v>
      </c>
      <c r="P172" s="19" t="s">
        <v>732</v>
      </c>
      <c r="Q172" s="19" t="s">
        <v>284</v>
      </c>
      <c r="R172" s="19" t="s">
        <v>583</v>
      </c>
      <c r="S172" s="19" t="s">
        <v>733</v>
      </c>
      <c r="T172" s="19" t="s">
        <v>284</v>
      </c>
      <c r="U172" s="19" t="s">
        <v>331</v>
      </c>
      <c r="V172" s="19" t="s">
        <v>734</v>
      </c>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row>
    <row r="173" spans="1:79" ht="12.75" customHeight="1" x14ac:dyDescent="0.2">
      <c r="A173" s="18" t="s">
        <v>288</v>
      </c>
      <c r="B173" s="18" t="s">
        <v>123</v>
      </c>
      <c r="C173" s="141" t="s">
        <v>196</v>
      </c>
      <c r="D173" s="19" t="s">
        <v>752</v>
      </c>
      <c r="E173" s="20">
        <v>34718</v>
      </c>
      <c r="F173" s="19" t="s">
        <v>404</v>
      </c>
      <c r="G173" s="19" t="s">
        <v>753</v>
      </c>
      <c r="H173" s="18" t="s">
        <v>288</v>
      </c>
      <c r="I173" s="18" t="s">
        <v>154</v>
      </c>
      <c r="J173" s="18" t="s">
        <v>754</v>
      </c>
      <c r="K173" s="26" t="s">
        <v>288</v>
      </c>
      <c r="L173" s="26" t="s">
        <v>273</v>
      </c>
      <c r="M173" s="18" t="s">
        <v>288</v>
      </c>
      <c r="N173" s="18" t="s">
        <v>123</v>
      </c>
      <c r="O173" s="18" t="s">
        <v>266</v>
      </c>
      <c r="P173" s="19" t="s">
        <v>249</v>
      </c>
      <c r="Q173" s="19" t="s">
        <v>194</v>
      </c>
      <c r="R173" s="19" t="s">
        <v>213</v>
      </c>
      <c r="S173" s="19" t="s">
        <v>166</v>
      </c>
      <c r="T173" s="19" t="s">
        <v>313</v>
      </c>
      <c r="U173" s="19" t="s">
        <v>207</v>
      </c>
      <c r="V173" s="19" t="s">
        <v>249</v>
      </c>
      <c r="W173" s="19" t="s">
        <v>315</v>
      </c>
      <c r="X173" s="19" t="s">
        <v>207</v>
      </c>
      <c r="Y173" s="19" t="s">
        <v>241</v>
      </c>
      <c r="Z173" s="19" t="s">
        <v>315</v>
      </c>
      <c r="AA173" s="19" t="s">
        <v>207</v>
      </c>
      <c r="AB173" s="19" t="s">
        <v>241</v>
      </c>
      <c r="AC173" s="19">
        <v>0</v>
      </c>
      <c r="AD173" s="19">
        <v>0</v>
      </c>
      <c r="AE173" s="19">
        <v>0</v>
      </c>
      <c r="AF173" s="19">
        <v>0</v>
      </c>
      <c r="AG173" s="19">
        <v>0</v>
      </c>
      <c r="AH173" s="19">
        <v>0</v>
      </c>
      <c r="AI173" s="19">
        <v>0</v>
      </c>
      <c r="AJ173" s="19">
        <v>0</v>
      </c>
      <c r="AK173" s="19">
        <v>0</v>
      </c>
      <c r="AL173" s="19">
        <v>0</v>
      </c>
      <c r="AM173" s="19">
        <v>0</v>
      </c>
      <c r="AN173" s="19">
        <v>0</v>
      </c>
      <c r="AO173" s="19">
        <v>0</v>
      </c>
      <c r="AP173" s="19">
        <v>0</v>
      </c>
      <c r="AQ173" s="19">
        <v>0</v>
      </c>
      <c r="AR173" s="19">
        <v>0</v>
      </c>
      <c r="AS173" s="19">
        <v>0</v>
      </c>
      <c r="AT173" s="19">
        <v>0</v>
      </c>
      <c r="AU173" s="19">
        <v>0</v>
      </c>
      <c r="AV173" s="19">
        <v>0</v>
      </c>
      <c r="AW173" s="19">
        <v>0</v>
      </c>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row>
    <row r="174" spans="1:79" s="25" customFormat="1" x14ac:dyDescent="0.2">
      <c r="A174" s="18" t="s">
        <v>313</v>
      </c>
      <c r="B174" s="18" t="s">
        <v>118</v>
      </c>
      <c r="C174" s="141" t="s">
        <v>576</v>
      </c>
      <c r="D174" s="19" t="s">
        <v>742</v>
      </c>
      <c r="E174" s="20">
        <v>34516</v>
      </c>
      <c r="F174" s="19" t="s">
        <v>310</v>
      </c>
      <c r="G174" s="19" t="s">
        <v>743</v>
      </c>
      <c r="H174" s="18" t="s">
        <v>194</v>
      </c>
      <c r="I174" s="18" t="s">
        <v>123</v>
      </c>
      <c r="J174" s="18" t="s">
        <v>249</v>
      </c>
      <c r="K174" s="26" t="s">
        <v>308</v>
      </c>
      <c r="L174" s="26" t="s">
        <v>233</v>
      </c>
      <c r="M174" s="18" t="s">
        <v>288</v>
      </c>
      <c r="N174" s="18" t="s">
        <v>128</v>
      </c>
      <c r="O174" s="18" t="s">
        <v>744</v>
      </c>
      <c r="P174" s="19" t="s">
        <v>701</v>
      </c>
      <c r="Q174" s="19" t="s">
        <v>189</v>
      </c>
      <c r="R174" s="19"/>
      <c r="S174" s="19"/>
      <c r="T174" s="19" t="s">
        <v>288</v>
      </c>
      <c r="U174" s="19" t="s">
        <v>215</v>
      </c>
      <c r="V174" s="19" t="s">
        <v>593</v>
      </c>
      <c r="W174" s="19" t="s">
        <v>305</v>
      </c>
      <c r="X174" s="19" t="s">
        <v>215</v>
      </c>
      <c r="Y174" s="19" t="s">
        <v>745</v>
      </c>
      <c r="Z174" s="19" t="s">
        <v>284</v>
      </c>
      <c r="AA174" s="19" t="s">
        <v>215</v>
      </c>
      <c r="AB174" s="19" t="s">
        <v>233</v>
      </c>
      <c r="AC174" s="19" t="s">
        <v>746</v>
      </c>
      <c r="AD174" s="19" t="s">
        <v>215</v>
      </c>
      <c r="AE174" s="19" t="s">
        <v>747</v>
      </c>
      <c r="AF174" s="19">
        <v>0</v>
      </c>
      <c r="AG174" s="19">
        <v>0</v>
      </c>
      <c r="AH174" s="19">
        <v>0</v>
      </c>
      <c r="AI174" s="19">
        <v>0</v>
      </c>
      <c r="AJ174" s="19">
        <v>0</v>
      </c>
      <c r="AK174" s="19">
        <v>0</v>
      </c>
      <c r="AL174" s="19">
        <v>0</v>
      </c>
      <c r="AM174" s="19">
        <v>0</v>
      </c>
      <c r="AN174" s="19">
        <v>0</v>
      </c>
      <c r="AO174" s="19">
        <v>0</v>
      </c>
      <c r="AP174" s="19">
        <v>0</v>
      </c>
      <c r="AQ174" s="19">
        <v>0</v>
      </c>
      <c r="AR174" s="19">
        <v>0</v>
      </c>
      <c r="AS174" s="19">
        <v>0</v>
      </c>
      <c r="AT174" s="19">
        <v>0</v>
      </c>
      <c r="AU174" s="19">
        <v>0</v>
      </c>
      <c r="AV174" s="19">
        <v>0</v>
      </c>
      <c r="AW174" s="19">
        <v>0</v>
      </c>
    </row>
    <row r="175" spans="1:79" s="25" customFormat="1" x14ac:dyDescent="0.2">
      <c r="A175" s="18" t="s">
        <v>575</v>
      </c>
      <c r="B175" s="18" t="s">
        <v>140</v>
      </c>
      <c r="C175" s="141" t="s">
        <v>228</v>
      </c>
      <c r="D175" s="19" t="s">
        <v>748</v>
      </c>
      <c r="E175" s="20">
        <v>33589</v>
      </c>
      <c r="F175" s="19" t="s">
        <v>749</v>
      </c>
      <c r="G175" s="19" t="s">
        <v>750</v>
      </c>
      <c r="H175" s="18" t="s">
        <v>274</v>
      </c>
      <c r="I175" s="18" t="s">
        <v>145</v>
      </c>
      <c r="J175" s="18" t="s">
        <v>248</v>
      </c>
      <c r="K175" s="26" t="s">
        <v>575</v>
      </c>
      <c r="L175" s="26" t="s">
        <v>249</v>
      </c>
      <c r="M175" s="18" t="s">
        <v>313</v>
      </c>
      <c r="N175" s="18" t="s">
        <v>140</v>
      </c>
      <c r="O175" s="18" t="s">
        <v>203</v>
      </c>
      <c r="P175" s="19" t="s">
        <v>203</v>
      </c>
      <c r="Q175" s="19" t="s">
        <v>288</v>
      </c>
      <c r="R175" s="19" t="s">
        <v>549</v>
      </c>
      <c r="S175" s="19" t="s">
        <v>751</v>
      </c>
      <c r="T175" s="19" t="s">
        <v>288</v>
      </c>
      <c r="U175" s="19" t="s">
        <v>324</v>
      </c>
      <c r="V175" s="19" t="s">
        <v>291</v>
      </c>
      <c r="W175" s="19" t="s">
        <v>284</v>
      </c>
      <c r="X175" s="19" t="s">
        <v>324</v>
      </c>
      <c r="Y175" s="19" t="s">
        <v>247</v>
      </c>
      <c r="Z175" s="19" t="s">
        <v>284</v>
      </c>
      <c r="AA175" s="19" t="s">
        <v>324</v>
      </c>
      <c r="AB175" s="19" t="s">
        <v>196</v>
      </c>
      <c r="AC175" s="19" t="s">
        <v>284</v>
      </c>
      <c r="AD175" s="19" t="s">
        <v>324</v>
      </c>
      <c r="AE175" s="19" t="s">
        <v>233</v>
      </c>
      <c r="AF175" s="19" t="s">
        <v>284</v>
      </c>
      <c r="AG175" s="19" t="s">
        <v>324</v>
      </c>
      <c r="AH175" s="19" t="s">
        <v>576</v>
      </c>
      <c r="AI175" s="19" t="s">
        <v>284</v>
      </c>
      <c r="AJ175" s="19" t="s">
        <v>324</v>
      </c>
      <c r="AK175" s="19" t="s">
        <v>576</v>
      </c>
      <c r="AL175" s="19" t="s">
        <v>298</v>
      </c>
      <c r="AM175" s="19" t="s">
        <v>324</v>
      </c>
      <c r="AN175" s="19" t="s">
        <v>241</v>
      </c>
      <c r="AO175" s="19">
        <v>0</v>
      </c>
      <c r="AP175" s="19">
        <v>0</v>
      </c>
      <c r="AQ175" s="19">
        <v>0</v>
      </c>
      <c r="AR175" s="19">
        <v>0</v>
      </c>
      <c r="AS175" s="19">
        <v>0</v>
      </c>
      <c r="AT175" s="19">
        <v>0</v>
      </c>
      <c r="AU175" s="19">
        <v>0</v>
      </c>
      <c r="AV175" s="19">
        <v>0</v>
      </c>
      <c r="AW175" s="19">
        <v>0</v>
      </c>
      <c r="AX175"/>
      <c r="AY175"/>
      <c r="AZ175"/>
      <c r="BA175"/>
      <c r="BB175"/>
      <c r="BC175"/>
      <c r="BD175"/>
      <c r="BE175"/>
      <c r="BF175"/>
      <c r="BG175"/>
      <c r="BH175"/>
      <c r="BI175"/>
      <c r="BJ175"/>
      <c r="BK175"/>
      <c r="BL175"/>
      <c r="BM175"/>
      <c r="BN175"/>
      <c r="BO175"/>
      <c r="BP175"/>
      <c r="BQ175"/>
      <c r="BR175"/>
      <c r="BS175"/>
      <c r="BT175"/>
      <c r="BU175"/>
      <c r="BV175"/>
      <c r="BW175"/>
      <c r="BX175"/>
      <c r="BY175"/>
      <c r="BZ175"/>
      <c r="CA175"/>
    </row>
    <row r="176" spans="1:79" x14ac:dyDescent="0.2">
      <c r="A176" s="33" t="s">
        <v>298</v>
      </c>
      <c r="B176" s="33" t="s">
        <v>434</v>
      </c>
      <c r="C176" s="141" t="s">
        <v>747</v>
      </c>
      <c r="D176" t="s">
        <v>778</v>
      </c>
      <c r="E176" s="40">
        <v>36831</v>
      </c>
      <c r="F176" t="s">
        <v>779</v>
      </c>
      <c r="G176" t="s">
        <v>115</v>
      </c>
      <c r="H176" s="33" t="s">
        <v>302</v>
      </c>
      <c r="I176" s="33" t="s">
        <v>239</v>
      </c>
      <c r="J176" s="18" t="s">
        <v>780</v>
      </c>
      <c r="K176" t="str">
        <f>IF(ISBLANK(VLOOKUP(TRIM(D176),ALL_SOMIFA!$A$1:$V$2721,8,FALSE)),"",IF(ISERROR(VLOOKUP(TRIM(D176),ALL_SOMIFA!$A$1:$V$2721,8,FALSE))," ",VLOOKUP(TRIM(D176),ALL_SOMIFA!$A$1:$V$2721,8,FALSE)))</f>
        <v xml:space="preserve"> </v>
      </c>
      <c r="L176" t="str">
        <f>IF(ISBLANK(VLOOKUP(TRIM(D176),ALL_SOMIFA!$A$1:$V$2721,9,FALSE)),"",IF(ISERROR(VLOOKUP(TRIM(D176),ALL_SOMIFA!$A$1:$V$2721,9,FALSE))," ",VLOOKUP(TRIM(D176),ALL_SOMIFA!$A$1:$V$2721,9,FALSE)))</f>
        <v xml:space="preserve"> </v>
      </c>
      <c r="M176" s="33" t="str">
        <f>IF(ISBLANK(VLOOKUP(TRIM(D176),ALL_SOMIFA!$A$1:$V$2721,10,FALSE)),"",IF(ISERROR(VLOOKUP(TRIM(D176),ALL_SOMIFA!$A$1:$V$2721,10,FALSE))," ",VLOOKUP(TRIM(D176),ALL_SOMIFA!$A$1:$V$2721,10,FALSE)))</f>
        <v xml:space="preserve"> </v>
      </c>
      <c r="N176" s="33" t="str">
        <f>IF(ISBLANK(VLOOKUP(TRIM(D176),ALL_SOMIFA!$A$1:$V$2721,11,FALSE)),"",IF(ISERROR(VLOOKUP(TRIM(D176),ALL_SOMIFA!$A$1:$V$2721,11,FALSE))," ",VLOOKUP(TRIM(D176),ALL_SOMIFA!$A$1:$V$2721,11,FALSE)))</f>
        <v xml:space="preserve"> </v>
      </c>
      <c r="O176" s="33" t="str">
        <f>IF(ISBLANK(VLOOKUP(TRIM(D176),ALL_SOMIFA!$A$1:$V$2721,12,FALSE)),"",IF(ISERROR(VLOOKUP(TRIM(D176),ALL_SOMIFA!$A$1:$V$2721,12,FALSE))," ",VLOOKUP(TRIM(D176),ALL_SOMIFA!$A$1:$V$2721,12,FALSE)))</f>
        <v xml:space="preserve"> </v>
      </c>
      <c r="P176" t="str">
        <f>IF(ISBLANK(VLOOKUP(TRIM(D176),ALL_SOMIFA!$A$1:$V$2721,13,FALSE)),"",IF(ISERROR(VLOOKUP(TRIM(D176),ALL_SOMIFA!$A$1:$V$2721,13,FALSE))," ",VLOOKUP(TRIM(D176),ALL_SOMIFA!$A$1:$V$2721,13,FALSE)))</f>
        <v xml:space="preserve"> </v>
      </c>
      <c r="Q176" t="str">
        <f>IF(ISBLANK(VLOOKUP(TRIM(D176),ALL_SOMIFA!$A$1:$V$2721,14,FALSE)),"",IF(ISERROR(VLOOKUP(TRIM(D176),ALL_SOMIFA!$A$1:$V$2721,14,FALSE))," ",VLOOKUP(TRIM(D176),ALL_SOMIFA!$A$1:$V$2721,14,FALSE)))</f>
        <v xml:space="preserve"> </v>
      </c>
      <c r="R176" t="str">
        <f>IF(ISBLANK(VLOOKUP(TRIM(D176),ALL_SOMIFA!$A$1:$V$2721,15,FALSE)),"",IF(ISERROR(VLOOKUP(TRIM(D176),ALL_SOMIFA!$A$1:$V$2721,15,FALSE))," ",VLOOKUP(TRIM(D176),ALL_SOMIFA!$A$1:$V$2721,15,FALSE)))</f>
        <v xml:space="preserve"> </v>
      </c>
      <c r="S176" t="str">
        <f>IF(ISBLANK(VLOOKUP(TRIM(D176),ALL_SOMIFA!$A$1:$V$2721,16,FALSE)),"",IF(ISERROR(VLOOKUP(TRIM(D176),ALL_SOMIFA!$A$1:$V$2721,16,FALSE))," ",VLOOKUP(TRIM(D176),ALL_SOMIFA!$A$1:$V$2721,16,FALSE)))</f>
        <v xml:space="preserve"> </v>
      </c>
      <c r="T176" t="str">
        <f>IF(ISBLANK(VLOOKUP(TRIM(D176),ALL_SOMIFA!$A$1:$V$2721,17,FALSE)),"",IF(ISERROR(VLOOKUP(TRIM(D176),ALL_SOMIFA!$A$1:$V$2721,17,FALSE))," ",VLOOKUP(TRIM(D176),ALL_SOMIFA!$A$1:$V$2721,17,FALSE)))</f>
        <v xml:space="preserve"> </v>
      </c>
      <c r="U176" t="str">
        <f>IF(ISBLANK(VLOOKUP(TRIM(D176),ALL_SOMIFA!$A$1:$V$2721,18,FALSE)),"",IF(ISERROR(VLOOKUP(TRIM(D176),ALL_SOMIFA!$A$1:$V$2721,18,FALSE))," ",VLOOKUP(TRIM(D176),ALL_SOMIFA!$A$1:$V$2721,18,FALSE)))</f>
        <v xml:space="preserve"> </v>
      </c>
      <c r="V176" t="str">
        <f>IF(ISBLANK(VLOOKUP(TRIM(D176),ALL_SOMIFA!$A$1:$V$2721,19,FALSE)),"",IF(ISERROR(VLOOKUP(TRIM(D176),ALL_SOMIFA!$A$1:$V$2721,19,FALSE))," ",VLOOKUP(TRIM(D176),ALL_SOMIFA!$A$1:$V$2721,19,FALSE)))</f>
        <v xml:space="preserve"> </v>
      </c>
      <c r="W176" t="str">
        <f>IF(ISBLANK(VLOOKUP(TRIM(D176),ALL_SOMIFA!$A$1:$V$2721,20,FALSE)),"",IF(ISERROR(VLOOKUP(TRIM(D176),ALL_SOMIFA!$A$1:$V$2721,20,FALSE))," ",VLOOKUP(TRIM(D176),ALL_SOMIFA!$A$1:$V$2721,20,FALSE)))</f>
        <v xml:space="preserve"> </v>
      </c>
      <c r="X176" t="str">
        <f>IF(ISBLANK(VLOOKUP(TRIM(D176),ALL_SOMIFA!$A$1:$V$2721,21,FALSE)),"",IF(ISERROR(VLOOKUP(TRIM(D176),ALL_SOMIFA!$A$1:$V$2721,21,FALSE))," ",VLOOKUP(TRIM(D176),ALL_SOMIFA!$A$1:$V$2721,21,FALSE)))</f>
        <v xml:space="preserve"> </v>
      </c>
      <c r="Y176" t="str">
        <f>IF(ISBLANK(VLOOKUP(TRIM(D176),ALL_SOMIFA!$A$1:$V$2721,22,FALSE)),"",IF(ISERROR(VLOOKUP(TRIM(D176),ALL_SOMIFA!$A$1:$V$2721,22,FALSE))," ",VLOOKUP(TRIM(D176),ALL_SOMIFA!$A$1:$V$2721,22,FALSE)))</f>
        <v xml:space="preserve"> </v>
      </c>
    </row>
    <row r="177" spans="1:79" ht="12.75" customHeight="1" x14ac:dyDescent="0.2">
      <c r="A177" s="33" t="s">
        <v>775</v>
      </c>
      <c r="B177" s="33" t="s">
        <v>134</v>
      </c>
      <c r="C177" s="141" t="s">
        <v>317</v>
      </c>
      <c r="D177" t="s">
        <v>776</v>
      </c>
      <c r="E177" s="40">
        <v>37499</v>
      </c>
      <c r="F177" t="s">
        <v>777</v>
      </c>
      <c r="G177" t="s">
        <v>144</v>
      </c>
      <c r="H177" s="33" t="s">
        <v>238</v>
      </c>
      <c r="I177" s="33" t="s">
        <v>138</v>
      </c>
      <c r="J177" s="18" t="s">
        <v>269</v>
      </c>
      <c r="K177" t="str">
        <f>IF(ISBLANK(VLOOKUP(TRIM(D177),ALL_SOMIFA!$A$1:$V$2721,8,FALSE)),"",IF(ISERROR(VLOOKUP(TRIM(D177),ALL_SOMIFA!$A$1:$V$2721,8,FALSE))," ",VLOOKUP(TRIM(D177),ALL_SOMIFA!$A$1:$V$2721,8,FALSE)))</f>
        <v xml:space="preserve"> </v>
      </c>
      <c r="L177" t="str">
        <f>IF(ISBLANK(VLOOKUP(TRIM(D177),ALL_SOMIFA!$A$1:$V$2721,9,FALSE)),"",IF(ISERROR(VLOOKUP(TRIM(D177),ALL_SOMIFA!$A$1:$V$2721,9,FALSE))," ",VLOOKUP(TRIM(D177),ALL_SOMIFA!$A$1:$V$2721,9,FALSE)))</f>
        <v xml:space="preserve"> </v>
      </c>
      <c r="M177" s="33" t="str">
        <f>IF(ISBLANK(VLOOKUP(TRIM(D177),ALL_SOMIFA!$A$1:$V$2721,10,FALSE)),"",IF(ISERROR(VLOOKUP(TRIM(D177),ALL_SOMIFA!$A$1:$V$2721,10,FALSE))," ",VLOOKUP(TRIM(D177),ALL_SOMIFA!$A$1:$V$2721,10,FALSE)))</f>
        <v xml:space="preserve"> </v>
      </c>
      <c r="N177" s="33" t="str">
        <f>IF(ISBLANK(VLOOKUP(TRIM(D177),ALL_SOMIFA!$A$1:$V$2721,11,FALSE)),"",IF(ISERROR(VLOOKUP(TRIM(D177),ALL_SOMIFA!$A$1:$V$2721,11,FALSE))," ",VLOOKUP(TRIM(D177),ALL_SOMIFA!$A$1:$V$2721,11,FALSE)))</f>
        <v xml:space="preserve"> </v>
      </c>
      <c r="O177" s="33" t="str">
        <f>IF(ISBLANK(VLOOKUP(TRIM(D177),ALL_SOMIFA!$A$1:$V$2721,12,FALSE)),"",IF(ISERROR(VLOOKUP(TRIM(D177),ALL_SOMIFA!$A$1:$V$2721,12,FALSE))," ",VLOOKUP(TRIM(D177),ALL_SOMIFA!$A$1:$V$2721,12,FALSE)))</f>
        <v xml:space="preserve"> </v>
      </c>
      <c r="P177" t="str">
        <f>IF(ISBLANK(VLOOKUP(TRIM(D177),ALL_SOMIFA!$A$1:$V$2721,13,FALSE)),"",IF(ISERROR(VLOOKUP(TRIM(D177),ALL_SOMIFA!$A$1:$V$2721,13,FALSE))," ",VLOOKUP(TRIM(D177),ALL_SOMIFA!$A$1:$V$2721,13,FALSE)))</f>
        <v xml:space="preserve"> </v>
      </c>
      <c r="Q177" t="str">
        <f>IF(ISBLANK(VLOOKUP(TRIM(D177),ALL_SOMIFA!$A$1:$V$2721,14,FALSE)),"",IF(ISERROR(VLOOKUP(TRIM(D177),ALL_SOMIFA!$A$1:$V$2721,14,FALSE))," ",VLOOKUP(TRIM(D177),ALL_SOMIFA!$A$1:$V$2721,14,FALSE)))</f>
        <v xml:space="preserve"> </v>
      </c>
      <c r="R177" t="str">
        <f>IF(ISBLANK(VLOOKUP(TRIM(D177),ALL_SOMIFA!$A$1:$V$2721,15,FALSE)),"",IF(ISERROR(VLOOKUP(TRIM(D177),ALL_SOMIFA!$A$1:$V$2721,15,FALSE))," ",VLOOKUP(TRIM(D177),ALL_SOMIFA!$A$1:$V$2721,15,FALSE)))</f>
        <v xml:space="preserve"> </v>
      </c>
      <c r="S177" t="str">
        <f>IF(ISBLANK(VLOOKUP(TRIM(D177),ALL_SOMIFA!$A$1:$V$2721,16,FALSE)),"",IF(ISERROR(VLOOKUP(TRIM(D177),ALL_SOMIFA!$A$1:$V$2721,16,FALSE))," ",VLOOKUP(TRIM(D177),ALL_SOMIFA!$A$1:$V$2721,16,FALSE)))</f>
        <v xml:space="preserve"> </v>
      </c>
      <c r="T177" t="str">
        <f>IF(ISBLANK(VLOOKUP(TRIM(D177),ALL_SOMIFA!$A$1:$V$2721,17,FALSE)),"",IF(ISERROR(VLOOKUP(TRIM(D177),ALL_SOMIFA!$A$1:$V$2721,17,FALSE))," ",VLOOKUP(TRIM(D177),ALL_SOMIFA!$A$1:$V$2721,17,FALSE)))</f>
        <v xml:space="preserve"> </v>
      </c>
      <c r="U177" t="str">
        <f>IF(ISBLANK(VLOOKUP(TRIM(D177),ALL_SOMIFA!$A$1:$V$2721,18,FALSE)),"",IF(ISERROR(VLOOKUP(TRIM(D177),ALL_SOMIFA!$A$1:$V$2721,18,FALSE))," ",VLOOKUP(TRIM(D177),ALL_SOMIFA!$A$1:$V$2721,18,FALSE)))</f>
        <v xml:space="preserve"> </v>
      </c>
      <c r="V177" t="str">
        <f>IF(ISBLANK(VLOOKUP(TRIM(D177),ALL_SOMIFA!$A$1:$V$2721,19,FALSE)),"",IF(ISERROR(VLOOKUP(TRIM(D177),ALL_SOMIFA!$A$1:$V$2721,19,FALSE))," ",VLOOKUP(TRIM(D177),ALL_SOMIFA!$A$1:$V$2721,19,FALSE)))</f>
        <v xml:space="preserve"> </v>
      </c>
      <c r="W177" t="str">
        <f>IF(ISBLANK(VLOOKUP(TRIM(D177),ALL_SOMIFA!$A$1:$V$2721,20,FALSE)),"",IF(ISERROR(VLOOKUP(TRIM(D177),ALL_SOMIFA!$A$1:$V$2721,20,FALSE))," ",VLOOKUP(TRIM(D177),ALL_SOMIFA!$A$1:$V$2721,20,FALSE)))</f>
        <v xml:space="preserve"> </v>
      </c>
      <c r="X177" t="str">
        <f>IF(ISBLANK(VLOOKUP(TRIM(D177),ALL_SOMIFA!$A$1:$V$2721,21,FALSE)),"",IF(ISERROR(VLOOKUP(TRIM(D177),ALL_SOMIFA!$A$1:$V$2721,21,FALSE))," ",VLOOKUP(TRIM(D177),ALL_SOMIFA!$A$1:$V$2721,21,FALSE)))</f>
        <v xml:space="preserve"> </v>
      </c>
      <c r="Y177" t="str">
        <f>IF(ISBLANK(VLOOKUP(TRIM(D177),ALL_SOMIFA!$A$1:$V$2721,22,FALSE)),"",IF(ISERROR(VLOOKUP(TRIM(D177),ALL_SOMIFA!$A$1:$V$2721,22,FALSE))," ",VLOOKUP(TRIM(D177),ALL_SOMIFA!$A$1:$V$2721,22,FALSE)))</f>
        <v xml:space="preserve"> </v>
      </c>
    </row>
    <row r="178" spans="1:79" ht="12.75" customHeight="1" x14ac:dyDescent="0.2">
      <c r="A178" s="18" t="s">
        <v>329</v>
      </c>
      <c r="B178" s="18" t="s">
        <v>207</v>
      </c>
      <c r="C178" s="141" t="s">
        <v>224</v>
      </c>
      <c r="D178" s="19" t="s">
        <v>755</v>
      </c>
      <c r="E178" s="20">
        <v>35902</v>
      </c>
      <c r="F178" s="26" t="s">
        <v>198</v>
      </c>
      <c r="G178" s="30" t="s">
        <v>756</v>
      </c>
      <c r="H178" s="18" t="s">
        <v>757</v>
      </c>
      <c r="I178" s="18" t="s">
        <v>363</v>
      </c>
      <c r="J178" s="18" t="s">
        <v>758</v>
      </c>
      <c r="K178" s="26" t="s">
        <v>284</v>
      </c>
      <c r="L178" s="26" t="s">
        <v>759</v>
      </c>
      <c r="M178" s="18" t="s">
        <v>329</v>
      </c>
      <c r="N178" s="18" t="s">
        <v>306</v>
      </c>
      <c r="O178" s="18" t="s">
        <v>317</v>
      </c>
      <c r="P178" s="19" t="s">
        <v>273</v>
      </c>
      <c r="Q178" s="19" t="s">
        <v>329</v>
      </c>
      <c r="R178" s="19" t="s">
        <v>306</v>
      </c>
      <c r="S178" s="30" t="s">
        <v>273</v>
      </c>
      <c r="T178" s="19"/>
      <c r="U178" s="19"/>
      <c r="V178" s="30"/>
      <c r="W178" s="19"/>
      <c r="X178" s="19"/>
      <c r="Y178" s="30"/>
      <c r="Z178" s="19"/>
      <c r="AA178" s="19"/>
      <c r="AB178" s="30"/>
      <c r="AC178" s="19"/>
      <c r="AD178" s="19"/>
      <c r="AE178" s="19"/>
      <c r="AF178" s="19"/>
      <c r="AG178" s="19"/>
      <c r="AH178" s="19"/>
      <c r="AI178" s="19"/>
      <c r="AJ178" s="19"/>
      <c r="AK178" s="19"/>
      <c r="AL178" s="19"/>
      <c r="AM178" s="19"/>
      <c r="AN178" s="19"/>
      <c r="AO178" s="19"/>
      <c r="AP178" s="19"/>
      <c r="AQ178" s="19"/>
      <c r="AR178" s="19"/>
      <c r="AS178" s="19"/>
      <c r="AT178" s="19"/>
      <c r="AU178" s="19"/>
      <c r="AV178" s="19"/>
      <c r="AW178" s="19"/>
    </row>
    <row r="179" spans="1:79" x14ac:dyDescent="0.2">
      <c r="A179" s="34" t="s">
        <v>376</v>
      </c>
      <c r="B179" s="34" t="s">
        <v>227</v>
      </c>
      <c r="C179" s="141" t="s">
        <v>735</v>
      </c>
      <c r="D179" s="19" t="s">
        <v>736</v>
      </c>
      <c r="E179" s="20">
        <v>34279</v>
      </c>
      <c r="F179" s="19" t="s">
        <v>654</v>
      </c>
      <c r="G179" s="19" t="s">
        <v>737</v>
      </c>
      <c r="H179" s="34" t="s">
        <v>308</v>
      </c>
      <c r="I179" s="34" t="s">
        <v>261</v>
      </c>
      <c r="J179" s="18" t="s">
        <v>201</v>
      </c>
      <c r="K179" s="26" t="s">
        <v>575</v>
      </c>
      <c r="L179" s="26" t="s">
        <v>269</v>
      </c>
      <c r="M179" s="34" t="s">
        <v>329</v>
      </c>
      <c r="N179" s="34" t="s">
        <v>261</v>
      </c>
      <c r="O179" s="34" t="s">
        <v>339</v>
      </c>
      <c r="P179" s="19" t="s">
        <v>738</v>
      </c>
      <c r="Q179" s="19" t="s">
        <v>284</v>
      </c>
      <c r="R179" s="19" t="s">
        <v>261</v>
      </c>
      <c r="S179" s="19" t="s">
        <v>739</v>
      </c>
      <c r="T179" s="19" t="s">
        <v>329</v>
      </c>
      <c r="U179" s="19" t="s">
        <v>396</v>
      </c>
      <c r="V179" s="19" t="s">
        <v>317</v>
      </c>
      <c r="W179" s="19" t="s">
        <v>308</v>
      </c>
      <c r="X179" s="19" t="s">
        <v>556</v>
      </c>
      <c r="Y179" s="19" t="s">
        <v>203</v>
      </c>
      <c r="Z179" s="19" t="s">
        <v>329</v>
      </c>
      <c r="AA179" s="19" t="s">
        <v>556</v>
      </c>
      <c r="AB179" s="19" t="s">
        <v>228</v>
      </c>
      <c r="AC179" s="19" t="s">
        <v>740</v>
      </c>
      <c r="AD179" s="19" t="s">
        <v>556</v>
      </c>
      <c r="AE179" s="19" t="s">
        <v>741</v>
      </c>
      <c r="AF179" s="19">
        <v>0</v>
      </c>
      <c r="AG179" s="19">
        <v>0</v>
      </c>
      <c r="AH179" s="19">
        <v>0</v>
      </c>
      <c r="AI179" s="19">
        <v>0</v>
      </c>
      <c r="AJ179" s="19">
        <v>0</v>
      </c>
      <c r="AK179" s="19">
        <v>0</v>
      </c>
      <c r="AL179" s="19">
        <v>0</v>
      </c>
      <c r="AM179" s="19">
        <v>0</v>
      </c>
      <c r="AN179" s="19">
        <v>0</v>
      </c>
      <c r="AO179" s="19">
        <v>0</v>
      </c>
      <c r="AP179" s="19">
        <v>0</v>
      </c>
      <c r="AQ179" s="19">
        <v>0</v>
      </c>
      <c r="AR179" s="19">
        <v>0</v>
      </c>
      <c r="AS179" s="19">
        <v>0</v>
      </c>
      <c r="AT179" s="19">
        <v>0</v>
      </c>
      <c r="AU179" s="19">
        <v>0</v>
      </c>
      <c r="AV179" s="19">
        <v>0</v>
      </c>
      <c r="AW179" s="19">
        <v>0</v>
      </c>
    </row>
    <row r="180" spans="1:79" x14ac:dyDescent="0.2">
      <c r="A180" s="34" t="s">
        <v>298</v>
      </c>
      <c r="B180" s="34" t="s">
        <v>170</v>
      </c>
      <c r="C180" s="141" t="s">
        <v>339</v>
      </c>
      <c r="D180" s="26" t="s">
        <v>760</v>
      </c>
      <c r="E180" s="27">
        <v>36745</v>
      </c>
      <c r="F180" s="26" t="s">
        <v>553</v>
      </c>
      <c r="G180" s="26" t="s">
        <v>448</v>
      </c>
      <c r="H180" s="34" t="s">
        <v>288</v>
      </c>
      <c r="I180" s="34" t="s">
        <v>239</v>
      </c>
      <c r="J180" s="18" t="s">
        <v>247</v>
      </c>
      <c r="K180" s="26" t="s">
        <v>376</v>
      </c>
      <c r="L180" s="26" t="s">
        <v>291</v>
      </c>
      <c r="M180" s="34" t="s">
        <v>315</v>
      </c>
      <c r="N180" s="34" t="s">
        <v>434</v>
      </c>
      <c r="O180" s="34" t="s">
        <v>241</v>
      </c>
      <c r="P180" s="26" t="s">
        <v>241</v>
      </c>
      <c r="Q180" s="27"/>
      <c r="R180" s="27"/>
      <c r="S180" s="27"/>
      <c r="T180" s="27"/>
      <c r="U180" s="29"/>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row>
    <row r="181" spans="1:79" x14ac:dyDescent="0.2">
      <c r="A181" s="18"/>
      <c r="B181" s="18"/>
      <c r="C181" s="141"/>
      <c r="D181" s="19" t="s">
        <v>5419</v>
      </c>
      <c r="E181" s="20">
        <v>34541</v>
      </c>
      <c r="F181" s="26" t="s">
        <v>585</v>
      </c>
      <c r="G181" s="30" t="s">
        <v>773</v>
      </c>
      <c r="H181" s="18" t="s">
        <v>284</v>
      </c>
      <c r="I181" s="18" t="s">
        <v>272</v>
      </c>
      <c r="J181" s="18" t="s">
        <v>317</v>
      </c>
      <c r="K181" s="26" t="s">
        <v>329</v>
      </c>
      <c r="L181" s="26"/>
      <c r="M181" s="18" t="s">
        <v>308</v>
      </c>
      <c r="N181" s="18" t="s">
        <v>93</v>
      </c>
      <c r="O181" s="18" t="s">
        <v>774</v>
      </c>
      <c r="P181" s="19" t="s">
        <v>248</v>
      </c>
      <c r="Q181" s="19" t="s">
        <v>308</v>
      </c>
      <c r="R181" s="19" t="s">
        <v>93</v>
      </c>
      <c r="S181" s="30" t="s">
        <v>273</v>
      </c>
      <c r="T181" s="19" t="s">
        <v>298</v>
      </c>
      <c r="U181" s="19" t="s">
        <v>93</v>
      </c>
      <c r="V181" s="30" t="s">
        <v>273</v>
      </c>
      <c r="W181" s="19" t="s">
        <v>305</v>
      </c>
      <c r="X181" s="19" t="s">
        <v>93</v>
      </c>
      <c r="Y181" s="30" t="s">
        <v>264</v>
      </c>
      <c r="Z181" s="19" t="s">
        <v>329</v>
      </c>
      <c r="AA181" s="19" t="s">
        <v>93</v>
      </c>
      <c r="AB181" s="30" t="s">
        <v>224</v>
      </c>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row>
    <row r="182" spans="1:79" s="25" customFormat="1" x14ac:dyDescent="0.2">
      <c r="A182" s="18"/>
      <c r="B182" s="18"/>
      <c r="C182" s="141"/>
      <c r="D182" s="19"/>
      <c r="E182" s="20"/>
      <c r="F182" s="19"/>
      <c r="G182" s="19"/>
      <c r="H182" s="18"/>
      <c r="I182" s="18"/>
      <c r="J182" s="18"/>
      <c r="K182"/>
      <c r="L182"/>
      <c r="M182" s="18"/>
      <c r="N182" s="18"/>
      <c r="O182" s="18"/>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row>
    <row r="183" spans="1:79" x14ac:dyDescent="0.2">
      <c r="A183" s="18" t="s">
        <v>345</v>
      </c>
      <c r="B183" s="18" t="s">
        <v>252</v>
      </c>
      <c r="C183" s="141" t="s">
        <v>786</v>
      </c>
      <c r="D183" s="19" t="s">
        <v>787</v>
      </c>
      <c r="E183" s="20">
        <v>35528</v>
      </c>
      <c r="F183" s="19" t="s">
        <v>788</v>
      </c>
      <c r="G183" s="19" t="s">
        <v>789</v>
      </c>
      <c r="H183" s="18" t="s">
        <v>345</v>
      </c>
      <c r="I183" s="18" t="s">
        <v>250</v>
      </c>
      <c r="J183" s="18" t="s">
        <v>790</v>
      </c>
      <c r="K183" s="26" t="s">
        <v>345</v>
      </c>
      <c r="L183" s="26" t="s">
        <v>791</v>
      </c>
      <c r="M183" s="18" t="s">
        <v>419</v>
      </c>
      <c r="N183" s="18" t="s">
        <v>252</v>
      </c>
      <c r="O183" s="18" t="s">
        <v>792</v>
      </c>
      <c r="P183" s="19" t="s">
        <v>793</v>
      </c>
      <c r="Q183" s="19" t="s">
        <v>345</v>
      </c>
      <c r="R183" s="19" t="s">
        <v>327</v>
      </c>
      <c r="S183" s="19" t="s">
        <v>794</v>
      </c>
      <c r="T183" s="19" t="s">
        <v>345</v>
      </c>
      <c r="U183" s="19" t="s">
        <v>454</v>
      </c>
      <c r="V183" s="19" t="s">
        <v>349</v>
      </c>
      <c r="W183" s="19" t="s">
        <v>419</v>
      </c>
      <c r="X183" s="19" t="s">
        <v>454</v>
      </c>
      <c r="Y183" s="19" t="s">
        <v>795</v>
      </c>
      <c r="Z183" s="19"/>
      <c r="AA183" s="19"/>
      <c r="AB183" s="19"/>
      <c r="AC183" s="19">
        <v>0</v>
      </c>
      <c r="AD183" s="19">
        <v>0</v>
      </c>
      <c r="AE183" s="19">
        <v>0</v>
      </c>
      <c r="AF183" s="19">
        <v>0</v>
      </c>
      <c r="AG183" s="19">
        <v>0</v>
      </c>
      <c r="AH183" s="19">
        <v>0</v>
      </c>
      <c r="AI183" s="19">
        <v>0</v>
      </c>
      <c r="AJ183" s="19">
        <v>0</v>
      </c>
      <c r="AK183" s="19">
        <v>0</v>
      </c>
      <c r="AL183" s="19">
        <v>0</v>
      </c>
      <c r="AM183" s="19">
        <v>0</v>
      </c>
      <c r="AN183" s="19">
        <v>0</v>
      </c>
      <c r="AO183" s="19">
        <v>0</v>
      </c>
      <c r="AP183" s="19">
        <v>0</v>
      </c>
      <c r="AQ183" s="19">
        <v>0</v>
      </c>
      <c r="AR183" s="19">
        <v>0</v>
      </c>
      <c r="AS183" s="19">
        <v>0</v>
      </c>
      <c r="AT183" s="19">
        <v>0</v>
      </c>
      <c r="AU183" s="19">
        <v>0</v>
      </c>
      <c r="AV183" s="19">
        <v>0</v>
      </c>
      <c r="AW183" s="19">
        <v>0</v>
      </c>
    </row>
    <row r="184" spans="1:79" x14ac:dyDescent="0.2">
      <c r="A184" s="18" t="s">
        <v>419</v>
      </c>
      <c r="B184" s="18" t="s">
        <v>192</v>
      </c>
      <c r="C184" s="141" t="s">
        <v>796</v>
      </c>
      <c r="D184" s="19" t="s">
        <v>797</v>
      </c>
      <c r="E184" s="20">
        <v>35206</v>
      </c>
      <c r="F184" s="19" t="s">
        <v>136</v>
      </c>
      <c r="G184" s="19" t="s">
        <v>548</v>
      </c>
      <c r="H184" s="18" t="s">
        <v>351</v>
      </c>
      <c r="I184" s="18" t="s">
        <v>131</v>
      </c>
      <c r="J184" s="18" t="s">
        <v>364</v>
      </c>
      <c r="K184" s="26" t="s">
        <v>345</v>
      </c>
      <c r="L184" s="26" t="s">
        <v>798</v>
      </c>
      <c r="M184" s="18" t="s">
        <v>419</v>
      </c>
      <c r="N184" s="18" t="s">
        <v>128</v>
      </c>
      <c r="O184" s="18" t="s">
        <v>799</v>
      </c>
      <c r="P184" s="19" t="s">
        <v>365</v>
      </c>
      <c r="Q184" s="19" t="s">
        <v>351</v>
      </c>
      <c r="R184" s="19" t="s">
        <v>128</v>
      </c>
      <c r="S184" s="19" t="s">
        <v>800</v>
      </c>
      <c r="T184" s="19" t="s">
        <v>351</v>
      </c>
      <c r="U184" s="19" t="s">
        <v>128</v>
      </c>
      <c r="V184" s="19" t="s">
        <v>341</v>
      </c>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row>
    <row r="185" spans="1:79" x14ac:dyDescent="0.2">
      <c r="A185" s="18" t="s">
        <v>279</v>
      </c>
      <c r="B185" s="18" t="s">
        <v>95</v>
      </c>
      <c r="C185" s="141" t="s">
        <v>819</v>
      </c>
      <c r="D185" s="26" t="s">
        <v>820</v>
      </c>
      <c r="E185" s="27">
        <v>36308</v>
      </c>
      <c r="F185" s="26" t="s">
        <v>821</v>
      </c>
      <c r="G185" s="26" t="s">
        <v>822</v>
      </c>
      <c r="H185" s="18" t="s">
        <v>379</v>
      </c>
      <c r="I185" s="18" t="s">
        <v>261</v>
      </c>
      <c r="J185" s="18" t="s">
        <v>823</v>
      </c>
      <c r="K185" s="26" t="s">
        <v>370</v>
      </c>
      <c r="L185" s="26" t="s">
        <v>824</v>
      </c>
      <c r="M185" s="18" t="s">
        <v>279</v>
      </c>
      <c r="N185" s="18" t="s">
        <v>261</v>
      </c>
      <c r="O185" s="18" t="s">
        <v>825</v>
      </c>
      <c r="P185" s="19" t="s">
        <v>613</v>
      </c>
      <c r="Q185" s="27"/>
      <c r="R185" s="27"/>
      <c r="S185" s="27"/>
      <c r="T185" s="27"/>
      <c r="U185" s="29"/>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row>
    <row r="186" spans="1:79" s="25" customFormat="1" x14ac:dyDescent="0.2">
      <c r="A186" s="31" t="s">
        <v>332</v>
      </c>
      <c r="B186" s="32" t="s">
        <v>454</v>
      </c>
      <c r="C186" s="142" t="s">
        <v>364</v>
      </c>
      <c r="D186" s="19" t="s">
        <v>827</v>
      </c>
      <c r="E186" s="27">
        <v>37372</v>
      </c>
      <c r="F186" s="28" t="s">
        <v>236</v>
      </c>
      <c r="G186" s="28" t="s">
        <v>114</v>
      </c>
      <c r="H186" s="31" t="s">
        <v>340</v>
      </c>
      <c r="I186" s="32" t="s">
        <v>327</v>
      </c>
      <c r="J186" s="18" t="s">
        <v>341</v>
      </c>
      <c r="K186" s="26" t="s">
        <v>379</v>
      </c>
      <c r="L186" s="26" t="s">
        <v>341</v>
      </c>
      <c r="M186" s="33"/>
      <c r="N186" s="33"/>
      <c r="O186" s="33"/>
      <c r="AX186"/>
      <c r="AY186"/>
      <c r="AZ186"/>
      <c r="BA186"/>
      <c r="BB186"/>
      <c r="BC186"/>
      <c r="BD186"/>
      <c r="BE186"/>
      <c r="BF186"/>
      <c r="BG186"/>
      <c r="BH186"/>
      <c r="BI186"/>
      <c r="BJ186"/>
      <c r="BK186"/>
      <c r="BL186"/>
      <c r="BM186"/>
      <c r="BN186"/>
      <c r="BO186"/>
      <c r="BP186"/>
      <c r="BQ186"/>
      <c r="BR186"/>
      <c r="BS186"/>
      <c r="BT186"/>
      <c r="BU186"/>
      <c r="BV186"/>
      <c r="BW186"/>
      <c r="BX186"/>
      <c r="BY186"/>
      <c r="BZ186"/>
      <c r="CA186"/>
    </row>
    <row r="187" spans="1:79" s="25" customFormat="1" ht="12.75" customHeight="1" x14ac:dyDescent="0.2">
      <c r="A187" s="18" t="s">
        <v>332</v>
      </c>
      <c r="B187" s="18" t="s">
        <v>306</v>
      </c>
      <c r="C187" s="141" t="s">
        <v>292</v>
      </c>
      <c r="D187" s="22" t="s">
        <v>828</v>
      </c>
      <c r="E187" s="23">
        <v>36167</v>
      </c>
      <c r="F187" s="24" t="s">
        <v>675</v>
      </c>
      <c r="G187" s="22" t="s">
        <v>90</v>
      </c>
      <c r="H187" s="18" t="s">
        <v>189</v>
      </c>
      <c r="I187" s="18"/>
      <c r="J187" s="18"/>
      <c r="K187" t="s">
        <v>340</v>
      </c>
      <c r="L187" t="s">
        <v>817</v>
      </c>
      <c r="M187" s="18" t="s">
        <v>329</v>
      </c>
      <c r="N187" s="18" t="s">
        <v>306</v>
      </c>
      <c r="O187" s="18" t="s">
        <v>224</v>
      </c>
      <c r="AX187"/>
      <c r="AY187"/>
      <c r="AZ187"/>
      <c r="BA187"/>
      <c r="BB187"/>
      <c r="BC187"/>
      <c r="BD187"/>
      <c r="BE187"/>
      <c r="BF187"/>
      <c r="BG187"/>
      <c r="BH187"/>
      <c r="BI187"/>
      <c r="BJ187"/>
      <c r="BK187"/>
      <c r="BL187"/>
      <c r="BM187"/>
      <c r="BN187"/>
      <c r="BO187"/>
      <c r="BP187"/>
      <c r="BQ187"/>
      <c r="BR187"/>
      <c r="BS187"/>
      <c r="BT187"/>
      <c r="BU187"/>
      <c r="BV187"/>
      <c r="BW187"/>
      <c r="BX187"/>
      <c r="BY187"/>
      <c r="BZ187"/>
      <c r="CA187"/>
    </row>
    <row r="188" spans="1:79" s="25" customFormat="1" x14ac:dyDescent="0.2">
      <c r="A188" s="18" t="s">
        <v>279</v>
      </c>
      <c r="B188" s="18" t="s">
        <v>105</v>
      </c>
      <c r="C188" s="141" t="s">
        <v>280</v>
      </c>
      <c r="D188" s="19" t="s">
        <v>761</v>
      </c>
      <c r="E188" s="20">
        <v>33855</v>
      </c>
      <c r="F188" s="19" t="s">
        <v>762</v>
      </c>
      <c r="G188" s="19" t="s">
        <v>763</v>
      </c>
      <c r="H188" s="18" t="s">
        <v>284</v>
      </c>
      <c r="I188" s="18" t="s">
        <v>213</v>
      </c>
      <c r="J188" s="18" t="s">
        <v>764</v>
      </c>
      <c r="K188" s="26" t="s">
        <v>298</v>
      </c>
      <c r="L188" s="26" t="s">
        <v>765</v>
      </c>
      <c r="M188" s="18" t="s">
        <v>279</v>
      </c>
      <c r="N188" s="18" t="s">
        <v>434</v>
      </c>
      <c r="O188" s="18" t="s">
        <v>766</v>
      </c>
      <c r="P188" s="19" t="s">
        <v>767</v>
      </c>
      <c r="Q188" s="19" t="s">
        <v>279</v>
      </c>
      <c r="R188" s="19" t="s">
        <v>434</v>
      </c>
      <c r="S188" s="19" t="s">
        <v>768</v>
      </c>
      <c r="T188" s="19" t="s">
        <v>279</v>
      </c>
      <c r="U188" s="19" t="s">
        <v>454</v>
      </c>
      <c r="V188" s="19" t="s">
        <v>375</v>
      </c>
      <c r="W188" s="19" t="s">
        <v>279</v>
      </c>
      <c r="X188" s="19" t="s">
        <v>454</v>
      </c>
      <c r="Y188" s="19" t="s">
        <v>769</v>
      </c>
      <c r="Z188" s="19" t="s">
        <v>332</v>
      </c>
      <c r="AA188" s="19" t="s">
        <v>454</v>
      </c>
      <c r="AB188" s="19" t="s">
        <v>770</v>
      </c>
      <c r="AC188" s="19" t="s">
        <v>279</v>
      </c>
      <c r="AD188" s="19" t="s">
        <v>454</v>
      </c>
      <c r="AE188" s="19" t="s">
        <v>771</v>
      </c>
      <c r="AF188" s="19">
        <v>0</v>
      </c>
      <c r="AG188" s="19">
        <v>0</v>
      </c>
      <c r="AH188" s="19">
        <v>0</v>
      </c>
      <c r="AI188" s="19">
        <v>0</v>
      </c>
      <c r="AJ188" s="19">
        <v>0</v>
      </c>
      <c r="AK188" s="19">
        <v>0</v>
      </c>
      <c r="AL188" s="19">
        <v>0</v>
      </c>
      <c r="AM188" s="19">
        <v>0</v>
      </c>
      <c r="AN188" s="19">
        <v>0</v>
      </c>
      <c r="AO188" s="19">
        <v>0</v>
      </c>
      <c r="AP188" s="19">
        <v>0</v>
      </c>
      <c r="AQ188" s="19">
        <v>0</v>
      </c>
      <c r="AR188" s="19">
        <v>0</v>
      </c>
      <c r="AS188" s="19">
        <v>0</v>
      </c>
      <c r="AT188" s="19">
        <v>0</v>
      </c>
      <c r="AU188" s="19">
        <v>0</v>
      </c>
      <c r="AV188" s="19">
        <v>0</v>
      </c>
      <c r="AW188" s="19">
        <v>0</v>
      </c>
      <c r="AX188"/>
      <c r="AY188"/>
      <c r="AZ188"/>
      <c r="BA188"/>
      <c r="BB188"/>
      <c r="BC188"/>
      <c r="BD188"/>
      <c r="BE188"/>
      <c r="BF188"/>
      <c r="BG188"/>
      <c r="BH188"/>
      <c r="BI188"/>
      <c r="BJ188"/>
      <c r="BK188"/>
      <c r="BL188"/>
      <c r="BM188"/>
      <c r="BN188"/>
      <c r="BO188"/>
      <c r="BP188"/>
      <c r="BQ188"/>
      <c r="BR188"/>
      <c r="BS188"/>
      <c r="BT188"/>
      <c r="BU188"/>
      <c r="BV188"/>
      <c r="BW188"/>
      <c r="BX188"/>
      <c r="BY188"/>
      <c r="BZ188"/>
      <c r="CA188"/>
    </row>
    <row r="189" spans="1:79" x14ac:dyDescent="0.2">
      <c r="A189" s="33" t="s">
        <v>419</v>
      </c>
      <c r="B189" s="33" t="s">
        <v>432</v>
      </c>
      <c r="C189" s="141" t="s">
        <v>346</v>
      </c>
      <c r="D189" t="s">
        <v>826</v>
      </c>
      <c r="E189" s="40">
        <v>36594</v>
      </c>
      <c r="F189" t="s">
        <v>236</v>
      </c>
      <c r="G189" s="19" t="s">
        <v>173</v>
      </c>
      <c r="H189" s="33" t="s">
        <v>340</v>
      </c>
      <c r="I189" s="33" t="s">
        <v>429</v>
      </c>
      <c r="J189" s="18" t="s">
        <v>823</v>
      </c>
      <c r="K189" t="str">
        <f>IF(ISBLANK(VLOOKUP(TRIM(D189),ALL_SOMIFA!$A$1:$V$2721,8,FALSE)),"",IF(ISERROR(VLOOKUP(TRIM(D189),ALL_SOMIFA!$A$1:$V$2721,8,FALSE))," ",VLOOKUP(TRIM(D189),ALL_SOMIFA!$A$1:$V$2721,8,FALSE)))</f>
        <v xml:space="preserve"> </v>
      </c>
      <c r="L189" t="str">
        <f>IF(ISBLANK(VLOOKUP(TRIM(D189),ALL_SOMIFA!$A$1:$V$2721,9,FALSE)),"",IF(ISERROR(VLOOKUP(TRIM(D189),ALL_SOMIFA!$A$1:$V$2721,9,FALSE))," ",VLOOKUP(TRIM(D189),ALL_SOMIFA!$A$1:$V$2721,9,FALSE)))</f>
        <v xml:space="preserve"> </v>
      </c>
      <c r="M189" s="33" t="str">
        <f>IF(ISBLANK(VLOOKUP(TRIM(D189),ALL_SOMIFA!$A$1:$V$2721,10,FALSE)),"",IF(ISERROR(VLOOKUP(TRIM(D189),ALL_SOMIFA!$A$1:$V$2721,10,FALSE))," ",VLOOKUP(TRIM(D189),ALL_SOMIFA!$A$1:$V$2721,10,FALSE)))</f>
        <v xml:space="preserve"> </v>
      </c>
      <c r="N189" s="33" t="str">
        <f>IF(ISBLANK(VLOOKUP(TRIM(D189),ALL_SOMIFA!$A$1:$V$2721,11,FALSE)),"",IF(ISERROR(VLOOKUP(TRIM(D189),ALL_SOMIFA!$A$1:$V$2721,11,FALSE))," ",VLOOKUP(TRIM(D189),ALL_SOMIFA!$A$1:$V$2721,11,FALSE)))</f>
        <v xml:space="preserve"> </v>
      </c>
      <c r="O189" s="33" t="str">
        <f>IF(ISBLANK(VLOOKUP(TRIM(D189),ALL_SOMIFA!$A$1:$V$2721,12,FALSE)),"",IF(ISERROR(VLOOKUP(TRIM(D189),ALL_SOMIFA!$A$1:$V$2721,12,FALSE))," ",VLOOKUP(TRIM(D189),ALL_SOMIFA!$A$1:$V$2721,12,FALSE)))</f>
        <v xml:space="preserve"> </v>
      </c>
      <c r="P189" t="str">
        <f>IF(ISBLANK(VLOOKUP(TRIM(D189),ALL_SOMIFA!$A$1:$V$2721,13,FALSE)),"",IF(ISERROR(VLOOKUP(TRIM(D189),ALL_SOMIFA!$A$1:$V$2721,13,FALSE))," ",VLOOKUP(TRIM(D189),ALL_SOMIFA!$A$1:$V$2721,13,FALSE)))</f>
        <v xml:space="preserve"> </v>
      </c>
      <c r="Q189" t="str">
        <f>IF(ISBLANK(VLOOKUP(TRIM(D189),ALL_SOMIFA!$A$1:$V$2721,14,FALSE)),"",IF(ISERROR(VLOOKUP(TRIM(D189),ALL_SOMIFA!$A$1:$V$2721,14,FALSE))," ",VLOOKUP(TRIM(D189),ALL_SOMIFA!$A$1:$V$2721,14,FALSE)))</f>
        <v xml:space="preserve"> </v>
      </c>
      <c r="R189" t="str">
        <f>IF(ISBLANK(VLOOKUP(TRIM(D189),ALL_SOMIFA!$A$1:$V$2721,15,FALSE)),"",IF(ISERROR(VLOOKUP(TRIM(D189),ALL_SOMIFA!$A$1:$V$2721,15,FALSE))," ",VLOOKUP(TRIM(D189),ALL_SOMIFA!$A$1:$V$2721,15,FALSE)))</f>
        <v xml:space="preserve"> </v>
      </c>
      <c r="S189" t="str">
        <f>IF(ISBLANK(VLOOKUP(TRIM(D189),ALL_SOMIFA!$A$1:$V$2721,16,FALSE)),"",IF(ISERROR(VLOOKUP(TRIM(D189),ALL_SOMIFA!$A$1:$V$2721,16,FALSE))," ",VLOOKUP(TRIM(D189),ALL_SOMIFA!$A$1:$V$2721,16,FALSE)))</f>
        <v xml:space="preserve"> </v>
      </c>
      <c r="T189" t="str">
        <f>IF(ISBLANK(VLOOKUP(TRIM(D189),ALL_SOMIFA!$A$1:$V$2721,17,FALSE)),"",IF(ISERROR(VLOOKUP(TRIM(D189),ALL_SOMIFA!$A$1:$V$2721,17,FALSE))," ",VLOOKUP(TRIM(D189),ALL_SOMIFA!$A$1:$V$2721,17,FALSE)))</f>
        <v xml:space="preserve"> </v>
      </c>
      <c r="U189" t="str">
        <f>IF(ISBLANK(VLOOKUP(TRIM(D189),ALL_SOMIFA!$A$1:$V$2721,18,FALSE)),"",IF(ISERROR(VLOOKUP(TRIM(D189),ALL_SOMIFA!$A$1:$V$2721,18,FALSE))," ",VLOOKUP(TRIM(D189),ALL_SOMIFA!$A$1:$V$2721,18,FALSE)))</f>
        <v xml:space="preserve"> </v>
      </c>
      <c r="V189" t="str">
        <f>IF(ISBLANK(VLOOKUP(TRIM(D189),ALL_SOMIFA!$A$1:$V$2721,19,FALSE)),"",IF(ISERROR(VLOOKUP(TRIM(D189),ALL_SOMIFA!$A$1:$V$2721,19,FALSE))," ",VLOOKUP(TRIM(D189),ALL_SOMIFA!$A$1:$V$2721,19,FALSE)))</f>
        <v xml:space="preserve"> </v>
      </c>
      <c r="W189" t="str">
        <f>IF(ISBLANK(VLOOKUP(TRIM(D189),ALL_SOMIFA!$A$1:$V$2721,20,FALSE)),"",IF(ISERROR(VLOOKUP(TRIM(D189),ALL_SOMIFA!$A$1:$V$2721,20,FALSE))," ",VLOOKUP(TRIM(D189),ALL_SOMIFA!$A$1:$V$2721,20,FALSE)))</f>
        <v xml:space="preserve"> </v>
      </c>
      <c r="X189" t="str">
        <f>IF(ISBLANK(VLOOKUP(TRIM(D189),ALL_SOMIFA!$A$1:$V$2721,21,FALSE)),"",IF(ISERROR(VLOOKUP(TRIM(D189),ALL_SOMIFA!$A$1:$V$2721,21,FALSE))," ",VLOOKUP(TRIM(D189),ALL_SOMIFA!$A$1:$V$2721,21,FALSE)))</f>
        <v xml:space="preserve"> </v>
      </c>
      <c r="Y189" t="str">
        <f>IF(ISBLANK(VLOOKUP(TRIM(D189),ALL_SOMIFA!$A$1:$V$2721,22,FALSE)),"",IF(ISERROR(VLOOKUP(TRIM(D189),ALL_SOMIFA!$A$1:$V$2721,22,FALSE))," ",VLOOKUP(TRIM(D189),ALL_SOMIFA!$A$1:$V$2721,22,FALSE)))</f>
        <v xml:space="preserve"> </v>
      </c>
    </row>
    <row r="190" spans="1:79" x14ac:dyDescent="0.2">
      <c r="A190" s="19" t="s">
        <v>808</v>
      </c>
      <c r="B190" s="26" t="s">
        <v>242</v>
      </c>
      <c r="C190" s="142" t="s">
        <v>815</v>
      </c>
      <c r="D190" s="19" t="s">
        <v>816</v>
      </c>
      <c r="E190" s="27">
        <v>37502</v>
      </c>
      <c r="F190" s="28" t="s">
        <v>268</v>
      </c>
      <c r="G190" s="28" t="s">
        <v>98</v>
      </c>
      <c r="H190" s="19" t="s">
        <v>808</v>
      </c>
      <c r="I190" s="26" t="s">
        <v>246</v>
      </c>
      <c r="J190" s="18" t="s">
        <v>817</v>
      </c>
      <c r="K190" s="26" t="s">
        <v>379</v>
      </c>
      <c r="L190" s="26" t="s">
        <v>818</v>
      </c>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row>
    <row r="191" spans="1:79" ht="12.75" customHeight="1" x14ac:dyDescent="0.2">
      <c r="A191" s="18"/>
      <c r="B191" s="18"/>
      <c r="C191" s="141"/>
      <c r="D191" s="19" t="s">
        <v>801</v>
      </c>
      <c r="E191" s="20">
        <v>35148</v>
      </c>
      <c r="F191" s="19" t="s">
        <v>362</v>
      </c>
      <c r="G191" s="19" t="s">
        <v>802</v>
      </c>
      <c r="H191" s="18" t="s">
        <v>345</v>
      </c>
      <c r="I191" s="18" t="s">
        <v>84</v>
      </c>
      <c r="J191" s="18" t="s">
        <v>803</v>
      </c>
      <c r="K191" s="26" t="s">
        <v>370</v>
      </c>
      <c r="L191" s="26" t="s">
        <v>804</v>
      </c>
      <c r="M191" s="18" t="s">
        <v>370</v>
      </c>
      <c r="N191" s="18" t="s">
        <v>95</v>
      </c>
      <c r="O191" s="18" t="s">
        <v>358</v>
      </c>
      <c r="P191" s="19" t="s">
        <v>333</v>
      </c>
      <c r="Q191" s="19" t="s">
        <v>805</v>
      </c>
      <c r="R191" s="19" t="s">
        <v>242</v>
      </c>
      <c r="S191" s="19" t="s">
        <v>806</v>
      </c>
      <c r="T191" s="19" t="s">
        <v>332</v>
      </c>
      <c r="U191" s="19"/>
      <c r="V191" s="19" t="s">
        <v>364</v>
      </c>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row>
    <row r="192" spans="1:79" ht="12.75" customHeight="1" x14ac:dyDescent="0.2">
      <c r="A192" s="18"/>
      <c r="B192" s="18"/>
      <c r="C192" s="141"/>
      <c r="D192" s="19" t="s">
        <v>807</v>
      </c>
      <c r="E192" s="20">
        <v>33831</v>
      </c>
      <c r="F192" s="19" t="s">
        <v>310</v>
      </c>
      <c r="G192" s="19" t="s">
        <v>537</v>
      </c>
      <c r="H192" s="18" t="s">
        <v>808</v>
      </c>
      <c r="I192" s="18" t="s">
        <v>109</v>
      </c>
      <c r="J192" s="18" t="s">
        <v>770</v>
      </c>
      <c r="K192" s="26" t="s">
        <v>808</v>
      </c>
      <c r="L192" s="26" t="s">
        <v>809</v>
      </c>
      <c r="M192" s="18" t="s">
        <v>808</v>
      </c>
      <c r="N192" s="18" t="s">
        <v>93</v>
      </c>
      <c r="O192" s="18" t="s">
        <v>810</v>
      </c>
      <c r="P192" s="19" t="s">
        <v>811</v>
      </c>
      <c r="Q192" s="19" t="s">
        <v>808</v>
      </c>
      <c r="R192" s="19" t="s">
        <v>250</v>
      </c>
      <c r="S192" s="19" t="s">
        <v>812</v>
      </c>
      <c r="T192" s="19" t="s">
        <v>279</v>
      </c>
      <c r="U192" s="19" t="s">
        <v>252</v>
      </c>
      <c r="V192" s="19" t="s">
        <v>813</v>
      </c>
      <c r="W192" s="19" t="s">
        <v>740</v>
      </c>
      <c r="X192" s="19" t="s">
        <v>252</v>
      </c>
      <c r="Y192" s="19" t="s">
        <v>814</v>
      </c>
      <c r="Z192" s="19" t="s">
        <v>279</v>
      </c>
      <c r="AA192" s="19" t="s">
        <v>252</v>
      </c>
      <c r="AB192" s="19" t="s">
        <v>771</v>
      </c>
      <c r="AC192" s="19" t="s">
        <v>379</v>
      </c>
      <c r="AD192" s="19" t="s">
        <v>252</v>
      </c>
      <c r="AE192" s="19" t="s">
        <v>809</v>
      </c>
      <c r="AF192" s="19">
        <v>0</v>
      </c>
      <c r="AG192" s="19">
        <v>0</v>
      </c>
      <c r="AH192" s="19">
        <v>0</v>
      </c>
      <c r="AI192" s="19">
        <v>0</v>
      </c>
      <c r="AJ192" s="19">
        <v>0</v>
      </c>
      <c r="AK192" s="19">
        <v>0</v>
      </c>
      <c r="AL192" s="19">
        <v>0</v>
      </c>
      <c r="AM192" s="19">
        <v>0</v>
      </c>
      <c r="AN192" s="19">
        <v>0</v>
      </c>
      <c r="AO192" s="19">
        <v>0</v>
      </c>
      <c r="AP192" s="19">
        <v>0</v>
      </c>
      <c r="AQ192" s="19">
        <v>0</v>
      </c>
      <c r="AR192" s="19">
        <v>0</v>
      </c>
      <c r="AS192" s="19">
        <v>0</v>
      </c>
      <c r="AT192" s="19">
        <v>0</v>
      </c>
      <c r="AU192" s="19">
        <v>0</v>
      </c>
      <c r="AV192" s="19">
        <v>0</v>
      </c>
      <c r="AW192" s="19">
        <v>0</v>
      </c>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row>
    <row r="193" spans="1:79" x14ac:dyDescent="0.2">
      <c r="A193" s="18"/>
      <c r="B193" s="18"/>
      <c r="C193" s="141"/>
      <c r="D193" s="19"/>
      <c r="E193" s="20"/>
      <c r="F193" s="19"/>
      <c r="G193" s="19"/>
      <c r="H193" s="18"/>
      <c r="I193" s="18"/>
      <c r="J193" s="18"/>
      <c r="K193"/>
      <c r="L193"/>
      <c r="M193" s="18"/>
      <c r="N193" s="18"/>
      <c r="O193" s="18"/>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row>
    <row r="194" spans="1:79" s="25" customFormat="1" x14ac:dyDescent="0.2">
      <c r="A194" s="18"/>
      <c r="B194" s="18"/>
      <c r="C194" s="141"/>
      <c r="D194" s="22" t="s">
        <v>829</v>
      </c>
      <c r="E194" s="23">
        <v>36844</v>
      </c>
      <c r="F194" s="24" t="s">
        <v>191</v>
      </c>
      <c r="G194" s="22" t="s">
        <v>191</v>
      </c>
      <c r="H194" s="18" t="s">
        <v>384</v>
      </c>
      <c r="I194" s="18" t="s">
        <v>123</v>
      </c>
      <c r="J194" s="18" t="s">
        <v>830</v>
      </c>
      <c r="K194" s="26" t="s">
        <v>384</v>
      </c>
      <c r="L194" s="26" t="s">
        <v>412</v>
      </c>
      <c r="M194" s="18" t="s">
        <v>384</v>
      </c>
      <c r="N194" s="18" t="s">
        <v>118</v>
      </c>
      <c r="O194" s="18" t="s">
        <v>406</v>
      </c>
    </row>
    <row r="195" spans="1:79" s="25" customFormat="1" x14ac:dyDescent="0.2">
      <c r="A195" s="18" t="s">
        <v>402</v>
      </c>
      <c r="B195" s="18" t="s">
        <v>242</v>
      </c>
      <c r="C195" s="141" t="s">
        <v>167</v>
      </c>
      <c r="D195" s="19" t="s">
        <v>845</v>
      </c>
      <c r="E195" s="20">
        <v>35011</v>
      </c>
      <c r="F195" s="19" t="s">
        <v>516</v>
      </c>
      <c r="G195" s="19" t="s">
        <v>516</v>
      </c>
      <c r="H195" s="18" t="s">
        <v>386</v>
      </c>
      <c r="I195" s="18" t="s">
        <v>181</v>
      </c>
      <c r="J195" s="18" t="s">
        <v>164</v>
      </c>
      <c r="K195" s="26" t="s">
        <v>399</v>
      </c>
      <c r="L195" s="26" t="s">
        <v>141</v>
      </c>
      <c r="M195" s="18" t="s">
        <v>386</v>
      </c>
      <c r="N195" s="18" t="s">
        <v>170</v>
      </c>
      <c r="O195" s="18" t="s">
        <v>164</v>
      </c>
      <c r="P195" s="19" t="s">
        <v>141</v>
      </c>
      <c r="Q195" s="19" t="s">
        <v>386</v>
      </c>
      <c r="R195" s="19" t="s">
        <v>175</v>
      </c>
      <c r="S195" s="19" t="s">
        <v>424</v>
      </c>
      <c r="T195" s="19" t="s">
        <v>386</v>
      </c>
      <c r="U195" s="19" t="s">
        <v>170</v>
      </c>
      <c r="V195" s="19" t="s">
        <v>164</v>
      </c>
      <c r="W195" s="19" t="s">
        <v>402</v>
      </c>
      <c r="X195" s="19" t="s">
        <v>170</v>
      </c>
      <c r="Y195" s="19" t="s">
        <v>141</v>
      </c>
      <c r="Z195" s="19"/>
      <c r="AA195" s="19"/>
      <c r="AB195" s="19"/>
      <c r="AC195" s="19">
        <v>0</v>
      </c>
      <c r="AD195" s="19">
        <v>0</v>
      </c>
      <c r="AE195" s="19">
        <v>0</v>
      </c>
      <c r="AF195" s="19">
        <v>0</v>
      </c>
      <c r="AG195" s="19">
        <v>0</v>
      </c>
      <c r="AH195" s="19">
        <v>0</v>
      </c>
      <c r="AI195" s="19">
        <v>0</v>
      </c>
      <c r="AJ195" s="19">
        <v>0</v>
      </c>
      <c r="AK195" s="19">
        <v>0</v>
      </c>
      <c r="AL195" s="19">
        <v>0</v>
      </c>
      <c r="AM195" s="19">
        <v>0</v>
      </c>
      <c r="AN195" s="19">
        <v>0</v>
      </c>
      <c r="AO195" s="19">
        <v>0</v>
      </c>
      <c r="AP195" s="19">
        <v>0</v>
      </c>
      <c r="AQ195" s="19">
        <v>0</v>
      </c>
      <c r="AR195" s="19">
        <v>0</v>
      </c>
      <c r="AS195" s="19">
        <v>0</v>
      </c>
      <c r="AT195" s="19">
        <v>0</v>
      </c>
      <c r="AU195" s="19">
        <v>0</v>
      </c>
      <c r="AV195" s="19">
        <v>0</v>
      </c>
      <c r="AW195" s="19">
        <v>0</v>
      </c>
    </row>
    <row r="196" spans="1:79" x14ac:dyDescent="0.2">
      <c r="A196" s="18" t="s">
        <v>384</v>
      </c>
      <c r="B196" s="18" t="s">
        <v>185</v>
      </c>
      <c r="C196" s="141" t="s">
        <v>831</v>
      </c>
      <c r="D196" s="19" t="s">
        <v>832</v>
      </c>
      <c r="E196" s="20">
        <v>36380</v>
      </c>
      <c r="F196" s="26" t="s">
        <v>230</v>
      </c>
      <c r="G196" s="30" t="s">
        <v>149</v>
      </c>
      <c r="H196" s="18" t="s">
        <v>384</v>
      </c>
      <c r="I196" s="18" t="s">
        <v>368</v>
      </c>
      <c r="J196" s="18" t="s">
        <v>833</v>
      </c>
      <c r="K196" s="26" t="s">
        <v>402</v>
      </c>
      <c r="L196" s="26" t="s">
        <v>833</v>
      </c>
      <c r="M196" s="18" t="s">
        <v>384</v>
      </c>
      <c r="N196" s="18" t="s">
        <v>275</v>
      </c>
      <c r="O196" s="18" t="s">
        <v>433</v>
      </c>
      <c r="P196" s="19" t="s">
        <v>408</v>
      </c>
      <c r="Q196" s="19" t="s">
        <v>397</v>
      </c>
      <c r="R196" s="19" t="s">
        <v>275</v>
      </c>
      <c r="S196" s="30" t="s">
        <v>412</v>
      </c>
      <c r="T196" s="19"/>
      <c r="U196" s="19"/>
      <c r="V196" s="30"/>
      <c r="W196" s="19"/>
      <c r="X196" s="19"/>
      <c r="Y196" s="30"/>
      <c r="Z196" s="19"/>
      <c r="AA196" s="19"/>
      <c r="AB196" s="30"/>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row>
    <row r="197" spans="1:79" s="25" customFormat="1" x14ac:dyDescent="0.2">
      <c r="A197" s="18" t="s">
        <v>384</v>
      </c>
      <c r="B197" s="18" t="s">
        <v>177</v>
      </c>
      <c r="C197" s="141" t="s">
        <v>831</v>
      </c>
      <c r="D197" s="19" t="s">
        <v>834</v>
      </c>
      <c r="E197" s="20">
        <v>34631</v>
      </c>
      <c r="F197" s="19" t="s">
        <v>835</v>
      </c>
      <c r="G197" s="19" t="s">
        <v>836</v>
      </c>
      <c r="H197" s="18" t="s">
        <v>402</v>
      </c>
      <c r="I197" s="18" t="s">
        <v>261</v>
      </c>
      <c r="J197" s="18" t="s">
        <v>393</v>
      </c>
      <c r="K197" s="26" t="s">
        <v>384</v>
      </c>
      <c r="L197" s="26" t="s">
        <v>167</v>
      </c>
      <c r="M197" s="18" t="s">
        <v>402</v>
      </c>
      <c r="N197" s="18" t="s">
        <v>434</v>
      </c>
      <c r="O197" s="18" t="s">
        <v>167</v>
      </c>
      <c r="P197" s="19" t="s">
        <v>167</v>
      </c>
      <c r="Q197" s="19" t="s">
        <v>402</v>
      </c>
      <c r="R197" s="19" t="s">
        <v>434</v>
      </c>
      <c r="S197" s="19" t="s">
        <v>837</v>
      </c>
      <c r="T197" s="19" t="s">
        <v>386</v>
      </c>
      <c r="U197" s="19" t="s">
        <v>434</v>
      </c>
      <c r="V197" s="19" t="s">
        <v>167</v>
      </c>
      <c r="W197" s="19" t="s">
        <v>386</v>
      </c>
      <c r="X197" s="19" t="s">
        <v>227</v>
      </c>
      <c r="Y197" s="19" t="s">
        <v>167</v>
      </c>
      <c r="Z197" s="19" t="s">
        <v>386</v>
      </c>
      <c r="AA197" s="19" t="s">
        <v>227</v>
      </c>
      <c r="AB197" s="19" t="s">
        <v>167</v>
      </c>
      <c r="AC197" s="19" t="s">
        <v>402</v>
      </c>
      <c r="AD197" s="19" t="s">
        <v>227</v>
      </c>
      <c r="AE197" s="19" t="s">
        <v>393</v>
      </c>
      <c r="AF197" s="19">
        <v>0</v>
      </c>
      <c r="AG197" s="19">
        <v>0</v>
      </c>
      <c r="AH197" s="19">
        <v>0</v>
      </c>
      <c r="AI197" s="19">
        <v>0</v>
      </c>
      <c r="AJ197" s="19">
        <v>0</v>
      </c>
      <c r="AK197" s="19">
        <v>0</v>
      </c>
      <c r="AL197" s="19">
        <v>0</v>
      </c>
      <c r="AM197" s="19">
        <v>0</v>
      </c>
      <c r="AN197" s="19">
        <v>0</v>
      </c>
      <c r="AO197" s="19">
        <v>0</v>
      </c>
      <c r="AP197" s="19">
        <v>0</v>
      </c>
      <c r="AQ197" s="19">
        <v>0</v>
      </c>
      <c r="AR197" s="19">
        <v>0</v>
      </c>
      <c r="AS197" s="19">
        <v>0</v>
      </c>
      <c r="AT197" s="19">
        <v>0</v>
      </c>
      <c r="AU197" s="19">
        <v>0</v>
      </c>
      <c r="AV197" s="19">
        <v>0</v>
      </c>
      <c r="AW197" s="19">
        <v>0</v>
      </c>
      <c r="BY197"/>
      <c r="BZ197"/>
      <c r="CA197"/>
    </row>
    <row r="198" spans="1:79" x14ac:dyDescent="0.2">
      <c r="A198" s="18" t="s">
        <v>402</v>
      </c>
      <c r="B198" s="18" t="s">
        <v>118</v>
      </c>
      <c r="C198" s="141" t="s">
        <v>141</v>
      </c>
      <c r="D198" s="19" t="s">
        <v>3110</v>
      </c>
      <c r="E198" s="20">
        <v>35380</v>
      </c>
      <c r="F198" s="19" t="s">
        <v>428</v>
      </c>
      <c r="G198" s="19" t="s">
        <v>956</v>
      </c>
      <c r="H198" s="18" t="s">
        <v>402</v>
      </c>
      <c r="I198" s="18" t="s">
        <v>303</v>
      </c>
      <c r="J198" s="18" t="s">
        <v>393</v>
      </c>
      <c r="K198" s="26" t="s">
        <v>384</v>
      </c>
      <c r="L198" s="26" t="s">
        <v>393</v>
      </c>
      <c r="M198" s="18" t="s">
        <v>402</v>
      </c>
      <c r="N198" s="18" t="s">
        <v>306</v>
      </c>
      <c r="O198" s="18" t="s">
        <v>393</v>
      </c>
      <c r="P198" s="19" t="s">
        <v>393</v>
      </c>
      <c r="Q198" s="19" t="s">
        <v>3111</v>
      </c>
      <c r="R198" s="19" t="s">
        <v>316</v>
      </c>
      <c r="S198" s="19" t="s">
        <v>394</v>
      </c>
      <c r="T198" s="19" t="s">
        <v>397</v>
      </c>
      <c r="U198" s="19" t="s">
        <v>207</v>
      </c>
      <c r="V198" s="19" t="s">
        <v>398</v>
      </c>
      <c r="W198" s="19" t="s">
        <v>1584</v>
      </c>
      <c r="X198" s="19" t="s">
        <v>207</v>
      </c>
      <c r="Y198" s="19" t="s">
        <v>412</v>
      </c>
      <c r="Z198" s="19">
        <v>0</v>
      </c>
      <c r="AA198" s="19">
        <v>0</v>
      </c>
      <c r="AB198" s="19">
        <v>0</v>
      </c>
      <c r="AC198" s="19"/>
      <c r="AD198" s="19"/>
      <c r="AE198" s="19"/>
      <c r="AF198" s="19">
        <v>0</v>
      </c>
      <c r="AG198" s="19">
        <v>0</v>
      </c>
      <c r="AH198" s="19">
        <v>0</v>
      </c>
      <c r="AI198" s="19">
        <v>0</v>
      </c>
      <c r="AJ198" s="19">
        <v>0</v>
      </c>
      <c r="AK198" s="19">
        <v>0</v>
      </c>
      <c r="AL198" s="19">
        <v>0</v>
      </c>
      <c r="AM198" s="19">
        <v>0</v>
      </c>
      <c r="AN198" s="19">
        <v>0</v>
      </c>
      <c r="AO198" s="19">
        <v>0</v>
      </c>
      <c r="AP198" s="19">
        <v>0</v>
      </c>
      <c r="AQ198" s="19">
        <v>0</v>
      </c>
      <c r="AR198" s="19">
        <v>0</v>
      </c>
      <c r="AS198" s="19">
        <v>0</v>
      </c>
      <c r="AT198" s="19">
        <v>0</v>
      </c>
      <c r="AU198" s="19">
        <v>0</v>
      </c>
      <c r="AV198" s="19">
        <v>0</v>
      </c>
      <c r="AW198" s="19">
        <v>0</v>
      </c>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row>
    <row r="199" spans="1:79" s="19" customFormat="1" x14ac:dyDescent="0.2">
      <c r="A199" s="18" t="s">
        <v>402</v>
      </c>
      <c r="B199" s="18" t="s">
        <v>227</v>
      </c>
      <c r="C199" s="141" t="s">
        <v>141</v>
      </c>
      <c r="D199" s="26" t="s">
        <v>2657</v>
      </c>
      <c r="E199" s="27">
        <v>36664</v>
      </c>
      <c r="F199" s="26" t="s">
        <v>2658</v>
      </c>
      <c r="G199" s="26" t="s">
        <v>2658</v>
      </c>
      <c r="H199" s="18" t="s">
        <v>397</v>
      </c>
      <c r="I199" s="18" t="s">
        <v>91</v>
      </c>
      <c r="J199" s="18" t="s">
        <v>398</v>
      </c>
      <c r="K199" s="26" t="s">
        <v>397</v>
      </c>
      <c r="L199" s="26" t="s">
        <v>141</v>
      </c>
      <c r="M199" s="18" t="s">
        <v>402</v>
      </c>
      <c r="N199" s="18" t="s">
        <v>556</v>
      </c>
      <c r="O199" s="18" t="s">
        <v>393</v>
      </c>
      <c r="P199" s="19" t="s">
        <v>141</v>
      </c>
      <c r="Q199" s="27"/>
      <c r="R199" s="27"/>
      <c r="S199" s="27"/>
      <c r="T199" s="27"/>
      <c r="U199" s="29"/>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BY199"/>
      <c r="BZ199"/>
      <c r="CA199"/>
    </row>
    <row r="200" spans="1:79" x14ac:dyDescent="0.2">
      <c r="A200" s="18" t="s">
        <v>842</v>
      </c>
      <c r="B200" s="18" t="s">
        <v>207</v>
      </c>
      <c r="C200" s="141" t="s">
        <v>843</v>
      </c>
      <c r="D200" s="26" t="s">
        <v>844</v>
      </c>
      <c r="E200" s="27">
        <v>36341</v>
      </c>
      <c r="F200" s="26" t="s">
        <v>677</v>
      </c>
      <c r="G200" s="26" t="s">
        <v>426</v>
      </c>
      <c r="H200" s="18" t="s">
        <v>384</v>
      </c>
      <c r="I200" s="18" t="s">
        <v>612</v>
      </c>
      <c r="J200" s="18" t="s">
        <v>412</v>
      </c>
      <c r="K200" s="26" t="s">
        <v>399</v>
      </c>
      <c r="L200" s="26" t="s">
        <v>406</v>
      </c>
      <c r="M200" s="18" t="s">
        <v>397</v>
      </c>
      <c r="N200" s="18" t="s">
        <v>275</v>
      </c>
      <c r="O200" s="18" t="s">
        <v>412</v>
      </c>
      <c r="P200" s="26" t="s">
        <v>412</v>
      </c>
      <c r="Q200" s="27"/>
      <c r="R200" s="27"/>
      <c r="S200" s="27"/>
      <c r="T200" s="27"/>
      <c r="U200" s="29"/>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row>
    <row r="201" spans="1:79" ht="12.75" customHeight="1" x14ac:dyDescent="0.2">
      <c r="A201" s="18"/>
      <c r="B201" s="18"/>
      <c r="C201" s="141"/>
      <c r="D201" s="22" t="s">
        <v>838</v>
      </c>
      <c r="E201" s="23">
        <v>36450</v>
      </c>
      <c r="F201" s="24" t="s">
        <v>89</v>
      </c>
      <c r="G201" s="22" t="s">
        <v>89</v>
      </c>
      <c r="H201" s="18" t="s">
        <v>402</v>
      </c>
      <c r="I201" s="18" t="s">
        <v>395</v>
      </c>
      <c r="J201" s="18" t="s">
        <v>141</v>
      </c>
      <c r="K201" s="26" t="s">
        <v>409</v>
      </c>
      <c r="L201" s="26" t="s">
        <v>141</v>
      </c>
      <c r="M201" s="18" t="s">
        <v>397</v>
      </c>
      <c r="N201" s="18" t="s">
        <v>396</v>
      </c>
      <c r="O201" s="18" t="s">
        <v>406</v>
      </c>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row>
    <row r="202" spans="1:79" s="25" customFormat="1" ht="12.75" customHeight="1" x14ac:dyDescent="0.2">
      <c r="A202" s="18"/>
      <c r="B202" s="18"/>
      <c r="C202" s="141"/>
      <c r="D202" s="19" t="s">
        <v>839</v>
      </c>
      <c r="E202" s="20">
        <v>34261</v>
      </c>
      <c r="F202" s="19" t="s">
        <v>536</v>
      </c>
      <c r="G202" s="19" t="s">
        <v>840</v>
      </c>
      <c r="H202" s="18" t="s">
        <v>384</v>
      </c>
      <c r="I202" s="18" t="s">
        <v>109</v>
      </c>
      <c r="J202" s="18" t="s">
        <v>433</v>
      </c>
      <c r="K202" s="26" t="s">
        <v>402</v>
      </c>
      <c r="L202" s="26" t="s">
        <v>831</v>
      </c>
      <c r="M202" s="18" t="s">
        <v>409</v>
      </c>
      <c r="N202" s="18" t="s">
        <v>123</v>
      </c>
      <c r="O202" s="18" t="s">
        <v>833</v>
      </c>
      <c r="P202" s="19" t="s">
        <v>629</v>
      </c>
      <c r="Q202" s="19" t="s">
        <v>384</v>
      </c>
      <c r="R202" s="19" t="s">
        <v>123</v>
      </c>
      <c r="S202" s="19" t="s">
        <v>841</v>
      </c>
      <c r="T202" s="19" t="s">
        <v>384</v>
      </c>
      <c r="U202" s="19" t="s">
        <v>123</v>
      </c>
      <c r="V202" s="19" t="s">
        <v>830</v>
      </c>
      <c r="W202" s="19" t="s">
        <v>384</v>
      </c>
      <c r="X202" s="19" t="s">
        <v>123</v>
      </c>
      <c r="Y202" s="19" t="s">
        <v>389</v>
      </c>
      <c r="Z202" s="19" t="s">
        <v>409</v>
      </c>
      <c r="AA202" s="19" t="s">
        <v>123</v>
      </c>
      <c r="AB202" s="19" t="s">
        <v>389</v>
      </c>
      <c r="AC202" s="19" t="s">
        <v>397</v>
      </c>
      <c r="AD202" s="19" t="s">
        <v>123</v>
      </c>
      <c r="AE202" s="19" t="s">
        <v>398</v>
      </c>
      <c r="AF202" s="19">
        <v>0</v>
      </c>
      <c r="AG202" s="19">
        <v>0</v>
      </c>
      <c r="AH202" s="19">
        <v>0</v>
      </c>
      <c r="AI202" s="19">
        <v>0</v>
      </c>
      <c r="AJ202" s="19">
        <v>0</v>
      </c>
      <c r="AK202" s="19">
        <v>0</v>
      </c>
      <c r="AL202" s="19">
        <v>0</v>
      </c>
      <c r="AM202" s="19">
        <v>0</v>
      </c>
      <c r="AN202" s="19">
        <v>0</v>
      </c>
      <c r="AO202" s="19">
        <v>0</v>
      </c>
      <c r="AP202" s="19">
        <v>0</v>
      </c>
      <c r="AQ202" s="19">
        <v>0</v>
      </c>
      <c r="AR202" s="19">
        <v>0</v>
      </c>
      <c r="AS202" s="19">
        <v>0</v>
      </c>
      <c r="AT202" s="19">
        <v>0</v>
      </c>
      <c r="AU202" s="19">
        <v>0</v>
      </c>
      <c r="AV202" s="19">
        <v>0</v>
      </c>
      <c r="AW202" s="19">
        <v>0</v>
      </c>
      <c r="AX202"/>
      <c r="AY202"/>
      <c r="AZ202"/>
      <c r="BA202"/>
      <c r="BB202"/>
      <c r="BC202"/>
      <c r="BD202"/>
      <c r="BE202"/>
      <c r="BF202"/>
      <c r="BG202"/>
      <c r="BH202"/>
      <c r="BI202"/>
      <c r="BJ202"/>
      <c r="BK202"/>
      <c r="BL202"/>
      <c r="BM202"/>
      <c r="BN202"/>
      <c r="BO202"/>
      <c r="BP202"/>
      <c r="BQ202"/>
      <c r="BR202"/>
      <c r="BS202"/>
      <c r="BT202"/>
      <c r="BU202"/>
      <c r="BV202"/>
      <c r="BW202"/>
      <c r="BX202"/>
      <c r="BY202"/>
      <c r="BZ202"/>
      <c r="CA202"/>
    </row>
    <row r="203" spans="1:79" x14ac:dyDescent="0.2">
      <c r="A203" s="19"/>
      <c r="B203" s="26"/>
      <c r="C203" s="142"/>
      <c r="D203" s="19" t="s">
        <v>846</v>
      </c>
      <c r="E203" s="27">
        <v>36761</v>
      </c>
      <c r="F203" s="28" t="s">
        <v>180</v>
      </c>
      <c r="G203" s="28" t="s">
        <v>236</v>
      </c>
      <c r="H203" s="19" t="s">
        <v>397</v>
      </c>
      <c r="I203" s="26" t="s">
        <v>491</v>
      </c>
      <c r="J203" s="18" t="s">
        <v>398</v>
      </c>
      <c r="K203" s="26" t="s">
        <v>397</v>
      </c>
      <c r="L203" s="26" t="s">
        <v>398</v>
      </c>
    </row>
    <row r="204" spans="1:79" x14ac:dyDescent="0.2">
      <c r="A204" s="18"/>
      <c r="B204" s="18"/>
      <c r="C204" s="141"/>
      <c r="D204" s="19"/>
      <c r="E204" s="20"/>
      <c r="F204" s="19"/>
      <c r="G204" s="19"/>
      <c r="H204" s="18"/>
      <c r="I204" s="18"/>
      <c r="J204" s="18"/>
      <c r="K204"/>
      <c r="L204"/>
      <c r="M204" s="18"/>
      <c r="N204" s="18"/>
      <c r="O204" s="18"/>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row>
    <row r="205" spans="1:79" x14ac:dyDescent="0.2">
      <c r="C205" s="141"/>
      <c r="D205" t="s">
        <v>847</v>
      </c>
      <c r="E205" s="40">
        <v>36661</v>
      </c>
      <c r="F205" t="s">
        <v>848</v>
      </c>
      <c r="G205" s="100" t="s">
        <v>344</v>
      </c>
      <c r="H205" t="s">
        <v>444</v>
      </c>
      <c r="I205" t="s">
        <v>549</v>
      </c>
      <c r="J205" s="18"/>
      <c r="K205" t="str">
        <f>IF(ISBLANK(VLOOKUP(TRIM(D205),ALL_SOMIFA!$A$1:$V$2721,8,FALSE)),"",IF(ISERROR(VLOOKUP(TRIM(D205),ALL_SOMIFA!$A$1:$V$2721,8,FALSE))," ",VLOOKUP(TRIM(D205),ALL_SOMIFA!$A$1:$V$2721,8,FALSE)))</f>
        <v xml:space="preserve"> </v>
      </c>
      <c r="L205" t="str">
        <f>IF(ISBLANK(VLOOKUP(TRIM(D205),ALL_SOMIFA!$A$1:$V$2721,9,FALSE)),"",IF(ISERROR(VLOOKUP(TRIM(D205),ALL_SOMIFA!$A$1:$V$2721,9,FALSE))," ",VLOOKUP(TRIM(D205),ALL_SOMIFA!$A$1:$V$2721,9,FALSE)))</f>
        <v xml:space="preserve"> </v>
      </c>
      <c r="M205" t="str">
        <f>IF(ISBLANK(VLOOKUP(TRIM(D205),ALL_SOMIFA!$A$1:$V$2721,10,FALSE)),"",IF(ISERROR(VLOOKUP(TRIM(D205),ALL_SOMIFA!$A$1:$V$2721,10,FALSE))," ",VLOOKUP(TRIM(D205),ALL_SOMIFA!$A$1:$V$2721,10,FALSE)))</f>
        <v xml:space="preserve"> </v>
      </c>
      <c r="N205" t="str">
        <f>IF(ISBLANK(VLOOKUP(TRIM(D205),ALL_SOMIFA!$A$1:$V$2721,11,FALSE)),"",IF(ISERROR(VLOOKUP(TRIM(D205),ALL_SOMIFA!$A$1:$V$2721,11,FALSE))," ",VLOOKUP(TRIM(D205),ALL_SOMIFA!$A$1:$V$2721,11,FALSE)))</f>
        <v xml:space="preserve"> </v>
      </c>
      <c r="O205" t="str">
        <f>IF(ISBLANK(VLOOKUP(TRIM(D205),ALL_SOMIFA!$A$1:$V$2721,12,FALSE)),"",IF(ISERROR(VLOOKUP(TRIM(D205),ALL_SOMIFA!$A$1:$V$2721,12,FALSE))," ",VLOOKUP(TRIM(D205),ALL_SOMIFA!$A$1:$V$2721,12,FALSE)))</f>
        <v xml:space="preserve"> </v>
      </c>
      <c r="P205" t="str">
        <f>IF(ISBLANK(VLOOKUP(TRIM(D205),ALL_SOMIFA!$A$1:$V$2721,13,FALSE)),"",IF(ISERROR(VLOOKUP(TRIM(D205),ALL_SOMIFA!$A$1:$V$2721,13,FALSE))," ",VLOOKUP(TRIM(D205),ALL_SOMIFA!$A$1:$V$2721,13,FALSE)))</f>
        <v xml:space="preserve"> </v>
      </c>
      <c r="Q205" t="str">
        <f>IF(ISBLANK(VLOOKUP(TRIM(D205),ALL_SOMIFA!$A$1:$V$2721,14,FALSE)),"",IF(ISERROR(VLOOKUP(TRIM(D205),ALL_SOMIFA!$A$1:$V$2721,14,FALSE))," ",VLOOKUP(TRIM(D205),ALL_SOMIFA!$A$1:$V$2721,14,FALSE)))</f>
        <v xml:space="preserve"> </v>
      </c>
      <c r="R205" t="str">
        <f>IF(ISBLANK(VLOOKUP(TRIM(D205),ALL_SOMIFA!$A$1:$V$2721,15,FALSE)),"",IF(ISERROR(VLOOKUP(TRIM(D205),ALL_SOMIFA!$A$1:$V$2721,15,FALSE))," ",VLOOKUP(TRIM(D205),ALL_SOMIFA!$A$1:$V$2721,15,FALSE)))</f>
        <v xml:space="preserve"> </v>
      </c>
      <c r="S205" t="str">
        <f>IF(ISBLANK(VLOOKUP(TRIM(D205),ALL_SOMIFA!$A$1:$V$2721,16,FALSE)),"",IF(ISERROR(VLOOKUP(TRIM(D205),ALL_SOMIFA!$A$1:$V$2721,16,FALSE))," ",VLOOKUP(TRIM(D205),ALL_SOMIFA!$A$1:$V$2721,16,FALSE)))</f>
        <v xml:space="preserve"> </v>
      </c>
      <c r="T205" t="str">
        <f>IF(ISBLANK(VLOOKUP(TRIM(D205),ALL_SOMIFA!$A$1:$V$2721,17,FALSE)),"",IF(ISERROR(VLOOKUP(TRIM(D205),ALL_SOMIFA!$A$1:$V$2721,17,FALSE))," ",VLOOKUP(TRIM(D205),ALL_SOMIFA!$A$1:$V$2721,17,FALSE)))</f>
        <v xml:space="preserve"> </v>
      </c>
      <c r="U205" t="str">
        <f>IF(ISBLANK(VLOOKUP(TRIM(D205),ALL_SOMIFA!$A$1:$V$2721,18,FALSE)),"",IF(ISERROR(VLOOKUP(TRIM(D205),ALL_SOMIFA!$A$1:$V$2721,18,FALSE))," ",VLOOKUP(TRIM(D205),ALL_SOMIFA!$A$1:$V$2721,18,FALSE)))</f>
        <v xml:space="preserve"> </v>
      </c>
      <c r="V205" t="str">
        <f>IF(ISBLANK(VLOOKUP(TRIM(D205),ALL_SOMIFA!$A$1:$V$2721,19,FALSE)),"",IF(ISERROR(VLOOKUP(TRIM(D205),ALL_SOMIFA!$A$1:$V$2721,19,FALSE))," ",VLOOKUP(TRIM(D205),ALL_SOMIFA!$A$1:$V$2721,19,FALSE)))</f>
        <v xml:space="preserve"> </v>
      </c>
      <c r="W205" t="str">
        <f>IF(ISBLANK(VLOOKUP(TRIM(D205),ALL_SOMIFA!$A$1:$V$2721,20,FALSE)),"",IF(ISERROR(VLOOKUP(TRIM(D205),ALL_SOMIFA!$A$1:$V$2721,20,FALSE))," ",VLOOKUP(TRIM(D205),ALL_SOMIFA!$A$1:$V$2721,20,FALSE)))</f>
        <v xml:space="preserve"> </v>
      </c>
      <c r="X205" t="str">
        <f>IF(ISBLANK(VLOOKUP(TRIM(D205),ALL_SOMIFA!$A$1:$V$2721,21,FALSE)),"",IF(ISERROR(VLOOKUP(TRIM(D205),ALL_SOMIFA!$A$1:$V$2721,21,FALSE))," ",VLOOKUP(TRIM(D205),ALL_SOMIFA!$A$1:$V$2721,21,FALSE)))</f>
        <v xml:space="preserve"> </v>
      </c>
      <c r="Y205" t="str">
        <f>IF(ISBLANK(VLOOKUP(TRIM(D205),ALL_SOMIFA!$A$1:$V$2721,22,FALSE)),"",IF(ISERROR(VLOOKUP(TRIM(D205),ALL_SOMIFA!$A$1:$V$2721,22,FALSE))," ",VLOOKUP(TRIM(D205),ALL_SOMIFA!$A$1:$V$2721,22,FALSE)))</f>
        <v xml:space="preserve"> </v>
      </c>
    </row>
    <row r="206" spans="1:79" s="25" customFormat="1" x14ac:dyDescent="0.2">
      <c r="A206" s="18"/>
      <c r="B206" s="18"/>
      <c r="C206" s="141"/>
      <c r="D206" s="19" t="s">
        <v>849</v>
      </c>
      <c r="E206" s="20">
        <v>34978</v>
      </c>
      <c r="F206" s="19" t="s">
        <v>244</v>
      </c>
      <c r="G206" s="19" t="s">
        <v>802</v>
      </c>
      <c r="H206" s="18" t="s">
        <v>850</v>
      </c>
      <c r="I206" s="18" t="s">
        <v>261</v>
      </c>
      <c r="J206" s="18"/>
      <c r="K206" s="26" t="s">
        <v>502</v>
      </c>
      <c r="L206" s="26"/>
      <c r="M206" s="18" t="s">
        <v>502</v>
      </c>
      <c r="N206" s="18" t="s">
        <v>306</v>
      </c>
      <c r="O206" s="18"/>
      <c r="P206" s="19"/>
      <c r="Q206" s="19" t="s">
        <v>851</v>
      </c>
      <c r="R206" s="19" t="s">
        <v>306</v>
      </c>
      <c r="S206" s="19" t="s">
        <v>86</v>
      </c>
      <c r="T206" s="19" t="s">
        <v>852</v>
      </c>
      <c r="U206" s="19" t="s">
        <v>306</v>
      </c>
      <c r="V206" s="19">
        <v>0</v>
      </c>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row>
    <row r="207" spans="1:79" ht="12.75" customHeight="1" x14ac:dyDescent="0.2">
      <c r="A207" s="18" t="s">
        <v>445</v>
      </c>
      <c r="B207" s="18" t="s">
        <v>95</v>
      </c>
      <c r="C207" s="141"/>
      <c r="D207" s="26" t="s">
        <v>853</v>
      </c>
      <c r="E207" s="27">
        <v>35758</v>
      </c>
      <c r="F207" s="26" t="s">
        <v>415</v>
      </c>
      <c r="G207" s="26" t="s">
        <v>122</v>
      </c>
      <c r="H207" s="18" t="s">
        <v>449</v>
      </c>
      <c r="I207" s="18" t="s">
        <v>363</v>
      </c>
      <c r="J207" s="18"/>
      <c r="K207" s="26" t="s">
        <v>445</v>
      </c>
      <c r="L207" s="26"/>
      <c r="M207" s="18" t="s">
        <v>445</v>
      </c>
      <c r="N207" s="18" t="s">
        <v>306</v>
      </c>
      <c r="O207" s="18"/>
      <c r="P207" s="19"/>
      <c r="Q207" s="27"/>
      <c r="R207" s="27"/>
      <c r="S207" s="27"/>
      <c r="T207" s="27"/>
      <c r="U207" s="29"/>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row>
    <row r="208" spans="1:79" x14ac:dyDescent="0.2">
      <c r="A208" s="19" t="s">
        <v>450</v>
      </c>
      <c r="B208" s="26" t="s">
        <v>195</v>
      </c>
      <c r="C208" s="142"/>
      <c r="D208" s="19" t="s">
        <v>854</v>
      </c>
      <c r="E208" s="27">
        <v>34772</v>
      </c>
      <c r="F208" s="28" t="s">
        <v>477</v>
      </c>
      <c r="G208" s="28" t="s">
        <v>268</v>
      </c>
      <c r="H208" s="19" t="s">
        <v>453</v>
      </c>
      <c r="I208" s="26" t="s">
        <v>200</v>
      </c>
      <c r="J208" s="18"/>
      <c r="K208" s="26" t="s">
        <v>450</v>
      </c>
      <c r="L208" s="26"/>
    </row>
    <row r="209" spans="1:49" x14ac:dyDescent="0.2">
      <c r="A209" s="19"/>
      <c r="B209" s="19"/>
      <c r="C209" s="141"/>
      <c r="D209" s="19"/>
      <c r="E209" s="39"/>
      <c r="F209" s="19"/>
      <c r="G209" s="19"/>
      <c r="H209" s="19"/>
      <c r="I209" s="19"/>
      <c r="J209" s="18"/>
      <c r="K209" s="26"/>
      <c r="L209" s="26"/>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row>
    <row r="210" spans="1:49" ht="18" customHeight="1" x14ac:dyDescent="0.25">
      <c r="C210" s="144"/>
      <c r="E210" s="10" t="s">
        <v>76</v>
      </c>
      <c r="F210" s="11" t="s">
        <v>77</v>
      </c>
      <c r="G210" s="11" t="s">
        <v>78</v>
      </c>
      <c r="H210" s="92" t="s">
        <v>79</v>
      </c>
      <c r="K210" s="19"/>
      <c r="L210" s="11"/>
      <c r="M210" s="19"/>
      <c r="N210" s="16" t="str">
        <f>IF(ISERROR(VLOOKUP(TRIM(B210),#REF!,11,FALSE())),"",VLOOKUP(TRIM(B210),#REF!,11,FALSE()))</f>
        <v/>
      </c>
      <c r="O210" s="16" t="str">
        <f>IF(ISERROR(VLOOKUP(TRIM(B210),#REF!,12,FALSE())),"",VLOOKUP(TRIM(B210),#REF!,12,FALSE()))</f>
        <v/>
      </c>
      <c r="P210" s="16" t="str">
        <f>IF(ISERROR(VLOOKUP(TRIM(B210),#REF!,13,FALSE())),"",VLOOKUP(TRIM(B210),#REF!,13,FALSE()))</f>
        <v/>
      </c>
      <c r="Q210" s="16" t="str">
        <f>IF(ISERROR(VLOOKUP(TRIM(B210),#REF!,14,FALSE())),"",VLOOKUP(TRIM(B210),#REF!,14,FALSE()))</f>
        <v/>
      </c>
      <c r="R210" s="16" t="str">
        <f>IF(ISERROR(VLOOKUP(TRIM(B210),#REF!,15,FALSE())),"",VLOOKUP(TRIM(B210),#REF!,15,FALSE()))</f>
        <v/>
      </c>
      <c r="S210" s="16" t="str">
        <f>IF(ISERROR(VLOOKUP(TRIM(B210),#REF!,16,FALSE())),"",VLOOKUP(TRIM(B210),#REF!,16,FALSE()))</f>
        <v/>
      </c>
      <c r="T210" s="15"/>
      <c r="U210" s="8"/>
      <c r="W210" t="str">
        <f>IF(ISERROR(VLOOKUP(TRIM(B210),#REF!,20,FALSE())),"",VLOOKUP(TRIM(B210),#REF!,20,FALSE()))</f>
        <v/>
      </c>
      <c r="X210" t="str">
        <f>IF(ISERROR(VLOOKUP(TRIM(B210),#REF!,21,FALSE())),"",VLOOKUP(TRIM(B210),#REF!,21,FALSE()))</f>
        <v/>
      </c>
      <c r="Y210" t="str">
        <f>IF(ISERROR(VLOOKUP(TRIM(B210),#REF!,22,FALSE())),"",VLOOKUP(TRIM(B210),#REF!,22,FALSE()))</f>
        <v/>
      </c>
      <c r="Z210" t="str">
        <f>IF(ISERROR(VLOOKUP(TRIM(B210),#REF!,20,FALSE())),"",VLOOKUP(TRIM(B210),#REF!,20,FALSE()))</f>
        <v/>
      </c>
      <c r="AA210" t="str">
        <f>IF(ISERROR(VLOOKUP(TRIM(B210),#REF!,21,FALSE())),"",VLOOKUP(TRIM(B210),#REF!,21,FALSE()))</f>
        <v/>
      </c>
      <c r="AB210" t="str">
        <f>IF(ISERROR(VLOOKUP(TRIM(B210),#REF!,22,FALSE())),"",VLOOKUP(TRIM(B210),#REF!,22,FALSE()))</f>
        <v/>
      </c>
      <c r="AC210" t="str">
        <f>IF(ISERROR(VLOOKUP(TRIM(B210),#REF!,23,FALSE())),"",VLOOKUP(TRIM(B210),#REF!,23,FALSE()))</f>
        <v/>
      </c>
      <c r="AD210" t="str">
        <f>IF(ISERROR(VLOOKUP(TRIM(B210),#REF!,24,FALSE())),"",VLOOKUP(TRIM(B210),#REF!,24,FALSE()))</f>
        <v/>
      </c>
      <c r="AE210" t="str">
        <f>IF(ISERROR(VLOOKUP(TRIM(B210),#REF!,25,FALSE())),"",VLOOKUP(TRIM(B210),#REF!,25,FALSE()))</f>
        <v/>
      </c>
      <c r="AP210" s="8"/>
      <c r="AQ210" s="8"/>
      <c r="AS210" s="8"/>
    </row>
    <row r="211" spans="1:49" ht="18" customHeight="1" x14ac:dyDescent="0.25">
      <c r="A211" s="12" t="s">
        <v>5436</v>
      </c>
      <c r="C211" s="143"/>
      <c r="E211" s="13">
        <f>COUNTA(D214:D279)</f>
        <v>56</v>
      </c>
      <c r="F211" s="14">
        <f>COUNTIF(A214:A279,"*HB*")</f>
        <v>3</v>
      </c>
      <c r="G211" s="14">
        <f>COUNTIF(A214:A279,"*KR*")+COUNTIF(A214:A279,"*LK*")</f>
        <v>0</v>
      </c>
      <c r="H211" s="51">
        <f>COUNTIF(A214:A279,"*PR*")+COUNTIF(A214:A279,"*LP*")</f>
        <v>1</v>
      </c>
      <c r="I211" s="12"/>
      <c r="K211" s="19"/>
      <c r="L211" s="14"/>
      <c r="M211" s="7"/>
      <c r="N211" s="16" t="str">
        <f>IF(ISERROR(VLOOKUP(TRIM(B211),#REF!,11,FALSE())),"",VLOOKUP(TRIM(B211),#REF!,11,FALSE()))</f>
        <v/>
      </c>
      <c r="O211" s="16" t="str">
        <f>IF(ISERROR(VLOOKUP(TRIM(B211),#REF!,12,FALSE())),"",VLOOKUP(TRIM(B211),#REF!,12,FALSE()))</f>
        <v/>
      </c>
      <c r="P211" s="16" t="str">
        <f>IF(ISERROR(VLOOKUP(TRIM(B211),#REF!,13,FALSE())),"",VLOOKUP(TRIM(B211),#REF!,13,FALSE()))</f>
        <v/>
      </c>
      <c r="Q211" s="16" t="str">
        <f>IF(ISERROR(VLOOKUP(TRIM(B211),#REF!,14,FALSE())),"",VLOOKUP(TRIM(B211),#REF!,14,FALSE()))</f>
        <v/>
      </c>
      <c r="R211" s="16" t="str">
        <f>IF(ISERROR(VLOOKUP(TRIM(B211),#REF!,15,FALSE())),"",VLOOKUP(TRIM(B211),#REF!,15,FALSE()))</f>
        <v/>
      </c>
      <c r="S211" s="16" t="str">
        <f>IF(ISERROR(VLOOKUP(TRIM(B211),#REF!,16,FALSE())),"",VLOOKUP(TRIM(B211),#REF!,16,FALSE()))</f>
        <v/>
      </c>
      <c r="T211" s="16"/>
      <c r="U211" s="8"/>
      <c r="W211" t="str">
        <f>IF(ISERROR(VLOOKUP(TRIM(B211),#REF!,20,FALSE())),"",VLOOKUP(TRIM(B211),#REF!,20,FALSE()))</f>
        <v/>
      </c>
      <c r="X211" t="str">
        <f>IF(ISERROR(VLOOKUP(TRIM(B211),#REF!,21,FALSE())),"",VLOOKUP(TRIM(B211),#REF!,21,FALSE()))</f>
        <v/>
      </c>
      <c r="Y211" t="str">
        <f>IF(ISERROR(VLOOKUP(TRIM(B211),#REF!,22,FALSE())),"",VLOOKUP(TRIM(B211),#REF!,22,FALSE()))</f>
        <v/>
      </c>
      <c r="Z211" t="str">
        <f>IF(ISERROR(VLOOKUP(TRIM(B211),#REF!,20,FALSE())),"",VLOOKUP(TRIM(B211),#REF!,20,FALSE()))</f>
        <v/>
      </c>
      <c r="AA211" t="str">
        <f>IF(ISERROR(VLOOKUP(TRIM(B211),#REF!,21,FALSE())),"",VLOOKUP(TRIM(B211),#REF!,21,FALSE()))</f>
        <v/>
      </c>
      <c r="AB211" t="str">
        <f>IF(ISERROR(VLOOKUP(TRIM(B211),#REF!,22,FALSE())),"",VLOOKUP(TRIM(B211),#REF!,22,FALSE()))</f>
        <v/>
      </c>
      <c r="AC211" t="str">
        <f>IF(ISERROR(VLOOKUP(TRIM(B211),#REF!,23,FALSE())),"",VLOOKUP(TRIM(B211),#REF!,23,FALSE()))</f>
        <v/>
      </c>
      <c r="AD211" t="str">
        <f>IF(ISERROR(VLOOKUP(TRIM(B211),#REF!,24,FALSE())),"",VLOOKUP(TRIM(B211),#REF!,24,FALSE()))</f>
        <v/>
      </c>
      <c r="AE211" t="str">
        <f>IF(ISERROR(VLOOKUP(TRIM(B211),#REF!,25,FALSE())),"",VLOOKUP(TRIM(B211),#REF!,25,FALSE()))</f>
        <v/>
      </c>
      <c r="AO211" s="15"/>
    </row>
    <row r="212" spans="1:49" ht="13.15" customHeight="1" x14ac:dyDescent="0.25">
      <c r="A212" s="16" t="s">
        <v>5437</v>
      </c>
      <c r="B212" s="16"/>
      <c r="C212" s="141"/>
      <c r="F212" s="14"/>
      <c r="G212" s="14"/>
      <c r="H212" s="93"/>
      <c r="I212" s="16"/>
      <c r="J212" s="16"/>
      <c r="K212" s="16"/>
      <c r="L212" s="14"/>
      <c r="M212" s="14"/>
      <c r="N212" s="26" t="str">
        <f>IF(ISERROR(VLOOKUP(TRIM(D212),#REF!,8,FALSE())),"",VLOOKUP(TRIM(D212),#REF!,8,FALSE()))</f>
        <v/>
      </c>
      <c r="O212" s="14"/>
      <c r="P212" s="14"/>
      <c r="Q212" s="16"/>
      <c r="R212" s="16" t="str">
        <f>IF(ISERROR(VLOOKUP(TRIM(D212),#REF!,11,FALSE())),"",VLOOKUP(TRIM(D212),#REF!,11,FALSE()))</f>
        <v/>
      </c>
      <c r="S212" s="16" t="str">
        <f>IF(ISERROR(VLOOKUP(TRIM(D212),#REF!,12,FALSE())),"",VLOOKUP(TRIM(D212),#REF!,12,FALSE()))</f>
        <v/>
      </c>
      <c r="T212" s="16" t="str">
        <f>IF(ISERROR(VLOOKUP(TRIM(D212),#REF!,13,FALSE())),"",VLOOKUP(TRIM(D212),#REF!,13,FALSE()))</f>
        <v/>
      </c>
      <c r="U212" s="16" t="str">
        <f>IF(ISERROR(VLOOKUP(TRIM(D212),#REF!,14,FALSE())),"",VLOOKUP(TRIM(D212),#REF!,14,FALSE()))</f>
        <v/>
      </c>
      <c r="V212" s="16" t="str">
        <f>IF(ISERROR(VLOOKUP(TRIM(D212),#REF!,15,FALSE())),"",VLOOKUP(TRIM(D212),#REF!,15,FALSE()))</f>
        <v/>
      </c>
      <c r="W212" s="16" t="str">
        <f>IF(ISERROR(VLOOKUP(TRIM(D212),#REF!,16,FALSE())),"",VLOOKUP(TRIM(D212),#REF!,16,FALSE()))</f>
        <v/>
      </c>
      <c r="X212" s="16"/>
      <c r="Y212" s="14"/>
      <c r="Z212" s="14"/>
      <c r="AA212" t="str">
        <f>IF(ISERROR(VLOOKUP(TRIM(D212),#REF!,20,FALSE())),"",VLOOKUP(TRIM(D212),#REF!,20,FALSE()))</f>
        <v/>
      </c>
      <c r="AB212" t="str">
        <f>IF(ISERROR(VLOOKUP(TRIM(D212),#REF!,21,FALSE())),"",VLOOKUP(TRIM(D212),#REF!,21,FALSE()))</f>
        <v/>
      </c>
      <c r="AC212" t="str">
        <f>IF(ISERROR(VLOOKUP(TRIM(D212),#REF!,22,FALSE())),"",VLOOKUP(TRIM(D212),#REF!,22,FALSE()))</f>
        <v/>
      </c>
      <c r="AD212" t="str">
        <f>IF(ISERROR(VLOOKUP(TRIM(D212),#REF!,20,FALSE())),"",VLOOKUP(TRIM(D212),#REF!,20,FALSE()))</f>
        <v/>
      </c>
      <c r="AE212" t="str">
        <f>IF(ISERROR(VLOOKUP(TRIM(D212),#REF!,21,FALSE())),"",VLOOKUP(TRIM(D212),#REF!,21,FALSE()))</f>
        <v/>
      </c>
      <c r="AF212" t="str">
        <f>IF(ISERROR(VLOOKUP(TRIM(D212),#REF!,22,FALSE())),"",VLOOKUP(TRIM(D212),#REF!,22,FALSE()))</f>
        <v/>
      </c>
      <c r="AG212" t="str">
        <f>IF(ISERROR(VLOOKUP(TRIM(D212),#REF!,23,FALSE())),"",VLOOKUP(TRIM(D212),#REF!,23,FALSE()))</f>
        <v/>
      </c>
      <c r="AH212" t="str">
        <f>IF(ISERROR(VLOOKUP(TRIM(D212),#REF!,24,FALSE())),"",VLOOKUP(TRIM(D212),#REF!,24,FALSE()))</f>
        <v/>
      </c>
      <c r="AI212" t="str">
        <f>IF(ISERROR(VLOOKUP(TRIM(D212),#REF!,25,FALSE())),"",VLOOKUP(TRIM(D212),#REF!,25,FALSE()))</f>
        <v/>
      </c>
    </row>
    <row r="213" spans="1:49" s="25" customFormat="1" x14ac:dyDescent="0.2">
      <c r="A213" s="145"/>
      <c r="B213" s="19"/>
      <c r="C213" s="141"/>
      <c r="D213" s="19"/>
      <c r="E213" s="39"/>
      <c r="F213" s="19"/>
      <c r="G213" s="19"/>
      <c r="H213" s="145"/>
      <c r="I213" s="19"/>
      <c r="J213" s="18"/>
      <c r="K213" s="26"/>
      <c r="L213" s="26"/>
      <c r="M213" s="17"/>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row>
    <row r="214" spans="1:49" x14ac:dyDescent="0.2">
      <c r="A214" s="18" t="s">
        <v>80</v>
      </c>
      <c r="B214" s="18" t="s">
        <v>207</v>
      </c>
      <c r="C214" s="141"/>
      <c r="D214" s="19" t="s">
        <v>855</v>
      </c>
      <c r="E214" s="20">
        <v>36521</v>
      </c>
      <c r="F214" s="19" t="s">
        <v>187</v>
      </c>
      <c r="G214" s="19" t="s">
        <v>856</v>
      </c>
      <c r="H214" s="18" t="s">
        <v>80</v>
      </c>
      <c r="I214" s="18" t="s">
        <v>213</v>
      </c>
      <c r="J214" s="18" t="s">
        <v>857</v>
      </c>
      <c r="K214" s="26" t="s">
        <v>80</v>
      </c>
      <c r="L214" s="26"/>
      <c r="M214" s="18" t="s">
        <v>80</v>
      </c>
      <c r="N214" s="18" t="s">
        <v>207</v>
      </c>
      <c r="O214" s="18"/>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row>
    <row r="215" spans="1:49" s="25" customFormat="1" x14ac:dyDescent="0.2">
      <c r="A215" s="19"/>
      <c r="B215" s="19"/>
      <c r="C215" s="142"/>
      <c r="D215" s="19" t="s">
        <v>858</v>
      </c>
      <c r="E215" s="27">
        <v>34610</v>
      </c>
      <c r="F215" s="26" t="s">
        <v>391</v>
      </c>
      <c r="G215" s="30" t="s">
        <v>237</v>
      </c>
      <c r="H215" s="19" t="s">
        <v>80</v>
      </c>
      <c r="I215" s="19" t="s">
        <v>612</v>
      </c>
      <c r="J215" s="18" t="s">
        <v>859</v>
      </c>
      <c r="K215" s="26" t="s">
        <v>80</v>
      </c>
      <c r="L215" s="26"/>
    </row>
    <row r="216" spans="1:49" x14ac:dyDescent="0.2">
      <c r="A216" s="18"/>
      <c r="B216" s="18"/>
      <c r="C216" s="141"/>
      <c r="D216" s="19"/>
      <c r="E216" s="20"/>
      <c r="F216" s="19"/>
      <c r="G216" s="19"/>
      <c r="H216" s="18"/>
      <c r="I216" s="18"/>
      <c r="J216" s="18"/>
      <c r="K216"/>
      <c r="L216"/>
      <c r="M216" s="18"/>
      <c r="N216" s="18"/>
      <c r="O216" s="18"/>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row>
    <row r="217" spans="1:49" x14ac:dyDescent="0.2">
      <c r="A217" t="s">
        <v>103</v>
      </c>
      <c r="B217" t="s">
        <v>432</v>
      </c>
      <c r="C217" s="141" t="s">
        <v>860</v>
      </c>
      <c r="D217" t="s">
        <v>861</v>
      </c>
      <c r="E217" s="40">
        <v>37487</v>
      </c>
      <c r="F217" t="s">
        <v>862</v>
      </c>
      <c r="G217" t="s">
        <v>863</v>
      </c>
      <c r="H217" t="s">
        <v>100</v>
      </c>
      <c r="I217" t="s">
        <v>429</v>
      </c>
      <c r="J217" s="18" t="s">
        <v>864</v>
      </c>
      <c r="K217" t="str">
        <f>IF(ISBLANK(VLOOKUP(TRIM(D217),ALL_SOMIFA!$A$1:$V$2721,8,FALSE)),"",IF(ISERROR(VLOOKUP(TRIM(D217),ALL_SOMIFA!$A$1:$V$2721,8,FALSE))," ",VLOOKUP(TRIM(D217),ALL_SOMIFA!$A$1:$V$2721,8,FALSE)))</f>
        <v xml:space="preserve"> </v>
      </c>
      <c r="L217" t="str">
        <f>IF(ISBLANK(VLOOKUP(TRIM(D217),ALL_SOMIFA!$A$1:$V$2721,9,FALSE)),"",IF(ISERROR(VLOOKUP(TRIM(D217),ALL_SOMIFA!$A$1:$V$2721,9,FALSE))," ",VLOOKUP(TRIM(D217),ALL_SOMIFA!$A$1:$V$2721,9,FALSE)))</f>
        <v xml:space="preserve"> </v>
      </c>
      <c r="M217" t="str">
        <f>IF(ISBLANK(VLOOKUP(TRIM(D217),ALL_SOMIFA!$A$1:$V$2721,10,FALSE)),"",IF(ISERROR(VLOOKUP(TRIM(D217),ALL_SOMIFA!$A$1:$V$2721,10,FALSE))," ",VLOOKUP(TRIM(D217),ALL_SOMIFA!$A$1:$V$2721,10,FALSE)))</f>
        <v xml:space="preserve"> </v>
      </c>
      <c r="N217" t="str">
        <f>IF(ISBLANK(VLOOKUP(TRIM(D217),ALL_SOMIFA!$A$1:$V$2721,11,FALSE)),"",IF(ISERROR(VLOOKUP(TRIM(D217),ALL_SOMIFA!$A$1:$V$2721,11,FALSE))," ",VLOOKUP(TRIM(D217),ALL_SOMIFA!$A$1:$V$2721,11,FALSE)))</f>
        <v xml:space="preserve"> </v>
      </c>
      <c r="O217" t="str">
        <f>IF(ISBLANK(VLOOKUP(TRIM(D217),ALL_SOMIFA!$A$1:$V$2721,12,FALSE)),"",IF(ISERROR(VLOOKUP(TRIM(D217),ALL_SOMIFA!$A$1:$V$2721,12,FALSE))," ",VLOOKUP(TRIM(D217),ALL_SOMIFA!$A$1:$V$2721,12,FALSE)))</f>
        <v xml:space="preserve"> </v>
      </c>
      <c r="P217" t="str">
        <f>IF(ISBLANK(VLOOKUP(TRIM(D217),ALL_SOMIFA!$A$1:$V$2721,13,FALSE)),"",IF(ISERROR(VLOOKUP(TRIM(D217),ALL_SOMIFA!$A$1:$V$2721,13,FALSE))," ",VLOOKUP(TRIM(D217),ALL_SOMIFA!$A$1:$V$2721,13,FALSE)))</f>
        <v xml:space="preserve"> </v>
      </c>
      <c r="Q217" t="str">
        <f>IF(ISBLANK(VLOOKUP(TRIM(D217),ALL_SOMIFA!$A$1:$V$2721,14,FALSE)),"",IF(ISERROR(VLOOKUP(TRIM(D217),ALL_SOMIFA!$A$1:$V$2721,14,FALSE))," ",VLOOKUP(TRIM(D217),ALL_SOMIFA!$A$1:$V$2721,14,FALSE)))</f>
        <v xml:space="preserve"> </v>
      </c>
      <c r="R217" t="str">
        <f>IF(ISBLANK(VLOOKUP(TRIM(D217),ALL_SOMIFA!$A$1:$V$2721,15,FALSE)),"",IF(ISERROR(VLOOKUP(TRIM(D217),ALL_SOMIFA!$A$1:$V$2721,15,FALSE))," ",VLOOKUP(TRIM(D217),ALL_SOMIFA!$A$1:$V$2721,15,FALSE)))</f>
        <v xml:space="preserve"> </v>
      </c>
      <c r="S217" t="str">
        <f>IF(ISBLANK(VLOOKUP(TRIM(D217),ALL_SOMIFA!$A$1:$V$2721,16,FALSE)),"",IF(ISERROR(VLOOKUP(TRIM(D217),ALL_SOMIFA!$A$1:$V$2721,16,FALSE))," ",VLOOKUP(TRIM(D217),ALL_SOMIFA!$A$1:$V$2721,16,FALSE)))</f>
        <v xml:space="preserve"> </v>
      </c>
      <c r="T217" t="str">
        <f>IF(ISBLANK(VLOOKUP(TRIM(D217),ALL_SOMIFA!$A$1:$V$2721,17,FALSE)),"",IF(ISERROR(VLOOKUP(TRIM(D217),ALL_SOMIFA!$A$1:$V$2721,17,FALSE))," ",VLOOKUP(TRIM(D217),ALL_SOMIFA!$A$1:$V$2721,17,FALSE)))</f>
        <v xml:space="preserve"> </v>
      </c>
      <c r="U217" t="str">
        <f>IF(ISBLANK(VLOOKUP(TRIM(D217),ALL_SOMIFA!$A$1:$V$2721,18,FALSE)),"",IF(ISERROR(VLOOKUP(TRIM(D217),ALL_SOMIFA!$A$1:$V$2721,18,FALSE))," ",VLOOKUP(TRIM(D217),ALL_SOMIFA!$A$1:$V$2721,18,FALSE)))</f>
        <v xml:space="preserve"> </v>
      </c>
      <c r="V217" t="str">
        <f>IF(ISBLANK(VLOOKUP(TRIM(D217),ALL_SOMIFA!$A$1:$V$2721,19,FALSE)),"",IF(ISERROR(VLOOKUP(TRIM(D217),ALL_SOMIFA!$A$1:$V$2721,19,FALSE))," ",VLOOKUP(TRIM(D217),ALL_SOMIFA!$A$1:$V$2721,19,FALSE)))</f>
        <v xml:space="preserve"> </v>
      </c>
      <c r="W217" t="str">
        <f>IF(ISBLANK(VLOOKUP(TRIM(D217),ALL_SOMIFA!$A$1:$V$2721,20,FALSE)),"",IF(ISERROR(VLOOKUP(TRIM(D217),ALL_SOMIFA!$A$1:$V$2721,20,FALSE))," ",VLOOKUP(TRIM(D217),ALL_SOMIFA!$A$1:$V$2721,20,FALSE)))</f>
        <v xml:space="preserve"> </v>
      </c>
      <c r="X217" t="str">
        <f>IF(ISBLANK(VLOOKUP(TRIM(D217),ALL_SOMIFA!$A$1:$V$2721,21,FALSE)),"",IF(ISERROR(VLOOKUP(TRIM(D217),ALL_SOMIFA!$A$1:$V$2721,21,FALSE))," ",VLOOKUP(TRIM(D217),ALL_SOMIFA!$A$1:$V$2721,21,FALSE)))</f>
        <v xml:space="preserve"> </v>
      </c>
      <c r="Y217" t="str">
        <f>IF(ISBLANK(VLOOKUP(TRIM(D217),ALL_SOMIFA!$A$1:$V$2721,22,FALSE)),"",IF(ISERROR(VLOOKUP(TRIM(D217),ALL_SOMIFA!$A$1:$V$2721,22,FALSE))," ",VLOOKUP(TRIM(D217),ALL_SOMIFA!$A$1:$V$2721,22,FALSE)))</f>
        <v xml:space="preserve"> </v>
      </c>
    </row>
    <row r="218" spans="1:49" x14ac:dyDescent="0.2">
      <c r="A218" s="19" t="s">
        <v>103</v>
      </c>
      <c r="B218" s="26" t="s">
        <v>316</v>
      </c>
      <c r="C218" s="142" t="s">
        <v>865</v>
      </c>
      <c r="D218" s="19" t="s">
        <v>866</v>
      </c>
      <c r="E218" s="27">
        <v>36899</v>
      </c>
      <c r="F218" s="28" t="s">
        <v>268</v>
      </c>
      <c r="G218" s="28" t="s">
        <v>268</v>
      </c>
      <c r="H218" s="19" t="s">
        <v>103</v>
      </c>
      <c r="I218" s="26" t="s">
        <v>116</v>
      </c>
      <c r="J218" s="18" t="s">
        <v>867</v>
      </c>
      <c r="K218" s="26" t="s">
        <v>103</v>
      </c>
      <c r="L218" s="26" t="s">
        <v>868</v>
      </c>
    </row>
    <row r="219" spans="1:49" ht="12.75" customHeight="1" x14ac:dyDescent="0.2">
      <c r="A219" s="18" t="s">
        <v>103</v>
      </c>
      <c r="B219" s="18" t="s">
        <v>396</v>
      </c>
      <c r="C219" s="141" t="s">
        <v>869</v>
      </c>
      <c r="D219" s="22" t="s">
        <v>870</v>
      </c>
      <c r="E219" s="23">
        <v>36221</v>
      </c>
      <c r="F219" s="24" t="s">
        <v>187</v>
      </c>
      <c r="G219" s="22" t="s">
        <v>354</v>
      </c>
      <c r="H219" s="18" t="s">
        <v>103</v>
      </c>
      <c r="I219" s="18" t="s">
        <v>395</v>
      </c>
      <c r="J219" s="18" t="s">
        <v>871</v>
      </c>
      <c r="K219" s="26" t="s">
        <v>103</v>
      </c>
      <c r="L219" s="26" t="s">
        <v>872</v>
      </c>
      <c r="M219" s="18" t="s">
        <v>669</v>
      </c>
      <c r="N219" s="18" t="s">
        <v>396</v>
      </c>
      <c r="O219" s="18" t="s">
        <v>873</v>
      </c>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row>
    <row r="220" spans="1:49" x14ac:dyDescent="0.2">
      <c r="A220" s="18"/>
      <c r="B220" s="18"/>
      <c r="C220" s="141"/>
      <c r="D220" s="19"/>
      <c r="E220" s="20"/>
      <c r="F220" s="19"/>
      <c r="G220" s="19"/>
      <c r="H220" s="18"/>
      <c r="I220" s="18"/>
      <c r="J220" s="18"/>
      <c r="K220"/>
      <c r="L220"/>
      <c r="M220" s="18"/>
      <c r="N220" s="18"/>
      <c r="O220" s="18"/>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row>
    <row r="221" spans="1:49" x14ac:dyDescent="0.2">
      <c r="A221" s="18" t="s">
        <v>127</v>
      </c>
      <c r="B221" s="18" t="s">
        <v>432</v>
      </c>
      <c r="C221" s="141"/>
      <c r="D221" s="19" t="s">
        <v>874</v>
      </c>
      <c r="E221" s="20">
        <v>34202</v>
      </c>
      <c r="F221" s="19" t="s">
        <v>875</v>
      </c>
      <c r="G221" s="19" t="s">
        <v>401</v>
      </c>
      <c r="H221" s="18" t="s">
        <v>133</v>
      </c>
      <c r="I221" s="18" t="s">
        <v>429</v>
      </c>
      <c r="J221" s="18" t="s">
        <v>876</v>
      </c>
      <c r="K221" s="26" t="s">
        <v>133</v>
      </c>
      <c r="L221" s="26"/>
      <c r="M221" s="18" t="s">
        <v>133</v>
      </c>
      <c r="N221" s="18" t="s">
        <v>432</v>
      </c>
      <c r="O221" s="18"/>
      <c r="P221" s="19"/>
      <c r="Q221" s="19" t="s">
        <v>133</v>
      </c>
      <c r="R221" s="19" t="s">
        <v>429</v>
      </c>
      <c r="S221" s="19" t="s">
        <v>86</v>
      </c>
      <c r="T221" s="19" t="s">
        <v>133</v>
      </c>
      <c r="U221" s="19" t="s">
        <v>432</v>
      </c>
      <c r="V221" s="19"/>
      <c r="W221" s="19" t="s">
        <v>133</v>
      </c>
      <c r="X221" s="19" t="s">
        <v>432</v>
      </c>
      <c r="Y221" s="19">
        <v>0</v>
      </c>
      <c r="Z221" s="19" t="s">
        <v>133</v>
      </c>
      <c r="AA221" s="19" t="s">
        <v>432</v>
      </c>
      <c r="AB221" s="19">
        <v>0</v>
      </c>
      <c r="AC221" s="19" t="s">
        <v>133</v>
      </c>
      <c r="AD221" s="19" t="s">
        <v>432</v>
      </c>
      <c r="AE221" s="19"/>
      <c r="AF221" s="19" t="s">
        <v>127</v>
      </c>
      <c r="AG221" s="19" t="s">
        <v>432</v>
      </c>
      <c r="AH221" s="19">
        <v>0</v>
      </c>
      <c r="AI221" s="19" t="s">
        <v>127</v>
      </c>
      <c r="AJ221" s="19" t="s">
        <v>432</v>
      </c>
      <c r="AK221" s="19">
        <v>0</v>
      </c>
      <c r="AL221" s="19" t="s">
        <v>127</v>
      </c>
      <c r="AM221" s="19" t="s">
        <v>432</v>
      </c>
      <c r="AN221" s="19">
        <v>0</v>
      </c>
      <c r="AO221" s="19">
        <v>0</v>
      </c>
      <c r="AP221" s="19">
        <v>0</v>
      </c>
      <c r="AQ221" s="19">
        <v>0</v>
      </c>
      <c r="AR221" s="19">
        <v>0</v>
      </c>
      <c r="AS221" s="19">
        <v>0</v>
      </c>
      <c r="AT221" s="19">
        <v>0</v>
      </c>
      <c r="AU221" s="19">
        <v>0</v>
      </c>
      <c r="AV221" s="19">
        <v>0</v>
      </c>
      <c r="AW221" s="19">
        <v>0</v>
      </c>
    </row>
    <row r="222" spans="1:49" s="25" customFormat="1" x14ac:dyDescent="0.2">
      <c r="A222" s="19" t="s">
        <v>127</v>
      </c>
      <c r="B222" s="26" t="s">
        <v>252</v>
      </c>
      <c r="C222" s="141"/>
      <c r="D222" s="19" t="s">
        <v>877</v>
      </c>
      <c r="E222" s="27">
        <v>36780</v>
      </c>
      <c r="F222" s="28" t="s">
        <v>878</v>
      </c>
      <c r="G222" s="28" t="s">
        <v>879</v>
      </c>
      <c r="H222" s="19" t="s">
        <v>127</v>
      </c>
      <c r="I222" s="26" t="s">
        <v>250</v>
      </c>
      <c r="J222" s="18" t="s">
        <v>880</v>
      </c>
      <c r="K222" s="26" t="s">
        <v>133</v>
      </c>
      <c r="L222" s="26"/>
    </row>
    <row r="223" spans="1:49" ht="12.75" customHeight="1" x14ac:dyDescent="0.2">
      <c r="A223" s="19" t="s">
        <v>147</v>
      </c>
      <c r="B223" s="26" t="s">
        <v>185</v>
      </c>
      <c r="C223" s="142"/>
      <c r="D223" s="19" t="s">
        <v>881</v>
      </c>
      <c r="E223" s="27">
        <v>37058</v>
      </c>
      <c r="F223" s="28" t="s">
        <v>236</v>
      </c>
      <c r="G223" s="28" t="s">
        <v>180</v>
      </c>
      <c r="H223" s="19" t="s">
        <v>151</v>
      </c>
      <c r="I223" s="26" t="s">
        <v>368</v>
      </c>
      <c r="J223" s="18" t="s">
        <v>882</v>
      </c>
      <c r="K223" s="26" t="s">
        <v>147</v>
      </c>
      <c r="L223" s="26"/>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row>
    <row r="224" spans="1:49" x14ac:dyDescent="0.2">
      <c r="A224" s="18" t="s">
        <v>147</v>
      </c>
      <c r="B224" s="18" t="s">
        <v>207</v>
      </c>
      <c r="C224" s="141"/>
      <c r="D224" s="19" t="s">
        <v>883</v>
      </c>
      <c r="E224" s="20">
        <v>34915</v>
      </c>
      <c r="F224" s="19" t="s">
        <v>884</v>
      </c>
      <c r="G224" s="19" t="s">
        <v>773</v>
      </c>
      <c r="H224" s="18" t="s">
        <v>151</v>
      </c>
      <c r="I224" s="18" t="s">
        <v>272</v>
      </c>
      <c r="J224" s="18" t="s">
        <v>882</v>
      </c>
      <c r="K224" s="26" t="s">
        <v>147</v>
      </c>
      <c r="L224" s="26"/>
      <c r="M224" s="18" t="s">
        <v>147</v>
      </c>
      <c r="N224" s="18" t="s">
        <v>93</v>
      </c>
      <c r="O224" s="18"/>
      <c r="P224" s="19"/>
      <c r="Q224" s="19" t="s">
        <v>133</v>
      </c>
      <c r="R224" s="19" t="s">
        <v>213</v>
      </c>
      <c r="S224" s="19" t="s">
        <v>86</v>
      </c>
      <c r="T224" s="19" t="s">
        <v>147</v>
      </c>
      <c r="U224" s="19" t="s">
        <v>207</v>
      </c>
      <c r="V224" s="19">
        <v>0</v>
      </c>
      <c r="W224" s="19" t="s">
        <v>127</v>
      </c>
      <c r="X224" s="19" t="s">
        <v>207</v>
      </c>
      <c r="Y224" s="19"/>
      <c r="Z224" s="19" t="s">
        <v>147</v>
      </c>
      <c r="AA224" s="19" t="s">
        <v>207</v>
      </c>
      <c r="AB224" s="19"/>
      <c r="AC224" s="19">
        <v>0</v>
      </c>
      <c r="AD224" s="19">
        <v>0</v>
      </c>
      <c r="AE224" s="19">
        <v>0</v>
      </c>
      <c r="AF224" s="19">
        <v>0</v>
      </c>
      <c r="AG224" s="19">
        <v>0</v>
      </c>
      <c r="AH224" s="19">
        <v>0</v>
      </c>
      <c r="AI224" s="19">
        <v>0</v>
      </c>
      <c r="AJ224" s="19">
        <v>0</v>
      </c>
      <c r="AK224" s="19">
        <v>0</v>
      </c>
      <c r="AL224" s="19">
        <v>0</v>
      </c>
      <c r="AM224" s="19">
        <v>0</v>
      </c>
      <c r="AN224" s="19">
        <v>0</v>
      </c>
      <c r="AO224" s="19">
        <v>0</v>
      </c>
      <c r="AP224" s="19">
        <v>0</v>
      </c>
      <c r="AQ224" s="19">
        <v>0</v>
      </c>
      <c r="AR224" s="19">
        <v>0</v>
      </c>
      <c r="AS224" s="19">
        <v>0</v>
      </c>
      <c r="AT224" s="19">
        <v>0</v>
      </c>
      <c r="AU224" s="19">
        <v>0</v>
      </c>
      <c r="AV224" s="19">
        <v>0</v>
      </c>
      <c r="AW224" s="19">
        <v>0</v>
      </c>
    </row>
    <row r="225" spans="1:79" s="25" customFormat="1" x14ac:dyDescent="0.2">
      <c r="A225" s="18" t="s">
        <v>147</v>
      </c>
      <c r="B225" s="18" t="s">
        <v>396</v>
      </c>
      <c r="C225" s="141"/>
      <c r="D225" s="19" t="s">
        <v>885</v>
      </c>
      <c r="E225" s="20">
        <v>35391</v>
      </c>
      <c r="F225" s="19" t="s">
        <v>301</v>
      </c>
      <c r="G225" s="19" t="s">
        <v>886</v>
      </c>
      <c r="H225" s="18" t="s">
        <v>151</v>
      </c>
      <c r="I225" s="18" t="s">
        <v>395</v>
      </c>
      <c r="J225" s="18" t="s">
        <v>155</v>
      </c>
      <c r="K225" s="26" t="s">
        <v>147</v>
      </c>
      <c r="L225" s="26"/>
      <c r="M225" s="18" t="s">
        <v>127</v>
      </c>
      <c r="N225" s="18" t="s">
        <v>396</v>
      </c>
      <c r="O225" s="18"/>
      <c r="P225" s="19"/>
      <c r="Q225" s="19" t="s">
        <v>127</v>
      </c>
      <c r="R225" s="19" t="s">
        <v>181</v>
      </c>
      <c r="S225" s="19" t="s">
        <v>86</v>
      </c>
      <c r="T225" s="19" t="s">
        <v>127</v>
      </c>
      <c r="U225" s="19" t="s">
        <v>177</v>
      </c>
      <c r="V225" s="19">
        <v>0</v>
      </c>
      <c r="W225" s="19" t="s">
        <v>127</v>
      </c>
      <c r="X225" s="19" t="s">
        <v>177</v>
      </c>
      <c r="Y225" s="19"/>
      <c r="Z225" s="19" t="s">
        <v>686</v>
      </c>
      <c r="AA225" s="19" t="s">
        <v>177</v>
      </c>
      <c r="AB225" s="19"/>
      <c r="AC225" s="19">
        <v>0</v>
      </c>
      <c r="AD225" s="19">
        <v>0</v>
      </c>
      <c r="AE225" s="19">
        <v>0</v>
      </c>
      <c r="AF225" s="19">
        <v>0</v>
      </c>
      <c r="AG225" s="19">
        <v>0</v>
      </c>
      <c r="AH225" s="19">
        <v>0</v>
      </c>
      <c r="AI225" s="19">
        <v>0</v>
      </c>
      <c r="AJ225" s="19">
        <v>0</v>
      </c>
      <c r="AK225" s="19">
        <v>0</v>
      </c>
      <c r="AL225" s="19">
        <v>0</v>
      </c>
      <c r="AM225" s="19">
        <v>0</v>
      </c>
      <c r="AN225" s="19">
        <v>0</v>
      </c>
      <c r="AO225" s="19">
        <v>0</v>
      </c>
      <c r="AP225" s="19">
        <v>0</v>
      </c>
      <c r="AQ225" s="19">
        <v>0</v>
      </c>
      <c r="AR225" s="19">
        <v>0</v>
      </c>
      <c r="AS225" s="19">
        <v>0</v>
      </c>
      <c r="AT225" s="19">
        <v>0</v>
      </c>
      <c r="AU225" s="19">
        <v>0</v>
      </c>
      <c r="AV225" s="19">
        <v>0</v>
      </c>
      <c r="AW225" s="19">
        <v>0</v>
      </c>
    </row>
    <row r="226" spans="1:79" x14ac:dyDescent="0.2">
      <c r="A226" t="s">
        <v>852</v>
      </c>
      <c r="B226" t="s">
        <v>434</v>
      </c>
      <c r="C226" s="141"/>
      <c r="D226" t="s">
        <v>987</v>
      </c>
      <c r="E226" s="40">
        <v>35694</v>
      </c>
      <c r="F226" t="s">
        <v>172</v>
      </c>
      <c r="G226" t="s">
        <v>115</v>
      </c>
      <c r="H226" t="s">
        <v>850</v>
      </c>
      <c r="I226" t="s">
        <v>239</v>
      </c>
      <c r="J226" s="18"/>
      <c r="K226" t="str">
        <f>IF(ISBLANK(VLOOKUP(TRIM(D226),ALL_SOMIFA!$A$1:$V$2721,8,FALSE)),"",IF(ISERROR(VLOOKUP(TRIM(D226),ALL_SOMIFA!$A$1:$V$2721,8,FALSE))," ",VLOOKUP(TRIM(D226),ALL_SOMIFA!$A$1:$V$2721,8,FALSE)))</f>
        <v xml:space="preserve"> </v>
      </c>
      <c r="L226" t="str">
        <f>IF(ISBLANK(VLOOKUP(TRIM(D226),ALL_SOMIFA!$A$1:$V$2721,9,FALSE)),"",IF(ISERROR(VLOOKUP(TRIM(D226),ALL_SOMIFA!$A$1:$V$2721,9,FALSE))," ",VLOOKUP(TRIM(D226),ALL_SOMIFA!$A$1:$V$2721,9,FALSE)))</f>
        <v xml:space="preserve"> </v>
      </c>
      <c r="M226" t="str">
        <f>IF(ISBLANK(VLOOKUP(TRIM(D226),ALL_SOMIFA!$A$1:$V$2721,10,FALSE)),"",IF(ISERROR(VLOOKUP(TRIM(D226),ALL_SOMIFA!$A$1:$V$2721,10,FALSE))," ",VLOOKUP(TRIM(D226),ALL_SOMIFA!$A$1:$V$2721,10,FALSE)))</f>
        <v xml:space="preserve"> </v>
      </c>
      <c r="N226" t="str">
        <f>IF(ISBLANK(VLOOKUP(TRIM(D226),ALL_SOMIFA!$A$1:$V$2721,11,FALSE)),"",IF(ISERROR(VLOOKUP(TRIM(D226),ALL_SOMIFA!$A$1:$V$2721,11,FALSE))," ",VLOOKUP(TRIM(D226),ALL_SOMIFA!$A$1:$V$2721,11,FALSE)))</f>
        <v xml:space="preserve"> </v>
      </c>
      <c r="O226" t="str">
        <f>IF(ISBLANK(VLOOKUP(TRIM(D226),ALL_SOMIFA!$A$1:$V$2721,12,FALSE)),"",IF(ISERROR(VLOOKUP(TRIM(D226),ALL_SOMIFA!$A$1:$V$2721,12,FALSE))," ",VLOOKUP(TRIM(D226),ALL_SOMIFA!$A$1:$V$2721,12,FALSE)))</f>
        <v xml:space="preserve"> </v>
      </c>
      <c r="P226" t="str">
        <f>IF(ISBLANK(VLOOKUP(TRIM(D226),ALL_SOMIFA!$A$1:$V$2721,13,FALSE)),"",IF(ISERROR(VLOOKUP(TRIM(D226),ALL_SOMIFA!$A$1:$V$2721,13,FALSE))," ",VLOOKUP(TRIM(D226),ALL_SOMIFA!$A$1:$V$2721,13,FALSE)))</f>
        <v xml:space="preserve"> </v>
      </c>
      <c r="Q226" t="str">
        <f>IF(ISBLANK(VLOOKUP(TRIM(D226),ALL_SOMIFA!$A$1:$V$2721,14,FALSE)),"",IF(ISERROR(VLOOKUP(TRIM(D226),ALL_SOMIFA!$A$1:$V$2721,14,FALSE))," ",VLOOKUP(TRIM(D226),ALL_SOMIFA!$A$1:$V$2721,14,FALSE)))</f>
        <v xml:space="preserve"> </v>
      </c>
      <c r="R226" t="str">
        <f>IF(ISBLANK(VLOOKUP(TRIM(D226),ALL_SOMIFA!$A$1:$V$2721,15,FALSE)),"",IF(ISERROR(VLOOKUP(TRIM(D226),ALL_SOMIFA!$A$1:$V$2721,15,FALSE))," ",VLOOKUP(TRIM(D226),ALL_SOMIFA!$A$1:$V$2721,15,FALSE)))</f>
        <v xml:space="preserve"> </v>
      </c>
      <c r="S226" t="str">
        <f>IF(ISBLANK(VLOOKUP(TRIM(D226),ALL_SOMIFA!$A$1:$V$2721,16,FALSE)),"",IF(ISERROR(VLOOKUP(TRIM(D226),ALL_SOMIFA!$A$1:$V$2721,16,FALSE))," ",VLOOKUP(TRIM(D226),ALL_SOMIFA!$A$1:$V$2721,16,FALSE)))</f>
        <v xml:space="preserve"> </v>
      </c>
      <c r="T226" t="str">
        <f>IF(ISBLANK(VLOOKUP(TRIM(D226),ALL_SOMIFA!$A$1:$V$2721,17,FALSE)),"",IF(ISERROR(VLOOKUP(TRIM(D226),ALL_SOMIFA!$A$1:$V$2721,17,FALSE))," ",VLOOKUP(TRIM(D226),ALL_SOMIFA!$A$1:$V$2721,17,FALSE)))</f>
        <v xml:space="preserve"> </v>
      </c>
      <c r="U226" t="str">
        <f>IF(ISBLANK(VLOOKUP(TRIM(D226),ALL_SOMIFA!$A$1:$V$2721,18,FALSE)),"",IF(ISERROR(VLOOKUP(TRIM(D226),ALL_SOMIFA!$A$1:$V$2721,18,FALSE))," ",VLOOKUP(TRIM(D226),ALL_SOMIFA!$A$1:$V$2721,18,FALSE)))</f>
        <v xml:space="preserve"> </v>
      </c>
      <c r="V226" t="str">
        <f>IF(ISBLANK(VLOOKUP(TRIM(D226),ALL_SOMIFA!$A$1:$V$2721,19,FALSE)),"",IF(ISERROR(VLOOKUP(TRIM(D226),ALL_SOMIFA!$A$1:$V$2721,19,FALSE))," ",VLOOKUP(TRIM(D226),ALL_SOMIFA!$A$1:$V$2721,19,FALSE)))</f>
        <v xml:space="preserve"> </v>
      </c>
      <c r="W226" t="str">
        <f>IF(ISBLANK(VLOOKUP(TRIM(D226),ALL_SOMIFA!$A$1:$V$2721,20,FALSE)),"",IF(ISERROR(VLOOKUP(TRIM(D226),ALL_SOMIFA!$A$1:$V$2721,20,FALSE))," ",VLOOKUP(TRIM(D226),ALL_SOMIFA!$A$1:$V$2721,20,FALSE)))</f>
        <v xml:space="preserve"> </v>
      </c>
      <c r="X226" t="str">
        <f>IF(ISBLANK(VLOOKUP(TRIM(D226),ALL_SOMIFA!$A$1:$V$2721,21,FALSE)),"",IF(ISERROR(VLOOKUP(TRIM(D226),ALL_SOMIFA!$A$1:$V$2721,21,FALSE))," ",VLOOKUP(TRIM(D226),ALL_SOMIFA!$A$1:$V$2721,21,FALSE)))</f>
        <v xml:space="preserve"> </v>
      </c>
      <c r="Y226" t="str">
        <f>IF(ISBLANK(VLOOKUP(TRIM(D226),ALL_SOMIFA!$A$1:$V$2721,22,FALSE)),"",IF(ISERROR(VLOOKUP(TRIM(D226),ALL_SOMIFA!$A$1:$V$2721,22,FALSE))," ",VLOOKUP(TRIM(D226),ALL_SOMIFA!$A$1:$V$2721,22,FALSE)))</f>
        <v xml:space="preserve"> </v>
      </c>
    </row>
    <row r="227" spans="1:79" s="25" customFormat="1" x14ac:dyDescent="0.2">
      <c r="A227" s="18"/>
      <c r="B227" s="18"/>
      <c r="C227" s="141"/>
      <c r="D227" s="19"/>
      <c r="E227" s="20"/>
      <c r="F227" s="19"/>
      <c r="G227" s="19"/>
      <c r="H227" s="18"/>
      <c r="I227" s="18"/>
      <c r="J227" s="18"/>
      <c r="K227" s="26"/>
      <c r="L227" s="26"/>
      <c r="M227" s="18"/>
      <c r="N227" s="18"/>
      <c r="O227" s="18"/>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row>
    <row r="228" spans="1:79" s="25" customFormat="1" x14ac:dyDescent="0.2">
      <c r="A228" s="18" t="s">
        <v>156</v>
      </c>
      <c r="B228" s="18" t="s">
        <v>432</v>
      </c>
      <c r="C228" s="141" t="s">
        <v>141</v>
      </c>
      <c r="D228" s="22" t="s">
        <v>887</v>
      </c>
      <c r="E228" s="23">
        <v>36265</v>
      </c>
      <c r="F228" s="24" t="s">
        <v>89</v>
      </c>
      <c r="G228" s="22" t="s">
        <v>89</v>
      </c>
      <c r="H228" s="18" t="s">
        <v>156</v>
      </c>
      <c r="I228" s="18" t="s">
        <v>429</v>
      </c>
      <c r="J228" s="18" t="s">
        <v>888</v>
      </c>
      <c r="K228" s="26" t="s">
        <v>189</v>
      </c>
      <c r="L228" s="26" t="s">
        <v>141</v>
      </c>
      <c r="M228" s="18" t="s">
        <v>162</v>
      </c>
      <c r="N228" s="18" t="s">
        <v>432</v>
      </c>
      <c r="O228" s="18" t="s">
        <v>889</v>
      </c>
    </row>
    <row r="229" spans="1:79" ht="12.75" customHeight="1" x14ac:dyDescent="0.2">
      <c r="A229" s="18" t="s">
        <v>162</v>
      </c>
      <c r="B229" s="18" t="s">
        <v>275</v>
      </c>
      <c r="C229" s="141" t="s">
        <v>519</v>
      </c>
      <c r="D229" s="22" t="s">
        <v>890</v>
      </c>
      <c r="E229" s="23">
        <v>36791</v>
      </c>
      <c r="F229" s="24" t="s">
        <v>89</v>
      </c>
      <c r="G229" s="22" t="s">
        <v>89</v>
      </c>
      <c r="H229" s="18" t="s">
        <v>695</v>
      </c>
      <c r="I229" s="18" t="s">
        <v>612</v>
      </c>
      <c r="J229" s="18" t="s">
        <v>696</v>
      </c>
      <c r="K229" s="26" t="s">
        <v>189</v>
      </c>
      <c r="L229" s="26" t="s">
        <v>891</v>
      </c>
      <c r="M229" s="18" t="s">
        <v>156</v>
      </c>
      <c r="N229" s="18" t="s">
        <v>275</v>
      </c>
      <c r="O229" s="18" t="s">
        <v>393</v>
      </c>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row>
    <row r="230" spans="1:79" x14ac:dyDescent="0.2">
      <c r="A230" s="31" t="s">
        <v>162</v>
      </c>
      <c r="B230" s="32" t="s">
        <v>583</v>
      </c>
      <c r="C230" s="142" t="s">
        <v>161</v>
      </c>
      <c r="D230" s="19" t="s">
        <v>892</v>
      </c>
      <c r="E230" s="27">
        <v>37078</v>
      </c>
      <c r="F230" s="28" t="s">
        <v>268</v>
      </c>
      <c r="G230" s="28" t="s">
        <v>180</v>
      </c>
      <c r="H230" s="31" t="s">
        <v>165</v>
      </c>
      <c r="I230" s="32" t="s">
        <v>491</v>
      </c>
      <c r="J230" s="18" t="s">
        <v>893</v>
      </c>
      <c r="K230" s="26" t="s">
        <v>189</v>
      </c>
      <c r="L230" s="26" t="s">
        <v>141</v>
      </c>
      <c r="M230" s="33"/>
      <c r="N230" s="33"/>
      <c r="O230" s="33"/>
    </row>
    <row r="231" spans="1:79" ht="12.75" customHeight="1" x14ac:dyDescent="0.2">
      <c r="A231" s="18"/>
      <c r="B231" s="18"/>
      <c r="C231" s="141"/>
      <c r="D231" s="26" t="s">
        <v>894</v>
      </c>
      <c r="E231" s="27">
        <v>35480</v>
      </c>
      <c r="F231" s="26" t="s">
        <v>198</v>
      </c>
      <c r="G231" s="26" t="s">
        <v>895</v>
      </c>
      <c r="H231" s="18"/>
      <c r="I231" s="18"/>
      <c r="J231" s="18"/>
      <c r="K231" t="s">
        <v>156</v>
      </c>
      <c r="M231" s="18" t="s">
        <v>147</v>
      </c>
      <c r="N231" s="18" t="s">
        <v>123</v>
      </c>
      <c r="O231" s="18"/>
      <c r="P231" s="19"/>
      <c r="Q231" s="27"/>
      <c r="R231" s="27"/>
      <c r="S231" s="27"/>
      <c r="T231" s="27"/>
      <c r="U231" s="29"/>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row>
    <row r="232" spans="1:79" s="25" customFormat="1" ht="12.75" customHeight="1" x14ac:dyDescent="0.2">
      <c r="C232" s="141"/>
      <c r="J232" s="18"/>
    </row>
    <row r="233" spans="1:79" s="25" customFormat="1" x14ac:dyDescent="0.2">
      <c r="A233" s="18"/>
      <c r="B233" s="18"/>
      <c r="C233" s="141"/>
      <c r="D233" s="19"/>
      <c r="E233" s="20"/>
      <c r="F233" s="19"/>
      <c r="G233" s="19"/>
      <c r="H233" s="18"/>
      <c r="I233" s="18"/>
      <c r="J233" s="18"/>
      <c r="K233"/>
      <c r="L233"/>
      <c r="M233" s="18"/>
      <c r="N233" s="18"/>
      <c r="O233" s="18"/>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row>
    <row r="234" spans="1:79" s="25" customFormat="1" x14ac:dyDescent="0.2">
      <c r="A234" s="18" t="s">
        <v>522</v>
      </c>
      <c r="B234" s="18" t="s">
        <v>432</v>
      </c>
      <c r="C234" s="141" t="s">
        <v>896</v>
      </c>
      <c r="D234" s="19" t="s">
        <v>897</v>
      </c>
      <c r="E234" s="20">
        <v>36184</v>
      </c>
      <c r="F234" s="19" t="s">
        <v>898</v>
      </c>
      <c r="G234" s="19"/>
      <c r="H234" s="18" t="s">
        <v>274</v>
      </c>
      <c r="I234" s="18" t="s">
        <v>429</v>
      </c>
      <c r="J234" s="18" t="s">
        <v>276</v>
      </c>
      <c r="K234" s="26" t="s">
        <v>202</v>
      </c>
      <c r="L234" s="26" t="s">
        <v>259</v>
      </c>
      <c r="M234" s="18" t="s">
        <v>194</v>
      </c>
      <c r="N234" s="18" t="s">
        <v>432</v>
      </c>
      <c r="O234" s="18" t="s">
        <v>276</v>
      </c>
      <c r="P234" s="19" t="s">
        <v>259</v>
      </c>
      <c r="Q234" s="19" t="s">
        <v>194</v>
      </c>
      <c r="R234" s="19" t="s">
        <v>429</v>
      </c>
      <c r="S234" s="19" t="s">
        <v>259</v>
      </c>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row>
    <row r="235" spans="1:79" x14ac:dyDescent="0.2">
      <c r="A235" s="34" t="s">
        <v>212</v>
      </c>
      <c r="B235" s="34" t="s">
        <v>556</v>
      </c>
      <c r="C235" s="141" t="s">
        <v>249</v>
      </c>
      <c r="D235" s="19" t="s">
        <v>901</v>
      </c>
      <c r="E235" s="20">
        <v>34659</v>
      </c>
      <c r="F235" s="19" t="s">
        <v>428</v>
      </c>
      <c r="G235" s="19" t="s">
        <v>244</v>
      </c>
      <c r="H235" s="34" t="s">
        <v>212</v>
      </c>
      <c r="I235" s="34" t="s">
        <v>91</v>
      </c>
      <c r="J235" s="18" t="s">
        <v>248</v>
      </c>
      <c r="K235" s="26" t="s">
        <v>274</v>
      </c>
      <c r="L235" s="26" t="s">
        <v>249</v>
      </c>
      <c r="M235" s="34" t="s">
        <v>212</v>
      </c>
      <c r="N235" s="34" t="s">
        <v>556</v>
      </c>
      <c r="O235" s="34" t="s">
        <v>196</v>
      </c>
      <c r="P235" s="19" t="s">
        <v>204</v>
      </c>
      <c r="Q235" s="19" t="s">
        <v>212</v>
      </c>
      <c r="R235" s="19" t="s">
        <v>556</v>
      </c>
      <c r="S235" s="19" t="s">
        <v>902</v>
      </c>
      <c r="T235" s="19" t="s">
        <v>212</v>
      </c>
      <c r="U235" s="19" t="s">
        <v>556</v>
      </c>
      <c r="V235" s="19" t="s">
        <v>266</v>
      </c>
      <c r="W235" s="19" t="s">
        <v>258</v>
      </c>
      <c r="X235" s="19" t="s">
        <v>140</v>
      </c>
      <c r="Y235" s="19" t="s">
        <v>266</v>
      </c>
      <c r="Z235" s="19"/>
      <c r="AA235" s="19"/>
      <c r="AB235" s="19"/>
      <c r="AC235" s="19">
        <v>0</v>
      </c>
      <c r="AD235" s="19">
        <v>0</v>
      </c>
      <c r="AE235" s="19">
        <v>0</v>
      </c>
      <c r="AF235" s="19">
        <v>0</v>
      </c>
      <c r="AG235" s="19">
        <v>0</v>
      </c>
      <c r="AH235" s="19">
        <v>0</v>
      </c>
      <c r="AI235" s="19">
        <v>0</v>
      </c>
      <c r="AJ235" s="19">
        <v>0</v>
      </c>
      <c r="AK235" s="19">
        <v>0</v>
      </c>
      <c r="AL235" s="19">
        <v>0</v>
      </c>
      <c r="AM235" s="19">
        <v>0</v>
      </c>
      <c r="AN235" s="19">
        <v>0</v>
      </c>
      <c r="AO235" s="19">
        <v>0</v>
      </c>
      <c r="AP235" s="19">
        <v>0</v>
      </c>
      <c r="AQ235" s="19">
        <v>0</v>
      </c>
      <c r="AR235" s="19">
        <v>0</v>
      </c>
      <c r="AS235" s="19">
        <v>0</v>
      </c>
      <c r="AT235" s="19">
        <v>0</v>
      </c>
      <c r="AU235" s="19">
        <v>0</v>
      </c>
      <c r="AV235" s="19">
        <v>0</v>
      </c>
      <c r="AW235" s="19">
        <v>0</v>
      </c>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row>
    <row r="236" spans="1:79" s="25" customFormat="1" x14ac:dyDescent="0.2">
      <c r="A236" s="33" t="s">
        <v>274</v>
      </c>
      <c r="B236" s="33" t="s">
        <v>261</v>
      </c>
      <c r="C236" s="141" t="s">
        <v>234</v>
      </c>
      <c r="D236" t="s">
        <v>907</v>
      </c>
      <c r="E236" s="40">
        <v>37196</v>
      </c>
      <c r="F236" t="s">
        <v>908</v>
      </c>
      <c r="G236" s="22" t="s">
        <v>144</v>
      </c>
      <c r="H236" s="33" t="s">
        <v>238</v>
      </c>
      <c r="I236" s="33" t="s">
        <v>261</v>
      </c>
      <c r="J236" s="18" t="s">
        <v>273</v>
      </c>
      <c r="K236" t="str">
        <f>IF(ISBLANK(VLOOKUP(TRIM(D236),ALL_SOMIFA!$A$1:$V$2721,8,FALSE)),"",IF(ISERROR(VLOOKUP(TRIM(D236),ALL_SOMIFA!$A$1:$V$2721,8,FALSE))," ",VLOOKUP(TRIM(D236),ALL_SOMIFA!$A$1:$V$2721,8,FALSE)))</f>
        <v xml:space="preserve"> </v>
      </c>
      <c r="L236" t="str">
        <f>IF(ISBLANK(VLOOKUP(TRIM(D236),ALL_SOMIFA!$A$1:$V$2721,9,FALSE)),"",IF(ISERROR(VLOOKUP(TRIM(D236),ALL_SOMIFA!$A$1:$V$2721,9,FALSE))," ",VLOOKUP(TRIM(D236),ALL_SOMIFA!$A$1:$V$2721,9,FALSE)))</f>
        <v xml:space="preserve"> </v>
      </c>
      <c r="M236" s="33" t="str">
        <f>IF(ISBLANK(VLOOKUP(TRIM(D236),ALL_SOMIFA!$A$1:$V$2721,10,FALSE)),"",IF(ISERROR(VLOOKUP(TRIM(D236),ALL_SOMIFA!$A$1:$V$2721,10,FALSE))," ",VLOOKUP(TRIM(D236),ALL_SOMIFA!$A$1:$V$2721,10,FALSE)))</f>
        <v xml:space="preserve"> </v>
      </c>
      <c r="N236" s="33" t="str">
        <f>IF(ISBLANK(VLOOKUP(TRIM(D236),ALL_SOMIFA!$A$1:$V$2721,11,FALSE)),"",IF(ISERROR(VLOOKUP(TRIM(D236),ALL_SOMIFA!$A$1:$V$2721,11,FALSE))," ",VLOOKUP(TRIM(D236),ALL_SOMIFA!$A$1:$V$2721,11,FALSE)))</f>
        <v xml:space="preserve"> </v>
      </c>
      <c r="O236" s="33" t="str">
        <f>IF(ISBLANK(VLOOKUP(TRIM(D236),ALL_SOMIFA!$A$1:$V$2721,12,FALSE)),"",IF(ISERROR(VLOOKUP(TRIM(D236),ALL_SOMIFA!$A$1:$V$2721,12,FALSE))," ",VLOOKUP(TRIM(D236),ALL_SOMIFA!$A$1:$V$2721,12,FALSE)))</f>
        <v xml:space="preserve"> </v>
      </c>
      <c r="P236" t="str">
        <f>IF(ISBLANK(VLOOKUP(TRIM(D236),ALL_SOMIFA!$A$1:$V$2721,13,FALSE)),"",IF(ISERROR(VLOOKUP(TRIM(D236),ALL_SOMIFA!$A$1:$V$2721,13,FALSE))," ",VLOOKUP(TRIM(D236),ALL_SOMIFA!$A$1:$V$2721,13,FALSE)))</f>
        <v xml:space="preserve"> </v>
      </c>
      <c r="Q236" t="str">
        <f>IF(ISBLANK(VLOOKUP(TRIM(D236),ALL_SOMIFA!$A$1:$V$2721,14,FALSE)),"",IF(ISERROR(VLOOKUP(TRIM(D236),ALL_SOMIFA!$A$1:$V$2721,14,FALSE))," ",VLOOKUP(TRIM(D236),ALL_SOMIFA!$A$1:$V$2721,14,FALSE)))</f>
        <v xml:space="preserve"> </v>
      </c>
      <c r="R236" t="str">
        <f>IF(ISBLANK(VLOOKUP(TRIM(D236),ALL_SOMIFA!$A$1:$V$2721,15,FALSE)),"",IF(ISERROR(VLOOKUP(TRIM(D236),ALL_SOMIFA!$A$1:$V$2721,15,FALSE))," ",VLOOKUP(TRIM(D236),ALL_SOMIFA!$A$1:$V$2721,15,FALSE)))</f>
        <v xml:space="preserve"> </v>
      </c>
      <c r="S236" t="str">
        <f>IF(ISBLANK(VLOOKUP(TRIM(D236),ALL_SOMIFA!$A$1:$V$2721,16,FALSE)),"",IF(ISERROR(VLOOKUP(TRIM(D236),ALL_SOMIFA!$A$1:$V$2721,16,FALSE))," ",VLOOKUP(TRIM(D236),ALL_SOMIFA!$A$1:$V$2721,16,FALSE)))</f>
        <v xml:space="preserve"> </v>
      </c>
      <c r="T236" t="str">
        <f>IF(ISBLANK(VLOOKUP(TRIM(D236),ALL_SOMIFA!$A$1:$V$2721,17,FALSE)),"",IF(ISERROR(VLOOKUP(TRIM(D236),ALL_SOMIFA!$A$1:$V$2721,17,FALSE))," ",VLOOKUP(TRIM(D236),ALL_SOMIFA!$A$1:$V$2721,17,FALSE)))</f>
        <v xml:space="preserve"> </v>
      </c>
      <c r="U236" t="str">
        <f>IF(ISBLANK(VLOOKUP(TRIM(D236),ALL_SOMIFA!$A$1:$V$2721,18,FALSE)),"",IF(ISERROR(VLOOKUP(TRIM(D236),ALL_SOMIFA!$A$1:$V$2721,18,FALSE))," ",VLOOKUP(TRIM(D236),ALL_SOMIFA!$A$1:$V$2721,18,FALSE)))</f>
        <v xml:space="preserve"> </v>
      </c>
      <c r="V236" t="str">
        <f>IF(ISBLANK(VLOOKUP(TRIM(D236),ALL_SOMIFA!$A$1:$V$2721,19,FALSE)),"",IF(ISERROR(VLOOKUP(TRIM(D236),ALL_SOMIFA!$A$1:$V$2721,19,FALSE))," ",VLOOKUP(TRIM(D236),ALL_SOMIFA!$A$1:$V$2721,19,FALSE)))</f>
        <v xml:space="preserve"> </v>
      </c>
      <c r="W236" t="str">
        <f>IF(ISBLANK(VLOOKUP(TRIM(D236),ALL_SOMIFA!$A$1:$V$2721,20,FALSE)),"",IF(ISERROR(VLOOKUP(TRIM(D236),ALL_SOMIFA!$A$1:$V$2721,20,FALSE))," ",VLOOKUP(TRIM(D236),ALL_SOMIFA!$A$1:$V$2721,20,FALSE)))</f>
        <v xml:space="preserve"> </v>
      </c>
      <c r="X236" t="str">
        <f>IF(ISBLANK(VLOOKUP(TRIM(D236),ALL_SOMIFA!$A$1:$V$2721,21,FALSE)),"",IF(ISERROR(VLOOKUP(TRIM(D236),ALL_SOMIFA!$A$1:$V$2721,21,FALSE))," ",VLOOKUP(TRIM(D236),ALL_SOMIFA!$A$1:$V$2721,21,FALSE)))</f>
        <v xml:space="preserve"> </v>
      </c>
      <c r="Y236" t="str">
        <f>IF(ISBLANK(VLOOKUP(TRIM(D236),ALL_SOMIFA!$A$1:$V$2721,22,FALSE)),"",IF(ISERROR(VLOOKUP(TRIM(D236),ALL_SOMIFA!$A$1:$V$2721,22,FALSE))," ",VLOOKUP(TRIM(D236),ALL_SOMIFA!$A$1:$V$2721,22,FALSE)))</f>
        <v xml:space="preserve"> </v>
      </c>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row>
    <row r="237" spans="1:79" ht="12.75" customHeight="1" x14ac:dyDescent="0.2">
      <c r="A237" s="33" t="s">
        <v>717</v>
      </c>
      <c r="B237" s="33" t="s">
        <v>432</v>
      </c>
      <c r="C237" s="141" t="s">
        <v>264</v>
      </c>
      <c r="D237" t="s">
        <v>899</v>
      </c>
      <c r="E237" s="40">
        <v>37408</v>
      </c>
      <c r="F237" t="s">
        <v>900</v>
      </c>
      <c r="G237" t="s">
        <v>295</v>
      </c>
      <c r="H237" s="33" t="s">
        <v>202</v>
      </c>
      <c r="I237" s="33" t="s">
        <v>429</v>
      </c>
      <c r="J237" s="18" t="s">
        <v>248</v>
      </c>
      <c r="K237" t="str">
        <f>IF(ISBLANK(VLOOKUP(TRIM(D237),ALL_SOMIFA!$A$1:$V$2721,8,FALSE)),"",IF(ISERROR(VLOOKUP(TRIM(D237),ALL_SOMIFA!$A$1:$V$2721,8,FALSE))," ",VLOOKUP(TRIM(D237),ALL_SOMIFA!$A$1:$V$2721,8,FALSE)))</f>
        <v xml:space="preserve"> </v>
      </c>
      <c r="L237" t="str">
        <f>IF(ISBLANK(VLOOKUP(TRIM(D237),ALL_SOMIFA!$A$1:$V$2721,9,FALSE)),"",IF(ISERROR(VLOOKUP(TRIM(D237),ALL_SOMIFA!$A$1:$V$2721,9,FALSE))," ",VLOOKUP(TRIM(D237),ALL_SOMIFA!$A$1:$V$2721,9,FALSE)))</f>
        <v xml:space="preserve"> </v>
      </c>
      <c r="M237" s="33" t="str">
        <f>IF(ISBLANK(VLOOKUP(TRIM(D237),ALL_SOMIFA!$A$1:$V$2721,10,FALSE)),"",IF(ISERROR(VLOOKUP(TRIM(D237),ALL_SOMIFA!$A$1:$V$2721,10,FALSE))," ",VLOOKUP(TRIM(D237),ALL_SOMIFA!$A$1:$V$2721,10,FALSE)))</f>
        <v xml:space="preserve"> </v>
      </c>
      <c r="N237" s="33" t="str">
        <f>IF(ISBLANK(VLOOKUP(TRIM(D237),ALL_SOMIFA!$A$1:$V$2721,11,FALSE)),"",IF(ISERROR(VLOOKUP(TRIM(D237),ALL_SOMIFA!$A$1:$V$2721,11,FALSE))," ",VLOOKUP(TRIM(D237),ALL_SOMIFA!$A$1:$V$2721,11,FALSE)))</f>
        <v xml:space="preserve"> </v>
      </c>
      <c r="O237" s="33" t="str">
        <f>IF(ISBLANK(VLOOKUP(TRIM(D237),ALL_SOMIFA!$A$1:$V$2721,12,FALSE)),"",IF(ISERROR(VLOOKUP(TRIM(D237),ALL_SOMIFA!$A$1:$V$2721,12,FALSE))," ",VLOOKUP(TRIM(D237),ALL_SOMIFA!$A$1:$V$2721,12,FALSE)))</f>
        <v xml:space="preserve"> </v>
      </c>
      <c r="P237" t="str">
        <f>IF(ISBLANK(VLOOKUP(TRIM(D237),ALL_SOMIFA!$A$1:$V$2721,13,FALSE)),"",IF(ISERROR(VLOOKUP(TRIM(D237),ALL_SOMIFA!$A$1:$V$2721,13,FALSE))," ",VLOOKUP(TRIM(D237),ALL_SOMIFA!$A$1:$V$2721,13,FALSE)))</f>
        <v xml:space="preserve"> </v>
      </c>
      <c r="Q237" t="str">
        <f>IF(ISBLANK(VLOOKUP(TRIM(D237),ALL_SOMIFA!$A$1:$V$2721,14,FALSE)),"",IF(ISERROR(VLOOKUP(TRIM(D237),ALL_SOMIFA!$A$1:$V$2721,14,FALSE))," ",VLOOKUP(TRIM(D237),ALL_SOMIFA!$A$1:$V$2721,14,FALSE)))</f>
        <v xml:space="preserve"> </v>
      </c>
      <c r="R237" t="str">
        <f>IF(ISBLANK(VLOOKUP(TRIM(D237),ALL_SOMIFA!$A$1:$V$2721,15,FALSE)),"",IF(ISERROR(VLOOKUP(TRIM(D237),ALL_SOMIFA!$A$1:$V$2721,15,FALSE))," ",VLOOKUP(TRIM(D237),ALL_SOMIFA!$A$1:$V$2721,15,FALSE)))</f>
        <v xml:space="preserve"> </v>
      </c>
      <c r="S237" t="str">
        <f>IF(ISBLANK(VLOOKUP(TRIM(D237),ALL_SOMIFA!$A$1:$V$2721,16,FALSE)),"",IF(ISERROR(VLOOKUP(TRIM(D237),ALL_SOMIFA!$A$1:$V$2721,16,FALSE))," ",VLOOKUP(TRIM(D237),ALL_SOMIFA!$A$1:$V$2721,16,FALSE)))</f>
        <v xml:space="preserve"> </v>
      </c>
      <c r="T237" t="str">
        <f>IF(ISBLANK(VLOOKUP(TRIM(D237),ALL_SOMIFA!$A$1:$V$2721,17,FALSE)),"",IF(ISERROR(VLOOKUP(TRIM(D237),ALL_SOMIFA!$A$1:$V$2721,17,FALSE))," ",VLOOKUP(TRIM(D237),ALL_SOMIFA!$A$1:$V$2721,17,FALSE)))</f>
        <v xml:space="preserve"> </v>
      </c>
      <c r="U237" t="str">
        <f>IF(ISBLANK(VLOOKUP(TRIM(D237),ALL_SOMIFA!$A$1:$V$2721,18,FALSE)),"",IF(ISERROR(VLOOKUP(TRIM(D237),ALL_SOMIFA!$A$1:$V$2721,18,FALSE))," ",VLOOKUP(TRIM(D237),ALL_SOMIFA!$A$1:$V$2721,18,FALSE)))</f>
        <v xml:space="preserve"> </v>
      </c>
      <c r="V237" t="str">
        <f>IF(ISBLANK(VLOOKUP(TRIM(D237),ALL_SOMIFA!$A$1:$V$2721,19,FALSE)),"",IF(ISERROR(VLOOKUP(TRIM(D237),ALL_SOMIFA!$A$1:$V$2721,19,FALSE))," ",VLOOKUP(TRIM(D237),ALL_SOMIFA!$A$1:$V$2721,19,FALSE)))</f>
        <v xml:space="preserve"> </v>
      </c>
      <c r="W237" t="str">
        <f>IF(ISBLANK(VLOOKUP(TRIM(D237),ALL_SOMIFA!$A$1:$V$2721,20,FALSE)),"",IF(ISERROR(VLOOKUP(TRIM(D237),ALL_SOMIFA!$A$1:$V$2721,20,FALSE))," ",VLOOKUP(TRIM(D237),ALL_SOMIFA!$A$1:$V$2721,20,FALSE)))</f>
        <v xml:space="preserve"> </v>
      </c>
      <c r="X237" t="str">
        <f>IF(ISBLANK(VLOOKUP(TRIM(D237),ALL_SOMIFA!$A$1:$V$2721,21,FALSE)),"",IF(ISERROR(VLOOKUP(TRIM(D237),ALL_SOMIFA!$A$1:$V$2721,21,FALSE))," ",VLOOKUP(TRIM(D237),ALL_SOMIFA!$A$1:$V$2721,21,FALSE)))</f>
        <v xml:space="preserve"> </v>
      </c>
      <c r="Y237" t="str">
        <f>IF(ISBLANK(VLOOKUP(TRIM(D237),ALL_SOMIFA!$A$1:$V$2721,22,FALSE)),"",IF(ISERROR(VLOOKUP(TRIM(D237),ALL_SOMIFA!$A$1:$V$2721,22,FALSE))," ",VLOOKUP(TRIM(D237),ALL_SOMIFA!$A$1:$V$2721,22,FALSE)))</f>
        <v xml:space="preserve"> </v>
      </c>
    </row>
    <row r="238" spans="1:79" x14ac:dyDescent="0.2">
      <c r="A238" s="33" t="s">
        <v>206</v>
      </c>
      <c r="B238" s="33" t="s">
        <v>185</v>
      </c>
      <c r="C238" s="141" t="s">
        <v>264</v>
      </c>
      <c r="D238" t="s">
        <v>909</v>
      </c>
      <c r="E238" s="40">
        <v>37107</v>
      </c>
      <c r="F238" t="s">
        <v>910</v>
      </c>
      <c r="G238" s="22" t="s">
        <v>173</v>
      </c>
      <c r="H238" s="33" t="s">
        <v>258</v>
      </c>
      <c r="I238" s="33" t="s">
        <v>368</v>
      </c>
      <c r="J238" s="18" t="s">
        <v>266</v>
      </c>
      <c r="K238" t="str">
        <f>IF(ISBLANK(VLOOKUP(TRIM(D238),ALL_SOMIFA!$A$1:$V$2721,8,FALSE)),"",IF(ISERROR(VLOOKUP(TRIM(D238),ALL_SOMIFA!$A$1:$V$2721,8,FALSE))," ",VLOOKUP(TRIM(D238),ALL_SOMIFA!$A$1:$V$2721,8,FALSE)))</f>
        <v xml:space="preserve"> </v>
      </c>
      <c r="L238" t="str">
        <f>IF(ISBLANK(VLOOKUP(TRIM(D238),ALL_SOMIFA!$A$1:$V$2721,9,FALSE)),"",IF(ISERROR(VLOOKUP(TRIM(D238),ALL_SOMIFA!$A$1:$V$2721,9,FALSE))," ",VLOOKUP(TRIM(D238),ALL_SOMIFA!$A$1:$V$2721,9,FALSE)))</f>
        <v xml:space="preserve"> </v>
      </c>
      <c r="M238" s="33" t="str">
        <f>IF(ISBLANK(VLOOKUP(TRIM(D238),ALL_SOMIFA!$A$1:$V$2721,10,FALSE)),"",IF(ISERROR(VLOOKUP(TRIM(D238),ALL_SOMIFA!$A$1:$V$2721,10,FALSE))," ",VLOOKUP(TRIM(D238),ALL_SOMIFA!$A$1:$V$2721,10,FALSE)))</f>
        <v xml:space="preserve"> </v>
      </c>
      <c r="N238" s="33" t="str">
        <f>IF(ISBLANK(VLOOKUP(TRIM(D238),ALL_SOMIFA!$A$1:$V$2721,11,FALSE)),"",IF(ISERROR(VLOOKUP(TRIM(D238),ALL_SOMIFA!$A$1:$V$2721,11,FALSE))," ",VLOOKUP(TRIM(D238),ALL_SOMIFA!$A$1:$V$2721,11,FALSE)))</f>
        <v xml:space="preserve"> </v>
      </c>
      <c r="O238" s="33" t="str">
        <f>IF(ISBLANK(VLOOKUP(TRIM(D238),ALL_SOMIFA!$A$1:$V$2721,12,FALSE)),"",IF(ISERROR(VLOOKUP(TRIM(D238),ALL_SOMIFA!$A$1:$V$2721,12,FALSE))," ",VLOOKUP(TRIM(D238),ALL_SOMIFA!$A$1:$V$2721,12,FALSE)))</f>
        <v xml:space="preserve"> </v>
      </c>
      <c r="P238" t="str">
        <f>IF(ISBLANK(VLOOKUP(TRIM(D238),ALL_SOMIFA!$A$1:$V$2721,13,FALSE)),"",IF(ISERROR(VLOOKUP(TRIM(D238),ALL_SOMIFA!$A$1:$V$2721,13,FALSE))," ",VLOOKUP(TRIM(D238),ALL_SOMIFA!$A$1:$V$2721,13,FALSE)))</f>
        <v xml:space="preserve"> </v>
      </c>
      <c r="Q238" t="str">
        <f>IF(ISBLANK(VLOOKUP(TRIM(D238),ALL_SOMIFA!$A$1:$V$2721,14,FALSE)),"",IF(ISERROR(VLOOKUP(TRIM(D238),ALL_SOMIFA!$A$1:$V$2721,14,FALSE))," ",VLOOKUP(TRIM(D238),ALL_SOMIFA!$A$1:$V$2721,14,FALSE)))</f>
        <v xml:space="preserve"> </v>
      </c>
      <c r="R238" t="str">
        <f>IF(ISBLANK(VLOOKUP(TRIM(D238),ALL_SOMIFA!$A$1:$V$2721,15,FALSE)),"",IF(ISERROR(VLOOKUP(TRIM(D238),ALL_SOMIFA!$A$1:$V$2721,15,FALSE))," ",VLOOKUP(TRIM(D238),ALL_SOMIFA!$A$1:$V$2721,15,FALSE)))</f>
        <v xml:space="preserve"> </v>
      </c>
      <c r="S238" t="str">
        <f>IF(ISBLANK(VLOOKUP(TRIM(D238),ALL_SOMIFA!$A$1:$V$2721,16,FALSE)),"",IF(ISERROR(VLOOKUP(TRIM(D238),ALL_SOMIFA!$A$1:$V$2721,16,FALSE))," ",VLOOKUP(TRIM(D238),ALL_SOMIFA!$A$1:$V$2721,16,FALSE)))</f>
        <v xml:space="preserve"> </v>
      </c>
      <c r="T238" t="str">
        <f>IF(ISBLANK(VLOOKUP(TRIM(D238),ALL_SOMIFA!$A$1:$V$2721,17,FALSE)),"",IF(ISERROR(VLOOKUP(TRIM(D238),ALL_SOMIFA!$A$1:$V$2721,17,FALSE))," ",VLOOKUP(TRIM(D238),ALL_SOMIFA!$A$1:$V$2721,17,FALSE)))</f>
        <v xml:space="preserve"> </v>
      </c>
      <c r="U238" t="str">
        <f>IF(ISBLANK(VLOOKUP(TRIM(D238),ALL_SOMIFA!$A$1:$V$2721,18,FALSE)),"",IF(ISERROR(VLOOKUP(TRIM(D238),ALL_SOMIFA!$A$1:$V$2721,18,FALSE))," ",VLOOKUP(TRIM(D238),ALL_SOMIFA!$A$1:$V$2721,18,FALSE)))</f>
        <v xml:space="preserve"> </v>
      </c>
      <c r="V238" t="str">
        <f>IF(ISBLANK(VLOOKUP(TRIM(D238),ALL_SOMIFA!$A$1:$V$2721,19,FALSE)),"",IF(ISERROR(VLOOKUP(TRIM(D238),ALL_SOMIFA!$A$1:$V$2721,19,FALSE))," ",VLOOKUP(TRIM(D238),ALL_SOMIFA!$A$1:$V$2721,19,FALSE)))</f>
        <v xml:space="preserve"> </v>
      </c>
      <c r="W238" t="str">
        <f>IF(ISBLANK(VLOOKUP(TRIM(D238),ALL_SOMIFA!$A$1:$V$2721,20,FALSE)),"",IF(ISERROR(VLOOKUP(TRIM(D238),ALL_SOMIFA!$A$1:$V$2721,20,FALSE))," ",VLOOKUP(TRIM(D238),ALL_SOMIFA!$A$1:$V$2721,20,FALSE)))</f>
        <v xml:space="preserve"> </v>
      </c>
      <c r="X238" t="str">
        <f>IF(ISBLANK(VLOOKUP(TRIM(D238),ALL_SOMIFA!$A$1:$V$2721,21,FALSE)),"",IF(ISERROR(VLOOKUP(TRIM(D238),ALL_SOMIFA!$A$1:$V$2721,21,FALSE))," ",VLOOKUP(TRIM(D238),ALL_SOMIFA!$A$1:$V$2721,21,FALSE)))</f>
        <v xml:space="preserve"> </v>
      </c>
      <c r="Y238" t="str">
        <f>IF(ISBLANK(VLOOKUP(TRIM(D238),ALL_SOMIFA!$A$1:$V$2721,22,FALSE)),"",IF(ISERROR(VLOOKUP(TRIM(D238),ALL_SOMIFA!$A$1:$V$2721,22,FALSE))," ",VLOOKUP(TRIM(D238),ALL_SOMIFA!$A$1:$V$2721,22,FALSE)))</f>
        <v xml:space="preserve"> </v>
      </c>
    </row>
    <row r="239" spans="1:79" s="25" customFormat="1" x14ac:dyDescent="0.2">
      <c r="A239" s="33" t="s">
        <v>226</v>
      </c>
      <c r="B239" s="33" t="s">
        <v>396</v>
      </c>
      <c r="C239" s="141" t="s">
        <v>248</v>
      </c>
      <c r="D239" t="s">
        <v>911</v>
      </c>
      <c r="E239" s="40">
        <v>37639</v>
      </c>
      <c r="F239" t="s">
        <v>912</v>
      </c>
      <c r="G239" s="22" t="s">
        <v>144</v>
      </c>
      <c r="H239" s="33" t="s">
        <v>533</v>
      </c>
      <c r="I239" s="33" t="s">
        <v>395</v>
      </c>
      <c r="J239" s="18" t="s">
        <v>913</v>
      </c>
      <c r="K239" t="str">
        <f>IF(ISBLANK(VLOOKUP(TRIM(D239),ALL_SOMIFA!$A$1:$V$2721,8,FALSE)),"",IF(ISERROR(VLOOKUP(TRIM(D239),ALL_SOMIFA!$A$1:$V$2721,8,FALSE))," ",VLOOKUP(TRIM(D239),ALL_SOMIFA!$A$1:$V$2721,8,FALSE)))</f>
        <v xml:space="preserve"> </v>
      </c>
      <c r="L239" t="str">
        <f>IF(ISBLANK(VLOOKUP(TRIM(D239),ALL_SOMIFA!$A$1:$V$2721,9,FALSE)),"",IF(ISERROR(VLOOKUP(TRIM(D239),ALL_SOMIFA!$A$1:$V$2721,9,FALSE))," ",VLOOKUP(TRIM(D239),ALL_SOMIFA!$A$1:$V$2721,9,FALSE)))</f>
        <v xml:space="preserve"> </v>
      </c>
      <c r="M239" s="33" t="str">
        <f>IF(ISBLANK(VLOOKUP(TRIM(D239),ALL_SOMIFA!$A$1:$V$2721,10,FALSE)),"",IF(ISERROR(VLOOKUP(TRIM(D239),ALL_SOMIFA!$A$1:$V$2721,10,FALSE))," ",VLOOKUP(TRIM(D239),ALL_SOMIFA!$A$1:$V$2721,10,FALSE)))</f>
        <v xml:space="preserve"> </v>
      </c>
      <c r="N239" s="33" t="str">
        <f>IF(ISBLANK(VLOOKUP(TRIM(D239),ALL_SOMIFA!$A$1:$V$2721,11,FALSE)),"",IF(ISERROR(VLOOKUP(TRIM(D239),ALL_SOMIFA!$A$1:$V$2721,11,FALSE))," ",VLOOKUP(TRIM(D239),ALL_SOMIFA!$A$1:$V$2721,11,FALSE)))</f>
        <v xml:space="preserve"> </v>
      </c>
      <c r="O239" s="33" t="str">
        <f>IF(ISBLANK(VLOOKUP(TRIM(D239),ALL_SOMIFA!$A$1:$V$2721,12,FALSE)),"",IF(ISERROR(VLOOKUP(TRIM(D239),ALL_SOMIFA!$A$1:$V$2721,12,FALSE))," ",VLOOKUP(TRIM(D239),ALL_SOMIFA!$A$1:$V$2721,12,FALSE)))</f>
        <v xml:space="preserve"> </v>
      </c>
      <c r="P239" t="str">
        <f>IF(ISBLANK(VLOOKUP(TRIM(D239),ALL_SOMIFA!$A$1:$V$2721,13,FALSE)),"",IF(ISERROR(VLOOKUP(TRIM(D239),ALL_SOMIFA!$A$1:$V$2721,13,FALSE))," ",VLOOKUP(TRIM(D239),ALL_SOMIFA!$A$1:$V$2721,13,FALSE)))</f>
        <v xml:space="preserve"> </v>
      </c>
      <c r="Q239" t="str">
        <f>IF(ISBLANK(VLOOKUP(TRIM(D239),ALL_SOMIFA!$A$1:$V$2721,14,FALSE)),"",IF(ISERROR(VLOOKUP(TRIM(D239),ALL_SOMIFA!$A$1:$V$2721,14,FALSE))," ",VLOOKUP(TRIM(D239),ALL_SOMIFA!$A$1:$V$2721,14,FALSE)))</f>
        <v xml:space="preserve"> </v>
      </c>
      <c r="R239" t="str">
        <f>IF(ISBLANK(VLOOKUP(TRIM(D239),ALL_SOMIFA!$A$1:$V$2721,15,FALSE)),"",IF(ISERROR(VLOOKUP(TRIM(D239),ALL_SOMIFA!$A$1:$V$2721,15,FALSE))," ",VLOOKUP(TRIM(D239),ALL_SOMIFA!$A$1:$V$2721,15,FALSE)))</f>
        <v xml:space="preserve"> </v>
      </c>
      <c r="S239" t="str">
        <f>IF(ISBLANK(VLOOKUP(TRIM(D239),ALL_SOMIFA!$A$1:$V$2721,16,FALSE)),"",IF(ISERROR(VLOOKUP(TRIM(D239),ALL_SOMIFA!$A$1:$V$2721,16,FALSE))," ",VLOOKUP(TRIM(D239),ALL_SOMIFA!$A$1:$V$2721,16,FALSE)))</f>
        <v xml:space="preserve"> </v>
      </c>
      <c r="T239" t="str">
        <f>IF(ISBLANK(VLOOKUP(TRIM(D239),ALL_SOMIFA!$A$1:$V$2721,17,FALSE)),"",IF(ISERROR(VLOOKUP(TRIM(D239),ALL_SOMIFA!$A$1:$V$2721,17,FALSE))," ",VLOOKUP(TRIM(D239),ALL_SOMIFA!$A$1:$V$2721,17,FALSE)))</f>
        <v xml:space="preserve"> </v>
      </c>
      <c r="U239" t="str">
        <f>IF(ISBLANK(VLOOKUP(TRIM(D239),ALL_SOMIFA!$A$1:$V$2721,18,FALSE)),"",IF(ISERROR(VLOOKUP(TRIM(D239),ALL_SOMIFA!$A$1:$V$2721,18,FALSE))," ",VLOOKUP(TRIM(D239),ALL_SOMIFA!$A$1:$V$2721,18,FALSE)))</f>
        <v xml:space="preserve"> </v>
      </c>
      <c r="V239" t="str">
        <f>IF(ISBLANK(VLOOKUP(TRIM(D239),ALL_SOMIFA!$A$1:$V$2721,19,FALSE)),"",IF(ISERROR(VLOOKUP(TRIM(D239),ALL_SOMIFA!$A$1:$V$2721,19,FALSE))," ",VLOOKUP(TRIM(D239),ALL_SOMIFA!$A$1:$V$2721,19,FALSE)))</f>
        <v xml:space="preserve"> </v>
      </c>
      <c r="W239" t="str">
        <f>IF(ISBLANK(VLOOKUP(TRIM(D239),ALL_SOMIFA!$A$1:$V$2721,20,FALSE)),"",IF(ISERROR(VLOOKUP(TRIM(D239),ALL_SOMIFA!$A$1:$V$2721,20,FALSE))," ",VLOOKUP(TRIM(D239),ALL_SOMIFA!$A$1:$V$2721,20,FALSE)))</f>
        <v xml:space="preserve"> </v>
      </c>
      <c r="X239" t="str">
        <f>IF(ISBLANK(VLOOKUP(TRIM(D239),ALL_SOMIFA!$A$1:$V$2721,21,FALSE)),"",IF(ISERROR(VLOOKUP(TRIM(D239),ALL_SOMIFA!$A$1:$V$2721,21,FALSE))," ",VLOOKUP(TRIM(D239),ALL_SOMIFA!$A$1:$V$2721,21,FALSE)))</f>
        <v xml:space="preserve"> </v>
      </c>
      <c r="Y239" t="str">
        <f>IF(ISBLANK(VLOOKUP(TRIM(D239),ALL_SOMIFA!$A$1:$V$2721,22,FALSE)),"",IF(ISERROR(VLOOKUP(TRIM(D239),ALL_SOMIFA!$A$1:$V$2721,22,FALSE))," ",VLOOKUP(TRIM(D239),ALL_SOMIFA!$A$1:$V$2721,22,FALSE)))</f>
        <v xml:space="preserve"> </v>
      </c>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row>
    <row r="240" spans="1:79" x14ac:dyDescent="0.2">
      <c r="A240" s="34" t="s">
        <v>274</v>
      </c>
      <c r="B240" s="34" t="s">
        <v>232</v>
      </c>
      <c r="C240" s="141" t="s">
        <v>203</v>
      </c>
      <c r="D240" s="26" t="s">
        <v>914</v>
      </c>
      <c r="E240" s="27">
        <v>36313</v>
      </c>
      <c r="F240" s="26" t="s">
        <v>915</v>
      </c>
      <c r="G240" s="26" t="s">
        <v>916</v>
      </c>
      <c r="H240" s="34" t="s">
        <v>189</v>
      </c>
      <c r="I240" s="34"/>
      <c r="J240" s="18"/>
      <c r="K240" t="s">
        <v>202</v>
      </c>
      <c r="L240" t="s">
        <v>259</v>
      </c>
      <c r="M240" s="34" t="s">
        <v>274</v>
      </c>
      <c r="N240" s="34" t="s">
        <v>232</v>
      </c>
      <c r="O240" s="34" t="s">
        <v>276</v>
      </c>
      <c r="P240" s="19" t="s">
        <v>201</v>
      </c>
      <c r="Q240" s="27"/>
      <c r="R240" s="27"/>
      <c r="S240" s="27"/>
      <c r="T240" s="27"/>
      <c r="U240" s="29"/>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row>
    <row r="241" spans="1:79" s="25" customFormat="1" ht="12.75" customHeight="1" x14ac:dyDescent="0.2">
      <c r="A241" s="108" t="s">
        <v>226</v>
      </c>
      <c r="B241" s="108" t="s">
        <v>275</v>
      </c>
      <c r="C241" s="141" t="s">
        <v>266</v>
      </c>
      <c r="D241" s="19" t="s">
        <v>5216</v>
      </c>
      <c r="E241" s="20">
        <v>35650</v>
      </c>
      <c r="F241" s="26" t="s">
        <v>415</v>
      </c>
      <c r="G241" s="30" t="s">
        <v>756</v>
      </c>
      <c r="H241" s="18" t="s">
        <v>226</v>
      </c>
      <c r="I241" s="18" t="s">
        <v>612</v>
      </c>
      <c r="J241" s="18" t="s">
        <v>269</v>
      </c>
      <c r="K241" s="26" t="s">
        <v>212</v>
      </c>
      <c r="L241" s="26"/>
      <c r="M241" s="18" t="s">
        <v>212</v>
      </c>
      <c r="N241" s="18" t="s">
        <v>185</v>
      </c>
      <c r="O241" s="18" t="s">
        <v>216</v>
      </c>
      <c r="P241" s="19" t="s">
        <v>216</v>
      </c>
      <c r="Q241" s="19" t="s">
        <v>905</v>
      </c>
      <c r="R241" s="19" t="s">
        <v>185</v>
      </c>
      <c r="S241" s="30" t="s">
        <v>241</v>
      </c>
      <c r="T241" s="19"/>
      <c r="U241" s="19"/>
      <c r="V241" s="30"/>
      <c r="W241" s="19"/>
      <c r="X241" s="19"/>
      <c r="Y241" s="30"/>
      <c r="Z241" s="19"/>
      <c r="AA241" s="19"/>
      <c r="AB241" s="30"/>
      <c r="AC241" s="19"/>
      <c r="AD241" s="19"/>
      <c r="AE241" s="19"/>
      <c r="AF241" s="19"/>
      <c r="AG241" s="19"/>
      <c r="AH241" s="19"/>
      <c r="AI241" s="19"/>
      <c r="AJ241" s="19"/>
      <c r="AK241" s="19"/>
      <c r="AL241" s="19"/>
      <c r="AM241" s="19"/>
      <c r="AN241" s="19"/>
      <c r="AO241" s="19"/>
      <c r="AP241" s="19"/>
      <c r="AQ241" s="19"/>
      <c r="AR241" s="19"/>
      <c r="AS241" s="19"/>
      <c r="AT241" s="19"/>
      <c r="AU241" s="19"/>
      <c r="AV241" s="19"/>
      <c r="AW241" s="19"/>
      <c r="BY241"/>
      <c r="BZ241"/>
      <c r="CA241"/>
    </row>
    <row r="242" spans="1:79" x14ac:dyDescent="0.2">
      <c r="A242" s="34" t="s">
        <v>202</v>
      </c>
      <c r="B242" s="34" t="s">
        <v>306</v>
      </c>
      <c r="C242" s="141" t="s">
        <v>241</v>
      </c>
      <c r="D242" s="26" t="s">
        <v>906</v>
      </c>
      <c r="E242" s="27">
        <v>35992</v>
      </c>
      <c r="F242" s="26" t="s">
        <v>283</v>
      </c>
      <c r="G242" s="26" t="s">
        <v>473</v>
      </c>
      <c r="H242" s="34" t="s">
        <v>202</v>
      </c>
      <c r="I242" s="34" t="s">
        <v>368</v>
      </c>
      <c r="J242" s="18" t="s">
        <v>273</v>
      </c>
      <c r="K242" s="26" t="s">
        <v>226</v>
      </c>
      <c r="L242" s="26" t="s">
        <v>266</v>
      </c>
      <c r="M242" s="34" t="s">
        <v>202</v>
      </c>
      <c r="N242" s="34" t="s">
        <v>185</v>
      </c>
      <c r="O242" s="34" t="s">
        <v>269</v>
      </c>
      <c r="P242" s="26" t="s">
        <v>266</v>
      </c>
      <c r="Q242" s="27"/>
      <c r="R242" s="27"/>
      <c r="S242" s="27"/>
      <c r="T242" s="27"/>
      <c r="U242" s="29"/>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row>
    <row r="243" spans="1:79" x14ac:dyDescent="0.2">
      <c r="A243" s="34"/>
      <c r="B243" s="34"/>
      <c r="C243" s="141"/>
      <c r="D243" s="22" t="s">
        <v>903</v>
      </c>
      <c r="E243" s="23">
        <v>35996</v>
      </c>
      <c r="F243" s="24" t="s">
        <v>89</v>
      </c>
      <c r="G243" s="22" t="s">
        <v>99</v>
      </c>
      <c r="H243" s="34" t="s">
        <v>226</v>
      </c>
      <c r="I243" s="34" t="s">
        <v>131</v>
      </c>
      <c r="J243" s="18" t="s">
        <v>240</v>
      </c>
      <c r="K243" s="26" t="s">
        <v>274</v>
      </c>
      <c r="L243" s="26" t="s">
        <v>233</v>
      </c>
      <c r="M243" s="34" t="s">
        <v>226</v>
      </c>
      <c r="N243" s="34" t="s">
        <v>128</v>
      </c>
      <c r="O243" s="34" t="s">
        <v>266</v>
      </c>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row>
    <row r="244" spans="1:79" ht="12.75" customHeight="1" x14ac:dyDescent="0.2">
      <c r="A244" s="18"/>
      <c r="B244" s="18"/>
      <c r="C244" s="141"/>
      <c r="D244" s="19" t="s">
        <v>917</v>
      </c>
      <c r="E244" s="20">
        <v>33758</v>
      </c>
      <c r="F244" s="19" t="s">
        <v>918</v>
      </c>
      <c r="G244" s="19" t="s">
        <v>919</v>
      </c>
      <c r="H244" s="18"/>
      <c r="I244" s="18"/>
      <c r="J244" s="18"/>
      <c r="K244"/>
      <c r="L244"/>
      <c r="M244" s="18" t="s">
        <v>238</v>
      </c>
      <c r="N244" s="18" t="s">
        <v>252</v>
      </c>
      <c r="O244" s="18" t="s">
        <v>241</v>
      </c>
      <c r="P244" s="19"/>
      <c r="Q244" s="19" t="s">
        <v>189</v>
      </c>
      <c r="R244" s="19"/>
      <c r="S244" s="19"/>
      <c r="T244" s="19">
        <v>0</v>
      </c>
      <c r="U244" s="19">
        <v>0</v>
      </c>
      <c r="V244" s="19">
        <v>0</v>
      </c>
      <c r="W244" s="19" t="s">
        <v>194</v>
      </c>
      <c r="X244" s="19" t="s">
        <v>261</v>
      </c>
      <c r="Y244" s="19" t="s">
        <v>201</v>
      </c>
      <c r="Z244" s="19" t="s">
        <v>194</v>
      </c>
      <c r="AA244" s="19" t="s">
        <v>261</v>
      </c>
      <c r="AB244" s="19" t="s">
        <v>234</v>
      </c>
      <c r="AC244" s="19" t="s">
        <v>194</v>
      </c>
      <c r="AD244" s="19" t="s">
        <v>261</v>
      </c>
      <c r="AE244" s="19" t="s">
        <v>228</v>
      </c>
      <c r="AF244" s="19" t="s">
        <v>238</v>
      </c>
      <c r="AG244" s="19" t="s">
        <v>261</v>
      </c>
      <c r="AH244" s="19" t="s">
        <v>241</v>
      </c>
      <c r="AI244" s="19" t="s">
        <v>238</v>
      </c>
      <c r="AJ244" s="19" t="s">
        <v>261</v>
      </c>
      <c r="AK244" s="19" t="s">
        <v>241</v>
      </c>
      <c r="AL244" s="19" t="s">
        <v>194</v>
      </c>
      <c r="AM244" s="19" t="s">
        <v>261</v>
      </c>
      <c r="AN244" s="19" t="s">
        <v>273</v>
      </c>
      <c r="AO244" s="19">
        <v>0</v>
      </c>
      <c r="AP244" s="19">
        <v>0</v>
      </c>
      <c r="AQ244" s="19">
        <v>0</v>
      </c>
      <c r="AR244" s="19">
        <v>0</v>
      </c>
      <c r="AS244" s="19">
        <v>0</v>
      </c>
      <c r="AT244" s="19">
        <v>0</v>
      </c>
      <c r="AU244" s="19">
        <v>0</v>
      </c>
      <c r="AV244" s="19">
        <v>0</v>
      </c>
      <c r="AW244" s="19">
        <v>0</v>
      </c>
    </row>
    <row r="245" spans="1:79" s="25" customFormat="1" x14ac:dyDescent="0.2">
      <c r="A245" s="18"/>
      <c r="B245" s="18"/>
      <c r="C245" s="141"/>
      <c r="D245" s="19"/>
      <c r="E245" s="20"/>
      <c r="F245" s="19"/>
      <c r="G245" s="19"/>
      <c r="H245" s="18"/>
      <c r="I245" s="18"/>
      <c r="J245" s="18"/>
      <c r="K245"/>
      <c r="L245"/>
      <c r="M245" s="18"/>
      <c r="N245" s="18"/>
      <c r="O245" s="18"/>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row>
    <row r="246" spans="1:79" x14ac:dyDescent="0.2">
      <c r="A246" s="18" t="s">
        <v>305</v>
      </c>
      <c r="B246" s="18" t="s">
        <v>93</v>
      </c>
      <c r="C246" s="141" t="s">
        <v>203</v>
      </c>
      <c r="D246" s="26" t="s">
        <v>928</v>
      </c>
      <c r="E246" s="27">
        <v>36256</v>
      </c>
      <c r="F246" s="26" t="s">
        <v>473</v>
      </c>
      <c r="G246" s="26" t="s">
        <v>553</v>
      </c>
      <c r="H246" s="18" t="s">
        <v>284</v>
      </c>
      <c r="I246" s="18" t="s">
        <v>363</v>
      </c>
      <c r="J246" s="18" t="s">
        <v>228</v>
      </c>
      <c r="K246" s="26" t="s">
        <v>308</v>
      </c>
      <c r="L246" s="26" t="s">
        <v>929</v>
      </c>
      <c r="M246" s="18" t="s">
        <v>298</v>
      </c>
      <c r="N246" s="18" t="s">
        <v>95</v>
      </c>
      <c r="O246" s="18" t="s">
        <v>224</v>
      </c>
      <c r="P246" s="26" t="s">
        <v>273</v>
      </c>
      <c r="Q246" s="27"/>
      <c r="R246" s="27"/>
      <c r="S246" s="27"/>
      <c r="T246" s="27"/>
      <c r="U246" s="29"/>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row>
    <row r="247" spans="1:79" ht="12.75" customHeight="1" x14ac:dyDescent="0.2">
      <c r="A247" s="33" t="s">
        <v>298</v>
      </c>
      <c r="B247" s="33" t="s">
        <v>324</v>
      </c>
      <c r="C247" s="141" t="s">
        <v>747</v>
      </c>
      <c r="D247" t="s">
        <v>935</v>
      </c>
      <c r="E247" s="40">
        <v>36180</v>
      </c>
      <c r="F247" t="s">
        <v>149</v>
      </c>
      <c r="G247" s="22" t="s">
        <v>621</v>
      </c>
      <c r="H247" s="33" t="s">
        <v>302</v>
      </c>
      <c r="I247" s="33" t="s">
        <v>549</v>
      </c>
      <c r="J247" s="18" t="s">
        <v>936</v>
      </c>
      <c r="K247" t="str">
        <f>IF(ISBLANK(VLOOKUP(TRIM(D247),ALL_SOMIFA!$A$1:$V$2721,8,FALSE)),"",IF(ISERROR(VLOOKUP(TRIM(D247),ALL_SOMIFA!$A$1:$V$2721,8,FALSE))," ",VLOOKUP(TRIM(D247),ALL_SOMIFA!$A$1:$V$2721,8,FALSE)))</f>
        <v xml:space="preserve"> </v>
      </c>
      <c r="L247" t="str">
        <f>IF(ISBLANK(VLOOKUP(TRIM(D247),ALL_SOMIFA!$A$1:$V$2721,9,FALSE)),"",IF(ISERROR(VLOOKUP(TRIM(D247),ALL_SOMIFA!$A$1:$V$2721,9,FALSE))," ",VLOOKUP(TRIM(D247),ALL_SOMIFA!$A$1:$V$2721,9,FALSE)))</f>
        <v xml:space="preserve"> </v>
      </c>
      <c r="M247" s="33" t="str">
        <f>IF(ISBLANK(VLOOKUP(TRIM(D247),ALL_SOMIFA!$A$1:$V$2721,10,FALSE)),"",IF(ISERROR(VLOOKUP(TRIM(D247),ALL_SOMIFA!$A$1:$V$2721,10,FALSE))," ",VLOOKUP(TRIM(D247),ALL_SOMIFA!$A$1:$V$2721,10,FALSE)))</f>
        <v xml:space="preserve"> </v>
      </c>
      <c r="N247" s="33" t="str">
        <f>IF(ISBLANK(VLOOKUP(TRIM(D247),ALL_SOMIFA!$A$1:$V$2721,11,FALSE)),"",IF(ISERROR(VLOOKUP(TRIM(D247),ALL_SOMIFA!$A$1:$V$2721,11,FALSE))," ",VLOOKUP(TRIM(D247),ALL_SOMIFA!$A$1:$V$2721,11,FALSE)))</f>
        <v xml:space="preserve"> </v>
      </c>
      <c r="O247" s="33" t="str">
        <f>IF(ISBLANK(VLOOKUP(TRIM(D247),ALL_SOMIFA!$A$1:$V$2721,12,FALSE)),"",IF(ISERROR(VLOOKUP(TRIM(D247),ALL_SOMIFA!$A$1:$V$2721,12,FALSE))," ",VLOOKUP(TRIM(D247),ALL_SOMIFA!$A$1:$V$2721,12,FALSE)))</f>
        <v xml:space="preserve"> </v>
      </c>
      <c r="P247" t="str">
        <f>IF(ISBLANK(VLOOKUP(TRIM(D247),ALL_SOMIFA!$A$1:$V$2721,13,FALSE)),"",IF(ISERROR(VLOOKUP(TRIM(D247),ALL_SOMIFA!$A$1:$V$2721,13,FALSE))," ",VLOOKUP(TRIM(D247),ALL_SOMIFA!$A$1:$V$2721,13,FALSE)))</f>
        <v xml:space="preserve"> </v>
      </c>
      <c r="Q247" t="str">
        <f>IF(ISBLANK(VLOOKUP(TRIM(D247),ALL_SOMIFA!$A$1:$V$2721,14,FALSE)),"",IF(ISERROR(VLOOKUP(TRIM(D247),ALL_SOMIFA!$A$1:$V$2721,14,FALSE))," ",VLOOKUP(TRIM(D247),ALL_SOMIFA!$A$1:$V$2721,14,FALSE)))</f>
        <v xml:space="preserve"> </v>
      </c>
      <c r="R247" t="str">
        <f>IF(ISBLANK(VLOOKUP(TRIM(D247),ALL_SOMIFA!$A$1:$V$2721,15,FALSE)),"",IF(ISERROR(VLOOKUP(TRIM(D247),ALL_SOMIFA!$A$1:$V$2721,15,FALSE))," ",VLOOKUP(TRIM(D247),ALL_SOMIFA!$A$1:$V$2721,15,FALSE)))</f>
        <v xml:space="preserve"> </v>
      </c>
      <c r="S247" t="str">
        <f>IF(ISBLANK(VLOOKUP(TRIM(D247),ALL_SOMIFA!$A$1:$V$2721,16,FALSE)),"",IF(ISERROR(VLOOKUP(TRIM(D247),ALL_SOMIFA!$A$1:$V$2721,16,FALSE))," ",VLOOKUP(TRIM(D247),ALL_SOMIFA!$A$1:$V$2721,16,FALSE)))</f>
        <v xml:space="preserve"> </v>
      </c>
      <c r="T247" t="str">
        <f>IF(ISBLANK(VLOOKUP(TRIM(D247),ALL_SOMIFA!$A$1:$V$2721,17,FALSE)),"",IF(ISERROR(VLOOKUP(TRIM(D247),ALL_SOMIFA!$A$1:$V$2721,17,FALSE))," ",VLOOKUP(TRIM(D247),ALL_SOMIFA!$A$1:$V$2721,17,FALSE)))</f>
        <v xml:space="preserve"> </v>
      </c>
      <c r="U247" t="str">
        <f>IF(ISBLANK(VLOOKUP(TRIM(D247),ALL_SOMIFA!$A$1:$V$2721,18,FALSE)),"",IF(ISERROR(VLOOKUP(TRIM(D247),ALL_SOMIFA!$A$1:$V$2721,18,FALSE))," ",VLOOKUP(TRIM(D247),ALL_SOMIFA!$A$1:$V$2721,18,FALSE)))</f>
        <v xml:space="preserve"> </v>
      </c>
      <c r="V247" t="str">
        <f>IF(ISBLANK(VLOOKUP(TRIM(D247),ALL_SOMIFA!$A$1:$V$2721,19,FALSE)),"",IF(ISERROR(VLOOKUP(TRIM(D247),ALL_SOMIFA!$A$1:$V$2721,19,FALSE))," ",VLOOKUP(TRIM(D247),ALL_SOMIFA!$A$1:$V$2721,19,FALSE)))</f>
        <v xml:space="preserve"> </v>
      </c>
      <c r="W247" t="str">
        <f>IF(ISBLANK(VLOOKUP(TRIM(D247),ALL_SOMIFA!$A$1:$V$2721,20,FALSE)),"",IF(ISERROR(VLOOKUP(TRIM(D247),ALL_SOMIFA!$A$1:$V$2721,20,FALSE))," ",VLOOKUP(TRIM(D247),ALL_SOMIFA!$A$1:$V$2721,20,FALSE)))</f>
        <v xml:space="preserve"> </v>
      </c>
      <c r="X247" t="str">
        <f>IF(ISBLANK(VLOOKUP(TRIM(D247),ALL_SOMIFA!$A$1:$V$2721,21,FALSE)),"",IF(ISERROR(VLOOKUP(TRIM(D247),ALL_SOMIFA!$A$1:$V$2721,21,FALSE))," ",VLOOKUP(TRIM(D247),ALL_SOMIFA!$A$1:$V$2721,21,FALSE)))</f>
        <v xml:space="preserve"> </v>
      </c>
      <c r="Y247" t="str">
        <f>IF(ISBLANK(VLOOKUP(TRIM(D247),ALL_SOMIFA!$A$1:$V$2721,22,FALSE)),"",IF(ISERROR(VLOOKUP(TRIM(D247),ALL_SOMIFA!$A$1:$V$2721,22,FALSE))," ",VLOOKUP(TRIM(D247),ALL_SOMIFA!$A$1:$V$2721,22,FALSE)))</f>
        <v xml:space="preserve"> </v>
      </c>
    </row>
    <row r="248" spans="1:79" ht="12.75" customHeight="1" x14ac:dyDescent="0.2">
      <c r="A248" s="18" t="s">
        <v>298</v>
      </c>
      <c r="B248" s="18" t="s">
        <v>330</v>
      </c>
      <c r="C248" s="141" t="s">
        <v>247</v>
      </c>
      <c r="D248" s="19" t="s">
        <v>920</v>
      </c>
      <c r="E248" s="20">
        <v>34264</v>
      </c>
      <c r="F248" s="19" t="s">
        <v>536</v>
      </c>
      <c r="G248" s="19" t="s">
        <v>921</v>
      </c>
      <c r="H248" s="18" t="s">
        <v>308</v>
      </c>
      <c r="I248" s="18" t="s">
        <v>232</v>
      </c>
      <c r="J248" s="18" t="s">
        <v>291</v>
      </c>
      <c r="K248" s="26" t="s">
        <v>305</v>
      </c>
      <c r="L248" s="26" t="s">
        <v>266</v>
      </c>
      <c r="M248" s="18" t="s">
        <v>308</v>
      </c>
      <c r="N248" s="18" t="s">
        <v>232</v>
      </c>
      <c r="O248" s="18" t="s">
        <v>247</v>
      </c>
      <c r="P248" s="19" t="s">
        <v>241</v>
      </c>
      <c r="Q248" s="19" t="s">
        <v>238</v>
      </c>
      <c r="R248" s="19" t="s">
        <v>316</v>
      </c>
      <c r="S248" s="19" t="s">
        <v>494</v>
      </c>
      <c r="T248" s="19" t="s">
        <v>284</v>
      </c>
      <c r="U248" s="19" t="s">
        <v>81</v>
      </c>
      <c r="V248" s="19" t="s">
        <v>266</v>
      </c>
      <c r="W248" s="19" t="s">
        <v>315</v>
      </c>
      <c r="X248" s="19" t="s">
        <v>454</v>
      </c>
      <c r="Y248" s="19" t="s">
        <v>241</v>
      </c>
      <c r="Z248" s="19" t="s">
        <v>307</v>
      </c>
      <c r="AA248" s="19" t="s">
        <v>454</v>
      </c>
      <c r="AB248" s="19" t="s">
        <v>539</v>
      </c>
      <c r="AC248" s="19" t="s">
        <v>329</v>
      </c>
      <c r="AD248" s="19" t="s">
        <v>454</v>
      </c>
      <c r="AE248" s="19" t="s">
        <v>266</v>
      </c>
      <c r="AF248" s="19">
        <v>0</v>
      </c>
      <c r="AG248" s="19">
        <v>0</v>
      </c>
      <c r="AH248" s="19">
        <v>0</v>
      </c>
      <c r="AI248" s="19">
        <v>0</v>
      </c>
      <c r="AJ248" s="19">
        <v>0</v>
      </c>
      <c r="AK248" s="19">
        <v>0</v>
      </c>
      <c r="AL248" s="19">
        <v>0</v>
      </c>
      <c r="AM248" s="19">
        <v>0</v>
      </c>
      <c r="AN248" s="19">
        <v>0</v>
      </c>
      <c r="AO248" s="19">
        <v>0</v>
      </c>
      <c r="AP248" s="19">
        <v>0</v>
      </c>
      <c r="AQ248" s="19">
        <v>0</v>
      </c>
      <c r="AR248" s="19">
        <v>0</v>
      </c>
      <c r="AS248" s="19">
        <v>0</v>
      </c>
      <c r="AT248" s="19">
        <v>0</v>
      </c>
      <c r="AU248" s="19">
        <v>0</v>
      </c>
      <c r="AV248" s="19">
        <v>0</v>
      </c>
      <c r="AW248" s="19">
        <v>0</v>
      </c>
    </row>
    <row r="249" spans="1:79" x14ac:dyDescent="0.2">
      <c r="A249" s="18" t="s">
        <v>329</v>
      </c>
      <c r="B249" s="18" t="s">
        <v>583</v>
      </c>
      <c r="C249" s="141" t="s">
        <v>317</v>
      </c>
      <c r="D249" s="26" t="s">
        <v>937</v>
      </c>
      <c r="E249" s="27">
        <v>35952</v>
      </c>
      <c r="F249" s="26" t="s">
        <v>473</v>
      </c>
      <c r="G249" s="26" t="s">
        <v>122</v>
      </c>
      <c r="H249" s="18" t="s">
        <v>189</v>
      </c>
      <c r="I249" s="18"/>
      <c r="J249" s="18"/>
      <c r="K249" t="s">
        <v>308</v>
      </c>
      <c r="L249" t="s">
        <v>938</v>
      </c>
      <c r="M249" s="18"/>
      <c r="N249" s="18"/>
      <c r="O249" s="18"/>
      <c r="P249" s="26" t="s">
        <v>269</v>
      </c>
      <c r="Q249" s="27"/>
      <c r="R249" s="27"/>
      <c r="S249" s="27"/>
      <c r="T249" s="27"/>
      <c r="U249" s="29"/>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row>
    <row r="250" spans="1:79" ht="12.75" customHeight="1" x14ac:dyDescent="0.2">
      <c r="A250" s="18" t="s">
        <v>329</v>
      </c>
      <c r="B250" s="18" t="s">
        <v>207</v>
      </c>
      <c r="C250" s="141" t="s">
        <v>224</v>
      </c>
      <c r="D250" s="19" t="s">
        <v>922</v>
      </c>
      <c r="E250" s="20">
        <v>35567</v>
      </c>
      <c r="F250" s="19" t="s">
        <v>923</v>
      </c>
      <c r="G250" s="19" t="s">
        <v>924</v>
      </c>
      <c r="H250" s="18" t="s">
        <v>284</v>
      </c>
      <c r="I250" s="18" t="s">
        <v>138</v>
      </c>
      <c r="J250" s="18" t="s">
        <v>781</v>
      </c>
      <c r="K250" s="26" t="s">
        <v>925</v>
      </c>
      <c r="L250" s="26" t="s">
        <v>228</v>
      </c>
      <c r="M250" s="18" t="s">
        <v>376</v>
      </c>
      <c r="N250" s="18" t="s">
        <v>583</v>
      </c>
      <c r="O250" s="18" t="s">
        <v>926</v>
      </c>
      <c r="P250" s="19" t="s">
        <v>273</v>
      </c>
      <c r="Q250" s="19" t="s">
        <v>308</v>
      </c>
      <c r="R250" s="19" t="s">
        <v>583</v>
      </c>
      <c r="S250" s="19" t="s">
        <v>927</v>
      </c>
      <c r="T250" s="19" t="s">
        <v>308</v>
      </c>
      <c r="U250" s="19" t="s">
        <v>331</v>
      </c>
      <c r="V250" s="19" t="s">
        <v>781</v>
      </c>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row>
    <row r="251" spans="1:79" s="25" customFormat="1" ht="12.75" customHeight="1" x14ac:dyDescent="0.2">
      <c r="A251" s="18" t="s">
        <v>313</v>
      </c>
      <c r="B251" s="18" t="s">
        <v>185</v>
      </c>
      <c r="C251" s="141" t="s">
        <v>224</v>
      </c>
      <c r="D251" s="22" t="s">
        <v>931</v>
      </c>
      <c r="E251" s="23">
        <v>35885</v>
      </c>
      <c r="F251" s="24" t="s">
        <v>932</v>
      </c>
      <c r="G251" s="22" t="s">
        <v>191</v>
      </c>
      <c r="H251" s="18" t="s">
        <v>238</v>
      </c>
      <c r="I251" s="18" t="s">
        <v>368</v>
      </c>
      <c r="J251" s="18" t="s">
        <v>317</v>
      </c>
      <c r="K251" s="26" t="s">
        <v>308</v>
      </c>
      <c r="L251" s="26" t="s">
        <v>785</v>
      </c>
      <c r="M251" s="18" t="s">
        <v>315</v>
      </c>
      <c r="N251" s="18" t="s">
        <v>185</v>
      </c>
      <c r="O251" s="18" t="s">
        <v>266</v>
      </c>
      <c r="AX251"/>
      <c r="AY251"/>
      <c r="AZ251"/>
      <c r="BA251"/>
      <c r="BB251"/>
      <c r="BC251"/>
      <c r="BD251"/>
      <c r="BE251"/>
      <c r="BF251"/>
      <c r="BG251"/>
      <c r="BH251"/>
      <c r="BI251"/>
      <c r="BJ251"/>
      <c r="BK251"/>
      <c r="BL251"/>
      <c r="BM251"/>
      <c r="BN251"/>
      <c r="BO251"/>
      <c r="BP251"/>
      <c r="BQ251"/>
      <c r="BR251"/>
      <c r="BS251"/>
      <c r="BT251"/>
      <c r="BU251"/>
      <c r="BV251"/>
      <c r="BW251"/>
      <c r="BX251"/>
      <c r="BY251"/>
      <c r="BZ251"/>
      <c r="CA251"/>
    </row>
    <row r="252" spans="1:79" x14ac:dyDescent="0.2">
      <c r="A252" s="34" t="s">
        <v>298</v>
      </c>
      <c r="B252" s="34" t="s">
        <v>261</v>
      </c>
      <c r="C252" s="141" t="s">
        <v>241</v>
      </c>
      <c r="D252" s="22" t="s">
        <v>933</v>
      </c>
      <c r="E252" s="23">
        <v>36321</v>
      </c>
      <c r="F252" s="24" t="s">
        <v>99</v>
      </c>
      <c r="G252" s="22" t="s">
        <v>934</v>
      </c>
      <c r="H252" s="34" t="s">
        <v>238</v>
      </c>
      <c r="I252" s="34" t="s">
        <v>491</v>
      </c>
      <c r="J252" s="18" t="s">
        <v>241</v>
      </c>
      <c r="K252" s="26" t="s">
        <v>298</v>
      </c>
      <c r="L252" s="26"/>
      <c r="M252" s="16" t="s">
        <v>315</v>
      </c>
      <c r="N252" s="22" t="s">
        <v>583</v>
      </c>
      <c r="O252" s="22" t="s">
        <v>339</v>
      </c>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row>
    <row r="253" spans="1:79" x14ac:dyDescent="0.2">
      <c r="A253" s="31"/>
      <c r="B253" s="31"/>
      <c r="C253" s="142"/>
      <c r="D253" s="19" t="s">
        <v>930</v>
      </c>
      <c r="E253" s="27">
        <v>34483</v>
      </c>
      <c r="F253" s="26" t="s">
        <v>404</v>
      </c>
      <c r="G253" s="30" t="s">
        <v>237</v>
      </c>
      <c r="H253" s="31" t="s">
        <v>194</v>
      </c>
      <c r="I253" s="31" t="s">
        <v>101</v>
      </c>
      <c r="J253" s="18" t="s">
        <v>203</v>
      </c>
      <c r="K253" s="26" t="s">
        <v>284</v>
      </c>
      <c r="L253" s="26" t="s">
        <v>241</v>
      </c>
      <c r="M253" s="33"/>
      <c r="N253" s="33"/>
      <c r="O253" s="33"/>
    </row>
    <row r="254" spans="1:79" x14ac:dyDescent="0.2">
      <c r="A254" s="18"/>
      <c r="B254" s="18"/>
      <c r="C254" s="141"/>
      <c r="D254" s="19"/>
      <c r="E254" s="20"/>
      <c r="F254" s="19"/>
      <c r="G254" s="19"/>
      <c r="H254" s="18"/>
      <c r="I254" s="18"/>
      <c r="J254" s="18"/>
      <c r="K254"/>
      <c r="L254"/>
      <c r="M254" s="18"/>
      <c r="N254" s="18"/>
      <c r="O254" s="18"/>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row>
    <row r="255" spans="1:79" x14ac:dyDescent="0.2">
      <c r="A255" s="34" t="s">
        <v>345</v>
      </c>
      <c r="B255" s="34" t="s">
        <v>105</v>
      </c>
      <c r="C255" s="141" t="s">
        <v>946</v>
      </c>
      <c r="D255" s="26" t="s">
        <v>947</v>
      </c>
      <c r="E255" s="27">
        <v>36024</v>
      </c>
      <c r="F255" s="26" t="s">
        <v>473</v>
      </c>
      <c r="G255" s="26" t="s">
        <v>283</v>
      </c>
      <c r="H255" s="34" t="s">
        <v>370</v>
      </c>
      <c r="I255" s="34" t="s">
        <v>491</v>
      </c>
      <c r="J255" s="18" t="s">
        <v>632</v>
      </c>
      <c r="K255" s="26" t="s">
        <v>419</v>
      </c>
      <c r="L255" s="26" t="s">
        <v>609</v>
      </c>
      <c r="M255" s="34" t="s">
        <v>370</v>
      </c>
      <c r="N255" s="34" t="s">
        <v>583</v>
      </c>
      <c r="O255" s="34" t="s">
        <v>359</v>
      </c>
      <c r="P255" s="26" t="s">
        <v>341</v>
      </c>
      <c r="Q255" s="27"/>
      <c r="R255" s="27"/>
      <c r="S255" s="27"/>
      <c r="T255" s="27"/>
      <c r="U255" s="29"/>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row>
    <row r="256" spans="1:79" s="25" customFormat="1" x14ac:dyDescent="0.2">
      <c r="A256" s="18" t="s">
        <v>379</v>
      </c>
      <c r="B256" s="18" t="s">
        <v>316</v>
      </c>
      <c r="C256" s="141" t="s">
        <v>798</v>
      </c>
      <c r="D256" s="22" t="s">
        <v>939</v>
      </c>
      <c r="E256" s="23">
        <v>36129</v>
      </c>
      <c r="F256" s="24" t="s">
        <v>90</v>
      </c>
      <c r="G256" s="22" t="s">
        <v>191</v>
      </c>
      <c r="H256" s="18" t="s">
        <v>279</v>
      </c>
      <c r="I256" s="18" t="s">
        <v>116</v>
      </c>
      <c r="J256" s="18" t="s">
        <v>601</v>
      </c>
      <c r="K256" s="26" t="s">
        <v>370</v>
      </c>
      <c r="L256" s="26" t="s">
        <v>817</v>
      </c>
      <c r="M256" s="18" t="s">
        <v>379</v>
      </c>
      <c r="N256" s="18" t="s">
        <v>316</v>
      </c>
      <c r="O256" s="18" t="s">
        <v>280</v>
      </c>
      <c r="AX256"/>
      <c r="AY256"/>
      <c r="AZ256"/>
      <c r="BA256"/>
      <c r="BB256"/>
      <c r="BC256"/>
      <c r="BD256"/>
      <c r="BE256"/>
      <c r="BF256"/>
      <c r="BG256"/>
      <c r="BH256"/>
      <c r="BI256"/>
      <c r="BJ256"/>
      <c r="BK256"/>
      <c r="BL256"/>
      <c r="BM256"/>
      <c r="BN256"/>
      <c r="BO256"/>
      <c r="BP256"/>
      <c r="BQ256"/>
      <c r="BR256"/>
      <c r="BS256"/>
      <c r="BT256"/>
      <c r="BU256"/>
      <c r="BV256"/>
      <c r="BW256"/>
      <c r="BX256"/>
      <c r="BY256"/>
      <c r="BZ256"/>
      <c r="CA256"/>
    </row>
    <row r="257" spans="1:79" s="25" customFormat="1" x14ac:dyDescent="0.2">
      <c r="A257" s="33" t="s">
        <v>379</v>
      </c>
      <c r="B257" s="33" t="s">
        <v>432</v>
      </c>
      <c r="C257" s="141" t="s">
        <v>632</v>
      </c>
      <c r="D257" t="s">
        <v>948</v>
      </c>
      <c r="E257" s="40">
        <v>37189</v>
      </c>
      <c r="F257" t="s">
        <v>949</v>
      </c>
      <c r="G257" s="19" t="s">
        <v>506</v>
      </c>
      <c r="H257" s="33" t="s">
        <v>379</v>
      </c>
      <c r="I257" s="33" t="s">
        <v>429</v>
      </c>
      <c r="J257" s="18" t="s">
        <v>823</v>
      </c>
      <c r="K257" t="str">
        <f>IF(ISBLANK(VLOOKUP(TRIM(D257),ALL_SOMIFA!$A$1:$V$2721,8,FALSE)),"",IF(ISERROR(VLOOKUP(TRIM(D257),ALL_SOMIFA!$A$1:$V$2721,8,FALSE))," ",VLOOKUP(TRIM(D257),ALL_SOMIFA!$A$1:$V$2721,8,FALSE)))</f>
        <v xml:space="preserve"> </v>
      </c>
      <c r="L257" t="str">
        <f>IF(ISBLANK(VLOOKUP(TRIM(D257),ALL_SOMIFA!$A$1:$V$2721,9,FALSE)),"",IF(ISERROR(VLOOKUP(TRIM(D257),ALL_SOMIFA!$A$1:$V$2721,9,FALSE))," ",VLOOKUP(TRIM(D257),ALL_SOMIFA!$A$1:$V$2721,9,FALSE)))</f>
        <v xml:space="preserve"> </v>
      </c>
      <c r="M257" s="33" t="str">
        <f>IF(ISBLANK(VLOOKUP(TRIM(D257),ALL_SOMIFA!$A$1:$V$2721,10,FALSE)),"",IF(ISERROR(VLOOKUP(TRIM(D257),ALL_SOMIFA!$A$1:$V$2721,10,FALSE))," ",VLOOKUP(TRIM(D257),ALL_SOMIFA!$A$1:$V$2721,10,FALSE)))</f>
        <v xml:space="preserve"> </v>
      </c>
      <c r="N257" s="33" t="str">
        <f>IF(ISBLANK(VLOOKUP(TRIM(D257),ALL_SOMIFA!$A$1:$V$2721,11,FALSE)),"",IF(ISERROR(VLOOKUP(TRIM(D257),ALL_SOMIFA!$A$1:$V$2721,11,FALSE))," ",VLOOKUP(TRIM(D257),ALL_SOMIFA!$A$1:$V$2721,11,FALSE)))</f>
        <v xml:space="preserve"> </v>
      </c>
      <c r="O257" s="33" t="str">
        <f>IF(ISBLANK(VLOOKUP(TRIM(D257),ALL_SOMIFA!$A$1:$V$2721,12,FALSE)),"",IF(ISERROR(VLOOKUP(TRIM(D257),ALL_SOMIFA!$A$1:$V$2721,12,FALSE))," ",VLOOKUP(TRIM(D257),ALL_SOMIFA!$A$1:$V$2721,12,FALSE)))</f>
        <v xml:space="preserve"> </v>
      </c>
      <c r="P257" t="str">
        <f>IF(ISBLANK(VLOOKUP(TRIM(D257),ALL_SOMIFA!$A$1:$V$2721,13,FALSE)),"",IF(ISERROR(VLOOKUP(TRIM(D257),ALL_SOMIFA!$A$1:$V$2721,13,FALSE))," ",VLOOKUP(TRIM(D257),ALL_SOMIFA!$A$1:$V$2721,13,FALSE)))</f>
        <v xml:space="preserve"> </v>
      </c>
      <c r="Q257" t="str">
        <f>IF(ISBLANK(VLOOKUP(TRIM(D257),ALL_SOMIFA!$A$1:$V$2721,14,FALSE)),"",IF(ISERROR(VLOOKUP(TRIM(D257),ALL_SOMIFA!$A$1:$V$2721,14,FALSE))," ",VLOOKUP(TRIM(D257),ALL_SOMIFA!$A$1:$V$2721,14,FALSE)))</f>
        <v xml:space="preserve"> </v>
      </c>
      <c r="R257" t="str">
        <f>IF(ISBLANK(VLOOKUP(TRIM(D257),ALL_SOMIFA!$A$1:$V$2721,15,FALSE)),"",IF(ISERROR(VLOOKUP(TRIM(D257),ALL_SOMIFA!$A$1:$V$2721,15,FALSE))," ",VLOOKUP(TRIM(D257),ALL_SOMIFA!$A$1:$V$2721,15,FALSE)))</f>
        <v xml:space="preserve"> </v>
      </c>
      <c r="S257" t="str">
        <f>IF(ISBLANK(VLOOKUP(TRIM(D257),ALL_SOMIFA!$A$1:$V$2721,16,FALSE)),"",IF(ISERROR(VLOOKUP(TRIM(D257),ALL_SOMIFA!$A$1:$V$2721,16,FALSE))," ",VLOOKUP(TRIM(D257),ALL_SOMIFA!$A$1:$V$2721,16,FALSE)))</f>
        <v xml:space="preserve"> </v>
      </c>
      <c r="T257" t="str">
        <f>IF(ISBLANK(VLOOKUP(TRIM(D257),ALL_SOMIFA!$A$1:$V$2721,17,FALSE)),"",IF(ISERROR(VLOOKUP(TRIM(D257),ALL_SOMIFA!$A$1:$V$2721,17,FALSE))," ",VLOOKUP(TRIM(D257),ALL_SOMIFA!$A$1:$V$2721,17,FALSE)))</f>
        <v xml:space="preserve"> </v>
      </c>
      <c r="U257" t="str">
        <f>IF(ISBLANK(VLOOKUP(TRIM(D257),ALL_SOMIFA!$A$1:$V$2721,18,FALSE)),"",IF(ISERROR(VLOOKUP(TRIM(D257),ALL_SOMIFA!$A$1:$V$2721,18,FALSE))," ",VLOOKUP(TRIM(D257),ALL_SOMIFA!$A$1:$V$2721,18,FALSE)))</f>
        <v xml:space="preserve"> </v>
      </c>
      <c r="V257" t="str">
        <f>IF(ISBLANK(VLOOKUP(TRIM(D257),ALL_SOMIFA!$A$1:$V$2721,19,FALSE)),"",IF(ISERROR(VLOOKUP(TRIM(D257),ALL_SOMIFA!$A$1:$V$2721,19,FALSE))," ",VLOOKUP(TRIM(D257),ALL_SOMIFA!$A$1:$V$2721,19,FALSE)))</f>
        <v xml:space="preserve"> </v>
      </c>
      <c r="W257" t="str">
        <f>IF(ISBLANK(VLOOKUP(TRIM(D257),ALL_SOMIFA!$A$1:$V$2721,20,FALSE)),"",IF(ISERROR(VLOOKUP(TRIM(D257),ALL_SOMIFA!$A$1:$V$2721,20,FALSE))," ",VLOOKUP(TRIM(D257),ALL_SOMIFA!$A$1:$V$2721,20,FALSE)))</f>
        <v xml:space="preserve"> </v>
      </c>
      <c r="X257" t="str">
        <f>IF(ISBLANK(VLOOKUP(TRIM(D257),ALL_SOMIFA!$A$1:$V$2721,21,FALSE)),"",IF(ISERROR(VLOOKUP(TRIM(D257),ALL_SOMIFA!$A$1:$V$2721,21,FALSE))," ",VLOOKUP(TRIM(D257),ALL_SOMIFA!$A$1:$V$2721,21,FALSE)))</f>
        <v xml:space="preserve"> </v>
      </c>
      <c r="Y257" t="str">
        <f>IF(ISBLANK(VLOOKUP(TRIM(D257),ALL_SOMIFA!$A$1:$V$2721,22,FALSE)),"",IF(ISERROR(VLOOKUP(TRIM(D257),ALL_SOMIFA!$A$1:$V$2721,22,FALSE))," ",VLOOKUP(TRIM(D257),ALL_SOMIFA!$A$1:$V$2721,22,FALSE)))</f>
        <v xml:space="preserve"> </v>
      </c>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row>
    <row r="258" spans="1:79" x14ac:dyDescent="0.2">
      <c r="A258" s="34" t="s">
        <v>340</v>
      </c>
      <c r="B258" s="34" t="s">
        <v>556</v>
      </c>
      <c r="C258" s="141" t="s">
        <v>617</v>
      </c>
      <c r="D258" s="19" t="s">
        <v>940</v>
      </c>
      <c r="E258" s="20">
        <v>35424</v>
      </c>
      <c r="F258" s="19" t="s">
        <v>361</v>
      </c>
      <c r="G258" s="19" t="s">
        <v>516</v>
      </c>
      <c r="H258" s="34" t="s">
        <v>419</v>
      </c>
      <c r="I258" s="34" t="s">
        <v>549</v>
      </c>
      <c r="J258" s="18" t="s">
        <v>804</v>
      </c>
      <c r="K258" s="26" t="s">
        <v>370</v>
      </c>
      <c r="L258" s="26" t="s">
        <v>941</v>
      </c>
      <c r="M258" s="34" t="s">
        <v>419</v>
      </c>
      <c r="N258" s="34" t="s">
        <v>261</v>
      </c>
      <c r="O258" s="34" t="s">
        <v>942</v>
      </c>
      <c r="P258" s="19" t="s">
        <v>943</v>
      </c>
      <c r="Q258" s="19" t="s">
        <v>345</v>
      </c>
      <c r="R258" s="19" t="s">
        <v>261</v>
      </c>
      <c r="S258" s="19" t="s">
        <v>944</v>
      </c>
      <c r="T258" s="19" t="s">
        <v>351</v>
      </c>
      <c r="U258" s="19" t="s">
        <v>261</v>
      </c>
      <c r="V258" s="19" t="s">
        <v>945</v>
      </c>
      <c r="W258" s="19" t="s">
        <v>332</v>
      </c>
      <c r="X258" s="19" t="s">
        <v>261</v>
      </c>
      <c r="Y258" s="19" t="s">
        <v>804</v>
      </c>
      <c r="Z258" s="19">
        <v>0</v>
      </c>
      <c r="AA258" s="19">
        <v>0</v>
      </c>
      <c r="AB258" s="19">
        <v>0</v>
      </c>
      <c r="AC258" s="19"/>
      <c r="AD258" s="19"/>
      <c r="AE258" s="19"/>
      <c r="AF258" s="19">
        <v>0</v>
      </c>
      <c r="AG258" s="19">
        <v>0</v>
      </c>
      <c r="AH258" s="19">
        <v>0</v>
      </c>
      <c r="AI258" s="19">
        <v>0</v>
      </c>
      <c r="AJ258" s="19">
        <v>0</v>
      </c>
      <c r="AK258" s="19">
        <v>0</v>
      </c>
      <c r="AL258" s="19">
        <v>0</v>
      </c>
      <c r="AM258" s="19">
        <v>0</v>
      </c>
      <c r="AN258" s="19">
        <v>0</v>
      </c>
      <c r="AO258" s="19">
        <v>0</v>
      </c>
      <c r="AP258" s="19">
        <v>0</v>
      </c>
      <c r="AQ258" s="19">
        <v>0</v>
      </c>
      <c r="AR258" s="19">
        <v>0</v>
      </c>
      <c r="AS258" s="19">
        <v>0</v>
      </c>
      <c r="AT258" s="19">
        <v>0</v>
      </c>
      <c r="AU258" s="19">
        <v>0</v>
      </c>
      <c r="AV258" s="19">
        <v>0</v>
      </c>
      <c r="AW258" s="19">
        <v>0</v>
      </c>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row>
    <row r="259" spans="1:79" x14ac:dyDescent="0.2">
      <c r="A259" t="s">
        <v>340</v>
      </c>
      <c r="B259" t="s">
        <v>185</v>
      </c>
      <c r="C259" s="141" t="s">
        <v>341</v>
      </c>
      <c r="D259" t="s">
        <v>950</v>
      </c>
      <c r="E259" s="40">
        <v>37007</v>
      </c>
      <c r="F259" t="s">
        <v>951</v>
      </c>
      <c r="G259" s="100" t="s">
        <v>719</v>
      </c>
      <c r="H259" t="s">
        <v>340</v>
      </c>
      <c r="I259" t="s">
        <v>368</v>
      </c>
      <c r="J259" s="18" t="s">
        <v>341</v>
      </c>
      <c r="K259" t="str">
        <f>IF(ISBLANK(VLOOKUP(TRIM(D259),ALL_SOMIFA!$A$1:$V$2721,8,FALSE)),"",IF(ISERROR(VLOOKUP(TRIM(D259),ALL_SOMIFA!$A$1:$V$2721,8,FALSE))," ",VLOOKUP(TRIM(D259),ALL_SOMIFA!$A$1:$V$2721,8,FALSE)))</f>
        <v xml:space="preserve"> </v>
      </c>
      <c r="L259" t="str">
        <f>IF(ISBLANK(VLOOKUP(TRIM(D259),ALL_SOMIFA!$A$1:$V$2721,9,FALSE)),"",IF(ISERROR(VLOOKUP(TRIM(D259),ALL_SOMIFA!$A$1:$V$2721,9,FALSE))," ",VLOOKUP(TRIM(D259),ALL_SOMIFA!$A$1:$V$2721,9,FALSE)))</f>
        <v xml:space="preserve"> </v>
      </c>
      <c r="M259" t="str">
        <f>IF(ISBLANK(VLOOKUP(TRIM(D259),ALL_SOMIFA!$A$1:$V$2721,10,FALSE)),"",IF(ISERROR(VLOOKUP(TRIM(D259),ALL_SOMIFA!$A$1:$V$2721,10,FALSE))," ",VLOOKUP(TRIM(D259),ALL_SOMIFA!$A$1:$V$2721,10,FALSE)))</f>
        <v xml:space="preserve"> </v>
      </c>
      <c r="N259" t="str">
        <f>IF(ISBLANK(VLOOKUP(TRIM(D259),ALL_SOMIFA!$A$1:$V$2721,11,FALSE)),"",IF(ISERROR(VLOOKUP(TRIM(D259),ALL_SOMIFA!$A$1:$V$2721,11,FALSE))," ",VLOOKUP(TRIM(D259),ALL_SOMIFA!$A$1:$V$2721,11,FALSE)))</f>
        <v xml:space="preserve"> </v>
      </c>
      <c r="O259" t="str">
        <f>IF(ISBLANK(VLOOKUP(TRIM(D259),ALL_SOMIFA!$A$1:$V$2721,12,FALSE)),"",IF(ISERROR(VLOOKUP(TRIM(D259),ALL_SOMIFA!$A$1:$V$2721,12,FALSE))," ",VLOOKUP(TRIM(D259),ALL_SOMIFA!$A$1:$V$2721,12,FALSE)))</f>
        <v xml:space="preserve"> </v>
      </c>
      <c r="P259" t="str">
        <f>IF(ISBLANK(VLOOKUP(TRIM(D259),ALL_SOMIFA!$A$1:$V$2721,13,FALSE)),"",IF(ISERROR(VLOOKUP(TRIM(D259),ALL_SOMIFA!$A$1:$V$2721,13,FALSE))," ",VLOOKUP(TRIM(D259),ALL_SOMIFA!$A$1:$V$2721,13,FALSE)))</f>
        <v xml:space="preserve"> </v>
      </c>
      <c r="Q259" t="str">
        <f>IF(ISBLANK(VLOOKUP(TRIM(D259),ALL_SOMIFA!$A$1:$V$2721,14,FALSE)),"",IF(ISERROR(VLOOKUP(TRIM(D259),ALL_SOMIFA!$A$1:$V$2721,14,FALSE))," ",VLOOKUP(TRIM(D259),ALL_SOMIFA!$A$1:$V$2721,14,FALSE)))</f>
        <v xml:space="preserve"> </v>
      </c>
      <c r="R259" t="str">
        <f>IF(ISBLANK(VLOOKUP(TRIM(D259),ALL_SOMIFA!$A$1:$V$2721,15,FALSE)),"",IF(ISERROR(VLOOKUP(TRIM(D259),ALL_SOMIFA!$A$1:$V$2721,15,FALSE))," ",VLOOKUP(TRIM(D259),ALL_SOMIFA!$A$1:$V$2721,15,FALSE)))</f>
        <v xml:space="preserve"> </v>
      </c>
      <c r="S259" t="str">
        <f>IF(ISBLANK(VLOOKUP(TRIM(D259),ALL_SOMIFA!$A$1:$V$2721,16,FALSE)),"",IF(ISERROR(VLOOKUP(TRIM(D259),ALL_SOMIFA!$A$1:$V$2721,16,FALSE))," ",VLOOKUP(TRIM(D259),ALL_SOMIFA!$A$1:$V$2721,16,FALSE)))</f>
        <v xml:space="preserve"> </v>
      </c>
      <c r="T259" t="str">
        <f>IF(ISBLANK(VLOOKUP(TRIM(D259),ALL_SOMIFA!$A$1:$V$2721,17,FALSE)),"",IF(ISERROR(VLOOKUP(TRIM(D259),ALL_SOMIFA!$A$1:$V$2721,17,FALSE))," ",VLOOKUP(TRIM(D259),ALL_SOMIFA!$A$1:$V$2721,17,FALSE)))</f>
        <v xml:space="preserve"> </v>
      </c>
      <c r="U259" t="str">
        <f>IF(ISBLANK(VLOOKUP(TRIM(D259),ALL_SOMIFA!$A$1:$V$2721,18,FALSE)),"",IF(ISERROR(VLOOKUP(TRIM(D259),ALL_SOMIFA!$A$1:$V$2721,18,FALSE))," ",VLOOKUP(TRIM(D259),ALL_SOMIFA!$A$1:$V$2721,18,FALSE)))</f>
        <v xml:space="preserve"> </v>
      </c>
      <c r="V259" t="str">
        <f>IF(ISBLANK(VLOOKUP(TRIM(D259),ALL_SOMIFA!$A$1:$V$2721,19,FALSE)),"",IF(ISERROR(VLOOKUP(TRIM(D259),ALL_SOMIFA!$A$1:$V$2721,19,FALSE))," ",VLOOKUP(TRIM(D259),ALL_SOMIFA!$A$1:$V$2721,19,FALSE)))</f>
        <v xml:space="preserve"> </v>
      </c>
      <c r="W259" t="str">
        <f>IF(ISBLANK(VLOOKUP(TRIM(D259),ALL_SOMIFA!$A$1:$V$2721,20,FALSE)),"",IF(ISERROR(VLOOKUP(TRIM(D259),ALL_SOMIFA!$A$1:$V$2721,20,FALSE))," ",VLOOKUP(TRIM(D259),ALL_SOMIFA!$A$1:$V$2721,20,FALSE)))</f>
        <v xml:space="preserve"> </v>
      </c>
      <c r="X259" t="str">
        <f>IF(ISBLANK(VLOOKUP(TRIM(D259),ALL_SOMIFA!$A$1:$V$2721,21,FALSE)),"",IF(ISERROR(VLOOKUP(TRIM(D259),ALL_SOMIFA!$A$1:$V$2721,21,FALSE))," ",VLOOKUP(TRIM(D259),ALL_SOMIFA!$A$1:$V$2721,21,FALSE)))</f>
        <v xml:space="preserve"> </v>
      </c>
      <c r="Y259" t="str">
        <f>IF(ISBLANK(VLOOKUP(TRIM(D259),ALL_SOMIFA!$A$1:$V$2721,22,FALSE)),"",IF(ISERROR(VLOOKUP(TRIM(D259),ALL_SOMIFA!$A$1:$V$2721,22,FALSE))," ",VLOOKUP(TRIM(D259),ALL_SOMIFA!$A$1:$V$2721,22,FALSE)))</f>
        <v xml:space="preserve"> </v>
      </c>
    </row>
    <row r="260" spans="1:79" x14ac:dyDescent="0.2">
      <c r="C260" s="141"/>
      <c r="D260" t="s">
        <v>952</v>
      </c>
      <c r="E260" s="40">
        <v>36864</v>
      </c>
      <c r="F260" t="s">
        <v>172</v>
      </c>
      <c r="G260" s="19" t="s">
        <v>621</v>
      </c>
      <c r="H260" t="s">
        <v>367</v>
      </c>
      <c r="I260" t="s">
        <v>154</v>
      </c>
      <c r="J260" s="18" t="s">
        <v>341</v>
      </c>
      <c r="K260" t="str">
        <f>IF(ISBLANK(VLOOKUP(TRIM(D260),ALL_SOMIFA!$A$1:$V$2721,8,FALSE)),"",IF(ISERROR(VLOOKUP(TRIM(D260),ALL_SOMIFA!$A$1:$V$2721,8,FALSE))," ",VLOOKUP(TRIM(D260),ALL_SOMIFA!$A$1:$V$2721,8,FALSE)))</f>
        <v xml:space="preserve"> </v>
      </c>
      <c r="L260" t="str">
        <f>IF(ISBLANK(VLOOKUP(TRIM(D260),ALL_SOMIFA!$A$1:$V$2721,9,FALSE)),"",IF(ISERROR(VLOOKUP(TRIM(D260),ALL_SOMIFA!$A$1:$V$2721,9,FALSE))," ",VLOOKUP(TRIM(D260),ALL_SOMIFA!$A$1:$V$2721,9,FALSE)))</f>
        <v xml:space="preserve"> </v>
      </c>
      <c r="M260" t="str">
        <f>IF(ISBLANK(VLOOKUP(TRIM(D260),ALL_SOMIFA!$A$1:$V$2721,10,FALSE)),"",IF(ISERROR(VLOOKUP(TRIM(D260),ALL_SOMIFA!$A$1:$V$2721,10,FALSE))," ",VLOOKUP(TRIM(D260),ALL_SOMIFA!$A$1:$V$2721,10,FALSE)))</f>
        <v xml:space="preserve"> </v>
      </c>
      <c r="N260" t="str">
        <f>IF(ISBLANK(VLOOKUP(TRIM(D260),ALL_SOMIFA!$A$1:$V$2721,11,FALSE)),"",IF(ISERROR(VLOOKUP(TRIM(D260),ALL_SOMIFA!$A$1:$V$2721,11,FALSE))," ",VLOOKUP(TRIM(D260),ALL_SOMIFA!$A$1:$V$2721,11,FALSE)))</f>
        <v xml:space="preserve"> </v>
      </c>
      <c r="O260" t="str">
        <f>IF(ISBLANK(VLOOKUP(TRIM(D260),ALL_SOMIFA!$A$1:$V$2721,12,FALSE)),"",IF(ISERROR(VLOOKUP(TRIM(D260),ALL_SOMIFA!$A$1:$V$2721,12,FALSE))," ",VLOOKUP(TRIM(D260),ALL_SOMIFA!$A$1:$V$2721,12,FALSE)))</f>
        <v xml:space="preserve"> </v>
      </c>
      <c r="P260" t="str">
        <f>IF(ISBLANK(VLOOKUP(TRIM(D260),ALL_SOMIFA!$A$1:$V$2721,13,FALSE)),"",IF(ISERROR(VLOOKUP(TRIM(D260),ALL_SOMIFA!$A$1:$V$2721,13,FALSE))," ",VLOOKUP(TRIM(D260),ALL_SOMIFA!$A$1:$V$2721,13,FALSE)))</f>
        <v xml:space="preserve"> </v>
      </c>
      <c r="Q260" t="str">
        <f>IF(ISBLANK(VLOOKUP(TRIM(D260),ALL_SOMIFA!$A$1:$V$2721,14,FALSE)),"",IF(ISERROR(VLOOKUP(TRIM(D260),ALL_SOMIFA!$A$1:$V$2721,14,FALSE))," ",VLOOKUP(TRIM(D260),ALL_SOMIFA!$A$1:$V$2721,14,FALSE)))</f>
        <v xml:space="preserve"> </v>
      </c>
      <c r="R260" t="str">
        <f>IF(ISBLANK(VLOOKUP(TRIM(D260),ALL_SOMIFA!$A$1:$V$2721,15,FALSE)),"",IF(ISERROR(VLOOKUP(TRIM(D260),ALL_SOMIFA!$A$1:$V$2721,15,FALSE))," ",VLOOKUP(TRIM(D260),ALL_SOMIFA!$A$1:$V$2721,15,FALSE)))</f>
        <v xml:space="preserve"> </v>
      </c>
      <c r="S260" t="str">
        <f>IF(ISBLANK(VLOOKUP(TRIM(D260),ALL_SOMIFA!$A$1:$V$2721,16,FALSE)),"",IF(ISERROR(VLOOKUP(TRIM(D260),ALL_SOMIFA!$A$1:$V$2721,16,FALSE))," ",VLOOKUP(TRIM(D260),ALL_SOMIFA!$A$1:$V$2721,16,FALSE)))</f>
        <v xml:space="preserve"> </v>
      </c>
      <c r="T260" t="str">
        <f>IF(ISBLANK(VLOOKUP(TRIM(D260),ALL_SOMIFA!$A$1:$V$2721,17,FALSE)),"",IF(ISERROR(VLOOKUP(TRIM(D260),ALL_SOMIFA!$A$1:$V$2721,17,FALSE))," ",VLOOKUP(TRIM(D260),ALL_SOMIFA!$A$1:$V$2721,17,FALSE)))</f>
        <v xml:space="preserve"> </v>
      </c>
      <c r="U260" t="str">
        <f>IF(ISBLANK(VLOOKUP(TRIM(D260),ALL_SOMIFA!$A$1:$V$2721,18,FALSE)),"",IF(ISERROR(VLOOKUP(TRIM(D260),ALL_SOMIFA!$A$1:$V$2721,18,FALSE))," ",VLOOKUP(TRIM(D260),ALL_SOMIFA!$A$1:$V$2721,18,FALSE)))</f>
        <v xml:space="preserve"> </v>
      </c>
      <c r="V260" t="str">
        <f>IF(ISBLANK(VLOOKUP(TRIM(D260),ALL_SOMIFA!$A$1:$V$2721,19,FALSE)),"",IF(ISERROR(VLOOKUP(TRIM(D260),ALL_SOMIFA!$A$1:$V$2721,19,FALSE))," ",VLOOKUP(TRIM(D260),ALL_SOMIFA!$A$1:$V$2721,19,FALSE)))</f>
        <v xml:space="preserve"> </v>
      </c>
      <c r="W260" t="str">
        <f>IF(ISBLANK(VLOOKUP(TRIM(D260),ALL_SOMIFA!$A$1:$V$2721,20,FALSE)),"",IF(ISERROR(VLOOKUP(TRIM(D260),ALL_SOMIFA!$A$1:$V$2721,20,FALSE))," ",VLOOKUP(TRIM(D260),ALL_SOMIFA!$A$1:$V$2721,20,FALSE)))</f>
        <v xml:space="preserve"> </v>
      </c>
      <c r="X260" t="str">
        <f>IF(ISBLANK(VLOOKUP(TRIM(D260),ALL_SOMIFA!$A$1:$V$2721,21,FALSE)),"",IF(ISERROR(VLOOKUP(TRIM(D260),ALL_SOMIFA!$A$1:$V$2721,21,FALSE))," ",VLOOKUP(TRIM(D260),ALL_SOMIFA!$A$1:$V$2721,21,FALSE)))</f>
        <v xml:space="preserve"> </v>
      </c>
      <c r="Y260" t="str">
        <f>IF(ISBLANK(VLOOKUP(TRIM(D260),ALL_SOMIFA!$A$1:$V$2721,22,FALSE)),"",IF(ISERROR(VLOOKUP(TRIM(D260),ALL_SOMIFA!$A$1:$V$2721,22,FALSE))," ",VLOOKUP(TRIM(D260),ALL_SOMIFA!$A$1:$V$2721,22,FALSE)))</f>
        <v xml:space="preserve"> </v>
      </c>
    </row>
    <row r="261" spans="1:79" ht="12.75" customHeight="1" x14ac:dyDescent="0.2">
      <c r="A261" s="18"/>
      <c r="B261" s="18"/>
      <c r="C261" s="141"/>
      <c r="D261" s="19" t="s">
        <v>955</v>
      </c>
      <c r="E261" s="20">
        <v>35350</v>
      </c>
      <c r="F261" s="19" t="s">
        <v>802</v>
      </c>
      <c r="G261" s="19" t="s">
        <v>956</v>
      </c>
      <c r="H261" s="18"/>
      <c r="I261" s="18"/>
      <c r="J261" s="18"/>
      <c r="K261" t="s">
        <v>279</v>
      </c>
      <c r="L261" t="s">
        <v>957</v>
      </c>
      <c r="M261" s="18" t="s">
        <v>345</v>
      </c>
      <c r="N261" s="18" t="s">
        <v>324</v>
      </c>
      <c r="O261" s="18" t="s">
        <v>357</v>
      </c>
      <c r="P261" s="19" t="s">
        <v>364</v>
      </c>
      <c r="Q261" s="19" t="s">
        <v>367</v>
      </c>
      <c r="R261" s="19" t="s">
        <v>324</v>
      </c>
      <c r="S261" s="19" t="s">
        <v>359</v>
      </c>
      <c r="T261" s="19" t="s">
        <v>367</v>
      </c>
      <c r="U261" s="19" t="s">
        <v>324</v>
      </c>
      <c r="V261" s="19" t="s">
        <v>341</v>
      </c>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row>
    <row r="262" spans="1:79" x14ac:dyDescent="0.2">
      <c r="A262" s="18"/>
      <c r="B262" s="18"/>
      <c r="C262" s="141"/>
      <c r="D262" s="26" t="s">
        <v>958</v>
      </c>
      <c r="E262" s="27">
        <v>36168</v>
      </c>
      <c r="F262" s="26" t="s">
        <v>473</v>
      </c>
      <c r="G262" s="26" t="s">
        <v>122</v>
      </c>
      <c r="H262" s="18"/>
      <c r="I262" s="18"/>
      <c r="J262" s="18"/>
      <c r="K262" t="s">
        <v>367</v>
      </c>
      <c r="L262" t="s">
        <v>341</v>
      </c>
      <c r="M262" s="18" t="s">
        <v>367</v>
      </c>
      <c r="N262" s="18" t="s">
        <v>324</v>
      </c>
      <c r="O262" s="18" t="s">
        <v>359</v>
      </c>
      <c r="P262" s="26" t="s">
        <v>341</v>
      </c>
      <c r="Q262" s="27"/>
      <c r="R262" s="27"/>
      <c r="S262" s="27"/>
      <c r="T262" s="27"/>
      <c r="U262" s="29"/>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row>
    <row r="263" spans="1:79" x14ac:dyDescent="0.2">
      <c r="A263" s="18"/>
      <c r="B263" s="18"/>
      <c r="C263" s="141"/>
      <c r="D263" s="19"/>
      <c r="E263" s="20"/>
      <c r="F263" s="19"/>
      <c r="G263" s="19"/>
      <c r="H263" s="18"/>
      <c r="I263" s="18"/>
      <c r="J263" s="18"/>
      <c r="K263"/>
      <c r="L263"/>
      <c r="M263" s="18"/>
      <c r="N263" s="18"/>
      <c r="O263" s="18"/>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row>
    <row r="264" spans="1:79" x14ac:dyDescent="0.2">
      <c r="A264" s="18" t="s">
        <v>963</v>
      </c>
      <c r="B264" s="18" t="s">
        <v>242</v>
      </c>
      <c r="C264" s="141" t="s">
        <v>964</v>
      </c>
      <c r="D264" s="19" t="s">
        <v>965</v>
      </c>
      <c r="E264" s="20">
        <v>35280</v>
      </c>
      <c r="F264" s="19" t="s">
        <v>966</v>
      </c>
      <c r="G264" s="19" t="s">
        <v>967</v>
      </c>
      <c r="H264" s="18" t="s">
        <v>961</v>
      </c>
      <c r="I264" s="18" t="s">
        <v>246</v>
      </c>
      <c r="J264" s="18" t="s">
        <v>968</v>
      </c>
      <c r="K264" s="26" t="s">
        <v>402</v>
      </c>
      <c r="L264" s="26" t="s">
        <v>389</v>
      </c>
      <c r="M264" s="18" t="s">
        <v>409</v>
      </c>
      <c r="N264" s="18" t="s">
        <v>242</v>
      </c>
      <c r="O264" s="18" t="s">
        <v>830</v>
      </c>
      <c r="P264" s="19" t="s">
        <v>830</v>
      </c>
      <c r="Q264" s="19" t="s">
        <v>189</v>
      </c>
      <c r="R264" s="19"/>
      <c r="S264" s="19"/>
      <c r="T264" s="19">
        <v>0</v>
      </c>
      <c r="U264" s="19">
        <v>0</v>
      </c>
      <c r="V264" s="19">
        <v>0</v>
      </c>
      <c r="W264" s="19" t="s">
        <v>409</v>
      </c>
      <c r="X264" s="19" t="s">
        <v>242</v>
      </c>
      <c r="Y264" s="19" t="s">
        <v>622</v>
      </c>
      <c r="Z264" s="19">
        <v>0</v>
      </c>
      <c r="AA264" s="19">
        <v>0</v>
      </c>
      <c r="AB264" s="19">
        <v>0</v>
      </c>
      <c r="AC264" s="19">
        <v>0</v>
      </c>
      <c r="AD264" s="19">
        <v>0</v>
      </c>
      <c r="AE264" s="19">
        <v>0</v>
      </c>
      <c r="AF264" s="19">
        <v>0</v>
      </c>
      <c r="AG264" s="19">
        <v>0</v>
      </c>
      <c r="AH264" s="19">
        <v>0</v>
      </c>
      <c r="AI264" s="19">
        <v>0</v>
      </c>
      <c r="AJ264" s="19">
        <v>0</v>
      </c>
      <c r="AK264" s="19">
        <v>0</v>
      </c>
      <c r="AL264" s="19">
        <v>0</v>
      </c>
      <c r="AM264" s="19">
        <v>0</v>
      </c>
      <c r="AN264" s="19">
        <v>0</v>
      </c>
      <c r="AO264" s="19">
        <v>0</v>
      </c>
      <c r="AP264" s="19">
        <v>0</v>
      </c>
      <c r="AQ264" s="19">
        <v>0</v>
      </c>
      <c r="AR264" s="19">
        <v>0</v>
      </c>
      <c r="AS264" s="19">
        <v>0</v>
      </c>
      <c r="AT264" s="19">
        <v>0</v>
      </c>
      <c r="AU264" s="19">
        <v>0</v>
      </c>
      <c r="AV264" s="19">
        <v>0</v>
      </c>
      <c r="AW264" s="19">
        <v>0</v>
      </c>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row>
    <row r="265" spans="1:79" s="25" customFormat="1" ht="12.75" customHeight="1" x14ac:dyDescent="0.2">
      <c r="A265" s="31" t="s">
        <v>409</v>
      </c>
      <c r="B265" s="32" t="s">
        <v>118</v>
      </c>
      <c r="C265" s="142" t="s">
        <v>831</v>
      </c>
      <c r="D265" s="19" t="s">
        <v>959</v>
      </c>
      <c r="E265" s="27">
        <v>37186</v>
      </c>
      <c r="F265" s="28" t="s">
        <v>268</v>
      </c>
      <c r="G265" s="28" t="s">
        <v>960</v>
      </c>
      <c r="H265" s="31" t="s">
        <v>961</v>
      </c>
      <c r="I265" s="32" t="s">
        <v>123</v>
      </c>
      <c r="J265" s="18" t="s">
        <v>962</v>
      </c>
      <c r="K265" s="26" t="s">
        <v>386</v>
      </c>
      <c r="L265" s="26" t="s">
        <v>393</v>
      </c>
      <c r="M265" s="33"/>
      <c r="N265" s="33"/>
      <c r="O265" s="33"/>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row>
    <row r="266" spans="1:79" x14ac:dyDescent="0.2">
      <c r="A266" s="18" t="s">
        <v>386</v>
      </c>
      <c r="B266" s="18" t="s">
        <v>207</v>
      </c>
      <c r="C266" s="141" t="s">
        <v>393</v>
      </c>
      <c r="D266" s="26" t="s">
        <v>973</v>
      </c>
      <c r="E266" s="27">
        <v>36439</v>
      </c>
      <c r="F266" s="26" t="s">
        <v>677</v>
      </c>
      <c r="G266" s="26" t="s">
        <v>677</v>
      </c>
      <c r="H266" s="18" t="s">
        <v>399</v>
      </c>
      <c r="I266" s="18" t="s">
        <v>213</v>
      </c>
      <c r="J266" s="18" t="s">
        <v>393</v>
      </c>
      <c r="K266" s="26" t="s">
        <v>409</v>
      </c>
      <c r="L266" s="26" t="s">
        <v>393</v>
      </c>
      <c r="M266" s="18" t="s">
        <v>402</v>
      </c>
      <c r="N266" s="18" t="s">
        <v>207</v>
      </c>
      <c r="O266" s="18" t="s">
        <v>164</v>
      </c>
      <c r="P266" s="26" t="s">
        <v>398</v>
      </c>
      <c r="Q266" s="27"/>
      <c r="R266" s="27"/>
      <c r="S266" s="27"/>
      <c r="T266" s="27"/>
      <c r="U266" s="29"/>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row>
    <row r="267" spans="1:79" x14ac:dyDescent="0.2">
      <c r="A267" s="18" t="s">
        <v>399</v>
      </c>
      <c r="B267" s="18" t="s">
        <v>316</v>
      </c>
      <c r="C267" s="141" t="s">
        <v>141</v>
      </c>
      <c r="D267" s="22" t="s">
        <v>969</v>
      </c>
      <c r="E267" s="23">
        <v>36282</v>
      </c>
      <c r="F267" s="24" t="s">
        <v>99</v>
      </c>
      <c r="G267" s="22" t="s">
        <v>970</v>
      </c>
      <c r="H267" s="18" t="s">
        <v>386</v>
      </c>
      <c r="I267" s="18" t="s">
        <v>116</v>
      </c>
      <c r="J267" s="18" t="s">
        <v>141</v>
      </c>
      <c r="K267" s="26" t="s">
        <v>409</v>
      </c>
      <c r="L267" s="26" t="s">
        <v>141</v>
      </c>
      <c r="M267" s="18" t="s">
        <v>402</v>
      </c>
      <c r="N267" s="18" t="s">
        <v>316</v>
      </c>
      <c r="O267" s="18" t="s">
        <v>393</v>
      </c>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row>
    <row r="268" spans="1:79" x14ac:dyDescent="0.2">
      <c r="A268" s="34" t="s">
        <v>409</v>
      </c>
      <c r="B268" s="34" t="s">
        <v>195</v>
      </c>
      <c r="C268" s="141" t="s">
        <v>388</v>
      </c>
      <c r="D268" s="19" t="s">
        <v>974</v>
      </c>
      <c r="E268" s="20">
        <v>34751</v>
      </c>
      <c r="F268" s="26" t="s">
        <v>802</v>
      </c>
      <c r="G268" s="30" t="s">
        <v>230</v>
      </c>
      <c r="H268" s="34" t="s">
        <v>409</v>
      </c>
      <c r="I268" s="34" t="s">
        <v>200</v>
      </c>
      <c r="J268" s="18" t="s">
        <v>412</v>
      </c>
      <c r="K268" s="26" t="s">
        <v>399</v>
      </c>
      <c r="L268" s="26" t="s">
        <v>433</v>
      </c>
      <c r="M268" s="34" t="s">
        <v>384</v>
      </c>
      <c r="N268" s="34" t="s">
        <v>195</v>
      </c>
      <c r="O268" s="34" t="s">
        <v>389</v>
      </c>
      <c r="P268" s="19" t="s">
        <v>398</v>
      </c>
      <c r="Q268" s="19" t="s">
        <v>409</v>
      </c>
      <c r="R268" s="19" t="s">
        <v>195</v>
      </c>
      <c r="S268" s="30" t="s">
        <v>385</v>
      </c>
      <c r="T268" s="19"/>
      <c r="U268" s="19"/>
      <c r="V268" s="30"/>
      <c r="W268" s="19"/>
      <c r="X268" s="19"/>
      <c r="Y268" s="30"/>
      <c r="Z268" s="19"/>
      <c r="AA268" s="19"/>
      <c r="AB268" s="30"/>
      <c r="AC268" s="19"/>
      <c r="AD268" s="19"/>
      <c r="AE268" s="19"/>
      <c r="AF268" s="19"/>
      <c r="AG268" s="19"/>
      <c r="AH268" s="19"/>
      <c r="AI268" s="19"/>
      <c r="AJ268" s="19"/>
      <c r="AK268" s="19"/>
      <c r="AL268" s="19"/>
      <c r="AM268" s="19"/>
      <c r="AN268" s="19"/>
      <c r="AO268" s="19"/>
      <c r="AP268" s="19"/>
      <c r="AQ268" s="19"/>
      <c r="AR268" s="19"/>
      <c r="AS268" s="19"/>
      <c r="AT268" s="19"/>
      <c r="AU268" s="19"/>
      <c r="AV268" s="19"/>
      <c r="AW268" s="19"/>
    </row>
    <row r="269" spans="1:79" ht="12.75" customHeight="1" x14ac:dyDescent="0.2">
      <c r="A269" s="31" t="s">
        <v>397</v>
      </c>
      <c r="B269" s="32" t="s">
        <v>195</v>
      </c>
      <c r="C269" s="142" t="s">
        <v>398</v>
      </c>
      <c r="D269" s="19" t="s">
        <v>953</v>
      </c>
      <c r="E269" s="27">
        <v>36166</v>
      </c>
      <c r="F269" s="28" t="s">
        <v>698</v>
      </c>
      <c r="G269" s="28" t="s">
        <v>268</v>
      </c>
      <c r="H269" s="31"/>
      <c r="I269" s="32"/>
      <c r="J269" s="18"/>
      <c r="K269" t="s">
        <v>345</v>
      </c>
      <c r="L269" t="s">
        <v>954</v>
      </c>
      <c r="M269" s="33"/>
      <c r="N269" s="33"/>
      <c r="O269" s="33"/>
    </row>
    <row r="270" spans="1:79" x14ac:dyDescent="0.2">
      <c r="A270" s="34" t="s">
        <v>386</v>
      </c>
      <c r="B270" s="34" t="s">
        <v>275</v>
      </c>
      <c r="C270" s="141" t="s">
        <v>164</v>
      </c>
      <c r="D270" s="26" t="s">
        <v>977</v>
      </c>
      <c r="E270" s="27">
        <v>36344</v>
      </c>
      <c r="F270" s="26" t="s">
        <v>473</v>
      </c>
      <c r="G270" s="26" t="s">
        <v>283</v>
      </c>
      <c r="H270" s="34" t="s">
        <v>189</v>
      </c>
      <c r="I270" s="34"/>
      <c r="J270" s="18"/>
      <c r="K270" t="s">
        <v>399</v>
      </c>
      <c r="L270" t="s">
        <v>167</v>
      </c>
      <c r="M270" s="34" t="s">
        <v>386</v>
      </c>
      <c r="N270" s="34" t="s">
        <v>330</v>
      </c>
      <c r="O270" s="34" t="s">
        <v>164</v>
      </c>
      <c r="P270" s="26" t="s">
        <v>164</v>
      </c>
      <c r="Q270" s="27"/>
      <c r="R270" s="27"/>
      <c r="S270" s="27"/>
      <c r="T270" s="27"/>
      <c r="U270" s="29"/>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row>
    <row r="271" spans="1:79" x14ac:dyDescent="0.2">
      <c r="A271" s="33"/>
      <c r="B271" s="33"/>
      <c r="C271" s="141"/>
      <c r="D271" t="s">
        <v>971</v>
      </c>
      <c r="E271" s="40">
        <v>36966</v>
      </c>
      <c r="F271" t="s">
        <v>972</v>
      </c>
      <c r="G271" s="100" t="s">
        <v>344</v>
      </c>
      <c r="H271" s="33" t="s">
        <v>402</v>
      </c>
      <c r="I271" s="33" t="s">
        <v>491</v>
      </c>
      <c r="J271" s="18" t="s">
        <v>164</v>
      </c>
      <c r="K271" t="str">
        <f>IF(ISBLANK(VLOOKUP(TRIM(D271),ALL_SOMIFA!$A$1:$V$2721,8,FALSE)),"",IF(ISERROR(VLOOKUP(TRIM(D271),ALL_SOMIFA!$A$1:$V$2721,8,FALSE))," ",VLOOKUP(TRIM(D271),ALL_SOMIFA!$A$1:$V$2721,8,FALSE)))</f>
        <v xml:space="preserve"> </v>
      </c>
      <c r="L271" t="str">
        <f>IF(ISBLANK(VLOOKUP(TRIM(D271),ALL_SOMIFA!$A$1:$V$2721,9,FALSE)),"",IF(ISERROR(VLOOKUP(TRIM(D271),ALL_SOMIFA!$A$1:$V$2721,9,FALSE))," ",VLOOKUP(TRIM(D271),ALL_SOMIFA!$A$1:$V$2721,9,FALSE)))</f>
        <v xml:space="preserve"> </v>
      </c>
      <c r="M271" s="33" t="str">
        <f>IF(ISBLANK(VLOOKUP(TRIM(D271),ALL_SOMIFA!$A$1:$V$2721,10,FALSE)),"",IF(ISERROR(VLOOKUP(TRIM(D271),ALL_SOMIFA!$A$1:$V$2721,10,FALSE))," ",VLOOKUP(TRIM(D271),ALL_SOMIFA!$A$1:$V$2721,10,FALSE)))</f>
        <v xml:space="preserve"> </v>
      </c>
      <c r="N271" s="33" t="str">
        <f>IF(ISBLANK(VLOOKUP(TRIM(D271),ALL_SOMIFA!$A$1:$V$2721,11,FALSE)),"",IF(ISERROR(VLOOKUP(TRIM(D271),ALL_SOMIFA!$A$1:$V$2721,11,FALSE))," ",VLOOKUP(TRIM(D271),ALL_SOMIFA!$A$1:$V$2721,11,FALSE)))</f>
        <v xml:space="preserve"> </v>
      </c>
      <c r="O271" s="33" t="str">
        <f>IF(ISBLANK(VLOOKUP(TRIM(D271),ALL_SOMIFA!$A$1:$V$2721,12,FALSE)),"",IF(ISERROR(VLOOKUP(TRIM(D271),ALL_SOMIFA!$A$1:$V$2721,12,FALSE))," ",VLOOKUP(TRIM(D271),ALL_SOMIFA!$A$1:$V$2721,12,FALSE)))</f>
        <v xml:space="preserve"> </v>
      </c>
      <c r="P271" t="str">
        <f>IF(ISBLANK(VLOOKUP(TRIM(D271),ALL_SOMIFA!$A$1:$V$2721,13,FALSE)),"",IF(ISERROR(VLOOKUP(TRIM(D271),ALL_SOMIFA!$A$1:$V$2721,13,FALSE))," ",VLOOKUP(TRIM(D271),ALL_SOMIFA!$A$1:$V$2721,13,FALSE)))</f>
        <v xml:space="preserve"> </v>
      </c>
      <c r="Q271" t="str">
        <f>IF(ISBLANK(VLOOKUP(TRIM(D271),ALL_SOMIFA!$A$1:$V$2721,14,FALSE)),"",IF(ISERROR(VLOOKUP(TRIM(D271),ALL_SOMIFA!$A$1:$V$2721,14,FALSE))," ",VLOOKUP(TRIM(D271),ALL_SOMIFA!$A$1:$V$2721,14,FALSE)))</f>
        <v xml:space="preserve"> </v>
      </c>
      <c r="R271" t="str">
        <f>IF(ISBLANK(VLOOKUP(TRIM(D271),ALL_SOMIFA!$A$1:$V$2721,15,FALSE)),"",IF(ISERROR(VLOOKUP(TRIM(D271),ALL_SOMIFA!$A$1:$V$2721,15,FALSE))," ",VLOOKUP(TRIM(D271),ALL_SOMIFA!$A$1:$V$2721,15,FALSE)))</f>
        <v xml:space="preserve"> </v>
      </c>
      <c r="S271" t="str">
        <f>IF(ISBLANK(VLOOKUP(TRIM(D271),ALL_SOMIFA!$A$1:$V$2721,16,FALSE)),"",IF(ISERROR(VLOOKUP(TRIM(D271),ALL_SOMIFA!$A$1:$V$2721,16,FALSE))," ",VLOOKUP(TRIM(D271),ALL_SOMIFA!$A$1:$V$2721,16,FALSE)))</f>
        <v xml:space="preserve"> </v>
      </c>
      <c r="T271" t="str">
        <f>IF(ISBLANK(VLOOKUP(TRIM(D271),ALL_SOMIFA!$A$1:$V$2721,17,FALSE)),"",IF(ISERROR(VLOOKUP(TRIM(D271),ALL_SOMIFA!$A$1:$V$2721,17,FALSE))," ",VLOOKUP(TRIM(D271),ALL_SOMIFA!$A$1:$V$2721,17,FALSE)))</f>
        <v xml:space="preserve"> </v>
      </c>
      <c r="U271" t="str">
        <f>IF(ISBLANK(VLOOKUP(TRIM(D271),ALL_SOMIFA!$A$1:$V$2721,18,FALSE)),"",IF(ISERROR(VLOOKUP(TRIM(D271),ALL_SOMIFA!$A$1:$V$2721,18,FALSE))," ",VLOOKUP(TRIM(D271),ALL_SOMIFA!$A$1:$V$2721,18,FALSE)))</f>
        <v xml:space="preserve"> </v>
      </c>
      <c r="V271" t="str">
        <f>IF(ISBLANK(VLOOKUP(TRIM(D271),ALL_SOMIFA!$A$1:$V$2721,19,FALSE)),"",IF(ISERROR(VLOOKUP(TRIM(D271),ALL_SOMIFA!$A$1:$V$2721,19,FALSE))," ",VLOOKUP(TRIM(D271),ALL_SOMIFA!$A$1:$V$2721,19,FALSE)))</f>
        <v xml:space="preserve"> </v>
      </c>
      <c r="W271" t="str">
        <f>IF(ISBLANK(VLOOKUP(TRIM(D271),ALL_SOMIFA!$A$1:$V$2721,20,FALSE)),"",IF(ISERROR(VLOOKUP(TRIM(D271),ALL_SOMIFA!$A$1:$V$2721,20,FALSE))," ",VLOOKUP(TRIM(D271),ALL_SOMIFA!$A$1:$V$2721,20,FALSE)))</f>
        <v xml:space="preserve"> </v>
      </c>
      <c r="X271" t="str">
        <f>IF(ISBLANK(VLOOKUP(TRIM(D271),ALL_SOMIFA!$A$1:$V$2721,21,FALSE)),"",IF(ISERROR(VLOOKUP(TRIM(D271),ALL_SOMIFA!$A$1:$V$2721,21,FALSE))," ",VLOOKUP(TRIM(D271),ALL_SOMIFA!$A$1:$V$2721,21,FALSE)))</f>
        <v xml:space="preserve"> </v>
      </c>
      <c r="Y271" t="str">
        <f>IF(ISBLANK(VLOOKUP(TRIM(D271),ALL_SOMIFA!$A$1:$V$2721,22,FALSE)),"",IF(ISERROR(VLOOKUP(TRIM(D271),ALL_SOMIFA!$A$1:$V$2721,22,FALSE))," ",VLOOKUP(TRIM(D271),ALL_SOMIFA!$A$1:$V$2721,22,FALSE)))</f>
        <v xml:space="preserve"> </v>
      </c>
    </row>
    <row r="272" spans="1:79" x14ac:dyDescent="0.2">
      <c r="A272" s="34"/>
      <c r="B272" s="34"/>
      <c r="C272" s="141"/>
      <c r="D272" s="22" t="s">
        <v>975</v>
      </c>
      <c r="E272" s="23">
        <v>36675</v>
      </c>
      <c r="F272" s="24" t="s">
        <v>89</v>
      </c>
      <c r="G272" s="22" t="s">
        <v>338</v>
      </c>
      <c r="H272" s="34" t="s">
        <v>397</v>
      </c>
      <c r="I272" s="34" t="s">
        <v>138</v>
      </c>
      <c r="J272" s="18" t="s">
        <v>398</v>
      </c>
      <c r="K272" s="26" t="s">
        <v>402</v>
      </c>
      <c r="L272" s="26" t="s">
        <v>412</v>
      </c>
      <c r="M272" s="34" t="s">
        <v>397</v>
      </c>
      <c r="N272" s="34" t="s">
        <v>134</v>
      </c>
      <c r="O272" s="34" t="s">
        <v>398</v>
      </c>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row>
    <row r="273" spans="1:49" x14ac:dyDescent="0.2">
      <c r="A273" s="33"/>
      <c r="B273" s="33"/>
      <c r="C273" s="141"/>
      <c r="D273" t="s">
        <v>976</v>
      </c>
      <c r="E273" s="40">
        <v>35181</v>
      </c>
      <c r="F273" t="s">
        <v>121</v>
      </c>
      <c r="G273" t="s">
        <v>441</v>
      </c>
      <c r="H273" s="33" t="s">
        <v>397</v>
      </c>
      <c r="I273" s="33" t="s">
        <v>368</v>
      </c>
      <c r="J273" s="18" t="s">
        <v>398</v>
      </c>
      <c r="K273" t="str">
        <f>IF(ISBLANK(VLOOKUP(TRIM(D273),ALL_SOMIFA!$A$1:$V$2721,8,FALSE)),"",IF(ISERROR(VLOOKUP(TRIM(D273),ALL_SOMIFA!$A$1:$V$2721,8,FALSE))," ",VLOOKUP(TRIM(D273),ALL_SOMIFA!$A$1:$V$2721,8,FALSE)))</f>
        <v xml:space="preserve"> </v>
      </c>
      <c r="L273" t="str">
        <f>IF(ISBLANK(VLOOKUP(TRIM(D273),ALL_SOMIFA!$A$1:$V$2721,9,FALSE)),"",IF(ISERROR(VLOOKUP(TRIM(D273),ALL_SOMIFA!$A$1:$V$2721,9,FALSE))," ",VLOOKUP(TRIM(D273),ALL_SOMIFA!$A$1:$V$2721,9,FALSE)))</f>
        <v xml:space="preserve"> </v>
      </c>
      <c r="M273" s="33" t="str">
        <f>IF(ISBLANK(VLOOKUP(TRIM(D273),ALL_SOMIFA!$A$1:$V$2721,10,FALSE)),"",IF(ISERROR(VLOOKUP(TRIM(D273),ALL_SOMIFA!$A$1:$V$2721,10,FALSE))," ",VLOOKUP(TRIM(D273),ALL_SOMIFA!$A$1:$V$2721,10,FALSE)))</f>
        <v xml:space="preserve"> </v>
      </c>
      <c r="N273" s="33" t="str">
        <f>IF(ISBLANK(VLOOKUP(TRIM(D273),ALL_SOMIFA!$A$1:$V$2721,11,FALSE)),"",IF(ISERROR(VLOOKUP(TRIM(D273),ALL_SOMIFA!$A$1:$V$2721,11,FALSE))," ",VLOOKUP(TRIM(D273),ALL_SOMIFA!$A$1:$V$2721,11,FALSE)))</f>
        <v xml:space="preserve"> </v>
      </c>
      <c r="O273" s="33" t="str">
        <f>IF(ISBLANK(VLOOKUP(TRIM(D273),ALL_SOMIFA!$A$1:$V$2721,12,FALSE)),"",IF(ISERROR(VLOOKUP(TRIM(D273),ALL_SOMIFA!$A$1:$V$2721,12,FALSE))," ",VLOOKUP(TRIM(D273),ALL_SOMIFA!$A$1:$V$2721,12,FALSE)))</f>
        <v xml:space="preserve"> </v>
      </c>
      <c r="P273" t="str">
        <f>IF(ISBLANK(VLOOKUP(TRIM(D273),ALL_SOMIFA!$A$1:$V$2721,13,FALSE)),"",IF(ISERROR(VLOOKUP(TRIM(D273),ALL_SOMIFA!$A$1:$V$2721,13,FALSE))," ",VLOOKUP(TRIM(D273),ALL_SOMIFA!$A$1:$V$2721,13,FALSE)))</f>
        <v xml:space="preserve"> </v>
      </c>
      <c r="Q273" t="str">
        <f>IF(ISBLANK(VLOOKUP(TRIM(D273),ALL_SOMIFA!$A$1:$V$2721,14,FALSE)),"",IF(ISERROR(VLOOKUP(TRIM(D273),ALL_SOMIFA!$A$1:$V$2721,14,FALSE))," ",VLOOKUP(TRIM(D273),ALL_SOMIFA!$A$1:$V$2721,14,FALSE)))</f>
        <v xml:space="preserve"> </v>
      </c>
      <c r="R273" t="str">
        <f>IF(ISBLANK(VLOOKUP(TRIM(D273),ALL_SOMIFA!$A$1:$V$2721,15,FALSE)),"",IF(ISERROR(VLOOKUP(TRIM(D273),ALL_SOMIFA!$A$1:$V$2721,15,FALSE))," ",VLOOKUP(TRIM(D273),ALL_SOMIFA!$A$1:$V$2721,15,FALSE)))</f>
        <v xml:space="preserve"> </v>
      </c>
      <c r="S273" t="str">
        <f>IF(ISBLANK(VLOOKUP(TRIM(D273),ALL_SOMIFA!$A$1:$V$2721,16,FALSE)),"",IF(ISERROR(VLOOKUP(TRIM(D273),ALL_SOMIFA!$A$1:$V$2721,16,FALSE))," ",VLOOKUP(TRIM(D273),ALL_SOMIFA!$A$1:$V$2721,16,FALSE)))</f>
        <v xml:space="preserve"> </v>
      </c>
      <c r="T273" t="str">
        <f>IF(ISBLANK(VLOOKUP(TRIM(D273),ALL_SOMIFA!$A$1:$V$2721,17,FALSE)),"",IF(ISERROR(VLOOKUP(TRIM(D273),ALL_SOMIFA!$A$1:$V$2721,17,FALSE))," ",VLOOKUP(TRIM(D273),ALL_SOMIFA!$A$1:$V$2721,17,FALSE)))</f>
        <v xml:space="preserve"> </v>
      </c>
      <c r="U273" t="str">
        <f>IF(ISBLANK(VLOOKUP(TRIM(D273),ALL_SOMIFA!$A$1:$V$2721,18,FALSE)),"",IF(ISERROR(VLOOKUP(TRIM(D273),ALL_SOMIFA!$A$1:$V$2721,18,FALSE))," ",VLOOKUP(TRIM(D273),ALL_SOMIFA!$A$1:$V$2721,18,FALSE)))</f>
        <v xml:space="preserve"> </v>
      </c>
      <c r="V273" t="str">
        <f>IF(ISBLANK(VLOOKUP(TRIM(D273),ALL_SOMIFA!$A$1:$V$2721,19,FALSE)),"",IF(ISERROR(VLOOKUP(TRIM(D273),ALL_SOMIFA!$A$1:$V$2721,19,FALSE))," ",VLOOKUP(TRIM(D273),ALL_SOMIFA!$A$1:$V$2721,19,FALSE)))</f>
        <v xml:space="preserve"> </v>
      </c>
      <c r="W273" t="str">
        <f>IF(ISBLANK(VLOOKUP(TRIM(D273),ALL_SOMIFA!$A$1:$V$2721,20,FALSE)),"",IF(ISERROR(VLOOKUP(TRIM(D273),ALL_SOMIFA!$A$1:$V$2721,20,FALSE))," ",VLOOKUP(TRIM(D273),ALL_SOMIFA!$A$1:$V$2721,20,FALSE)))</f>
        <v xml:space="preserve"> </v>
      </c>
      <c r="X273" t="str">
        <f>IF(ISBLANK(VLOOKUP(TRIM(D273),ALL_SOMIFA!$A$1:$V$2721,21,FALSE)),"",IF(ISERROR(VLOOKUP(TRIM(D273),ALL_SOMIFA!$A$1:$V$2721,21,FALSE))," ",VLOOKUP(TRIM(D273),ALL_SOMIFA!$A$1:$V$2721,21,FALSE)))</f>
        <v xml:space="preserve"> </v>
      </c>
      <c r="Y273" t="str">
        <f>IF(ISBLANK(VLOOKUP(TRIM(D273),ALL_SOMIFA!$A$1:$V$2721,22,FALSE)),"",IF(ISERROR(VLOOKUP(TRIM(D273),ALL_SOMIFA!$A$1:$V$2721,22,FALSE))," ",VLOOKUP(TRIM(D273),ALL_SOMIFA!$A$1:$V$2721,22,FALSE)))</f>
        <v xml:space="preserve"> </v>
      </c>
    </row>
    <row r="274" spans="1:49" x14ac:dyDescent="0.2">
      <c r="A274" s="18"/>
      <c r="B274" s="18"/>
      <c r="C274" s="141"/>
      <c r="D274" s="19"/>
      <c r="E274" s="20"/>
      <c r="F274" s="19"/>
      <c r="G274" s="19"/>
      <c r="H274" s="18"/>
      <c r="I274" s="18"/>
      <c r="J274" s="18"/>
      <c r="K274"/>
      <c r="L274"/>
      <c r="M274" s="18"/>
      <c r="N274" s="18"/>
      <c r="O274" s="18"/>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row>
    <row r="275" spans="1:49" s="25" customFormat="1" ht="12.75" customHeight="1" x14ac:dyDescent="0.2">
      <c r="A275" s="18"/>
      <c r="B275" s="18"/>
      <c r="C275" s="141"/>
      <c r="D275" s="26" t="s">
        <v>978</v>
      </c>
      <c r="E275" s="27">
        <v>36025</v>
      </c>
      <c r="F275" s="26" t="s">
        <v>448</v>
      </c>
      <c r="G275" s="26" t="s">
        <v>979</v>
      </c>
      <c r="H275" s="18"/>
      <c r="I275" s="18"/>
      <c r="J275" s="18"/>
      <c r="K275"/>
      <c r="M275" s="18"/>
      <c r="N275" s="18"/>
      <c r="O275" s="18"/>
      <c r="P275" s="19"/>
      <c r="Q275" s="27"/>
      <c r="R275" s="27"/>
      <c r="S275" s="27"/>
      <c r="T275" s="27"/>
      <c r="U275" s="29"/>
    </row>
    <row r="276" spans="1:49" ht="12.75" customHeight="1" x14ac:dyDescent="0.2">
      <c r="A276" s="18"/>
      <c r="B276" s="18"/>
      <c r="C276" s="141"/>
      <c r="D276" s="19" t="s">
        <v>980</v>
      </c>
      <c r="E276" s="20">
        <v>36054</v>
      </c>
      <c r="F276" s="26" t="s">
        <v>149</v>
      </c>
      <c r="G276" s="30" t="s">
        <v>756</v>
      </c>
      <c r="H276" s="18" t="s">
        <v>981</v>
      </c>
      <c r="I276" s="18" t="s">
        <v>84</v>
      </c>
      <c r="J276" s="18"/>
      <c r="K276" s="26" t="s">
        <v>982</v>
      </c>
      <c r="L276" s="26" t="s">
        <v>983</v>
      </c>
      <c r="M276" s="18" t="s">
        <v>982</v>
      </c>
      <c r="N276" s="18" t="s">
        <v>316</v>
      </c>
      <c r="O276" s="18" t="s">
        <v>984</v>
      </c>
      <c r="P276" s="19" t="s">
        <v>985</v>
      </c>
      <c r="Q276" s="19" t="s">
        <v>103</v>
      </c>
      <c r="R276" s="19" t="s">
        <v>316</v>
      </c>
      <c r="S276" s="30" t="s">
        <v>986</v>
      </c>
      <c r="T276" s="19"/>
      <c r="U276" s="19"/>
      <c r="V276" s="30"/>
      <c r="W276" s="19"/>
      <c r="X276" s="19"/>
      <c r="Y276" s="30"/>
      <c r="Z276" s="19"/>
      <c r="AA276" s="19"/>
      <c r="AB276" s="30"/>
      <c r="AC276" s="19"/>
      <c r="AD276" s="19"/>
      <c r="AE276" s="19"/>
      <c r="AF276" s="19"/>
      <c r="AG276" s="19"/>
      <c r="AH276" s="19"/>
      <c r="AI276" s="19"/>
      <c r="AJ276" s="19"/>
      <c r="AK276" s="19"/>
      <c r="AL276" s="19"/>
      <c r="AM276" s="19"/>
      <c r="AN276" s="19"/>
      <c r="AO276" s="19"/>
      <c r="AP276" s="19"/>
      <c r="AQ276" s="19"/>
      <c r="AR276" s="19"/>
      <c r="AS276" s="19"/>
      <c r="AT276" s="19"/>
      <c r="AU276" s="19"/>
      <c r="AV276" s="19"/>
      <c r="AW276" s="19"/>
    </row>
    <row r="277" spans="1:49" s="25" customFormat="1" x14ac:dyDescent="0.2">
      <c r="A277" s="18" t="s">
        <v>450</v>
      </c>
      <c r="B277" s="18" t="s">
        <v>215</v>
      </c>
      <c r="C277" s="141"/>
      <c r="D277" s="19" t="s">
        <v>988</v>
      </c>
      <c r="E277" s="20">
        <v>34363</v>
      </c>
      <c r="F277" s="19" t="s">
        <v>423</v>
      </c>
      <c r="G277" s="19" t="s">
        <v>753</v>
      </c>
      <c r="H277" s="18" t="s">
        <v>453</v>
      </c>
      <c r="I277" s="18" t="s">
        <v>220</v>
      </c>
      <c r="J277" s="18"/>
      <c r="K277" s="26" t="s">
        <v>450</v>
      </c>
      <c r="L277" s="26"/>
      <c r="M277" s="18" t="s">
        <v>450</v>
      </c>
      <c r="N277" s="18" t="s">
        <v>215</v>
      </c>
      <c r="O277" s="18"/>
      <c r="P277" s="19"/>
      <c r="Q277" s="19" t="s">
        <v>453</v>
      </c>
      <c r="R277" s="19" t="s">
        <v>215</v>
      </c>
      <c r="S277" s="19" t="s">
        <v>86</v>
      </c>
      <c r="T277" s="19" t="s">
        <v>450</v>
      </c>
      <c r="U277" s="19" t="s">
        <v>215</v>
      </c>
      <c r="V277" s="19">
        <v>0</v>
      </c>
      <c r="W277" s="19" t="s">
        <v>450</v>
      </c>
      <c r="X277" s="19" t="s">
        <v>215</v>
      </c>
      <c r="Y277" s="19">
        <v>0</v>
      </c>
      <c r="Z277" s="19" t="s">
        <v>450</v>
      </c>
      <c r="AA277" s="19" t="s">
        <v>215</v>
      </c>
      <c r="AB277" s="19">
        <v>0</v>
      </c>
      <c r="AC277" s="19">
        <v>0</v>
      </c>
      <c r="AD277" s="19">
        <v>0</v>
      </c>
      <c r="AE277" s="19">
        <v>0</v>
      </c>
      <c r="AF277" s="19">
        <v>0</v>
      </c>
      <c r="AG277" s="19">
        <v>0</v>
      </c>
      <c r="AH277" s="19">
        <v>0</v>
      </c>
      <c r="AI277" s="19">
        <v>0</v>
      </c>
      <c r="AJ277" s="19">
        <v>0</v>
      </c>
      <c r="AK277" s="19">
        <v>0</v>
      </c>
      <c r="AL277" s="19">
        <v>0</v>
      </c>
      <c r="AM277" s="19">
        <v>0</v>
      </c>
      <c r="AN277" s="19">
        <v>0</v>
      </c>
      <c r="AO277" s="19">
        <v>0</v>
      </c>
      <c r="AP277" s="19">
        <v>0</v>
      </c>
      <c r="AQ277" s="19">
        <v>0</v>
      </c>
      <c r="AR277" s="19">
        <v>0</v>
      </c>
      <c r="AS277" s="19">
        <v>0</v>
      </c>
      <c r="AT277" s="19">
        <v>0</v>
      </c>
      <c r="AU277" s="19">
        <v>0</v>
      </c>
      <c r="AV277" s="19">
        <v>0</v>
      </c>
      <c r="AW277" s="19">
        <v>0</v>
      </c>
    </row>
    <row r="278" spans="1:49" s="25" customFormat="1" x14ac:dyDescent="0.2">
      <c r="A278" s="44" t="s">
        <v>445</v>
      </c>
      <c r="B278" s="44" t="s">
        <v>215</v>
      </c>
      <c r="C278" s="141"/>
      <c r="D278" s="19" t="s">
        <v>989</v>
      </c>
      <c r="E278" s="20">
        <v>35381</v>
      </c>
      <c r="F278" s="28" t="s">
        <v>198</v>
      </c>
      <c r="G278" s="28" t="s">
        <v>990</v>
      </c>
      <c r="H278" s="44" t="s">
        <v>449</v>
      </c>
      <c r="I278" s="44" t="s">
        <v>220</v>
      </c>
      <c r="J278" s="18"/>
      <c r="K278" s="26" t="s">
        <v>445</v>
      </c>
      <c r="L278" s="26"/>
      <c r="M278" s="44" t="s">
        <v>445</v>
      </c>
      <c r="N278" s="44" t="s">
        <v>396</v>
      </c>
      <c r="O278" s="44">
        <v>0</v>
      </c>
      <c r="P278" s="19"/>
      <c r="Q278" s="19" t="s">
        <v>449</v>
      </c>
      <c r="R278" s="19" t="s">
        <v>395</v>
      </c>
      <c r="S278" s="37" t="str">
        <f>IF(ISERROR(VLOOKUP(TRIM(D278),#REF!,8,FALSE())),"",VLOOKUP(TRIM(D278),#REF!,8,FALSE()))</f>
        <v/>
      </c>
    </row>
    <row r="279" spans="1:49" x14ac:dyDescent="0.2">
      <c r="A279" s="18"/>
      <c r="B279" s="18"/>
      <c r="C279" s="141"/>
      <c r="D279" s="19"/>
      <c r="E279" s="20"/>
      <c r="F279" s="19"/>
      <c r="G279" s="19"/>
      <c r="H279" s="18"/>
      <c r="I279" s="18"/>
      <c r="J279" s="18"/>
      <c r="K279" s="26"/>
      <c r="L279" s="26"/>
      <c r="M279" s="18"/>
      <c r="N279" s="18"/>
      <c r="O279" s="18"/>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row>
    <row r="280" spans="1:49" s="19" customFormat="1" x14ac:dyDescent="0.2">
      <c r="A280" s="18"/>
      <c r="B280" s="18"/>
      <c r="C280" s="138"/>
      <c r="E280" s="10" t="s">
        <v>76</v>
      </c>
      <c r="F280" s="11" t="s">
        <v>77</v>
      </c>
      <c r="G280" s="11" t="s">
        <v>78</v>
      </c>
      <c r="H280" s="92" t="s">
        <v>79</v>
      </c>
      <c r="I280" s="18"/>
      <c r="J280" s="18"/>
      <c r="K280" s="18"/>
      <c r="L280" s="11"/>
      <c r="M280" s="8"/>
      <c r="N280" s="16" t="str">
        <f>IF(ISERROR(VLOOKUP(TRIM(B280),#REF!,11,FALSE())),"",VLOOKUP(TRIM(B280),#REF!,11,FALSE()))</f>
        <v/>
      </c>
      <c r="O280" s="16" t="str">
        <f>IF(ISERROR(VLOOKUP(TRIM(B280),#REF!,12,FALSE())),"",VLOOKUP(TRIM(B280),#REF!,12,FALSE()))</f>
        <v/>
      </c>
      <c r="P280" s="16" t="str">
        <f>IF(ISERROR(VLOOKUP(TRIM(B280),#REF!,13,FALSE())),"",VLOOKUP(TRIM(B280),#REF!,13,FALSE()))</f>
        <v/>
      </c>
      <c r="Q280" s="16" t="str">
        <f>IF(ISERROR(VLOOKUP(TRIM(B280),#REF!,14,FALSE())),"",VLOOKUP(TRIM(B280),#REF!,14,FALSE()))</f>
        <v/>
      </c>
      <c r="R280" s="16" t="str">
        <f>IF(ISERROR(VLOOKUP(TRIM(B280),#REF!,15,FALSE())),"",VLOOKUP(TRIM(B280),#REF!,15,FALSE()))</f>
        <v/>
      </c>
      <c r="S280" s="16" t="str">
        <f>IF(ISERROR(VLOOKUP(TRIM(B280),#REF!,16,FALSE())),"",VLOOKUP(TRIM(B280),#REF!,16,FALSE()))</f>
        <v/>
      </c>
      <c r="U280" s="8"/>
      <c r="W280" t="str">
        <f>IF(ISERROR(VLOOKUP(TRIM(B280),#REF!,20,FALSE())),"",VLOOKUP(TRIM(B280),#REF!,20,FALSE()))</f>
        <v/>
      </c>
      <c r="X280" t="str">
        <f>IF(ISERROR(VLOOKUP(TRIM(B280),#REF!,21,FALSE())),"",VLOOKUP(TRIM(B280),#REF!,21,FALSE()))</f>
        <v/>
      </c>
      <c r="Y280" t="str">
        <f>IF(ISERROR(VLOOKUP(TRIM(B280),#REF!,22,FALSE())),"",VLOOKUP(TRIM(B280),#REF!,22,FALSE()))</f>
        <v/>
      </c>
      <c r="Z280" t="str">
        <f>IF(ISERROR(VLOOKUP(TRIM(B280),#REF!,20,FALSE())),"",VLOOKUP(TRIM(B280),#REF!,20,FALSE()))</f>
        <v/>
      </c>
      <c r="AA280" t="str">
        <f>IF(ISERROR(VLOOKUP(TRIM(B280),#REF!,21,FALSE())),"",VLOOKUP(TRIM(B280),#REF!,21,FALSE()))</f>
        <v/>
      </c>
      <c r="AB280" t="str">
        <f>IF(ISERROR(VLOOKUP(TRIM(B280),#REF!,22,FALSE())),"",VLOOKUP(TRIM(B280),#REF!,22,FALSE()))</f>
        <v/>
      </c>
      <c r="AC280" t="str">
        <f>IF(ISERROR(VLOOKUP(TRIM(B280),#REF!,23,FALSE())),"",VLOOKUP(TRIM(B280),#REF!,23,FALSE()))</f>
        <v/>
      </c>
      <c r="AD280" t="str">
        <f>IF(ISERROR(VLOOKUP(TRIM(B280),#REF!,24,FALSE())),"",VLOOKUP(TRIM(B280),#REF!,24,FALSE()))</f>
        <v/>
      </c>
      <c r="AE280" t="str">
        <f>IF(ISERROR(VLOOKUP(TRIM(B280),#REF!,25,FALSE())),"",VLOOKUP(TRIM(B280),#REF!,25,FALSE()))</f>
        <v/>
      </c>
      <c r="AP280" s="8"/>
      <c r="AQ280" s="8"/>
      <c r="AS280" s="8"/>
    </row>
    <row r="281" spans="1:49" s="19" customFormat="1" ht="18" customHeight="1" x14ac:dyDescent="0.25">
      <c r="A281" s="12" t="s">
        <v>5440</v>
      </c>
      <c r="C281" s="143"/>
      <c r="E281" s="13">
        <f>COUNTA(D284:D348)</f>
        <v>56</v>
      </c>
      <c r="F281" s="14">
        <f>COUNTIF(A284:A348,"*HB*")</f>
        <v>4</v>
      </c>
      <c r="G281" s="14">
        <f>COUNTIF(A284:A348,"*KR*")+COUNTIF(A284:A348,"*LK*")</f>
        <v>3</v>
      </c>
      <c r="H281" s="51">
        <f>COUNTIF(A284:A348,"*PR*")+COUNTIF(A284:A348,"*LP*")</f>
        <v>0</v>
      </c>
      <c r="I281" s="41"/>
      <c r="L281" s="14"/>
      <c r="M281" s="7"/>
      <c r="N281" s="16" t="str">
        <f>IF(ISERROR(VLOOKUP(TRIM(B281),#REF!,11,FALSE())),"",VLOOKUP(TRIM(B281),#REF!,11,FALSE()))</f>
        <v/>
      </c>
      <c r="O281" s="16" t="str">
        <f>IF(ISERROR(VLOOKUP(TRIM(B281),#REF!,12,FALSE())),"",VLOOKUP(TRIM(B281),#REF!,12,FALSE()))</f>
        <v/>
      </c>
      <c r="P281" s="16" t="str">
        <f>IF(ISERROR(VLOOKUP(TRIM(B281),#REF!,13,FALSE())),"",VLOOKUP(TRIM(B281),#REF!,13,FALSE()))</f>
        <v/>
      </c>
      <c r="Q281" s="16" t="str">
        <f>IF(ISERROR(VLOOKUP(TRIM(B281),#REF!,14,FALSE())),"",VLOOKUP(TRIM(B281),#REF!,14,FALSE()))</f>
        <v/>
      </c>
      <c r="R281" s="16" t="str">
        <f>IF(ISERROR(VLOOKUP(TRIM(B281),#REF!,15,FALSE())),"",VLOOKUP(TRIM(B281),#REF!,15,FALSE()))</f>
        <v/>
      </c>
      <c r="S281" s="16" t="str">
        <f>IF(ISERROR(VLOOKUP(TRIM(B281),#REF!,16,FALSE())),"",VLOOKUP(TRIM(B281),#REF!,16,FALSE()))</f>
        <v/>
      </c>
      <c r="T281" s="15"/>
      <c r="U281" s="8"/>
      <c r="W281" t="str">
        <f>IF(ISERROR(VLOOKUP(TRIM(B281),#REF!,20,FALSE())),"",VLOOKUP(TRIM(B281),#REF!,20,FALSE()))</f>
        <v/>
      </c>
      <c r="X281" t="str">
        <f>IF(ISERROR(VLOOKUP(TRIM(B281),#REF!,21,FALSE())),"",VLOOKUP(TRIM(B281),#REF!,21,FALSE()))</f>
        <v/>
      </c>
      <c r="Y281" t="str">
        <f>IF(ISERROR(VLOOKUP(TRIM(B281),#REF!,22,FALSE())),"",VLOOKUP(TRIM(B281),#REF!,22,FALSE()))</f>
        <v/>
      </c>
      <c r="Z281" t="str">
        <f>IF(ISERROR(VLOOKUP(TRIM(B281),#REF!,20,FALSE())),"",VLOOKUP(TRIM(B281),#REF!,20,FALSE()))</f>
        <v/>
      </c>
      <c r="AA281" t="str">
        <f>IF(ISERROR(VLOOKUP(TRIM(B281),#REF!,21,FALSE())),"",VLOOKUP(TRIM(B281),#REF!,21,FALSE()))</f>
        <v/>
      </c>
      <c r="AB281" t="str">
        <f>IF(ISERROR(VLOOKUP(TRIM(B281),#REF!,22,FALSE())),"",VLOOKUP(TRIM(B281),#REF!,22,FALSE()))</f>
        <v/>
      </c>
      <c r="AC281" t="str">
        <f>IF(ISERROR(VLOOKUP(TRIM(B281),#REF!,23,FALSE())),"",VLOOKUP(TRIM(B281),#REF!,23,FALSE()))</f>
        <v/>
      </c>
      <c r="AD281" t="str">
        <f>IF(ISERROR(VLOOKUP(TRIM(B281),#REF!,24,FALSE())),"",VLOOKUP(TRIM(B281),#REF!,24,FALSE()))</f>
        <v/>
      </c>
      <c r="AE281" t="str">
        <f>IF(ISERROR(VLOOKUP(TRIM(B281),#REF!,25,FALSE())),"",VLOOKUP(TRIM(B281),#REF!,25,FALSE()))</f>
        <v/>
      </c>
      <c r="AO281" s="15"/>
      <c r="AP281" s="8"/>
      <c r="AQ281" s="8"/>
      <c r="AS281" s="8"/>
    </row>
    <row r="282" spans="1:49" x14ac:dyDescent="0.2">
      <c r="A282" s="16" t="s">
        <v>5441</v>
      </c>
      <c r="B282" s="16"/>
      <c r="C282" s="141"/>
      <c r="F282" s="8"/>
      <c r="G282" s="8"/>
      <c r="H282" s="36"/>
      <c r="I282" s="16"/>
      <c r="J282" s="16"/>
      <c r="K282" s="16"/>
      <c r="L282" s="26" t="str">
        <f>IF(ISERROR(VLOOKUP(TRIM(D282),#REF!,8,FALSE())),"",VLOOKUP(TRIM(D282),#REF!,8,FALSE()))</f>
        <v/>
      </c>
      <c r="M282" s="8"/>
      <c r="N282" s="8"/>
      <c r="O282" s="16"/>
      <c r="P282" s="16" t="str">
        <f>IF(ISERROR(VLOOKUP(TRIM(D282),#REF!,11,FALSE())),"",VLOOKUP(TRIM(D282),#REF!,11,FALSE()))</f>
        <v/>
      </c>
      <c r="Q282" s="16" t="str">
        <f>IF(ISERROR(VLOOKUP(TRIM(D282),#REF!,12,FALSE())),"",VLOOKUP(TRIM(D282),#REF!,12,FALSE()))</f>
        <v/>
      </c>
      <c r="R282" s="16" t="str">
        <f>IF(ISERROR(VLOOKUP(TRIM(D282),#REF!,13,FALSE())),"",VLOOKUP(TRIM(D282),#REF!,13,FALSE()))</f>
        <v/>
      </c>
      <c r="S282" s="16" t="str">
        <f>IF(ISERROR(VLOOKUP(TRIM(D282),#REF!,14,FALSE())),"",VLOOKUP(TRIM(D282),#REF!,14,FALSE()))</f>
        <v/>
      </c>
      <c r="T282" s="16" t="str">
        <f>IF(ISERROR(VLOOKUP(TRIM(D282),#REF!,15,FALSE())),"",VLOOKUP(TRIM(D282),#REF!,15,FALSE()))</f>
        <v/>
      </c>
      <c r="U282" s="16" t="str">
        <f>IF(ISERROR(VLOOKUP(TRIM(D282),#REF!,16,FALSE())),"",VLOOKUP(TRIM(D282),#REF!,16,FALSE()))</f>
        <v/>
      </c>
      <c r="V282" s="16"/>
      <c r="W282" s="8"/>
      <c r="X282" s="8"/>
      <c r="Y282" t="str">
        <f>IF(ISERROR(VLOOKUP(TRIM(D282),#REF!,20,FALSE())),"",VLOOKUP(TRIM(D282),#REF!,20,FALSE()))</f>
        <v/>
      </c>
      <c r="Z282" t="str">
        <f>IF(ISERROR(VLOOKUP(TRIM(D282),#REF!,21,FALSE())),"",VLOOKUP(TRIM(D282),#REF!,21,FALSE()))</f>
        <v/>
      </c>
      <c r="AA282" t="str">
        <f>IF(ISERROR(VLOOKUP(TRIM(D282),#REF!,22,FALSE())),"",VLOOKUP(TRIM(D282),#REF!,22,FALSE()))</f>
        <v/>
      </c>
      <c r="AB282" t="str">
        <f>IF(ISERROR(VLOOKUP(TRIM(D282),#REF!,20,FALSE())),"",VLOOKUP(TRIM(D282),#REF!,20,FALSE()))</f>
        <v/>
      </c>
      <c r="AC282" t="str">
        <f>IF(ISERROR(VLOOKUP(TRIM(D282),#REF!,21,FALSE())),"",VLOOKUP(TRIM(D282),#REF!,21,FALSE()))</f>
        <v/>
      </c>
      <c r="AD282" t="str">
        <f>IF(ISERROR(VLOOKUP(TRIM(D282),#REF!,22,FALSE())),"",VLOOKUP(TRIM(D282),#REF!,22,FALSE()))</f>
        <v/>
      </c>
      <c r="AE282" t="str">
        <f>IF(ISERROR(VLOOKUP(TRIM(D282),#REF!,23,FALSE())),"",VLOOKUP(TRIM(D282),#REF!,23,FALSE()))</f>
        <v/>
      </c>
      <c r="AF282" t="str">
        <f>IF(ISERROR(VLOOKUP(TRIM(D282),#REF!,24,FALSE())),"",VLOOKUP(TRIM(D282),#REF!,24,FALSE()))</f>
        <v/>
      </c>
      <c r="AG282" t="str">
        <f>IF(ISERROR(VLOOKUP(TRIM(D282),#REF!,25,FALSE())),"",VLOOKUP(TRIM(D282),#REF!,25,FALSE()))</f>
        <v/>
      </c>
      <c r="AR282" s="8"/>
      <c r="AS282" s="8"/>
    </row>
    <row r="283" spans="1:49" s="19" customFormat="1" x14ac:dyDescent="0.2">
      <c r="A283" s="145"/>
      <c r="C283" s="141"/>
      <c r="E283" s="39"/>
      <c r="H283" s="145"/>
      <c r="J283" s="18"/>
      <c r="K283" s="26"/>
      <c r="L283" s="26"/>
    </row>
    <row r="284" spans="1:49" s="19" customFormat="1" ht="12.75" customHeight="1" x14ac:dyDescent="0.2">
      <c r="A284" s="31" t="s">
        <v>80</v>
      </c>
      <c r="B284" s="32" t="s">
        <v>170</v>
      </c>
      <c r="C284" s="142"/>
      <c r="D284" s="19" t="s">
        <v>995</v>
      </c>
      <c r="E284" s="27">
        <v>37067</v>
      </c>
      <c r="F284" s="28" t="s">
        <v>996</v>
      </c>
      <c r="G284" s="28" t="s">
        <v>98</v>
      </c>
      <c r="H284" s="31" t="s">
        <v>80</v>
      </c>
      <c r="I284" s="32" t="s">
        <v>175</v>
      </c>
      <c r="J284" s="18" t="s">
        <v>997</v>
      </c>
      <c r="K284" s="26" t="s">
        <v>80</v>
      </c>
      <c r="L284" s="26"/>
      <c r="M284" s="33"/>
      <c r="N284" s="33"/>
      <c r="O284" s="33"/>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row>
    <row r="285" spans="1:49" s="19" customFormat="1" ht="12.75" customHeight="1" x14ac:dyDescent="0.2">
      <c r="A285" s="31"/>
      <c r="B285" s="32"/>
      <c r="C285" s="141"/>
      <c r="D285" s="19" t="s">
        <v>991</v>
      </c>
      <c r="E285" s="27">
        <v>37398</v>
      </c>
      <c r="F285" s="28" t="s">
        <v>992</v>
      </c>
      <c r="G285" s="28" t="s">
        <v>993</v>
      </c>
      <c r="H285" s="31" t="s">
        <v>87</v>
      </c>
      <c r="I285" s="32" t="s">
        <v>285</v>
      </c>
      <c r="J285" s="18" t="s">
        <v>994</v>
      </c>
      <c r="K285" s="26" t="s">
        <v>80</v>
      </c>
      <c r="L285" s="26"/>
      <c r="M285" s="33"/>
      <c r="N285" s="33"/>
      <c r="O285" s="33"/>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row>
    <row r="286" spans="1:49" s="25" customFormat="1" x14ac:dyDescent="0.2">
      <c r="A286" s="19"/>
      <c r="B286" s="19"/>
      <c r="C286" s="141"/>
      <c r="D286" s="19"/>
      <c r="E286" s="39"/>
      <c r="F286" s="19"/>
      <c r="G286" s="19"/>
      <c r="H286" s="19"/>
      <c r="I286" s="19"/>
      <c r="J286" s="18"/>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row>
    <row r="287" spans="1:49" s="19" customFormat="1" x14ac:dyDescent="0.2">
      <c r="A287" s="21" t="s">
        <v>103</v>
      </c>
      <c r="B287" s="21" t="s">
        <v>185</v>
      </c>
      <c r="C287" s="141" t="s">
        <v>998</v>
      </c>
      <c r="D287" s="19" t="s">
        <v>999</v>
      </c>
      <c r="E287" s="20">
        <v>35837</v>
      </c>
      <c r="F287" s="19" t="s">
        <v>1000</v>
      </c>
      <c r="G287" s="19" t="s">
        <v>1001</v>
      </c>
      <c r="H287" s="21" t="s">
        <v>103</v>
      </c>
      <c r="I287" s="21" t="s">
        <v>368</v>
      </c>
      <c r="J287" s="18" t="s">
        <v>1002</v>
      </c>
      <c r="K287" s="26" t="s">
        <v>103</v>
      </c>
      <c r="L287" s="26" t="s">
        <v>1003</v>
      </c>
      <c r="M287" s="21" t="s">
        <v>103</v>
      </c>
      <c r="N287" s="21" t="s">
        <v>583</v>
      </c>
      <c r="O287" s="21" t="s">
        <v>1004</v>
      </c>
      <c r="P287" s="19" t="s">
        <v>1005</v>
      </c>
      <c r="Q287" s="19" t="s">
        <v>103</v>
      </c>
      <c r="R287" s="19" t="s">
        <v>583</v>
      </c>
      <c r="S287" s="19" t="s">
        <v>1006</v>
      </c>
      <c r="T287" s="19" t="s">
        <v>103</v>
      </c>
      <c r="U287" s="19" t="s">
        <v>331</v>
      </c>
      <c r="V287" s="19" t="s">
        <v>1007</v>
      </c>
    </row>
    <row r="288" spans="1:49" x14ac:dyDescent="0.2">
      <c r="A288" t="s">
        <v>103</v>
      </c>
      <c r="B288" t="s">
        <v>434</v>
      </c>
      <c r="C288" s="141" t="s">
        <v>1011</v>
      </c>
      <c r="D288" t="s">
        <v>1012</v>
      </c>
      <c r="E288" s="40">
        <v>36855</v>
      </c>
      <c r="F288" t="s">
        <v>1013</v>
      </c>
      <c r="G288" s="22" t="s">
        <v>506</v>
      </c>
      <c r="H288" t="s">
        <v>100</v>
      </c>
      <c r="I288" t="s">
        <v>239</v>
      </c>
      <c r="J288" s="18" t="s">
        <v>1014</v>
      </c>
      <c r="K288" t="str">
        <f>IF(ISBLANK(VLOOKUP(TRIM(D288),ALL_SOMIFA!$A$1:$V$2721,8,FALSE)),"",IF(ISERROR(VLOOKUP(TRIM(D288),ALL_SOMIFA!$A$1:$V$2721,8,FALSE))," ",VLOOKUP(TRIM(D288),ALL_SOMIFA!$A$1:$V$2721,8,FALSE)))</f>
        <v xml:space="preserve"> </v>
      </c>
      <c r="L288" t="str">
        <f>IF(ISBLANK(VLOOKUP(TRIM(D288),ALL_SOMIFA!$A$1:$V$2721,9,FALSE)),"",IF(ISERROR(VLOOKUP(TRIM(D288),ALL_SOMIFA!$A$1:$V$2721,9,FALSE))," ",VLOOKUP(TRIM(D288),ALL_SOMIFA!$A$1:$V$2721,9,FALSE)))</f>
        <v xml:space="preserve"> </v>
      </c>
      <c r="M288" t="str">
        <f>IF(ISBLANK(VLOOKUP(TRIM(D288),ALL_SOMIFA!$A$1:$V$2721,10,FALSE)),"",IF(ISERROR(VLOOKUP(TRIM(D288),ALL_SOMIFA!$A$1:$V$2721,10,FALSE))," ",VLOOKUP(TRIM(D288),ALL_SOMIFA!$A$1:$V$2721,10,FALSE)))</f>
        <v xml:space="preserve"> </v>
      </c>
      <c r="N288" t="str">
        <f>IF(ISBLANK(VLOOKUP(TRIM(D288),ALL_SOMIFA!$A$1:$V$2721,11,FALSE)),"",IF(ISERROR(VLOOKUP(TRIM(D288),ALL_SOMIFA!$A$1:$V$2721,11,FALSE))," ",VLOOKUP(TRIM(D288),ALL_SOMIFA!$A$1:$V$2721,11,FALSE)))</f>
        <v xml:space="preserve"> </v>
      </c>
      <c r="O288" t="str">
        <f>IF(ISBLANK(VLOOKUP(TRIM(D288),ALL_SOMIFA!$A$1:$V$2721,12,FALSE)),"",IF(ISERROR(VLOOKUP(TRIM(D288),ALL_SOMIFA!$A$1:$V$2721,12,FALSE))," ",VLOOKUP(TRIM(D288),ALL_SOMIFA!$A$1:$V$2721,12,FALSE)))</f>
        <v xml:space="preserve"> </v>
      </c>
      <c r="P288" t="str">
        <f>IF(ISBLANK(VLOOKUP(TRIM(D288),ALL_SOMIFA!$A$1:$V$2721,13,FALSE)),"",IF(ISERROR(VLOOKUP(TRIM(D288),ALL_SOMIFA!$A$1:$V$2721,13,FALSE))," ",VLOOKUP(TRIM(D288),ALL_SOMIFA!$A$1:$V$2721,13,FALSE)))</f>
        <v xml:space="preserve"> </v>
      </c>
      <c r="Q288" t="str">
        <f>IF(ISBLANK(VLOOKUP(TRIM(D288),ALL_SOMIFA!$A$1:$V$2721,14,FALSE)),"",IF(ISERROR(VLOOKUP(TRIM(D288),ALL_SOMIFA!$A$1:$V$2721,14,FALSE))," ",VLOOKUP(TRIM(D288),ALL_SOMIFA!$A$1:$V$2721,14,FALSE)))</f>
        <v xml:space="preserve"> </v>
      </c>
      <c r="R288" t="str">
        <f>IF(ISBLANK(VLOOKUP(TRIM(D288),ALL_SOMIFA!$A$1:$V$2721,15,FALSE)),"",IF(ISERROR(VLOOKUP(TRIM(D288),ALL_SOMIFA!$A$1:$V$2721,15,FALSE))," ",VLOOKUP(TRIM(D288),ALL_SOMIFA!$A$1:$V$2721,15,FALSE)))</f>
        <v xml:space="preserve"> </v>
      </c>
      <c r="S288" t="str">
        <f>IF(ISBLANK(VLOOKUP(TRIM(D288),ALL_SOMIFA!$A$1:$V$2721,16,FALSE)),"",IF(ISERROR(VLOOKUP(TRIM(D288),ALL_SOMIFA!$A$1:$V$2721,16,FALSE))," ",VLOOKUP(TRIM(D288),ALL_SOMIFA!$A$1:$V$2721,16,FALSE)))</f>
        <v xml:space="preserve"> </v>
      </c>
      <c r="T288" t="str">
        <f>IF(ISBLANK(VLOOKUP(TRIM(D288),ALL_SOMIFA!$A$1:$V$2721,17,FALSE)),"",IF(ISERROR(VLOOKUP(TRIM(D288),ALL_SOMIFA!$A$1:$V$2721,17,FALSE))," ",VLOOKUP(TRIM(D288),ALL_SOMIFA!$A$1:$V$2721,17,FALSE)))</f>
        <v xml:space="preserve"> </v>
      </c>
      <c r="U288" t="str">
        <f>IF(ISBLANK(VLOOKUP(TRIM(D288),ALL_SOMIFA!$A$1:$V$2721,18,FALSE)),"",IF(ISERROR(VLOOKUP(TRIM(D288),ALL_SOMIFA!$A$1:$V$2721,18,FALSE))," ",VLOOKUP(TRIM(D288),ALL_SOMIFA!$A$1:$V$2721,18,FALSE)))</f>
        <v xml:space="preserve"> </v>
      </c>
      <c r="V288" t="str">
        <f>IF(ISBLANK(VLOOKUP(TRIM(D288),ALL_SOMIFA!$A$1:$V$2721,19,FALSE)),"",IF(ISERROR(VLOOKUP(TRIM(D288),ALL_SOMIFA!$A$1:$V$2721,19,FALSE))," ",VLOOKUP(TRIM(D288),ALL_SOMIFA!$A$1:$V$2721,19,FALSE)))</f>
        <v xml:space="preserve"> </v>
      </c>
      <c r="W288" t="str">
        <f>IF(ISBLANK(VLOOKUP(TRIM(D288),ALL_SOMIFA!$A$1:$V$2721,20,FALSE)),"",IF(ISERROR(VLOOKUP(TRIM(D288),ALL_SOMIFA!$A$1:$V$2721,20,FALSE))," ",VLOOKUP(TRIM(D288),ALL_SOMIFA!$A$1:$V$2721,20,FALSE)))</f>
        <v xml:space="preserve"> </v>
      </c>
      <c r="X288" t="str">
        <f>IF(ISBLANK(VLOOKUP(TRIM(D288),ALL_SOMIFA!$A$1:$V$2721,21,FALSE)),"",IF(ISERROR(VLOOKUP(TRIM(D288),ALL_SOMIFA!$A$1:$V$2721,21,FALSE))," ",VLOOKUP(TRIM(D288),ALL_SOMIFA!$A$1:$V$2721,21,FALSE)))</f>
        <v xml:space="preserve"> </v>
      </c>
      <c r="Y288" t="str">
        <f>IF(ISBLANK(VLOOKUP(TRIM(D288),ALL_SOMIFA!$A$1:$V$2721,22,FALSE)),"",IF(ISERROR(VLOOKUP(TRIM(D288),ALL_SOMIFA!$A$1:$V$2721,22,FALSE))," ",VLOOKUP(TRIM(D288),ALL_SOMIFA!$A$1:$V$2721,22,FALSE)))</f>
        <v xml:space="preserve"> </v>
      </c>
    </row>
    <row r="289" spans="1:49" x14ac:dyDescent="0.2">
      <c r="A289" s="108" t="s">
        <v>94</v>
      </c>
      <c r="B289" s="108" t="s">
        <v>207</v>
      </c>
      <c r="C289" s="141" t="s">
        <v>4423</v>
      </c>
      <c r="D289" s="22" t="s">
        <v>3936</v>
      </c>
      <c r="E289" s="23">
        <v>36241</v>
      </c>
      <c r="F289" s="24" t="s">
        <v>191</v>
      </c>
      <c r="G289" s="22" t="s">
        <v>90</v>
      </c>
      <c r="H289" s="21" t="s">
        <v>103</v>
      </c>
      <c r="I289" s="21" t="s">
        <v>138</v>
      </c>
      <c r="J289" s="18" t="s">
        <v>1009</v>
      </c>
      <c r="K289" s="26" t="s">
        <v>103</v>
      </c>
      <c r="L289" s="26"/>
      <c r="M289" s="21" t="s">
        <v>103</v>
      </c>
      <c r="N289" s="21" t="s">
        <v>134</v>
      </c>
      <c r="O289" s="21" t="s">
        <v>1010</v>
      </c>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row>
    <row r="290" spans="1:49" x14ac:dyDescent="0.2">
      <c r="A290" s="31" t="s">
        <v>94</v>
      </c>
      <c r="B290" s="32" t="s">
        <v>330</v>
      </c>
      <c r="C290" s="142" t="s">
        <v>1015</v>
      </c>
      <c r="D290" s="19" t="s">
        <v>1016</v>
      </c>
      <c r="E290" s="27">
        <v>37418</v>
      </c>
      <c r="F290" s="28" t="s">
        <v>98</v>
      </c>
      <c r="G290" s="28" t="s">
        <v>348</v>
      </c>
      <c r="H290" s="31" t="s">
        <v>103</v>
      </c>
      <c r="I290" s="32" t="s">
        <v>479</v>
      </c>
      <c r="J290" s="18" t="s">
        <v>1017</v>
      </c>
      <c r="K290" s="26" t="s">
        <v>103</v>
      </c>
      <c r="L290" s="26" t="s">
        <v>124</v>
      </c>
      <c r="M290" s="33"/>
      <c r="N290" s="33"/>
      <c r="O290" s="33"/>
    </row>
    <row r="291" spans="1:49" s="25" customFormat="1" x14ac:dyDescent="0.2">
      <c r="A291" s="21" t="s">
        <v>487</v>
      </c>
      <c r="B291" s="21" t="s">
        <v>207</v>
      </c>
      <c r="C291" s="141" t="s">
        <v>1018</v>
      </c>
      <c r="D291" s="19" t="s">
        <v>1019</v>
      </c>
      <c r="E291" s="20">
        <v>33351</v>
      </c>
      <c r="F291" s="19" t="s">
        <v>1020</v>
      </c>
      <c r="G291" s="19" t="s">
        <v>743</v>
      </c>
      <c r="H291" s="21" t="s">
        <v>487</v>
      </c>
      <c r="I291" s="21" t="s">
        <v>213</v>
      </c>
      <c r="J291" s="18" t="s">
        <v>201</v>
      </c>
      <c r="K291" s="26" t="s">
        <v>103</v>
      </c>
      <c r="L291" s="26" t="s">
        <v>1021</v>
      </c>
      <c r="M291" s="21" t="s">
        <v>692</v>
      </c>
      <c r="N291" s="21" t="s">
        <v>207</v>
      </c>
      <c r="O291" s="21" t="s">
        <v>1022</v>
      </c>
      <c r="P291" s="19" t="s">
        <v>1023</v>
      </c>
      <c r="Q291" s="19" t="s">
        <v>487</v>
      </c>
      <c r="R291" s="19" t="s">
        <v>213</v>
      </c>
      <c r="S291" s="19" t="s">
        <v>1024</v>
      </c>
      <c r="T291" s="19" t="s">
        <v>487</v>
      </c>
      <c r="U291" s="19" t="s">
        <v>207</v>
      </c>
      <c r="V291" s="19" t="s">
        <v>1025</v>
      </c>
      <c r="W291" s="19" t="s">
        <v>487</v>
      </c>
      <c r="X291" s="19" t="s">
        <v>207</v>
      </c>
      <c r="Y291" s="19" t="s">
        <v>1026</v>
      </c>
      <c r="Z291" s="19" t="s">
        <v>487</v>
      </c>
      <c r="AA291" s="19" t="s">
        <v>207</v>
      </c>
      <c r="AB291" s="19" t="s">
        <v>1027</v>
      </c>
      <c r="AC291" s="19" t="s">
        <v>487</v>
      </c>
      <c r="AD291" s="19" t="s">
        <v>252</v>
      </c>
      <c r="AE291" s="19" t="s">
        <v>1028</v>
      </c>
      <c r="AF291" s="19" t="s">
        <v>487</v>
      </c>
      <c r="AG291" s="19" t="s">
        <v>252</v>
      </c>
      <c r="AH291" s="19" t="s">
        <v>1029</v>
      </c>
      <c r="AI291" s="19" t="s">
        <v>487</v>
      </c>
      <c r="AJ291" s="19" t="s">
        <v>252</v>
      </c>
      <c r="AK291" s="19" t="s">
        <v>1029</v>
      </c>
      <c r="AL291" s="19" t="s">
        <v>487</v>
      </c>
      <c r="AM291" s="19" t="s">
        <v>252</v>
      </c>
      <c r="AN291" s="19" t="s">
        <v>249</v>
      </c>
      <c r="AO291" s="19">
        <v>0</v>
      </c>
      <c r="AP291" s="19">
        <v>0</v>
      </c>
      <c r="AQ291" s="19">
        <v>0</v>
      </c>
      <c r="AR291" s="19">
        <v>0</v>
      </c>
      <c r="AS291" s="19">
        <v>0</v>
      </c>
      <c r="AT291" s="19">
        <v>0</v>
      </c>
      <c r="AU291" s="19">
        <v>0</v>
      </c>
      <c r="AV291" s="19">
        <v>0</v>
      </c>
      <c r="AW291" s="19">
        <v>0</v>
      </c>
    </row>
    <row r="292" spans="1:49" x14ac:dyDescent="0.2">
      <c r="J292" s="18"/>
    </row>
    <row r="293" spans="1:49" s="25" customFormat="1" x14ac:dyDescent="0.2">
      <c r="A293" s="21" t="s">
        <v>147</v>
      </c>
      <c r="B293" s="21" t="s">
        <v>140</v>
      </c>
      <c r="C293" s="141"/>
      <c r="D293" s="19" t="s">
        <v>1033</v>
      </c>
      <c r="E293" s="20">
        <v>34237</v>
      </c>
      <c r="F293" s="19" t="s">
        <v>1034</v>
      </c>
      <c r="G293" s="19" t="s">
        <v>401</v>
      </c>
      <c r="H293" s="21" t="s">
        <v>151</v>
      </c>
      <c r="I293" s="21" t="s">
        <v>200</v>
      </c>
      <c r="J293" s="18" t="s">
        <v>155</v>
      </c>
      <c r="K293" s="26" t="s">
        <v>147</v>
      </c>
      <c r="L293" s="26"/>
      <c r="M293" s="21" t="s">
        <v>133</v>
      </c>
      <c r="N293" s="21" t="s">
        <v>215</v>
      </c>
      <c r="O293" s="21"/>
      <c r="P293" s="19"/>
      <c r="Q293" s="19" t="s">
        <v>127</v>
      </c>
      <c r="R293" s="19" t="s">
        <v>215</v>
      </c>
      <c r="S293" s="19" t="s">
        <v>86</v>
      </c>
      <c r="T293" s="19" t="s">
        <v>133</v>
      </c>
      <c r="U293" s="19" t="s">
        <v>434</v>
      </c>
      <c r="V293" s="19"/>
      <c r="W293" s="19" t="s">
        <v>133</v>
      </c>
      <c r="X293" s="19" t="s">
        <v>434</v>
      </c>
      <c r="Y293" s="19">
        <v>0</v>
      </c>
      <c r="Z293" s="19" t="s">
        <v>133</v>
      </c>
      <c r="AA293" s="19" t="s">
        <v>93</v>
      </c>
      <c r="AB293" s="19">
        <v>0</v>
      </c>
      <c r="AC293" s="19" t="s">
        <v>127</v>
      </c>
      <c r="AD293" s="19" t="s">
        <v>330</v>
      </c>
      <c r="AE293" s="19">
        <v>0</v>
      </c>
      <c r="AF293" s="19" t="s">
        <v>127</v>
      </c>
      <c r="AG293" s="19" t="s">
        <v>330</v>
      </c>
      <c r="AH293" s="19">
        <v>0</v>
      </c>
      <c r="AI293" s="19" t="s">
        <v>127</v>
      </c>
      <c r="AJ293" s="19" t="s">
        <v>330</v>
      </c>
      <c r="AK293" s="19">
        <v>0</v>
      </c>
      <c r="AL293" s="19" t="s">
        <v>1035</v>
      </c>
      <c r="AM293" s="19" t="s">
        <v>330</v>
      </c>
      <c r="AN293" s="19">
        <v>0</v>
      </c>
      <c r="AO293" s="19">
        <v>0</v>
      </c>
      <c r="AP293" s="19">
        <v>0</v>
      </c>
      <c r="AQ293" s="19">
        <v>0</v>
      </c>
      <c r="AR293" s="19">
        <v>0</v>
      </c>
      <c r="AS293" s="19">
        <v>0</v>
      </c>
      <c r="AT293" s="19">
        <v>0</v>
      </c>
      <c r="AU293" s="19">
        <v>0</v>
      </c>
      <c r="AV293" s="19">
        <v>0</v>
      </c>
      <c r="AW293" s="19">
        <v>0</v>
      </c>
    </row>
    <row r="294" spans="1:49" x14ac:dyDescent="0.2">
      <c r="A294" s="31" t="s">
        <v>147</v>
      </c>
      <c r="B294" s="32" t="s">
        <v>306</v>
      </c>
      <c r="C294" s="141"/>
      <c r="D294" s="19" t="s">
        <v>1036</v>
      </c>
      <c r="E294" s="27">
        <v>36725</v>
      </c>
      <c r="F294" s="28" t="s">
        <v>90</v>
      </c>
      <c r="G294" s="28" t="s">
        <v>114</v>
      </c>
      <c r="H294" s="31" t="s">
        <v>151</v>
      </c>
      <c r="I294" s="32" t="s">
        <v>220</v>
      </c>
      <c r="J294" s="18" t="s">
        <v>155</v>
      </c>
      <c r="K294" s="26"/>
      <c r="L294" s="26"/>
      <c r="M294" s="33"/>
      <c r="N294" s="33"/>
      <c r="O294" s="33"/>
    </row>
    <row r="295" spans="1:49" x14ac:dyDescent="0.2">
      <c r="A295" t="s">
        <v>686</v>
      </c>
      <c r="B295" t="s">
        <v>556</v>
      </c>
      <c r="C295" s="141"/>
      <c r="D295" t="s">
        <v>1037</v>
      </c>
      <c r="E295" s="40">
        <v>37336</v>
      </c>
      <c r="F295" t="s">
        <v>1038</v>
      </c>
      <c r="G295" s="100" t="s">
        <v>1039</v>
      </c>
      <c r="H295" t="s">
        <v>151</v>
      </c>
      <c r="I295" t="s">
        <v>303</v>
      </c>
      <c r="J295" s="18" t="s">
        <v>155</v>
      </c>
      <c r="K295" t="str">
        <f>IF(ISBLANK(VLOOKUP(TRIM(D295),ALL_SOMIFA!$A$1:$V$2721,8,FALSE)),"",IF(ISERROR(VLOOKUP(TRIM(D295),ALL_SOMIFA!$A$1:$V$2721,8,FALSE))," ",VLOOKUP(TRIM(D295),ALL_SOMIFA!$A$1:$V$2721,8,FALSE)))</f>
        <v xml:space="preserve"> </v>
      </c>
      <c r="L295" t="str">
        <f>IF(ISBLANK(VLOOKUP(TRIM(D295),ALL_SOMIFA!$A$1:$V$2721,9,FALSE)),"",IF(ISERROR(VLOOKUP(TRIM(D295),ALL_SOMIFA!$A$1:$V$2721,9,FALSE))," ",VLOOKUP(TRIM(D295),ALL_SOMIFA!$A$1:$V$2721,9,FALSE)))</f>
        <v xml:space="preserve"> </v>
      </c>
      <c r="M295" t="str">
        <f>IF(ISBLANK(VLOOKUP(TRIM(D295),ALL_SOMIFA!$A$1:$V$2721,10,FALSE)),"",IF(ISERROR(VLOOKUP(TRIM(D295),ALL_SOMIFA!$A$1:$V$2721,10,FALSE))," ",VLOOKUP(TRIM(D295),ALL_SOMIFA!$A$1:$V$2721,10,FALSE)))</f>
        <v xml:space="preserve"> </v>
      </c>
      <c r="N295" t="str">
        <f>IF(ISBLANK(VLOOKUP(TRIM(D295),ALL_SOMIFA!$A$1:$V$2721,11,FALSE)),"",IF(ISERROR(VLOOKUP(TRIM(D295),ALL_SOMIFA!$A$1:$V$2721,11,FALSE))," ",VLOOKUP(TRIM(D295),ALL_SOMIFA!$A$1:$V$2721,11,FALSE)))</f>
        <v xml:space="preserve"> </v>
      </c>
      <c r="O295" t="str">
        <f>IF(ISBLANK(VLOOKUP(TRIM(D295),ALL_SOMIFA!$A$1:$V$2721,12,FALSE)),"",IF(ISERROR(VLOOKUP(TRIM(D295),ALL_SOMIFA!$A$1:$V$2721,12,FALSE))," ",VLOOKUP(TRIM(D295),ALL_SOMIFA!$A$1:$V$2721,12,FALSE)))</f>
        <v xml:space="preserve"> </v>
      </c>
      <c r="P295" t="str">
        <f>IF(ISBLANK(VLOOKUP(TRIM(D295),ALL_SOMIFA!$A$1:$V$2721,13,FALSE)),"",IF(ISERROR(VLOOKUP(TRIM(D295),ALL_SOMIFA!$A$1:$V$2721,13,FALSE))," ",VLOOKUP(TRIM(D295),ALL_SOMIFA!$A$1:$V$2721,13,FALSE)))</f>
        <v xml:space="preserve"> </v>
      </c>
      <c r="Q295" t="str">
        <f>IF(ISBLANK(VLOOKUP(TRIM(D295),ALL_SOMIFA!$A$1:$V$2721,14,FALSE)),"",IF(ISERROR(VLOOKUP(TRIM(D295),ALL_SOMIFA!$A$1:$V$2721,14,FALSE))," ",VLOOKUP(TRIM(D295),ALL_SOMIFA!$A$1:$V$2721,14,FALSE)))</f>
        <v xml:space="preserve"> </v>
      </c>
      <c r="R295" t="str">
        <f>IF(ISBLANK(VLOOKUP(TRIM(D295),ALL_SOMIFA!$A$1:$V$2721,15,FALSE)),"",IF(ISERROR(VLOOKUP(TRIM(D295),ALL_SOMIFA!$A$1:$V$2721,15,FALSE))," ",VLOOKUP(TRIM(D295),ALL_SOMIFA!$A$1:$V$2721,15,FALSE)))</f>
        <v xml:space="preserve"> </v>
      </c>
      <c r="S295" t="str">
        <f>IF(ISBLANK(VLOOKUP(TRIM(D295),ALL_SOMIFA!$A$1:$V$2721,16,FALSE)),"",IF(ISERROR(VLOOKUP(TRIM(D295),ALL_SOMIFA!$A$1:$V$2721,16,FALSE))," ",VLOOKUP(TRIM(D295),ALL_SOMIFA!$A$1:$V$2721,16,FALSE)))</f>
        <v xml:space="preserve"> </v>
      </c>
      <c r="T295" t="str">
        <f>IF(ISBLANK(VLOOKUP(TRIM(D295),ALL_SOMIFA!$A$1:$V$2721,17,FALSE)),"",IF(ISERROR(VLOOKUP(TRIM(D295),ALL_SOMIFA!$A$1:$V$2721,17,FALSE))," ",VLOOKUP(TRIM(D295),ALL_SOMIFA!$A$1:$V$2721,17,FALSE)))</f>
        <v xml:space="preserve"> </v>
      </c>
      <c r="U295" t="str">
        <f>IF(ISBLANK(VLOOKUP(TRIM(D295),ALL_SOMIFA!$A$1:$V$2721,18,FALSE)),"",IF(ISERROR(VLOOKUP(TRIM(D295),ALL_SOMIFA!$A$1:$V$2721,18,FALSE))," ",VLOOKUP(TRIM(D295),ALL_SOMIFA!$A$1:$V$2721,18,FALSE)))</f>
        <v xml:space="preserve"> </v>
      </c>
      <c r="V295" t="str">
        <f>IF(ISBLANK(VLOOKUP(TRIM(D295),ALL_SOMIFA!$A$1:$V$2721,19,FALSE)),"",IF(ISERROR(VLOOKUP(TRIM(D295),ALL_SOMIFA!$A$1:$V$2721,19,FALSE))," ",VLOOKUP(TRIM(D295),ALL_SOMIFA!$A$1:$V$2721,19,FALSE)))</f>
        <v xml:space="preserve"> </v>
      </c>
      <c r="W295" t="str">
        <f>IF(ISBLANK(VLOOKUP(TRIM(D295),ALL_SOMIFA!$A$1:$V$2721,20,FALSE)),"",IF(ISERROR(VLOOKUP(TRIM(D295),ALL_SOMIFA!$A$1:$V$2721,20,FALSE))," ",VLOOKUP(TRIM(D295),ALL_SOMIFA!$A$1:$V$2721,20,FALSE)))</f>
        <v xml:space="preserve"> </v>
      </c>
      <c r="X295" t="str">
        <f>IF(ISBLANK(VLOOKUP(TRIM(D295),ALL_SOMIFA!$A$1:$V$2721,21,FALSE)),"",IF(ISERROR(VLOOKUP(TRIM(D295),ALL_SOMIFA!$A$1:$V$2721,21,FALSE))," ",VLOOKUP(TRIM(D295),ALL_SOMIFA!$A$1:$V$2721,21,FALSE)))</f>
        <v xml:space="preserve"> </v>
      </c>
      <c r="Y295" t="str">
        <f>IF(ISBLANK(VLOOKUP(TRIM(D295),ALL_SOMIFA!$A$1:$V$2721,22,FALSE)),"",IF(ISERROR(VLOOKUP(TRIM(D295),ALL_SOMIFA!$A$1:$V$2721,22,FALSE))," ",VLOOKUP(TRIM(D295),ALL_SOMIFA!$A$1:$V$2721,22,FALSE)))</f>
        <v xml:space="preserve"> </v>
      </c>
    </row>
    <row r="296" spans="1:49" s="19" customFormat="1" ht="12.75" customHeight="1" x14ac:dyDescent="0.2">
      <c r="A296" s="21"/>
      <c r="B296" s="21"/>
      <c r="C296" s="141"/>
      <c r="D296" s="19" t="s">
        <v>1030</v>
      </c>
      <c r="E296" s="20">
        <v>35871</v>
      </c>
      <c r="F296" s="26" t="s">
        <v>1031</v>
      </c>
      <c r="G296" s="30" t="s">
        <v>1032</v>
      </c>
      <c r="H296" s="21" t="s">
        <v>151</v>
      </c>
      <c r="I296" s="21" t="s">
        <v>213</v>
      </c>
      <c r="J296" s="18" t="s">
        <v>500</v>
      </c>
      <c r="K296" s="26" t="s">
        <v>133</v>
      </c>
      <c r="L296" s="26"/>
      <c r="M296" s="21" t="s">
        <v>133</v>
      </c>
      <c r="N296" s="21" t="s">
        <v>207</v>
      </c>
      <c r="O296" s="21"/>
      <c r="Q296" s="19" t="s">
        <v>127</v>
      </c>
      <c r="R296" s="19" t="s">
        <v>207</v>
      </c>
      <c r="S296" s="30"/>
      <c r="V296" s="30"/>
      <c r="Y296" s="30"/>
      <c r="AB296" s="30"/>
    </row>
    <row r="297" spans="1:49" s="19" customFormat="1" x14ac:dyDescent="0.2">
      <c r="C297" s="141"/>
      <c r="E297" s="39"/>
      <c r="J297" s="18"/>
      <c r="K297" t="s">
        <v>156</v>
      </c>
      <c r="L297"/>
    </row>
    <row r="298" spans="1:49" s="19" customFormat="1" ht="12.75" customHeight="1" x14ac:dyDescent="0.2">
      <c r="A298" s="21" t="s">
        <v>156</v>
      </c>
      <c r="B298" s="21" t="s">
        <v>434</v>
      </c>
      <c r="C298" s="141" t="s">
        <v>141</v>
      </c>
      <c r="D298" s="26" t="s">
        <v>1040</v>
      </c>
      <c r="E298" s="27">
        <v>36168</v>
      </c>
      <c r="F298" s="26" t="s">
        <v>149</v>
      </c>
      <c r="G298" s="26" t="s">
        <v>426</v>
      </c>
      <c r="H298" s="21" t="s">
        <v>156</v>
      </c>
      <c r="I298" s="21" t="s">
        <v>239</v>
      </c>
      <c r="J298" s="18" t="s">
        <v>1041</v>
      </c>
      <c r="K298" s="26"/>
      <c r="L298" s="26" t="s">
        <v>1042</v>
      </c>
      <c r="M298" s="21" t="s">
        <v>168</v>
      </c>
      <c r="N298" s="21" t="s">
        <v>316</v>
      </c>
      <c r="O298" s="21" t="s">
        <v>1042</v>
      </c>
      <c r="P298" s="26" t="s">
        <v>183</v>
      </c>
      <c r="Q298" s="27"/>
      <c r="R298" s="27"/>
      <c r="S298" s="27"/>
      <c r="T298" s="27"/>
      <c r="U298" s="29"/>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row>
    <row r="299" spans="1:49" x14ac:dyDescent="0.2">
      <c r="A299" s="31" t="s">
        <v>162</v>
      </c>
      <c r="B299" s="32" t="s">
        <v>185</v>
      </c>
      <c r="C299" s="142" t="s">
        <v>1043</v>
      </c>
      <c r="D299" s="19" t="s">
        <v>1044</v>
      </c>
      <c r="E299" s="27">
        <v>36771</v>
      </c>
      <c r="F299" s="28" t="s">
        <v>268</v>
      </c>
      <c r="G299" s="28" t="s">
        <v>98</v>
      </c>
      <c r="H299" s="31" t="s">
        <v>695</v>
      </c>
      <c r="I299" s="32" t="s">
        <v>368</v>
      </c>
      <c r="J299" s="18" t="s">
        <v>1045</v>
      </c>
      <c r="K299" s="26" t="s">
        <v>168</v>
      </c>
      <c r="L299" s="26" t="s">
        <v>141</v>
      </c>
      <c r="M299" s="33"/>
      <c r="N299" s="33"/>
      <c r="O299" s="33"/>
    </row>
    <row r="300" spans="1:49" x14ac:dyDescent="0.2">
      <c r="A300" t="s">
        <v>168</v>
      </c>
      <c r="B300" t="s">
        <v>134</v>
      </c>
      <c r="C300" s="141" t="s">
        <v>1046</v>
      </c>
      <c r="D300" t="s">
        <v>1047</v>
      </c>
      <c r="E300" s="40">
        <v>37421</v>
      </c>
      <c r="F300" t="s">
        <v>1048</v>
      </c>
      <c r="G300" s="100" t="s">
        <v>719</v>
      </c>
      <c r="H300" t="s">
        <v>695</v>
      </c>
      <c r="I300" t="s">
        <v>138</v>
      </c>
      <c r="J300" s="18" t="s">
        <v>696</v>
      </c>
      <c r="K300" t="str">
        <f>IF(ISBLANK(VLOOKUP(TRIM(D300),ALL_SOMIFA!$A$1:$V$2721,8,FALSE)),"",IF(ISERROR(VLOOKUP(TRIM(D300),ALL_SOMIFA!$A$1:$V$2721,8,FALSE))," ",VLOOKUP(TRIM(D300),ALL_SOMIFA!$A$1:$V$2721,8,FALSE)))</f>
        <v xml:space="preserve"> </v>
      </c>
      <c r="L300" t="str">
        <f>IF(ISBLANK(VLOOKUP(TRIM(D300),ALL_SOMIFA!$A$1:$V$2721,9,FALSE)),"",IF(ISERROR(VLOOKUP(TRIM(D300),ALL_SOMIFA!$A$1:$V$2721,9,FALSE))," ",VLOOKUP(TRIM(D300),ALL_SOMIFA!$A$1:$V$2721,9,FALSE)))</f>
        <v xml:space="preserve"> </v>
      </c>
      <c r="M300" t="str">
        <f>IF(ISBLANK(VLOOKUP(TRIM(D300),ALL_SOMIFA!$A$1:$V$2721,10,FALSE)),"",IF(ISERROR(VLOOKUP(TRIM(D300),ALL_SOMIFA!$A$1:$V$2721,10,FALSE))," ",VLOOKUP(TRIM(D300),ALL_SOMIFA!$A$1:$V$2721,10,FALSE)))</f>
        <v xml:space="preserve"> </v>
      </c>
      <c r="N300" t="str">
        <f>IF(ISBLANK(VLOOKUP(TRIM(D300),ALL_SOMIFA!$A$1:$V$2721,11,FALSE)),"",IF(ISERROR(VLOOKUP(TRIM(D300),ALL_SOMIFA!$A$1:$V$2721,11,FALSE))," ",VLOOKUP(TRIM(D300),ALL_SOMIFA!$A$1:$V$2721,11,FALSE)))</f>
        <v xml:space="preserve"> </v>
      </c>
      <c r="O300" t="str">
        <f>IF(ISBLANK(VLOOKUP(TRIM(D300),ALL_SOMIFA!$A$1:$V$2721,12,FALSE)),"",IF(ISERROR(VLOOKUP(TRIM(D300),ALL_SOMIFA!$A$1:$V$2721,12,FALSE))," ",VLOOKUP(TRIM(D300),ALL_SOMIFA!$A$1:$V$2721,12,FALSE)))</f>
        <v xml:space="preserve"> </v>
      </c>
      <c r="P300" t="str">
        <f>IF(ISBLANK(VLOOKUP(TRIM(D300),ALL_SOMIFA!$A$1:$V$2721,13,FALSE)),"",IF(ISERROR(VLOOKUP(TRIM(D300),ALL_SOMIFA!$A$1:$V$2721,13,FALSE))," ",VLOOKUP(TRIM(D300),ALL_SOMIFA!$A$1:$V$2721,13,FALSE)))</f>
        <v xml:space="preserve"> </v>
      </c>
      <c r="Q300" t="str">
        <f>IF(ISBLANK(VLOOKUP(TRIM(D300),ALL_SOMIFA!$A$1:$V$2721,14,FALSE)),"",IF(ISERROR(VLOOKUP(TRIM(D300),ALL_SOMIFA!$A$1:$V$2721,14,FALSE))," ",VLOOKUP(TRIM(D300),ALL_SOMIFA!$A$1:$V$2721,14,FALSE)))</f>
        <v xml:space="preserve"> </v>
      </c>
      <c r="R300" t="str">
        <f>IF(ISBLANK(VLOOKUP(TRIM(D300),ALL_SOMIFA!$A$1:$V$2721,15,FALSE)),"",IF(ISERROR(VLOOKUP(TRIM(D300),ALL_SOMIFA!$A$1:$V$2721,15,FALSE))," ",VLOOKUP(TRIM(D300),ALL_SOMIFA!$A$1:$V$2721,15,FALSE)))</f>
        <v xml:space="preserve"> </v>
      </c>
      <c r="S300" t="str">
        <f>IF(ISBLANK(VLOOKUP(TRIM(D300),ALL_SOMIFA!$A$1:$V$2721,16,FALSE)),"",IF(ISERROR(VLOOKUP(TRIM(D300),ALL_SOMIFA!$A$1:$V$2721,16,FALSE))," ",VLOOKUP(TRIM(D300),ALL_SOMIFA!$A$1:$V$2721,16,FALSE)))</f>
        <v xml:space="preserve"> </v>
      </c>
      <c r="T300" t="str">
        <f>IF(ISBLANK(VLOOKUP(TRIM(D300),ALL_SOMIFA!$A$1:$V$2721,17,FALSE)),"",IF(ISERROR(VLOOKUP(TRIM(D300),ALL_SOMIFA!$A$1:$V$2721,17,FALSE))," ",VLOOKUP(TRIM(D300),ALL_SOMIFA!$A$1:$V$2721,17,FALSE)))</f>
        <v xml:space="preserve"> </v>
      </c>
      <c r="U300" t="str">
        <f>IF(ISBLANK(VLOOKUP(TRIM(D300),ALL_SOMIFA!$A$1:$V$2721,18,FALSE)),"",IF(ISERROR(VLOOKUP(TRIM(D300),ALL_SOMIFA!$A$1:$V$2721,18,FALSE))," ",VLOOKUP(TRIM(D300),ALL_SOMIFA!$A$1:$V$2721,18,FALSE)))</f>
        <v xml:space="preserve"> </v>
      </c>
      <c r="V300" t="str">
        <f>IF(ISBLANK(VLOOKUP(TRIM(D300),ALL_SOMIFA!$A$1:$V$2721,19,FALSE)),"",IF(ISERROR(VLOOKUP(TRIM(D300),ALL_SOMIFA!$A$1:$V$2721,19,FALSE))," ",VLOOKUP(TRIM(D300),ALL_SOMIFA!$A$1:$V$2721,19,FALSE)))</f>
        <v xml:space="preserve"> </v>
      </c>
      <c r="W300" t="str">
        <f>IF(ISBLANK(VLOOKUP(TRIM(D300),ALL_SOMIFA!$A$1:$V$2721,20,FALSE)),"",IF(ISERROR(VLOOKUP(TRIM(D300),ALL_SOMIFA!$A$1:$V$2721,20,FALSE))," ",VLOOKUP(TRIM(D300),ALL_SOMIFA!$A$1:$V$2721,20,FALSE)))</f>
        <v xml:space="preserve"> </v>
      </c>
      <c r="X300" t="str">
        <f>IF(ISBLANK(VLOOKUP(TRIM(D300),ALL_SOMIFA!$A$1:$V$2721,21,FALSE)),"",IF(ISERROR(VLOOKUP(TRIM(D300),ALL_SOMIFA!$A$1:$V$2721,21,FALSE))," ",VLOOKUP(TRIM(D300),ALL_SOMIFA!$A$1:$V$2721,21,FALSE)))</f>
        <v xml:space="preserve"> </v>
      </c>
      <c r="Y300" t="str">
        <f>IF(ISBLANK(VLOOKUP(TRIM(D300),ALL_SOMIFA!$A$1:$V$2721,22,FALSE)),"",IF(ISERROR(VLOOKUP(TRIM(D300),ALL_SOMIFA!$A$1:$V$2721,22,FALSE))," ",VLOOKUP(TRIM(D300),ALL_SOMIFA!$A$1:$V$2721,22,FALSE)))</f>
        <v xml:space="preserve"> </v>
      </c>
    </row>
    <row r="301" spans="1:49" ht="12.75" customHeight="1" x14ac:dyDescent="0.2">
      <c r="A301" s="21"/>
      <c r="B301" s="21"/>
      <c r="C301" s="141"/>
      <c r="D301" s="26"/>
      <c r="E301" s="27"/>
      <c r="F301" s="26"/>
      <c r="G301" s="26"/>
      <c r="H301" s="21"/>
      <c r="I301" s="21"/>
      <c r="J301" s="18"/>
      <c r="K301" t="s">
        <v>212</v>
      </c>
      <c r="M301" s="21"/>
      <c r="N301" s="21"/>
      <c r="O301" s="21"/>
      <c r="P301" s="26"/>
      <c r="Q301" s="27"/>
      <c r="R301" s="27"/>
      <c r="S301" s="27"/>
      <c r="T301" s="27"/>
      <c r="U301" s="29"/>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row>
    <row r="302" spans="1:49" ht="12.75" customHeight="1" x14ac:dyDescent="0.2">
      <c r="A302" s="33" t="s">
        <v>194</v>
      </c>
      <c r="B302" s="33" t="s">
        <v>330</v>
      </c>
      <c r="C302" s="141" t="s">
        <v>228</v>
      </c>
      <c r="D302" t="s">
        <v>1053</v>
      </c>
      <c r="E302" s="40">
        <v>37351</v>
      </c>
      <c r="F302" t="s">
        <v>1054</v>
      </c>
      <c r="G302" t="s">
        <v>295</v>
      </c>
      <c r="H302" s="33" t="s">
        <v>274</v>
      </c>
      <c r="I302" s="33" t="s">
        <v>479</v>
      </c>
      <c r="J302" s="18" t="s">
        <v>248</v>
      </c>
      <c r="K302" t="str">
        <f>IF(ISBLANK(VLOOKUP(TRIM(D302),ALL_SOMIFA!$A$1:$V$2721,8,FALSE)),"",IF(ISERROR(VLOOKUP(TRIM(D302),ALL_SOMIFA!$A$1:$V$2721,8,FALSE))," ",VLOOKUP(TRIM(D302),ALL_SOMIFA!$A$1:$V$2721,8,FALSE)))</f>
        <v xml:space="preserve"> </v>
      </c>
      <c r="L302" t="str">
        <f>IF(ISBLANK(VLOOKUP(TRIM(D302),ALL_SOMIFA!$A$1:$V$2721,9,FALSE)),"",IF(ISERROR(VLOOKUP(TRIM(D302),ALL_SOMIFA!$A$1:$V$2721,9,FALSE))," ",VLOOKUP(TRIM(D302),ALL_SOMIFA!$A$1:$V$2721,9,FALSE)))</f>
        <v xml:space="preserve"> </v>
      </c>
      <c r="M302" s="33" t="str">
        <f>IF(ISBLANK(VLOOKUP(TRIM(D302),ALL_SOMIFA!$A$1:$V$2721,10,FALSE)),"",IF(ISERROR(VLOOKUP(TRIM(D302),ALL_SOMIFA!$A$1:$V$2721,10,FALSE))," ",VLOOKUP(TRIM(D302),ALL_SOMIFA!$A$1:$V$2721,10,FALSE)))</f>
        <v xml:space="preserve"> </v>
      </c>
      <c r="N302" s="33" t="str">
        <f>IF(ISBLANK(VLOOKUP(TRIM(D302),ALL_SOMIFA!$A$1:$V$2721,11,FALSE)),"",IF(ISERROR(VLOOKUP(TRIM(D302),ALL_SOMIFA!$A$1:$V$2721,11,FALSE))," ",VLOOKUP(TRIM(D302),ALL_SOMIFA!$A$1:$V$2721,11,FALSE)))</f>
        <v xml:space="preserve"> </v>
      </c>
      <c r="O302" s="33" t="str">
        <f>IF(ISBLANK(VLOOKUP(TRIM(D302),ALL_SOMIFA!$A$1:$V$2721,12,FALSE)),"",IF(ISERROR(VLOOKUP(TRIM(D302),ALL_SOMIFA!$A$1:$V$2721,12,FALSE))," ",VLOOKUP(TRIM(D302),ALL_SOMIFA!$A$1:$V$2721,12,FALSE)))</f>
        <v xml:space="preserve"> </v>
      </c>
      <c r="P302" t="str">
        <f>IF(ISBLANK(VLOOKUP(TRIM(D302),ALL_SOMIFA!$A$1:$V$2721,13,FALSE)),"",IF(ISERROR(VLOOKUP(TRIM(D302),ALL_SOMIFA!$A$1:$V$2721,13,FALSE))," ",VLOOKUP(TRIM(D302),ALL_SOMIFA!$A$1:$V$2721,13,FALSE)))</f>
        <v xml:space="preserve"> </v>
      </c>
      <c r="Q302" t="str">
        <f>IF(ISBLANK(VLOOKUP(TRIM(D302),ALL_SOMIFA!$A$1:$V$2721,14,FALSE)),"",IF(ISERROR(VLOOKUP(TRIM(D302),ALL_SOMIFA!$A$1:$V$2721,14,FALSE))," ",VLOOKUP(TRIM(D302),ALL_SOMIFA!$A$1:$V$2721,14,FALSE)))</f>
        <v xml:space="preserve"> </v>
      </c>
      <c r="R302" t="str">
        <f>IF(ISBLANK(VLOOKUP(TRIM(D302),ALL_SOMIFA!$A$1:$V$2721,15,FALSE)),"",IF(ISERROR(VLOOKUP(TRIM(D302),ALL_SOMIFA!$A$1:$V$2721,15,FALSE))," ",VLOOKUP(TRIM(D302),ALL_SOMIFA!$A$1:$V$2721,15,FALSE)))</f>
        <v xml:space="preserve"> </v>
      </c>
      <c r="S302" t="str">
        <f>IF(ISBLANK(VLOOKUP(TRIM(D302),ALL_SOMIFA!$A$1:$V$2721,16,FALSE)),"",IF(ISERROR(VLOOKUP(TRIM(D302),ALL_SOMIFA!$A$1:$V$2721,16,FALSE))," ",VLOOKUP(TRIM(D302),ALL_SOMIFA!$A$1:$V$2721,16,FALSE)))</f>
        <v xml:space="preserve"> </v>
      </c>
      <c r="T302" t="str">
        <f>IF(ISBLANK(VLOOKUP(TRIM(D302),ALL_SOMIFA!$A$1:$V$2721,17,FALSE)),"",IF(ISERROR(VLOOKUP(TRIM(D302),ALL_SOMIFA!$A$1:$V$2721,17,FALSE))," ",VLOOKUP(TRIM(D302),ALL_SOMIFA!$A$1:$V$2721,17,FALSE)))</f>
        <v xml:space="preserve"> </v>
      </c>
      <c r="U302" t="str">
        <f>IF(ISBLANK(VLOOKUP(TRIM(D302),ALL_SOMIFA!$A$1:$V$2721,18,FALSE)),"",IF(ISERROR(VLOOKUP(TRIM(D302),ALL_SOMIFA!$A$1:$V$2721,18,FALSE))," ",VLOOKUP(TRIM(D302),ALL_SOMIFA!$A$1:$V$2721,18,FALSE)))</f>
        <v xml:space="preserve"> </v>
      </c>
      <c r="V302" t="str">
        <f>IF(ISBLANK(VLOOKUP(TRIM(D302),ALL_SOMIFA!$A$1:$V$2721,19,FALSE)),"",IF(ISERROR(VLOOKUP(TRIM(D302),ALL_SOMIFA!$A$1:$V$2721,19,FALSE))," ",VLOOKUP(TRIM(D302),ALL_SOMIFA!$A$1:$V$2721,19,FALSE)))</f>
        <v xml:space="preserve"> </v>
      </c>
      <c r="W302" t="str">
        <f>IF(ISBLANK(VLOOKUP(TRIM(D302),ALL_SOMIFA!$A$1:$V$2721,20,FALSE)),"",IF(ISERROR(VLOOKUP(TRIM(D302),ALL_SOMIFA!$A$1:$V$2721,20,FALSE))," ",VLOOKUP(TRIM(D302),ALL_SOMIFA!$A$1:$V$2721,20,FALSE)))</f>
        <v xml:space="preserve"> </v>
      </c>
      <c r="X302" t="str">
        <f>IF(ISBLANK(VLOOKUP(TRIM(D302),ALL_SOMIFA!$A$1:$V$2721,21,FALSE)),"",IF(ISERROR(VLOOKUP(TRIM(D302),ALL_SOMIFA!$A$1:$V$2721,21,FALSE))," ",VLOOKUP(TRIM(D302),ALL_SOMIFA!$A$1:$V$2721,21,FALSE)))</f>
        <v xml:space="preserve"> </v>
      </c>
      <c r="Y302" t="str">
        <f>IF(ISBLANK(VLOOKUP(TRIM(D302),ALL_SOMIFA!$A$1:$V$2721,22,FALSE)),"",IF(ISERROR(VLOOKUP(TRIM(D302),ALL_SOMIFA!$A$1:$V$2721,22,FALSE))," ",VLOOKUP(TRIM(D302),ALL_SOMIFA!$A$1:$V$2721,22,FALSE)))</f>
        <v xml:space="preserve"> </v>
      </c>
    </row>
    <row r="303" spans="1:49" x14ac:dyDescent="0.2">
      <c r="A303" t="s">
        <v>212</v>
      </c>
      <c r="B303" t="s">
        <v>177</v>
      </c>
      <c r="C303" s="141" t="s">
        <v>228</v>
      </c>
      <c r="D303" t="s">
        <v>1062</v>
      </c>
      <c r="E303" s="40">
        <v>36671</v>
      </c>
      <c r="F303" t="s">
        <v>1063</v>
      </c>
      <c r="G303" s="19" t="s">
        <v>144</v>
      </c>
      <c r="H303" t="s">
        <v>1064</v>
      </c>
      <c r="I303" t="s">
        <v>181</v>
      </c>
      <c r="J303" s="18" t="s">
        <v>1065</v>
      </c>
      <c r="K303" t="str">
        <f>IF(ISBLANK(VLOOKUP(TRIM(D303),ALL_SOMIFA!$A$1:$V$2721,8,FALSE)),"",IF(ISERROR(VLOOKUP(TRIM(D303),ALL_SOMIFA!$A$1:$V$2721,8,FALSE))," ",VLOOKUP(TRIM(D303),ALL_SOMIFA!$A$1:$V$2721,8,FALSE)))</f>
        <v xml:space="preserve"> </v>
      </c>
      <c r="L303" t="str">
        <f>IF(ISBLANK(VLOOKUP(TRIM(D303),ALL_SOMIFA!$A$1:$V$2721,9,FALSE)),"",IF(ISERROR(VLOOKUP(TRIM(D303),ALL_SOMIFA!$A$1:$V$2721,9,FALSE))," ",VLOOKUP(TRIM(D303),ALL_SOMIFA!$A$1:$V$2721,9,FALSE)))</f>
        <v xml:space="preserve"> </v>
      </c>
      <c r="M303" t="str">
        <f>IF(ISBLANK(VLOOKUP(TRIM(D303),ALL_SOMIFA!$A$1:$V$2721,10,FALSE)),"",IF(ISERROR(VLOOKUP(TRIM(D303),ALL_SOMIFA!$A$1:$V$2721,10,FALSE))," ",VLOOKUP(TRIM(D303),ALL_SOMIFA!$A$1:$V$2721,10,FALSE)))</f>
        <v xml:space="preserve"> </v>
      </c>
      <c r="N303" t="str">
        <f>IF(ISBLANK(VLOOKUP(TRIM(D303),ALL_SOMIFA!$A$1:$V$2721,11,FALSE)),"",IF(ISERROR(VLOOKUP(TRIM(D303),ALL_SOMIFA!$A$1:$V$2721,11,FALSE))," ",VLOOKUP(TRIM(D303),ALL_SOMIFA!$A$1:$V$2721,11,FALSE)))</f>
        <v xml:space="preserve"> </v>
      </c>
      <c r="O303" t="str">
        <f>IF(ISBLANK(VLOOKUP(TRIM(D303),ALL_SOMIFA!$A$1:$V$2721,12,FALSE)),"",IF(ISERROR(VLOOKUP(TRIM(D303),ALL_SOMIFA!$A$1:$V$2721,12,FALSE))," ",VLOOKUP(TRIM(D303),ALL_SOMIFA!$A$1:$V$2721,12,FALSE)))</f>
        <v xml:space="preserve"> </v>
      </c>
      <c r="P303" t="str">
        <f>IF(ISBLANK(VLOOKUP(TRIM(D303),ALL_SOMIFA!$A$1:$V$2721,13,FALSE)),"",IF(ISERROR(VLOOKUP(TRIM(D303),ALL_SOMIFA!$A$1:$V$2721,13,FALSE))," ",VLOOKUP(TRIM(D303),ALL_SOMIFA!$A$1:$V$2721,13,FALSE)))</f>
        <v xml:space="preserve"> </v>
      </c>
      <c r="Q303" t="str">
        <f>IF(ISBLANK(VLOOKUP(TRIM(D303),ALL_SOMIFA!$A$1:$V$2721,14,FALSE)),"",IF(ISERROR(VLOOKUP(TRIM(D303),ALL_SOMIFA!$A$1:$V$2721,14,FALSE))," ",VLOOKUP(TRIM(D303),ALL_SOMIFA!$A$1:$V$2721,14,FALSE)))</f>
        <v xml:space="preserve"> </v>
      </c>
      <c r="R303" t="str">
        <f>IF(ISBLANK(VLOOKUP(TRIM(D303),ALL_SOMIFA!$A$1:$V$2721,15,FALSE)),"",IF(ISERROR(VLOOKUP(TRIM(D303),ALL_SOMIFA!$A$1:$V$2721,15,FALSE))," ",VLOOKUP(TRIM(D303),ALL_SOMIFA!$A$1:$V$2721,15,FALSE)))</f>
        <v xml:space="preserve"> </v>
      </c>
      <c r="S303" t="str">
        <f>IF(ISBLANK(VLOOKUP(TRIM(D303),ALL_SOMIFA!$A$1:$V$2721,16,FALSE)),"",IF(ISERROR(VLOOKUP(TRIM(D303),ALL_SOMIFA!$A$1:$V$2721,16,FALSE))," ",VLOOKUP(TRIM(D303),ALL_SOMIFA!$A$1:$V$2721,16,FALSE)))</f>
        <v xml:space="preserve"> </v>
      </c>
      <c r="T303" t="str">
        <f>IF(ISBLANK(VLOOKUP(TRIM(D303),ALL_SOMIFA!$A$1:$V$2721,17,FALSE)),"",IF(ISERROR(VLOOKUP(TRIM(D303),ALL_SOMIFA!$A$1:$V$2721,17,FALSE))," ",VLOOKUP(TRIM(D303),ALL_SOMIFA!$A$1:$V$2721,17,FALSE)))</f>
        <v xml:space="preserve"> </v>
      </c>
      <c r="U303" t="str">
        <f>IF(ISBLANK(VLOOKUP(TRIM(D303),ALL_SOMIFA!$A$1:$V$2721,18,FALSE)),"",IF(ISERROR(VLOOKUP(TRIM(D303),ALL_SOMIFA!$A$1:$V$2721,18,FALSE))," ",VLOOKUP(TRIM(D303),ALL_SOMIFA!$A$1:$V$2721,18,FALSE)))</f>
        <v xml:space="preserve"> </v>
      </c>
      <c r="V303" t="str">
        <f>IF(ISBLANK(VLOOKUP(TRIM(D303),ALL_SOMIFA!$A$1:$V$2721,19,FALSE)),"",IF(ISERROR(VLOOKUP(TRIM(D303),ALL_SOMIFA!$A$1:$V$2721,19,FALSE))," ",VLOOKUP(TRIM(D303),ALL_SOMIFA!$A$1:$V$2721,19,FALSE)))</f>
        <v xml:space="preserve"> </v>
      </c>
      <c r="W303" t="str">
        <f>IF(ISBLANK(VLOOKUP(TRIM(D303),ALL_SOMIFA!$A$1:$V$2721,20,FALSE)),"",IF(ISERROR(VLOOKUP(TRIM(D303),ALL_SOMIFA!$A$1:$V$2721,20,FALSE))," ",VLOOKUP(TRIM(D303),ALL_SOMIFA!$A$1:$V$2721,20,FALSE)))</f>
        <v xml:space="preserve"> </v>
      </c>
      <c r="X303" t="str">
        <f>IF(ISBLANK(VLOOKUP(TRIM(D303),ALL_SOMIFA!$A$1:$V$2721,21,FALSE)),"",IF(ISERROR(VLOOKUP(TRIM(D303),ALL_SOMIFA!$A$1:$V$2721,21,FALSE))," ",VLOOKUP(TRIM(D303),ALL_SOMIFA!$A$1:$V$2721,21,FALSE)))</f>
        <v xml:space="preserve"> </v>
      </c>
      <c r="Y303" t="str">
        <f>IF(ISBLANK(VLOOKUP(TRIM(D303),ALL_SOMIFA!$A$1:$V$2721,22,FALSE)),"",IF(ISERROR(VLOOKUP(TRIM(D303),ALL_SOMIFA!$A$1:$V$2721,22,FALSE))," ",VLOOKUP(TRIM(D303),ALL_SOMIFA!$A$1:$V$2721,22,FALSE)))</f>
        <v xml:space="preserve"> </v>
      </c>
    </row>
    <row r="304" spans="1:49" s="19" customFormat="1" x14ac:dyDescent="0.2">
      <c r="A304" s="18" t="s">
        <v>238</v>
      </c>
      <c r="B304" s="18" t="s">
        <v>252</v>
      </c>
      <c r="C304" s="141" t="s">
        <v>247</v>
      </c>
      <c r="D304" s="19" t="s">
        <v>1057</v>
      </c>
      <c r="E304" s="20">
        <v>34869</v>
      </c>
      <c r="F304" s="19" t="s">
        <v>361</v>
      </c>
      <c r="G304" s="19" t="s">
        <v>361</v>
      </c>
      <c r="H304" s="18" t="s">
        <v>238</v>
      </c>
      <c r="I304" s="18" t="s">
        <v>239</v>
      </c>
      <c r="J304" s="18" t="s">
        <v>240</v>
      </c>
      <c r="K304" s="26" t="s">
        <v>531</v>
      </c>
      <c r="L304" s="26" t="s">
        <v>240</v>
      </c>
      <c r="M304" s="18" t="s">
        <v>189</v>
      </c>
      <c r="N304" s="18"/>
      <c r="O304" s="18"/>
      <c r="P304" s="19" t="s">
        <v>1058</v>
      </c>
      <c r="Q304" s="19" t="s">
        <v>1059</v>
      </c>
      <c r="R304" s="19" t="s">
        <v>434</v>
      </c>
      <c r="S304" s="19" t="s">
        <v>1060</v>
      </c>
      <c r="T304" s="19">
        <v>0</v>
      </c>
      <c r="U304" s="19">
        <v>0</v>
      </c>
      <c r="V304" s="19">
        <v>0</v>
      </c>
      <c r="W304" s="19" t="s">
        <v>905</v>
      </c>
      <c r="X304" s="19" t="s">
        <v>434</v>
      </c>
      <c r="Y304" s="19" t="s">
        <v>241</v>
      </c>
      <c r="AC304" s="19">
        <v>0</v>
      </c>
      <c r="AD304" s="19">
        <v>0</v>
      </c>
      <c r="AE304" s="19">
        <v>0</v>
      </c>
      <c r="AF304" s="19">
        <v>0</v>
      </c>
      <c r="AG304" s="19">
        <v>0</v>
      </c>
      <c r="AH304" s="19">
        <v>0</v>
      </c>
      <c r="AI304" s="19">
        <v>0</v>
      </c>
      <c r="AJ304" s="19">
        <v>0</v>
      </c>
      <c r="AK304" s="19">
        <v>0</v>
      </c>
      <c r="AL304" s="19">
        <v>0</v>
      </c>
      <c r="AM304" s="19">
        <v>0</v>
      </c>
      <c r="AN304" s="19">
        <v>0</v>
      </c>
      <c r="AO304" s="19">
        <v>0</v>
      </c>
      <c r="AP304" s="19">
        <v>0</v>
      </c>
      <c r="AQ304" s="19">
        <v>0</v>
      </c>
      <c r="AR304" s="19">
        <v>0</v>
      </c>
      <c r="AS304" s="19">
        <v>0</v>
      </c>
      <c r="AT304" s="19">
        <v>0</v>
      </c>
      <c r="AU304" s="19">
        <v>0</v>
      </c>
      <c r="AV304" s="19">
        <v>0</v>
      </c>
      <c r="AW304" s="19">
        <v>0</v>
      </c>
    </row>
    <row r="305" spans="1:79" s="19" customFormat="1" ht="12.75" customHeight="1" x14ac:dyDescent="0.2">
      <c r="A305" s="18" t="s">
        <v>226</v>
      </c>
      <c r="B305" s="18" t="s">
        <v>330</v>
      </c>
      <c r="C305" s="141" t="s">
        <v>269</v>
      </c>
      <c r="D305" s="26" t="s">
        <v>1061</v>
      </c>
      <c r="E305" s="27">
        <v>35882</v>
      </c>
      <c r="F305" s="26" t="s">
        <v>283</v>
      </c>
      <c r="G305" s="26" t="s">
        <v>553</v>
      </c>
      <c r="H305" s="18" t="s">
        <v>212</v>
      </c>
      <c r="I305" s="18" t="s">
        <v>549</v>
      </c>
      <c r="J305" s="18" t="s">
        <v>269</v>
      </c>
      <c r="K305" s="26" t="s">
        <v>274</v>
      </c>
      <c r="L305" s="26" t="s">
        <v>241</v>
      </c>
      <c r="M305" s="18" t="s">
        <v>557</v>
      </c>
      <c r="N305" s="18" t="s">
        <v>324</v>
      </c>
      <c r="O305" s="18" t="s">
        <v>558</v>
      </c>
      <c r="P305" s="26" t="s">
        <v>558</v>
      </c>
      <c r="Q305" s="27"/>
      <c r="R305" s="27"/>
      <c r="S305" s="27"/>
      <c r="T305" s="27"/>
      <c r="U305" s="29"/>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c r="BA305"/>
      <c r="BB305"/>
      <c r="BC305"/>
      <c r="BD305"/>
      <c r="BE305"/>
      <c r="BF305"/>
      <c r="BG305"/>
      <c r="BH305"/>
      <c r="BI305"/>
      <c r="BJ305"/>
      <c r="BK305"/>
      <c r="BL305"/>
      <c r="BM305"/>
      <c r="BN305"/>
      <c r="BO305"/>
      <c r="BP305"/>
      <c r="BQ305"/>
      <c r="BR305"/>
      <c r="BS305"/>
      <c r="BT305"/>
      <c r="BU305"/>
      <c r="BV305"/>
      <c r="BW305"/>
      <c r="BX305"/>
      <c r="BY305"/>
      <c r="BZ305"/>
      <c r="CA305"/>
    </row>
    <row r="306" spans="1:79" ht="12.75" customHeight="1" x14ac:dyDescent="0.2">
      <c r="A306" s="21" t="s">
        <v>202</v>
      </c>
      <c r="B306" s="21" t="s">
        <v>93</v>
      </c>
      <c r="C306" s="141" t="s">
        <v>273</v>
      </c>
      <c r="D306" s="19" t="s">
        <v>1049</v>
      </c>
      <c r="E306" s="20">
        <v>34870</v>
      </c>
      <c r="F306" s="19" t="s">
        <v>1050</v>
      </c>
      <c r="G306" s="19" t="s">
        <v>136</v>
      </c>
      <c r="H306" s="21" t="s">
        <v>202</v>
      </c>
      <c r="I306" s="21" t="s">
        <v>232</v>
      </c>
      <c r="J306" s="18" t="s">
        <v>576</v>
      </c>
      <c r="K306" s="26" t="s">
        <v>202</v>
      </c>
      <c r="L306" s="26" t="s">
        <v>240</v>
      </c>
      <c r="M306" s="21" t="s">
        <v>202</v>
      </c>
      <c r="N306" s="21" t="s">
        <v>232</v>
      </c>
      <c r="O306" s="21" t="s">
        <v>196</v>
      </c>
      <c r="P306" s="19" t="s">
        <v>1051</v>
      </c>
      <c r="Q306" s="19" t="s">
        <v>202</v>
      </c>
      <c r="R306" s="19" t="s">
        <v>232</v>
      </c>
      <c r="S306" s="19" t="s">
        <v>1052</v>
      </c>
      <c r="T306" s="19" t="s">
        <v>202</v>
      </c>
      <c r="U306" s="19" t="s">
        <v>232</v>
      </c>
      <c r="V306" s="19" t="s">
        <v>240</v>
      </c>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c r="BH306" s="19"/>
      <c r="BI306" s="19"/>
      <c r="BJ306" s="19"/>
      <c r="BK306" s="19"/>
      <c r="BL306" s="19"/>
      <c r="BM306" s="19"/>
      <c r="BN306" s="19"/>
      <c r="BO306" s="19"/>
      <c r="BP306" s="19"/>
      <c r="BQ306" s="19"/>
      <c r="BR306" s="19"/>
      <c r="BS306" s="19"/>
      <c r="BT306" s="19"/>
      <c r="BU306" s="19"/>
      <c r="BV306" s="19"/>
      <c r="BW306" s="19"/>
      <c r="BX306" s="19"/>
    </row>
    <row r="307" spans="1:79" x14ac:dyDescent="0.2">
      <c r="A307" s="44" t="s">
        <v>274</v>
      </c>
      <c r="B307" s="44" t="s">
        <v>556</v>
      </c>
      <c r="C307" s="141" t="s">
        <v>241</v>
      </c>
      <c r="D307" s="19" t="s">
        <v>1055</v>
      </c>
      <c r="E307" s="20">
        <v>34981</v>
      </c>
      <c r="F307" s="19" t="s">
        <v>301</v>
      </c>
      <c r="G307" s="19" t="s">
        <v>301</v>
      </c>
      <c r="H307" s="44" t="s">
        <v>274</v>
      </c>
      <c r="I307" s="44" t="s">
        <v>232</v>
      </c>
      <c r="J307" s="18" t="s">
        <v>248</v>
      </c>
      <c r="K307" s="26" t="s">
        <v>905</v>
      </c>
      <c r="L307" s="26" t="s">
        <v>216</v>
      </c>
      <c r="M307" s="44" t="s">
        <v>522</v>
      </c>
      <c r="N307" s="44" t="s">
        <v>227</v>
      </c>
      <c r="O307" s="44" t="s">
        <v>223</v>
      </c>
      <c r="P307" s="19" t="s">
        <v>216</v>
      </c>
      <c r="Q307" s="19" t="s">
        <v>274</v>
      </c>
      <c r="R307" s="19" t="s">
        <v>101</v>
      </c>
      <c r="S307" s="19" t="s">
        <v>166</v>
      </c>
      <c r="T307" s="19" t="s">
        <v>274</v>
      </c>
      <c r="U307" s="19" t="s">
        <v>227</v>
      </c>
      <c r="V307" s="19" t="s">
        <v>269</v>
      </c>
      <c r="W307" s="19" t="s">
        <v>1056</v>
      </c>
      <c r="X307" s="19">
        <v>0</v>
      </c>
      <c r="Y307" s="19">
        <v>0</v>
      </c>
      <c r="Z307" s="19" t="s">
        <v>274</v>
      </c>
      <c r="AA307" s="19" t="s">
        <v>227</v>
      </c>
      <c r="AB307" s="19" t="s">
        <v>228</v>
      </c>
      <c r="AC307" s="19"/>
      <c r="AD307" s="19"/>
      <c r="AE307" s="19"/>
      <c r="AF307" s="19">
        <v>0</v>
      </c>
      <c r="AG307" s="19">
        <v>0</v>
      </c>
      <c r="AH307" s="19">
        <v>0</v>
      </c>
      <c r="AI307" s="19">
        <v>0</v>
      </c>
      <c r="AJ307" s="19">
        <v>0</v>
      </c>
      <c r="AK307" s="19">
        <v>0</v>
      </c>
      <c r="AL307" s="19">
        <v>0</v>
      </c>
      <c r="AM307" s="19">
        <v>0</v>
      </c>
      <c r="AN307" s="19">
        <v>0</v>
      </c>
      <c r="AO307" s="19">
        <v>0</v>
      </c>
      <c r="AP307" s="19">
        <v>0</v>
      </c>
      <c r="AQ307" s="19">
        <v>0</v>
      </c>
      <c r="AR307" s="19">
        <v>0</v>
      </c>
      <c r="AS307" s="19">
        <v>0</v>
      </c>
      <c r="AT307" s="19">
        <v>0</v>
      </c>
      <c r="AU307" s="19">
        <v>0</v>
      </c>
      <c r="AV307" s="19">
        <v>0</v>
      </c>
      <c r="AW307" s="19">
        <v>0</v>
      </c>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19"/>
      <c r="BZ307" s="19"/>
      <c r="CA307" s="19"/>
    </row>
    <row r="308" spans="1:79" s="25" customFormat="1" x14ac:dyDescent="0.2">
      <c r="A308" s="21" t="s">
        <v>265</v>
      </c>
      <c r="B308" s="21" t="s">
        <v>583</v>
      </c>
      <c r="C308" s="141" t="s">
        <v>241</v>
      </c>
      <c r="D308" s="19" t="s">
        <v>1069</v>
      </c>
      <c r="E308" s="20">
        <v>34726</v>
      </c>
      <c r="F308" s="19" t="s">
        <v>361</v>
      </c>
      <c r="G308" s="19" t="s">
        <v>428</v>
      </c>
      <c r="H308" s="21" t="s">
        <v>212</v>
      </c>
      <c r="I308" s="21" t="s">
        <v>131</v>
      </c>
      <c r="J308" s="18" t="s">
        <v>266</v>
      </c>
      <c r="K308" s="26" t="s">
        <v>238</v>
      </c>
      <c r="L308" s="26" t="s">
        <v>196</v>
      </c>
      <c r="M308" s="21" t="s">
        <v>212</v>
      </c>
      <c r="N308" s="21" t="s">
        <v>128</v>
      </c>
      <c r="O308" s="21" t="s">
        <v>234</v>
      </c>
      <c r="P308" s="19" t="s">
        <v>203</v>
      </c>
      <c r="Q308" s="19" t="s">
        <v>212</v>
      </c>
      <c r="R308" s="19" t="s">
        <v>429</v>
      </c>
      <c r="S308" s="19" t="s">
        <v>251</v>
      </c>
      <c r="T308" s="19" t="s">
        <v>212</v>
      </c>
      <c r="U308" s="19" t="s">
        <v>432</v>
      </c>
      <c r="V308" s="19" t="s">
        <v>203</v>
      </c>
      <c r="W308" s="19" t="s">
        <v>258</v>
      </c>
      <c r="X308" s="19" t="s">
        <v>432</v>
      </c>
      <c r="Y308" s="19" t="s">
        <v>241</v>
      </c>
      <c r="Z308" s="19">
        <v>0</v>
      </c>
      <c r="AA308" s="19">
        <v>0</v>
      </c>
      <c r="AB308" s="19">
        <v>0</v>
      </c>
      <c r="AC308" s="19"/>
      <c r="AD308" s="19"/>
      <c r="AE308" s="19"/>
      <c r="AF308" s="19">
        <v>0</v>
      </c>
      <c r="AG308" s="19">
        <v>0</v>
      </c>
      <c r="AH308" s="19">
        <v>0</v>
      </c>
      <c r="AI308" s="19">
        <v>0</v>
      </c>
      <c r="AJ308" s="19">
        <v>0</v>
      </c>
      <c r="AK308" s="19">
        <v>0</v>
      </c>
      <c r="AL308" s="19">
        <v>0</v>
      </c>
      <c r="AM308" s="19">
        <v>0</v>
      </c>
      <c r="AN308" s="19">
        <v>0</v>
      </c>
      <c r="AO308" s="19">
        <v>0</v>
      </c>
      <c r="AP308" s="19">
        <v>0</v>
      </c>
      <c r="AQ308" s="19">
        <v>0</v>
      </c>
      <c r="AR308" s="19">
        <v>0</v>
      </c>
      <c r="AS308" s="19">
        <v>0</v>
      </c>
      <c r="AT308" s="19">
        <v>0</v>
      </c>
      <c r="AU308" s="19">
        <v>0</v>
      </c>
      <c r="AV308" s="19">
        <v>0</v>
      </c>
      <c r="AW308" s="19">
        <v>0</v>
      </c>
    </row>
    <row r="309" spans="1:79" s="25" customFormat="1" x14ac:dyDescent="0.2">
      <c r="A309" s="33" t="s">
        <v>265</v>
      </c>
      <c r="B309" s="33" t="s">
        <v>316</v>
      </c>
      <c r="C309" s="142" t="s">
        <v>241</v>
      </c>
      <c r="D309" t="s">
        <v>1070</v>
      </c>
      <c r="E309" s="40">
        <v>36629</v>
      </c>
      <c r="F309" t="s">
        <v>1071</v>
      </c>
      <c r="G309" t="s">
        <v>115</v>
      </c>
      <c r="H309" s="33" t="s">
        <v>258</v>
      </c>
      <c r="I309" s="33" t="s">
        <v>116</v>
      </c>
      <c r="J309" s="18" t="s">
        <v>241</v>
      </c>
      <c r="K309" t="str">
        <f>IF(ISBLANK(VLOOKUP(TRIM(D309),ALL_SOMIFA!$A$1:$V$2721,8,FALSE)),"",IF(ISERROR(VLOOKUP(TRIM(D309),ALL_SOMIFA!$A$1:$V$2721,8,FALSE))," ",VLOOKUP(TRIM(D309),ALL_SOMIFA!$A$1:$V$2721,8,FALSE)))</f>
        <v xml:space="preserve"> </v>
      </c>
      <c r="L309" t="str">
        <f>IF(ISBLANK(VLOOKUP(TRIM(D309),ALL_SOMIFA!$A$1:$V$2721,9,FALSE)),"",IF(ISERROR(VLOOKUP(TRIM(D309),ALL_SOMIFA!$A$1:$V$2721,9,FALSE))," ",VLOOKUP(TRIM(D309),ALL_SOMIFA!$A$1:$V$2721,9,FALSE)))</f>
        <v xml:space="preserve"> </v>
      </c>
      <c r="M309" s="33" t="str">
        <f>IF(ISBLANK(VLOOKUP(TRIM(D309),ALL_SOMIFA!$A$1:$V$2721,10,FALSE)),"",IF(ISERROR(VLOOKUP(TRIM(D309),ALL_SOMIFA!$A$1:$V$2721,10,FALSE))," ",VLOOKUP(TRIM(D309),ALL_SOMIFA!$A$1:$V$2721,10,FALSE)))</f>
        <v xml:space="preserve"> </v>
      </c>
      <c r="N309" s="33" t="str">
        <f>IF(ISBLANK(VLOOKUP(TRIM(D309),ALL_SOMIFA!$A$1:$V$2721,11,FALSE)),"",IF(ISERROR(VLOOKUP(TRIM(D309),ALL_SOMIFA!$A$1:$V$2721,11,FALSE))," ",VLOOKUP(TRIM(D309),ALL_SOMIFA!$A$1:$V$2721,11,FALSE)))</f>
        <v xml:space="preserve"> </v>
      </c>
      <c r="O309" s="33" t="str">
        <f>IF(ISBLANK(VLOOKUP(TRIM(D309),ALL_SOMIFA!$A$1:$V$2721,12,FALSE)),"",IF(ISERROR(VLOOKUP(TRIM(D309),ALL_SOMIFA!$A$1:$V$2721,12,FALSE))," ",VLOOKUP(TRIM(D309),ALL_SOMIFA!$A$1:$V$2721,12,FALSE)))</f>
        <v xml:space="preserve"> </v>
      </c>
      <c r="P309" t="str">
        <f>IF(ISBLANK(VLOOKUP(TRIM(D309),ALL_SOMIFA!$A$1:$V$2721,13,FALSE)),"",IF(ISERROR(VLOOKUP(TRIM(D309),ALL_SOMIFA!$A$1:$V$2721,13,FALSE))," ",VLOOKUP(TRIM(D309),ALL_SOMIFA!$A$1:$V$2721,13,FALSE)))</f>
        <v xml:space="preserve"> </v>
      </c>
      <c r="Q309" t="str">
        <f>IF(ISBLANK(VLOOKUP(TRIM(D309),ALL_SOMIFA!$A$1:$V$2721,14,FALSE)),"",IF(ISERROR(VLOOKUP(TRIM(D309),ALL_SOMIFA!$A$1:$V$2721,14,FALSE))," ",VLOOKUP(TRIM(D309),ALL_SOMIFA!$A$1:$V$2721,14,FALSE)))</f>
        <v xml:space="preserve"> </v>
      </c>
      <c r="R309" t="str">
        <f>IF(ISBLANK(VLOOKUP(TRIM(D309),ALL_SOMIFA!$A$1:$V$2721,15,FALSE)),"",IF(ISERROR(VLOOKUP(TRIM(D309),ALL_SOMIFA!$A$1:$V$2721,15,FALSE))," ",VLOOKUP(TRIM(D309),ALL_SOMIFA!$A$1:$V$2721,15,FALSE)))</f>
        <v xml:space="preserve"> </v>
      </c>
      <c r="S309" t="str">
        <f>IF(ISBLANK(VLOOKUP(TRIM(D309),ALL_SOMIFA!$A$1:$V$2721,16,FALSE)),"",IF(ISERROR(VLOOKUP(TRIM(D309),ALL_SOMIFA!$A$1:$V$2721,16,FALSE))," ",VLOOKUP(TRIM(D309),ALL_SOMIFA!$A$1:$V$2721,16,FALSE)))</f>
        <v xml:space="preserve"> </v>
      </c>
      <c r="T309" t="str">
        <f>IF(ISBLANK(VLOOKUP(TRIM(D309),ALL_SOMIFA!$A$1:$V$2721,17,FALSE)),"",IF(ISERROR(VLOOKUP(TRIM(D309),ALL_SOMIFA!$A$1:$V$2721,17,FALSE))," ",VLOOKUP(TRIM(D309),ALL_SOMIFA!$A$1:$V$2721,17,FALSE)))</f>
        <v xml:space="preserve"> </v>
      </c>
      <c r="U309" t="str">
        <f>IF(ISBLANK(VLOOKUP(TRIM(D309),ALL_SOMIFA!$A$1:$V$2721,18,FALSE)),"",IF(ISERROR(VLOOKUP(TRIM(D309),ALL_SOMIFA!$A$1:$V$2721,18,FALSE))," ",VLOOKUP(TRIM(D309),ALL_SOMIFA!$A$1:$V$2721,18,FALSE)))</f>
        <v xml:space="preserve"> </v>
      </c>
      <c r="V309" t="str">
        <f>IF(ISBLANK(VLOOKUP(TRIM(D309),ALL_SOMIFA!$A$1:$V$2721,19,FALSE)),"",IF(ISERROR(VLOOKUP(TRIM(D309),ALL_SOMIFA!$A$1:$V$2721,19,FALSE))," ",VLOOKUP(TRIM(D309),ALL_SOMIFA!$A$1:$V$2721,19,FALSE)))</f>
        <v xml:space="preserve"> </v>
      </c>
      <c r="W309" t="str">
        <f>IF(ISBLANK(VLOOKUP(TRIM(D309),ALL_SOMIFA!$A$1:$V$2721,20,FALSE)),"",IF(ISERROR(VLOOKUP(TRIM(D309),ALL_SOMIFA!$A$1:$V$2721,20,FALSE))," ",VLOOKUP(TRIM(D309),ALL_SOMIFA!$A$1:$V$2721,20,FALSE)))</f>
        <v xml:space="preserve"> </v>
      </c>
      <c r="X309" t="str">
        <f>IF(ISBLANK(VLOOKUP(TRIM(D309),ALL_SOMIFA!$A$1:$V$2721,21,FALSE)),"",IF(ISERROR(VLOOKUP(TRIM(D309),ALL_SOMIFA!$A$1:$V$2721,21,FALSE))," ",VLOOKUP(TRIM(D309),ALL_SOMIFA!$A$1:$V$2721,21,FALSE)))</f>
        <v xml:space="preserve"> </v>
      </c>
      <c r="Y309" t="str">
        <f>IF(ISBLANK(VLOOKUP(TRIM(D309),ALL_SOMIFA!$A$1:$V$2721,22,FALSE)),"",IF(ISERROR(VLOOKUP(TRIM(D309),ALL_SOMIFA!$A$1:$V$2721,22,FALSE))," ",VLOOKUP(TRIM(D309),ALL_SOMIFA!$A$1:$V$2721,22,FALSE)))</f>
        <v xml:space="preserve"> </v>
      </c>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row>
    <row r="310" spans="1:79" x14ac:dyDescent="0.2">
      <c r="A310" s="34"/>
      <c r="B310" s="34"/>
      <c r="C310" s="141"/>
      <c r="D310" s="26" t="s">
        <v>1066</v>
      </c>
      <c r="E310" s="27">
        <v>36032</v>
      </c>
      <c r="F310" s="26" t="s">
        <v>473</v>
      </c>
      <c r="G310" s="26" t="s">
        <v>448</v>
      </c>
      <c r="H310" s="34" t="s">
        <v>1067</v>
      </c>
      <c r="I310" s="34" t="s">
        <v>250</v>
      </c>
      <c r="J310" s="18" t="s">
        <v>546</v>
      </c>
      <c r="K310" s="26" t="s">
        <v>274</v>
      </c>
      <c r="L310" s="26" t="s">
        <v>1068</v>
      </c>
      <c r="M310" s="34" t="s">
        <v>258</v>
      </c>
      <c r="N310" s="34" t="s">
        <v>252</v>
      </c>
      <c r="O310" s="34" t="s">
        <v>266</v>
      </c>
      <c r="P310" s="26" t="s">
        <v>241</v>
      </c>
      <c r="Q310" s="27"/>
      <c r="R310" s="27"/>
      <c r="S310" s="27"/>
      <c r="T310" s="27"/>
      <c r="U310" s="29"/>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row>
    <row r="311" spans="1:79" s="25" customFormat="1" x14ac:dyDescent="0.2">
      <c r="A311" s="21"/>
      <c r="B311" s="21"/>
      <c r="C311" s="141"/>
      <c r="D311" s="19"/>
      <c r="E311" s="20"/>
      <c r="F311" s="19"/>
      <c r="G311" s="19"/>
      <c r="H311" s="21"/>
      <c r="I311" s="21"/>
      <c r="J311" s="18"/>
      <c r="K311" t="s">
        <v>308</v>
      </c>
      <c r="M311" s="21"/>
      <c r="N311" s="21"/>
      <c r="O311" s="21"/>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row>
    <row r="312" spans="1:79" s="19" customFormat="1" ht="12.75" customHeight="1" x14ac:dyDescent="0.2">
      <c r="A312" s="31" t="s">
        <v>308</v>
      </c>
      <c r="B312" s="32" t="s">
        <v>434</v>
      </c>
      <c r="C312" s="142" t="s">
        <v>259</v>
      </c>
      <c r="D312" s="19" t="s">
        <v>1072</v>
      </c>
      <c r="E312" s="27">
        <v>36276</v>
      </c>
      <c r="F312" s="28" t="s">
        <v>98</v>
      </c>
      <c r="G312" s="28" t="s">
        <v>1073</v>
      </c>
      <c r="H312" s="31" t="s">
        <v>308</v>
      </c>
      <c r="I312" s="32" t="s">
        <v>239</v>
      </c>
      <c r="J312" s="18" t="s">
        <v>1074</v>
      </c>
      <c r="K312" s="26" t="s">
        <v>315</v>
      </c>
      <c r="L312" s="26" t="s">
        <v>738</v>
      </c>
      <c r="M312" s="33"/>
      <c r="N312" s="33"/>
      <c r="O312" s="33"/>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row>
    <row r="313" spans="1:79" s="25" customFormat="1" ht="12.75" customHeight="1" x14ac:dyDescent="0.2">
      <c r="A313" s="21" t="s">
        <v>308</v>
      </c>
      <c r="B313" s="21" t="s">
        <v>134</v>
      </c>
      <c r="C313" s="141" t="s">
        <v>781</v>
      </c>
      <c r="D313" s="19" t="s">
        <v>1080</v>
      </c>
      <c r="E313" s="20">
        <v>35591</v>
      </c>
      <c r="F313" s="19" t="s">
        <v>362</v>
      </c>
      <c r="G313" s="19" t="s">
        <v>1081</v>
      </c>
      <c r="H313" s="21" t="s">
        <v>308</v>
      </c>
      <c r="I313" s="21" t="s">
        <v>138</v>
      </c>
      <c r="J313" s="18" t="s">
        <v>314</v>
      </c>
      <c r="K313" s="26" t="s">
        <v>298</v>
      </c>
      <c r="L313" s="26" t="s">
        <v>1082</v>
      </c>
      <c r="M313" s="21" t="s">
        <v>308</v>
      </c>
      <c r="N313" s="21" t="s">
        <v>195</v>
      </c>
      <c r="O313" s="21" t="s">
        <v>1082</v>
      </c>
      <c r="P313" s="19" t="s">
        <v>781</v>
      </c>
      <c r="Q313" s="19" t="s">
        <v>326</v>
      </c>
      <c r="R313" s="19" t="s">
        <v>200</v>
      </c>
      <c r="S313" s="19" t="s">
        <v>494</v>
      </c>
      <c r="T313" s="19" t="s">
        <v>329</v>
      </c>
      <c r="U313" s="19" t="s">
        <v>195</v>
      </c>
      <c r="V313" s="19" t="s">
        <v>273</v>
      </c>
      <c r="W313" s="19" t="s">
        <v>329</v>
      </c>
      <c r="X313" s="19" t="s">
        <v>195</v>
      </c>
      <c r="Y313" s="19" t="s">
        <v>266</v>
      </c>
      <c r="Z313" s="19">
        <v>0</v>
      </c>
      <c r="AA313" s="19">
        <v>0</v>
      </c>
      <c r="AB313" s="19">
        <v>0</v>
      </c>
      <c r="AC313" s="19"/>
      <c r="AD313" s="19"/>
      <c r="AE313" s="19"/>
      <c r="AF313" s="19">
        <v>0</v>
      </c>
      <c r="AG313" s="19">
        <v>0</v>
      </c>
      <c r="AH313" s="19">
        <v>0</v>
      </c>
      <c r="AI313" s="19">
        <v>0</v>
      </c>
      <c r="AJ313" s="19">
        <v>0</v>
      </c>
      <c r="AK313" s="19">
        <v>0</v>
      </c>
      <c r="AL313" s="19">
        <v>0</v>
      </c>
      <c r="AM313" s="19">
        <v>0</v>
      </c>
      <c r="AN313" s="19">
        <v>0</v>
      </c>
      <c r="AO313" s="19">
        <v>0</v>
      </c>
      <c r="AP313" s="19">
        <v>0</v>
      </c>
      <c r="AQ313" s="19">
        <v>0</v>
      </c>
      <c r="AR313" s="19">
        <v>0</v>
      </c>
      <c r="AS313" s="19">
        <v>0</v>
      </c>
      <c r="AT313" s="19">
        <v>0</v>
      </c>
      <c r="AU313" s="19">
        <v>0</v>
      </c>
      <c r="AV313" s="19">
        <v>0</v>
      </c>
      <c r="AW313" s="19">
        <v>0</v>
      </c>
      <c r="AX313" s="19"/>
      <c r="AY313" s="19"/>
      <c r="AZ313" s="19"/>
      <c r="BA313" s="19"/>
      <c r="BB313" s="19"/>
      <c r="BC313" s="19"/>
      <c r="BD313" s="19"/>
      <c r="BE313" s="19"/>
      <c r="BF313" s="19"/>
      <c r="BG313" s="19"/>
      <c r="BH313" s="19"/>
      <c r="BI313" s="19"/>
      <c r="BJ313" s="19"/>
      <c r="BK313" s="19"/>
      <c r="BL313" s="19"/>
      <c r="BM313" s="19"/>
      <c r="BN313" s="19"/>
      <c r="BO313" s="19"/>
      <c r="BP313" s="19"/>
      <c r="BQ313" s="19"/>
      <c r="BR313" s="19"/>
      <c r="BS313" s="19"/>
      <c r="BT313" s="19"/>
      <c r="BU313" s="19"/>
      <c r="BV313" s="19"/>
      <c r="BW313" s="19"/>
      <c r="BX313" s="19"/>
      <c r="BY313" s="19"/>
      <c r="BZ313" s="19"/>
      <c r="CA313" s="19"/>
    </row>
    <row r="314" spans="1:79" s="19" customFormat="1" ht="12.75" customHeight="1" x14ac:dyDescent="0.2">
      <c r="A314" s="31" t="s">
        <v>376</v>
      </c>
      <c r="B314" s="32" t="s">
        <v>185</v>
      </c>
      <c r="C314" s="142" t="s">
        <v>1085</v>
      </c>
      <c r="D314" s="19" t="s">
        <v>1086</v>
      </c>
      <c r="E314" s="27">
        <v>37078</v>
      </c>
      <c r="F314" s="28" t="s">
        <v>290</v>
      </c>
      <c r="G314" s="28" t="s">
        <v>98</v>
      </c>
      <c r="H314" s="31" t="s">
        <v>326</v>
      </c>
      <c r="I314" s="32" t="s">
        <v>368</v>
      </c>
      <c r="J314" s="18" t="s">
        <v>269</v>
      </c>
      <c r="K314" s="26" t="s">
        <v>315</v>
      </c>
      <c r="L314" s="26" t="s">
        <v>1087</v>
      </c>
      <c r="M314" s="33"/>
      <c r="N314" s="33"/>
      <c r="O314" s="33"/>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BY314" s="25"/>
      <c r="BZ314" s="25"/>
      <c r="CA314" s="25"/>
    </row>
    <row r="315" spans="1:79" s="19" customFormat="1" x14ac:dyDescent="0.2">
      <c r="A315" s="21" t="s">
        <v>315</v>
      </c>
      <c r="B315" s="21" t="s">
        <v>396</v>
      </c>
      <c r="C315" s="141" t="s">
        <v>273</v>
      </c>
      <c r="D315" s="19" t="s">
        <v>1077</v>
      </c>
      <c r="E315" s="20">
        <v>35346</v>
      </c>
      <c r="F315" s="19" t="s">
        <v>728</v>
      </c>
      <c r="G315" s="19" t="s">
        <v>607</v>
      </c>
      <c r="H315" s="21" t="s">
        <v>284</v>
      </c>
      <c r="I315" s="21" t="s">
        <v>232</v>
      </c>
      <c r="J315" s="18" t="s">
        <v>247</v>
      </c>
      <c r="K315" s="26" t="s">
        <v>376</v>
      </c>
      <c r="L315" s="26" t="s">
        <v>269</v>
      </c>
      <c r="M315" s="21" t="s">
        <v>315</v>
      </c>
      <c r="N315" s="21" t="s">
        <v>583</v>
      </c>
      <c r="O315" s="21" t="s">
        <v>266</v>
      </c>
      <c r="P315" s="19" t="s">
        <v>269</v>
      </c>
      <c r="Q315" s="19" t="s">
        <v>595</v>
      </c>
      <c r="R315" s="19" t="s">
        <v>242</v>
      </c>
      <c r="S315" s="19" t="s">
        <v>1060</v>
      </c>
      <c r="T315" s="19" t="s">
        <v>315</v>
      </c>
      <c r="U315" s="19" t="s">
        <v>242</v>
      </c>
      <c r="V315" s="19" t="s">
        <v>273</v>
      </c>
    </row>
    <row r="316" spans="1:79" s="19" customFormat="1" ht="12.75" customHeight="1" x14ac:dyDescent="0.2">
      <c r="A316" s="31" t="s">
        <v>315</v>
      </c>
      <c r="B316" s="47" t="s">
        <v>242</v>
      </c>
      <c r="C316" s="141" t="s">
        <v>339</v>
      </c>
      <c r="D316" s="22" t="s">
        <v>1078</v>
      </c>
      <c r="E316" s="23">
        <v>36763</v>
      </c>
      <c r="F316" s="24" t="s">
        <v>99</v>
      </c>
      <c r="G316" s="22" t="s">
        <v>1079</v>
      </c>
      <c r="H316" s="31" t="s">
        <v>288</v>
      </c>
      <c r="I316" s="47" t="s">
        <v>246</v>
      </c>
      <c r="J316" s="18" t="s">
        <v>247</v>
      </c>
      <c r="K316" s="26" t="s">
        <v>315</v>
      </c>
      <c r="L316" s="26" t="s">
        <v>241</v>
      </c>
      <c r="M316" s="31" t="s">
        <v>315</v>
      </c>
      <c r="N316" s="47" t="s">
        <v>242</v>
      </c>
      <c r="O316" s="47" t="s">
        <v>241</v>
      </c>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row>
    <row r="317" spans="1:79" s="19" customFormat="1" ht="12.75" customHeight="1" x14ac:dyDescent="0.2">
      <c r="A317" s="21" t="s">
        <v>315</v>
      </c>
      <c r="B317" s="21" t="s">
        <v>177</v>
      </c>
      <c r="C317" s="141" t="s">
        <v>241</v>
      </c>
      <c r="D317" s="22" t="s">
        <v>1075</v>
      </c>
      <c r="E317" s="23">
        <v>34347</v>
      </c>
      <c r="F317" s="24" t="s">
        <v>391</v>
      </c>
      <c r="G317" s="22" t="s">
        <v>338</v>
      </c>
      <c r="H317" s="21" t="s">
        <v>308</v>
      </c>
      <c r="I317" s="21" t="s">
        <v>272</v>
      </c>
      <c r="J317" s="18" t="s">
        <v>233</v>
      </c>
      <c r="K317" s="26" t="s">
        <v>329</v>
      </c>
      <c r="L317" s="26"/>
      <c r="M317" s="21" t="s">
        <v>298</v>
      </c>
      <c r="N317" s="21" t="s">
        <v>93</v>
      </c>
      <c r="O317" s="21" t="s">
        <v>266</v>
      </c>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BY317" s="25"/>
      <c r="BZ317" s="25"/>
      <c r="CA317" s="25"/>
    </row>
    <row r="318" spans="1:79" x14ac:dyDescent="0.2">
      <c r="A318" t="s">
        <v>315</v>
      </c>
      <c r="B318" t="s">
        <v>227</v>
      </c>
      <c r="C318" s="141" t="s">
        <v>241</v>
      </c>
      <c r="D318" t="s">
        <v>1083</v>
      </c>
      <c r="E318" s="40">
        <v>37542</v>
      </c>
      <c r="F318" t="s">
        <v>1084</v>
      </c>
      <c r="G318" s="19" t="s">
        <v>506</v>
      </c>
      <c r="H318" t="s">
        <v>238</v>
      </c>
      <c r="I318" t="s">
        <v>101</v>
      </c>
      <c r="J318" s="18" t="s">
        <v>269</v>
      </c>
      <c r="K318" t="str">
        <f>IF(ISBLANK(VLOOKUP(TRIM(D318),ALL_SOMIFA!$A$1:$V$2721,8,FALSE)),"",IF(ISERROR(VLOOKUP(TRIM(D318),ALL_SOMIFA!$A$1:$V$2721,8,FALSE))," ",VLOOKUP(TRIM(D318),ALL_SOMIFA!$A$1:$V$2721,8,FALSE)))</f>
        <v xml:space="preserve"> </v>
      </c>
      <c r="L318" t="str">
        <f>IF(ISBLANK(VLOOKUP(TRIM(D318),ALL_SOMIFA!$A$1:$V$2721,9,FALSE)),"",IF(ISERROR(VLOOKUP(TRIM(D318),ALL_SOMIFA!$A$1:$V$2721,9,FALSE))," ",VLOOKUP(TRIM(D318),ALL_SOMIFA!$A$1:$V$2721,9,FALSE)))</f>
        <v xml:space="preserve"> </v>
      </c>
      <c r="M318" t="str">
        <f>IF(ISBLANK(VLOOKUP(TRIM(D318),ALL_SOMIFA!$A$1:$V$2721,10,FALSE)),"",IF(ISERROR(VLOOKUP(TRIM(D318),ALL_SOMIFA!$A$1:$V$2721,10,FALSE))," ",VLOOKUP(TRIM(D318),ALL_SOMIFA!$A$1:$V$2721,10,FALSE)))</f>
        <v xml:space="preserve"> </v>
      </c>
      <c r="N318" t="str">
        <f>IF(ISBLANK(VLOOKUP(TRIM(D318),ALL_SOMIFA!$A$1:$V$2721,11,FALSE)),"",IF(ISERROR(VLOOKUP(TRIM(D318),ALL_SOMIFA!$A$1:$V$2721,11,FALSE))," ",VLOOKUP(TRIM(D318),ALL_SOMIFA!$A$1:$V$2721,11,FALSE)))</f>
        <v xml:space="preserve"> </v>
      </c>
      <c r="O318" t="str">
        <f>IF(ISBLANK(VLOOKUP(TRIM(D318),ALL_SOMIFA!$A$1:$V$2721,12,FALSE)),"",IF(ISERROR(VLOOKUP(TRIM(D318),ALL_SOMIFA!$A$1:$V$2721,12,FALSE))," ",VLOOKUP(TRIM(D318),ALL_SOMIFA!$A$1:$V$2721,12,FALSE)))</f>
        <v xml:space="preserve"> </v>
      </c>
      <c r="P318" t="str">
        <f>IF(ISBLANK(VLOOKUP(TRIM(D318),ALL_SOMIFA!$A$1:$V$2721,13,FALSE)),"",IF(ISERROR(VLOOKUP(TRIM(D318),ALL_SOMIFA!$A$1:$V$2721,13,FALSE))," ",VLOOKUP(TRIM(D318),ALL_SOMIFA!$A$1:$V$2721,13,FALSE)))</f>
        <v xml:space="preserve"> </v>
      </c>
      <c r="Q318" t="str">
        <f>IF(ISBLANK(VLOOKUP(TRIM(D318),ALL_SOMIFA!$A$1:$V$2721,14,FALSE)),"",IF(ISERROR(VLOOKUP(TRIM(D318),ALL_SOMIFA!$A$1:$V$2721,14,FALSE))," ",VLOOKUP(TRIM(D318),ALL_SOMIFA!$A$1:$V$2721,14,FALSE)))</f>
        <v xml:space="preserve"> </v>
      </c>
      <c r="R318" t="str">
        <f>IF(ISBLANK(VLOOKUP(TRIM(D318),ALL_SOMIFA!$A$1:$V$2721,15,FALSE)),"",IF(ISERROR(VLOOKUP(TRIM(D318),ALL_SOMIFA!$A$1:$V$2721,15,FALSE))," ",VLOOKUP(TRIM(D318),ALL_SOMIFA!$A$1:$V$2721,15,FALSE)))</f>
        <v xml:space="preserve"> </v>
      </c>
      <c r="S318" t="str">
        <f>IF(ISBLANK(VLOOKUP(TRIM(D318),ALL_SOMIFA!$A$1:$V$2721,16,FALSE)),"",IF(ISERROR(VLOOKUP(TRIM(D318),ALL_SOMIFA!$A$1:$V$2721,16,FALSE))," ",VLOOKUP(TRIM(D318),ALL_SOMIFA!$A$1:$V$2721,16,FALSE)))</f>
        <v xml:space="preserve"> </v>
      </c>
      <c r="T318" t="str">
        <f>IF(ISBLANK(VLOOKUP(TRIM(D318),ALL_SOMIFA!$A$1:$V$2721,17,FALSE)),"",IF(ISERROR(VLOOKUP(TRIM(D318),ALL_SOMIFA!$A$1:$V$2721,17,FALSE))," ",VLOOKUP(TRIM(D318),ALL_SOMIFA!$A$1:$V$2721,17,FALSE)))</f>
        <v xml:space="preserve"> </v>
      </c>
      <c r="U318" t="str">
        <f>IF(ISBLANK(VLOOKUP(TRIM(D318),ALL_SOMIFA!$A$1:$V$2721,18,FALSE)),"",IF(ISERROR(VLOOKUP(TRIM(D318),ALL_SOMIFA!$A$1:$V$2721,18,FALSE))," ",VLOOKUP(TRIM(D318),ALL_SOMIFA!$A$1:$V$2721,18,FALSE)))</f>
        <v xml:space="preserve"> </v>
      </c>
      <c r="V318" t="str">
        <f>IF(ISBLANK(VLOOKUP(TRIM(D318),ALL_SOMIFA!$A$1:$V$2721,19,FALSE)),"",IF(ISERROR(VLOOKUP(TRIM(D318),ALL_SOMIFA!$A$1:$V$2721,19,FALSE))," ",VLOOKUP(TRIM(D318),ALL_SOMIFA!$A$1:$V$2721,19,FALSE)))</f>
        <v xml:space="preserve"> </v>
      </c>
      <c r="W318" t="str">
        <f>IF(ISBLANK(VLOOKUP(TRIM(D318),ALL_SOMIFA!$A$1:$V$2721,20,FALSE)),"",IF(ISERROR(VLOOKUP(TRIM(D318),ALL_SOMIFA!$A$1:$V$2721,20,FALSE))," ",VLOOKUP(TRIM(D318),ALL_SOMIFA!$A$1:$V$2721,20,FALSE)))</f>
        <v xml:space="preserve"> </v>
      </c>
      <c r="X318" t="str">
        <f>IF(ISBLANK(VLOOKUP(TRIM(D318),ALL_SOMIFA!$A$1:$V$2721,21,FALSE)),"",IF(ISERROR(VLOOKUP(TRIM(D318),ALL_SOMIFA!$A$1:$V$2721,21,FALSE))," ",VLOOKUP(TRIM(D318),ALL_SOMIFA!$A$1:$V$2721,21,FALSE)))</f>
        <v xml:space="preserve"> </v>
      </c>
      <c r="Y318" t="str">
        <f>IF(ISBLANK(VLOOKUP(TRIM(D318),ALL_SOMIFA!$A$1:$V$2721,22,FALSE)),"",IF(ISERROR(VLOOKUP(TRIM(D318),ALL_SOMIFA!$A$1:$V$2721,22,FALSE))," ",VLOOKUP(TRIM(D318),ALL_SOMIFA!$A$1:$V$2721,22,FALSE)))</f>
        <v xml:space="preserve"> </v>
      </c>
    </row>
    <row r="319" spans="1:79" s="25" customFormat="1" ht="12.75" customHeight="1" x14ac:dyDescent="0.2">
      <c r="A319" s="31" t="s">
        <v>329</v>
      </c>
      <c r="B319" s="32" t="s">
        <v>170</v>
      </c>
      <c r="C319" s="142" t="s">
        <v>241</v>
      </c>
      <c r="D319" s="19" t="s">
        <v>1088</v>
      </c>
      <c r="E319" s="27">
        <v>35769</v>
      </c>
      <c r="F319" s="28" t="s">
        <v>698</v>
      </c>
      <c r="G319" s="28" t="s">
        <v>381</v>
      </c>
      <c r="H319" s="31" t="s">
        <v>308</v>
      </c>
      <c r="I319" s="32" t="s">
        <v>175</v>
      </c>
      <c r="J319" s="18" t="s">
        <v>273</v>
      </c>
      <c r="K319" s="26" t="s">
        <v>189</v>
      </c>
      <c r="L319" s="26" t="s">
        <v>241</v>
      </c>
      <c r="M319" s="33"/>
      <c r="N319" s="33"/>
      <c r="O319" s="33"/>
    </row>
    <row r="320" spans="1:79" s="25" customFormat="1" x14ac:dyDescent="0.2">
      <c r="A320" s="31"/>
      <c r="B320" s="32"/>
      <c r="C320" s="142"/>
      <c r="D320" s="19" t="s">
        <v>1076</v>
      </c>
      <c r="E320" s="27">
        <v>37058</v>
      </c>
      <c r="F320" s="28" t="s">
        <v>879</v>
      </c>
      <c r="G320" s="28" t="s">
        <v>180</v>
      </c>
      <c r="H320" s="31" t="s">
        <v>274</v>
      </c>
      <c r="I320" s="32" t="s">
        <v>200</v>
      </c>
      <c r="J320" s="18" t="s">
        <v>240</v>
      </c>
      <c r="K320" s="26" t="s">
        <v>298</v>
      </c>
      <c r="L320" s="26" t="s">
        <v>273</v>
      </c>
      <c r="M320" s="33"/>
      <c r="N320" s="33"/>
      <c r="O320" s="33"/>
      <c r="AX320" s="19"/>
      <c r="AY320" s="19"/>
      <c r="AZ320" s="19"/>
      <c r="BA320" s="19"/>
      <c r="BB320" s="19"/>
      <c r="BC320" s="19"/>
      <c r="BD320" s="19"/>
      <c r="BE320" s="19"/>
      <c r="BF320" s="19"/>
      <c r="BG320" s="19"/>
      <c r="BH320" s="19"/>
      <c r="BI320" s="19"/>
      <c r="BJ320" s="19"/>
      <c r="BK320" s="19"/>
      <c r="BL320" s="19"/>
      <c r="BM320" s="19"/>
      <c r="BN320" s="19"/>
      <c r="BO320" s="19"/>
      <c r="BP320" s="19"/>
      <c r="BQ320" s="19"/>
      <c r="BR320" s="19"/>
      <c r="BS320" s="19"/>
      <c r="BT320" s="19"/>
      <c r="BU320" s="19"/>
      <c r="BV320" s="19"/>
      <c r="BW320" s="19"/>
      <c r="BX320" s="19"/>
      <c r="BY320" s="19"/>
      <c r="BZ320" s="19"/>
      <c r="CA320" s="19"/>
    </row>
    <row r="321" spans="1:79" ht="12.75" customHeight="1" x14ac:dyDescent="0.2">
      <c r="A321" s="21"/>
      <c r="B321" s="21"/>
      <c r="C321" s="141"/>
      <c r="D321" s="19"/>
      <c r="E321" s="20"/>
      <c r="F321" s="19"/>
      <c r="G321" s="19"/>
      <c r="H321" s="21"/>
      <c r="I321" s="21"/>
      <c r="J321" s="18"/>
      <c r="K321" t="s">
        <v>1089</v>
      </c>
      <c r="M321" s="21"/>
      <c r="N321" s="21"/>
      <c r="O321" s="21"/>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row>
    <row r="322" spans="1:79" s="19" customFormat="1" x14ac:dyDescent="0.2">
      <c r="A322" s="21" t="s">
        <v>332</v>
      </c>
      <c r="B322" s="21" t="s">
        <v>185</v>
      </c>
      <c r="C322" s="141" t="s">
        <v>358</v>
      </c>
      <c r="D322" s="22" t="s">
        <v>1095</v>
      </c>
      <c r="E322" s="23">
        <v>36362</v>
      </c>
      <c r="F322" s="24" t="s">
        <v>122</v>
      </c>
      <c r="G322" s="22" t="s">
        <v>187</v>
      </c>
      <c r="H322" s="21" t="s">
        <v>332</v>
      </c>
      <c r="I322" s="21" t="s">
        <v>368</v>
      </c>
      <c r="J322" s="18" t="s">
        <v>358</v>
      </c>
      <c r="K322" s="26" t="s">
        <v>1096</v>
      </c>
      <c r="L322" s="26" t="s">
        <v>1097</v>
      </c>
      <c r="M322" s="21" t="s">
        <v>367</v>
      </c>
      <c r="N322" s="21" t="s">
        <v>185</v>
      </c>
      <c r="O322" s="21" t="s">
        <v>359</v>
      </c>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row>
    <row r="323" spans="1:79" s="19" customFormat="1" x14ac:dyDescent="0.2">
      <c r="A323" s="21" t="s">
        <v>345</v>
      </c>
      <c r="B323" s="21" t="s">
        <v>275</v>
      </c>
      <c r="C323" s="141" t="s">
        <v>941</v>
      </c>
      <c r="D323" s="19" t="s">
        <v>1091</v>
      </c>
      <c r="E323" s="20">
        <v>35275</v>
      </c>
      <c r="F323" s="19" t="s">
        <v>136</v>
      </c>
      <c r="G323" s="19" t="s">
        <v>1050</v>
      </c>
      <c r="H323" s="21" t="s">
        <v>345</v>
      </c>
      <c r="I323" s="21" t="s">
        <v>612</v>
      </c>
      <c r="J323" s="18" t="s">
        <v>804</v>
      </c>
      <c r="K323" s="26" t="s">
        <v>279</v>
      </c>
      <c r="L323" s="26" t="s">
        <v>1092</v>
      </c>
      <c r="M323" s="21" t="s">
        <v>351</v>
      </c>
      <c r="N323" s="21" t="s">
        <v>192</v>
      </c>
      <c r="O323" s="21" t="s">
        <v>796</v>
      </c>
      <c r="P323" s="19" t="s">
        <v>1093</v>
      </c>
      <c r="Q323" s="19" t="s">
        <v>332</v>
      </c>
      <c r="R323" s="19" t="s">
        <v>285</v>
      </c>
      <c r="S323" s="19" t="s">
        <v>1094</v>
      </c>
      <c r="T323" s="19" t="s">
        <v>370</v>
      </c>
      <c r="U323" s="19" t="s">
        <v>192</v>
      </c>
      <c r="V323" s="19" t="s">
        <v>1093</v>
      </c>
    </row>
    <row r="324" spans="1:79" s="19" customFormat="1" x14ac:dyDescent="0.2">
      <c r="A324" s="21" t="s">
        <v>351</v>
      </c>
      <c r="B324" s="21" t="s">
        <v>306</v>
      </c>
      <c r="C324" s="141" t="s">
        <v>375</v>
      </c>
      <c r="D324" s="26" t="s">
        <v>1090</v>
      </c>
      <c r="E324" s="27">
        <v>36537</v>
      </c>
      <c r="F324" s="26" t="s">
        <v>677</v>
      </c>
      <c r="G324" s="26" t="s">
        <v>448</v>
      </c>
      <c r="H324" s="21" t="s">
        <v>351</v>
      </c>
      <c r="I324" s="21" t="s">
        <v>303</v>
      </c>
      <c r="J324" s="18" t="s">
        <v>769</v>
      </c>
      <c r="K324" s="26" t="s">
        <v>419</v>
      </c>
      <c r="L324" s="26" t="s">
        <v>359</v>
      </c>
      <c r="M324" s="21" t="s">
        <v>340</v>
      </c>
      <c r="N324" s="21" t="s">
        <v>306</v>
      </c>
      <c r="O324" s="21" t="s">
        <v>823</v>
      </c>
      <c r="P324" s="26" t="s">
        <v>341</v>
      </c>
      <c r="Q324" s="27"/>
      <c r="R324" s="27"/>
      <c r="S324" s="27"/>
      <c r="T324" s="27"/>
      <c r="U324" s="29"/>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row>
    <row r="325" spans="1:79" x14ac:dyDescent="0.2">
      <c r="A325" s="44" t="s">
        <v>1110</v>
      </c>
      <c r="B325" s="44" t="s">
        <v>583</v>
      </c>
      <c r="C325" s="141" t="s">
        <v>1111</v>
      </c>
      <c r="D325" s="19" t="s">
        <v>1112</v>
      </c>
      <c r="E325" s="20">
        <v>34989</v>
      </c>
      <c r="F325" s="19" t="s">
        <v>1113</v>
      </c>
      <c r="G325" s="19" t="s">
        <v>1114</v>
      </c>
      <c r="H325" s="44" t="s">
        <v>189</v>
      </c>
      <c r="I325" s="44"/>
      <c r="J325" s="18"/>
      <c r="K325" t="s">
        <v>189</v>
      </c>
      <c r="L325" t="s">
        <v>1115</v>
      </c>
      <c r="M325" s="44" t="s">
        <v>189</v>
      </c>
      <c r="N325" s="44"/>
      <c r="O325" s="44"/>
      <c r="P325" s="19" t="s">
        <v>388</v>
      </c>
      <c r="Q325" s="19" t="s">
        <v>409</v>
      </c>
      <c r="R325" s="19" t="s">
        <v>316</v>
      </c>
      <c r="S325" s="19" t="s">
        <v>1116</v>
      </c>
      <c r="T325" s="19" t="s">
        <v>409</v>
      </c>
      <c r="U325" s="19" t="s">
        <v>306</v>
      </c>
      <c r="V325" s="19" t="s">
        <v>830</v>
      </c>
      <c r="W325" s="19" t="s">
        <v>409</v>
      </c>
      <c r="X325" s="19" t="s">
        <v>306</v>
      </c>
      <c r="Y325" s="19" t="s">
        <v>830</v>
      </c>
      <c r="Z325" s="19" t="s">
        <v>409</v>
      </c>
      <c r="AA325" s="19" t="s">
        <v>306</v>
      </c>
      <c r="AB325" s="19" t="s">
        <v>389</v>
      </c>
      <c r="AC325" s="19">
        <v>0</v>
      </c>
      <c r="AD325" s="19">
        <v>0</v>
      </c>
      <c r="AE325" s="19">
        <v>0</v>
      </c>
      <c r="AF325" s="19">
        <v>0</v>
      </c>
      <c r="AG325" s="19">
        <v>0</v>
      </c>
      <c r="AH325" s="19">
        <v>0</v>
      </c>
      <c r="AI325" s="19">
        <v>0</v>
      </c>
      <c r="AJ325" s="19">
        <v>0</v>
      </c>
      <c r="AK325" s="19">
        <v>0</v>
      </c>
      <c r="AL325" s="19">
        <v>0</v>
      </c>
      <c r="AM325" s="19">
        <v>0</v>
      </c>
      <c r="AN325" s="19">
        <v>0</v>
      </c>
      <c r="AO325" s="19">
        <v>0</v>
      </c>
      <c r="AP325" s="19">
        <v>0</v>
      </c>
      <c r="AQ325" s="19">
        <v>0</v>
      </c>
      <c r="AR325" s="19">
        <v>0</v>
      </c>
      <c r="AS325" s="19">
        <v>0</v>
      </c>
      <c r="AT325" s="19">
        <v>0</v>
      </c>
      <c r="AU325" s="19">
        <v>0</v>
      </c>
      <c r="AV325" s="19">
        <v>0</v>
      </c>
      <c r="AW325" s="19">
        <v>0</v>
      </c>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row>
    <row r="326" spans="1:79" s="25" customFormat="1" x14ac:dyDescent="0.2">
      <c r="A326" s="21" t="s">
        <v>340</v>
      </c>
      <c r="B326" s="21" t="s">
        <v>93</v>
      </c>
      <c r="C326" s="141" t="s">
        <v>359</v>
      </c>
      <c r="D326" s="22" t="s">
        <v>1099</v>
      </c>
      <c r="E326" s="23">
        <v>35336</v>
      </c>
      <c r="F326" s="24" t="s">
        <v>591</v>
      </c>
      <c r="G326" s="22" t="s">
        <v>191</v>
      </c>
      <c r="H326" s="21" t="s">
        <v>419</v>
      </c>
      <c r="I326" s="21" t="s">
        <v>272</v>
      </c>
      <c r="J326" s="18" t="s">
        <v>346</v>
      </c>
      <c r="K326" s="26" t="s">
        <v>340</v>
      </c>
      <c r="L326" s="26" t="s">
        <v>791</v>
      </c>
      <c r="M326" s="21" t="s">
        <v>419</v>
      </c>
      <c r="N326" s="21" t="s">
        <v>93</v>
      </c>
      <c r="O326" s="21" t="s">
        <v>358</v>
      </c>
      <c r="AX326" s="19"/>
      <c r="AY326" s="19"/>
      <c r="AZ326" s="19"/>
      <c r="BA326" s="19"/>
      <c r="BB326" s="19"/>
      <c r="BC326" s="19"/>
      <c r="BD326" s="19"/>
      <c r="BE326" s="19"/>
      <c r="BF326" s="19"/>
      <c r="BG326" s="19"/>
      <c r="BH326" s="19"/>
      <c r="BI326" s="19"/>
      <c r="BJ326" s="19"/>
      <c r="BK326" s="19"/>
      <c r="BL326" s="19"/>
      <c r="BM326" s="19"/>
      <c r="BN326" s="19"/>
      <c r="BO326" s="19"/>
      <c r="BP326" s="19"/>
      <c r="BQ326" s="19"/>
      <c r="BR326" s="19"/>
      <c r="BS326" s="19"/>
      <c r="BT326" s="19"/>
      <c r="BU326" s="19"/>
      <c r="BV326" s="19"/>
      <c r="BW326" s="19"/>
      <c r="BX326" s="19"/>
    </row>
    <row r="327" spans="1:79" x14ac:dyDescent="0.2">
      <c r="A327" s="108" t="s">
        <v>340</v>
      </c>
      <c r="B327" s="108" t="s">
        <v>95</v>
      </c>
      <c r="C327" s="141" t="s">
        <v>341</v>
      </c>
      <c r="D327" t="s">
        <v>5325</v>
      </c>
      <c r="E327" s="40">
        <v>37614</v>
      </c>
      <c r="F327" t="s">
        <v>172</v>
      </c>
      <c r="G327" s="22" t="s">
        <v>144</v>
      </c>
      <c r="H327" t="s">
        <v>340</v>
      </c>
      <c r="I327" t="s">
        <v>363</v>
      </c>
      <c r="J327" s="18" t="s">
        <v>945</v>
      </c>
      <c r="K327" t="str">
        <f>IF(ISBLANK(VLOOKUP(TRIM(D327),ALL_SOMIFA!$A$1:$V$2721,8,FALSE)),"",IF(ISERROR(VLOOKUP(TRIM(D327),ALL_SOMIFA!$A$1:$V$2721,8,FALSE))," ",VLOOKUP(TRIM(D327),ALL_SOMIFA!$A$1:$V$2721,8,FALSE)))</f>
        <v xml:space="preserve"> </v>
      </c>
      <c r="L327" t="str">
        <f>IF(ISBLANK(VLOOKUP(TRIM(D327),ALL_SOMIFA!$A$1:$V$2721,9,FALSE)),"",IF(ISERROR(VLOOKUP(TRIM(D327),ALL_SOMIFA!$A$1:$V$2721,9,FALSE))," ",VLOOKUP(TRIM(D327),ALL_SOMIFA!$A$1:$V$2721,9,FALSE)))</f>
        <v xml:space="preserve"> </v>
      </c>
      <c r="M327" t="str">
        <f>IF(ISBLANK(VLOOKUP(TRIM(D327),ALL_SOMIFA!$A$1:$V$2721,10,FALSE)),"",IF(ISERROR(VLOOKUP(TRIM(D327),ALL_SOMIFA!$A$1:$V$2721,10,FALSE))," ",VLOOKUP(TRIM(D327),ALL_SOMIFA!$A$1:$V$2721,10,FALSE)))</f>
        <v xml:space="preserve"> </v>
      </c>
      <c r="N327" t="str">
        <f>IF(ISBLANK(VLOOKUP(TRIM(D327),ALL_SOMIFA!$A$1:$V$2721,11,FALSE)),"",IF(ISERROR(VLOOKUP(TRIM(D327),ALL_SOMIFA!$A$1:$V$2721,11,FALSE))," ",VLOOKUP(TRIM(D327),ALL_SOMIFA!$A$1:$V$2721,11,FALSE)))</f>
        <v xml:space="preserve"> </v>
      </c>
      <c r="O327" t="str">
        <f>IF(ISBLANK(VLOOKUP(TRIM(D327),ALL_SOMIFA!$A$1:$V$2721,12,FALSE)),"",IF(ISERROR(VLOOKUP(TRIM(D327),ALL_SOMIFA!$A$1:$V$2721,12,FALSE))," ",VLOOKUP(TRIM(D327),ALL_SOMIFA!$A$1:$V$2721,12,FALSE)))</f>
        <v xml:space="preserve"> </v>
      </c>
      <c r="P327" t="str">
        <f>IF(ISBLANK(VLOOKUP(TRIM(D327),ALL_SOMIFA!$A$1:$V$2721,13,FALSE)),"",IF(ISERROR(VLOOKUP(TRIM(D327),ALL_SOMIFA!$A$1:$V$2721,13,FALSE))," ",VLOOKUP(TRIM(D327),ALL_SOMIFA!$A$1:$V$2721,13,FALSE)))</f>
        <v xml:space="preserve"> </v>
      </c>
      <c r="Q327" t="str">
        <f>IF(ISBLANK(VLOOKUP(TRIM(D327),ALL_SOMIFA!$A$1:$V$2721,14,FALSE)),"",IF(ISERROR(VLOOKUP(TRIM(D327),ALL_SOMIFA!$A$1:$V$2721,14,FALSE))," ",VLOOKUP(TRIM(D327),ALL_SOMIFA!$A$1:$V$2721,14,FALSE)))</f>
        <v xml:space="preserve"> </v>
      </c>
      <c r="R327" t="str">
        <f>IF(ISBLANK(VLOOKUP(TRIM(D327),ALL_SOMIFA!$A$1:$V$2721,15,FALSE)),"",IF(ISERROR(VLOOKUP(TRIM(D327),ALL_SOMIFA!$A$1:$V$2721,15,FALSE))," ",VLOOKUP(TRIM(D327),ALL_SOMIFA!$A$1:$V$2721,15,FALSE)))</f>
        <v xml:space="preserve"> </v>
      </c>
      <c r="S327" t="str">
        <f>IF(ISBLANK(VLOOKUP(TRIM(D327),ALL_SOMIFA!$A$1:$V$2721,16,FALSE)),"",IF(ISERROR(VLOOKUP(TRIM(D327),ALL_SOMIFA!$A$1:$V$2721,16,FALSE))," ",VLOOKUP(TRIM(D327),ALL_SOMIFA!$A$1:$V$2721,16,FALSE)))</f>
        <v xml:space="preserve"> </v>
      </c>
      <c r="T327" t="str">
        <f>IF(ISBLANK(VLOOKUP(TRIM(D327),ALL_SOMIFA!$A$1:$V$2721,17,FALSE)),"",IF(ISERROR(VLOOKUP(TRIM(D327),ALL_SOMIFA!$A$1:$V$2721,17,FALSE))," ",VLOOKUP(TRIM(D327),ALL_SOMIFA!$A$1:$V$2721,17,FALSE)))</f>
        <v xml:space="preserve"> </v>
      </c>
      <c r="U327" t="str">
        <f>IF(ISBLANK(VLOOKUP(TRIM(D327),ALL_SOMIFA!$A$1:$V$2721,18,FALSE)),"",IF(ISERROR(VLOOKUP(TRIM(D327),ALL_SOMIFA!$A$1:$V$2721,18,FALSE))," ",VLOOKUP(TRIM(D327),ALL_SOMIFA!$A$1:$V$2721,18,FALSE)))</f>
        <v xml:space="preserve"> </v>
      </c>
      <c r="V327" t="str">
        <f>IF(ISBLANK(VLOOKUP(TRIM(D327),ALL_SOMIFA!$A$1:$V$2721,19,FALSE)),"",IF(ISERROR(VLOOKUP(TRIM(D327),ALL_SOMIFA!$A$1:$V$2721,19,FALSE))," ",VLOOKUP(TRIM(D327),ALL_SOMIFA!$A$1:$V$2721,19,FALSE)))</f>
        <v xml:space="preserve"> </v>
      </c>
      <c r="W327" t="str">
        <f>IF(ISBLANK(VLOOKUP(TRIM(D327),ALL_SOMIFA!$A$1:$V$2721,20,FALSE)),"",IF(ISERROR(VLOOKUP(TRIM(D327),ALL_SOMIFA!$A$1:$V$2721,20,FALSE))," ",VLOOKUP(TRIM(D327),ALL_SOMIFA!$A$1:$V$2721,20,FALSE)))</f>
        <v xml:space="preserve"> </v>
      </c>
      <c r="X327" t="str">
        <f>IF(ISBLANK(VLOOKUP(TRIM(D327),ALL_SOMIFA!$A$1:$V$2721,21,FALSE)),"",IF(ISERROR(VLOOKUP(TRIM(D327),ALL_SOMIFA!$A$1:$V$2721,21,FALSE))," ",VLOOKUP(TRIM(D327),ALL_SOMIFA!$A$1:$V$2721,21,FALSE)))</f>
        <v xml:space="preserve"> </v>
      </c>
      <c r="Y327" t="str">
        <f>IF(ISBLANK(VLOOKUP(TRIM(D327),ALL_SOMIFA!$A$1:$V$2721,22,FALSE)),"",IF(ISERROR(VLOOKUP(TRIM(D327),ALL_SOMIFA!$A$1:$V$2721,22,FALSE))," ",VLOOKUP(TRIM(D327),ALL_SOMIFA!$A$1:$V$2721,22,FALSE)))</f>
        <v xml:space="preserve"> </v>
      </c>
    </row>
    <row r="328" spans="1:79" ht="12.75" customHeight="1" x14ac:dyDescent="0.2">
      <c r="A328" s="33"/>
      <c r="B328" s="33"/>
      <c r="C328" s="141"/>
      <c r="D328" t="s">
        <v>1100</v>
      </c>
      <c r="E328" s="40">
        <v>36514</v>
      </c>
      <c r="F328" t="s">
        <v>1101</v>
      </c>
      <c r="G328" s="100" t="s">
        <v>344</v>
      </c>
      <c r="H328" s="33" t="s">
        <v>379</v>
      </c>
      <c r="I328" s="33" t="s">
        <v>84</v>
      </c>
      <c r="J328" s="18" t="s">
        <v>1097</v>
      </c>
      <c r="K328" t="str">
        <f>IF(ISBLANK(VLOOKUP(TRIM(D328),ALL_SOMIFA!$A$1:$V$2721,8,FALSE)),"",IF(ISERROR(VLOOKUP(TRIM(D328),ALL_SOMIFA!$A$1:$V$2721,8,FALSE))," ",VLOOKUP(TRIM(D328),ALL_SOMIFA!$A$1:$V$2721,8,FALSE)))</f>
        <v xml:space="preserve"> </v>
      </c>
      <c r="L328" t="str">
        <f>IF(ISBLANK(VLOOKUP(TRIM(D328),ALL_SOMIFA!$A$1:$V$2721,9,FALSE)),"",IF(ISERROR(VLOOKUP(TRIM(D328),ALL_SOMIFA!$A$1:$V$2721,9,FALSE))," ",VLOOKUP(TRIM(D328),ALL_SOMIFA!$A$1:$V$2721,9,FALSE)))</f>
        <v xml:space="preserve"> </v>
      </c>
      <c r="M328" s="33" t="str">
        <f>IF(ISBLANK(VLOOKUP(TRIM(D328),ALL_SOMIFA!$A$1:$V$2721,10,FALSE)),"",IF(ISERROR(VLOOKUP(TRIM(D328),ALL_SOMIFA!$A$1:$V$2721,10,FALSE))," ",VLOOKUP(TRIM(D328),ALL_SOMIFA!$A$1:$V$2721,10,FALSE)))</f>
        <v xml:space="preserve"> </v>
      </c>
      <c r="N328" s="33" t="str">
        <f>IF(ISBLANK(VLOOKUP(TRIM(D328),ALL_SOMIFA!$A$1:$V$2721,11,FALSE)),"",IF(ISERROR(VLOOKUP(TRIM(D328),ALL_SOMIFA!$A$1:$V$2721,11,FALSE))," ",VLOOKUP(TRIM(D328),ALL_SOMIFA!$A$1:$V$2721,11,FALSE)))</f>
        <v xml:space="preserve"> </v>
      </c>
      <c r="O328" s="33" t="str">
        <f>IF(ISBLANK(VLOOKUP(TRIM(D328),ALL_SOMIFA!$A$1:$V$2721,12,FALSE)),"",IF(ISERROR(VLOOKUP(TRIM(D328),ALL_SOMIFA!$A$1:$V$2721,12,FALSE))," ",VLOOKUP(TRIM(D328),ALL_SOMIFA!$A$1:$V$2721,12,FALSE)))</f>
        <v xml:space="preserve"> </v>
      </c>
      <c r="P328" t="str">
        <f>IF(ISBLANK(VLOOKUP(TRIM(D328),ALL_SOMIFA!$A$1:$V$2721,13,FALSE)),"",IF(ISERROR(VLOOKUP(TRIM(D328),ALL_SOMIFA!$A$1:$V$2721,13,FALSE))," ",VLOOKUP(TRIM(D328),ALL_SOMIFA!$A$1:$V$2721,13,FALSE)))</f>
        <v xml:space="preserve"> </v>
      </c>
      <c r="Q328" t="str">
        <f>IF(ISBLANK(VLOOKUP(TRIM(D328),ALL_SOMIFA!$A$1:$V$2721,14,FALSE)),"",IF(ISERROR(VLOOKUP(TRIM(D328),ALL_SOMIFA!$A$1:$V$2721,14,FALSE))," ",VLOOKUP(TRIM(D328),ALL_SOMIFA!$A$1:$V$2721,14,FALSE)))</f>
        <v xml:space="preserve"> </v>
      </c>
      <c r="R328" t="str">
        <f>IF(ISBLANK(VLOOKUP(TRIM(D328),ALL_SOMIFA!$A$1:$V$2721,15,FALSE)),"",IF(ISERROR(VLOOKUP(TRIM(D328),ALL_SOMIFA!$A$1:$V$2721,15,FALSE))," ",VLOOKUP(TRIM(D328),ALL_SOMIFA!$A$1:$V$2721,15,FALSE)))</f>
        <v xml:space="preserve"> </v>
      </c>
      <c r="S328" t="str">
        <f>IF(ISBLANK(VLOOKUP(TRIM(D328),ALL_SOMIFA!$A$1:$V$2721,16,FALSE)),"",IF(ISERROR(VLOOKUP(TRIM(D328),ALL_SOMIFA!$A$1:$V$2721,16,FALSE))," ",VLOOKUP(TRIM(D328),ALL_SOMIFA!$A$1:$V$2721,16,FALSE)))</f>
        <v xml:space="preserve"> </v>
      </c>
      <c r="T328" t="str">
        <f>IF(ISBLANK(VLOOKUP(TRIM(D328),ALL_SOMIFA!$A$1:$V$2721,17,FALSE)),"",IF(ISERROR(VLOOKUP(TRIM(D328),ALL_SOMIFA!$A$1:$V$2721,17,FALSE))," ",VLOOKUP(TRIM(D328),ALL_SOMIFA!$A$1:$V$2721,17,FALSE)))</f>
        <v xml:space="preserve"> </v>
      </c>
      <c r="U328" t="str">
        <f>IF(ISBLANK(VLOOKUP(TRIM(D328),ALL_SOMIFA!$A$1:$V$2721,18,FALSE)),"",IF(ISERROR(VLOOKUP(TRIM(D328),ALL_SOMIFA!$A$1:$V$2721,18,FALSE))," ",VLOOKUP(TRIM(D328),ALL_SOMIFA!$A$1:$V$2721,18,FALSE)))</f>
        <v xml:space="preserve"> </v>
      </c>
      <c r="V328" t="str">
        <f>IF(ISBLANK(VLOOKUP(TRIM(D328),ALL_SOMIFA!$A$1:$V$2721,19,FALSE)),"",IF(ISERROR(VLOOKUP(TRIM(D328),ALL_SOMIFA!$A$1:$V$2721,19,FALSE))," ",VLOOKUP(TRIM(D328),ALL_SOMIFA!$A$1:$V$2721,19,FALSE)))</f>
        <v xml:space="preserve"> </v>
      </c>
      <c r="W328" t="str">
        <f>IF(ISBLANK(VLOOKUP(TRIM(D328),ALL_SOMIFA!$A$1:$V$2721,20,FALSE)),"",IF(ISERROR(VLOOKUP(TRIM(D328),ALL_SOMIFA!$A$1:$V$2721,20,FALSE))," ",VLOOKUP(TRIM(D328),ALL_SOMIFA!$A$1:$V$2721,20,FALSE)))</f>
        <v xml:space="preserve"> </v>
      </c>
      <c r="X328" t="str">
        <f>IF(ISBLANK(VLOOKUP(TRIM(D328),ALL_SOMIFA!$A$1:$V$2721,21,FALSE)),"",IF(ISERROR(VLOOKUP(TRIM(D328),ALL_SOMIFA!$A$1:$V$2721,21,FALSE))," ",VLOOKUP(TRIM(D328),ALL_SOMIFA!$A$1:$V$2721,21,FALSE)))</f>
        <v xml:space="preserve"> </v>
      </c>
      <c r="Y328" t="str">
        <f>IF(ISBLANK(VLOOKUP(TRIM(D328),ALL_SOMIFA!$A$1:$V$2721,22,FALSE)),"",IF(ISERROR(VLOOKUP(TRIM(D328),ALL_SOMIFA!$A$1:$V$2721,22,FALSE))," ",VLOOKUP(TRIM(D328),ALL_SOMIFA!$A$1:$V$2721,22,FALSE)))</f>
        <v xml:space="preserve"> </v>
      </c>
    </row>
    <row r="329" spans="1:79" s="25" customFormat="1" ht="12.75" customHeight="1" x14ac:dyDescent="0.2">
      <c r="A329" s="21"/>
      <c r="B329" s="21"/>
      <c r="C329" s="141"/>
      <c r="D329" s="19" t="s">
        <v>1102</v>
      </c>
      <c r="E329" s="20">
        <v>33925</v>
      </c>
      <c r="F329" s="19" t="s">
        <v>1103</v>
      </c>
      <c r="G329" s="19" t="s">
        <v>1104</v>
      </c>
      <c r="H329" s="21" t="s">
        <v>189</v>
      </c>
      <c r="I329" s="21"/>
      <c r="J329" s="18"/>
      <c r="K329" t="s">
        <v>367</v>
      </c>
      <c r="L329" t="s">
        <v>292</v>
      </c>
      <c r="M329" s="21" t="s">
        <v>279</v>
      </c>
      <c r="N329" s="21" t="s">
        <v>432</v>
      </c>
      <c r="O329" s="21" t="s">
        <v>803</v>
      </c>
      <c r="P329" s="19" t="s">
        <v>1105</v>
      </c>
      <c r="Q329" s="19" t="s">
        <v>279</v>
      </c>
      <c r="R329" s="19" t="s">
        <v>429</v>
      </c>
      <c r="S329" s="19" t="s">
        <v>1106</v>
      </c>
      <c r="T329" s="19" t="s">
        <v>279</v>
      </c>
      <c r="U329" s="19" t="s">
        <v>432</v>
      </c>
      <c r="V329" s="19" t="s">
        <v>1107</v>
      </c>
      <c r="W329" s="19" t="s">
        <v>379</v>
      </c>
      <c r="X329" s="19" t="s">
        <v>123</v>
      </c>
      <c r="Y329" s="19" t="s">
        <v>346</v>
      </c>
      <c r="Z329" s="19" t="s">
        <v>808</v>
      </c>
      <c r="AA329" s="19" t="s">
        <v>123</v>
      </c>
      <c r="AB329" s="19" t="s">
        <v>1108</v>
      </c>
      <c r="AC329" s="19" t="s">
        <v>379</v>
      </c>
      <c r="AD329" s="19" t="s">
        <v>123</v>
      </c>
      <c r="AE329" s="19" t="s">
        <v>333</v>
      </c>
      <c r="AF329" s="19" t="s">
        <v>379</v>
      </c>
      <c r="AG329" s="19" t="s">
        <v>123</v>
      </c>
      <c r="AH329" s="19" t="s">
        <v>1109</v>
      </c>
      <c r="AI329" s="19" t="s">
        <v>379</v>
      </c>
      <c r="AJ329" s="19" t="s">
        <v>123</v>
      </c>
      <c r="AK329" s="19" t="s">
        <v>1109</v>
      </c>
      <c r="AL329" s="19">
        <v>0</v>
      </c>
      <c r="AM329" s="19">
        <v>0</v>
      </c>
      <c r="AN329" s="19">
        <v>0</v>
      </c>
      <c r="AO329" s="19">
        <v>0</v>
      </c>
      <c r="AP329" s="19">
        <v>0</v>
      </c>
      <c r="AQ329" s="19">
        <v>0</v>
      </c>
      <c r="AR329" s="19">
        <v>0</v>
      </c>
      <c r="AS329" s="19">
        <v>0</v>
      </c>
      <c r="AT329" s="19">
        <v>0</v>
      </c>
      <c r="AU329" s="19">
        <v>0</v>
      </c>
      <c r="AV329" s="19">
        <v>0</v>
      </c>
      <c r="AW329" s="19">
        <v>0</v>
      </c>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c r="BZ329"/>
      <c r="CA329"/>
    </row>
    <row r="330" spans="1:79" s="19" customFormat="1" x14ac:dyDescent="0.2">
      <c r="A330" s="16"/>
      <c r="B330" s="16"/>
      <c r="C330" s="141"/>
      <c r="E330" s="1"/>
      <c r="F330" s="8"/>
      <c r="G330" s="8"/>
      <c r="H330" s="16"/>
      <c r="I330" s="16"/>
      <c r="J330" s="18"/>
      <c r="K330" t="s">
        <v>402</v>
      </c>
      <c r="L330"/>
      <c r="M330" s="16"/>
      <c r="N330" s="16"/>
      <c r="O330" s="16"/>
      <c r="P330" s="26" t="str">
        <f>IF(ISERROR(VLOOKUP(TRIM(D330),#REF!,8,FALSE())),"",VLOOKUP(TRIM(D330),#REF!,8,FALSE()))</f>
        <v/>
      </c>
      <c r="Q330" s="8"/>
      <c r="R330" s="8"/>
      <c r="S330" s="16"/>
      <c r="T330" s="16" t="str">
        <f>IF(ISERROR(VLOOKUP(TRIM(D330),#REF!,11,FALSE())),"",VLOOKUP(TRIM(D330),#REF!,11,FALSE()))</f>
        <v/>
      </c>
      <c r="U330" s="16" t="str">
        <f>IF(ISERROR(VLOOKUP(TRIM(D330),#REF!,12,FALSE())),"",VLOOKUP(TRIM(D330),#REF!,12,FALSE()))</f>
        <v/>
      </c>
      <c r="V330" s="16" t="str">
        <f>IF(ISERROR(VLOOKUP(TRIM(D330),#REF!,13,FALSE())),"",VLOOKUP(TRIM(D330),#REF!,13,FALSE()))</f>
        <v/>
      </c>
      <c r="W330" s="16" t="str">
        <f>IF(ISERROR(VLOOKUP(TRIM(D330),#REF!,14,FALSE())),"",VLOOKUP(TRIM(D330),#REF!,14,FALSE()))</f>
        <v/>
      </c>
      <c r="X330" s="16" t="str">
        <f>IF(ISERROR(VLOOKUP(TRIM(D330),#REF!,15,FALSE())),"",VLOOKUP(TRIM(D330),#REF!,15,FALSE()))</f>
        <v/>
      </c>
      <c r="Y330" s="16" t="str">
        <f>IF(ISERROR(VLOOKUP(TRIM(D330),#REF!,16,FALSE())),"",VLOOKUP(TRIM(D330),#REF!,16,FALSE()))</f>
        <v/>
      </c>
      <c r="Z330" s="16"/>
      <c r="AA330" s="8"/>
      <c r="AB330" s="8"/>
      <c r="AC330" t="str">
        <f>IF(ISERROR(VLOOKUP(TRIM(D330),#REF!,20,FALSE())),"",VLOOKUP(TRIM(D330),#REF!,20,FALSE()))</f>
        <v/>
      </c>
      <c r="AD330" t="str">
        <f>IF(ISERROR(VLOOKUP(TRIM(D330),#REF!,21,FALSE())),"",VLOOKUP(TRIM(D330),#REF!,21,FALSE()))</f>
        <v/>
      </c>
      <c r="AE330" t="str">
        <f>IF(ISERROR(VLOOKUP(TRIM(D330),#REF!,22,FALSE())),"",VLOOKUP(TRIM(D330),#REF!,22,FALSE()))</f>
        <v/>
      </c>
      <c r="AF330" t="str">
        <f>IF(ISERROR(VLOOKUP(TRIM(D330),#REF!,20,FALSE())),"",VLOOKUP(TRIM(D330),#REF!,20,FALSE()))</f>
        <v/>
      </c>
      <c r="AG330" t="str">
        <f>IF(ISERROR(VLOOKUP(TRIM(D330),#REF!,21,FALSE())),"",VLOOKUP(TRIM(D330),#REF!,21,FALSE()))</f>
        <v/>
      </c>
      <c r="AH330" t="str">
        <f>IF(ISERROR(VLOOKUP(TRIM(D330),#REF!,22,FALSE())),"",VLOOKUP(TRIM(D330),#REF!,22,FALSE()))</f>
        <v/>
      </c>
      <c r="AI330" t="str">
        <f>IF(ISERROR(VLOOKUP(TRIM(D330),#REF!,23,FALSE())),"",VLOOKUP(TRIM(D330),#REF!,23,FALSE()))</f>
        <v/>
      </c>
      <c r="AJ330" t="str">
        <f>IF(ISERROR(VLOOKUP(TRIM(D330),#REF!,24,FALSE())),"",VLOOKUP(TRIM(D330),#REF!,24,FALSE()))</f>
        <v/>
      </c>
      <c r="AK330" t="str">
        <f>IF(ISERROR(VLOOKUP(TRIM(D330),#REF!,25,FALSE())),"",VLOOKUP(TRIM(D330),#REF!,25,FALSE()))</f>
        <v/>
      </c>
      <c r="AV330" s="8"/>
      <c r="AW330" s="8"/>
    </row>
    <row r="331" spans="1:79" s="19" customFormat="1" x14ac:dyDescent="0.2">
      <c r="A331" s="31" t="s">
        <v>409</v>
      </c>
      <c r="B331" s="32" t="s">
        <v>227</v>
      </c>
      <c r="C331" s="142" t="s">
        <v>622</v>
      </c>
      <c r="D331" s="19" t="s">
        <v>1134</v>
      </c>
      <c r="E331" s="27">
        <v>37193</v>
      </c>
      <c r="F331" s="28" t="s">
        <v>236</v>
      </c>
      <c r="G331" s="28" t="s">
        <v>180</v>
      </c>
      <c r="H331" s="31" t="s">
        <v>397</v>
      </c>
      <c r="I331" s="32" t="s">
        <v>101</v>
      </c>
      <c r="J331" s="18" t="s">
        <v>412</v>
      </c>
      <c r="K331" s="26" t="s">
        <v>397</v>
      </c>
      <c r="L331" s="26" t="s">
        <v>141</v>
      </c>
      <c r="M331" s="33"/>
      <c r="N331" s="33"/>
      <c r="O331" s="33"/>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row>
    <row r="332" spans="1:79" x14ac:dyDescent="0.2">
      <c r="A332" t="s">
        <v>402</v>
      </c>
      <c r="B332" t="s">
        <v>93</v>
      </c>
      <c r="C332" s="141" t="s">
        <v>167</v>
      </c>
      <c r="D332" t="s">
        <v>1118</v>
      </c>
      <c r="E332" s="40">
        <v>37435</v>
      </c>
      <c r="F332" t="s">
        <v>1119</v>
      </c>
      <c r="G332" s="19" t="s">
        <v>1120</v>
      </c>
      <c r="H332" t="s">
        <v>402</v>
      </c>
      <c r="I332" t="s">
        <v>272</v>
      </c>
      <c r="J332" s="18" t="s">
        <v>167</v>
      </c>
      <c r="K332" t="str">
        <f>IF(ISBLANK(VLOOKUP(TRIM(D332),ALL_SOMIFA!$A$1:$V$2721,8,FALSE)),"",IF(ISERROR(VLOOKUP(TRIM(D332),ALL_SOMIFA!$A$1:$V$2721,8,FALSE))," ",VLOOKUP(TRIM(D332),ALL_SOMIFA!$A$1:$V$2721,8,FALSE)))</f>
        <v xml:space="preserve"> </v>
      </c>
      <c r="L332" t="str">
        <f>IF(ISBLANK(VLOOKUP(TRIM(D332),ALL_SOMIFA!$A$1:$V$2721,9,FALSE)),"",IF(ISERROR(VLOOKUP(TRIM(D332),ALL_SOMIFA!$A$1:$V$2721,9,FALSE))," ",VLOOKUP(TRIM(D332),ALL_SOMIFA!$A$1:$V$2721,9,FALSE)))</f>
        <v xml:space="preserve"> </v>
      </c>
      <c r="M332" t="str">
        <f>IF(ISBLANK(VLOOKUP(TRIM(D332),ALL_SOMIFA!$A$1:$V$2721,10,FALSE)),"",IF(ISERROR(VLOOKUP(TRIM(D332),ALL_SOMIFA!$A$1:$V$2721,10,FALSE))," ",VLOOKUP(TRIM(D332),ALL_SOMIFA!$A$1:$V$2721,10,FALSE)))</f>
        <v xml:space="preserve"> </v>
      </c>
      <c r="N332" t="str">
        <f>IF(ISBLANK(VLOOKUP(TRIM(D332),ALL_SOMIFA!$A$1:$V$2721,11,FALSE)),"",IF(ISERROR(VLOOKUP(TRIM(D332),ALL_SOMIFA!$A$1:$V$2721,11,FALSE))," ",VLOOKUP(TRIM(D332),ALL_SOMIFA!$A$1:$V$2721,11,FALSE)))</f>
        <v xml:space="preserve"> </v>
      </c>
      <c r="O332" t="str">
        <f>IF(ISBLANK(VLOOKUP(TRIM(D332),ALL_SOMIFA!$A$1:$V$2721,12,FALSE)),"",IF(ISERROR(VLOOKUP(TRIM(D332),ALL_SOMIFA!$A$1:$V$2721,12,FALSE))," ",VLOOKUP(TRIM(D332),ALL_SOMIFA!$A$1:$V$2721,12,FALSE)))</f>
        <v xml:space="preserve"> </v>
      </c>
      <c r="P332" t="str">
        <f>IF(ISBLANK(VLOOKUP(TRIM(D332),ALL_SOMIFA!$A$1:$V$2721,13,FALSE)),"",IF(ISERROR(VLOOKUP(TRIM(D332),ALL_SOMIFA!$A$1:$V$2721,13,FALSE))," ",VLOOKUP(TRIM(D332),ALL_SOMIFA!$A$1:$V$2721,13,FALSE)))</f>
        <v xml:space="preserve"> </v>
      </c>
      <c r="Q332" t="str">
        <f>IF(ISBLANK(VLOOKUP(TRIM(D332),ALL_SOMIFA!$A$1:$V$2721,14,FALSE)),"",IF(ISERROR(VLOOKUP(TRIM(D332),ALL_SOMIFA!$A$1:$V$2721,14,FALSE))," ",VLOOKUP(TRIM(D332),ALL_SOMIFA!$A$1:$V$2721,14,FALSE)))</f>
        <v xml:space="preserve"> </v>
      </c>
      <c r="R332" t="str">
        <f>IF(ISBLANK(VLOOKUP(TRIM(D332),ALL_SOMIFA!$A$1:$V$2721,15,FALSE)),"",IF(ISERROR(VLOOKUP(TRIM(D332),ALL_SOMIFA!$A$1:$V$2721,15,FALSE))," ",VLOOKUP(TRIM(D332),ALL_SOMIFA!$A$1:$V$2721,15,FALSE)))</f>
        <v xml:space="preserve"> </v>
      </c>
      <c r="S332" t="str">
        <f>IF(ISBLANK(VLOOKUP(TRIM(D332),ALL_SOMIFA!$A$1:$V$2721,16,FALSE)),"",IF(ISERROR(VLOOKUP(TRIM(D332),ALL_SOMIFA!$A$1:$V$2721,16,FALSE))," ",VLOOKUP(TRIM(D332),ALL_SOMIFA!$A$1:$V$2721,16,FALSE)))</f>
        <v xml:space="preserve"> </v>
      </c>
      <c r="T332" t="str">
        <f>IF(ISBLANK(VLOOKUP(TRIM(D332),ALL_SOMIFA!$A$1:$V$2721,17,FALSE)),"",IF(ISERROR(VLOOKUP(TRIM(D332),ALL_SOMIFA!$A$1:$V$2721,17,FALSE))," ",VLOOKUP(TRIM(D332),ALL_SOMIFA!$A$1:$V$2721,17,FALSE)))</f>
        <v xml:space="preserve"> </v>
      </c>
      <c r="U332" t="str">
        <f>IF(ISBLANK(VLOOKUP(TRIM(D332),ALL_SOMIFA!$A$1:$V$2721,18,FALSE)),"",IF(ISERROR(VLOOKUP(TRIM(D332),ALL_SOMIFA!$A$1:$V$2721,18,FALSE))," ",VLOOKUP(TRIM(D332),ALL_SOMIFA!$A$1:$V$2721,18,FALSE)))</f>
        <v xml:space="preserve"> </v>
      </c>
      <c r="V332" t="str">
        <f>IF(ISBLANK(VLOOKUP(TRIM(D332),ALL_SOMIFA!$A$1:$V$2721,19,FALSE)),"",IF(ISERROR(VLOOKUP(TRIM(D332),ALL_SOMIFA!$A$1:$V$2721,19,FALSE))," ",VLOOKUP(TRIM(D332),ALL_SOMIFA!$A$1:$V$2721,19,FALSE)))</f>
        <v xml:space="preserve"> </v>
      </c>
      <c r="W332" t="str">
        <f>IF(ISBLANK(VLOOKUP(TRIM(D332),ALL_SOMIFA!$A$1:$V$2721,20,FALSE)),"",IF(ISERROR(VLOOKUP(TRIM(D332),ALL_SOMIFA!$A$1:$V$2721,20,FALSE))," ",VLOOKUP(TRIM(D332),ALL_SOMIFA!$A$1:$V$2721,20,FALSE)))</f>
        <v xml:space="preserve"> </v>
      </c>
      <c r="X332" t="str">
        <f>IF(ISBLANK(VLOOKUP(TRIM(D332),ALL_SOMIFA!$A$1:$V$2721,21,FALSE)),"",IF(ISERROR(VLOOKUP(TRIM(D332),ALL_SOMIFA!$A$1:$V$2721,21,FALSE))," ",VLOOKUP(TRIM(D332),ALL_SOMIFA!$A$1:$V$2721,21,FALSE)))</f>
        <v xml:space="preserve"> </v>
      </c>
      <c r="Y332" t="str">
        <f>IF(ISBLANK(VLOOKUP(TRIM(D332),ALL_SOMIFA!$A$1:$V$2721,22,FALSE)),"",IF(ISERROR(VLOOKUP(TRIM(D332),ALL_SOMIFA!$A$1:$V$2721,22,FALSE))," ",VLOOKUP(TRIM(D332),ALL_SOMIFA!$A$1:$V$2721,22,FALSE)))</f>
        <v xml:space="preserve"> </v>
      </c>
    </row>
    <row r="333" spans="1:79" s="19" customFormat="1" x14ac:dyDescent="0.2">
      <c r="A333" s="21" t="s">
        <v>402</v>
      </c>
      <c r="B333" s="21" t="s">
        <v>261</v>
      </c>
      <c r="C333" s="141" t="s">
        <v>393</v>
      </c>
      <c r="D333" s="19" t="s">
        <v>1132</v>
      </c>
      <c r="E333" s="20">
        <v>34575</v>
      </c>
      <c r="F333" s="19" t="s">
        <v>405</v>
      </c>
      <c r="G333" s="19" t="s">
        <v>706</v>
      </c>
      <c r="H333" s="21" t="s">
        <v>402</v>
      </c>
      <c r="I333" s="21" t="s">
        <v>145</v>
      </c>
      <c r="J333" s="18" t="s">
        <v>141</v>
      </c>
      <c r="K333" s="26" t="s">
        <v>397</v>
      </c>
      <c r="L333" s="26" t="s">
        <v>393</v>
      </c>
      <c r="M333" s="21" t="s">
        <v>399</v>
      </c>
      <c r="N333" s="21" t="s">
        <v>185</v>
      </c>
      <c r="O333" s="21" t="s">
        <v>393</v>
      </c>
      <c r="P333" s="19" t="s">
        <v>393</v>
      </c>
      <c r="Q333" s="19" t="s">
        <v>402</v>
      </c>
      <c r="R333" s="19" t="s">
        <v>175</v>
      </c>
      <c r="S333" s="19" t="s">
        <v>1133</v>
      </c>
      <c r="T333" s="19" t="s">
        <v>397</v>
      </c>
      <c r="U333" s="19" t="s">
        <v>95</v>
      </c>
      <c r="V333" s="19" t="s">
        <v>412</v>
      </c>
      <c r="W333" s="19" t="s">
        <v>399</v>
      </c>
      <c r="X333" s="19" t="s">
        <v>95</v>
      </c>
      <c r="Y333" s="19" t="s">
        <v>141</v>
      </c>
      <c r="Z333" s="19" t="s">
        <v>397</v>
      </c>
      <c r="AA333" s="19" t="s">
        <v>95</v>
      </c>
      <c r="AB333" s="19" t="s">
        <v>433</v>
      </c>
      <c r="AF333" s="19">
        <v>0</v>
      </c>
      <c r="AG333" s="19">
        <v>0</v>
      </c>
      <c r="AH333" s="19">
        <v>0</v>
      </c>
      <c r="AI333" s="19">
        <v>0</v>
      </c>
      <c r="AJ333" s="19">
        <v>0</v>
      </c>
      <c r="AK333" s="19">
        <v>0</v>
      </c>
      <c r="AL333" s="19">
        <v>0</v>
      </c>
      <c r="AM333" s="19">
        <v>0</v>
      </c>
      <c r="AN333" s="19">
        <v>0</v>
      </c>
      <c r="AO333" s="19">
        <v>0</v>
      </c>
      <c r="AP333" s="19">
        <v>0</v>
      </c>
      <c r="AQ333" s="19">
        <v>0</v>
      </c>
      <c r="AR333" s="19">
        <v>0</v>
      </c>
      <c r="AS333" s="19">
        <v>0</v>
      </c>
      <c r="AT333" s="19">
        <v>0</v>
      </c>
      <c r="AU333" s="19">
        <v>0</v>
      </c>
      <c r="AV333" s="19">
        <v>0</v>
      </c>
      <c r="AW333" s="19">
        <v>0</v>
      </c>
    </row>
    <row r="334" spans="1:79" s="25" customFormat="1" x14ac:dyDescent="0.2">
      <c r="A334" s="21" t="s">
        <v>409</v>
      </c>
      <c r="B334" s="21" t="s">
        <v>140</v>
      </c>
      <c r="C334" s="141" t="s">
        <v>406</v>
      </c>
      <c r="D334" s="19" t="s">
        <v>1123</v>
      </c>
      <c r="E334" s="20">
        <v>33353</v>
      </c>
      <c r="F334" s="19" t="s">
        <v>1124</v>
      </c>
      <c r="G334" s="19" t="s">
        <v>405</v>
      </c>
      <c r="H334" s="21" t="s">
        <v>409</v>
      </c>
      <c r="I334" s="21" t="s">
        <v>261</v>
      </c>
      <c r="J334" s="18" t="s">
        <v>406</v>
      </c>
      <c r="K334" s="26" t="s">
        <v>399</v>
      </c>
      <c r="L334" s="26" t="s">
        <v>629</v>
      </c>
      <c r="M334" s="21" t="s">
        <v>384</v>
      </c>
      <c r="N334" s="21" t="s">
        <v>140</v>
      </c>
      <c r="O334" s="21" t="s">
        <v>622</v>
      </c>
      <c r="P334" s="19" t="s">
        <v>622</v>
      </c>
      <c r="Q334" s="19" t="s">
        <v>409</v>
      </c>
      <c r="R334" s="19" t="s">
        <v>140</v>
      </c>
      <c r="S334" s="19" t="s">
        <v>430</v>
      </c>
      <c r="T334" s="19" t="s">
        <v>409</v>
      </c>
      <c r="U334" s="19" t="s">
        <v>140</v>
      </c>
      <c r="V334" s="19" t="s">
        <v>629</v>
      </c>
      <c r="W334" s="19" t="s">
        <v>384</v>
      </c>
      <c r="X334" s="19" t="s">
        <v>140</v>
      </c>
      <c r="Y334" s="19" t="s">
        <v>408</v>
      </c>
      <c r="Z334" s="19" t="s">
        <v>384</v>
      </c>
      <c r="AA334" s="19" t="s">
        <v>140</v>
      </c>
      <c r="AB334" s="19" t="s">
        <v>408</v>
      </c>
      <c r="AC334" s="19">
        <v>0</v>
      </c>
      <c r="AD334" s="19">
        <v>0</v>
      </c>
      <c r="AE334" s="19">
        <v>0</v>
      </c>
      <c r="AF334" s="19" t="s">
        <v>397</v>
      </c>
      <c r="AG334" s="19" t="s">
        <v>556</v>
      </c>
      <c r="AH334" s="19" t="s">
        <v>398</v>
      </c>
      <c r="AI334" s="19" t="s">
        <v>397</v>
      </c>
      <c r="AJ334" s="19" t="s">
        <v>556</v>
      </c>
      <c r="AK334" s="19" t="s">
        <v>398</v>
      </c>
      <c r="AL334" s="19" t="s">
        <v>1125</v>
      </c>
      <c r="AM334" s="19" t="s">
        <v>556</v>
      </c>
      <c r="AN334" s="19" t="s">
        <v>398</v>
      </c>
      <c r="AO334" s="19">
        <v>0</v>
      </c>
      <c r="AP334" s="19">
        <v>0</v>
      </c>
      <c r="AQ334" s="19">
        <v>0</v>
      </c>
      <c r="AR334" s="19">
        <v>0</v>
      </c>
      <c r="AS334" s="19">
        <v>0</v>
      </c>
      <c r="AT334" s="19">
        <v>0</v>
      </c>
      <c r="AU334" s="19">
        <v>0</v>
      </c>
      <c r="AV334" s="19">
        <v>0</v>
      </c>
      <c r="AW334" s="19">
        <v>0</v>
      </c>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row>
    <row r="335" spans="1:79" s="25" customFormat="1" ht="12.75" customHeight="1" x14ac:dyDescent="0.2">
      <c r="A335" s="21" t="s">
        <v>402</v>
      </c>
      <c r="B335" s="21" t="s">
        <v>232</v>
      </c>
      <c r="C335" s="141" t="s">
        <v>141</v>
      </c>
      <c r="D335" s="19" t="s">
        <v>1121</v>
      </c>
      <c r="E335" s="20">
        <v>35813</v>
      </c>
      <c r="F335" s="19" t="s">
        <v>591</v>
      </c>
      <c r="G335" s="19" t="s">
        <v>548</v>
      </c>
      <c r="H335" s="21" t="s">
        <v>402</v>
      </c>
      <c r="I335" s="21" t="s">
        <v>232</v>
      </c>
      <c r="J335" s="18" t="s">
        <v>167</v>
      </c>
      <c r="K335" s="26" t="s">
        <v>386</v>
      </c>
      <c r="L335" s="26" t="s">
        <v>141</v>
      </c>
      <c r="M335" s="21" t="s">
        <v>386</v>
      </c>
      <c r="N335" s="21" t="s">
        <v>81</v>
      </c>
      <c r="O335" s="21" t="s">
        <v>141</v>
      </c>
      <c r="P335" s="19" t="s">
        <v>141</v>
      </c>
      <c r="Q335" s="19" t="s">
        <v>399</v>
      </c>
      <c r="R335" s="19" t="s">
        <v>81</v>
      </c>
      <c r="S335" s="19" t="s">
        <v>394</v>
      </c>
      <c r="T335" s="19" t="s">
        <v>402</v>
      </c>
      <c r="U335" s="19" t="s">
        <v>81</v>
      </c>
      <c r="V335" s="19" t="s">
        <v>164</v>
      </c>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BY335" s="19"/>
      <c r="BZ335" s="19"/>
      <c r="CA335" s="19"/>
    </row>
    <row r="336" spans="1:79" x14ac:dyDescent="0.2">
      <c r="A336" s="19" t="s">
        <v>397</v>
      </c>
      <c r="B336" s="26" t="s">
        <v>95</v>
      </c>
      <c r="C336" s="142" t="s">
        <v>388</v>
      </c>
      <c r="D336" s="19" t="s">
        <v>1139</v>
      </c>
      <c r="E336" s="27">
        <v>37434</v>
      </c>
      <c r="F336" s="28" t="s">
        <v>180</v>
      </c>
      <c r="G336" s="28" t="s">
        <v>114</v>
      </c>
      <c r="H336" s="19" t="s">
        <v>397</v>
      </c>
      <c r="I336" s="26" t="s">
        <v>363</v>
      </c>
      <c r="J336" s="18" t="s">
        <v>398</v>
      </c>
      <c r="K336" s="26" t="s">
        <v>397</v>
      </c>
      <c r="L336" s="26" t="s">
        <v>398</v>
      </c>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c r="CA336" s="19"/>
    </row>
    <row r="337" spans="1:79" ht="12.75" customHeight="1" x14ac:dyDescent="0.2">
      <c r="A337" s="31" t="s">
        <v>397</v>
      </c>
      <c r="B337" s="32" t="s">
        <v>195</v>
      </c>
      <c r="C337" s="142" t="s">
        <v>412</v>
      </c>
      <c r="D337" s="19" t="s">
        <v>1143</v>
      </c>
      <c r="E337" s="27">
        <v>36701</v>
      </c>
      <c r="F337" s="28" t="s">
        <v>698</v>
      </c>
      <c r="G337" s="28" t="s">
        <v>381</v>
      </c>
      <c r="H337" s="31" t="s">
        <v>981</v>
      </c>
      <c r="I337" s="32" t="s">
        <v>200</v>
      </c>
      <c r="J337" s="18"/>
      <c r="K337" s="26" t="s">
        <v>189</v>
      </c>
      <c r="L337" s="26" t="s">
        <v>398</v>
      </c>
      <c r="M337" s="33"/>
      <c r="N337" s="33"/>
      <c r="O337" s="33"/>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row>
    <row r="338" spans="1:79" s="19" customFormat="1" ht="12.75" customHeight="1" x14ac:dyDescent="0.2">
      <c r="A338" s="18" t="s">
        <v>1126</v>
      </c>
      <c r="B338" s="18" t="s">
        <v>140</v>
      </c>
      <c r="C338" s="141" t="s">
        <v>1127</v>
      </c>
      <c r="D338" s="19" t="s">
        <v>1128</v>
      </c>
      <c r="E338" s="20">
        <v>35641</v>
      </c>
      <c r="F338" s="19" t="s">
        <v>1129</v>
      </c>
      <c r="G338" s="19" t="s">
        <v>1130</v>
      </c>
      <c r="H338" s="18" t="s">
        <v>384</v>
      </c>
      <c r="I338" s="18" t="s">
        <v>101</v>
      </c>
      <c r="J338" s="18" t="s">
        <v>433</v>
      </c>
      <c r="K338" s="26" t="s">
        <v>397</v>
      </c>
      <c r="L338" s="26" t="s">
        <v>406</v>
      </c>
      <c r="M338" s="18" t="s">
        <v>384</v>
      </c>
      <c r="N338" s="18" t="s">
        <v>185</v>
      </c>
      <c r="O338" s="18" t="s">
        <v>406</v>
      </c>
      <c r="P338" s="19" t="s">
        <v>406</v>
      </c>
      <c r="Q338" s="19" t="s">
        <v>384</v>
      </c>
      <c r="R338" s="19" t="s">
        <v>368</v>
      </c>
      <c r="S338" s="19" t="s">
        <v>1131</v>
      </c>
      <c r="T338" s="19" t="s">
        <v>384</v>
      </c>
      <c r="U338" s="19" t="s">
        <v>185</v>
      </c>
      <c r="V338" s="19" t="s">
        <v>385</v>
      </c>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c r="BZ338"/>
      <c r="CA338"/>
    </row>
    <row r="339" spans="1:79" s="25" customFormat="1" ht="12.75" customHeight="1" x14ac:dyDescent="0.2">
      <c r="A339" s="21" t="s">
        <v>397</v>
      </c>
      <c r="B339" s="21" t="s">
        <v>583</v>
      </c>
      <c r="C339" s="141" t="s">
        <v>398</v>
      </c>
      <c r="D339" s="19" t="s">
        <v>1135</v>
      </c>
      <c r="E339" s="20">
        <v>35969</v>
      </c>
      <c r="F339" s="28" t="s">
        <v>149</v>
      </c>
      <c r="G339" s="28" t="s">
        <v>1136</v>
      </c>
      <c r="H339" s="21" t="s">
        <v>397</v>
      </c>
      <c r="I339" s="21" t="s">
        <v>491</v>
      </c>
      <c r="J339" s="18" t="s">
        <v>412</v>
      </c>
      <c r="K339" s="26" t="s">
        <v>397</v>
      </c>
      <c r="L339" s="26" t="s">
        <v>398</v>
      </c>
      <c r="M339" s="21" t="s">
        <v>397</v>
      </c>
      <c r="N339" s="21" t="s">
        <v>275</v>
      </c>
      <c r="O339" s="21" t="s">
        <v>412</v>
      </c>
      <c r="P339" s="19" t="s">
        <v>141</v>
      </c>
      <c r="Q339" s="19" t="s">
        <v>397</v>
      </c>
      <c r="R339" s="19" t="s">
        <v>612</v>
      </c>
      <c r="S339" s="37" t="str">
        <f>IF(ISERROR(VLOOKUP(TRIM(D339),#REF!,8,FALSE())),"",VLOOKUP(TRIM(D339),#REF!,8,FALSE()))</f>
        <v/>
      </c>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c r="BZ339" s="19"/>
      <c r="CA339" s="19"/>
    </row>
    <row r="340" spans="1:79" s="19" customFormat="1" x14ac:dyDescent="0.2">
      <c r="A340" s="33" t="s">
        <v>397</v>
      </c>
      <c r="B340" s="33" t="s">
        <v>81</v>
      </c>
      <c r="C340" s="141" t="s">
        <v>398</v>
      </c>
      <c r="D340" t="s">
        <v>1137</v>
      </c>
      <c r="E340" s="40">
        <v>37361</v>
      </c>
      <c r="F340" t="s">
        <v>1138</v>
      </c>
      <c r="G340" s="19" t="s">
        <v>173</v>
      </c>
      <c r="H340" s="33" t="s">
        <v>397</v>
      </c>
      <c r="I340" s="33" t="s">
        <v>84</v>
      </c>
      <c r="J340" s="18" t="s">
        <v>398</v>
      </c>
      <c r="K340" t="str">
        <f>IF(ISBLANK(VLOOKUP(TRIM(D340),ALL_SOMIFA!$A$1:$V$2721,8,FALSE)),"",IF(ISERROR(VLOOKUP(TRIM(D340),ALL_SOMIFA!$A$1:$V$2721,8,FALSE))," ",VLOOKUP(TRIM(D340),ALL_SOMIFA!$A$1:$V$2721,8,FALSE)))</f>
        <v xml:space="preserve"> </v>
      </c>
      <c r="L340" t="str">
        <f>IF(ISBLANK(VLOOKUP(TRIM(D340),ALL_SOMIFA!$A$1:$V$2721,9,FALSE)),"",IF(ISERROR(VLOOKUP(TRIM(D340),ALL_SOMIFA!$A$1:$V$2721,9,FALSE))," ",VLOOKUP(TRIM(D340),ALL_SOMIFA!$A$1:$V$2721,9,FALSE)))</f>
        <v xml:space="preserve"> </v>
      </c>
      <c r="M340" s="33" t="str">
        <f>IF(ISBLANK(VLOOKUP(TRIM(D340),ALL_SOMIFA!$A$1:$V$2721,10,FALSE)),"",IF(ISERROR(VLOOKUP(TRIM(D340),ALL_SOMIFA!$A$1:$V$2721,10,FALSE))," ",VLOOKUP(TRIM(D340),ALL_SOMIFA!$A$1:$V$2721,10,FALSE)))</f>
        <v xml:space="preserve"> </v>
      </c>
      <c r="N340" s="33" t="str">
        <f>IF(ISBLANK(VLOOKUP(TRIM(D340),ALL_SOMIFA!$A$1:$V$2721,11,FALSE)),"",IF(ISERROR(VLOOKUP(TRIM(D340),ALL_SOMIFA!$A$1:$V$2721,11,FALSE))," ",VLOOKUP(TRIM(D340),ALL_SOMIFA!$A$1:$V$2721,11,FALSE)))</f>
        <v xml:space="preserve"> </v>
      </c>
      <c r="O340" s="33" t="str">
        <f>IF(ISBLANK(VLOOKUP(TRIM(D340),ALL_SOMIFA!$A$1:$V$2721,12,FALSE)),"",IF(ISERROR(VLOOKUP(TRIM(D340),ALL_SOMIFA!$A$1:$V$2721,12,FALSE))," ",VLOOKUP(TRIM(D340),ALL_SOMIFA!$A$1:$V$2721,12,FALSE)))</f>
        <v xml:space="preserve"> </v>
      </c>
      <c r="P340" t="str">
        <f>IF(ISBLANK(VLOOKUP(TRIM(D340),ALL_SOMIFA!$A$1:$V$2721,13,FALSE)),"",IF(ISERROR(VLOOKUP(TRIM(D340),ALL_SOMIFA!$A$1:$V$2721,13,FALSE))," ",VLOOKUP(TRIM(D340),ALL_SOMIFA!$A$1:$V$2721,13,FALSE)))</f>
        <v xml:space="preserve"> </v>
      </c>
      <c r="Q340" t="str">
        <f>IF(ISBLANK(VLOOKUP(TRIM(D340),ALL_SOMIFA!$A$1:$V$2721,14,FALSE)),"",IF(ISERROR(VLOOKUP(TRIM(D340),ALL_SOMIFA!$A$1:$V$2721,14,FALSE))," ",VLOOKUP(TRIM(D340),ALL_SOMIFA!$A$1:$V$2721,14,FALSE)))</f>
        <v xml:space="preserve"> </v>
      </c>
      <c r="R340" t="str">
        <f>IF(ISBLANK(VLOOKUP(TRIM(D340),ALL_SOMIFA!$A$1:$V$2721,15,FALSE)),"",IF(ISERROR(VLOOKUP(TRIM(D340),ALL_SOMIFA!$A$1:$V$2721,15,FALSE))," ",VLOOKUP(TRIM(D340),ALL_SOMIFA!$A$1:$V$2721,15,FALSE)))</f>
        <v xml:space="preserve"> </v>
      </c>
      <c r="S340" t="str">
        <f>IF(ISBLANK(VLOOKUP(TRIM(D340),ALL_SOMIFA!$A$1:$V$2721,16,FALSE)),"",IF(ISERROR(VLOOKUP(TRIM(D340),ALL_SOMIFA!$A$1:$V$2721,16,FALSE))," ",VLOOKUP(TRIM(D340),ALL_SOMIFA!$A$1:$V$2721,16,FALSE)))</f>
        <v xml:space="preserve"> </v>
      </c>
      <c r="T340" t="str">
        <f>IF(ISBLANK(VLOOKUP(TRIM(D340),ALL_SOMIFA!$A$1:$V$2721,17,FALSE)),"",IF(ISERROR(VLOOKUP(TRIM(D340),ALL_SOMIFA!$A$1:$V$2721,17,FALSE))," ",VLOOKUP(TRIM(D340),ALL_SOMIFA!$A$1:$V$2721,17,FALSE)))</f>
        <v xml:space="preserve"> </v>
      </c>
      <c r="U340" t="str">
        <f>IF(ISBLANK(VLOOKUP(TRIM(D340),ALL_SOMIFA!$A$1:$V$2721,18,FALSE)),"",IF(ISERROR(VLOOKUP(TRIM(D340),ALL_SOMIFA!$A$1:$V$2721,18,FALSE))," ",VLOOKUP(TRIM(D340),ALL_SOMIFA!$A$1:$V$2721,18,FALSE)))</f>
        <v xml:space="preserve"> </v>
      </c>
      <c r="V340" t="str">
        <f>IF(ISBLANK(VLOOKUP(TRIM(D340),ALL_SOMIFA!$A$1:$V$2721,19,FALSE)),"",IF(ISERROR(VLOOKUP(TRIM(D340),ALL_SOMIFA!$A$1:$V$2721,19,FALSE))," ",VLOOKUP(TRIM(D340),ALL_SOMIFA!$A$1:$V$2721,19,FALSE)))</f>
        <v xml:space="preserve"> </v>
      </c>
      <c r="W340" t="str">
        <f>IF(ISBLANK(VLOOKUP(TRIM(D340),ALL_SOMIFA!$A$1:$V$2721,20,FALSE)),"",IF(ISERROR(VLOOKUP(TRIM(D340),ALL_SOMIFA!$A$1:$V$2721,20,FALSE))," ",VLOOKUP(TRIM(D340),ALL_SOMIFA!$A$1:$V$2721,20,FALSE)))</f>
        <v xml:space="preserve"> </v>
      </c>
      <c r="X340" t="str">
        <f>IF(ISBLANK(VLOOKUP(TRIM(D340),ALL_SOMIFA!$A$1:$V$2721,21,FALSE)),"",IF(ISERROR(VLOOKUP(TRIM(D340),ALL_SOMIFA!$A$1:$V$2721,21,FALSE))," ",VLOOKUP(TRIM(D340),ALL_SOMIFA!$A$1:$V$2721,21,FALSE)))</f>
        <v xml:space="preserve"> </v>
      </c>
      <c r="Y340" t="str">
        <f>IF(ISBLANK(VLOOKUP(TRIM(D340),ALL_SOMIFA!$A$1:$V$2721,22,FALSE)),"",IF(ISERROR(VLOOKUP(TRIM(D340),ALL_SOMIFA!$A$1:$V$2721,22,FALSE))," ",VLOOKUP(TRIM(D340),ALL_SOMIFA!$A$1:$V$2721,22,FALSE)))</f>
        <v xml:space="preserve"> </v>
      </c>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c r="BZ340"/>
      <c r="CA340"/>
    </row>
    <row r="341" spans="1:79" x14ac:dyDescent="0.2">
      <c r="A341" s="44"/>
      <c r="B341" s="44"/>
      <c r="C341" s="141"/>
      <c r="D341" s="19" t="s">
        <v>1117</v>
      </c>
      <c r="E341" s="20">
        <v>35784</v>
      </c>
      <c r="F341" s="19" t="s">
        <v>548</v>
      </c>
      <c r="G341" s="19" t="s">
        <v>136</v>
      </c>
      <c r="H341" s="44" t="s">
        <v>409</v>
      </c>
      <c r="I341" s="44" t="s">
        <v>363</v>
      </c>
      <c r="J341" s="18" t="s">
        <v>833</v>
      </c>
      <c r="K341" s="26" t="s">
        <v>409</v>
      </c>
      <c r="L341" s="26" t="s">
        <v>398</v>
      </c>
      <c r="M341" s="44" t="s">
        <v>409</v>
      </c>
      <c r="N341" s="44" t="s">
        <v>95</v>
      </c>
      <c r="O341" s="44" t="s">
        <v>385</v>
      </c>
      <c r="P341" s="19" t="s">
        <v>141</v>
      </c>
      <c r="Q341" s="19" t="s">
        <v>399</v>
      </c>
      <c r="R341" s="19" t="s">
        <v>479</v>
      </c>
      <c r="S341" s="19" t="s">
        <v>394</v>
      </c>
      <c r="T341" s="19" t="s">
        <v>421</v>
      </c>
      <c r="U341" s="19" t="s">
        <v>330</v>
      </c>
      <c r="V341" s="19" t="s">
        <v>389</v>
      </c>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19"/>
      <c r="BI341" s="19"/>
      <c r="BJ341" s="19"/>
      <c r="BK341" s="19"/>
      <c r="BL341" s="19"/>
      <c r="BM341" s="19"/>
      <c r="BN341" s="19"/>
      <c r="BO341" s="19"/>
      <c r="BP341" s="19"/>
      <c r="BQ341" s="19"/>
      <c r="BR341" s="19"/>
      <c r="BS341" s="19"/>
      <c r="BT341" s="19"/>
      <c r="BU341" s="19"/>
      <c r="BV341" s="19"/>
      <c r="BW341" s="19"/>
      <c r="BX341" s="19"/>
      <c r="BY341" s="19"/>
      <c r="BZ341" s="19"/>
      <c r="CA341" s="19"/>
    </row>
    <row r="342" spans="1:79" s="19" customFormat="1" x14ac:dyDescent="0.2">
      <c r="A342" s="21"/>
      <c r="B342" s="21"/>
      <c r="C342" s="141"/>
      <c r="D342" s="19" t="s">
        <v>1122</v>
      </c>
      <c r="E342" s="20">
        <v>35786</v>
      </c>
      <c r="F342" s="19" t="s">
        <v>591</v>
      </c>
      <c r="G342" s="19" t="s">
        <v>591</v>
      </c>
      <c r="H342" s="21" t="s">
        <v>409</v>
      </c>
      <c r="I342" s="21" t="s">
        <v>145</v>
      </c>
      <c r="J342" s="18" t="s">
        <v>410</v>
      </c>
      <c r="K342" s="26" t="s">
        <v>384</v>
      </c>
      <c r="L342" s="26" t="s">
        <v>398</v>
      </c>
      <c r="M342" s="21" t="s">
        <v>409</v>
      </c>
      <c r="N342" s="21" t="s">
        <v>434</v>
      </c>
      <c r="O342" s="21" t="s">
        <v>831</v>
      </c>
      <c r="P342" s="19" t="s">
        <v>389</v>
      </c>
      <c r="Q342" s="19" t="s">
        <v>409</v>
      </c>
      <c r="R342" s="19" t="s">
        <v>434</v>
      </c>
      <c r="S342" s="19" t="s">
        <v>411</v>
      </c>
      <c r="T342" s="19" t="s">
        <v>409</v>
      </c>
      <c r="U342" s="19" t="s">
        <v>434</v>
      </c>
      <c r="V342" s="19" t="s">
        <v>406</v>
      </c>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row>
    <row r="343" spans="1:79" x14ac:dyDescent="0.2">
      <c r="C343" s="142"/>
      <c r="D343" t="s">
        <v>1140</v>
      </c>
      <c r="E343" s="40">
        <v>36933</v>
      </c>
      <c r="F343" t="s">
        <v>1141</v>
      </c>
      <c r="G343" s="28" t="s">
        <v>621</v>
      </c>
      <c r="H343" t="s">
        <v>397</v>
      </c>
      <c r="I343" t="s">
        <v>116</v>
      </c>
      <c r="J343" s="18" t="s">
        <v>398</v>
      </c>
      <c r="K343" t="str">
        <f>IF(ISBLANK(VLOOKUP(TRIM(D343),ALL_SOMIFA!$A$1:$V$2721,8,FALSE)),"",IF(ISERROR(VLOOKUP(TRIM(D343),ALL_SOMIFA!$A$1:$V$2721,8,FALSE))," ",VLOOKUP(TRIM(D343),ALL_SOMIFA!$A$1:$V$2721,8,FALSE)))</f>
        <v xml:space="preserve"> </v>
      </c>
      <c r="L343" t="str">
        <f>IF(ISBLANK(VLOOKUP(TRIM(D343),ALL_SOMIFA!$A$1:$V$2721,9,FALSE)),"",IF(ISERROR(VLOOKUP(TRIM(D343),ALL_SOMIFA!$A$1:$V$2721,9,FALSE))," ",VLOOKUP(TRIM(D343),ALL_SOMIFA!$A$1:$V$2721,9,FALSE)))</f>
        <v xml:space="preserve"> </v>
      </c>
      <c r="M343" t="str">
        <f>IF(ISBLANK(VLOOKUP(TRIM(D343),ALL_SOMIFA!$A$1:$V$2721,10,FALSE)),"",IF(ISERROR(VLOOKUP(TRIM(D343),ALL_SOMIFA!$A$1:$V$2721,10,FALSE))," ",VLOOKUP(TRIM(D343),ALL_SOMIFA!$A$1:$V$2721,10,FALSE)))</f>
        <v xml:space="preserve"> </v>
      </c>
      <c r="N343" t="str">
        <f>IF(ISBLANK(VLOOKUP(TRIM(D343),ALL_SOMIFA!$A$1:$V$2721,11,FALSE)),"",IF(ISERROR(VLOOKUP(TRIM(D343),ALL_SOMIFA!$A$1:$V$2721,11,FALSE))," ",VLOOKUP(TRIM(D343),ALL_SOMIFA!$A$1:$V$2721,11,FALSE)))</f>
        <v xml:space="preserve"> </v>
      </c>
      <c r="O343" t="str">
        <f>IF(ISBLANK(VLOOKUP(TRIM(D343),ALL_SOMIFA!$A$1:$V$2721,12,FALSE)),"",IF(ISERROR(VLOOKUP(TRIM(D343),ALL_SOMIFA!$A$1:$V$2721,12,FALSE))," ",VLOOKUP(TRIM(D343),ALL_SOMIFA!$A$1:$V$2721,12,FALSE)))</f>
        <v xml:space="preserve"> </v>
      </c>
      <c r="P343" t="str">
        <f>IF(ISBLANK(VLOOKUP(TRIM(D343),ALL_SOMIFA!$A$1:$V$2721,13,FALSE)),"",IF(ISERROR(VLOOKUP(TRIM(D343),ALL_SOMIFA!$A$1:$V$2721,13,FALSE))," ",VLOOKUP(TRIM(D343),ALL_SOMIFA!$A$1:$V$2721,13,FALSE)))</f>
        <v xml:space="preserve"> </v>
      </c>
      <c r="Q343" t="str">
        <f>IF(ISBLANK(VLOOKUP(TRIM(D343),ALL_SOMIFA!$A$1:$V$2721,14,FALSE)),"",IF(ISERROR(VLOOKUP(TRIM(D343),ALL_SOMIFA!$A$1:$V$2721,14,FALSE))," ",VLOOKUP(TRIM(D343),ALL_SOMIFA!$A$1:$V$2721,14,FALSE)))</f>
        <v xml:space="preserve"> </v>
      </c>
      <c r="R343" t="str">
        <f>IF(ISBLANK(VLOOKUP(TRIM(D343),ALL_SOMIFA!$A$1:$V$2721,15,FALSE)),"",IF(ISERROR(VLOOKUP(TRIM(D343),ALL_SOMIFA!$A$1:$V$2721,15,FALSE))," ",VLOOKUP(TRIM(D343),ALL_SOMIFA!$A$1:$V$2721,15,FALSE)))</f>
        <v xml:space="preserve"> </v>
      </c>
      <c r="S343" t="str">
        <f>IF(ISBLANK(VLOOKUP(TRIM(D343),ALL_SOMIFA!$A$1:$V$2721,16,FALSE)),"",IF(ISERROR(VLOOKUP(TRIM(D343),ALL_SOMIFA!$A$1:$V$2721,16,FALSE))," ",VLOOKUP(TRIM(D343),ALL_SOMIFA!$A$1:$V$2721,16,FALSE)))</f>
        <v xml:space="preserve"> </v>
      </c>
      <c r="T343" t="str">
        <f>IF(ISBLANK(VLOOKUP(TRIM(D343),ALL_SOMIFA!$A$1:$V$2721,17,FALSE)),"",IF(ISERROR(VLOOKUP(TRIM(D343),ALL_SOMIFA!$A$1:$V$2721,17,FALSE))," ",VLOOKUP(TRIM(D343),ALL_SOMIFA!$A$1:$V$2721,17,FALSE)))</f>
        <v xml:space="preserve"> </v>
      </c>
      <c r="U343" t="str">
        <f>IF(ISBLANK(VLOOKUP(TRIM(D343),ALL_SOMIFA!$A$1:$V$2721,18,FALSE)),"",IF(ISERROR(VLOOKUP(TRIM(D343),ALL_SOMIFA!$A$1:$V$2721,18,FALSE))," ",VLOOKUP(TRIM(D343),ALL_SOMIFA!$A$1:$V$2721,18,FALSE)))</f>
        <v xml:space="preserve"> </v>
      </c>
      <c r="V343" t="str">
        <f>IF(ISBLANK(VLOOKUP(TRIM(D343),ALL_SOMIFA!$A$1:$V$2721,19,FALSE)),"",IF(ISERROR(VLOOKUP(TRIM(D343),ALL_SOMIFA!$A$1:$V$2721,19,FALSE))," ",VLOOKUP(TRIM(D343),ALL_SOMIFA!$A$1:$V$2721,19,FALSE)))</f>
        <v xml:space="preserve"> </v>
      </c>
      <c r="W343" t="str">
        <f>IF(ISBLANK(VLOOKUP(TRIM(D343),ALL_SOMIFA!$A$1:$V$2721,20,FALSE)),"",IF(ISERROR(VLOOKUP(TRIM(D343),ALL_SOMIFA!$A$1:$V$2721,20,FALSE))," ",VLOOKUP(TRIM(D343),ALL_SOMIFA!$A$1:$V$2721,20,FALSE)))</f>
        <v xml:space="preserve"> </v>
      </c>
      <c r="X343" t="str">
        <f>IF(ISBLANK(VLOOKUP(TRIM(D343),ALL_SOMIFA!$A$1:$V$2721,21,FALSE)),"",IF(ISERROR(VLOOKUP(TRIM(D343),ALL_SOMIFA!$A$1:$V$2721,21,FALSE))," ",VLOOKUP(TRIM(D343),ALL_SOMIFA!$A$1:$V$2721,21,FALSE)))</f>
        <v xml:space="preserve"> </v>
      </c>
      <c r="Y343" t="str">
        <f>IF(ISBLANK(VLOOKUP(TRIM(D343),ALL_SOMIFA!$A$1:$V$2721,22,FALSE)),"",IF(ISERROR(VLOOKUP(TRIM(D343),ALL_SOMIFA!$A$1:$V$2721,22,FALSE))," ",VLOOKUP(TRIM(D343),ALL_SOMIFA!$A$1:$V$2721,22,FALSE)))</f>
        <v xml:space="preserve"> </v>
      </c>
    </row>
    <row r="344" spans="1:79" x14ac:dyDescent="0.2">
      <c r="A344" s="42"/>
      <c r="B344" s="19"/>
      <c r="C344" s="141"/>
      <c r="D344" s="19"/>
      <c r="E344" s="39"/>
      <c r="F344" s="19"/>
      <c r="G344" s="19"/>
      <c r="H344" s="42"/>
      <c r="I344" s="19"/>
      <c r="J344" s="18"/>
      <c r="K344" t="s">
        <v>1142</v>
      </c>
      <c r="M344" s="42"/>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row>
    <row r="345" spans="1:79" x14ac:dyDescent="0.2">
      <c r="C345" s="141"/>
      <c r="D345" t="s">
        <v>1144</v>
      </c>
      <c r="E345" s="40">
        <v>36926</v>
      </c>
      <c r="F345" t="s">
        <v>1145</v>
      </c>
      <c r="G345" s="19" t="s">
        <v>115</v>
      </c>
      <c r="H345" t="s">
        <v>850</v>
      </c>
      <c r="I345" t="s">
        <v>213</v>
      </c>
      <c r="J345" s="18"/>
      <c r="K345" t="str">
        <f>IF(ISBLANK(VLOOKUP(TRIM(D345),ALL_SOMIFA!$A$1:$V$2721,8,FALSE)),"",IF(ISERROR(VLOOKUP(TRIM(D345),ALL_SOMIFA!$A$1:$V$2721,8,FALSE))," ",VLOOKUP(TRIM(D345),ALL_SOMIFA!$A$1:$V$2721,8,FALSE)))</f>
        <v xml:space="preserve"> </v>
      </c>
      <c r="L345" t="str">
        <f>IF(ISBLANK(VLOOKUP(TRIM(D345),ALL_SOMIFA!$A$1:$V$2721,9,FALSE)),"",IF(ISERROR(VLOOKUP(TRIM(D345),ALL_SOMIFA!$A$1:$V$2721,9,FALSE))," ",VLOOKUP(TRIM(D345),ALL_SOMIFA!$A$1:$V$2721,9,FALSE)))</f>
        <v xml:space="preserve"> </v>
      </c>
      <c r="M345" t="str">
        <f>IF(ISBLANK(VLOOKUP(TRIM(D345),ALL_SOMIFA!$A$1:$V$2721,10,FALSE)),"",IF(ISERROR(VLOOKUP(TRIM(D345),ALL_SOMIFA!$A$1:$V$2721,10,FALSE))," ",VLOOKUP(TRIM(D345),ALL_SOMIFA!$A$1:$V$2721,10,FALSE)))</f>
        <v xml:space="preserve"> </v>
      </c>
      <c r="N345" t="str">
        <f>IF(ISBLANK(VLOOKUP(TRIM(D345),ALL_SOMIFA!$A$1:$V$2721,11,FALSE)),"",IF(ISERROR(VLOOKUP(TRIM(D345),ALL_SOMIFA!$A$1:$V$2721,11,FALSE))," ",VLOOKUP(TRIM(D345),ALL_SOMIFA!$A$1:$V$2721,11,FALSE)))</f>
        <v xml:space="preserve"> </v>
      </c>
      <c r="O345" t="str">
        <f>IF(ISBLANK(VLOOKUP(TRIM(D345),ALL_SOMIFA!$A$1:$V$2721,12,FALSE)),"",IF(ISERROR(VLOOKUP(TRIM(D345),ALL_SOMIFA!$A$1:$V$2721,12,FALSE))," ",VLOOKUP(TRIM(D345),ALL_SOMIFA!$A$1:$V$2721,12,FALSE)))</f>
        <v xml:space="preserve"> </v>
      </c>
      <c r="P345" t="str">
        <f>IF(ISBLANK(VLOOKUP(TRIM(D345),ALL_SOMIFA!$A$1:$V$2721,13,FALSE)),"",IF(ISERROR(VLOOKUP(TRIM(D345),ALL_SOMIFA!$A$1:$V$2721,13,FALSE))," ",VLOOKUP(TRIM(D345),ALL_SOMIFA!$A$1:$V$2721,13,FALSE)))</f>
        <v xml:space="preserve"> </v>
      </c>
      <c r="Q345" t="str">
        <f>IF(ISBLANK(VLOOKUP(TRIM(D345),ALL_SOMIFA!$A$1:$V$2721,14,FALSE)),"",IF(ISERROR(VLOOKUP(TRIM(D345),ALL_SOMIFA!$A$1:$V$2721,14,FALSE))," ",VLOOKUP(TRIM(D345),ALL_SOMIFA!$A$1:$V$2721,14,FALSE)))</f>
        <v xml:space="preserve"> </v>
      </c>
      <c r="R345" t="str">
        <f>IF(ISBLANK(VLOOKUP(TRIM(D345),ALL_SOMIFA!$A$1:$V$2721,15,FALSE)),"",IF(ISERROR(VLOOKUP(TRIM(D345),ALL_SOMIFA!$A$1:$V$2721,15,FALSE))," ",VLOOKUP(TRIM(D345),ALL_SOMIFA!$A$1:$V$2721,15,FALSE)))</f>
        <v xml:space="preserve"> </v>
      </c>
      <c r="S345" t="str">
        <f>IF(ISBLANK(VLOOKUP(TRIM(D345),ALL_SOMIFA!$A$1:$V$2721,16,FALSE)),"",IF(ISERROR(VLOOKUP(TRIM(D345),ALL_SOMIFA!$A$1:$V$2721,16,FALSE))," ",VLOOKUP(TRIM(D345),ALL_SOMIFA!$A$1:$V$2721,16,FALSE)))</f>
        <v xml:space="preserve"> </v>
      </c>
      <c r="T345" t="str">
        <f>IF(ISBLANK(VLOOKUP(TRIM(D345),ALL_SOMIFA!$A$1:$V$2721,17,FALSE)),"",IF(ISERROR(VLOOKUP(TRIM(D345),ALL_SOMIFA!$A$1:$V$2721,17,FALSE))," ",VLOOKUP(TRIM(D345),ALL_SOMIFA!$A$1:$V$2721,17,FALSE)))</f>
        <v xml:space="preserve"> </v>
      </c>
      <c r="U345" t="str">
        <f>IF(ISBLANK(VLOOKUP(TRIM(D345),ALL_SOMIFA!$A$1:$V$2721,18,FALSE)),"",IF(ISERROR(VLOOKUP(TRIM(D345),ALL_SOMIFA!$A$1:$V$2721,18,FALSE))," ",VLOOKUP(TRIM(D345),ALL_SOMIFA!$A$1:$V$2721,18,FALSE)))</f>
        <v xml:space="preserve"> </v>
      </c>
      <c r="V345" t="str">
        <f>IF(ISBLANK(VLOOKUP(TRIM(D345),ALL_SOMIFA!$A$1:$V$2721,19,FALSE)),"",IF(ISERROR(VLOOKUP(TRIM(D345),ALL_SOMIFA!$A$1:$V$2721,19,FALSE))," ",VLOOKUP(TRIM(D345),ALL_SOMIFA!$A$1:$V$2721,19,FALSE)))</f>
        <v xml:space="preserve"> </v>
      </c>
      <c r="W345" t="str">
        <f>IF(ISBLANK(VLOOKUP(TRIM(D345),ALL_SOMIFA!$A$1:$V$2721,20,FALSE)),"",IF(ISERROR(VLOOKUP(TRIM(D345),ALL_SOMIFA!$A$1:$V$2721,20,FALSE))," ",VLOOKUP(TRIM(D345),ALL_SOMIFA!$A$1:$V$2721,20,FALSE)))</f>
        <v xml:space="preserve"> </v>
      </c>
      <c r="X345" t="str">
        <f>IF(ISBLANK(VLOOKUP(TRIM(D345),ALL_SOMIFA!$A$1:$V$2721,21,FALSE)),"",IF(ISERROR(VLOOKUP(TRIM(D345),ALL_SOMIFA!$A$1:$V$2721,21,FALSE))," ",VLOOKUP(TRIM(D345),ALL_SOMIFA!$A$1:$V$2721,21,FALSE)))</f>
        <v xml:space="preserve"> </v>
      </c>
      <c r="Y345" t="str">
        <f>IF(ISBLANK(VLOOKUP(TRIM(D345),ALL_SOMIFA!$A$1:$V$2721,22,FALSE)),"",IF(ISERROR(VLOOKUP(TRIM(D345),ALL_SOMIFA!$A$1:$V$2721,22,FALSE))," ",VLOOKUP(TRIM(D345),ALL_SOMIFA!$A$1:$V$2721,22,FALSE)))</f>
        <v xml:space="preserve"> </v>
      </c>
    </row>
    <row r="346" spans="1:79" x14ac:dyDescent="0.2">
      <c r="A346" s="21" t="s">
        <v>450</v>
      </c>
      <c r="B346" s="21" t="s">
        <v>177</v>
      </c>
      <c r="C346" s="141"/>
      <c r="D346" s="19" t="s">
        <v>1146</v>
      </c>
      <c r="E346" s="20">
        <v>33313</v>
      </c>
      <c r="F346" s="19" t="s">
        <v>1103</v>
      </c>
      <c r="G346" s="19" t="s">
        <v>1147</v>
      </c>
      <c r="H346" s="21" t="s">
        <v>453</v>
      </c>
      <c r="I346" s="21" t="s">
        <v>181</v>
      </c>
      <c r="J346" s="18"/>
      <c r="K346" s="26" t="s">
        <v>450</v>
      </c>
      <c r="L346" s="26"/>
      <c r="M346" s="21" t="s">
        <v>450</v>
      </c>
      <c r="N346" s="21" t="s">
        <v>177</v>
      </c>
      <c r="O346" s="21"/>
      <c r="P346" s="19"/>
      <c r="Q346" s="19" t="s">
        <v>453</v>
      </c>
      <c r="R346" s="19" t="s">
        <v>181</v>
      </c>
      <c r="S346" s="19" t="s">
        <v>86</v>
      </c>
      <c r="T346" s="19" t="s">
        <v>450</v>
      </c>
      <c r="U346" s="19" t="s">
        <v>177</v>
      </c>
      <c r="V346" s="19"/>
      <c r="W346" s="19" t="s">
        <v>450</v>
      </c>
      <c r="X346" s="19" t="s">
        <v>177</v>
      </c>
      <c r="Y346" s="19">
        <v>0</v>
      </c>
      <c r="Z346" s="19" t="s">
        <v>450</v>
      </c>
      <c r="AA346" s="19" t="s">
        <v>177</v>
      </c>
      <c r="AB346" s="19">
        <v>0</v>
      </c>
      <c r="AC346" s="19" t="s">
        <v>450</v>
      </c>
      <c r="AD346" s="19" t="s">
        <v>177</v>
      </c>
      <c r="AE346" s="19"/>
      <c r="AF346" s="19" t="s">
        <v>450</v>
      </c>
      <c r="AG346" s="19" t="s">
        <v>177</v>
      </c>
      <c r="AH346" s="19">
        <v>0</v>
      </c>
      <c r="AI346" s="19" t="s">
        <v>450</v>
      </c>
      <c r="AJ346" s="19" t="s">
        <v>177</v>
      </c>
      <c r="AK346" s="19">
        <v>0</v>
      </c>
      <c r="AL346" s="19">
        <v>0</v>
      </c>
      <c r="AM346" s="19">
        <v>0</v>
      </c>
      <c r="AN346" s="19">
        <v>0</v>
      </c>
      <c r="AO346" s="19">
        <v>0</v>
      </c>
      <c r="AP346" s="19">
        <v>0</v>
      </c>
      <c r="AQ346" s="19">
        <v>0</v>
      </c>
      <c r="AR346" s="19">
        <v>0</v>
      </c>
      <c r="AS346" s="19">
        <v>0</v>
      </c>
      <c r="AT346" s="19">
        <v>0</v>
      </c>
      <c r="AU346" s="19">
        <v>0</v>
      </c>
      <c r="AV346" s="19">
        <v>0</v>
      </c>
      <c r="AW346" s="19">
        <v>0</v>
      </c>
    </row>
    <row r="347" spans="1:79" x14ac:dyDescent="0.2">
      <c r="A347" s="31" t="s">
        <v>445</v>
      </c>
      <c r="B347" s="32" t="s">
        <v>93</v>
      </c>
      <c r="C347" s="142"/>
      <c r="D347" s="19" t="s">
        <v>1148</v>
      </c>
      <c r="E347" s="27">
        <v>36276</v>
      </c>
      <c r="F347" s="28" t="s">
        <v>348</v>
      </c>
      <c r="G347" s="28" t="s">
        <v>237</v>
      </c>
      <c r="H347" s="31" t="s">
        <v>449</v>
      </c>
      <c r="I347" s="32" t="s">
        <v>272</v>
      </c>
      <c r="J347" s="18"/>
      <c r="K347" s="26" t="s">
        <v>445</v>
      </c>
      <c r="L347" s="26"/>
      <c r="M347" s="33"/>
      <c r="N347" s="33"/>
      <c r="O347" s="33"/>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row>
    <row r="348" spans="1:79" x14ac:dyDescent="0.2">
      <c r="A348" s="19"/>
      <c r="B348" s="19"/>
      <c r="C348" s="141"/>
      <c r="D348" s="19"/>
      <c r="E348" s="39"/>
      <c r="F348" s="19"/>
      <c r="G348" s="19"/>
      <c r="H348" s="19"/>
      <c r="I348" s="19"/>
      <c r="J348" s="18"/>
      <c r="K348" s="26"/>
      <c r="L348" s="26"/>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row>
    <row r="349" spans="1:79" s="25" customFormat="1" x14ac:dyDescent="0.2">
      <c r="C349" s="138"/>
      <c r="E349" s="10" t="s">
        <v>76</v>
      </c>
      <c r="F349" s="11" t="s">
        <v>77</v>
      </c>
      <c r="G349" s="11" t="s">
        <v>78</v>
      </c>
      <c r="H349" s="92" t="s">
        <v>79</v>
      </c>
      <c r="L349" s="11"/>
      <c r="M349" s="7"/>
      <c r="N349" s="16" t="str">
        <f>IF(ISERROR(VLOOKUP(TRIM(B349),#REF!,11,FALSE())),"",VLOOKUP(TRIM(B349),#REF!,11,FALSE()))</f>
        <v/>
      </c>
      <c r="O349" s="16" t="str">
        <f>IF(ISERROR(VLOOKUP(TRIM(B349),#REF!,12,FALSE())),"",VLOOKUP(TRIM(B349),#REF!,12,FALSE()))</f>
        <v/>
      </c>
      <c r="P349" s="16" t="str">
        <f>IF(ISERROR(VLOOKUP(TRIM(B349),#REF!,13,FALSE())),"",VLOOKUP(TRIM(B349),#REF!,13,FALSE()))</f>
        <v/>
      </c>
      <c r="Q349" s="16" t="str">
        <f>IF(ISERROR(VLOOKUP(TRIM(B349),#REF!,14,FALSE())),"",VLOOKUP(TRIM(B349),#REF!,14,FALSE()))</f>
        <v/>
      </c>
      <c r="R349" s="16" t="str">
        <f>IF(ISERROR(VLOOKUP(TRIM(B349),#REF!,15,FALSE())),"",VLOOKUP(TRIM(B349),#REF!,15,FALSE()))</f>
        <v/>
      </c>
      <c r="S349" s="16" t="str">
        <f>IF(ISERROR(VLOOKUP(TRIM(B349),#REF!,16,FALSE())),"",VLOOKUP(TRIM(B349),#REF!,16,FALSE()))</f>
        <v/>
      </c>
      <c r="U349" s="8"/>
      <c r="W349" t="str">
        <f>IF(ISERROR(VLOOKUP(TRIM(B349),#REF!,20,FALSE())),"",VLOOKUP(TRIM(B349),#REF!,20,FALSE()))</f>
        <v/>
      </c>
      <c r="X349" t="str">
        <f>IF(ISERROR(VLOOKUP(TRIM(B349),#REF!,21,FALSE())),"",VLOOKUP(TRIM(B349),#REF!,21,FALSE()))</f>
        <v/>
      </c>
      <c r="Y349" t="str">
        <f>IF(ISERROR(VLOOKUP(TRIM(B349),#REF!,22,FALSE())),"",VLOOKUP(TRIM(B349),#REF!,22,FALSE()))</f>
        <v/>
      </c>
      <c r="Z349" t="str">
        <f>IF(ISERROR(VLOOKUP(TRIM(B349),#REF!,20,FALSE())),"",VLOOKUP(TRIM(B349),#REF!,20,FALSE()))</f>
        <v/>
      </c>
      <c r="AA349" t="str">
        <f>IF(ISERROR(VLOOKUP(TRIM(B349),#REF!,21,FALSE())),"",VLOOKUP(TRIM(B349),#REF!,21,FALSE()))</f>
        <v/>
      </c>
      <c r="AB349" t="str">
        <f>IF(ISERROR(VLOOKUP(TRIM(B349),#REF!,22,FALSE())),"",VLOOKUP(TRIM(B349),#REF!,22,FALSE()))</f>
        <v/>
      </c>
      <c r="AC349" t="str">
        <f>IF(ISERROR(VLOOKUP(TRIM(B349),#REF!,23,FALSE())),"",VLOOKUP(TRIM(B349),#REF!,23,FALSE()))</f>
        <v/>
      </c>
      <c r="AD349" t="str">
        <f>IF(ISERROR(VLOOKUP(TRIM(B349),#REF!,24,FALSE())),"",VLOOKUP(TRIM(B349),#REF!,24,FALSE()))</f>
        <v/>
      </c>
      <c r="AE349" t="str">
        <f>IF(ISERROR(VLOOKUP(TRIM(B349),#REF!,25,FALSE())),"",VLOOKUP(TRIM(B349),#REF!,25,FALSE()))</f>
        <v/>
      </c>
      <c r="AP349" s="8"/>
      <c r="AQ349" s="8"/>
      <c r="AS349" s="8"/>
    </row>
    <row r="350" spans="1:79" s="25" customFormat="1" ht="18" customHeight="1" x14ac:dyDescent="0.25">
      <c r="A350" s="12" t="s">
        <v>5442</v>
      </c>
      <c r="C350" s="143"/>
      <c r="E350" s="13">
        <f>COUNTA(D353:D417)</f>
        <v>56</v>
      </c>
      <c r="F350" s="14">
        <f>COUNTIF(A354:A417,"*HB*")</f>
        <v>3</v>
      </c>
      <c r="G350" s="14">
        <f>COUNTIF(A354:A417,"*KR*")+COUNTIF(A354:A417,"*LK*")</f>
        <v>2</v>
      </c>
      <c r="H350" s="51">
        <f>COUNTIF(A354:A417,"*PR*")+COUNTIF(A354:A417,"*LP*")</f>
        <v>2</v>
      </c>
      <c r="I350" s="12"/>
      <c r="L350" s="14"/>
      <c r="M350" s="7"/>
      <c r="N350" s="16" t="str">
        <f>IF(ISERROR(VLOOKUP(TRIM(B350),#REF!,11,FALSE())),"",VLOOKUP(TRIM(B350),#REF!,11,FALSE()))</f>
        <v/>
      </c>
      <c r="O350" s="16" t="str">
        <f>IF(ISERROR(VLOOKUP(TRIM(B350),#REF!,12,FALSE())),"",VLOOKUP(TRIM(B350),#REF!,12,FALSE()))</f>
        <v/>
      </c>
      <c r="P350" s="16" t="str">
        <f>IF(ISERROR(VLOOKUP(TRIM(B350),#REF!,13,FALSE())),"",VLOOKUP(TRIM(B350),#REF!,13,FALSE()))</f>
        <v/>
      </c>
      <c r="Q350" s="16" t="str">
        <f>IF(ISERROR(VLOOKUP(TRIM(B350),#REF!,14,FALSE())),"",VLOOKUP(TRIM(B350),#REF!,14,FALSE()))</f>
        <v/>
      </c>
      <c r="R350" s="16" t="str">
        <f>IF(ISERROR(VLOOKUP(TRIM(B350),#REF!,15,FALSE())),"",VLOOKUP(TRIM(B350),#REF!,15,FALSE()))</f>
        <v/>
      </c>
      <c r="S350" s="16" t="str">
        <f>IF(ISERROR(VLOOKUP(TRIM(B350),#REF!,16,FALSE())),"",VLOOKUP(TRIM(B350),#REF!,16,FALSE()))</f>
        <v/>
      </c>
      <c r="T350" s="48"/>
      <c r="U350" s="8"/>
      <c r="W350" t="str">
        <f>IF(ISERROR(VLOOKUP(TRIM(B350),#REF!,20,FALSE())),"",VLOOKUP(TRIM(B350),#REF!,20,FALSE()))</f>
        <v/>
      </c>
      <c r="X350" t="str">
        <f>IF(ISERROR(VLOOKUP(TRIM(B350),#REF!,21,FALSE())),"",VLOOKUP(TRIM(B350),#REF!,21,FALSE()))</f>
        <v/>
      </c>
      <c r="Y350" t="str">
        <f>IF(ISERROR(VLOOKUP(TRIM(B350),#REF!,22,FALSE())),"",VLOOKUP(TRIM(B350),#REF!,22,FALSE()))</f>
        <v/>
      </c>
      <c r="Z350" t="str">
        <f>IF(ISERROR(VLOOKUP(TRIM(B350),#REF!,20,FALSE())),"",VLOOKUP(TRIM(B350),#REF!,20,FALSE()))</f>
        <v/>
      </c>
      <c r="AA350" t="str">
        <f>IF(ISERROR(VLOOKUP(TRIM(B350),#REF!,21,FALSE())),"",VLOOKUP(TRIM(B350),#REF!,21,FALSE()))</f>
        <v/>
      </c>
      <c r="AB350" t="str">
        <f>IF(ISERROR(VLOOKUP(TRIM(B350),#REF!,22,FALSE())),"",VLOOKUP(TRIM(B350),#REF!,22,FALSE()))</f>
        <v/>
      </c>
      <c r="AC350" t="str">
        <f>IF(ISERROR(VLOOKUP(TRIM(B350),#REF!,23,FALSE())),"",VLOOKUP(TRIM(B350),#REF!,23,FALSE()))</f>
        <v/>
      </c>
      <c r="AD350" t="str">
        <f>IF(ISERROR(VLOOKUP(TRIM(B350),#REF!,24,FALSE())),"",VLOOKUP(TRIM(B350),#REF!,24,FALSE()))</f>
        <v/>
      </c>
      <c r="AE350" t="str">
        <f>IF(ISERROR(VLOOKUP(TRIM(B350),#REF!,25,FALSE())),"",VLOOKUP(TRIM(B350),#REF!,25,FALSE()))</f>
        <v/>
      </c>
      <c r="AO350" s="15"/>
      <c r="AP350" s="8"/>
      <c r="AQ350" s="8"/>
      <c r="AS350" s="8"/>
    </row>
    <row r="351" spans="1:79" s="19" customFormat="1" x14ac:dyDescent="0.2">
      <c r="A351" s="49" t="s">
        <v>5443</v>
      </c>
      <c r="B351" s="16"/>
      <c r="C351" s="141"/>
      <c r="E351" s="1"/>
      <c r="F351" s="8"/>
      <c r="G351" s="8"/>
      <c r="H351" s="36"/>
      <c r="I351" s="16"/>
      <c r="J351" s="16"/>
      <c r="K351" s="16"/>
      <c r="L351" s="26"/>
      <c r="M351" s="8"/>
      <c r="N351" s="8"/>
      <c r="O351" s="16"/>
      <c r="P351" s="16"/>
      <c r="Q351" s="16"/>
      <c r="R351" s="16"/>
      <c r="S351" s="16"/>
      <c r="T351" s="16"/>
      <c r="U351" s="16"/>
      <c r="AC351" t="str">
        <f>IF(ISERROR(VLOOKUP(TRIM(D351),#REF!,21,FALSE())),"",VLOOKUP(TRIM(D351),#REF!,21,FALSE()))</f>
        <v/>
      </c>
      <c r="AD351" t="str">
        <f>IF(ISERROR(VLOOKUP(TRIM(D351),#REF!,22,FALSE())),"",VLOOKUP(TRIM(D351),#REF!,22,FALSE()))</f>
        <v/>
      </c>
      <c r="AE351" t="str">
        <f>IF(ISERROR(VLOOKUP(TRIM(D351),#REF!,23,FALSE())),"",VLOOKUP(TRIM(D351),#REF!,23,FALSE()))</f>
        <v/>
      </c>
      <c r="AF351" t="str">
        <f>IF(ISERROR(VLOOKUP(TRIM(D351),#REF!,24,FALSE())),"",VLOOKUP(TRIM(D351),#REF!,24,FALSE()))</f>
        <v/>
      </c>
      <c r="AG351" t="str">
        <f>IF(ISERROR(VLOOKUP(TRIM(D351),#REF!,25,FALSE())),"",VLOOKUP(TRIM(D351),#REF!,25,FALSE()))</f>
        <v/>
      </c>
      <c r="AR351" s="8"/>
      <c r="AS351" s="8"/>
    </row>
    <row r="352" spans="1:79" s="19" customFormat="1" x14ac:dyDescent="0.2">
      <c r="A352" s="147"/>
      <c r="B352" s="16"/>
      <c r="C352" s="141"/>
      <c r="E352" s="1"/>
      <c r="F352" s="8"/>
      <c r="G352" s="8"/>
      <c r="H352" s="147"/>
      <c r="I352" s="16"/>
      <c r="J352" s="18"/>
      <c r="K352" s="36"/>
      <c r="L352" s="36"/>
      <c r="M352" s="16"/>
      <c r="N352" s="16"/>
      <c r="O352" s="16"/>
      <c r="P352" s="26"/>
      <c r="Q352" s="8"/>
      <c r="R352" s="8"/>
      <c r="S352" s="16"/>
      <c r="T352" s="16"/>
      <c r="U352" s="16"/>
      <c r="V352" s="16"/>
      <c r="W352" s="16"/>
      <c r="X352" s="16"/>
      <c r="Y352" s="16"/>
      <c r="AV352" s="8"/>
      <c r="AW352" s="8"/>
    </row>
    <row r="353" spans="1:76" x14ac:dyDescent="0.2">
      <c r="A353" t="s">
        <v>80</v>
      </c>
      <c r="B353" t="s">
        <v>123</v>
      </c>
      <c r="C353" s="141"/>
      <c r="D353" t="s">
        <v>1149</v>
      </c>
      <c r="E353" s="40">
        <v>36581</v>
      </c>
      <c r="F353" t="s">
        <v>1150</v>
      </c>
      <c r="G353" s="100" t="s">
        <v>1151</v>
      </c>
      <c r="H353" t="s">
        <v>87</v>
      </c>
      <c r="I353" t="s">
        <v>154</v>
      </c>
      <c r="J353" s="18" t="s">
        <v>1152</v>
      </c>
      <c r="K353" s="26"/>
      <c r="L353" t="str">
        <f>IF(ISBLANK(VLOOKUP(TRIM(D353),ALL_SOMIFA!$A$1:$V$2721,9,FALSE)),"",IF(ISERROR(VLOOKUP(TRIM(D353),ALL_SOMIFA!$A$1:$V$2721,9,FALSE))," ",VLOOKUP(TRIM(D353),ALL_SOMIFA!$A$1:$V$2721,9,FALSE)))</f>
        <v xml:space="preserve"> </v>
      </c>
      <c r="M353" t="str">
        <f>IF(ISBLANK(VLOOKUP(TRIM(D353),ALL_SOMIFA!$A$1:$V$2721,10,FALSE)),"",IF(ISERROR(VLOOKUP(TRIM(D353),ALL_SOMIFA!$A$1:$V$2721,10,FALSE))," ",VLOOKUP(TRIM(D353),ALL_SOMIFA!$A$1:$V$2721,10,FALSE)))</f>
        <v xml:space="preserve"> </v>
      </c>
      <c r="N353" t="str">
        <f>IF(ISBLANK(VLOOKUP(TRIM(D353),ALL_SOMIFA!$A$1:$V$2721,11,FALSE)),"",IF(ISERROR(VLOOKUP(TRIM(D353),ALL_SOMIFA!$A$1:$V$2721,11,FALSE))," ",VLOOKUP(TRIM(D353),ALL_SOMIFA!$A$1:$V$2721,11,FALSE)))</f>
        <v xml:space="preserve"> </v>
      </c>
      <c r="O353" t="str">
        <f>IF(ISBLANK(VLOOKUP(TRIM(D353),ALL_SOMIFA!$A$1:$V$2721,12,FALSE)),"",IF(ISERROR(VLOOKUP(TRIM(D353),ALL_SOMIFA!$A$1:$V$2721,12,FALSE))," ",VLOOKUP(TRIM(D353),ALL_SOMIFA!$A$1:$V$2721,12,FALSE)))</f>
        <v xml:space="preserve"> </v>
      </c>
      <c r="P353" t="str">
        <f>IF(ISBLANK(VLOOKUP(TRIM(D353),ALL_SOMIFA!$A$1:$V$2721,13,FALSE)),"",IF(ISERROR(VLOOKUP(TRIM(D353),ALL_SOMIFA!$A$1:$V$2721,13,FALSE))," ",VLOOKUP(TRIM(D353),ALL_SOMIFA!$A$1:$V$2721,13,FALSE)))</f>
        <v xml:space="preserve"> </v>
      </c>
      <c r="Q353" t="str">
        <f>IF(ISBLANK(VLOOKUP(TRIM(D353),ALL_SOMIFA!$A$1:$V$2721,14,FALSE)),"",IF(ISERROR(VLOOKUP(TRIM(D353),ALL_SOMIFA!$A$1:$V$2721,14,FALSE))," ",VLOOKUP(TRIM(D353),ALL_SOMIFA!$A$1:$V$2721,14,FALSE)))</f>
        <v xml:space="preserve"> </v>
      </c>
      <c r="R353" t="str">
        <f>IF(ISBLANK(VLOOKUP(TRIM(D353),ALL_SOMIFA!$A$1:$V$2721,15,FALSE)),"",IF(ISERROR(VLOOKUP(TRIM(D353),ALL_SOMIFA!$A$1:$V$2721,15,FALSE))," ",VLOOKUP(TRIM(D353),ALL_SOMIFA!$A$1:$V$2721,15,FALSE)))</f>
        <v xml:space="preserve"> </v>
      </c>
      <c r="S353" t="str">
        <f>IF(ISBLANK(VLOOKUP(TRIM(D353),ALL_SOMIFA!$A$1:$V$2721,16,FALSE)),"",IF(ISERROR(VLOOKUP(TRIM(D353),ALL_SOMIFA!$A$1:$V$2721,16,FALSE))," ",VLOOKUP(TRIM(D353),ALL_SOMIFA!$A$1:$V$2721,16,FALSE)))</f>
        <v xml:space="preserve"> </v>
      </c>
      <c r="T353" t="str">
        <f>IF(ISBLANK(VLOOKUP(TRIM(D353),ALL_SOMIFA!$A$1:$V$2721,17,FALSE)),"",IF(ISERROR(VLOOKUP(TRIM(D353),ALL_SOMIFA!$A$1:$V$2721,17,FALSE))," ",VLOOKUP(TRIM(D353),ALL_SOMIFA!$A$1:$V$2721,17,FALSE)))</f>
        <v xml:space="preserve"> </v>
      </c>
      <c r="U353" t="str">
        <f>IF(ISBLANK(VLOOKUP(TRIM(D353),ALL_SOMIFA!$A$1:$V$2721,18,FALSE)),"",IF(ISERROR(VLOOKUP(TRIM(D353),ALL_SOMIFA!$A$1:$V$2721,18,FALSE))," ",VLOOKUP(TRIM(D353),ALL_SOMIFA!$A$1:$V$2721,18,FALSE)))</f>
        <v xml:space="preserve"> </v>
      </c>
      <c r="V353" t="str">
        <f>IF(ISBLANK(VLOOKUP(TRIM(D353),ALL_SOMIFA!$A$1:$V$2721,19,FALSE)),"",IF(ISERROR(VLOOKUP(TRIM(D353),ALL_SOMIFA!$A$1:$V$2721,19,FALSE))," ",VLOOKUP(TRIM(D353),ALL_SOMIFA!$A$1:$V$2721,19,FALSE)))</f>
        <v xml:space="preserve"> </v>
      </c>
      <c r="W353" t="str">
        <f>IF(ISBLANK(VLOOKUP(TRIM(D353),ALL_SOMIFA!$A$1:$V$2721,20,FALSE)),"",IF(ISERROR(VLOOKUP(TRIM(D353),ALL_SOMIFA!$A$1:$V$2721,20,FALSE))," ",VLOOKUP(TRIM(D353),ALL_SOMIFA!$A$1:$V$2721,20,FALSE)))</f>
        <v xml:space="preserve"> </v>
      </c>
      <c r="X353" t="str">
        <f>IF(ISBLANK(VLOOKUP(TRIM(D353),ALL_SOMIFA!$A$1:$V$2721,21,FALSE)),"",IF(ISERROR(VLOOKUP(TRIM(D353),ALL_SOMIFA!$A$1:$V$2721,21,FALSE))," ",VLOOKUP(TRIM(D353),ALL_SOMIFA!$A$1:$V$2721,21,FALSE)))</f>
        <v xml:space="preserve"> </v>
      </c>
      <c r="Y353" t="str">
        <f>IF(ISBLANK(VLOOKUP(TRIM(D353),ALL_SOMIFA!$A$1:$V$2721,22,FALSE)),"",IF(ISERROR(VLOOKUP(TRIM(D353),ALL_SOMIFA!$A$1:$V$2721,22,FALSE))," ",VLOOKUP(TRIM(D353),ALL_SOMIFA!$A$1:$V$2721,22,FALSE)))</f>
        <v xml:space="preserve"> </v>
      </c>
    </row>
    <row r="354" spans="1:76" ht="12.75" customHeight="1" x14ac:dyDescent="0.2">
      <c r="A354" s="31"/>
      <c r="B354" s="32"/>
      <c r="C354" s="141"/>
      <c r="D354" s="19" t="s">
        <v>1153</v>
      </c>
      <c r="E354" s="27">
        <v>36338</v>
      </c>
      <c r="F354" s="28" t="s">
        <v>268</v>
      </c>
      <c r="G354" s="28" t="s">
        <v>1154</v>
      </c>
      <c r="H354" s="31" t="s">
        <v>80</v>
      </c>
      <c r="I354" s="32" t="s">
        <v>549</v>
      </c>
      <c r="J354" s="18" t="s">
        <v>1155</v>
      </c>
      <c r="K354" s="26" t="s">
        <v>80</v>
      </c>
      <c r="L354" s="26"/>
      <c r="M354" s="33"/>
      <c r="N354" s="33"/>
      <c r="O354" s="33"/>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row>
    <row r="355" spans="1:76" x14ac:dyDescent="0.2">
      <c r="A355" s="19" t="s">
        <v>80</v>
      </c>
      <c r="B355" s="26" t="s">
        <v>454</v>
      </c>
      <c r="C355" s="142" t="s">
        <v>1156</v>
      </c>
      <c r="D355" s="19" t="s">
        <v>1157</v>
      </c>
      <c r="E355" s="27">
        <v>36685</v>
      </c>
      <c r="F355" s="28" t="s">
        <v>477</v>
      </c>
      <c r="G355" s="28" t="s">
        <v>188</v>
      </c>
      <c r="H355" s="19" t="s">
        <v>80</v>
      </c>
      <c r="I355" s="26" t="s">
        <v>327</v>
      </c>
      <c r="J355" s="18" t="s">
        <v>1158</v>
      </c>
      <c r="K355" s="26" t="s">
        <v>80</v>
      </c>
      <c r="L355" s="26"/>
    </row>
    <row r="356" spans="1:76" s="19" customFormat="1" x14ac:dyDescent="0.2">
      <c r="A356" s="18"/>
      <c r="B356" s="18"/>
      <c r="C356" s="141"/>
      <c r="D356" s="26" t="s">
        <v>1159</v>
      </c>
      <c r="E356" s="27">
        <v>36375</v>
      </c>
      <c r="F356" s="26" t="s">
        <v>1160</v>
      </c>
      <c r="G356" s="26" t="s">
        <v>1161</v>
      </c>
      <c r="H356" s="18"/>
      <c r="I356" s="18"/>
      <c r="J356" s="18"/>
      <c r="K356" t="s">
        <v>80</v>
      </c>
      <c r="M356" s="18" t="s">
        <v>80</v>
      </c>
      <c r="N356" s="18" t="s">
        <v>306</v>
      </c>
      <c r="O356" s="18"/>
      <c r="Q356" s="27"/>
      <c r="R356" s="27"/>
      <c r="S356" s="27"/>
      <c r="T356" s="27"/>
      <c r="U356" s="29"/>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row>
    <row r="357" spans="1:76" s="19" customFormat="1" x14ac:dyDescent="0.2">
      <c r="C357" s="141"/>
      <c r="E357" s="39"/>
      <c r="J357" s="18"/>
      <c r="L357"/>
    </row>
    <row r="358" spans="1:76" s="19" customFormat="1" ht="12.75" customHeight="1" x14ac:dyDescent="0.2">
      <c r="A358" s="18" t="s">
        <v>103</v>
      </c>
      <c r="B358" s="18" t="s">
        <v>140</v>
      </c>
      <c r="C358" s="141" t="s">
        <v>1162</v>
      </c>
      <c r="D358" s="22" t="s">
        <v>1163</v>
      </c>
      <c r="E358" s="23">
        <v>36428</v>
      </c>
      <c r="F358" s="24" t="s">
        <v>90</v>
      </c>
      <c r="G358" s="22" t="s">
        <v>916</v>
      </c>
      <c r="H358" s="18" t="s">
        <v>103</v>
      </c>
      <c r="I358" s="18" t="s">
        <v>145</v>
      </c>
      <c r="J358" s="18" t="s">
        <v>864</v>
      </c>
      <c r="K358" s="26" t="s">
        <v>103</v>
      </c>
      <c r="L358" s="26" t="s">
        <v>1164</v>
      </c>
      <c r="M358" s="18" t="s">
        <v>103</v>
      </c>
      <c r="N358" s="18" t="s">
        <v>140</v>
      </c>
      <c r="O358" s="18" t="s">
        <v>1165</v>
      </c>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row>
    <row r="359" spans="1:76" s="19" customFormat="1" x14ac:dyDescent="0.2">
      <c r="A359" s="21" t="s">
        <v>94</v>
      </c>
      <c r="B359" s="21" t="s">
        <v>93</v>
      </c>
      <c r="C359" s="141" t="s">
        <v>1166</v>
      </c>
      <c r="D359" s="19" t="s">
        <v>1167</v>
      </c>
      <c r="E359" s="20">
        <v>35969</v>
      </c>
      <c r="F359" s="26" t="s">
        <v>150</v>
      </c>
      <c r="G359" s="30" t="s">
        <v>1168</v>
      </c>
      <c r="H359" s="21" t="s">
        <v>100</v>
      </c>
      <c r="I359" s="21" t="s">
        <v>272</v>
      </c>
      <c r="J359" s="18" t="s">
        <v>1169</v>
      </c>
      <c r="K359" s="26" t="s">
        <v>94</v>
      </c>
      <c r="L359" s="26" t="s">
        <v>1170</v>
      </c>
      <c r="M359" s="21" t="s">
        <v>94</v>
      </c>
      <c r="N359" s="21" t="s">
        <v>134</v>
      </c>
      <c r="O359" s="21" t="s">
        <v>1171</v>
      </c>
      <c r="P359" s="19" t="s">
        <v>1172</v>
      </c>
      <c r="Q359" s="19" t="s">
        <v>103</v>
      </c>
      <c r="R359" s="19" t="s">
        <v>134</v>
      </c>
      <c r="S359" s="30" t="s">
        <v>873</v>
      </c>
      <c r="V359" s="30"/>
      <c r="Y359" s="30"/>
      <c r="AB359" s="30"/>
    </row>
    <row r="360" spans="1:76" s="19" customFormat="1" ht="12.75" customHeight="1" x14ac:dyDescent="0.2">
      <c r="A360" s="18" t="s">
        <v>103</v>
      </c>
      <c r="B360" s="18" t="s">
        <v>583</v>
      </c>
      <c r="C360" s="141" t="s">
        <v>1173</v>
      </c>
      <c r="D360" s="22" t="s">
        <v>1174</v>
      </c>
      <c r="E360" s="23">
        <v>36421</v>
      </c>
      <c r="F360" s="24" t="s">
        <v>89</v>
      </c>
      <c r="G360" s="22" t="s">
        <v>99</v>
      </c>
      <c r="H360" s="18" t="s">
        <v>103</v>
      </c>
      <c r="I360" s="18" t="s">
        <v>491</v>
      </c>
      <c r="J360" s="18" t="s">
        <v>1175</v>
      </c>
      <c r="K360" s="26" t="s">
        <v>103</v>
      </c>
      <c r="L360" s="26" t="s">
        <v>1176</v>
      </c>
      <c r="M360" s="18" t="s">
        <v>103</v>
      </c>
      <c r="N360" s="18" t="s">
        <v>583</v>
      </c>
      <c r="O360" s="18" t="s">
        <v>1177</v>
      </c>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row>
    <row r="361" spans="1:76" s="25" customFormat="1" x14ac:dyDescent="0.2">
      <c r="A361" s="21" t="s">
        <v>487</v>
      </c>
      <c r="B361" s="21" t="s">
        <v>140</v>
      </c>
      <c r="C361" s="141" t="s">
        <v>1018</v>
      </c>
      <c r="D361" s="26" t="s">
        <v>1178</v>
      </c>
      <c r="E361" s="27">
        <v>35662</v>
      </c>
      <c r="F361" s="26" t="s">
        <v>198</v>
      </c>
      <c r="G361" s="26" t="s">
        <v>122</v>
      </c>
      <c r="H361" s="21" t="s">
        <v>1179</v>
      </c>
      <c r="I361" s="21" t="s">
        <v>145</v>
      </c>
      <c r="J361" s="18" t="s">
        <v>1180</v>
      </c>
      <c r="K361" s="26" t="s">
        <v>189</v>
      </c>
      <c r="L361" s="26"/>
      <c r="M361" s="21" t="s">
        <v>692</v>
      </c>
      <c r="N361" s="21" t="s">
        <v>140</v>
      </c>
      <c r="O361" s="21" t="s">
        <v>1181</v>
      </c>
      <c r="P361" s="26" t="s">
        <v>1182</v>
      </c>
      <c r="Q361" s="27"/>
      <c r="R361" s="27"/>
      <c r="S361" s="27"/>
      <c r="T361" s="27"/>
      <c r="U361" s="29"/>
    </row>
    <row r="362" spans="1:76" s="25" customFormat="1" x14ac:dyDescent="0.2">
      <c r="A362" s="19"/>
      <c r="B362" s="19"/>
      <c r="C362" s="141"/>
      <c r="D362" s="19"/>
      <c r="E362" s="39"/>
      <c r="F362" s="19"/>
      <c r="G362" s="19"/>
      <c r="H362" s="19"/>
      <c r="I362" s="19"/>
      <c r="J362" s="18"/>
      <c r="L362"/>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row>
    <row r="363" spans="1:76" s="19" customFormat="1" x14ac:dyDescent="0.2">
      <c r="A363" s="21" t="s">
        <v>133</v>
      </c>
      <c r="B363" s="21" t="s">
        <v>330</v>
      </c>
      <c r="C363" s="141"/>
      <c r="D363" s="22" t="s">
        <v>1183</v>
      </c>
      <c r="E363" s="23">
        <v>36704</v>
      </c>
      <c r="F363" s="24" t="s">
        <v>1184</v>
      </c>
      <c r="G363" s="22" t="s">
        <v>1185</v>
      </c>
      <c r="H363" s="21" t="s">
        <v>133</v>
      </c>
      <c r="I363" s="21" t="s">
        <v>479</v>
      </c>
      <c r="J363" s="18" t="s">
        <v>500</v>
      </c>
      <c r="K363" s="26" t="s">
        <v>133</v>
      </c>
      <c r="L363" s="26"/>
      <c r="M363" s="21" t="s">
        <v>127</v>
      </c>
      <c r="N363" s="21" t="s">
        <v>330</v>
      </c>
      <c r="O363" s="21"/>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row>
    <row r="364" spans="1:76" s="25" customFormat="1" x14ac:dyDescent="0.2">
      <c r="A364" s="18" t="s">
        <v>1186</v>
      </c>
      <c r="B364" s="18" t="s">
        <v>140</v>
      </c>
      <c r="C364" s="141"/>
      <c r="D364" s="22" t="s">
        <v>1187</v>
      </c>
      <c r="E364" s="23">
        <v>36559</v>
      </c>
      <c r="F364" s="24" t="s">
        <v>99</v>
      </c>
      <c r="G364" s="22" t="s">
        <v>416</v>
      </c>
      <c r="H364" s="18" t="s">
        <v>127</v>
      </c>
      <c r="I364" s="18" t="s">
        <v>145</v>
      </c>
      <c r="J364" s="18" t="s">
        <v>1188</v>
      </c>
      <c r="K364" s="26" t="s">
        <v>686</v>
      </c>
      <c r="L364" s="26"/>
      <c r="M364" s="18" t="s">
        <v>147</v>
      </c>
      <c r="N364" s="18" t="s">
        <v>140</v>
      </c>
      <c r="O364" s="18"/>
    </row>
    <row r="365" spans="1:76" s="19" customFormat="1" x14ac:dyDescent="0.2">
      <c r="A365" s="21" t="s">
        <v>147</v>
      </c>
      <c r="B365" s="21" t="s">
        <v>93</v>
      </c>
      <c r="C365" s="141"/>
      <c r="D365" s="19" t="s">
        <v>1189</v>
      </c>
      <c r="E365" s="20">
        <v>34228</v>
      </c>
      <c r="F365" s="19" t="s">
        <v>585</v>
      </c>
      <c r="G365" s="19" t="s">
        <v>753</v>
      </c>
      <c r="H365" s="21" t="s">
        <v>151</v>
      </c>
      <c r="I365" s="21" t="s">
        <v>145</v>
      </c>
      <c r="J365" s="18" t="s">
        <v>882</v>
      </c>
      <c r="K365" s="26" t="s">
        <v>147</v>
      </c>
      <c r="L365" s="26"/>
      <c r="M365" s="21" t="s">
        <v>133</v>
      </c>
      <c r="N365" s="21" t="s">
        <v>583</v>
      </c>
      <c r="O365" s="21"/>
      <c r="Q365" s="19" t="s">
        <v>147</v>
      </c>
      <c r="R365" s="19" t="s">
        <v>261</v>
      </c>
      <c r="S365" s="19" t="s">
        <v>86</v>
      </c>
      <c r="T365" s="19" t="s">
        <v>189</v>
      </c>
    </row>
    <row r="366" spans="1:76" x14ac:dyDescent="0.2">
      <c r="A366" t="s">
        <v>681</v>
      </c>
      <c r="B366" t="s">
        <v>261</v>
      </c>
      <c r="C366" s="142"/>
      <c r="D366" t="s">
        <v>1190</v>
      </c>
      <c r="E366" s="40">
        <v>36895</v>
      </c>
      <c r="F366" t="s">
        <v>1191</v>
      </c>
      <c r="G366" s="19" t="s">
        <v>173</v>
      </c>
      <c r="H366" t="s">
        <v>1192</v>
      </c>
      <c r="I366" t="s">
        <v>261</v>
      </c>
      <c r="J366" s="18" t="s">
        <v>155</v>
      </c>
      <c r="K366" t="str">
        <f>IF(ISBLANK(VLOOKUP(TRIM(D366),ALL_SOMIFA!$A$1:$V$2721,8,FALSE)),"",IF(ISERROR(VLOOKUP(TRIM(D366),ALL_SOMIFA!$A$1:$V$2721,8,FALSE))," ",VLOOKUP(TRIM(D366),ALL_SOMIFA!$A$1:$V$2721,8,FALSE)))</f>
        <v xml:space="preserve"> </v>
      </c>
      <c r="L366" t="str">
        <f>IF(ISBLANK(VLOOKUP(TRIM(D366),ALL_SOMIFA!$A$1:$V$2721,9,FALSE)),"",IF(ISERROR(VLOOKUP(TRIM(D366),ALL_SOMIFA!$A$1:$V$2721,9,FALSE))," ",VLOOKUP(TRIM(D366),ALL_SOMIFA!$A$1:$V$2721,9,FALSE)))</f>
        <v xml:space="preserve"> </v>
      </c>
      <c r="M366" t="str">
        <f>IF(ISBLANK(VLOOKUP(TRIM(D366),ALL_SOMIFA!$A$1:$V$2721,10,FALSE)),"",IF(ISERROR(VLOOKUP(TRIM(D366),ALL_SOMIFA!$A$1:$V$2721,10,FALSE))," ",VLOOKUP(TRIM(D366),ALL_SOMIFA!$A$1:$V$2721,10,FALSE)))</f>
        <v xml:space="preserve"> </v>
      </c>
      <c r="N366" t="str">
        <f>IF(ISBLANK(VLOOKUP(TRIM(D366),ALL_SOMIFA!$A$1:$V$2721,11,FALSE)),"",IF(ISERROR(VLOOKUP(TRIM(D366),ALL_SOMIFA!$A$1:$V$2721,11,FALSE))," ",VLOOKUP(TRIM(D366),ALL_SOMIFA!$A$1:$V$2721,11,FALSE)))</f>
        <v xml:space="preserve"> </v>
      </c>
      <c r="O366" t="str">
        <f>IF(ISBLANK(VLOOKUP(TRIM(D366),ALL_SOMIFA!$A$1:$V$2721,12,FALSE)),"",IF(ISERROR(VLOOKUP(TRIM(D366),ALL_SOMIFA!$A$1:$V$2721,12,FALSE))," ",VLOOKUP(TRIM(D366),ALL_SOMIFA!$A$1:$V$2721,12,FALSE)))</f>
        <v xml:space="preserve"> </v>
      </c>
      <c r="P366" t="str">
        <f>IF(ISBLANK(VLOOKUP(TRIM(D366),ALL_SOMIFA!$A$1:$V$2721,13,FALSE)),"",IF(ISERROR(VLOOKUP(TRIM(D366),ALL_SOMIFA!$A$1:$V$2721,13,FALSE))," ",VLOOKUP(TRIM(D366),ALL_SOMIFA!$A$1:$V$2721,13,FALSE)))</f>
        <v xml:space="preserve"> </v>
      </c>
      <c r="Q366" t="str">
        <f>IF(ISBLANK(VLOOKUP(TRIM(D366),ALL_SOMIFA!$A$1:$V$2721,14,FALSE)),"",IF(ISERROR(VLOOKUP(TRIM(D366),ALL_SOMIFA!$A$1:$V$2721,14,FALSE))," ",VLOOKUP(TRIM(D366),ALL_SOMIFA!$A$1:$V$2721,14,FALSE)))</f>
        <v xml:space="preserve"> </v>
      </c>
      <c r="R366" t="str">
        <f>IF(ISBLANK(VLOOKUP(TRIM(D366),ALL_SOMIFA!$A$1:$V$2721,15,FALSE)),"",IF(ISERROR(VLOOKUP(TRIM(D366),ALL_SOMIFA!$A$1:$V$2721,15,FALSE))," ",VLOOKUP(TRIM(D366),ALL_SOMIFA!$A$1:$V$2721,15,FALSE)))</f>
        <v xml:space="preserve"> </v>
      </c>
      <c r="S366" t="str">
        <f>IF(ISBLANK(VLOOKUP(TRIM(D366),ALL_SOMIFA!$A$1:$V$2721,16,FALSE)),"",IF(ISERROR(VLOOKUP(TRIM(D366),ALL_SOMIFA!$A$1:$V$2721,16,FALSE))," ",VLOOKUP(TRIM(D366),ALL_SOMIFA!$A$1:$V$2721,16,FALSE)))</f>
        <v xml:space="preserve"> </v>
      </c>
      <c r="T366" t="str">
        <f>IF(ISBLANK(VLOOKUP(TRIM(D366),ALL_SOMIFA!$A$1:$V$2721,17,FALSE)),"",IF(ISERROR(VLOOKUP(TRIM(D366),ALL_SOMIFA!$A$1:$V$2721,17,FALSE))," ",VLOOKUP(TRIM(D366),ALL_SOMIFA!$A$1:$V$2721,17,FALSE)))</f>
        <v xml:space="preserve"> </v>
      </c>
      <c r="U366" t="str">
        <f>IF(ISBLANK(VLOOKUP(TRIM(D366),ALL_SOMIFA!$A$1:$V$2721,18,FALSE)),"",IF(ISERROR(VLOOKUP(TRIM(D366),ALL_SOMIFA!$A$1:$V$2721,18,FALSE))," ",VLOOKUP(TRIM(D366),ALL_SOMIFA!$A$1:$V$2721,18,FALSE)))</f>
        <v xml:space="preserve"> </v>
      </c>
      <c r="V366" t="str">
        <f>IF(ISBLANK(VLOOKUP(TRIM(D366),ALL_SOMIFA!$A$1:$V$2721,19,FALSE)),"",IF(ISERROR(VLOOKUP(TRIM(D366),ALL_SOMIFA!$A$1:$V$2721,19,FALSE))," ",VLOOKUP(TRIM(D366),ALL_SOMIFA!$A$1:$V$2721,19,FALSE)))</f>
        <v xml:space="preserve"> </v>
      </c>
      <c r="W366" t="str">
        <f>IF(ISBLANK(VLOOKUP(TRIM(D366),ALL_SOMIFA!$A$1:$V$2721,20,FALSE)),"",IF(ISERROR(VLOOKUP(TRIM(D366),ALL_SOMIFA!$A$1:$V$2721,20,FALSE))," ",VLOOKUP(TRIM(D366),ALL_SOMIFA!$A$1:$V$2721,20,FALSE)))</f>
        <v xml:space="preserve"> </v>
      </c>
      <c r="X366" t="str">
        <f>IF(ISBLANK(VLOOKUP(TRIM(D366),ALL_SOMIFA!$A$1:$V$2721,21,FALSE)),"",IF(ISERROR(VLOOKUP(TRIM(D366),ALL_SOMIFA!$A$1:$V$2721,21,FALSE))," ",VLOOKUP(TRIM(D366),ALL_SOMIFA!$A$1:$V$2721,21,FALSE)))</f>
        <v xml:space="preserve"> </v>
      </c>
      <c r="Y366" t="str">
        <f>IF(ISBLANK(VLOOKUP(TRIM(D366),ALL_SOMIFA!$A$1:$V$2721,22,FALSE)),"",IF(ISERROR(VLOOKUP(TRIM(D366),ALL_SOMIFA!$A$1:$V$2721,22,FALSE))," ",VLOOKUP(TRIM(D366),ALL_SOMIFA!$A$1:$V$2721,22,FALSE)))</f>
        <v xml:space="preserve"> </v>
      </c>
    </row>
    <row r="367" spans="1:76" ht="12.75" customHeight="1" x14ac:dyDescent="0.2">
      <c r="A367" s="31"/>
      <c r="B367" s="32"/>
      <c r="C367" s="142"/>
      <c r="D367" s="19" t="s">
        <v>1193</v>
      </c>
      <c r="E367" s="27">
        <v>36983</v>
      </c>
      <c r="F367" s="28" t="s">
        <v>348</v>
      </c>
      <c r="G367" s="28" t="s">
        <v>237</v>
      </c>
      <c r="H367" s="31" t="s">
        <v>509</v>
      </c>
      <c r="I367" s="32" t="s">
        <v>429</v>
      </c>
      <c r="J367" s="18" t="s">
        <v>155</v>
      </c>
      <c r="K367" s="26" t="s">
        <v>147</v>
      </c>
      <c r="L367" s="26"/>
      <c r="M367" s="33"/>
      <c r="N367" s="33"/>
      <c r="O367" s="33"/>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row>
    <row r="368" spans="1:76" x14ac:dyDescent="0.2">
      <c r="A368" s="21"/>
      <c r="B368" s="21"/>
      <c r="C368" s="141"/>
      <c r="D368" s="22"/>
      <c r="E368" s="23"/>
      <c r="F368" s="24"/>
      <c r="G368" s="22"/>
      <c r="H368" s="21"/>
      <c r="I368" s="21"/>
      <c r="J368" s="18"/>
      <c r="M368" s="21"/>
      <c r="N368" s="21"/>
      <c r="O368" s="21"/>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row>
    <row r="369" spans="1:79" s="19" customFormat="1" ht="12.75" customHeight="1" x14ac:dyDescent="0.2">
      <c r="A369" s="21" t="s">
        <v>162</v>
      </c>
      <c r="B369" s="21" t="s">
        <v>232</v>
      </c>
      <c r="C369" s="141" t="s">
        <v>519</v>
      </c>
      <c r="D369" s="26" t="s">
        <v>1194</v>
      </c>
      <c r="E369" s="27">
        <v>35510</v>
      </c>
      <c r="F369" s="26" t="s">
        <v>136</v>
      </c>
      <c r="G369" s="26" t="s">
        <v>554</v>
      </c>
      <c r="H369" s="21" t="s">
        <v>156</v>
      </c>
      <c r="I369" s="21" t="s">
        <v>232</v>
      </c>
      <c r="J369" s="18" t="s">
        <v>1195</v>
      </c>
      <c r="K369" s="26" t="s">
        <v>162</v>
      </c>
      <c r="L369" s="26" t="s">
        <v>1196</v>
      </c>
      <c r="M369" s="21" t="s">
        <v>156</v>
      </c>
      <c r="N369" s="21" t="s">
        <v>252</v>
      </c>
      <c r="O369" s="21" t="s">
        <v>167</v>
      </c>
      <c r="P369" s="26" t="s">
        <v>193</v>
      </c>
      <c r="Q369" s="27"/>
      <c r="R369" s="27"/>
      <c r="S369" s="27"/>
      <c r="T369" s="27"/>
      <c r="U369" s="29"/>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row>
    <row r="370" spans="1:79" s="19" customFormat="1" x14ac:dyDescent="0.2">
      <c r="A370" s="21" t="s">
        <v>168</v>
      </c>
      <c r="B370" s="21" t="s">
        <v>95</v>
      </c>
      <c r="C370" s="141" t="s">
        <v>183</v>
      </c>
      <c r="D370" s="26" t="s">
        <v>1197</v>
      </c>
      <c r="E370" s="27">
        <v>35881</v>
      </c>
      <c r="F370" s="26" t="s">
        <v>553</v>
      </c>
      <c r="G370" s="26" t="s">
        <v>426</v>
      </c>
      <c r="H370" s="21" t="s">
        <v>695</v>
      </c>
      <c r="I370" s="21" t="s">
        <v>285</v>
      </c>
      <c r="J370" s="18" t="s">
        <v>696</v>
      </c>
      <c r="K370" s="26" t="s">
        <v>156</v>
      </c>
      <c r="L370" s="26" t="s">
        <v>141</v>
      </c>
      <c r="M370" s="21" t="s">
        <v>168</v>
      </c>
      <c r="N370" s="21" t="s">
        <v>192</v>
      </c>
      <c r="O370" s="21" t="s">
        <v>193</v>
      </c>
      <c r="P370" s="26" t="s">
        <v>193</v>
      </c>
      <c r="Q370" s="27"/>
      <c r="R370" s="27"/>
      <c r="S370" s="27"/>
      <c r="T370" s="27"/>
      <c r="U370" s="29"/>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row>
    <row r="371" spans="1:79" s="19" customFormat="1" ht="12.75" customHeight="1" x14ac:dyDescent="0.2">
      <c r="A371" s="21" t="s">
        <v>162</v>
      </c>
      <c r="B371" s="21" t="s">
        <v>134</v>
      </c>
      <c r="C371" s="141" t="s">
        <v>1043</v>
      </c>
      <c r="D371" s="26" t="s">
        <v>1198</v>
      </c>
      <c r="E371" s="27">
        <v>35740</v>
      </c>
      <c r="F371" s="26" t="s">
        <v>553</v>
      </c>
      <c r="G371" s="26" t="s">
        <v>473</v>
      </c>
      <c r="H371" s="21" t="s">
        <v>165</v>
      </c>
      <c r="I371" s="21" t="s">
        <v>138</v>
      </c>
      <c r="J371" s="18" t="s">
        <v>1199</v>
      </c>
      <c r="K371" s="26" t="s">
        <v>168</v>
      </c>
      <c r="L371" s="26" t="s">
        <v>1042</v>
      </c>
      <c r="M371" s="21" t="s">
        <v>162</v>
      </c>
      <c r="N371" s="21" t="s">
        <v>134</v>
      </c>
      <c r="O371" s="21" t="s">
        <v>891</v>
      </c>
      <c r="P371" s="26" t="s">
        <v>167</v>
      </c>
      <c r="Q371" s="27"/>
      <c r="R371" s="27"/>
      <c r="S371" s="27"/>
      <c r="T371" s="27"/>
      <c r="U371" s="29"/>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row>
    <row r="372" spans="1:79" s="19" customFormat="1" x14ac:dyDescent="0.2">
      <c r="A372" s="21"/>
      <c r="B372" s="21"/>
      <c r="C372" s="141"/>
      <c r="D372" s="26"/>
      <c r="E372" s="27"/>
      <c r="F372" s="26"/>
      <c r="G372" s="26"/>
      <c r="H372" s="21"/>
      <c r="I372" s="21"/>
      <c r="J372" s="18"/>
      <c r="M372" s="21"/>
      <c r="N372" s="21"/>
      <c r="O372" s="21"/>
      <c r="P372" s="26"/>
      <c r="Q372" s="27"/>
      <c r="R372" s="27"/>
      <c r="S372" s="27"/>
      <c r="T372" s="27"/>
      <c r="U372" s="29"/>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row>
    <row r="373" spans="1:79" s="25" customFormat="1" ht="12.75" customHeight="1" x14ac:dyDescent="0.2">
      <c r="A373" s="18" t="s">
        <v>214</v>
      </c>
      <c r="B373" s="18" t="s">
        <v>195</v>
      </c>
      <c r="C373" s="141" t="s">
        <v>1200</v>
      </c>
      <c r="D373" s="22" t="s">
        <v>1201</v>
      </c>
      <c r="E373" s="23">
        <v>36984</v>
      </c>
      <c r="F373" s="24" t="s">
        <v>1202</v>
      </c>
      <c r="G373" s="22" t="s">
        <v>1161</v>
      </c>
      <c r="H373" s="18" t="s">
        <v>1203</v>
      </c>
      <c r="I373" s="18" t="s">
        <v>200</v>
      </c>
      <c r="J373" s="18" t="s">
        <v>1204</v>
      </c>
      <c r="K373" s="26" t="s">
        <v>226</v>
      </c>
      <c r="L373" s="26" t="s">
        <v>594</v>
      </c>
      <c r="M373" s="18" t="s">
        <v>274</v>
      </c>
      <c r="N373" s="18" t="s">
        <v>195</v>
      </c>
      <c r="O373" s="18" t="s">
        <v>249</v>
      </c>
    </row>
    <row r="374" spans="1:79" s="19" customFormat="1" ht="12.75" customHeight="1" x14ac:dyDescent="0.2">
      <c r="A374" s="21" t="s">
        <v>212</v>
      </c>
      <c r="B374" s="21" t="s">
        <v>215</v>
      </c>
      <c r="C374" s="141" t="s">
        <v>249</v>
      </c>
      <c r="D374" s="22" t="s">
        <v>1215</v>
      </c>
      <c r="E374" s="23">
        <v>36202</v>
      </c>
      <c r="F374" s="24" t="s">
        <v>90</v>
      </c>
      <c r="G374" s="22" t="s">
        <v>191</v>
      </c>
      <c r="H374" s="21" t="s">
        <v>258</v>
      </c>
      <c r="I374" s="21" t="s">
        <v>232</v>
      </c>
      <c r="J374" s="18" t="s">
        <v>241</v>
      </c>
      <c r="K374" s="26" t="s">
        <v>905</v>
      </c>
      <c r="L374" s="26" t="s">
        <v>240</v>
      </c>
      <c r="M374" s="21" t="s">
        <v>212</v>
      </c>
      <c r="N374" s="21" t="s">
        <v>232</v>
      </c>
      <c r="O374" s="21" t="s">
        <v>240</v>
      </c>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row>
    <row r="375" spans="1:79" s="19" customFormat="1" ht="12.75" customHeight="1" x14ac:dyDescent="0.2">
      <c r="A375" s="21" t="s">
        <v>194</v>
      </c>
      <c r="B375" s="21" t="s">
        <v>192</v>
      </c>
      <c r="C375" s="141" t="s">
        <v>228</v>
      </c>
      <c r="D375" s="19" t="s">
        <v>1207</v>
      </c>
      <c r="E375" s="20">
        <v>35149</v>
      </c>
      <c r="F375" s="19" t="s">
        <v>516</v>
      </c>
      <c r="G375" s="19" t="s">
        <v>516</v>
      </c>
      <c r="H375" s="21" t="s">
        <v>194</v>
      </c>
      <c r="I375" s="21" t="s">
        <v>285</v>
      </c>
      <c r="J375" s="18" t="s">
        <v>249</v>
      </c>
      <c r="K375" s="26" t="s">
        <v>202</v>
      </c>
      <c r="L375" s="26" t="s">
        <v>204</v>
      </c>
      <c r="M375" s="21" t="s">
        <v>712</v>
      </c>
      <c r="N375" s="21" t="s">
        <v>192</v>
      </c>
      <c r="O375" s="21" t="s">
        <v>319</v>
      </c>
      <c r="P375" s="19" t="s">
        <v>594</v>
      </c>
      <c r="Q375" s="19" t="s">
        <v>194</v>
      </c>
      <c r="R375" s="19" t="s">
        <v>285</v>
      </c>
      <c r="S375" s="19" t="s">
        <v>521</v>
      </c>
      <c r="T375" s="19" t="s">
        <v>194</v>
      </c>
      <c r="U375" s="19" t="s">
        <v>192</v>
      </c>
      <c r="V375" s="19" t="s">
        <v>204</v>
      </c>
      <c r="W375" s="19" t="s">
        <v>194</v>
      </c>
      <c r="X375" s="19" t="s">
        <v>192</v>
      </c>
      <c r="Y375" s="19" t="s">
        <v>228</v>
      </c>
      <c r="Z375" s="19">
        <v>0</v>
      </c>
      <c r="AA375" s="19">
        <v>0</v>
      </c>
      <c r="AB375" s="19">
        <v>0</v>
      </c>
      <c r="AF375" s="19">
        <v>0</v>
      </c>
      <c r="AG375" s="19">
        <v>0</v>
      </c>
      <c r="AH375" s="19">
        <v>0</v>
      </c>
      <c r="AI375" s="19">
        <v>0</v>
      </c>
      <c r="AJ375" s="19">
        <v>0</v>
      </c>
      <c r="AK375" s="19">
        <v>0</v>
      </c>
      <c r="AL375" s="19">
        <v>0</v>
      </c>
      <c r="AM375" s="19">
        <v>0</v>
      </c>
      <c r="AN375" s="19">
        <v>0</v>
      </c>
      <c r="AO375" s="19">
        <v>0</v>
      </c>
      <c r="AP375" s="19">
        <v>0</v>
      </c>
      <c r="AQ375" s="19">
        <v>0</v>
      </c>
      <c r="AR375" s="19">
        <v>0</v>
      </c>
      <c r="AS375" s="19">
        <v>0</v>
      </c>
      <c r="AT375" s="19">
        <v>0</v>
      </c>
      <c r="AU375" s="19">
        <v>0</v>
      </c>
      <c r="AV375" s="19">
        <v>0</v>
      </c>
      <c r="AW375" s="19">
        <v>0</v>
      </c>
    </row>
    <row r="376" spans="1:79" x14ac:dyDescent="0.2">
      <c r="A376" s="21" t="s">
        <v>194</v>
      </c>
      <c r="B376" s="21" t="s">
        <v>105</v>
      </c>
      <c r="C376" s="141" t="s">
        <v>228</v>
      </c>
      <c r="D376" s="19" t="s">
        <v>1216</v>
      </c>
      <c r="E376" s="20">
        <v>34740</v>
      </c>
      <c r="F376" s="19" t="s">
        <v>884</v>
      </c>
      <c r="G376" s="19" t="s">
        <v>1217</v>
      </c>
      <c r="H376" s="21" t="s">
        <v>238</v>
      </c>
      <c r="I376" s="21" t="s">
        <v>109</v>
      </c>
      <c r="J376" s="18" t="s">
        <v>241</v>
      </c>
      <c r="K376" s="26" t="s">
        <v>258</v>
      </c>
      <c r="L376" s="26" t="s">
        <v>266</v>
      </c>
      <c r="M376" s="21" t="s">
        <v>226</v>
      </c>
      <c r="N376" s="21" t="s">
        <v>105</v>
      </c>
      <c r="O376" s="21" t="s">
        <v>203</v>
      </c>
      <c r="P376" s="19" t="s">
        <v>241</v>
      </c>
      <c r="Q376" s="19" t="s">
        <v>194</v>
      </c>
      <c r="R376" s="19" t="s">
        <v>123</v>
      </c>
      <c r="S376" s="19" t="s">
        <v>318</v>
      </c>
      <c r="T376" s="19" t="s">
        <v>194</v>
      </c>
      <c r="U376" s="19" t="s">
        <v>123</v>
      </c>
      <c r="V376" s="19" t="s">
        <v>273</v>
      </c>
      <c r="W376" s="19" t="s">
        <v>905</v>
      </c>
      <c r="X376" s="19" t="s">
        <v>123</v>
      </c>
      <c r="Y376" s="19" t="s">
        <v>587</v>
      </c>
      <c r="Z376" s="19" t="s">
        <v>238</v>
      </c>
      <c r="AA376" s="19" t="s">
        <v>123</v>
      </c>
      <c r="AB376" s="19" t="s">
        <v>241</v>
      </c>
      <c r="AC376" s="19"/>
      <c r="AD376" s="19"/>
      <c r="AE376" s="19"/>
      <c r="AF376" s="19">
        <v>0</v>
      </c>
      <c r="AG376" s="19">
        <v>0</v>
      </c>
      <c r="AH376" s="19">
        <v>0</v>
      </c>
      <c r="AI376" s="19"/>
      <c r="AJ376" s="19"/>
      <c r="AK376" s="19"/>
      <c r="AL376" s="19"/>
      <c r="AM376" s="19"/>
      <c r="AN376" s="19"/>
      <c r="AO376" s="19">
        <v>0</v>
      </c>
      <c r="AP376" s="19">
        <v>0</v>
      </c>
      <c r="AQ376" s="19">
        <v>0</v>
      </c>
      <c r="AR376" s="19">
        <v>0</v>
      </c>
      <c r="AS376" s="19">
        <v>0</v>
      </c>
      <c r="AT376" s="19">
        <v>0</v>
      </c>
      <c r="AU376" s="19">
        <v>0</v>
      </c>
      <c r="AV376" s="19">
        <v>0</v>
      </c>
      <c r="AW376" s="19">
        <v>0</v>
      </c>
      <c r="AX376" s="19"/>
      <c r="AY376" s="19"/>
      <c r="AZ376" s="19"/>
      <c r="BA376" s="19"/>
      <c r="BB376" s="19"/>
      <c r="BC376" s="19"/>
      <c r="BD376" s="19"/>
      <c r="BE376" s="19"/>
      <c r="BF376" s="19"/>
      <c r="BG376" s="19"/>
      <c r="BH376" s="19"/>
      <c r="BI376" s="19"/>
      <c r="BJ376" s="19"/>
      <c r="BK376" s="19"/>
      <c r="BL376" s="19"/>
      <c r="BM376" s="19"/>
      <c r="BN376" s="19"/>
      <c r="BO376" s="19"/>
      <c r="BP376" s="19"/>
      <c r="BQ376" s="19"/>
      <c r="BR376" s="19"/>
      <c r="BS376" s="19"/>
      <c r="BT376" s="19"/>
      <c r="BU376" s="19"/>
      <c r="BV376" s="19"/>
      <c r="BW376" s="19"/>
      <c r="BX376" s="19"/>
      <c r="BY376" s="19"/>
      <c r="BZ376" s="19"/>
      <c r="CA376" s="19"/>
    </row>
    <row r="377" spans="1:79" x14ac:dyDescent="0.2">
      <c r="A377" t="s">
        <v>274</v>
      </c>
      <c r="B377" t="s">
        <v>128</v>
      </c>
      <c r="C377" s="141" t="s">
        <v>228</v>
      </c>
      <c r="D377" s="19" t="s">
        <v>4537</v>
      </c>
      <c r="E377" s="20">
        <v>35187</v>
      </c>
      <c r="F377" s="19" t="s">
        <v>361</v>
      </c>
      <c r="G377" s="19" t="s">
        <v>516</v>
      </c>
      <c r="H377" s="34" t="s">
        <v>274</v>
      </c>
      <c r="I377" s="34" t="s">
        <v>131</v>
      </c>
      <c r="J377" s="18" t="s">
        <v>216</v>
      </c>
      <c r="K377" s="26" t="s">
        <v>238</v>
      </c>
      <c r="L377" s="26"/>
      <c r="M377" s="34" t="s">
        <v>274</v>
      </c>
      <c r="N377" s="34" t="s">
        <v>396</v>
      </c>
      <c r="O377" s="34" t="s">
        <v>259</v>
      </c>
      <c r="P377" s="19" t="s">
        <v>276</v>
      </c>
      <c r="Q377" s="19" t="s">
        <v>274</v>
      </c>
      <c r="R377" s="19" t="s">
        <v>250</v>
      </c>
      <c r="S377" s="19" t="s">
        <v>1213</v>
      </c>
      <c r="T377" s="19" t="s">
        <v>194</v>
      </c>
      <c r="U377" s="19" t="s">
        <v>252</v>
      </c>
      <c r="V377" s="19" t="s">
        <v>228</v>
      </c>
      <c r="W377" s="19" t="s">
        <v>194</v>
      </c>
      <c r="X377" s="19" t="s">
        <v>252</v>
      </c>
      <c r="Y377" s="19" t="s">
        <v>228</v>
      </c>
      <c r="Z377" s="19">
        <v>0</v>
      </c>
      <c r="AA377" s="19">
        <v>0</v>
      </c>
      <c r="AB377" s="19">
        <v>0</v>
      </c>
      <c r="AC377" s="19"/>
      <c r="AD377" s="19"/>
      <c r="AE377" s="19"/>
      <c r="AF377" s="19">
        <v>0</v>
      </c>
      <c r="AG377" s="19">
        <v>0</v>
      </c>
      <c r="AH377" s="19">
        <v>0</v>
      </c>
      <c r="AI377" s="19">
        <v>0</v>
      </c>
      <c r="AJ377" s="19">
        <v>0</v>
      </c>
      <c r="AK377" s="19">
        <v>0</v>
      </c>
      <c r="AL377" s="19">
        <v>0</v>
      </c>
      <c r="AM377" s="19">
        <v>0</v>
      </c>
      <c r="AN377" s="19">
        <v>0</v>
      </c>
      <c r="AO377" s="19">
        <v>0</v>
      </c>
      <c r="AP377" s="19">
        <v>0</v>
      </c>
      <c r="AQ377" s="19">
        <v>0</v>
      </c>
      <c r="AR377" s="19">
        <v>0</v>
      </c>
      <c r="AS377" s="19">
        <v>0</v>
      </c>
      <c r="AT377" s="19">
        <v>0</v>
      </c>
      <c r="AU377" s="19">
        <v>0</v>
      </c>
      <c r="AV377" s="19">
        <v>0</v>
      </c>
      <c r="AW377" s="19">
        <v>0</v>
      </c>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row>
    <row r="378" spans="1:79" s="25" customFormat="1" x14ac:dyDescent="0.2">
      <c r="A378" s="33" t="s">
        <v>202</v>
      </c>
      <c r="B378" s="33" t="s">
        <v>316</v>
      </c>
      <c r="C378" s="141" t="s">
        <v>228</v>
      </c>
      <c r="D378" t="s">
        <v>1218</v>
      </c>
      <c r="E378" s="40">
        <v>36451</v>
      </c>
      <c r="F378" t="s">
        <v>172</v>
      </c>
      <c r="G378" s="19" t="s">
        <v>506</v>
      </c>
      <c r="H378" s="33" t="s">
        <v>202</v>
      </c>
      <c r="I378" s="33" t="s">
        <v>116</v>
      </c>
      <c r="J378" s="18" t="s">
        <v>241</v>
      </c>
      <c r="K378" t="str">
        <f>IF(ISBLANK(VLOOKUP(TRIM(D378),ALL_SOMIFA!$A$1:$V$2721,8,FALSE)),"",IF(ISERROR(VLOOKUP(TRIM(D378),ALL_SOMIFA!$A$1:$V$2721,8,FALSE))," ",VLOOKUP(TRIM(D378),ALL_SOMIFA!$A$1:$V$2721,8,FALSE)))</f>
        <v xml:space="preserve"> </v>
      </c>
      <c r="L378" t="str">
        <f>IF(ISBLANK(VLOOKUP(TRIM(D378),ALL_SOMIFA!$A$1:$V$2721,9,FALSE)),"",IF(ISERROR(VLOOKUP(TRIM(D378),ALL_SOMIFA!$A$1:$V$2721,9,FALSE))," ",VLOOKUP(TRIM(D378),ALL_SOMIFA!$A$1:$V$2721,9,FALSE)))</f>
        <v xml:space="preserve"> </v>
      </c>
      <c r="M378" s="33" t="str">
        <f>IF(ISBLANK(VLOOKUP(TRIM(D378),ALL_SOMIFA!$A$1:$V$2721,10,FALSE)),"",IF(ISERROR(VLOOKUP(TRIM(D378),ALL_SOMIFA!$A$1:$V$2721,10,FALSE))," ",VLOOKUP(TRIM(D378),ALL_SOMIFA!$A$1:$V$2721,10,FALSE)))</f>
        <v xml:space="preserve"> </v>
      </c>
      <c r="N378" s="33" t="str">
        <f>IF(ISBLANK(VLOOKUP(TRIM(D378),ALL_SOMIFA!$A$1:$V$2721,11,FALSE)),"",IF(ISERROR(VLOOKUP(TRIM(D378),ALL_SOMIFA!$A$1:$V$2721,11,FALSE))," ",VLOOKUP(TRIM(D378),ALL_SOMIFA!$A$1:$V$2721,11,FALSE)))</f>
        <v xml:space="preserve"> </v>
      </c>
      <c r="O378" s="33" t="str">
        <f>IF(ISBLANK(VLOOKUP(TRIM(D378),ALL_SOMIFA!$A$1:$V$2721,12,FALSE)),"",IF(ISERROR(VLOOKUP(TRIM(D378),ALL_SOMIFA!$A$1:$V$2721,12,FALSE))," ",VLOOKUP(TRIM(D378),ALL_SOMIFA!$A$1:$V$2721,12,FALSE)))</f>
        <v xml:space="preserve"> </v>
      </c>
      <c r="P378" t="str">
        <f>IF(ISBLANK(VLOOKUP(TRIM(D378),ALL_SOMIFA!$A$1:$V$2721,13,FALSE)),"",IF(ISERROR(VLOOKUP(TRIM(D378),ALL_SOMIFA!$A$1:$V$2721,13,FALSE))," ",VLOOKUP(TRIM(D378),ALL_SOMIFA!$A$1:$V$2721,13,FALSE)))</f>
        <v xml:space="preserve"> </v>
      </c>
      <c r="Q378" t="str">
        <f>IF(ISBLANK(VLOOKUP(TRIM(D378),ALL_SOMIFA!$A$1:$V$2721,14,FALSE)),"",IF(ISERROR(VLOOKUP(TRIM(D378),ALL_SOMIFA!$A$1:$V$2721,14,FALSE))," ",VLOOKUP(TRIM(D378),ALL_SOMIFA!$A$1:$V$2721,14,FALSE)))</f>
        <v xml:space="preserve"> </v>
      </c>
      <c r="R378" t="str">
        <f>IF(ISBLANK(VLOOKUP(TRIM(D378),ALL_SOMIFA!$A$1:$V$2721,15,FALSE)),"",IF(ISERROR(VLOOKUP(TRIM(D378),ALL_SOMIFA!$A$1:$V$2721,15,FALSE))," ",VLOOKUP(TRIM(D378),ALL_SOMIFA!$A$1:$V$2721,15,FALSE)))</f>
        <v xml:space="preserve"> </v>
      </c>
      <c r="S378" t="str">
        <f>IF(ISBLANK(VLOOKUP(TRIM(D378),ALL_SOMIFA!$A$1:$V$2721,16,FALSE)),"",IF(ISERROR(VLOOKUP(TRIM(D378),ALL_SOMIFA!$A$1:$V$2721,16,FALSE))," ",VLOOKUP(TRIM(D378),ALL_SOMIFA!$A$1:$V$2721,16,FALSE)))</f>
        <v xml:space="preserve"> </v>
      </c>
      <c r="T378" t="str">
        <f>IF(ISBLANK(VLOOKUP(TRIM(D378),ALL_SOMIFA!$A$1:$V$2721,17,FALSE)),"",IF(ISERROR(VLOOKUP(TRIM(D378),ALL_SOMIFA!$A$1:$V$2721,17,FALSE))," ",VLOOKUP(TRIM(D378),ALL_SOMIFA!$A$1:$V$2721,17,FALSE)))</f>
        <v xml:space="preserve"> </v>
      </c>
      <c r="U378" t="str">
        <f>IF(ISBLANK(VLOOKUP(TRIM(D378),ALL_SOMIFA!$A$1:$V$2721,18,FALSE)),"",IF(ISERROR(VLOOKUP(TRIM(D378),ALL_SOMIFA!$A$1:$V$2721,18,FALSE))," ",VLOOKUP(TRIM(D378),ALL_SOMIFA!$A$1:$V$2721,18,FALSE)))</f>
        <v xml:space="preserve"> </v>
      </c>
      <c r="V378" t="str">
        <f>IF(ISBLANK(VLOOKUP(TRIM(D378),ALL_SOMIFA!$A$1:$V$2721,19,FALSE)),"",IF(ISERROR(VLOOKUP(TRIM(D378),ALL_SOMIFA!$A$1:$V$2721,19,FALSE))," ",VLOOKUP(TRIM(D378),ALL_SOMIFA!$A$1:$V$2721,19,FALSE)))</f>
        <v xml:space="preserve"> </v>
      </c>
      <c r="W378" t="str">
        <f>IF(ISBLANK(VLOOKUP(TRIM(D378),ALL_SOMIFA!$A$1:$V$2721,20,FALSE)),"",IF(ISERROR(VLOOKUP(TRIM(D378),ALL_SOMIFA!$A$1:$V$2721,20,FALSE))," ",VLOOKUP(TRIM(D378),ALL_SOMIFA!$A$1:$V$2721,20,FALSE)))</f>
        <v xml:space="preserve"> </v>
      </c>
      <c r="X378" t="str">
        <f>IF(ISBLANK(VLOOKUP(TRIM(D378),ALL_SOMIFA!$A$1:$V$2721,21,FALSE)),"",IF(ISERROR(VLOOKUP(TRIM(D378),ALL_SOMIFA!$A$1:$V$2721,21,FALSE))," ",VLOOKUP(TRIM(D378),ALL_SOMIFA!$A$1:$V$2721,21,FALSE)))</f>
        <v xml:space="preserve"> </v>
      </c>
      <c r="Y378" t="str">
        <f>IF(ISBLANK(VLOOKUP(TRIM(D378),ALL_SOMIFA!$A$1:$V$2721,22,FALSE)),"",IF(ISERROR(VLOOKUP(TRIM(D378),ALL_SOMIFA!$A$1:$V$2721,22,FALSE))," ",VLOOKUP(TRIM(D378),ALL_SOMIFA!$A$1:$V$2721,22,FALSE)))</f>
        <v xml:space="preserve"> </v>
      </c>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c r="BJ378"/>
      <c r="BK378"/>
      <c r="BL378"/>
      <c r="BM378"/>
      <c r="BN378"/>
      <c r="BO378"/>
      <c r="BP378"/>
      <c r="BQ378"/>
      <c r="BR378"/>
      <c r="BS378"/>
      <c r="BT378"/>
      <c r="BU378"/>
      <c r="BV378"/>
      <c r="BW378"/>
      <c r="BX378"/>
      <c r="BY378"/>
      <c r="BZ378"/>
      <c r="CA378"/>
    </row>
    <row r="379" spans="1:79" x14ac:dyDescent="0.2">
      <c r="A379" s="18" t="s">
        <v>202</v>
      </c>
      <c r="B379" s="18" t="s">
        <v>275</v>
      </c>
      <c r="C379" s="141" t="s">
        <v>247</v>
      </c>
      <c r="D379" s="19" t="s">
        <v>1219</v>
      </c>
      <c r="E379" s="20">
        <v>34960</v>
      </c>
      <c r="F379" s="19" t="s">
        <v>391</v>
      </c>
      <c r="G379" s="19" t="s">
        <v>490</v>
      </c>
      <c r="H379" s="18" t="s">
        <v>189</v>
      </c>
      <c r="I379" s="18"/>
      <c r="J379" s="18"/>
      <c r="K379" t="s">
        <v>189</v>
      </c>
      <c r="L379" t="s">
        <v>241</v>
      </c>
      <c r="M379" s="18" t="s">
        <v>202</v>
      </c>
      <c r="N379" s="18" t="s">
        <v>232</v>
      </c>
      <c r="O379" s="18" t="s">
        <v>241</v>
      </c>
      <c r="P379" s="19" t="s">
        <v>241</v>
      </c>
      <c r="Q379" s="19" t="s">
        <v>545</v>
      </c>
      <c r="R379" s="19" t="s">
        <v>123</v>
      </c>
      <c r="S379" s="19" t="s">
        <v>1220</v>
      </c>
      <c r="T379" s="19" t="s">
        <v>258</v>
      </c>
      <c r="U379" s="19" t="s">
        <v>123</v>
      </c>
      <c r="V379" s="19" t="s">
        <v>266</v>
      </c>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c r="BS379" s="19"/>
      <c r="BT379" s="19"/>
      <c r="BU379" s="19"/>
      <c r="BV379" s="19"/>
      <c r="BW379" s="19"/>
      <c r="BX379" s="19"/>
      <c r="BY379" s="19"/>
      <c r="BZ379" s="19"/>
      <c r="CA379" s="19"/>
    </row>
    <row r="380" spans="1:79" x14ac:dyDescent="0.2">
      <c r="A380" s="21" t="s">
        <v>555</v>
      </c>
      <c r="B380" s="21" t="s">
        <v>396</v>
      </c>
      <c r="C380" s="141" t="s">
        <v>161</v>
      </c>
      <c r="D380" s="26" t="s">
        <v>1209</v>
      </c>
      <c r="E380" s="27">
        <v>35804</v>
      </c>
      <c r="F380" s="26" t="s">
        <v>677</v>
      </c>
      <c r="G380" s="26" t="s">
        <v>426</v>
      </c>
      <c r="H380" s="21" t="s">
        <v>1210</v>
      </c>
      <c r="I380" s="21" t="s">
        <v>213</v>
      </c>
      <c r="J380" s="18" t="s">
        <v>1211</v>
      </c>
      <c r="K380" s="26" t="s">
        <v>212</v>
      </c>
      <c r="L380" s="26" t="s">
        <v>273</v>
      </c>
      <c r="M380" s="21" t="s">
        <v>238</v>
      </c>
      <c r="N380" s="21" t="s">
        <v>207</v>
      </c>
      <c r="O380" s="21" t="s">
        <v>241</v>
      </c>
      <c r="P380" s="26" t="s">
        <v>241</v>
      </c>
      <c r="Q380" s="27"/>
      <c r="R380" s="27"/>
      <c r="S380" s="27"/>
      <c r="T380" s="27"/>
      <c r="U380" s="29"/>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row>
    <row r="381" spans="1:79" s="19" customFormat="1" x14ac:dyDescent="0.2">
      <c r="A381" s="21"/>
      <c r="B381" s="21"/>
      <c r="C381" s="141"/>
      <c r="D381" s="26" t="s">
        <v>1205</v>
      </c>
      <c r="E381" s="27">
        <v>36328</v>
      </c>
      <c r="F381" s="26" t="s">
        <v>1206</v>
      </c>
      <c r="G381" s="26" t="s">
        <v>283</v>
      </c>
      <c r="H381" s="21" t="s">
        <v>212</v>
      </c>
      <c r="I381" s="21" t="s">
        <v>303</v>
      </c>
      <c r="J381" s="18" t="s">
        <v>259</v>
      </c>
      <c r="K381" s="26" t="s">
        <v>194</v>
      </c>
      <c r="L381" s="26"/>
      <c r="M381" s="21" t="s">
        <v>189</v>
      </c>
      <c r="N381" s="21"/>
      <c r="O381" s="21"/>
      <c r="P381" s="26" t="s">
        <v>240</v>
      </c>
      <c r="Q381" s="27"/>
      <c r="R381" s="27"/>
      <c r="S381" s="27"/>
      <c r="T381" s="27"/>
      <c r="U381" s="29"/>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row>
    <row r="382" spans="1:79" s="19" customFormat="1" ht="12.75" customHeight="1" x14ac:dyDescent="0.2">
      <c r="A382" s="21"/>
      <c r="B382" s="21"/>
      <c r="C382" s="141"/>
      <c r="D382" s="19" t="s">
        <v>1208</v>
      </c>
      <c r="E382" s="20">
        <v>35562</v>
      </c>
      <c r="F382" s="19" t="s">
        <v>516</v>
      </c>
      <c r="G382" s="19" t="s">
        <v>362</v>
      </c>
      <c r="H382" s="21" t="s">
        <v>202</v>
      </c>
      <c r="I382" s="21" t="s">
        <v>116</v>
      </c>
      <c r="J382" s="18" t="s">
        <v>248</v>
      </c>
      <c r="K382" s="26" t="s">
        <v>274</v>
      </c>
      <c r="L382" s="26" t="s">
        <v>259</v>
      </c>
      <c r="M382" s="21" t="s">
        <v>202</v>
      </c>
      <c r="N382" s="21" t="s">
        <v>261</v>
      </c>
      <c r="O382" s="21" t="s">
        <v>594</v>
      </c>
      <c r="P382" s="19" t="s">
        <v>201</v>
      </c>
      <c r="Q382" s="19" t="s">
        <v>226</v>
      </c>
      <c r="R382" s="19" t="s">
        <v>200</v>
      </c>
      <c r="S382" s="19" t="s">
        <v>262</v>
      </c>
      <c r="T382" s="19" t="s">
        <v>226</v>
      </c>
      <c r="U382" s="19" t="s">
        <v>195</v>
      </c>
      <c r="V382" s="19" t="s">
        <v>248</v>
      </c>
      <c r="W382" s="19" t="s">
        <v>905</v>
      </c>
      <c r="X382" s="19" t="s">
        <v>195</v>
      </c>
      <c r="Y382" s="19" t="s">
        <v>241</v>
      </c>
      <c r="Z382" s="19">
        <v>0</v>
      </c>
      <c r="AA382" s="19">
        <v>0</v>
      </c>
      <c r="AB382" s="19">
        <v>0</v>
      </c>
      <c r="AF382" s="19">
        <v>0</v>
      </c>
      <c r="AG382" s="19">
        <v>0</v>
      </c>
      <c r="AH382" s="19">
        <v>0</v>
      </c>
      <c r="AO382" s="19">
        <v>0</v>
      </c>
      <c r="AP382" s="19">
        <v>0</v>
      </c>
      <c r="AQ382" s="19">
        <v>0</v>
      </c>
      <c r="AR382" s="19">
        <v>0</v>
      </c>
      <c r="AS382" s="19">
        <v>0</v>
      </c>
      <c r="AT382" s="19">
        <v>0</v>
      </c>
      <c r="AU382" s="19">
        <v>0</v>
      </c>
      <c r="AV382" s="19">
        <v>0</v>
      </c>
      <c r="AW382" s="19">
        <v>0</v>
      </c>
      <c r="AX382"/>
      <c r="AY382"/>
      <c r="AZ382"/>
      <c r="BA382"/>
      <c r="BB382"/>
      <c r="BC382"/>
      <c r="BD382"/>
      <c r="BE382"/>
      <c r="BF382"/>
      <c r="BG382"/>
      <c r="BH382"/>
      <c r="BI382"/>
      <c r="BJ382"/>
      <c r="BK382"/>
      <c r="BL382"/>
      <c r="BM382"/>
      <c r="BN382"/>
      <c r="BO382"/>
      <c r="BP382"/>
      <c r="BQ382"/>
      <c r="BR382"/>
      <c r="BS382"/>
      <c r="BT382"/>
      <c r="BU382"/>
      <c r="BV382"/>
      <c r="BW382"/>
      <c r="BX382"/>
      <c r="BY382"/>
      <c r="BZ382"/>
      <c r="CA382"/>
    </row>
    <row r="383" spans="1:79" s="19" customFormat="1" x14ac:dyDescent="0.2">
      <c r="A383" s="21"/>
      <c r="B383" s="21"/>
      <c r="C383" s="141"/>
      <c r="D383" s="22" t="s">
        <v>1214</v>
      </c>
      <c r="E383" s="23">
        <v>36418</v>
      </c>
      <c r="F383" s="24" t="s">
        <v>191</v>
      </c>
      <c r="G383" s="22" t="s">
        <v>89</v>
      </c>
      <c r="H383" s="21" t="s">
        <v>194</v>
      </c>
      <c r="I383" s="21" t="s">
        <v>549</v>
      </c>
      <c r="J383" s="18" t="s">
        <v>273</v>
      </c>
      <c r="K383" s="26" t="s">
        <v>226</v>
      </c>
      <c r="L383" s="26" t="s">
        <v>241</v>
      </c>
      <c r="M383" s="21" t="s">
        <v>194</v>
      </c>
      <c r="N383" s="21" t="s">
        <v>324</v>
      </c>
      <c r="O383" s="21" t="s">
        <v>240</v>
      </c>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BY383"/>
      <c r="BZ383"/>
      <c r="CA383"/>
    </row>
    <row r="384" spans="1:79" s="19" customFormat="1" x14ac:dyDescent="0.2">
      <c r="A384" s="42"/>
      <c r="C384" s="141"/>
      <c r="E384" s="39"/>
      <c r="H384" s="42"/>
      <c r="J384" s="18"/>
      <c r="M384" s="42"/>
    </row>
    <row r="385" spans="1:79" s="25" customFormat="1" ht="12.75" customHeight="1" x14ac:dyDescent="0.2">
      <c r="A385" t="s">
        <v>284</v>
      </c>
      <c r="B385" s="33" t="s">
        <v>232</v>
      </c>
      <c r="C385" s="141" t="s">
        <v>1074</v>
      </c>
      <c r="D385" t="s">
        <v>1229</v>
      </c>
      <c r="E385" s="40">
        <v>36231</v>
      </c>
      <c r="F385" t="s">
        <v>172</v>
      </c>
      <c r="G385" s="19" t="s">
        <v>506</v>
      </c>
      <c r="H385" t="s">
        <v>1230</v>
      </c>
      <c r="I385" s="33" t="s">
        <v>232</v>
      </c>
      <c r="J385" s="18" t="s">
        <v>780</v>
      </c>
      <c r="K385" t="str">
        <f>IF(ISBLANK(VLOOKUP(TRIM(D385),ALL_SOMIFA!$A$1:$V$2721,8,FALSE)),"",IF(ISERROR(VLOOKUP(TRIM(D385),ALL_SOMIFA!$A$1:$V$2721,8,FALSE))," ",VLOOKUP(TRIM(D385),ALL_SOMIFA!$A$1:$V$2721,8,FALSE)))</f>
        <v xml:space="preserve"> </v>
      </c>
      <c r="L385" t="str">
        <f>IF(ISBLANK(VLOOKUP(TRIM(D385),ALL_SOMIFA!$A$1:$V$2721,9,FALSE)),"",IF(ISERROR(VLOOKUP(TRIM(D385),ALL_SOMIFA!$A$1:$V$2721,9,FALSE))," ",VLOOKUP(TRIM(D385),ALL_SOMIFA!$A$1:$V$2721,9,FALSE)))</f>
        <v xml:space="preserve"> </v>
      </c>
      <c r="M385" s="33" t="str">
        <f>IF(ISBLANK(VLOOKUP(TRIM(D385),ALL_SOMIFA!$A$1:$V$2721,10,FALSE)),"",IF(ISERROR(VLOOKUP(TRIM(D385),ALL_SOMIFA!$A$1:$V$2721,10,FALSE))," ",VLOOKUP(TRIM(D385),ALL_SOMIFA!$A$1:$V$2721,10,FALSE)))</f>
        <v xml:space="preserve"> </v>
      </c>
      <c r="N385" s="33" t="str">
        <f>IF(ISBLANK(VLOOKUP(TRIM(D385),ALL_SOMIFA!$A$1:$V$2721,11,FALSE)),"",IF(ISERROR(VLOOKUP(TRIM(D385),ALL_SOMIFA!$A$1:$V$2721,11,FALSE))," ",VLOOKUP(TRIM(D385),ALL_SOMIFA!$A$1:$V$2721,11,FALSE)))</f>
        <v xml:space="preserve"> </v>
      </c>
      <c r="O385" s="33" t="str">
        <f>IF(ISBLANK(VLOOKUP(TRIM(D385),ALL_SOMIFA!$A$1:$V$2721,12,FALSE)),"",IF(ISERROR(VLOOKUP(TRIM(D385),ALL_SOMIFA!$A$1:$V$2721,12,FALSE))," ",VLOOKUP(TRIM(D385),ALL_SOMIFA!$A$1:$V$2721,12,FALSE)))</f>
        <v xml:space="preserve"> </v>
      </c>
      <c r="P385" t="str">
        <f>IF(ISBLANK(VLOOKUP(TRIM(D385),ALL_SOMIFA!$A$1:$V$2721,13,FALSE)),"",IF(ISERROR(VLOOKUP(TRIM(D385),ALL_SOMIFA!$A$1:$V$2721,13,FALSE))," ",VLOOKUP(TRIM(D385),ALL_SOMIFA!$A$1:$V$2721,13,FALSE)))</f>
        <v xml:space="preserve"> </v>
      </c>
      <c r="Q385" t="str">
        <f>IF(ISBLANK(VLOOKUP(TRIM(D385),ALL_SOMIFA!$A$1:$V$2721,14,FALSE)),"",IF(ISERROR(VLOOKUP(TRIM(D385),ALL_SOMIFA!$A$1:$V$2721,14,FALSE))," ",VLOOKUP(TRIM(D385),ALL_SOMIFA!$A$1:$V$2721,14,FALSE)))</f>
        <v xml:space="preserve"> </v>
      </c>
      <c r="R385" t="str">
        <f>IF(ISBLANK(VLOOKUP(TRIM(D385),ALL_SOMIFA!$A$1:$V$2721,15,FALSE)),"",IF(ISERROR(VLOOKUP(TRIM(D385),ALL_SOMIFA!$A$1:$V$2721,15,FALSE))," ",VLOOKUP(TRIM(D385),ALL_SOMIFA!$A$1:$V$2721,15,FALSE)))</f>
        <v xml:space="preserve"> </v>
      </c>
      <c r="S385" t="str">
        <f>IF(ISBLANK(VLOOKUP(TRIM(D385),ALL_SOMIFA!$A$1:$V$2721,16,FALSE)),"",IF(ISERROR(VLOOKUP(TRIM(D385),ALL_SOMIFA!$A$1:$V$2721,16,FALSE))," ",VLOOKUP(TRIM(D385),ALL_SOMIFA!$A$1:$V$2721,16,FALSE)))</f>
        <v xml:space="preserve"> </v>
      </c>
      <c r="T385" t="str">
        <f>IF(ISBLANK(VLOOKUP(TRIM(D385),ALL_SOMIFA!$A$1:$V$2721,17,FALSE)),"",IF(ISERROR(VLOOKUP(TRIM(D385),ALL_SOMIFA!$A$1:$V$2721,17,FALSE))," ",VLOOKUP(TRIM(D385),ALL_SOMIFA!$A$1:$V$2721,17,FALSE)))</f>
        <v xml:space="preserve"> </v>
      </c>
      <c r="U385" t="str">
        <f>IF(ISBLANK(VLOOKUP(TRIM(D385),ALL_SOMIFA!$A$1:$V$2721,18,FALSE)),"",IF(ISERROR(VLOOKUP(TRIM(D385),ALL_SOMIFA!$A$1:$V$2721,18,FALSE))," ",VLOOKUP(TRIM(D385),ALL_SOMIFA!$A$1:$V$2721,18,FALSE)))</f>
        <v xml:space="preserve"> </v>
      </c>
      <c r="V385" t="str">
        <f>IF(ISBLANK(VLOOKUP(TRIM(D385),ALL_SOMIFA!$A$1:$V$2721,19,FALSE)),"",IF(ISERROR(VLOOKUP(TRIM(D385),ALL_SOMIFA!$A$1:$V$2721,19,FALSE))," ",VLOOKUP(TRIM(D385),ALL_SOMIFA!$A$1:$V$2721,19,FALSE)))</f>
        <v xml:space="preserve"> </v>
      </c>
      <c r="W385" t="str">
        <f>IF(ISBLANK(VLOOKUP(TRIM(D385),ALL_SOMIFA!$A$1:$V$2721,20,FALSE)),"",IF(ISERROR(VLOOKUP(TRIM(D385),ALL_SOMIFA!$A$1:$V$2721,20,FALSE))," ",VLOOKUP(TRIM(D385),ALL_SOMIFA!$A$1:$V$2721,20,FALSE)))</f>
        <v xml:space="preserve"> </v>
      </c>
      <c r="X385" t="str">
        <f>IF(ISBLANK(VLOOKUP(TRIM(D385),ALL_SOMIFA!$A$1:$V$2721,21,FALSE)),"",IF(ISERROR(VLOOKUP(TRIM(D385),ALL_SOMIFA!$A$1:$V$2721,21,FALSE))," ",VLOOKUP(TRIM(D385),ALL_SOMIFA!$A$1:$V$2721,21,FALSE)))</f>
        <v xml:space="preserve"> </v>
      </c>
      <c r="Y385" t="str">
        <f>IF(ISBLANK(VLOOKUP(TRIM(D385),ALL_SOMIFA!$A$1:$V$2721,22,FALSE)),"",IF(ISERROR(VLOOKUP(TRIM(D385),ALL_SOMIFA!$A$1:$V$2721,22,FALSE))," ",VLOOKUP(TRIM(D385),ALL_SOMIFA!$A$1:$V$2721,22,FALSE)))</f>
        <v xml:space="preserve"> </v>
      </c>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c r="BN385"/>
      <c r="BO385"/>
      <c r="BP385"/>
      <c r="BQ385"/>
      <c r="BR385"/>
      <c r="BS385"/>
      <c r="BT385"/>
      <c r="BU385"/>
      <c r="BV385"/>
      <c r="BW385"/>
      <c r="BX385"/>
      <c r="BY385"/>
      <c r="BZ385"/>
      <c r="CA385"/>
    </row>
    <row r="386" spans="1:79" s="19" customFormat="1" x14ac:dyDescent="0.2">
      <c r="A386" s="108" t="s">
        <v>575</v>
      </c>
      <c r="B386" s="108" t="s">
        <v>316</v>
      </c>
      <c r="C386" s="142" t="s">
        <v>259</v>
      </c>
      <c r="D386" s="100" t="s">
        <v>1121</v>
      </c>
      <c r="E386" s="40">
        <v>37507</v>
      </c>
      <c r="F386" t="s">
        <v>1223</v>
      </c>
      <c r="G386"/>
      <c r="H386" s="33" t="s">
        <v>288</v>
      </c>
      <c r="I386" s="33" t="s">
        <v>116</v>
      </c>
      <c r="J386" s="18" t="s">
        <v>754</v>
      </c>
      <c r="K386" t="str">
        <f>IF(ISBLANK(VLOOKUP(TRIM(D386),ALL_SOMIFA!$A$1:$V$2721,8,FALSE)),"",IF(ISERROR(VLOOKUP(TRIM(D386),ALL_SOMIFA!$A$1:$V$2721,8,FALSE))," ",VLOOKUP(TRIM(D386),ALL_SOMIFA!$A$1:$V$2721,8,FALSE)))</f>
        <v xml:space="preserve"> </v>
      </c>
      <c r="L386" t="str">
        <f>IF(ISBLANK(VLOOKUP(TRIM(D386),ALL_SOMIFA!$A$1:$V$2721,9,FALSE)),"",IF(ISERROR(VLOOKUP(TRIM(D386),ALL_SOMIFA!$A$1:$V$2721,9,FALSE))," ",VLOOKUP(TRIM(D386),ALL_SOMIFA!$A$1:$V$2721,9,FALSE)))</f>
        <v xml:space="preserve"> </v>
      </c>
      <c r="M386" s="33" t="str">
        <f>IF(ISBLANK(VLOOKUP(TRIM(D386),ALL_SOMIFA!$A$1:$V$2721,10,FALSE)),"",IF(ISERROR(VLOOKUP(TRIM(D386),ALL_SOMIFA!$A$1:$V$2721,10,FALSE))," ",VLOOKUP(TRIM(D386),ALL_SOMIFA!$A$1:$V$2721,10,FALSE)))</f>
        <v xml:space="preserve"> </v>
      </c>
      <c r="N386" s="33" t="str">
        <f>IF(ISBLANK(VLOOKUP(TRIM(D386),ALL_SOMIFA!$A$1:$V$2721,11,FALSE)),"",IF(ISERROR(VLOOKUP(TRIM(D386),ALL_SOMIFA!$A$1:$V$2721,11,FALSE))," ",VLOOKUP(TRIM(D386),ALL_SOMIFA!$A$1:$V$2721,11,FALSE)))</f>
        <v xml:space="preserve"> </v>
      </c>
      <c r="O386" s="33" t="str">
        <f>IF(ISBLANK(VLOOKUP(TRIM(D386),ALL_SOMIFA!$A$1:$V$2721,12,FALSE)),"",IF(ISERROR(VLOOKUP(TRIM(D386),ALL_SOMIFA!$A$1:$V$2721,12,FALSE))," ",VLOOKUP(TRIM(D386),ALL_SOMIFA!$A$1:$V$2721,12,FALSE)))</f>
        <v xml:space="preserve"> </v>
      </c>
      <c r="P386" t="str">
        <f>IF(ISBLANK(VLOOKUP(TRIM(D386),ALL_SOMIFA!$A$1:$V$2721,13,FALSE)),"",IF(ISERROR(VLOOKUP(TRIM(D386),ALL_SOMIFA!$A$1:$V$2721,13,FALSE))," ",VLOOKUP(TRIM(D386),ALL_SOMIFA!$A$1:$V$2721,13,FALSE)))</f>
        <v xml:space="preserve"> </v>
      </c>
      <c r="Q386" t="str">
        <f>IF(ISBLANK(VLOOKUP(TRIM(D386),ALL_SOMIFA!$A$1:$V$2721,14,FALSE)),"",IF(ISERROR(VLOOKUP(TRIM(D386),ALL_SOMIFA!$A$1:$V$2721,14,FALSE))," ",VLOOKUP(TRIM(D386),ALL_SOMIFA!$A$1:$V$2721,14,FALSE)))</f>
        <v xml:space="preserve"> </v>
      </c>
      <c r="R386" t="str">
        <f>IF(ISBLANK(VLOOKUP(TRIM(D386),ALL_SOMIFA!$A$1:$V$2721,15,FALSE)),"",IF(ISERROR(VLOOKUP(TRIM(D386),ALL_SOMIFA!$A$1:$V$2721,15,FALSE))," ",VLOOKUP(TRIM(D386),ALL_SOMIFA!$A$1:$V$2721,15,FALSE)))</f>
        <v xml:space="preserve"> </v>
      </c>
      <c r="S386" t="str">
        <f>IF(ISBLANK(VLOOKUP(TRIM(D386),ALL_SOMIFA!$A$1:$V$2721,16,FALSE)),"",IF(ISERROR(VLOOKUP(TRIM(D386),ALL_SOMIFA!$A$1:$V$2721,16,FALSE))," ",VLOOKUP(TRIM(D386),ALL_SOMIFA!$A$1:$V$2721,16,FALSE)))</f>
        <v xml:space="preserve"> </v>
      </c>
      <c r="T386" t="str">
        <f>IF(ISBLANK(VLOOKUP(TRIM(D386),ALL_SOMIFA!$A$1:$V$2721,17,FALSE)),"",IF(ISERROR(VLOOKUP(TRIM(D386),ALL_SOMIFA!$A$1:$V$2721,17,FALSE))," ",VLOOKUP(TRIM(D386),ALL_SOMIFA!$A$1:$V$2721,17,FALSE)))</f>
        <v xml:space="preserve"> </v>
      </c>
      <c r="U386" t="str">
        <f>IF(ISBLANK(VLOOKUP(TRIM(D386),ALL_SOMIFA!$A$1:$V$2721,18,FALSE)),"",IF(ISERROR(VLOOKUP(TRIM(D386),ALL_SOMIFA!$A$1:$V$2721,18,FALSE))," ",VLOOKUP(TRIM(D386),ALL_SOMIFA!$A$1:$V$2721,18,FALSE)))</f>
        <v xml:space="preserve"> </v>
      </c>
      <c r="V386" t="str">
        <f>IF(ISBLANK(VLOOKUP(TRIM(D386),ALL_SOMIFA!$A$1:$V$2721,19,FALSE)),"",IF(ISERROR(VLOOKUP(TRIM(D386),ALL_SOMIFA!$A$1:$V$2721,19,FALSE))," ",VLOOKUP(TRIM(D386),ALL_SOMIFA!$A$1:$V$2721,19,FALSE)))</f>
        <v xml:space="preserve"> </v>
      </c>
      <c r="W386" t="str">
        <f>IF(ISBLANK(VLOOKUP(TRIM(D386),ALL_SOMIFA!$A$1:$V$2721,20,FALSE)),"",IF(ISERROR(VLOOKUP(TRIM(D386),ALL_SOMIFA!$A$1:$V$2721,20,FALSE))," ",VLOOKUP(TRIM(D386),ALL_SOMIFA!$A$1:$V$2721,20,FALSE)))</f>
        <v xml:space="preserve"> </v>
      </c>
      <c r="X386" t="str">
        <f>IF(ISBLANK(VLOOKUP(TRIM(D386),ALL_SOMIFA!$A$1:$V$2721,21,FALSE)),"",IF(ISERROR(VLOOKUP(TRIM(D386),ALL_SOMIFA!$A$1:$V$2721,21,FALSE))," ",VLOOKUP(TRIM(D386),ALL_SOMIFA!$A$1:$V$2721,21,FALSE)))</f>
        <v xml:space="preserve"> </v>
      </c>
      <c r="Y386" t="str">
        <f>IF(ISBLANK(VLOOKUP(TRIM(D386),ALL_SOMIFA!$A$1:$V$2721,22,FALSE)),"",IF(ISERROR(VLOOKUP(TRIM(D386),ALL_SOMIFA!$A$1:$V$2721,22,FALSE))," ",VLOOKUP(TRIM(D386),ALL_SOMIFA!$A$1:$V$2721,22,FALSE)))</f>
        <v xml:space="preserve"> </v>
      </c>
      <c r="Z386"/>
      <c r="AA386"/>
      <c r="AB386"/>
      <c r="AC386"/>
      <c r="AD386"/>
      <c r="AE386"/>
      <c r="AF386"/>
      <c r="AG386"/>
      <c r="AH386"/>
      <c r="AI386"/>
      <c r="AJ386"/>
      <c r="AK386"/>
      <c r="AL386"/>
      <c r="AM386"/>
      <c r="AN386"/>
      <c r="AO386"/>
      <c r="AP386"/>
      <c r="AQ386"/>
      <c r="AR386"/>
      <c r="AS386"/>
      <c r="AT386"/>
      <c r="AU386"/>
      <c r="AV386"/>
      <c r="AW386"/>
      <c r="AX386"/>
      <c r="AY386"/>
      <c r="AZ386"/>
      <c r="BA386"/>
      <c r="BB386"/>
      <c r="BC386"/>
      <c r="BD386"/>
      <c r="BE386"/>
      <c r="BF386"/>
      <c r="BG386"/>
      <c r="BH386"/>
      <c r="BI386"/>
      <c r="BJ386"/>
      <c r="BK386"/>
      <c r="BL386"/>
      <c r="BM386"/>
      <c r="BN386"/>
      <c r="BO386"/>
      <c r="BP386"/>
      <c r="BQ386"/>
      <c r="BR386"/>
      <c r="BS386"/>
      <c r="BT386"/>
      <c r="BU386"/>
      <c r="BV386"/>
      <c r="BW386"/>
      <c r="BX386"/>
      <c r="BY386"/>
      <c r="BZ386"/>
      <c r="CA386"/>
    </row>
    <row r="387" spans="1:79" x14ac:dyDescent="0.2">
      <c r="A387" s="44" t="s">
        <v>307</v>
      </c>
      <c r="B387" s="44" t="s">
        <v>434</v>
      </c>
      <c r="C387" s="141" t="s">
        <v>539</v>
      </c>
      <c r="D387" s="22" t="s">
        <v>1238</v>
      </c>
      <c r="E387" s="23">
        <v>35544</v>
      </c>
      <c r="F387" s="24" t="s">
        <v>1239</v>
      </c>
      <c r="G387" s="22" t="s">
        <v>1240</v>
      </c>
      <c r="H387" s="44" t="s">
        <v>189</v>
      </c>
      <c r="I387" s="44"/>
      <c r="J387" s="18"/>
      <c r="K387"/>
      <c r="L387" t="s">
        <v>241</v>
      </c>
      <c r="M387" s="19" t="s">
        <v>315</v>
      </c>
      <c r="N387" s="22" t="s">
        <v>434</v>
      </c>
      <c r="O387" s="22" t="s">
        <v>273</v>
      </c>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19"/>
      <c r="AY387" s="19"/>
      <c r="AZ387" s="19"/>
      <c r="BA387" s="19"/>
      <c r="BB387" s="19"/>
      <c r="BC387" s="19"/>
      <c r="BD387" s="19"/>
      <c r="BE387" s="19"/>
      <c r="BF387" s="19"/>
      <c r="BG387" s="19"/>
      <c r="BH387" s="19"/>
      <c r="BI387" s="19"/>
      <c r="BJ387" s="19"/>
      <c r="BK387" s="19"/>
      <c r="BL387" s="19"/>
      <c r="BM387" s="19"/>
      <c r="BN387" s="19"/>
      <c r="BO387" s="19"/>
      <c r="BP387" s="19"/>
      <c r="BQ387" s="19"/>
      <c r="BR387" s="19"/>
      <c r="BS387" s="19"/>
      <c r="BT387" s="19"/>
      <c r="BU387" s="19"/>
      <c r="BV387" s="19"/>
      <c r="BW387" s="19"/>
      <c r="BX387" s="19"/>
      <c r="BY387" s="19"/>
      <c r="BZ387" s="19"/>
      <c r="CA387" s="19"/>
    </row>
    <row r="388" spans="1:79" s="25" customFormat="1" x14ac:dyDescent="0.2">
      <c r="A388" s="21" t="s">
        <v>313</v>
      </c>
      <c r="B388" s="21" t="s">
        <v>227</v>
      </c>
      <c r="C388" s="141" t="s">
        <v>240</v>
      </c>
      <c r="D388" s="19" t="s">
        <v>1224</v>
      </c>
      <c r="E388" s="20">
        <v>35462</v>
      </c>
      <c r="F388" s="26" t="s">
        <v>150</v>
      </c>
      <c r="G388" s="30" t="s">
        <v>150</v>
      </c>
      <c r="H388" s="21" t="s">
        <v>274</v>
      </c>
      <c r="I388" s="21" t="s">
        <v>101</v>
      </c>
      <c r="J388" s="18" t="s">
        <v>247</v>
      </c>
      <c r="K388" s="26" t="s">
        <v>288</v>
      </c>
      <c r="L388" s="26" t="s">
        <v>241</v>
      </c>
      <c r="M388" s="21" t="s">
        <v>288</v>
      </c>
      <c r="N388" s="21" t="s">
        <v>227</v>
      </c>
      <c r="O388" s="21" t="s">
        <v>203</v>
      </c>
      <c r="P388" s="19" t="s">
        <v>273</v>
      </c>
      <c r="Q388" s="19" t="s">
        <v>315</v>
      </c>
      <c r="R388" s="19" t="s">
        <v>227</v>
      </c>
      <c r="S388" s="30" t="s">
        <v>266</v>
      </c>
      <c r="T388" s="19"/>
      <c r="U388" s="19"/>
      <c r="V388" s="30"/>
      <c r="W388" s="19"/>
      <c r="X388" s="19"/>
      <c r="Y388" s="30"/>
      <c r="Z388" s="19"/>
      <c r="AA388" s="19"/>
      <c r="AB388" s="30"/>
      <c r="AC388" s="19"/>
      <c r="AD388" s="19"/>
      <c r="AE388" s="19"/>
      <c r="AF388" s="19"/>
      <c r="AG388" s="19"/>
      <c r="AH388" s="19"/>
      <c r="AI388" s="19"/>
      <c r="AJ388" s="19"/>
      <c r="AK388" s="19"/>
      <c r="AL388" s="19"/>
      <c r="AM388" s="19"/>
      <c r="AN388" s="19"/>
      <c r="AO388" s="19"/>
      <c r="AP388" s="19"/>
      <c r="AQ388" s="19"/>
      <c r="AR388" s="19"/>
      <c r="AS388" s="19"/>
      <c r="AT388" s="19"/>
      <c r="AU388" s="19"/>
      <c r="AV388" s="19"/>
      <c r="AW388" s="19"/>
    </row>
    <row r="389" spans="1:79" x14ac:dyDescent="0.2">
      <c r="A389" s="21" t="s">
        <v>298</v>
      </c>
      <c r="B389" s="21" t="s">
        <v>227</v>
      </c>
      <c r="C389" s="141" t="s">
        <v>273</v>
      </c>
      <c r="D389" s="19" t="s">
        <v>1225</v>
      </c>
      <c r="E389" s="20">
        <v>34760</v>
      </c>
      <c r="F389" s="19" t="s">
        <v>405</v>
      </c>
      <c r="G389" s="19" t="s">
        <v>1226</v>
      </c>
      <c r="H389" s="21" t="s">
        <v>326</v>
      </c>
      <c r="I389" s="21" t="s">
        <v>145</v>
      </c>
      <c r="J389" s="18" t="s">
        <v>273</v>
      </c>
      <c r="K389" s="26" t="s">
        <v>315</v>
      </c>
      <c r="L389" s="26" t="s">
        <v>735</v>
      </c>
      <c r="M389" s="21" t="s">
        <v>329</v>
      </c>
      <c r="N389" s="21" t="s">
        <v>227</v>
      </c>
      <c r="O389" s="21" t="s">
        <v>317</v>
      </c>
      <c r="P389" s="19" t="s">
        <v>314</v>
      </c>
      <c r="Q389" s="19" t="s">
        <v>284</v>
      </c>
      <c r="R389" s="19" t="s">
        <v>101</v>
      </c>
      <c r="S389" s="19" t="s">
        <v>1227</v>
      </c>
      <c r="T389" s="19" t="s">
        <v>329</v>
      </c>
      <c r="U389" s="19" t="s">
        <v>227</v>
      </c>
      <c r="V389" s="19" t="s">
        <v>314</v>
      </c>
      <c r="W389" s="19" t="s">
        <v>329</v>
      </c>
      <c r="X389" s="19" t="s">
        <v>227</v>
      </c>
      <c r="Y389" s="19" t="s">
        <v>241</v>
      </c>
      <c r="Z389" s="19" t="s">
        <v>329</v>
      </c>
      <c r="AA389" s="19" t="s">
        <v>227</v>
      </c>
      <c r="AB389" s="19" t="s">
        <v>241</v>
      </c>
      <c r="AC389" s="19">
        <v>0</v>
      </c>
      <c r="AD389" s="19">
        <v>0</v>
      </c>
      <c r="AE389" s="19">
        <v>0</v>
      </c>
      <c r="AF389" s="19">
        <v>0</v>
      </c>
      <c r="AG389" s="19">
        <v>0</v>
      </c>
      <c r="AH389" s="19">
        <v>0</v>
      </c>
      <c r="AI389" s="19">
        <v>0</v>
      </c>
      <c r="AJ389" s="19">
        <v>0</v>
      </c>
      <c r="AK389" s="19">
        <v>0</v>
      </c>
      <c r="AL389" s="19">
        <v>0</v>
      </c>
      <c r="AM389" s="19">
        <v>0</v>
      </c>
      <c r="AN389" s="19">
        <v>0</v>
      </c>
      <c r="AO389" s="19">
        <v>0</v>
      </c>
      <c r="AP389" s="19">
        <v>0</v>
      </c>
      <c r="AQ389" s="19">
        <v>0</v>
      </c>
      <c r="AR389" s="19">
        <v>0</v>
      </c>
      <c r="AS389" s="19">
        <v>0</v>
      </c>
      <c r="AT389" s="19">
        <v>0</v>
      </c>
      <c r="AU389" s="19">
        <v>0</v>
      </c>
      <c r="AV389" s="19">
        <v>0</v>
      </c>
      <c r="AW389" s="19">
        <v>0</v>
      </c>
      <c r="AX389" s="19"/>
      <c r="AY389" s="19"/>
      <c r="AZ389" s="19"/>
      <c r="BA389" s="19"/>
      <c r="BB389" s="19"/>
      <c r="BC389" s="19"/>
      <c r="BD389" s="19"/>
      <c r="BE389" s="19"/>
      <c r="BF389" s="19"/>
      <c r="BG389" s="19"/>
      <c r="BH389" s="19"/>
      <c r="BI389" s="19"/>
      <c r="BJ389" s="19"/>
      <c r="BK389" s="19"/>
      <c r="BL389" s="19"/>
      <c r="BM389" s="19"/>
      <c r="BN389" s="19"/>
      <c r="BO389" s="19"/>
      <c r="BP389" s="19"/>
      <c r="BQ389" s="19"/>
      <c r="BR389" s="19"/>
      <c r="BS389" s="19"/>
      <c r="BT389" s="19"/>
      <c r="BU389" s="19"/>
      <c r="BV389" s="19"/>
      <c r="BW389" s="19"/>
      <c r="BX389" s="19"/>
    </row>
    <row r="390" spans="1:79" s="19" customFormat="1" x14ac:dyDescent="0.2">
      <c r="A390" s="21" t="s">
        <v>315</v>
      </c>
      <c r="B390" s="21" t="s">
        <v>432</v>
      </c>
      <c r="C390" s="141" t="s">
        <v>266</v>
      </c>
      <c r="D390" s="19" t="s">
        <v>1233</v>
      </c>
      <c r="E390" s="20">
        <v>35191</v>
      </c>
      <c r="F390" s="19" t="s">
        <v>548</v>
      </c>
      <c r="G390" s="19" t="s">
        <v>1234</v>
      </c>
      <c r="H390" s="21" t="s">
        <v>302</v>
      </c>
      <c r="I390" s="21" t="s">
        <v>429</v>
      </c>
      <c r="J390" s="18" t="s">
        <v>780</v>
      </c>
      <c r="K390" s="26" t="s">
        <v>298</v>
      </c>
      <c r="L390" s="26" t="s">
        <v>339</v>
      </c>
      <c r="M390" s="21" t="s">
        <v>288</v>
      </c>
      <c r="N390" s="21" t="s">
        <v>434</v>
      </c>
      <c r="O390" s="21" t="s">
        <v>228</v>
      </c>
      <c r="P390" s="19" t="s">
        <v>201</v>
      </c>
      <c r="Q390" s="19" t="s">
        <v>238</v>
      </c>
      <c r="R390" s="19" t="s">
        <v>434</v>
      </c>
      <c r="S390" s="19" t="s">
        <v>1235</v>
      </c>
      <c r="T390" s="19" t="s">
        <v>315</v>
      </c>
      <c r="U390" s="19" t="s">
        <v>434</v>
      </c>
      <c r="V390" s="19" t="s">
        <v>754</v>
      </c>
    </row>
    <row r="391" spans="1:79" x14ac:dyDescent="0.2">
      <c r="A391" s="26" t="s">
        <v>329</v>
      </c>
      <c r="B391" s="26" t="s">
        <v>81</v>
      </c>
      <c r="C391" s="142" t="s">
        <v>241</v>
      </c>
      <c r="D391" s="19" t="s">
        <v>1221</v>
      </c>
      <c r="E391" s="27">
        <v>36508</v>
      </c>
      <c r="F391" s="28" t="s">
        <v>348</v>
      </c>
      <c r="G391" s="28" t="s">
        <v>180</v>
      </c>
      <c r="H391" s="26" t="s">
        <v>284</v>
      </c>
      <c r="I391" s="26" t="s">
        <v>84</v>
      </c>
      <c r="J391" s="18" t="s">
        <v>228</v>
      </c>
      <c r="K391" s="26" t="s">
        <v>284</v>
      </c>
      <c r="L391" s="26" t="s">
        <v>228</v>
      </c>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row>
    <row r="392" spans="1:79" s="25" customFormat="1" x14ac:dyDescent="0.2">
      <c r="A392" s="21" t="s">
        <v>329</v>
      </c>
      <c r="B392" s="21" t="s">
        <v>118</v>
      </c>
      <c r="C392" s="141" t="s">
        <v>241</v>
      </c>
      <c r="D392" s="26" t="s">
        <v>1228</v>
      </c>
      <c r="E392" s="27">
        <v>34274</v>
      </c>
      <c r="F392" s="26" t="s">
        <v>452</v>
      </c>
      <c r="G392" s="26" t="s">
        <v>554</v>
      </c>
      <c r="H392" s="21" t="s">
        <v>238</v>
      </c>
      <c r="I392" s="21" t="s">
        <v>123</v>
      </c>
      <c r="J392" s="18" t="s">
        <v>266</v>
      </c>
      <c r="K392" s="26" t="s">
        <v>376</v>
      </c>
      <c r="L392" s="26"/>
      <c r="M392" s="21" t="s">
        <v>329</v>
      </c>
      <c r="N392" s="21" t="s">
        <v>432</v>
      </c>
      <c r="O392" s="21" t="s">
        <v>241</v>
      </c>
      <c r="P392" s="26" t="s">
        <v>339</v>
      </c>
      <c r="Q392" s="27"/>
      <c r="R392" s="27"/>
      <c r="S392" s="27"/>
      <c r="T392" s="27"/>
      <c r="U392" s="29"/>
      <c r="AX392" s="19"/>
      <c r="AY392" s="19"/>
      <c r="AZ392" s="19"/>
      <c r="BA392" s="19"/>
      <c r="BB392" s="19"/>
      <c r="BC392" s="19"/>
      <c r="BD392" s="19"/>
      <c r="BE392" s="19"/>
      <c r="BF392" s="19"/>
      <c r="BG392" s="19"/>
      <c r="BH392" s="19"/>
      <c r="BI392" s="19"/>
      <c r="BJ392" s="19"/>
      <c r="BK392" s="19"/>
      <c r="BL392" s="19"/>
      <c r="BM392" s="19"/>
      <c r="BN392" s="19"/>
      <c r="BO392" s="19"/>
      <c r="BP392" s="19"/>
      <c r="BQ392" s="19"/>
      <c r="BR392" s="19"/>
      <c r="BS392" s="19"/>
      <c r="BT392" s="19"/>
      <c r="BU392" s="19"/>
      <c r="BV392" s="19"/>
      <c r="BW392" s="19"/>
      <c r="BX392" s="19"/>
      <c r="BY392" s="19"/>
      <c r="BZ392" s="19"/>
      <c r="CA392" s="19"/>
    </row>
    <row r="393" spans="1:79" x14ac:dyDescent="0.2">
      <c r="A393" s="44"/>
      <c r="B393" s="44"/>
      <c r="C393" s="141"/>
      <c r="D393" s="19" t="s">
        <v>1231</v>
      </c>
      <c r="E393" s="20">
        <v>35591</v>
      </c>
      <c r="F393" s="19" t="s">
        <v>230</v>
      </c>
      <c r="G393" s="19" t="s">
        <v>1232</v>
      </c>
      <c r="H393" s="44" t="s">
        <v>238</v>
      </c>
      <c r="I393" s="44" t="s">
        <v>285</v>
      </c>
      <c r="J393" s="18" t="s">
        <v>241</v>
      </c>
      <c r="K393" s="26" t="s">
        <v>315</v>
      </c>
      <c r="L393" s="26" t="s">
        <v>291</v>
      </c>
      <c r="M393" s="44" t="s">
        <v>288</v>
      </c>
      <c r="N393" s="44" t="s">
        <v>261</v>
      </c>
      <c r="O393" s="44" t="s">
        <v>339</v>
      </c>
      <c r="P393" s="19" t="s">
        <v>754</v>
      </c>
      <c r="Q393" s="19" t="s">
        <v>288</v>
      </c>
      <c r="R393" s="19" t="s">
        <v>261</v>
      </c>
      <c r="S393" s="19" t="s">
        <v>576</v>
      </c>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row>
    <row r="394" spans="1:79" s="19" customFormat="1" x14ac:dyDescent="0.2">
      <c r="A394" s="33"/>
      <c r="B394" s="33"/>
      <c r="C394" s="141"/>
      <c r="D394" t="s">
        <v>1236</v>
      </c>
      <c r="E394" s="40">
        <v>37728</v>
      </c>
      <c r="F394" t="s">
        <v>1237</v>
      </c>
      <c r="G394"/>
      <c r="H394" s="33" t="s">
        <v>302</v>
      </c>
      <c r="I394" s="33" t="s">
        <v>123</v>
      </c>
      <c r="J394" s="18" t="s">
        <v>193</v>
      </c>
      <c r="K394" t="str">
        <f>IF(ISBLANK(VLOOKUP(TRIM(D394),ALL_SOMIFA!$A$1:$V$2721,8,FALSE)),"",IF(ISERROR(VLOOKUP(TRIM(D394),ALL_SOMIFA!$A$1:$V$2721,8,FALSE))," ",VLOOKUP(TRIM(D394),ALL_SOMIFA!$A$1:$V$2721,8,FALSE)))</f>
        <v xml:space="preserve"> </v>
      </c>
      <c r="L394" t="str">
        <f>IF(ISBLANK(VLOOKUP(TRIM(D394),ALL_SOMIFA!$A$1:$V$2721,9,FALSE)),"",IF(ISERROR(VLOOKUP(TRIM(D394),ALL_SOMIFA!$A$1:$V$2721,9,FALSE))," ",VLOOKUP(TRIM(D394),ALL_SOMIFA!$A$1:$V$2721,9,FALSE)))</f>
        <v xml:space="preserve"> </v>
      </c>
      <c r="M394" s="33" t="str">
        <f>IF(ISBLANK(VLOOKUP(TRIM(D394),ALL_SOMIFA!$A$1:$V$2721,10,FALSE)),"",IF(ISERROR(VLOOKUP(TRIM(D394),ALL_SOMIFA!$A$1:$V$2721,10,FALSE))," ",VLOOKUP(TRIM(D394),ALL_SOMIFA!$A$1:$V$2721,10,FALSE)))</f>
        <v xml:space="preserve"> </v>
      </c>
      <c r="N394" s="33" t="str">
        <f>IF(ISBLANK(VLOOKUP(TRIM(D394),ALL_SOMIFA!$A$1:$V$2721,11,FALSE)),"",IF(ISERROR(VLOOKUP(TRIM(D394),ALL_SOMIFA!$A$1:$V$2721,11,FALSE))," ",VLOOKUP(TRIM(D394),ALL_SOMIFA!$A$1:$V$2721,11,FALSE)))</f>
        <v xml:space="preserve"> </v>
      </c>
      <c r="O394" s="33" t="str">
        <f>IF(ISBLANK(VLOOKUP(TRIM(D394),ALL_SOMIFA!$A$1:$V$2721,12,FALSE)),"",IF(ISERROR(VLOOKUP(TRIM(D394),ALL_SOMIFA!$A$1:$V$2721,12,FALSE))," ",VLOOKUP(TRIM(D394),ALL_SOMIFA!$A$1:$V$2721,12,FALSE)))</f>
        <v xml:space="preserve"> </v>
      </c>
      <c r="P394" t="str">
        <f>IF(ISBLANK(VLOOKUP(TRIM(D394),ALL_SOMIFA!$A$1:$V$2721,13,FALSE)),"",IF(ISERROR(VLOOKUP(TRIM(D394),ALL_SOMIFA!$A$1:$V$2721,13,FALSE))," ",VLOOKUP(TRIM(D394),ALL_SOMIFA!$A$1:$V$2721,13,FALSE)))</f>
        <v xml:space="preserve"> </v>
      </c>
      <c r="Q394" t="str">
        <f>IF(ISBLANK(VLOOKUP(TRIM(D394),ALL_SOMIFA!$A$1:$V$2721,14,FALSE)),"",IF(ISERROR(VLOOKUP(TRIM(D394),ALL_SOMIFA!$A$1:$V$2721,14,FALSE))," ",VLOOKUP(TRIM(D394),ALL_SOMIFA!$A$1:$V$2721,14,FALSE)))</f>
        <v xml:space="preserve"> </v>
      </c>
      <c r="R394" t="str">
        <f>IF(ISBLANK(VLOOKUP(TRIM(D394),ALL_SOMIFA!$A$1:$V$2721,15,FALSE)),"",IF(ISERROR(VLOOKUP(TRIM(D394),ALL_SOMIFA!$A$1:$V$2721,15,FALSE))," ",VLOOKUP(TRIM(D394),ALL_SOMIFA!$A$1:$V$2721,15,FALSE)))</f>
        <v xml:space="preserve"> </v>
      </c>
      <c r="S394" t="str">
        <f>IF(ISBLANK(VLOOKUP(TRIM(D394),ALL_SOMIFA!$A$1:$V$2721,16,FALSE)),"",IF(ISERROR(VLOOKUP(TRIM(D394),ALL_SOMIFA!$A$1:$V$2721,16,FALSE))," ",VLOOKUP(TRIM(D394),ALL_SOMIFA!$A$1:$V$2721,16,FALSE)))</f>
        <v xml:space="preserve"> </v>
      </c>
      <c r="T394" t="str">
        <f>IF(ISBLANK(VLOOKUP(TRIM(D394),ALL_SOMIFA!$A$1:$V$2721,17,FALSE)),"",IF(ISERROR(VLOOKUP(TRIM(D394),ALL_SOMIFA!$A$1:$V$2721,17,FALSE))," ",VLOOKUP(TRIM(D394),ALL_SOMIFA!$A$1:$V$2721,17,FALSE)))</f>
        <v xml:space="preserve"> </v>
      </c>
      <c r="U394" t="str">
        <f>IF(ISBLANK(VLOOKUP(TRIM(D394),ALL_SOMIFA!$A$1:$V$2721,18,FALSE)),"",IF(ISERROR(VLOOKUP(TRIM(D394),ALL_SOMIFA!$A$1:$V$2721,18,FALSE))," ",VLOOKUP(TRIM(D394),ALL_SOMIFA!$A$1:$V$2721,18,FALSE)))</f>
        <v xml:space="preserve"> </v>
      </c>
      <c r="V394" t="str">
        <f>IF(ISBLANK(VLOOKUP(TRIM(D394),ALL_SOMIFA!$A$1:$V$2721,19,FALSE)),"",IF(ISERROR(VLOOKUP(TRIM(D394),ALL_SOMIFA!$A$1:$V$2721,19,FALSE))," ",VLOOKUP(TRIM(D394),ALL_SOMIFA!$A$1:$V$2721,19,FALSE)))</f>
        <v xml:space="preserve"> </v>
      </c>
      <c r="W394" t="str">
        <f>IF(ISBLANK(VLOOKUP(TRIM(D394),ALL_SOMIFA!$A$1:$V$2721,20,FALSE)),"",IF(ISERROR(VLOOKUP(TRIM(D394),ALL_SOMIFA!$A$1:$V$2721,20,FALSE))," ",VLOOKUP(TRIM(D394),ALL_SOMIFA!$A$1:$V$2721,20,FALSE)))</f>
        <v xml:space="preserve"> </v>
      </c>
      <c r="X394" t="str">
        <f>IF(ISBLANK(VLOOKUP(TRIM(D394),ALL_SOMIFA!$A$1:$V$2721,21,FALSE)),"",IF(ISERROR(VLOOKUP(TRIM(D394),ALL_SOMIFA!$A$1:$V$2721,21,FALSE))," ",VLOOKUP(TRIM(D394),ALL_SOMIFA!$A$1:$V$2721,21,FALSE)))</f>
        <v xml:space="preserve"> </v>
      </c>
      <c r="Y394" t="str">
        <f>IF(ISBLANK(VLOOKUP(TRIM(D394),ALL_SOMIFA!$A$1:$V$2721,22,FALSE)),"",IF(ISERROR(VLOOKUP(TRIM(D394),ALL_SOMIFA!$A$1:$V$2721,22,FALSE))," ",VLOOKUP(TRIM(D394),ALL_SOMIFA!$A$1:$V$2721,22,FALSE)))</f>
        <v xml:space="preserve"> </v>
      </c>
      <c r="Z394"/>
      <c r="AA394"/>
      <c r="AB394"/>
      <c r="AC394"/>
      <c r="AD394"/>
      <c r="AE394"/>
      <c r="AF394"/>
      <c r="AG394"/>
      <c r="AH394"/>
      <c r="AI394"/>
      <c r="AJ394"/>
      <c r="AK394"/>
      <c r="AL394"/>
      <c r="AM394"/>
      <c r="AN394"/>
      <c r="AO394"/>
      <c r="AP394"/>
      <c r="AQ394"/>
      <c r="AR394"/>
      <c r="AS394"/>
      <c r="AT394"/>
      <c r="AU394"/>
      <c r="AV394"/>
      <c r="AW394"/>
      <c r="AX394"/>
      <c r="AY394"/>
      <c r="AZ394"/>
      <c r="BA394"/>
      <c r="BB394"/>
      <c r="BC394"/>
      <c r="BD394"/>
      <c r="BE394"/>
      <c r="BF394"/>
      <c r="BG394"/>
      <c r="BH394"/>
      <c r="BI394"/>
      <c r="BJ394"/>
      <c r="BK394"/>
      <c r="BL394"/>
      <c r="BM394"/>
      <c r="BN394"/>
      <c r="BO394"/>
      <c r="BP394"/>
      <c r="BQ394"/>
      <c r="BR394"/>
      <c r="BS394"/>
      <c r="BT394"/>
      <c r="BU394"/>
      <c r="BV394"/>
      <c r="BW394"/>
      <c r="BX394"/>
      <c r="BY394"/>
      <c r="BZ394"/>
      <c r="CA394"/>
    </row>
    <row r="395" spans="1:79" s="19" customFormat="1" x14ac:dyDescent="0.2">
      <c r="C395" s="141"/>
      <c r="E395" s="39"/>
      <c r="J395" s="18"/>
      <c r="L395"/>
    </row>
    <row r="396" spans="1:79" x14ac:dyDescent="0.2">
      <c r="A396" s="44" t="s">
        <v>332</v>
      </c>
      <c r="B396" s="44" t="s">
        <v>556</v>
      </c>
      <c r="C396" s="141" t="s">
        <v>1254</v>
      </c>
      <c r="D396" s="19" t="s">
        <v>1255</v>
      </c>
      <c r="E396" s="20">
        <v>35994</v>
      </c>
      <c r="F396" s="19" t="s">
        <v>1256</v>
      </c>
      <c r="G396" s="19" t="s">
        <v>1257</v>
      </c>
      <c r="H396" s="44" t="s">
        <v>332</v>
      </c>
      <c r="I396" s="44" t="s">
        <v>91</v>
      </c>
      <c r="J396" s="18" t="s">
        <v>604</v>
      </c>
      <c r="K396" s="26" t="s">
        <v>808</v>
      </c>
      <c r="L396" s="26" t="s">
        <v>341</v>
      </c>
      <c r="M396" s="44" t="s">
        <v>345</v>
      </c>
      <c r="N396" s="44" t="s">
        <v>177</v>
      </c>
      <c r="O396" s="44" t="s">
        <v>364</v>
      </c>
      <c r="P396" s="19" t="s">
        <v>1246</v>
      </c>
      <c r="Q396" s="19" t="s">
        <v>189</v>
      </c>
      <c r="R396" s="19"/>
      <c r="S396" s="19"/>
      <c r="T396" s="19" t="s">
        <v>345</v>
      </c>
      <c r="U396" s="19" t="s">
        <v>177</v>
      </c>
      <c r="V396" s="19" t="s">
        <v>605</v>
      </c>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row>
    <row r="397" spans="1:79" s="19" customFormat="1" ht="12.75" customHeight="1" x14ac:dyDescent="0.2">
      <c r="A397" s="21" t="s">
        <v>351</v>
      </c>
      <c r="B397" s="21" t="s">
        <v>215</v>
      </c>
      <c r="C397" s="141" t="s">
        <v>1249</v>
      </c>
      <c r="D397" s="19" t="s">
        <v>1250</v>
      </c>
      <c r="E397" s="20">
        <v>35646</v>
      </c>
      <c r="F397" s="19" t="s">
        <v>121</v>
      </c>
      <c r="G397" s="19" t="s">
        <v>1251</v>
      </c>
      <c r="H397" s="21" t="s">
        <v>370</v>
      </c>
      <c r="I397" s="21" t="s">
        <v>220</v>
      </c>
      <c r="J397" s="18" t="s">
        <v>604</v>
      </c>
      <c r="K397" s="26" t="s">
        <v>345</v>
      </c>
      <c r="L397" s="26" t="s">
        <v>333</v>
      </c>
      <c r="M397" s="21" t="s">
        <v>332</v>
      </c>
      <c r="N397" s="21" t="s">
        <v>207</v>
      </c>
      <c r="O397" s="21" t="s">
        <v>357</v>
      </c>
      <c r="P397" s="19" t="s">
        <v>333</v>
      </c>
      <c r="Q397" s="19" t="s">
        <v>1252</v>
      </c>
      <c r="R397" s="19" t="s">
        <v>213</v>
      </c>
      <c r="S397" s="19" t="s">
        <v>1253</v>
      </c>
      <c r="T397" s="19" t="s">
        <v>1252</v>
      </c>
      <c r="U397" s="19" t="s">
        <v>213</v>
      </c>
      <c r="V397" s="19" t="s">
        <v>1253</v>
      </c>
      <c r="BY397" s="25"/>
      <c r="BZ397" s="25"/>
      <c r="CA397" s="25"/>
    </row>
    <row r="398" spans="1:79" x14ac:dyDescent="0.2">
      <c r="A398" s="19" t="s">
        <v>279</v>
      </c>
      <c r="B398" s="26" t="s">
        <v>434</v>
      </c>
      <c r="C398" s="142" t="s">
        <v>1243</v>
      </c>
      <c r="D398" s="19" t="s">
        <v>1244</v>
      </c>
      <c r="E398" s="27">
        <v>35867</v>
      </c>
      <c r="F398" s="28" t="s">
        <v>98</v>
      </c>
      <c r="G398" s="28" t="s">
        <v>268</v>
      </c>
      <c r="H398" s="19" t="s">
        <v>808</v>
      </c>
      <c r="I398" s="26" t="s">
        <v>239</v>
      </c>
      <c r="J398" s="18" t="s">
        <v>568</v>
      </c>
      <c r="K398" s="26" t="s">
        <v>345</v>
      </c>
      <c r="L398" s="26" t="s">
        <v>1245</v>
      </c>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c r="BZ398" s="19"/>
      <c r="CA398" s="19"/>
    </row>
    <row r="399" spans="1:79" s="25" customFormat="1" x14ac:dyDescent="0.2">
      <c r="A399" s="33" t="s">
        <v>379</v>
      </c>
      <c r="B399" s="33" t="s">
        <v>316</v>
      </c>
      <c r="C399" s="142" t="s">
        <v>798</v>
      </c>
      <c r="D399" t="s">
        <v>1241</v>
      </c>
      <c r="E399" s="40">
        <v>36880</v>
      </c>
      <c r="F399" t="s">
        <v>1242</v>
      </c>
      <c r="G399" s="19" t="s">
        <v>295</v>
      </c>
      <c r="H399" s="33" t="s">
        <v>345</v>
      </c>
      <c r="I399" s="33" t="s">
        <v>116</v>
      </c>
      <c r="J399" s="18" t="s">
        <v>798</v>
      </c>
      <c r="K399" t="str">
        <f>IF(ISBLANK(VLOOKUP(TRIM(D399),ALL_SOMIFA!$A$1:$V$2721,8,FALSE)),"",IF(ISERROR(VLOOKUP(TRIM(D399),ALL_SOMIFA!$A$1:$V$2721,8,FALSE))," ",VLOOKUP(TRIM(D399),ALL_SOMIFA!$A$1:$V$2721,8,FALSE)))</f>
        <v xml:space="preserve"> </v>
      </c>
      <c r="L399" t="str">
        <f>IF(ISBLANK(VLOOKUP(TRIM(D399),ALL_SOMIFA!$A$1:$V$2721,9,FALSE)),"",IF(ISERROR(VLOOKUP(TRIM(D399),ALL_SOMIFA!$A$1:$V$2721,9,FALSE))," ",VLOOKUP(TRIM(D399),ALL_SOMIFA!$A$1:$V$2721,9,FALSE)))</f>
        <v xml:space="preserve"> </v>
      </c>
      <c r="M399" s="33" t="str">
        <f>IF(ISBLANK(VLOOKUP(TRIM(D399),ALL_SOMIFA!$A$1:$V$2721,10,FALSE)),"",IF(ISERROR(VLOOKUP(TRIM(D399),ALL_SOMIFA!$A$1:$V$2721,10,FALSE))," ",VLOOKUP(TRIM(D399),ALL_SOMIFA!$A$1:$V$2721,10,FALSE)))</f>
        <v xml:space="preserve"> </v>
      </c>
      <c r="N399" s="33" t="str">
        <f>IF(ISBLANK(VLOOKUP(TRIM(D399),ALL_SOMIFA!$A$1:$V$2721,11,FALSE)),"",IF(ISERROR(VLOOKUP(TRIM(D399),ALL_SOMIFA!$A$1:$V$2721,11,FALSE))," ",VLOOKUP(TRIM(D399),ALL_SOMIFA!$A$1:$V$2721,11,FALSE)))</f>
        <v xml:space="preserve"> </v>
      </c>
      <c r="O399" s="33" t="str">
        <f>IF(ISBLANK(VLOOKUP(TRIM(D399),ALL_SOMIFA!$A$1:$V$2721,12,FALSE)),"",IF(ISERROR(VLOOKUP(TRIM(D399),ALL_SOMIFA!$A$1:$V$2721,12,FALSE))," ",VLOOKUP(TRIM(D399),ALL_SOMIFA!$A$1:$V$2721,12,FALSE)))</f>
        <v xml:space="preserve"> </v>
      </c>
      <c r="P399" t="str">
        <f>IF(ISBLANK(VLOOKUP(TRIM(D399),ALL_SOMIFA!$A$1:$V$2721,13,FALSE)),"",IF(ISERROR(VLOOKUP(TRIM(D399),ALL_SOMIFA!$A$1:$V$2721,13,FALSE))," ",VLOOKUP(TRIM(D399),ALL_SOMIFA!$A$1:$V$2721,13,FALSE)))</f>
        <v xml:space="preserve"> </v>
      </c>
      <c r="Q399" t="str">
        <f>IF(ISBLANK(VLOOKUP(TRIM(D399),ALL_SOMIFA!$A$1:$V$2721,14,FALSE)),"",IF(ISERROR(VLOOKUP(TRIM(D399),ALL_SOMIFA!$A$1:$V$2721,14,FALSE))," ",VLOOKUP(TRIM(D399),ALL_SOMIFA!$A$1:$V$2721,14,FALSE)))</f>
        <v xml:space="preserve"> </v>
      </c>
      <c r="R399" t="str">
        <f>IF(ISBLANK(VLOOKUP(TRIM(D399),ALL_SOMIFA!$A$1:$V$2721,15,FALSE)),"",IF(ISERROR(VLOOKUP(TRIM(D399),ALL_SOMIFA!$A$1:$V$2721,15,FALSE))," ",VLOOKUP(TRIM(D399),ALL_SOMIFA!$A$1:$V$2721,15,FALSE)))</f>
        <v xml:space="preserve"> </v>
      </c>
      <c r="S399" t="str">
        <f>IF(ISBLANK(VLOOKUP(TRIM(D399),ALL_SOMIFA!$A$1:$V$2721,16,FALSE)),"",IF(ISERROR(VLOOKUP(TRIM(D399),ALL_SOMIFA!$A$1:$V$2721,16,FALSE))," ",VLOOKUP(TRIM(D399),ALL_SOMIFA!$A$1:$V$2721,16,FALSE)))</f>
        <v xml:space="preserve"> </v>
      </c>
      <c r="T399" t="str">
        <f>IF(ISBLANK(VLOOKUP(TRIM(D399),ALL_SOMIFA!$A$1:$V$2721,17,FALSE)),"",IF(ISERROR(VLOOKUP(TRIM(D399),ALL_SOMIFA!$A$1:$V$2721,17,FALSE))," ",VLOOKUP(TRIM(D399),ALL_SOMIFA!$A$1:$V$2721,17,FALSE)))</f>
        <v xml:space="preserve"> </v>
      </c>
      <c r="U399" t="str">
        <f>IF(ISBLANK(VLOOKUP(TRIM(D399),ALL_SOMIFA!$A$1:$V$2721,18,FALSE)),"",IF(ISERROR(VLOOKUP(TRIM(D399),ALL_SOMIFA!$A$1:$V$2721,18,FALSE))," ",VLOOKUP(TRIM(D399),ALL_SOMIFA!$A$1:$V$2721,18,FALSE)))</f>
        <v xml:space="preserve"> </v>
      </c>
      <c r="V399" t="str">
        <f>IF(ISBLANK(VLOOKUP(TRIM(D399),ALL_SOMIFA!$A$1:$V$2721,19,FALSE)),"",IF(ISERROR(VLOOKUP(TRIM(D399),ALL_SOMIFA!$A$1:$V$2721,19,FALSE))," ",VLOOKUP(TRIM(D399),ALL_SOMIFA!$A$1:$V$2721,19,FALSE)))</f>
        <v xml:space="preserve"> </v>
      </c>
      <c r="W399" t="str">
        <f>IF(ISBLANK(VLOOKUP(TRIM(D399),ALL_SOMIFA!$A$1:$V$2721,20,FALSE)),"",IF(ISERROR(VLOOKUP(TRIM(D399),ALL_SOMIFA!$A$1:$V$2721,20,FALSE))," ",VLOOKUP(TRIM(D399),ALL_SOMIFA!$A$1:$V$2721,20,FALSE)))</f>
        <v xml:space="preserve"> </v>
      </c>
      <c r="X399" t="str">
        <f>IF(ISBLANK(VLOOKUP(TRIM(D399),ALL_SOMIFA!$A$1:$V$2721,21,FALSE)),"",IF(ISERROR(VLOOKUP(TRIM(D399),ALL_SOMIFA!$A$1:$V$2721,21,FALSE))," ",VLOOKUP(TRIM(D399),ALL_SOMIFA!$A$1:$V$2721,21,FALSE)))</f>
        <v xml:space="preserve"> </v>
      </c>
      <c r="Y399" t="str">
        <f>IF(ISBLANK(VLOOKUP(TRIM(D399),ALL_SOMIFA!$A$1:$V$2721,22,FALSE)),"",IF(ISERROR(VLOOKUP(TRIM(D399),ALL_SOMIFA!$A$1:$V$2721,22,FALSE))," ",VLOOKUP(TRIM(D399),ALL_SOMIFA!$A$1:$V$2721,22,FALSE)))</f>
        <v xml:space="preserve"> </v>
      </c>
      <c r="Z399"/>
      <c r="AA399"/>
      <c r="AB399"/>
      <c r="AC399"/>
      <c r="AD399"/>
      <c r="AE399"/>
      <c r="AF399"/>
      <c r="AG399"/>
      <c r="AH399"/>
      <c r="AI399"/>
      <c r="AJ399"/>
      <c r="AK399"/>
      <c r="AL399"/>
      <c r="AM399"/>
      <c r="AN399"/>
      <c r="AO399"/>
      <c r="AP399"/>
      <c r="AQ399"/>
      <c r="AR399"/>
      <c r="AS399"/>
      <c r="AT399"/>
      <c r="AU399"/>
      <c r="AV399"/>
      <c r="AW399"/>
      <c r="AX399"/>
      <c r="AY399"/>
      <c r="AZ399"/>
      <c r="BA399"/>
      <c r="BB399"/>
      <c r="BC399"/>
      <c r="BD399"/>
      <c r="BE399"/>
      <c r="BF399"/>
      <c r="BG399"/>
      <c r="BH399"/>
      <c r="BI399"/>
      <c r="BJ399"/>
      <c r="BK399"/>
      <c r="BL399"/>
      <c r="BM399"/>
      <c r="BN399"/>
      <c r="BO399"/>
      <c r="BP399"/>
      <c r="BQ399"/>
      <c r="BR399"/>
      <c r="BS399"/>
      <c r="BT399"/>
      <c r="BU399"/>
      <c r="BV399"/>
      <c r="BW399"/>
      <c r="BX399"/>
      <c r="BY399"/>
      <c r="BZ399"/>
      <c r="CA399"/>
    </row>
    <row r="400" spans="1:79" x14ac:dyDescent="0.2">
      <c r="A400" t="s">
        <v>419</v>
      </c>
      <c r="B400" t="s">
        <v>170</v>
      </c>
      <c r="C400" s="142" t="s">
        <v>1246</v>
      </c>
      <c r="D400" t="s">
        <v>1247</v>
      </c>
      <c r="E400" s="40">
        <v>37653</v>
      </c>
      <c r="F400" t="s">
        <v>1248</v>
      </c>
      <c r="G400" s="19" t="s">
        <v>144</v>
      </c>
      <c r="H400" t="s">
        <v>345</v>
      </c>
      <c r="I400" t="s">
        <v>175</v>
      </c>
      <c r="J400" s="18" t="s">
        <v>1246</v>
      </c>
      <c r="K400" t="str">
        <f>IF(ISBLANK(VLOOKUP(TRIM(D400),ALL_SOMIFA!$A$1:$V$2721,8,FALSE)),"",IF(ISERROR(VLOOKUP(TRIM(D400),ALL_SOMIFA!$A$1:$V$2721,8,FALSE))," ",VLOOKUP(TRIM(D400),ALL_SOMIFA!$A$1:$V$2721,8,FALSE)))</f>
        <v xml:space="preserve"> </v>
      </c>
      <c r="L400" t="str">
        <f>IF(ISBLANK(VLOOKUP(TRIM(D400),ALL_SOMIFA!$A$1:$V$2721,9,FALSE)),"",IF(ISERROR(VLOOKUP(TRIM(D400),ALL_SOMIFA!$A$1:$V$2721,9,FALSE))," ",VLOOKUP(TRIM(D400),ALL_SOMIFA!$A$1:$V$2721,9,FALSE)))</f>
        <v xml:space="preserve"> </v>
      </c>
      <c r="M400" t="str">
        <f>IF(ISBLANK(VLOOKUP(TRIM(D400),ALL_SOMIFA!$A$1:$V$2721,10,FALSE)),"",IF(ISERROR(VLOOKUP(TRIM(D400),ALL_SOMIFA!$A$1:$V$2721,10,FALSE))," ",VLOOKUP(TRIM(D400),ALL_SOMIFA!$A$1:$V$2721,10,FALSE)))</f>
        <v xml:space="preserve"> </v>
      </c>
      <c r="N400" t="str">
        <f>IF(ISBLANK(VLOOKUP(TRIM(D400),ALL_SOMIFA!$A$1:$V$2721,11,FALSE)),"",IF(ISERROR(VLOOKUP(TRIM(D400),ALL_SOMIFA!$A$1:$V$2721,11,FALSE))," ",VLOOKUP(TRIM(D400),ALL_SOMIFA!$A$1:$V$2721,11,FALSE)))</f>
        <v xml:space="preserve"> </v>
      </c>
      <c r="O400" t="str">
        <f>IF(ISBLANK(VLOOKUP(TRIM(D400),ALL_SOMIFA!$A$1:$V$2721,12,FALSE)),"",IF(ISERROR(VLOOKUP(TRIM(D400),ALL_SOMIFA!$A$1:$V$2721,12,FALSE))," ",VLOOKUP(TRIM(D400),ALL_SOMIFA!$A$1:$V$2721,12,FALSE)))</f>
        <v xml:space="preserve"> </v>
      </c>
      <c r="P400" t="str">
        <f>IF(ISBLANK(VLOOKUP(TRIM(D400),ALL_SOMIFA!$A$1:$V$2721,13,FALSE)),"",IF(ISERROR(VLOOKUP(TRIM(D400),ALL_SOMIFA!$A$1:$V$2721,13,FALSE))," ",VLOOKUP(TRIM(D400),ALL_SOMIFA!$A$1:$V$2721,13,FALSE)))</f>
        <v xml:space="preserve"> </v>
      </c>
      <c r="Q400" t="str">
        <f>IF(ISBLANK(VLOOKUP(TRIM(D400),ALL_SOMIFA!$A$1:$V$2721,14,FALSE)),"",IF(ISERROR(VLOOKUP(TRIM(D400),ALL_SOMIFA!$A$1:$V$2721,14,FALSE))," ",VLOOKUP(TRIM(D400),ALL_SOMIFA!$A$1:$V$2721,14,FALSE)))</f>
        <v xml:space="preserve"> </v>
      </c>
      <c r="R400" t="str">
        <f>IF(ISBLANK(VLOOKUP(TRIM(D400),ALL_SOMIFA!$A$1:$V$2721,15,FALSE)),"",IF(ISERROR(VLOOKUP(TRIM(D400),ALL_SOMIFA!$A$1:$V$2721,15,FALSE))," ",VLOOKUP(TRIM(D400),ALL_SOMIFA!$A$1:$V$2721,15,FALSE)))</f>
        <v xml:space="preserve"> </v>
      </c>
      <c r="S400" t="str">
        <f>IF(ISBLANK(VLOOKUP(TRIM(D400),ALL_SOMIFA!$A$1:$V$2721,16,FALSE)),"",IF(ISERROR(VLOOKUP(TRIM(D400),ALL_SOMIFA!$A$1:$V$2721,16,FALSE))," ",VLOOKUP(TRIM(D400),ALL_SOMIFA!$A$1:$V$2721,16,FALSE)))</f>
        <v xml:space="preserve"> </v>
      </c>
      <c r="T400" t="str">
        <f>IF(ISBLANK(VLOOKUP(TRIM(D400),ALL_SOMIFA!$A$1:$V$2721,17,FALSE)),"",IF(ISERROR(VLOOKUP(TRIM(D400),ALL_SOMIFA!$A$1:$V$2721,17,FALSE))," ",VLOOKUP(TRIM(D400),ALL_SOMIFA!$A$1:$V$2721,17,FALSE)))</f>
        <v xml:space="preserve"> </v>
      </c>
      <c r="U400" t="str">
        <f>IF(ISBLANK(VLOOKUP(TRIM(D400),ALL_SOMIFA!$A$1:$V$2721,18,FALSE)),"",IF(ISERROR(VLOOKUP(TRIM(D400),ALL_SOMIFA!$A$1:$V$2721,18,FALSE))," ",VLOOKUP(TRIM(D400),ALL_SOMIFA!$A$1:$V$2721,18,FALSE)))</f>
        <v xml:space="preserve"> </v>
      </c>
      <c r="V400" t="str">
        <f>IF(ISBLANK(VLOOKUP(TRIM(D400),ALL_SOMIFA!$A$1:$V$2721,19,FALSE)),"",IF(ISERROR(VLOOKUP(TRIM(D400),ALL_SOMIFA!$A$1:$V$2721,19,FALSE))," ",VLOOKUP(TRIM(D400),ALL_SOMIFA!$A$1:$V$2721,19,FALSE)))</f>
        <v xml:space="preserve"> </v>
      </c>
      <c r="W400" t="str">
        <f>IF(ISBLANK(VLOOKUP(TRIM(D400),ALL_SOMIFA!$A$1:$V$2721,20,FALSE)),"",IF(ISERROR(VLOOKUP(TRIM(D400),ALL_SOMIFA!$A$1:$V$2721,20,FALSE))," ",VLOOKUP(TRIM(D400),ALL_SOMIFA!$A$1:$V$2721,20,FALSE)))</f>
        <v xml:space="preserve"> </v>
      </c>
      <c r="X400" t="str">
        <f>IF(ISBLANK(VLOOKUP(TRIM(D400),ALL_SOMIFA!$A$1:$V$2721,21,FALSE)),"",IF(ISERROR(VLOOKUP(TRIM(D400),ALL_SOMIFA!$A$1:$V$2721,21,FALSE))," ",VLOOKUP(TRIM(D400),ALL_SOMIFA!$A$1:$V$2721,21,FALSE)))</f>
        <v xml:space="preserve"> </v>
      </c>
      <c r="Y400" t="str">
        <f>IF(ISBLANK(VLOOKUP(TRIM(D400),ALL_SOMIFA!$A$1:$V$2721,22,FALSE)),"",IF(ISERROR(VLOOKUP(TRIM(D400),ALL_SOMIFA!$A$1:$V$2721,22,FALSE))," ",VLOOKUP(TRIM(D400),ALL_SOMIFA!$A$1:$V$2721,22,FALSE)))</f>
        <v xml:space="preserve"> </v>
      </c>
    </row>
    <row r="401" spans="1:79" x14ac:dyDescent="0.2">
      <c r="A401" t="s">
        <v>370</v>
      </c>
      <c r="B401" t="s">
        <v>556</v>
      </c>
      <c r="C401" s="141" t="s">
        <v>359</v>
      </c>
      <c r="D401" t="s">
        <v>1258</v>
      </c>
      <c r="E401" s="40">
        <v>37029</v>
      </c>
      <c r="F401" t="s">
        <v>477</v>
      </c>
      <c r="G401" s="19" t="s">
        <v>506</v>
      </c>
      <c r="H401" t="s">
        <v>367</v>
      </c>
      <c r="I401" t="s">
        <v>91</v>
      </c>
      <c r="J401" s="18" t="s">
        <v>359</v>
      </c>
      <c r="K401" t="str">
        <f>IF(ISBLANK(VLOOKUP(TRIM(D401),ALL_SOMIFA!$A$1:$V$2721,8,FALSE)),"",IF(ISERROR(VLOOKUP(TRIM(D401),ALL_SOMIFA!$A$1:$V$2721,8,FALSE))," ",VLOOKUP(TRIM(D401),ALL_SOMIFA!$A$1:$V$2721,8,FALSE)))</f>
        <v xml:space="preserve"> </v>
      </c>
      <c r="L401" t="str">
        <f>IF(ISBLANK(VLOOKUP(TRIM(D401),ALL_SOMIFA!$A$1:$V$2721,9,FALSE)),"",IF(ISERROR(VLOOKUP(TRIM(D401),ALL_SOMIFA!$A$1:$V$2721,9,FALSE))," ",VLOOKUP(TRIM(D401),ALL_SOMIFA!$A$1:$V$2721,9,FALSE)))</f>
        <v xml:space="preserve"> </v>
      </c>
      <c r="M401" t="str">
        <f>IF(ISBLANK(VLOOKUP(TRIM(D401),ALL_SOMIFA!$A$1:$V$2721,10,FALSE)),"",IF(ISERROR(VLOOKUP(TRIM(D401),ALL_SOMIFA!$A$1:$V$2721,10,FALSE))," ",VLOOKUP(TRIM(D401),ALL_SOMIFA!$A$1:$V$2721,10,FALSE)))</f>
        <v xml:space="preserve"> </v>
      </c>
      <c r="N401" t="str">
        <f>IF(ISBLANK(VLOOKUP(TRIM(D401),ALL_SOMIFA!$A$1:$V$2721,11,FALSE)),"",IF(ISERROR(VLOOKUP(TRIM(D401),ALL_SOMIFA!$A$1:$V$2721,11,FALSE))," ",VLOOKUP(TRIM(D401),ALL_SOMIFA!$A$1:$V$2721,11,FALSE)))</f>
        <v xml:space="preserve"> </v>
      </c>
      <c r="O401" t="str">
        <f>IF(ISBLANK(VLOOKUP(TRIM(D401),ALL_SOMIFA!$A$1:$V$2721,12,FALSE)),"",IF(ISERROR(VLOOKUP(TRIM(D401),ALL_SOMIFA!$A$1:$V$2721,12,FALSE))," ",VLOOKUP(TRIM(D401),ALL_SOMIFA!$A$1:$V$2721,12,FALSE)))</f>
        <v xml:space="preserve"> </v>
      </c>
      <c r="P401" t="str">
        <f>IF(ISBLANK(VLOOKUP(TRIM(D401),ALL_SOMIFA!$A$1:$V$2721,13,FALSE)),"",IF(ISERROR(VLOOKUP(TRIM(D401),ALL_SOMIFA!$A$1:$V$2721,13,FALSE))," ",VLOOKUP(TRIM(D401),ALL_SOMIFA!$A$1:$V$2721,13,FALSE)))</f>
        <v xml:space="preserve"> </v>
      </c>
      <c r="Q401" t="str">
        <f>IF(ISBLANK(VLOOKUP(TRIM(D401),ALL_SOMIFA!$A$1:$V$2721,14,FALSE)),"",IF(ISERROR(VLOOKUP(TRIM(D401),ALL_SOMIFA!$A$1:$V$2721,14,FALSE))," ",VLOOKUP(TRIM(D401),ALL_SOMIFA!$A$1:$V$2721,14,FALSE)))</f>
        <v xml:space="preserve"> </v>
      </c>
      <c r="R401" t="str">
        <f>IF(ISBLANK(VLOOKUP(TRIM(D401),ALL_SOMIFA!$A$1:$V$2721,15,FALSE)),"",IF(ISERROR(VLOOKUP(TRIM(D401),ALL_SOMIFA!$A$1:$V$2721,15,FALSE))," ",VLOOKUP(TRIM(D401),ALL_SOMIFA!$A$1:$V$2721,15,FALSE)))</f>
        <v xml:space="preserve"> </v>
      </c>
      <c r="S401" t="str">
        <f>IF(ISBLANK(VLOOKUP(TRIM(D401),ALL_SOMIFA!$A$1:$V$2721,16,FALSE)),"",IF(ISERROR(VLOOKUP(TRIM(D401),ALL_SOMIFA!$A$1:$V$2721,16,FALSE))," ",VLOOKUP(TRIM(D401),ALL_SOMIFA!$A$1:$V$2721,16,FALSE)))</f>
        <v xml:space="preserve"> </v>
      </c>
      <c r="T401" t="str">
        <f>IF(ISBLANK(VLOOKUP(TRIM(D401),ALL_SOMIFA!$A$1:$V$2721,17,FALSE)),"",IF(ISERROR(VLOOKUP(TRIM(D401),ALL_SOMIFA!$A$1:$V$2721,17,FALSE))," ",VLOOKUP(TRIM(D401),ALL_SOMIFA!$A$1:$V$2721,17,FALSE)))</f>
        <v xml:space="preserve"> </v>
      </c>
      <c r="U401" t="str">
        <f>IF(ISBLANK(VLOOKUP(TRIM(D401),ALL_SOMIFA!$A$1:$V$2721,18,FALSE)),"",IF(ISERROR(VLOOKUP(TRIM(D401),ALL_SOMIFA!$A$1:$V$2721,18,FALSE))," ",VLOOKUP(TRIM(D401),ALL_SOMIFA!$A$1:$V$2721,18,FALSE)))</f>
        <v xml:space="preserve"> </v>
      </c>
      <c r="V401" t="str">
        <f>IF(ISBLANK(VLOOKUP(TRIM(D401),ALL_SOMIFA!$A$1:$V$2721,19,FALSE)),"",IF(ISERROR(VLOOKUP(TRIM(D401),ALL_SOMIFA!$A$1:$V$2721,19,FALSE))," ",VLOOKUP(TRIM(D401),ALL_SOMIFA!$A$1:$V$2721,19,FALSE)))</f>
        <v xml:space="preserve"> </v>
      </c>
      <c r="W401" t="str">
        <f>IF(ISBLANK(VLOOKUP(TRIM(D401),ALL_SOMIFA!$A$1:$V$2721,20,FALSE)),"",IF(ISERROR(VLOOKUP(TRIM(D401),ALL_SOMIFA!$A$1:$V$2721,20,FALSE))," ",VLOOKUP(TRIM(D401),ALL_SOMIFA!$A$1:$V$2721,20,FALSE)))</f>
        <v xml:space="preserve"> </v>
      </c>
      <c r="X401" t="str">
        <f>IF(ISBLANK(VLOOKUP(TRIM(D401),ALL_SOMIFA!$A$1:$V$2721,21,FALSE)),"",IF(ISERROR(VLOOKUP(TRIM(D401),ALL_SOMIFA!$A$1:$V$2721,21,FALSE))," ",VLOOKUP(TRIM(D401),ALL_SOMIFA!$A$1:$V$2721,21,FALSE)))</f>
        <v xml:space="preserve"> </v>
      </c>
      <c r="Y401" t="str">
        <f>IF(ISBLANK(VLOOKUP(TRIM(D401),ALL_SOMIFA!$A$1:$V$2721,22,FALSE)),"",IF(ISERROR(VLOOKUP(TRIM(D401),ALL_SOMIFA!$A$1:$V$2721,22,FALSE))," ",VLOOKUP(TRIM(D401),ALL_SOMIFA!$A$1:$V$2721,22,FALSE)))</f>
        <v xml:space="preserve"> </v>
      </c>
    </row>
    <row r="402" spans="1:79" s="25" customFormat="1" x14ac:dyDescent="0.2">
      <c r="A402" s="21" t="s">
        <v>379</v>
      </c>
      <c r="B402" s="21" t="s">
        <v>134</v>
      </c>
      <c r="C402" s="141" t="s">
        <v>1259</v>
      </c>
      <c r="D402" s="19" t="s">
        <v>1260</v>
      </c>
      <c r="E402" s="20">
        <v>32593</v>
      </c>
      <c r="F402" s="19" t="s">
        <v>1261</v>
      </c>
      <c r="G402" s="19" t="s">
        <v>1262</v>
      </c>
      <c r="H402" s="21" t="s">
        <v>296</v>
      </c>
      <c r="I402" s="21" t="s">
        <v>145</v>
      </c>
      <c r="J402" s="18" t="s">
        <v>1263</v>
      </c>
      <c r="K402" s="26" t="s">
        <v>379</v>
      </c>
      <c r="L402" s="26" t="s">
        <v>341</v>
      </c>
      <c r="M402" s="21" t="s">
        <v>332</v>
      </c>
      <c r="N402" s="21" t="s">
        <v>140</v>
      </c>
      <c r="O402" s="21" t="s">
        <v>1264</v>
      </c>
      <c r="P402" s="19" t="s">
        <v>813</v>
      </c>
      <c r="Q402" s="19" t="s">
        <v>189</v>
      </c>
      <c r="R402" s="19"/>
      <c r="S402" s="19"/>
      <c r="T402" s="19" t="s">
        <v>279</v>
      </c>
      <c r="U402" s="19" t="s">
        <v>123</v>
      </c>
      <c r="V402" s="19" t="s">
        <v>1105</v>
      </c>
      <c r="W402" s="19" t="s">
        <v>279</v>
      </c>
      <c r="X402" s="19" t="s">
        <v>123</v>
      </c>
      <c r="Y402" s="19" t="s">
        <v>810</v>
      </c>
      <c r="Z402" s="19" t="s">
        <v>279</v>
      </c>
      <c r="AA402" s="19" t="s">
        <v>123</v>
      </c>
      <c r="AB402" s="19" t="s">
        <v>1265</v>
      </c>
      <c r="AC402" s="19" t="s">
        <v>279</v>
      </c>
      <c r="AD402" s="19" t="s">
        <v>123</v>
      </c>
      <c r="AE402" s="19" t="s">
        <v>1266</v>
      </c>
      <c r="AF402" s="19" t="s">
        <v>279</v>
      </c>
      <c r="AG402" s="19" t="s">
        <v>123</v>
      </c>
      <c r="AH402" s="19" t="s">
        <v>1267</v>
      </c>
      <c r="AI402" s="19" t="s">
        <v>279</v>
      </c>
      <c r="AJ402" s="19" t="s">
        <v>123</v>
      </c>
      <c r="AK402" s="19" t="s">
        <v>1267</v>
      </c>
      <c r="AL402" s="19" t="s">
        <v>332</v>
      </c>
      <c r="AM402" s="19" t="s">
        <v>123</v>
      </c>
      <c r="AN402" s="19" t="s">
        <v>1267</v>
      </c>
      <c r="AO402" s="19" t="s">
        <v>332</v>
      </c>
      <c r="AP402" s="19" t="s">
        <v>123</v>
      </c>
      <c r="AQ402" s="19" t="s">
        <v>1268</v>
      </c>
      <c r="AR402" s="19" t="s">
        <v>332</v>
      </c>
      <c r="AS402" s="19" t="s">
        <v>123</v>
      </c>
      <c r="AT402" s="19" t="s">
        <v>1269</v>
      </c>
      <c r="AU402" s="19"/>
      <c r="AV402" s="19"/>
      <c r="AW402" s="19"/>
    </row>
    <row r="403" spans="1:79" x14ac:dyDescent="0.2">
      <c r="A403" s="19"/>
      <c r="B403" s="19"/>
      <c r="C403" s="141"/>
      <c r="D403" s="19"/>
      <c r="E403" s="39"/>
      <c r="F403" s="19"/>
      <c r="G403" s="19"/>
      <c r="H403" s="19"/>
      <c r="I403" s="19"/>
      <c r="J403" s="18"/>
      <c r="L403"/>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19"/>
      <c r="AR403" s="19"/>
      <c r="AS403" s="19"/>
      <c r="AT403" s="19"/>
      <c r="AU403" s="19"/>
      <c r="AV403" s="19"/>
      <c r="AW403" s="19"/>
    </row>
    <row r="404" spans="1:79" s="25" customFormat="1" ht="12.75" customHeight="1" x14ac:dyDescent="0.2">
      <c r="A404" s="21" t="s">
        <v>1282</v>
      </c>
      <c r="B404" s="21" t="s">
        <v>215</v>
      </c>
      <c r="C404" s="141" t="s">
        <v>1283</v>
      </c>
      <c r="D404" s="22" t="s">
        <v>1284</v>
      </c>
      <c r="E404" s="23">
        <v>36314</v>
      </c>
      <c r="F404" s="24" t="s">
        <v>90</v>
      </c>
      <c r="G404" s="22" t="s">
        <v>90</v>
      </c>
      <c r="H404" s="21" t="s">
        <v>399</v>
      </c>
      <c r="I404" s="21" t="s">
        <v>220</v>
      </c>
      <c r="J404" s="18" t="s">
        <v>393</v>
      </c>
      <c r="K404" s="26" t="s">
        <v>409</v>
      </c>
      <c r="L404" s="26" t="s">
        <v>433</v>
      </c>
      <c r="M404" s="21" t="s">
        <v>384</v>
      </c>
      <c r="N404" s="21" t="s">
        <v>215</v>
      </c>
      <c r="O404" s="21" t="s">
        <v>433</v>
      </c>
      <c r="BY404" s="19"/>
      <c r="BZ404" s="19"/>
      <c r="CA404" s="19"/>
    </row>
    <row r="405" spans="1:79" x14ac:dyDescent="0.2">
      <c r="A405" s="31" t="s">
        <v>386</v>
      </c>
      <c r="B405" s="32" t="s">
        <v>316</v>
      </c>
      <c r="C405" s="142" t="s">
        <v>167</v>
      </c>
      <c r="D405" s="19" t="s">
        <v>1270</v>
      </c>
      <c r="E405" s="27">
        <v>36871</v>
      </c>
      <c r="F405" s="28" t="s">
        <v>1271</v>
      </c>
      <c r="G405" s="28" t="s">
        <v>1272</v>
      </c>
      <c r="H405" s="31" t="s">
        <v>402</v>
      </c>
      <c r="I405" s="32" t="s">
        <v>116</v>
      </c>
      <c r="J405" s="18" t="s">
        <v>167</v>
      </c>
      <c r="K405" s="26" t="s">
        <v>386</v>
      </c>
      <c r="L405" s="26" t="s">
        <v>167</v>
      </c>
      <c r="M405" s="33"/>
      <c r="N405" s="33"/>
      <c r="O405" s="33"/>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row>
    <row r="406" spans="1:79" s="25" customFormat="1" ht="12.75" customHeight="1" x14ac:dyDescent="0.2">
      <c r="A406" s="21" t="s">
        <v>386</v>
      </c>
      <c r="B406" s="21" t="s">
        <v>227</v>
      </c>
      <c r="C406" s="141" t="s">
        <v>393</v>
      </c>
      <c r="D406" s="22" t="s">
        <v>1279</v>
      </c>
      <c r="E406" s="23">
        <v>36396</v>
      </c>
      <c r="F406" s="24" t="s">
        <v>187</v>
      </c>
      <c r="G406" s="22" t="s">
        <v>934</v>
      </c>
      <c r="H406" s="21" t="s">
        <v>402</v>
      </c>
      <c r="I406" s="21" t="s">
        <v>101</v>
      </c>
      <c r="J406" s="18" t="s">
        <v>141</v>
      </c>
      <c r="K406" s="26" t="s">
        <v>384</v>
      </c>
      <c r="L406" s="26" t="s">
        <v>398</v>
      </c>
      <c r="M406" s="21" t="s">
        <v>397</v>
      </c>
      <c r="N406" s="21" t="s">
        <v>227</v>
      </c>
      <c r="O406" s="21" t="s">
        <v>398</v>
      </c>
    </row>
    <row r="407" spans="1:79" x14ac:dyDescent="0.2">
      <c r="A407" s="34" t="s">
        <v>1126</v>
      </c>
      <c r="B407" s="34" t="s">
        <v>324</v>
      </c>
      <c r="C407" s="141" t="s">
        <v>1273</v>
      </c>
      <c r="D407" s="19" t="s">
        <v>1274</v>
      </c>
      <c r="E407" s="20">
        <v>33991</v>
      </c>
      <c r="F407" s="19" t="s">
        <v>1275</v>
      </c>
      <c r="G407" s="19" t="s">
        <v>1276</v>
      </c>
      <c r="H407" s="34" t="s">
        <v>384</v>
      </c>
      <c r="I407" s="34" t="s">
        <v>549</v>
      </c>
      <c r="J407" s="18" t="s">
        <v>408</v>
      </c>
      <c r="K407" s="26" t="s">
        <v>402</v>
      </c>
      <c r="L407" s="26" t="s">
        <v>433</v>
      </c>
      <c r="M407" s="34" t="s">
        <v>384</v>
      </c>
      <c r="N407" s="34" t="s">
        <v>316</v>
      </c>
      <c r="O407" s="34" t="s">
        <v>833</v>
      </c>
      <c r="P407" s="19" t="s">
        <v>622</v>
      </c>
      <c r="Q407" s="19" t="s">
        <v>384</v>
      </c>
      <c r="R407" s="19" t="s">
        <v>316</v>
      </c>
      <c r="S407" s="19" t="s">
        <v>1277</v>
      </c>
      <c r="T407" s="19" t="s">
        <v>384</v>
      </c>
      <c r="U407" s="19" t="s">
        <v>316</v>
      </c>
      <c r="V407" s="19" t="s">
        <v>408</v>
      </c>
      <c r="W407" s="19" t="s">
        <v>409</v>
      </c>
      <c r="X407" s="19" t="s">
        <v>118</v>
      </c>
      <c r="Y407" s="19" t="s">
        <v>389</v>
      </c>
      <c r="Z407" s="19" t="s">
        <v>1278</v>
      </c>
      <c r="AA407" s="19" t="s">
        <v>118</v>
      </c>
      <c r="AB407" s="19" t="s">
        <v>141</v>
      </c>
      <c r="AC407" s="19" t="s">
        <v>397</v>
      </c>
      <c r="AD407" s="19" t="s">
        <v>118</v>
      </c>
      <c r="AE407" s="19" t="s">
        <v>412</v>
      </c>
      <c r="AF407" s="19" t="s">
        <v>397</v>
      </c>
      <c r="AG407" s="19" t="s">
        <v>118</v>
      </c>
      <c r="AH407" s="19" t="s">
        <v>398</v>
      </c>
      <c r="AI407" s="19" t="s">
        <v>397</v>
      </c>
      <c r="AJ407" s="19" t="s">
        <v>118</v>
      </c>
      <c r="AK407" s="19" t="s">
        <v>398</v>
      </c>
      <c r="AL407" s="19">
        <v>0</v>
      </c>
      <c r="AM407" s="19">
        <v>0</v>
      </c>
      <c r="AN407" s="19">
        <v>0</v>
      </c>
      <c r="AO407" s="19">
        <v>0</v>
      </c>
      <c r="AP407" s="19">
        <v>0</v>
      </c>
      <c r="AQ407" s="19">
        <v>0</v>
      </c>
      <c r="AR407" s="19">
        <v>0</v>
      </c>
      <c r="AS407" s="19">
        <v>0</v>
      </c>
      <c r="AT407" s="19">
        <v>0</v>
      </c>
      <c r="AU407" s="19">
        <v>0</v>
      </c>
      <c r="AV407" s="19">
        <v>0</v>
      </c>
      <c r="AW407" s="19">
        <v>0</v>
      </c>
      <c r="AX407" s="19"/>
      <c r="AY407" s="19"/>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row>
    <row r="408" spans="1:79" s="19" customFormat="1" ht="12.75" customHeight="1" x14ac:dyDescent="0.2">
      <c r="A408" s="33" t="s">
        <v>399</v>
      </c>
      <c r="B408" s="33" t="s">
        <v>185</v>
      </c>
      <c r="C408" s="141" t="s">
        <v>141</v>
      </c>
      <c r="D408" t="s">
        <v>1280</v>
      </c>
      <c r="E408" s="40">
        <v>37504</v>
      </c>
      <c r="F408" t="s">
        <v>1281</v>
      </c>
      <c r="G408" s="22" t="s">
        <v>180</v>
      </c>
      <c r="H408" s="33" t="s">
        <v>409</v>
      </c>
      <c r="I408" s="33" t="s">
        <v>368</v>
      </c>
      <c r="J408" s="18" t="s">
        <v>406</v>
      </c>
      <c r="K408" t="str">
        <f>IF(ISBLANK(VLOOKUP(TRIM(D408),ALL_SOMIFA!$A$1:$V$2721,8,FALSE)),"",IF(ISERROR(VLOOKUP(TRIM(D408),ALL_SOMIFA!$A$1:$V$2721,8,FALSE))," ",VLOOKUP(TRIM(D408),ALL_SOMIFA!$A$1:$V$2721,8,FALSE)))</f>
        <v xml:space="preserve"> </v>
      </c>
      <c r="L408" t="str">
        <f>IF(ISBLANK(VLOOKUP(TRIM(D408),ALL_SOMIFA!$A$1:$V$2721,9,FALSE)),"",IF(ISERROR(VLOOKUP(TRIM(D408),ALL_SOMIFA!$A$1:$V$2721,9,FALSE))," ",VLOOKUP(TRIM(D408),ALL_SOMIFA!$A$1:$V$2721,9,FALSE)))</f>
        <v xml:space="preserve"> </v>
      </c>
      <c r="M408" s="33" t="str">
        <f>IF(ISBLANK(VLOOKUP(TRIM(D408),ALL_SOMIFA!$A$1:$V$2721,10,FALSE)),"",IF(ISERROR(VLOOKUP(TRIM(D408),ALL_SOMIFA!$A$1:$V$2721,10,FALSE))," ",VLOOKUP(TRIM(D408),ALL_SOMIFA!$A$1:$V$2721,10,FALSE)))</f>
        <v xml:space="preserve"> </v>
      </c>
      <c r="N408" s="33" t="str">
        <f>IF(ISBLANK(VLOOKUP(TRIM(D408),ALL_SOMIFA!$A$1:$V$2721,11,FALSE)),"",IF(ISERROR(VLOOKUP(TRIM(D408),ALL_SOMIFA!$A$1:$V$2721,11,FALSE))," ",VLOOKUP(TRIM(D408),ALL_SOMIFA!$A$1:$V$2721,11,FALSE)))</f>
        <v xml:space="preserve"> </v>
      </c>
      <c r="O408" s="33" t="str">
        <f>IF(ISBLANK(VLOOKUP(TRIM(D408),ALL_SOMIFA!$A$1:$V$2721,12,FALSE)),"",IF(ISERROR(VLOOKUP(TRIM(D408),ALL_SOMIFA!$A$1:$V$2721,12,FALSE))," ",VLOOKUP(TRIM(D408),ALL_SOMIFA!$A$1:$V$2721,12,FALSE)))</f>
        <v xml:space="preserve"> </v>
      </c>
      <c r="P408" t="str">
        <f>IF(ISBLANK(VLOOKUP(TRIM(D408),ALL_SOMIFA!$A$1:$V$2721,13,FALSE)),"",IF(ISERROR(VLOOKUP(TRIM(D408),ALL_SOMIFA!$A$1:$V$2721,13,FALSE))," ",VLOOKUP(TRIM(D408),ALL_SOMIFA!$A$1:$V$2721,13,FALSE)))</f>
        <v xml:space="preserve"> </v>
      </c>
      <c r="Q408" t="str">
        <f>IF(ISBLANK(VLOOKUP(TRIM(D408),ALL_SOMIFA!$A$1:$V$2721,14,FALSE)),"",IF(ISERROR(VLOOKUP(TRIM(D408),ALL_SOMIFA!$A$1:$V$2721,14,FALSE))," ",VLOOKUP(TRIM(D408),ALL_SOMIFA!$A$1:$V$2721,14,FALSE)))</f>
        <v xml:space="preserve"> </v>
      </c>
      <c r="R408" t="str">
        <f>IF(ISBLANK(VLOOKUP(TRIM(D408),ALL_SOMIFA!$A$1:$V$2721,15,FALSE)),"",IF(ISERROR(VLOOKUP(TRIM(D408),ALL_SOMIFA!$A$1:$V$2721,15,FALSE))," ",VLOOKUP(TRIM(D408),ALL_SOMIFA!$A$1:$V$2721,15,FALSE)))</f>
        <v xml:space="preserve"> </v>
      </c>
      <c r="S408" t="str">
        <f>IF(ISBLANK(VLOOKUP(TRIM(D408),ALL_SOMIFA!$A$1:$V$2721,16,FALSE)),"",IF(ISERROR(VLOOKUP(TRIM(D408),ALL_SOMIFA!$A$1:$V$2721,16,FALSE))," ",VLOOKUP(TRIM(D408),ALL_SOMIFA!$A$1:$V$2721,16,FALSE)))</f>
        <v xml:space="preserve"> </v>
      </c>
      <c r="T408" t="str">
        <f>IF(ISBLANK(VLOOKUP(TRIM(D408),ALL_SOMIFA!$A$1:$V$2721,17,FALSE)),"",IF(ISERROR(VLOOKUP(TRIM(D408),ALL_SOMIFA!$A$1:$V$2721,17,FALSE))," ",VLOOKUP(TRIM(D408),ALL_SOMIFA!$A$1:$V$2721,17,FALSE)))</f>
        <v xml:space="preserve"> </v>
      </c>
      <c r="U408" t="str">
        <f>IF(ISBLANK(VLOOKUP(TRIM(D408),ALL_SOMIFA!$A$1:$V$2721,18,FALSE)),"",IF(ISERROR(VLOOKUP(TRIM(D408),ALL_SOMIFA!$A$1:$V$2721,18,FALSE))," ",VLOOKUP(TRIM(D408),ALL_SOMIFA!$A$1:$V$2721,18,FALSE)))</f>
        <v xml:space="preserve"> </v>
      </c>
      <c r="V408" t="str">
        <f>IF(ISBLANK(VLOOKUP(TRIM(D408),ALL_SOMIFA!$A$1:$V$2721,19,FALSE)),"",IF(ISERROR(VLOOKUP(TRIM(D408),ALL_SOMIFA!$A$1:$V$2721,19,FALSE))," ",VLOOKUP(TRIM(D408),ALL_SOMIFA!$A$1:$V$2721,19,FALSE)))</f>
        <v xml:space="preserve"> </v>
      </c>
      <c r="W408" t="str">
        <f>IF(ISBLANK(VLOOKUP(TRIM(D408),ALL_SOMIFA!$A$1:$V$2721,20,FALSE)),"",IF(ISERROR(VLOOKUP(TRIM(D408),ALL_SOMIFA!$A$1:$V$2721,20,FALSE))," ",VLOOKUP(TRIM(D408),ALL_SOMIFA!$A$1:$V$2721,20,FALSE)))</f>
        <v xml:space="preserve"> </v>
      </c>
      <c r="X408" t="str">
        <f>IF(ISBLANK(VLOOKUP(TRIM(D408),ALL_SOMIFA!$A$1:$V$2721,21,FALSE)),"",IF(ISERROR(VLOOKUP(TRIM(D408),ALL_SOMIFA!$A$1:$V$2721,21,FALSE))," ",VLOOKUP(TRIM(D408),ALL_SOMIFA!$A$1:$V$2721,21,FALSE)))</f>
        <v xml:space="preserve"> </v>
      </c>
      <c r="Y408" t="str">
        <f>IF(ISBLANK(VLOOKUP(TRIM(D408),ALL_SOMIFA!$A$1:$V$2721,22,FALSE)),"",IF(ISERROR(VLOOKUP(TRIM(D408),ALL_SOMIFA!$A$1:$V$2721,22,FALSE))," ",VLOOKUP(TRIM(D408),ALL_SOMIFA!$A$1:$V$2721,22,FALSE)))</f>
        <v xml:space="preserve"> </v>
      </c>
      <c r="Z408"/>
      <c r="AA408"/>
      <c r="AB408"/>
      <c r="AC408"/>
      <c r="AD408"/>
      <c r="AE408"/>
      <c r="AF408"/>
      <c r="AG408"/>
      <c r="AH408"/>
      <c r="AI408"/>
      <c r="AJ408"/>
      <c r="AK408"/>
      <c r="AL408"/>
      <c r="AM408"/>
      <c r="AN408"/>
      <c r="AO408"/>
      <c r="AP408"/>
      <c r="AQ408"/>
      <c r="AR408"/>
      <c r="AS408"/>
      <c r="AT408"/>
      <c r="AU408"/>
      <c r="AV408"/>
      <c r="AW408"/>
      <c r="AX408"/>
      <c r="AY408"/>
      <c r="AZ408"/>
      <c r="BA408"/>
      <c r="BB408"/>
      <c r="BC408"/>
      <c r="BD408"/>
      <c r="BE408"/>
      <c r="BF408"/>
      <c r="BG408"/>
      <c r="BH408"/>
      <c r="BI408"/>
      <c r="BJ408"/>
      <c r="BK408"/>
      <c r="BL408"/>
      <c r="BM408"/>
      <c r="BN408"/>
      <c r="BO408"/>
      <c r="BP408"/>
      <c r="BQ408"/>
      <c r="BR408"/>
      <c r="BS408"/>
      <c r="BT408"/>
      <c r="BU408"/>
      <c r="BV408"/>
      <c r="BW408"/>
      <c r="BX408"/>
      <c r="BY408"/>
      <c r="BZ408"/>
      <c r="CA408"/>
    </row>
    <row r="409" spans="1:79" s="25" customFormat="1" x14ac:dyDescent="0.2">
      <c r="A409" s="33" t="s">
        <v>399</v>
      </c>
      <c r="B409" s="33" t="s">
        <v>170</v>
      </c>
      <c r="C409" s="141" t="s">
        <v>141</v>
      </c>
      <c r="D409" t="s">
        <v>1287</v>
      </c>
      <c r="E409" s="40">
        <v>37516</v>
      </c>
      <c r="F409" t="s">
        <v>1288</v>
      </c>
      <c r="G409" s="100" t="s">
        <v>719</v>
      </c>
      <c r="H409" s="33" t="s">
        <v>397</v>
      </c>
      <c r="I409" s="33" t="s">
        <v>175</v>
      </c>
      <c r="J409" s="18" t="s">
        <v>412</v>
      </c>
      <c r="K409" t="str">
        <f>IF(ISBLANK(VLOOKUP(TRIM(D409),ALL_SOMIFA!$A$1:$V$2721,8,FALSE)),"",IF(ISERROR(VLOOKUP(TRIM(D409),ALL_SOMIFA!$A$1:$V$2721,8,FALSE))," ",VLOOKUP(TRIM(D409),ALL_SOMIFA!$A$1:$V$2721,8,FALSE)))</f>
        <v xml:space="preserve"> </v>
      </c>
      <c r="L409" t="str">
        <f>IF(ISBLANK(VLOOKUP(TRIM(D409),ALL_SOMIFA!$A$1:$V$2721,9,FALSE)),"",IF(ISERROR(VLOOKUP(TRIM(D409),ALL_SOMIFA!$A$1:$V$2721,9,FALSE))," ",VLOOKUP(TRIM(D409),ALL_SOMIFA!$A$1:$V$2721,9,FALSE)))</f>
        <v xml:space="preserve"> </v>
      </c>
      <c r="M409" s="33" t="str">
        <f>IF(ISBLANK(VLOOKUP(TRIM(D409),ALL_SOMIFA!$A$1:$V$2721,10,FALSE)),"",IF(ISERROR(VLOOKUP(TRIM(D409),ALL_SOMIFA!$A$1:$V$2721,10,FALSE))," ",VLOOKUP(TRIM(D409),ALL_SOMIFA!$A$1:$V$2721,10,FALSE)))</f>
        <v xml:space="preserve"> </v>
      </c>
      <c r="N409" s="33" t="str">
        <f>IF(ISBLANK(VLOOKUP(TRIM(D409),ALL_SOMIFA!$A$1:$V$2721,11,FALSE)),"",IF(ISERROR(VLOOKUP(TRIM(D409),ALL_SOMIFA!$A$1:$V$2721,11,FALSE))," ",VLOOKUP(TRIM(D409),ALL_SOMIFA!$A$1:$V$2721,11,FALSE)))</f>
        <v xml:space="preserve"> </v>
      </c>
      <c r="O409" s="33" t="str">
        <f>IF(ISBLANK(VLOOKUP(TRIM(D409),ALL_SOMIFA!$A$1:$V$2721,12,FALSE)),"",IF(ISERROR(VLOOKUP(TRIM(D409),ALL_SOMIFA!$A$1:$V$2721,12,FALSE))," ",VLOOKUP(TRIM(D409),ALL_SOMIFA!$A$1:$V$2721,12,FALSE)))</f>
        <v xml:space="preserve"> </v>
      </c>
      <c r="P409" t="str">
        <f>IF(ISBLANK(VLOOKUP(TRIM(D409),ALL_SOMIFA!$A$1:$V$2721,13,FALSE)),"",IF(ISERROR(VLOOKUP(TRIM(D409),ALL_SOMIFA!$A$1:$V$2721,13,FALSE))," ",VLOOKUP(TRIM(D409),ALL_SOMIFA!$A$1:$V$2721,13,FALSE)))</f>
        <v xml:space="preserve"> </v>
      </c>
      <c r="Q409" t="str">
        <f>IF(ISBLANK(VLOOKUP(TRIM(D409),ALL_SOMIFA!$A$1:$V$2721,14,FALSE)),"",IF(ISERROR(VLOOKUP(TRIM(D409),ALL_SOMIFA!$A$1:$V$2721,14,FALSE))," ",VLOOKUP(TRIM(D409),ALL_SOMIFA!$A$1:$V$2721,14,FALSE)))</f>
        <v xml:space="preserve"> </v>
      </c>
      <c r="R409" t="str">
        <f>IF(ISBLANK(VLOOKUP(TRIM(D409),ALL_SOMIFA!$A$1:$V$2721,15,FALSE)),"",IF(ISERROR(VLOOKUP(TRIM(D409),ALL_SOMIFA!$A$1:$V$2721,15,FALSE))," ",VLOOKUP(TRIM(D409),ALL_SOMIFA!$A$1:$V$2721,15,FALSE)))</f>
        <v xml:space="preserve"> </v>
      </c>
      <c r="S409" t="str">
        <f>IF(ISBLANK(VLOOKUP(TRIM(D409),ALL_SOMIFA!$A$1:$V$2721,16,FALSE)),"",IF(ISERROR(VLOOKUP(TRIM(D409),ALL_SOMIFA!$A$1:$V$2721,16,FALSE))," ",VLOOKUP(TRIM(D409),ALL_SOMIFA!$A$1:$V$2721,16,FALSE)))</f>
        <v xml:space="preserve"> </v>
      </c>
      <c r="T409" t="str">
        <f>IF(ISBLANK(VLOOKUP(TRIM(D409),ALL_SOMIFA!$A$1:$V$2721,17,FALSE)),"",IF(ISERROR(VLOOKUP(TRIM(D409),ALL_SOMIFA!$A$1:$V$2721,17,FALSE))," ",VLOOKUP(TRIM(D409),ALL_SOMIFA!$A$1:$V$2721,17,FALSE)))</f>
        <v xml:space="preserve"> </v>
      </c>
      <c r="U409" t="str">
        <f>IF(ISBLANK(VLOOKUP(TRIM(D409),ALL_SOMIFA!$A$1:$V$2721,18,FALSE)),"",IF(ISERROR(VLOOKUP(TRIM(D409),ALL_SOMIFA!$A$1:$V$2721,18,FALSE))," ",VLOOKUP(TRIM(D409),ALL_SOMIFA!$A$1:$V$2721,18,FALSE)))</f>
        <v xml:space="preserve"> </v>
      </c>
      <c r="V409" t="str">
        <f>IF(ISBLANK(VLOOKUP(TRIM(D409),ALL_SOMIFA!$A$1:$V$2721,19,FALSE)),"",IF(ISERROR(VLOOKUP(TRIM(D409),ALL_SOMIFA!$A$1:$V$2721,19,FALSE))," ",VLOOKUP(TRIM(D409),ALL_SOMIFA!$A$1:$V$2721,19,FALSE)))</f>
        <v xml:space="preserve"> </v>
      </c>
      <c r="W409" t="str">
        <f>IF(ISBLANK(VLOOKUP(TRIM(D409),ALL_SOMIFA!$A$1:$V$2721,20,FALSE)),"",IF(ISERROR(VLOOKUP(TRIM(D409),ALL_SOMIFA!$A$1:$V$2721,20,FALSE))," ",VLOOKUP(TRIM(D409),ALL_SOMIFA!$A$1:$V$2721,20,FALSE)))</f>
        <v xml:space="preserve"> </v>
      </c>
      <c r="X409" t="str">
        <f>IF(ISBLANK(VLOOKUP(TRIM(D409),ALL_SOMIFA!$A$1:$V$2721,21,FALSE)),"",IF(ISERROR(VLOOKUP(TRIM(D409),ALL_SOMIFA!$A$1:$V$2721,21,FALSE))," ",VLOOKUP(TRIM(D409),ALL_SOMIFA!$A$1:$V$2721,21,FALSE)))</f>
        <v xml:space="preserve"> </v>
      </c>
      <c r="Y409" t="str">
        <f>IF(ISBLANK(VLOOKUP(TRIM(D409),ALL_SOMIFA!$A$1:$V$2721,22,FALSE)),"",IF(ISERROR(VLOOKUP(TRIM(D409),ALL_SOMIFA!$A$1:$V$2721,22,FALSE))," ",VLOOKUP(TRIM(D409),ALL_SOMIFA!$A$1:$V$2721,22,FALSE)))</f>
        <v xml:space="preserve"> </v>
      </c>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c r="BO409"/>
      <c r="BP409"/>
      <c r="BQ409"/>
      <c r="BR409"/>
      <c r="BS409"/>
      <c r="BT409"/>
      <c r="BU409"/>
      <c r="BV409"/>
      <c r="BW409"/>
      <c r="BX409"/>
      <c r="BY409"/>
      <c r="BZ409"/>
      <c r="CA409"/>
    </row>
    <row r="410" spans="1:79" ht="12.75" customHeight="1" x14ac:dyDescent="0.2">
      <c r="A410" s="18"/>
      <c r="B410" s="18"/>
      <c r="C410" s="141"/>
      <c r="D410" s="22" t="s">
        <v>1285</v>
      </c>
      <c r="E410" s="23">
        <v>35878</v>
      </c>
      <c r="F410" s="24" t="s">
        <v>122</v>
      </c>
      <c r="G410" s="22" t="s">
        <v>187</v>
      </c>
      <c r="H410" s="18" t="s">
        <v>384</v>
      </c>
      <c r="I410" s="18" t="s">
        <v>145</v>
      </c>
      <c r="J410" s="18" t="s">
        <v>388</v>
      </c>
      <c r="K410" s="26" t="s">
        <v>384</v>
      </c>
      <c r="L410" s="26"/>
      <c r="M410" s="18" t="s">
        <v>409</v>
      </c>
      <c r="N410" s="18" t="s">
        <v>140</v>
      </c>
      <c r="O410" s="18" t="s">
        <v>433</v>
      </c>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row>
    <row r="411" spans="1:79" x14ac:dyDescent="0.2">
      <c r="A411" s="44"/>
      <c r="B411" s="44"/>
      <c r="C411" s="141"/>
      <c r="D411" s="19" t="s">
        <v>1286</v>
      </c>
      <c r="E411" s="20">
        <v>35858</v>
      </c>
      <c r="F411" s="26" t="s">
        <v>415</v>
      </c>
      <c r="G411" s="30" t="s">
        <v>230</v>
      </c>
      <c r="H411" s="44" t="s">
        <v>409</v>
      </c>
      <c r="I411" s="44" t="s">
        <v>175</v>
      </c>
      <c r="J411" s="18" t="s">
        <v>412</v>
      </c>
      <c r="K411" s="26" t="s">
        <v>397</v>
      </c>
      <c r="L411" s="26" t="s">
        <v>389</v>
      </c>
      <c r="M411" s="44" t="s">
        <v>397</v>
      </c>
      <c r="N411" s="44" t="s">
        <v>434</v>
      </c>
      <c r="O411" s="44" t="s">
        <v>398</v>
      </c>
      <c r="P411" s="19" t="s">
        <v>831</v>
      </c>
      <c r="Q411" s="19" t="s">
        <v>409</v>
      </c>
      <c r="R411" s="19" t="s">
        <v>434</v>
      </c>
      <c r="S411" s="30" t="s">
        <v>406</v>
      </c>
      <c r="T411" s="19"/>
      <c r="U411" s="19"/>
      <c r="V411" s="30"/>
      <c r="W411" s="19"/>
      <c r="X411" s="19"/>
      <c r="Y411" s="30"/>
      <c r="Z411" s="19"/>
      <c r="AA411" s="19"/>
      <c r="AB411" s="30"/>
      <c r="AC411" s="19"/>
      <c r="AD411" s="19"/>
      <c r="AE411" s="19"/>
      <c r="AF411" s="19"/>
      <c r="AG411" s="19"/>
      <c r="AH411" s="19"/>
      <c r="AI411" s="19"/>
      <c r="AJ411" s="19"/>
      <c r="AK411" s="19"/>
      <c r="AL411" s="19"/>
      <c r="AM411" s="19"/>
      <c r="AN411" s="19"/>
      <c r="AO411" s="19"/>
      <c r="AP411" s="19"/>
      <c r="AQ411" s="19"/>
      <c r="AR411" s="19"/>
      <c r="AS411" s="19"/>
      <c r="AT411" s="19"/>
      <c r="AU411" s="19"/>
      <c r="AV411" s="19"/>
      <c r="AW411" s="19"/>
      <c r="AX411" s="19"/>
      <c r="AY411" s="19"/>
      <c r="AZ411" s="19"/>
      <c r="BA411" s="19"/>
      <c r="BB411" s="19"/>
      <c r="BC411" s="19"/>
      <c r="BD411" s="19"/>
      <c r="BE411" s="19"/>
      <c r="BF411" s="19"/>
      <c r="BG411" s="19"/>
      <c r="BH411" s="19"/>
      <c r="BI411" s="19"/>
      <c r="BJ411" s="19"/>
      <c r="BK411" s="19"/>
      <c r="BL411" s="19"/>
      <c r="BM411" s="19"/>
      <c r="BN411" s="19"/>
      <c r="BO411" s="19"/>
      <c r="BP411" s="19"/>
      <c r="BQ411" s="19"/>
      <c r="BR411" s="19"/>
      <c r="BS411" s="19"/>
      <c r="BT411" s="19"/>
      <c r="BU411" s="19"/>
      <c r="BV411" s="19"/>
      <c r="BW411" s="19"/>
      <c r="BX411" s="19"/>
    </row>
    <row r="412" spans="1:79" x14ac:dyDescent="0.2">
      <c r="A412" s="21"/>
      <c r="B412" s="21"/>
      <c r="C412" s="141"/>
      <c r="D412" s="19" t="s">
        <v>1289</v>
      </c>
      <c r="E412" s="20">
        <v>35450</v>
      </c>
      <c r="F412" s="19" t="s">
        <v>1290</v>
      </c>
      <c r="G412" s="19" t="s">
        <v>361</v>
      </c>
      <c r="H412" s="21" t="s">
        <v>397</v>
      </c>
      <c r="I412" s="21" t="s">
        <v>181</v>
      </c>
      <c r="J412" s="18" t="s">
        <v>398</v>
      </c>
      <c r="K412" s="26" t="s">
        <v>189</v>
      </c>
      <c r="L412" s="26" t="s">
        <v>398</v>
      </c>
      <c r="M412" s="21" t="s">
        <v>409</v>
      </c>
      <c r="N412" s="21" t="s">
        <v>177</v>
      </c>
      <c r="O412" s="21" t="s">
        <v>406</v>
      </c>
      <c r="P412" s="19" t="s">
        <v>433</v>
      </c>
      <c r="Q412" s="19" t="s">
        <v>409</v>
      </c>
      <c r="R412" s="19" t="s">
        <v>181</v>
      </c>
      <c r="S412" s="19" t="s">
        <v>1131</v>
      </c>
      <c r="T412" s="19" t="s">
        <v>409</v>
      </c>
      <c r="U412" s="19" t="s">
        <v>177</v>
      </c>
      <c r="V412" s="19" t="s">
        <v>412</v>
      </c>
      <c r="W412" s="19" t="s">
        <v>409</v>
      </c>
      <c r="X412" s="19" t="s">
        <v>177</v>
      </c>
      <c r="Y412" s="19" t="s">
        <v>412</v>
      </c>
      <c r="Z412" s="19">
        <v>0</v>
      </c>
      <c r="AA412" s="19">
        <v>0</v>
      </c>
      <c r="AB412" s="19">
        <v>0</v>
      </c>
      <c r="AC412" s="19"/>
      <c r="AD412" s="19"/>
      <c r="AE412" s="19"/>
      <c r="AF412" s="19">
        <v>0</v>
      </c>
      <c r="AG412" s="19">
        <v>0</v>
      </c>
      <c r="AH412" s="19">
        <v>0</v>
      </c>
      <c r="AI412" s="19">
        <v>0</v>
      </c>
      <c r="AJ412" s="19">
        <v>0</v>
      </c>
      <c r="AK412" s="19">
        <v>0</v>
      </c>
      <c r="AL412" s="19">
        <v>0</v>
      </c>
      <c r="AM412" s="19">
        <v>0</v>
      </c>
      <c r="AN412" s="19">
        <v>0</v>
      </c>
      <c r="AO412" s="19">
        <v>0</v>
      </c>
      <c r="AP412" s="19">
        <v>0</v>
      </c>
      <c r="AQ412" s="19">
        <v>0</v>
      </c>
      <c r="AR412" s="19">
        <v>0</v>
      </c>
      <c r="AS412" s="19">
        <v>0</v>
      </c>
      <c r="AT412" s="19">
        <v>0</v>
      </c>
      <c r="AU412" s="19">
        <v>0</v>
      </c>
      <c r="AV412" s="19">
        <v>0</v>
      </c>
      <c r="AW412" s="19">
        <v>0</v>
      </c>
      <c r="AX412" s="19"/>
      <c r="AY412" s="19"/>
    </row>
    <row r="413" spans="1:79" ht="12.75" customHeight="1" x14ac:dyDescent="0.2">
      <c r="A413" s="18"/>
      <c r="B413" s="18"/>
      <c r="C413" s="141"/>
      <c r="D413" s="19" t="s">
        <v>1291</v>
      </c>
      <c r="E413" s="20">
        <v>35470</v>
      </c>
      <c r="F413" s="19" t="s">
        <v>1292</v>
      </c>
      <c r="G413" s="19" t="s">
        <v>1293</v>
      </c>
      <c r="H413" s="18" t="s">
        <v>189</v>
      </c>
      <c r="I413" s="18"/>
      <c r="J413" s="18"/>
      <c r="K413"/>
      <c r="L413" t="s">
        <v>393</v>
      </c>
      <c r="M413" s="18" t="s">
        <v>402</v>
      </c>
      <c r="N413" s="18" t="s">
        <v>185</v>
      </c>
      <c r="O413" s="18" t="s">
        <v>167</v>
      </c>
      <c r="P413" s="19"/>
      <c r="Q413" s="19" t="s">
        <v>386</v>
      </c>
      <c r="R413" s="19" t="s">
        <v>368</v>
      </c>
      <c r="S413" s="19" t="s">
        <v>837</v>
      </c>
      <c r="T413" s="19" t="s">
        <v>386</v>
      </c>
      <c r="U413" s="19" t="s">
        <v>185</v>
      </c>
      <c r="V413" s="19" t="s">
        <v>393</v>
      </c>
      <c r="W413" s="19" t="s">
        <v>386</v>
      </c>
      <c r="X413" s="19" t="s">
        <v>185</v>
      </c>
      <c r="Y413" s="19" t="s">
        <v>393</v>
      </c>
      <c r="Z413" s="19">
        <v>0</v>
      </c>
      <c r="AA413" s="19">
        <v>0</v>
      </c>
      <c r="AB413" s="19">
        <v>0</v>
      </c>
      <c r="AC413" s="19"/>
      <c r="AD413" s="19"/>
      <c r="AE413" s="19"/>
      <c r="AF413" s="19">
        <v>0</v>
      </c>
      <c r="AG413" s="19">
        <v>0</v>
      </c>
      <c r="AH413" s="19">
        <v>0</v>
      </c>
      <c r="AI413" s="19">
        <v>0</v>
      </c>
      <c r="AJ413" s="19">
        <v>0</v>
      </c>
      <c r="AK413" s="19">
        <v>0</v>
      </c>
      <c r="AL413" s="19">
        <v>0</v>
      </c>
      <c r="AM413" s="19">
        <v>0</v>
      </c>
      <c r="AN413" s="19">
        <v>0</v>
      </c>
      <c r="AO413" s="19">
        <v>0</v>
      </c>
      <c r="AP413" s="19">
        <v>0</v>
      </c>
      <c r="AQ413" s="19">
        <v>0</v>
      </c>
      <c r="AR413" s="19">
        <v>0</v>
      </c>
      <c r="AS413" s="19">
        <v>0</v>
      </c>
      <c r="AT413" s="19">
        <v>0</v>
      </c>
      <c r="AU413" s="19">
        <v>0</v>
      </c>
      <c r="AV413" s="19">
        <v>0</v>
      </c>
      <c r="AW413" s="19">
        <v>0</v>
      </c>
    </row>
    <row r="414" spans="1:79" x14ac:dyDescent="0.2">
      <c r="A414" s="16"/>
      <c r="B414" s="16"/>
      <c r="C414" s="141"/>
      <c r="F414" s="8"/>
      <c r="G414" s="8"/>
      <c r="H414" s="16"/>
      <c r="I414" s="16"/>
      <c r="J414" s="18"/>
      <c r="L414"/>
      <c r="M414" s="16"/>
      <c r="N414" s="16"/>
      <c r="O414" s="16"/>
      <c r="P414" s="26" t="str">
        <f>IF(ISERROR(VLOOKUP(TRIM(D414),#REF!,8,FALSE())),"",VLOOKUP(TRIM(D414),#REF!,8,FALSE()))</f>
        <v/>
      </c>
      <c r="Q414" s="8"/>
      <c r="R414" s="8"/>
      <c r="S414" s="16"/>
      <c r="T414" s="16" t="str">
        <f>IF(ISERROR(VLOOKUP(TRIM(D414),#REF!,11,FALSE())),"",VLOOKUP(TRIM(D414),#REF!,11,FALSE()))</f>
        <v/>
      </c>
      <c r="U414" s="16" t="str">
        <f>IF(ISERROR(VLOOKUP(TRIM(D414),#REF!,12,FALSE())),"",VLOOKUP(TRIM(D414),#REF!,12,FALSE()))</f>
        <v/>
      </c>
      <c r="V414" s="16" t="str">
        <f>IF(ISERROR(VLOOKUP(TRIM(D414),#REF!,13,FALSE())),"",VLOOKUP(TRIM(D414),#REF!,13,FALSE()))</f>
        <v/>
      </c>
      <c r="W414" s="16" t="str">
        <f>IF(ISERROR(VLOOKUP(TRIM(D414),#REF!,14,FALSE())),"",VLOOKUP(TRIM(D414),#REF!,14,FALSE()))</f>
        <v/>
      </c>
      <c r="X414" s="16" t="str">
        <f>IF(ISERROR(VLOOKUP(TRIM(D414),#REF!,15,FALSE())),"",VLOOKUP(TRIM(D414),#REF!,15,FALSE()))</f>
        <v/>
      </c>
      <c r="Y414" s="16" t="str">
        <f>IF(ISERROR(VLOOKUP(TRIM(D414),#REF!,16,FALSE())),"",VLOOKUP(TRIM(D414),#REF!,16,FALSE()))</f>
        <v/>
      </c>
      <c r="Z414" s="16"/>
      <c r="AA414" s="8"/>
      <c r="AB414" s="8"/>
      <c r="AC414" t="str">
        <f>IF(ISERROR(VLOOKUP(TRIM(D414),#REF!,20,FALSE())),"",VLOOKUP(TRIM(D414),#REF!,20,FALSE()))</f>
        <v/>
      </c>
      <c r="AD414" t="str">
        <f>IF(ISERROR(VLOOKUP(TRIM(D414),#REF!,21,FALSE())),"",VLOOKUP(TRIM(D414),#REF!,21,FALSE()))</f>
        <v/>
      </c>
      <c r="AE414" t="str">
        <f>IF(ISERROR(VLOOKUP(TRIM(D414),#REF!,22,FALSE())),"",VLOOKUP(TRIM(D414),#REF!,22,FALSE()))</f>
        <v/>
      </c>
      <c r="AF414" t="str">
        <f>IF(ISERROR(VLOOKUP(TRIM(D414),#REF!,20,FALSE())),"",VLOOKUP(TRIM(D414),#REF!,20,FALSE()))</f>
        <v/>
      </c>
      <c r="AG414" t="str">
        <f>IF(ISERROR(VLOOKUP(TRIM(D414),#REF!,21,FALSE())),"",VLOOKUP(TRIM(D414),#REF!,21,FALSE()))</f>
        <v/>
      </c>
      <c r="AH414" t="str">
        <f>IF(ISERROR(VLOOKUP(TRIM(D414),#REF!,22,FALSE())),"",VLOOKUP(TRIM(D414),#REF!,22,FALSE()))</f>
        <v/>
      </c>
      <c r="AI414" t="str">
        <f>IF(ISERROR(VLOOKUP(TRIM(D414),#REF!,23,FALSE())),"",VLOOKUP(TRIM(D414),#REF!,23,FALSE()))</f>
        <v/>
      </c>
      <c r="AJ414" t="str">
        <f>IF(ISERROR(VLOOKUP(TRIM(D414),#REF!,24,FALSE())),"",VLOOKUP(TRIM(D414),#REF!,24,FALSE()))</f>
        <v/>
      </c>
      <c r="AK414" t="str">
        <f>IF(ISERROR(VLOOKUP(TRIM(D414),#REF!,25,FALSE())),"",VLOOKUP(TRIM(D414),#REF!,25,FALSE()))</f>
        <v/>
      </c>
      <c r="AV414" s="8"/>
      <c r="AW414" s="8"/>
      <c r="AY414" s="8"/>
    </row>
    <row r="415" spans="1:79" ht="12.75" customHeight="1" x14ac:dyDescent="0.2">
      <c r="A415" s="21" t="s">
        <v>445</v>
      </c>
      <c r="B415" s="21" t="s">
        <v>252</v>
      </c>
      <c r="C415" s="141"/>
      <c r="D415" s="22" t="s">
        <v>1294</v>
      </c>
      <c r="E415" s="23">
        <v>36011</v>
      </c>
      <c r="F415" s="24" t="s">
        <v>89</v>
      </c>
      <c r="G415" s="22" t="s">
        <v>338</v>
      </c>
      <c r="H415" s="21" t="s">
        <v>449</v>
      </c>
      <c r="I415" s="21" t="s">
        <v>250</v>
      </c>
      <c r="J415" s="18"/>
      <c r="K415" s="26" t="s">
        <v>445</v>
      </c>
      <c r="L415" s="26"/>
      <c r="M415" s="21" t="s">
        <v>445</v>
      </c>
      <c r="N415" s="21" t="s">
        <v>252</v>
      </c>
      <c r="O415" s="21"/>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row>
    <row r="416" spans="1:79" s="25" customFormat="1" ht="12.75" customHeight="1" x14ac:dyDescent="0.2">
      <c r="A416" s="21" t="s">
        <v>450</v>
      </c>
      <c r="B416" s="21" t="s">
        <v>242</v>
      </c>
      <c r="C416" s="141"/>
      <c r="D416" s="22" t="s">
        <v>1295</v>
      </c>
      <c r="E416" s="23">
        <v>36652</v>
      </c>
      <c r="F416" s="24" t="s">
        <v>698</v>
      </c>
      <c r="G416" s="22" t="s">
        <v>99</v>
      </c>
      <c r="H416" s="21" t="s">
        <v>453</v>
      </c>
      <c r="I416" s="21" t="s">
        <v>246</v>
      </c>
      <c r="J416" s="18"/>
      <c r="K416" s="26" t="s">
        <v>450</v>
      </c>
      <c r="L416" s="26"/>
      <c r="M416" s="21" t="s">
        <v>450</v>
      </c>
      <c r="N416" s="21" t="s">
        <v>242</v>
      </c>
      <c r="O416" s="21"/>
    </row>
    <row r="417" spans="1:76" x14ac:dyDescent="0.2">
      <c r="A417" s="42"/>
      <c r="B417" s="19"/>
      <c r="C417" s="141"/>
      <c r="D417" s="19"/>
      <c r="E417" s="39"/>
      <c r="F417" s="19"/>
      <c r="G417" s="19"/>
      <c r="H417" s="42"/>
      <c r="I417" s="19"/>
      <c r="J417" s="18"/>
      <c r="K417" s="26"/>
      <c r="L417" s="26"/>
      <c r="M417" s="42"/>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c r="AP417" s="19"/>
      <c r="AQ417" s="19"/>
      <c r="AR417" s="19"/>
      <c r="AS417" s="19"/>
      <c r="AT417" s="19"/>
      <c r="AU417" s="19"/>
      <c r="AV417" s="19"/>
      <c r="AW417" s="19"/>
      <c r="AX417" s="19"/>
      <c r="AY417" s="19"/>
    </row>
    <row r="418" spans="1:76" x14ac:dyDescent="0.2">
      <c r="C418" s="138"/>
      <c r="D418" s="40"/>
      <c r="E418" s="10" t="s">
        <v>76</v>
      </c>
      <c r="F418" s="11" t="s">
        <v>77</v>
      </c>
      <c r="G418" s="11" t="s">
        <v>78</v>
      </c>
      <c r="H418" s="92" t="s">
        <v>79</v>
      </c>
      <c r="J418" s="9"/>
      <c r="L418" s="11"/>
      <c r="M418" s="8"/>
      <c r="N418" s="16" t="str">
        <f>IF(ISERROR(VLOOKUP(TRIM(B418),#REF!,11,FALSE())),"",VLOOKUP(TRIM(B418),#REF!,11,FALSE()))</f>
        <v/>
      </c>
      <c r="O418" s="16" t="str">
        <f>IF(ISERROR(VLOOKUP(TRIM(B418),#REF!,12,FALSE())),"",VLOOKUP(TRIM(B418),#REF!,12,FALSE()))</f>
        <v/>
      </c>
      <c r="P418" s="16" t="str">
        <f>IF(ISERROR(VLOOKUP(TRIM(B418),#REF!,13,FALSE())),"",VLOOKUP(TRIM(B418),#REF!,13,FALSE()))</f>
        <v/>
      </c>
      <c r="Q418" s="16" t="str">
        <f>IF(ISERROR(VLOOKUP(TRIM(B418),#REF!,14,FALSE())),"",VLOOKUP(TRIM(B418),#REF!,14,FALSE()))</f>
        <v/>
      </c>
      <c r="R418" s="16" t="str">
        <f>IF(ISERROR(VLOOKUP(TRIM(B418),#REF!,15,FALSE())),"",VLOOKUP(TRIM(B418),#REF!,15,FALSE()))</f>
        <v/>
      </c>
      <c r="S418" s="16" t="str">
        <f>IF(ISERROR(VLOOKUP(TRIM(B418),#REF!,16,FALSE())),"",VLOOKUP(TRIM(B418),#REF!,16,FALSE()))</f>
        <v/>
      </c>
      <c r="U418" s="8"/>
      <c r="W418" t="str">
        <f>IF(ISERROR(VLOOKUP(TRIM(B418),#REF!,20,FALSE())),"",VLOOKUP(TRIM(B418),#REF!,20,FALSE()))</f>
        <v/>
      </c>
      <c r="X418" t="str">
        <f>IF(ISERROR(VLOOKUP(TRIM(B418),#REF!,21,FALSE())),"",VLOOKUP(TRIM(B418),#REF!,21,FALSE()))</f>
        <v/>
      </c>
      <c r="Y418" t="str">
        <f>IF(ISERROR(VLOOKUP(TRIM(B418),#REF!,22,FALSE())),"",VLOOKUP(TRIM(B418),#REF!,22,FALSE()))</f>
        <v/>
      </c>
      <c r="Z418" t="str">
        <f>IF(ISERROR(VLOOKUP(TRIM(B418),#REF!,20,FALSE())),"",VLOOKUP(TRIM(B418),#REF!,20,FALSE()))</f>
        <v/>
      </c>
      <c r="AA418" t="str">
        <f>IF(ISERROR(VLOOKUP(TRIM(B418),#REF!,21,FALSE())),"",VLOOKUP(TRIM(B418),#REF!,21,FALSE()))</f>
        <v/>
      </c>
      <c r="AB418" t="str">
        <f>IF(ISERROR(VLOOKUP(TRIM(B418),#REF!,22,FALSE())),"",VLOOKUP(TRIM(B418),#REF!,22,FALSE()))</f>
        <v/>
      </c>
      <c r="AC418" t="str">
        <f>IF(ISERROR(VLOOKUP(TRIM(B418),#REF!,23,FALSE())),"",VLOOKUP(TRIM(B418),#REF!,23,FALSE()))</f>
        <v/>
      </c>
      <c r="AD418" t="str">
        <f>IF(ISERROR(VLOOKUP(TRIM(B418),#REF!,24,FALSE())),"",VLOOKUP(TRIM(B418),#REF!,24,FALSE()))</f>
        <v/>
      </c>
      <c r="AE418" t="str">
        <f>IF(ISERROR(VLOOKUP(TRIM(B418),#REF!,25,FALSE())),"",VLOOKUP(TRIM(B418),#REF!,25,FALSE()))</f>
        <v/>
      </c>
      <c r="AP418" s="36"/>
      <c r="AQ418" s="36"/>
      <c r="AS418" s="36"/>
      <c r="AT418" s="36"/>
      <c r="AU418" s="36"/>
    </row>
    <row r="419" spans="1:76" ht="18" customHeight="1" x14ac:dyDescent="0.25">
      <c r="A419" s="41" t="s">
        <v>5444</v>
      </c>
      <c r="C419" s="143"/>
      <c r="E419" s="13">
        <f>COUNTA(D422:D485)</f>
        <v>55</v>
      </c>
      <c r="F419" s="14">
        <f>COUNTIF(A423:A485,"*HB*")</f>
        <v>2</v>
      </c>
      <c r="G419" s="14">
        <f>COUNTIF(A423:A485,"*KR*")+COUNTIF(A423:A485,"*LK*")</f>
        <v>3</v>
      </c>
      <c r="H419" s="51">
        <f>COUNTIF(A423:A485,"*PR*")+COUNTIF(A423:A485,"*LP*")</f>
        <v>1</v>
      </c>
      <c r="I419" s="41"/>
      <c r="J419" s="9"/>
      <c r="L419" s="14"/>
      <c r="M419" s="8"/>
      <c r="N419" s="16" t="str">
        <f>IF(ISERROR(VLOOKUP(TRIM(B419),#REF!,11,FALSE())),"",VLOOKUP(TRIM(B419),#REF!,11,FALSE()))</f>
        <v/>
      </c>
      <c r="O419" s="16" t="str">
        <f>IF(ISERROR(VLOOKUP(TRIM(B419),#REF!,12,FALSE())),"",VLOOKUP(TRIM(B419),#REF!,12,FALSE()))</f>
        <v/>
      </c>
      <c r="P419" s="16" t="str">
        <f>IF(ISERROR(VLOOKUP(TRIM(B419),#REF!,13,FALSE())),"",VLOOKUP(TRIM(B419),#REF!,13,FALSE()))</f>
        <v/>
      </c>
      <c r="Q419" s="16" t="str">
        <f>IF(ISERROR(VLOOKUP(TRIM(B419),#REF!,14,FALSE())),"",VLOOKUP(TRIM(B419),#REF!,14,FALSE()))</f>
        <v/>
      </c>
      <c r="R419" s="16" t="str">
        <f>IF(ISERROR(VLOOKUP(TRIM(B419),#REF!,15,FALSE())),"",VLOOKUP(TRIM(B419),#REF!,15,FALSE()))</f>
        <v/>
      </c>
      <c r="S419" s="16" t="str">
        <f>IF(ISERROR(VLOOKUP(TRIM(B419),#REF!,16,FALSE())),"",VLOOKUP(TRIM(B419),#REF!,16,FALSE()))</f>
        <v/>
      </c>
      <c r="T419" s="15"/>
      <c r="U419" s="8"/>
      <c r="W419" t="str">
        <f>IF(ISERROR(VLOOKUP(TRIM(B419),#REF!,20,FALSE())),"",VLOOKUP(TRIM(B419),#REF!,20,FALSE()))</f>
        <v/>
      </c>
      <c r="X419" t="str">
        <f>IF(ISERROR(VLOOKUP(TRIM(B419),#REF!,21,FALSE())),"",VLOOKUP(TRIM(B419),#REF!,21,FALSE()))</f>
        <v/>
      </c>
      <c r="Y419" t="str">
        <f>IF(ISERROR(VLOOKUP(TRIM(B419),#REF!,22,FALSE())),"",VLOOKUP(TRIM(B419),#REF!,22,FALSE()))</f>
        <v/>
      </c>
      <c r="Z419" t="str">
        <f>IF(ISERROR(VLOOKUP(TRIM(B419),#REF!,20,FALSE())),"",VLOOKUP(TRIM(B419),#REF!,20,FALSE()))</f>
        <v/>
      </c>
      <c r="AA419" t="str">
        <f>IF(ISERROR(VLOOKUP(TRIM(B419),#REF!,21,FALSE())),"",VLOOKUP(TRIM(B419),#REF!,21,FALSE()))</f>
        <v/>
      </c>
      <c r="AB419" t="str">
        <f>IF(ISERROR(VLOOKUP(TRIM(B419),#REF!,22,FALSE())),"",VLOOKUP(TRIM(B419),#REF!,22,FALSE()))</f>
        <v/>
      </c>
      <c r="AC419" t="str">
        <f>IF(ISERROR(VLOOKUP(TRIM(B419),#REF!,23,FALSE())),"",VLOOKUP(TRIM(B419),#REF!,23,FALSE()))</f>
        <v/>
      </c>
      <c r="AD419" t="str">
        <f>IF(ISERROR(VLOOKUP(TRIM(B419),#REF!,24,FALSE())),"",VLOOKUP(TRIM(B419),#REF!,24,FALSE()))</f>
        <v/>
      </c>
      <c r="AE419" t="str">
        <f>IF(ISERROR(VLOOKUP(TRIM(B419),#REF!,25,FALSE())),"",VLOOKUP(TRIM(B419),#REF!,25,FALSE()))</f>
        <v/>
      </c>
      <c r="AO419" s="15"/>
    </row>
    <row r="420" spans="1:76" x14ac:dyDescent="0.2">
      <c r="A420" s="16" t="s">
        <v>5445</v>
      </c>
      <c r="B420" s="16"/>
      <c r="C420" s="141"/>
      <c r="H420" s="9"/>
      <c r="I420" s="16"/>
      <c r="J420" s="16"/>
      <c r="K420" s="16"/>
      <c r="L420" s="26"/>
      <c r="O420" s="16"/>
      <c r="P420" s="16"/>
      <c r="Q420" s="16"/>
      <c r="R420" s="16"/>
      <c r="S420" s="16"/>
      <c r="T420" s="16"/>
      <c r="U420" s="16"/>
      <c r="V420" s="16"/>
      <c r="AB420" t="str">
        <f>IF(ISERROR(VLOOKUP(TRIM(D420),#REF!,20,FALSE())),"",VLOOKUP(TRIM(D420),#REF!,20,FALSE()))</f>
        <v/>
      </c>
      <c r="AC420" t="str">
        <f>IF(ISERROR(VLOOKUP(TRIM(D420),#REF!,21,FALSE())),"",VLOOKUP(TRIM(D420),#REF!,21,FALSE()))</f>
        <v/>
      </c>
      <c r="AD420" t="str">
        <f>IF(ISERROR(VLOOKUP(TRIM(D420),#REF!,22,FALSE())),"",VLOOKUP(TRIM(D420),#REF!,22,FALSE()))</f>
        <v/>
      </c>
      <c r="AE420" t="str">
        <f>IF(ISERROR(VLOOKUP(TRIM(D420),#REF!,23,FALSE())),"",VLOOKUP(TRIM(D420),#REF!,23,FALSE()))</f>
        <v/>
      </c>
      <c r="AF420" t="str">
        <f>IF(ISERROR(VLOOKUP(TRIM(D420),#REF!,24,FALSE())),"",VLOOKUP(TRIM(D420),#REF!,24,FALSE()))</f>
        <v/>
      </c>
      <c r="AG420" t="str">
        <f>IF(ISERROR(VLOOKUP(TRIM(D420),#REF!,25,FALSE())),"",VLOOKUP(TRIM(D420),#REF!,25,FALSE()))</f>
        <v/>
      </c>
      <c r="AQ420" s="16"/>
    </row>
    <row r="421" spans="1:76" x14ac:dyDescent="0.2">
      <c r="A421" s="100"/>
      <c r="B421" s="19"/>
      <c r="C421" s="141"/>
      <c r="D421" s="19"/>
      <c r="E421" s="39"/>
      <c r="F421" s="19"/>
      <c r="G421" s="19"/>
      <c r="H421" s="100"/>
      <c r="I421" s="19"/>
      <c r="J421" s="18"/>
      <c r="K421" s="26"/>
      <c r="L421" s="26"/>
      <c r="M421" s="17"/>
      <c r="N421" s="19"/>
      <c r="O421" s="19"/>
      <c r="P421" s="19"/>
      <c r="Q421" s="19"/>
      <c r="R421" s="19"/>
      <c r="S421" s="19"/>
      <c r="T421" s="19"/>
      <c r="U421" s="19"/>
      <c r="V421" s="19"/>
      <c r="W421" s="19"/>
      <c r="X421" s="19"/>
      <c r="Y421" s="19"/>
      <c r="Z421" s="19"/>
      <c r="AA421" s="19"/>
      <c r="AB421" s="19"/>
      <c r="AC421" s="19"/>
      <c r="AD421" s="19"/>
      <c r="AE421" s="19"/>
      <c r="AF421" s="19"/>
      <c r="AG421" s="19"/>
      <c r="AH421" s="19"/>
      <c r="AI421" s="19"/>
      <c r="AJ421" s="19"/>
      <c r="AK421" s="19"/>
      <c r="AL421" s="19"/>
      <c r="AM421" s="19"/>
      <c r="AN421" s="19"/>
      <c r="AO421" s="19"/>
      <c r="AP421" s="19"/>
      <c r="AQ421" s="19"/>
      <c r="AR421" s="19"/>
      <c r="AS421" s="19"/>
      <c r="AT421" s="19"/>
      <c r="AU421" s="19"/>
      <c r="AV421" s="19"/>
      <c r="AW421" s="19"/>
      <c r="AX421" s="19"/>
      <c r="AY421" s="19"/>
    </row>
    <row r="422" spans="1:76" x14ac:dyDescent="0.2">
      <c r="A422" s="18" t="s">
        <v>80</v>
      </c>
      <c r="B422" s="18" t="s">
        <v>118</v>
      </c>
      <c r="C422" s="141"/>
      <c r="D422" s="19" t="s">
        <v>1296</v>
      </c>
      <c r="E422" s="20">
        <v>34621</v>
      </c>
      <c r="F422" s="19" t="s">
        <v>1297</v>
      </c>
      <c r="G422" s="19" t="s">
        <v>401</v>
      </c>
      <c r="H422" s="18" t="s">
        <v>80</v>
      </c>
      <c r="I422" s="18" t="s">
        <v>123</v>
      </c>
      <c r="J422" s="18" t="s">
        <v>1298</v>
      </c>
      <c r="K422" s="26" t="s">
        <v>80</v>
      </c>
      <c r="L422" s="26">
        <v>0</v>
      </c>
      <c r="M422" s="18" t="s">
        <v>80</v>
      </c>
      <c r="N422" s="18" t="s">
        <v>118</v>
      </c>
      <c r="O422" s="18">
        <v>0</v>
      </c>
      <c r="P422" s="19"/>
      <c r="Q422" s="19" t="s">
        <v>80</v>
      </c>
      <c r="R422" s="19" t="s">
        <v>434</v>
      </c>
      <c r="S422" s="19" t="s">
        <v>86</v>
      </c>
      <c r="T422" s="19" t="s">
        <v>80</v>
      </c>
      <c r="U422" s="19" t="s">
        <v>434</v>
      </c>
      <c r="V422" s="19"/>
      <c r="W422" s="19" t="s">
        <v>80</v>
      </c>
      <c r="X422" s="19" t="s">
        <v>434</v>
      </c>
      <c r="Y422" s="19">
        <v>0</v>
      </c>
      <c r="Z422" s="19" t="s">
        <v>80</v>
      </c>
      <c r="AA422" s="19" t="s">
        <v>434</v>
      </c>
      <c r="AB422" s="19">
        <v>0</v>
      </c>
      <c r="AC422" s="19" t="s">
        <v>80</v>
      </c>
      <c r="AD422" s="19" t="s">
        <v>1299</v>
      </c>
      <c r="AE422" s="19"/>
      <c r="AF422" s="19">
        <v>0</v>
      </c>
      <c r="AG422" s="19">
        <v>0</v>
      </c>
      <c r="AH422" s="19">
        <v>0</v>
      </c>
      <c r="AI422" s="19">
        <v>0</v>
      </c>
      <c r="AJ422" s="19">
        <v>0</v>
      </c>
      <c r="AK422" s="19">
        <v>0</v>
      </c>
      <c r="AL422" s="19">
        <v>0</v>
      </c>
      <c r="AM422" s="19">
        <v>0</v>
      </c>
      <c r="AN422" s="19">
        <v>0</v>
      </c>
      <c r="AO422" s="19">
        <v>0</v>
      </c>
      <c r="AP422" s="19">
        <v>0</v>
      </c>
      <c r="AQ422" s="19">
        <v>0</v>
      </c>
      <c r="AR422" s="19">
        <v>0</v>
      </c>
      <c r="AS422" s="19">
        <v>0</v>
      </c>
      <c r="AT422" s="19">
        <v>0</v>
      </c>
      <c r="AU422" s="19">
        <v>0</v>
      </c>
      <c r="AV422" s="19">
        <v>0</v>
      </c>
      <c r="AW422" s="19">
        <v>0</v>
      </c>
      <c r="AX422" s="19"/>
      <c r="AY422" s="19"/>
    </row>
    <row r="423" spans="1:76" x14ac:dyDescent="0.2">
      <c r="A423" s="18" t="s">
        <v>80</v>
      </c>
      <c r="B423" s="18" t="s">
        <v>232</v>
      </c>
      <c r="C423" s="141"/>
      <c r="D423" s="19" t="s">
        <v>1300</v>
      </c>
      <c r="E423" s="20">
        <v>33968</v>
      </c>
      <c r="F423" s="19" t="s">
        <v>1301</v>
      </c>
      <c r="G423" s="19" t="s">
        <v>1302</v>
      </c>
      <c r="H423" s="18" t="s">
        <v>80</v>
      </c>
      <c r="I423" s="18" t="s">
        <v>395</v>
      </c>
      <c r="J423" s="18" t="s">
        <v>1303</v>
      </c>
      <c r="K423" s="26" t="s">
        <v>80</v>
      </c>
      <c r="L423" s="26"/>
      <c r="M423" s="18" t="s">
        <v>80</v>
      </c>
      <c r="N423" s="18" t="s">
        <v>134</v>
      </c>
      <c r="O423" s="18"/>
      <c r="P423" s="19"/>
      <c r="Q423" s="19" t="s">
        <v>80</v>
      </c>
      <c r="R423" s="19" t="s">
        <v>95</v>
      </c>
      <c r="S423" s="19" t="s">
        <v>86</v>
      </c>
      <c r="T423" s="19" t="s">
        <v>80</v>
      </c>
      <c r="U423" s="19" t="s">
        <v>95</v>
      </c>
      <c r="V423" s="19"/>
      <c r="W423" s="19" t="s">
        <v>80</v>
      </c>
      <c r="X423" s="19" t="s">
        <v>95</v>
      </c>
      <c r="Y423" s="19">
        <v>0</v>
      </c>
      <c r="Z423" s="19" t="s">
        <v>80</v>
      </c>
      <c r="AA423" s="19" t="s">
        <v>95</v>
      </c>
      <c r="AB423" s="19">
        <v>0</v>
      </c>
      <c r="AC423" s="19" t="s">
        <v>80</v>
      </c>
      <c r="AD423" s="19" t="s">
        <v>95</v>
      </c>
      <c r="AE423" s="19">
        <v>0</v>
      </c>
      <c r="AF423" s="19">
        <v>0</v>
      </c>
      <c r="AG423" s="19">
        <v>0</v>
      </c>
      <c r="AH423" s="19">
        <v>0</v>
      </c>
      <c r="AI423" s="19"/>
      <c r="AJ423" s="19"/>
      <c r="AK423" s="19"/>
      <c r="AL423" s="19"/>
      <c r="AM423" s="19"/>
      <c r="AN423" s="19"/>
      <c r="AO423" s="19">
        <v>0</v>
      </c>
      <c r="AP423" s="19">
        <v>0</v>
      </c>
      <c r="AQ423" s="19">
        <v>0</v>
      </c>
      <c r="AR423" s="19">
        <v>0</v>
      </c>
      <c r="AS423" s="19">
        <v>0</v>
      </c>
      <c r="AT423" s="19">
        <v>0</v>
      </c>
      <c r="AU423" s="19">
        <v>0</v>
      </c>
      <c r="AV423" s="19">
        <v>0</v>
      </c>
      <c r="AW423" s="19">
        <v>0</v>
      </c>
      <c r="AX423" s="19"/>
      <c r="AY423" s="19"/>
      <c r="AZ423" s="19"/>
      <c r="BA423" s="19"/>
      <c r="BB423" s="19"/>
      <c r="BC423" s="19"/>
      <c r="BD423" s="19"/>
      <c r="BE423" s="19"/>
      <c r="BF423" s="19"/>
      <c r="BG423" s="19"/>
      <c r="BH423" s="19"/>
      <c r="BI423" s="19"/>
      <c r="BJ423" s="19"/>
      <c r="BK423" s="19"/>
      <c r="BL423" s="19"/>
    </row>
    <row r="424" spans="1:76" x14ac:dyDescent="0.2">
      <c r="A424" s="18"/>
      <c r="B424" s="18"/>
      <c r="C424" s="141"/>
      <c r="D424" s="19"/>
      <c r="E424" s="20"/>
      <c r="F424" s="19"/>
      <c r="G424" s="19"/>
      <c r="H424" s="18"/>
      <c r="I424" s="18"/>
      <c r="J424" s="18"/>
      <c r="K424"/>
      <c r="M424" s="18"/>
      <c r="N424" s="18"/>
      <c r="O424" s="18"/>
      <c r="P424" s="19"/>
      <c r="Q424" s="19"/>
      <c r="R424" s="19"/>
      <c r="S424" s="19"/>
      <c r="T424" s="19"/>
      <c r="U424" s="19"/>
      <c r="V424" s="19"/>
      <c r="W424" s="19"/>
      <c r="X424" s="19"/>
      <c r="Y424" s="19"/>
      <c r="Z424" s="19"/>
      <c r="AA424" s="19"/>
      <c r="AB424" s="19"/>
      <c r="AC424" s="19"/>
      <c r="AD424" s="19"/>
      <c r="AE424" s="19"/>
      <c r="AF424" s="19"/>
      <c r="AG424" s="19"/>
      <c r="AH424" s="19"/>
      <c r="AI424" s="19"/>
      <c r="AJ424" s="19"/>
      <c r="AK424" s="19"/>
      <c r="AL424" s="19"/>
      <c r="AM424" s="19"/>
      <c r="AN424" s="19"/>
      <c r="AO424" s="19"/>
      <c r="AP424" s="19"/>
      <c r="AQ424" s="19"/>
      <c r="AR424" s="19"/>
      <c r="AS424" s="19"/>
      <c r="AT424" s="19"/>
      <c r="AU424" s="19"/>
      <c r="AV424" s="19"/>
      <c r="AW424" s="19"/>
      <c r="AX424" s="19"/>
      <c r="AY424" s="19"/>
      <c r="AZ424" s="19"/>
      <c r="BA424" s="19"/>
      <c r="BB424" s="19"/>
      <c r="BC424" s="19"/>
      <c r="BD424" s="19"/>
      <c r="BE424" s="19"/>
      <c r="BF424" s="19"/>
      <c r="BG424" s="19"/>
      <c r="BH424" s="19"/>
      <c r="BI424" s="19"/>
      <c r="BJ424" s="19"/>
      <c r="BK424" s="19"/>
      <c r="BL424" s="19"/>
    </row>
    <row r="425" spans="1:76" s="25" customFormat="1" x14ac:dyDescent="0.2">
      <c r="A425" s="19" t="s">
        <v>103</v>
      </c>
      <c r="B425" s="26" t="s">
        <v>128</v>
      </c>
      <c r="C425" s="142" t="s">
        <v>1314</v>
      </c>
      <c r="D425" s="19" t="s">
        <v>1315</v>
      </c>
      <c r="E425" s="27">
        <v>36606</v>
      </c>
      <c r="F425" s="28" t="s">
        <v>236</v>
      </c>
      <c r="G425" s="28" t="s">
        <v>98</v>
      </c>
      <c r="H425" s="19" t="s">
        <v>103</v>
      </c>
      <c r="I425" s="26" t="s">
        <v>131</v>
      </c>
      <c r="J425" s="18" t="s">
        <v>1316</v>
      </c>
      <c r="K425" s="26" t="s">
        <v>103</v>
      </c>
      <c r="L425" s="26" t="s">
        <v>1317</v>
      </c>
    </row>
    <row r="426" spans="1:76" x14ac:dyDescent="0.2">
      <c r="A426" s="18" t="s">
        <v>103</v>
      </c>
      <c r="B426" s="18" t="s">
        <v>232</v>
      </c>
      <c r="C426" s="141" t="s">
        <v>1304</v>
      </c>
      <c r="D426" s="19" t="s">
        <v>1305</v>
      </c>
      <c r="E426" s="20">
        <v>34670</v>
      </c>
      <c r="F426" s="19" t="s">
        <v>706</v>
      </c>
      <c r="G426" s="19" t="s">
        <v>405</v>
      </c>
      <c r="H426" s="18" t="s">
        <v>103</v>
      </c>
      <c r="I426" s="18" t="s">
        <v>232</v>
      </c>
      <c r="J426" s="18" t="s">
        <v>1306</v>
      </c>
      <c r="K426" s="26" t="s">
        <v>103</v>
      </c>
      <c r="L426" s="26" t="s">
        <v>1307</v>
      </c>
      <c r="M426" s="18" t="s">
        <v>103</v>
      </c>
      <c r="N426" s="18" t="s">
        <v>185</v>
      </c>
      <c r="O426" s="18" t="s">
        <v>1308</v>
      </c>
      <c r="P426" s="19" t="s">
        <v>1309</v>
      </c>
      <c r="Q426" s="19" t="s">
        <v>103</v>
      </c>
      <c r="R426" s="19" t="s">
        <v>368</v>
      </c>
      <c r="S426" s="19" t="s">
        <v>1310</v>
      </c>
      <c r="T426" s="19" t="s">
        <v>103</v>
      </c>
      <c r="U426" s="19" t="s">
        <v>185</v>
      </c>
      <c r="V426" s="19" t="s">
        <v>1311</v>
      </c>
      <c r="W426" s="19" t="s">
        <v>103</v>
      </c>
      <c r="X426" s="19" t="s">
        <v>185</v>
      </c>
      <c r="Y426" s="19" t="s">
        <v>1312</v>
      </c>
      <c r="Z426" s="19" t="s">
        <v>103</v>
      </c>
      <c r="AA426" s="19" t="s">
        <v>185</v>
      </c>
      <c r="AB426" s="19" t="s">
        <v>1313</v>
      </c>
      <c r="AC426" s="19"/>
      <c r="AD426" s="19"/>
      <c r="AE426" s="19"/>
      <c r="AF426" s="19">
        <v>0</v>
      </c>
      <c r="AG426" s="19">
        <v>0</v>
      </c>
      <c r="AH426" s="19">
        <v>0</v>
      </c>
      <c r="AI426" s="19">
        <v>0</v>
      </c>
      <c r="AJ426" s="19">
        <v>0</v>
      </c>
      <c r="AK426" s="19">
        <v>0</v>
      </c>
      <c r="AL426" s="19">
        <v>0</v>
      </c>
      <c r="AM426" s="19">
        <v>0</v>
      </c>
      <c r="AN426" s="19">
        <v>0</v>
      </c>
      <c r="AO426" s="19">
        <v>0</v>
      </c>
      <c r="AP426" s="19">
        <v>0</v>
      </c>
      <c r="AQ426" s="19">
        <v>0</v>
      </c>
      <c r="AR426" s="19">
        <v>0</v>
      </c>
      <c r="AS426" s="19">
        <v>0</v>
      </c>
      <c r="AT426" s="19">
        <v>0</v>
      </c>
      <c r="AU426" s="19">
        <v>0</v>
      </c>
      <c r="AV426" s="19">
        <v>0</v>
      </c>
      <c r="AW426" s="19">
        <v>0</v>
      </c>
      <c r="AX426" s="19"/>
      <c r="AY426" s="19"/>
      <c r="AZ426" s="19"/>
      <c r="BA426" s="19"/>
      <c r="BB426" s="19"/>
      <c r="BC426" s="19"/>
      <c r="BD426" s="19"/>
      <c r="BE426" s="19"/>
      <c r="BF426" s="19"/>
      <c r="BG426" s="19"/>
      <c r="BH426" s="19"/>
      <c r="BI426" s="19"/>
      <c r="BJ426" s="19"/>
      <c r="BK426" s="19"/>
      <c r="BL426" s="19"/>
      <c r="BM426" s="19"/>
      <c r="BN426" s="19"/>
      <c r="BO426" s="19"/>
      <c r="BP426" s="19"/>
      <c r="BQ426" s="19"/>
      <c r="BR426" s="19"/>
      <c r="BS426" s="19"/>
      <c r="BT426" s="19"/>
      <c r="BU426" s="19"/>
      <c r="BV426" s="19"/>
      <c r="BW426" s="19"/>
      <c r="BX426" s="19"/>
    </row>
    <row r="427" spans="1:76" s="25" customFormat="1" x14ac:dyDescent="0.2">
      <c r="A427" s="18"/>
      <c r="B427" s="18"/>
      <c r="C427" s="141"/>
      <c r="D427" s="19" t="s">
        <v>1318</v>
      </c>
      <c r="E427" s="20">
        <v>35779</v>
      </c>
      <c r="F427" s="26" t="s">
        <v>150</v>
      </c>
      <c r="G427" s="30" t="s">
        <v>230</v>
      </c>
      <c r="H427" s="18" t="s">
        <v>103</v>
      </c>
      <c r="I427" s="18" t="s">
        <v>131</v>
      </c>
      <c r="J427" s="18" t="s">
        <v>1319</v>
      </c>
      <c r="K427" s="26" t="s">
        <v>103</v>
      </c>
      <c r="L427" s="26" t="s">
        <v>1320</v>
      </c>
      <c r="M427" s="18" t="s">
        <v>103</v>
      </c>
      <c r="N427" s="18" t="s">
        <v>192</v>
      </c>
      <c r="O427" s="18" t="s">
        <v>1321</v>
      </c>
      <c r="P427" s="19" t="s">
        <v>1322</v>
      </c>
      <c r="Q427" s="19" t="s">
        <v>103</v>
      </c>
      <c r="R427" s="19" t="s">
        <v>140</v>
      </c>
      <c r="S427" s="30" t="s">
        <v>1323</v>
      </c>
      <c r="T427" s="19"/>
      <c r="U427" s="19"/>
      <c r="V427" s="30"/>
      <c r="W427" s="19"/>
      <c r="X427" s="19"/>
      <c r="Y427" s="30"/>
      <c r="Z427" s="19"/>
      <c r="AA427" s="19"/>
      <c r="AB427" s="30"/>
      <c r="AC427" s="19"/>
      <c r="AD427" s="19"/>
      <c r="AE427" s="19"/>
      <c r="AF427" s="19"/>
      <c r="AG427" s="19"/>
      <c r="AH427" s="19"/>
      <c r="AI427" s="19"/>
      <c r="AJ427" s="19"/>
      <c r="AK427" s="19"/>
      <c r="AL427" s="19"/>
      <c r="AM427" s="19"/>
      <c r="AN427" s="19"/>
      <c r="AO427" s="19"/>
      <c r="AP427" s="19"/>
      <c r="AQ427" s="19"/>
      <c r="AR427" s="19"/>
      <c r="AS427" s="19"/>
      <c r="AT427" s="19"/>
      <c r="AU427" s="19"/>
      <c r="AV427" s="19"/>
      <c r="AW427" s="19"/>
      <c r="AX427" s="19"/>
      <c r="AY427" s="19"/>
      <c r="AZ427" s="19"/>
      <c r="BA427" s="19"/>
      <c r="BB427" s="19"/>
      <c r="BC427" s="19"/>
      <c r="BD427" s="19"/>
      <c r="BE427" s="19"/>
      <c r="BF427" s="19"/>
      <c r="BG427" s="19"/>
      <c r="BH427" s="19"/>
      <c r="BI427" s="19"/>
      <c r="BJ427" s="19"/>
      <c r="BK427" s="19"/>
      <c r="BL427" s="19"/>
    </row>
    <row r="428" spans="1:76" x14ac:dyDescent="0.2">
      <c r="A428" s="18" t="s">
        <v>692</v>
      </c>
      <c r="B428" s="18" t="s">
        <v>252</v>
      </c>
      <c r="C428" s="141" t="s">
        <v>1324</v>
      </c>
      <c r="D428" s="19" t="s">
        <v>1325</v>
      </c>
      <c r="E428" s="20">
        <v>34481</v>
      </c>
      <c r="F428" s="19" t="s">
        <v>884</v>
      </c>
      <c r="G428" s="19" t="s">
        <v>753</v>
      </c>
      <c r="H428" s="18" t="s">
        <v>487</v>
      </c>
      <c r="I428" s="18" t="s">
        <v>250</v>
      </c>
      <c r="J428" s="18" t="s">
        <v>276</v>
      </c>
      <c r="K428" s="26" t="s">
        <v>94</v>
      </c>
      <c r="L428" s="26" t="s">
        <v>1326</v>
      </c>
      <c r="M428" s="18" t="s">
        <v>487</v>
      </c>
      <c r="N428" s="18" t="s">
        <v>252</v>
      </c>
      <c r="O428" s="18" t="s">
        <v>1327</v>
      </c>
      <c r="P428" s="19" t="s">
        <v>1328</v>
      </c>
      <c r="Q428" s="19" t="s">
        <v>1179</v>
      </c>
      <c r="R428" s="19" t="s">
        <v>250</v>
      </c>
      <c r="S428" s="19" t="s">
        <v>1329</v>
      </c>
      <c r="T428" s="19" t="s">
        <v>1330</v>
      </c>
      <c r="U428" s="19" t="s">
        <v>252</v>
      </c>
      <c r="V428" s="19" t="s">
        <v>1331</v>
      </c>
      <c r="W428" s="19" t="s">
        <v>1056</v>
      </c>
      <c r="X428" s="19">
        <v>0</v>
      </c>
      <c r="Y428" s="19">
        <v>0</v>
      </c>
      <c r="Z428" s="19" t="s">
        <v>487</v>
      </c>
      <c r="AA428" s="19" t="s">
        <v>252</v>
      </c>
      <c r="AB428" s="19" t="s">
        <v>1332</v>
      </c>
      <c r="AC428" s="19">
        <v>0</v>
      </c>
      <c r="AD428" s="19">
        <v>0</v>
      </c>
      <c r="AE428" s="19">
        <v>0</v>
      </c>
      <c r="AF428" s="19">
        <v>0</v>
      </c>
      <c r="AG428" s="19">
        <v>0</v>
      </c>
      <c r="AH428" s="19">
        <v>0</v>
      </c>
      <c r="AI428" s="19">
        <v>0</v>
      </c>
      <c r="AJ428" s="19">
        <v>0</v>
      </c>
      <c r="AK428" s="19">
        <v>0</v>
      </c>
      <c r="AL428" s="19">
        <v>0</v>
      </c>
      <c r="AM428" s="19">
        <v>0</v>
      </c>
      <c r="AN428" s="19">
        <v>0</v>
      </c>
      <c r="AO428" s="19">
        <v>0</v>
      </c>
      <c r="AP428" s="19">
        <v>0</v>
      </c>
      <c r="AQ428" s="19">
        <v>0</v>
      </c>
      <c r="AR428" s="19">
        <v>0</v>
      </c>
      <c r="AS428" s="19">
        <v>0</v>
      </c>
      <c r="AT428" s="19">
        <v>0</v>
      </c>
      <c r="AU428" s="19">
        <v>0</v>
      </c>
      <c r="AV428" s="19">
        <v>0</v>
      </c>
      <c r="AW428" s="19">
        <v>0</v>
      </c>
      <c r="AX428" s="19"/>
      <c r="AY428" s="19"/>
      <c r="AZ428" s="19"/>
      <c r="BA428" s="19"/>
      <c r="BB428" s="19"/>
      <c r="BC428" s="19"/>
      <c r="BD428" s="19"/>
      <c r="BE428" s="19"/>
      <c r="BF428" s="19"/>
      <c r="BG428" s="19"/>
      <c r="BH428" s="19"/>
      <c r="BI428" s="19"/>
      <c r="BJ428" s="19"/>
      <c r="BK428" s="19"/>
      <c r="BL428" s="19"/>
    </row>
    <row r="429" spans="1:76" x14ac:dyDescent="0.2">
      <c r="A429" s="18"/>
      <c r="B429" s="18"/>
      <c r="C429" s="141"/>
      <c r="D429" s="19"/>
      <c r="E429" s="20"/>
      <c r="F429" s="19"/>
      <c r="G429" s="19"/>
      <c r="H429" s="18"/>
      <c r="I429" s="18"/>
      <c r="J429" s="18"/>
      <c r="K429"/>
      <c r="L429"/>
      <c r="M429" s="18"/>
      <c r="N429" s="18"/>
      <c r="O429" s="18"/>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c r="AP429" s="19"/>
      <c r="AQ429" s="19"/>
      <c r="AR429" s="19"/>
      <c r="AS429" s="19"/>
      <c r="AT429" s="19"/>
      <c r="AU429" s="19"/>
      <c r="AV429" s="19"/>
      <c r="AW429" s="19"/>
      <c r="AX429" s="19"/>
      <c r="AY429" s="19"/>
      <c r="AZ429" s="19"/>
      <c r="BA429" s="19"/>
      <c r="BB429" s="19"/>
      <c r="BC429" s="19"/>
      <c r="BD429" s="19"/>
      <c r="BE429" s="19"/>
      <c r="BF429" s="19"/>
      <c r="BG429" s="19"/>
      <c r="BH429" s="19"/>
      <c r="BI429" s="19"/>
      <c r="BJ429" s="19"/>
      <c r="BK429" s="19"/>
      <c r="BL429" s="19"/>
    </row>
    <row r="430" spans="1:76" x14ac:dyDescent="0.2">
      <c r="A430" s="18" t="s">
        <v>133</v>
      </c>
      <c r="B430" s="18" t="s">
        <v>215</v>
      </c>
      <c r="C430" s="141"/>
      <c r="D430" s="26" t="s">
        <v>1333</v>
      </c>
      <c r="E430" s="27">
        <v>36238</v>
      </c>
      <c r="F430" s="26" t="s">
        <v>473</v>
      </c>
      <c r="G430" s="26" t="s">
        <v>473</v>
      </c>
      <c r="H430" s="18" t="s">
        <v>133</v>
      </c>
      <c r="I430" s="18" t="s">
        <v>220</v>
      </c>
      <c r="J430" s="18" t="s">
        <v>876</v>
      </c>
      <c r="K430" s="26" t="s">
        <v>127</v>
      </c>
      <c r="L430" s="26"/>
      <c r="M430" s="18" t="s">
        <v>127</v>
      </c>
      <c r="N430" s="18" t="s">
        <v>215</v>
      </c>
      <c r="O430" s="18"/>
      <c r="P430" s="19"/>
      <c r="Q430" s="27"/>
      <c r="R430" s="27"/>
      <c r="S430" s="27"/>
      <c r="T430" s="27"/>
      <c r="U430" s="29"/>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row>
    <row r="431" spans="1:76" s="25" customFormat="1" x14ac:dyDescent="0.2">
      <c r="A431" s="18" t="s">
        <v>147</v>
      </c>
      <c r="B431" s="18" t="s">
        <v>215</v>
      </c>
      <c r="C431" s="141"/>
      <c r="D431" s="19" t="s">
        <v>1334</v>
      </c>
      <c r="E431" s="20">
        <v>35387</v>
      </c>
      <c r="F431" s="19" t="s">
        <v>516</v>
      </c>
      <c r="G431" s="19" t="s">
        <v>516</v>
      </c>
      <c r="H431" s="18" t="s">
        <v>127</v>
      </c>
      <c r="I431" s="18" t="s">
        <v>101</v>
      </c>
      <c r="J431" s="18" t="s">
        <v>496</v>
      </c>
      <c r="K431" s="26"/>
      <c r="L431" s="26"/>
      <c r="M431" s="18" t="s">
        <v>127</v>
      </c>
      <c r="N431" s="18" t="s">
        <v>227</v>
      </c>
      <c r="O431" s="18"/>
      <c r="P431" s="19"/>
      <c r="Q431" s="19" t="s">
        <v>1335</v>
      </c>
      <c r="R431" s="19" t="s">
        <v>81</v>
      </c>
      <c r="S431" s="19" t="s">
        <v>86</v>
      </c>
      <c r="T431" s="19" t="s">
        <v>133</v>
      </c>
      <c r="U431" s="19" t="s">
        <v>81</v>
      </c>
      <c r="V431" s="19"/>
      <c r="W431" s="19" t="s">
        <v>510</v>
      </c>
      <c r="X431" s="19" t="s">
        <v>81</v>
      </c>
      <c r="Y431" s="19">
        <v>0</v>
      </c>
      <c r="Z431" s="19">
        <v>0</v>
      </c>
      <c r="AA431" s="19">
        <v>0</v>
      </c>
      <c r="AB431" s="19">
        <v>0</v>
      </c>
      <c r="AC431" s="19"/>
      <c r="AD431" s="19"/>
      <c r="AE431" s="19"/>
      <c r="AF431" s="19">
        <v>0</v>
      </c>
      <c r="AG431" s="19">
        <v>0</v>
      </c>
      <c r="AH431" s="19">
        <v>0</v>
      </c>
      <c r="AI431" s="19">
        <v>0</v>
      </c>
      <c r="AJ431" s="19">
        <v>0</v>
      </c>
      <c r="AK431" s="19">
        <v>0</v>
      </c>
      <c r="AL431" s="19">
        <v>0</v>
      </c>
      <c r="AM431" s="19">
        <v>0</v>
      </c>
      <c r="AN431" s="19">
        <v>0</v>
      </c>
      <c r="AO431" s="19">
        <v>0</v>
      </c>
      <c r="AP431" s="19">
        <v>0</v>
      </c>
      <c r="AQ431" s="19">
        <v>0</v>
      </c>
      <c r="AR431" s="19">
        <v>0</v>
      </c>
      <c r="AS431" s="19">
        <v>0</v>
      </c>
      <c r="AT431" s="19">
        <v>0</v>
      </c>
      <c r="AU431" s="19">
        <v>0</v>
      </c>
      <c r="AV431" s="19">
        <v>0</v>
      </c>
      <c r="AW431" s="19">
        <v>0</v>
      </c>
      <c r="AX431" s="19"/>
      <c r="AY431" s="19"/>
      <c r="AZ431" s="19"/>
      <c r="BA431" s="19"/>
      <c r="BB431" s="19"/>
      <c r="BC431" s="19"/>
      <c r="BD431" s="19"/>
      <c r="BE431" s="19"/>
      <c r="BF431" s="19"/>
      <c r="BG431" s="19"/>
      <c r="BH431" s="19"/>
      <c r="BI431" s="19"/>
      <c r="BJ431" s="19"/>
      <c r="BK431" s="19"/>
      <c r="BL431" s="19"/>
      <c r="BM431" s="19"/>
      <c r="BN431" s="19"/>
      <c r="BO431" s="19"/>
      <c r="BP431" s="19"/>
      <c r="BQ431" s="19"/>
      <c r="BR431" s="19"/>
      <c r="BS431" s="19"/>
      <c r="BT431" s="19"/>
      <c r="BU431" s="19"/>
      <c r="BV431" s="19"/>
      <c r="BW431" s="19"/>
      <c r="BX431" s="19"/>
    </row>
    <row r="432" spans="1:76" x14ac:dyDescent="0.2">
      <c r="A432" t="s">
        <v>686</v>
      </c>
      <c r="B432" t="s">
        <v>134</v>
      </c>
      <c r="C432" s="141"/>
      <c r="D432" t="s">
        <v>1339</v>
      </c>
      <c r="E432" s="40">
        <v>36983</v>
      </c>
      <c r="F432" t="s">
        <v>1340</v>
      </c>
      <c r="G432" s="100" t="s">
        <v>344</v>
      </c>
      <c r="H432" t="s">
        <v>499</v>
      </c>
      <c r="I432" t="s">
        <v>138</v>
      </c>
      <c r="J432" s="18" t="s">
        <v>155</v>
      </c>
      <c r="K432" t="str">
        <f>IF(ISBLANK(VLOOKUP(TRIM(D432),ALL_SOMIFA!$A$1:$V$2721,8,FALSE)),"",IF(ISERROR(VLOOKUP(TRIM(D432),ALL_SOMIFA!$A$1:$V$2721,8,FALSE))," ",VLOOKUP(TRIM(D432),ALL_SOMIFA!$A$1:$V$2721,8,FALSE)))</f>
        <v xml:space="preserve"> </v>
      </c>
      <c r="L432" t="str">
        <f>IF(ISBLANK(VLOOKUP(TRIM(D432),ALL_SOMIFA!$A$1:$V$2721,9,FALSE)),"",IF(ISERROR(VLOOKUP(TRIM(D432),ALL_SOMIFA!$A$1:$V$2721,9,FALSE))," ",VLOOKUP(TRIM(D432),ALL_SOMIFA!$A$1:$V$2721,9,FALSE)))</f>
        <v xml:space="preserve"> </v>
      </c>
      <c r="M432" t="str">
        <f>IF(ISBLANK(VLOOKUP(TRIM(D432),ALL_SOMIFA!$A$1:$V$2721,10,FALSE)),"",IF(ISERROR(VLOOKUP(TRIM(D432),ALL_SOMIFA!$A$1:$V$2721,10,FALSE))," ",VLOOKUP(TRIM(D432),ALL_SOMIFA!$A$1:$V$2721,10,FALSE)))</f>
        <v xml:space="preserve"> </v>
      </c>
      <c r="N432" t="str">
        <f>IF(ISBLANK(VLOOKUP(TRIM(D432),ALL_SOMIFA!$A$1:$V$2721,11,FALSE)),"",IF(ISERROR(VLOOKUP(TRIM(D432),ALL_SOMIFA!$A$1:$V$2721,11,FALSE))," ",VLOOKUP(TRIM(D432),ALL_SOMIFA!$A$1:$V$2721,11,FALSE)))</f>
        <v xml:space="preserve"> </v>
      </c>
      <c r="O432" t="str">
        <f>IF(ISBLANK(VLOOKUP(TRIM(D432),ALL_SOMIFA!$A$1:$V$2721,12,FALSE)),"",IF(ISERROR(VLOOKUP(TRIM(D432),ALL_SOMIFA!$A$1:$V$2721,12,FALSE))," ",VLOOKUP(TRIM(D432),ALL_SOMIFA!$A$1:$V$2721,12,FALSE)))</f>
        <v xml:space="preserve"> </v>
      </c>
      <c r="P432" t="str">
        <f>IF(ISBLANK(VLOOKUP(TRIM(D432),ALL_SOMIFA!$A$1:$V$2721,13,FALSE)),"",IF(ISERROR(VLOOKUP(TRIM(D432),ALL_SOMIFA!$A$1:$V$2721,13,FALSE))," ",VLOOKUP(TRIM(D432),ALL_SOMIFA!$A$1:$V$2721,13,FALSE)))</f>
        <v xml:space="preserve"> </v>
      </c>
      <c r="Q432" t="str">
        <f>IF(ISBLANK(VLOOKUP(TRIM(D432),ALL_SOMIFA!$A$1:$V$2721,14,FALSE)),"",IF(ISERROR(VLOOKUP(TRIM(D432),ALL_SOMIFA!$A$1:$V$2721,14,FALSE))," ",VLOOKUP(TRIM(D432),ALL_SOMIFA!$A$1:$V$2721,14,FALSE)))</f>
        <v xml:space="preserve"> </v>
      </c>
      <c r="R432" t="str">
        <f>IF(ISBLANK(VLOOKUP(TRIM(D432),ALL_SOMIFA!$A$1:$V$2721,15,FALSE)),"",IF(ISERROR(VLOOKUP(TRIM(D432),ALL_SOMIFA!$A$1:$V$2721,15,FALSE))," ",VLOOKUP(TRIM(D432),ALL_SOMIFA!$A$1:$V$2721,15,FALSE)))</f>
        <v xml:space="preserve"> </v>
      </c>
      <c r="S432" t="str">
        <f>IF(ISBLANK(VLOOKUP(TRIM(D432),ALL_SOMIFA!$A$1:$V$2721,16,FALSE)),"",IF(ISERROR(VLOOKUP(TRIM(D432),ALL_SOMIFA!$A$1:$V$2721,16,FALSE))," ",VLOOKUP(TRIM(D432),ALL_SOMIFA!$A$1:$V$2721,16,FALSE)))</f>
        <v xml:space="preserve"> </v>
      </c>
      <c r="T432" t="str">
        <f>IF(ISBLANK(VLOOKUP(TRIM(D432),ALL_SOMIFA!$A$1:$V$2721,17,FALSE)),"",IF(ISERROR(VLOOKUP(TRIM(D432),ALL_SOMIFA!$A$1:$V$2721,17,FALSE))," ",VLOOKUP(TRIM(D432),ALL_SOMIFA!$A$1:$V$2721,17,FALSE)))</f>
        <v xml:space="preserve"> </v>
      </c>
      <c r="U432" t="str">
        <f>IF(ISBLANK(VLOOKUP(TRIM(D432),ALL_SOMIFA!$A$1:$V$2721,18,FALSE)),"",IF(ISERROR(VLOOKUP(TRIM(D432),ALL_SOMIFA!$A$1:$V$2721,18,FALSE))," ",VLOOKUP(TRIM(D432),ALL_SOMIFA!$A$1:$V$2721,18,FALSE)))</f>
        <v xml:space="preserve"> </v>
      </c>
      <c r="V432" t="str">
        <f>IF(ISBLANK(VLOOKUP(TRIM(D432),ALL_SOMIFA!$A$1:$V$2721,19,FALSE)),"",IF(ISERROR(VLOOKUP(TRIM(D432),ALL_SOMIFA!$A$1:$V$2721,19,FALSE))," ",VLOOKUP(TRIM(D432),ALL_SOMIFA!$A$1:$V$2721,19,FALSE)))</f>
        <v xml:space="preserve"> </v>
      </c>
      <c r="W432" t="str">
        <f>IF(ISBLANK(VLOOKUP(TRIM(D432),ALL_SOMIFA!$A$1:$V$2721,20,FALSE)),"",IF(ISERROR(VLOOKUP(TRIM(D432),ALL_SOMIFA!$A$1:$V$2721,20,FALSE))," ",VLOOKUP(TRIM(D432),ALL_SOMIFA!$A$1:$V$2721,20,FALSE)))</f>
        <v xml:space="preserve"> </v>
      </c>
      <c r="X432" t="str">
        <f>IF(ISBLANK(VLOOKUP(TRIM(D432),ALL_SOMIFA!$A$1:$V$2721,21,FALSE)),"",IF(ISERROR(VLOOKUP(TRIM(D432),ALL_SOMIFA!$A$1:$V$2721,21,FALSE))," ",VLOOKUP(TRIM(D432),ALL_SOMIFA!$A$1:$V$2721,21,FALSE)))</f>
        <v xml:space="preserve"> </v>
      </c>
      <c r="Y432" t="str">
        <f>IF(ISBLANK(VLOOKUP(TRIM(D432),ALL_SOMIFA!$A$1:$V$2721,22,FALSE)),"",IF(ISERROR(VLOOKUP(TRIM(D432),ALL_SOMIFA!$A$1:$V$2721,22,FALSE))," ",VLOOKUP(TRIM(D432),ALL_SOMIFA!$A$1:$V$2721,22,FALSE)))</f>
        <v xml:space="preserve"> </v>
      </c>
    </row>
    <row r="433" spans="1:64" x14ac:dyDescent="0.2">
      <c r="A433" s="18"/>
      <c r="B433" s="18"/>
      <c r="C433" s="141"/>
      <c r="D433" s="19" t="s">
        <v>1336</v>
      </c>
      <c r="E433" s="20">
        <v>34653</v>
      </c>
      <c r="F433" s="19" t="s">
        <v>654</v>
      </c>
      <c r="G433" s="19" t="s">
        <v>1337</v>
      </c>
      <c r="H433" s="18" t="s">
        <v>127</v>
      </c>
      <c r="I433" s="18" t="s">
        <v>549</v>
      </c>
      <c r="J433" s="18" t="s">
        <v>882</v>
      </c>
      <c r="K433" s="26" t="s">
        <v>147</v>
      </c>
      <c r="L433" s="26"/>
      <c r="M433" s="18" t="s">
        <v>147</v>
      </c>
      <c r="N433" s="18" t="s">
        <v>128</v>
      </c>
      <c r="O433" s="18"/>
      <c r="P433" s="19"/>
      <c r="Q433" s="19" t="s">
        <v>147</v>
      </c>
      <c r="R433" s="19" t="s">
        <v>128</v>
      </c>
      <c r="S433" s="19" t="s">
        <v>86</v>
      </c>
      <c r="T433" s="19" t="s">
        <v>147</v>
      </c>
      <c r="U433" s="19" t="s">
        <v>128</v>
      </c>
      <c r="V433" s="19"/>
      <c r="W433" s="19" t="s">
        <v>127</v>
      </c>
      <c r="X433" s="19" t="s">
        <v>128</v>
      </c>
      <c r="Y433" s="19">
        <v>0</v>
      </c>
      <c r="Z433" s="19" t="s">
        <v>147</v>
      </c>
      <c r="AA433" s="19" t="s">
        <v>128</v>
      </c>
      <c r="AB433" s="19">
        <v>0</v>
      </c>
      <c r="AC433" s="19" t="s">
        <v>147</v>
      </c>
      <c r="AD433" s="19" t="s">
        <v>128</v>
      </c>
      <c r="AE433" s="19">
        <v>0</v>
      </c>
      <c r="AF433" s="19">
        <v>0</v>
      </c>
      <c r="AG433" s="19">
        <v>0</v>
      </c>
      <c r="AH433" s="19">
        <v>0</v>
      </c>
      <c r="AI433" s="19">
        <v>0</v>
      </c>
      <c r="AJ433" s="19">
        <v>0</v>
      </c>
      <c r="AK433" s="19">
        <v>0</v>
      </c>
      <c r="AL433" s="19">
        <v>0</v>
      </c>
      <c r="AM433" s="19">
        <v>0</v>
      </c>
      <c r="AN433" s="19">
        <v>0</v>
      </c>
      <c r="AO433" s="19">
        <v>0</v>
      </c>
      <c r="AP433" s="19">
        <v>0</v>
      </c>
      <c r="AQ433" s="19">
        <v>0</v>
      </c>
      <c r="AR433" s="19">
        <v>0</v>
      </c>
      <c r="AS433" s="19">
        <v>0</v>
      </c>
      <c r="AT433" s="19">
        <v>0</v>
      </c>
      <c r="AU433" s="19">
        <v>0</v>
      </c>
      <c r="AV433" s="19">
        <v>0</v>
      </c>
      <c r="AW433" s="19">
        <v>0</v>
      </c>
      <c r="AX433" s="19"/>
      <c r="AY433" s="19"/>
      <c r="AZ433" s="19"/>
      <c r="BA433" s="19"/>
      <c r="BB433" s="19"/>
      <c r="BC433" s="19"/>
      <c r="BD433" s="19"/>
      <c r="BE433" s="19"/>
      <c r="BF433" s="19"/>
      <c r="BG433" s="19"/>
      <c r="BH433" s="19"/>
      <c r="BI433" s="19"/>
      <c r="BJ433" s="19"/>
      <c r="BK433" s="19"/>
      <c r="BL433" s="19"/>
    </row>
    <row r="434" spans="1:64" ht="12.75" customHeight="1" x14ac:dyDescent="0.2">
      <c r="A434" s="18"/>
      <c r="B434" s="18"/>
      <c r="C434" s="141"/>
      <c r="D434" s="26" t="s">
        <v>5028</v>
      </c>
      <c r="E434" s="27">
        <v>36686</v>
      </c>
      <c r="F434" s="26" t="s">
        <v>283</v>
      </c>
      <c r="G434" s="26" t="s">
        <v>677</v>
      </c>
      <c r="H434" s="18" t="s">
        <v>151</v>
      </c>
      <c r="I434" s="18" t="s">
        <v>491</v>
      </c>
      <c r="J434" s="18" t="s">
        <v>155</v>
      </c>
      <c r="K434" s="26" t="s">
        <v>147</v>
      </c>
      <c r="L434" s="26"/>
      <c r="M434" s="18" t="s">
        <v>133</v>
      </c>
      <c r="N434" s="18" t="s">
        <v>170</v>
      </c>
      <c r="O434" s="18"/>
      <c r="P434" s="19"/>
      <c r="Q434" s="27"/>
      <c r="R434" s="27"/>
      <c r="S434" s="27"/>
      <c r="T434" s="27"/>
      <c r="U434" s="29"/>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row>
    <row r="435" spans="1:64" s="25" customFormat="1" x14ac:dyDescent="0.2">
      <c r="A435" s="18" t="s">
        <v>156</v>
      </c>
      <c r="B435" s="18" t="s">
        <v>93</v>
      </c>
      <c r="C435" s="141" t="s">
        <v>141</v>
      </c>
      <c r="D435" s="19" t="s">
        <v>1341</v>
      </c>
      <c r="E435" s="20">
        <v>34675</v>
      </c>
      <c r="F435" s="19" t="s">
        <v>654</v>
      </c>
      <c r="G435" s="19" t="s">
        <v>1342</v>
      </c>
      <c r="H435" s="18" t="s">
        <v>165</v>
      </c>
      <c r="I435" s="18" t="s">
        <v>272</v>
      </c>
      <c r="J435" s="18" t="s">
        <v>1343</v>
      </c>
      <c r="K435" s="26" t="s">
        <v>156</v>
      </c>
      <c r="L435" s="26" t="s">
        <v>141</v>
      </c>
      <c r="M435" s="18" t="s">
        <v>156</v>
      </c>
      <c r="N435" s="18" t="s">
        <v>93</v>
      </c>
      <c r="O435" s="18" t="s">
        <v>164</v>
      </c>
      <c r="P435" s="19" t="s">
        <v>141</v>
      </c>
      <c r="Q435" s="19" t="s">
        <v>156</v>
      </c>
      <c r="R435" s="19" t="s">
        <v>242</v>
      </c>
      <c r="S435" s="19" t="s">
        <v>577</v>
      </c>
      <c r="T435" s="19" t="s">
        <v>156</v>
      </c>
      <c r="U435" s="19" t="s">
        <v>242</v>
      </c>
      <c r="V435" s="19" t="s">
        <v>141</v>
      </c>
      <c r="W435" s="19" t="s">
        <v>1056</v>
      </c>
      <c r="X435" s="19">
        <v>0</v>
      </c>
      <c r="Y435" s="19">
        <v>0</v>
      </c>
      <c r="Z435" s="19" t="s">
        <v>156</v>
      </c>
      <c r="AA435" s="19" t="s">
        <v>242</v>
      </c>
      <c r="AB435" s="19" t="s">
        <v>167</v>
      </c>
      <c r="AC435" s="19" t="s">
        <v>156</v>
      </c>
      <c r="AD435" s="19" t="s">
        <v>1344</v>
      </c>
      <c r="AE435" s="19" t="s">
        <v>141</v>
      </c>
      <c r="AF435" s="19">
        <v>0</v>
      </c>
      <c r="AG435" s="19">
        <v>0</v>
      </c>
      <c r="AH435" s="19">
        <v>0</v>
      </c>
      <c r="AI435" s="19">
        <v>0</v>
      </c>
      <c r="AJ435" s="19">
        <v>0</v>
      </c>
      <c r="AK435" s="19">
        <v>0</v>
      </c>
      <c r="AL435" s="19">
        <v>0</v>
      </c>
      <c r="AM435" s="19">
        <v>0</v>
      </c>
      <c r="AN435" s="19">
        <v>0</v>
      </c>
      <c r="AO435" s="19">
        <v>0</v>
      </c>
      <c r="AP435" s="19">
        <v>0</v>
      </c>
      <c r="AQ435" s="19">
        <v>0</v>
      </c>
      <c r="AR435" s="19">
        <v>0</v>
      </c>
      <c r="AS435" s="19">
        <v>0</v>
      </c>
      <c r="AT435" s="19">
        <v>0</v>
      </c>
      <c r="AU435" s="19">
        <v>0</v>
      </c>
      <c r="AV435" s="19">
        <v>0</v>
      </c>
      <c r="AW435" s="19">
        <v>0</v>
      </c>
      <c r="AX435" s="19"/>
      <c r="AY435" s="19"/>
    </row>
    <row r="436" spans="1:64" x14ac:dyDescent="0.2">
      <c r="A436" s="18" t="s">
        <v>162</v>
      </c>
      <c r="B436" s="18" t="s">
        <v>140</v>
      </c>
      <c r="C436" s="141" t="s">
        <v>519</v>
      </c>
      <c r="D436" s="19" t="s">
        <v>1345</v>
      </c>
      <c r="E436" s="20">
        <v>35383</v>
      </c>
      <c r="F436" s="19" t="s">
        <v>136</v>
      </c>
      <c r="G436" s="19" t="s">
        <v>136</v>
      </c>
      <c r="H436" s="18" t="s">
        <v>156</v>
      </c>
      <c r="I436" s="18" t="s">
        <v>145</v>
      </c>
      <c r="J436" s="18" t="s">
        <v>1346</v>
      </c>
      <c r="K436" s="26" t="s">
        <v>162</v>
      </c>
      <c r="L436" s="26" t="s">
        <v>1347</v>
      </c>
      <c r="M436" s="18" t="s">
        <v>156</v>
      </c>
      <c r="N436" s="18" t="s">
        <v>140</v>
      </c>
      <c r="O436" s="18" t="s">
        <v>141</v>
      </c>
      <c r="P436" s="19" t="s">
        <v>141</v>
      </c>
      <c r="Q436" s="19" t="s">
        <v>695</v>
      </c>
      <c r="R436" s="19" t="s">
        <v>140</v>
      </c>
      <c r="S436" s="19" t="s">
        <v>1348</v>
      </c>
      <c r="T436" s="19" t="s">
        <v>156</v>
      </c>
      <c r="U436" s="19" t="s">
        <v>140</v>
      </c>
      <c r="V436" s="19" t="s">
        <v>393</v>
      </c>
      <c r="W436" s="19"/>
      <c r="X436" s="19"/>
      <c r="Y436" s="19"/>
      <c r="Z436" s="19"/>
      <c r="AA436" s="19"/>
      <c r="AB436" s="19"/>
      <c r="AC436" s="19"/>
      <c r="AD436" s="19"/>
      <c r="AE436" s="19"/>
      <c r="AF436" s="19"/>
      <c r="AG436" s="19"/>
      <c r="AH436" s="19"/>
      <c r="AI436" s="19"/>
      <c r="AJ436" s="19"/>
      <c r="AK436" s="19"/>
      <c r="AL436" s="19"/>
      <c r="AM436" s="19"/>
      <c r="AN436" s="19"/>
      <c r="AO436" s="19"/>
      <c r="AP436" s="19"/>
      <c r="AQ436" s="19"/>
      <c r="AR436" s="19"/>
      <c r="AS436" s="19"/>
      <c r="AT436" s="19"/>
      <c r="AU436" s="19"/>
      <c r="AV436" s="19"/>
      <c r="AW436" s="19"/>
      <c r="AX436" s="19"/>
      <c r="AY436" s="19"/>
    </row>
    <row r="437" spans="1:64" x14ac:dyDescent="0.2">
      <c r="A437" s="18" t="s">
        <v>168</v>
      </c>
      <c r="B437" s="18" t="s">
        <v>434</v>
      </c>
      <c r="C437" s="141" t="s">
        <v>183</v>
      </c>
      <c r="D437" s="19" t="s">
        <v>1349</v>
      </c>
      <c r="E437" s="20">
        <v>33970</v>
      </c>
      <c r="F437" s="19" t="s">
        <v>1350</v>
      </c>
      <c r="G437" s="19" t="s">
        <v>1337</v>
      </c>
      <c r="H437" s="18" t="s">
        <v>156</v>
      </c>
      <c r="I437" s="18" t="s">
        <v>239</v>
      </c>
      <c r="J437" s="18" t="s">
        <v>1041</v>
      </c>
      <c r="K437" s="26" t="s">
        <v>156</v>
      </c>
      <c r="L437" s="26" t="s">
        <v>141</v>
      </c>
      <c r="M437" s="18" t="s">
        <v>156</v>
      </c>
      <c r="N437" s="18" t="s">
        <v>434</v>
      </c>
      <c r="O437" s="18" t="s">
        <v>141</v>
      </c>
      <c r="P437" s="19" t="s">
        <v>141</v>
      </c>
      <c r="Q437" s="19" t="s">
        <v>156</v>
      </c>
      <c r="R437" s="19" t="s">
        <v>434</v>
      </c>
      <c r="S437" s="19" t="s">
        <v>577</v>
      </c>
      <c r="T437" s="19" t="s">
        <v>156</v>
      </c>
      <c r="U437" s="19" t="s">
        <v>434</v>
      </c>
      <c r="V437" s="19" t="s">
        <v>393</v>
      </c>
      <c r="W437" s="19" t="s">
        <v>168</v>
      </c>
      <c r="X437" s="19" t="s">
        <v>434</v>
      </c>
      <c r="Y437" s="19" t="s">
        <v>169</v>
      </c>
      <c r="Z437" s="19" t="s">
        <v>156</v>
      </c>
      <c r="AA437" s="19" t="s">
        <v>434</v>
      </c>
      <c r="AB437" s="19" t="s">
        <v>393</v>
      </c>
      <c r="AC437" s="19" t="s">
        <v>168</v>
      </c>
      <c r="AD437" s="19" t="s">
        <v>1299</v>
      </c>
      <c r="AE437" s="19" t="s">
        <v>183</v>
      </c>
      <c r="AF437" s="19">
        <v>0</v>
      </c>
      <c r="AG437" s="19">
        <v>0</v>
      </c>
      <c r="AH437" s="19">
        <v>0</v>
      </c>
      <c r="AI437" s="19">
        <v>0</v>
      </c>
      <c r="AJ437" s="19">
        <v>0</v>
      </c>
      <c r="AK437" s="19">
        <v>0</v>
      </c>
      <c r="AL437" s="19">
        <v>0</v>
      </c>
      <c r="AM437" s="19">
        <v>0</v>
      </c>
      <c r="AN437" s="19">
        <v>0</v>
      </c>
      <c r="AO437" s="19">
        <v>0</v>
      </c>
      <c r="AP437" s="19">
        <v>0</v>
      </c>
      <c r="AQ437" s="19">
        <v>0</v>
      </c>
      <c r="AR437" s="19">
        <v>0</v>
      </c>
      <c r="AS437" s="19">
        <v>0</v>
      </c>
      <c r="AT437" s="19">
        <v>0</v>
      </c>
      <c r="AU437" s="19">
        <v>0</v>
      </c>
      <c r="AV437" s="19">
        <v>0</v>
      </c>
      <c r="AW437" s="19">
        <v>0</v>
      </c>
      <c r="AX437" s="19"/>
      <c r="AY437" s="19"/>
    </row>
    <row r="438" spans="1:64" s="25" customFormat="1" x14ac:dyDescent="0.2">
      <c r="C438" s="141"/>
      <c r="J438" s="18"/>
    </row>
    <row r="439" spans="1:64" x14ac:dyDescent="0.2">
      <c r="A439" s="18"/>
      <c r="B439" s="18"/>
      <c r="C439" s="141"/>
      <c r="D439" s="19"/>
      <c r="E439" s="20"/>
      <c r="F439" s="19"/>
      <c r="G439" s="19"/>
      <c r="H439" s="18"/>
      <c r="I439" s="18"/>
      <c r="J439" s="18"/>
      <c r="K439"/>
      <c r="L439"/>
      <c r="M439" s="18"/>
      <c r="N439" s="18"/>
      <c r="O439" s="18"/>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c r="AM439" s="19"/>
      <c r="AN439" s="19"/>
      <c r="AO439" s="19"/>
      <c r="AP439" s="19"/>
      <c r="AQ439" s="19"/>
      <c r="AR439" s="19"/>
      <c r="AS439" s="19"/>
      <c r="AT439" s="19"/>
      <c r="AU439" s="19"/>
      <c r="AV439" s="19"/>
      <c r="AW439" s="19"/>
      <c r="AX439" s="19"/>
      <c r="AY439" s="19"/>
    </row>
    <row r="440" spans="1:64" s="25" customFormat="1" ht="12.75" customHeight="1" x14ac:dyDescent="0.2">
      <c r="A440" s="31" t="s">
        <v>202</v>
      </c>
      <c r="B440" s="32" t="s">
        <v>123</v>
      </c>
      <c r="C440" s="142" t="s">
        <v>259</v>
      </c>
      <c r="D440" s="19" t="s">
        <v>1351</v>
      </c>
      <c r="E440" s="27">
        <v>35683</v>
      </c>
      <c r="F440" s="28" t="s">
        <v>99</v>
      </c>
      <c r="G440" s="28" t="s">
        <v>180</v>
      </c>
      <c r="H440" s="31" t="s">
        <v>202</v>
      </c>
      <c r="I440" s="32" t="s">
        <v>154</v>
      </c>
      <c r="J440" s="18" t="s">
        <v>234</v>
      </c>
      <c r="K440" s="26" t="s">
        <v>712</v>
      </c>
      <c r="L440" s="26" t="s">
        <v>241</v>
      </c>
      <c r="M440" s="33"/>
      <c r="N440" s="33"/>
      <c r="O440" s="33"/>
    </row>
    <row r="441" spans="1:64" s="25" customFormat="1" x14ac:dyDescent="0.2">
      <c r="A441" s="18" t="s">
        <v>274</v>
      </c>
      <c r="B441" s="18" t="s">
        <v>105</v>
      </c>
      <c r="C441" s="141" t="s">
        <v>234</v>
      </c>
      <c r="D441" s="19" t="s">
        <v>1352</v>
      </c>
      <c r="E441" s="20">
        <v>33645</v>
      </c>
      <c r="F441" s="19" t="s">
        <v>1353</v>
      </c>
      <c r="G441" s="19" t="s">
        <v>919</v>
      </c>
      <c r="H441" s="18" t="s">
        <v>274</v>
      </c>
      <c r="I441" s="18" t="s">
        <v>109</v>
      </c>
      <c r="J441" s="18" t="s">
        <v>234</v>
      </c>
      <c r="K441" s="26" t="s">
        <v>202</v>
      </c>
      <c r="L441" s="26" t="s">
        <v>223</v>
      </c>
      <c r="M441" s="18" t="s">
        <v>274</v>
      </c>
      <c r="N441" s="18" t="s">
        <v>105</v>
      </c>
      <c r="O441" s="18" t="s">
        <v>201</v>
      </c>
      <c r="P441" s="19" t="s">
        <v>234</v>
      </c>
      <c r="Q441" s="19" t="s">
        <v>274</v>
      </c>
      <c r="R441" s="19" t="s">
        <v>109</v>
      </c>
      <c r="S441" s="19" t="s">
        <v>262</v>
      </c>
      <c r="T441" s="19" t="s">
        <v>274</v>
      </c>
      <c r="U441" s="19" t="s">
        <v>105</v>
      </c>
      <c r="V441" s="19" t="s">
        <v>234</v>
      </c>
      <c r="W441" s="19" t="s">
        <v>274</v>
      </c>
      <c r="X441" s="19" t="s">
        <v>105</v>
      </c>
      <c r="Y441" s="19" t="s">
        <v>259</v>
      </c>
      <c r="Z441" s="19" t="s">
        <v>274</v>
      </c>
      <c r="AA441" s="19" t="s">
        <v>105</v>
      </c>
      <c r="AB441" s="19" t="s">
        <v>249</v>
      </c>
      <c r="AC441" s="19" t="s">
        <v>274</v>
      </c>
      <c r="AD441" s="19" t="s">
        <v>105</v>
      </c>
      <c r="AE441" s="19" t="s">
        <v>248</v>
      </c>
      <c r="AF441" s="19" t="s">
        <v>274</v>
      </c>
      <c r="AG441" s="19" t="s">
        <v>105</v>
      </c>
      <c r="AH441" s="19" t="s">
        <v>234</v>
      </c>
      <c r="AI441" s="19" t="s">
        <v>274</v>
      </c>
      <c r="AJ441" s="19" t="s">
        <v>105</v>
      </c>
      <c r="AK441" s="19" t="s">
        <v>234</v>
      </c>
      <c r="AL441" s="19" t="s">
        <v>274</v>
      </c>
      <c r="AM441" s="19" t="s">
        <v>105</v>
      </c>
      <c r="AN441" s="19" t="s">
        <v>269</v>
      </c>
      <c r="AO441" s="19">
        <v>0</v>
      </c>
      <c r="AP441" s="19">
        <v>0</v>
      </c>
      <c r="AQ441" s="19">
        <v>0</v>
      </c>
      <c r="AR441" s="19">
        <v>0</v>
      </c>
      <c r="AS441" s="19">
        <v>0</v>
      </c>
      <c r="AT441" s="19">
        <v>0</v>
      </c>
      <c r="AU441" s="19">
        <v>0</v>
      </c>
      <c r="AV441" s="19">
        <v>0</v>
      </c>
      <c r="AW441" s="19">
        <v>0</v>
      </c>
      <c r="AX441" s="19"/>
      <c r="AY441" s="19"/>
    </row>
    <row r="442" spans="1:64" x14ac:dyDescent="0.2">
      <c r="A442" s="31" t="s">
        <v>274</v>
      </c>
      <c r="B442" s="32" t="s">
        <v>185</v>
      </c>
      <c r="C442" s="142" t="s">
        <v>228</v>
      </c>
      <c r="D442" s="19" t="s">
        <v>1360</v>
      </c>
      <c r="E442" s="27">
        <v>36569</v>
      </c>
      <c r="F442" s="28" t="s">
        <v>187</v>
      </c>
      <c r="G442" s="28" t="s">
        <v>180</v>
      </c>
      <c r="H442" s="31" t="s">
        <v>274</v>
      </c>
      <c r="I442" s="32" t="s">
        <v>368</v>
      </c>
      <c r="J442" s="18" t="s">
        <v>216</v>
      </c>
      <c r="K442" s="26" t="s">
        <v>194</v>
      </c>
      <c r="L442" s="26" t="s">
        <v>269</v>
      </c>
      <c r="M442" s="33"/>
      <c r="N442" s="33"/>
      <c r="O442" s="33"/>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row>
    <row r="443" spans="1:64" x14ac:dyDescent="0.2">
      <c r="A443" s="18" t="s">
        <v>226</v>
      </c>
      <c r="B443" s="18" t="s">
        <v>185</v>
      </c>
      <c r="C443" s="141" t="s">
        <v>203</v>
      </c>
      <c r="D443" s="26" t="s">
        <v>1354</v>
      </c>
      <c r="E443" s="27">
        <v>35676</v>
      </c>
      <c r="F443" s="26" t="s">
        <v>283</v>
      </c>
      <c r="G443" s="26" t="s">
        <v>553</v>
      </c>
      <c r="H443" s="18" t="s">
        <v>226</v>
      </c>
      <c r="I443" s="18" t="s">
        <v>213</v>
      </c>
      <c r="J443" s="18" t="s">
        <v>228</v>
      </c>
      <c r="K443" s="26" t="s">
        <v>522</v>
      </c>
      <c r="L443" s="26" t="s">
        <v>228</v>
      </c>
      <c r="M443" s="18" t="s">
        <v>226</v>
      </c>
      <c r="N443" s="18" t="s">
        <v>207</v>
      </c>
      <c r="O443" s="18" t="s">
        <v>248</v>
      </c>
      <c r="P443" s="26" t="s">
        <v>241</v>
      </c>
      <c r="Q443" s="27"/>
      <c r="R443" s="27"/>
      <c r="S443" s="27"/>
      <c r="T443" s="27"/>
      <c r="U443" s="29"/>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row>
    <row r="444" spans="1:64" x14ac:dyDescent="0.2">
      <c r="A444" t="s">
        <v>258</v>
      </c>
      <c r="B444" t="s">
        <v>170</v>
      </c>
      <c r="C444" s="141" t="s">
        <v>247</v>
      </c>
      <c r="D444" t="s">
        <v>1356</v>
      </c>
      <c r="E444" s="40">
        <v>35309</v>
      </c>
      <c r="F444" t="s">
        <v>473</v>
      </c>
      <c r="G444" s="100" t="s">
        <v>719</v>
      </c>
      <c r="H444" t="s">
        <v>1357</v>
      </c>
      <c r="I444" t="s">
        <v>175</v>
      </c>
      <c r="J444" s="18" t="s">
        <v>1358</v>
      </c>
      <c r="K444" t="str">
        <f>IF(ISBLANK(VLOOKUP(TRIM(D444),ALL_SOMIFA!$A$1:$V$2721,8,FALSE)),"",IF(ISERROR(VLOOKUP(TRIM(D444),ALL_SOMIFA!$A$1:$V$2721,8,FALSE))," ",VLOOKUP(TRIM(D444),ALL_SOMIFA!$A$1:$V$2721,8,FALSE)))</f>
        <v xml:space="preserve"> </v>
      </c>
      <c r="L444" t="str">
        <f>IF(ISBLANK(VLOOKUP(TRIM(D444),ALL_SOMIFA!$A$1:$V$2721,9,FALSE)),"",IF(ISERROR(VLOOKUP(TRIM(D444),ALL_SOMIFA!$A$1:$V$2721,9,FALSE))," ",VLOOKUP(TRIM(D444),ALL_SOMIFA!$A$1:$V$2721,9,FALSE)))</f>
        <v xml:space="preserve"> </v>
      </c>
      <c r="M444" t="str">
        <f>IF(ISBLANK(VLOOKUP(TRIM(D444),ALL_SOMIFA!$A$1:$V$2721,10,FALSE)),"",IF(ISERROR(VLOOKUP(TRIM(D444),ALL_SOMIFA!$A$1:$V$2721,10,FALSE))," ",VLOOKUP(TRIM(D444),ALL_SOMIFA!$A$1:$V$2721,10,FALSE)))</f>
        <v xml:space="preserve"> </v>
      </c>
      <c r="N444" t="str">
        <f>IF(ISBLANK(VLOOKUP(TRIM(D444),ALL_SOMIFA!$A$1:$V$2721,11,FALSE)),"",IF(ISERROR(VLOOKUP(TRIM(D444),ALL_SOMIFA!$A$1:$V$2721,11,FALSE))," ",VLOOKUP(TRIM(D444),ALL_SOMIFA!$A$1:$V$2721,11,FALSE)))</f>
        <v xml:space="preserve"> </v>
      </c>
      <c r="O444" t="str">
        <f>IF(ISBLANK(VLOOKUP(TRIM(D444),ALL_SOMIFA!$A$1:$V$2721,12,FALSE)),"",IF(ISERROR(VLOOKUP(TRIM(D444),ALL_SOMIFA!$A$1:$V$2721,12,FALSE))," ",VLOOKUP(TRIM(D444),ALL_SOMIFA!$A$1:$V$2721,12,FALSE)))</f>
        <v xml:space="preserve"> </v>
      </c>
      <c r="P444" t="str">
        <f>IF(ISBLANK(VLOOKUP(TRIM(D444),ALL_SOMIFA!$A$1:$V$2721,13,FALSE)),"",IF(ISERROR(VLOOKUP(TRIM(D444),ALL_SOMIFA!$A$1:$V$2721,13,FALSE))," ",VLOOKUP(TRIM(D444),ALL_SOMIFA!$A$1:$V$2721,13,FALSE)))</f>
        <v xml:space="preserve"> </v>
      </c>
      <c r="Q444" t="str">
        <f>IF(ISBLANK(VLOOKUP(TRIM(D444),ALL_SOMIFA!$A$1:$V$2721,14,FALSE)),"",IF(ISERROR(VLOOKUP(TRIM(D444),ALL_SOMIFA!$A$1:$V$2721,14,FALSE))," ",VLOOKUP(TRIM(D444),ALL_SOMIFA!$A$1:$V$2721,14,FALSE)))</f>
        <v xml:space="preserve"> </v>
      </c>
      <c r="R444" t="str">
        <f>IF(ISBLANK(VLOOKUP(TRIM(D444),ALL_SOMIFA!$A$1:$V$2721,15,FALSE)),"",IF(ISERROR(VLOOKUP(TRIM(D444),ALL_SOMIFA!$A$1:$V$2721,15,FALSE))," ",VLOOKUP(TRIM(D444),ALL_SOMIFA!$A$1:$V$2721,15,FALSE)))</f>
        <v xml:space="preserve"> </v>
      </c>
      <c r="S444" t="str">
        <f>IF(ISBLANK(VLOOKUP(TRIM(D444),ALL_SOMIFA!$A$1:$V$2721,16,FALSE)),"",IF(ISERROR(VLOOKUP(TRIM(D444),ALL_SOMIFA!$A$1:$V$2721,16,FALSE))," ",VLOOKUP(TRIM(D444),ALL_SOMIFA!$A$1:$V$2721,16,FALSE)))</f>
        <v xml:space="preserve"> </v>
      </c>
      <c r="T444" t="str">
        <f>IF(ISBLANK(VLOOKUP(TRIM(D444),ALL_SOMIFA!$A$1:$V$2721,17,FALSE)),"",IF(ISERROR(VLOOKUP(TRIM(D444),ALL_SOMIFA!$A$1:$V$2721,17,FALSE))," ",VLOOKUP(TRIM(D444),ALL_SOMIFA!$A$1:$V$2721,17,FALSE)))</f>
        <v xml:space="preserve"> </v>
      </c>
      <c r="U444" t="str">
        <f>IF(ISBLANK(VLOOKUP(TRIM(D444),ALL_SOMIFA!$A$1:$V$2721,18,FALSE)),"",IF(ISERROR(VLOOKUP(TRIM(D444),ALL_SOMIFA!$A$1:$V$2721,18,FALSE))," ",VLOOKUP(TRIM(D444),ALL_SOMIFA!$A$1:$V$2721,18,FALSE)))</f>
        <v xml:space="preserve"> </v>
      </c>
      <c r="V444" t="str">
        <f>IF(ISBLANK(VLOOKUP(TRIM(D444),ALL_SOMIFA!$A$1:$V$2721,19,FALSE)),"",IF(ISERROR(VLOOKUP(TRIM(D444),ALL_SOMIFA!$A$1:$V$2721,19,FALSE))," ",VLOOKUP(TRIM(D444),ALL_SOMIFA!$A$1:$V$2721,19,FALSE)))</f>
        <v xml:space="preserve"> </v>
      </c>
      <c r="W444" t="str">
        <f>IF(ISBLANK(VLOOKUP(TRIM(D444),ALL_SOMIFA!$A$1:$V$2721,20,FALSE)),"",IF(ISERROR(VLOOKUP(TRIM(D444),ALL_SOMIFA!$A$1:$V$2721,20,FALSE))," ",VLOOKUP(TRIM(D444),ALL_SOMIFA!$A$1:$V$2721,20,FALSE)))</f>
        <v xml:space="preserve"> </v>
      </c>
      <c r="X444" t="str">
        <f>IF(ISBLANK(VLOOKUP(TRIM(D444),ALL_SOMIFA!$A$1:$V$2721,21,FALSE)),"",IF(ISERROR(VLOOKUP(TRIM(D444),ALL_SOMIFA!$A$1:$V$2721,21,FALSE))," ",VLOOKUP(TRIM(D444),ALL_SOMIFA!$A$1:$V$2721,21,FALSE)))</f>
        <v xml:space="preserve"> </v>
      </c>
      <c r="Y444" t="str">
        <f>IF(ISBLANK(VLOOKUP(TRIM(D444),ALL_SOMIFA!$A$1:$V$2721,22,FALSE)),"",IF(ISERROR(VLOOKUP(TRIM(D444),ALL_SOMIFA!$A$1:$V$2721,22,FALSE))," ",VLOOKUP(TRIM(D444),ALL_SOMIFA!$A$1:$V$2721,22,FALSE)))</f>
        <v xml:space="preserve"> </v>
      </c>
    </row>
    <row r="445" spans="1:64" x14ac:dyDescent="0.2">
      <c r="A445" s="34" t="s">
        <v>212</v>
      </c>
      <c r="B445" s="34" t="s">
        <v>252</v>
      </c>
      <c r="C445" s="141" t="s">
        <v>266</v>
      </c>
      <c r="D445" s="22" t="s">
        <v>1355</v>
      </c>
      <c r="E445" s="23">
        <v>36473</v>
      </c>
      <c r="F445" s="24" t="s">
        <v>89</v>
      </c>
      <c r="G445" s="22" t="s">
        <v>187</v>
      </c>
      <c r="H445" s="34" t="s">
        <v>212</v>
      </c>
      <c r="I445" s="34" t="s">
        <v>250</v>
      </c>
      <c r="J445" s="18" t="s">
        <v>228</v>
      </c>
      <c r="K445" s="26" t="s">
        <v>226</v>
      </c>
      <c r="L445" s="26" t="s">
        <v>241</v>
      </c>
      <c r="M445" s="34" t="s">
        <v>555</v>
      </c>
      <c r="N445" s="34" t="s">
        <v>252</v>
      </c>
      <c r="O445" s="34" t="s">
        <v>161</v>
      </c>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row>
    <row r="446" spans="1:64" x14ac:dyDescent="0.2">
      <c r="A446" s="33"/>
      <c r="B446" s="33"/>
      <c r="C446" s="141"/>
      <c r="D446" t="s">
        <v>1359</v>
      </c>
      <c r="E446" s="40">
        <v>36752</v>
      </c>
      <c r="F446" t="s">
        <v>180</v>
      </c>
      <c r="H446" s="33" t="s">
        <v>258</v>
      </c>
      <c r="I446" s="33" t="s">
        <v>479</v>
      </c>
      <c r="J446" s="18" t="s">
        <v>247</v>
      </c>
      <c r="K446" t="str">
        <f>IF(ISBLANK(VLOOKUP(TRIM(D446),ALL_SOMIFA!$A$1:$V$2721,8,FALSE)),"",IF(ISERROR(VLOOKUP(TRIM(D446),ALL_SOMIFA!$A$1:$V$2721,8,FALSE))," ",VLOOKUP(TRIM(D446),ALL_SOMIFA!$A$1:$V$2721,8,FALSE)))</f>
        <v xml:space="preserve"> </v>
      </c>
      <c r="L446" t="str">
        <f>IF(ISBLANK(VLOOKUP(TRIM(D446),ALL_SOMIFA!$A$1:$V$2721,9,FALSE)),"",IF(ISERROR(VLOOKUP(TRIM(D446),ALL_SOMIFA!$A$1:$V$2721,9,FALSE))," ",VLOOKUP(TRIM(D446),ALL_SOMIFA!$A$1:$V$2721,9,FALSE)))</f>
        <v xml:space="preserve"> </v>
      </c>
      <c r="M446" s="33" t="str">
        <f>IF(ISBLANK(VLOOKUP(TRIM(D446),ALL_SOMIFA!$A$1:$V$2721,10,FALSE)),"",IF(ISERROR(VLOOKUP(TRIM(D446),ALL_SOMIFA!$A$1:$V$2721,10,FALSE))," ",VLOOKUP(TRIM(D446),ALL_SOMIFA!$A$1:$V$2721,10,FALSE)))</f>
        <v xml:space="preserve"> </v>
      </c>
      <c r="N446" s="33" t="str">
        <f>IF(ISBLANK(VLOOKUP(TRIM(D446),ALL_SOMIFA!$A$1:$V$2721,11,FALSE)),"",IF(ISERROR(VLOOKUP(TRIM(D446),ALL_SOMIFA!$A$1:$V$2721,11,FALSE))," ",VLOOKUP(TRIM(D446),ALL_SOMIFA!$A$1:$V$2721,11,FALSE)))</f>
        <v xml:space="preserve"> </v>
      </c>
      <c r="O446" s="33" t="str">
        <f>IF(ISBLANK(VLOOKUP(TRIM(D446),ALL_SOMIFA!$A$1:$V$2721,12,FALSE)),"",IF(ISERROR(VLOOKUP(TRIM(D446),ALL_SOMIFA!$A$1:$V$2721,12,FALSE))," ",VLOOKUP(TRIM(D446),ALL_SOMIFA!$A$1:$V$2721,12,FALSE)))</f>
        <v xml:space="preserve"> </v>
      </c>
      <c r="P446" t="str">
        <f>IF(ISBLANK(VLOOKUP(TRIM(D446),ALL_SOMIFA!$A$1:$V$2721,13,FALSE)),"",IF(ISERROR(VLOOKUP(TRIM(D446),ALL_SOMIFA!$A$1:$V$2721,13,FALSE))," ",VLOOKUP(TRIM(D446),ALL_SOMIFA!$A$1:$V$2721,13,FALSE)))</f>
        <v xml:space="preserve"> </v>
      </c>
      <c r="Q446" t="str">
        <f>IF(ISBLANK(VLOOKUP(TRIM(D446),ALL_SOMIFA!$A$1:$V$2721,14,FALSE)),"",IF(ISERROR(VLOOKUP(TRIM(D446),ALL_SOMIFA!$A$1:$V$2721,14,FALSE))," ",VLOOKUP(TRIM(D446),ALL_SOMIFA!$A$1:$V$2721,14,FALSE)))</f>
        <v xml:space="preserve"> </v>
      </c>
      <c r="R446" t="str">
        <f>IF(ISBLANK(VLOOKUP(TRIM(D446),ALL_SOMIFA!$A$1:$V$2721,15,FALSE)),"",IF(ISERROR(VLOOKUP(TRIM(D446),ALL_SOMIFA!$A$1:$V$2721,15,FALSE))," ",VLOOKUP(TRIM(D446),ALL_SOMIFA!$A$1:$V$2721,15,FALSE)))</f>
        <v xml:space="preserve"> </v>
      </c>
      <c r="S446" t="str">
        <f>IF(ISBLANK(VLOOKUP(TRIM(D446),ALL_SOMIFA!$A$1:$V$2721,16,FALSE)),"",IF(ISERROR(VLOOKUP(TRIM(D446),ALL_SOMIFA!$A$1:$V$2721,16,FALSE))," ",VLOOKUP(TRIM(D446),ALL_SOMIFA!$A$1:$V$2721,16,FALSE)))</f>
        <v xml:space="preserve"> </v>
      </c>
      <c r="T446" t="str">
        <f>IF(ISBLANK(VLOOKUP(TRIM(D446),ALL_SOMIFA!$A$1:$V$2721,17,FALSE)),"",IF(ISERROR(VLOOKUP(TRIM(D446),ALL_SOMIFA!$A$1:$V$2721,17,FALSE))," ",VLOOKUP(TRIM(D446),ALL_SOMIFA!$A$1:$V$2721,17,FALSE)))</f>
        <v xml:space="preserve"> </v>
      </c>
      <c r="U446" t="str">
        <f>IF(ISBLANK(VLOOKUP(TRIM(D446),ALL_SOMIFA!$A$1:$V$2721,18,FALSE)),"",IF(ISERROR(VLOOKUP(TRIM(D446),ALL_SOMIFA!$A$1:$V$2721,18,FALSE))," ",VLOOKUP(TRIM(D446),ALL_SOMIFA!$A$1:$V$2721,18,FALSE)))</f>
        <v xml:space="preserve"> </v>
      </c>
      <c r="V446" t="str">
        <f>IF(ISBLANK(VLOOKUP(TRIM(D446),ALL_SOMIFA!$A$1:$V$2721,19,FALSE)),"",IF(ISERROR(VLOOKUP(TRIM(D446),ALL_SOMIFA!$A$1:$V$2721,19,FALSE))," ",VLOOKUP(TRIM(D446),ALL_SOMIFA!$A$1:$V$2721,19,FALSE)))</f>
        <v xml:space="preserve"> </v>
      </c>
      <c r="W446" t="str">
        <f>IF(ISBLANK(VLOOKUP(TRIM(D446),ALL_SOMIFA!$A$1:$V$2721,20,FALSE)),"",IF(ISERROR(VLOOKUP(TRIM(D446),ALL_SOMIFA!$A$1:$V$2721,20,FALSE))," ",VLOOKUP(TRIM(D446),ALL_SOMIFA!$A$1:$V$2721,20,FALSE)))</f>
        <v xml:space="preserve"> </v>
      </c>
      <c r="X446" t="str">
        <f>IF(ISBLANK(VLOOKUP(TRIM(D446),ALL_SOMIFA!$A$1:$V$2721,21,FALSE)),"",IF(ISERROR(VLOOKUP(TRIM(D446),ALL_SOMIFA!$A$1:$V$2721,21,FALSE))," ",VLOOKUP(TRIM(D446),ALL_SOMIFA!$A$1:$V$2721,21,FALSE)))</f>
        <v xml:space="preserve"> </v>
      </c>
      <c r="Y446" t="str">
        <f>IF(ISBLANK(VLOOKUP(TRIM(D446),ALL_SOMIFA!$A$1:$V$2721,22,FALSE)),"",IF(ISERROR(VLOOKUP(TRIM(D446),ALL_SOMIFA!$A$1:$V$2721,22,FALSE))," ",VLOOKUP(TRIM(D446),ALL_SOMIFA!$A$1:$V$2721,22,FALSE)))</f>
        <v xml:space="preserve"> </v>
      </c>
    </row>
    <row r="447" spans="1:64" ht="12.75" customHeight="1" x14ac:dyDescent="0.2">
      <c r="A447" s="18"/>
      <c r="B447" s="18"/>
      <c r="C447" s="141"/>
      <c r="D447" s="19" t="s">
        <v>1361</v>
      </c>
      <c r="E447" s="20">
        <v>35287</v>
      </c>
      <c r="F447" s="19" t="s">
        <v>591</v>
      </c>
      <c r="G447" s="19" t="s">
        <v>1362</v>
      </c>
      <c r="H447" s="18" t="s">
        <v>258</v>
      </c>
      <c r="I447" s="18" t="s">
        <v>181</v>
      </c>
      <c r="J447" s="18" t="s">
        <v>241</v>
      </c>
      <c r="K447" s="26" t="s">
        <v>238</v>
      </c>
      <c r="L447" s="26" t="s">
        <v>241</v>
      </c>
      <c r="M447" s="18" t="s">
        <v>258</v>
      </c>
      <c r="N447" s="18" t="s">
        <v>128</v>
      </c>
      <c r="O447" s="18" t="s">
        <v>241</v>
      </c>
      <c r="P447" s="19" t="s">
        <v>1363</v>
      </c>
      <c r="Q447" s="19" t="s">
        <v>1203</v>
      </c>
      <c r="R447" s="19" t="s">
        <v>215</v>
      </c>
      <c r="S447" s="19" t="s">
        <v>1364</v>
      </c>
      <c r="T447" s="19" t="s">
        <v>226</v>
      </c>
      <c r="U447" s="19" t="s">
        <v>215</v>
      </c>
      <c r="V447" s="19" t="s">
        <v>269</v>
      </c>
      <c r="W447" s="19"/>
      <c r="X447" s="19"/>
      <c r="Y447" s="19"/>
      <c r="Z447" s="19"/>
      <c r="AA447" s="19"/>
      <c r="AB447" s="19"/>
      <c r="AC447" s="19"/>
      <c r="AD447" s="19"/>
      <c r="AE447" s="19"/>
      <c r="AF447" s="19"/>
      <c r="AG447" s="19"/>
      <c r="AH447" s="19"/>
      <c r="AI447" s="19"/>
      <c r="AJ447" s="19"/>
      <c r="AK447" s="19"/>
      <c r="AL447" s="19"/>
      <c r="AM447" s="19"/>
      <c r="AN447" s="19"/>
      <c r="AO447" s="19"/>
      <c r="AP447" s="19"/>
      <c r="AQ447" s="19"/>
      <c r="AR447" s="19"/>
      <c r="AS447" s="19"/>
      <c r="AT447" s="19"/>
      <c r="AU447" s="19"/>
      <c r="AV447" s="19"/>
      <c r="AW447" s="19"/>
      <c r="AX447" s="19"/>
      <c r="AY447" s="19"/>
    </row>
    <row r="448" spans="1:64" x14ac:dyDescent="0.2">
      <c r="A448" s="18"/>
      <c r="B448" s="18"/>
      <c r="C448" s="141"/>
      <c r="D448" s="19"/>
      <c r="E448" s="20"/>
      <c r="F448" s="19"/>
      <c r="G448" s="19"/>
      <c r="H448" s="18"/>
      <c r="I448" s="18"/>
      <c r="J448" s="18"/>
      <c r="K448"/>
      <c r="L448"/>
      <c r="M448" s="18"/>
      <c r="N448" s="18"/>
      <c r="O448" s="18"/>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c r="AP448" s="19"/>
      <c r="AQ448" s="19"/>
      <c r="AR448" s="19"/>
      <c r="AS448" s="19"/>
      <c r="AT448" s="19"/>
      <c r="AU448" s="19"/>
      <c r="AV448" s="19"/>
      <c r="AW448" s="19"/>
    </row>
    <row r="449" spans="1:79" ht="12.75" customHeight="1" x14ac:dyDescent="0.2">
      <c r="A449" s="18" t="s">
        <v>284</v>
      </c>
      <c r="B449" s="18" t="s">
        <v>316</v>
      </c>
      <c r="C449" s="141" t="s">
        <v>1389</v>
      </c>
      <c r="D449" s="19" t="s">
        <v>1390</v>
      </c>
      <c r="E449" s="20">
        <v>33722</v>
      </c>
      <c r="F449" s="19" t="s">
        <v>1391</v>
      </c>
      <c r="G449" s="19" t="s">
        <v>1104</v>
      </c>
      <c r="H449" s="18" t="s">
        <v>189</v>
      </c>
      <c r="I449" s="18"/>
      <c r="J449" s="18"/>
      <c r="K449" t="s">
        <v>308</v>
      </c>
      <c r="L449" t="s">
        <v>1389</v>
      </c>
      <c r="M449" s="18" t="s">
        <v>284</v>
      </c>
      <c r="N449" s="18" t="s">
        <v>195</v>
      </c>
      <c r="O449" s="18" t="s">
        <v>1392</v>
      </c>
      <c r="P449" s="19" t="s">
        <v>204</v>
      </c>
      <c r="Q449" s="19" t="s">
        <v>284</v>
      </c>
      <c r="R449" s="19" t="s">
        <v>200</v>
      </c>
      <c r="S449" s="19" t="s">
        <v>1393</v>
      </c>
      <c r="T449" s="19" t="s">
        <v>284</v>
      </c>
      <c r="U449" s="19" t="s">
        <v>195</v>
      </c>
      <c r="V449" s="19" t="s">
        <v>1389</v>
      </c>
      <c r="W449" s="19" t="s">
        <v>284</v>
      </c>
      <c r="X449" s="19" t="s">
        <v>195</v>
      </c>
      <c r="Y449" s="19" t="s">
        <v>731</v>
      </c>
      <c r="Z449" s="19" t="s">
        <v>284</v>
      </c>
      <c r="AA449" s="19" t="s">
        <v>195</v>
      </c>
      <c r="AB449" s="19" t="s">
        <v>730</v>
      </c>
      <c r="AC449" s="19" t="s">
        <v>329</v>
      </c>
      <c r="AD449" s="19" t="s">
        <v>195</v>
      </c>
      <c r="AE449" s="19" t="s">
        <v>240</v>
      </c>
      <c r="AF449" s="19" t="s">
        <v>284</v>
      </c>
      <c r="AG449" s="19" t="s">
        <v>195</v>
      </c>
      <c r="AH449" s="19" t="s">
        <v>592</v>
      </c>
      <c r="AI449" s="19" t="s">
        <v>284</v>
      </c>
      <c r="AJ449" s="19" t="s">
        <v>195</v>
      </c>
      <c r="AK449" s="19" t="s">
        <v>592</v>
      </c>
      <c r="AL449" s="19" t="s">
        <v>329</v>
      </c>
      <c r="AM449" s="19" t="s">
        <v>195</v>
      </c>
      <c r="AN449" s="19" t="s">
        <v>241</v>
      </c>
      <c r="AO449" s="19">
        <v>0</v>
      </c>
      <c r="AP449" s="19">
        <v>0</v>
      </c>
      <c r="AQ449" s="19">
        <v>0</v>
      </c>
      <c r="AR449" s="19">
        <v>0</v>
      </c>
      <c r="AS449" s="19">
        <v>0</v>
      </c>
      <c r="AT449" s="19">
        <v>0</v>
      </c>
      <c r="AU449" s="19">
        <v>0</v>
      </c>
      <c r="AV449" s="19">
        <v>0</v>
      </c>
      <c r="AW449" s="19">
        <v>0</v>
      </c>
    </row>
    <row r="450" spans="1:79" ht="12.75" customHeight="1" x14ac:dyDescent="0.2">
      <c r="A450" s="18" t="s">
        <v>308</v>
      </c>
      <c r="B450" s="18" t="s">
        <v>185</v>
      </c>
      <c r="C450" s="141" t="s">
        <v>1365</v>
      </c>
      <c r="D450" s="26" t="s">
        <v>1366</v>
      </c>
      <c r="E450" s="20">
        <v>36306</v>
      </c>
      <c r="F450" s="26" t="s">
        <v>1367</v>
      </c>
      <c r="G450" s="26" t="s">
        <v>1368</v>
      </c>
      <c r="H450" s="18" t="s">
        <v>1369</v>
      </c>
      <c r="I450" s="18" t="s">
        <v>200</v>
      </c>
      <c r="J450" s="18" t="s">
        <v>1370</v>
      </c>
      <c r="K450" s="26" t="s">
        <v>284</v>
      </c>
      <c r="L450" s="26" t="s">
        <v>1371</v>
      </c>
      <c r="M450" s="18" t="s">
        <v>370</v>
      </c>
      <c r="N450" s="18" t="s">
        <v>195</v>
      </c>
      <c r="O450" s="18" t="s">
        <v>1372</v>
      </c>
      <c r="P450" s="19" t="s">
        <v>1373</v>
      </c>
      <c r="Q450" s="27"/>
      <c r="R450" s="27"/>
      <c r="S450" s="27"/>
      <c r="T450" s="29"/>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row>
    <row r="451" spans="1:79" s="25" customFormat="1" x14ac:dyDescent="0.2">
      <c r="A451" s="18" t="s">
        <v>308</v>
      </c>
      <c r="B451" s="18" t="s">
        <v>215</v>
      </c>
      <c r="C451" s="141" t="s">
        <v>1374</v>
      </c>
      <c r="D451" s="19" t="s">
        <v>1375</v>
      </c>
      <c r="E451" s="20">
        <v>34636</v>
      </c>
      <c r="F451" s="19" t="s">
        <v>1376</v>
      </c>
      <c r="G451" s="19" t="s">
        <v>783</v>
      </c>
      <c r="H451" s="18" t="s">
        <v>308</v>
      </c>
      <c r="I451" s="18" t="s">
        <v>220</v>
      </c>
      <c r="J451" s="18" t="s">
        <v>1377</v>
      </c>
      <c r="K451" s="26" t="s">
        <v>1378</v>
      </c>
      <c r="L451" s="26" t="s">
        <v>1379</v>
      </c>
      <c r="M451" s="18" t="s">
        <v>1380</v>
      </c>
      <c r="N451" s="18" t="s">
        <v>232</v>
      </c>
      <c r="O451" s="18" t="s">
        <v>1381</v>
      </c>
      <c r="P451" s="19"/>
      <c r="Q451" s="19" t="s">
        <v>189</v>
      </c>
      <c r="R451" s="19"/>
      <c r="S451" s="19"/>
      <c r="T451" s="19" t="s">
        <v>284</v>
      </c>
      <c r="U451" s="19" t="s">
        <v>232</v>
      </c>
      <c r="V451" s="19" t="s">
        <v>1374</v>
      </c>
      <c r="W451" s="19" t="s">
        <v>284</v>
      </c>
      <c r="X451" s="19" t="s">
        <v>232</v>
      </c>
      <c r="Y451" s="19" t="s">
        <v>1382</v>
      </c>
      <c r="Z451" s="19" t="s">
        <v>284</v>
      </c>
      <c r="AA451" s="19" t="s">
        <v>232</v>
      </c>
      <c r="AB451" s="19" t="s">
        <v>259</v>
      </c>
      <c r="AC451" s="19" t="s">
        <v>329</v>
      </c>
      <c r="AD451" s="19" t="s">
        <v>232</v>
      </c>
      <c r="AE451" s="19" t="s">
        <v>784</v>
      </c>
      <c r="AF451" s="19" t="s">
        <v>329</v>
      </c>
      <c r="AG451" s="19" t="s">
        <v>232</v>
      </c>
      <c r="AH451" s="19" t="s">
        <v>216</v>
      </c>
      <c r="AI451" s="19" t="s">
        <v>329</v>
      </c>
      <c r="AJ451" s="19" t="s">
        <v>232</v>
      </c>
      <c r="AK451" s="19" t="s">
        <v>216</v>
      </c>
      <c r="AL451" s="19">
        <v>0</v>
      </c>
      <c r="AM451" s="19">
        <v>0</v>
      </c>
      <c r="AN451" s="19">
        <v>0</v>
      </c>
      <c r="AO451" s="19">
        <v>0</v>
      </c>
      <c r="AP451" s="19">
        <v>0</v>
      </c>
      <c r="AQ451" s="19">
        <v>0</v>
      </c>
      <c r="AR451" s="19">
        <v>0</v>
      </c>
      <c r="AS451" s="19">
        <v>0</v>
      </c>
      <c r="AT451" s="19">
        <v>0</v>
      </c>
      <c r="AU451" s="19">
        <v>0</v>
      </c>
      <c r="AV451" s="19">
        <v>0</v>
      </c>
      <c r="AW451" s="19">
        <v>0</v>
      </c>
      <c r="AX451" s="19"/>
      <c r="AY451" s="19"/>
      <c r="AZ451" s="19"/>
      <c r="BA451" s="19"/>
      <c r="BB451" s="19"/>
      <c r="BC451" s="19"/>
      <c r="BD451" s="19"/>
      <c r="BE451" s="19"/>
      <c r="BF451" s="19"/>
      <c r="BG451" s="19"/>
      <c r="BH451" s="19"/>
      <c r="BI451" s="19"/>
      <c r="BJ451" s="19"/>
      <c r="BK451" s="19"/>
      <c r="BL451" s="19"/>
      <c r="BM451" s="19"/>
      <c r="BN451" s="19"/>
      <c r="BO451" s="19"/>
      <c r="BP451" s="19"/>
      <c r="BQ451" s="19"/>
      <c r="BR451" s="19"/>
      <c r="BS451" s="19"/>
      <c r="BT451" s="19"/>
      <c r="BU451" s="19"/>
      <c r="BV451" s="19"/>
      <c r="BW451" s="19"/>
      <c r="BX451" s="19"/>
      <c r="BY451"/>
      <c r="BZ451"/>
      <c r="CA451"/>
    </row>
    <row r="452" spans="1:79" s="25" customFormat="1" ht="12.75" customHeight="1" x14ac:dyDescent="0.2">
      <c r="A452" s="18" t="s">
        <v>308</v>
      </c>
      <c r="B452" s="18" t="s">
        <v>432</v>
      </c>
      <c r="C452" s="141" t="s">
        <v>240</v>
      </c>
      <c r="D452" s="22" t="s">
        <v>1385</v>
      </c>
      <c r="E452" s="23">
        <v>36638</v>
      </c>
      <c r="F452" s="24" t="s">
        <v>90</v>
      </c>
      <c r="G452" s="22" t="s">
        <v>99</v>
      </c>
      <c r="H452" s="18" t="s">
        <v>308</v>
      </c>
      <c r="I452" s="18" t="s">
        <v>429</v>
      </c>
      <c r="J452" s="18" t="s">
        <v>781</v>
      </c>
      <c r="K452" s="26" t="s">
        <v>298</v>
      </c>
      <c r="L452" s="26" t="s">
        <v>339</v>
      </c>
      <c r="M452" s="18" t="s">
        <v>329</v>
      </c>
      <c r="N452" s="18" t="s">
        <v>432</v>
      </c>
      <c r="O452" s="18" t="s">
        <v>273</v>
      </c>
    </row>
    <row r="453" spans="1:79" s="25" customFormat="1" ht="12.75" customHeight="1" x14ac:dyDescent="0.2">
      <c r="A453" s="18" t="s">
        <v>288</v>
      </c>
      <c r="B453" s="18" t="s">
        <v>330</v>
      </c>
      <c r="C453" s="141" t="s">
        <v>247</v>
      </c>
      <c r="D453" s="19" t="s">
        <v>1383</v>
      </c>
      <c r="E453" s="20">
        <v>34649</v>
      </c>
      <c r="F453" s="19" t="s">
        <v>706</v>
      </c>
      <c r="G453" s="19" t="s">
        <v>753</v>
      </c>
      <c r="H453" s="18" t="s">
        <v>288</v>
      </c>
      <c r="I453" s="18" t="s">
        <v>272</v>
      </c>
      <c r="J453" s="18" t="s">
        <v>247</v>
      </c>
      <c r="K453" s="26" t="s">
        <v>740</v>
      </c>
      <c r="L453" s="26" t="s">
        <v>576</v>
      </c>
      <c r="M453" s="18" t="s">
        <v>288</v>
      </c>
      <c r="N453" s="18" t="s">
        <v>93</v>
      </c>
      <c r="O453" s="18" t="s">
        <v>240</v>
      </c>
      <c r="P453" s="19" t="s">
        <v>240</v>
      </c>
      <c r="Q453" s="19" t="s">
        <v>189</v>
      </c>
      <c r="R453" s="19"/>
      <c r="S453" s="19"/>
      <c r="T453" s="19" t="s">
        <v>575</v>
      </c>
      <c r="U453" s="19" t="s">
        <v>261</v>
      </c>
      <c r="V453" s="19" t="s">
        <v>196</v>
      </c>
      <c r="W453" s="19" t="s">
        <v>313</v>
      </c>
      <c r="X453" s="19" t="s">
        <v>261</v>
      </c>
      <c r="Y453" s="19" t="s">
        <v>196</v>
      </c>
      <c r="Z453" s="19" t="s">
        <v>315</v>
      </c>
      <c r="AA453" s="19" t="s">
        <v>261</v>
      </c>
      <c r="AB453" s="19" t="s">
        <v>241</v>
      </c>
      <c r="AC453" s="19"/>
      <c r="AD453" s="19"/>
      <c r="AE453" s="19"/>
      <c r="AF453" s="19">
        <v>0</v>
      </c>
      <c r="AG453" s="19">
        <v>0</v>
      </c>
      <c r="AH453" s="19">
        <v>0</v>
      </c>
      <c r="AI453" s="19">
        <v>0</v>
      </c>
      <c r="AJ453" s="19">
        <v>0</v>
      </c>
      <c r="AK453" s="19">
        <v>0</v>
      </c>
      <c r="AL453" s="19">
        <v>0</v>
      </c>
      <c r="AM453" s="19">
        <v>0</v>
      </c>
      <c r="AN453" s="19">
        <v>0</v>
      </c>
      <c r="AO453" s="19">
        <v>0</v>
      </c>
      <c r="AP453" s="19">
        <v>0</v>
      </c>
      <c r="AQ453" s="19">
        <v>0</v>
      </c>
      <c r="AR453" s="19">
        <v>0</v>
      </c>
      <c r="AS453" s="19">
        <v>0</v>
      </c>
      <c r="AT453" s="19">
        <v>0</v>
      </c>
      <c r="AU453" s="19">
        <v>0</v>
      </c>
      <c r="AV453" s="19">
        <v>0</v>
      </c>
      <c r="AW453" s="19">
        <v>0</v>
      </c>
    </row>
    <row r="454" spans="1:79" s="25" customFormat="1" x14ac:dyDescent="0.2">
      <c r="A454" s="33" t="s">
        <v>315</v>
      </c>
      <c r="B454" s="33" t="s">
        <v>128</v>
      </c>
      <c r="C454" s="141" t="s">
        <v>241</v>
      </c>
      <c r="D454" t="s">
        <v>1387</v>
      </c>
      <c r="E454" s="40">
        <v>37251</v>
      </c>
      <c r="F454" t="s">
        <v>1388</v>
      </c>
      <c r="G454" s="100" t="s">
        <v>344</v>
      </c>
      <c r="H454" s="33" t="s">
        <v>238</v>
      </c>
      <c r="I454" s="33" t="s">
        <v>131</v>
      </c>
      <c r="J454" s="18" t="s">
        <v>266</v>
      </c>
      <c r="K454" t="str">
        <f>IF(ISBLANK(VLOOKUP(TRIM(D454),ALL_SOMIFA!$A$1:$V$2721,8,FALSE)),"",IF(ISERROR(VLOOKUP(TRIM(D454),ALL_SOMIFA!$A$1:$V$2721,8,FALSE))," ",VLOOKUP(TRIM(D454),ALL_SOMIFA!$A$1:$V$2721,8,FALSE)))</f>
        <v xml:space="preserve"> </v>
      </c>
      <c r="L454" t="str">
        <f>IF(ISBLANK(VLOOKUP(TRIM(D454),ALL_SOMIFA!$A$1:$V$2721,9,FALSE)),"",IF(ISERROR(VLOOKUP(TRIM(D454),ALL_SOMIFA!$A$1:$V$2721,9,FALSE))," ",VLOOKUP(TRIM(D454),ALL_SOMIFA!$A$1:$V$2721,9,FALSE)))</f>
        <v xml:space="preserve"> </v>
      </c>
      <c r="M454" s="33" t="str">
        <f>IF(ISBLANK(VLOOKUP(TRIM(D454),ALL_SOMIFA!$A$1:$V$2721,10,FALSE)),"",IF(ISERROR(VLOOKUP(TRIM(D454),ALL_SOMIFA!$A$1:$V$2721,10,FALSE))," ",VLOOKUP(TRIM(D454),ALL_SOMIFA!$A$1:$V$2721,10,FALSE)))</f>
        <v xml:space="preserve"> </v>
      </c>
      <c r="N454" s="33" t="str">
        <f>IF(ISBLANK(VLOOKUP(TRIM(D454),ALL_SOMIFA!$A$1:$V$2721,11,FALSE)),"",IF(ISERROR(VLOOKUP(TRIM(D454),ALL_SOMIFA!$A$1:$V$2721,11,FALSE))," ",VLOOKUP(TRIM(D454),ALL_SOMIFA!$A$1:$V$2721,11,FALSE)))</f>
        <v xml:space="preserve"> </v>
      </c>
      <c r="O454" s="33" t="str">
        <f>IF(ISBLANK(VLOOKUP(TRIM(D454),ALL_SOMIFA!$A$1:$V$2721,12,FALSE)),"",IF(ISERROR(VLOOKUP(TRIM(D454),ALL_SOMIFA!$A$1:$V$2721,12,FALSE))," ",VLOOKUP(TRIM(D454),ALL_SOMIFA!$A$1:$V$2721,12,FALSE)))</f>
        <v xml:space="preserve"> </v>
      </c>
      <c r="P454" t="str">
        <f>IF(ISBLANK(VLOOKUP(TRIM(D454),ALL_SOMIFA!$A$1:$V$2721,13,FALSE)),"",IF(ISERROR(VLOOKUP(TRIM(D454),ALL_SOMIFA!$A$1:$V$2721,13,FALSE))," ",VLOOKUP(TRIM(D454),ALL_SOMIFA!$A$1:$V$2721,13,FALSE)))</f>
        <v xml:space="preserve"> </v>
      </c>
      <c r="Q454" t="str">
        <f>IF(ISBLANK(VLOOKUP(TRIM(D454),ALL_SOMIFA!$A$1:$V$2721,14,FALSE)),"",IF(ISERROR(VLOOKUP(TRIM(D454),ALL_SOMIFA!$A$1:$V$2721,14,FALSE))," ",VLOOKUP(TRIM(D454),ALL_SOMIFA!$A$1:$V$2721,14,FALSE)))</f>
        <v xml:space="preserve"> </v>
      </c>
      <c r="R454" t="str">
        <f>IF(ISBLANK(VLOOKUP(TRIM(D454),ALL_SOMIFA!$A$1:$V$2721,15,FALSE)),"",IF(ISERROR(VLOOKUP(TRIM(D454),ALL_SOMIFA!$A$1:$V$2721,15,FALSE))," ",VLOOKUP(TRIM(D454),ALL_SOMIFA!$A$1:$V$2721,15,FALSE)))</f>
        <v xml:space="preserve"> </v>
      </c>
      <c r="S454" t="str">
        <f>IF(ISBLANK(VLOOKUP(TRIM(D454),ALL_SOMIFA!$A$1:$V$2721,16,FALSE)),"",IF(ISERROR(VLOOKUP(TRIM(D454),ALL_SOMIFA!$A$1:$V$2721,16,FALSE))," ",VLOOKUP(TRIM(D454),ALL_SOMIFA!$A$1:$V$2721,16,FALSE)))</f>
        <v xml:space="preserve"> </v>
      </c>
      <c r="T454" t="str">
        <f>IF(ISBLANK(VLOOKUP(TRIM(D454),ALL_SOMIFA!$A$1:$V$2721,17,FALSE)),"",IF(ISERROR(VLOOKUP(TRIM(D454),ALL_SOMIFA!$A$1:$V$2721,17,FALSE))," ",VLOOKUP(TRIM(D454),ALL_SOMIFA!$A$1:$V$2721,17,FALSE)))</f>
        <v xml:space="preserve"> </v>
      </c>
      <c r="U454" t="str">
        <f>IF(ISBLANK(VLOOKUP(TRIM(D454),ALL_SOMIFA!$A$1:$V$2721,18,FALSE)),"",IF(ISERROR(VLOOKUP(TRIM(D454),ALL_SOMIFA!$A$1:$V$2721,18,FALSE))," ",VLOOKUP(TRIM(D454),ALL_SOMIFA!$A$1:$V$2721,18,FALSE)))</f>
        <v xml:space="preserve"> </v>
      </c>
      <c r="V454" t="str">
        <f>IF(ISBLANK(VLOOKUP(TRIM(D454),ALL_SOMIFA!$A$1:$V$2721,19,FALSE)),"",IF(ISERROR(VLOOKUP(TRIM(D454),ALL_SOMIFA!$A$1:$V$2721,19,FALSE))," ",VLOOKUP(TRIM(D454),ALL_SOMIFA!$A$1:$V$2721,19,FALSE)))</f>
        <v xml:space="preserve"> </v>
      </c>
      <c r="W454" t="str">
        <f>IF(ISBLANK(VLOOKUP(TRIM(D454),ALL_SOMIFA!$A$1:$V$2721,20,FALSE)),"",IF(ISERROR(VLOOKUP(TRIM(D454),ALL_SOMIFA!$A$1:$V$2721,20,FALSE))," ",VLOOKUP(TRIM(D454),ALL_SOMIFA!$A$1:$V$2721,20,FALSE)))</f>
        <v xml:space="preserve"> </v>
      </c>
      <c r="X454" t="str">
        <f>IF(ISBLANK(VLOOKUP(TRIM(D454),ALL_SOMIFA!$A$1:$V$2721,21,FALSE)),"",IF(ISERROR(VLOOKUP(TRIM(D454),ALL_SOMIFA!$A$1:$V$2721,21,FALSE))," ",VLOOKUP(TRIM(D454),ALL_SOMIFA!$A$1:$V$2721,21,FALSE)))</f>
        <v xml:space="preserve"> </v>
      </c>
      <c r="Y454" t="str">
        <f>IF(ISBLANK(VLOOKUP(TRIM(D454),ALL_SOMIFA!$A$1:$V$2721,22,FALSE)),"",IF(ISERROR(VLOOKUP(TRIM(D454),ALL_SOMIFA!$A$1:$V$2721,22,FALSE))," ",VLOOKUP(TRIM(D454),ALL_SOMIFA!$A$1:$V$2721,22,FALSE)))</f>
        <v xml:space="preserve"> </v>
      </c>
      <c r="Z454"/>
      <c r="AA454"/>
      <c r="AB454"/>
      <c r="AC454"/>
      <c r="AD454"/>
      <c r="AE454"/>
      <c r="AF454"/>
      <c r="AG454"/>
      <c r="AH454"/>
      <c r="AI454"/>
      <c r="AJ454"/>
      <c r="AK454"/>
      <c r="AL454"/>
      <c r="AM454"/>
      <c r="AN454"/>
      <c r="AO454"/>
      <c r="AP454"/>
      <c r="AQ454"/>
      <c r="AR454"/>
      <c r="AS454"/>
      <c r="AT454"/>
      <c r="AU454"/>
      <c r="AV454"/>
      <c r="AW454"/>
      <c r="AX454"/>
      <c r="AY454"/>
      <c r="AZ454"/>
      <c r="BA454"/>
      <c r="BB454"/>
      <c r="BC454"/>
      <c r="BD454"/>
      <c r="BE454"/>
      <c r="BF454"/>
      <c r="BG454"/>
      <c r="BH454"/>
      <c r="BI454"/>
      <c r="BJ454"/>
      <c r="BK454"/>
      <c r="BL454"/>
      <c r="BM454"/>
      <c r="BN454"/>
      <c r="BO454"/>
      <c r="BP454"/>
      <c r="BQ454"/>
      <c r="BR454"/>
      <c r="BS454"/>
      <c r="BT454"/>
      <c r="BU454"/>
      <c r="BV454"/>
      <c r="BW454"/>
      <c r="BX454"/>
      <c r="BY454"/>
      <c r="BZ454"/>
      <c r="CA454"/>
    </row>
    <row r="455" spans="1:79" x14ac:dyDescent="0.2">
      <c r="A455" s="34"/>
      <c r="B455" s="34"/>
      <c r="C455" s="141"/>
      <c r="D455" s="22" t="s">
        <v>1384</v>
      </c>
      <c r="E455" s="23">
        <v>36511</v>
      </c>
      <c r="F455" s="24" t="s">
        <v>90</v>
      </c>
      <c r="G455" s="22" t="s">
        <v>89</v>
      </c>
      <c r="H455" s="34" t="s">
        <v>308</v>
      </c>
      <c r="I455" s="34" t="s">
        <v>123</v>
      </c>
      <c r="J455" s="18" t="s">
        <v>203</v>
      </c>
      <c r="K455" s="26" t="s">
        <v>288</v>
      </c>
      <c r="L455" s="26" t="s">
        <v>266</v>
      </c>
      <c r="M455" s="34" t="s">
        <v>329</v>
      </c>
      <c r="N455" s="34" t="s">
        <v>118</v>
      </c>
      <c r="O455" s="34" t="s">
        <v>273</v>
      </c>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row>
    <row r="456" spans="1:79" x14ac:dyDescent="0.2">
      <c r="A456" s="18"/>
      <c r="B456" s="18"/>
      <c r="C456" s="141"/>
      <c r="D456" s="26" t="s">
        <v>1386</v>
      </c>
      <c r="E456" s="27">
        <v>35831</v>
      </c>
      <c r="F456" s="26" t="s">
        <v>482</v>
      </c>
      <c r="G456" s="26" t="s">
        <v>554</v>
      </c>
      <c r="H456" s="18" t="s">
        <v>238</v>
      </c>
      <c r="I456" s="18" t="s">
        <v>84</v>
      </c>
      <c r="J456" s="18" t="s">
        <v>269</v>
      </c>
      <c r="K456" s="26" t="s">
        <v>329</v>
      </c>
      <c r="L456" s="26" t="s">
        <v>241</v>
      </c>
      <c r="M456" s="18" t="s">
        <v>315</v>
      </c>
      <c r="N456" s="18" t="s">
        <v>324</v>
      </c>
      <c r="O456" s="18" t="s">
        <v>339</v>
      </c>
      <c r="P456" s="26" t="s">
        <v>266</v>
      </c>
      <c r="Q456" s="27"/>
      <c r="R456" s="27"/>
      <c r="S456" s="27"/>
      <c r="T456" s="27"/>
      <c r="U456" s="29"/>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row>
    <row r="457" spans="1:79" s="25" customFormat="1" x14ac:dyDescent="0.2">
      <c r="A457" s="18"/>
      <c r="B457" s="18"/>
      <c r="C457" s="141"/>
      <c r="D457" s="19" t="s">
        <v>1394</v>
      </c>
      <c r="E457" s="20">
        <v>34173</v>
      </c>
      <c r="F457" s="19" t="s">
        <v>423</v>
      </c>
      <c r="G457" s="19" t="s">
        <v>1395</v>
      </c>
      <c r="H457" s="18" t="s">
        <v>189</v>
      </c>
      <c r="I457" s="18"/>
      <c r="J457" s="18"/>
      <c r="K457" t="s">
        <v>315</v>
      </c>
      <c r="L457" t="s">
        <v>241</v>
      </c>
      <c r="M457" s="18" t="s">
        <v>315</v>
      </c>
      <c r="N457" s="18" t="s">
        <v>583</v>
      </c>
      <c r="O457" s="18" t="s">
        <v>241</v>
      </c>
      <c r="P457" s="19" t="s">
        <v>266</v>
      </c>
      <c r="Q457" s="19"/>
      <c r="R457" s="19"/>
      <c r="S457" s="19"/>
      <c r="T457" s="19" t="s">
        <v>315</v>
      </c>
      <c r="U457" s="19" t="s">
        <v>123</v>
      </c>
      <c r="V457" s="19" t="s">
        <v>241</v>
      </c>
      <c r="W457" s="19">
        <v>0</v>
      </c>
      <c r="X457" s="19">
        <v>0</v>
      </c>
      <c r="Y457" s="19">
        <v>0</v>
      </c>
      <c r="Z457" s="19" t="s">
        <v>315</v>
      </c>
      <c r="AA457" s="19" t="s">
        <v>123</v>
      </c>
      <c r="AB457" s="19" t="s">
        <v>241</v>
      </c>
      <c r="AC457" s="19" t="s">
        <v>315</v>
      </c>
      <c r="AD457" s="19" t="s">
        <v>123</v>
      </c>
      <c r="AE457" s="19" t="s">
        <v>241</v>
      </c>
      <c r="AF457" s="19">
        <v>0</v>
      </c>
      <c r="AG457" s="19">
        <v>0</v>
      </c>
      <c r="AH457" s="19">
        <v>0</v>
      </c>
      <c r="AI457" s="19">
        <v>0</v>
      </c>
      <c r="AJ457" s="19">
        <v>0</v>
      </c>
      <c r="AK457" s="19">
        <v>0</v>
      </c>
      <c r="AL457" s="19">
        <v>0</v>
      </c>
      <c r="AM457" s="19">
        <v>0</v>
      </c>
      <c r="AN457" s="19">
        <v>0</v>
      </c>
      <c r="AO457" s="19">
        <v>0</v>
      </c>
      <c r="AP457" s="19">
        <v>0</v>
      </c>
      <c r="AQ457" s="19">
        <v>0</v>
      </c>
      <c r="AR457" s="19">
        <v>0</v>
      </c>
      <c r="AS457" s="19">
        <v>0</v>
      </c>
      <c r="AT457" s="19">
        <v>0</v>
      </c>
      <c r="AU457" s="19">
        <v>0</v>
      </c>
      <c r="AV457" s="19">
        <v>0</v>
      </c>
      <c r="AW457" s="19">
        <v>0</v>
      </c>
    </row>
    <row r="458" spans="1:79" s="25" customFormat="1" x14ac:dyDescent="0.2">
      <c r="A458" s="18"/>
      <c r="B458" s="18"/>
      <c r="C458" s="141"/>
      <c r="D458" s="19"/>
      <c r="E458" s="20"/>
      <c r="F458" s="19"/>
      <c r="G458" s="19"/>
      <c r="H458" s="18"/>
      <c r="I458" s="18"/>
      <c r="J458" s="18"/>
      <c r="K458"/>
      <c r="L458"/>
      <c r="M458" s="18"/>
      <c r="N458" s="18"/>
      <c r="O458" s="18"/>
      <c r="P458" s="19"/>
      <c r="Q458" s="19"/>
      <c r="R458" s="19"/>
      <c r="S458" s="19"/>
      <c r="T458" s="19"/>
      <c r="U458" s="19"/>
      <c r="V458" s="19"/>
      <c r="W458" s="19"/>
      <c r="X458" s="19"/>
      <c r="Y458" s="19"/>
      <c r="Z458" s="19"/>
      <c r="AA458" s="19"/>
      <c r="AB458" s="19"/>
      <c r="AC458" s="19"/>
      <c r="AD458" s="19"/>
      <c r="AE458" s="19"/>
      <c r="AF458" s="19"/>
      <c r="AG458" s="19"/>
      <c r="AH458" s="19"/>
      <c r="AI458" s="19"/>
      <c r="AJ458" s="19"/>
      <c r="AK458" s="19"/>
      <c r="AL458" s="19"/>
      <c r="AM458" s="19"/>
      <c r="AN458" s="19"/>
      <c r="AO458" s="19"/>
      <c r="AP458" s="19"/>
      <c r="AQ458" s="19"/>
      <c r="AR458" s="19"/>
      <c r="AS458" s="19"/>
      <c r="AT458" s="19"/>
      <c r="AU458" s="19"/>
      <c r="AV458" s="19"/>
      <c r="AW458" s="19"/>
    </row>
    <row r="459" spans="1:79" x14ac:dyDescent="0.2">
      <c r="A459" s="18" t="s">
        <v>351</v>
      </c>
      <c r="B459" s="18" t="s">
        <v>396</v>
      </c>
      <c r="C459" s="141" t="s">
        <v>1400</v>
      </c>
      <c r="D459" s="26" t="s">
        <v>1401</v>
      </c>
      <c r="E459" s="27">
        <v>36595</v>
      </c>
      <c r="F459" s="26" t="s">
        <v>283</v>
      </c>
      <c r="G459" s="26" t="s">
        <v>283</v>
      </c>
      <c r="H459" s="18" t="s">
        <v>351</v>
      </c>
      <c r="I459" s="18" t="s">
        <v>395</v>
      </c>
      <c r="J459" s="18" t="s">
        <v>769</v>
      </c>
      <c r="K459" s="26" t="s">
        <v>419</v>
      </c>
      <c r="L459" s="26" t="s">
        <v>796</v>
      </c>
      <c r="M459" s="18" t="s">
        <v>351</v>
      </c>
      <c r="N459" s="18" t="s">
        <v>396</v>
      </c>
      <c r="O459" s="18" t="s">
        <v>1402</v>
      </c>
      <c r="P459" s="19" t="s">
        <v>796</v>
      </c>
      <c r="Q459" s="27"/>
      <c r="R459" s="27"/>
      <c r="S459" s="27"/>
      <c r="T459" s="27"/>
      <c r="U459" s="29"/>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row>
    <row r="460" spans="1:79" x14ac:dyDescent="0.2">
      <c r="A460" s="18" t="s">
        <v>808</v>
      </c>
      <c r="B460" s="18" t="s">
        <v>177</v>
      </c>
      <c r="C460" s="141" t="s">
        <v>813</v>
      </c>
      <c r="D460" s="19" t="s">
        <v>1396</v>
      </c>
      <c r="E460" s="20">
        <v>35649</v>
      </c>
      <c r="F460" s="26" t="s">
        <v>150</v>
      </c>
      <c r="G460" s="30" t="s">
        <v>230</v>
      </c>
      <c r="H460" s="18" t="s">
        <v>808</v>
      </c>
      <c r="I460" s="18" t="s">
        <v>181</v>
      </c>
      <c r="J460" s="18" t="s">
        <v>1397</v>
      </c>
      <c r="K460" s="26"/>
      <c r="L460" s="26" t="s">
        <v>601</v>
      </c>
      <c r="M460" s="18" t="s">
        <v>808</v>
      </c>
      <c r="N460" s="18" t="s">
        <v>177</v>
      </c>
      <c r="O460" s="18" t="s">
        <v>1398</v>
      </c>
      <c r="P460" s="19" t="s">
        <v>1399</v>
      </c>
      <c r="Q460" s="19" t="s">
        <v>379</v>
      </c>
      <c r="R460" s="19" t="s">
        <v>177</v>
      </c>
      <c r="S460" s="30" t="s">
        <v>346</v>
      </c>
      <c r="T460" s="19"/>
      <c r="U460" s="19"/>
      <c r="V460" s="30"/>
      <c r="W460" s="19"/>
      <c r="X460" s="19"/>
      <c r="Y460" s="30"/>
      <c r="Z460" s="19"/>
      <c r="AA460" s="19"/>
      <c r="AB460" s="30"/>
      <c r="AC460" s="19"/>
      <c r="AD460" s="19"/>
      <c r="AE460" s="19"/>
      <c r="AF460" s="19"/>
      <c r="AG460" s="19"/>
      <c r="AH460" s="19"/>
      <c r="AI460" s="19"/>
      <c r="AJ460" s="19"/>
      <c r="AK460" s="19"/>
      <c r="AL460" s="19"/>
      <c r="AM460" s="19"/>
      <c r="AN460" s="19"/>
      <c r="AO460" s="19"/>
      <c r="AP460" s="19"/>
      <c r="AQ460" s="19"/>
      <c r="AR460" s="19"/>
      <c r="AS460" s="19"/>
      <c r="AT460" s="19"/>
      <c r="AU460" s="19"/>
      <c r="AV460" s="19"/>
      <c r="AW460" s="19"/>
      <c r="AX460" s="19"/>
      <c r="AY460" s="19"/>
      <c r="AZ460" s="19"/>
      <c r="BA460" s="19"/>
      <c r="BB460" s="19"/>
      <c r="BC460" s="19"/>
      <c r="BD460" s="19"/>
      <c r="BE460" s="19"/>
      <c r="BF460" s="19"/>
      <c r="BG460" s="19"/>
      <c r="BH460" s="19"/>
      <c r="BI460" s="19"/>
      <c r="BJ460" s="19"/>
      <c r="BK460" s="19"/>
      <c r="BL460" s="19"/>
      <c r="BM460" s="19"/>
      <c r="BN460" s="19"/>
      <c r="BO460" s="19"/>
      <c r="BP460" s="19"/>
      <c r="BQ460" s="19"/>
      <c r="BR460" s="19"/>
      <c r="BS460" s="19"/>
      <c r="BT460" s="19"/>
      <c r="BU460" s="19"/>
      <c r="BV460" s="19"/>
      <c r="BW460" s="19"/>
      <c r="BX460" s="19"/>
    </row>
    <row r="461" spans="1:79" x14ac:dyDescent="0.2">
      <c r="A461" s="18" t="s">
        <v>345</v>
      </c>
      <c r="B461" s="18" t="s">
        <v>177</v>
      </c>
      <c r="C461" s="141" t="s">
        <v>1403</v>
      </c>
      <c r="D461" s="19" t="s">
        <v>1404</v>
      </c>
      <c r="E461" s="20">
        <v>36385</v>
      </c>
      <c r="F461" s="26" t="s">
        <v>1405</v>
      </c>
      <c r="G461" s="30" t="s">
        <v>1406</v>
      </c>
      <c r="H461" s="18" t="s">
        <v>345</v>
      </c>
      <c r="I461" s="18" t="s">
        <v>181</v>
      </c>
      <c r="J461" s="18" t="s">
        <v>609</v>
      </c>
      <c r="K461" s="26" t="s">
        <v>370</v>
      </c>
      <c r="L461" s="26" t="s">
        <v>1092</v>
      </c>
      <c r="M461" s="18" t="s">
        <v>345</v>
      </c>
      <c r="N461" s="18" t="s">
        <v>252</v>
      </c>
      <c r="O461" s="18" t="s">
        <v>1407</v>
      </c>
      <c r="P461" s="19" t="s">
        <v>609</v>
      </c>
      <c r="Q461" s="19" t="s">
        <v>419</v>
      </c>
      <c r="R461" s="19" t="s">
        <v>252</v>
      </c>
      <c r="S461" s="30" t="s">
        <v>1408</v>
      </c>
      <c r="T461" s="19"/>
      <c r="U461" s="19"/>
      <c r="V461" s="30"/>
      <c r="W461" s="19"/>
      <c r="X461" s="19"/>
      <c r="Y461" s="30"/>
      <c r="Z461" s="19"/>
      <c r="AA461" s="19"/>
      <c r="AB461" s="30"/>
      <c r="AC461" s="19"/>
      <c r="AD461" s="19"/>
      <c r="AE461" s="19"/>
      <c r="AF461" s="19"/>
      <c r="AG461" s="19"/>
      <c r="AH461" s="19"/>
      <c r="AI461" s="19"/>
      <c r="AJ461" s="19"/>
      <c r="AK461" s="19"/>
      <c r="AL461" s="19"/>
      <c r="AM461" s="19"/>
      <c r="AN461" s="19"/>
      <c r="AO461" s="19"/>
      <c r="AP461" s="19"/>
      <c r="AQ461" s="19"/>
      <c r="AR461" s="19"/>
      <c r="AS461" s="19"/>
      <c r="AT461" s="19"/>
      <c r="AU461" s="19"/>
      <c r="AV461" s="19"/>
      <c r="AW461" s="19"/>
    </row>
    <row r="462" spans="1:79" x14ac:dyDescent="0.2">
      <c r="A462" s="34" t="s">
        <v>379</v>
      </c>
      <c r="B462" s="34" t="s">
        <v>261</v>
      </c>
      <c r="C462" s="141" t="s">
        <v>1097</v>
      </c>
      <c r="D462" s="19" t="s">
        <v>1412</v>
      </c>
      <c r="E462" s="20">
        <v>35841</v>
      </c>
      <c r="F462" s="26" t="s">
        <v>230</v>
      </c>
      <c r="G462" s="30" t="s">
        <v>1413</v>
      </c>
      <c r="H462" s="34" t="s">
        <v>332</v>
      </c>
      <c r="I462" s="34" t="s">
        <v>479</v>
      </c>
      <c r="J462" s="18" t="s">
        <v>382</v>
      </c>
      <c r="K462" s="26" t="s">
        <v>379</v>
      </c>
      <c r="L462" s="26" t="s">
        <v>609</v>
      </c>
      <c r="M462" s="34" t="s">
        <v>370</v>
      </c>
      <c r="N462" s="34" t="s">
        <v>396</v>
      </c>
      <c r="O462" s="34" t="s">
        <v>945</v>
      </c>
      <c r="P462" s="19" t="s">
        <v>365</v>
      </c>
      <c r="Q462" s="19" t="s">
        <v>332</v>
      </c>
      <c r="R462" s="19" t="s">
        <v>396</v>
      </c>
      <c r="S462" s="30" t="s">
        <v>609</v>
      </c>
      <c r="T462" s="19"/>
      <c r="U462" s="19"/>
      <c r="V462" s="30"/>
      <c r="W462" s="19"/>
      <c r="X462" s="19"/>
      <c r="Y462" s="30"/>
      <c r="Z462" s="19"/>
      <c r="AA462" s="19"/>
      <c r="AB462" s="30"/>
      <c r="AC462" s="19"/>
      <c r="AD462" s="19"/>
      <c r="AE462" s="19"/>
      <c r="AF462" s="19"/>
      <c r="AG462" s="19"/>
      <c r="AH462" s="19"/>
      <c r="AI462" s="19"/>
      <c r="AJ462" s="19"/>
      <c r="AK462" s="19"/>
      <c r="AL462" s="19"/>
      <c r="AM462" s="19"/>
      <c r="AN462" s="19"/>
      <c r="AO462" s="19"/>
      <c r="AP462" s="19"/>
      <c r="AQ462" s="19"/>
      <c r="AR462" s="19"/>
      <c r="AS462" s="19"/>
      <c r="AT462" s="19"/>
      <c r="AU462" s="19"/>
      <c r="AV462" s="19"/>
      <c r="AW462" s="19"/>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row>
    <row r="463" spans="1:79" x14ac:dyDescent="0.2">
      <c r="A463" s="33" t="s">
        <v>340</v>
      </c>
      <c r="B463" s="33" t="s">
        <v>105</v>
      </c>
      <c r="C463" s="141" t="s">
        <v>341</v>
      </c>
      <c r="D463" s="158" t="s">
        <v>1414</v>
      </c>
      <c r="E463" s="40">
        <v>36651</v>
      </c>
      <c r="F463" t="s">
        <v>1415</v>
      </c>
      <c r="G463" s="100" t="s">
        <v>344</v>
      </c>
      <c r="H463" s="33" t="s">
        <v>340</v>
      </c>
      <c r="I463" s="33" t="s">
        <v>109</v>
      </c>
      <c r="J463" s="18" t="s">
        <v>382</v>
      </c>
      <c r="K463" t="str">
        <f>IF(ISBLANK(VLOOKUP(TRIM(D463),ALL_SOMIFA!$A$1:$V$2721,8,FALSE)),"",IF(ISERROR(VLOOKUP(TRIM(D463),ALL_SOMIFA!$A$1:$V$2721,8,FALSE))," ",VLOOKUP(TRIM(D463),ALL_SOMIFA!$A$1:$V$2721,8,FALSE)))</f>
        <v xml:space="preserve"> </v>
      </c>
      <c r="L463" t="str">
        <f>IF(ISBLANK(VLOOKUP(TRIM(D463),ALL_SOMIFA!$A$1:$V$2721,9,FALSE)),"",IF(ISERROR(VLOOKUP(TRIM(D463),ALL_SOMIFA!$A$1:$V$2721,9,FALSE))," ",VLOOKUP(TRIM(D463),ALL_SOMIFA!$A$1:$V$2721,9,FALSE)))</f>
        <v xml:space="preserve"> </v>
      </c>
      <c r="M463" s="33" t="str">
        <f>IF(ISBLANK(VLOOKUP(TRIM(D463),ALL_SOMIFA!$A$1:$V$2721,10,FALSE)),"",IF(ISERROR(VLOOKUP(TRIM(D463),ALL_SOMIFA!$A$1:$V$2721,10,FALSE))," ",VLOOKUP(TRIM(D463),ALL_SOMIFA!$A$1:$V$2721,10,FALSE)))</f>
        <v xml:space="preserve"> </v>
      </c>
      <c r="N463" s="33" t="str">
        <f>IF(ISBLANK(VLOOKUP(TRIM(D463),ALL_SOMIFA!$A$1:$V$2721,11,FALSE)),"",IF(ISERROR(VLOOKUP(TRIM(D463),ALL_SOMIFA!$A$1:$V$2721,11,FALSE))," ",VLOOKUP(TRIM(D463),ALL_SOMIFA!$A$1:$V$2721,11,FALSE)))</f>
        <v xml:space="preserve"> </v>
      </c>
      <c r="O463" s="33" t="str">
        <f>IF(ISBLANK(VLOOKUP(TRIM(D463),ALL_SOMIFA!$A$1:$V$2721,12,FALSE)),"",IF(ISERROR(VLOOKUP(TRIM(D463),ALL_SOMIFA!$A$1:$V$2721,12,FALSE))," ",VLOOKUP(TRIM(D463),ALL_SOMIFA!$A$1:$V$2721,12,FALSE)))</f>
        <v xml:space="preserve"> </v>
      </c>
      <c r="P463" t="str">
        <f>IF(ISBLANK(VLOOKUP(TRIM(D463),ALL_SOMIFA!$A$1:$V$2721,13,FALSE)),"",IF(ISERROR(VLOOKUP(TRIM(D463),ALL_SOMIFA!$A$1:$V$2721,13,FALSE))," ",VLOOKUP(TRIM(D463),ALL_SOMIFA!$A$1:$V$2721,13,FALSE)))</f>
        <v xml:space="preserve"> </v>
      </c>
      <c r="Q463" t="str">
        <f>IF(ISBLANK(VLOOKUP(TRIM(D463),ALL_SOMIFA!$A$1:$V$2721,14,FALSE)),"",IF(ISERROR(VLOOKUP(TRIM(D463),ALL_SOMIFA!$A$1:$V$2721,14,FALSE))," ",VLOOKUP(TRIM(D463),ALL_SOMIFA!$A$1:$V$2721,14,FALSE)))</f>
        <v xml:space="preserve"> </v>
      </c>
      <c r="R463" t="str">
        <f>IF(ISBLANK(VLOOKUP(TRIM(D463),ALL_SOMIFA!$A$1:$V$2721,15,FALSE)),"",IF(ISERROR(VLOOKUP(TRIM(D463),ALL_SOMIFA!$A$1:$V$2721,15,FALSE))," ",VLOOKUP(TRIM(D463),ALL_SOMIFA!$A$1:$V$2721,15,FALSE)))</f>
        <v xml:space="preserve"> </v>
      </c>
      <c r="S463" t="str">
        <f>IF(ISBLANK(VLOOKUP(TRIM(D463),ALL_SOMIFA!$A$1:$V$2721,16,FALSE)),"",IF(ISERROR(VLOOKUP(TRIM(D463),ALL_SOMIFA!$A$1:$V$2721,16,FALSE))," ",VLOOKUP(TRIM(D463),ALL_SOMIFA!$A$1:$V$2721,16,FALSE)))</f>
        <v xml:space="preserve"> </v>
      </c>
      <c r="T463" t="str">
        <f>IF(ISBLANK(VLOOKUP(TRIM(D463),ALL_SOMIFA!$A$1:$V$2721,17,FALSE)),"",IF(ISERROR(VLOOKUP(TRIM(D463),ALL_SOMIFA!$A$1:$V$2721,17,FALSE))," ",VLOOKUP(TRIM(D463),ALL_SOMIFA!$A$1:$V$2721,17,FALSE)))</f>
        <v xml:space="preserve"> </v>
      </c>
      <c r="U463" t="str">
        <f>IF(ISBLANK(VLOOKUP(TRIM(D463),ALL_SOMIFA!$A$1:$V$2721,18,FALSE)),"",IF(ISERROR(VLOOKUP(TRIM(D463),ALL_SOMIFA!$A$1:$V$2721,18,FALSE))," ",VLOOKUP(TRIM(D463),ALL_SOMIFA!$A$1:$V$2721,18,FALSE)))</f>
        <v xml:space="preserve"> </v>
      </c>
      <c r="V463" t="str">
        <f>IF(ISBLANK(VLOOKUP(TRIM(D463),ALL_SOMIFA!$A$1:$V$2721,19,FALSE)),"",IF(ISERROR(VLOOKUP(TRIM(D463),ALL_SOMIFA!$A$1:$V$2721,19,FALSE))," ",VLOOKUP(TRIM(D463),ALL_SOMIFA!$A$1:$V$2721,19,FALSE)))</f>
        <v xml:space="preserve"> </v>
      </c>
      <c r="W463" t="str">
        <f>IF(ISBLANK(VLOOKUP(TRIM(D463),ALL_SOMIFA!$A$1:$V$2721,20,FALSE)),"",IF(ISERROR(VLOOKUP(TRIM(D463),ALL_SOMIFA!$A$1:$V$2721,20,FALSE))," ",VLOOKUP(TRIM(D463),ALL_SOMIFA!$A$1:$V$2721,20,FALSE)))</f>
        <v xml:space="preserve"> </v>
      </c>
      <c r="X463" t="str">
        <f>IF(ISBLANK(VLOOKUP(TRIM(D463),ALL_SOMIFA!$A$1:$V$2721,21,FALSE)),"",IF(ISERROR(VLOOKUP(TRIM(D463),ALL_SOMIFA!$A$1:$V$2721,21,FALSE))," ",VLOOKUP(TRIM(D463),ALL_SOMIFA!$A$1:$V$2721,21,FALSE)))</f>
        <v xml:space="preserve"> </v>
      </c>
      <c r="Y463" t="str">
        <f>IF(ISBLANK(VLOOKUP(TRIM(D463),ALL_SOMIFA!$A$1:$V$2721,22,FALSE)),"",IF(ISERROR(VLOOKUP(TRIM(D463),ALL_SOMIFA!$A$1:$V$2721,22,FALSE))," ",VLOOKUP(TRIM(D463),ALL_SOMIFA!$A$1:$V$2721,22,FALSE)))</f>
        <v xml:space="preserve"> </v>
      </c>
    </row>
    <row r="464" spans="1:79" s="25" customFormat="1" x14ac:dyDescent="0.2">
      <c r="A464" s="33"/>
      <c r="B464" s="33"/>
      <c r="C464" s="141"/>
      <c r="D464" t="s">
        <v>1409</v>
      </c>
      <c r="E464" s="40">
        <v>35462</v>
      </c>
      <c r="F464" t="s">
        <v>473</v>
      </c>
      <c r="G464" t="s">
        <v>173</v>
      </c>
      <c r="H464" s="33" t="s">
        <v>370</v>
      </c>
      <c r="I464" s="33" t="s">
        <v>303</v>
      </c>
      <c r="J464" s="18" t="s">
        <v>364</v>
      </c>
      <c r="K464" t="str">
        <f>IF(ISBLANK(VLOOKUP(TRIM(D464),ALL_SOMIFA!$A$1:$V$2721,8,FALSE)),"",IF(ISERROR(VLOOKUP(TRIM(D464),ALL_SOMIFA!$A$1:$V$2721,8,FALSE))," ",VLOOKUP(TRIM(D464),ALL_SOMIFA!$A$1:$V$2721,8,FALSE)))</f>
        <v xml:space="preserve"> </v>
      </c>
      <c r="L464" t="str">
        <f>IF(ISBLANK(VLOOKUP(TRIM(D464),ALL_SOMIFA!$A$1:$V$2721,9,FALSE)),"",IF(ISERROR(VLOOKUP(TRIM(D464),ALL_SOMIFA!$A$1:$V$2721,9,FALSE))," ",VLOOKUP(TRIM(D464),ALL_SOMIFA!$A$1:$V$2721,9,FALSE)))</f>
        <v xml:space="preserve"> </v>
      </c>
      <c r="M464" s="33" t="str">
        <f>IF(ISBLANK(VLOOKUP(TRIM(D464),ALL_SOMIFA!$A$1:$V$2721,10,FALSE)),"",IF(ISERROR(VLOOKUP(TRIM(D464),ALL_SOMIFA!$A$1:$V$2721,10,FALSE))," ",VLOOKUP(TRIM(D464),ALL_SOMIFA!$A$1:$V$2721,10,FALSE)))</f>
        <v xml:space="preserve"> </v>
      </c>
      <c r="N464" s="33" t="str">
        <f>IF(ISBLANK(VLOOKUP(TRIM(D464),ALL_SOMIFA!$A$1:$V$2721,11,FALSE)),"",IF(ISERROR(VLOOKUP(TRIM(D464),ALL_SOMIFA!$A$1:$V$2721,11,FALSE))," ",VLOOKUP(TRIM(D464),ALL_SOMIFA!$A$1:$V$2721,11,FALSE)))</f>
        <v xml:space="preserve"> </v>
      </c>
      <c r="O464" s="33" t="str">
        <f>IF(ISBLANK(VLOOKUP(TRIM(D464),ALL_SOMIFA!$A$1:$V$2721,12,FALSE)),"",IF(ISERROR(VLOOKUP(TRIM(D464),ALL_SOMIFA!$A$1:$V$2721,12,FALSE))," ",VLOOKUP(TRIM(D464),ALL_SOMIFA!$A$1:$V$2721,12,FALSE)))</f>
        <v xml:space="preserve"> </v>
      </c>
      <c r="P464" t="str">
        <f>IF(ISBLANK(VLOOKUP(TRIM(D464),ALL_SOMIFA!$A$1:$V$2721,13,FALSE)),"",IF(ISERROR(VLOOKUP(TRIM(D464),ALL_SOMIFA!$A$1:$V$2721,13,FALSE))," ",VLOOKUP(TRIM(D464),ALL_SOMIFA!$A$1:$V$2721,13,FALSE)))</f>
        <v xml:space="preserve"> </v>
      </c>
      <c r="Q464" t="str">
        <f>IF(ISBLANK(VLOOKUP(TRIM(D464),ALL_SOMIFA!$A$1:$V$2721,14,FALSE)),"",IF(ISERROR(VLOOKUP(TRIM(D464),ALL_SOMIFA!$A$1:$V$2721,14,FALSE))," ",VLOOKUP(TRIM(D464),ALL_SOMIFA!$A$1:$V$2721,14,FALSE)))</f>
        <v xml:space="preserve"> </v>
      </c>
      <c r="R464" t="str">
        <f>IF(ISBLANK(VLOOKUP(TRIM(D464),ALL_SOMIFA!$A$1:$V$2721,15,FALSE)),"",IF(ISERROR(VLOOKUP(TRIM(D464),ALL_SOMIFA!$A$1:$V$2721,15,FALSE))," ",VLOOKUP(TRIM(D464),ALL_SOMIFA!$A$1:$V$2721,15,FALSE)))</f>
        <v xml:space="preserve"> </v>
      </c>
      <c r="S464" t="str">
        <f>IF(ISBLANK(VLOOKUP(TRIM(D464),ALL_SOMIFA!$A$1:$V$2721,16,FALSE)),"",IF(ISERROR(VLOOKUP(TRIM(D464),ALL_SOMIFA!$A$1:$V$2721,16,FALSE))," ",VLOOKUP(TRIM(D464),ALL_SOMIFA!$A$1:$V$2721,16,FALSE)))</f>
        <v xml:space="preserve"> </v>
      </c>
      <c r="T464" t="str">
        <f>IF(ISBLANK(VLOOKUP(TRIM(D464),ALL_SOMIFA!$A$1:$V$2721,17,FALSE)),"",IF(ISERROR(VLOOKUP(TRIM(D464),ALL_SOMIFA!$A$1:$V$2721,17,FALSE))," ",VLOOKUP(TRIM(D464),ALL_SOMIFA!$A$1:$V$2721,17,FALSE)))</f>
        <v xml:space="preserve"> </v>
      </c>
      <c r="U464" t="str">
        <f>IF(ISBLANK(VLOOKUP(TRIM(D464),ALL_SOMIFA!$A$1:$V$2721,18,FALSE)),"",IF(ISERROR(VLOOKUP(TRIM(D464),ALL_SOMIFA!$A$1:$V$2721,18,FALSE))," ",VLOOKUP(TRIM(D464),ALL_SOMIFA!$A$1:$V$2721,18,FALSE)))</f>
        <v xml:space="preserve"> </v>
      </c>
      <c r="V464" t="str">
        <f>IF(ISBLANK(VLOOKUP(TRIM(D464),ALL_SOMIFA!$A$1:$V$2721,19,FALSE)),"",IF(ISERROR(VLOOKUP(TRIM(D464),ALL_SOMIFA!$A$1:$V$2721,19,FALSE))," ",VLOOKUP(TRIM(D464),ALL_SOMIFA!$A$1:$V$2721,19,FALSE)))</f>
        <v xml:space="preserve"> </v>
      </c>
      <c r="W464" t="str">
        <f>IF(ISBLANK(VLOOKUP(TRIM(D464),ALL_SOMIFA!$A$1:$V$2721,20,FALSE)),"",IF(ISERROR(VLOOKUP(TRIM(D464),ALL_SOMIFA!$A$1:$V$2721,20,FALSE))," ",VLOOKUP(TRIM(D464),ALL_SOMIFA!$A$1:$V$2721,20,FALSE)))</f>
        <v xml:space="preserve"> </v>
      </c>
      <c r="X464" t="str">
        <f>IF(ISBLANK(VLOOKUP(TRIM(D464),ALL_SOMIFA!$A$1:$V$2721,21,FALSE)),"",IF(ISERROR(VLOOKUP(TRIM(D464),ALL_SOMIFA!$A$1:$V$2721,21,FALSE))," ",VLOOKUP(TRIM(D464),ALL_SOMIFA!$A$1:$V$2721,21,FALSE)))</f>
        <v xml:space="preserve"> </v>
      </c>
      <c r="Y464" t="str">
        <f>IF(ISBLANK(VLOOKUP(TRIM(D464),ALL_SOMIFA!$A$1:$V$2721,22,FALSE)),"",IF(ISERROR(VLOOKUP(TRIM(D464),ALL_SOMIFA!$A$1:$V$2721,22,FALSE))," ",VLOOKUP(TRIM(D464),ALL_SOMIFA!$A$1:$V$2721,22,FALSE)))</f>
        <v xml:space="preserve"> </v>
      </c>
      <c r="Z464"/>
      <c r="AA464"/>
      <c r="AB464"/>
      <c r="AC464"/>
      <c r="AD464"/>
      <c r="AE464"/>
      <c r="AF464"/>
      <c r="AG464"/>
      <c r="AH464"/>
      <c r="AI464"/>
      <c r="AJ464"/>
      <c r="AK464"/>
      <c r="AL464"/>
      <c r="AM464"/>
      <c r="AN464"/>
      <c r="AO464"/>
      <c r="AP464"/>
      <c r="AQ464"/>
      <c r="AR464"/>
      <c r="AS464"/>
      <c r="AT464"/>
      <c r="AU464"/>
      <c r="AV464"/>
      <c r="AW464"/>
      <c r="AX464"/>
      <c r="AY464"/>
      <c r="AZ464"/>
      <c r="BA464"/>
      <c r="BB464"/>
      <c r="BC464"/>
      <c r="BD464"/>
      <c r="BE464"/>
      <c r="BF464"/>
      <c r="BG464"/>
      <c r="BH464"/>
      <c r="BI464"/>
      <c r="BJ464"/>
      <c r="BK464"/>
      <c r="BL464"/>
      <c r="BM464"/>
      <c r="BN464"/>
      <c r="BO464"/>
      <c r="BP464"/>
      <c r="BQ464"/>
      <c r="BR464"/>
      <c r="BS464"/>
      <c r="BT464"/>
      <c r="BU464"/>
      <c r="BV464"/>
      <c r="BW464"/>
      <c r="BX464"/>
      <c r="BY464"/>
      <c r="BZ464"/>
      <c r="CA464"/>
    </row>
    <row r="465" spans="1:79" x14ac:dyDescent="0.2">
      <c r="A465" s="34"/>
      <c r="B465" s="34"/>
      <c r="C465" s="141"/>
      <c r="D465" s="26" t="s">
        <v>1410</v>
      </c>
      <c r="E465" s="27">
        <v>36067</v>
      </c>
      <c r="F465" s="26" t="s">
        <v>473</v>
      </c>
      <c r="G465" s="26" t="s">
        <v>426</v>
      </c>
      <c r="H465" s="34" t="s">
        <v>379</v>
      </c>
      <c r="I465" s="34" t="s">
        <v>232</v>
      </c>
      <c r="J465" s="18" t="s">
        <v>770</v>
      </c>
      <c r="K465" s="26" t="s">
        <v>351</v>
      </c>
      <c r="L465" s="26" t="s">
        <v>823</v>
      </c>
      <c r="M465" s="34" t="s">
        <v>379</v>
      </c>
      <c r="N465" s="34" t="s">
        <v>232</v>
      </c>
      <c r="O465" s="34" t="s">
        <v>1411</v>
      </c>
      <c r="P465" s="26" t="s">
        <v>241</v>
      </c>
      <c r="Q465" s="27"/>
      <c r="R465" s="27"/>
      <c r="S465" s="27"/>
      <c r="T465" s="27"/>
      <c r="U465" s="29"/>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row>
    <row r="466" spans="1:79" s="25" customFormat="1" ht="12.75" customHeight="1" x14ac:dyDescent="0.2">
      <c r="A466" s="18"/>
      <c r="B466" s="18"/>
      <c r="C466" s="141"/>
      <c r="D466" s="25" t="s">
        <v>1416</v>
      </c>
      <c r="E466" s="35">
        <v>35496</v>
      </c>
      <c r="F466" s="36" t="s">
        <v>756</v>
      </c>
      <c r="G466" s="36"/>
      <c r="H466" s="18"/>
      <c r="I466" s="18"/>
      <c r="J466" s="18"/>
      <c r="K466" t="s">
        <v>340</v>
      </c>
      <c r="L466" t="s">
        <v>341</v>
      </c>
      <c r="M466" s="18" t="s">
        <v>367</v>
      </c>
      <c r="N466" s="18" t="s">
        <v>128</v>
      </c>
      <c r="O466" s="18" t="s">
        <v>341</v>
      </c>
      <c r="P466" s="19" t="s">
        <v>366</v>
      </c>
      <c r="Q466" s="19" t="s">
        <v>367</v>
      </c>
      <c r="R466" s="19" t="s">
        <v>128</v>
      </c>
      <c r="S466" s="37" t="s">
        <v>369</v>
      </c>
    </row>
    <row r="467" spans="1:79" x14ac:dyDescent="0.2">
      <c r="A467" s="18"/>
      <c r="B467" s="18"/>
      <c r="C467" s="141"/>
      <c r="D467" s="19"/>
      <c r="E467" s="20"/>
      <c r="F467" s="19"/>
      <c r="G467" s="19"/>
      <c r="H467" s="18"/>
      <c r="I467" s="18"/>
      <c r="J467" s="18"/>
      <c r="K467"/>
      <c r="L467"/>
      <c r="M467" s="18"/>
      <c r="N467" s="18"/>
      <c r="O467" s="18"/>
      <c r="P467" s="19"/>
      <c r="Q467" s="19"/>
      <c r="R467" s="19"/>
      <c r="S467" s="19"/>
      <c r="T467" s="19"/>
      <c r="U467" s="19"/>
      <c r="V467" s="19"/>
      <c r="W467" s="19"/>
      <c r="X467" s="19"/>
      <c r="Y467" s="19"/>
      <c r="Z467" s="19"/>
      <c r="AA467" s="19"/>
      <c r="AB467" s="19"/>
      <c r="AC467" s="19"/>
      <c r="AD467" s="19"/>
      <c r="AE467" s="19"/>
      <c r="AF467" s="19"/>
      <c r="AG467" s="19"/>
      <c r="AH467" s="19"/>
      <c r="AI467" s="19"/>
      <c r="AJ467" s="19"/>
      <c r="AK467" s="19"/>
      <c r="AL467" s="19"/>
      <c r="AM467" s="19"/>
      <c r="AN467" s="19"/>
      <c r="AO467" s="19"/>
      <c r="AP467" s="19"/>
      <c r="AQ467" s="19"/>
      <c r="AR467" s="19"/>
      <c r="AS467" s="19"/>
      <c r="AT467" s="19"/>
      <c r="AU467" s="19"/>
      <c r="AV467" s="19"/>
      <c r="AW467" s="19"/>
    </row>
    <row r="468" spans="1:79" ht="12.75" customHeight="1" x14ac:dyDescent="0.2">
      <c r="A468" s="108" t="s">
        <v>386</v>
      </c>
      <c r="B468" s="108" t="s">
        <v>215</v>
      </c>
      <c r="C468" s="141" t="s">
        <v>167</v>
      </c>
      <c r="D468" s="22" t="s">
        <v>5281</v>
      </c>
      <c r="E468" s="23">
        <v>37062</v>
      </c>
      <c r="F468" s="24" t="s">
        <v>1420</v>
      </c>
      <c r="G468" s="22" t="s">
        <v>1421</v>
      </c>
      <c r="H468" s="18" t="s">
        <v>386</v>
      </c>
      <c r="I468" s="18" t="s">
        <v>220</v>
      </c>
      <c r="J468" s="18" t="s">
        <v>167</v>
      </c>
      <c r="K468" s="26" t="s">
        <v>402</v>
      </c>
      <c r="L468" s="26"/>
      <c r="M468" s="18" t="s">
        <v>386</v>
      </c>
      <c r="N468" s="18" t="s">
        <v>215</v>
      </c>
      <c r="O468" s="18" t="s">
        <v>141</v>
      </c>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row>
    <row r="469" spans="1:79" x14ac:dyDescent="0.2">
      <c r="A469" s="18" t="s">
        <v>409</v>
      </c>
      <c r="B469" s="18" t="s">
        <v>105</v>
      </c>
      <c r="C469" s="141" t="s">
        <v>831</v>
      </c>
      <c r="D469" s="19" t="s">
        <v>1417</v>
      </c>
      <c r="E469" s="20">
        <v>35487</v>
      </c>
      <c r="F469" s="19" t="s">
        <v>516</v>
      </c>
      <c r="G469" s="19" t="s">
        <v>1418</v>
      </c>
      <c r="H469" s="18" t="s">
        <v>409</v>
      </c>
      <c r="I469" s="18" t="s">
        <v>109</v>
      </c>
      <c r="J469" s="18" t="s">
        <v>622</v>
      </c>
      <c r="K469" s="26" t="s">
        <v>384</v>
      </c>
      <c r="L469" s="26" t="s">
        <v>830</v>
      </c>
      <c r="M469" s="18" t="s">
        <v>384</v>
      </c>
      <c r="N469" s="18" t="s">
        <v>128</v>
      </c>
      <c r="O469" s="18" t="s">
        <v>410</v>
      </c>
      <c r="P469" s="19" t="s">
        <v>629</v>
      </c>
      <c r="Q469" s="19" t="s">
        <v>384</v>
      </c>
      <c r="R469" s="19" t="s">
        <v>128</v>
      </c>
      <c r="S469" s="19" t="s">
        <v>1116</v>
      </c>
      <c r="T469" s="19" t="s">
        <v>384</v>
      </c>
      <c r="U469" s="19" t="s">
        <v>128</v>
      </c>
      <c r="V469" s="19" t="s">
        <v>406</v>
      </c>
      <c r="W469" s="19" t="s">
        <v>384</v>
      </c>
      <c r="X469" s="19" t="s">
        <v>128</v>
      </c>
      <c r="Y469" s="19" t="s">
        <v>408</v>
      </c>
      <c r="Z469" s="19">
        <v>0</v>
      </c>
      <c r="AA469" s="19">
        <v>0</v>
      </c>
      <c r="AB469" s="19">
        <v>0</v>
      </c>
      <c r="AC469" s="19">
        <v>0</v>
      </c>
      <c r="AD469" s="19">
        <v>0</v>
      </c>
      <c r="AE469" s="19">
        <v>0</v>
      </c>
      <c r="AF469" s="19">
        <v>0</v>
      </c>
      <c r="AG469" s="19">
        <v>0</v>
      </c>
      <c r="AH469" s="19">
        <v>0</v>
      </c>
      <c r="AI469" s="19">
        <v>0</v>
      </c>
      <c r="AJ469" s="19">
        <v>0</v>
      </c>
      <c r="AK469" s="19">
        <v>0</v>
      </c>
      <c r="AL469" s="19">
        <v>0</v>
      </c>
      <c r="AM469" s="19">
        <v>0</v>
      </c>
      <c r="AN469" s="19">
        <v>0</v>
      </c>
      <c r="AO469" s="19">
        <v>0</v>
      </c>
      <c r="AP469" s="19">
        <v>0</v>
      </c>
      <c r="AQ469" s="19">
        <v>0</v>
      </c>
      <c r="AR469" s="19">
        <v>0</v>
      </c>
      <c r="AS469" s="19">
        <v>0</v>
      </c>
      <c r="AT469" s="19">
        <v>0</v>
      </c>
      <c r="AU469" s="19">
        <v>0</v>
      </c>
      <c r="AV469" s="19">
        <v>0</v>
      </c>
      <c r="AW469" s="19">
        <v>0</v>
      </c>
    </row>
    <row r="470" spans="1:79" s="25" customFormat="1" x14ac:dyDescent="0.2">
      <c r="A470" s="18" t="s">
        <v>399</v>
      </c>
      <c r="B470" s="18" t="s">
        <v>396</v>
      </c>
      <c r="C470" s="141" t="s">
        <v>141</v>
      </c>
      <c r="D470" s="19" t="s">
        <v>1424</v>
      </c>
      <c r="E470" s="20">
        <v>36041</v>
      </c>
      <c r="F470" s="26" t="s">
        <v>230</v>
      </c>
      <c r="G470" s="30" t="s">
        <v>150</v>
      </c>
      <c r="H470" s="18" t="s">
        <v>402</v>
      </c>
      <c r="I470" s="18" t="s">
        <v>246</v>
      </c>
      <c r="J470" s="18" t="s">
        <v>141</v>
      </c>
      <c r="K470" s="26" t="s">
        <v>402</v>
      </c>
      <c r="L470" s="26" t="s">
        <v>164</v>
      </c>
      <c r="M470" s="18" t="s">
        <v>402</v>
      </c>
      <c r="N470" s="18" t="s">
        <v>324</v>
      </c>
      <c r="O470" s="18" t="s">
        <v>141</v>
      </c>
      <c r="P470" s="19" t="s">
        <v>393</v>
      </c>
      <c r="Q470" s="19" t="s">
        <v>397</v>
      </c>
      <c r="R470" s="19" t="s">
        <v>324</v>
      </c>
      <c r="S470" s="30" t="s">
        <v>398</v>
      </c>
      <c r="T470" s="19"/>
      <c r="U470" s="19"/>
      <c r="V470" s="30"/>
      <c r="W470" s="19"/>
      <c r="X470" s="19"/>
      <c r="Y470" s="30"/>
      <c r="Z470" s="19"/>
      <c r="AA470" s="19"/>
      <c r="AB470" s="30"/>
      <c r="AC470" s="19"/>
      <c r="AD470" s="19"/>
      <c r="AE470" s="19"/>
      <c r="AF470" s="19"/>
      <c r="AG470" s="19"/>
      <c r="AH470" s="19"/>
      <c r="AI470" s="19"/>
      <c r="AJ470" s="19"/>
      <c r="AK470" s="19"/>
      <c r="AL470" s="19"/>
      <c r="AM470" s="19"/>
      <c r="AN470" s="19"/>
      <c r="AO470" s="19"/>
      <c r="AP470" s="19"/>
      <c r="AQ470" s="19"/>
      <c r="AR470" s="19"/>
      <c r="AS470" s="19"/>
      <c r="AT470" s="19"/>
      <c r="AU470" s="19"/>
      <c r="AV470" s="19"/>
      <c r="AW470" s="19"/>
      <c r="AX470"/>
      <c r="AY470"/>
      <c r="AZ470"/>
      <c r="BA470"/>
      <c r="BB470"/>
      <c r="BC470"/>
      <c r="BD470"/>
      <c r="BE470"/>
      <c r="BF470"/>
      <c r="BG470"/>
      <c r="BH470"/>
      <c r="BI470"/>
      <c r="BJ470"/>
      <c r="BK470"/>
      <c r="BL470"/>
      <c r="BM470"/>
      <c r="BN470"/>
      <c r="BO470"/>
      <c r="BP470"/>
      <c r="BQ470"/>
      <c r="BR470"/>
      <c r="BS470"/>
      <c r="BT470"/>
      <c r="BU470"/>
      <c r="BV470"/>
      <c r="BW470"/>
      <c r="BX470"/>
      <c r="BY470"/>
      <c r="BZ470"/>
      <c r="CA470"/>
    </row>
    <row r="471" spans="1:79" ht="12.75" customHeight="1" x14ac:dyDescent="0.2">
      <c r="A471" s="18" t="s">
        <v>397</v>
      </c>
      <c r="B471" s="18" t="s">
        <v>432</v>
      </c>
      <c r="C471" s="141" t="s">
        <v>412</v>
      </c>
      <c r="D471" s="19" t="s">
        <v>1426</v>
      </c>
      <c r="E471" s="20">
        <v>35775</v>
      </c>
      <c r="F471" s="26" t="s">
        <v>1239</v>
      </c>
      <c r="G471" s="30" t="s">
        <v>1427</v>
      </c>
      <c r="H471" s="18" t="s">
        <v>397</v>
      </c>
      <c r="I471" s="18" t="s">
        <v>123</v>
      </c>
      <c r="J471" s="18" t="s">
        <v>398</v>
      </c>
      <c r="K471" s="26" t="s">
        <v>397</v>
      </c>
      <c r="L471" s="26" t="s">
        <v>398</v>
      </c>
      <c r="M471" s="18" t="s">
        <v>397</v>
      </c>
      <c r="N471" s="18" t="s">
        <v>454</v>
      </c>
      <c r="O471" s="18" t="s">
        <v>412</v>
      </c>
      <c r="P471" s="19" t="s">
        <v>164</v>
      </c>
      <c r="Q471" s="19" t="s">
        <v>397</v>
      </c>
      <c r="R471" s="19" t="s">
        <v>454</v>
      </c>
      <c r="S471" s="30" t="s">
        <v>398</v>
      </c>
      <c r="T471" s="19"/>
      <c r="U471" s="19"/>
      <c r="V471" s="30"/>
      <c r="W471" s="19"/>
      <c r="X471" s="19"/>
      <c r="Y471" s="30"/>
      <c r="Z471" s="19"/>
      <c r="AA471" s="19"/>
      <c r="AB471" s="30"/>
      <c r="AC471" s="19"/>
      <c r="AD471" s="19"/>
      <c r="AE471" s="19"/>
      <c r="AF471" s="19"/>
      <c r="AG471" s="19"/>
      <c r="AH471" s="19"/>
      <c r="AI471" s="19"/>
      <c r="AJ471" s="19"/>
      <c r="AK471" s="19"/>
      <c r="AL471" s="19"/>
      <c r="AM471" s="19"/>
      <c r="AN471" s="19"/>
      <c r="AO471" s="19"/>
      <c r="AP471" s="19"/>
      <c r="AQ471" s="19"/>
      <c r="AR471" s="19"/>
      <c r="AS471" s="19"/>
      <c r="AT471" s="19"/>
      <c r="AU471" s="19"/>
      <c r="AV471" s="19"/>
      <c r="AW471" s="19"/>
      <c r="AX471" s="19"/>
      <c r="AY471" s="19"/>
    </row>
    <row r="472" spans="1:79" ht="12.75" customHeight="1" x14ac:dyDescent="0.2">
      <c r="A472" s="18"/>
      <c r="B472" s="18"/>
      <c r="C472" s="141"/>
      <c r="D472" s="19" t="s">
        <v>1422</v>
      </c>
      <c r="E472" s="20">
        <v>35541</v>
      </c>
      <c r="F472" s="19" t="s">
        <v>244</v>
      </c>
      <c r="G472" s="19" t="s">
        <v>802</v>
      </c>
      <c r="H472" s="18" t="s">
        <v>409</v>
      </c>
      <c r="I472" s="18" t="s">
        <v>181</v>
      </c>
      <c r="J472" s="18" t="s">
        <v>389</v>
      </c>
      <c r="K472" s="26" t="s">
        <v>409</v>
      </c>
      <c r="L472" s="26" t="s">
        <v>410</v>
      </c>
      <c r="M472" s="18" t="s">
        <v>409</v>
      </c>
      <c r="N472" s="18" t="s">
        <v>118</v>
      </c>
      <c r="O472" s="18" t="s">
        <v>406</v>
      </c>
      <c r="P472" s="19"/>
      <c r="Q472" s="19" t="s">
        <v>384</v>
      </c>
      <c r="R472" s="19" t="s">
        <v>250</v>
      </c>
      <c r="S472" s="19" t="s">
        <v>1423</v>
      </c>
      <c r="T472" s="19" t="s">
        <v>397</v>
      </c>
      <c r="U472" s="19" t="s">
        <v>252</v>
      </c>
      <c r="V472" s="19" t="s">
        <v>398</v>
      </c>
      <c r="W472" s="19"/>
      <c r="X472" s="19"/>
      <c r="Y472" s="19"/>
      <c r="Z472" s="19"/>
      <c r="AA472" s="19"/>
      <c r="AB472" s="19"/>
      <c r="AC472" s="19"/>
      <c r="AD472" s="19"/>
      <c r="AE472" s="19"/>
      <c r="AF472" s="19"/>
      <c r="AG472" s="19"/>
      <c r="AH472" s="19"/>
      <c r="AI472" s="19"/>
      <c r="AJ472" s="19"/>
      <c r="AK472" s="19"/>
      <c r="AL472" s="19"/>
      <c r="AM472" s="19"/>
      <c r="AN472" s="19"/>
      <c r="AO472" s="19"/>
      <c r="AP472" s="19"/>
      <c r="AQ472" s="19"/>
      <c r="AR472" s="19"/>
      <c r="AS472" s="19"/>
      <c r="AT472" s="19"/>
      <c r="AU472" s="19"/>
      <c r="AV472" s="19"/>
      <c r="AW472" s="19"/>
    </row>
    <row r="473" spans="1:79" ht="12.75" customHeight="1" x14ac:dyDescent="0.2">
      <c r="A473" s="18"/>
      <c r="B473" s="18"/>
      <c r="C473" s="141"/>
      <c r="D473" s="19" t="s">
        <v>1425</v>
      </c>
      <c r="E473" s="20">
        <v>34037</v>
      </c>
      <c r="F473" s="19" t="s">
        <v>301</v>
      </c>
      <c r="G473" s="19" t="s">
        <v>585</v>
      </c>
      <c r="H473" s="18" t="s">
        <v>397</v>
      </c>
      <c r="I473" s="18" t="s">
        <v>246</v>
      </c>
      <c r="J473" s="18" t="s">
        <v>412</v>
      </c>
      <c r="K473" s="26" t="s">
        <v>397</v>
      </c>
      <c r="L473" s="26"/>
      <c r="M473" s="18" t="s">
        <v>384</v>
      </c>
      <c r="N473" s="18" t="s">
        <v>330</v>
      </c>
      <c r="O473" s="18" t="s">
        <v>408</v>
      </c>
      <c r="P473" s="19"/>
      <c r="Q473" s="19" t="s">
        <v>384</v>
      </c>
      <c r="R473" s="19" t="s">
        <v>306</v>
      </c>
      <c r="S473" s="19" t="s">
        <v>841</v>
      </c>
      <c r="T473" s="19" t="s">
        <v>384</v>
      </c>
      <c r="U473" s="19" t="s">
        <v>306</v>
      </c>
      <c r="V473" s="19" t="s">
        <v>408</v>
      </c>
      <c r="W473" s="19" t="s">
        <v>1056</v>
      </c>
      <c r="X473" s="19">
        <v>0</v>
      </c>
      <c r="Y473" s="19">
        <v>0</v>
      </c>
      <c r="Z473" s="19" t="s">
        <v>384</v>
      </c>
      <c r="AA473" s="19" t="s">
        <v>306</v>
      </c>
      <c r="AB473" s="19" t="s">
        <v>412</v>
      </c>
      <c r="AC473" s="19">
        <v>0</v>
      </c>
      <c r="AD473" s="19">
        <v>0</v>
      </c>
      <c r="AE473" s="19">
        <v>0</v>
      </c>
      <c r="AF473" s="19">
        <v>0</v>
      </c>
      <c r="AG473" s="19">
        <v>0</v>
      </c>
      <c r="AH473" s="19">
        <v>0</v>
      </c>
      <c r="AI473" s="19">
        <v>0</v>
      </c>
      <c r="AJ473" s="19">
        <v>0</v>
      </c>
      <c r="AK473" s="19">
        <v>0</v>
      </c>
      <c r="AL473" s="19">
        <v>0</v>
      </c>
      <c r="AM473" s="19">
        <v>0</v>
      </c>
      <c r="AN473" s="19">
        <v>0</v>
      </c>
      <c r="AO473" s="19">
        <v>0</v>
      </c>
      <c r="AP473" s="19">
        <v>0</v>
      </c>
      <c r="AQ473" s="19">
        <v>0</v>
      </c>
      <c r="AR473" s="19">
        <v>0</v>
      </c>
      <c r="AS473" s="19">
        <v>0</v>
      </c>
      <c r="AT473" s="19">
        <v>0</v>
      </c>
      <c r="AU473" s="19">
        <v>0</v>
      </c>
      <c r="AV473" s="19">
        <v>0</v>
      </c>
      <c r="AW473" s="19">
        <v>0</v>
      </c>
      <c r="AX473" s="19"/>
      <c r="AY473" s="19"/>
      <c r="AZ473" s="19"/>
      <c r="BA473" s="19"/>
      <c r="BB473" s="19"/>
      <c r="BC473" s="19"/>
      <c r="BD473" s="19"/>
      <c r="BE473" s="19"/>
      <c r="BF473" s="19"/>
      <c r="BG473" s="19"/>
      <c r="BH473" s="19"/>
      <c r="BI473" s="19"/>
      <c r="BJ473" s="19"/>
      <c r="BK473" s="19"/>
      <c r="BL473" s="19"/>
      <c r="BM473" s="19"/>
      <c r="BN473" s="19"/>
      <c r="BO473" s="19"/>
      <c r="BP473" s="19"/>
      <c r="BQ473" s="19"/>
      <c r="BR473" s="19"/>
      <c r="BS473" s="19"/>
      <c r="BT473" s="19"/>
      <c r="BU473" s="19"/>
      <c r="BV473" s="19"/>
      <c r="BW473" s="19"/>
      <c r="BX473" s="19"/>
    </row>
    <row r="474" spans="1:79" s="19" customFormat="1" ht="12.75" customHeight="1" x14ac:dyDescent="0.2">
      <c r="A474" s="18"/>
      <c r="B474" s="18"/>
      <c r="C474" s="141"/>
      <c r="D474" s="26" t="s">
        <v>1428</v>
      </c>
      <c r="E474" s="27">
        <v>35743</v>
      </c>
      <c r="F474" s="26" t="s">
        <v>283</v>
      </c>
      <c r="G474" s="26" t="s">
        <v>473</v>
      </c>
      <c r="H474" s="18" t="s">
        <v>397</v>
      </c>
      <c r="I474" s="18" t="s">
        <v>109</v>
      </c>
      <c r="J474" s="18" t="s">
        <v>398</v>
      </c>
      <c r="K474" s="26" t="s">
        <v>189</v>
      </c>
      <c r="L474" s="26" t="s">
        <v>412</v>
      </c>
      <c r="M474" s="18" t="s">
        <v>409</v>
      </c>
      <c r="N474" s="18" t="s">
        <v>105</v>
      </c>
      <c r="O474" s="18" t="s">
        <v>433</v>
      </c>
      <c r="P474" s="26" t="s">
        <v>412</v>
      </c>
      <c r="Q474" s="27"/>
      <c r="R474" s="27"/>
      <c r="S474" s="27"/>
      <c r="T474" s="27"/>
      <c r="U474" s="29"/>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row>
    <row r="475" spans="1:79" x14ac:dyDescent="0.2">
      <c r="A475" s="18"/>
      <c r="B475" s="18"/>
      <c r="C475" s="141"/>
      <c r="D475" s="19" t="s">
        <v>1429</v>
      </c>
      <c r="E475" s="20">
        <v>34668</v>
      </c>
      <c r="F475" s="19" t="s">
        <v>362</v>
      </c>
      <c r="G475" s="19" t="s">
        <v>245</v>
      </c>
      <c r="H475" s="18"/>
      <c r="I475" s="18"/>
      <c r="J475" s="18"/>
      <c r="M475" s="18" t="s">
        <v>397</v>
      </c>
      <c r="N475" s="18" t="s">
        <v>583</v>
      </c>
      <c r="O475" s="18" t="s">
        <v>412</v>
      </c>
      <c r="P475" s="19" t="s">
        <v>164</v>
      </c>
      <c r="Q475" s="19" t="s">
        <v>397</v>
      </c>
      <c r="R475" s="19" t="s">
        <v>250</v>
      </c>
      <c r="S475" s="19" t="s">
        <v>431</v>
      </c>
      <c r="T475" s="19" t="s">
        <v>397</v>
      </c>
      <c r="U475" s="19" t="s">
        <v>252</v>
      </c>
      <c r="V475" s="19" t="s">
        <v>398</v>
      </c>
      <c r="W475" s="19" t="s">
        <v>397</v>
      </c>
      <c r="X475" s="19" t="s">
        <v>252</v>
      </c>
      <c r="Y475" s="19" t="s">
        <v>398</v>
      </c>
      <c r="Z475" s="19">
        <v>0</v>
      </c>
      <c r="AA475" s="19">
        <v>0</v>
      </c>
      <c r="AB475" s="19">
        <v>0</v>
      </c>
      <c r="AC475" s="19">
        <v>0</v>
      </c>
      <c r="AD475" s="19">
        <v>0</v>
      </c>
      <c r="AE475" s="19">
        <v>0</v>
      </c>
      <c r="AF475" s="19">
        <v>0</v>
      </c>
      <c r="AG475" s="19">
        <v>0</v>
      </c>
      <c r="AH475" s="19">
        <v>0</v>
      </c>
      <c r="AI475" s="19">
        <v>0</v>
      </c>
      <c r="AJ475" s="19">
        <v>0</v>
      </c>
      <c r="AK475" s="19">
        <v>0</v>
      </c>
      <c r="AL475" s="19">
        <v>0</v>
      </c>
      <c r="AM475" s="19">
        <v>0</v>
      </c>
      <c r="AN475" s="19">
        <v>0</v>
      </c>
      <c r="AO475" s="19">
        <v>0</v>
      </c>
      <c r="AP475" s="19">
        <v>0</v>
      </c>
      <c r="AQ475" s="19">
        <v>0</v>
      </c>
      <c r="AR475" s="19">
        <v>0</v>
      </c>
      <c r="AS475" s="19">
        <v>0</v>
      </c>
      <c r="AT475" s="19">
        <v>0</v>
      </c>
      <c r="AU475" s="19">
        <v>0</v>
      </c>
      <c r="AV475" s="19">
        <v>0</v>
      </c>
      <c r="AW475" s="19">
        <v>0</v>
      </c>
    </row>
    <row r="476" spans="1:79" x14ac:dyDescent="0.2">
      <c r="A476" s="18"/>
      <c r="B476" s="18"/>
      <c r="C476" s="141"/>
      <c r="D476" s="26" t="s">
        <v>1430</v>
      </c>
      <c r="E476" s="27">
        <v>36475</v>
      </c>
      <c r="F476" s="26" t="s">
        <v>283</v>
      </c>
      <c r="G476" s="26" t="s">
        <v>553</v>
      </c>
      <c r="H476" s="18"/>
      <c r="I476" s="18"/>
      <c r="J476" s="18"/>
      <c r="M476" s="18" t="s">
        <v>189</v>
      </c>
      <c r="N476" s="18"/>
      <c r="O476" s="18"/>
      <c r="P476" s="26" t="s">
        <v>412</v>
      </c>
      <c r="Q476" s="27"/>
      <c r="R476" s="27"/>
      <c r="S476" s="27"/>
      <c r="T476" s="27"/>
      <c r="U476" s="29"/>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row>
    <row r="477" spans="1:79" x14ac:dyDescent="0.2">
      <c r="A477" s="18"/>
      <c r="B477" s="18"/>
      <c r="C477" s="141"/>
      <c r="D477" s="19"/>
      <c r="E477" s="20"/>
      <c r="F477" s="19"/>
      <c r="G477" s="19"/>
      <c r="H477" s="18"/>
      <c r="I477" s="18"/>
      <c r="J477" s="18"/>
      <c r="K477"/>
      <c r="M477" s="18"/>
      <c r="N477" s="18"/>
      <c r="O477" s="18"/>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c r="AP477" s="19"/>
      <c r="AQ477" s="19"/>
      <c r="AR477" s="19"/>
      <c r="AS477" s="19"/>
      <c r="AT477" s="19"/>
      <c r="AU477" s="19"/>
      <c r="AV477" s="19"/>
      <c r="AW477" s="19"/>
    </row>
    <row r="478" spans="1:79" ht="12.75" customHeight="1" x14ac:dyDescent="0.2">
      <c r="A478" s="18"/>
      <c r="B478" s="18"/>
      <c r="C478" s="141"/>
      <c r="D478" s="26" t="s">
        <v>1431</v>
      </c>
      <c r="E478" s="27">
        <v>35708</v>
      </c>
      <c r="F478" s="26" t="s">
        <v>122</v>
      </c>
      <c r="G478" s="26" t="s">
        <v>677</v>
      </c>
      <c r="H478" s="18"/>
      <c r="I478" s="18"/>
      <c r="J478" s="18"/>
      <c r="M478" s="18" t="s">
        <v>184</v>
      </c>
      <c r="N478" s="18" t="s">
        <v>128</v>
      </c>
      <c r="O478" s="18"/>
      <c r="P478" s="26" t="s">
        <v>1432</v>
      </c>
      <c r="Q478" s="27"/>
      <c r="R478" s="27"/>
      <c r="S478" s="27"/>
      <c r="T478" s="27"/>
      <c r="U478" s="29"/>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row>
    <row r="479" spans="1:79" x14ac:dyDescent="0.2">
      <c r="A479" s="18"/>
      <c r="B479" s="18"/>
      <c r="C479" s="141"/>
      <c r="D479" s="19" t="s">
        <v>1433</v>
      </c>
      <c r="E479" s="20">
        <v>34765</v>
      </c>
      <c r="F479" s="19" t="s">
        <v>1350</v>
      </c>
      <c r="G479" s="19" t="s">
        <v>1434</v>
      </c>
      <c r="H479" s="18"/>
      <c r="I479" s="18"/>
      <c r="J479" s="18"/>
      <c r="M479" s="18" t="s">
        <v>184</v>
      </c>
      <c r="N479" s="18" t="s">
        <v>81</v>
      </c>
      <c r="O479" s="18"/>
      <c r="P479" s="19"/>
      <c r="Q479" s="19" t="s">
        <v>851</v>
      </c>
      <c r="R479" s="19" t="s">
        <v>175</v>
      </c>
      <c r="S479" s="19" t="s">
        <v>86</v>
      </c>
      <c r="T479" s="19" t="s">
        <v>501</v>
      </c>
      <c r="U479" s="19" t="s">
        <v>81</v>
      </c>
      <c r="V479" s="19"/>
      <c r="W479" s="19" t="s">
        <v>184</v>
      </c>
      <c r="X479" s="19" t="s">
        <v>434</v>
      </c>
      <c r="Y479" s="19">
        <v>0</v>
      </c>
      <c r="Z479" s="19" t="s">
        <v>502</v>
      </c>
      <c r="AA479" s="19" t="s">
        <v>434</v>
      </c>
      <c r="AB479" s="19">
        <v>0</v>
      </c>
      <c r="AC479" s="19" t="s">
        <v>686</v>
      </c>
      <c r="AD479" s="19" t="s">
        <v>1299</v>
      </c>
      <c r="AE479" s="19">
        <v>0</v>
      </c>
      <c r="AF479" s="19">
        <v>0</v>
      </c>
      <c r="AG479" s="19">
        <v>0</v>
      </c>
      <c r="AH479" s="19">
        <v>0</v>
      </c>
      <c r="AI479" s="19">
        <v>0</v>
      </c>
      <c r="AJ479" s="19">
        <v>0</v>
      </c>
      <c r="AK479" s="19">
        <v>0</v>
      </c>
      <c r="AL479" s="19">
        <v>0</v>
      </c>
      <c r="AM479" s="19">
        <v>0</v>
      </c>
      <c r="AN479" s="19">
        <v>0</v>
      </c>
      <c r="AO479" s="19">
        <v>0</v>
      </c>
      <c r="AP479" s="19">
        <v>0</v>
      </c>
      <c r="AQ479" s="19">
        <v>0</v>
      </c>
      <c r="AR479" s="19">
        <v>0</v>
      </c>
      <c r="AS479" s="19">
        <v>0</v>
      </c>
      <c r="AT479" s="19">
        <v>0</v>
      </c>
      <c r="AU479" s="19">
        <v>0</v>
      </c>
      <c r="AV479" s="19">
        <v>0</v>
      </c>
      <c r="AW479" s="19">
        <v>0</v>
      </c>
    </row>
    <row r="480" spans="1:79" s="25" customFormat="1" x14ac:dyDescent="0.2">
      <c r="A480" s="18"/>
      <c r="B480" s="18"/>
      <c r="C480" s="141"/>
      <c r="D480" s="19" t="s">
        <v>1435</v>
      </c>
      <c r="E480" s="20">
        <v>34137</v>
      </c>
      <c r="F480" s="19" t="s">
        <v>1436</v>
      </c>
      <c r="G480" s="19" t="s">
        <v>1437</v>
      </c>
      <c r="H480" s="18" t="s">
        <v>850</v>
      </c>
      <c r="I480" s="18" t="s">
        <v>138</v>
      </c>
      <c r="J480" s="18"/>
      <c r="K480" s="26" t="s">
        <v>852</v>
      </c>
      <c r="L480" s="26"/>
      <c r="M480" s="18" t="s">
        <v>850</v>
      </c>
      <c r="N480" s="18" t="s">
        <v>140</v>
      </c>
      <c r="O480" s="18"/>
      <c r="P480" s="19"/>
      <c r="Q480" s="19" t="s">
        <v>127</v>
      </c>
      <c r="R480" s="19" t="s">
        <v>306</v>
      </c>
      <c r="S480" s="19" t="s">
        <v>86</v>
      </c>
      <c r="T480" s="19" t="s">
        <v>127</v>
      </c>
      <c r="U480" s="19" t="s">
        <v>306</v>
      </c>
      <c r="V480" s="19"/>
      <c r="W480" s="19" t="s">
        <v>147</v>
      </c>
      <c r="X480" s="19" t="s">
        <v>134</v>
      </c>
      <c r="Y480" s="19">
        <v>0</v>
      </c>
      <c r="Z480" s="19" t="s">
        <v>852</v>
      </c>
      <c r="AA480" s="19" t="s">
        <v>134</v>
      </c>
      <c r="AB480" s="19">
        <v>0</v>
      </c>
      <c r="AC480" s="19" t="s">
        <v>852</v>
      </c>
      <c r="AD480" s="19" t="s">
        <v>134</v>
      </c>
      <c r="AE480" s="19"/>
      <c r="AF480" s="19" t="s">
        <v>852</v>
      </c>
      <c r="AG480" s="19" t="s">
        <v>134</v>
      </c>
      <c r="AH480" s="19">
        <v>0</v>
      </c>
      <c r="AI480" s="19" t="s">
        <v>852</v>
      </c>
      <c r="AJ480" s="19" t="s">
        <v>134</v>
      </c>
      <c r="AK480" s="19">
        <v>0</v>
      </c>
      <c r="AL480" s="19">
        <v>0</v>
      </c>
      <c r="AM480" s="19">
        <v>0</v>
      </c>
      <c r="AN480" s="19">
        <v>0</v>
      </c>
      <c r="AO480" s="19">
        <v>0</v>
      </c>
      <c r="AP480" s="19">
        <v>0</v>
      </c>
      <c r="AQ480" s="19">
        <v>0</v>
      </c>
      <c r="AR480" s="19">
        <v>0</v>
      </c>
      <c r="AS480" s="19">
        <v>0</v>
      </c>
      <c r="AT480" s="19">
        <v>0</v>
      </c>
      <c r="AU480" s="19">
        <v>0</v>
      </c>
      <c r="AV480" s="19">
        <v>0</v>
      </c>
      <c r="AW480" s="19">
        <v>0</v>
      </c>
      <c r="AX480" s="19"/>
      <c r="AY480" s="19"/>
      <c r="AZ480" s="19"/>
      <c r="BA480" s="19"/>
      <c r="BB480" s="19"/>
      <c r="BC480" s="19"/>
      <c r="BD480" s="19"/>
      <c r="BE480" s="19"/>
      <c r="BF480" s="19"/>
      <c r="BG480" s="19"/>
      <c r="BH480" s="19"/>
      <c r="BI480" s="19"/>
      <c r="BJ480" s="19"/>
      <c r="BK480" s="19"/>
      <c r="BL480" s="19"/>
    </row>
    <row r="481" spans="1:64" s="25" customFormat="1" ht="12.75" customHeight="1" x14ac:dyDescent="0.2">
      <c r="A481" s="18" t="s">
        <v>184</v>
      </c>
      <c r="B481" s="18" t="s">
        <v>261</v>
      </c>
      <c r="C481" s="141"/>
      <c r="D481" s="26" t="s">
        <v>1438</v>
      </c>
      <c r="E481" s="27">
        <v>35512</v>
      </c>
      <c r="F481" s="26" t="s">
        <v>283</v>
      </c>
      <c r="G481" s="26" t="s">
        <v>448</v>
      </c>
      <c r="H481" s="18" t="s">
        <v>981</v>
      </c>
      <c r="I481" s="18" t="s">
        <v>261</v>
      </c>
      <c r="J481" s="18"/>
      <c r="K481" s="26" t="s">
        <v>184</v>
      </c>
      <c r="L481" s="26"/>
      <c r="M481" s="18" t="s">
        <v>147</v>
      </c>
      <c r="N481" s="18" t="s">
        <v>316</v>
      </c>
      <c r="O481" s="18"/>
      <c r="P481" s="19"/>
      <c r="Q481" s="27"/>
      <c r="R481" s="27"/>
      <c r="S481" s="27"/>
      <c r="T481" s="27"/>
      <c r="U481" s="29"/>
    </row>
    <row r="482" spans="1:64" x14ac:dyDescent="0.2">
      <c r="A482" s="19" t="s">
        <v>442</v>
      </c>
      <c r="B482" s="26" t="s">
        <v>128</v>
      </c>
      <c r="C482" s="142"/>
      <c r="D482" s="19" t="s">
        <v>1439</v>
      </c>
      <c r="E482" s="27">
        <v>36097</v>
      </c>
      <c r="F482" s="28" t="s">
        <v>180</v>
      </c>
      <c r="G482" s="28" t="s">
        <v>348</v>
      </c>
      <c r="H482" s="19" t="s">
        <v>444</v>
      </c>
      <c r="I482" s="26" t="s">
        <v>131</v>
      </c>
      <c r="J482" s="18"/>
      <c r="K482" s="26" t="s">
        <v>850</v>
      </c>
      <c r="L482" s="26"/>
    </row>
    <row r="483" spans="1:64" x14ac:dyDescent="0.2">
      <c r="A483" t="s">
        <v>450</v>
      </c>
      <c r="B483" t="s">
        <v>227</v>
      </c>
      <c r="C483" s="142"/>
      <c r="D483" t="s">
        <v>1440</v>
      </c>
      <c r="E483" s="40">
        <v>37850</v>
      </c>
      <c r="F483" t="s">
        <v>1441</v>
      </c>
      <c r="G483" s="100" t="s">
        <v>144</v>
      </c>
      <c r="H483" t="s">
        <v>453</v>
      </c>
      <c r="I483" t="s">
        <v>101</v>
      </c>
      <c r="J483" s="18"/>
      <c r="K483" t="str">
        <f>IF(ISBLANK(VLOOKUP(TRIM(D483),ALL_SOMIFA!$A$1:$V$2721,8,FALSE)),"",IF(ISERROR(VLOOKUP(TRIM(D483),ALL_SOMIFA!$A$1:$V$2721,8,FALSE))," ",VLOOKUP(TRIM(D483),ALL_SOMIFA!$A$1:$V$2721,8,FALSE)))</f>
        <v xml:space="preserve"> </v>
      </c>
      <c r="L483" t="str">
        <f>IF(ISBLANK(VLOOKUP(TRIM(D483),ALL_SOMIFA!$A$1:$V$2721,9,FALSE)),"",IF(ISERROR(VLOOKUP(TRIM(D483),ALL_SOMIFA!$A$1:$V$2721,9,FALSE))," ",VLOOKUP(TRIM(D483),ALL_SOMIFA!$A$1:$V$2721,9,FALSE)))</f>
        <v xml:space="preserve"> </v>
      </c>
      <c r="M483" t="str">
        <f>IF(ISBLANK(VLOOKUP(TRIM(D483),ALL_SOMIFA!$A$1:$V$2721,10,FALSE)),"",IF(ISERROR(VLOOKUP(TRIM(D483),ALL_SOMIFA!$A$1:$V$2721,10,FALSE))," ",VLOOKUP(TRIM(D483),ALL_SOMIFA!$A$1:$V$2721,10,FALSE)))</f>
        <v xml:space="preserve"> </v>
      </c>
      <c r="N483" t="str">
        <f>IF(ISBLANK(VLOOKUP(TRIM(D483),ALL_SOMIFA!$A$1:$V$2721,11,FALSE)),"",IF(ISERROR(VLOOKUP(TRIM(D483),ALL_SOMIFA!$A$1:$V$2721,11,FALSE))," ",VLOOKUP(TRIM(D483),ALL_SOMIFA!$A$1:$V$2721,11,FALSE)))</f>
        <v xml:space="preserve"> </v>
      </c>
      <c r="O483" t="str">
        <f>IF(ISBLANK(VLOOKUP(TRIM(D483),ALL_SOMIFA!$A$1:$V$2721,12,FALSE)),"",IF(ISERROR(VLOOKUP(TRIM(D483),ALL_SOMIFA!$A$1:$V$2721,12,FALSE))," ",VLOOKUP(TRIM(D483),ALL_SOMIFA!$A$1:$V$2721,12,FALSE)))</f>
        <v xml:space="preserve"> </v>
      </c>
      <c r="P483" t="str">
        <f>IF(ISBLANK(VLOOKUP(TRIM(D483),ALL_SOMIFA!$A$1:$V$2721,13,FALSE)),"",IF(ISERROR(VLOOKUP(TRIM(D483),ALL_SOMIFA!$A$1:$V$2721,13,FALSE))," ",VLOOKUP(TRIM(D483),ALL_SOMIFA!$A$1:$V$2721,13,FALSE)))</f>
        <v xml:space="preserve"> </v>
      </c>
      <c r="Q483" t="str">
        <f>IF(ISBLANK(VLOOKUP(TRIM(D483),ALL_SOMIFA!$A$1:$V$2721,14,FALSE)),"",IF(ISERROR(VLOOKUP(TRIM(D483),ALL_SOMIFA!$A$1:$V$2721,14,FALSE))," ",VLOOKUP(TRIM(D483),ALL_SOMIFA!$A$1:$V$2721,14,FALSE)))</f>
        <v xml:space="preserve"> </v>
      </c>
      <c r="R483" t="str">
        <f>IF(ISBLANK(VLOOKUP(TRIM(D483),ALL_SOMIFA!$A$1:$V$2721,15,FALSE)),"",IF(ISERROR(VLOOKUP(TRIM(D483),ALL_SOMIFA!$A$1:$V$2721,15,FALSE))," ",VLOOKUP(TRIM(D483),ALL_SOMIFA!$A$1:$V$2721,15,FALSE)))</f>
        <v xml:space="preserve"> </v>
      </c>
      <c r="S483" t="str">
        <f>IF(ISBLANK(VLOOKUP(TRIM(D483),ALL_SOMIFA!$A$1:$V$2721,16,FALSE)),"",IF(ISERROR(VLOOKUP(TRIM(D483),ALL_SOMIFA!$A$1:$V$2721,16,FALSE))," ",VLOOKUP(TRIM(D483),ALL_SOMIFA!$A$1:$V$2721,16,FALSE)))</f>
        <v xml:space="preserve"> </v>
      </c>
      <c r="T483" t="str">
        <f>IF(ISBLANK(VLOOKUP(TRIM(D483),ALL_SOMIFA!$A$1:$V$2721,17,FALSE)),"",IF(ISERROR(VLOOKUP(TRIM(D483),ALL_SOMIFA!$A$1:$V$2721,17,FALSE))," ",VLOOKUP(TRIM(D483),ALL_SOMIFA!$A$1:$V$2721,17,FALSE)))</f>
        <v xml:space="preserve"> </v>
      </c>
      <c r="U483" t="str">
        <f>IF(ISBLANK(VLOOKUP(TRIM(D483),ALL_SOMIFA!$A$1:$V$2721,18,FALSE)),"",IF(ISERROR(VLOOKUP(TRIM(D483),ALL_SOMIFA!$A$1:$V$2721,18,FALSE))," ",VLOOKUP(TRIM(D483),ALL_SOMIFA!$A$1:$V$2721,18,FALSE)))</f>
        <v xml:space="preserve"> </v>
      </c>
      <c r="V483" t="str">
        <f>IF(ISBLANK(VLOOKUP(TRIM(D483),ALL_SOMIFA!$A$1:$V$2721,19,FALSE)),"",IF(ISERROR(VLOOKUP(TRIM(D483),ALL_SOMIFA!$A$1:$V$2721,19,FALSE))," ",VLOOKUP(TRIM(D483),ALL_SOMIFA!$A$1:$V$2721,19,FALSE)))</f>
        <v xml:space="preserve"> </v>
      </c>
      <c r="W483" t="str">
        <f>IF(ISBLANK(VLOOKUP(TRIM(D483),ALL_SOMIFA!$A$1:$V$2721,20,FALSE)),"",IF(ISERROR(VLOOKUP(TRIM(D483),ALL_SOMIFA!$A$1:$V$2721,20,FALSE))," ",VLOOKUP(TRIM(D483),ALL_SOMIFA!$A$1:$V$2721,20,FALSE)))</f>
        <v xml:space="preserve"> </v>
      </c>
      <c r="X483" t="str">
        <f>IF(ISBLANK(VLOOKUP(TRIM(D483),ALL_SOMIFA!$A$1:$V$2721,21,FALSE)),"",IF(ISERROR(VLOOKUP(TRIM(D483),ALL_SOMIFA!$A$1:$V$2721,21,FALSE))," ",VLOOKUP(TRIM(D483),ALL_SOMIFA!$A$1:$V$2721,21,FALSE)))</f>
        <v xml:space="preserve"> </v>
      </c>
      <c r="Y483" t="str">
        <f>IF(ISBLANK(VLOOKUP(TRIM(D483),ALL_SOMIFA!$A$1:$V$2721,22,FALSE)),"",IF(ISERROR(VLOOKUP(TRIM(D483),ALL_SOMIFA!$A$1:$V$2721,22,FALSE))," ",VLOOKUP(TRIM(D483),ALL_SOMIFA!$A$1:$V$2721,22,FALSE)))</f>
        <v xml:space="preserve"> </v>
      </c>
    </row>
    <row r="484" spans="1:64" ht="12.75" customHeight="1" x14ac:dyDescent="0.2">
      <c r="A484" s="18" t="s">
        <v>445</v>
      </c>
      <c r="B484" s="18" t="s">
        <v>227</v>
      </c>
      <c r="C484" s="141"/>
      <c r="D484" s="19" t="s">
        <v>1442</v>
      </c>
      <c r="E484" s="20">
        <v>34908</v>
      </c>
      <c r="F484" s="19" t="s">
        <v>245</v>
      </c>
      <c r="G484" s="19" t="s">
        <v>428</v>
      </c>
      <c r="H484" s="18" t="s">
        <v>449</v>
      </c>
      <c r="I484" s="18" t="s">
        <v>101</v>
      </c>
      <c r="J484" s="18"/>
      <c r="K484" s="26" t="s">
        <v>445</v>
      </c>
      <c r="L484" s="26"/>
      <c r="M484" s="18" t="s">
        <v>445</v>
      </c>
      <c r="N484" s="18" t="s">
        <v>227</v>
      </c>
      <c r="O484" s="18"/>
      <c r="P484" s="19"/>
      <c r="Q484" s="19" t="s">
        <v>449</v>
      </c>
      <c r="R484" s="19" t="s">
        <v>101</v>
      </c>
      <c r="S484" s="19" t="s">
        <v>86</v>
      </c>
      <c r="T484" s="19" t="s">
        <v>445</v>
      </c>
      <c r="U484" s="19" t="s">
        <v>227</v>
      </c>
      <c r="V484" s="19"/>
      <c r="W484" s="19" t="s">
        <v>445</v>
      </c>
      <c r="X484" s="19" t="s">
        <v>227</v>
      </c>
      <c r="Y484" s="19">
        <v>0</v>
      </c>
      <c r="Z484" s="19">
        <v>0</v>
      </c>
      <c r="AA484" s="19">
        <v>0</v>
      </c>
      <c r="AB484" s="19">
        <v>0</v>
      </c>
      <c r="AC484" s="19">
        <v>0</v>
      </c>
      <c r="AD484" s="19">
        <v>0</v>
      </c>
      <c r="AE484" s="19">
        <v>0</v>
      </c>
      <c r="AF484" s="19">
        <v>0</v>
      </c>
      <c r="AG484" s="19">
        <v>0</v>
      </c>
      <c r="AH484" s="19">
        <v>0</v>
      </c>
      <c r="AI484" s="19">
        <v>0</v>
      </c>
      <c r="AJ484" s="19">
        <v>0</v>
      </c>
      <c r="AK484" s="19">
        <v>0</v>
      </c>
      <c r="AL484" s="19">
        <v>0</v>
      </c>
      <c r="AM484" s="19">
        <v>0</v>
      </c>
      <c r="AN484" s="19">
        <v>0</v>
      </c>
      <c r="AO484" s="19">
        <v>0</v>
      </c>
      <c r="AP484" s="19">
        <v>0</v>
      </c>
      <c r="AQ484" s="19">
        <v>0</v>
      </c>
      <c r="AR484" s="19">
        <v>0</v>
      </c>
      <c r="AS484" s="19">
        <v>0</v>
      </c>
      <c r="AT484" s="19">
        <v>0</v>
      </c>
      <c r="AU484" s="19">
        <v>0</v>
      </c>
      <c r="AV484" s="19">
        <v>0</v>
      </c>
      <c r="AW484" s="19">
        <v>0</v>
      </c>
    </row>
    <row r="485" spans="1:64" x14ac:dyDescent="0.2">
      <c r="A485" s="19"/>
      <c r="B485" s="19"/>
      <c r="C485" s="141"/>
      <c r="D485" s="19"/>
      <c r="E485" s="39"/>
      <c r="F485" s="19"/>
      <c r="G485" s="19"/>
      <c r="H485" s="19"/>
      <c r="I485" s="19"/>
      <c r="J485" s="18"/>
      <c r="K485" s="26"/>
      <c r="L485" s="26"/>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c r="AP485" s="19"/>
      <c r="AQ485" s="19"/>
      <c r="AR485" s="19"/>
      <c r="AS485" s="19"/>
      <c r="AT485" s="19"/>
      <c r="AU485" s="19"/>
      <c r="AV485" s="19"/>
      <c r="AW485" s="19"/>
    </row>
    <row r="486" spans="1:64" x14ac:dyDescent="0.2">
      <c r="C486" s="138"/>
      <c r="E486" s="10" t="s">
        <v>76</v>
      </c>
      <c r="F486" s="11" t="s">
        <v>77</v>
      </c>
      <c r="G486" s="11" t="s">
        <v>78</v>
      </c>
      <c r="H486" s="92" t="s">
        <v>79</v>
      </c>
      <c r="J486" s="9"/>
      <c r="L486" s="11"/>
      <c r="M486" s="8"/>
      <c r="N486" s="16" t="str">
        <f>IF(ISERROR(VLOOKUP(TRIM(B486),#REF!,11,FALSE())),"",VLOOKUP(TRIM(B486),#REF!,11,FALSE()))</f>
        <v/>
      </c>
      <c r="O486" s="16" t="str">
        <f>IF(ISERROR(VLOOKUP(TRIM(B486),#REF!,12,FALSE())),"",VLOOKUP(TRIM(B486),#REF!,12,FALSE()))</f>
        <v/>
      </c>
      <c r="P486" s="16" t="str">
        <f>IF(ISERROR(VLOOKUP(TRIM(B486),#REF!,13,FALSE())),"",VLOOKUP(TRIM(B486),#REF!,13,FALSE()))</f>
        <v/>
      </c>
      <c r="Q486" s="16" t="str">
        <f>IF(ISERROR(VLOOKUP(TRIM(B486),#REF!,14,FALSE())),"",VLOOKUP(TRIM(B486),#REF!,14,FALSE()))</f>
        <v/>
      </c>
      <c r="R486" s="16" t="str">
        <f>IF(ISERROR(VLOOKUP(TRIM(B486),#REF!,15,FALSE())),"",VLOOKUP(TRIM(B486),#REF!,15,FALSE()))</f>
        <v/>
      </c>
      <c r="S486" s="16" t="str">
        <f>IF(ISERROR(VLOOKUP(TRIM(B486),#REF!,16,FALSE())),"",VLOOKUP(TRIM(B486),#REF!,16,FALSE()))</f>
        <v/>
      </c>
      <c r="U486" s="8"/>
      <c r="W486" t="str">
        <f>IF(ISERROR(VLOOKUP(TRIM(B486),#REF!,20,FALSE())),"",VLOOKUP(TRIM(B486),#REF!,20,FALSE()))</f>
        <v/>
      </c>
      <c r="X486" t="str">
        <f>IF(ISERROR(VLOOKUP(TRIM(B486),#REF!,21,FALSE())),"",VLOOKUP(TRIM(B486),#REF!,21,FALSE()))</f>
        <v/>
      </c>
      <c r="Y486" t="str">
        <f>IF(ISERROR(VLOOKUP(TRIM(B486),#REF!,22,FALSE())),"",VLOOKUP(TRIM(B486),#REF!,22,FALSE()))</f>
        <v/>
      </c>
      <c r="Z486" t="str">
        <f>IF(ISERROR(VLOOKUP(TRIM(B486),#REF!,20,FALSE())),"",VLOOKUP(TRIM(B486),#REF!,20,FALSE()))</f>
        <v/>
      </c>
      <c r="AA486" t="str">
        <f>IF(ISERROR(VLOOKUP(TRIM(B486),#REF!,21,FALSE())),"",VLOOKUP(TRIM(B486),#REF!,21,FALSE()))</f>
        <v/>
      </c>
      <c r="AB486" t="str">
        <f>IF(ISERROR(VLOOKUP(TRIM(B486),#REF!,22,FALSE())),"",VLOOKUP(TRIM(B486),#REF!,22,FALSE()))</f>
        <v/>
      </c>
      <c r="AC486" t="str">
        <f>IF(ISERROR(VLOOKUP(TRIM(B486),#REF!,23,FALSE())),"",VLOOKUP(TRIM(B486),#REF!,23,FALSE()))</f>
        <v/>
      </c>
      <c r="AD486" t="str">
        <f>IF(ISERROR(VLOOKUP(TRIM(B486),#REF!,24,FALSE())),"",VLOOKUP(TRIM(B486),#REF!,24,FALSE()))</f>
        <v/>
      </c>
      <c r="AE486" t="str">
        <f>IF(ISERROR(VLOOKUP(TRIM(B486),#REF!,25,FALSE())),"",VLOOKUP(TRIM(B486),#REF!,25,FALSE()))</f>
        <v/>
      </c>
      <c r="AP486" s="8"/>
      <c r="AQ486" s="8"/>
      <c r="AS486" s="8"/>
      <c r="AT486" s="8"/>
      <c r="AU486" s="8"/>
      <c r="AV486" s="8"/>
      <c r="AW486" s="8"/>
      <c r="AY486" s="8"/>
      <c r="AZ486" s="8"/>
      <c r="BB486" s="8"/>
      <c r="BC486" s="8"/>
      <c r="BE486" s="8"/>
      <c r="BF486" s="8"/>
    </row>
    <row r="487" spans="1:64" ht="18" customHeight="1" x14ac:dyDescent="0.25">
      <c r="A487" s="12" t="s">
        <v>5446</v>
      </c>
      <c r="C487" s="143"/>
      <c r="E487" s="13">
        <f>COUNTA(D490:D557)</f>
        <v>58</v>
      </c>
      <c r="F487" s="14">
        <f>COUNTIF(A490:A557,"*HB*")</f>
        <v>3</v>
      </c>
      <c r="G487" s="14">
        <f>COUNTIF(A490:A557,"*KR*")+COUNTIF(A490:A626,"*LK*")</f>
        <v>3</v>
      </c>
      <c r="H487" s="51">
        <f>COUNTIF(A490:A556,"*PR*")+COUNTIF(A490:A556,"*LP*")</f>
        <v>1</v>
      </c>
      <c r="I487" s="41"/>
      <c r="J487" s="9"/>
      <c r="L487" s="14"/>
      <c r="M487" s="7"/>
      <c r="N487" s="16" t="str">
        <f>IF(ISERROR(VLOOKUP(TRIM(B487),#REF!,11,FALSE())),"",VLOOKUP(TRIM(B487),#REF!,11,FALSE()))</f>
        <v/>
      </c>
      <c r="O487" s="16" t="str">
        <f>IF(ISERROR(VLOOKUP(TRIM(B487),#REF!,12,FALSE())),"",VLOOKUP(TRIM(B487),#REF!,12,FALSE()))</f>
        <v/>
      </c>
      <c r="P487" s="16" t="str">
        <f>IF(ISERROR(VLOOKUP(TRIM(B487),#REF!,13,FALSE())),"",VLOOKUP(TRIM(B487),#REF!,13,FALSE()))</f>
        <v/>
      </c>
      <c r="Q487" s="16" t="str">
        <f>IF(ISERROR(VLOOKUP(TRIM(B487),#REF!,14,FALSE())),"",VLOOKUP(TRIM(B487),#REF!,14,FALSE()))</f>
        <v/>
      </c>
      <c r="R487" s="16" t="str">
        <f>IF(ISERROR(VLOOKUP(TRIM(B487),#REF!,15,FALSE())),"",VLOOKUP(TRIM(B487),#REF!,15,FALSE()))</f>
        <v/>
      </c>
      <c r="S487" s="16" t="str">
        <f>IF(ISERROR(VLOOKUP(TRIM(B487),#REF!,16,FALSE())),"",VLOOKUP(TRIM(B487),#REF!,16,FALSE()))</f>
        <v/>
      </c>
      <c r="T487" s="15"/>
      <c r="U487" s="8"/>
      <c r="W487" t="str">
        <f>IF(ISERROR(VLOOKUP(TRIM(B487),#REF!,20,FALSE())),"",VLOOKUP(TRIM(B487),#REF!,20,FALSE()))</f>
        <v/>
      </c>
      <c r="X487" t="str">
        <f>IF(ISERROR(VLOOKUP(TRIM(B487),#REF!,21,FALSE())),"",VLOOKUP(TRIM(B487),#REF!,21,FALSE()))</f>
        <v/>
      </c>
      <c r="Y487" t="str">
        <f>IF(ISERROR(VLOOKUP(TRIM(B487),#REF!,22,FALSE())),"",VLOOKUP(TRIM(B487),#REF!,22,FALSE()))</f>
        <v/>
      </c>
      <c r="Z487" t="str">
        <f>IF(ISERROR(VLOOKUP(TRIM(B487),#REF!,20,FALSE())),"",VLOOKUP(TRIM(B487),#REF!,20,FALSE()))</f>
        <v/>
      </c>
      <c r="AA487" t="str">
        <f>IF(ISERROR(VLOOKUP(TRIM(B487),#REF!,21,FALSE())),"",VLOOKUP(TRIM(B487),#REF!,21,FALSE()))</f>
        <v/>
      </c>
      <c r="AB487" t="str">
        <f>IF(ISERROR(VLOOKUP(TRIM(B487),#REF!,22,FALSE())),"",VLOOKUP(TRIM(B487),#REF!,22,FALSE()))</f>
        <v/>
      </c>
      <c r="AC487" t="str">
        <f>IF(ISERROR(VLOOKUP(TRIM(B487),#REF!,23,FALSE())),"",VLOOKUP(TRIM(B487),#REF!,23,FALSE()))</f>
        <v/>
      </c>
      <c r="AD487" t="str">
        <f>IF(ISERROR(VLOOKUP(TRIM(B487),#REF!,24,FALSE())),"",VLOOKUP(TRIM(B487),#REF!,24,FALSE()))</f>
        <v/>
      </c>
      <c r="AE487" t="str">
        <f>IF(ISERROR(VLOOKUP(TRIM(B487),#REF!,25,FALSE())),"",VLOOKUP(TRIM(B487),#REF!,25,FALSE()))</f>
        <v/>
      </c>
      <c r="AO487" s="15"/>
      <c r="AP487" s="8"/>
      <c r="AQ487" s="8"/>
      <c r="AS487" s="8"/>
      <c r="AT487" s="8"/>
      <c r="AU487" s="8"/>
      <c r="AV487" s="8"/>
      <c r="AW487" s="8"/>
      <c r="AX487" s="15"/>
      <c r="AY487" s="8"/>
      <c r="AZ487" s="8"/>
      <c r="BB487" s="8"/>
      <c r="BC487" s="8"/>
      <c r="BE487" s="8"/>
      <c r="BF487" s="8"/>
    </row>
    <row r="488" spans="1:64" s="19" customFormat="1" x14ac:dyDescent="0.2">
      <c r="A488" s="145"/>
      <c r="C488" s="141"/>
      <c r="E488" s="39"/>
      <c r="H488" s="26"/>
      <c r="I488" s="42"/>
    </row>
    <row r="489" spans="1:64" s="19" customFormat="1" x14ac:dyDescent="0.2">
      <c r="A489" s="145"/>
      <c r="C489" s="141"/>
      <c r="E489" s="39"/>
      <c r="H489" s="145"/>
      <c r="J489" s="18"/>
      <c r="K489" s="26"/>
      <c r="L489" s="26"/>
      <c r="M489" s="42"/>
    </row>
    <row r="490" spans="1:64" s="25" customFormat="1" x14ac:dyDescent="0.2">
      <c r="A490" s="21" t="s">
        <v>80</v>
      </c>
      <c r="B490" s="21" t="s">
        <v>432</v>
      </c>
      <c r="C490" s="141"/>
      <c r="D490" s="19" t="s">
        <v>1443</v>
      </c>
      <c r="E490" s="20">
        <v>34803</v>
      </c>
      <c r="F490" s="19" t="s">
        <v>1444</v>
      </c>
      <c r="G490" s="19" t="s">
        <v>1444</v>
      </c>
      <c r="H490" s="21" t="s">
        <v>80</v>
      </c>
      <c r="I490" s="21" t="s">
        <v>429</v>
      </c>
      <c r="J490" s="18" t="s">
        <v>1445</v>
      </c>
      <c r="K490" s="26" t="s">
        <v>80</v>
      </c>
      <c r="L490" s="26"/>
      <c r="M490" s="21" t="s">
        <v>80</v>
      </c>
      <c r="N490" s="21" t="s">
        <v>434</v>
      </c>
      <c r="O490" s="21"/>
      <c r="P490" s="19"/>
      <c r="Q490" s="19" t="s">
        <v>80</v>
      </c>
      <c r="R490" s="19" t="s">
        <v>556</v>
      </c>
      <c r="S490" s="19" t="s">
        <v>86</v>
      </c>
      <c r="T490" s="19" t="s">
        <v>80</v>
      </c>
      <c r="U490" s="19" t="s">
        <v>556</v>
      </c>
      <c r="V490" s="19"/>
      <c r="W490" s="19" t="s">
        <v>80</v>
      </c>
      <c r="X490" s="19" t="s">
        <v>556</v>
      </c>
      <c r="Y490" s="19">
        <v>0</v>
      </c>
      <c r="Z490" s="19">
        <v>0</v>
      </c>
      <c r="AA490" s="19">
        <v>0</v>
      </c>
      <c r="AB490" s="19">
        <v>0</v>
      </c>
      <c r="AC490" s="19"/>
      <c r="AD490" s="19"/>
      <c r="AE490" s="19"/>
      <c r="AF490" s="19">
        <v>0</v>
      </c>
      <c r="AG490" s="19">
        <v>0</v>
      </c>
      <c r="AH490" s="19">
        <v>0</v>
      </c>
      <c r="AI490" s="19">
        <v>0</v>
      </c>
      <c r="AJ490" s="19">
        <v>0</v>
      </c>
      <c r="AK490" s="19">
        <v>0</v>
      </c>
      <c r="AL490" s="19">
        <v>0</v>
      </c>
      <c r="AM490" s="19">
        <v>0</v>
      </c>
      <c r="AN490" s="19">
        <v>0</v>
      </c>
      <c r="AO490" s="19">
        <v>0</v>
      </c>
      <c r="AP490" s="19">
        <v>0</v>
      </c>
      <c r="AQ490" s="19">
        <v>0</v>
      </c>
      <c r="AR490" s="19">
        <v>0</v>
      </c>
      <c r="AS490" s="19">
        <v>0</v>
      </c>
      <c r="AT490" s="19">
        <v>0</v>
      </c>
      <c r="AU490" s="19">
        <v>0</v>
      </c>
      <c r="AV490" s="19">
        <v>0</v>
      </c>
      <c r="AW490" s="19">
        <v>0</v>
      </c>
      <c r="AX490" s="19"/>
      <c r="AY490" s="19"/>
      <c r="AZ490" s="19"/>
      <c r="BA490" s="19"/>
      <c r="BB490" s="19"/>
      <c r="BC490" s="19"/>
      <c r="BD490" s="19"/>
      <c r="BE490" s="19"/>
      <c r="BF490" s="19"/>
      <c r="BG490" s="19"/>
      <c r="BH490" s="19"/>
      <c r="BI490" s="19"/>
      <c r="BJ490" s="19"/>
      <c r="BK490" s="19"/>
      <c r="BL490" s="19"/>
    </row>
    <row r="491" spans="1:64" x14ac:dyDescent="0.2">
      <c r="A491" s="21" t="s">
        <v>80</v>
      </c>
      <c r="B491" s="21" t="s">
        <v>434</v>
      </c>
      <c r="C491" s="141" t="s">
        <v>1446</v>
      </c>
      <c r="D491" s="19" t="s">
        <v>1447</v>
      </c>
      <c r="E491" s="20">
        <v>33544</v>
      </c>
      <c r="F491" s="19" t="s">
        <v>1391</v>
      </c>
      <c r="G491" s="19" t="s">
        <v>1448</v>
      </c>
      <c r="H491" s="21" t="s">
        <v>80</v>
      </c>
      <c r="I491" s="21" t="s">
        <v>239</v>
      </c>
      <c r="J491" s="18" t="s">
        <v>1449</v>
      </c>
      <c r="K491" s="26" t="s">
        <v>80</v>
      </c>
      <c r="L491" s="26"/>
      <c r="M491" s="21" t="s">
        <v>80</v>
      </c>
      <c r="N491" s="21" t="s">
        <v>207</v>
      </c>
      <c r="O491" s="21"/>
      <c r="P491" s="19"/>
      <c r="Q491" s="19" t="s">
        <v>80</v>
      </c>
      <c r="R491" s="19" t="s">
        <v>213</v>
      </c>
      <c r="S491" s="19" t="s">
        <v>86</v>
      </c>
      <c r="T491" s="19" t="s">
        <v>80</v>
      </c>
      <c r="U491" s="19" t="s">
        <v>207</v>
      </c>
      <c r="V491" s="19"/>
      <c r="W491" s="19" t="s">
        <v>80</v>
      </c>
      <c r="X491" s="19" t="s">
        <v>207</v>
      </c>
      <c r="Y491" s="19" t="s">
        <v>1450</v>
      </c>
      <c r="Z491" s="19" t="s">
        <v>80</v>
      </c>
      <c r="AA491" s="19" t="s">
        <v>207</v>
      </c>
      <c r="AB491" s="19">
        <v>0</v>
      </c>
      <c r="AC491" s="19" t="s">
        <v>80</v>
      </c>
      <c r="AD491" s="19" t="s">
        <v>93</v>
      </c>
      <c r="AE491" s="19" t="s">
        <v>1451</v>
      </c>
      <c r="AF491" s="19" t="s">
        <v>80</v>
      </c>
      <c r="AG491" s="19" t="s">
        <v>93</v>
      </c>
      <c r="AH491" s="19" t="s">
        <v>1156</v>
      </c>
      <c r="AI491" s="19" t="s">
        <v>80</v>
      </c>
      <c r="AJ491" s="19" t="s">
        <v>93</v>
      </c>
      <c r="AK491" s="19" t="s">
        <v>1156</v>
      </c>
      <c r="AL491" s="19" t="s">
        <v>80</v>
      </c>
      <c r="AM491" s="19" t="s">
        <v>93</v>
      </c>
      <c r="AN491" s="19" t="s">
        <v>1452</v>
      </c>
      <c r="AO491" s="19">
        <v>0</v>
      </c>
      <c r="AP491" s="19">
        <v>0</v>
      </c>
      <c r="AQ491" s="19">
        <v>0</v>
      </c>
      <c r="AR491" s="19">
        <v>0</v>
      </c>
      <c r="AS491" s="19">
        <v>0</v>
      </c>
      <c r="AT491" s="19">
        <v>0</v>
      </c>
      <c r="AU491" s="19">
        <v>0</v>
      </c>
      <c r="AV491" s="19">
        <v>0</v>
      </c>
      <c r="AW491" s="19">
        <v>0</v>
      </c>
      <c r="AX491" s="19"/>
      <c r="AY491" s="19"/>
      <c r="AZ491" s="19"/>
      <c r="BA491" s="19"/>
      <c r="BB491" s="19"/>
      <c r="BC491" s="19"/>
      <c r="BD491" s="19"/>
      <c r="BE491" s="19"/>
      <c r="BF491" s="19"/>
      <c r="BG491" s="19"/>
      <c r="BH491" s="19"/>
      <c r="BI491" s="19"/>
      <c r="BJ491" s="19"/>
      <c r="BK491" s="19"/>
      <c r="BL491" s="19"/>
    </row>
    <row r="492" spans="1:64" s="25" customFormat="1" x14ac:dyDescent="0.2">
      <c r="A492" s="19"/>
      <c r="B492" s="19"/>
      <c r="C492" s="141"/>
      <c r="D492" s="19"/>
      <c r="E492" s="39"/>
      <c r="F492" s="19"/>
      <c r="G492" s="19"/>
      <c r="H492" s="19"/>
      <c r="I492" s="19"/>
      <c r="J492" s="18"/>
      <c r="L492"/>
      <c r="M492" s="19"/>
      <c r="N492" s="19"/>
      <c r="O492" s="19"/>
      <c r="P492" s="19"/>
      <c r="Q492" s="19"/>
      <c r="R492" s="19"/>
      <c r="S492" s="19"/>
      <c r="T492" s="19"/>
      <c r="U492" s="19"/>
      <c r="V492" s="19"/>
      <c r="W492" s="19"/>
      <c r="X492" s="19"/>
      <c r="Y492" s="19"/>
      <c r="Z492" s="19"/>
      <c r="AA492" s="19"/>
      <c r="AB492" s="19"/>
      <c r="AC492" s="19"/>
      <c r="AD492" s="19"/>
      <c r="AE492" s="19"/>
      <c r="AF492" s="19"/>
      <c r="AG492" s="19"/>
      <c r="AH492" s="19"/>
      <c r="AI492" s="19"/>
      <c r="AJ492" s="19"/>
      <c r="AK492" s="19"/>
      <c r="AL492" s="19"/>
      <c r="AM492" s="19"/>
      <c r="AN492" s="19"/>
      <c r="AO492" s="19"/>
      <c r="AP492" s="19"/>
      <c r="AQ492" s="19"/>
      <c r="AR492" s="19"/>
      <c r="AS492" s="19"/>
      <c r="AT492" s="19"/>
      <c r="AU492" s="19"/>
      <c r="AV492" s="19"/>
      <c r="AW492" s="19"/>
      <c r="AX492" s="19"/>
      <c r="AY492" s="19"/>
      <c r="AZ492" s="19"/>
      <c r="BA492" s="19"/>
      <c r="BB492" s="19"/>
      <c r="BC492" s="19"/>
      <c r="BD492" s="19"/>
      <c r="BE492" s="19"/>
      <c r="BF492" s="19"/>
      <c r="BG492" s="19"/>
      <c r="BH492" s="19"/>
      <c r="BI492" s="19"/>
      <c r="BJ492" s="19"/>
      <c r="BK492" s="19"/>
      <c r="BL492" s="19"/>
    </row>
    <row r="493" spans="1:64" s="19" customFormat="1" ht="12.75" customHeight="1" x14ac:dyDescent="0.2">
      <c r="A493" s="21" t="s">
        <v>103</v>
      </c>
      <c r="B493" s="21" t="s">
        <v>396</v>
      </c>
      <c r="C493" s="141" t="s">
        <v>1453</v>
      </c>
      <c r="D493" s="19" t="s">
        <v>1454</v>
      </c>
      <c r="E493" s="20">
        <v>34917</v>
      </c>
      <c r="F493" s="19" t="s">
        <v>405</v>
      </c>
      <c r="G493" s="19" t="s">
        <v>1455</v>
      </c>
      <c r="H493" s="21" t="s">
        <v>103</v>
      </c>
      <c r="I493" s="21" t="s">
        <v>395</v>
      </c>
      <c r="J493" s="18" t="s">
        <v>1456</v>
      </c>
      <c r="K493" s="26" t="s">
        <v>103</v>
      </c>
      <c r="L493" s="26" t="s">
        <v>1457</v>
      </c>
      <c r="M493" s="21" t="s">
        <v>103</v>
      </c>
      <c r="N493" s="21" t="s">
        <v>556</v>
      </c>
      <c r="O493" s="21" t="s">
        <v>1458</v>
      </c>
      <c r="P493" s="19" t="s">
        <v>1459</v>
      </c>
      <c r="Q493" s="19" t="s">
        <v>103</v>
      </c>
      <c r="R493" s="19" t="s">
        <v>556</v>
      </c>
      <c r="S493" s="19" t="s">
        <v>1460</v>
      </c>
      <c r="T493" s="19" t="s">
        <v>1461</v>
      </c>
      <c r="U493" s="19" t="s">
        <v>556</v>
      </c>
      <c r="V493" s="19" t="s">
        <v>1462</v>
      </c>
      <c r="W493" s="19" t="s">
        <v>103</v>
      </c>
      <c r="X493" s="19" t="s">
        <v>396</v>
      </c>
      <c r="Y493" s="19" t="s">
        <v>1463</v>
      </c>
      <c r="Z493" s="19" t="s">
        <v>103</v>
      </c>
      <c r="AA493" s="19" t="s">
        <v>396</v>
      </c>
      <c r="AB493" s="19" t="s">
        <v>1464</v>
      </c>
      <c r="AC493" s="19">
        <v>0</v>
      </c>
      <c r="AD493" s="19">
        <v>0</v>
      </c>
      <c r="AE493" s="19">
        <v>0</v>
      </c>
      <c r="AF493" s="19">
        <v>0</v>
      </c>
      <c r="AG493" s="19">
        <v>0</v>
      </c>
      <c r="AH493" s="19">
        <v>0</v>
      </c>
      <c r="AI493" s="19">
        <v>0</v>
      </c>
      <c r="AJ493" s="19">
        <v>0</v>
      </c>
      <c r="AK493" s="19">
        <v>0</v>
      </c>
      <c r="AL493" s="19">
        <v>0</v>
      </c>
      <c r="AM493" s="19">
        <v>0</v>
      </c>
      <c r="AN493" s="19">
        <v>0</v>
      </c>
      <c r="AO493" s="19">
        <v>0</v>
      </c>
      <c r="AP493" s="19">
        <v>0</v>
      </c>
      <c r="AQ493" s="19">
        <v>0</v>
      </c>
      <c r="AR493" s="19">
        <v>0</v>
      </c>
      <c r="AS493" s="19">
        <v>0</v>
      </c>
      <c r="AT493" s="19">
        <v>0</v>
      </c>
      <c r="AU493" s="19">
        <v>0</v>
      </c>
      <c r="AV493" s="19">
        <v>0</v>
      </c>
      <c r="AW493" s="19">
        <v>0</v>
      </c>
    </row>
    <row r="494" spans="1:64" x14ac:dyDescent="0.2">
      <c r="A494" t="s">
        <v>94</v>
      </c>
      <c r="B494" t="s">
        <v>140</v>
      </c>
      <c r="C494" s="141" t="s">
        <v>1465</v>
      </c>
      <c r="D494" t="s">
        <v>1466</v>
      </c>
      <c r="E494" s="40">
        <v>36475</v>
      </c>
      <c r="F494" t="s">
        <v>1467</v>
      </c>
      <c r="H494" t="s">
        <v>100</v>
      </c>
      <c r="I494" t="s">
        <v>145</v>
      </c>
      <c r="J494" s="18" t="s">
        <v>1468</v>
      </c>
      <c r="K494" t="str">
        <f>IF(ISBLANK(VLOOKUP(TRIM(D494),ALL_SOMIFA!$A$1:$V$2721,8,FALSE)),"",IF(ISERROR(VLOOKUP(TRIM(D494),ALL_SOMIFA!$A$1:$V$2721,8,FALSE))," ",VLOOKUP(TRIM(D494),ALL_SOMIFA!$A$1:$V$2721,8,FALSE)))</f>
        <v xml:space="preserve"> </v>
      </c>
      <c r="L494" t="str">
        <f>IF(ISBLANK(VLOOKUP(TRIM(D494),ALL_SOMIFA!$A$1:$V$2721,9,FALSE)),"",IF(ISERROR(VLOOKUP(TRIM(D494),ALL_SOMIFA!$A$1:$V$2721,9,FALSE))," ",VLOOKUP(TRIM(D494),ALL_SOMIFA!$A$1:$V$2721,9,FALSE)))</f>
        <v xml:space="preserve"> </v>
      </c>
      <c r="M494" t="str">
        <f>IF(ISBLANK(VLOOKUP(TRIM(D494),ALL_SOMIFA!$A$1:$V$2721,10,FALSE)),"",IF(ISERROR(VLOOKUP(TRIM(D494),ALL_SOMIFA!$A$1:$V$2721,10,FALSE))," ",VLOOKUP(TRIM(D494),ALL_SOMIFA!$A$1:$V$2721,10,FALSE)))</f>
        <v xml:space="preserve"> </v>
      </c>
      <c r="N494" t="str">
        <f>IF(ISBLANK(VLOOKUP(TRIM(D494),ALL_SOMIFA!$A$1:$V$2721,11,FALSE)),"",IF(ISERROR(VLOOKUP(TRIM(D494),ALL_SOMIFA!$A$1:$V$2721,11,FALSE))," ",VLOOKUP(TRIM(D494),ALL_SOMIFA!$A$1:$V$2721,11,FALSE)))</f>
        <v xml:space="preserve"> </v>
      </c>
      <c r="O494" t="str">
        <f>IF(ISBLANK(VLOOKUP(TRIM(D494),ALL_SOMIFA!$A$1:$V$2721,12,FALSE)),"",IF(ISERROR(VLOOKUP(TRIM(D494),ALL_SOMIFA!$A$1:$V$2721,12,FALSE))," ",VLOOKUP(TRIM(D494),ALL_SOMIFA!$A$1:$V$2721,12,FALSE)))</f>
        <v xml:space="preserve"> </v>
      </c>
      <c r="P494" t="str">
        <f>IF(ISBLANK(VLOOKUP(TRIM(D494),ALL_SOMIFA!$A$1:$V$2721,13,FALSE)),"",IF(ISERROR(VLOOKUP(TRIM(D494),ALL_SOMIFA!$A$1:$V$2721,13,FALSE))," ",VLOOKUP(TRIM(D494),ALL_SOMIFA!$A$1:$V$2721,13,FALSE)))</f>
        <v xml:space="preserve"> </v>
      </c>
      <c r="Q494" t="str">
        <f>IF(ISBLANK(VLOOKUP(TRIM(D494),ALL_SOMIFA!$A$1:$V$2721,14,FALSE)),"",IF(ISERROR(VLOOKUP(TRIM(D494),ALL_SOMIFA!$A$1:$V$2721,14,FALSE))," ",VLOOKUP(TRIM(D494),ALL_SOMIFA!$A$1:$V$2721,14,FALSE)))</f>
        <v xml:space="preserve"> </v>
      </c>
      <c r="R494" t="str">
        <f>IF(ISBLANK(VLOOKUP(TRIM(D494),ALL_SOMIFA!$A$1:$V$2721,15,FALSE)),"",IF(ISERROR(VLOOKUP(TRIM(D494),ALL_SOMIFA!$A$1:$V$2721,15,FALSE))," ",VLOOKUP(TRIM(D494),ALL_SOMIFA!$A$1:$V$2721,15,FALSE)))</f>
        <v xml:space="preserve"> </v>
      </c>
      <c r="S494" t="str">
        <f>IF(ISBLANK(VLOOKUP(TRIM(D494),ALL_SOMIFA!$A$1:$V$2721,16,FALSE)),"",IF(ISERROR(VLOOKUP(TRIM(D494),ALL_SOMIFA!$A$1:$V$2721,16,FALSE))," ",VLOOKUP(TRIM(D494),ALL_SOMIFA!$A$1:$V$2721,16,FALSE)))</f>
        <v xml:space="preserve"> </v>
      </c>
      <c r="T494" t="str">
        <f>IF(ISBLANK(VLOOKUP(TRIM(D494),ALL_SOMIFA!$A$1:$V$2721,17,FALSE)),"",IF(ISERROR(VLOOKUP(TRIM(D494),ALL_SOMIFA!$A$1:$V$2721,17,FALSE))," ",VLOOKUP(TRIM(D494),ALL_SOMIFA!$A$1:$V$2721,17,FALSE)))</f>
        <v xml:space="preserve"> </v>
      </c>
      <c r="U494" t="str">
        <f>IF(ISBLANK(VLOOKUP(TRIM(D494),ALL_SOMIFA!$A$1:$V$2721,18,FALSE)),"",IF(ISERROR(VLOOKUP(TRIM(D494),ALL_SOMIFA!$A$1:$V$2721,18,FALSE))," ",VLOOKUP(TRIM(D494),ALL_SOMIFA!$A$1:$V$2721,18,FALSE)))</f>
        <v xml:space="preserve"> </v>
      </c>
      <c r="V494" t="str">
        <f>IF(ISBLANK(VLOOKUP(TRIM(D494),ALL_SOMIFA!$A$1:$V$2721,19,FALSE)),"",IF(ISERROR(VLOOKUP(TRIM(D494),ALL_SOMIFA!$A$1:$V$2721,19,FALSE))," ",VLOOKUP(TRIM(D494),ALL_SOMIFA!$A$1:$V$2721,19,FALSE)))</f>
        <v xml:space="preserve"> </v>
      </c>
      <c r="W494" t="str">
        <f>IF(ISBLANK(VLOOKUP(TRIM(D494),ALL_SOMIFA!$A$1:$V$2721,20,FALSE)),"",IF(ISERROR(VLOOKUP(TRIM(D494),ALL_SOMIFA!$A$1:$V$2721,20,FALSE))," ",VLOOKUP(TRIM(D494),ALL_SOMIFA!$A$1:$V$2721,20,FALSE)))</f>
        <v xml:space="preserve"> </v>
      </c>
      <c r="X494" t="str">
        <f>IF(ISBLANK(VLOOKUP(TRIM(D494),ALL_SOMIFA!$A$1:$V$2721,21,FALSE)),"",IF(ISERROR(VLOOKUP(TRIM(D494),ALL_SOMIFA!$A$1:$V$2721,21,FALSE))," ",VLOOKUP(TRIM(D494),ALL_SOMIFA!$A$1:$V$2721,21,FALSE)))</f>
        <v xml:space="preserve"> </v>
      </c>
      <c r="Y494" t="str">
        <f>IF(ISBLANK(VLOOKUP(TRIM(D494),ALL_SOMIFA!$A$1:$V$2721,22,FALSE)),"",IF(ISERROR(VLOOKUP(TRIM(D494),ALL_SOMIFA!$A$1:$V$2721,22,FALSE))," ",VLOOKUP(TRIM(D494),ALL_SOMIFA!$A$1:$V$2721,22,FALSE)))</f>
        <v xml:space="preserve"> </v>
      </c>
    </row>
    <row r="495" spans="1:64" s="19" customFormat="1" ht="12.75" customHeight="1" x14ac:dyDescent="0.2">
      <c r="A495" s="21"/>
      <c r="B495" s="21"/>
      <c r="C495" s="141"/>
      <c r="D495" s="26" t="s">
        <v>1469</v>
      </c>
      <c r="E495" s="27">
        <v>35914</v>
      </c>
      <c r="F495" s="26" t="s">
        <v>198</v>
      </c>
      <c r="G495" s="26" t="s">
        <v>426</v>
      </c>
      <c r="H495" s="21" t="s">
        <v>103</v>
      </c>
      <c r="I495" s="21" t="s">
        <v>213</v>
      </c>
      <c r="J495" s="18" t="s">
        <v>1470</v>
      </c>
      <c r="K495" s="26" t="s">
        <v>103</v>
      </c>
      <c r="L495" s="26" t="s">
        <v>1471</v>
      </c>
      <c r="M495" s="21" t="s">
        <v>103</v>
      </c>
      <c r="N495" s="21" t="s">
        <v>185</v>
      </c>
      <c r="O495" s="21" t="s">
        <v>983</v>
      </c>
      <c r="P495" s="26" t="s">
        <v>1472</v>
      </c>
      <c r="Q495" s="27"/>
      <c r="R495" s="27"/>
      <c r="S495" s="27"/>
      <c r="T495" s="27"/>
      <c r="U495" s="29"/>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row>
    <row r="496" spans="1:64" ht="12.75" customHeight="1" x14ac:dyDescent="0.2">
      <c r="A496" s="18" t="s">
        <v>103</v>
      </c>
      <c r="B496" s="18" t="s">
        <v>242</v>
      </c>
      <c r="C496" s="141" t="s">
        <v>1473</v>
      </c>
      <c r="D496" s="22" t="s">
        <v>1474</v>
      </c>
      <c r="E496" s="23">
        <v>36490</v>
      </c>
      <c r="F496" s="24" t="s">
        <v>89</v>
      </c>
      <c r="G496" s="22" t="s">
        <v>1039</v>
      </c>
      <c r="H496" s="18" t="s">
        <v>1475</v>
      </c>
      <c r="I496" s="18" t="s">
        <v>246</v>
      </c>
      <c r="J496" s="18" t="s">
        <v>1476</v>
      </c>
      <c r="K496" s="26" t="s">
        <v>189</v>
      </c>
      <c r="L496" s="26"/>
      <c r="M496" s="18" t="s">
        <v>94</v>
      </c>
      <c r="N496" s="18" t="s">
        <v>324</v>
      </c>
      <c r="O496" s="18" t="s">
        <v>1166</v>
      </c>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row>
    <row r="497" spans="1:79" s="19" customFormat="1" x14ac:dyDescent="0.2">
      <c r="A497" s="16"/>
      <c r="B497" s="16"/>
      <c r="C497" s="141"/>
      <c r="E497" s="1"/>
      <c r="F497" s="8"/>
      <c r="G497" s="8"/>
      <c r="H497" s="16"/>
      <c r="I497" s="16"/>
      <c r="J497" s="18"/>
      <c r="L497"/>
      <c r="M497" s="16"/>
      <c r="N497" s="16"/>
      <c r="O497" s="16"/>
      <c r="P497" s="26" t="str">
        <f>IF(ISERROR(VLOOKUP(TRIM(D497),#REF!,8,FALSE())),"",VLOOKUP(TRIM(D497),#REF!,8,FALSE()))</f>
        <v/>
      </c>
      <c r="Q497" s="8"/>
      <c r="R497" s="8"/>
      <c r="S497" s="16"/>
      <c r="T497" s="16" t="str">
        <f>IF(ISERROR(VLOOKUP(TRIM(D497),#REF!,11,FALSE())),"",VLOOKUP(TRIM(D497),#REF!,11,FALSE()))</f>
        <v/>
      </c>
      <c r="U497" s="16" t="str">
        <f>IF(ISERROR(VLOOKUP(TRIM(D497),#REF!,12,FALSE())),"",VLOOKUP(TRIM(D497),#REF!,12,FALSE()))</f>
        <v/>
      </c>
      <c r="V497" s="16" t="str">
        <f>IF(ISERROR(VLOOKUP(TRIM(D497),#REF!,13,FALSE())),"",VLOOKUP(TRIM(D497),#REF!,13,FALSE()))</f>
        <v/>
      </c>
      <c r="W497" s="16" t="str">
        <f>IF(ISERROR(VLOOKUP(TRIM(D497),#REF!,14,FALSE())),"",VLOOKUP(TRIM(D497),#REF!,14,FALSE()))</f>
        <v/>
      </c>
      <c r="X497" s="16" t="str">
        <f>IF(ISERROR(VLOOKUP(TRIM(D497),#REF!,15,FALSE())),"",VLOOKUP(TRIM(D497),#REF!,15,FALSE()))</f>
        <v/>
      </c>
      <c r="Y497" s="16" t="str">
        <f>IF(ISERROR(VLOOKUP(TRIM(D497),#REF!,16,FALSE())),"",VLOOKUP(TRIM(D497),#REF!,16,FALSE()))</f>
        <v/>
      </c>
      <c r="Z497" s="16"/>
      <c r="AA497" s="8"/>
      <c r="AB497" s="8"/>
      <c r="AC497" t="str">
        <f>IF(ISERROR(VLOOKUP(TRIM(D497),#REF!,20,FALSE())),"",VLOOKUP(TRIM(D497),#REF!,20,FALSE()))</f>
        <v/>
      </c>
      <c r="AD497" t="str">
        <f>IF(ISERROR(VLOOKUP(TRIM(D497),#REF!,21,FALSE())),"",VLOOKUP(TRIM(D497),#REF!,21,FALSE()))</f>
        <v/>
      </c>
      <c r="AE497" t="str">
        <f>IF(ISERROR(VLOOKUP(TRIM(D497),#REF!,22,FALSE())),"",VLOOKUP(TRIM(D497),#REF!,22,FALSE()))</f>
        <v/>
      </c>
      <c r="AF497" t="str">
        <f>IF(ISERROR(VLOOKUP(TRIM(D497),#REF!,20,FALSE())),"",VLOOKUP(TRIM(D497),#REF!,20,FALSE()))</f>
        <v/>
      </c>
      <c r="AG497" t="str">
        <f>IF(ISERROR(VLOOKUP(TRIM(D497),#REF!,21,FALSE())),"",VLOOKUP(TRIM(D497),#REF!,21,FALSE()))</f>
        <v/>
      </c>
      <c r="AH497" t="str">
        <f>IF(ISERROR(VLOOKUP(TRIM(D497),#REF!,22,FALSE())),"",VLOOKUP(TRIM(D497),#REF!,22,FALSE()))</f>
        <v/>
      </c>
      <c r="AI497" t="str">
        <f>IF(ISERROR(VLOOKUP(TRIM(D497),#REF!,23,FALSE())),"",VLOOKUP(TRIM(D497),#REF!,23,FALSE()))</f>
        <v/>
      </c>
      <c r="AJ497" t="str">
        <f>IF(ISERROR(VLOOKUP(TRIM(D497),#REF!,24,FALSE())),"",VLOOKUP(TRIM(D497),#REF!,24,FALSE()))</f>
        <v/>
      </c>
      <c r="AK497" t="str">
        <f>IF(ISERROR(VLOOKUP(TRIM(D497),#REF!,25,FALSE())),"",VLOOKUP(TRIM(D497),#REF!,25,FALSE()))</f>
        <v/>
      </c>
      <c r="AV497" s="8"/>
      <c r="AW497" s="8"/>
      <c r="AY497" s="8"/>
      <c r="AZ497" s="8"/>
      <c r="BA497" s="8"/>
      <c r="BB497" s="8"/>
      <c r="BC497" s="8"/>
      <c r="BE497" s="8"/>
      <c r="BF497" s="8"/>
      <c r="BH497" s="8"/>
      <c r="BI497" s="8"/>
      <c r="BK497" s="8"/>
      <c r="BL497" s="8"/>
    </row>
    <row r="498" spans="1:79" x14ac:dyDescent="0.2">
      <c r="A498" s="21" t="s">
        <v>133</v>
      </c>
      <c r="B498" s="21" t="s">
        <v>434</v>
      </c>
      <c r="C498" s="141" t="s">
        <v>141</v>
      </c>
      <c r="D498" s="19" t="s">
        <v>1477</v>
      </c>
      <c r="E498" s="20">
        <v>33962</v>
      </c>
      <c r="F498" s="19" t="s">
        <v>1391</v>
      </c>
      <c r="G498" s="19" t="s">
        <v>655</v>
      </c>
      <c r="H498" s="21" t="s">
        <v>127</v>
      </c>
      <c r="I498" s="21" t="s">
        <v>303</v>
      </c>
      <c r="J498" s="18" t="s">
        <v>132</v>
      </c>
      <c r="K498" s="26" t="s">
        <v>133</v>
      </c>
      <c r="L498" s="26"/>
      <c r="M498" s="21" t="s">
        <v>127</v>
      </c>
      <c r="N498" s="21" t="s">
        <v>583</v>
      </c>
      <c r="O498" s="21"/>
      <c r="P498" s="19"/>
      <c r="Q498" s="19" t="s">
        <v>133</v>
      </c>
      <c r="R498" s="19" t="s">
        <v>368</v>
      </c>
      <c r="S498" s="19" t="s">
        <v>86</v>
      </c>
      <c r="T498" s="19" t="s">
        <v>133</v>
      </c>
      <c r="U498" s="19" t="s">
        <v>185</v>
      </c>
      <c r="V498" s="19"/>
      <c r="W498" s="19" t="s">
        <v>133</v>
      </c>
      <c r="X498" s="19" t="s">
        <v>185</v>
      </c>
      <c r="Y498" s="19">
        <v>0</v>
      </c>
      <c r="Z498" s="19" t="s">
        <v>127</v>
      </c>
      <c r="AA498" s="19" t="s">
        <v>185</v>
      </c>
      <c r="AB498" s="19">
        <v>0</v>
      </c>
      <c r="AC498" s="19" t="s">
        <v>127</v>
      </c>
      <c r="AD498" s="19" t="s">
        <v>185</v>
      </c>
      <c r="AE498" s="19"/>
      <c r="AF498" s="19" t="s">
        <v>133</v>
      </c>
      <c r="AG498" s="19" t="s">
        <v>185</v>
      </c>
      <c r="AH498" s="19">
        <v>0</v>
      </c>
      <c r="AI498" s="19" t="s">
        <v>133</v>
      </c>
      <c r="AJ498" s="19" t="s">
        <v>185</v>
      </c>
      <c r="AK498" s="19">
        <v>0</v>
      </c>
      <c r="AL498" s="19" t="s">
        <v>127</v>
      </c>
      <c r="AM498" s="19" t="s">
        <v>185</v>
      </c>
      <c r="AN498" s="19">
        <v>0</v>
      </c>
      <c r="AO498" s="19">
        <v>0</v>
      </c>
      <c r="AP498" s="19">
        <v>0</v>
      </c>
      <c r="AQ498" s="19">
        <v>0</v>
      </c>
      <c r="AR498" s="19">
        <v>0</v>
      </c>
      <c r="AS498" s="19">
        <v>0</v>
      </c>
      <c r="AT498" s="19">
        <v>0</v>
      </c>
      <c r="AU498" s="19">
        <v>0</v>
      </c>
      <c r="AV498" s="19">
        <v>0</v>
      </c>
      <c r="AW498" s="19">
        <v>0</v>
      </c>
      <c r="AX498" s="19"/>
      <c r="AY498" s="19"/>
      <c r="AZ498" s="19"/>
      <c r="BA498" s="19"/>
      <c r="BB498" s="19"/>
      <c r="BC498" s="19"/>
      <c r="BD498" s="19"/>
      <c r="BE498" s="19"/>
      <c r="BF498" s="19"/>
      <c r="BG498" s="19"/>
      <c r="BH498" s="19"/>
      <c r="BI498" s="19"/>
      <c r="BJ498" s="19"/>
      <c r="BK498" s="19"/>
      <c r="BL498" s="19"/>
    </row>
    <row r="499" spans="1:79" x14ac:dyDescent="0.2">
      <c r="A499" s="21" t="s">
        <v>133</v>
      </c>
      <c r="B499" s="21" t="s">
        <v>261</v>
      </c>
      <c r="C499" s="141"/>
      <c r="D499" s="26" t="s">
        <v>1478</v>
      </c>
      <c r="E499" s="27">
        <v>36124</v>
      </c>
      <c r="F499" s="26" t="s">
        <v>1479</v>
      </c>
      <c r="G499" s="26" t="s">
        <v>1480</v>
      </c>
      <c r="H499" s="21" t="s">
        <v>133</v>
      </c>
      <c r="I499" s="21" t="s">
        <v>261</v>
      </c>
      <c r="J499" s="18" t="s">
        <v>1481</v>
      </c>
      <c r="K499" s="26" t="s">
        <v>133</v>
      </c>
      <c r="L499" s="26"/>
      <c r="M499" s="21" t="s">
        <v>133</v>
      </c>
      <c r="N499" s="21" t="s">
        <v>261</v>
      </c>
      <c r="O499" s="21"/>
      <c r="P499" s="19"/>
      <c r="Q499" s="27"/>
      <c r="R499" s="27"/>
      <c r="S499" s="27"/>
      <c r="T499" s="27"/>
      <c r="U499" s="29"/>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row>
    <row r="500" spans="1:79" x14ac:dyDescent="0.2">
      <c r="A500" t="s">
        <v>127</v>
      </c>
      <c r="B500" t="s">
        <v>330</v>
      </c>
      <c r="C500" s="141"/>
      <c r="D500" t="s">
        <v>1482</v>
      </c>
      <c r="E500" s="40">
        <v>35776</v>
      </c>
      <c r="F500" t="s">
        <v>1483</v>
      </c>
      <c r="G500" t="s">
        <v>506</v>
      </c>
      <c r="H500" t="s">
        <v>127</v>
      </c>
      <c r="I500" t="s">
        <v>154</v>
      </c>
      <c r="J500" s="18" t="s">
        <v>146</v>
      </c>
      <c r="K500" t="str">
        <f>IF(ISBLANK(VLOOKUP(TRIM(D500),ALL_SOMIFA!$A$1:$V$2721,8,FALSE)),"",IF(ISERROR(VLOOKUP(TRIM(D500),ALL_SOMIFA!$A$1:$V$2721,8,FALSE))," ",VLOOKUP(TRIM(D500),ALL_SOMIFA!$A$1:$V$2721,8,FALSE)))</f>
        <v xml:space="preserve"> </v>
      </c>
      <c r="L500" t="str">
        <f>IF(ISBLANK(VLOOKUP(TRIM(D500),ALL_SOMIFA!$A$1:$V$2721,9,FALSE)),"",IF(ISERROR(VLOOKUP(TRIM(D500),ALL_SOMIFA!$A$1:$V$2721,9,FALSE))," ",VLOOKUP(TRIM(D500),ALL_SOMIFA!$A$1:$V$2721,9,FALSE)))</f>
        <v xml:space="preserve"> </v>
      </c>
      <c r="M500" t="str">
        <f>IF(ISBLANK(VLOOKUP(TRIM(D500),ALL_SOMIFA!$A$1:$V$2721,10,FALSE)),"",IF(ISERROR(VLOOKUP(TRIM(D500),ALL_SOMIFA!$A$1:$V$2721,10,FALSE))," ",VLOOKUP(TRIM(D500),ALL_SOMIFA!$A$1:$V$2721,10,FALSE)))</f>
        <v xml:space="preserve"> </v>
      </c>
      <c r="N500" t="str">
        <f>IF(ISBLANK(VLOOKUP(TRIM(D500),ALL_SOMIFA!$A$1:$V$2721,11,FALSE)),"",IF(ISERROR(VLOOKUP(TRIM(D500),ALL_SOMIFA!$A$1:$V$2721,11,FALSE))," ",VLOOKUP(TRIM(D500),ALL_SOMIFA!$A$1:$V$2721,11,FALSE)))</f>
        <v xml:space="preserve"> </v>
      </c>
      <c r="O500" t="str">
        <f>IF(ISBLANK(VLOOKUP(TRIM(D500),ALL_SOMIFA!$A$1:$V$2721,12,FALSE)),"",IF(ISERROR(VLOOKUP(TRIM(D500),ALL_SOMIFA!$A$1:$V$2721,12,FALSE))," ",VLOOKUP(TRIM(D500),ALL_SOMIFA!$A$1:$V$2721,12,FALSE)))</f>
        <v xml:space="preserve"> </v>
      </c>
      <c r="P500" t="str">
        <f>IF(ISBLANK(VLOOKUP(TRIM(D500),ALL_SOMIFA!$A$1:$V$2721,13,FALSE)),"",IF(ISERROR(VLOOKUP(TRIM(D500),ALL_SOMIFA!$A$1:$V$2721,13,FALSE))," ",VLOOKUP(TRIM(D500),ALL_SOMIFA!$A$1:$V$2721,13,FALSE)))</f>
        <v xml:space="preserve"> </v>
      </c>
      <c r="Q500" t="str">
        <f>IF(ISBLANK(VLOOKUP(TRIM(D500),ALL_SOMIFA!$A$1:$V$2721,14,FALSE)),"",IF(ISERROR(VLOOKUP(TRIM(D500),ALL_SOMIFA!$A$1:$V$2721,14,FALSE))," ",VLOOKUP(TRIM(D500),ALL_SOMIFA!$A$1:$V$2721,14,FALSE)))</f>
        <v xml:space="preserve"> </v>
      </c>
      <c r="R500" t="str">
        <f>IF(ISBLANK(VLOOKUP(TRIM(D500),ALL_SOMIFA!$A$1:$V$2721,15,FALSE)),"",IF(ISERROR(VLOOKUP(TRIM(D500),ALL_SOMIFA!$A$1:$V$2721,15,FALSE))," ",VLOOKUP(TRIM(D500),ALL_SOMIFA!$A$1:$V$2721,15,FALSE)))</f>
        <v xml:space="preserve"> </v>
      </c>
      <c r="S500" t="str">
        <f>IF(ISBLANK(VLOOKUP(TRIM(D500),ALL_SOMIFA!$A$1:$V$2721,16,FALSE)),"",IF(ISERROR(VLOOKUP(TRIM(D500),ALL_SOMIFA!$A$1:$V$2721,16,FALSE))," ",VLOOKUP(TRIM(D500),ALL_SOMIFA!$A$1:$V$2721,16,FALSE)))</f>
        <v xml:space="preserve"> </v>
      </c>
      <c r="T500" t="str">
        <f>IF(ISBLANK(VLOOKUP(TRIM(D500),ALL_SOMIFA!$A$1:$V$2721,17,FALSE)),"",IF(ISERROR(VLOOKUP(TRIM(D500),ALL_SOMIFA!$A$1:$V$2721,17,FALSE))," ",VLOOKUP(TRIM(D500),ALL_SOMIFA!$A$1:$V$2721,17,FALSE)))</f>
        <v xml:space="preserve"> </v>
      </c>
      <c r="U500" t="str">
        <f>IF(ISBLANK(VLOOKUP(TRIM(D500),ALL_SOMIFA!$A$1:$V$2721,18,FALSE)),"",IF(ISERROR(VLOOKUP(TRIM(D500),ALL_SOMIFA!$A$1:$V$2721,18,FALSE))," ",VLOOKUP(TRIM(D500),ALL_SOMIFA!$A$1:$V$2721,18,FALSE)))</f>
        <v xml:space="preserve"> </v>
      </c>
      <c r="V500" t="str">
        <f>IF(ISBLANK(VLOOKUP(TRIM(D500),ALL_SOMIFA!$A$1:$V$2721,19,FALSE)),"",IF(ISERROR(VLOOKUP(TRIM(D500),ALL_SOMIFA!$A$1:$V$2721,19,FALSE))," ",VLOOKUP(TRIM(D500),ALL_SOMIFA!$A$1:$V$2721,19,FALSE)))</f>
        <v xml:space="preserve"> </v>
      </c>
      <c r="W500" t="str">
        <f>IF(ISBLANK(VLOOKUP(TRIM(D500),ALL_SOMIFA!$A$1:$V$2721,20,FALSE)),"",IF(ISERROR(VLOOKUP(TRIM(D500),ALL_SOMIFA!$A$1:$V$2721,20,FALSE))," ",VLOOKUP(TRIM(D500),ALL_SOMIFA!$A$1:$V$2721,20,FALSE)))</f>
        <v xml:space="preserve"> </v>
      </c>
      <c r="X500" t="str">
        <f>IF(ISBLANK(VLOOKUP(TRIM(D500),ALL_SOMIFA!$A$1:$V$2721,21,FALSE)),"",IF(ISERROR(VLOOKUP(TRIM(D500),ALL_SOMIFA!$A$1:$V$2721,21,FALSE))," ",VLOOKUP(TRIM(D500),ALL_SOMIFA!$A$1:$V$2721,21,FALSE)))</f>
        <v xml:space="preserve"> </v>
      </c>
      <c r="Y500" t="str">
        <f>IF(ISBLANK(VLOOKUP(TRIM(D500),ALL_SOMIFA!$A$1:$V$2721,22,FALSE)),"",IF(ISERROR(VLOOKUP(TRIM(D500),ALL_SOMIFA!$A$1:$V$2721,22,FALSE))," ",VLOOKUP(TRIM(D500),ALL_SOMIFA!$A$1:$V$2721,22,FALSE)))</f>
        <v xml:space="preserve"> </v>
      </c>
    </row>
    <row r="501" spans="1:79" s="25" customFormat="1" x14ac:dyDescent="0.2">
      <c r="A501" s="18" t="s">
        <v>852</v>
      </c>
      <c r="B501" s="18" t="s">
        <v>118</v>
      </c>
      <c r="C501" s="141" t="s">
        <v>141</v>
      </c>
      <c r="D501" s="19" t="s">
        <v>1484</v>
      </c>
      <c r="E501" s="20">
        <v>34554</v>
      </c>
      <c r="F501" s="19" t="s">
        <v>423</v>
      </c>
      <c r="G501" s="19" t="s">
        <v>498</v>
      </c>
      <c r="H501" s="18" t="s">
        <v>509</v>
      </c>
      <c r="I501" s="18" t="s">
        <v>123</v>
      </c>
      <c r="J501" s="18" t="s">
        <v>155</v>
      </c>
      <c r="K501" s="26" t="s">
        <v>852</v>
      </c>
      <c r="L501" s="26"/>
      <c r="M501" s="18" t="s">
        <v>852</v>
      </c>
      <c r="N501" s="18" t="s">
        <v>118</v>
      </c>
      <c r="O501" s="18"/>
      <c r="P501" s="19"/>
      <c r="Q501" s="19" t="s">
        <v>851</v>
      </c>
      <c r="R501" s="19" t="s">
        <v>549</v>
      </c>
      <c r="S501" s="19" t="s">
        <v>86</v>
      </c>
      <c r="T501" s="19" t="s">
        <v>442</v>
      </c>
      <c r="U501" s="19" t="s">
        <v>324</v>
      </c>
      <c r="V501" s="19"/>
      <c r="W501" s="19"/>
      <c r="X501" s="19"/>
      <c r="Y501" s="19"/>
      <c r="Z501" s="19" t="s">
        <v>442</v>
      </c>
      <c r="AA501" s="19" t="s">
        <v>275</v>
      </c>
      <c r="AB501" s="19"/>
      <c r="AC501" s="19" t="s">
        <v>442</v>
      </c>
      <c r="AD501" s="19" t="s">
        <v>123</v>
      </c>
      <c r="AE501" s="19"/>
      <c r="AF501" s="19"/>
      <c r="AG501" s="19"/>
      <c r="AH501" s="19"/>
      <c r="AI501" s="19"/>
      <c r="AJ501" s="19"/>
      <c r="AK501" s="19"/>
      <c r="AL501" s="19"/>
      <c r="AM501" s="19"/>
      <c r="AN501" s="19"/>
      <c r="AO501" s="19"/>
      <c r="AP501" s="19"/>
      <c r="AQ501" s="19"/>
      <c r="AR501" s="19"/>
      <c r="AS501" s="19"/>
      <c r="AT501" s="19"/>
      <c r="AU501" s="19"/>
      <c r="AV501" s="19"/>
      <c r="AW501" s="19"/>
      <c r="AX501" s="19"/>
      <c r="AY501" s="19"/>
      <c r="AZ501" s="19"/>
      <c r="BA501" s="19"/>
      <c r="BB501" s="19"/>
      <c r="BC501" s="19"/>
      <c r="BD501" s="19"/>
      <c r="BE501" s="19"/>
      <c r="BF501" s="19"/>
      <c r="BG501" s="19"/>
      <c r="BH501" s="19"/>
      <c r="BI501" s="19"/>
    </row>
    <row r="502" spans="1:79" x14ac:dyDescent="0.2">
      <c r="C502" s="141"/>
      <c r="D502" t="s">
        <v>1485</v>
      </c>
      <c r="E502" s="40">
        <v>32695</v>
      </c>
      <c r="F502" t="s">
        <v>1486</v>
      </c>
      <c r="G502" s="100" t="s">
        <v>1487</v>
      </c>
      <c r="H502" t="s">
        <v>151</v>
      </c>
      <c r="I502" t="s">
        <v>429</v>
      </c>
      <c r="J502" s="18" t="s">
        <v>155</v>
      </c>
      <c r="K502" t="str">
        <f>IF(ISBLANK(VLOOKUP(TRIM(D502),ALL_SOMIFA!$A$1:$V$2721,8,FALSE)),"",IF(ISERROR(VLOOKUP(TRIM(D502),ALL_SOMIFA!$A$1:$V$2721,8,FALSE))," ",VLOOKUP(TRIM(D502),ALL_SOMIFA!$A$1:$V$2721,8,FALSE)))</f>
        <v xml:space="preserve"> </v>
      </c>
      <c r="L502" t="str">
        <f>IF(ISBLANK(VLOOKUP(TRIM(D502),ALL_SOMIFA!$A$1:$V$2721,9,FALSE)),"",IF(ISERROR(VLOOKUP(TRIM(D502),ALL_SOMIFA!$A$1:$V$2721,9,FALSE))," ",VLOOKUP(TRIM(D502),ALL_SOMIFA!$A$1:$V$2721,9,FALSE)))</f>
        <v xml:space="preserve"> </v>
      </c>
      <c r="M502" t="str">
        <f>IF(ISBLANK(VLOOKUP(TRIM(D502),ALL_SOMIFA!$A$1:$V$2721,10,FALSE)),"",IF(ISERROR(VLOOKUP(TRIM(D502),ALL_SOMIFA!$A$1:$V$2721,10,FALSE))," ",VLOOKUP(TRIM(D502),ALL_SOMIFA!$A$1:$V$2721,10,FALSE)))</f>
        <v xml:space="preserve"> </v>
      </c>
      <c r="N502" t="str">
        <f>IF(ISBLANK(VLOOKUP(TRIM(D502),ALL_SOMIFA!$A$1:$V$2721,11,FALSE)),"",IF(ISERROR(VLOOKUP(TRIM(D502),ALL_SOMIFA!$A$1:$V$2721,11,FALSE))," ",VLOOKUP(TRIM(D502),ALL_SOMIFA!$A$1:$V$2721,11,FALSE)))</f>
        <v xml:space="preserve"> </v>
      </c>
      <c r="O502" t="str">
        <f>IF(ISBLANK(VLOOKUP(TRIM(D502),ALL_SOMIFA!$A$1:$V$2721,12,FALSE)),"",IF(ISERROR(VLOOKUP(TRIM(D502),ALL_SOMIFA!$A$1:$V$2721,12,FALSE))," ",VLOOKUP(TRIM(D502),ALL_SOMIFA!$A$1:$V$2721,12,FALSE)))</f>
        <v xml:space="preserve"> </v>
      </c>
      <c r="P502" t="str">
        <f>IF(ISBLANK(VLOOKUP(TRIM(D502),ALL_SOMIFA!$A$1:$V$2721,13,FALSE)),"",IF(ISERROR(VLOOKUP(TRIM(D502),ALL_SOMIFA!$A$1:$V$2721,13,FALSE))," ",VLOOKUP(TRIM(D502),ALL_SOMIFA!$A$1:$V$2721,13,FALSE)))</f>
        <v xml:space="preserve"> </v>
      </c>
      <c r="Q502" t="str">
        <f>IF(ISBLANK(VLOOKUP(TRIM(D502),ALL_SOMIFA!$A$1:$V$2721,14,FALSE)),"",IF(ISERROR(VLOOKUP(TRIM(D502),ALL_SOMIFA!$A$1:$V$2721,14,FALSE))," ",VLOOKUP(TRIM(D502),ALL_SOMIFA!$A$1:$V$2721,14,FALSE)))</f>
        <v xml:space="preserve"> </v>
      </c>
      <c r="R502" t="str">
        <f>IF(ISBLANK(VLOOKUP(TRIM(D502),ALL_SOMIFA!$A$1:$V$2721,15,FALSE)),"",IF(ISERROR(VLOOKUP(TRIM(D502),ALL_SOMIFA!$A$1:$V$2721,15,FALSE))," ",VLOOKUP(TRIM(D502),ALL_SOMIFA!$A$1:$V$2721,15,FALSE)))</f>
        <v xml:space="preserve"> </v>
      </c>
      <c r="S502" t="str">
        <f>IF(ISBLANK(VLOOKUP(TRIM(D502),ALL_SOMIFA!$A$1:$V$2721,16,FALSE)),"",IF(ISERROR(VLOOKUP(TRIM(D502),ALL_SOMIFA!$A$1:$V$2721,16,FALSE))," ",VLOOKUP(TRIM(D502),ALL_SOMIFA!$A$1:$V$2721,16,FALSE)))</f>
        <v xml:space="preserve"> </v>
      </c>
      <c r="T502" t="str">
        <f>IF(ISBLANK(VLOOKUP(TRIM(D502),ALL_SOMIFA!$A$1:$V$2721,17,FALSE)),"",IF(ISERROR(VLOOKUP(TRIM(D502),ALL_SOMIFA!$A$1:$V$2721,17,FALSE))," ",VLOOKUP(TRIM(D502),ALL_SOMIFA!$A$1:$V$2721,17,FALSE)))</f>
        <v xml:space="preserve"> </v>
      </c>
      <c r="U502" t="str">
        <f>IF(ISBLANK(VLOOKUP(TRIM(D502),ALL_SOMIFA!$A$1:$V$2721,18,FALSE)),"",IF(ISERROR(VLOOKUP(TRIM(D502),ALL_SOMIFA!$A$1:$V$2721,18,FALSE))," ",VLOOKUP(TRIM(D502),ALL_SOMIFA!$A$1:$V$2721,18,FALSE)))</f>
        <v xml:space="preserve"> </v>
      </c>
      <c r="V502" t="str">
        <f>IF(ISBLANK(VLOOKUP(TRIM(D502),ALL_SOMIFA!$A$1:$V$2721,19,FALSE)),"",IF(ISERROR(VLOOKUP(TRIM(D502),ALL_SOMIFA!$A$1:$V$2721,19,FALSE))," ",VLOOKUP(TRIM(D502),ALL_SOMIFA!$A$1:$V$2721,19,FALSE)))</f>
        <v xml:space="preserve"> </v>
      </c>
      <c r="W502" t="str">
        <f>IF(ISBLANK(VLOOKUP(TRIM(D502),ALL_SOMIFA!$A$1:$V$2721,20,FALSE)),"",IF(ISERROR(VLOOKUP(TRIM(D502),ALL_SOMIFA!$A$1:$V$2721,20,FALSE))," ",VLOOKUP(TRIM(D502),ALL_SOMIFA!$A$1:$V$2721,20,FALSE)))</f>
        <v xml:space="preserve"> </v>
      </c>
      <c r="X502" t="str">
        <f>IF(ISBLANK(VLOOKUP(TRIM(D502),ALL_SOMIFA!$A$1:$V$2721,21,FALSE)),"",IF(ISERROR(VLOOKUP(TRIM(D502),ALL_SOMIFA!$A$1:$V$2721,21,FALSE))," ",VLOOKUP(TRIM(D502),ALL_SOMIFA!$A$1:$V$2721,21,FALSE)))</f>
        <v xml:space="preserve"> </v>
      </c>
      <c r="Y502" t="str">
        <f>IF(ISBLANK(VLOOKUP(TRIM(D502),ALL_SOMIFA!$A$1:$V$2721,22,FALSE)),"",IF(ISERROR(VLOOKUP(TRIM(D502),ALL_SOMIFA!$A$1:$V$2721,22,FALSE))," ",VLOOKUP(TRIM(D502),ALL_SOMIFA!$A$1:$V$2721,22,FALSE)))</f>
        <v xml:space="preserve"> </v>
      </c>
    </row>
    <row r="503" spans="1:79" s="25" customFormat="1" x14ac:dyDescent="0.2">
      <c r="A503" s="19"/>
      <c r="B503" s="26"/>
      <c r="C503" s="142"/>
      <c r="D503" s="19" t="s">
        <v>1488</v>
      </c>
      <c r="E503" s="27">
        <v>36553</v>
      </c>
      <c r="F503" s="28" t="s">
        <v>114</v>
      </c>
      <c r="G503" s="28" t="s">
        <v>188</v>
      </c>
      <c r="H503" s="19"/>
      <c r="I503" s="26"/>
      <c r="J503" s="18"/>
      <c r="K503" t="s">
        <v>147</v>
      </c>
    </row>
    <row r="504" spans="1:79" s="19" customFormat="1" x14ac:dyDescent="0.2">
      <c r="C504" s="141"/>
      <c r="E504" s="39"/>
      <c r="J504" s="18"/>
      <c r="L504"/>
    </row>
    <row r="505" spans="1:79" s="25" customFormat="1" ht="12.75" customHeight="1" x14ac:dyDescent="0.2">
      <c r="A505" s="19"/>
      <c r="B505" s="26"/>
      <c r="C505" s="142"/>
      <c r="D505" s="19" t="s">
        <v>1489</v>
      </c>
      <c r="E505" s="27">
        <v>36411</v>
      </c>
      <c r="F505" s="28" t="s">
        <v>236</v>
      </c>
      <c r="G505" s="28" t="s">
        <v>348</v>
      </c>
      <c r="H505" s="19" t="s">
        <v>695</v>
      </c>
      <c r="I505" s="26" t="s">
        <v>549</v>
      </c>
      <c r="J505" s="18" t="s">
        <v>893</v>
      </c>
      <c r="K505" s="26" t="s">
        <v>162</v>
      </c>
      <c r="L505" s="26" t="s">
        <v>183</v>
      </c>
    </row>
    <row r="506" spans="1:79" s="19" customFormat="1" x14ac:dyDescent="0.2">
      <c r="A506" s="21"/>
      <c r="B506" s="21"/>
      <c r="C506" s="141"/>
      <c r="D506" s="19" t="s">
        <v>1490</v>
      </c>
      <c r="E506" s="20">
        <v>34458</v>
      </c>
      <c r="F506" s="26" t="s">
        <v>884</v>
      </c>
      <c r="G506" s="30" t="s">
        <v>1239</v>
      </c>
      <c r="H506" s="21" t="s">
        <v>695</v>
      </c>
      <c r="I506" s="21" t="s">
        <v>116</v>
      </c>
      <c r="J506" s="18" t="s">
        <v>1045</v>
      </c>
      <c r="K506" s="26" t="s">
        <v>168</v>
      </c>
      <c r="L506" s="26" t="s">
        <v>183</v>
      </c>
      <c r="M506" s="21" t="s">
        <v>168</v>
      </c>
      <c r="N506" s="21" t="s">
        <v>556</v>
      </c>
      <c r="O506" s="21" t="s">
        <v>1042</v>
      </c>
      <c r="P506" s="19" t="s">
        <v>141</v>
      </c>
      <c r="Q506" s="19" t="s">
        <v>162</v>
      </c>
      <c r="R506" s="19" t="s">
        <v>215</v>
      </c>
      <c r="S506" s="30" t="s">
        <v>1491</v>
      </c>
      <c r="V506" s="30"/>
      <c r="Y506" s="30"/>
      <c r="AB506" s="30"/>
    </row>
    <row r="507" spans="1:79" x14ac:dyDescent="0.2">
      <c r="A507" s="21" t="s">
        <v>156</v>
      </c>
      <c r="B507" s="21" t="s">
        <v>583</v>
      </c>
      <c r="C507" s="141" t="s">
        <v>141</v>
      </c>
      <c r="D507" s="19" t="s">
        <v>1492</v>
      </c>
      <c r="E507" s="20">
        <v>34856</v>
      </c>
      <c r="F507" s="19" t="s">
        <v>362</v>
      </c>
      <c r="G507" s="19" t="s">
        <v>362</v>
      </c>
      <c r="H507" s="21"/>
      <c r="I507" s="21"/>
      <c r="J507" s="18"/>
      <c r="K507" t="s">
        <v>168</v>
      </c>
      <c r="L507" t="s">
        <v>891</v>
      </c>
      <c r="M507" s="21" t="s">
        <v>156</v>
      </c>
      <c r="N507" s="21" t="s">
        <v>170</v>
      </c>
      <c r="O507" s="21" t="s">
        <v>164</v>
      </c>
      <c r="P507" s="19" t="s">
        <v>141</v>
      </c>
      <c r="Q507" s="19" t="s">
        <v>165</v>
      </c>
      <c r="R507" s="19" t="s">
        <v>175</v>
      </c>
      <c r="S507" s="19" t="s">
        <v>1493</v>
      </c>
      <c r="T507" s="19" t="s">
        <v>168</v>
      </c>
      <c r="U507" s="19" t="s">
        <v>170</v>
      </c>
      <c r="V507" s="19" t="s">
        <v>183</v>
      </c>
      <c r="W507" s="19" t="s">
        <v>162</v>
      </c>
      <c r="X507" s="19" t="s">
        <v>170</v>
      </c>
      <c r="Y507" s="19" t="s">
        <v>1494</v>
      </c>
      <c r="Z507" s="19">
        <v>0</v>
      </c>
      <c r="AA507" s="19">
        <v>0</v>
      </c>
      <c r="AB507" s="19">
        <v>0</v>
      </c>
      <c r="AC507" s="19"/>
      <c r="AD507" s="19"/>
      <c r="AE507" s="19"/>
      <c r="AF507" s="19">
        <v>0</v>
      </c>
      <c r="AG507" s="19">
        <v>0</v>
      </c>
      <c r="AH507" s="19">
        <v>0</v>
      </c>
      <c r="AI507" s="19">
        <v>0</v>
      </c>
      <c r="AJ507" s="19">
        <v>0</v>
      </c>
      <c r="AK507" s="19">
        <v>0</v>
      </c>
      <c r="AL507" s="19">
        <v>0</v>
      </c>
      <c r="AM507" s="19">
        <v>0</v>
      </c>
      <c r="AN507" s="19">
        <v>0</v>
      </c>
      <c r="AO507" s="19">
        <v>0</v>
      </c>
      <c r="AP507" s="19">
        <v>0</v>
      </c>
      <c r="AQ507" s="19">
        <v>0</v>
      </c>
      <c r="AR507" s="19">
        <v>0</v>
      </c>
      <c r="AS507" s="19">
        <v>0</v>
      </c>
      <c r="AT507" s="19">
        <v>0</v>
      </c>
      <c r="AU507" s="19">
        <v>0</v>
      </c>
      <c r="AV507" s="19">
        <v>0</v>
      </c>
      <c r="AW507" s="19">
        <v>0</v>
      </c>
      <c r="AX507" s="19"/>
      <c r="AY507" s="19"/>
      <c r="AZ507" s="19"/>
      <c r="BA507" s="19"/>
      <c r="BB507" s="19"/>
      <c r="BC507" s="19"/>
      <c r="BD507" s="19"/>
      <c r="BE507" s="19"/>
      <c r="BF507" s="19"/>
      <c r="BG507" s="19"/>
      <c r="BH507" s="19"/>
      <c r="BI507" s="19"/>
      <c r="BJ507" s="19"/>
      <c r="BK507" s="19"/>
      <c r="BL507" s="19"/>
    </row>
    <row r="508" spans="1:79" s="19" customFormat="1" x14ac:dyDescent="0.2">
      <c r="C508" s="141"/>
      <c r="E508" s="39"/>
      <c r="J508" s="18"/>
      <c r="L508"/>
    </row>
    <row r="509" spans="1:79" ht="12.75" customHeight="1" x14ac:dyDescent="0.2">
      <c r="A509" s="21" t="s">
        <v>194</v>
      </c>
      <c r="B509" s="21" t="s">
        <v>123</v>
      </c>
      <c r="C509" s="141" t="s">
        <v>201</v>
      </c>
      <c r="D509" s="19" t="s">
        <v>1495</v>
      </c>
      <c r="E509" s="20">
        <v>34346</v>
      </c>
      <c r="F509" s="19" t="s">
        <v>1496</v>
      </c>
      <c r="G509" s="19" t="s">
        <v>1497</v>
      </c>
      <c r="H509" s="21" t="s">
        <v>194</v>
      </c>
      <c r="I509" s="21" t="s">
        <v>154</v>
      </c>
      <c r="J509" s="18" t="s">
        <v>201</v>
      </c>
      <c r="K509" s="26" t="s">
        <v>194</v>
      </c>
      <c r="L509" s="26" t="s">
        <v>233</v>
      </c>
      <c r="M509" s="21" t="s">
        <v>194</v>
      </c>
      <c r="N509" s="21" t="s">
        <v>207</v>
      </c>
      <c r="O509" s="21" t="s">
        <v>201</v>
      </c>
      <c r="P509" s="19" t="s">
        <v>228</v>
      </c>
      <c r="Q509" s="19" t="s">
        <v>194</v>
      </c>
      <c r="R509" s="19" t="s">
        <v>213</v>
      </c>
      <c r="S509" s="19" t="s">
        <v>1213</v>
      </c>
      <c r="T509" s="19" t="s">
        <v>194</v>
      </c>
      <c r="U509" s="19" t="s">
        <v>207</v>
      </c>
      <c r="V509" s="19" t="s">
        <v>249</v>
      </c>
      <c r="W509" s="19" t="s">
        <v>712</v>
      </c>
      <c r="X509" s="19" t="s">
        <v>207</v>
      </c>
      <c r="Y509" s="19" t="s">
        <v>542</v>
      </c>
      <c r="Z509" s="19">
        <v>0</v>
      </c>
      <c r="AA509" s="19">
        <v>0</v>
      </c>
      <c r="AB509" s="19">
        <v>0</v>
      </c>
      <c r="AC509" s="19">
        <v>0</v>
      </c>
      <c r="AD509" s="19">
        <v>0</v>
      </c>
      <c r="AE509" s="19">
        <v>0</v>
      </c>
      <c r="AF509" s="19">
        <v>0</v>
      </c>
      <c r="AG509" s="19">
        <v>0</v>
      </c>
      <c r="AH509" s="19">
        <v>0</v>
      </c>
      <c r="AI509" s="19">
        <v>0</v>
      </c>
      <c r="AJ509" s="19">
        <v>0</v>
      </c>
      <c r="AK509" s="19">
        <v>0</v>
      </c>
      <c r="AL509" s="19">
        <v>0</v>
      </c>
      <c r="AM509" s="19">
        <v>0</v>
      </c>
      <c r="AN509" s="19">
        <v>0</v>
      </c>
      <c r="AO509" s="19">
        <v>0</v>
      </c>
      <c r="AP509" s="19">
        <v>0</v>
      </c>
      <c r="AQ509" s="19">
        <v>0</v>
      </c>
      <c r="AR509" s="19">
        <v>0</v>
      </c>
      <c r="AS509" s="19">
        <v>0</v>
      </c>
      <c r="AT509" s="19">
        <v>0</v>
      </c>
      <c r="AU509" s="19">
        <v>0</v>
      </c>
      <c r="AV509" s="19">
        <v>0</v>
      </c>
      <c r="AW509" s="19">
        <v>0</v>
      </c>
      <c r="AX509" s="19"/>
      <c r="AY509" s="19"/>
      <c r="AZ509" s="19"/>
      <c r="BA509" s="19"/>
      <c r="BB509" s="19"/>
      <c r="BC509" s="19"/>
      <c r="BD509" s="19"/>
      <c r="BE509" s="19"/>
      <c r="BF509" s="19"/>
      <c r="BG509" s="19"/>
      <c r="BH509" s="19"/>
      <c r="BI509" s="19"/>
      <c r="BJ509" s="19"/>
      <c r="BK509" s="19"/>
      <c r="BL509" s="19"/>
    </row>
    <row r="510" spans="1:79" x14ac:dyDescent="0.2">
      <c r="A510" s="19" t="s">
        <v>202</v>
      </c>
      <c r="B510" s="19" t="s">
        <v>105</v>
      </c>
      <c r="C510" s="142" t="s">
        <v>201</v>
      </c>
      <c r="D510" s="19" t="s">
        <v>1507</v>
      </c>
      <c r="E510" s="27">
        <v>35642</v>
      </c>
      <c r="F510" s="28" t="s">
        <v>482</v>
      </c>
      <c r="G510" s="30" t="s">
        <v>237</v>
      </c>
      <c r="H510" s="19" t="s">
        <v>202</v>
      </c>
      <c r="I510" s="19" t="s">
        <v>109</v>
      </c>
      <c r="J510" s="18" t="s">
        <v>203</v>
      </c>
      <c r="K510" s="26" t="s">
        <v>555</v>
      </c>
      <c r="L510" s="26" t="s">
        <v>266</v>
      </c>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c r="AP510" s="19"/>
      <c r="AQ510" s="19"/>
      <c r="AR510" s="19"/>
      <c r="AS510" s="19"/>
      <c r="AT510" s="19"/>
      <c r="AU510" s="19"/>
      <c r="AV510" s="19"/>
      <c r="AW510" s="19"/>
      <c r="AX510" s="19"/>
      <c r="AY510" s="19"/>
      <c r="AZ510" s="19"/>
      <c r="BA510" s="19"/>
      <c r="BB510" s="19"/>
      <c r="BC510" s="19"/>
      <c r="BD510" s="19"/>
      <c r="BE510" s="19"/>
      <c r="BF510" s="19"/>
      <c r="BG510" s="19"/>
      <c r="BH510" s="19"/>
      <c r="BI510" s="19"/>
      <c r="BJ510" s="19"/>
      <c r="BK510" s="19"/>
      <c r="BL510" s="19"/>
      <c r="BM510" s="19"/>
      <c r="BN510" s="19"/>
      <c r="BO510" s="19"/>
      <c r="BP510" s="19"/>
      <c r="BQ510" s="19"/>
      <c r="BR510" s="19"/>
      <c r="BS510" s="19"/>
      <c r="BT510" s="19"/>
      <c r="BU510" s="19"/>
      <c r="BV510" s="19"/>
      <c r="BW510" s="19"/>
      <c r="BX510" s="19"/>
      <c r="BY510" s="19"/>
      <c r="BZ510" s="19"/>
      <c r="CA510" s="19"/>
    </row>
    <row r="511" spans="1:79" s="19" customFormat="1" ht="12.75" customHeight="1" x14ac:dyDescent="0.2">
      <c r="A511" s="21" t="s">
        <v>557</v>
      </c>
      <c r="B511" s="21" t="s">
        <v>227</v>
      </c>
      <c r="C511" s="141" t="s">
        <v>1506</v>
      </c>
      <c r="D511" s="22" t="s">
        <v>1514</v>
      </c>
      <c r="E511" s="23">
        <v>35575</v>
      </c>
      <c r="F511" s="24" t="s">
        <v>136</v>
      </c>
      <c r="G511" s="22" t="s">
        <v>1515</v>
      </c>
      <c r="H511" s="21" t="s">
        <v>533</v>
      </c>
      <c r="I511" s="21" t="s">
        <v>200</v>
      </c>
      <c r="J511" s="18" t="s">
        <v>913</v>
      </c>
      <c r="K511" s="26" t="s">
        <v>905</v>
      </c>
      <c r="L511" s="26" t="s">
        <v>241</v>
      </c>
      <c r="M511" s="21" t="s">
        <v>258</v>
      </c>
      <c r="N511" s="21" t="s">
        <v>105</v>
      </c>
      <c r="O511" s="21" t="s">
        <v>266</v>
      </c>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Y511" s="25"/>
      <c r="BZ511" s="25"/>
      <c r="CA511" s="25"/>
    </row>
    <row r="512" spans="1:79" s="25" customFormat="1" x14ac:dyDescent="0.2">
      <c r="A512" s="31" t="s">
        <v>258</v>
      </c>
      <c r="B512" s="32" t="s">
        <v>215</v>
      </c>
      <c r="C512" s="142" t="s">
        <v>266</v>
      </c>
      <c r="D512" s="19" t="s">
        <v>1501</v>
      </c>
      <c r="E512" s="27">
        <v>36544</v>
      </c>
      <c r="F512" s="28" t="s">
        <v>268</v>
      </c>
      <c r="G512" s="28" t="s">
        <v>268</v>
      </c>
      <c r="H512" s="31" t="s">
        <v>1502</v>
      </c>
      <c r="I512" s="32" t="s">
        <v>220</v>
      </c>
      <c r="J512" s="18" t="s">
        <v>264</v>
      </c>
      <c r="K512" s="26" t="s">
        <v>226</v>
      </c>
      <c r="L512" s="26" t="s">
        <v>203</v>
      </c>
      <c r="M512" s="33"/>
      <c r="N512" s="33"/>
      <c r="O512" s="33"/>
      <c r="BM512" s="19"/>
      <c r="BN512" s="19"/>
      <c r="BO512" s="19"/>
      <c r="BP512" s="19"/>
      <c r="BQ512" s="19"/>
      <c r="BR512" s="19"/>
      <c r="BS512" s="19"/>
      <c r="BT512" s="19"/>
      <c r="BU512" s="19"/>
      <c r="BV512" s="19"/>
      <c r="BW512" s="19"/>
      <c r="BX512" s="19"/>
      <c r="BY512" s="19"/>
      <c r="BZ512" s="19"/>
      <c r="CA512" s="19"/>
    </row>
    <row r="513" spans="1:79" s="19" customFormat="1" x14ac:dyDescent="0.2">
      <c r="A513" s="21" t="s">
        <v>258</v>
      </c>
      <c r="B513" s="21" t="s">
        <v>324</v>
      </c>
      <c r="C513" s="141" t="s">
        <v>266</v>
      </c>
      <c r="D513" s="26" t="s">
        <v>1512</v>
      </c>
      <c r="E513" s="27">
        <v>35075</v>
      </c>
      <c r="F513" s="26" t="s">
        <v>121</v>
      </c>
      <c r="G513" s="26" t="s">
        <v>1362</v>
      </c>
      <c r="H513" s="21" t="s">
        <v>533</v>
      </c>
      <c r="I513" s="21" t="s">
        <v>101</v>
      </c>
      <c r="J513" s="18" t="s">
        <v>546</v>
      </c>
      <c r="K513" s="26" t="s">
        <v>238</v>
      </c>
      <c r="L513" s="26" t="s">
        <v>558</v>
      </c>
      <c r="M513" s="21" t="s">
        <v>905</v>
      </c>
      <c r="N513" s="21" t="s">
        <v>227</v>
      </c>
      <c r="O513" s="21" t="s">
        <v>241</v>
      </c>
      <c r="P513" s="26" t="s">
        <v>1068</v>
      </c>
      <c r="Q513" s="27"/>
      <c r="R513" s="27"/>
      <c r="S513" s="27"/>
      <c r="T513" s="27"/>
      <c r="U513" s="29"/>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row>
    <row r="514" spans="1:79" s="25" customFormat="1" x14ac:dyDescent="0.2">
      <c r="A514" s="21" t="s">
        <v>557</v>
      </c>
      <c r="B514" s="21" t="s">
        <v>95</v>
      </c>
      <c r="C514" s="141" t="s">
        <v>558</v>
      </c>
      <c r="D514" s="19" t="s">
        <v>1508</v>
      </c>
      <c r="E514" s="20">
        <v>34684</v>
      </c>
      <c r="F514" s="19" t="s">
        <v>244</v>
      </c>
      <c r="G514" s="19" t="s">
        <v>1509</v>
      </c>
      <c r="H514" s="21" t="s">
        <v>710</v>
      </c>
      <c r="I514" s="21" t="s">
        <v>327</v>
      </c>
      <c r="J514" s="18" t="s">
        <v>539</v>
      </c>
      <c r="K514" s="26" t="s">
        <v>905</v>
      </c>
      <c r="L514" s="26" t="s">
        <v>241</v>
      </c>
      <c r="M514" s="21" t="s">
        <v>905</v>
      </c>
      <c r="N514" s="21" t="s">
        <v>192</v>
      </c>
      <c r="O514" s="21" t="s">
        <v>241</v>
      </c>
      <c r="P514" s="19" t="s">
        <v>1510</v>
      </c>
      <c r="Q514" s="19" t="s">
        <v>219</v>
      </c>
      <c r="R514" s="19" t="s">
        <v>95</v>
      </c>
      <c r="S514" s="19" t="s">
        <v>1511</v>
      </c>
      <c r="T514" s="19" t="s">
        <v>258</v>
      </c>
      <c r="U514" s="19" t="s">
        <v>95</v>
      </c>
      <c r="V514" s="19" t="s">
        <v>266</v>
      </c>
      <c r="W514" s="19"/>
      <c r="X514" s="19"/>
      <c r="Y514" s="19"/>
      <c r="Z514" s="19"/>
      <c r="AA514" s="19"/>
      <c r="AB514" s="19"/>
      <c r="AC514" s="19"/>
      <c r="AD514" s="19"/>
      <c r="AE514" s="19"/>
      <c r="AF514" s="19"/>
      <c r="AG514" s="19"/>
      <c r="AH514" s="19"/>
      <c r="AI514" s="19"/>
      <c r="AJ514" s="19"/>
      <c r="AK514" s="19"/>
      <c r="AL514" s="19"/>
      <c r="AM514" s="19"/>
      <c r="AN514" s="19"/>
      <c r="AO514" s="19"/>
      <c r="AP514" s="19"/>
      <c r="AQ514" s="19"/>
      <c r="AR514" s="19"/>
      <c r="AS514" s="19"/>
      <c r="AT514" s="19"/>
      <c r="AU514" s="19"/>
      <c r="AV514" s="19"/>
      <c r="AW514" s="19"/>
      <c r="AX514" s="19"/>
      <c r="AY514" s="19"/>
      <c r="AZ514" s="19"/>
      <c r="BA514" s="19"/>
      <c r="BB514" s="19"/>
      <c r="BC514" s="19"/>
      <c r="BD514" s="19"/>
      <c r="BE514" s="19"/>
      <c r="BF514" s="19"/>
      <c r="BG514" s="19"/>
      <c r="BH514" s="19"/>
      <c r="BI514" s="19"/>
      <c r="BJ514" s="19"/>
      <c r="BK514" s="19"/>
      <c r="BL514" s="19"/>
    </row>
    <row r="515" spans="1:79" s="19" customFormat="1" x14ac:dyDescent="0.2">
      <c r="A515" s="21" t="s">
        <v>258</v>
      </c>
      <c r="B515" s="21" t="s">
        <v>128</v>
      </c>
      <c r="C515" s="141" t="s">
        <v>241</v>
      </c>
      <c r="D515" s="19" t="s">
        <v>1503</v>
      </c>
      <c r="E515" s="20">
        <v>34180</v>
      </c>
      <c r="F515" s="19" t="s">
        <v>423</v>
      </c>
      <c r="G515" s="19" t="s">
        <v>1081</v>
      </c>
      <c r="H515" s="21" t="s">
        <v>226</v>
      </c>
      <c r="I515" s="21" t="s">
        <v>479</v>
      </c>
      <c r="J515" s="18" t="s">
        <v>248</v>
      </c>
      <c r="K515" s="26" t="s">
        <v>202</v>
      </c>
      <c r="L515" s="26" t="s">
        <v>240</v>
      </c>
      <c r="M515" s="21" t="s">
        <v>265</v>
      </c>
      <c r="N515" s="21" t="s">
        <v>454</v>
      </c>
      <c r="O515" s="21" t="s">
        <v>241</v>
      </c>
      <c r="P515" s="19" t="s">
        <v>224</v>
      </c>
      <c r="Q515" s="19" t="s">
        <v>710</v>
      </c>
      <c r="R515" s="19" t="s">
        <v>368</v>
      </c>
      <c r="S515" s="19" t="s">
        <v>1504</v>
      </c>
      <c r="T515" s="19" t="s">
        <v>1505</v>
      </c>
      <c r="U515" s="19" t="s">
        <v>185</v>
      </c>
      <c r="V515" s="19" t="s">
        <v>1506</v>
      </c>
      <c r="W515" s="19" t="s">
        <v>265</v>
      </c>
      <c r="X515" s="19" t="s">
        <v>185</v>
      </c>
      <c r="Y515" s="19" t="s">
        <v>241</v>
      </c>
      <c r="Z515" s="19" t="s">
        <v>258</v>
      </c>
      <c r="AA515" s="19" t="s">
        <v>185</v>
      </c>
      <c r="AB515" s="19" t="s">
        <v>241</v>
      </c>
      <c r="AF515" s="19">
        <v>0</v>
      </c>
      <c r="AG515" s="19">
        <v>0</v>
      </c>
      <c r="AH515" s="19">
        <v>0</v>
      </c>
      <c r="AI515" s="19">
        <v>0</v>
      </c>
      <c r="AJ515" s="19">
        <v>0</v>
      </c>
      <c r="AK515" s="19">
        <v>0</v>
      </c>
      <c r="AL515" s="19">
        <v>0</v>
      </c>
      <c r="AM515" s="19">
        <v>0</v>
      </c>
      <c r="AN515" s="19">
        <v>0</v>
      </c>
      <c r="AO515" s="19">
        <v>0</v>
      </c>
      <c r="AP515" s="19">
        <v>0</v>
      </c>
      <c r="AQ515" s="19">
        <v>0</v>
      </c>
      <c r="AR515" s="19">
        <v>0</v>
      </c>
      <c r="AS515" s="19">
        <v>0</v>
      </c>
      <c r="AT515" s="19">
        <v>0</v>
      </c>
      <c r="AU515" s="19">
        <v>0</v>
      </c>
      <c r="AV515" s="19">
        <v>0</v>
      </c>
      <c r="AW515" s="19">
        <v>0</v>
      </c>
      <c r="BM515" s="25"/>
      <c r="BN515" s="25"/>
      <c r="BO515" s="25"/>
      <c r="BP515" s="25"/>
      <c r="BQ515" s="25"/>
      <c r="BR515" s="25"/>
      <c r="BS515" s="25"/>
      <c r="BT515" s="25"/>
      <c r="BU515" s="25"/>
      <c r="BV515" s="25"/>
      <c r="BW515" s="25"/>
      <c r="BX515" s="25"/>
      <c r="BY515" s="25"/>
      <c r="BZ515" s="25"/>
      <c r="CA515" s="25"/>
    </row>
    <row r="516" spans="1:79" s="19" customFormat="1" x14ac:dyDescent="0.2">
      <c r="A516" s="31" t="s">
        <v>238</v>
      </c>
      <c r="B516" s="32" t="s">
        <v>396</v>
      </c>
      <c r="C516" s="142" t="s">
        <v>241</v>
      </c>
      <c r="D516" s="19" t="s">
        <v>1513</v>
      </c>
      <c r="E516" s="27">
        <v>36809</v>
      </c>
      <c r="F516" s="28" t="s">
        <v>98</v>
      </c>
      <c r="G516" s="28" t="s">
        <v>98</v>
      </c>
      <c r="H516" s="31" t="s">
        <v>274</v>
      </c>
      <c r="I516" s="32" t="s">
        <v>395</v>
      </c>
      <c r="J516" s="18" t="s">
        <v>266</v>
      </c>
      <c r="K516" s="26" t="s">
        <v>202</v>
      </c>
      <c r="L516" s="26" t="s">
        <v>266</v>
      </c>
      <c r="M516" s="33"/>
      <c r="N516" s="33"/>
      <c r="O516" s="33"/>
    </row>
    <row r="517" spans="1:79" s="25" customFormat="1" x14ac:dyDescent="0.2">
      <c r="A517" s="21" t="s">
        <v>238</v>
      </c>
      <c r="B517" s="21" t="s">
        <v>306</v>
      </c>
      <c r="C517" s="141" t="s">
        <v>241</v>
      </c>
      <c r="D517" s="19" t="s">
        <v>1516</v>
      </c>
      <c r="E517" s="20">
        <v>35650</v>
      </c>
      <c r="F517" s="19" t="s">
        <v>361</v>
      </c>
      <c r="G517" s="19" t="s">
        <v>244</v>
      </c>
      <c r="H517" s="21"/>
      <c r="I517" s="21"/>
      <c r="J517" s="18"/>
      <c r="K517" t="s">
        <v>905</v>
      </c>
      <c r="L517" t="s">
        <v>1363</v>
      </c>
      <c r="M517" s="21" t="s">
        <v>222</v>
      </c>
      <c r="N517" s="21" t="s">
        <v>177</v>
      </c>
      <c r="O517" s="21" t="s">
        <v>1517</v>
      </c>
      <c r="P517" s="19" t="s">
        <v>1058</v>
      </c>
      <c r="Q517" s="19" t="s">
        <v>194</v>
      </c>
      <c r="R517" s="19" t="s">
        <v>181</v>
      </c>
      <c r="S517" s="19" t="s">
        <v>1493</v>
      </c>
      <c r="T517" s="19" t="s">
        <v>238</v>
      </c>
      <c r="U517" s="19" t="s">
        <v>177</v>
      </c>
      <c r="V517" s="19" t="s">
        <v>161</v>
      </c>
      <c r="W517" s="19" t="s">
        <v>555</v>
      </c>
      <c r="X517" s="19" t="s">
        <v>177</v>
      </c>
      <c r="Y517" s="19" t="s">
        <v>163</v>
      </c>
      <c r="Z517" s="19">
        <v>0</v>
      </c>
      <c r="AA517" s="19">
        <v>0</v>
      </c>
      <c r="AB517" s="19">
        <v>0</v>
      </c>
      <c r="AC517" s="19"/>
      <c r="AD517" s="19"/>
      <c r="AE517" s="19"/>
      <c r="AF517" s="19">
        <v>0</v>
      </c>
      <c r="AG517" s="19">
        <v>0</v>
      </c>
      <c r="AH517" s="19">
        <v>0</v>
      </c>
      <c r="AI517" s="19">
        <v>0</v>
      </c>
      <c r="AJ517" s="19">
        <v>0</v>
      </c>
      <c r="AK517" s="19">
        <v>0</v>
      </c>
      <c r="AL517" s="19">
        <v>0</v>
      </c>
      <c r="AM517" s="19">
        <v>0</v>
      </c>
      <c r="AN517" s="19">
        <v>0</v>
      </c>
      <c r="AO517" s="19">
        <v>0</v>
      </c>
      <c r="AP517" s="19">
        <v>0</v>
      </c>
      <c r="AQ517" s="19">
        <v>0</v>
      </c>
      <c r="AR517" s="19">
        <v>0</v>
      </c>
      <c r="AS517" s="19">
        <v>0</v>
      </c>
      <c r="AT517" s="19">
        <v>0</v>
      </c>
      <c r="AU517" s="19">
        <v>0</v>
      </c>
      <c r="AV517" s="19">
        <v>0</v>
      </c>
      <c r="AW517" s="19">
        <v>0</v>
      </c>
      <c r="AX517" s="19"/>
      <c r="AY517" s="19"/>
      <c r="AZ517" s="19"/>
      <c r="BA517" s="19"/>
      <c r="BB517" s="19"/>
      <c r="BC517" s="19"/>
      <c r="BD517" s="19"/>
      <c r="BE517" s="19"/>
      <c r="BF517" s="19"/>
      <c r="BG517" s="19"/>
      <c r="BH517" s="19"/>
      <c r="BI517" s="19"/>
      <c r="BJ517" s="19"/>
      <c r="BK517" s="19"/>
      <c r="BL517" s="19"/>
      <c r="BM517" s="19"/>
      <c r="BN517" s="19"/>
      <c r="BO517" s="19"/>
      <c r="BP517" s="19"/>
      <c r="BQ517" s="19"/>
      <c r="BR517" s="19"/>
      <c r="BS517" s="19"/>
      <c r="BT517" s="19"/>
      <c r="BU517" s="19"/>
      <c r="BV517" s="19"/>
      <c r="BW517" s="19"/>
      <c r="BX517" s="19"/>
      <c r="BY517" s="19"/>
      <c r="BZ517" s="19"/>
      <c r="CA517" s="19"/>
    </row>
    <row r="518" spans="1:79" s="19" customFormat="1" ht="12.75" customHeight="1" x14ac:dyDescent="0.2">
      <c r="A518" s="33"/>
      <c r="B518" s="33"/>
      <c r="C518" s="141"/>
      <c r="D518" t="s">
        <v>1498</v>
      </c>
      <c r="E518" s="40">
        <v>37680</v>
      </c>
      <c r="F518" t="s">
        <v>1499</v>
      </c>
      <c r="G518" s="19" t="s">
        <v>1500</v>
      </c>
      <c r="H518" s="33" t="s">
        <v>194</v>
      </c>
      <c r="I518" s="33" t="s">
        <v>246</v>
      </c>
      <c r="J518" s="18" t="s">
        <v>201</v>
      </c>
      <c r="K518" t="str">
        <f>IF(ISBLANK(VLOOKUP(TRIM(D518),ALL_SOMIFA!$A$1:$V$2721,8,FALSE)),"",IF(ISERROR(VLOOKUP(TRIM(D518),ALL_SOMIFA!$A$1:$V$2721,8,FALSE))," ",VLOOKUP(TRIM(D518),ALL_SOMIFA!$A$1:$V$2721,8,FALSE)))</f>
        <v xml:space="preserve"> </v>
      </c>
      <c r="L518" t="str">
        <f>IF(ISBLANK(VLOOKUP(TRIM(D518),ALL_SOMIFA!$A$1:$V$2721,9,FALSE)),"",IF(ISERROR(VLOOKUP(TRIM(D518),ALL_SOMIFA!$A$1:$V$2721,9,FALSE))," ",VLOOKUP(TRIM(D518),ALL_SOMIFA!$A$1:$V$2721,9,FALSE)))</f>
        <v xml:space="preserve"> </v>
      </c>
      <c r="M518" s="33" t="str">
        <f>IF(ISBLANK(VLOOKUP(TRIM(D518),ALL_SOMIFA!$A$1:$V$2721,10,FALSE)),"",IF(ISERROR(VLOOKUP(TRIM(D518),ALL_SOMIFA!$A$1:$V$2721,10,FALSE))," ",VLOOKUP(TRIM(D518),ALL_SOMIFA!$A$1:$V$2721,10,FALSE)))</f>
        <v xml:space="preserve"> </v>
      </c>
      <c r="N518" s="33" t="str">
        <f>IF(ISBLANK(VLOOKUP(TRIM(D518),ALL_SOMIFA!$A$1:$V$2721,11,FALSE)),"",IF(ISERROR(VLOOKUP(TRIM(D518),ALL_SOMIFA!$A$1:$V$2721,11,FALSE))," ",VLOOKUP(TRIM(D518),ALL_SOMIFA!$A$1:$V$2721,11,FALSE)))</f>
        <v xml:space="preserve"> </v>
      </c>
      <c r="O518" s="33" t="str">
        <f>IF(ISBLANK(VLOOKUP(TRIM(D518),ALL_SOMIFA!$A$1:$V$2721,12,FALSE)),"",IF(ISERROR(VLOOKUP(TRIM(D518),ALL_SOMIFA!$A$1:$V$2721,12,FALSE))," ",VLOOKUP(TRIM(D518),ALL_SOMIFA!$A$1:$V$2721,12,FALSE)))</f>
        <v xml:space="preserve"> </v>
      </c>
      <c r="P518" t="str">
        <f>IF(ISBLANK(VLOOKUP(TRIM(D518),ALL_SOMIFA!$A$1:$V$2721,13,FALSE)),"",IF(ISERROR(VLOOKUP(TRIM(D518),ALL_SOMIFA!$A$1:$V$2721,13,FALSE))," ",VLOOKUP(TRIM(D518),ALL_SOMIFA!$A$1:$V$2721,13,FALSE)))</f>
        <v xml:space="preserve"> </v>
      </c>
      <c r="Q518" t="str">
        <f>IF(ISBLANK(VLOOKUP(TRIM(D518),ALL_SOMIFA!$A$1:$V$2721,14,FALSE)),"",IF(ISERROR(VLOOKUP(TRIM(D518),ALL_SOMIFA!$A$1:$V$2721,14,FALSE))," ",VLOOKUP(TRIM(D518),ALL_SOMIFA!$A$1:$V$2721,14,FALSE)))</f>
        <v xml:space="preserve"> </v>
      </c>
      <c r="R518" t="str">
        <f>IF(ISBLANK(VLOOKUP(TRIM(D518),ALL_SOMIFA!$A$1:$V$2721,15,FALSE)),"",IF(ISERROR(VLOOKUP(TRIM(D518),ALL_SOMIFA!$A$1:$V$2721,15,FALSE))," ",VLOOKUP(TRIM(D518),ALL_SOMIFA!$A$1:$V$2721,15,FALSE)))</f>
        <v xml:space="preserve"> </v>
      </c>
      <c r="S518" t="str">
        <f>IF(ISBLANK(VLOOKUP(TRIM(D518),ALL_SOMIFA!$A$1:$V$2721,16,FALSE)),"",IF(ISERROR(VLOOKUP(TRIM(D518),ALL_SOMIFA!$A$1:$V$2721,16,FALSE))," ",VLOOKUP(TRIM(D518),ALL_SOMIFA!$A$1:$V$2721,16,FALSE)))</f>
        <v xml:space="preserve"> </v>
      </c>
      <c r="T518" t="str">
        <f>IF(ISBLANK(VLOOKUP(TRIM(D518),ALL_SOMIFA!$A$1:$V$2721,17,FALSE)),"",IF(ISERROR(VLOOKUP(TRIM(D518),ALL_SOMIFA!$A$1:$V$2721,17,FALSE))," ",VLOOKUP(TRIM(D518),ALL_SOMIFA!$A$1:$V$2721,17,FALSE)))</f>
        <v xml:space="preserve"> </v>
      </c>
      <c r="U518" t="str">
        <f>IF(ISBLANK(VLOOKUP(TRIM(D518),ALL_SOMIFA!$A$1:$V$2721,18,FALSE)),"",IF(ISERROR(VLOOKUP(TRIM(D518),ALL_SOMIFA!$A$1:$V$2721,18,FALSE))," ",VLOOKUP(TRIM(D518),ALL_SOMIFA!$A$1:$V$2721,18,FALSE)))</f>
        <v xml:space="preserve"> </v>
      </c>
      <c r="V518" t="str">
        <f>IF(ISBLANK(VLOOKUP(TRIM(D518),ALL_SOMIFA!$A$1:$V$2721,19,FALSE)),"",IF(ISERROR(VLOOKUP(TRIM(D518),ALL_SOMIFA!$A$1:$V$2721,19,FALSE))," ",VLOOKUP(TRIM(D518),ALL_SOMIFA!$A$1:$V$2721,19,FALSE)))</f>
        <v xml:space="preserve"> </v>
      </c>
      <c r="W518" t="str">
        <f>IF(ISBLANK(VLOOKUP(TRIM(D518),ALL_SOMIFA!$A$1:$V$2721,20,FALSE)),"",IF(ISERROR(VLOOKUP(TRIM(D518),ALL_SOMIFA!$A$1:$V$2721,20,FALSE))," ",VLOOKUP(TRIM(D518),ALL_SOMIFA!$A$1:$V$2721,20,FALSE)))</f>
        <v xml:space="preserve"> </v>
      </c>
      <c r="X518" t="str">
        <f>IF(ISBLANK(VLOOKUP(TRIM(D518),ALL_SOMIFA!$A$1:$V$2721,21,FALSE)),"",IF(ISERROR(VLOOKUP(TRIM(D518),ALL_SOMIFA!$A$1:$V$2721,21,FALSE))," ",VLOOKUP(TRIM(D518),ALL_SOMIFA!$A$1:$V$2721,21,FALSE)))</f>
        <v xml:space="preserve"> </v>
      </c>
      <c r="Y518" t="str">
        <f>IF(ISBLANK(VLOOKUP(TRIM(D518),ALL_SOMIFA!$A$1:$V$2721,22,FALSE)),"",IF(ISERROR(VLOOKUP(TRIM(D518),ALL_SOMIFA!$A$1:$V$2721,22,FALSE))," ",VLOOKUP(TRIM(D518),ALL_SOMIFA!$A$1:$V$2721,22,FALSE)))</f>
        <v xml:space="preserve"> </v>
      </c>
      <c r="Z518"/>
      <c r="AA518"/>
      <c r="AB518"/>
      <c r="AC518"/>
      <c r="AD518"/>
      <c r="AE518"/>
      <c r="AF518"/>
      <c r="AG518"/>
      <c r="AH518"/>
      <c r="AI518"/>
      <c r="AJ518"/>
      <c r="AK518"/>
      <c r="AL518"/>
      <c r="AM518"/>
      <c r="AN518"/>
      <c r="AO518"/>
      <c r="AP518"/>
      <c r="AQ518"/>
      <c r="AR518"/>
      <c r="AS518"/>
      <c r="AT518"/>
      <c r="AU518"/>
      <c r="AV518"/>
      <c r="AW518"/>
      <c r="AX518"/>
      <c r="AY518"/>
      <c r="AZ518"/>
      <c r="BA518"/>
      <c r="BB518"/>
      <c r="BC518"/>
      <c r="BD518"/>
      <c r="BE518"/>
      <c r="BF518"/>
      <c r="BG518"/>
      <c r="BH518"/>
      <c r="BI518"/>
      <c r="BJ518"/>
      <c r="BK518"/>
      <c r="BL518"/>
      <c r="BM518"/>
      <c r="BN518"/>
      <c r="BO518"/>
      <c r="BP518"/>
      <c r="BQ518"/>
      <c r="BR518"/>
      <c r="BS518"/>
      <c r="BT518"/>
      <c r="BU518"/>
      <c r="BV518"/>
      <c r="BW518"/>
      <c r="BX518"/>
      <c r="BY518"/>
      <c r="BZ518"/>
      <c r="CA518"/>
    </row>
    <row r="519" spans="1:79" s="19" customFormat="1" x14ac:dyDescent="0.2">
      <c r="C519" s="141"/>
      <c r="E519" s="39"/>
      <c r="J519" s="18"/>
      <c r="L519"/>
    </row>
    <row r="520" spans="1:79" s="19" customFormat="1" x14ac:dyDescent="0.2">
      <c r="A520" s="18" t="s">
        <v>288</v>
      </c>
      <c r="B520" s="18" t="s">
        <v>95</v>
      </c>
      <c r="C520" s="141" t="s">
        <v>201</v>
      </c>
      <c r="D520" s="22" t="s">
        <v>1528</v>
      </c>
      <c r="E520" s="23">
        <v>36537</v>
      </c>
      <c r="F520" s="24" t="s">
        <v>1529</v>
      </c>
      <c r="G520" s="22" t="s">
        <v>90</v>
      </c>
      <c r="H520" s="18" t="s">
        <v>288</v>
      </c>
      <c r="I520" s="18" t="s">
        <v>363</v>
      </c>
      <c r="J520" s="18" t="s">
        <v>754</v>
      </c>
      <c r="K520" s="26" t="s">
        <v>313</v>
      </c>
      <c r="L520" s="26" t="s">
        <v>196</v>
      </c>
      <c r="M520" s="18" t="s">
        <v>315</v>
      </c>
      <c r="N520" s="18" t="s">
        <v>95</v>
      </c>
      <c r="O520" s="18" t="s">
        <v>241</v>
      </c>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c r="BK520"/>
      <c r="BL520"/>
      <c r="BM520"/>
      <c r="BN520"/>
      <c r="BO520"/>
      <c r="BP520"/>
      <c r="BQ520"/>
      <c r="BR520"/>
      <c r="BS520"/>
      <c r="BT520"/>
      <c r="BU520"/>
      <c r="BV520"/>
      <c r="BW520"/>
      <c r="BX520"/>
      <c r="BY520"/>
      <c r="BZ520"/>
      <c r="CA520"/>
    </row>
    <row r="521" spans="1:79" x14ac:dyDescent="0.2">
      <c r="A521" s="21" t="s">
        <v>376</v>
      </c>
      <c r="B521" s="21" t="s">
        <v>134</v>
      </c>
      <c r="C521" s="141" t="s">
        <v>1554</v>
      </c>
      <c r="D521" s="19" t="s">
        <v>1555</v>
      </c>
      <c r="E521" s="20">
        <v>33925</v>
      </c>
      <c r="F521" s="19" t="s">
        <v>321</v>
      </c>
      <c r="G521" s="19" t="s">
        <v>919</v>
      </c>
      <c r="H521" s="21" t="s">
        <v>296</v>
      </c>
      <c r="I521" s="21" t="s">
        <v>181</v>
      </c>
      <c r="J521" s="18" t="s">
        <v>304</v>
      </c>
      <c r="K521" s="26" t="s">
        <v>379</v>
      </c>
      <c r="L521" s="26" t="s">
        <v>1556</v>
      </c>
      <c r="M521" s="21" t="s">
        <v>808</v>
      </c>
      <c r="N521" s="21" t="s">
        <v>185</v>
      </c>
      <c r="O521" s="21" t="s">
        <v>1557</v>
      </c>
      <c r="P521" s="19" t="s">
        <v>1105</v>
      </c>
      <c r="Q521" s="19" t="s">
        <v>279</v>
      </c>
      <c r="R521" s="19" t="s">
        <v>368</v>
      </c>
      <c r="S521" s="19" t="s">
        <v>1558</v>
      </c>
      <c r="T521" s="19" t="s">
        <v>279</v>
      </c>
      <c r="U521" s="19" t="s">
        <v>185</v>
      </c>
      <c r="V521" s="19" t="s">
        <v>1559</v>
      </c>
      <c r="W521" s="19" t="s">
        <v>808</v>
      </c>
      <c r="X521" s="19" t="s">
        <v>134</v>
      </c>
      <c r="Y521" s="19" t="s">
        <v>1560</v>
      </c>
      <c r="Z521" s="19" t="s">
        <v>279</v>
      </c>
      <c r="AA521" s="19" t="s">
        <v>134</v>
      </c>
      <c r="AB521" s="19" t="s">
        <v>817</v>
      </c>
      <c r="AC521" s="19" t="s">
        <v>279</v>
      </c>
      <c r="AD521" s="19" t="s">
        <v>134</v>
      </c>
      <c r="AE521" s="19" t="s">
        <v>804</v>
      </c>
      <c r="AF521" s="19" t="s">
        <v>379</v>
      </c>
      <c r="AG521" s="19" t="s">
        <v>134</v>
      </c>
      <c r="AH521" s="19" t="s">
        <v>613</v>
      </c>
      <c r="AI521" s="19" t="s">
        <v>379</v>
      </c>
      <c r="AJ521" s="19" t="s">
        <v>134</v>
      </c>
      <c r="AK521" s="19" t="s">
        <v>613</v>
      </c>
      <c r="AL521" s="19">
        <v>0</v>
      </c>
      <c r="AM521" s="19">
        <v>0</v>
      </c>
      <c r="AN521" s="19">
        <v>0</v>
      </c>
      <c r="AO521" s="19">
        <v>0</v>
      </c>
      <c r="AP521" s="19">
        <v>0</v>
      </c>
      <c r="AQ521" s="19">
        <v>0</v>
      </c>
      <c r="AR521" s="19">
        <v>0</v>
      </c>
      <c r="AS521" s="19">
        <v>0</v>
      </c>
      <c r="AT521" s="19">
        <v>0</v>
      </c>
      <c r="AU521" s="19">
        <v>0</v>
      </c>
      <c r="AV521" s="19">
        <v>0</v>
      </c>
      <c r="AW521" s="19">
        <v>0</v>
      </c>
      <c r="AX521" s="19"/>
      <c r="AY521" s="19"/>
      <c r="AZ521" s="19"/>
      <c r="BA521" s="19"/>
      <c r="BB521" s="19"/>
      <c r="BC521" s="19"/>
      <c r="BD521" s="19"/>
      <c r="BE521" s="19"/>
      <c r="BF521" s="19"/>
      <c r="BG521" s="19"/>
      <c r="BH521" s="19"/>
      <c r="BI521" s="19"/>
      <c r="BJ521" s="19"/>
      <c r="BK521" s="19"/>
      <c r="BL521" s="19"/>
      <c r="BM521" s="19"/>
      <c r="BN521" s="19"/>
      <c r="BO521" s="19"/>
      <c r="BP521" s="19"/>
      <c r="BQ521" s="19"/>
      <c r="BR521" s="19"/>
      <c r="BS521" s="19"/>
      <c r="BT521" s="19"/>
      <c r="BU521" s="19"/>
      <c r="BV521" s="19"/>
      <c r="BW521" s="19"/>
      <c r="BX521" s="19"/>
    </row>
    <row r="522" spans="1:79" s="19" customFormat="1" ht="12.75" customHeight="1" x14ac:dyDescent="0.2">
      <c r="A522" s="44" t="s">
        <v>288</v>
      </c>
      <c r="B522" s="44" t="s">
        <v>93</v>
      </c>
      <c r="C522" s="141" t="s">
        <v>247</v>
      </c>
      <c r="D522" s="26" t="s">
        <v>1532</v>
      </c>
      <c r="E522" s="27">
        <v>35253</v>
      </c>
      <c r="F522" s="26" t="s">
        <v>448</v>
      </c>
      <c r="G522" s="26" t="s">
        <v>554</v>
      </c>
      <c r="H522" s="44" t="s">
        <v>238</v>
      </c>
      <c r="I522" s="44" t="s">
        <v>84</v>
      </c>
      <c r="J522" s="18" t="s">
        <v>241</v>
      </c>
      <c r="K522" s="26" t="s">
        <v>298</v>
      </c>
      <c r="L522" s="26" t="s">
        <v>241</v>
      </c>
      <c r="M522" s="44" t="s">
        <v>315</v>
      </c>
      <c r="N522" s="44" t="s">
        <v>232</v>
      </c>
      <c r="O522" s="44" t="s">
        <v>754</v>
      </c>
      <c r="P522" s="26" t="s">
        <v>241</v>
      </c>
      <c r="Q522" s="27"/>
      <c r="R522" s="27"/>
      <c r="S522" s="27"/>
      <c r="T522" s="27"/>
      <c r="U522" s="29"/>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row>
    <row r="523" spans="1:79" x14ac:dyDescent="0.2">
      <c r="A523" s="44" t="s">
        <v>313</v>
      </c>
      <c r="B523" s="44" t="s">
        <v>128</v>
      </c>
      <c r="C523" s="141" t="s">
        <v>224</v>
      </c>
      <c r="D523" s="26" t="s">
        <v>1518</v>
      </c>
      <c r="E523" s="27">
        <v>35706</v>
      </c>
      <c r="F523" s="26" t="s">
        <v>677</v>
      </c>
      <c r="G523" s="26" t="s">
        <v>426</v>
      </c>
      <c r="H523" s="44" t="s">
        <v>194</v>
      </c>
      <c r="I523" s="44" t="s">
        <v>368</v>
      </c>
      <c r="J523" s="18" t="s">
        <v>233</v>
      </c>
      <c r="K523" s="26" t="s">
        <v>284</v>
      </c>
      <c r="L523" s="26" t="s">
        <v>247</v>
      </c>
      <c r="M523" s="44" t="s">
        <v>298</v>
      </c>
      <c r="N523" s="44" t="s">
        <v>185</v>
      </c>
      <c r="O523" s="44" t="s">
        <v>241</v>
      </c>
      <c r="P523" s="26" t="s">
        <v>339</v>
      </c>
      <c r="Q523" s="27"/>
      <c r="R523" s="27"/>
      <c r="S523" s="27"/>
      <c r="T523" s="27"/>
      <c r="U523" s="29"/>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19"/>
      <c r="BN523" s="19"/>
      <c r="BO523" s="19"/>
      <c r="BP523" s="19"/>
      <c r="BQ523" s="19"/>
      <c r="BR523" s="19"/>
      <c r="BS523" s="19"/>
      <c r="BT523" s="19"/>
      <c r="BU523" s="19"/>
      <c r="BV523" s="19"/>
      <c r="BW523" s="19"/>
      <c r="BX523" s="19"/>
      <c r="BY523" s="19"/>
      <c r="BZ523" s="19"/>
      <c r="CA523" s="19"/>
    </row>
    <row r="524" spans="1:79" s="19" customFormat="1" x14ac:dyDescent="0.2">
      <c r="A524" s="21" t="s">
        <v>298</v>
      </c>
      <c r="B524" s="21" t="s">
        <v>105</v>
      </c>
      <c r="C524" s="141" t="s">
        <v>273</v>
      </c>
      <c r="D524" s="19" t="s">
        <v>1530</v>
      </c>
      <c r="E524" s="20">
        <v>35193</v>
      </c>
      <c r="F524" s="28" t="s">
        <v>362</v>
      </c>
      <c r="G524" s="28" t="s">
        <v>199</v>
      </c>
      <c r="H524" s="21" t="s">
        <v>238</v>
      </c>
      <c r="I524" s="21" t="s">
        <v>109</v>
      </c>
      <c r="J524" s="18" t="s">
        <v>339</v>
      </c>
      <c r="K524" s="26" t="s">
        <v>329</v>
      </c>
      <c r="L524" s="26" t="s">
        <v>266</v>
      </c>
      <c r="M524" s="21" t="s">
        <v>315</v>
      </c>
      <c r="N524" s="21" t="s">
        <v>330</v>
      </c>
      <c r="O524" s="21" t="s">
        <v>224</v>
      </c>
      <c r="P524" s="19" t="s">
        <v>224</v>
      </c>
      <c r="Q524" s="19" t="s">
        <v>302</v>
      </c>
      <c r="R524" s="19" t="s">
        <v>213</v>
      </c>
      <c r="S524" s="37" t="str">
        <f>IF(ISERROR(VLOOKUP(TRIM(D524),#REF!,8,FALSE())),"",VLOOKUP(TRIM(D524),#REF!,8,FALSE()))</f>
        <v/>
      </c>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row>
    <row r="525" spans="1:79" x14ac:dyDescent="0.2">
      <c r="A525" s="21"/>
      <c r="B525" s="21"/>
      <c r="C525" s="141"/>
      <c r="D525" s="19" t="s">
        <v>1519</v>
      </c>
      <c r="E525" s="20">
        <v>34879</v>
      </c>
      <c r="F525" s="19" t="s">
        <v>361</v>
      </c>
      <c r="G525" s="19" t="s">
        <v>361</v>
      </c>
      <c r="H525" s="21" t="s">
        <v>1520</v>
      </c>
      <c r="I525" s="21" t="s">
        <v>131</v>
      </c>
      <c r="J525" s="18" t="s">
        <v>1521</v>
      </c>
      <c r="K525" s="26" t="s">
        <v>288</v>
      </c>
      <c r="L525" s="26" t="s">
        <v>234</v>
      </c>
      <c r="M525" s="21" t="s">
        <v>323</v>
      </c>
      <c r="N525" s="21" t="s">
        <v>128</v>
      </c>
      <c r="O525" s="21" t="s">
        <v>1522</v>
      </c>
      <c r="P525" s="19" t="s">
        <v>1523</v>
      </c>
      <c r="Q525" s="19" t="s">
        <v>284</v>
      </c>
      <c r="R525" s="19" t="s">
        <v>128</v>
      </c>
      <c r="S525" s="19" t="s">
        <v>586</v>
      </c>
      <c r="T525" s="19" t="s">
        <v>308</v>
      </c>
      <c r="U525" s="19" t="s">
        <v>128</v>
      </c>
      <c r="V525" s="19" t="s">
        <v>592</v>
      </c>
      <c r="W525" s="19" t="s">
        <v>329</v>
      </c>
      <c r="X525" s="19" t="s">
        <v>128</v>
      </c>
      <c r="Y525" s="19" t="s">
        <v>234</v>
      </c>
      <c r="Z525" s="19">
        <v>0</v>
      </c>
      <c r="AA525" s="19">
        <v>0</v>
      </c>
      <c r="AB525" s="19">
        <v>0</v>
      </c>
      <c r="AC525" s="19"/>
      <c r="AD525" s="19"/>
      <c r="AE525" s="19"/>
      <c r="AF525" s="19">
        <v>0</v>
      </c>
      <c r="AG525" s="19">
        <v>0</v>
      </c>
      <c r="AH525" s="19">
        <v>0</v>
      </c>
      <c r="AI525" s="19">
        <v>0</v>
      </c>
      <c r="AJ525" s="19">
        <v>0</v>
      </c>
      <c r="AK525" s="19">
        <v>0</v>
      </c>
      <c r="AL525" s="19">
        <v>0</v>
      </c>
      <c r="AM525" s="19">
        <v>0</v>
      </c>
      <c r="AN525" s="19">
        <v>0</v>
      </c>
      <c r="AO525" s="19">
        <v>0</v>
      </c>
      <c r="AP525" s="19">
        <v>0</v>
      </c>
      <c r="AQ525" s="19">
        <v>0</v>
      </c>
      <c r="AR525" s="19">
        <v>0</v>
      </c>
      <c r="AS525" s="19">
        <v>0</v>
      </c>
      <c r="AT525" s="19">
        <v>0</v>
      </c>
      <c r="AU525" s="19">
        <v>0</v>
      </c>
      <c r="AV525" s="19">
        <v>0</v>
      </c>
      <c r="AW525" s="19">
        <v>0</v>
      </c>
      <c r="AX525" s="19"/>
      <c r="AY525" s="19"/>
      <c r="AZ525" s="19"/>
      <c r="BA525" s="19"/>
      <c r="BB525" s="19"/>
      <c r="BC525" s="19"/>
      <c r="BD525" s="19"/>
      <c r="BE525" s="19"/>
      <c r="BF525" s="19"/>
      <c r="BG525" s="19"/>
      <c r="BH525" s="19"/>
      <c r="BI525" s="19"/>
      <c r="BJ525" s="19"/>
      <c r="BK525" s="19"/>
      <c r="BL525" s="19"/>
      <c r="BM525" s="19"/>
      <c r="BN525" s="19"/>
      <c r="BO525" s="19"/>
      <c r="BP525" s="19"/>
      <c r="BQ525" s="19"/>
      <c r="BR525" s="19"/>
      <c r="BS525" s="19"/>
      <c r="BT525" s="19"/>
      <c r="BU525" s="19"/>
      <c r="BV525" s="19"/>
      <c r="BW525" s="19"/>
      <c r="BX525" s="19"/>
      <c r="BY525" s="19"/>
      <c r="BZ525" s="19"/>
      <c r="CA525" s="19"/>
    </row>
    <row r="526" spans="1:79" s="19" customFormat="1" x14ac:dyDescent="0.2">
      <c r="A526" s="31"/>
      <c r="B526" s="32"/>
      <c r="C526" s="142"/>
      <c r="D526" s="19" t="s">
        <v>1531</v>
      </c>
      <c r="E526" s="27">
        <v>36561</v>
      </c>
      <c r="F526" s="28" t="s">
        <v>477</v>
      </c>
      <c r="G526" s="28" t="s">
        <v>114</v>
      </c>
      <c r="H526" s="31" t="s">
        <v>326</v>
      </c>
      <c r="I526" s="32" t="s">
        <v>285</v>
      </c>
      <c r="J526" s="18" t="s">
        <v>241</v>
      </c>
      <c r="K526" s="26" t="s">
        <v>329</v>
      </c>
      <c r="L526" s="26" t="s">
        <v>273</v>
      </c>
      <c r="M526" s="33"/>
      <c r="N526" s="33"/>
      <c r="O526" s="33"/>
      <c r="P526"/>
      <c r="Q526"/>
      <c r="R526"/>
      <c r="S526"/>
      <c r="T526"/>
      <c r="U526"/>
      <c r="V526"/>
      <c r="W526"/>
      <c r="X526"/>
      <c r="Y526"/>
      <c r="Z526"/>
      <c r="AA526"/>
      <c r="AB526"/>
      <c r="AC526"/>
      <c r="AD526"/>
      <c r="AE526"/>
      <c r="AF526"/>
      <c r="AG526"/>
      <c r="AH526"/>
      <c r="AI526"/>
      <c r="AJ526"/>
      <c r="AK526"/>
      <c r="AL526"/>
      <c r="AM526"/>
      <c r="AN526"/>
      <c r="AO526"/>
      <c r="AP526"/>
      <c r="AQ526"/>
      <c r="AR526"/>
      <c r="AS526"/>
      <c r="AT526"/>
      <c r="AU526"/>
      <c r="AV526"/>
      <c r="AW526"/>
      <c r="AX526"/>
      <c r="AY526"/>
      <c r="AZ526"/>
      <c r="BA526"/>
      <c r="BB526"/>
      <c r="BC526"/>
      <c r="BD526"/>
      <c r="BE526"/>
      <c r="BF526"/>
      <c r="BG526"/>
      <c r="BH526"/>
      <c r="BI526"/>
      <c r="BJ526"/>
      <c r="BK526"/>
      <c r="BL526"/>
      <c r="BM526"/>
      <c r="BN526"/>
      <c r="BO526"/>
      <c r="BP526"/>
      <c r="BQ526"/>
      <c r="BR526"/>
      <c r="BS526"/>
      <c r="BT526"/>
      <c r="BU526"/>
      <c r="BV526"/>
      <c r="BW526"/>
      <c r="BX526"/>
      <c r="BY526"/>
      <c r="BZ526"/>
      <c r="CA526"/>
    </row>
    <row r="527" spans="1:79" s="19" customFormat="1" x14ac:dyDescent="0.2">
      <c r="A527" s="21"/>
      <c r="B527" s="21"/>
      <c r="C527" s="141"/>
      <c r="E527" s="20"/>
      <c r="H527" s="21"/>
      <c r="I527" s="21"/>
      <c r="J527" s="18"/>
      <c r="M527" s="21"/>
      <c r="N527" s="21"/>
      <c r="O527" s="21"/>
    </row>
    <row r="528" spans="1:79" s="19" customFormat="1" ht="12.75" customHeight="1" x14ac:dyDescent="0.2">
      <c r="A528" s="21" t="s">
        <v>345</v>
      </c>
      <c r="B528" s="21" t="s">
        <v>330</v>
      </c>
      <c r="C528" s="141" t="s">
        <v>1400</v>
      </c>
      <c r="D528" s="19" t="s">
        <v>1533</v>
      </c>
      <c r="E528" s="20">
        <v>32519</v>
      </c>
      <c r="F528" s="19" t="s">
        <v>1534</v>
      </c>
      <c r="G528" s="19" t="s">
        <v>1535</v>
      </c>
      <c r="H528" s="21" t="s">
        <v>351</v>
      </c>
      <c r="I528" s="21" t="s">
        <v>479</v>
      </c>
      <c r="J528" s="18" t="s">
        <v>333</v>
      </c>
      <c r="K528" s="26" t="s">
        <v>351</v>
      </c>
      <c r="L528" s="26" t="s">
        <v>1536</v>
      </c>
      <c r="M528" s="21" t="s">
        <v>351</v>
      </c>
      <c r="N528" s="21" t="s">
        <v>330</v>
      </c>
      <c r="O528" s="21" t="s">
        <v>1537</v>
      </c>
      <c r="P528" s="19" t="s">
        <v>1538</v>
      </c>
      <c r="Q528" s="19" t="s">
        <v>370</v>
      </c>
      <c r="R528" s="19" t="s">
        <v>479</v>
      </c>
      <c r="S528" s="19" t="s">
        <v>1539</v>
      </c>
      <c r="T528" s="19" t="s">
        <v>370</v>
      </c>
      <c r="U528" s="19" t="s">
        <v>330</v>
      </c>
      <c r="V528" s="19" t="s">
        <v>1540</v>
      </c>
      <c r="W528" s="19" t="s">
        <v>370</v>
      </c>
      <c r="X528" s="19" t="s">
        <v>330</v>
      </c>
      <c r="Y528" s="19" t="s">
        <v>1541</v>
      </c>
      <c r="Z528" s="19" t="s">
        <v>419</v>
      </c>
      <c r="AA528" s="19" t="s">
        <v>306</v>
      </c>
      <c r="AB528" s="19" t="s">
        <v>1542</v>
      </c>
      <c r="AC528" s="19" t="s">
        <v>345</v>
      </c>
      <c r="AD528" s="19" t="s">
        <v>556</v>
      </c>
      <c r="AE528" s="19" t="s">
        <v>1246</v>
      </c>
      <c r="AF528" s="19" t="s">
        <v>419</v>
      </c>
      <c r="AG528" s="19" t="s">
        <v>306</v>
      </c>
      <c r="AH528" s="19" t="s">
        <v>798</v>
      </c>
      <c r="AI528" s="19" t="s">
        <v>419</v>
      </c>
      <c r="AJ528" s="19" t="s">
        <v>306</v>
      </c>
      <c r="AK528" s="19" t="s">
        <v>798</v>
      </c>
      <c r="AL528" s="19" t="s">
        <v>419</v>
      </c>
      <c r="AM528" s="19" t="s">
        <v>306</v>
      </c>
      <c r="AN528" s="19" t="s">
        <v>943</v>
      </c>
      <c r="AO528" s="19" t="s">
        <v>340</v>
      </c>
      <c r="AP528" s="19" t="s">
        <v>306</v>
      </c>
      <c r="AQ528" s="19" t="s">
        <v>241</v>
      </c>
      <c r="AR528" s="19">
        <v>0</v>
      </c>
      <c r="AS528" s="19">
        <v>0</v>
      </c>
      <c r="AT528" s="19">
        <v>0</v>
      </c>
      <c r="AU528" s="19">
        <v>0</v>
      </c>
      <c r="AV528" s="19">
        <v>0</v>
      </c>
      <c r="AW528" s="19">
        <v>0</v>
      </c>
    </row>
    <row r="529" spans="1:79" ht="12.75" customHeight="1" x14ac:dyDescent="0.2">
      <c r="A529" s="108" t="s">
        <v>2736</v>
      </c>
      <c r="B529" s="108" t="s">
        <v>275</v>
      </c>
      <c r="C529" s="141" t="s">
        <v>4573</v>
      </c>
      <c r="D529" s="108" t="s">
        <v>4571</v>
      </c>
      <c r="E529" s="123">
        <v>37897</v>
      </c>
      <c r="F529" s="109" t="s">
        <v>4572</v>
      </c>
      <c r="G529" s="120"/>
      <c r="H529" s="108"/>
      <c r="I529" s="108"/>
      <c r="J529" s="120"/>
      <c r="K529" s="108"/>
      <c r="L529" s="108"/>
      <c r="M529" s="120"/>
      <c r="N529" s="108"/>
      <c r="O529" s="108"/>
      <c r="P529" s="120"/>
      <c r="Q529" s="108"/>
      <c r="R529" s="108"/>
      <c r="S529" s="120"/>
      <c r="T529" s="108"/>
      <c r="U529" s="108"/>
      <c r="V529" s="120"/>
      <c r="W529" s="108"/>
      <c r="X529" s="108"/>
      <c r="Y529" s="120"/>
      <c r="Z529" s="108"/>
      <c r="AA529" s="108"/>
      <c r="AB529" s="120"/>
      <c r="AC529" s="108"/>
      <c r="AD529" s="108"/>
      <c r="AE529" s="120"/>
      <c r="AF529" s="108"/>
      <c r="AG529" s="108"/>
      <c r="AH529" s="108"/>
      <c r="AI529" s="108"/>
      <c r="AJ529" s="108"/>
      <c r="AK529" s="108"/>
      <c r="AL529" s="108"/>
      <c r="AM529" s="108"/>
      <c r="AN529" s="108"/>
      <c r="AO529" s="108"/>
      <c r="AP529" s="108"/>
      <c r="AQ529" s="108"/>
      <c r="AR529" s="108"/>
      <c r="AS529" s="108"/>
      <c r="AT529" s="108"/>
      <c r="AU529" s="108"/>
      <c r="AV529" s="108"/>
      <c r="AW529" s="108"/>
      <c r="AX529" s="108"/>
      <c r="AY529" s="108"/>
      <c r="AZ529" s="108"/>
    </row>
    <row r="530" spans="1:79" s="19" customFormat="1" x14ac:dyDescent="0.2">
      <c r="A530" s="21" t="s">
        <v>345</v>
      </c>
      <c r="B530" s="21" t="s">
        <v>192</v>
      </c>
      <c r="C530" s="141" t="s">
        <v>346</v>
      </c>
      <c r="D530" s="19" t="s">
        <v>1543</v>
      </c>
      <c r="E530" s="20">
        <v>35248</v>
      </c>
      <c r="F530" s="19" t="s">
        <v>245</v>
      </c>
      <c r="G530" s="19" t="s">
        <v>1544</v>
      </c>
      <c r="H530" s="21" t="s">
        <v>351</v>
      </c>
      <c r="I530" s="21" t="s">
        <v>285</v>
      </c>
      <c r="J530" s="18" t="s">
        <v>1545</v>
      </c>
      <c r="K530" s="26" t="s">
        <v>351</v>
      </c>
      <c r="L530" s="26" t="s">
        <v>355</v>
      </c>
      <c r="M530" s="21" t="s">
        <v>370</v>
      </c>
      <c r="N530" s="21" t="s">
        <v>192</v>
      </c>
      <c r="O530" s="21" t="s">
        <v>375</v>
      </c>
      <c r="P530" s="19" t="s">
        <v>796</v>
      </c>
      <c r="Q530" s="19" t="s">
        <v>379</v>
      </c>
      <c r="R530" s="19" t="s">
        <v>285</v>
      </c>
      <c r="S530" s="19" t="s">
        <v>369</v>
      </c>
      <c r="T530" s="19" t="s">
        <v>189</v>
      </c>
    </row>
    <row r="531" spans="1:79" x14ac:dyDescent="0.2">
      <c r="A531" s="33" t="s">
        <v>1524</v>
      </c>
      <c r="B531" s="33" t="s">
        <v>261</v>
      </c>
      <c r="C531" s="141" t="s">
        <v>1525</v>
      </c>
      <c r="D531" t="s">
        <v>1526</v>
      </c>
      <c r="E531" s="40">
        <v>35186</v>
      </c>
      <c r="F531" t="s">
        <v>1234</v>
      </c>
      <c r="G531" s="19" t="s">
        <v>621</v>
      </c>
      <c r="H531" s="33" t="s">
        <v>296</v>
      </c>
      <c r="I531" s="33" t="s">
        <v>261</v>
      </c>
      <c r="J531" s="18" t="s">
        <v>1527</v>
      </c>
      <c r="K531" t="str">
        <f>IF(ISBLANK(VLOOKUP(TRIM(D531),ALL_SOMIFA!$A$1:$V$2721,8,FALSE)),"",IF(ISERROR(VLOOKUP(TRIM(D531),ALL_SOMIFA!$A$1:$V$2721,8,FALSE))," ",VLOOKUP(TRIM(D531),ALL_SOMIFA!$A$1:$V$2721,8,FALSE)))</f>
        <v xml:space="preserve"> </v>
      </c>
      <c r="L531" t="str">
        <f>IF(ISBLANK(VLOOKUP(TRIM(D531),ALL_SOMIFA!$A$1:$V$2721,9,FALSE)),"",IF(ISERROR(VLOOKUP(TRIM(D531),ALL_SOMIFA!$A$1:$V$2721,9,FALSE))," ",VLOOKUP(TRIM(D531),ALL_SOMIFA!$A$1:$V$2721,9,FALSE)))</f>
        <v xml:space="preserve"> </v>
      </c>
      <c r="M531" s="33" t="str">
        <f>IF(ISBLANK(VLOOKUP(TRIM(D531),ALL_SOMIFA!$A$1:$V$2721,10,FALSE)),"",IF(ISERROR(VLOOKUP(TRIM(D531),ALL_SOMIFA!$A$1:$V$2721,10,FALSE))," ",VLOOKUP(TRIM(D531),ALL_SOMIFA!$A$1:$V$2721,10,FALSE)))</f>
        <v xml:space="preserve"> </v>
      </c>
      <c r="N531" s="33" t="str">
        <f>IF(ISBLANK(VLOOKUP(TRIM(D531),ALL_SOMIFA!$A$1:$V$2721,11,FALSE)),"",IF(ISERROR(VLOOKUP(TRIM(D531),ALL_SOMIFA!$A$1:$V$2721,11,FALSE))," ",VLOOKUP(TRIM(D531),ALL_SOMIFA!$A$1:$V$2721,11,FALSE)))</f>
        <v xml:space="preserve"> </v>
      </c>
      <c r="O531" s="33" t="str">
        <f>IF(ISBLANK(VLOOKUP(TRIM(D531),ALL_SOMIFA!$A$1:$V$2721,12,FALSE)),"",IF(ISERROR(VLOOKUP(TRIM(D531),ALL_SOMIFA!$A$1:$V$2721,12,FALSE))," ",VLOOKUP(TRIM(D531),ALL_SOMIFA!$A$1:$V$2721,12,FALSE)))</f>
        <v xml:space="preserve"> </v>
      </c>
      <c r="P531" t="str">
        <f>IF(ISBLANK(VLOOKUP(TRIM(D531),ALL_SOMIFA!$A$1:$V$2721,13,FALSE)),"",IF(ISERROR(VLOOKUP(TRIM(D531),ALL_SOMIFA!$A$1:$V$2721,13,FALSE))," ",VLOOKUP(TRIM(D531),ALL_SOMIFA!$A$1:$V$2721,13,FALSE)))</f>
        <v xml:space="preserve"> </v>
      </c>
      <c r="Q531" t="str">
        <f>IF(ISBLANK(VLOOKUP(TRIM(D531),ALL_SOMIFA!$A$1:$V$2721,14,FALSE)),"",IF(ISERROR(VLOOKUP(TRIM(D531),ALL_SOMIFA!$A$1:$V$2721,14,FALSE))," ",VLOOKUP(TRIM(D531),ALL_SOMIFA!$A$1:$V$2721,14,FALSE)))</f>
        <v xml:space="preserve"> </v>
      </c>
      <c r="R531" t="str">
        <f>IF(ISBLANK(VLOOKUP(TRIM(D531),ALL_SOMIFA!$A$1:$V$2721,15,FALSE)),"",IF(ISERROR(VLOOKUP(TRIM(D531),ALL_SOMIFA!$A$1:$V$2721,15,FALSE))," ",VLOOKUP(TRIM(D531),ALL_SOMIFA!$A$1:$V$2721,15,FALSE)))</f>
        <v xml:space="preserve"> </v>
      </c>
      <c r="S531" t="str">
        <f>IF(ISBLANK(VLOOKUP(TRIM(D531),ALL_SOMIFA!$A$1:$V$2721,16,FALSE)),"",IF(ISERROR(VLOOKUP(TRIM(D531),ALL_SOMIFA!$A$1:$V$2721,16,FALSE))," ",VLOOKUP(TRIM(D531),ALL_SOMIFA!$A$1:$V$2721,16,FALSE)))</f>
        <v xml:space="preserve"> </v>
      </c>
      <c r="T531" t="str">
        <f>IF(ISBLANK(VLOOKUP(TRIM(D531),ALL_SOMIFA!$A$1:$V$2721,17,FALSE)),"",IF(ISERROR(VLOOKUP(TRIM(D531),ALL_SOMIFA!$A$1:$V$2721,17,FALSE))," ",VLOOKUP(TRIM(D531),ALL_SOMIFA!$A$1:$V$2721,17,FALSE)))</f>
        <v xml:space="preserve"> </v>
      </c>
      <c r="U531" t="str">
        <f>IF(ISBLANK(VLOOKUP(TRIM(D531),ALL_SOMIFA!$A$1:$V$2721,18,FALSE)),"",IF(ISERROR(VLOOKUP(TRIM(D531),ALL_SOMIFA!$A$1:$V$2721,18,FALSE))," ",VLOOKUP(TRIM(D531),ALL_SOMIFA!$A$1:$V$2721,18,FALSE)))</f>
        <v xml:space="preserve"> </v>
      </c>
      <c r="V531" t="str">
        <f>IF(ISBLANK(VLOOKUP(TRIM(D531),ALL_SOMIFA!$A$1:$V$2721,19,FALSE)),"",IF(ISERROR(VLOOKUP(TRIM(D531),ALL_SOMIFA!$A$1:$V$2721,19,FALSE))," ",VLOOKUP(TRIM(D531),ALL_SOMIFA!$A$1:$V$2721,19,FALSE)))</f>
        <v xml:space="preserve"> </v>
      </c>
      <c r="W531" t="str">
        <f>IF(ISBLANK(VLOOKUP(TRIM(D531),ALL_SOMIFA!$A$1:$V$2721,20,FALSE)),"",IF(ISERROR(VLOOKUP(TRIM(D531),ALL_SOMIFA!$A$1:$V$2721,20,FALSE))," ",VLOOKUP(TRIM(D531),ALL_SOMIFA!$A$1:$V$2721,20,FALSE)))</f>
        <v xml:space="preserve"> </v>
      </c>
      <c r="X531" t="str">
        <f>IF(ISBLANK(VLOOKUP(TRIM(D531),ALL_SOMIFA!$A$1:$V$2721,21,FALSE)),"",IF(ISERROR(VLOOKUP(TRIM(D531),ALL_SOMIFA!$A$1:$V$2721,21,FALSE))," ",VLOOKUP(TRIM(D531),ALL_SOMIFA!$A$1:$V$2721,21,FALSE)))</f>
        <v xml:space="preserve"> </v>
      </c>
      <c r="Y531" t="str">
        <f>IF(ISBLANK(VLOOKUP(TRIM(D531),ALL_SOMIFA!$A$1:$V$2721,22,FALSE)),"",IF(ISERROR(VLOOKUP(TRIM(D531),ALL_SOMIFA!$A$1:$V$2721,22,FALSE))," ",VLOOKUP(TRIM(D531),ALL_SOMIFA!$A$1:$V$2721,22,FALSE)))</f>
        <v xml:space="preserve"> </v>
      </c>
    </row>
    <row r="532" spans="1:79" s="19" customFormat="1" x14ac:dyDescent="0.2">
      <c r="A532" s="21"/>
      <c r="B532" s="21"/>
      <c r="C532" s="141"/>
      <c r="D532" s="19" t="s">
        <v>1546</v>
      </c>
      <c r="E532" s="20">
        <v>35840</v>
      </c>
      <c r="F532" s="19" t="s">
        <v>607</v>
      </c>
      <c r="G532" s="19" t="s">
        <v>607</v>
      </c>
      <c r="H532" s="21" t="s">
        <v>419</v>
      </c>
      <c r="I532" s="21" t="s">
        <v>84</v>
      </c>
      <c r="J532" s="18" t="s">
        <v>280</v>
      </c>
      <c r="K532" s="26" t="s">
        <v>808</v>
      </c>
      <c r="L532" s="26" t="s">
        <v>1547</v>
      </c>
      <c r="M532" s="21" t="s">
        <v>367</v>
      </c>
      <c r="N532" s="21" t="s">
        <v>93</v>
      </c>
      <c r="O532" s="21" t="s">
        <v>823</v>
      </c>
      <c r="P532" s="19" t="s">
        <v>364</v>
      </c>
      <c r="Q532" s="19" t="s">
        <v>379</v>
      </c>
      <c r="R532" s="19" t="s">
        <v>556</v>
      </c>
      <c r="S532" s="19" t="s">
        <v>369</v>
      </c>
      <c r="T532" s="19" t="s">
        <v>370</v>
      </c>
      <c r="U532" s="19" t="s">
        <v>556</v>
      </c>
      <c r="V532" s="19" t="s">
        <v>823</v>
      </c>
      <c r="BJ532" s="25"/>
      <c r="BK532" s="25"/>
      <c r="BL532" s="25"/>
      <c r="BM532" s="25"/>
      <c r="BN532" s="25"/>
      <c r="BO532" s="25"/>
      <c r="BP532" s="25"/>
      <c r="BQ532" s="25"/>
      <c r="BR532" s="25"/>
      <c r="BS532" s="25"/>
      <c r="BT532" s="25"/>
      <c r="BU532" s="25"/>
      <c r="BV532" s="25"/>
      <c r="BW532" s="25"/>
      <c r="BX532" s="25"/>
    </row>
    <row r="533" spans="1:79" s="19" customFormat="1" x14ac:dyDescent="0.2">
      <c r="A533" s="21"/>
      <c r="B533" s="21"/>
      <c r="C533" s="141"/>
      <c r="D533" s="22" t="s">
        <v>1548</v>
      </c>
      <c r="E533" s="23">
        <v>35965</v>
      </c>
      <c r="F533" s="24" t="s">
        <v>698</v>
      </c>
      <c r="G533" s="22" t="s">
        <v>1549</v>
      </c>
      <c r="H533" s="21" t="s">
        <v>340</v>
      </c>
      <c r="I533" s="21" t="s">
        <v>220</v>
      </c>
      <c r="J533" s="18" t="s">
        <v>632</v>
      </c>
      <c r="K533" s="26" t="s">
        <v>370</v>
      </c>
      <c r="L533" s="26" t="s">
        <v>341</v>
      </c>
      <c r="M533" s="21" t="s">
        <v>332</v>
      </c>
      <c r="N533" s="21" t="s">
        <v>215</v>
      </c>
      <c r="O533" s="21" t="s">
        <v>346</v>
      </c>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row>
    <row r="534" spans="1:79" s="25" customFormat="1" x14ac:dyDescent="0.2">
      <c r="A534" s="21"/>
      <c r="B534" s="21"/>
      <c r="C534" s="141"/>
      <c r="D534" s="19" t="s">
        <v>1550</v>
      </c>
      <c r="E534" s="20">
        <v>34680</v>
      </c>
      <c r="F534" s="19" t="s">
        <v>301</v>
      </c>
      <c r="G534" s="19" t="s">
        <v>1551</v>
      </c>
      <c r="H534" s="21" t="s">
        <v>367</v>
      </c>
      <c r="I534" s="21" t="s">
        <v>154</v>
      </c>
      <c r="J534" s="18" t="s">
        <v>341</v>
      </c>
      <c r="K534" s="26" t="s">
        <v>1552</v>
      </c>
      <c r="L534" s="26" t="s">
        <v>796</v>
      </c>
      <c r="M534" s="21" t="s">
        <v>189</v>
      </c>
      <c r="N534" s="21"/>
      <c r="O534" s="21"/>
      <c r="P534" s="19" t="s">
        <v>357</v>
      </c>
      <c r="Q534" s="19" t="s">
        <v>419</v>
      </c>
      <c r="R534" s="19" t="s">
        <v>215</v>
      </c>
      <c r="S534" s="19" t="s">
        <v>1553</v>
      </c>
      <c r="T534" s="19" t="s">
        <v>419</v>
      </c>
      <c r="U534" s="19" t="s">
        <v>215</v>
      </c>
      <c r="V534" s="19" t="s">
        <v>604</v>
      </c>
      <c r="W534" s="19" t="s">
        <v>419</v>
      </c>
      <c r="X534" s="19" t="s">
        <v>215</v>
      </c>
      <c r="Y534" s="19" t="s">
        <v>796</v>
      </c>
      <c r="Z534" s="19" t="s">
        <v>419</v>
      </c>
      <c r="AA534" s="19" t="s">
        <v>215</v>
      </c>
      <c r="AB534" s="19" t="s">
        <v>333</v>
      </c>
      <c r="AC534" s="19"/>
      <c r="AD534" s="19"/>
      <c r="AE534" s="19"/>
      <c r="AF534" s="19">
        <v>0</v>
      </c>
      <c r="AG534" s="19">
        <v>0</v>
      </c>
      <c r="AH534" s="19">
        <v>0</v>
      </c>
      <c r="AI534" s="19">
        <v>0</v>
      </c>
      <c r="AJ534" s="19">
        <v>0</v>
      </c>
      <c r="AK534" s="19">
        <v>0</v>
      </c>
      <c r="AL534" s="19">
        <v>0</v>
      </c>
      <c r="AM534" s="19">
        <v>0</v>
      </c>
      <c r="AN534" s="19">
        <v>0</v>
      </c>
      <c r="AO534" s="19">
        <v>0</v>
      </c>
      <c r="AP534" s="19">
        <v>0</v>
      </c>
      <c r="AQ534" s="19">
        <v>0</v>
      </c>
      <c r="AR534" s="19">
        <v>0</v>
      </c>
      <c r="AS534" s="19">
        <v>0</v>
      </c>
      <c r="AT534" s="19">
        <v>0</v>
      </c>
      <c r="AU534" s="19">
        <v>0</v>
      </c>
      <c r="AV534" s="19">
        <v>0</v>
      </c>
      <c r="AW534" s="19">
        <v>0</v>
      </c>
      <c r="AX534" s="19"/>
      <c r="AY534" s="19"/>
      <c r="AZ534" s="19"/>
      <c r="BA534" s="19"/>
      <c r="BB534" s="19"/>
      <c r="BC534" s="19"/>
      <c r="BD534" s="19"/>
      <c r="BE534" s="19"/>
      <c r="BF534" s="19"/>
      <c r="BG534" s="19"/>
      <c r="BH534" s="19"/>
      <c r="BI534" s="19"/>
      <c r="BJ534" s="19"/>
      <c r="BK534" s="19"/>
      <c r="BL534" s="19"/>
      <c r="BM534" s="19"/>
      <c r="BN534" s="19"/>
      <c r="BO534" s="19"/>
      <c r="BP534" s="19"/>
      <c r="BQ534" s="19"/>
      <c r="BR534" s="19"/>
      <c r="BS534" s="19"/>
      <c r="BT534" s="19"/>
      <c r="BU534" s="19"/>
      <c r="BV534" s="19"/>
      <c r="BW534" s="19"/>
      <c r="BX534" s="19"/>
    </row>
    <row r="535" spans="1:79" x14ac:dyDescent="0.2">
      <c r="A535" s="42"/>
      <c r="B535" s="19"/>
      <c r="C535" s="141"/>
      <c r="D535" s="19"/>
      <c r="E535" s="39"/>
      <c r="F535" s="19"/>
      <c r="G535" s="19"/>
      <c r="H535" s="42"/>
      <c r="I535" s="19"/>
      <c r="J535" s="18"/>
      <c r="M535" s="42"/>
      <c r="N535" s="19"/>
      <c r="O535" s="19"/>
      <c r="P535" s="19"/>
      <c r="Q535" s="19"/>
      <c r="R535" s="19"/>
      <c r="S535" s="19"/>
      <c r="T535" s="19"/>
      <c r="U535" s="19"/>
      <c r="V535" s="19"/>
      <c r="W535" s="19"/>
      <c r="X535" s="19"/>
      <c r="Y535" s="19"/>
      <c r="Z535" s="19"/>
      <c r="AA535" s="19"/>
      <c r="AB535" s="19"/>
      <c r="AC535" s="19"/>
      <c r="AD535" s="19"/>
      <c r="AE535" s="19"/>
      <c r="AF535" s="19"/>
      <c r="AG535" s="19"/>
      <c r="AH535" s="19"/>
      <c r="AI535" s="19"/>
      <c r="AJ535" s="19"/>
      <c r="AK535" s="19"/>
      <c r="AL535" s="19"/>
      <c r="AM535" s="19"/>
      <c r="AN535" s="19"/>
      <c r="AO535" s="19"/>
      <c r="AP535" s="19"/>
      <c r="AQ535" s="19"/>
      <c r="AR535" s="19"/>
      <c r="AS535" s="19"/>
      <c r="AT535" s="19"/>
      <c r="AU535" s="19"/>
      <c r="AV535" s="19"/>
      <c r="AW535" s="19"/>
      <c r="AX535" s="19"/>
      <c r="AY535" s="19"/>
      <c r="AZ535" s="19"/>
      <c r="BA535" s="19"/>
      <c r="BB535" s="19"/>
      <c r="BC535" s="19"/>
      <c r="BD535" s="19"/>
      <c r="BE535" s="19"/>
      <c r="BF535" s="19"/>
      <c r="BG535" s="19"/>
      <c r="BH535" s="19"/>
      <c r="BI535" s="19"/>
    </row>
    <row r="536" spans="1:79" x14ac:dyDescent="0.2">
      <c r="A536" s="33" t="s">
        <v>421</v>
      </c>
      <c r="B536" s="33" t="s">
        <v>81</v>
      </c>
      <c r="C536" s="142">
        <v>44</v>
      </c>
      <c r="D536" t="s">
        <v>1561</v>
      </c>
      <c r="E536" s="40">
        <v>36911</v>
      </c>
      <c r="F536" t="s">
        <v>1562</v>
      </c>
      <c r="G536" s="19" t="s">
        <v>144</v>
      </c>
      <c r="H536" s="33" t="s">
        <v>421</v>
      </c>
      <c r="I536" s="33" t="s">
        <v>84</v>
      </c>
      <c r="J536" s="18" t="s">
        <v>389</v>
      </c>
      <c r="K536" t="str">
        <f>IF(ISBLANK(VLOOKUP(TRIM(D536),ALL_SOMIFA!$A$1:$V$2721,8,FALSE)),"",IF(ISERROR(VLOOKUP(TRIM(D536),ALL_SOMIFA!$A$1:$V$2721,8,FALSE))," ",VLOOKUP(TRIM(D536),ALL_SOMIFA!$A$1:$V$2721,8,FALSE)))</f>
        <v xml:space="preserve"> </v>
      </c>
      <c r="L536" t="str">
        <f>IF(ISBLANK(VLOOKUP(TRIM(D536),ALL_SOMIFA!$A$1:$V$2721,9,FALSE)),"",IF(ISERROR(VLOOKUP(TRIM(D536),ALL_SOMIFA!$A$1:$V$2721,9,FALSE))," ",VLOOKUP(TRIM(D536),ALL_SOMIFA!$A$1:$V$2721,9,FALSE)))</f>
        <v xml:space="preserve"> </v>
      </c>
      <c r="M536" s="33" t="str">
        <f>IF(ISBLANK(VLOOKUP(TRIM(D536),ALL_SOMIFA!$A$1:$V$2721,10,FALSE)),"",IF(ISERROR(VLOOKUP(TRIM(D536),ALL_SOMIFA!$A$1:$V$2721,10,FALSE))," ",VLOOKUP(TRIM(D536),ALL_SOMIFA!$A$1:$V$2721,10,FALSE)))</f>
        <v xml:space="preserve"> </v>
      </c>
      <c r="N536" s="33" t="str">
        <f>IF(ISBLANK(VLOOKUP(TRIM(D536),ALL_SOMIFA!$A$1:$V$2721,11,FALSE)),"",IF(ISERROR(VLOOKUP(TRIM(D536),ALL_SOMIFA!$A$1:$V$2721,11,FALSE))," ",VLOOKUP(TRIM(D536),ALL_SOMIFA!$A$1:$V$2721,11,FALSE)))</f>
        <v xml:space="preserve"> </v>
      </c>
      <c r="O536" s="33" t="str">
        <f>IF(ISBLANK(VLOOKUP(TRIM(D536),ALL_SOMIFA!$A$1:$V$2721,12,FALSE)),"",IF(ISERROR(VLOOKUP(TRIM(D536),ALL_SOMIFA!$A$1:$V$2721,12,FALSE))," ",VLOOKUP(TRIM(D536),ALL_SOMIFA!$A$1:$V$2721,12,FALSE)))</f>
        <v xml:space="preserve"> </v>
      </c>
      <c r="P536" t="str">
        <f>IF(ISBLANK(VLOOKUP(TRIM(D536),ALL_SOMIFA!$A$1:$V$2721,13,FALSE)),"",IF(ISERROR(VLOOKUP(TRIM(D536),ALL_SOMIFA!$A$1:$V$2721,13,FALSE))," ",VLOOKUP(TRIM(D536),ALL_SOMIFA!$A$1:$V$2721,13,FALSE)))</f>
        <v xml:space="preserve"> </v>
      </c>
      <c r="Q536" t="str">
        <f>IF(ISBLANK(VLOOKUP(TRIM(D536),ALL_SOMIFA!$A$1:$V$2721,14,FALSE)),"",IF(ISERROR(VLOOKUP(TRIM(D536),ALL_SOMIFA!$A$1:$V$2721,14,FALSE))," ",VLOOKUP(TRIM(D536),ALL_SOMIFA!$A$1:$V$2721,14,FALSE)))</f>
        <v xml:space="preserve"> </v>
      </c>
      <c r="R536" t="str">
        <f>IF(ISBLANK(VLOOKUP(TRIM(D536),ALL_SOMIFA!$A$1:$V$2721,15,FALSE)),"",IF(ISERROR(VLOOKUP(TRIM(D536),ALL_SOMIFA!$A$1:$V$2721,15,FALSE))," ",VLOOKUP(TRIM(D536),ALL_SOMIFA!$A$1:$V$2721,15,FALSE)))</f>
        <v xml:space="preserve"> </v>
      </c>
      <c r="S536" t="str">
        <f>IF(ISBLANK(VLOOKUP(TRIM(D536),ALL_SOMIFA!$A$1:$V$2721,16,FALSE)),"",IF(ISERROR(VLOOKUP(TRIM(D536),ALL_SOMIFA!$A$1:$V$2721,16,FALSE))," ",VLOOKUP(TRIM(D536),ALL_SOMIFA!$A$1:$V$2721,16,FALSE)))</f>
        <v xml:space="preserve"> </v>
      </c>
      <c r="T536" t="str">
        <f>IF(ISBLANK(VLOOKUP(TRIM(D536),ALL_SOMIFA!$A$1:$V$2721,17,FALSE)),"",IF(ISERROR(VLOOKUP(TRIM(D536),ALL_SOMIFA!$A$1:$V$2721,17,FALSE))," ",VLOOKUP(TRIM(D536),ALL_SOMIFA!$A$1:$V$2721,17,FALSE)))</f>
        <v xml:space="preserve"> </v>
      </c>
      <c r="U536" t="str">
        <f>IF(ISBLANK(VLOOKUP(TRIM(D536),ALL_SOMIFA!$A$1:$V$2721,18,FALSE)),"",IF(ISERROR(VLOOKUP(TRIM(D536),ALL_SOMIFA!$A$1:$V$2721,18,FALSE))," ",VLOOKUP(TRIM(D536),ALL_SOMIFA!$A$1:$V$2721,18,FALSE)))</f>
        <v xml:space="preserve"> </v>
      </c>
      <c r="V536" t="str">
        <f>IF(ISBLANK(VLOOKUP(TRIM(D536),ALL_SOMIFA!$A$1:$V$2721,19,FALSE)),"",IF(ISERROR(VLOOKUP(TRIM(D536),ALL_SOMIFA!$A$1:$V$2721,19,FALSE))," ",VLOOKUP(TRIM(D536),ALL_SOMIFA!$A$1:$V$2721,19,FALSE)))</f>
        <v xml:space="preserve"> </v>
      </c>
      <c r="W536" t="str">
        <f>IF(ISBLANK(VLOOKUP(TRIM(D536),ALL_SOMIFA!$A$1:$V$2721,20,FALSE)),"",IF(ISERROR(VLOOKUP(TRIM(D536),ALL_SOMIFA!$A$1:$V$2721,20,FALSE))," ",VLOOKUP(TRIM(D536),ALL_SOMIFA!$A$1:$V$2721,20,FALSE)))</f>
        <v xml:space="preserve"> </v>
      </c>
      <c r="X536" t="str">
        <f>IF(ISBLANK(VLOOKUP(TRIM(D536),ALL_SOMIFA!$A$1:$V$2721,21,FALSE)),"",IF(ISERROR(VLOOKUP(TRIM(D536),ALL_SOMIFA!$A$1:$V$2721,21,FALSE))," ",VLOOKUP(TRIM(D536),ALL_SOMIFA!$A$1:$V$2721,21,FALSE)))</f>
        <v xml:space="preserve"> </v>
      </c>
      <c r="Y536" t="str">
        <f>IF(ISBLANK(VLOOKUP(TRIM(D536),ALL_SOMIFA!$A$1:$V$2721,22,FALSE)),"",IF(ISERROR(VLOOKUP(TRIM(D536),ALL_SOMIFA!$A$1:$V$2721,22,FALSE))," ",VLOOKUP(TRIM(D536),ALL_SOMIFA!$A$1:$V$2721,22,FALSE)))</f>
        <v xml:space="preserve"> </v>
      </c>
    </row>
    <row r="537" spans="1:79" x14ac:dyDescent="0.2">
      <c r="A537" s="44" t="s">
        <v>399</v>
      </c>
      <c r="B537" s="44" t="s">
        <v>140</v>
      </c>
      <c r="C537" s="141" t="s">
        <v>141</v>
      </c>
      <c r="D537" s="19" t="s">
        <v>1568</v>
      </c>
      <c r="E537" s="20">
        <v>35273</v>
      </c>
      <c r="F537" s="19" t="s">
        <v>362</v>
      </c>
      <c r="G537" s="19" t="s">
        <v>428</v>
      </c>
      <c r="H537" s="44" t="s">
        <v>399</v>
      </c>
      <c r="I537" s="44" t="s">
        <v>145</v>
      </c>
      <c r="J537" s="18" t="s">
        <v>141</v>
      </c>
      <c r="K537" s="26" t="s">
        <v>421</v>
      </c>
      <c r="L537" s="26" t="s">
        <v>167</v>
      </c>
      <c r="M537" s="44" t="s">
        <v>399</v>
      </c>
      <c r="N537" s="44" t="s">
        <v>140</v>
      </c>
      <c r="O537" s="44" t="s">
        <v>393</v>
      </c>
      <c r="P537" s="19" t="s">
        <v>141</v>
      </c>
      <c r="Q537" s="19" t="s">
        <v>397</v>
      </c>
      <c r="R537" s="19" t="s">
        <v>140</v>
      </c>
      <c r="S537" s="19" t="s">
        <v>1569</v>
      </c>
      <c r="T537" s="19" t="s">
        <v>397</v>
      </c>
      <c r="U537" s="19" t="s">
        <v>140</v>
      </c>
      <c r="V537" s="19" t="s">
        <v>398</v>
      </c>
      <c r="W537" s="19" t="s">
        <v>399</v>
      </c>
      <c r="X537" s="19" t="s">
        <v>140</v>
      </c>
      <c r="Y537" s="19" t="s">
        <v>141</v>
      </c>
      <c r="Z537" s="19">
        <v>0</v>
      </c>
      <c r="AA537" s="19">
        <v>0</v>
      </c>
      <c r="AB537" s="19">
        <v>0</v>
      </c>
      <c r="AC537" s="19"/>
      <c r="AD537" s="19"/>
      <c r="AE537" s="19"/>
      <c r="AF537" s="19">
        <v>0</v>
      </c>
      <c r="AG537" s="19">
        <v>0</v>
      </c>
      <c r="AH537" s="19">
        <v>0</v>
      </c>
      <c r="AI537" s="19">
        <v>0</v>
      </c>
      <c r="AJ537" s="19">
        <v>0</v>
      </c>
      <c r="AK537" s="19">
        <v>0</v>
      </c>
      <c r="AL537" s="19">
        <v>0</v>
      </c>
      <c r="AM537" s="19">
        <v>0</v>
      </c>
      <c r="AN537" s="19">
        <v>0</v>
      </c>
      <c r="AO537" s="19">
        <v>0</v>
      </c>
      <c r="AP537" s="19">
        <v>0</v>
      </c>
      <c r="AQ537" s="19">
        <v>0</v>
      </c>
      <c r="AR537" s="19">
        <v>0</v>
      </c>
      <c r="AS537" s="19">
        <v>0</v>
      </c>
      <c r="AT537" s="19">
        <v>0</v>
      </c>
      <c r="AU537" s="19">
        <v>0</v>
      </c>
      <c r="AV537" s="19">
        <v>0</v>
      </c>
      <c r="AW537" s="19">
        <v>0</v>
      </c>
      <c r="AX537" s="19"/>
      <c r="AY537" s="19"/>
      <c r="AZ537" s="19"/>
      <c r="BA537" s="19"/>
      <c r="BB537" s="19"/>
      <c r="BC537" s="19"/>
      <c r="BD537" s="19"/>
      <c r="BE537" s="19"/>
      <c r="BF537" s="19"/>
      <c r="BG537" s="19"/>
      <c r="BH537" s="19"/>
      <c r="BI537" s="19"/>
    </row>
    <row r="538" spans="1:79" s="19" customFormat="1" x14ac:dyDescent="0.2">
      <c r="A538" s="44" t="s">
        <v>399</v>
      </c>
      <c r="B538" s="44" t="s">
        <v>118</v>
      </c>
      <c r="C538" s="141" t="s">
        <v>141</v>
      </c>
      <c r="D538" s="19" t="s">
        <v>1588</v>
      </c>
      <c r="E538" s="20">
        <v>35208</v>
      </c>
      <c r="F538" s="19" t="s">
        <v>591</v>
      </c>
      <c r="G538" s="19" t="s">
        <v>136</v>
      </c>
      <c r="H538" s="44"/>
      <c r="I538" s="44"/>
      <c r="J538" s="18"/>
      <c r="K538" t="s">
        <v>1578</v>
      </c>
      <c r="L538" t="s">
        <v>398</v>
      </c>
      <c r="M538" s="44" t="s">
        <v>386</v>
      </c>
      <c r="N538" s="44" t="s">
        <v>583</v>
      </c>
      <c r="O538" s="44" t="s">
        <v>141</v>
      </c>
      <c r="P538" s="19" t="s">
        <v>393</v>
      </c>
      <c r="Q538" s="19" t="s">
        <v>386</v>
      </c>
      <c r="R538" s="19" t="s">
        <v>285</v>
      </c>
      <c r="S538" s="19" t="s">
        <v>1133</v>
      </c>
      <c r="T538" s="19" t="s">
        <v>402</v>
      </c>
      <c r="U538" s="19" t="s">
        <v>192</v>
      </c>
      <c r="V538" s="19" t="s">
        <v>164</v>
      </c>
      <c r="BJ538"/>
      <c r="BK538"/>
      <c r="BL538"/>
      <c r="BM538"/>
      <c r="BN538"/>
      <c r="BO538"/>
      <c r="BP538"/>
      <c r="BQ538"/>
      <c r="BR538"/>
      <c r="BS538"/>
      <c r="BT538"/>
      <c r="BU538"/>
      <c r="BV538"/>
      <c r="BW538"/>
      <c r="BX538"/>
      <c r="BY538"/>
      <c r="BZ538"/>
      <c r="CA538"/>
    </row>
    <row r="539" spans="1:79" x14ac:dyDescent="0.2">
      <c r="A539" s="34" t="s">
        <v>399</v>
      </c>
      <c r="B539" s="34" t="s">
        <v>105</v>
      </c>
      <c r="C539" s="141" t="s">
        <v>141</v>
      </c>
      <c r="D539" s="19" t="s">
        <v>1589</v>
      </c>
      <c r="E539" s="20">
        <v>36068</v>
      </c>
      <c r="F539" s="26" t="s">
        <v>1590</v>
      </c>
      <c r="G539" s="30" t="s">
        <v>1437</v>
      </c>
      <c r="H539" s="34"/>
      <c r="I539" s="34"/>
      <c r="J539" s="18"/>
      <c r="K539" t="s">
        <v>189</v>
      </c>
      <c r="L539" t="s">
        <v>398</v>
      </c>
      <c r="M539" s="34" t="s">
        <v>397</v>
      </c>
      <c r="N539" s="34" t="s">
        <v>170</v>
      </c>
      <c r="O539" s="34" t="s">
        <v>412</v>
      </c>
      <c r="P539" s="19"/>
      <c r="Q539" s="19" t="s">
        <v>386</v>
      </c>
      <c r="R539" s="19" t="s">
        <v>227</v>
      </c>
      <c r="S539" s="30" t="s">
        <v>164</v>
      </c>
      <c r="T539" s="19"/>
      <c r="U539" s="19"/>
      <c r="V539" s="30"/>
      <c r="W539" s="19"/>
      <c r="X539" s="19"/>
      <c r="Y539" s="30"/>
      <c r="Z539" s="19"/>
      <c r="AA539" s="19"/>
      <c r="AB539" s="30"/>
      <c r="AC539" s="19"/>
      <c r="AD539" s="19"/>
      <c r="AE539" s="19"/>
      <c r="AF539" s="19"/>
      <c r="AG539" s="19"/>
      <c r="AH539" s="19"/>
      <c r="AI539" s="19"/>
      <c r="AJ539" s="19"/>
      <c r="AK539" s="19"/>
      <c r="AL539" s="19"/>
      <c r="AM539" s="19"/>
      <c r="AN539" s="19"/>
      <c r="AO539" s="19"/>
      <c r="AP539" s="19"/>
      <c r="AQ539" s="19"/>
      <c r="AR539" s="19"/>
      <c r="AS539" s="19"/>
      <c r="AT539" s="19"/>
      <c r="AU539" s="19"/>
      <c r="AV539" s="19"/>
      <c r="AW539" s="19"/>
      <c r="AX539" s="19"/>
      <c r="AY539" s="19"/>
      <c r="AZ539" s="19"/>
      <c r="BA539" s="19"/>
      <c r="BB539" s="19"/>
      <c r="BC539" s="19"/>
      <c r="BD539" s="19"/>
      <c r="BE539" s="19"/>
      <c r="BF539" s="19"/>
      <c r="BG539" s="19"/>
      <c r="BH539" s="19"/>
      <c r="BI539" s="19"/>
      <c r="BJ539" s="25"/>
      <c r="BK539" s="25"/>
      <c r="BL539" s="25"/>
      <c r="BM539" s="25"/>
      <c r="BN539" s="25"/>
      <c r="BO539" s="25"/>
      <c r="BP539" s="25"/>
      <c r="BQ539" s="25"/>
      <c r="BR539" s="25"/>
      <c r="BS539" s="25"/>
      <c r="BT539" s="25"/>
      <c r="BU539" s="25"/>
      <c r="BV539" s="25"/>
      <c r="BW539" s="25"/>
      <c r="BX539" s="25"/>
    </row>
    <row r="540" spans="1:79" s="19" customFormat="1" x14ac:dyDescent="0.2">
      <c r="A540" s="33" t="s">
        <v>1584</v>
      </c>
      <c r="B540" s="33" t="s">
        <v>215</v>
      </c>
      <c r="C540" s="141" t="s">
        <v>412</v>
      </c>
      <c r="D540" t="s">
        <v>1591</v>
      </c>
      <c r="E540" s="40">
        <v>35266</v>
      </c>
      <c r="F540" t="s">
        <v>244</v>
      </c>
      <c r="G540" s="19" t="s">
        <v>441</v>
      </c>
      <c r="H540" s="33" t="s">
        <v>981</v>
      </c>
      <c r="I540" s="33" t="s">
        <v>154</v>
      </c>
      <c r="J540" s="18"/>
      <c r="K540" t="str">
        <f>IF(ISBLANK(VLOOKUP(TRIM(D540),ALL_SOMIFA!$A$1:$V$2721,8,FALSE)),"",IF(ISERROR(VLOOKUP(TRIM(D540),ALL_SOMIFA!$A$1:$V$2721,8,FALSE))," ",VLOOKUP(TRIM(D540),ALL_SOMIFA!$A$1:$V$2721,8,FALSE)))</f>
        <v xml:space="preserve"> </v>
      </c>
      <c r="L540" t="str">
        <f>IF(ISBLANK(VLOOKUP(TRIM(D540),ALL_SOMIFA!$A$1:$V$2721,9,FALSE)),"",IF(ISERROR(VLOOKUP(TRIM(D540),ALL_SOMIFA!$A$1:$V$2721,9,FALSE))," ",VLOOKUP(TRIM(D540),ALL_SOMIFA!$A$1:$V$2721,9,FALSE)))</f>
        <v xml:space="preserve"> </v>
      </c>
      <c r="M540" s="33" t="str">
        <f>IF(ISBLANK(VLOOKUP(TRIM(D540),ALL_SOMIFA!$A$1:$V$2721,10,FALSE)),"",IF(ISERROR(VLOOKUP(TRIM(D540),ALL_SOMIFA!$A$1:$V$2721,10,FALSE))," ",VLOOKUP(TRIM(D540),ALL_SOMIFA!$A$1:$V$2721,10,FALSE)))</f>
        <v xml:space="preserve"> </v>
      </c>
      <c r="N540" s="33" t="str">
        <f>IF(ISBLANK(VLOOKUP(TRIM(D540),ALL_SOMIFA!$A$1:$V$2721,11,FALSE)),"",IF(ISERROR(VLOOKUP(TRIM(D540),ALL_SOMIFA!$A$1:$V$2721,11,FALSE))," ",VLOOKUP(TRIM(D540),ALL_SOMIFA!$A$1:$V$2721,11,FALSE)))</f>
        <v xml:space="preserve"> </v>
      </c>
      <c r="O540" s="33" t="str">
        <f>IF(ISBLANK(VLOOKUP(TRIM(D540),ALL_SOMIFA!$A$1:$V$2721,12,FALSE)),"",IF(ISERROR(VLOOKUP(TRIM(D540),ALL_SOMIFA!$A$1:$V$2721,12,FALSE))," ",VLOOKUP(TRIM(D540),ALL_SOMIFA!$A$1:$V$2721,12,FALSE)))</f>
        <v xml:space="preserve"> </v>
      </c>
      <c r="P540" t="str">
        <f>IF(ISBLANK(VLOOKUP(TRIM(D540),ALL_SOMIFA!$A$1:$V$2721,13,FALSE)),"",IF(ISERROR(VLOOKUP(TRIM(D540),ALL_SOMIFA!$A$1:$V$2721,13,FALSE))," ",VLOOKUP(TRIM(D540),ALL_SOMIFA!$A$1:$V$2721,13,FALSE)))</f>
        <v xml:space="preserve"> </v>
      </c>
      <c r="Q540" t="str">
        <f>IF(ISBLANK(VLOOKUP(TRIM(D540),ALL_SOMIFA!$A$1:$V$2721,14,FALSE)),"",IF(ISERROR(VLOOKUP(TRIM(D540),ALL_SOMIFA!$A$1:$V$2721,14,FALSE))," ",VLOOKUP(TRIM(D540),ALL_SOMIFA!$A$1:$V$2721,14,FALSE)))</f>
        <v xml:space="preserve"> </v>
      </c>
      <c r="R540" t="str">
        <f>IF(ISBLANK(VLOOKUP(TRIM(D540),ALL_SOMIFA!$A$1:$V$2721,15,FALSE)),"",IF(ISERROR(VLOOKUP(TRIM(D540),ALL_SOMIFA!$A$1:$V$2721,15,FALSE))," ",VLOOKUP(TRIM(D540),ALL_SOMIFA!$A$1:$V$2721,15,FALSE)))</f>
        <v xml:space="preserve"> </v>
      </c>
      <c r="S540" t="str">
        <f>IF(ISBLANK(VLOOKUP(TRIM(D540),ALL_SOMIFA!$A$1:$V$2721,16,FALSE)),"",IF(ISERROR(VLOOKUP(TRIM(D540),ALL_SOMIFA!$A$1:$V$2721,16,FALSE))," ",VLOOKUP(TRIM(D540),ALL_SOMIFA!$A$1:$V$2721,16,FALSE)))</f>
        <v xml:space="preserve"> </v>
      </c>
      <c r="T540" t="str">
        <f>IF(ISBLANK(VLOOKUP(TRIM(D540),ALL_SOMIFA!$A$1:$V$2721,17,FALSE)),"",IF(ISERROR(VLOOKUP(TRIM(D540),ALL_SOMIFA!$A$1:$V$2721,17,FALSE))," ",VLOOKUP(TRIM(D540),ALL_SOMIFA!$A$1:$V$2721,17,FALSE)))</f>
        <v xml:space="preserve"> </v>
      </c>
      <c r="U540" t="str">
        <f>IF(ISBLANK(VLOOKUP(TRIM(D540),ALL_SOMIFA!$A$1:$V$2721,18,FALSE)),"",IF(ISERROR(VLOOKUP(TRIM(D540),ALL_SOMIFA!$A$1:$V$2721,18,FALSE))," ",VLOOKUP(TRIM(D540),ALL_SOMIFA!$A$1:$V$2721,18,FALSE)))</f>
        <v xml:space="preserve"> </v>
      </c>
      <c r="V540" t="str">
        <f>IF(ISBLANK(VLOOKUP(TRIM(D540),ALL_SOMIFA!$A$1:$V$2721,19,FALSE)),"",IF(ISERROR(VLOOKUP(TRIM(D540),ALL_SOMIFA!$A$1:$V$2721,19,FALSE))," ",VLOOKUP(TRIM(D540),ALL_SOMIFA!$A$1:$V$2721,19,FALSE)))</f>
        <v xml:space="preserve"> </v>
      </c>
      <c r="W540" t="str">
        <f>IF(ISBLANK(VLOOKUP(TRIM(D540),ALL_SOMIFA!$A$1:$V$2721,20,FALSE)),"",IF(ISERROR(VLOOKUP(TRIM(D540),ALL_SOMIFA!$A$1:$V$2721,20,FALSE))," ",VLOOKUP(TRIM(D540),ALL_SOMIFA!$A$1:$V$2721,20,FALSE)))</f>
        <v xml:space="preserve"> </v>
      </c>
      <c r="X540" t="str">
        <f>IF(ISBLANK(VLOOKUP(TRIM(D540),ALL_SOMIFA!$A$1:$V$2721,21,FALSE)),"",IF(ISERROR(VLOOKUP(TRIM(D540),ALL_SOMIFA!$A$1:$V$2721,21,FALSE))," ",VLOOKUP(TRIM(D540),ALL_SOMIFA!$A$1:$V$2721,21,FALSE)))</f>
        <v xml:space="preserve"> </v>
      </c>
      <c r="Y540" t="str">
        <f>IF(ISBLANK(VLOOKUP(TRIM(D540),ALL_SOMIFA!$A$1:$V$2721,22,FALSE)),"",IF(ISERROR(VLOOKUP(TRIM(D540),ALL_SOMIFA!$A$1:$V$2721,22,FALSE))," ",VLOOKUP(TRIM(D540),ALL_SOMIFA!$A$1:$V$2721,22,FALSE)))</f>
        <v xml:space="preserve"> </v>
      </c>
      <c r="Z540"/>
      <c r="AA540"/>
      <c r="AB540"/>
      <c r="AC540"/>
      <c r="AD540"/>
      <c r="AE540"/>
      <c r="AF540"/>
      <c r="AG540"/>
      <c r="AH540"/>
      <c r="AI540"/>
      <c r="AJ540"/>
      <c r="AK540"/>
      <c r="AL540"/>
      <c r="AM540"/>
      <c r="AN540"/>
      <c r="AO540"/>
      <c r="AP540"/>
      <c r="AQ540"/>
      <c r="AR540"/>
      <c r="AS540"/>
      <c r="AT540"/>
      <c r="AU540"/>
      <c r="AV540"/>
      <c r="AW540"/>
      <c r="AX540"/>
      <c r="AY540"/>
      <c r="AZ540"/>
      <c r="BA540"/>
      <c r="BB540"/>
      <c r="BC540"/>
      <c r="BD540"/>
      <c r="BE540"/>
      <c r="BF540"/>
      <c r="BG540"/>
      <c r="BH540"/>
      <c r="BI540"/>
      <c r="BJ540"/>
      <c r="BK540"/>
      <c r="BL540"/>
      <c r="BM540"/>
      <c r="BN540"/>
      <c r="BO540"/>
      <c r="BP540"/>
      <c r="BQ540"/>
      <c r="BR540"/>
      <c r="BS540"/>
      <c r="BT540"/>
      <c r="BU540"/>
      <c r="BV540"/>
      <c r="BW540"/>
      <c r="BX540"/>
      <c r="BY540"/>
      <c r="BZ540"/>
      <c r="CA540"/>
    </row>
    <row r="541" spans="1:79" x14ac:dyDescent="0.2">
      <c r="A541" s="44" t="s">
        <v>1578</v>
      </c>
      <c r="B541" s="44" t="s">
        <v>556</v>
      </c>
      <c r="C541" s="141" t="s">
        <v>1127</v>
      </c>
      <c r="D541" s="19" t="s">
        <v>1579</v>
      </c>
      <c r="E541" s="20">
        <v>34359</v>
      </c>
      <c r="F541" s="19" t="s">
        <v>585</v>
      </c>
      <c r="G541" s="19" t="s">
        <v>1580</v>
      </c>
      <c r="H541" s="44" t="s">
        <v>397</v>
      </c>
      <c r="I541" s="44" t="s">
        <v>116</v>
      </c>
      <c r="J541" s="18" t="s">
        <v>398</v>
      </c>
      <c r="K541" s="26" t="s">
        <v>399</v>
      </c>
      <c r="L541" s="26" t="s">
        <v>433</v>
      </c>
      <c r="M541" s="44" t="s">
        <v>409</v>
      </c>
      <c r="N541" s="44" t="s">
        <v>227</v>
      </c>
      <c r="O541" s="44" t="s">
        <v>406</v>
      </c>
      <c r="P541" s="19" t="s">
        <v>406</v>
      </c>
      <c r="Q541" s="19" t="s">
        <v>409</v>
      </c>
      <c r="R541" s="19" t="s">
        <v>242</v>
      </c>
      <c r="S541" s="19" t="s">
        <v>411</v>
      </c>
      <c r="T541" s="19" t="s">
        <v>384</v>
      </c>
      <c r="U541" s="19" t="s">
        <v>242</v>
      </c>
      <c r="V541" s="19" t="s">
        <v>433</v>
      </c>
      <c r="W541" s="19" t="s">
        <v>397</v>
      </c>
      <c r="X541" s="19" t="s">
        <v>242</v>
      </c>
      <c r="Y541" s="19" t="s">
        <v>398</v>
      </c>
      <c r="Z541" s="19" t="s">
        <v>397</v>
      </c>
      <c r="AA541" s="19" t="s">
        <v>242</v>
      </c>
      <c r="AB541" s="19" t="s">
        <v>398</v>
      </c>
      <c r="AC541" s="19"/>
      <c r="AD541" s="19"/>
      <c r="AE541" s="19"/>
      <c r="AF541" s="19">
        <v>0</v>
      </c>
      <c r="AG541" s="19">
        <v>0</v>
      </c>
      <c r="AH541" s="19">
        <v>0</v>
      </c>
      <c r="AI541" s="19">
        <v>0</v>
      </c>
      <c r="AJ541" s="19">
        <v>0</v>
      </c>
      <c r="AK541" s="19">
        <v>0</v>
      </c>
      <c r="AL541" s="19">
        <v>0</v>
      </c>
      <c r="AM541" s="19">
        <v>0</v>
      </c>
      <c r="AN541" s="19">
        <v>0</v>
      </c>
      <c r="AO541" s="19">
        <v>0</v>
      </c>
      <c r="AP541" s="19">
        <v>0</v>
      </c>
      <c r="AQ541" s="19">
        <v>0</v>
      </c>
      <c r="AR541" s="19">
        <v>0</v>
      </c>
      <c r="AS541" s="19">
        <v>0</v>
      </c>
      <c r="AT541" s="19">
        <v>0</v>
      </c>
      <c r="AU541" s="19">
        <v>0</v>
      </c>
      <c r="AV541" s="19">
        <v>0</v>
      </c>
      <c r="AW541" s="19">
        <v>0</v>
      </c>
      <c r="AX541" s="19"/>
      <c r="AY541" s="19"/>
      <c r="AZ541" s="19"/>
      <c r="BA541" s="19"/>
      <c r="BB541" s="19"/>
      <c r="BC541" s="19"/>
      <c r="BD541" s="19"/>
      <c r="BE541" s="19"/>
      <c r="BF541" s="19"/>
      <c r="BG541" s="19"/>
      <c r="BH541" s="19"/>
      <c r="BI541" s="19"/>
      <c r="BJ541" s="19"/>
      <c r="BK541" s="19"/>
      <c r="BL541" s="19"/>
      <c r="BM541" s="19"/>
      <c r="BN541" s="19"/>
      <c r="BO541" s="19"/>
      <c r="BP541" s="19"/>
      <c r="BQ541" s="19"/>
      <c r="BR541" s="19"/>
      <c r="BS541" s="19"/>
      <c r="BT541" s="19"/>
      <c r="BU541" s="19"/>
      <c r="BV541" s="19"/>
      <c r="BW541" s="19"/>
      <c r="BX541" s="19"/>
    </row>
    <row r="542" spans="1:79" x14ac:dyDescent="0.2">
      <c r="A542" s="44" t="s">
        <v>397</v>
      </c>
      <c r="B542" s="44" t="s">
        <v>324</v>
      </c>
      <c r="C542" s="141" t="s">
        <v>398</v>
      </c>
      <c r="D542" s="22" t="s">
        <v>1566</v>
      </c>
      <c r="E542" s="23">
        <v>37016</v>
      </c>
      <c r="F542" s="24" t="s">
        <v>1567</v>
      </c>
      <c r="G542" s="22" t="s">
        <v>191</v>
      </c>
      <c r="H542" s="44" t="s">
        <v>397</v>
      </c>
      <c r="I542" s="44" t="s">
        <v>145</v>
      </c>
      <c r="J542" s="18" t="s">
        <v>388</v>
      </c>
      <c r="K542" s="26" t="s">
        <v>409</v>
      </c>
      <c r="L542" s="26" t="s">
        <v>398</v>
      </c>
      <c r="M542" s="44" t="s">
        <v>397</v>
      </c>
      <c r="N542" s="44" t="s">
        <v>140</v>
      </c>
      <c r="O542" s="44" t="s">
        <v>398</v>
      </c>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19"/>
      <c r="BK542" s="19"/>
      <c r="BL542" s="19"/>
      <c r="BM542" s="19"/>
      <c r="BN542" s="19"/>
      <c r="BO542" s="19"/>
      <c r="BP542" s="19"/>
      <c r="BQ542" s="19"/>
      <c r="BR542" s="19"/>
      <c r="BS542" s="19"/>
      <c r="BT542" s="19"/>
      <c r="BU542" s="19"/>
      <c r="BV542" s="19"/>
      <c r="BW542" s="19"/>
      <c r="BX542" s="19"/>
      <c r="BY542" s="19"/>
      <c r="BZ542" s="19"/>
      <c r="CA542" s="19"/>
    </row>
    <row r="543" spans="1:79" s="25" customFormat="1" x14ac:dyDescent="0.2">
      <c r="A543" s="31" t="s">
        <v>397</v>
      </c>
      <c r="B543" s="32" t="s">
        <v>261</v>
      </c>
      <c r="C543" s="142" t="s">
        <v>398</v>
      </c>
      <c r="D543" s="19" t="s">
        <v>1581</v>
      </c>
      <c r="E543" s="27">
        <v>36543</v>
      </c>
      <c r="F543" s="28" t="s">
        <v>268</v>
      </c>
      <c r="G543" s="28" t="s">
        <v>268</v>
      </c>
      <c r="H543" s="31" t="s">
        <v>397</v>
      </c>
      <c r="I543" s="32" t="s">
        <v>285</v>
      </c>
      <c r="J543" s="18" t="s">
        <v>398</v>
      </c>
      <c r="K543" s="26" t="s">
        <v>397</v>
      </c>
      <c r="L543" s="26" t="s">
        <v>141</v>
      </c>
      <c r="M543" s="33"/>
      <c r="N543" s="33"/>
      <c r="O543" s="33"/>
      <c r="P543"/>
      <c r="Q543"/>
      <c r="R543"/>
      <c r="S543"/>
      <c r="T543"/>
      <c r="U543"/>
      <c r="V543"/>
      <c r="W543"/>
      <c r="X543"/>
      <c r="Y543"/>
      <c r="Z543"/>
      <c r="AA543"/>
      <c r="AB543"/>
      <c r="AC543"/>
      <c r="AD543"/>
      <c r="AE543"/>
      <c r="AF543"/>
      <c r="AG543"/>
      <c r="AH543"/>
      <c r="AI543"/>
      <c r="AJ543"/>
      <c r="AK543"/>
      <c r="AL543"/>
      <c r="AM543"/>
      <c r="AN543"/>
      <c r="AO543"/>
      <c r="AP543"/>
      <c r="AQ543"/>
      <c r="AR543"/>
      <c r="AS543"/>
      <c r="AT543"/>
      <c r="AU543"/>
      <c r="AV543"/>
      <c r="AW543"/>
      <c r="AX543"/>
      <c r="AY543"/>
      <c r="AZ543"/>
      <c r="BA543"/>
      <c r="BB543"/>
      <c r="BC543"/>
      <c r="BD543"/>
      <c r="BE543"/>
      <c r="BF543"/>
      <c r="BG543"/>
      <c r="BH543"/>
      <c r="BI543"/>
      <c r="BJ543" s="19"/>
      <c r="BK543" s="19"/>
      <c r="BL543" s="19"/>
      <c r="BM543" s="19"/>
      <c r="BN543" s="19"/>
      <c r="BO543" s="19"/>
      <c r="BP543" s="19"/>
      <c r="BQ543" s="19"/>
      <c r="BR543" s="19"/>
      <c r="BS543" s="19"/>
      <c r="BT543" s="19"/>
      <c r="BU543" s="19"/>
      <c r="BV543" s="19"/>
      <c r="BW543" s="19"/>
      <c r="BX543" s="19"/>
      <c r="BY543"/>
      <c r="BZ543"/>
      <c r="CA543"/>
    </row>
    <row r="544" spans="1:79" x14ac:dyDescent="0.2">
      <c r="A544" s="21" t="s">
        <v>397</v>
      </c>
      <c r="B544" s="21" t="s">
        <v>192</v>
      </c>
      <c r="C544" s="141" t="s">
        <v>398</v>
      </c>
      <c r="D544" s="19" t="s">
        <v>1587</v>
      </c>
      <c r="E544" s="20">
        <v>34154</v>
      </c>
      <c r="F544" s="19" t="s">
        <v>654</v>
      </c>
      <c r="G544" s="19" t="s">
        <v>1104</v>
      </c>
      <c r="H544" s="21"/>
      <c r="I544" s="21"/>
      <c r="J544" s="18"/>
      <c r="K544" t="s">
        <v>397</v>
      </c>
      <c r="L544" t="s">
        <v>141</v>
      </c>
      <c r="M544" s="21" t="s">
        <v>386</v>
      </c>
      <c r="N544" s="21" t="s">
        <v>261</v>
      </c>
      <c r="O544" s="21" t="s">
        <v>167</v>
      </c>
      <c r="P544" s="19" t="s">
        <v>167</v>
      </c>
      <c r="Q544" s="19" t="s">
        <v>386</v>
      </c>
      <c r="R544" s="19" t="s">
        <v>261</v>
      </c>
      <c r="S544" s="19" t="s">
        <v>837</v>
      </c>
      <c r="T544" s="19"/>
      <c r="U544" s="19"/>
      <c r="V544" s="19">
        <v>0</v>
      </c>
      <c r="W544" s="19" t="s">
        <v>402</v>
      </c>
      <c r="X544" s="19" t="s">
        <v>261</v>
      </c>
      <c r="Y544" s="19" t="s">
        <v>167</v>
      </c>
      <c r="Z544" s="19" t="s">
        <v>402</v>
      </c>
      <c r="AA544" s="19" t="s">
        <v>261</v>
      </c>
      <c r="AB544" s="19" t="s">
        <v>141</v>
      </c>
      <c r="AC544" s="19" t="s">
        <v>397</v>
      </c>
      <c r="AD544" s="19" t="s">
        <v>261</v>
      </c>
      <c r="AE544" s="19" t="s">
        <v>412</v>
      </c>
      <c r="AF544" s="19">
        <v>0</v>
      </c>
      <c r="AG544" s="19">
        <v>0</v>
      </c>
      <c r="AH544" s="19">
        <v>0</v>
      </c>
      <c r="AI544" s="19">
        <v>0</v>
      </c>
      <c r="AJ544" s="19">
        <v>0</v>
      </c>
      <c r="AK544" s="19">
        <v>0</v>
      </c>
      <c r="AL544" s="19">
        <v>0</v>
      </c>
      <c r="AM544" s="19">
        <v>0</v>
      </c>
      <c r="AN544" s="19">
        <v>0</v>
      </c>
      <c r="AO544" s="19">
        <v>0</v>
      </c>
      <c r="AP544" s="19">
        <v>0</v>
      </c>
      <c r="AQ544" s="19">
        <v>0</v>
      </c>
      <c r="AR544" s="19">
        <v>0</v>
      </c>
      <c r="AS544" s="19">
        <v>0</v>
      </c>
      <c r="AT544" s="19">
        <v>0</v>
      </c>
      <c r="AU544" s="19">
        <v>0</v>
      </c>
      <c r="AV544" s="19">
        <v>0</v>
      </c>
      <c r="AW544" s="19">
        <v>0</v>
      </c>
      <c r="AX544" s="19"/>
      <c r="AY544" s="19"/>
      <c r="AZ544" s="19"/>
      <c r="BA544" s="19"/>
      <c r="BB544" s="19"/>
      <c r="BC544" s="19"/>
      <c r="BD544" s="19"/>
      <c r="BE544" s="19"/>
      <c r="BF544" s="19"/>
      <c r="BG544" s="19"/>
      <c r="BH544" s="19"/>
      <c r="BI544" s="19"/>
      <c r="BJ544" s="25"/>
      <c r="BK544" s="25"/>
      <c r="BL544" s="25"/>
      <c r="BM544" s="25"/>
      <c r="BN544" s="25"/>
      <c r="BO544" s="25"/>
      <c r="BP544" s="25"/>
      <c r="BQ544" s="25"/>
      <c r="BR544" s="25"/>
      <c r="BS544" s="25"/>
      <c r="BT544" s="25"/>
      <c r="BU544" s="25"/>
      <c r="BV544" s="25"/>
      <c r="BW544" s="25"/>
      <c r="BX544" s="25"/>
      <c r="BY544" s="25"/>
      <c r="BZ544" s="25"/>
      <c r="CA544" s="25"/>
    </row>
    <row r="545" spans="1:79" ht="12.75" customHeight="1" x14ac:dyDescent="0.2">
      <c r="A545" s="108" t="s">
        <v>384</v>
      </c>
      <c r="B545" s="108" t="s">
        <v>556</v>
      </c>
      <c r="C545" s="142" t="s">
        <v>408</v>
      </c>
      <c r="D545" s="19" t="s">
        <v>4836</v>
      </c>
      <c r="E545" s="27">
        <v>37175</v>
      </c>
      <c r="F545" s="28" t="s">
        <v>477</v>
      </c>
      <c r="G545" s="28" t="s">
        <v>236</v>
      </c>
      <c r="H545" s="31" t="s">
        <v>421</v>
      </c>
      <c r="I545" s="32" t="s">
        <v>91</v>
      </c>
      <c r="J545" s="18" t="s">
        <v>433</v>
      </c>
      <c r="K545" s="26" t="s">
        <v>386</v>
      </c>
      <c r="L545" s="26" t="s">
        <v>433</v>
      </c>
      <c r="M545" s="31"/>
      <c r="N545" s="31"/>
      <c r="O545" s="31"/>
      <c r="P545" s="19"/>
      <c r="Q545" s="19"/>
      <c r="R545" s="19"/>
      <c r="S545" s="19"/>
      <c r="T545" s="19"/>
      <c r="U545" s="19"/>
      <c r="V545" s="19"/>
      <c r="W545" s="19"/>
      <c r="X545" s="19"/>
      <c r="Y545" s="19"/>
      <c r="Z545" s="19"/>
      <c r="AA545" s="19"/>
      <c r="AB545" s="19"/>
      <c r="AC545" s="19"/>
      <c r="AD545" s="19"/>
      <c r="AE545" s="19"/>
      <c r="AF545" s="19"/>
      <c r="AG545" s="19"/>
      <c r="AH545" s="19"/>
      <c r="AI545" s="19"/>
      <c r="AJ545" s="19"/>
      <c r="AK545" s="19"/>
      <c r="AL545" s="19"/>
      <c r="AM545" s="19"/>
      <c r="AN545" s="19"/>
      <c r="AO545" s="19"/>
      <c r="AP545" s="19"/>
      <c r="AQ545" s="19"/>
      <c r="AR545" s="19"/>
      <c r="AS545" s="19"/>
      <c r="AT545" s="19"/>
      <c r="AU545" s="19"/>
      <c r="AV545" s="19"/>
      <c r="AW545" s="19"/>
      <c r="AX545" s="19"/>
      <c r="AY545" s="19"/>
      <c r="AZ545" s="19"/>
      <c r="BA545" s="19"/>
      <c r="BB545" s="19"/>
      <c r="BC545" s="19"/>
      <c r="BD545" s="19"/>
      <c r="BE545" s="19"/>
      <c r="BF545" s="19"/>
      <c r="BG545" s="19"/>
      <c r="BH545" s="19"/>
      <c r="BI545" s="19"/>
      <c r="BJ545" s="19"/>
      <c r="BK545" s="19"/>
      <c r="BL545" s="19"/>
      <c r="BM545" s="19"/>
      <c r="BN545" s="19"/>
      <c r="BO545" s="19"/>
      <c r="BP545" s="19"/>
      <c r="BQ545" s="19"/>
      <c r="BR545" s="19"/>
      <c r="BS545" s="19"/>
      <c r="BT545" s="19"/>
      <c r="BU545" s="19"/>
      <c r="BV545" s="19"/>
      <c r="BW545" s="19"/>
      <c r="BX545" s="19"/>
      <c r="BY545" s="19"/>
      <c r="BZ545" s="19"/>
      <c r="CA545" s="19"/>
    </row>
    <row r="546" spans="1:79" x14ac:dyDescent="0.2">
      <c r="A546" s="108" t="s">
        <v>397</v>
      </c>
      <c r="B546" s="108" t="s">
        <v>306</v>
      </c>
      <c r="C546" s="141" t="s">
        <v>412</v>
      </c>
      <c r="D546" t="s">
        <v>4543</v>
      </c>
      <c r="E546" s="40">
        <v>37085</v>
      </c>
      <c r="F546" t="s">
        <v>1565</v>
      </c>
      <c r="G546" s="19" t="s">
        <v>173</v>
      </c>
      <c r="H546" s="33" t="s">
        <v>402</v>
      </c>
      <c r="I546" s="33" t="s">
        <v>549</v>
      </c>
      <c r="J546" s="18" t="s">
        <v>164</v>
      </c>
      <c r="K546" t="str">
        <f>IF(ISBLANK(VLOOKUP(TRIM(D546),ALL_SOMIFA!$A$1:$V$2721,8,FALSE)),"",IF(ISERROR(VLOOKUP(TRIM(D546),ALL_SOMIFA!$A$1:$V$2721,8,FALSE))," ",VLOOKUP(TRIM(D546),ALL_SOMIFA!$A$1:$V$2721,8,FALSE)))</f>
        <v xml:space="preserve"> </v>
      </c>
      <c r="L546" t="str">
        <f>IF(ISBLANK(VLOOKUP(TRIM(D546),ALL_SOMIFA!$A$1:$V$2721,9,FALSE)),"",IF(ISERROR(VLOOKUP(TRIM(D546),ALL_SOMIFA!$A$1:$V$2721,9,FALSE))," ",VLOOKUP(TRIM(D546),ALL_SOMIFA!$A$1:$V$2721,9,FALSE)))</f>
        <v xml:space="preserve"> </v>
      </c>
      <c r="M546" s="33" t="str">
        <f>IF(ISBLANK(VLOOKUP(TRIM(D546),ALL_SOMIFA!$A$1:$V$2721,10,FALSE)),"",IF(ISERROR(VLOOKUP(TRIM(D546),ALL_SOMIFA!$A$1:$V$2721,10,FALSE))," ",VLOOKUP(TRIM(D546),ALL_SOMIFA!$A$1:$V$2721,10,FALSE)))</f>
        <v xml:space="preserve"> </v>
      </c>
      <c r="N546" s="33" t="str">
        <f>IF(ISBLANK(VLOOKUP(TRIM(D546),ALL_SOMIFA!$A$1:$V$2721,11,FALSE)),"",IF(ISERROR(VLOOKUP(TRIM(D546),ALL_SOMIFA!$A$1:$V$2721,11,FALSE))," ",VLOOKUP(TRIM(D546),ALL_SOMIFA!$A$1:$V$2721,11,FALSE)))</f>
        <v xml:space="preserve"> </v>
      </c>
      <c r="O546" s="33" t="str">
        <f>IF(ISBLANK(VLOOKUP(TRIM(D546),ALL_SOMIFA!$A$1:$V$2721,12,FALSE)),"",IF(ISERROR(VLOOKUP(TRIM(D546),ALL_SOMIFA!$A$1:$V$2721,12,FALSE))," ",VLOOKUP(TRIM(D546),ALL_SOMIFA!$A$1:$V$2721,12,FALSE)))</f>
        <v xml:space="preserve"> </v>
      </c>
      <c r="P546" t="str">
        <f>IF(ISBLANK(VLOOKUP(TRIM(D546),ALL_SOMIFA!$A$1:$V$2721,13,FALSE)),"",IF(ISERROR(VLOOKUP(TRIM(D546),ALL_SOMIFA!$A$1:$V$2721,13,FALSE))," ",VLOOKUP(TRIM(D546),ALL_SOMIFA!$A$1:$V$2721,13,FALSE)))</f>
        <v xml:space="preserve"> </v>
      </c>
      <c r="Q546" t="str">
        <f>IF(ISBLANK(VLOOKUP(TRIM(D546),ALL_SOMIFA!$A$1:$V$2721,14,FALSE)),"",IF(ISERROR(VLOOKUP(TRIM(D546),ALL_SOMIFA!$A$1:$V$2721,14,FALSE))," ",VLOOKUP(TRIM(D546),ALL_SOMIFA!$A$1:$V$2721,14,FALSE)))</f>
        <v xml:space="preserve"> </v>
      </c>
      <c r="R546" t="str">
        <f>IF(ISBLANK(VLOOKUP(TRIM(D546),ALL_SOMIFA!$A$1:$V$2721,15,FALSE)),"",IF(ISERROR(VLOOKUP(TRIM(D546),ALL_SOMIFA!$A$1:$V$2721,15,FALSE))," ",VLOOKUP(TRIM(D546),ALL_SOMIFA!$A$1:$V$2721,15,FALSE)))</f>
        <v xml:space="preserve"> </v>
      </c>
      <c r="S546" t="str">
        <f>IF(ISBLANK(VLOOKUP(TRIM(D546),ALL_SOMIFA!$A$1:$V$2721,16,FALSE)),"",IF(ISERROR(VLOOKUP(TRIM(D546),ALL_SOMIFA!$A$1:$V$2721,16,FALSE))," ",VLOOKUP(TRIM(D546),ALL_SOMIFA!$A$1:$V$2721,16,FALSE)))</f>
        <v xml:space="preserve"> </v>
      </c>
      <c r="T546" t="str">
        <f>IF(ISBLANK(VLOOKUP(TRIM(D546),ALL_SOMIFA!$A$1:$V$2721,17,FALSE)),"",IF(ISERROR(VLOOKUP(TRIM(D546),ALL_SOMIFA!$A$1:$V$2721,17,FALSE))," ",VLOOKUP(TRIM(D546),ALL_SOMIFA!$A$1:$V$2721,17,FALSE)))</f>
        <v xml:space="preserve"> </v>
      </c>
      <c r="U546" t="str">
        <f>IF(ISBLANK(VLOOKUP(TRIM(D546),ALL_SOMIFA!$A$1:$V$2721,18,FALSE)),"",IF(ISERROR(VLOOKUP(TRIM(D546),ALL_SOMIFA!$A$1:$V$2721,18,FALSE))," ",VLOOKUP(TRIM(D546),ALL_SOMIFA!$A$1:$V$2721,18,FALSE)))</f>
        <v xml:space="preserve"> </v>
      </c>
      <c r="V546" t="str">
        <f>IF(ISBLANK(VLOOKUP(TRIM(D546),ALL_SOMIFA!$A$1:$V$2721,19,FALSE)),"",IF(ISERROR(VLOOKUP(TRIM(D546),ALL_SOMIFA!$A$1:$V$2721,19,FALSE))," ",VLOOKUP(TRIM(D546),ALL_SOMIFA!$A$1:$V$2721,19,FALSE)))</f>
        <v xml:space="preserve"> </v>
      </c>
      <c r="W546" t="str">
        <f>IF(ISBLANK(VLOOKUP(TRIM(D546),ALL_SOMIFA!$A$1:$V$2721,20,FALSE)),"",IF(ISERROR(VLOOKUP(TRIM(D546),ALL_SOMIFA!$A$1:$V$2721,20,FALSE))," ",VLOOKUP(TRIM(D546),ALL_SOMIFA!$A$1:$V$2721,20,FALSE)))</f>
        <v xml:space="preserve"> </v>
      </c>
      <c r="X546" t="str">
        <f>IF(ISBLANK(VLOOKUP(TRIM(D546),ALL_SOMIFA!$A$1:$V$2721,21,FALSE)),"",IF(ISERROR(VLOOKUP(TRIM(D546),ALL_SOMIFA!$A$1:$V$2721,21,FALSE))," ",VLOOKUP(TRIM(D546),ALL_SOMIFA!$A$1:$V$2721,21,FALSE)))</f>
        <v xml:space="preserve"> </v>
      </c>
      <c r="Y546" t="str">
        <f>IF(ISBLANK(VLOOKUP(TRIM(D546),ALL_SOMIFA!$A$1:$V$2721,22,FALSE)),"",IF(ISERROR(VLOOKUP(TRIM(D546),ALL_SOMIFA!$A$1:$V$2721,22,FALSE))," ",VLOOKUP(TRIM(D546),ALL_SOMIFA!$A$1:$V$2721,22,FALSE)))</f>
        <v xml:space="preserve"> </v>
      </c>
    </row>
    <row r="547" spans="1:79" x14ac:dyDescent="0.2">
      <c r="A547" s="21"/>
      <c r="B547" s="21"/>
      <c r="C547" s="141"/>
      <c r="D547" s="19" t="s">
        <v>1570</v>
      </c>
      <c r="E547" s="20">
        <v>34757</v>
      </c>
      <c r="F547" s="19" t="s">
        <v>405</v>
      </c>
      <c r="G547" s="19" t="s">
        <v>404</v>
      </c>
      <c r="H547" s="21" t="s">
        <v>397</v>
      </c>
      <c r="I547" s="21" t="s">
        <v>181</v>
      </c>
      <c r="J547" s="18" t="s">
        <v>412</v>
      </c>
      <c r="K547" s="26" t="s">
        <v>386</v>
      </c>
      <c r="L547" s="26" t="s">
        <v>141</v>
      </c>
      <c r="M547" s="21" t="s">
        <v>402</v>
      </c>
      <c r="N547" s="21" t="s">
        <v>177</v>
      </c>
      <c r="O547" s="21" t="s">
        <v>393</v>
      </c>
      <c r="P547" s="19" t="s">
        <v>141</v>
      </c>
      <c r="Q547" s="19" t="s">
        <v>399</v>
      </c>
      <c r="R547" s="19" t="s">
        <v>181</v>
      </c>
      <c r="S547" s="19" t="s">
        <v>424</v>
      </c>
      <c r="T547" s="19" t="s">
        <v>399</v>
      </c>
      <c r="U547" s="19" t="s">
        <v>177</v>
      </c>
      <c r="V547" s="19" t="s">
        <v>141</v>
      </c>
      <c r="W547" s="19" t="s">
        <v>397</v>
      </c>
      <c r="X547" s="19" t="s">
        <v>177</v>
      </c>
      <c r="Y547" s="19" t="s">
        <v>398</v>
      </c>
      <c r="Z547" s="19" t="s">
        <v>397</v>
      </c>
      <c r="AA547" s="19" t="s">
        <v>177</v>
      </c>
      <c r="AB547" s="19" t="s">
        <v>398</v>
      </c>
      <c r="AC547" s="19"/>
      <c r="AD547" s="19"/>
      <c r="AE547" s="19"/>
      <c r="AF547" s="19">
        <v>0</v>
      </c>
      <c r="AG547" s="19">
        <v>0</v>
      </c>
      <c r="AH547" s="19">
        <v>0</v>
      </c>
      <c r="AI547" s="19">
        <v>0</v>
      </c>
      <c r="AJ547" s="19">
        <v>0</v>
      </c>
      <c r="AK547" s="19">
        <v>0</v>
      </c>
      <c r="AL547" s="19">
        <v>0</v>
      </c>
      <c r="AM547" s="19">
        <v>0</v>
      </c>
      <c r="AN547" s="19">
        <v>0</v>
      </c>
      <c r="AO547" s="19">
        <v>0</v>
      </c>
      <c r="AP547" s="19">
        <v>0</v>
      </c>
      <c r="AQ547" s="19">
        <v>0</v>
      </c>
      <c r="AR547" s="19">
        <v>0</v>
      </c>
      <c r="AS547" s="19">
        <v>0</v>
      </c>
      <c r="AT547" s="19">
        <v>0</v>
      </c>
      <c r="AU547" s="19">
        <v>0</v>
      </c>
      <c r="AV547" s="19">
        <v>0</v>
      </c>
      <c r="AW547" s="19">
        <v>0</v>
      </c>
      <c r="AX547" s="19"/>
      <c r="AY547" s="19"/>
      <c r="AZ547" s="19"/>
      <c r="BA547" s="19"/>
      <c r="BB547" s="19"/>
      <c r="BC547" s="19"/>
      <c r="BD547" s="19"/>
      <c r="BE547" s="19"/>
      <c r="BF547" s="19"/>
      <c r="BG547" s="19"/>
      <c r="BH547" s="19"/>
      <c r="BI547" s="19"/>
    </row>
    <row r="548" spans="1:79" x14ac:dyDescent="0.2">
      <c r="A548" s="21"/>
      <c r="B548" s="21"/>
      <c r="C548" s="141"/>
      <c r="D548" s="19" t="s">
        <v>1571</v>
      </c>
      <c r="E548" s="20">
        <v>34336</v>
      </c>
      <c r="F548" s="19" t="s">
        <v>321</v>
      </c>
      <c r="G548" s="19" t="s">
        <v>679</v>
      </c>
      <c r="H548" s="21" t="s">
        <v>397</v>
      </c>
      <c r="I548" s="21" t="s">
        <v>101</v>
      </c>
      <c r="J548" s="18" t="s">
        <v>412</v>
      </c>
      <c r="K548" s="26" t="s">
        <v>386</v>
      </c>
      <c r="L548" s="26" t="s">
        <v>141</v>
      </c>
      <c r="M548" s="21"/>
      <c r="N548" s="21"/>
      <c r="O548" s="21"/>
      <c r="P548" s="19" t="s">
        <v>141</v>
      </c>
      <c r="Q548" s="19" t="s">
        <v>386</v>
      </c>
      <c r="R548" s="19" t="s">
        <v>134</v>
      </c>
      <c r="S548" s="19" t="s">
        <v>424</v>
      </c>
      <c r="T548" s="19" t="s">
        <v>402</v>
      </c>
      <c r="U548" s="19" t="s">
        <v>95</v>
      </c>
      <c r="V548" s="19" t="s">
        <v>164</v>
      </c>
      <c r="W548" s="19" t="s">
        <v>402</v>
      </c>
      <c r="X548" s="19" t="s">
        <v>95</v>
      </c>
      <c r="Y548" s="19" t="s">
        <v>393</v>
      </c>
      <c r="Z548" s="19" t="s">
        <v>402</v>
      </c>
      <c r="AA548" s="19" t="s">
        <v>95</v>
      </c>
      <c r="AB548" s="19" t="s">
        <v>393</v>
      </c>
      <c r="AC548" s="19" t="s">
        <v>386</v>
      </c>
      <c r="AD548" s="19" t="s">
        <v>140</v>
      </c>
      <c r="AE548" s="19" t="s">
        <v>141</v>
      </c>
      <c r="AF548" s="19" t="s">
        <v>386</v>
      </c>
      <c r="AG548" s="19" t="s">
        <v>140</v>
      </c>
      <c r="AH548" s="19" t="s">
        <v>393</v>
      </c>
      <c r="AI548" s="19" t="s">
        <v>386</v>
      </c>
      <c r="AJ548" s="19" t="s">
        <v>140</v>
      </c>
      <c r="AK548" s="19" t="s">
        <v>393</v>
      </c>
      <c r="AL548" s="19">
        <v>0</v>
      </c>
      <c r="AM548" s="19">
        <v>0</v>
      </c>
      <c r="AN548" s="19">
        <v>0</v>
      </c>
      <c r="AO548" s="19">
        <v>0</v>
      </c>
      <c r="AP548" s="19">
        <v>0</v>
      </c>
      <c r="AQ548" s="19">
        <v>0</v>
      </c>
      <c r="AR548" s="19">
        <v>0</v>
      </c>
      <c r="AS548" s="19">
        <v>0</v>
      </c>
      <c r="AT548" s="19">
        <v>0</v>
      </c>
      <c r="AU548" s="19">
        <v>0</v>
      </c>
      <c r="AV548" s="19">
        <v>0</v>
      </c>
      <c r="AW548" s="19">
        <v>0</v>
      </c>
      <c r="AX548" s="19"/>
      <c r="AY548" s="19"/>
      <c r="AZ548" s="19"/>
      <c r="BA548" s="19"/>
      <c r="BB548" s="19"/>
      <c r="BC548" s="19"/>
      <c r="BD548" s="19"/>
      <c r="BE548" s="19"/>
      <c r="BF548" s="19"/>
      <c r="BG548" s="19"/>
      <c r="BH548" s="19"/>
      <c r="BI548" s="19"/>
    </row>
    <row r="549" spans="1:79" x14ac:dyDescent="0.2">
      <c r="A549" s="18"/>
      <c r="B549" s="18"/>
      <c r="C549" s="141"/>
      <c r="D549" s="19" t="s">
        <v>1572</v>
      </c>
      <c r="E549" s="20">
        <v>33047</v>
      </c>
      <c r="F549" s="19" t="s">
        <v>1573</v>
      </c>
      <c r="G549" s="19" t="s">
        <v>1574</v>
      </c>
      <c r="H549" s="18" t="s">
        <v>397</v>
      </c>
      <c r="I549" s="18" t="s">
        <v>91</v>
      </c>
      <c r="J549" s="18" t="s">
        <v>412</v>
      </c>
      <c r="K549" s="26" t="s">
        <v>399</v>
      </c>
      <c r="L549" s="26" t="s">
        <v>1127</v>
      </c>
      <c r="M549" s="18" t="s">
        <v>407</v>
      </c>
      <c r="N549" s="18" t="s">
        <v>192</v>
      </c>
      <c r="O549" s="18" t="s">
        <v>1575</v>
      </c>
      <c r="P549" s="19" t="s">
        <v>389</v>
      </c>
      <c r="Q549" s="19" t="s">
        <v>384</v>
      </c>
      <c r="R549" s="19" t="s">
        <v>95</v>
      </c>
      <c r="S549" s="19" t="s">
        <v>1576</v>
      </c>
      <c r="T549" s="19" t="s">
        <v>384</v>
      </c>
      <c r="U549" s="19" t="s">
        <v>95</v>
      </c>
      <c r="V549" s="19" t="s">
        <v>408</v>
      </c>
      <c r="W549" s="19" t="s">
        <v>1056</v>
      </c>
      <c r="X549" s="19">
        <v>0</v>
      </c>
      <c r="Y549" s="19">
        <v>0</v>
      </c>
      <c r="Z549" s="19" t="s">
        <v>384</v>
      </c>
      <c r="AA549" s="19" t="s">
        <v>95</v>
      </c>
      <c r="AB549" s="19" t="s">
        <v>408</v>
      </c>
      <c r="AC549" s="19" t="s">
        <v>384</v>
      </c>
      <c r="AD549" s="19" t="s">
        <v>95</v>
      </c>
      <c r="AE549" s="19" t="s">
        <v>408</v>
      </c>
      <c r="AF549" s="19" t="s">
        <v>384</v>
      </c>
      <c r="AG549" s="19" t="s">
        <v>1577</v>
      </c>
      <c r="AH549" s="19" t="s">
        <v>629</v>
      </c>
      <c r="AI549" s="19" t="s">
        <v>384</v>
      </c>
      <c r="AJ549" s="19" t="s">
        <v>1577</v>
      </c>
      <c r="AK549" s="19" t="s">
        <v>629</v>
      </c>
      <c r="AL549" s="19" t="s">
        <v>384</v>
      </c>
      <c r="AM549" s="19" t="s">
        <v>1577</v>
      </c>
      <c r="AN549" s="19" t="s">
        <v>408</v>
      </c>
      <c r="AO549" s="19" t="s">
        <v>397</v>
      </c>
      <c r="AP549" s="19" t="s">
        <v>1577</v>
      </c>
      <c r="AQ549" s="19" t="s">
        <v>164</v>
      </c>
      <c r="AR549" s="19"/>
      <c r="AS549" s="19"/>
      <c r="AT549" s="19"/>
      <c r="AU549" s="19"/>
      <c r="AV549" s="19"/>
      <c r="AW549" s="19"/>
      <c r="AX549" s="19"/>
      <c r="AY549" s="19"/>
      <c r="AZ549" s="19"/>
      <c r="BA549" s="19"/>
      <c r="BB549" s="19"/>
      <c r="BC549" s="19"/>
      <c r="BD549" s="19"/>
      <c r="BE549" s="19"/>
      <c r="BF549" s="19"/>
      <c r="BG549" s="19"/>
      <c r="BH549" s="19"/>
      <c r="BI549" s="19"/>
    </row>
    <row r="550" spans="1:79" x14ac:dyDescent="0.2">
      <c r="A550" s="21"/>
      <c r="B550" s="21"/>
      <c r="C550" s="141"/>
      <c r="D550" s="22" t="s">
        <v>1582</v>
      </c>
      <c r="E550" s="23">
        <v>36262</v>
      </c>
      <c r="F550" s="24" t="s">
        <v>89</v>
      </c>
      <c r="G550" s="22" t="s">
        <v>191</v>
      </c>
      <c r="H550" s="21" t="s">
        <v>397</v>
      </c>
      <c r="I550" s="21" t="s">
        <v>154</v>
      </c>
      <c r="J550" s="18" t="s">
        <v>398</v>
      </c>
      <c r="K550" s="26" t="s">
        <v>397</v>
      </c>
      <c r="L550" s="26" t="s">
        <v>398</v>
      </c>
      <c r="M550" s="21" t="s">
        <v>386</v>
      </c>
      <c r="N550" s="21" t="s">
        <v>123</v>
      </c>
      <c r="O550" s="21" t="s">
        <v>141</v>
      </c>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row>
    <row r="551" spans="1:79" ht="12.75" customHeight="1" x14ac:dyDescent="0.2">
      <c r="A551" s="21"/>
      <c r="B551" s="21"/>
      <c r="C551" s="141"/>
      <c r="D551" s="19" t="s">
        <v>1583</v>
      </c>
      <c r="E551" s="20">
        <v>35215</v>
      </c>
      <c r="F551" s="19" t="s">
        <v>548</v>
      </c>
      <c r="G551" s="19" t="s">
        <v>1234</v>
      </c>
      <c r="H551" s="21" t="s">
        <v>397</v>
      </c>
      <c r="I551" s="21" t="s">
        <v>303</v>
      </c>
      <c r="J551" s="18" t="s">
        <v>398</v>
      </c>
      <c r="K551" s="26" t="s">
        <v>397</v>
      </c>
      <c r="L551" s="26"/>
      <c r="M551" s="21"/>
      <c r="N551" s="21"/>
      <c r="O551" s="21"/>
      <c r="P551" s="19"/>
      <c r="Q551" s="19" t="s">
        <v>402</v>
      </c>
      <c r="R551" s="19" t="s">
        <v>109</v>
      </c>
      <c r="S551" s="19" t="s">
        <v>1133</v>
      </c>
      <c r="T551" s="19" t="s">
        <v>1584</v>
      </c>
      <c r="U551" s="19" t="s">
        <v>105</v>
      </c>
      <c r="V551" s="19" t="s">
        <v>398</v>
      </c>
      <c r="W551" s="19"/>
      <c r="X551" s="19"/>
      <c r="Y551" s="19"/>
      <c r="Z551" s="19"/>
      <c r="AA551" s="19"/>
      <c r="AB551" s="19"/>
      <c r="AC551" s="19"/>
      <c r="AD551" s="19"/>
      <c r="AE551" s="19"/>
      <c r="AF551" s="19"/>
      <c r="AG551" s="19"/>
      <c r="AH551" s="19"/>
      <c r="AI551" s="19"/>
      <c r="AJ551" s="19"/>
      <c r="AK551" s="19"/>
      <c r="AL551" s="19"/>
      <c r="AM551" s="19"/>
      <c r="AN551" s="19"/>
      <c r="AO551" s="19"/>
      <c r="AP551" s="19"/>
      <c r="AQ551" s="19"/>
      <c r="AR551" s="19"/>
      <c r="AS551" s="19"/>
      <c r="AT551" s="19"/>
      <c r="AU551" s="19"/>
      <c r="AV551" s="19"/>
      <c r="AW551" s="19"/>
      <c r="AX551" s="19"/>
      <c r="AY551" s="19"/>
      <c r="AZ551" s="19"/>
      <c r="BA551" s="19"/>
      <c r="BB551" s="19"/>
      <c r="BC551" s="19"/>
      <c r="BD551" s="19"/>
      <c r="BE551" s="19"/>
      <c r="BF551" s="19"/>
      <c r="BG551" s="19"/>
      <c r="BH551" s="19"/>
      <c r="BI551" s="19"/>
    </row>
    <row r="552" spans="1:79" s="25" customFormat="1" x14ac:dyDescent="0.2">
      <c r="A552" s="19"/>
      <c r="B552" s="19"/>
      <c r="C552" s="141"/>
      <c r="D552" s="19"/>
      <c r="E552" s="39"/>
      <c r="F552" s="19"/>
      <c r="G552" s="19"/>
      <c r="H552" s="19"/>
      <c r="I552" s="19"/>
      <c r="J552" s="18"/>
      <c r="L552"/>
      <c r="M552" s="19"/>
      <c r="N552" s="19"/>
      <c r="O552" s="19"/>
      <c r="P552" s="19"/>
      <c r="Q552" s="19"/>
      <c r="R552" s="19"/>
      <c r="S552" s="19"/>
      <c r="T552" s="19"/>
      <c r="U552" s="19"/>
      <c r="V552" s="19"/>
      <c r="W552" s="19"/>
      <c r="X552" s="19"/>
      <c r="Y552" s="19"/>
      <c r="Z552" s="19"/>
      <c r="AA552" s="19"/>
      <c r="AB552" s="19"/>
      <c r="AC552" s="19"/>
      <c r="AD552" s="19"/>
      <c r="AE552" s="19"/>
      <c r="AF552" s="19"/>
      <c r="AG552" s="19"/>
      <c r="AH552" s="19"/>
      <c r="AI552" s="19"/>
      <c r="AJ552" s="19"/>
      <c r="AK552" s="19"/>
      <c r="AL552" s="19"/>
      <c r="AM552" s="19"/>
      <c r="AN552" s="19"/>
      <c r="AO552" s="19"/>
      <c r="AP552" s="19"/>
      <c r="AQ552" s="19"/>
      <c r="AR552" s="19"/>
      <c r="AS552" s="19"/>
      <c r="AT552" s="19"/>
      <c r="AU552" s="19"/>
      <c r="AV552" s="19"/>
      <c r="AW552" s="19"/>
      <c r="AX552" s="19"/>
      <c r="AY552" s="19"/>
      <c r="AZ552" s="19"/>
      <c r="BA552" s="19"/>
      <c r="BB552" s="19"/>
      <c r="BC552" s="19"/>
      <c r="BD552" s="19"/>
      <c r="BE552" s="19"/>
      <c r="BF552" s="19"/>
      <c r="BG552" s="19"/>
      <c r="BH552" s="19"/>
      <c r="BI552" s="19"/>
    </row>
    <row r="553" spans="1:79" s="25" customFormat="1" x14ac:dyDescent="0.2">
      <c r="A553" s="19"/>
      <c r="B553" s="19"/>
      <c r="C553" s="141"/>
      <c r="D553" s="19"/>
      <c r="E553" s="39"/>
      <c r="F553" s="19"/>
      <c r="G553" s="19"/>
      <c r="H553" s="19"/>
      <c r="I553" s="19"/>
      <c r="J553" s="18"/>
      <c r="L553"/>
      <c r="M553" s="19"/>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c r="AP553" s="19"/>
      <c r="AQ553" s="19"/>
      <c r="AR553" s="19"/>
      <c r="AS553" s="19"/>
      <c r="AT553" s="19"/>
      <c r="AU553" s="19"/>
      <c r="AV553" s="19"/>
      <c r="AW553" s="19"/>
      <c r="AX553" s="19"/>
      <c r="AY553" s="19"/>
      <c r="AZ553" s="19"/>
      <c r="BA553" s="19"/>
      <c r="BB553" s="19"/>
      <c r="BC553" s="19"/>
      <c r="BD553" s="19"/>
      <c r="BE553" s="19"/>
      <c r="BF553" s="19"/>
      <c r="BG553" s="19"/>
      <c r="BH553" s="19"/>
      <c r="BI553" s="19"/>
    </row>
    <row r="554" spans="1:79" x14ac:dyDescent="0.2">
      <c r="A554" t="s">
        <v>184</v>
      </c>
      <c r="B554" t="s">
        <v>454</v>
      </c>
      <c r="C554" s="141"/>
      <c r="D554" t="s">
        <v>1585</v>
      </c>
      <c r="E554" s="40">
        <v>36255</v>
      </c>
      <c r="F554" t="s">
        <v>698</v>
      </c>
      <c r="G554" s="100" t="s">
        <v>719</v>
      </c>
      <c r="H554" t="s">
        <v>1586</v>
      </c>
      <c r="I554" t="s">
        <v>327</v>
      </c>
      <c r="J554" s="18" t="s">
        <v>398</v>
      </c>
      <c r="K554" t="str">
        <f>IF(ISBLANK(VLOOKUP(TRIM(D554),ALL_SOMIFA!$A$1:$V$2721,8,FALSE)),"",IF(ISERROR(VLOOKUP(TRIM(D554),ALL_SOMIFA!$A$1:$V$2721,8,FALSE))," ",VLOOKUP(TRIM(D554),ALL_SOMIFA!$A$1:$V$2721,8,FALSE)))</f>
        <v xml:space="preserve"> </v>
      </c>
      <c r="L554" t="str">
        <f>IF(ISBLANK(VLOOKUP(TRIM(D554),ALL_SOMIFA!$A$1:$V$2721,9,FALSE)),"",IF(ISERROR(VLOOKUP(TRIM(D554),ALL_SOMIFA!$A$1:$V$2721,9,FALSE))," ",VLOOKUP(TRIM(D554),ALL_SOMIFA!$A$1:$V$2721,9,FALSE)))</f>
        <v xml:space="preserve"> </v>
      </c>
      <c r="M554" t="str">
        <f>IF(ISBLANK(VLOOKUP(TRIM(D554),ALL_SOMIFA!$A$1:$V$2721,10,FALSE)),"",IF(ISERROR(VLOOKUP(TRIM(D554),ALL_SOMIFA!$A$1:$V$2721,10,FALSE))," ",VLOOKUP(TRIM(D554),ALL_SOMIFA!$A$1:$V$2721,10,FALSE)))</f>
        <v xml:space="preserve"> </v>
      </c>
      <c r="N554" t="str">
        <f>IF(ISBLANK(VLOOKUP(TRIM(D554),ALL_SOMIFA!$A$1:$V$2721,11,FALSE)),"",IF(ISERROR(VLOOKUP(TRIM(D554),ALL_SOMIFA!$A$1:$V$2721,11,FALSE))," ",VLOOKUP(TRIM(D554),ALL_SOMIFA!$A$1:$V$2721,11,FALSE)))</f>
        <v xml:space="preserve"> </v>
      </c>
      <c r="O554" t="str">
        <f>IF(ISBLANK(VLOOKUP(TRIM(D554),ALL_SOMIFA!$A$1:$V$2721,12,FALSE)),"",IF(ISERROR(VLOOKUP(TRIM(D554),ALL_SOMIFA!$A$1:$V$2721,12,FALSE))," ",VLOOKUP(TRIM(D554),ALL_SOMIFA!$A$1:$V$2721,12,FALSE)))</f>
        <v xml:space="preserve"> </v>
      </c>
      <c r="P554" t="str">
        <f>IF(ISBLANK(VLOOKUP(TRIM(D554),ALL_SOMIFA!$A$1:$V$2721,13,FALSE)),"",IF(ISERROR(VLOOKUP(TRIM(D554),ALL_SOMIFA!$A$1:$V$2721,13,FALSE))," ",VLOOKUP(TRIM(D554),ALL_SOMIFA!$A$1:$V$2721,13,FALSE)))</f>
        <v xml:space="preserve"> </v>
      </c>
      <c r="Q554" t="str">
        <f>IF(ISBLANK(VLOOKUP(TRIM(D554),ALL_SOMIFA!$A$1:$V$2721,14,FALSE)),"",IF(ISERROR(VLOOKUP(TRIM(D554),ALL_SOMIFA!$A$1:$V$2721,14,FALSE))," ",VLOOKUP(TRIM(D554),ALL_SOMIFA!$A$1:$V$2721,14,FALSE)))</f>
        <v xml:space="preserve"> </v>
      </c>
      <c r="R554" t="str">
        <f>IF(ISBLANK(VLOOKUP(TRIM(D554),ALL_SOMIFA!$A$1:$V$2721,15,FALSE)),"",IF(ISERROR(VLOOKUP(TRIM(D554),ALL_SOMIFA!$A$1:$V$2721,15,FALSE))," ",VLOOKUP(TRIM(D554),ALL_SOMIFA!$A$1:$V$2721,15,FALSE)))</f>
        <v xml:space="preserve"> </v>
      </c>
      <c r="S554" t="str">
        <f>IF(ISBLANK(VLOOKUP(TRIM(D554),ALL_SOMIFA!$A$1:$V$2721,16,FALSE)),"",IF(ISERROR(VLOOKUP(TRIM(D554),ALL_SOMIFA!$A$1:$V$2721,16,FALSE))," ",VLOOKUP(TRIM(D554),ALL_SOMIFA!$A$1:$V$2721,16,FALSE)))</f>
        <v xml:space="preserve"> </v>
      </c>
      <c r="T554" t="str">
        <f>IF(ISBLANK(VLOOKUP(TRIM(D554),ALL_SOMIFA!$A$1:$V$2721,17,FALSE)),"",IF(ISERROR(VLOOKUP(TRIM(D554),ALL_SOMIFA!$A$1:$V$2721,17,FALSE))," ",VLOOKUP(TRIM(D554),ALL_SOMIFA!$A$1:$V$2721,17,FALSE)))</f>
        <v xml:space="preserve"> </v>
      </c>
      <c r="U554" t="str">
        <f>IF(ISBLANK(VLOOKUP(TRIM(D554),ALL_SOMIFA!$A$1:$V$2721,18,FALSE)),"",IF(ISERROR(VLOOKUP(TRIM(D554),ALL_SOMIFA!$A$1:$V$2721,18,FALSE))," ",VLOOKUP(TRIM(D554),ALL_SOMIFA!$A$1:$V$2721,18,FALSE)))</f>
        <v xml:space="preserve"> </v>
      </c>
      <c r="V554" t="str">
        <f>IF(ISBLANK(VLOOKUP(TRIM(D554),ALL_SOMIFA!$A$1:$V$2721,19,FALSE)),"",IF(ISERROR(VLOOKUP(TRIM(D554),ALL_SOMIFA!$A$1:$V$2721,19,FALSE))," ",VLOOKUP(TRIM(D554),ALL_SOMIFA!$A$1:$V$2721,19,FALSE)))</f>
        <v xml:space="preserve"> </v>
      </c>
      <c r="W554" t="str">
        <f>IF(ISBLANK(VLOOKUP(TRIM(D554),ALL_SOMIFA!$A$1:$V$2721,20,FALSE)),"",IF(ISERROR(VLOOKUP(TRIM(D554),ALL_SOMIFA!$A$1:$V$2721,20,FALSE))," ",VLOOKUP(TRIM(D554),ALL_SOMIFA!$A$1:$V$2721,20,FALSE)))</f>
        <v xml:space="preserve"> </v>
      </c>
      <c r="X554" t="str">
        <f>IF(ISBLANK(VLOOKUP(TRIM(D554),ALL_SOMIFA!$A$1:$V$2721,21,FALSE)),"",IF(ISERROR(VLOOKUP(TRIM(D554),ALL_SOMIFA!$A$1:$V$2721,21,FALSE))," ",VLOOKUP(TRIM(D554),ALL_SOMIFA!$A$1:$V$2721,21,FALSE)))</f>
        <v xml:space="preserve"> </v>
      </c>
      <c r="Y554" t="str">
        <f>IF(ISBLANK(VLOOKUP(TRIM(D554),ALL_SOMIFA!$A$1:$V$2721,22,FALSE)),"",IF(ISERROR(VLOOKUP(TRIM(D554),ALL_SOMIFA!$A$1:$V$2721,22,FALSE))," ",VLOOKUP(TRIM(D554),ALL_SOMIFA!$A$1:$V$2721,22,FALSE)))</f>
        <v xml:space="preserve"> </v>
      </c>
    </row>
    <row r="555" spans="1:79" x14ac:dyDescent="0.2">
      <c r="A555" t="s">
        <v>445</v>
      </c>
      <c r="B555" t="s">
        <v>396</v>
      </c>
      <c r="C555" s="141"/>
      <c r="D555" t="s">
        <v>1592</v>
      </c>
      <c r="E555" s="40">
        <v>36526</v>
      </c>
      <c r="F555" t="s">
        <v>1248</v>
      </c>
      <c r="G555" s="19" t="s">
        <v>115</v>
      </c>
      <c r="H555" t="s">
        <v>449</v>
      </c>
      <c r="I555" t="s">
        <v>395</v>
      </c>
      <c r="J555" s="18"/>
      <c r="K555" t="str">
        <f>IF(ISBLANK(VLOOKUP(TRIM(D555),ALL_SOMIFA!$A$1:$V$2721,8,FALSE)),"",IF(ISERROR(VLOOKUP(TRIM(D555),ALL_SOMIFA!$A$1:$V$2721,8,FALSE))," ",VLOOKUP(TRIM(D555),ALL_SOMIFA!$A$1:$V$2721,8,FALSE)))</f>
        <v xml:space="preserve"> </v>
      </c>
      <c r="L555" t="str">
        <f>IF(ISBLANK(VLOOKUP(TRIM(D555),ALL_SOMIFA!$A$1:$V$2721,9,FALSE)),"",IF(ISERROR(VLOOKUP(TRIM(D555),ALL_SOMIFA!$A$1:$V$2721,9,FALSE))," ",VLOOKUP(TRIM(D555),ALL_SOMIFA!$A$1:$V$2721,9,FALSE)))</f>
        <v xml:space="preserve"> </v>
      </c>
      <c r="M555" t="str">
        <f>IF(ISBLANK(VLOOKUP(TRIM(D555),ALL_SOMIFA!$A$1:$V$2721,10,FALSE)),"",IF(ISERROR(VLOOKUP(TRIM(D555),ALL_SOMIFA!$A$1:$V$2721,10,FALSE))," ",VLOOKUP(TRIM(D555),ALL_SOMIFA!$A$1:$V$2721,10,FALSE)))</f>
        <v xml:space="preserve"> </v>
      </c>
      <c r="N555" t="str">
        <f>IF(ISBLANK(VLOOKUP(TRIM(D555),ALL_SOMIFA!$A$1:$V$2721,11,FALSE)),"",IF(ISERROR(VLOOKUP(TRIM(D555),ALL_SOMIFA!$A$1:$V$2721,11,FALSE))," ",VLOOKUP(TRIM(D555),ALL_SOMIFA!$A$1:$V$2721,11,FALSE)))</f>
        <v xml:space="preserve"> </v>
      </c>
      <c r="O555" t="str">
        <f>IF(ISBLANK(VLOOKUP(TRIM(D555),ALL_SOMIFA!$A$1:$V$2721,12,FALSE)),"",IF(ISERROR(VLOOKUP(TRIM(D555),ALL_SOMIFA!$A$1:$V$2721,12,FALSE))," ",VLOOKUP(TRIM(D555),ALL_SOMIFA!$A$1:$V$2721,12,FALSE)))</f>
        <v xml:space="preserve"> </v>
      </c>
      <c r="P555" t="str">
        <f>IF(ISBLANK(VLOOKUP(TRIM(D555),ALL_SOMIFA!$A$1:$V$2721,13,FALSE)),"",IF(ISERROR(VLOOKUP(TRIM(D555),ALL_SOMIFA!$A$1:$V$2721,13,FALSE))," ",VLOOKUP(TRIM(D555),ALL_SOMIFA!$A$1:$V$2721,13,FALSE)))</f>
        <v xml:space="preserve"> </v>
      </c>
      <c r="Q555" t="str">
        <f>IF(ISBLANK(VLOOKUP(TRIM(D555),ALL_SOMIFA!$A$1:$V$2721,14,FALSE)),"",IF(ISERROR(VLOOKUP(TRIM(D555),ALL_SOMIFA!$A$1:$V$2721,14,FALSE))," ",VLOOKUP(TRIM(D555),ALL_SOMIFA!$A$1:$V$2721,14,FALSE)))</f>
        <v xml:space="preserve"> </v>
      </c>
      <c r="R555" t="str">
        <f>IF(ISBLANK(VLOOKUP(TRIM(D555),ALL_SOMIFA!$A$1:$V$2721,15,FALSE)),"",IF(ISERROR(VLOOKUP(TRIM(D555),ALL_SOMIFA!$A$1:$V$2721,15,FALSE))," ",VLOOKUP(TRIM(D555),ALL_SOMIFA!$A$1:$V$2721,15,FALSE)))</f>
        <v xml:space="preserve"> </v>
      </c>
      <c r="S555" t="str">
        <f>IF(ISBLANK(VLOOKUP(TRIM(D555),ALL_SOMIFA!$A$1:$V$2721,16,FALSE)),"",IF(ISERROR(VLOOKUP(TRIM(D555),ALL_SOMIFA!$A$1:$V$2721,16,FALSE))," ",VLOOKUP(TRIM(D555),ALL_SOMIFA!$A$1:$V$2721,16,FALSE)))</f>
        <v xml:space="preserve"> </v>
      </c>
      <c r="T555" t="str">
        <f>IF(ISBLANK(VLOOKUP(TRIM(D555),ALL_SOMIFA!$A$1:$V$2721,17,FALSE)),"",IF(ISERROR(VLOOKUP(TRIM(D555),ALL_SOMIFA!$A$1:$V$2721,17,FALSE))," ",VLOOKUP(TRIM(D555),ALL_SOMIFA!$A$1:$V$2721,17,FALSE)))</f>
        <v xml:space="preserve"> </v>
      </c>
      <c r="U555" t="str">
        <f>IF(ISBLANK(VLOOKUP(TRIM(D555),ALL_SOMIFA!$A$1:$V$2721,18,FALSE)),"",IF(ISERROR(VLOOKUP(TRIM(D555),ALL_SOMIFA!$A$1:$V$2721,18,FALSE))," ",VLOOKUP(TRIM(D555),ALL_SOMIFA!$A$1:$V$2721,18,FALSE)))</f>
        <v xml:space="preserve"> </v>
      </c>
      <c r="V555" t="str">
        <f>IF(ISBLANK(VLOOKUP(TRIM(D555),ALL_SOMIFA!$A$1:$V$2721,19,FALSE)),"",IF(ISERROR(VLOOKUP(TRIM(D555),ALL_SOMIFA!$A$1:$V$2721,19,FALSE))," ",VLOOKUP(TRIM(D555),ALL_SOMIFA!$A$1:$V$2721,19,FALSE)))</f>
        <v xml:space="preserve"> </v>
      </c>
      <c r="W555" t="str">
        <f>IF(ISBLANK(VLOOKUP(TRIM(D555),ALL_SOMIFA!$A$1:$V$2721,20,FALSE)),"",IF(ISERROR(VLOOKUP(TRIM(D555),ALL_SOMIFA!$A$1:$V$2721,20,FALSE))," ",VLOOKUP(TRIM(D555),ALL_SOMIFA!$A$1:$V$2721,20,FALSE)))</f>
        <v xml:space="preserve"> </v>
      </c>
      <c r="X555" t="str">
        <f>IF(ISBLANK(VLOOKUP(TRIM(D555),ALL_SOMIFA!$A$1:$V$2721,21,FALSE)),"",IF(ISERROR(VLOOKUP(TRIM(D555),ALL_SOMIFA!$A$1:$V$2721,21,FALSE))," ",VLOOKUP(TRIM(D555),ALL_SOMIFA!$A$1:$V$2721,21,FALSE)))</f>
        <v xml:space="preserve"> </v>
      </c>
      <c r="Y555" t="str">
        <f>IF(ISBLANK(VLOOKUP(TRIM(D555),ALL_SOMIFA!$A$1:$V$2721,22,FALSE)),"",IF(ISERROR(VLOOKUP(TRIM(D555),ALL_SOMIFA!$A$1:$V$2721,22,FALSE))," ",VLOOKUP(TRIM(D555),ALL_SOMIFA!$A$1:$V$2721,22,FALSE)))</f>
        <v xml:space="preserve"> </v>
      </c>
    </row>
    <row r="556" spans="1:79" s="25" customFormat="1" x14ac:dyDescent="0.2">
      <c r="A556" s="21" t="s">
        <v>450</v>
      </c>
      <c r="B556" s="21" t="s">
        <v>396</v>
      </c>
      <c r="C556" s="141"/>
      <c r="D556" s="19" t="s">
        <v>1593</v>
      </c>
      <c r="E556" s="20">
        <v>34894</v>
      </c>
      <c r="F556" s="19" t="s">
        <v>452</v>
      </c>
      <c r="G556" s="19" t="s">
        <v>585</v>
      </c>
      <c r="H556" s="21" t="s">
        <v>453</v>
      </c>
      <c r="I556" s="21" t="s">
        <v>395</v>
      </c>
      <c r="J556" s="18"/>
      <c r="K556" s="26" t="s">
        <v>450</v>
      </c>
      <c r="L556" s="26"/>
      <c r="M556" s="21" t="s">
        <v>450</v>
      </c>
      <c r="N556" s="21" t="s">
        <v>396</v>
      </c>
      <c r="O556" s="21"/>
      <c r="P556" s="19"/>
      <c r="Q556" s="19" t="s">
        <v>453</v>
      </c>
      <c r="R556" s="19" t="s">
        <v>395</v>
      </c>
      <c r="S556" s="19" t="s">
        <v>86</v>
      </c>
      <c r="T556" s="19" t="s">
        <v>450</v>
      </c>
      <c r="U556" s="19" t="s">
        <v>396</v>
      </c>
      <c r="V556" s="19"/>
      <c r="W556" s="19" t="s">
        <v>450</v>
      </c>
      <c r="X556" s="19" t="s">
        <v>396</v>
      </c>
      <c r="Y556" s="19">
        <v>0</v>
      </c>
      <c r="Z556" s="19" t="s">
        <v>450</v>
      </c>
      <c r="AA556" s="19" t="s">
        <v>396</v>
      </c>
      <c r="AB556" s="19">
        <v>0</v>
      </c>
      <c r="AC556" s="19">
        <v>0</v>
      </c>
      <c r="AD556" s="19">
        <v>0</v>
      </c>
      <c r="AE556" s="19">
        <v>0</v>
      </c>
      <c r="AF556" s="19">
        <v>0</v>
      </c>
      <c r="AG556" s="19">
        <v>0</v>
      </c>
      <c r="AH556" s="19">
        <v>0</v>
      </c>
      <c r="AI556" s="19">
        <v>0</v>
      </c>
      <c r="AJ556" s="19">
        <v>0</v>
      </c>
      <c r="AK556" s="19">
        <v>0</v>
      </c>
      <c r="AL556" s="19">
        <v>0</v>
      </c>
      <c r="AM556" s="19">
        <v>0</v>
      </c>
      <c r="AN556" s="19">
        <v>0</v>
      </c>
      <c r="AO556" s="19">
        <v>0</v>
      </c>
      <c r="AP556" s="19">
        <v>0</v>
      </c>
      <c r="AQ556" s="19">
        <v>0</v>
      </c>
      <c r="AR556" s="19">
        <v>0</v>
      </c>
      <c r="AS556" s="19">
        <v>0</v>
      </c>
      <c r="AT556" s="19">
        <v>0</v>
      </c>
      <c r="AU556" s="19">
        <v>0</v>
      </c>
      <c r="AV556" s="19">
        <v>0</v>
      </c>
      <c r="AW556" s="19">
        <v>0</v>
      </c>
      <c r="AX556" s="19"/>
      <c r="AY556" s="19"/>
      <c r="AZ556" s="19"/>
      <c r="BA556" s="19"/>
      <c r="BB556" s="19"/>
      <c r="BC556" s="19"/>
      <c r="BD556" s="19"/>
      <c r="BE556" s="19"/>
      <c r="BF556" s="19"/>
      <c r="BG556" s="19"/>
      <c r="BH556" s="19"/>
      <c r="BI556" s="19"/>
    </row>
    <row r="557" spans="1:79" x14ac:dyDescent="0.2">
      <c r="A557" s="44"/>
      <c r="B557" s="44"/>
      <c r="C557" s="141"/>
      <c r="D557" s="19"/>
      <c r="E557" s="20"/>
      <c r="F557" s="19"/>
      <c r="G557" s="19"/>
      <c r="H557" s="44"/>
      <c r="I557" s="44"/>
      <c r="J557" s="18"/>
      <c r="M557" s="44"/>
      <c r="N557" s="44"/>
      <c r="O557" s="44"/>
      <c r="P557" s="19"/>
      <c r="Q557" s="19"/>
      <c r="R557" s="19"/>
      <c r="S557" s="19"/>
      <c r="T557" s="19"/>
      <c r="U557" s="19"/>
      <c r="V557" s="19"/>
      <c r="W557" s="19"/>
      <c r="X557" s="19"/>
      <c r="Y557" s="19"/>
      <c r="Z557" s="19"/>
      <c r="AA557" s="19"/>
      <c r="AB557" s="19"/>
      <c r="AC557" s="19"/>
      <c r="AD557" s="19"/>
      <c r="AE557" s="19"/>
      <c r="AF557" s="19"/>
      <c r="AG557" s="19"/>
      <c r="AH557" s="19"/>
      <c r="AI557" s="19"/>
      <c r="AJ557" s="19"/>
      <c r="AK557" s="19"/>
      <c r="AL557" s="19"/>
      <c r="AM557" s="19"/>
      <c r="AN557" s="19"/>
      <c r="AO557" s="19"/>
      <c r="AP557" s="19"/>
      <c r="AQ557" s="19"/>
      <c r="AR557" s="19"/>
      <c r="AS557" s="19"/>
      <c r="AT557" s="19"/>
      <c r="AU557" s="19"/>
      <c r="AV557" s="19"/>
      <c r="AW557" s="19"/>
      <c r="AX557" s="19"/>
      <c r="AY557" s="19"/>
      <c r="AZ557" s="19"/>
      <c r="BA557" s="19"/>
      <c r="BB557" s="19"/>
      <c r="BC557" s="19"/>
      <c r="BD557" s="19"/>
      <c r="BE557" s="19"/>
      <c r="BF557" s="19"/>
      <c r="BG557" s="19"/>
      <c r="BH557" s="19"/>
      <c r="BI557" s="19"/>
    </row>
    <row r="558" spans="1:79" x14ac:dyDescent="0.2">
      <c r="C558" s="138"/>
      <c r="E558" s="10" t="s">
        <v>76</v>
      </c>
      <c r="F558" s="11" t="s">
        <v>77</v>
      </c>
      <c r="G558" s="11" t="s">
        <v>78</v>
      </c>
      <c r="H558" s="92" t="s">
        <v>79</v>
      </c>
      <c r="I558" s="11"/>
      <c r="J558" s="11"/>
      <c r="K558" s="8"/>
      <c r="L558" s="16" t="str">
        <f>IF(ISERROR(VLOOKUP(TRIM(B558),#REF!,13,FALSE())),"",VLOOKUP(TRIM(B558),#REF!,13,FALSE()))</f>
        <v/>
      </c>
      <c r="M558" s="16" t="str">
        <f>IF(ISERROR(VLOOKUP(TRIM(B558),#REF!,14,FALSE())),"",VLOOKUP(TRIM(B558),#REF!,14,FALSE()))</f>
        <v/>
      </c>
      <c r="N558" s="16" t="str">
        <f>IF(ISERROR(VLOOKUP(TRIM(B558),#REF!,15,FALSE())),"",VLOOKUP(TRIM(B558),#REF!,15,FALSE()))</f>
        <v/>
      </c>
      <c r="O558" s="16" t="str">
        <f>IF(ISERROR(VLOOKUP(TRIM(B558),#REF!,16,FALSE())),"",VLOOKUP(TRIM(B558),#REF!,16,FALSE()))</f>
        <v/>
      </c>
      <c r="Q558" s="8"/>
      <c r="S558" t="str">
        <f>IF(ISERROR(VLOOKUP(TRIM(B558),#REF!,20,FALSE())),"",VLOOKUP(TRIM(B558),#REF!,20,FALSE()))</f>
        <v/>
      </c>
      <c r="T558" t="str">
        <f>IF(ISERROR(VLOOKUP(TRIM(B558),#REF!,21,FALSE())),"",VLOOKUP(TRIM(B558),#REF!,21,FALSE()))</f>
        <v/>
      </c>
      <c r="U558" t="str">
        <f>IF(ISERROR(VLOOKUP(TRIM(B558),#REF!,22,FALSE())),"",VLOOKUP(TRIM(B558),#REF!,22,FALSE()))</f>
        <v/>
      </c>
      <c r="V558" t="str">
        <f>IF(ISERROR(VLOOKUP(TRIM(B558),#REF!,20,FALSE())),"",VLOOKUP(TRIM(B558),#REF!,20,FALSE()))</f>
        <v/>
      </c>
      <c r="W558" t="str">
        <f>IF(ISERROR(VLOOKUP(TRIM(B558),#REF!,21,FALSE())),"",VLOOKUP(TRIM(B558),#REF!,21,FALSE()))</f>
        <v/>
      </c>
      <c r="X558" t="str">
        <f>IF(ISERROR(VLOOKUP(TRIM(B558),#REF!,22,FALSE())),"",VLOOKUP(TRIM(B558),#REF!,22,FALSE()))</f>
        <v/>
      </c>
      <c r="Y558" t="str">
        <f>IF(ISERROR(VLOOKUP(TRIM(B558),#REF!,23,FALSE())),"",VLOOKUP(TRIM(B558),#REF!,23,FALSE()))</f>
        <v/>
      </c>
      <c r="Z558" t="str">
        <f>IF(ISERROR(VLOOKUP(TRIM(B558),#REF!,24,FALSE())),"",VLOOKUP(TRIM(B558),#REF!,24,FALSE()))</f>
        <v/>
      </c>
      <c r="AA558" t="str">
        <f>IF(ISERROR(VLOOKUP(TRIM(B558),#REF!,25,FALSE())),"",VLOOKUP(TRIM(B558),#REF!,25,FALSE()))</f>
        <v/>
      </c>
      <c r="AL558" s="8"/>
      <c r="AM558" s="8"/>
      <c r="AO558" s="8"/>
      <c r="AP558" s="8"/>
      <c r="AQ558" s="8"/>
      <c r="AR558" s="8"/>
      <c r="AS558" s="8"/>
    </row>
    <row r="559" spans="1:79" ht="18" customHeight="1" x14ac:dyDescent="0.25">
      <c r="A559" s="12" t="s">
        <v>5447</v>
      </c>
      <c r="C559" s="139"/>
      <c r="E559" s="13">
        <f>COUNTA(D562:D626)</f>
        <v>57</v>
      </c>
      <c r="F559" s="14">
        <f>COUNTIF(A562:A626,"*HB*")</f>
        <v>5</v>
      </c>
      <c r="G559" s="14">
        <f>COUNTIF(A562:A626,"*KR*")+COUNTIF(A562:A626,"*LK*")</f>
        <v>1</v>
      </c>
      <c r="H559" s="51">
        <f>COUNTIF(A562:A626,"*PR*")+COUNTIF(A562:A626,"*LP*")</f>
        <v>1</v>
      </c>
      <c r="I559" s="14"/>
      <c r="J559" s="14"/>
      <c r="K559" s="8"/>
      <c r="L559" s="16" t="str">
        <f>IF(ISERROR(VLOOKUP(TRIM(B559),#REF!,13,FALSE())),"",VLOOKUP(TRIM(B559),#REF!,13,FALSE()))</f>
        <v/>
      </c>
      <c r="M559" s="16" t="str">
        <f>IF(ISERROR(VLOOKUP(TRIM(B559),#REF!,14,FALSE())),"",VLOOKUP(TRIM(B559),#REF!,14,FALSE()))</f>
        <v/>
      </c>
      <c r="N559" s="16" t="str">
        <f>IF(ISERROR(VLOOKUP(TRIM(B559),#REF!,15,FALSE())),"",VLOOKUP(TRIM(B559),#REF!,15,FALSE()))</f>
        <v/>
      </c>
      <c r="O559" s="16" t="str">
        <f>IF(ISERROR(VLOOKUP(TRIM(B559),#REF!,16,FALSE())),"",VLOOKUP(TRIM(B559),#REF!,16,FALSE()))</f>
        <v/>
      </c>
      <c r="P559" s="15"/>
      <c r="Q559" s="8"/>
      <c r="S559" t="str">
        <f>IF(ISERROR(VLOOKUP(TRIM(B559),#REF!,20,FALSE())),"",VLOOKUP(TRIM(B559),#REF!,20,FALSE()))</f>
        <v/>
      </c>
      <c r="T559" t="str">
        <f>IF(ISERROR(VLOOKUP(TRIM(B559),#REF!,21,FALSE())),"",VLOOKUP(TRIM(B559),#REF!,21,FALSE()))</f>
        <v/>
      </c>
      <c r="U559" t="str">
        <f>IF(ISERROR(VLOOKUP(TRIM(B559),#REF!,22,FALSE())),"",VLOOKUP(TRIM(B559),#REF!,22,FALSE()))</f>
        <v/>
      </c>
      <c r="V559" t="str">
        <f>IF(ISERROR(VLOOKUP(TRIM(B559),#REF!,20,FALSE())),"",VLOOKUP(TRIM(B559),#REF!,20,FALSE()))</f>
        <v/>
      </c>
      <c r="W559" t="str">
        <f>IF(ISERROR(VLOOKUP(TRIM(B559),#REF!,21,FALSE())),"",VLOOKUP(TRIM(B559),#REF!,21,FALSE()))</f>
        <v/>
      </c>
      <c r="X559" t="str">
        <f>IF(ISERROR(VLOOKUP(TRIM(B559),#REF!,22,FALSE())),"",VLOOKUP(TRIM(B559),#REF!,22,FALSE()))</f>
        <v/>
      </c>
      <c r="Y559" t="str">
        <f>IF(ISERROR(VLOOKUP(TRIM(B559),#REF!,23,FALSE())),"",VLOOKUP(TRIM(B559),#REF!,23,FALSE()))</f>
        <v/>
      </c>
      <c r="Z559" t="str">
        <f>IF(ISERROR(VLOOKUP(TRIM(B559),#REF!,24,FALSE())),"",VLOOKUP(TRIM(B559),#REF!,24,FALSE()))</f>
        <v/>
      </c>
      <c r="AA559" t="str">
        <f>IF(ISERROR(VLOOKUP(TRIM(B559),#REF!,25,FALSE())),"",VLOOKUP(TRIM(B559),#REF!,25,FALSE()))</f>
        <v/>
      </c>
      <c r="AK559" s="15"/>
    </row>
    <row r="560" spans="1:79" x14ac:dyDescent="0.2">
      <c r="A560" s="16" t="s">
        <v>5448</v>
      </c>
      <c r="B560" s="16"/>
      <c r="C560" s="141"/>
      <c r="H560" s="9"/>
      <c r="I560" s="16"/>
      <c r="J560" s="16"/>
      <c r="K560" s="16"/>
      <c r="L560" s="26"/>
      <c r="O560" s="16"/>
      <c r="P560" s="16" t="str">
        <f>IF(ISERROR(VLOOKUP(TRIM(D560),#REF!,11,FALSE())),"",VLOOKUP(TRIM(D560),#REF!,11,FALSE()))</f>
        <v/>
      </c>
      <c r="Q560" s="16" t="str">
        <f>IF(ISERROR(VLOOKUP(TRIM(D560),#REF!,12,FALSE())),"",VLOOKUP(TRIM(D560),#REF!,12,FALSE()))</f>
        <v/>
      </c>
      <c r="R560" s="16" t="str">
        <f>IF(ISERROR(VLOOKUP(TRIM(D560),#REF!,13,FALSE())),"",VLOOKUP(TRIM(D560),#REF!,13,FALSE()))</f>
        <v/>
      </c>
      <c r="S560" s="16" t="str">
        <f>IF(ISERROR(VLOOKUP(TRIM(D560),#REF!,14,FALSE())),"",VLOOKUP(TRIM(D560),#REF!,14,FALSE()))</f>
        <v/>
      </c>
      <c r="T560" s="16" t="str">
        <f>IF(ISERROR(VLOOKUP(TRIM(D560),#REF!,15,FALSE())),"",VLOOKUP(TRIM(D560),#REF!,15,FALSE()))</f>
        <v/>
      </c>
      <c r="U560" s="16" t="str">
        <f>IF(ISERROR(VLOOKUP(TRIM(D560),#REF!,16,FALSE())),"",VLOOKUP(TRIM(D560),#REF!,16,FALSE()))</f>
        <v/>
      </c>
      <c r="Y560" t="str">
        <f>IF(ISERROR(VLOOKUP(TRIM(D560),#REF!,20,FALSE())),"",VLOOKUP(TRIM(D560),#REF!,20,FALSE()))</f>
        <v/>
      </c>
      <c r="Z560" t="str">
        <f>IF(ISERROR(VLOOKUP(TRIM(D560),#REF!,21,FALSE())),"",VLOOKUP(TRIM(D560),#REF!,21,FALSE()))</f>
        <v/>
      </c>
      <c r="AA560" t="str">
        <f>IF(ISERROR(VLOOKUP(TRIM(D560),#REF!,22,FALSE())),"",VLOOKUP(TRIM(D560),#REF!,22,FALSE()))</f>
        <v/>
      </c>
      <c r="AB560" t="str">
        <f>IF(ISERROR(VLOOKUP(TRIM(D560),#REF!,20,FALSE())),"",VLOOKUP(TRIM(D560),#REF!,20,FALSE()))</f>
        <v/>
      </c>
      <c r="AC560" t="str">
        <f>IF(ISERROR(VLOOKUP(TRIM(D560),#REF!,21,FALSE())),"",VLOOKUP(TRIM(D560),#REF!,21,FALSE()))</f>
        <v/>
      </c>
      <c r="AD560" t="str">
        <f>IF(ISERROR(VLOOKUP(TRIM(D560),#REF!,22,FALSE())),"",VLOOKUP(TRIM(D560),#REF!,22,FALSE()))</f>
        <v/>
      </c>
      <c r="AE560" t="str">
        <f>IF(ISERROR(VLOOKUP(TRIM(D560),#REF!,23,FALSE())),"",VLOOKUP(TRIM(D560),#REF!,23,FALSE()))</f>
        <v/>
      </c>
      <c r="AF560" t="str">
        <f>IF(ISERROR(VLOOKUP(TRIM(D560),#REF!,24,FALSE())),"",VLOOKUP(TRIM(D560),#REF!,24,FALSE()))</f>
        <v/>
      </c>
      <c r="AG560" t="str">
        <f>IF(ISERROR(VLOOKUP(TRIM(D560),#REF!,25,FALSE())),"",VLOOKUP(TRIM(D560),#REF!,25,FALSE()))</f>
        <v/>
      </c>
    </row>
    <row r="561" spans="1:49" x14ac:dyDescent="0.2">
      <c r="A561" s="145"/>
      <c r="B561" s="19"/>
      <c r="C561" s="141"/>
      <c r="D561" s="19"/>
      <c r="E561" s="39"/>
      <c r="F561" s="19"/>
      <c r="G561" s="19"/>
      <c r="H561" s="145"/>
      <c r="I561" s="19"/>
      <c r="J561" s="18"/>
      <c r="K561" s="26"/>
      <c r="L561" s="26"/>
      <c r="M561" s="42"/>
      <c r="N561" s="19"/>
      <c r="O561" s="19"/>
      <c r="P561" s="19"/>
      <c r="Q561" s="19"/>
      <c r="R561" s="19"/>
      <c r="S561" s="19"/>
      <c r="T561" s="19"/>
      <c r="U561" s="19"/>
      <c r="V561" s="19"/>
      <c r="W561" s="19"/>
      <c r="X561" s="19"/>
      <c r="Y561" s="19"/>
      <c r="Z561" s="19"/>
      <c r="AA561" s="19"/>
      <c r="AB561" s="19"/>
      <c r="AC561" s="19"/>
      <c r="AD561" s="19"/>
      <c r="AE561" s="19"/>
      <c r="AF561" s="19"/>
      <c r="AG561" s="19"/>
      <c r="AH561" s="19"/>
      <c r="AI561" s="19"/>
      <c r="AJ561" s="19"/>
      <c r="AK561" s="19"/>
      <c r="AL561" s="19"/>
      <c r="AM561" s="19"/>
      <c r="AN561" s="19"/>
      <c r="AO561" s="19"/>
      <c r="AP561" s="19"/>
      <c r="AQ561" s="19"/>
      <c r="AR561" s="19"/>
      <c r="AS561" s="19"/>
      <c r="AT561" s="19"/>
      <c r="AU561" s="19"/>
      <c r="AV561" s="19"/>
      <c r="AW561" s="19"/>
    </row>
    <row r="562" spans="1:49" s="25" customFormat="1" x14ac:dyDescent="0.2">
      <c r="A562" s="21" t="s">
        <v>80</v>
      </c>
      <c r="B562" s="21" t="s">
        <v>195</v>
      </c>
      <c r="C562" s="141"/>
      <c r="D562" s="19" t="s">
        <v>1594</v>
      </c>
      <c r="E562" s="20">
        <v>34179</v>
      </c>
      <c r="F562" s="19" t="s">
        <v>1350</v>
      </c>
      <c r="G562" s="19" t="s">
        <v>1595</v>
      </c>
      <c r="H562" s="21" t="s">
        <v>80</v>
      </c>
      <c r="I562" s="21" t="s">
        <v>200</v>
      </c>
      <c r="J562" s="18" t="s">
        <v>1596</v>
      </c>
      <c r="K562" s="26" t="s">
        <v>80</v>
      </c>
      <c r="L562" s="26"/>
      <c r="M562" s="21" t="s">
        <v>80</v>
      </c>
      <c r="N562" s="21" t="s">
        <v>195</v>
      </c>
      <c r="O562" s="21"/>
      <c r="P562" s="19"/>
      <c r="Q562" s="19" t="s">
        <v>80</v>
      </c>
      <c r="R562" s="19" t="s">
        <v>200</v>
      </c>
      <c r="S562" s="19" t="s">
        <v>86</v>
      </c>
      <c r="T562" s="19" t="s">
        <v>80</v>
      </c>
      <c r="U562" s="19" t="s">
        <v>195</v>
      </c>
      <c r="V562" s="19"/>
      <c r="W562" s="19" t="s">
        <v>80</v>
      </c>
      <c r="X562" s="19" t="s">
        <v>195</v>
      </c>
      <c r="Y562" s="19">
        <v>0</v>
      </c>
      <c r="Z562" s="19" t="s">
        <v>80</v>
      </c>
      <c r="AA562" s="19" t="s">
        <v>195</v>
      </c>
      <c r="AB562" s="19">
        <v>0</v>
      </c>
      <c r="AC562" s="19" t="s">
        <v>80</v>
      </c>
      <c r="AD562" s="19" t="s">
        <v>195</v>
      </c>
      <c r="AE562" s="19"/>
      <c r="AF562" s="19">
        <v>0</v>
      </c>
      <c r="AG562" s="19">
        <v>0</v>
      </c>
      <c r="AH562" s="19">
        <v>0</v>
      </c>
      <c r="AI562" s="19">
        <v>0</v>
      </c>
      <c r="AJ562" s="19">
        <v>0</v>
      </c>
      <c r="AK562" s="19">
        <v>0</v>
      </c>
      <c r="AL562" s="19">
        <v>0</v>
      </c>
      <c r="AM562" s="19">
        <v>0</v>
      </c>
      <c r="AN562" s="19">
        <v>0</v>
      </c>
      <c r="AO562" s="19">
        <v>0</v>
      </c>
      <c r="AP562" s="19">
        <v>0</v>
      </c>
      <c r="AQ562" s="19">
        <v>0</v>
      </c>
      <c r="AR562" s="19">
        <v>0</v>
      </c>
      <c r="AS562" s="19">
        <v>0</v>
      </c>
      <c r="AT562" s="19">
        <v>0</v>
      </c>
      <c r="AU562" s="19">
        <v>0</v>
      </c>
      <c r="AV562" s="19">
        <v>0</v>
      </c>
      <c r="AW562" s="19">
        <v>0</v>
      </c>
    </row>
    <row r="563" spans="1:49" x14ac:dyDescent="0.2">
      <c r="A563" s="108" t="s">
        <v>80</v>
      </c>
      <c r="B563" s="108" t="s">
        <v>123</v>
      </c>
      <c r="C563" s="141" t="s">
        <v>1446</v>
      </c>
      <c r="D563" s="19" t="s">
        <v>1597</v>
      </c>
      <c r="E563" s="20">
        <v>35285</v>
      </c>
      <c r="F563" s="19" t="s">
        <v>548</v>
      </c>
      <c r="G563" s="19" t="s">
        <v>607</v>
      </c>
      <c r="H563" s="108" t="s">
        <v>80</v>
      </c>
      <c r="I563" s="108" t="s">
        <v>123</v>
      </c>
      <c r="J563" s="18" t="s">
        <v>1598</v>
      </c>
      <c r="K563" t="s">
        <v>80</v>
      </c>
      <c r="M563" s="18" t="s">
        <v>80</v>
      </c>
      <c r="N563" s="18" t="s">
        <v>583</v>
      </c>
      <c r="O563" s="18"/>
      <c r="P563" s="19"/>
      <c r="Q563" s="19" t="s">
        <v>80</v>
      </c>
      <c r="R563" s="19" t="s">
        <v>272</v>
      </c>
      <c r="S563" s="19" t="s">
        <v>1599</v>
      </c>
      <c r="T563" s="19" t="s">
        <v>80</v>
      </c>
      <c r="U563" s="19" t="s">
        <v>93</v>
      </c>
      <c r="V563" s="19" t="s">
        <v>1156</v>
      </c>
      <c r="W563" s="19"/>
      <c r="X563" s="19"/>
      <c r="Y563" s="19"/>
      <c r="Z563" s="19"/>
      <c r="AA563" s="19"/>
      <c r="AB563" s="19"/>
      <c r="AC563" s="19"/>
      <c r="AD563" s="19"/>
      <c r="AE563" s="19"/>
      <c r="AF563" s="19"/>
      <c r="AG563" s="19"/>
      <c r="AH563" s="19"/>
      <c r="AI563" s="19"/>
      <c r="AJ563" s="19"/>
      <c r="AK563" s="19"/>
      <c r="AL563" s="19"/>
      <c r="AM563" s="19"/>
      <c r="AN563" s="19"/>
      <c r="AO563" s="19"/>
      <c r="AP563" s="19"/>
      <c r="AQ563" s="19"/>
      <c r="AR563" s="19"/>
      <c r="AS563" s="19"/>
      <c r="AT563" s="19"/>
      <c r="AU563" s="19"/>
      <c r="AV563" s="19"/>
      <c r="AW563" s="19"/>
    </row>
    <row r="564" spans="1:49" x14ac:dyDescent="0.2">
      <c r="A564" s="18"/>
      <c r="B564" s="18"/>
      <c r="C564" s="141"/>
      <c r="D564" s="19"/>
      <c r="E564" s="20"/>
      <c r="F564" s="19"/>
      <c r="G564" s="19"/>
      <c r="H564" s="18"/>
      <c r="I564" s="18"/>
      <c r="J564" s="18"/>
      <c r="K564"/>
      <c r="L564"/>
      <c r="M564" s="18"/>
      <c r="N564" s="18"/>
      <c r="O564" s="18"/>
      <c r="P564" s="19"/>
      <c r="Q564" s="19"/>
      <c r="R564" s="19"/>
      <c r="S564" s="19"/>
      <c r="T564" s="19"/>
      <c r="U564" s="19"/>
      <c r="V564" s="19"/>
      <c r="W564" s="19"/>
      <c r="X564" s="19"/>
      <c r="Y564" s="19"/>
      <c r="Z564" s="19"/>
      <c r="AA564" s="19"/>
      <c r="AB564" s="19"/>
      <c r="AC564" s="19"/>
      <c r="AD564" s="19"/>
      <c r="AE564" s="19"/>
      <c r="AF564" s="19"/>
      <c r="AG564" s="19"/>
      <c r="AH564" s="19"/>
      <c r="AI564" s="19"/>
      <c r="AJ564" s="19"/>
      <c r="AK564" s="19"/>
      <c r="AL564" s="19"/>
      <c r="AM564" s="19"/>
      <c r="AN564" s="19"/>
      <c r="AO564" s="19"/>
      <c r="AP564" s="19"/>
      <c r="AQ564" s="19"/>
      <c r="AR564" s="19"/>
      <c r="AS564" s="19"/>
      <c r="AT564" s="19"/>
      <c r="AU564" s="19"/>
      <c r="AV564" s="19"/>
      <c r="AW564" s="19"/>
    </row>
    <row r="565" spans="1:49" s="108" customFormat="1" x14ac:dyDescent="0.2">
      <c r="A565" s="108" t="s">
        <v>103</v>
      </c>
      <c r="B565" s="108" t="s">
        <v>583</v>
      </c>
      <c r="C565" s="141" t="s">
        <v>4910</v>
      </c>
      <c r="D565" s="108" t="s">
        <v>3953</v>
      </c>
      <c r="E565" s="123">
        <v>37957</v>
      </c>
      <c r="F565" s="109" t="s">
        <v>4909</v>
      </c>
      <c r="G565" s="120"/>
      <c r="J565" s="120"/>
      <c r="M565" s="120"/>
      <c r="P565" s="120"/>
      <c r="S565" s="120"/>
      <c r="V565" s="120"/>
      <c r="Y565" s="120"/>
      <c r="AB565" s="120"/>
      <c r="AE565" s="120"/>
    </row>
    <row r="566" spans="1:49" s="25" customFormat="1" x14ac:dyDescent="0.2">
      <c r="A566" s="19" t="s">
        <v>103</v>
      </c>
      <c r="B566" s="26" t="s">
        <v>170</v>
      </c>
      <c r="C566" s="141" t="s">
        <v>1600</v>
      </c>
      <c r="D566" s="19" t="s">
        <v>1601</v>
      </c>
      <c r="E566" s="27">
        <v>35960</v>
      </c>
      <c r="F566" s="28" t="s">
        <v>198</v>
      </c>
      <c r="G566" s="28" t="s">
        <v>98</v>
      </c>
      <c r="H566" s="19" t="s">
        <v>103</v>
      </c>
      <c r="I566" s="26" t="s">
        <v>200</v>
      </c>
      <c r="J566" s="18" t="s">
        <v>1602</v>
      </c>
      <c r="K566" s="26" t="s">
        <v>103</v>
      </c>
      <c r="L566" s="26" t="s">
        <v>1165</v>
      </c>
    </row>
    <row r="567" spans="1:49" x14ac:dyDescent="0.2">
      <c r="A567" s="18" t="s">
        <v>103</v>
      </c>
      <c r="B567" s="18" t="s">
        <v>215</v>
      </c>
      <c r="C567" s="141" t="s">
        <v>1603</v>
      </c>
      <c r="D567" s="19" t="s">
        <v>1604</v>
      </c>
      <c r="E567" s="20">
        <v>35060</v>
      </c>
      <c r="F567" s="19" t="s">
        <v>516</v>
      </c>
      <c r="G567" s="19" t="s">
        <v>1605</v>
      </c>
      <c r="H567" s="18" t="s">
        <v>103</v>
      </c>
      <c r="I567" s="18" t="s">
        <v>91</v>
      </c>
      <c r="J567" s="18" t="s">
        <v>1606</v>
      </c>
      <c r="K567" s="26" t="s">
        <v>94</v>
      </c>
      <c r="L567" s="26" t="s">
        <v>1607</v>
      </c>
      <c r="M567" s="18" t="s">
        <v>103</v>
      </c>
      <c r="N567" s="18" t="s">
        <v>556</v>
      </c>
      <c r="O567" s="18" t="s">
        <v>1608</v>
      </c>
      <c r="P567" s="19" t="s">
        <v>1609</v>
      </c>
      <c r="Q567" s="19" t="s">
        <v>103</v>
      </c>
      <c r="R567" s="19" t="s">
        <v>556</v>
      </c>
      <c r="S567" s="19" t="s">
        <v>1610</v>
      </c>
      <c r="T567" s="19" t="s">
        <v>103</v>
      </c>
      <c r="U567" s="19" t="s">
        <v>556</v>
      </c>
      <c r="V567" s="19" t="s">
        <v>1611</v>
      </c>
      <c r="W567" s="19" t="s">
        <v>103</v>
      </c>
      <c r="X567" s="19" t="s">
        <v>556</v>
      </c>
      <c r="Y567" s="19" t="s">
        <v>1612</v>
      </c>
      <c r="Z567" s="19">
        <v>0</v>
      </c>
      <c r="AA567" s="19">
        <v>0</v>
      </c>
      <c r="AB567" s="19">
        <v>0</v>
      </c>
      <c r="AC567" s="19"/>
      <c r="AD567" s="19"/>
      <c r="AE567" s="19"/>
      <c r="AF567" s="19">
        <v>0</v>
      </c>
      <c r="AG567" s="19">
        <v>0</v>
      </c>
      <c r="AH567" s="19">
        <v>0</v>
      </c>
      <c r="AI567" s="19">
        <v>0</v>
      </c>
      <c r="AJ567" s="19">
        <v>0</v>
      </c>
      <c r="AK567" s="19">
        <v>0</v>
      </c>
      <c r="AL567" s="19">
        <v>0</v>
      </c>
      <c r="AM567" s="19">
        <v>0</v>
      </c>
      <c r="AN567" s="19">
        <v>0</v>
      </c>
      <c r="AO567" s="19">
        <v>0</v>
      </c>
      <c r="AP567" s="19">
        <v>0</v>
      </c>
      <c r="AQ567" s="19">
        <v>0</v>
      </c>
      <c r="AR567" s="19">
        <v>0</v>
      </c>
      <c r="AS567" s="19">
        <v>0</v>
      </c>
      <c r="AT567" s="19">
        <v>0</v>
      </c>
      <c r="AU567" s="19">
        <v>0</v>
      </c>
      <c r="AV567" s="19">
        <v>0</v>
      </c>
      <c r="AW567" s="19">
        <v>0</v>
      </c>
    </row>
    <row r="568" spans="1:49" x14ac:dyDescent="0.2">
      <c r="A568" t="s">
        <v>94</v>
      </c>
      <c r="B568" t="s">
        <v>432</v>
      </c>
      <c r="C568" s="141" t="s">
        <v>1613</v>
      </c>
      <c r="D568" t="s">
        <v>1614</v>
      </c>
      <c r="E568" s="40">
        <v>37189</v>
      </c>
      <c r="F568" t="s">
        <v>477</v>
      </c>
      <c r="G568" s="19" t="s">
        <v>173</v>
      </c>
      <c r="H568" t="s">
        <v>100</v>
      </c>
      <c r="I568" t="s">
        <v>429</v>
      </c>
      <c r="J568" s="18" t="s">
        <v>1615</v>
      </c>
      <c r="K568" t="str">
        <f>IF(ISBLANK(VLOOKUP(TRIM(D568),ALL_SOMIFA!$A$1:$V$2721,8,FALSE)),"",IF(ISERROR(VLOOKUP(TRIM(D568),ALL_SOMIFA!$A$1:$V$2721,8,FALSE))," ",VLOOKUP(TRIM(D568),ALL_SOMIFA!$A$1:$V$2721,8,FALSE)))</f>
        <v xml:space="preserve"> </v>
      </c>
      <c r="L568" t="str">
        <f>IF(ISBLANK(VLOOKUP(TRIM(D568),ALL_SOMIFA!$A$1:$V$2721,9,FALSE)),"",IF(ISERROR(VLOOKUP(TRIM(D568),ALL_SOMIFA!$A$1:$V$2721,9,FALSE))," ",VLOOKUP(TRIM(D568),ALL_SOMIFA!$A$1:$V$2721,9,FALSE)))</f>
        <v xml:space="preserve"> </v>
      </c>
      <c r="M568" t="str">
        <f>IF(ISBLANK(VLOOKUP(TRIM(D568),ALL_SOMIFA!$A$1:$V$2721,10,FALSE)),"",IF(ISERROR(VLOOKUP(TRIM(D568),ALL_SOMIFA!$A$1:$V$2721,10,FALSE))," ",VLOOKUP(TRIM(D568),ALL_SOMIFA!$A$1:$V$2721,10,FALSE)))</f>
        <v xml:space="preserve"> </v>
      </c>
      <c r="N568" t="str">
        <f>IF(ISBLANK(VLOOKUP(TRIM(D568),ALL_SOMIFA!$A$1:$V$2721,11,FALSE)),"",IF(ISERROR(VLOOKUP(TRIM(D568),ALL_SOMIFA!$A$1:$V$2721,11,FALSE))," ",VLOOKUP(TRIM(D568),ALL_SOMIFA!$A$1:$V$2721,11,FALSE)))</f>
        <v xml:space="preserve"> </v>
      </c>
      <c r="O568" t="str">
        <f>IF(ISBLANK(VLOOKUP(TRIM(D568),ALL_SOMIFA!$A$1:$V$2721,12,FALSE)),"",IF(ISERROR(VLOOKUP(TRIM(D568),ALL_SOMIFA!$A$1:$V$2721,12,FALSE))," ",VLOOKUP(TRIM(D568),ALL_SOMIFA!$A$1:$V$2721,12,FALSE)))</f>
        <v xml:space="preserve"> </v>
      </c>
      <c r="P568" t="str">
        <f>IF(ISBLANK(VLOOKUP(TRIM(D568),ALL_SOMIFA!$A$1:$V$2721,13,FALSE)),"",IF(ISERROR(VLOOKUP(TRIM(D568),ALL_SOMIFA!$A$1:$V$2721,13,FALSE))," ",VLOOKUP(TRIM(D568),ALL_SOMIFA!$A$1:$V$2721,13,FALSE)))</f>
        <v xml:space="preserve"> </v>
      </c>
      <c r="Q568" t="str">
        <f>IF(ISBLANK(VLOOKUP(TRIM(D568),ALL_SOMIFA!$A$1:$V$2721,14,FALSE)),"",IF(ISERROR(VLOOKUP(TRIM(D568),ALL_SOMIFA!$A$1:$V$2721,14,FALSE))," ",VLOOKUP(TRIM(D568),ALL_SOMIFA!$A$1:$V$2721,14,FALSE)))</f>
        <v xml:space="preserve"> </v>
      </c>
      <c r="R568" t="str">
        <f>IF(ISBLANK(VLOOKUP(TRIM(D568),ALL_SOMIFA!$A$1:$V$2721,15,FALSE)),"",IF(ISERROR(VLOOKUP(TRIM(D568),ALL_SOMIFA!$A$1:$V$2721,15,FALSE))," ",VLOOKUP(TRIM(D568),ALL_SOMIFA!$A$1:$V$2721,15,FALSE)))</f>
        <v xml:space="preserve"> </v>
      </c>
      <c r="S568" t="str">
        <f>IF(ISBLANK(VLOOKUP(TRIM(D568),ALL_SOMIFA!$A$1:$V$2721,16,FALSE)),"",IF(ISERROR(VLOOKUP(TRIM(D568),ALL_SOMIFA!$A$1:$V$2721,16,FALSE))," ",VLOOKUP(TRIM(D568),ALL_SOMIFA!$A$1:$V$2721,16,FALSE)))</f>
        <v xml:space="preserve"> </v>
      </c>
      <c r="T568" t="str">
        <f>IF(ISBLANK(VLOOKUP(TRIM(D568),ALL_SOMIFA!$A$1:$V$2721,17,FALSE)),"",IF(ISERROR(VLOOKUP(TRIM(D568),ALL_SOMIFA!$A$1:$V$2721,17,FALSE))," ",VLOOKUP(TRIM(D568),ALL_SOMIFA!$A$1:$V$2721,17,FALSE)))</f>
        <v xml:space="preserve"> </v>
      </c>
      <c r="U568" t="str">
        <f>IF(ISBLANK(VLOOKUP(TRIM(D568),ALL_SOMIFA!$A$1:$V$2721,18,FALSE)),"",IF(ISERROR(VLOOKUP(TRIM(D568),ALL_SOMIFA!$A$1:$V$2721,18,FALSE))," ",VLOOKUP(TRIM(D568),ALL_SOMIFA!$A$1:$V$2721,18,FALSE)))</f>
        <v xml:space="preserve"> </v>
      </c>
      <c r="V568" t="str">
        <f>IF(ISBLANK(VLOOKUP(TRIM(D568),ALL_SOMIFA!$A$1:$V$2721,19,FALSE)),"",IF(ISERROR(VLOOKUP(TRIM(D568),ALL_SOMIFA!$A$1:$V$2721,19,FALSE))," ",VLOOKUP(TRIM(D568),ALL_SOMIFA!$A$1:$V$2721,19,FALSE)))</f>
        <v xml:space="preserve"> </v>
      </c>
      <c r="W568" t="str">
        <f>IF(ISBLANK(VLOOKUP(TRIM(D568),ALL_SOMIFA!$A$1:$V$2721,20,FALSE)),"",IF(ISERROR(VLOOKUP(TRIM(D568),ALL_SOMIFA!$A$1:$V$2721,20,FALSE))," ",VLOOKUP(TRIM(D568),ALL_SOMIFA!$A$1:$V$2721,20,FALSE)))</f>
        <v xml:space="preserve"> </v>
      </c>
      <c r="X568" t="str">
        <f>IF(ISBLANK(VLOOKUP(TRIM(D568),ALL_SOMIFA!$A$1:$V$2721,21,FALSE)),"",IF(ISERROR(VLOOKUP(TRIM(D568),ALL_SOMIFA!$A$1:$V$2721,21,FALSE))," ",VLOOKUP(TRIM(D568),ALL_SOMIFA!$A$1:$V$2721,21,FALSE)))</f>
        <v xml:space="preserve"> </v>
      </c>
      <c r="Y568" t="str">
        <f>IF(ISBLANK(VLOOKUP(TRIM(D568),ALL_SOMIFA!$A$1:$V$2721,22,FALSE)),"",IF(ISERROR(VLOOKUP(TRIM(D568),ALL_SOMIFA!$A$1:$V$2721,22,FALSE))," ",VLOOKUP(TRIM(D568),ALL_SOMIFA!$A$1:$V$2721,22,FALSE)))</f>
        <v xml:space="preserve"> </v>
      </c>
    </row>
    <row r="569" spans="1:49" x14ac:dyDescent="0.2">
      <c r="A569" s="18" t="s">
        <v>103</v>
      </c>
      <c r="B569" s="18" t="s">
        <v>95</v>
      </c>
      <c r="C569" s="141" t="s">
        <v>1619</v>
      </c>
      <c r="D569" s="19" t="s">
        <v>1620</v>
      </c>
      <c r="E569" s="20">
        <v>35917</v>
      </c>
      <c r="F569" s="26" t="s">
        <v>230</v>
      </c>
      <c r="G569" s="30" t="s">
        <v>230</v>
      </c>
      <c r="H569" s="18" t="s">
        <v>189</v>
      </c>
      <c r="I569" s="18"/>
      <c r="J569" s="18"/>
      <c r="K569" t="s">
        <v>669</v>
      </c>
      <c r="L569" t="s">
        <v>1621</v>
      </c>
      <c r="M569" s="18" t="s">
        <v>1622</v>
      </c>
      <c r="N569" s="18" t="s">
        <v>185</v>
      </c>
      <c r="O569" s="18" t="s">
        <v>1623</v>
      </c>
      <c r="P569" s="19" t="s">
        <v>1624</v>
      </c>
      <c r="Q569" s="19" t="s">
        <v>103</v>
      </c>
      <c r="R569" s="19" t="s">
        <v>185</v>
      </c>
      <c r="S569" s="30" t="s">
        <v>1625</v>
      </c>
      <c r="T569" s="19"/>
      <c r="U569" s="19"/>
      <c r="V569" s="30"/>
      <c r="W569" s="19"/>
      <c r="X569" s="19"/>
      <c r="Y569" s="30"/>
      <c r="Z569" s="19"/>
      <c r="AA569" s="19"/>
      <c r="AB569" s="30"/>
      <c r="AC569" s="19"/>
      <c r="AD569" s="19"/>
      <c r="AE569" s="19"/>
      <c r="AF569" s="19"/>
      <c r="AG569" s="19"/>
      <c r="AH569" s="19"/>
      <c r="AI569" s="19"/>
      <c r="AJ569" s="19"/>
      <c r="AK569" s="19"/>
      <c r="AL569" s="19"/>
      <c r="AM569" s="19"/>
      <c r="AN569" s="19"/>
      <c r="AO569" s="19"/>
      <c r="AP569" s="19"/>
      <c r="AQ569" s="19"/>
      <c r="AR569" s="19"/>
      <c r="AS569" s="19"/>
      <c r="AT569" s="19"/>
      <c r="AU569" s="19"/>
      <c r="AV569" s="19"/>
      <c r="AW569" s="19"/>
    </row>
    <row r="570" spans="1:49" ht="12.75" customHeight="1" x14ac:dyDescent="0.2">
      <c r="A570" s="18"/>
      <c r="B570" s="18"/>
      <c r="C570" s="141"/>
      <c r="D570" s="19" t="s">
        <v>5478</v>
      </c>
      <c r="E570" s="27">
        <v>36139</v>
      </c>
      <c r="F570" s="28" t="s">
        <v>89</v>
      </c>
      <c r="G570" s="28" t="s">
        <v>180</v>
      </c>
      <c r="H570" s="18" t="s">
        <v>100</v>
      </c>
      <c r="I570" s="18" t="s">
        <v>91</v>
      </c>
      <c r="J570" s="18" t="s">
        <v>1617</v>
      </c>
      <c r="K570" t="s">
        <v>103</v>
      </c>
      <c r="L570" t="s">
        <v>1618</v>
      </c>
      <c r="M570" s="33"/>
      <c r="N570" s="33"/>
      <c r="O570" s="33"/>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row>
    <row r="571" spans="1:49" x14ac:dyDescent="0.2">
      <c r="A571" s="18"/>
      <c r="B571" s="18"/>
      <c r="C571" s="141"/>
      <c r="D571" s="19"/>
      <c r="E571" s="20"/>
      <c r="F571" s="19"/>
      <c r="G571" s="19"/>
      <c r="H571" s="18"/>
      <c r="I571" s="18"/>
      <c r="J571" s="18"/>
      <c r="K571"/>
      <c r="M571" s="18"/>
      <c r="N571" s="18"/>
      <c r="O571" s="18"/>
      <c r="P571" s="19"/>
      <c r="Q571" s="19"/>
      <c r="R571" s="19"/>
      <c r="S571" s="19"/>
      <c r="T571" s="19"/>
      <c r="U571" s="19"/>
      <c r="V571" s="19"/>
      <c r="W571" s="19"/>
      <c r="X571" s="19"/>
      <c r="Y571" s="19"/>
      <c r="Z571" s="19"/>
      <c r="AA571" s="19"/>
      <c r="AB571" s="19"/>
      <c r="AC571" s="19"/>
      <c r="AD571" s="19"/>
      <c r="AE571" s="19"/>
      <c r="AF571" s="19"/>
      <c r="AG571" s="19"/>
      <c r="AH571" s="19"/>
      <c r="AI571" s="19"/>
      <c r="AJ571" s="19"/>
      <c r="AK571" s="19"/>
      <c r="AL571" s="19"/>
      <c r="AM571" s="19"/>
      <c r="AN571" s="19"/>
      <c r="AO571" s="19"/>
      <c r="AP571" s="19"/>
      <c r="AQ571" s="19"/>
      <c r="AR571" s="19"/>
      <c r="AS571" s="19"/>
      <c r="AT571" s="19"/>
      <c r="AU571" s="19"/>
      <c r="AV571" s="19"/>
      <c r="AW571" s="19"/>
    </row>
    <row r="572" spans="1:49" s="25" customFormat="1" x14ac:dyDescent="0.2">
      <c r="A572" s="18" t="s">
        <v>147</v>
      </c>
      <c r="B572" s="18" t="s">
        <v>432</v>
      </c>
      <c r="C572" s="141"/>
      <c r="D572" s="19" t="s">
        <v>1626</v>
      </c>
      <c r="E572" s="20">
        <v>35122</v>
      </c>
      <c r="F572" s="19" t="s">
        <v>405</v>
      </c>
      <c r="G572" s="19" t="s">
        <v>405</v>
      </c>
      <c r="H572" s="18" t="s">
        <v>127</v>
      </c>
      <c r="I572" s="18" t="s">
        <v>429</v>
      </c>
      <c r="J572" s="18" t="s">
        <v>1627</v>
      </c>
      <c r="K572" s="26" t="s">
        <v>127</v>
      </c>
      <c r="L572" s="26"/>
      <c r="M572" s="18" t="s">
        <v>127</v>
      </c>
      <c r="N572" s="18" t="s">
        <v>432</v>
      </c>
      <c r="O572" s="18"/>
      <c r="P572" s="19"/>
      <c r="Q572" s="19" t="s">
        <v>127</v>
      </c>
      <c r="R572" s="19" t="s">
        <v>429</v>
      </c>
      <c r="S572" s="19" t="s">
        <v>86</v>
      </c>
      <c r="T572" s="19" t="s">
        <v>127</v>
      </c>
      <c r="U572" s="19" t="s">
        <v>432</v>
      </c>
      <c r="V572" s="19"/>
      <c r="W572" s="19" t="s">
        <v>147</v>
      </c>
      <c r="X572" s="19" t="s">
        <v>432</v>
      </c>
      <c r="Y572" s="19">
        <v>0</v>
      </c>
      <c r="Z572" s="19" t="s">
        <v>147</v>
      </c>
      <c r="AA572" s="19" t="s">
        <v>432</v>
      </c>
      <c r="AB572" s="19">
        <v>0</v>
      </c>
      <c r="AC572" s="19"/>
      <c r="AD572" s="19"/>
      <c r="AE572" s="19"/>
      <c r="AF572" s="19">
        <v>0</v>
      </c>
      <c r="AG572" s="19">
        <v>0</v>
      </c>
      <c r="AH572" s="19">
        <v>0</v>
      </c>
      <c r="AI572" s="19">
        <v>0</v>
      </c>
      <c r="AJ572" s="19">
        <v>0</v>
      </c>
      <c r="AK572" s="19">
        <v>0</v>
      </c>
      <c r="AL572" s="19">
        <v>0</v>
      </c>
      <c r="AM572" s="19">
        <v>0</v>
      </c>
      <c r="AN572" s="19">
        <v>0</v>
      </c>
      <c r="AO572" s="19">
        <v>0</v>
      </c>
      <c r="AP572" s="19">
        <v>0</v>
      </c>
      <c r="AQ572" s="19">
        <v>0</v>
      </c>
      <c r="AR572" s="19">
        <v>0</v>
      </c>
      <c r="AS572" s="19">
        <v>0</v>
      </c>
      <c r="AT572" s="19">
        <v>0</v>
      </c>
      <c r="AU572" s="19">
        <v>0</v>
      </c>
      <c r="AV572" s="19">
        <v>0</v>
      </c>
      <c r="AW572" s="19">
        <v>0</v>
      </c>
    </row>
    <row r="573" spans="1:49" x14ac:dyDescent="0.2">
      <c r="A573" s="19" t="s">
        <v>1035</v>
      </c>
      <c r="B573" s="26" t="s">
        <v>192</v>
      </c>
      <c r="C573" s="142"/>
      <c r="D573" s="19" t="s">
        <v>1628</v>
      </c>
      <c r="E573" s="27">
        <v>37115</v>
      </c>
      <c r="F573" s="28" t="s">
        <v>98</v>
      </c>
      <c r="G573" s="28" t="s">
        <v>180</v>
      </c>
      <c r="H573" s="19" t="s">
        <v>1629</v>
      </c>
      <c r="I573" s="26" t="s">
        <v>285</v>
      </c>
      <c r="J573" s="18" t="s">
        <v>1188</v>
      </c>
      <c r="K573" s="26" t="s">
        <v>686</v>
      </c>
      <c r="L573" s="26"/>
    </row>
    <row r="574" spans="1:49" s="25" customFormat="1" x14ac:dyDescent="0.2">
      <c r="A574" s="18"/>
      <c r="B574" s="18"/>
      <c r="C574" s="141"/>
      <c r="D574" t="s">
        <v>1630</v>
      </c>
      <c r="E574" s="35">
        <v>35070</v>
      </c>
      <c r="F574" s="36" t="s">
        <v>452</v>
      </c>
      <c r="G574" s="50" t="s">
        <v>1631</v>
      </c>
      <c r="H574" s="18" t="s">
        <v>127</v>
      </c>
      <c r="I574" s="18" t="s">
        <v>138</v>
      </c>
      <c r="J574" s="18" t="s">
        <v>146</v>
      </c>
      <c r="K574" s="26" t="s">
        <v>147</v>
      </c>
      <c r="L574" s="26"/>
      <c r="M574" s="18" t="s">
        <v>133</v>
      </c>
      <c r="N574" s="18" t="s">
        <v>195</v>
      </c>
      <c r="O574" s="18"/>
      <c r="P574" s="19"/>
      <c r="Q574" s="19" t="s">
        <v>147</v>
      </c>
      <c r="R574" s="19" t="s">
        <v>200</v>
      </c>
      <c r="S574" s="37" t="s">
        <v>86</v>
      </c>
    </row>
    <row r="575" spans="1:49" ht="12.75" customHeight="1" x14ac:dyDescent="0.2">
      <c r="A575" s="18" t="s">
        <v>147</v>
      </c>
      <c r="B575" s="18" t="s">
        <v>432</v>
      </c>
      <c r="C575" s="141"/>
      <c r="D575" s="19" t="s">
        <v>1632</v>
      </c>
      <c r="E575" s="20">
        <v>34010</v>
      </c>
      <c r="F575" s="19" t="s">
        <v>654</v>
      </c>
      <c r="G575" s="19" t="s">
        <v>1633</v>
      </c>
      <c r="H575" s="18" t="s">
        <v>151</v>
      </c>
      <c r="I575" s="18" t="s">
        <v>429</v>
      </c>
      <c r="J575" s="18" t="s">
        <v>882</v>
      </c>
      <c r="K575" s="26" t="s">
        <v>147</v>
      </c>
      <c r="L575" s="26"/>
      <c r="M575" s="18" t="s">
        <v>147</v>
      </c>
      <c r="N575" s="18" t="s">
        <v>275</v>
      </c>
      <c r="O575" s="18"/>
      <c r="P575" s="19"/>
      <c r="Q575" s="19" t="s">
        <v>127</v>
      </c>
      <c r="R575" s="19" t="s">
        <v>612</v>
      </c>
      <c r="S575" s="19" t="s">
        <v>86</v>
      </c>
      <c r="T575" s="19" t="s">
        <v>127</v>
      </c>
      <c r="U575" s="19" t="s">
        <v>275</v>
      </c>
      <c r="V575" s="19"/>
      <c r="W575" s="19" t="s">
        <v>127</v>
      </c>
      <c r="X575" s="19" t="s">
        <v>275</v>
      </c>
      <c r="Y575" s="19">
        <v>0</v>
      </c>
      <c r="Z575" s="19" t="s">
        <v>133</v>
      </c>
      <c r="AA575" s="19" t="s">
        <v>275</v>
      </c>
      <c r="AB575" s="19">
        <v>0</v>
      </c>
      <c r="AC575" s="19" t="s">
        <v>127</v>
      </c>
      <c r="AD575" s="19" t="s">
        <v>275</v>
      </c>
      <c r="AE575" s="19"/>
      <c r="AF575" s="19">
        <v>0</v>
      </c>
      <c r="AG575" s="19">
        <v>0</v>
      </c>
      <c r="AH575" s="19">
        <v>0</v>
      </c>
      <c r="AI575" s="19">
        <v>0</v>
      </c>
      <c r="AJ575" s="19">
        <v>0</v>
      </c>
      <c r="AK575" s="19">
        <v>0</v>
      </c>
      <c r="AL575" s="19">
        <v>0</v>
      </c>
      <c r="AM575" s="19">
        <v>0</v>
      </c>
      <c r="AN575" s="19">
        <v>0</v>
      </c>
      <c r="AO575" s="19">
        <v>0</v>
      </c>
      <c r="AP575" s="19">
        <v>0</v>
      </c>
      <c r="AQ575" s="19">
        <v>0</v>
      </c>
      <c r="AR575" s="19">
        <v>0</v>
      </c>
      <c r="AS575" s="19">
        <v>0</v>
      </c>
      <c r="AT575" s="19">
        <v>0</v>
      </c>
      <c r="AU575" s="19">
        <v>0</v>
      </c>
      <c r="AV575" s="19">
        <v>0</v>
      </c>
      <c r="AW575" s="19">
        <v>0</v>
      </c>
    </row>
    <row r="576" spans="1:49" x14ac:dyDescent="0.2">
      <c r="A576" s="18" t="s">
        <v>156</v>
      </c>
      <c r="B576" s="18" t="s">
        <v>128</v>
      </c>
      <c r="C576" s="141" t="s">
        <v>141</v>
      </c>
      <c r="D576" s="19" t="s">
        <v>1634</v>
      </c>
      <c r="E576" s="20">
        <v>35754</v>
      </c>
      <c r="F576" s="19" t="s">
        <v>1635</v>
      </c>
      <c r="G576" s="19" t="s">
        <v>1635</v>
      </c>
      <c r="H576" s="18" t="s">
        <v>156</v>
      </c>
      <c r="I576" s="18" t="s">
        <v>116</v>
      </c>
      <c r="J576" s="18" t="s">
        <v>1636</v>
      </c>
      <c r="K576" s="26" t="s">
        <v>156</v>
      </c>
      <c r="L576" s="26" t="s">
        <v>141</v>
      </c>
      <c r="M576" s="18" t="s">
        <v>162</v>
      </c>
      <c r="N576" s="18" t="s">
        <v>316</v>
      </c>
      <c r="O576" s="18" t="s">
        <v>1637</v>
      </c>
      <c r="P576" s="19" t="s">
        <v>164</v>
      </c>
      <c r="Q576" s="19" t="s">
        <v>156</v>
      </c>
      <c r="R576" s="19" t="s">
        <v>123</v>
      </c>
      <c r="S576" s="19" t="s">
        <v>577</v>
      </c>
      <c r="T576" s="19" t="s">
        <v>162</v>
      </c>
      <c r="U576" s="19" t="s">
        <v>123</v>
      </c>
      <c r="V576" s="19" t="s">
        <v>1638</v>
      </c>
      <c r="W576" s="19"/>
      <c r="X576" s="19"/>
      <c r="Y576" s="19"/>
      <c r="Z576" s="19"/>
      <c r="AA576" s="19"/>
      <c r="AB576" s="19"/>
      <c r="AC576" s="19"/>
      <c r="AD576" s="19"/>
      <c r="AE576" s="19"/>
      <c r="AF576" s="19"/>
      <c r="AG576" s="19"/>
      <c r="AH576" s="19"/>
      <c r="AI576" s="19"/>
      <c r="AJ576" s="19"/>
      <c r="AK576" s="19"/>
      <c r="AL576" s="19"/>
      <c r="AM576" s="19"/>
      <c r="AN576" s="19"/>
      <c r="AO576" s="19"/>
      <c r="AP576" s="19"/>
      <c r="AQ576" s="19"/>
      <c r="AR576" s="19"/>
      <c r="AS576" s="19"/>
      <c r="AT576" s="19"/>
      <c r="AU576" s="19"/>
      <c r="AV576" s="19"/>
      <c r="AW576" s="19"/>
    </row>
    <row r="577" spans="1:79" s="25" customFormat="1" x14ac:dyDescent="0.2">
      <c r="A577" s="31" t="s">
        <v>168</v>
      </c>
      <c r="B577" s="32" t="s">
        <v>192</v>
      </c>
      <c r="C577" s="142" t="s">
        <v>183</v>
      </c>
      <c r="D577" s="19" t="s">
        <v>1639</v>
      </c>
      <c r="E577" s="27">
        <v>36004</v>
      </c>
      <c r="F577" s="28" t="s">
        <v>416</v>
      </c>
      <c r="G577" s="28" t="s">
        <v>236</v>
      </c>
      <c r="H577" s="31" t="s">
        <v>695</v>
      </c>
      <c r="I577" s="32" t="s">
        <v>285</v>
      </c>
      <c r="J577" s="18" t="s">
        <v>1640</v>
      </c>
      <c r="K577" s="26" t="s">
        <v>162</v>
      </c>
      <c r="L577" s="26" t="s">
        <v>1641</v>
      </c>
      <c r="M577" s="33"/>
      <c r="N577" s="33"/>
      <c r="O577" s="33"/>
    </row>
    <row r="578" spans="1:79" x14ac:dyDescent="0.2">
      <c r="A578" s="31"/>
      <c r="B578" s="32"/>
      <c r="C578" s="142"/>
      <c r="D578" s="19" t="s">
        <v>1642</v>
      </c>
      <c r="E578" s="27">
        <v>35987</v>
      </c>
      <c r="F578" s="28" t="s">
        <v>698</v>
      </c>
      <c r="G578" s="28" t="s">
        <v>1437</v>
      </c>
      <c r="H578" s="31" t="s">
        <v>695</v>
      </c>
      <c r="I578" s="32" t="s">
        <v>154</v>
      </c>
      <c r="J578" s="18" t="s">
        <v>1045</v>
      </c>
      <c r="K578" s="26" t="s">
        <v>156</v>
      </c>
      <c r="L578" s="26" t="s">
        <v>141</v>
      </c>
      <c r="M578" s="33"/>
      <c r="N578" s="33"/>
      <c r="O578" s="33"/>
    </row>
    <row r="579" spans="1:79" ht="12.75" customHeight="1" x14ac:dyDescent="0.2">
      <c r="A579" s="18" t="s">
        <v>156</v>
      </c>
      <c r="B579" s="18" t="s">
        <v>261</v>
      </c>
      <c r="C579" s="141" t="s">
        <v>164</v>
      </c>
      <c r="D579" s="22" t="s">
        <v>1643</v>
      </c>
      <c r="E579" s="23">
        <v>36611</v>
      </c>
      <c r="F579" s="24" t="s">
        <v>191</v>
      </c>
      <c r="G579" s="22" t="s">
        <v>90</v>
      </c>
      <c r="H579" s="18" t="s">
        <v>189</v>
      </c>
      <c r="I579" s="18"/>
      <c r="J579" s="18"/>
      <c r="K579" t="s">
        <v>189</v>
      </c>
      <c r="M579" s="18" t="s">
        <v>162</v>
      </c>
      <c r="N579" s="18" t="s">
        <v>123</v>
      </c>
      <c r="O579" s="18" t="s">
        <v>163</v>
      </c>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row>
    <row r="580" spans="1:79" x14ac:dyDescent="0.2">
      <c r="A580" s="18"/>
      <c r="B580" s="18"/>
      <c r="C580" s="141"/>
      <c r="D580" s="19"/>
      <c r="E580" s="20"/>
      <c r="F580" s="19"/>
      <c r="G580" s="19"/>
      <c r="H580" s="18"/>
      <c r="I580" s="18"/>
      <c r="J580" s="18"/>
      <c r="K580"/>
      <c r="L580"/>
      <c r="M580" s="18"/>
      <c r="N580" s="18"/>
      <c r="O580" s="18"/>
      <c r="P580" s="19"/>
      <c r="Q580" s="19"/>
      <c r="R580" s="19"/>
      <c r="S580" s="19"/>
      <c r="T580" s="19"/>
      <c r="U580" s="19"/>
      <c r="V580" s="19"/>
      <c r="W580" s="19"/>
      <c r="X580" s="19"/>
      <c r="Y580" s="19"/>
      <c r="Z580" s="19"/>
      <c r="AA580" s="19"/>
      <c r="AB580" s="19"/>
      <c r="AC580" s="19"/>
      <c r="AD580" s="19"/>
      <c r="AE580" s="19"/>
      <c r="AF580" s="19"/>
      <c r="AG580" s="19"/>
      <c r="AH580" s="19"/>
      <c r="AI580" s="19"/>
      <c r="AJ580" s="19"/>
      <c r="AK580" s="19"/>
      <c r="AL580" s="19"/>
      <c r="AM580" s="19"/>
      <c r="AN580" s="19"/>
      <c r="AO580" s="19"/>
      <c r="AP580" s="19"/>
      <c r="AQ580" s="19"/>
      <c r="AR580" s="19"/>
      <c r="AS580" s="19"/>
      <c r="AT580" s="19"/>
      <c r="AU580" s="19"/>
      <c r="AV580" s="19"/>
      <c r="AW580" s="19"/>
    </row>
    <row r="581" spans="1:79" x14ac:dyDescent="0.2">
      <c r="A581" s="18" t="s">
        <v>194</v>
      </c>
      <c r="B581" s="18" t="s">
        <v>207</v>
      </c>
      <c r="C581" s="141" t="s">
        <v>276</v>
      </c>
      <c r="D581" t="s">
        <v>1648</v>
      </c>
      <c r="E581" s="35">
        <v>35286</v>
      </c>
      <c r="F581" s="36" t="s">
        <v>1239</v>
      </c>
      <c r="G581" s="36" t="s">
        <v>990</v>
      </c>
      <c r="H581" s="18" t="s">
        <v>194</v>
      </c>
      <c r="I581" s="18" t="s">
        <v>213</v>
      </c>
      <c r="J581" s="18" t="s">
        <v>228</v>
      </c>
      <c r="K581" s="26" t="s">
        <v>168</v>
      </c>
      <c r="L581" s="26" t="s">
        <v>234</v>
      </c>
      <c r="M581" s="18" t="s">
        <v>238</v>
      </c>
      <c r="N581" s="18" t="s">
        <v>207</v>
      </c>
      <c r="O581" s="18" t="s">
        <v>266</v>
      </c>
      <c r="P581" s="19" t="s">
        <v>241</v>
      </c>
      <c r="Q581" s="19" t="s">
        <v>710</v>
      </c>
      <c r="R581" s="19" t="s">
        <v>213</v>
      </c>
      <c r="S581" s="37" t="str">
        <f>IF(ISERROR(VLOOKUP(TRIM(D581),#REF!,8,FALSE())),"",VLOOKUP(TRIM(D581),#REF!,8,FALSE()))</f>
        <v/>
      </c>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row>
    <row r="582" spans="1:79" x14ac:dyDescent="0.2">
      <c r="A582" s="18" t="s">
        <v>202</v>
      </c>
      <c r="B582" s="18" t="s">
        <v>140</v>
      </c>
      <c r="C582" s="141" t="s">
        <v>228</v>
      </c>
      <c r="D582" s="19" t="s">
        <v>4146</v>
      </c>
      <c r="E582" s="20">
        <v>35737</v>
      </c>
      <c r="F582" s="26" t="s">
        <v>136</v>
      </c>
      <c r="G582" s="30" t="s">
        <v>415</v>
      </c>
      <c r="H582" s="18" t="s">
        <v>202</v>
      </c>
      <c r="I582" s="18" t="s">
        <v>145</v>
      </c>
      <c r="J582" s="18" t="s">
        <v>234</v>
      </c>
      <c r="K582" s="26" t="s">
        <v>263</v>
      </c>
      <c r="L582" s="26" t="s">
        <v>216</v>
      </c>
      <c r="M582" s="18" t="s">
        <v>543</v>
      </c>
      <c r="N582" s="18" t="s">
        <v>195</v>
      </c>
      <c r="O582" s="18" t="s">
        <v>216</v>
      </c>
      <c r="P582" s="19" t="s">
        <v>1647</v>
      </c>
      <c r="Q582" s="19" t="s">
        <v>258</v>
      </c>
      <c r="R582" s="19" t="s">
        <v>195</v>
      </c>
      <c r="S582" s="30" t="s">
        <v>266</v>
      </c>
      <c r="T582" s="19"/>
      <c r="U582" s="19"/>
      <c r="V582" s="30"/>
      <c r="W582" s="19"/>
      <c r="X582" s="19"/>
      <c r="Y582" s="30"/>
      <c r="Z582" s="19"/>
      <c r="AA582" s="19"/>
      <c r="AB582" s="30"/>
      <c r="AC582" s="19"/>
      <c r="AD582" s="19"/>
      <c r="AE582" s="19"/>
      <c r="AF582" s="19"/>
      <c r="AG582" s="19"/>
      <c r="AH582" s="19"/>
      <c r="AI582" s="19"/>
      <c r="AJ582" s="19"/>
      <c r="AK582" s="19"/>
      <c r="AL582" s="19"/>
      <c r="AM582" s="19"/>
      <c r="AN582" s="19"/>
      <c r="AO582" s="19"/>
      <c r="AP582" s="19"/>
      <c r="AQ582" s="19"/>
      <c r="AR582" s="19"/>
      <c r="AS582" s="19"/>
      <c r="AT582" s="19"/>
      <c r="AU582" s="19"/>
      <c r="AV582" s="19"/>
      <c r="AW582" s="19"/>
    </row>
    <row r="583" spans="1:79" s="25" customFormat="1" x14ac:dyDescent="0.2">
      <c r="A583" s="19" t="s">
        <v>202</v>
      </c>
      <c r="B583" s="26" t="s">
        <v>316</v>
      </c>
      <c r="C583" s="142" t="s">
        <v>247</v>
      </c>
      <c r="D583" s="19" t="s">
        <v>1652</v>
      </c>
      <c r="E583" s="27">
        <v>36377</v>
      </c>
      <c r="F583" s="28" t="s">
        <v>236</v>
      </c>
      <c r="G583" s="28" t="s">
        <v>114</v>
      </c>
      <c r="H583" s="19" t="s">
        <v>202</v>
      </c>
      <c r="I583" s="26" t="s">
        <v>116</v>
      </c>
      <c r="J583" s="18" t="s">
        <v>247</v>
      </c>
      <c r="K583" s="26" t="s">
        <v>202</v>
      </c>
      <c r="L583" s="26" t="s">
        <v>266</v>
      </c>
      <c r="M583"/>
      <c r="N583"/>
      <c r="O583"/>
      <c r="AX583"/>
      <c r="AY583"/>
      <c r="AZ583"/>
      <c r="BA583"/>
      <c r="BB583"/>
      <c r="BC583"/>
      <c r="BD583"/>
      <c r="BE583"/>
      <c r="BF583"/>
      <c r="BG583"/>
      <c r="BH583"/>
      <c r="BI583"/>
      <c r="BJ583"/>
      <c r="BK583"/>
      <c r="BL583"/>
      <c r="BM583"/>
      <c r="BN583"/>
      <c r="BO583"/>
      <c r="BP583"/>
      <c r="BQ583"/>
      <c r="BR583"/>
      <c r="BS583"/>
      <c r="BT583"/>
      <c r="BU583"/>
      <c r="BV583"/>
      <c r="BW583"/>
      <c r="BX583"/>
      <c r="BY583"/>
      <c r="BZ583"/>
      <c r="CA583"/>
    </row>
    <row r="584" spans="1:79" x14ac:dyDescent="0.2">
      <c r="A584" s="31" t="s">
        <v>274</v>
      </c>
      <c r="B584" s="32" t="s">
        <v>177</v>
      </c>
      <c r="C584" s="142" t="s">
        <v>273</v>
      </c>
      <c r="D584" s="19" t="s">
        <v>1649</v>
      </c>
      <c r="E584" s="27">
        <v>37027</v>
      </c>
      <c r="F584" s="28" t="s">
        <v>1650</v>
      </c>
      <c r="G584" s="28" t="s">
        <v>268</v>
      </c>
      <c r="H584" s="31" t="s">
        <v>194</v>
      </c>
      <c r="I584" s="32" t="s">
        <v>181</v>
      </c>
      <c r="J584" s="18" t="s">
        <v>203</v>
      </c>
      <c r="K584" s="26" t="s">
        <v>226</v>
      </c>
      <c r="L584" s="26" t="s">
        <v>248</v>
      </c>
      <c r="M584" s="33"/>
      <c r="N584" s="33"/>
      <c r="O584" s="33"/>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row>
    <row r="585" spans="1:79" s="25" customFormat="1" x14ac:dyDescent="0.2">
      <c r="A585" s="33" t="s">
        <v>555</v>
      </c>
      <c r="B585" s="33" t="s">
        <v>215</v>
      </c>
      <c r="C585" s="142" t="s">
        <v>1641</v>
      </c>
      <c r="D585" t="s">
        <v>1653</v>
      </c>
      <c r="E585" s="40">
        <v>37705</v>
      </c>
      <c r="F585" t="s">
        <v>1654</v>
      </c>
      <c r="G585" s="100" t="s">
        <v>719</v>
      </c>
      <c r="H585" s="33" t="s">
        <v>238</v>
      </c>
      <c r="I585" s="33" t="s">
        <v>220</v>
      </c>
      <c r="J585" s="18" t="s">
        <v>266</v>
      </c>
      <c r="K585" t="str">
        <f>IF(ISBLANK(VLOOKUP(TRIM(D585),ALL_SOMIFA!$A$1:$V$2721,8,FALSE)),"",IF(ISERROR(VLOOKUP(TRIM(D585),ALL_SOMIFA!$A$1:$V$2721,8,FALSE))," ",VLOOKUP(TRIM(D585),ALL_SOMIFA!$A$1:$V$2721,8,FALSE)))</f>
        <v xml:space="preserve"> </v>
      </c>
      <c r="L585" t="str">
        <f>IF(ISBLANK(VLOOKUP(TRIM(D585),ALL_SOMIFA!$A$1:$V$2721,9,FALSE)),"",IF(ISERROR(VLOOKUP(TRIM(D585),ALL_SOMIFA!$A$1:$V$2721,9,FALSE))," ",VLOOKUP(TRIM(D585),ALL_SOMIFA!$A$1:$V$2721,9,FALSE)))</f>
        <v xml:space="preserve"> </v>
      </c>
      <c r="M585" s="33" t="str">
        <f>IF(ISBLANK(VLOOKUP(TRIM(D585),ALL_SOMIFA!$A$1:$V$2721,10,FALSE)),"",IF(ISERROR(VLOOKUP(TRIM(D585),ALL_SOMIFA!$A$1:$V$2721,10,FALSE))," ",VLOOKUP(TRIM(D585),ALL_SOMIFA!$A$1:$V$2721,10,FALSE)))</f>
        <v xml:space="preserve"> </v>
      </c>
      <c r="N585" s="33" t="str">
        <f>IF(ISBLANK(VLOOKUP(TRIM(D585),ALL_SOMIFA!$A$1:$V$2721,11,FALSE)),"",IF(ISERROR(VLOOKUP(TRIM(D585),ALL_SOMIFA!$A$1:$V$2721,11,FALSE))," ",VLOOKUP(TRIM(D585),ALL_SOMIFA!$A$1:$V$2721,11,FALSE)))</f>
        <v xml:space="preserve"> </v>
      </c>
      <c r="O585" s="33" t="str">
        <f>IF(ISBLANK(VLOOKUP(TRIM(D585),ALL_SOMIFA!$A$1:$V$2721,12,FALSE)),"",IF(ISERROR(VLOOKUP(TRIM(D585),ALL_SOMIFA!$A$1:$V$2721,12,FALSE))," ",VLOOKUP(TRIM(D585),ALL_SOMIFA!$A$1:$V$2721,12,FALSE)))</f>
        <v xml:space="preserve"> </v>
      </c>
      <c r="P585" t="str">
        <f>IF(ISBLANK(VLOOKUP(TRIM(D585),ALL_SOMIFA!$A$1:$V$2721,13,FALSE)),"",IF(ISERROR(VLOOKUP(TRIM(D585),ALL_SOMIFA!$A$1:$V$2721,13,FALSE))," ",VLOOKUP(TRIM(D585),ALL_SOMIFA!$A$1:$V$2721,13,FALSE)))</f>
        <v xml:space="preserve"> </v>
      </c>
      <c r="Q585" t="str">
        <f>IF(ISBLANK(VLOOKUP(TRIM(D585),ALL_SOMIFA!$A$1:$V$2721,14,FALSE)),"",IF(ISERROR(VLOOKUP(TRIM(D585),ALL_SOMIFA!$A$1:$V$2721,14,FALSE))," ",VLOOKUP(TRIM(D585),ALL_SOMIFA!$A$1:$V$2721,14,FALSE)))</f>
        <v xml:space="preserve"> </v>
      </c>
      <c r="R585" t="str">
        <f>IF(ISBLANK(VLOOKUP(TRIM(D585),ALL_SOMIFA!$A$1:$V$2721,15,FALSE)),"",IF(ISERROR(VLOOKUP(TRIM(D585),ALL_SOMIFA!$A$1:$V$2721,15,FALSE))," ",VLOOKUP(TRIM(D585),ALL_SOMIFA!$A$1:$V$2721,15,FALSE)))</f>
        <v xml:space="preserve"> </v>
      </c>
      <c r="S585" t="str">
        <f>IF(ISBLANK(VLOOKUP(TRIM(D585),ALL_SOMIFA!$A$1:$V$2721,16,FALSE)),"",IF(ISERROR(VLOOKUP(TRIM(D585),ALL_SOMIFA!$A$1:$V$2721,16,FALSE))," ",VLOOKUP(TRIM(D585),ALL_SOMIFA!$A$1:$V$2721,16,FALSE)))</f>
        <v xml:space="preserve"> </v>
      </c>
      <c r="T585" t="str">
        <f>IF(ISBLANK(VLOOKUP(TRIM(D585),ALL_SOMIFA!$A$1:$V$2721,17,FALSE)),"",IF(ISERROR(VLOOKUP(TRIM(D585),ALL_SOMIFA!$A$1:$V$2721,17,FALSE))," ",VLOOKUP(TRIM(D585),ALL_SOMIFA!$A$1:$V$2721,17,FALSE)))</f>
        <v xml:space="preserve"> </v>
      </c>
      <c r="U585" t="str">
        <f>IF(ISBLANK(VLOOKUP(TRIM(D585),ALL_SOMIFA!$A$1:$V$2721,18,FALSE)),"",IF(ISERROR(VLOOKUP(TRIM(D585),ALL_SOMIFA!$A$1:$V$2721,18,FALSE))," ",VLOOKUP(TRIM(D585),ALL_SOMIFA!$A$1:$V$2721,18,FALSE)))</f>
        <v xml:space="preserve"> </v>
      </c>
      <c r="V585" t="str">
        <f>IF(ISBLANK(VLOOKUP(TRIM(D585),ALL_SOMIFA!$A$1:$V$2721,19,FALSE)),"",IF(ISERROR(VLOOKUP(TRIM(D585),ALL_SOMIFA!$A$1:$V$2721,19,FALSE))," ",VLOOKUP(TRIM(D585),ALL_SOMIFA!$A$1:$V$2721,19,FALSE)))</f>
        <v xml:space="preserve"> </v>
      </c>
      <c r="W585" t="str">
        <f>IF(ISBLANK(VLOOKUP(TRIM(D585),ALL_SOMIFA!$A$1:$V$2721,20,FALSE)),"",IF(ISERROR(VLOOKUP(TRIM(D585),ALL_SOMIFA!$A$1:$V$2721,20,FALSE))," ",VLOOKUP(TRIM(D585),ALL_SOMIFA!$A$1:$V$2721,20,FALSE)))</f>
        <v xml:space="preserve"> </v>
      </c>
      <c r="X585" t="str">
        <f>IF(ISBLANK(VLOOKUP(TRIM(D585),ALL_SOMIFA!$A$1:$V$2721,21,FALSE)),"",IF(ISERROR(VLOOKUP(TRIM(D585),ALL_SOMIFA!$A$1:$V$2721,21,FALSE))," ",VLOOKUP(TRIM(D585),ALL_SOMIFA!$A$1:$V$2721,21,FALSE)))</f>
        <v xml:space="preserve"> </v>
      </c>
      <c r="Y585" t="str">
        <f>IF(ISBLANK(VLOOKUP(TRIM(D585),ALL_SOMIFA!$A$1:$V$2721,22,FALSE)),"",IF(ISERROR(VLOOKUP(TRIM(D585),ALL_SOMIFA!$A$1:$V$2721,22,FALSE))," ",VLOOKUP(TRIM(D585),ALL_SOMIFA!$A$1:$V$2721,22,FALSE)))</f>
        <v xml:space="preserve"> </v>
      </c>
      <c r="Z585"/>
      <c r="AA585"/>
      <c r="AB585"/>
      <c r="AC585"/>
      <c r="AD585"/>
      <c r="AE585"/>
      <c r="AF585"/>
      <c r="AG585"/>
      <c r="AH585"/>
      <c r="AI585"/>
      <c r="AJ585"/>
      <c r="AK585"/>
      <c r="AL585"/>
      <c r="AM585"/>
      <c r="AN585"/>
      <c r="AO585"/>
      <c r="AP585"/>
      <c r="AQ585"/>
      <c r="AR585"/>
      <c r="AS585"/>
      <c r="AT585"/>
      <c r="AU585"/>
      <c r="AV585"/>
      <c r="AW585"/>
      <c r="AX585"/>
      <c r="AY585"/>
      <c r="AZ585"/>
      <c r="BA585"/>
      <c r="BB585"/>
      <c r="BC585"/>
      <c r="BD585"/>
      <c r="BE585"/>
      <c r="BF585"/>
      <c r="BG585"/>
      <c r="BH585"/>
      <c r="BI585"/>
      <c r="BJ585"/>
      <c r="BK585"/>
      <c r="BL585"/>
      <c r="BM585"/>
      <c r="BN585"/>
      <c r="BO585"/>
      <c r="BP585"/>
      <c r="BQ585"/>
      <c r="BR585"/>
      <c r="BS585"/>
      <c r="BT585"/>
      <c r="BU585"/>
      <c r="BV585"/>
      <c r="BW585"/>
      <c r="BX585"/>
      <c r="BY585"/>
      <c r="BZ585"/>
      <c r="CA585"/>
    </row>
    <row r="586" spans="1:79" ht="12.75" customHeight="1" x14ac:dyDescent="0.2">
      <c r="A586" s="18" t="s">
        <v>265</v>
      </c>
      <c r="B586" s="18" t="s">
        <v>432</v>
      </c>
      <c r="C586" s="141" t="s">
        <v>266</v>
      </c>
      <c r="D586" s="19" t="s">
        <v>1644</v>
      </c>
      <c r="E586" s="20">
        <v>35846</v>
      </c>
      <c r="F586" s="26" t="s">
        <v>149</v>
      </c>
      <c r="G586" s="30" t="s">
        <v>1239</v>
      </c>
      <c r="H586" s="18" t="s">
        <v>226</v>
      </c>
      <c r="I586" s="18" t="s">
        <v>429</v>
      </c>
      <c r="J586" s="18" t="s">
        <v>249</v>
      </c>
      <c r="K586" s="26" t="s">
        <v>194</v>
      </c>
      <c r="L586" s="26" t="s">
        <v>241</v>
      </c>
      <c r="M586" s="18" t="s">
        <v>543</v>
      </c>
      <c r="N586" s="18" t="s">
        <v>275</v>
      </c>
      <c r="O586" s="18" t="s">
        <v>539</v>
      </c>
      <c r="P586" s="19" t="s">
        <v>161</v>
      </c>
      <c r="Q586" s="19" t="s">
        <v>555</v>
      </c>
      <c r="R586" s="19" t="s">
        <v>252</v>
      </c>
      <c r="S586" s="30" t="s">
        <v>519</v>
      </c>
      <c r="T586" s="19"/>
      <c r="U586" s="19"/>
      <c r="V586" s="30"/>
      <c r="W586" s="19"/>
      <c r="X586" s="19"/>
      <c r="Y586" s="30"/>
      <c r="Z586" s="19"/>
      <c r="AA586" s="19"/>
      <c r="AB586" s="30"/>
      <c r="AC586" s="19"/>
      <c r="AD586" s="19"/>
      <c r="AE586" s="19"/>
      <c r="AF586" s="19"/>
      <c r="AG586" s="19"/>
      <c r="AH586" s="19"/>
      <c r="AI586" s="19"/>
      <c r="AJ586" s="19"/>
      <c r="AK586" s="19"/>
      <c r="AL586" s="19"/>
      <c r="AM586" s="19"/>
      <c r="AN586" s="19"/>
      <c r="AO586" s="19"/>
      <c r="AP586" s="19"/>
      <c r="AQ586" s="19"/>
      <c r="AR586" s="19"/>
      <c r="AS586" s="19"/>
      <c r="AT586" s="19"/>
      <c r="AU586" s="19"/>
      <c r="AV586" s="19"/>
      <c r="AW586" s="19"/>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row>
    <row r="587" spans="1:79" x14ac:dyDescent="0.2">
      <c r="A587" s="18" t="s">
        <v>555</v>
      </c>
      <c r="B587" s="18" t="s">
        <v>432</v>
      </c>
      <c r="C587" s="141" t="s">
        <v>161</v>
      </c>
      <c r="D587" s="26" t="s">
        <v>1663</v>
      </c>
      <c r="E587" s="27">
        <v>35389</v>
      </c>
      <c r="F587" s="26" t="s">
        <v>149</v>
      </c>
      <c r="G587" s="26" t="s">
        <v>426</v>
      </c>
      <c r="H587" s="18" t="s">
        <v>238</v>
      </c>
      <c r="I587" s="18" t="s">
        <v>213</v>
      </c>
      <c r="J587" s="18" t="s">
        <v>241</v>
      </c>
      <c r="K587" s="26" t="s">
        <v>258</v>
      </c>
      <c r="L587" s="26" t="s">
        <v>241</v>
      </c>
      <c r="M587" s="18" t="s">
        <v>555</v>
      </c>
      <c r="N587" s="18" t="s">
        <v>215</v>
      </c>
      <c r="O587" s="18" t="s">
        <v>161</v>
      </c>
      <c r="P587" s="26" t="s">
        <v>269</v>
      </c>
      <c r="Q587" s="27"/>
      <c r="R587" s="27"/>
      <c r="S587" s="27"/>
      <c r="T587" s="27"/>
      <c r="U587" s="29"/>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row>
    <row r="588" spans="1:79" ht="12.75" customHeight="1" x14ac:dyDescent="0.2">
      <c r="A588" s="18" t="s">
        <v>265</v>
      </c>
      <c r="B588" s="18" t="s">
        <v>134</v>
      </c>
      <c r="C588" s="141" t="s">
        <v>241</v>
      </c>
      <c r="D588" s="19" t="s">
        <v>1651</v>
      </c>
      <c r="E588" s="20">
        <v>35176</v>
      </c>
      <c r="F588" s="19" t="s">
        <v>1234</v>
      </c>
      <c r="G588" s="19" t="s">
        <v>802</v>
      </c>
      <c r="H588" s="18" t="s">
        <v>226</v>
      </c>
      <c r="I588" s="18" t="s">
        <v>138</v>
      </c>
      <c r="J588" s="18" t="s">
        <v>203</v>
      </c>
      <c r="K588" s="26" t="s">
        <v>265</v>
      </c>
      <c r="L588" s="26" t="s">
        <v>264</v>
      </c>
      <c r="M588" s="18" t="s">
        <v>263</v>
      </c>
      <c r="N588" s="18" t="s">
        <v>396</v>
      </c>
      <c r="O588" s="18" t="s">
        <v>587</v>
      </c>
      <c r="P588" s="19" t="s">
        <v>1638</v>
      </c>
      <c r="Q588" s="19" t="s">
        <v>226</v>
      </c>
      <c r="R588" s="19" t="s">
        <v>395</v>
      </c>
      <c r="S588" s="19" t="s">
        <v>251</v>
      </c>
      <c r="T588" s="19" t="s">
        <v>555</v>
      </c>
      <c r="U588" s="19" t="s">
        <v>396</v>
      </c>
      <c r="V588" s="19" t="s">
        <v>161</v>
      </c>
      <c r="W588" s="19"/>
      <c r="X588" s="19"/>
      <c r="Y588" s="19"/>
      <c r="Z588" s="19"/>
      <c r="AA588" s="19"/>
      <c r="AB588" s="19"/>
      <c r="AC588" s="19"/>
      <c r="AD588" s="19"/>
      <c r="AE588" s="19"/>
      <c r="AF588" s="19"/>
      <c r="AG588" s="19"/>
      <c r="AH588" s="19"/>
      <c r="AI588" s="19"/>
      <c r="AJ588" s="19"/>
      <c r="AK588" s="19"/>
      <c r="AL588" s="19"/>
      <c r="AM588" s="19"/>
      <c r="AN588" s="19"/>
      <c r="AO588" s="19"/>
      <c r="AP588" s="19"/>
      <c r="AQ588" s="19"/>
      <c r="AR588" s="19"/>
      <c r="AS588" s="19"/>
      <c r="AT588" s="19"/>
      <c r="AU588" s="19"/>
      <c r="AV588" s="19"/>
      <c r="AW588" s="19"/>
    </row>
    <row r="589" spans="1:79" x14ac:dyDescent="0.2">
      <c r="A589" t="s">
        <v>265</v>
      </c>
      <c r="B589" t="s">
        <v>556</v>
      </c>
      <c r="C589" s="141" t="s">
        <v>241</v>
      </c>
      <c r="D589" t="s">
        <v>1655</v>
      </c>
      <c r="E589" s="40">
        <v>36998</v>
      </c>
      <c r="F589" t="s">
        <v>1656</v>
      </c>
      <c r="G589" s="100" t="s">
        <v>719</v>
      </c>
      <c r="H589" t="s">
        <v>1657</v>
      </c>
      <c r="I589" t="s">
        <v>91</v>
      </c>
      <c r="J589" s="18" t="s">
        <v>1658</v>
      </c>
      <c r="K589" t="str">
        <f>IF(ISBLANK(VLOOKUP(TRIM(D589),ALL_SOMIFA!$A$1:$V$2721,8,FALSE)),"",IF(ISERROR(VLOOKUP(TRIM(D589),ALL_SOMIFA!$A$1:$V$2721,8,FALSE))," ",VLOOKUP(TRIM(D589),ALL_SOMIFA!$A$1:$V$2721,8,FALSE)))</f>
        <v xml:space="preserve"> </v>
      </c>
      <c r="L589" t="str">
        <f>IF(ISBLANK(VLOOKUP(TRIM(D589),ALL_SOMIFA!$A$1:$V$2721,9,FALSE)),"",IF(ISERROR(VLOOKUP(TRIM(D589),ALL_SOMIFA!$A$1:$V$2721,9,FALSE))," ",VLOOKUP(TRIM(D589),ALL_SOMIFA!$A$1:$V$2721,9,FALSE)))</f>
        <v xml:space="preserve"> </v>
      </c>
      <c r="M589" t="str">
        <f>IF(ISBLANK(VLOOKUP(TRIM(D589),ALL_SOMIFA!$A$1:$V$2721,10,FALSE)),"",IF(ISERROR(VLOOKUP(TRIM(D589),ALL_SOMIFA!$A$1:$V$2721,10,FALSE))," ",VLOOKUP(TRIM(D589),ALL_SOMIFA!$A$1:$V$2721,10,FALSE)))</f>
        <v xml:space="preserve"> </v>
      </c>
      <c r="N589" t="str">
        <f>IF(ISBLANK(VLOOKUP(TRIM(D589),ALL_SOMIFA!$A$1:$V$2721,11,FALSE)),"",IF(ISERROR(VLOOKUP(TRIM(D589),ALL_SOMIFA!$A$1:$V$2721,11,FALSE))," ",VLOOKUP(TRIM(D589),ALL_SOMIFA!$A$1:$V$2721,11,FALSE)))</f>
        <v xml:space="preserve"> </v>
      </c>
      <c r="O589" t="str">
        <f>IF(ISBLANK(VLOOKUP(TRIM(D589),ALL_SOMIFA!$A$1:$V$2721,12,FALSE)),"",IF(ISERROR(VLOOKUP(TRIM(D589),ALL_SOMIFA!$A$1:$V$2721,12,FALSE))," ",VLOOKUP(TRIM(D589),ALL_SOMIFA!$A$1:$V$2721,12,FALSE)))</f>
        <v xml:space="preserve"> </v>
      </c>
      <c r="P589" t="str">
        <f>IF(ISBLANK(VLOOKUP(TRIM(D589),ALL_SOMIFA!$A$1:$V$2721,13,FALSE)),"",IF(ISERROR(VLOOKUP(TRIM(D589),ALL_SOMIFA!$A$1:$V$2721,13,FALSE))," ",VLOOKUP(TRIM(D589),ALL_SOMIFA!$A$1:$V$2721,13,FALSE)))</f>
        <v xml:space="preserve"> </v>
      </c>
      <c r="Q589" t="str">
        <f>IF(ISBLANK(VLOOKUP(TRIM(D589),ALL_SOMIFA!$A$1:$V$2721,14,FALSE)),"",IF(ISERROR(VLOOKUP(TRIM(D589),ALL_SOMIFA!$A$1:$V$2721,14,FALSE))," ",VLOOKUP(TRIM(D589),ALL_SOMIFA!$A$1:$V$2721,14,FALSE)))</f>
        <v xml:space="preserve"> </v>
      </c>
      <c r="R589" t="str">
        <f>IF(ISBLANK(VLOOKUP(TRIM(D589),ALL_SOMIFA!$A$1:$V$2721,15,FALSE)),"",IF(ISERROR(VLOOKUP(TRIM(D589),ALL_SOMIFA!$A$1:$V$2721,15,FALSE))," ",VLOOKUP(TRIM(D589),ALL_SOMIFA!$A$1:$V$2721,15,FALSE)))</f>
        <v xml:space="preserve"> </v>
      </c>
      <c r="S589" t="str">
        <f>IF(ISBLANK(VLOOKUP(TRIM(D589),ALL_SOMIFA!$A$1:$V$2721,16,FALSE)),"",IF(ISERROR(VLOOKUP(TRIM(D589),ALL_SOMIFA!$A$1:$V$2721,16,FALSE))," ",VLOOKUP(TRIM(D589),ALL_SOMIFA!$A$1:$V$2721,16,FALSE)))</f>
        <v xml:space="preserve"> </v>
      </c>
      <c r="T589" t="str">
        <f>IF(ISBLANK(VLOOKUP(TRIM(D589),ALL_SOMIFA!$A$1:$V$2721,17,FALSE)),"",IF(ISERROR(VLOOKUP(TRIM(D589),ALL_SOMIFA!$A$1:$V$2721,17,FALSE))," ",VLOOKUP(TRIM(D589),ALL_SOMIFA!$A$1:$V$2721,17,FALSE)))</f>
        <v xml:space="preserve"> </v>
      </c>
      <c r="U589" t="str">
        <f>IF(ISBLANK(VLOOKUP(TRIM(D589),ALL_SOMIFA!$A$1:$V$2721,18,FALSE)),"",IF(ISERROR(VLOOKUP(TRIM(D589),ALL_SOMIFA!$A$1:$V$2721,18,FALSE))," ",VLOOKUP(TRIM(D589),ALL_SOMIFA!$A$1:$V$2721,18,FALSE)))</f>
        <v xml:space="preserve"> </v>
      </c>
      <c r="V589" t="str">
        <f>IF(ISBLANK(VLOOKUP(TRIM(D589),ALL_SOMIFA!$A$1:$V$2721,19,FALSE)),"",IF(ISERROR(VLOOKUP(TRIM(D589),ALL_SOMIFA!$A$1:$V$2721,19,FALSE))," ",VLOOKUP(TRIM(D589),ALL_SOMIFA!$A$1:$V$2721,19,FALSE)))</f>
        <v xml:space="preserve"> </v>
      </c>
      <c r="W589" t="str">
        <f>IF(ISBLANK(VLOOKUP(TRIM(D589),ALL_SOMIFA!$A$1:$V$2721,20,FALSE)),"",IF(ISERROR(VLOOKUP(TRIM(D589),ALL_SOMIFA!$A$1:$V$2721,20,FALSE))," ",VLOOKUP(TRIM(D589),ALL_SOMIFA!$A$1:$V$2721,20,FALSE)))</f>
        <v xml:space="preserve"> </v>
      </c>
      <c r="X589" t="str">
        <f>IF(ISBLANK(VLOOKUP(TRIM(D589),ALL_SOMIFA!$A$1:$V$2721,21,FALSE)),"",IF(ISERROR(VLOOKUP(TRIM(D589),ALL_SOMIFA!$A$1:$V$2721,21,FALSE))," ",VLOOKUP(TRIM(D589),ALL_SOMIFA!$A$1:$V$2721,21,FALSE)))</f>
        <v xml:space="preserve"> </v>
      </c>
      <c r="Y589" t="str">
        <f>IF(ISBLANK(VLOOKUP(TRIM(D589),ALL_SOMIFA!$A$1:$V$2721,22,FALSE)),"",IF(ISERROR(VLOOKUP(TRIM(D589),ALL_SOMIFA!$A$1:$V$2721,22,FALSE))," ",VLOOKUP(TRIM(D589),ALL_SOMIFA!$A$1:$V$2721,22,FALSE)))</f>
        <v xml:space="preserve"> </v>
      </c>
    </row>
    <row r="590" spans="1:79" x14ac:dyDescent="0.2">
      <c r="A590" s="34" t="s">
        <v>202</v>
      </c>
      <c r="B590" s="34" t="s">
        <v>454</v>
      </c>
      <c r="C590" s="141" t="s">
        <v>241</v>
      </c>
      <c r="D590" s="19" t="s">
        <v>1660</v>
      </c>
      <c r="E590" s="20">
        <v>35475</v>
      </c>
      <c r="F590" s="26" t="s">
        <v>121</v>
      </c>
      <c r="G590" s="30" t="s">
        <v>756</v>
      </c>
      <c r="H590" s="34" t="s">
        <v>258</v>
      </c>
      <c r="I590" s="34" t="s">
        <v>327</v>
      </c>
      <c r="J590" s="18" t="s">
        <v>241</v>
      </c>
      <c r="K590" s="26" t="s">
        <v>238</v>
      </c>
      <c r="L590" s="26" t="s">
        <v>241</v>
      </c>
      <c r="M590" s="34" t="s">
        <v>528</v>
      </c>
      <c r="N590" s="34" t="s">
        <v>140</v>
      </c>
      <c r="O590" s="34" t="s">
        <v>264</v>
      </c>
      <c r="P590" s="19" t="s">
        <v>1661</v>
      </c>
      <c r="Q590" s="19" t="s">
        <v>1662</v>
      </c>
      <c r="R590" s="19" t="s">
        <v>140</v>
      </c>
      <c r="S590" s="30" t="s">
        <v>1506</v>
      </c>
      <c r="T590" s="19" t="s">
        <v>238</v>
      </c>
      <c r="U590" s="19" t="s">
        <v>140</v>
      </c>
      <c r="V590" s="30" t="s">
        <v>241</v>
      </c>
      <c r="W590" s="19"/>
      <c r="X590" s="19"/>
      <c r="Y590" s="30"/>
      <c r="Z590" s="19"/>
      <c r="AA590" s="19"/>
      <c r="AB590" s="30"/>
      <c r="AC590" s="19"/>
      <c r="AD590" s="19"/>
      <c r="AE590" s="19"/>
      <c r="AF590" s="19"/>
      <c r="AG590" s="19"/>
      <c r="AH590" s="19"/>
      <c r="AI590" s="19"/>
      <c r="AJ590" s="19"/>
      <c r="AK590" s="19"/>
      <c r="AL590" s="19"/>
      <c r="AM590" s="19"/>
      <c r="AN590" s="19"/>
      <c r="AO590" s="19"/>
      <c r="AP590" s="19"/>
      <c r="AQ590" s="19"/>
      <c r="AR590" s="19"/>
      <c r="AS590" s="19"/>
      <c r="AT590" s="19"/>
      <c r="AU590" s="19"/>
      <c r="AV590" s="19"/>
      <c r="AW590" s="19"/>
    </row>
    <row r="591" spans="1:79" x14ac:dyDescent="0.2">
      <c r="A591" s="31" t="s">
        <v>156</v>
      </c>
      <c r="B591" s="31" t="s">
        <v>227</v>
      </c>
      <c r="C591" s="142" t="s">
        <v>164</v>
      </c>
      <c r="D591" s="19" t="s">
        <v>1659</v>
      </c>
      <c r="E591" s="27">
        <v>36181</v>
      </c>
      <c r="F591" s="28" t="s">
        <v>482</v>
      </c>
      <c r="G591" s="30" t="s">
        <v>381</v>
      </c>
      <c r="H591" s="31" t="s">
        <v>695</v>
      </c>
      <c r="I591" s="31" t="s">
        <v>145</v>
      </c>
      <c r="J591" s="18" t="s">
        <v>1045</v>
      </c>
      <c r="K591" s="26" t="s">
        <v>202</v>
      </c>
      <c r="L591" s="26" t="s">
        <v>183</v>
      </c>
      <c r="M591" s="33"/>
      <c r="N591" s="33"/>
      <c r="O591" s="33"/>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row>
    <row r="592" spans="1:79" ht="12.75" customHeight="1" x14ac:dyDescent="0.2">
      <c r="A592" s="18"/>
      <c r="B592" s="18"/>
      <c r="C592" s="141"/>
      <c r="D592" s="22" t="s">
        <v>1645</v>
      </c>
      <c r="E592" s="23">
        <v>36788</v>
      </c>
      <c r="F592" s="24" t="s">
        <v>970</v>
      </c>
      <c r="G592" s="22" t="s">
        <v>90</v>
      </c>
      <c r="H592" s="18" t="s">
        <v>194</v>
      </c>
      <c r="I592" s="18" t="s">
        <v>612</v>
      </c>
      <c r="J592" s="18" t="s">
        <v>196</v>
      </c>
      <c r="K592" s="26" t="s">
        <v>194</v>
      </c>
      <c r="L592" s="26"/>
      <c r="M592" s="18" t="s">
        <v>194</v>
      </c>
      <c r="N592" s="18" t="s">
        <v>275</v>
      </c>
      <c r="O592" s="18" t="s">
        <v>241</v>
      </c>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row>
    <row r="593" spans="1:79" s="25" customFormat="1" x14ac:dyDescent="0.2">
      <c r="A593" s="18"/>
      <c r="B593" s="18"/>
      <c r="C593" s="141"/>
      <c r="D593" s="19"/>
      <c r="E593" s="20"/>
      <c r="F593" s="19"/>
      <c r="G593" s="19"/>
      <c r="H593" s="18"/>
      <c r="I593" s="18"/>
      <c r="J593" s="18"/>
      <c r="K593" s="26"/>
      <c r="L593" s="26"/>
      <c r="M593" s="18"/>
      <c r="N593" s="18"/>
      <c r="O593" s="18"/>
      <c r="P593" s="19"/>
      <c r="Q593" s="19"/>
      <c r="R593" s="19"/>
      <c r="S593" s="19"/>
      <c r="T593" s="19"/>
      <c r="U593" s="19"/>
      <c r="V593" s="19"/>
      <c r="W593" s="19"/>
      <c r="X593" s="19"/>
      <c r="Y593" s="19"/>
      <c r="Z593" s="19"/>
      <c r="AA593" s="19"/>
      <c r="AB593" s="19"/>
      <c r="AC593" s="19"/>
      <c r="AD593" s="19"/>
      <c r="AE593" s="19"/>
      <c r="AF593" s="19"/>
      <c r="AG593" s="19"/>
      <c r="AH593" s="19"/>
      <c r="AI593" s="19"/>
      <c r="AJ593" s="19"/>
      <c r="AK593" s="19"/>
      <c r="AL593" s="19"/>
      <c r="AM593" s="19"/>
      <c r="AN593" s="19"/>
      <c r="AO593" s="19"/>
      <c r="AP593" s="19"/>
      <c r="AQ593" s="19"/>
      <c r="AR593" s="19"/>
      <c r="AS593" s="19"/>
      <c r="AT593" s="19"/>
      <c r="AU593" s="19"/>
      <c r="AV593" s="19"/>
      <c r="AW593" s="19"/>
    </row>
    <row r="594" spans="1:79" x14ac:dyDescent="0.2">
      <c r="A594" s="18" t="s">
        <v>313</v>
      </c>
      <c r="B594" s="18" t="s">
        <v>396</v>
      </c>
      <c r="C594" s="141" t="s">
        <v>1392</v>
      </c>
      <c r="D594" s="19" t="s">
        <v>1664</v>
      </c>
      <c r="E594" s="20">
        <v>34518</v>
      </c>
      <c r="F594" s="19" t="s">
        <v>654</v>
      </c>
      <c r="G594" s="19" t="s">
        <v>679</v>
      </c>
      <c r="H594" s="18" t="s">
        <v>194</v>
      </c>
      <c r="I594" s="18" t="s">
        <v>396</v>
      </c>
      <c r="J594" s="18" t="s">
        <v>276</v>
      </c>
      <c r="K594" s="26" t="s">
        <v>313</v>
      </c>
      <c r="L594" s="26" t="s">
        <v>731</v>
      </c>
      <c r="M594" s="18" t="s">
        <v>313</v>
      </c>
      <c r="N594" s="18" t="s">
        <v>396</v>
      </c>
      <c r="O594" s="18" t="s">
        <v>1665</v>
      </c>
      <c r="P594" s="19" t="s">
        <v>1666</v>
      </c>
      <c r="Q594" s="19" t="s">
        <v>274</v>
      </c>
      <c r="R594" s="19" t="s">
        <v>395</v>
      </c>
      <c r="S594" s="19" t="s">
        <v>1667</v>
      </c>
      <c r="T594" s="19" t="s">
        <v>313</v>
      </c>
      <c r="U594" s="19" t="s">
        <v>396</v>
      </c>
      <c r="V594" s="19" t="s">
        <v>732</v>
      </c>
      <c r="W594" s="19" t="s">
        <v>284</v>
      </c>
      <c r="X594" s="19" t="s">
        <v>396</v>
      </c>
      <c r="Y594" s="19" t="s">
        <v>1377</v>
      </c>
      <c r="Z594" s="19" t="s">
        <v>329</v>
      </c>
      <c r="AA594" s="19" t="s">
        <v>396</v>
      </c>
      <c r="AB594" s="19" t="s">
        <v>216</v>
      </c>
      <c r="AC594" s="19" t="s">
        <v>308</v>
      </c>
      <c r="AD594" s="19" t="s">
        <v>396</v>
      </c>
      <c r="AE594" s="19" t="s">
        <v>233</v>
      </c>
      <c r="AF594" s="19">
        <v>0</v>
      </c>
      <c r="AG594" s="19">
        <v>0</v>
      </c>
      <c r="AH594" s="19">
        <v>0</v>
      </c>
      <c r="AI594" s="19">
        <v>0</v>
      </c>
      <c r="AJ594" s="19">
        <v>0</v>
      </c>
      <c r="AK594" s="19">
        <v>0</v>
      </c>
      <c r="AL594" s="19">
        <v>0</v>
      </c>
      <c r="AM594" s="19">
        <v>0</v>
      </c>
      <c r="AN594" s="19">
        <v>0</v>
      </c>
      <c r="AO594" s="19">
        <v>0</v>
      </c>
      <c r="AP594" s="19">
        <v>0</v>
      </c>
      <c r="AQ594" s="19">
        <v>0</v>
      </c>
      <c r="AR594" s="19">
        <v>0</v>
      </c>
      <c r="AS594" s="19">
        <v>0</v>
      </c>
      <c r="AT594" s="19">
        <v>0</v>
      </c>
      <c r="AU594" s="19">
        <v>0</v>
      </c>
      <c r="AV594" s="19">
        <v>0</v>
      </c>
      <c r="AW594" s="19">
        <v>0</v>
      </c>
    </row>
    <row r="595" spans="1:79" x14ac:dyDescent="0.2">
      <c r="A595" s="33" t="s">
        <v>332</v>
      </c>
      <c r="B595" s="33" t="s">
        <v>134</v>
      </c>
      <c r="C595" s="141" t="s">
        <v>1399</v>
      </c>
      <c r="D595" t="s">
        <v>1675</v>
      </c>
      <c r="E595" s="40">
        <v>35044</v>
      </c>
      <c r="F595" t="s">
        <v>244</v>
      </c>
      <c r="H595" s="33" t="s">
        <v>302</v>
      </c>
      <c r="I595" s="33" t="s">
        <v>327</v>
      </c>
      <c r="J595" s="18" t="s">
        <v>304</v>
      </c>
      <c r="K595" t="str">
        <f>IF(ISBLANK(VLOOKUP(TRIM(D595),ALL_SOMIFA!$A$1:$V$2721,8,FALSE)),"",IF(ISERROR(VLOOKUP(TRIM(D595),ALL_SOMIFA!$A$1:$V$2721,8,FALSE))," ",VLOOKUP(TRIM(D595),ALL_SOMIFA!$A$1:$V$2721,8,FALSE)))</f>
        <v xml:space="preserve"> </v>
      </c>
      <c r="L595" t="str">
        <f>IF(ISBLANK(VLOOKUP(TRIM(D595),ALL_SOMIFA!$A$1:$V$2721,9,FALSE)),"",IF(ISERROR(VLOOKUP(TRIM(D595),ALL_SOMIFA!$A$1:$V$2721,9,FALSE))," ",VLOOKUP(TRIM(D595),ALL_SOMIFA!$A$1:$V$2721,9,FALSE)))</f>
        <v xml:space="preserve"> </v>
      </c>
      <c r="M595" s="33" t="str">
        <f>IF(ISBLANK(VLOOKUP(TRIM(D595),ALL_SOMIFA!$A$1:$V$2721,10,FALSE)),"",IF(ISERROR(VLOOKUP(TRIM(D595),ALL_SOMIFA!$A$1:$V$2721,10,FALSE))," ",VLOOKUP(TRIM(D595),ALL_SOMIFA!$A$1:$V$2721,10,FALSE)))</f>
        <v xml:space="preserve"> </v>
      </c>
      <c r="N595" s="33" t="str">
        <f>IF(ISBLANK(VLOOKUP(TRIM(D595),ALL_SOMIFA!$A$1:$V$2721,11,FALSE)),"",IF(ISERROR(VLOOKUP(TRIM(D595),ALL_SOMIFA!$A$1:$V$2721,11,FALSE))," ",VLOOKUP(TRIM(D595),ALL_SOMIFA!$A$1:$V$2721,11,FALSE)))</f>
        <v xml:space="preserve"> </v>
      </c>
      <c r="O595" s="33" t="str">
        <f>IF(ISBLANK(VLOOKUP(TRIM(D595),ALL_SOMIFA!$A$1:$V$2721,12,FALSE)),"",IF(ISERROR(VLOOKUP(TRIM(D595),ALL_SOMIFA!$A$1:$V$2721,12,FALSE))," ",VLOOKUP(TRIM(D595),ALL_SOMIFA!$A$1:$V$2721,12,FALSE)))</f>
        <v xml:space="preserve"> </v>
      </c>
      <c r="P595" t="str">
        <f>IF(ISBLANK(VLOOKUP(TRIM(D595),ALL_SOMIFA!$A$1:$V$2721,13,FALSE)),"",IF(ISERROR(VLOOKUP(TRIM(D595),ALL_SOMIFA!$A$1:$V$2721,13,FALSE))," ",VLOOKUP(TRIM(D595),ALL_SOMIFA!$A$1:$V$2721,13,FALSE)))</f>
        <v xml:space="preserve"> </v>
      </c>
      <c r="Q595" t="str">
        <f>IF(ISBLANK(VLOOKUP(TRIM(D595),ALL_SOMIFA!$A$1:$V$2721,14,FALSE)),"",IF(ISERROR(VLOOKUP(TRIM(D595),ALL_SOMIFA!$A$1:$V$2721,14,FALSE))," ",VLOOKUP(TRIM(D595),ALL_SOMIFA!$A$1:$V$2721,14,FALSE)))</f>
        <v xml:space="preserve"> </v>
      </c>
      <c r="R595" t="str">
        <f>IF(ISBLANK(VLOOKUP(TRIM(D595),ALL_SOMIFA!$A$1:$V$2721,15,FALSE)),"",IF(ISERROR(VLOOKUP(TRIM(D595),ALL_SOMIFA!$A$1:$V$2721,15,FALSE))," ",VLOOKUP(TRIM(D595),ALL_SOMIFA!$A$1:$V$2721,15,FALSE)))</f>
        <v xml:space="preserve"> </v>
      </c>
      <c r="S595" t="str">
        <f>IF(ISBLANK(VLOOKUP(TRIM(D595),ALL_SOMIFA!$A$1:$V$2721,16,FALSE)),"",IF(ISERROR(VLOOKUP(TRIM(D595),ALL_SOMIFA!$A$1:$V$2721,16,FALSE))," ",VLOOKUP(TRIM(D595),ALL_SOMIFA!$A$1:$V$2721,16,FALSE)))</f>
        <v xml:space="preserve"> </v>
      </c>
      <c r="T595" t="str">
        <f>IF(ISBLANK(VLOOKUP(TRIM(D595),ALL_SOMIFA!$A$1:$V$2721,17,FALSE)),"",IF(ISERROR(VLOOKUP(TRIM(D595),ALL_SOMIFA!$A$1:$V$2721,17,FALSE))," ",VLOOKUP(TRIM(D595),ALL_SOMIFA!$A$1:$V$2721,17,FALSE)))</f>
        <v xml:space="preserve"> </v>
      </c>
      <c r="U595" t="str">
        <f>IF(ISBLANK(VLOOKUP(TRIM(D595),ALL_SOMIFA!$A$1:$V$2721,18,FALSE)),"",IF(ISERROR(VLOOKUP(TRIM(D595),ALL_SOMIFA!$A$1:$V$2721,18,FALSE))," ",VLOOKUP(TRIM(D595),ALL_SOMIFA!$A$1:$V$2721,18,FALSE)))</f>
        <v xml:space="preserve"> </v>
      </c>
      <c r="V595" t="str">
        <f>IF(ISBLANK(VLOOKUP(TRIM(D595),ALL_SOMIFA!$A$1:$V$2721,19,FALSE)),"",IF(ISERROR(VLOOKUP(TRIM(D595),ALL_SOMIFA!$A$1:$V$2721,19,FALSE))," ",VLOOKUP(TRIM(D595),ALL_SOMIFA!$A$1:$V$2721,19,FALSE)))</f>
        <v xml:space="preserve"> </v>
      </c>
      <c r="W595" t="str">
        <f>IF(ISBLANK(VLOOKUP(TRIM(D595),ALL_SOMIFA!$A$1:$V$2721,20,FALSE)),"",IF(ISERROR(VLOOKUP(TRIM(D595),ALL_SOMIFA!$A$1:$V$2721,20,FALSE))," ",VLOOKUP(TRIM(D595),ALL_SOMIFA!$A$1:$V$2721,20,FALSE)))</f>
        <v xml:space="preserve"> </v>
      </c>
      <c r="X595" t="str">
        <f>IF(ISBLANK(VLOOKUP(TRIM(D595),ALL_SOMIFA!$A$1:$V$2721,21,FALSE)),"",IF(ISERROR(VLOOKUP(TRIM(D595),ALL_SOMIFA!$A$1:$V$2721,21,FALSE))," ",VLOOKUP(TRIM(D595),ALL_SOMIFA!$A$1:$V$2721,21,FALSE)))</f>
        <v xml:space="preserve"> </v>
      </c>
      <c r="Y595" t="str">
        <f>IF(ISBLANK(VLOOKUP(TRIM(D595),ALL_SOMIFA!$A$1:$V$2721,22,FALSE)),"",IF(ISERROR(VLOOKUP(TRIM(D595),ALL_SOMIFA!$A$1:$V$2721,22,FALSE))," ",VLOOKUP(TRIM(D595),ALL_SOMIFA!$A$1:$V$2721,22,FALSE)))</f>
        <v xml:space="preserve"> </v>
      </c>
    </row>
    <row r="596" spans="1:79" x14ac:dyDescent="0.2">
      <c r="A596" s="18" t="s">
        <v>298</v>
      </c>
      <c r="B596" s="18" t="s">
        <v>95</v>
      </c>
      <c r="C596" s="141" t="s">
        <v>269</v>
      </c>
      <c r="D596" s="19" t="s">
        <v>1669</v>
      </c>
      <c r="E596" s="20">
        <v>32236</v>
      </c>
      <c r="F596" s="19" t="s">
        <v>1670</v>
      </c>
      <c r="G596" s="19" t="s">
        <v>1342</v>
      </c>
      <c r="H596" s="18" t="s">
        <v>757</v>
      </c>
      <c r="I596" s="18" t="s">
        <v>363</v>
      </c>
      <c r="J596" s="18" t="s">
        <v>1671</v>
      </c>
      <c r="K596" s="26" t="s">
        <v>575</v>
      </c>
      <c r="L596" s="26" t="s">
        <v>203</v>
      </c>
      <c r="M596" s="18" t="s">
        <v>329</v>
      </c>
      <c r="N596" s="18" t="s">
        <v>95</v>
      </c>
      <c r="O596" s="18" t="s">
        <v>734</v>
      </c>
      <c r="P596" s="19"/>
      <c r="Q596" s="19" t="s">
        <v>284</v>
      </c>
      <c r="R596" s="19" t="s">
        <v>95</v>
      </c>
      <c r="S596" s="19" t="s">
        <v>1672</v>
      </c>
      <c r="T596" s="19" t="s">
        <v>284</v>
      </c>
      <c r="U596" s="19" t="s">
        <v>95</v>
      </c>
      <c r="V596" s="19" t="s">
        <v>592</v>
      </c>
      <c r="W596" s="19" t="s">
        <v>284</v>
      </c>
      <c r="X596" s="19" t="s">
        <v>95</v>
      </c>
      <c r="Y596" s="19" t="s">
        <v>249</v>
      </c>
      <c r="Z596" s="19" t="s">
        <v>284</v>
      </c>
      <c r="AA596" s="19" t="s">
        <v>95</v>
      </c>
      <c r="AB596" s="19" t="s">
        <v>592</v>
      </c>
      <c r="AC596" s="19" t="s">
        <v>308</v>
      </c>
      <c r="AD596" s="19" t="s">
        <v>95</v>
      </c>
      <c r="AE596" s="19" t="s">
        <v>276</v>
      </c>
      <c r="AF596" s="19" t="s">
        <v>808</v>
      </c>
      <c r="AG596" s="19" t="s">
        <v>95</v>
      </c>
      <c r="AH596" s="19" t="s">
        <v>1673</v>
      </c>
      <c r="AI596" s="19" t="s">
        <v>808</v>
      </c>
      <c r="AJ596" s="19" t="s">
        <v>95</v>
      </c>
      <c r="AK596" s="19" t="s">
        <v>1673</v>
      </c>
      <c r="AL596" s="19" t="s">
        <v>379</v>
      </c>
      <c r="AM596" s="19" t="s">
        <v>95</v>
      </c>
      <c r="AN596" s="19" t="s">
        <v>1674</v>
      </c>
      <c r="AO596" s="19" t="s">
        <v>284</v>
      </c>
      <c r="AP596" s="19" t="s">
        <v>95</v>
      </c>
      <c r="AQ596" s="19" t="s">
        <v>774</v>
      </c>
      <c r="AR596" s="19">
        <v>0</v>
      </c>
      <c r="AS596" s="19">
        <v>0</v>
      </c>
      <c r="AT596" s="19">
        <v>0</v>
      </c>
      <c r="AU596" s="19" t="s">
        <v>329</v>
      </c>
      <c r="AV596" s="19" t="s">
        <v>95</v>
      </c>
      <c r="AW596" s="19" t="s">
        <v>224</v>
      </c>
    </row>
    <row r="597" spans="1:79" x14ac:dyDescent="0.2">
      <c r="A597" t="s">
        <v>376</v>
      </c>
      <c r="B597" t="s">
        <v>140</v>
      </c>
      <c r="C597" s="141" t="s">
        <v>614</v>
      </c>
      <c r="D597" t="s">
        <v>1679</v>
      </c>
      <c r="E597" s="40">
        <v>36908</v>
      </c>
      <c r="F597" t="s">
        <v>1680</v>
      </c>
      <c r="G597" s="19" t="s">
        <v>441</v>
      </c>
      <c r="H597" t="s">
        <v>302</v>
      </c>
      <c r="I597" t="s">
        <v>145</v>
      </c>
      <c r="J597" s="18" t="s">
        <v>312</v>
      </c>
      <c r="K597" t="str">
        <f>IF(ISBLANK(VLOOKUP(TRIM(D597),ALL_SOMIFA!$A$1:$V$2721,8,FALSE)),"",IF(ISERROR(VLOOKUP(TRIM(D597),ALL_SOMIFA!$A$1:$V$2721,8,FALSE))," ",VLOOKUP(TRIM(D597),ALL_SOMIFA!$A$1:$V$2721,8,FALSE)))</f>
        <v xml:space="preserve"> </v>
      </c>
      <c r="L597" t="str">
        <f>IF(ISBLANK(VLOOKUP(TRIM(D597),ALL_SOMIFA!$A$1:$V$2721,9,FALSE)),"",IF(ISERROR(VLOOKUP(TRIM(D597),ALL_SOMIFA!$A$1:$V$2721,9,FALSE))," ",VLOOKUP(TRIM(D597),ALL_SOMIFA!$A$1:$V$2721,9,FALSE)))</f>
        <v xml:space="preserve"> </v>
      </c>
      <c r="M597" t="str">
        <f>IF(ISBLANK(VLOOKUP(TRIM(D597),ALL_SOMIFA!$A$1:$V$2721,10,FALSE)),"",IF(ISERROR(VLOOKUP(TRIM(D597),ALL_SOMIFA!$A$1:$V$2721,10,FALSE))," ",VLOOKUP(TRIM(D597),ALL_SOMIFA!$A$1:$V$2721,10,FALSE)))</f>
        <v xml:space="preserve"> </v>
      </c>
      <c r="N597" t="str">
        <f>IF(ISBLANK(VLOOKUP(TRIM(D597),ALL_SOMIFA!$A$1:$V$2721,11,FALSE)),"",IF(ISERROR(VLOOKUP(TRIM(D597),ALL_SOMIFA!$A$1:$V$2721,11,FALSE))," ",VLOOKUP(TRIM(D597),ALL_SOMIFA!$A$1:$V$2721,11,FALSE)))</f>
        <v xml:space="preserve"> </v>
      </c>
      <c r="O597" t="str">
        <f>IF(ISBLANK(VLOOKUP(TRIM(D597),ALL_SOMIFA!$A$1:$V$2721,12,FALSE)),"",IF(ISERROR(VLOOKUP(TRIM(D597),ALL_SOMIFA!$A$1:$V$2721,12,FALSE))," ",VLOOKUP(TRIM(D597),ALL_SOMIFA!$A$1:$V$2721,12,FALSE)))</f>
        <v xml:space="preserve"> </v>
      </c>
      <c r="P597" t="str">
        <f>IF(ISBLANK(VLOOKUP(TRIM(D597),ALL_SOMIFA!$A$1:$V$2721,13,FALSE)),"",IF(ISERROR(VLOOKUP(TRIM(D597),ALL_SOMIFA!$A$1:$V$2721,13,FALSE))," ",VLOOKUP(TRIM(D597),ALL_SOMIFA!$A$1:$V$2721,13,FALSE)))</f>
        <v xml:space="preserve"> </v>
      </c>
      <c r="Q597" t="str">
        <f>IF(ISBLANK(VLOOKUP(TRIM(D597),ALL_SOMIFA!$A$1:$V$2721,14,FALSE)),"",IF(ISERROR(VLOOKUP(TRIM(D597),ALL_SOMIFA!$A$1:$V$2721,14,FALSE))," ",VLOOKUP(TRIM(D597),ALL_SOMIFA!$A$1:$V$2721,14,FALSE)))</f>
        <v xml:space="preserve"> </v>
      </c>
      <c r="R597" t="str">
        <f>IF(ISBLANK(VLOOKUP(TRIM(D597),ALL_SOMIFA!$A$1:$V$2721,15,FALSE)),"",IF(ISERROR(VLOOKUP(TRIM(D597),ALL_SOMIFA!$A$1:$V$2721,15,FALSE))," ",VLOOKUP(TRIM(D597),ALL_SOMIFA!$A$1:$V$2721,15,FALSE)))</f>
        <v xml:space="preserve"> </v>
      </c>
      <c r="S597" t="str">
        <f>IF(ISBLANK(VLOOKUP(TRIM(D597),ALL_SOMIFA!$A$1:$V$2721,16,FALSE)),"",IF(ISERROR(VLOOKUP(TRIM(D597),ALL_SOMIFA!$A$1:$V$2721,16,FALSE))," ",VLOOKUP(TRIM(D597),ALL_SOMIFA!$A$1:$V$2721,16,FALSE)))</f>
        <v xml:space="preserve"> </v>
      </c>
      <c r="T597" t="str">
        <f>IF(ISBLANK(VLOOKUP(TRIM(D597),ALL_SOMIFA!$A$1:$V$2721,17,FALSE)),"",IF(ISERROR(VLOOKUP(TRIM(D597),ALL_SOMIFA!$A$1:$V$2721,17,FALSE))," ",VLOOKUP(TRIM(D597),ALL_SOMIFA!$A$1:$V$2721,17,FALSE)))</f>
        <v xml:space="preserve"> </v>
      </c>
      <c r="U597" t="str">
        <f>IF(ISBLANK(VLOOKUP(TRIM(D597),ALL_SOMIFA!$A$1:$V$2721,18,FALSE)),"",IF(ISERROR(VLOOKUP(TRIM(D597),ALL_SOMIFA!$A$1:$V$2721,18,FALSE))," ",VLOOKUP(TRIM(D597),ALL_SOMIFA!$A$1:$V$2721,18,FALSE)))</f>
        <v xml:space="preserve"> </v>
      </c>
      <c r="V597" t="str">
        <f>IF(ISBLANK(VLOOKUP(TRIM(D597),ALL_SOMIFA!$A$1:$V$2721,19,FALSE)),"",IF(ISERROR(VLOOKUP(TRIM(D597),ALL_SOMIFA!$A$1:$V$2721,19,FALSE))," ",VLOOKUP(TRIM(D597),ALL_SOMIFA!$A$1:$V$2721,19,FALSE)))</f>
        <v xml:space="preserve"> </v>
      </c>
      <c r="W597" t="str">
        <f>IF(ISBLANK(VLOOKUP(TRIM(D597),ALL_SOMIFA!$A$1:$V$2721,20,FALSE)),"",IF(ISERROR(VLOOKUP(TRIM(D597),ALL_SOMIFA!$A$1:$V$2721,20,FALSE))," ",VLOOKUP(TRIM(D597),ALL_SOMIFA!$A$1:$V$2721,20,FALSE)))</f>
        <v xml:space="preserve"> </v>
      </c>
      <c r="X597" t="str">
        <f>IF(ISBLANK(VLOOKUP(TRIM(D597),ALL_SOMIFA!$A$1:$V$2721,21,FALSE)),"",IF(ISERROR(VLOOKUP(TRIM(D597),ALL_SOMIFA!$A$1:$V$2721,21,FALSE))," ",VLOOKUP(TRIM(D597),ALL_SOMIFA!$A$1:$V$2721,21,FALSE)))</f>
        <v xml:space="preserve"> </v>
      </c>
      <c r="Y597" t="str">
        <f>IF(ISBLANK(VLOOKUP(TRIM(D597),ALL_SOMIFA!$A$1:$V$2721,22,FALSE)),"",IF(ISERROR(VLOOKUP(TRIM(D597),ALL_SOMIFA!$A$1:$V$2721,22,FALSE))," ",VLOOKUP(TRIM(D597),ALL_SOMIFA!$A$1:$V$2721,22,FALSE)))</f>
        <v xml:space="preserve"> </v>
      </c>
    </row>
    <row r="598" spans="1:79" x14ac:dyDescent="0.2">
      <c r="A598" s="34" t="s">
        <v>315</v>
      </c>
      <c r="B598" s="34" t="s">
        <v>454</v>
      </c>
      <c r="C598" s="141" t="s">
        <v>273</v>
      </c>
      <c r="D598" s="19" t="s">
        <v>1668</v>
      </c>
      <c r="E598" s="20">
        <v>34764</v>
      </c>
      <c r="F598" s="19" t="s">
        <v>1350</v>
      </c>
      <c r="G598" s="19" t="s">
        <v>706</v>
      </c>
      <c r="H598" s="34" t="s">
        <v>274</v>
      </c>
      <c r="I598" s="34" t="s">
        <v>327</v>
      </c>
      <c r="J598" s="18" t="s">
        <v>248</v>
      </c>
      <c r="K598" s="26" t="s">
        <v>329</v>
      </c>
      <c r="L598" s="26" t="s">
        <v>247</v>
      </c>
      <c r="M598" s="34" t="s">
        <v>313</v>
      </c>
      <c r="N598" s="34" t="s">
        <v>583</v>
      </c>
      <c r="O598" s="34" t="s">
        <v>233</v>
      </c>
      <c r="P598" s="19"/>
      <c r="Q598" s="19"/>
      <c r="R598" s="19"/>
      <c r="S598" s="19"/>
      <c r="T598" s="19" t="s">
        <v>313</v>
      </c>
      <c r="U598" s="19" t="s">
        <v>128</v>
      </c>
      <c r="V598" s="19" t="s">
        <v>240</v>
      </c>
      <c r="W598" s="19" t="s">
        <v>313</v>
      </c>
      <c r="X598" s="19" t="s">
        <v>128</v>
      </c>
      <c r="Y598" s="19" t="s">
        <v>248</v>
      </c>
      <c r="Z598" s="19" t="s">
        <v>315</v>
      </c>
      <c r="AA598" s="19" t="s">
        <v>128</v>
      </c>
      <c r="AB598" s="19" t="s">
        <v>241</v>
      </c>
      <c r="AC598" s="19"/>
      <c r="AD598" s="19"/>
      <c r="AE598" s="19"/>
      <c r="AF598" s="19">
        <v>0</v>
      </c>
      <c r="AG598" s="19">
        <v>0</v>
      </c>
      <c r="AH598" s="19">
        <v>0</v>
      </c>
      <c r="AI598" s="19">
        <v>0</v>
      </c>
      <c r="AJ598" s="19">
        <v>0</v>
      </c>
      <c r="AK598" s="19">
        <v>0</v>
      </c>
      <c r="AL598" s="19">
        <v>0</v>
      </c>
      <c r="AM598" s="19">
        <v>0</v>
      </c>
      <c r="AN598" s="19">
        <v>0</v>
      </c>
      <c r="AO598" s="19">
        <v>0</v>
      </c>
      <c r="AP598" s="19">
        <v>0</v>
      </c>
      <c r="AQ598" s="19">
        <v>0</v>
      </c>
      <c r="AR598" s="19">
        <v>0</v>
      </c>
      <c r="AS598" s="19">
        <v>0</v>
      </c>
      <c r="AT598" s="19">
        <v>0</v>
      </c>
      <c r="AU598" s="19">
        <v>0</v>
      </c>
      <c r="AV598" s="19">
        <v>0</v>
      </c>
      <c r="AW598" s="19">
        <v>0</v>
      </c>
    </row>
    <row r="599" spans="1:79" x14ac:dyDescent="0.2">
      <c r="A599" t="s">
        <v>298</v>
      </c>
      <c r="B599" t="s">
        <v>454</v>
      </c>
      <c r="C599" s="141" t="s">
        <v>273</v>
      </c>
      <c r="D599" t="s">
        <v>1677</v>
      </c>
      <c r="E599" s="40">
        <v>31285</v>
      </c>
      <c r="F599" t="s">
        <v>1678</v>
      </c>
      <c r="H599" t="s">
        <v>302</v>
      </c>
      <c r="I599" t="s">
        <v>327</v>
      </c>
      <c r="J599" s="18" t="s">
        <v>304</v>
      </c>
      <c r="K599" t="str">
        <f>IF(ISBLANK(VLOOKUP(TRIM(D599),ALL_SOMIFA!$A$1:$V$2721,8,FALSE)),"",IF(ISERROR(VLOOKUP(TRIM(D599),ALL_SOMIFA!$A$1:$V$2721,8,FALSE))," ",VLOOKUP(TRIM(D599),ALL_SOMIFA!$A$1:$V$2721,8,FALSE)))</f>
        <v xml:space="preserve"> </v>
      </c>
      <c r="L599" t="str">
        <f>IF(ISBLANK(VLOOKUP(TRIM(D599),ALL_SOMIFA!$A$1:$V$2721,9,FALSE)),"",IF(ISERROR(VLOOKUP(TRIM(D599),ALL_SOMIFA!$A$1:$V$2721,9,FALSE))," ",VLOOKUP(TRIM(D599),ALL_SOMIFA!$A$1:$V$2721,9,FALSE)))</f>
        <v xml:space="preserve"> </v>
      </c>
      <c r="M599" t="str">
        <f>IF(ISBLANK(VLOOKUP(TRIM(D599),ALL_SOMIFA!$A$1:$V$2721,10,FALSE)),"",IF(ISERROR(VLOOKUP(TRIM(D599),ALL_SOMIFA!$A$1:$V$2721,10,FALSE))," ",VLOOKUP(TRIM(D599),ALL_SOMIFA!$A$1:$V$2721,10,FALSE)))</f>
        <v xml:space="preserve"> </v>
      </c>
      <c r="N599" t="str">
        <f>IF(ISBLANK(VLOOKUP(TRIM(D599),ALL_SOMIFA!$A$1:$V$2721,11,FALSE)),"",IF(ISERROR(VLOOKUP(TRIM(D599),ALL_SOMIFA!$A$1:$V$2721,11,FALSE))," ",VLOOKUP(TRIM(D599),ALL_SOMIFA!$A$1:$V$2721,11,FALSE)))</f>
        <v xml:space="preserve"> </v>
      </c>
      <c r="O599" t="str">
        <f>IF(ISBLANK(VLOOKUP(TRIM(D599),ALL_SOMIFA!$A$1:$V$2721,12,FALSE)),"",IF(ISERROR(VLOOKUP(TRIM(D599),ALL_SOMIFA!$A$1:$V$2721,12,FALSE))," ",VLOOKUP(TRIM(D599),ALL_SOMIFA!$A$1:$V$2721,12,FALSE)))</f>
        <v xml:space="preserve"> </v>
      </c>
      <c r="P599" t="str">
        <f>IF(ISBLANK(VLOOKUP(TRIM(D599),ALL_SOMIFA!$A$1:$V$2721,13,FALSE)),"",IF(ISERROR(VLOOKUP(TRIM(D599),ALL_SOMIFA!$A$1:$V$2721,13,FALSE))," ",VLOOKUP(TRIM(D599),ALL_SOMIFA!$A$1:$V$2721,13,FALSE)))</f>
        <v xml:space="preserve"> </v>
      </c>
      <c r="Q599" t="str">
        <f>IF(ISBLANK(VLOOKUP(TRIM(D599),ALL_SOMIFA!$A$1:$V$2721,14,FALSE)),"",IF(ISERROR(VLOOKUP(TRIM(D599),ALL_SOMIFA!$A$1:$V$2721,14,FALSE))," ",VLOOKUP(TRIM(D599),ALL_SOMIFA!$A$1:$V$2721,14,FALSE)))</f>
        <v xml:space="preserve"> </v>
      </c>
      <c r="R599" t="str">
        <f>IF(ISBLANK(VLOOKUP(TRIM(D599),ALL_SOMIFA!$A$1:$V$2721,15,FALSE)),"",IF(ISERROR(VLOOKUP(TRIM(D599),ALL_SOMIFA!$A$1:$V$2721,15,FALSE))," ",VLOOKUP(TRIM(D599),ALL_SOMIFA!$A$1:$V$2721,15,FALSE)))</f>
        <v xml:space="preserve"> </v>
      </c>
      <c r="S599" t="str">
        <f>IF(ISBLANK(VLOOKUP(TRIM(D599),ALL_SOMIFA!$A$1:$V$2721,16,FALSE)),"",IF(ISERROR(VLOOKUP(TRIM(D599),ALL_SOMIFA!$A$1:$V$2721,16,FALSE))," ",VLOOKUP(TRIM(D599),ALL_SOMIFA!$A$1:$V$2721,16,FALSE)))</f>
        <v xml:space="preserve"> </v>
      </c>
      <c r="T599" t="str">
        <f>IF(ISBLANK(VLOOKUP(TRIM(D599),ALL_SOMIFA!$A$1:$V$2721,17,FALSE)),"",IF(ISERROR(VLOOKUP(TRIM(D599),ALL_SOMIFA!$A$1:$V$2721,17,FALSE))," ",VLOOKUP(TRIM(D599),ALL_SOMIFA!$A$1:$V$2721,17,FALSE)))</f>
        <v xml:space="preserve"> </v>
      </c>
      <c r="U599" t="str">
        <f>IF(ISBLANK(VLOOKUP(TRIM(D599),ALL_SOMIFA!$A$1:$V$2721,18,FALSE)),"",IF(ISERROR(VLOOKUP(TRIM(D599),ALL_SOMIFA!$A$1:$V$2721,18,FALSE))," ",VLOOKUP(TRIM(D599),ALL_SOMIFA!$A$1:$V$2721,18,FALSE)))</f>
        <v xml:space="preserve"> </v>
      </c>
      <c r="V599" t="str">
        <f>IF(ISBLANK(VLOOKUP(TRIM(D599),ALL_SOMIFA!$A$1:$V$2721,19,FALSE)),"",IF(ISERROR(VLOOKUP(TRIM(D599),ALL_SOMIFA!$A$1:$V$2721,19,FALSE))," ",VLOOKUP(TRIM(D599),ALL_SOMIFA!$A$1:$V$2721,19,FALSE)))</f>
        <v xml:space="preserve"> </v>
      </c>
      <c r="W599" t="str">
        <f>IF(ISBLANK(VLOOKUP(TRIM(D599),ALL_SOMIFA!$A$1:$V$2721,20,FALSE)),"",IF(ISERROR(VLOOKUP(TRIM(D599),ALL_SOMIFA!$A$1:$V$2721,20,FALSE))," ",VLOOKUP(TRIM(D599),ALL_SOMIFA!$A$1:$V$2721,20,FALSE)))</f>
        <v xml:space="preserve"> </v>
      </c>
      <c r="X599" t="str">
        <f>IF(ISBLANK(VLOOKUP(TRIM(D599),ALL_SOMIFA!$A$1:$V$2721,21,FALSE)),"",IF(ISERROR(VLOOKUP(TRIM(D599),ALL_SOMIFA!$A$1:$V$2721,21,FALSE))," ",VLOOKUP(TRIM(D599),ALL_SOMIFA!$A$1:$V$2721,21,FALSE)))</f>
        <v xml:space="preserve"> </v>
      </c>
      <c r="Y599" t="str">
        <f>IF(ISBLANK(VLOOKUP(TRIM(D599),ALL_SOMIFA!$A$1:$V$2721,22,FALSE)),"",IF(ISERROR(VLOOKUP(TRIM(D599),ALL_SOMIFA!$A$1:$V$2721,22,FALSE))," ",VLOOKUP(TRIM(D599),ALL_SOMIFA!$A$1:$V$2721,22,FALSE)))</f>
        <v xml:space="preserve"> </v>
      </c>
    </row>
    <row r="600" spans="1:79" x14ac:dyDescent="0.2">
      <c r="A600" s="34" t="s">
        <v>315</v>
      </c>
      <c r="B600" s="34" t="s">
        <v>306</v>
      </c>
      <c r="C600" s="141" t="s">
        <v>266</v>
      </c>
      <c r="D600" s="19" t="s">
        <v>1681</v>
      </c>
      <c r="E600" s="20">
        <v>35286</v>
      </c>
      <c r="F600" s="19" t="s">
        <v>136</v>
      </c>
      <c r="G600" s="19" t="s">
        <v>1234</v>
      </c>
      <c r="H600" s="34" t="s">
        <v>238</v>
      </c>
      <c r="I600" s="34" t="s">
        <v>479</v>
      </c>
      <c r="J600" s="18" t="s">
        <v>273</v>
      </c>
      <c r="K600" s="26" t="s">
        <v>575</v>
      </c>
      <c r="L600" s="26" t="s">
        <v>247</v>
      </c>
      <c r="M600" s="34" t="s">
        <v>315</v>
      </c>
      <c r="N600" s="34" t="s">
        <v>396</v>
      </c>
      <c r="O600" s="34" t="s">
        <v>224</v>
      </c>
      <c r="P600" s="19" t="s">
        <v>241</v>
      </c>
      <c r="Q600" s="19" t="s">
        <v>189</v>
      </c>
      <c r="R600" s="19"/>
      <c r="S600" s="19"/>
      <c r="T600" s="19" t="s">
        <v>315</v>
      </c>
      <c r="U600" s="19" t="s">
        <v>396</v>
      </c>
      <c r="V600" s="19" t="s">
        <v>266</v>
      </c>
      <c r="W600" s="19"/>
      <c r="X600" s="19"/>
      <c r="Y600" s="19"/>
      <c r="Z600" s="19"/>
      <c r="AA600" s="19"/>
      <c r="AB600" s="19"/>
      <c r="AC600" s="19"/>
      <c r="AD600" s="19"/>
      <c r="AE600" s="19"/>
      <c r="AF600" s="19"/>
      <c r="AG600" s="19"/>
      <c r="AH600" s="19"/>
      <c r="AI600" s="19"/>
      <c r="AJ600" s="19"/>
      <c r="AK600" s="19"/>
      <c r="AL600" s="19"/>
      <c r="AM600" s="19"/>
      <c r="AN600" s="19"/>
      <c r="AO600" s="19"/>
      <c r="AP600" s="19"/>
      <c r="AQ600" s="19"/>
      <c r="AR600" s="19"/>
      <c r="AS600" s="19"/>
      <c r="AT600" s="19"/>
      <c r="AU600" s="19"/>
      <c r="AV600" s="19"/>
      <c r="AW600" s="19"/>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row>
    <row r="601" spans="1:79" s="25" customFormat="1" ht="12.75" customHeight="1" x14ac:dyDescent="0.2">
      <c r="A601" s="33"/>
      <c r="B601" s="33"/>
      <c r="C601" s="141"/>
      <c r="D601" t="s">
        <v>1676</v>
      </c>
      <c r="E601" s="40">
        <v>36128</v>
      </c>
      <c r="F601" t="s">
        <v>172</v>
      </c>
      <c r="G601"/>
      <c r="H601" s="33" t="s">
        <v>757</v>
      </c>
      <c r="I601" s="33" t="s">
        <v>549</v>
      </c>
      <c r="J601" s="18" t="s">
        <v>304</v>
      </c>
      <c r="K601" t="str">
        <f>IF(ISBLANK(VLOOKUP(TRIM(D601),ALL_SOMIFA!$A$1:$V$2721,8,FALSE)),"",IF(ISERROR(VLOOKUP(TRIM(D601),ALL_SOMIFA!$A$1:$V$2721,8,FALSE))," ",VLOOKUP(TRIM(D601),ALL_SOMIFA!$A$1:$V$2721,8,FALSE)))</f>
        <v xml:space="preserve"> </v>
      </c>
      <c r="L601" t="str">
        <f>IF(ISBLANK(VLOOKUP(TRIM(D601),ALL_SOMIFA!$A$1:$V$2721,9,FALSE)),"",IF(ISERROR(VLOOKUP(TRIM(D601),ALL_SOMIFA!$A$1:$V$2721,9,FALSE))," ",VLOOKUP(TRIM(D601),ALL_SOMIFA!$A$1:$V$2721,9,FALSE)))</f>
        <v xml:space="preserve"> </v>
      </c>
      <c r="M601" s="33" t="str">
        <f>IF(ISBLANK(VLOOKUP(TRIM(D601),ALL_SOMIFA!$A$1:$V$2721,10,FALSE)),"",IF(ISERROR(VLOOKUP(TRIM(D601),ALL_SOMIFA!$A$1:$V$2721,10,FALSE))," ",VLOOKUP(TRIM(D601),ALL_SOMIFA!$A$1:$V$2721,10,FALSE)))</f>
        <v xml:space="preserve"> </v>
      </c>
      <c r="N601" s="33" t="str">
        <f>IF(ISBLANK(VLOOKUP(TRIM(D601),ALL_SOMIFA!$A$1:$V$2721,11,FALSE)),"",IF(ISERROR(VLOOKUP(TRIM(D601),ALL_SOMIFA!$A$1:$V$2721,11,FALSE))," ",VLOOKUP(TRIM(D601),ALL_SOMIFA!$A$1:$V$2721,11,FALSE)))</f>
        <v xml:space="preserve"> </v>
      </c>
      <c r="O601" s="33" t="str">
        <f>IF(ISBLANK(VLOOKUP(TRIM(D601),ALL_SOMIFA!$A$1:$V$2721,12,FALSE)),"",IF(ISERROR(VLOOKUP(TRIM(D601),ALL_SOMIFA!$A$1:$V$2721,12,FALSE))," ",VLOOKUP(TRIM(D601),ALL_SOMIFA!$A$1:$V$2721,12,FALSE)))</f>
        <v xml:space="preserve"> </v>
      </c>
      <c r="P601" t="str">
        <f>IF(ISBLANK(VLOOKUP(TRIM(D601),ALL_SOMIFA!$A$1:$V$2721,13,FALSE)),"",IF(ISERROR(VLOOKUP(TRIM(D601),ALL_SOMIFA!$A$1:$V$2721,13,FALSE))," ",VLOOKUP(TRIM(D601),ALL_SOMIFA!$A$1:$V$2721,13,FALSE)))</f>
        <v xml:space="preserve"> </v>
      </c>
      <c r="Q601" t="str">
        <f>IF(ISBLANK(VLOOKUP(TRIM(D601),ALL_SOMIFA!$A$1:$V$2721,14,FALSE)),"",IF(ISERROR(VLOOKUP(TRIM(D601),ALL_SOMIFA!$A$1:$V$2721,14,FALSE))," ",VLOOKUP(TRIM(D601),ALL_SOMIFA!$A$1:$V$2721,14,FALSE)))</f>
        <v xml:space="preserve"> </v>
      </c>
      <c r="R601" t="str">
        <f>IF(ISBLANK(VLOOKUP(TRIM(D601),ALL_SOMIFA!$A$1:$V$2721,15,FALSE)),"",IF(ISERROR(VLOOKUP(TRIM(D601),ALL_SOMIFA!$A$1:$V$2721,15,FALSE))," ",VLOOKUP(TRIM(D601),ALL_SOMIFA!$A$1:$V$2721,15,FALSE)))</f>
        <v xml:space="preserve"> </v>
      </c>
      <c r="S601" t="str">
        <f>IF(ISBLANK(VLOOKUP(TRIM(D601),ALL_SOMIFA!$A$1:$V$2721,16,FALSE)),"",IF(ISERROR(VLOOKUP(TRIM(D601),ALL_SOMIFA!$A$1:$V$2721,16,FALSE))," ",VLOOKUP(TRIM(D601),ALL_SOMIFA!$A$1:$V$2721,16,FALSE)))</f>
        <v xml:space="preserve"> </v>
      </c>
      <c r="T601" t="str">
        <f>IF(ISBLANK(VLOOKUP(TRIM(D601),ALL_SOMIFA!$A$1:$V$2721,17,FALSE)),"",IF(ISERROR(VLOOKUP(TRIM(D601),ALL_SOMIFA!$A$1:$V$2721,17,FALSE))," ",VLOOKUP(TRIM(D601),ALL_SOMIFA!$A$1:$V$2721,17,FALSE)))</f>
        <v xml:space="preserve"> </v>
      </c>
      <c r="U601" t="str">
        <f>IF(ISBLANK(VLOOKUP(TRIM(D601),ALL_SOMIFA!$A$1:$V$2721,18,FALSE)),"",IF(ISERROR(VLOOKUP(TRIM(D601),ALL_SOMIFA!$A$1:$V$2721,18,FALSE))," ",VLOOKUP(TRIM(D601),ALL_SOMIFA!$A$1:$V$2721,18,FALSE)))</f>
        <v xml:space="preserve"> </v>
      </c>
      <c r="V601" t="str">
        <f>IF(ISBLANK(VLOOKUP(TRIM(D601),ALL_SOMIFA!$A$1:$V$2721,19,FALSE)),"",IF(ISERROR(VLOOKUP(TRIM(D601),ALL_SOMIFA!$A$1:$V$2721,19,FALSE))," ",VLOOKUP(TRIM(D601),ALL_SOMIFA!$A$1:$V$2721,19,FALSE)))</f>
        <v xml:space="preserve"> </v>
      </c>
      <c r="W601" t="str">
        <f>IF(ISBLANK(VLOOKUP(TRIM(D601),ALL_SOMIFA!$A$1:$V$2721,20,FALSE)),"",IF(ISERROR(VLOOKUP(TRIM(D601),ALL_SOMIFA!$A$1:$V$2721,20,FALSE))," ",VLOOKUP(TRIM(D601),ALL_SOMIFA!$A$1:$V$2721,20,FALSE)))</f>
        <v xml:space="preserve"> </v>
      </c>
      <c r="X601" t="str">
        <f>IF(ISBLANK(VLOOKUP(TRIM(D601),ALL_SOMIFA!$A$1:$V$2721,21,FALSE)),"",IF(ISERROR(VLOOKUP(TRIM(D601),ALL_SOMIFA!$A$1:$V$2721,21,FALSE))," ",VLOOKUP(TRIM(D601),ALL_SOMIFA!$A$1:$V$2721,21,FALSE)))</f>
        <v xml:space="preserve"> </v>
      </c>
      <c r="Y601" t="str">
        <f>IF(ISBLANK(VLOOKUP(TRIM(D601),ALL_SOMIFA!$A$1:$V$2721,22,FALSE)),"",IF(ISERROR(VLOOKUP(TRIM(D601),ALL_SOMIFA!$A$1:$V$2721,22,FALSE))," ",VLOOKUP(TRIM(D601),ALL_SOMIFA!$A$1:$V$2721,22,FALSE)))</f>
        <v xml:space="preserve"> </v>
      </c>
      <c r="Z601"/>
      <c r="AA601"/>
      <c r="AB601"/>
      <c r="AC601"/>
      <c r="AD601"/>
      <c r="AE601"/>
      <c r="AF601"/>
      <c r="AG601"/>
      <c r="AH601"/>
      <c r="AI601"/>
      <c r="AJ601"/>
      <c r="AK601"/>
      <c r="AL601"/>
      <c r="AM601"/>
      <c r="AN601"/>
      <c r="AO601"/>
      <c r="AP601"/>
      <c r="AQ601"/>
      <c r="AR601"/>
      <c r="AS601"/>
      <c r="AT601"/>
      <c r="AU601"/>
      <c r="AV601"/>
      <c r="AW601"/>
      <c r="AX601"/>
      <c r="AY601"/>
      <c r="AZ601"/>
      <c r="BA601"/>
      <c r="BB601"/>
      <c r="BC601"/>
      <c r="BD601"/>
      <c r="BE601"/>
      <c r="BF601"/>
      <c r="BG601"/>
      <c r="BH601"/>
      <c r="BI601"/>
      <c r="BJ601"/>
      <c r="BK601"/>
      <c r="BL601"/>
      <c r="BM601"/>
      <c r="BN601"/>
      <c r="BO601"/>
      <c r="BP601"/>
      <c r="BQ601"/>
      <c r="BR601"/>
      <c r="BS601"/>
      <c r="BT601"/>
      <c r="BU601"/>
      <c r="BV601"/>
      <c r="BW601"/>
      <c r="BX601"/>
      <c r="BY601"/>
      <c r="BZ601"/>
      <c r="CA601"/>
    </row>
    <row r="602" spans="1:79" s="25" customFormat="1" x14ac:dyDescent="0.2">
      <c r="A602" s="18"/>
      <c r="B602" s="18"/>
      <c r="C602" s="141"/>
      <c r="D602" s="19"/>
      <c r="E602" s="20"/>
      <c r="F602" s="19"/>
      <c r="G602" s="19"/>
      <c r="H602" s="18"/>
      <c r="I602" s="18"/>
      <c r="J602" s="18"/>
      <c r="K602"/>
      <c r="L602"/>
      <c r="M602" s="18"/>
      <c r="N602" s="18"/>
      <c r="O602" s="18"/>
      <c r="P602" s="19"/>
      <c r="Q602" s="19"/>
      <c r="R602" s="19"/>
      <c r="S602" s="19"/>
      <c r="T602" s="19"/>
      <c r="U602" s="19"/>
      <c r="V602" s="19"/>
      <c r="W602" s="19"/>
      <c r="X602" s="19"/>
      <c r="Y602" s="19"/>
      <c r="Z602" s="19"/>
      <c r="AA602" s="19"/>
      <c r="AB602" s="19"/>
      <c r="AC602" s="19"/>
      <c r="AD602" s="19"/>
      <c r="AE602" s="19"/>
      <c r="AF602" s="19"/>
      <c r="AG602" s="19"/>
      <c r="AH602" s="19"/>
      <c r="AI602" s="19"/>
      <c r="AJ602" s="19"/>
      <c r="AK602" s="19"/>
      <c r="AL602" s="19"/>
      <c r="AM602" s="19"/>
      <c r="AN602" s="19"/>
      <c r="AO602" s="19"/>
      <c r="AP602" s="19"/>
      <c r="AQ602" s="19"/>
      <c r="AR602" s="19"/>
      <c r="AS602" s="19"/>
      <c r="AT602" s="19"/>
      <c r="AU602" s="19"/>
      <c r="AV602" s="19"/>
      <c r="AW602" s="19"/>
    </row>
    <row r="603" spans="1:79" x14ac:dyDescent="0.2">
      <c r="A603" s="18" t="s">
        <v>419</v>
      </c>
      <c r="B603" s="18" t="s">
        <v>105</v>
      </c>
      <c r="C603" s="141" t="s">
        <v>804</v>
      </c>
      <c r="D603" s="26" t="s">
        <v>1687</v>
      </c>
      <c r="E603" s="27">
        <v>34890</v>
      </c>
      <c r="F603" s="26" t="s">
        <v>1234</v>
      </c>
      <c r="G603" s="26" t="s">
        <v>448</v>
      </c>
      <c r="H603" s="18" t="s">
        <v>419</v>
      </c>
      <c r="I603" s="18" t="s">
        <v>109</v>
      </c>
      <c r="J603" s="18" t="s">
        <v>824</v>
      </c>
      <c r="K603" s="26" t="s">
        <v>345</v>
      </c>
      <c r="L603" s="26" t="s">
        <v>943</v>
      </c>
      <c r="M603" s="18" t="s">
        <v>332</v>
      </c>
      <c r="N603" s="18" t="s">
        <v>330</v>
      </c>
      <c r="O603" s="18" t="s">
        <v>1688</v>
      </c>
      <c r="P603" s="26" t="s">
        <v>632</v>
      </c>
      <c r="Q603" s="27"/>
      <c r="R603" s="27"/>
      <c r="S603" s="27"/>
      <c r="T603" s="27"/>
      <c r="U603" s="29"/>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row>
    <row r="604" spans="1:79" s="25" customFormat="1" x14ac:dyDescent="0.2">
      <c r="A604" s="18" t="s">
        <v>419</v>
      </c>
      <c r="B604" s="18" t="s">
        <v>177</v>
      </c>
      <c r="C604" s="141" t="s">
        <v>364</v>
      </c>
      <c r="D604" s="19" t="s">
        <v>1689</v>
      </c>
      <c r="E604" s="20">
        <v>35859</v>
      </c>
      <c r="F604" s="26" t="s">
        <v>150</v>
      </c>
      <c r="G604" s="30" t="s">
        <v>150</v>
      </c>
      <c r="H604" s="18" t="s">
        <v>1690</v>
      </c>
      <c r="I604" s="18" t="s">
        <v>250</v>
      </c>
      <c r="J604" s="18" t="s">
        <v>1691</v>
      </c>
      <c r="K604" s="26" t="s">
        <v>370</v>
      </c>
      <c r="L604" s="26" t="s">
        <v>364</v>
      </c>
      <c r="M604" s="18" t="s">
        <v>367</v>
      </c>
      <c r="N604" s="18" t="s">
        <v>252</v>
      </c>
      <c r="O604" s="18" t="s">
        <v>359</v>
      </c>
      <c r="P604" s="19" t="s">
        <v>341</v>
      </c>
      <c r="Q604" s="19" t="s">
        <v>367</v>
      </c>
      <c r="R604" s="19" t="s">
        <v>252</v>
      </c>
      <c r="S604" s="30" t="s">
        <v>359</v>
      </c>
      <c r="T604" s="19"/>
      <c r="U604" s="19"/>
      <c r="V604" s="30"/>
      <c r="W604" s="19"/>
      <c r="X604" s="19"/>
      <c r="Y604" s="30"/>
      <c r="Z604" s="19"/>
      <c r="AA604" s="19"/>
      <c r="AB604" s="30"/>
      <c r="AC604" s="19"/>
      <c r="AD604" s="19"/>
      <c r="AE604" s="19"/>
      <c r="AF604" s="19"/>
      <c r="AG604" s="19"/>
      <c r="AH604" s="19"/>
      <c r="AI604" s="19"/>
      <c r="AJ604" s="19"/>
      <c r="AK604" s="19"/>
      <c r="AL604" s="19"/>
      <c r="AM604" s="19"/>
      <c r="AN604" s="19"/>
      <c r="AO604" s="19"/>
      <c r="AP604" s="19"/>
      <c r="AQ604" s="19"/>
      <c r="AR604" s="19"/>
      <c r="AS604" s="19"/>
      <c r="AT604" s="19"/>
      <c r="AU604" s="19"/>
      <c r="AV604" s="19"/>
      <c r="AW604" s="19"/>
      <c r="AX604"/>
      <c r="AY604"/>
      <c r="AZ604"/>
      <c r="BA604"/>
      <c r="BB604"/>
      <c r="BC604"/>
      <c r="BD604"/>
      <c r="BE604"/>
      <c r="BF604"/>
      <c r="BG604"/>
      <c r="BH604"/>
      <c r="BI604"/>
      <c r="BJ604"/>
      <c r="BK604"/>
      <c r="BL604"/>
      <c r="BM604"/>
      <c r="BN604"/>
      <c r="BO604"/>
      <c r="BP604"/>
      <c r="BQ604"/>
      <c r="BR604"/>
      <c r="BS604"/>
      <c r="BT604"/>
      <c r="BU604"/>
      <c r="BV604"/>
      <c r="BW604"/>
      <c r="BX604"/>
      <c r="BY604"/>
      <c r="BZ604"/>
      <c r="CA604"/>
    </row>
    <row r="605" spans="1:79" x14ac:dyDescent="0.2">
      <c r="A605" s="18" t="s">
        <v>376</v>
      </c>
      <c r="B605" s="18" t="s">
        <v>195</v>
      </c>
      <c r="C605" s="141" t="s">
        <v>377</v>
      </c>
      <c r="D605" s="19" t="s">
        <v>1693</v>
      </c>
      <c r="E605" s="20">
        <v>34549</v>
      </c>
      <c r="F605" s="19" t="s">
        <v>1694</v>
      </c>
      <c r="G605" s="19" t="s">
        <v>1695</v>
      </c>
      <c r="H605" s="18" t="s">
        <v>332</v>
      </c>
      <c r="I605" s="18" t="s">
        <v>138</v>
      </c>
      <c r="J605" s="18" t="s">
        <v>1696</v>
      </c>
      <c r="K605" s="26" t="s">
        <v>329</v>
      </c>
      <c r="L605" s="26" t="s">
        <v>317</v>
      </c>
      <c r="M605" s="18" t="s">
        <v>329</v>
      </c>
      <c r="N605" s="18" t="s">
        <v>195</v>
      </c>
      <c r="O605" s="18" t="s">
        <v>216</v>
      </c>
      <c r="P605" s="19" t="s">
        <v>1697</v>
      </c>
      <c r="Q605" s="19" t="s">
        <v>308</v>
      </c>
      <c r="R605" s="19" t="s">
        <v>109</v>
      </c>
      <c r="S605" s="19" t="s">
        <v>328</v>
      </c>
      <c r="T605" s="19" t="s">
        <v>808</v>
      </c>
      <c r="U605" s="19" t="s">
        <v>434</v>
      </c>
      <c r="V605" s="19" t="s">
        <v>1698</v>
      </c>
      <c r="W605" s="19" t="s">
        <v>808</v>
      </c>
      <c r="X605" s="19" t="s">
        <v>434</v>
      </c>
      <c r="Y605" s="19" t="s">
        <v>1699</v>
      </c>
      <c r="Z605" s="19" t="s">
        <v>329</v>
      </c>
      <c r="AA605" s="19" t="s">
        <v>227</v>
      </c>
      <c r="AB605" s="19" t="s">
        <v>1082</v>
      </c>
      <c r="AC605" s="19" t="s">
        <v>329</v>
      </c>
      <c r="AD605" s="19" t="s">
        <v>227</v>
      </c>
      <c r="AE605" s="19" t="s">
        <v>224</v>
      </c>
      <c r="AF605" s="19">
        <v>0</v>
      </c>
      <c r="AG605" s="19">
        <v>0</v>
      </c>
      <c r="AH605" s="19">
        <v>0</v>
      </c>
      <c r="AI605" s="19">
        <v>0</v>
      </c>
      <c r="AJ605" s="19">
        <v>0</v>
      </c>
      <c r="AK605" s="19">
        <v>0</v>
      </c>
      <c r="AL605" s="19">
        <v>0</v>
      </c>
      <c r="AM605" s="19">
        <v>0</v>
      </c>
      <c r="AN605" s="19">
        <v>0</v>
      </c>
      <c r="AO605" s="19">
        <v>0</v>
      </c>
      <c r="AP605" s="19">
        <v>0</v>
      </c>
      <c r="AQ605" s="19">
        <v>0</v>
      </c>
      <c r="AR605" s="19">
        <v>0</v>
      </c>
      <c r="AS605" s="19">
        <v>0</v>
      </c>
      <c r="AT605" s="19">
        <v>0</v>
      </c>
      <c r="AU605" s="19">
        <v>0</v>
      </c>
      <c r="AV605" s="19">
        <v>0</v>
      </c>
      <c r="AW605" s="19">
        <v>0</v>
      </c>
    </row>
    <row r="606" spans="1:79" ht="12.75" customHeight="1" x14ac:dyDescent="0.2">
      <c r="A606" s="33" t="s">
        <v>340</v>
      </c>
      <c r="B606" s="33" t="s">
        <v>195</v>
      </c>
      <c r="C606" s="141" t="s">
        <v>632</v>
      </c>
      <c r="D606" t="s">
        <v>1701</v>
      </c>
      <c r="E606" s="40">
        <v>36931</v>
      </c>
      <c r="F606" t="s">
        <v>1702</v>
      </c>
      <c r="G606" s="19" t="s">
        <v>506</v>
      </c>
      <c r="H606" s="33" t="s">
        <v>370</v>
      </c>
      <c r="I606" s="33" t="s">
        <v>200</v>
      </c>
      <c r="J606" s="18" t="s">
        <v>617</v>
      </c>
      <c r="K606" t="str">
        <f>IF(ISBLANK(VLOOKUP(TRIM(D606),ALL_SOMIFA!$A$1:$V$2721,8,FALSE)),"",IF(ISERROR(VLOOKUP(TRIM(D606),ALL_SOMIFA!$A$1:$V$2721,8,FALSE))," ",VLOOKUP(TRIM(D606),ALL_SOMIFA!$A$1:$V$2721,8,FALSE)))</f>
        <v xml:space="preserve"> </v>
      </c>
      <c r="L606" t="str">
        <f>IF(ISBLANK(VLOOKUP(TRIM(D606),ALL_SOMIFA!$A$1:$V$2721,9,FALSE)),"",IF(ISERROR(VLOOKUP(TRIM(D606),ALL_SOMIFA!$A$1:$V$2721,9,FALSE))," ",VLOOKUP(TRIM(D606),ALL_SOMIFA!$A$1:$V$2721,9,FALSE)))</f>
        <v xml:space="preserve"> </v>
      </c>
      <c r="M606" s="33" t="str">
        <f>IF(ISBLANK(VLOOKUP(TRIM(D606),ALL_SOMIFA!$A$1:$V$2721,10,FALSE)),"",IF(ISERROR(VLOOKUP(TRIM(D606),ALL_SOMIFA!$A$1:$V$2721,10,FALSE))," ",VLOOKUP(TRIM(D606),ALL_SOMIFA!$A$1:$V$2721,10,FALSE)))</f>
        <v xml:space="preserve"> </v>
      </c>
      <c r="N606" s="33" t="str">
        <f>IF(ISBLANK(VLOOKUP(TRIM(D606),ALL_SOMIFA!$A$1:$V$2721,11,FALSE)),"",IF(ISERROR(VLOOKUP(TRIM(D606),ALL_SOMIFA!$A$1:$V$2721,11,FALSE))," ",VLOOKUP(TRIM(D606),ALL_SOMIFA!$A$1:$V$2721,11,FALSE)))</f>
        <v xml:space="preserve"> </v>
      </c>
      <c r="O606" s="33" t="str">
        <f>IF(ISBLANK(VLOOKUP(TRIM(D606),ALL_SOMIFA!$A$1:$V$2721,12,FALSE)),"",IF(ISERROR(VLOOKUP(TRIM(D606),ALL_SOMIFA!$A$1:$V$2721,12,FALSE))," ",VLOOKUP(TRIM(D606),ALL_SOMIFA!$A$1:$V$2721,12,FALSE)))</f>
        <v xml:space="preserve"> </v>
      </c>
      <c r="P606" t="str">
        <f>IF(ISBLANK(VLOOKUP(TRIM(D606),ALL_SOMIFA!$A$1:$V$2721,13,FALSE)),"",IF(ISERROR(VLOOKUP(TRIM(D606),ALL_SOMIFA!$A$1:$V$2721,13,FALSE))," ",VLOOKUP(TRIM(D606),ALL_SOMIFA!$A$1:$V$2721,13,FALSE)))</f>
        <v xml:space="preserve"> </v>
      </c>
      <c r="Q606" t="str">
        <f>IF(ISBLANK(VLOOKUP(TRIM(D606),ALL_SOMIFA!$A$1:$V$2721,14,FALSE)),"",IF(ISERROR(VLOOKUP(TRIM(D606),ALL_SOMIFA!$A$1:$V$2721,14,FALSE))," ",VLOOKUP(TRIM(D606),ALL_SOMIFA!$A$1:$V$2721,14,FALSE)))</f>
        <v xml:space="preserve"> </v>
      </c>
      <c r="R606" t="str">
        <f>IF(ISBLANK(VLOOKUP(TRIM(D606),ALL_SOMIFA!$A$1:$V$2721,15,FALSE)),"",IF(ISERROR(VLOOKUP(TRIM(D606),ALL_SOMIFA!$A$1:$V$2721,15,FALSE))," ",VLOOKUP(TRIM(D606),ALL_SOMIFA!$A$1:$V$2721,15,FALSE)))</f>
        <v xml:space="preserve"> </v>
      </c>
      <c r="S606" t="str">
        <f>IF(ISBLANK(VLOOKUP(TRIM(D606),ALL_SOMIFA!$A$1:$V$2721,16,FALSE)),"",IF(ISERROR(VLOOKUP(TRIM(D606),ALL_SOMIFA!$A$1:$V$2721,16,FALSE))," ",VLOOKUP(TRIM(D606),ALL_SOMIFA!$A$1:$V$2721,16,FALSE)))</f>
        <v xml:space="preserve"> </v>
      </c>
      <c r="T606" t="str">
        <f>IF(ISBLANK(VLOOKUP(TRIM(D606),ALL_SOMIFA!$A$1:$V$2721,17,FALSE)),"",IF(ISERROR(VLOOKUP(TRIM(D606),ALL_SOMIFA!$A$1:$V$2721,17,FALSE))," ",VLOOKUP(TRIM(D606),ALL_SOMIFA!$A$1:$V$2721,17,FALSE)))</f>
        <v xml:space="preserve"> </v>
      </c>
      <c r="U606" t="str">
        <f>IF(ISBLANK(VLOOKUP(TRIM(D606),ALL_SOMIFA!$A$1:$V$2721,18,FALSE)),"",IF(ISERROR(VLOOKUP(TRIM(D606),ALL_SOMIFA!$A$1:$V$2721,18,FALSE))," ",VLOOKUP(TRIM(D606),ALL_SOMIFA!$A$1:$V$2721,18,FALSE)))</f>
        <v xml:space="preserve"> </v>
      </c>
      <c r="V606" t="str">
        <f>IF(ISBLANK(VLOOKUP(TRIM(D606),ALL_SOMIFA!$A$1:$V$2721,19,FALSE)),"",IF(ISERROR(VLOOKUP(TRIM(D606),ALL_SOMIFA!$A$1:$V$2721,19,FALSE))," ",VLOOKUP(TRIM(D606),ALL_SOMIFA!$A$1:$V$2721,19,FALSE)))</f>
        <v xml:space="preserve"> </v>
      </c>
      <c r="W606" t="str">
        <f>IF(ISBLANK(VLOOKUP(TRIM(D606),ALL_SOMIFA!$A$1:$V$2721,20,FALSE)),"",IF(ISERROR(VLOOKUP(TRIM(D606),ALL_SOMIFA!$A$1:$V$2721,20,FALSE))," ",VLOOKUP(TRIM(D606),ALL_SOMIFA!$A$1:$V$2721,20,FALSE)))</f>
        <v xml:space="preserve"> </v>
      </c>
      <c r="X606" t="str">
        <f>IF(ISBLANK(VLOOKUP(TRIM(D606),ALL_SOMIFA!$A$1:$V$2721,21,FALSE)),"",IF(ISERROR(VLOOKUP(TRIM(D606),ALL_SOMIFA!$A$1:$V$2721,21,FALSE))," ",VLOOKUP(TRIM(D606),ALL_SOMIFA!$A$1:$V$2721,21,FALSE)))</f>
        <v xml:space="preserve"> </v>
      </c>
      <c r="Y606" t="str">
        <f>IF(ISBLANK(VLOOKUP(TRIM(D606),ALL_SOMIFA!$A$1:$V$2721,22,FALSE)),"",IF(ISERROR(VLOOKUP(TRIM(D606),ALL_SOMIFA!$A$1:$V$2721,22,FALSE))," ",VLOOKUP(TRIM(D606),ALL_SOMIFA!$A$1:$V$2721,22,FALSE)))</f>
        <v xml:space="preserve"> </v>
      </c>
    </row>
    <row r="607" spans="1:79" x14ac:dyDescent="0.2">
      <c r="A607" s="18" t="s">
        <v>329</v>
      </c>
      <c r="B607" s="18" t="s">
        <v>140</v>
      </c>
      <c r="C607" s="141" t="s">
        <v>269</v>
      </c>
      <c r="D607" s="26" t="s">
        <v>1692</v>
      </c>
      <c r="E607" s="27">
        <v>35708</v>
      </c>
      <c r="F607" s="26" t="s">
        <v>198</v>
      </c>
      <c r="G607" s="26"/>
      <c r="H607" s="18" t="s">
        <v>340</v>
      </c>
      <c r="I607" s="18" t="s">
        <v>239</v>
      </c>
      <c r="J607" s="18" t="s">
        <v>292</v>
      </c>
      <c r="K607" s="26" t="s">
        <v>279</v>
      </c>
      <c r="L607" s="26" t="s">
        <v>770</v>
      </c>
      <c r="M607" s="18" t="s">
        <v>808</v>
      </c>
      <c r="N607" s="18" t="s">
        <v>434</v>
      </c>
      <c r="O607" s="18" t="s">
        <v>770</v>
      </c>
      <c r="P607" s="26" t="s">
        <v>241</v>
      </c>
      <c r="Q607" s="27"/>
      <c r="R607" s="27"/>
      <c r="S607" s="27"/>
      <c r="T607" s="27"/>
      <c r="U607" s="29"/>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row>
    <row r="608" spans="1:79" x14ac:dyDescent="0.2">
      <c r="A608" s="34" t="s">
        <v>340</v>
      </c>
      <c r="B608" s="34" t="s">
        <v>207</v>
      </c>
      <c r="C608" s="141" t="s">
        <v>341</v>
      </c>
      <c r="D608" s="19" t="s">
        <v>1682</v>
      </c>
      <c r="E608" s="20">
        <v>33663</v>
      </c>
      <c r="F608" s="19" t="s">
        <v>321</v>
      </c>
      <c r="G608" s="19" t="s">
        <v>1342</v>
      </c>
      <c r="H608" s="34" t="s">
        <v>351</v>
      </c>
      <c r="I608" s="34" t="s">
        <v>200</v>
      </c>
      <c r="J608" s="18" t="s">
        <v>1560</v>
      </c>
      <c r="K608" s="26" t="s">
        <v>419</v>
      </c>
      <c r="L608" s="26" t="s">
        <v>1683</v>
      </c>
      <c r="M608" s="34" t="s">
        <v>345</v>
      </c>
      <c r="N608" s="34" t="s">
        <v>232</v>
      </c>
      <c r="O608" s="34" t="s">
        <v>333</v>
      </c>
      <c r="P608" s="19" t="s">
        <v>1684</v>
      </c>
      <c r="Q608" s="19" t="s">
        <v>351</v>
      </c>
      <c r="R608" s="19" t="s">
        <v>232</v>
      </c>
      <c r="S608" s="19" t="s">
        <v>1685</v>
      </c>
      <c r="T608" s="19" t="s">
        <v>351</v>
      </c>
      <c r="U608" s="19" t="s">
        <v>232</v>
      </c>
      <c r="V608" s="19" t="s">
        <v>1686</v>
      </c>
      <c r="W608" s="19" t="s">
        <v>351</v>
      </c>
      <c r="X608" s="19" t="s">
        <v>232</v>
      </c>
      <c r="Y608" s="19" t="s">
        <v>333</v>
      </c>
      <c r="Z608" s="19" t="s">
        <v>351</v>
      </c>
      <c r="AA608" s="19" t="s">
        <v>232</v>
      </c>
      <c r="AB608" s="19" t="s">
        <v>1093</v>
      </c>
      <c r="AC608" s="19" t="s">
        <v>351</v>
      </c>
      <c r="AD608" s="19" t="s">
        <v>232</v>
      </c>
      <c r="AE608" s="19" t="s">
        <v>349</v>
      </c>
      <c r="AF608" s="19" t="s">
        <v>351</v>
      </c>
      <c r="AG608" s="19" t="s">
        <v>232</v>
      </c>
      <c r="AH608" s="19" t="s">
        <v>375</v>
      </c>
      <c r="AI608" s="19" t="s">
        <v>351</v>
      </c>
      <c r="AJ608" s="19" t="s">
        <v>232</v>
      </c>
      <c r="AK608" s="19" t="s">
        <v>375</v>
      </c>
      <c r="AL608" s="19">
        <v>0</v>
      </c>
      <c r="AM608" s="19">
        <v>0</v>
      </c>
      <c r="AN608" s="19">
        <v>0</v>
      </c>
      <c r="AO608" s="19">
        <v>0</v>
      </c>
      <c r="AP608" s="19">
        <v>0</v>
      </c>
      <c r="AQ608" s="19">
        <v>0</v>
      </c>
      <c r="AR608" s="19">
        <v>0</v>
      </c>
      <c r="AS608" s="19">
        <v>0</v>
      </c>
      <c r="AT608" s="19">
        <v>0</v>
      </c>
      <c r="AU608" s="19">
        <v>0</v>
      </c>
      <c r="AV608" s="19">
        <v>0</v>
      </c>
      <c r="AW608" s="19">
        <v>0</v>
      </c>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row>
    <row r="609" spans="1:79" x14ac:dyDescent="0.2">
      <c r="A609" s="18" t="s">
        <v>340</v>
      </c>
      <c r="B609" s="18" t="s">
        <v>215</v>
      </c>
      <c r="C609" s="141" t="s">
        <v>341</v>
      </c>
      <c r="D609" s="22" t="s">
        <v>1703</v>
      </c>
      <c r="E609" s="23">
        <v>36907</v>
      </c>
      <c r="F609" s="24" t="s">
        <v>191</v>
      </c>
      <c r="G609" s="22" t="s">
        <v>89</v>
      </c>
      <c r="H609" s="18" t="s">
        <v>189</v>
      </c>
      <c r="I609" s="18"/>
      <c r="J609" s="18"/>
      <c r="K609" t="s">
        <v>379</v>
      </c>
      <c r="L609" t="s">
        <v>945</v>
      </c>
      <c r="M609" s="18" t="s">
        <v>370</v>
      </c>
      <c r="N609" s="18" t="s">
        <v>215</v>
      </c>
      <c r="O609" s="18" t="s">
        <v>346</v>
      </c>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row>
    <row r="610" spans="1:79" x14ac:dyDescent="0.2">
      <c r="A610" s="34"/>
      <c r="B610" s="34"/>
      <c r="C610" s="141"/>
      <c r="D610" s="22" t="s">
        <v>1700</v>
      </c>
      <c r="E610" s="23">
        <v>36353</v>
      </c>
      <c r="F610" s="24" t="s">
        <v>191</v>
      </c>
      <c r="G610" s="22" t="s">
        <v>99</v>
      </c>
      <c r="H610" s="34" t="s">
        <v>379</v>
      </c>
      <c r="I610" s="34" t="s">
        <v>109</v>
      </c>
      <c r="J610" s="18" t="s">
        <v>1097</v>
      </c>
      <c r="K610" s="26" t="s">
        <v>279</v>
      </c>
      <c r="L610" s="26" t="s">
        <v>341</v>
      </c>
      <c r="M610" s="34" t="s">
        <v>379</v>
      </c>
      <c r="N610" s="34" t="s">
        <v>105</v>
      </c>
      <c r="O610" s="34" t="s">
        <v>823</v>
      </c>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row>
    <row r="611" spans="1:79" x14ac:dyDescent="0.2">
      <c r="A611" s="18"/>
      <c r="B611" s="18"/>
      <c r="C611" s="141"/>
      <c r="D611" s="19"/>
      <c r="E611" s="20"/>
      <c r="F611" s="19"/>
      <c r="G611" s="19" t="s">
        <v>86</v>
      </c>
      <c r="H611" s="18"/>
      <c r="I611" s="18"/>
      <c r="J611" s="18"/>
      <c r="K611"/>
      <c r="L611"/>
      <c r="M611" s="18"/>
      <c r="N611" s="18"/>
      <c r="O611" s="18"/>
      <c r="P611" s="19"/>
      <c r="Q611" s="19"/>
      <c r="R611" s="19"/>
      <c r="S611" s="19"/>
      <c r="T611" s="19"/>
      <c r="U611" s="19"/>
      <c r="V611" s="19"/>
      <c r="W611" s="19"/>
      <c r="X611" s="19"/>
      <c r="Y611" s="19"/>
      <c r="Z611" s="19"/>
      <c r="AA611" s="19"/>
      <c r="AB611" s="19"/>
      <c r="AC611" s="19"/>
      <c r="AD611" s="19"/>
      <c r="AE611" s="19"/>
      <c r="AF611" s="19"/>
      <c r="AG611" s="19"/>
      <c r="AH611" s="19"/>
      <c r="AI611" s="19"/>
      <c r="AJ611" s="19"/>
      <c r="AK611" s="19"/>
      <c r="AL611" s="19"/>
      <c r="AM611" s="19"/>
      <c r="AN611" s="19"/>
      <c r="AO611" s="19"/>
      <c r="AP611" s="19"/>
      <c r="AQ611" s="19"/>
      <c r="AR611" s="19"/>
      <c r="AS611" s="19"/>
      <c r="AT611" s="19"/>
      <c r="AU611" s="19"/>
      <c r="AV611" s="19"/>
      <c r="AW611" s="19"/>
    </row>
    <row r="612" spans="1:79" x14ac:dyDescent="0.2">
      <c r="A612" s="34" t="s">
        <v>386</v>
      </c>
      <c r="B612" s="34" t="s">
        <v>140</v>
      </c>
      <c r="C612" s="141" t="s">
        <v>393</v>
      </c>
      <c r="D612" s="19" t="s">
        <v>1709</v>
      </c>
      <c r="E612" s="20">
        <v>34715</v>
      </c>
      <c r="F612" s="19" t="s">
        <v>1710</v>
      </c>
      <c r="G612" s="19" t="s">
        <v>1711</v>
      </c>
      <c r="H612" s="34" t="s">
        <v>397</v>
      </c>
      <c r="I612" s="34" t="s">
        <v>250</v>
      </c>
      <c r="J612" s="18" t="s">
        <v>398</v>
      </c>
      <c r="K612" s="26" t="s">
        <v>399</v>
      </c>
      <c r="L612" s="26"/>
      <c r="M612" s="34" t="s">
        <v>386</v>
      </c>
      <c r="N612" s="34" t="s">
        <v>140</v>
      </c>
      <c r="O612" s="34" t="s">
        <v>141</v>
      </c>
      <c r="P612" s="19" t="s">
        <v>393</v>
      </c>
      <c r="Q612" s="19" t="s">
        <v>386</v>
      </c>
      <c r="R612" s="19" t="s">
        <v>140</v>
      </c>
      <c r="S612" s="19" t="s">
        <v>837</v>
      </c>
      <c r="T612" s="19" t="s">
        <v>386</v>
      </c>
      <c r="U612" s="19" t="s">
        <v>140</v>
      </c>
      <c r="V612" s="19" t="s">
        <v>167</v>
      </c>
      <c r="W612" s="19" t="s">
        <v>386</v>
      </c>
      <c r="X612" s="19" t="s">
        <v>140</v>
      </c>
      <c r="Y612" s="19" t="s">
        <v>167</v>
      </c>
      <c r="Z612" s="19" t="s">
        <v>386</v>
      </c>
      <c r="AA612" s="19" t="s">
        <v>140</v>
      </c>
      <c r="AB612" s="19" t="s">
        <v>393</v>
      </c>
      <c r="AC612" s="19"/>
      <c r="AD612" s="19"/>
      <c r="AE612" s="19"/>
      <c r="AF612" s="19">
        <v>0</v>
      </c>
      <c r="AG612" s="19">
        <v>0</v>
      </c>
      <c r="AH612" s="19">
        <v>0</v>
      </c>
      <c r="AI612" s="19"/>
      <c r="AJ612" s="19"/>
      <c r="AK612" s="19"/>
      <c r="AL612" s="19"/>
      <c r="AM612" s="19"/>
      <c r="AN612" s="19"/>
      <c r="AO612" s="19">
        <v>0</v>
      </c>
      <c r="AP612" s="19">
        <v>0</v>
      </c>
      <c r="AQ612" s="19">
        <v>0</v>
      </c>
      <c r="AR612" s="19">
        <v>0</v>
      </c>
      <c r="AS612" s="19">
        <v>0</v>
      </c>
      <c r="AT612" s="19">
        <v>0</v>
      </c>
      <c r="AU612" s="19">
        <v>0</v>
      </c>
      <c r="AV612" s="19">
        <v>0</v>
      </c>
      <c r="AW612" s="19">
        <v>0</v>
      </c>
      <c r="AX612" s="19"/>
      <c r="AY612" s="19"/>
      <c r="AZ612" s="19"/>
      <c r="BA612" s="19"/>
      <c r="BB612" s="19"/>
      <c r="BC612" s="19"/>
      <c r="BD612" s="19"/>
      <c r="BE612" s="19"/>
      <c r="BF612" s="19"/>
      <c r="BG612" s="19"/>
      <c r="BH612" s="19"/>
      <c r="BI612" s="19"/>
      <c r="BJ612" s="19"/>
      <c r="BK612" s="19"/>
      <c r="BL612" s="19"/>
      <c r="BM612" s="19"/>
      <c r="BN612" s="19"/>
      <c r="BO612" s="19"/>
      <c r="BP612" s="19"/>
      <c r="BQ612" s="19"/>
      <c r="BR612" s="19"/>
      <c r="BS612" s="19"/>
      <c r="BT612" s="19"/>
      <c r="BU612" s="19"/>
      <c r="BV612" s="19"/>
      <c r="BW612" s="19"/>
      <c r="BX612" s="19"/>
      <c r="BY612" s="19"/>
      <c r="BZ612" s="19"/>
      <c r="CA612" s="19"/>
    </row>
    <row r="613" spans="1:79" x14ac:dyDescent="0.2">
      <c r="A613" s="33" t="s">
        <v>402</v>
      </c>
      <c r="B613" s="33" t="s">
        <v>252</v>
      </c>
      <c r="C613" s="141" t="s">
        <v>141</v>
      </c>
      <c r="D613" t="s">
        <v>1704</v>
      </c>
      <c r="E613" s="40">
        <v>37861</v>
      </c>
      <c r="F613" t="s">
        <v>1705</v>
      </c>
      <c r="G613" s="19" t="s">
        <v>1706</v>
      </c>
      <c r="H613" s="33" t="s">
        <v>386</v>
      </c>
      <c r="I613" s="33" t="s">
        <v>250</v>
      </c>
      <c r="J613" s="18" t="s">
        <v>393</v>
      </c>
      <c r="K613" t="str">
        <f>IF(ISBLANK(VLOOKUP(TRIM(D613),ALL_SOMIFA!$A$1:$V$2721,8,FALSE)),"",IF(ISERROR(VLOOKUP(TRIM(D613),ALL_SOMIFA!$A$1:$V$2721,8,FALSE))," ",VLOOKUP(TRIM(D613),ALL_SOMIFA!$A$1:$V$2721,8,FALSE)))</f>
        <v xml:space="preserve"> </v>
      </c>
      <c r="L613" t="str">
        <f>IF(ISBLANK(VLOOKUP(TRIM(D613),ALL_SOMIFA!$A$1:$V$2721,9,FALSE)),"",IF(ISERROR(VLOOKUP(TRIM(D613),ALL_SOMIFA!$A$1:$V$2721,9,FALSE))," ",VLOOKUP(TRIM(D613),ALL_SOMIFA!$A$1:$V$2721,9,FALSE)))</f>
        <v xml:space="preserve"> </v>
      </c>
      <c r="M613" s="33" t="str">
        <f>IF(ISBLANK(VLOOKUP(TRIM(D613),ALL_SOMIFA!$A$1:$V$2721,10,FALSE)),"",IF(ISERROR(VLOOKUP(TRIM(D613),ALL_SOMIFA!$A$1:$V$2721,10,FALSE))," ",VLOOKUP(TRIM(D613),ALL_SOMIFA!$A$1:$V$2721,10,FALSE)))</f>
        <v xml:space="preserve"> </v>
      </c>
      <c r="N613" s="33" t="str">
        <f>IF(ISBLANK(VLOOKUP(TRIM(D613),ALL_SOMIFA!$A$1:$V$2721,11,FALSE)),"",IF(ISERROR(VLOOKUP(TRIM(D613),ALL_SOMIFA!$A$1:$V$2721,11,FALSE))," ",VLOOKUP(TRIM(D613),ALL_SOMIFA!$A$1:$V$2721,11,FALSE)))</f>
        <v xml:space="preserve"> </v>
      </c>
      <c r="O613" s="33" t="str">
        <f>IF(ISBLANK(VLOOKUP(TRIM(D613),ALL_SOMIFA!$A$1:$V$2721,12,FALSE)),"",IF(ISERROR(VLOOKUP(TRIM(D613),ALL_SOMIFA!$A$1:$V$2721,12,FALSE))," ",VLOOKUP(TRIM(D613),ALL_SOMIFA!$A$1:$V$2721,12,FALSE)))</f>
        <v xml:space="preserve"> </v>
      </c>
      <c r="P613" t="str">
        <f>IF(ISBLANK(VLOOKUP(TRIM(D613),ALL_SOMIFA!$A$1:$V$2721,13,FALSE)),"",IF(ISERROR(VLOOKUP(TRIM(D613),ALL_SOMIFA!$A$1:$V$2721,13,FALSE))," ",VLOOKUP(TRIM(D613),ALL_SOMIFA!$A$1:$V$2721,13,FALSE)))</f>
        <v xml:space="preserve"> </v>
      </c>
      <c r="Q613" t="str">
        <f>IF(ISBLANK(VLOOKUP(TRIM(D613),ALL_SOMIFA!$A$1:$V$2721,14,FALSE)),"",IF(ISERROR(VLOOKUP(TRIM(D613),ALL_SOMIFA!$A$1:$V$2721,14,FALSE))," ",VLOOKUP(TRIM(D613),ALL_SOMIFA!$A$1:$V$2721,14,FALSE)))</f>
        <v xml:space="preserve"> </v>
      </c>
      <c r="R613" t="str">
        <f>IF(ISBLANK(VLOOKUP(TRIM(D613),ALL_SOMIFA!$A$1:$V$2721,15,FALSE)),"",IF(ISERROR(VLOOKUP(TRIM(D613),ALL_SOMIFA!$A$1:$V$2721,15,FALSE))," ",VLOOKUP(TRIM(D613),ALL_SOMIFA!$A$1:$V$2721,15,FALSE)))</f>
        <v xml:space="preserve"> </v>
      </c>
      <c r="S613" t="str">
        <f>IF(ISBLANK(VLOOKUP(TRIM(D613),ALL_SOMIFA!$A$1:$V$2721,16,FALSE)),"",IF(ISERROR(VLOOKUP(TRIM(D613),ALL_SOMIFA!$A$1:$V$2721,16,FALSE))," ",VLOOKUP(TRIM(D613),ALL_SOMIFA!$A$1:$V$2721,16,FALSE)))</f>
        <v xml:space="preserve"> </v>
      </c>
      <c r="T613" t="str">
        <f>IF(ISBLANK(VLOOKUP(TRIM(D613),ALL_SOMIFA!$A$1:$V$2721,17,FALSE)),"",IF(ISERROR(VLOOKUP(TRIM(D613),ALL_SOMIFA!$A$1:$V$2721,17,FALSE))," ",VLOOKUP(TRIM(D613),ALL_SOMIFA!$A$1:$V$2721,17,FALSE)))</f>
        <v xml:space="preserve"> </v>
      </c>
      <c r="U613" t="str">
        <f>IF(ISBLANK(VLOOKUP(TRIM(D613),ALL_SOMIFA!$A$1:$V$2721,18,FALSE)),"",IF(ISERROR(VLOOKUP(TRIM(D613),ALL_SOMIFA!$A$1:$V$2721,18,FALSE))," ",VLOOKUP(TRIM(D613),ALL_SOMIFA!$A$1:$V$2721,18,FALSE)))</f>
        <v xml:space="preserve"> </v>
      </c>
      <c r="V613" t="str">
        <f>IF(ISBLANK(VLOOKUP(TRIM(D613),ALL_SOMIFA!$A$1:$V$2721,19,FALSE)),"",IF(ISERROR(VLOOKUP(TRIM(D613),ALL_SOMIFA!$A$1:$V$2721,19,FALSE))," ",VLOOKUP(TRIM(D613),ALL_SOMIFA!$A$1:$V$2721,19,FALSE)))</f>
        <v xml:space="preserve"> </v>
      </c>
      <c r="W613" t="str">
        <f>IF(ISBLANK(VLOOKUP(TRIM(D613),ALL_SOMIFA!$A$1:$V$2721,20,FALSE)),"",IF(ISERROR(VLOOKUP(TRIM(D613),ALL_SOMIFA!$A$1:$V$2721,20,FALSE))," ",VLOOKUP(TRIM(D613),ALL_SOMIFA!$A$1:$V$2721,20,FALSE)))</f>
        <v xml:space="preserve"> </v>
      </c>
      <c r="X613" t="str">
        <f>IF(ISBLANK(VLOOKUP(TRIM(D613),ALL_SOMIFA!$A$1:$V$2721,21,FALSE)),"",IF(ISERROR(VLOOKUP(TRIM(D613),ALL_SOMIFA!$A$1:$V$2721,21,FALSE))," ",VLOOKUP(TRIM(D613),ALL_SOMIFA!$A$1:$V$2721,21,FALSE)))</f>
        <v xml:space="preserve"> </v>
      </c>
      <c r="Y613" t="str">
        <f>IF(ISBLANK(VLOOKUP(TRIM(D613),ALL_SOMIFA!$A$1:$V$2721,22,FALSE)),"",IF(ISERROR(VLOOKUP(TRIM(D613),ALL_SOMIFA!$A$1:$V$2721,22,FALSE))," ",VLOOKUP(TRIM(D613),ALL_SOMIFA!$A$1:$V$2721,22,FALSE)))</f>
        <v xml:space="preserve"> </v>
      </c>
    </row>
    <row r="614" spans="1:79" s="19" customFormat="1" x14ac:dyDescent="0.2">
      <c r="A614" s="31" t="s">
        <v>397</v>
      </c>
      <c r="B614" s="32" t="s">
        <v>81</v>
      </c>
      <c r="C614" s="142" t="s">
        <v>398</v>
      </c>
      <c r="D614" s="19" t="s">
        <v>1713</v>
      </c>
      <c r="E614" s="27">
        <v>36969</v>
      </c>
      <c r="F614" s="28" t="s">
        <v>348</v>
      </c>
      <c r="G614" s="28" t="s">
        <v>237</v>
      </c>
      <c r="H614" s="31" t="s">
        <v>397</v>
      </c>
      <c r="I614" s="32" t="s">
        <v>84</v>
      </c>
      <c r="J614" s="18" t="s">
        <v>412</v>
      </c>
      <c r="K614" s="26" t="s">
        <v>384</v>
      </c>
      <c r="L614" s="26" t="s">
        <v>398</v>
      </c>
      <c r="M614" s="33"/>
      <c r="N614" s="33"/>
      <c r="O614" s="33"/>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row>
    <row r="615" spans="1:79" s="25" customFormat="1" x14ac:dyDescent="0.2">
      <c r="A615" s="34"/>
      <c r="B615" s="34"/>
      <c r="C615" s="141"/>
      <c r="D615" s="19" t="s">
        <v>1707</v>
      </c>
      <c r="E615" s="20">
        <v>33437</v>
      </c>
      <c r="F615" s="19" t="s">
        <v>1708</v>
      </c>
      <c r="G615" s="19" t="s">
        <v>750</v>
      </c>
      <c r="H615" s="34" t="s">
        <v>397</v>
      </c>
      <c r="I615" s="34" t="s">
        <v>220</v>
      </c>
      <c r="J615" s="18" t="s">
        <v>406</v>
      </c>
      <c r="K615" s="26" t="s">
        <v>409</v>
      </c>
      <c r="L615" s="26" t="s">
        <v>406</v>
      </c>
      <c r="M615" s="34" t="s">
        <v>421</v>
      </c>
      <c r="N615" s="34" t="s">
        <v>207</v>
      </c>
      <c r="O615" s="34" t="s">
        <v>410</v>
      </c>
      <c r="P615" s="19" t="s">
        <v>831</v>
      </c>
      <c r="Q615" s="19" t="s">
        <v>384</v>
      </c>
      <c r="R615" s="19" t="s">
        <v>213</v>
      </c>
      <c r="S615" s="19" t="s">
        <v>430</v>
      </c>
      <c r="T615" s="19" t="s">
        <v>384</v>
      </c>
      <c r="U615" s="19" t="s">
        <v>207</v>
      </c>
      <c r="V615" s="19" t="s">
        <v>831</v>
      </c>
      <c r="W615" s="19" t="s">
        <v>397</v>
      </c>
      <c r="X615" s="19" t="s">
        <v>207</v>
      </c>
      <c r="Y615" s="19" t="s">
        <v>412</v>
      </c>
      <c r="Z615" s="19" t="s">
        <v>1056</v>
      </c>
      <c r="AA615" s="19">
        <v>0</v>
      </c>
      <c r="AB615" s="19">
        <v>0</v>
      </c>
      <c r="AC615" s="19" t="s">
        <v>402</v>
      </c>
      <c r="AD615" s="19" t="s">
        <v>207</v>
      </c>
      <c r="AE615" s="19" t="s">
        <v>141</v>
      </c>
      <c r="AF615" s="19" t="s">
        <v>399</v>
      </c>
      <c r="AG615" s="19" t="s">
        <v>207</v>
      </c>
      <c r="AH615" s="19" t="s">
        <v>141</v>
      </c>
      <c r="AI615" s="19"/>
      <c r="AJ615" s="19"/>
      <c r="AK615" s="19"/>
      <c r="AL615" s="19"/>
      <c r="AM615" s="19"/>
      <c r="AN615" s="19"/>
      <c r="AO615" s="19">
        <v>0</v>
      </c>
      <c r="AP615" s="19">
        <v>0</v>
      </c>
      <c r="AQ615" s="19">
        <v>0</v>
      </c>
      <c r="AR615" s="19">
        <v>0</v>
      </c>
      <c r="AS615" s="19">
        <v>0</v>
      </c>
      <c r="AT615" s="19">
        <v>0</v>
      </c>
      <c r="AU615" s="19">
        <v>0</v>
      </c>
      <c r="AV615" s="19">
        <v>0</v>
      </c>
      <c r="AW615" s="19">
        <v>0</v>
      </c>
      <c r="AX615"/>
      <c r="AY615"/>
      <c r="AZ615"/>
      <c r="BA615"/>
      <c r="BB615"/>
      <c r="BC615"/>
      <c r="BD615"/>
      <c r="BE615"/>
      <c r="BF615"/>
      <c r="BG615"/>
      <c r="BH615"/>
      <c r="BI615"/>
      <c r="BJ615"/>
      <c r="BK615"/>
      <c r="BL615"/>
      <c r="BM615"/>
      <c r="BN615"/>
      <c r="BO615"/>
      <c r="BP615"/>
      <c r="BQ615"/>
      <c r="BR615"/>
      <c r="BS615"/>
      <c r="BT615"/>
      <c r="BU615"/>
      <c r="BV615"/>
      <c r="BW615"/>
      <c r="BX615"/>
      <c r="BY615"/>
      <c r="BZ615"/>
      <c r="CA615"/>
    </row>
    <row r="616" spans="1:79" s="19" customFormat="1" ht="12.75" customHeight="1" x14ac:dyDescent="0.2">
      <c r="A616" s="18"/>
      <c r="B616" s="18"/>
      <c r="C616" s="141"/>
      <c r="D616" s="26" t="s">
        <v>1712</v>
      </c>
      <c r="E616" s="27">
        <v>36227</v>
      </c>
      <c r="F616" s="26" t="s">
        <v>677</v>
      </c>
      <c r="G616" s="26" t="s">
        <v>426</v>
      </c>
      <c r="H616" s="18" t="s">
        <v>397</v>
      </c>
      <c r="I616" s="18" t="s">
        <v>303</v>
      </c>
      <c r="J616" s="18" t="s">
        <v>412</v>
      </c>
      <c r="K616" s="26" t="s">
        <v>397</v>
      </c>
      <c r="L616" s="26" t="s">
        <v>167</v>
      </c>
      <c r="M616" s="18" t="s">
        <v>399</v>
      </c>
      <c r="N616" s="18" t="s">
        <v>306</v>
      </c>
      <c r="O616" s="18" t="s">
        <v>393</v>
      </c>
      <c r="P616" s="26" t="s">
        <v>398</v>
      </c>
      <c r="Q616" s="27"/>
      <c r="R616" s="27"/>
      <c r="S616" s="27"/>
      <c r="T616" s="27"/>
      <c r="U616" s="29"/>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BY616" s="25"/>
      <c r="BZ616" s="25"/>
      <c r="CA616" s="25"/>
    </row>
    <row r="617" spans="1:79" s="25" customFormat="1" x14ac:dyDescent="0.2">
      <c r="A617" s="18"/>
      <c r="B617" s="18"/>
      <c r="C617" s="141"/>
      <c r="D617" s="19" t="s">
        <v>1714</v>
      </c>
      <c r="E617" s="20">
        <v>35566</v>
      </c>
      <c r="F617" s="19" t="s">
        <v>548</v>
      </c>
      <c r="G617" s="19" t="s">
        <v>498</v>
      </c>
      <c r="H617" s="18" t="s">
        <v>397</v>
      </c>
      <c r="I617" s="18" t="s">
        <v>479</v>
      </c>
      <c r="J617" s="18" t="s">
        <v>412</v>
      </c>
      <c r="K617" s="26" t="s">
        <v>397</v>
      </c>
      <c r="L617" s="26" t="s">
        <v>398</v>
      </c>
      <c r="M617" s="18"/>
      <c r="N617" s="18"/>
      <c r="O617" s="18"/>
      <c r="P617" s="19" t="s">
        <v>398</v>
      </c>
      <c r="Q617" s="19" t="s">
        <v>399</v>
      </c>
      <c r="R617" s="19" t="s">
        <v>316</v>
      </c>
      <c r="S617" s="19" t="s">
        <v>431</v>
      </c>
      <c r="T617" s="19" t="s">
        <v>399</v>
      </c>
      <c r="U617" s="19" t="s">
        <v>116</v>
      </c>
      <c r="V617" s="19" t="s">
        <v>431</v>
      </c>
      <c r="W617" s="19"/>
      <c r="X617" s="19"/>
      <c r="Y617" s="19"/>
      <c r="Z617" s="19"/>
      <c r="AA617" s="19"/>
      <c r="AB617" s="19"/>
      <c r="AC617" s="19"/>
      <c r="AD617" s="19"/>
      <c r="AE617" s="19"/>
      <c r="AF617" s="19"/>
      <c r="AG617" s="19"/>
      <c r="AH617" s="19"/>
      <c r="AI617" s="19"/>
      <c r="AJ617" s="19"/>
      <c r="AK617" s="19"/>
      <c r="AL617" s="19"/>
      <c r="AM617" s="19"/>
      <c r="AN617" s="19"/>
      <c r="AO617" s="19"/>
      <c r="AP617" s="19"/>
      <c r="AQ617" s="19"/>
      <c r="AR617" s="19"/>
      <c r="AS617" s="19"/>
      <c r="AT617" s="19"/>
      <c r="AU617" s="19"/>
      <c r="AV617" s="19"/>
      <c r="AW617" s="19"/>
    </row>
    <row r="618" spans="1:79" s="25" customFormat="1" ht="12.75" customHeight="1" x14ac:dyDescent="0.2">
      <c r="A618" s="18"/>
      <c r="B618" s="18"/>
      <c r="C618" s="141"/>
      <c r="D618" s="19" t="s">
        <v>1715</v>
      </c>
      <c r="E618" s="20">
        <v>35398</v>
      </c>
      <c r="F618" s="26" t="s">
        <v>756</v>
      </c>
      <c r="G618" s="30" t="s">
        <v>415</v>
      </c>
      <c r="H618" s="18" t="s">
        <v>397</v>
      </c>
      <c r="I618" s="18" t="s">
        <v>175</v>
      </c>
      <c r="J618" s="18" t="s">
        <v>398</v>
      </c>
      <c r="K618" s="26" t="s">
        <v>384</v>
      </c>
      <c r="L618" s="26" t="s">
        <v>141</v>
      </c>
      <c r="M618" s="18" t="s">
        <v>402</v>
      </c>
      <c r="N618" s="18" t="s">
        <v>140</v>
      </c>
      <c r="O618" s="18" t="s">
        <v>141</v>
      </c>
      <c r="P618" s="19" t="s">
        <v>388</v>
      </c>
      <c r="Q618" s="19" t="s">
        <v>397</v>
      </c>
      <c r="R618" s="19" t="s">
        <v>140</v>
      </c>
      <c r="S618" s="30" t="s">
        <v>412</v>
      </c>
      <c r="T618" s="19"/>
      <c r="U618" s="19"/>
      <c r="V618" s="30"/>
      <c r="W618" s="19"/>
      <c r="X618" s="19"/>
      <c r="Y618" s="30"/>
      <c r="Z618" s="19"/>
      <c r="AA618" s="19"/>
      <c r="AB618" s="30"/>
      <c r="AC618" s="19"/>
      <c r="AD618" s="19"/>
      <c r="AE618" s="19"/>
      <c r="AF618" s="19"/>
      <c r="AG618" s="19"/>
      <c r="AH618" s="19"/>
      <c r="AI618" s="19"/>
      <c r="AJ618" s="19"/>
      <c r="AK618" s="19"/>
      <c r="AL618" s="19"/>
      <c r="AM618" s="19"/>
      <c r="AN618" s="19"/>
      <c r="AO618" s="19"/>
      <c r="AP618" s="19"/>
      <c r="AQ618" s="19"/>
      <c r="AR618" s="19"/>
      <c r="AS618" s="19"/>
      <c r="AT618" s="19"/>
      <c r="AU618" s="19"/>
      <c r="AV618" s="19"/>
      <c r="AW618" s="19"/>
    </row>
    <row r="619" spans="1:79" s="25" customFormat="1" ht="12.75" customHeight="1" x14ac:dyDescent="0.2">
      <c r="A619" s="18"/>
      <c r="B619" s="18"/>
      <c r="C619" s="141"/>
      <c r="D619" s="22" t="s">
        <v>4502</v>
      </c>
      <c r="E619" s="23">
        <v>36797</v>
      </c>
      <c r="F619" s="24" t="s">
        <v>90</v>
      </c>
      <c r="G619" s="22" t="s">
        <v>89</v>
      </c>
      <c r="H619" s="18"/>
      <c r="I619" s="18"/>
      <c r="J619" s="18"/>
      <c r="K619" t="s">
        <v>397</v>
      </c>
      <c r="L619"/>
      <c r="M619" s="18" t="s">
        <v>397</v>
      </c>
      <c r="N619" s="18" t="s">
        <v>232</v>
      </c>
      <c r="O619" s="18" t="s">
        <v>398</v>
      </c>
    </row>
    <row r="620" spans="1:79" ht="12.75" customHeight="1" x14ac:dyDescent="0.2">
      <c r="A620" s="18"/>
      <c r="B620" s="18"/>
      <c r="C620" s="141"/>
      <c r="D620" s="19" t="s">
        <v>1716</v>
      </c>
      <c r="E620" s="20">
        <v>34682</v>
      </c>
      <c r="F620" s="19" t="s">
        <v>706</v>
      </c>
      <c r="G620" s="19" t="s">
        <v>301</v>
      </c>
      <c r="H620" s="18"/>
      <c r="I620" s="18"/>
      <c r="J620" s="18"/>
      <c r="K620" t="s">
        <v>189</v>
      </c>
      <c r="L620" t="s">
        <v>141</v>
      </c>
      <c r="M620" s="18" t="s">
        <v>1717</v>
      </c>
      <c r="N620" s="18" t="s">
        <v>215</v>
      </c>
      <c r="O620" s="18" t="s">
        <v>141</v>
      </c>
      <c r="P620" s="19" t="s">
        <v>164</v>
      </c>
      <c r="Q620" s="19" t="s">
        <v>399</v>
      </c>
      <c r="R620" s="19" t="s">
        <v>549</v>
      </c>
      <c r="S620" s="19" t="s">
        <v>394</v>
      </c>
      <c r="T620" s="19" t="s">
        <v>1718</v>
      </c>
      <c r="U620" s="19" t="s">
        <v>242</v>
      </c>
      <c r="V620" s="19" t="s">
        <v>141</v>
      </c>
      <c r="W620" s="19" t="s">
        <v>1719</v>
      </c>
      <c r="X620" s="19" t="s">
        <v>242</v>
      </c>
      <c r="Y620" s="19" t="s">
        <v>167</v>
      </c>
      <c r="Z620" s="19" t="s">
        <v>1720</v>
      </c>
      <c r="AA620" s="19" t="s">
        <v>242</v>
      </c>
      <c r="AB620" s="19" t="s">
        <v>393</v>
      </c>
      <c r="AC620" s="19"/>
      <c r="AD620" s="19"/>
      <c r="AE620" s="19"/>
      <c r="AF620" s="19">
        <v>0</v>
      </c>
      <c r="AG620" s="19">
        <v>0</v>
      </c>
      <c r="AH620" s="19">
        <v>0</v>
      </c>
      <c r="AI620" s="19">
        <v>0</v>
      </c>
      <c r="AJ620" s="19">
        <v>0</v>
      </c>
      <c r="AK620" s="19">
        <v>0</v>
      </c>
      <c r="AL620" s="19">
        <v>0</v>
      </c>
      <c r="AM620" s="19">
        <v>0</v>
      </c>
      <c r="AN620" s="19">
        <v>0</v>
      </c>
      <c r="AO620" s="19">
        <v>0</v>
      </c>
      <c r="AP620" s="19">
        <v>0</v>
      </c>
      <c r="AQ620" s="19">
        <v>0</v>
      </c>
      <c r="AR620" s="19">
        <v>0</v>
      </c>
      <c r="AS620" s="19">
        <v>0</v>
      </c>
      <c r="AT620" s="19">
        <v>0</v>
      </c>
      <c r="AU620" s="19">
        <v>0</v>
      </c>
      <c r="AV620" s="19">
        <v>0</v>
      </c>
      <c r="AW620" s="19">
        <v>0</v>
      </c>
    </row>
    <row r="621" spans="1:79" s="19" customFormat="1" x14ac:dyDescent="0.2">
      <c r="A621" s="18"/>
      <c r="B621" s="18"/>
      <c r="C621" s="141"/>
      <c r="E621" s="20"/>
      <c r="H621" s="18"/>
      <c r="I621" s="18"/>
      <c r="J621" s="18"/>
      <c r="K621"/>
      <c r="M621" s="18"/>
      <c r="N621" s="18"/>
      <c r="O621" s="18"/>
    </row>
    <row r="622" spans="1:79" s="19" customFormat="1" x14ac:dyDescent="0.2">
      <c r="A622" s="18"/>
      <c r="B622" s="18"/>
      <c r="C622" s="141"/>
      <c r="D622" s="19" t="s">
        <v>1721</v>
      </c>
      <c r="E622" s="20">
        <v>33658</v>
      </c>
      <c r="F622" s="19" t="s">
        <v>884</v>
      </c>
      <c r="H622" s="18"/>
      <c r="I622" s="18"/>
      <c r="J622" s="18"/>
      <c r="K622" t="s">
        <v>445</v>
      </c>
      <c r="M622" s="18" t="s">
        <v>445</v>
      </c>
      <c r="N622" s="18" t="s">
        <v>215</v>
      </c>
      <c r="O622" s="18"/>
      <c r="Q622" s="19" t="s">
        <v>449</v>
      </c>
      <c r="R622" s="19" t="s">
        <v>95</v>
      </c>
      <c r="S622" s="19" t="s">
        <v>86</v>
      </c>
      <c r="T622" s="19" t="s">
        <v>445</v>
      </c>
      <c r="U622" s="19" t="s">
        <v>95</v>
      </c>
      <c r="W622" s="19" t="s">
        <v>445</v>
      </c>
      <c r="X622" s="19" t="s">
        <v>95</v>
      </c>
      <c r="Y622" s="19">
        <v>0</v>
      </c>
      <c r="Z622" s="19">
        <v>0</v>
      </c>
      <c r="AA622" s="19">
        <v>0</v>
      </c>
      <c r="AB622" s="19">
        <v>0</v>
      </c>
      <c r="AF622" s="19">
        <v>0</v>
      </c>
      <c r="AG622" s="19">
        <v>0</v>
      </c>
      <c r="AH622" s="19">
        <v>0</v>
      </c>
      <c r="AI622" s="19">
        <v>0</v>
      </c>
      <c r="AJ622" s="19">
        <v>0</v>
      </c>
      <c r="AK622" s="19">
        <v>0</v>
      </c>
      <c r="AL622" s="19">
        <v>0</v>
      </c>
      <c r="AM622" s="19">
        <v>0</v>
      </c>
      <c r="AN622" s="19">
        <v>0</v>
      </c>
      <c r="AO622" s="19">
        <v>0</v>
      </c>
      <c r="AP622" s="19">
        <v>0</v>
      </c>
      <c r="AQ622" s="19">
        <v>0</v>
      </c>
      <c r="AR622" s="19">
        <v>0</v>
      </c>
      <c r="AS622" s="19">
        <v>0</v>
      </c>
      <c r="AT622" s="19">
        <v>0</v>
      </c>
      <c r="AU622" s="19">
        <v>0</v>
      </c>
      <c r="AV622" s="19">
        <v>0</v>
      </c>
      <c r="AW622" s="19">
        <v>0</v>
      </c>
    </row>
    <row r="623" spans="1:79" x14ac:dyDescent="0.2">
      <c r="A623" s="18"/>
      <c r="B623" s="18"/>
      <c r="C623" s="141"/>
      <c r="D623" t="s">
        <v>1722</v>
      </c>
      <c r="E623" s="35">
        <v>34954</v>
      </c>
      <c r="F623" s="36" t="s">
        <v>391</v>
      </c>
      <c r="G623" s="37" t="s">
        <v>1039</v>
      </c>
      <c r="H623" s="18" t="s">
        <v>850</v>
      </c>
      <c r="I623" s="18" t="s">
        <v>232</v>
      </c>
      <c r="J623" s="18"/>
      <c r="K623" s="26" t="s">
        <v>852</v>
      </c>
      <c r="L623" s="26"/>
      <c r="M623" s="18" t="s">
        <v>1723</v>
      </c>
      <c r="N623" s="18" t="s">
        <v>434</v>
      </c>
      <c r="O623" s="18" t="s">
        <v>1473</v>
      </c>
      <c r="P623" s="19"/>
      <c r="Q623" s="19" t="s">
        <v>1724</v>
      </c>
      <c r="R623" s="19" t="s">
        <v>109</v>
      </c>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row>
    <row r="624" spans="1:79" x14ac:dyDescent="0.2">
      <c r="A624" t="s">
        <v>445</v>
      </c>
      <c r="B624" t="s">
        <v>454</v>
      </c>
      <c r="C624" s="141"/>
      <c r="D624" t="s">
        <v>1725</v>
      </c>
      <c r="E624" s="40">
        <v>35621</v>
      </c>
      <c r="F624" t="s">
        <v>1726</v>
      </c>
      <c r="G624" s="19" t="s">
        <v>115</v>
      </c>
      <c r="H624" t="s">
        <v>449</v>
      </c>
      <c r="I624" t="s">
        <v>327</v>
      </c>
      <c r="J624" s="18"/>
      <c r="K624" t="str">
        <f>IF(ISBLANK(VLOOKUP(TRIM(D624),ALL_SOMIFA!$A$1:$V$2721,8,FALSE)),"",IF(ISERROR(VLOOKUP(TRIM(D624),ALL_SOMIFA!$A$1:$V$2721,8,FALSE))," ",VLOOKUP(TRIM(D624),ALL_SOMIFA!$A$1:$V$2721,8,FALSE)))</f>
        <v xml:space="preserve"> </v>
      </c>
      <c r="L624" t="str">
        <f>IF(ISBLANK(VLOOKUP(TRIM(D624),ALL_SOMIFA!$A$1:$V$2721,9,FALSE)),"",IF(ISERROR(VLOOKUP(TRIM(D624),ALL_SOMIFA!$A$1:$V$2721,9,FALSE))," ",VLOOKUP(TRIM(D624),ALL_SOMIFA!$A$1:$V$2721,9,FALSE)))</f>
        <v xml:space="preserve"> </v>
      </c>
      <c r="M624" t="str">
        <f>IF(ISBLANK(VLOOKUP(TRIM(D624),ALL_SOMIFA!$A$1:$V$2721,10,FALSE)),"",IF(ISERROR(VLOOKUP(TRIM(D624),ALL_SOMIFA!$A$1:$V$2721,10,FALSE))," ",VLOOKUP(TRIM(D624),ALL_SOMIFA!$A$1:$V$2721,10,FALSE)))</f>
        <v xml:space="preserve"> </v>
      </c>
      <c r="N624" t="str">
        <f>IF(ISBLANK(VLOOKUP(TRIM(D624),ALL_SOMIFA!$A$1:$V$2721,11,FALSE)),"",IF(ISERROR(VLOOKUP(TRIM(D624),ALL_SOMIFA!$A$1:$V$2721,11,FALSE))," ",VLOOKUP(TRIM(D624),ALL_SOMIFA!$A$1:$V$2721,11,FALSE)))</f>
        <v xml:space="preserve"> </v>
      </c>
      <c r="O624" t="str">
        <f>IF(ISBLANK(VLOOKUP(TRIM(D624),ALL_SOMIFA!$A$1:$V$2721,12,FALSE)),"",IF(ISERROR(VLOOKUP(TRIM(D624),ALL_SOMIFA!$A$1:$V$2721,12,FALSE))," ",VLOOKUP(TRIM(D624),ALL_SOMIFA!$A$1:$V$2721,12,FALSE)))</f>
        <v xml:space="preserve"> </v>
      </c>
      <c r="P624" t="str">
        <f>IF(ISBLANK(VLOOKUP(TRIM(D624),ALL_SOMIFA!$A$1:$V$2721,13,FALSE)),"",IF(ISERROR(VLOOKUP(TRIM(D624),ALL_SOMIFA!$A$1:$V$2721,13,FALSE))," ",VLOOKUP(TRIM(D624),ALL_SOMIFA!$A$1:$V$2721,13,FALSE)))</f>
        <v xml:space="preserve"> </v>
      </c>
      <c r="Q624" t="str">
        <f>IF(ISBLANK(VLOOKUP(TRIM(D624),ALL_SOMIFA!$A$1:$V$2721,14,FALSE)),"",IF(ISERROR(VLOOKUP(TRIM(D624),ALL_SOMIFA!$A$1:$V$2721,14,FALSE))," ",VLOOKUP(TRIM(D624),ALL_SOMIFA!$A$1:$V$2721,14,FALSE)))</f>
        <v xml:space="preserve"> </v>
      </c>
      <c r="R624" t="str">
        <f>IF(ISBLANK(VLOOKUP(TRIM(D624),ALL_SOMIFA!$A$1:$V$2721,15,FALSE)),"",IF(ISERROR(VLOOKUP(TRIM(D624),ALL_SOMIFA!$A$1:$V$2721,15,FALSE))," ",VLOOKUP(TRIM(D624),ALL_SOMIFA!$A$1:$V$2721,15,FALSE)))</f>
        <v xml:space="preserve"> </v>
      </c>
      <c r="S624" t="str">
        <f>IF(ISBLANK(VLOOKUP(TRIM(D624),ALL_SOMIFA!$A$1:$V$2721,16,FALSE)),"",IF(ISERROR(VLOOKUP(TRIM(D624),ALL_SOMIFA!$A$1:$V$2721,16,FALSE))," ",VLOOKUP(TRIM(D624),ALL_SOMIFA!$A$1:$V$2721,16,FALSE)))</f>
        <v xml:space="preserve"> </v>
      </c>
      <c r="T624" t="str">
        <f>IF(ISBLANK(VLOOKUP(TRIM(D624),ALL_SOMIFA!$A$1:$V$2721,17,FALSE)),"",IF(ISERROR(VLOOKUP(TRIM(D624),ALL_SOMIFA!$A$1:$V$2721,17,FALSE))," ",VLOOKUP(TRIM(D624),ALL_SOMIFA!$A$1:$V$2721,17,FALSE)))</f>
        <v xml:space="preserve"> </v>
      </c>
      <c r="U624" t="str">
        <f>IF(ISBLANK(VLOOKUP(TRIM(D624),ALL_SOMIFA!$A$1:$V$2721,18,FALSE)),"",IF(ISERROR(VLOOKUP(TRIM(D624),ALL_SOMIFA!$A$1:$V$2721,18,FALSE))," ",VLOOKUP(TRIM(D624),ALL_SOMIFA!$A$1:$V$2721,18,FALSE)))</f>
        <v xml:space="preserve"> </v>
      </c>
      <c r="V624" t="str">
        <f>IF(ISBLANK(VLOOKUP(TRIM(D624),ALL_SOMIFA!$A$1:$V$2721,19,FALSE)),"",IF(ISERROR(VLOOKUP(TRIM(D624),ALL_SOMIFA!$A$1:$V$2721,19,FALSE))," ",VLOOKUP(TRIM(D624),ALL_SOMIFA!$A$1:$V$2721,19,FALSE)))</f>
        <v xml:space="preserve"> </v>
      </c>
      <c r="W624" t="str">
        <f>IF(ISBLANK(VLOOKUP(TRIM(D624),ALL_SOMIFA!$A$1:$V$2721,20,FALSE)),"",IF(ISERROR(VLOOKUP(TRIM(D624),ALL_SOMIFA!$A$1:$V$2721,20,FALSE))," ",VLOOKUP(TRIM(D624),ALL_SOMIFA!$A$1:$V$2721,20,FALSE)))</f>
        <v xml:space="preserve"> </v>
      </c>
      <c r="X624" t="str">
        <f>IF(ISBLANK(VLOOKUP(TRIM(D624),ALL_SOMIFA!$A$1:$V$2721,21,FALSE)),"",IF(ISERROR(VLOOKUP(TRIM(D624),ALL_SOMIFA!$A$1:$V$2721,21,FALSE))," ",VLOOKUP(TRIM(D624),ALL_SOMIFA!$A$1:$V$2721,21,FALSE)))</f>
        <v xml:space="preserve"> </v>
      </c>
      <c r="Y624" t="str">
        <f>IF(ISBLANK(VLOOKUP(TRIM(D624),ALL_SOMIFA!$A$1:$V$2721,22,FALSE)),"",IF(ISERROR(VLOOKUP(TRIM(D624),ALL_SOMIFA!$A$1:$V$2721,22,FALSE))," ",VLOOKUP(TRIM(D624),ALL_SOMIFA!$A$1:$V$2721,22,FALSE)))</f>
        <v xml:space="preserve"> </v>
      </c>
    </row>
    <row r="625" spans="1:64" s="19" customFormat="1" x14ac:dyDescent="0.2">
      <c r="A625" s="18" t="s">
        <v>450</v>
      </c>
      <c r="B625" s="18" t="s">
        <v>185</v>
      </c>
      <c r="C625" s="141"/>
      <c r="D625" s="19" t="s">
        <v>1727</v>
      </c>
      <c r="E625" s="20">
        <v>33444</v>
      </c>
      <c r="F625" s="19" t="s">
        <v>1728</v>
      </c>
      <c r="G625" s="19" t="s">
        <v>919</v>
      </c>
      <c r="H625" s="18" t="s">
        <v>453</v>
      </c>
      <c r="I625" s="18" t="s">
        <v>368</v>
      </c>
      <c r="J625" s="18"/>
      <c r="K625" s="26" t="s">
        <v>450</v>
      </c>
      <c r="L625" s="26"/>
      <c r="M625" s="18" t="s">
        <v>450</v>
      </c>
      <c r="N625" s="18" t="s">
        <v>123</v>
      </c>
      <c r="O625" s="18"/>
      <c r="Q625" s="19" t="s">
        <v>453</v>
      </c>
      <c r="R625" s="19" t="s">
        <v>123</v>
      </c>
      <c r="S625" s="19" t="s">
        <v>86</v>
      </c>
      <c r="T625" s="19" t="s">
        <v>450</v>
      </c>
      <c r="U625" s="19" t="s">
        <v>123</v>
      </c>
      <c r="V625" s="19">
        <v>0</v>
      </c>
      <c r="W625" s="19" t="s">
        <v>450</v>
      </c>
      <c r="X625" s="19" t="s">
        <v>123</v>
      </c>
      <c r="Y625" s="19">
        <v>0</v>
      </c>
      <c r="Z625" s="19" t="s">
        <v>450</v>
      </c>
      <c r="AA625" s="19" t="s">
        <v>123</v>
      </c>
      <c r="AB625" s="19">
        <v>0</v>
      </c>
      <c r="AC625" s="19" t="s">
        <v>450</v>
      </c>
      <c r="AD625" s="19" t="s">
        <v>123</v>
      </c>
      <c r="AE625" s="19">
        <v>0</v>
      </c>
      <c r="AF625" s="19" t="s">
        <v>450</v>
      </c>
      <c r="AG625" s="19" t="s">
        <v>123</v>
      </c>
      <c r="AH625" s="19">
        <v>0</v>
      </c>
      <c r="AI625" s="19" t="s">
        <v>450</v>
      </c>
      <c r="AJ625" s="19" t="s">
        <v>123</v>
      </c>
      <c r="AK625" s="19">
        <v>0</v>
      </c>
      <c r="AL625" s="19">
        <v>0</v>
      </c>
      <c r="AM625" s="19">
        <v>0</v>
      </c>
      <c r="AN625" s="19">
        <v>0</v>
      </c>
      <c r="AO625" s="19">
        <v>0</v>
      </c>
      <c r="AP625" s="19">
        <v>0</v>
      </c>
      <c r="AQ625" s="19">
        <v>0</v>
      </c>
      <c r="AR625" s="19">
        <v>0</v>
      </c>
      <c r="AS625" s="19">
        <v>0</v>
      </c>
      <c r="AT625" s="19">
        <v>0</v>
      </c>
      <c r="AU625" s="19">
        <v>0</v>
      </c>
      <c r="AV625" s="19">
        <v>0</v>
      </c>
      <c r="AW625" s="19">
        <v>0</v>
      </c>
    </row>
    <row r="626" spans="1:64" s="25" customFormat="1" x14ac:dyDescent="0.2">
      <c r="A626" s="19"/>
      <c r="B626" s="19"/>
      <c r="C626" s="141"/>
      <c r="D626" s="19"/>
      <c r="E626" s="39"/>
      <c r="F626" s="19"/>
      <c r="G626" s="19"/>
      <c r="H626" s="19"/>
      <c r="I626" s="19"/>
      <c r="J626" s="18"/>
      <c r="K626" s="26"/>
      <c r="L626" s="26"/>
      <c r="M626" s="19"/>
      <c r="N626" s="19"/>
      <c r="O626" s="19"/>
      <c r="P626" s="19"/>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c r="AP626" s="19"/>
      <c r="AQ626" s="19"/>
      <c r="AR626" s="19"/>
      <c r="AS626" s="19"/>
      <c r="AT626" s="19"/>
      <c r="AU626" s="19"/>
      <c r="AV626" s="19"/>
      <c r="AW626" s="19"/>
      <c r="AX626" s="19"/>
      <c r="AY626" s="19"/>
      <c r="AZ626" s="19"/>
      <c r="BA626" s="19"/>
      <c r="BB626" s="19"/>
      <c r="BC626" s="19"/>
      <c r="BD626" s="19"/>
      <c r="BE626" s="19"/>
      <c r="BF626" s="19"/>
      <c r="BG626" s="19"/>
      <c r="BH626" s="19"/>
      <c r="BI626" s="19"/>
      <c r="BJ626" s="19"/>
      <c r="BK626" s="19"/>
      <c r="BL626" s="19"/>
    </row>
    <row r="627" spans="1:64" s="25" customFormat="1" x14ac:dyDescent="0.2">
      <c r="C627" s="138"/>
      <c r="E627" s="10" t="s">
        <v>76</v>
      </c>
      <c r="F627" s="11" t="s">
        <v>77</v>
      </c>
      <c r="G627" s="11" t="s">
        <v>78</v>
      </c>
      <c r="H627" s="92" t="s">
        <v>79</v>
      </c>
      <c r="I627" s="16" t="str">
        <f>IF(ISERROR(VLOOKUP(TRIM(B627),#REF!,11,FALSE())),"",VLOOKUP(TRIM(B627),#REF!,11,FALSE()))</f>
        <v/>
      </c>
      <c r="J627" s="16" t="str">
        <f>IF(ISERROR(VLOOKUP(TRIM(B627),#REF!,12,FALSE())),"",VLOOKUP(TRIM(B627),#REF!,12,FALSE()))</f>
        <v/>
      </c>
      <c r="K627" s="16" t="str">
        <f>IF(ISERROR(VLOOKUP(TRIM(B627),#REF!,13,FALSE())),"",VLOOKUP(TRIM(B627),#REF!,13,FALSE()))</f>
        <v/>
      </c>
      <c r="L627" s="16" t="str">
        <f>IF(ISERROR(VLOOKUP(TRIM(B627),#REF!,16,FALSE())),"",VLOOKUP(TRIM(B627),#REF!,16,FALSE()))</f>
        <v/>
      </c>
      <c r="N627" s="8"/>
      <c r="P627" t="str">
        <f>IF(ISERROR(VLOOKUP(TRIM(B627),#REF!,20,FALSE())),"",VLOOKUP(TRIM(B627),#REF!,20,FALSE()))</f>
        <v/>
      </c>
      <c r="Q627" t="str">
        <f>IF(ISERROR(VLOOKUP(TRIM(B627),#REF!,21,FALSE())),"",VLOOKUP(TRIM(B627),#REF!,21,FALSE()))</f>
        <v/>
      </c>
      <c r="R627" t="str">
        <f>IF(ISERROR(VLOOKUP(TRIM(B627),#REF!,22,FALSE())),"",VLOOKUP(TRIM(B627),#REF!,22,FALSE()))</f>
        <v/>
      </c>
      <c r="S627" t="str">
        <f>IF(ISERROR(VLOOKUP(TRIM(B627),#REF!,20,FALSE())),"",VLOOKUP(TRIM(B627),#REF!,20,FALSE()))</f>
        <v/>
      </c>
      <c r="T627" t="str">
        <f>IF(ISERROR(VLOOKUP(TRIM(B627),#REF!,21,FALSE())),"",VLOOKUP(TRIM(B627),#REF!,21,FALSE()))</f>
        <v/>
      </c>
      <c r="U627" t="str">
        <f>IF(ISERROR(VLOOKUP(TRIM(B627),#REF!,22,FALSE())),"",VLOOKUP(TRIM(B627),#REF!,22,FALSE()))</f>
        <v/>
      </c>
      <c r="V627" t="str">
        <f>IF(ISERROR(VLOOKUP(TRIM(B627),#REF!,23,FALSE())),"",VLOOKUP(TRIM(B627),#REF!,23,FALSE()))</f>
        <v/>
      </c>
      <c r="W627" t="str">
        <f>IF(ISERROR(VLOOKUP(TRIM(B627),#REF!,24,FALSE())),"",VLOOKUP(TRIM(B627),#REF!,24,FALSE()))</f>
        <v/>
      </c>
      <c r="X627" t="str">
        <f>IF(ISERROR(VLOOKUP(TRIM(B627),#REF!,25,FALSE())),"",VLOOKUP(TRIM(B627),#REF!,25,FALSE()))</f>
        <v/>
      </c>
      <c r="AI627" s="8"/>
      <c r="AJ627" s="8"/>
      <c r="AL627" s="8"/>
      <c r="AM627" s="8"/>
      <c r="AN627" s="8"/>
      <c r="AO627" s="8"/>
      <c r="AP627" s="8"/>
      <c r="AR627" s="8"/>
      <c r="AS627" s="8"/>
      <c r="AU627" s="8"/>
      <c r="AV627" s="8"/>
      <c r="AX627" s="8"/>
      <c r="AY627" s="8"/>
    </row>
    <row r="628" spans="1:64" ht="18" customHeight="1" x14ac:dyDescent="0.25">
      <c r="A628" s="41" t="s">
        <v>5449</v>
      </c>
      <c r="C628" s="139"/>
      <c r="E628" s="13">
        <f>COUNTA(D631:D694)</f>
        <v>55</v>
      </c>
      <c r="F628" s="51">
        <f>COUNTIF(A630:A694,"*HB*")-1</f>
        <v>1</v>
      </c>
      <c r="G628" s="14">
        <f>COUNTIF(A630:A694,"*KR*")+COUNTIF(A630:A694,"*LK*")</f>
        <v>3</v>
      </c>
      <c r="H628" s="51">
        <f>COUNTIF(A631:A694,"*PR*")+COUNTIF(A631:A694,"*LP*")</f>
        <v>1</v>
      </c>
      <c r="I628" s="16" t="str">
        <f>IF(ISERROR(VLOOKUP(TRIM(B628),#REF!,11,FALSE())),"",VLOOKUP(TRIM(B628),#REF!,11,FALSE()))</f>
        <v/>
      </c>
      <c r="J628" s="16" t="str">
        <f>IF(ISERROR(VLOOKUP(TRIM(B628),#REF!,12,FALSE())),"",VLOOKUP(TRIM(B628),#REF!,12,FALSE()))</f>
        <v/>
      </c>
      <c r="K628" s="16" t="str">
        <f>IF(ISERROR(VLOOKUP(TRIM(B628),#REF!,13,FALSE())),"",VLOOKUP(TRIM(B628),#REF!,13,FALSE()))</f>
        <v/>
      </c>
      <c r="L628" s="16" t="str">
        <f>IF(ISERROR(VLOOKUP(TRIM(B628),#REF!,16,FALSE())),"",VLOOKUP(TRIM(B628),#REF!,16,FALSE()))</f>
        <v/>
      </c>
      <c r="M628" s="15"/>
      <c r="N628" s="8"/>
      <c r="P628" t="str">
        <f>IF(ISERROR(VLOOKUP(TRIM(B628),#REF!,20,FALSE())),"",VLOOKUP(TRIM(B628),#REF!,20,FALSE()))</f>
        <v/>
      </c>
      <c r="Q628" t="str">
        <f>IF(ISERROR(VLOOKUP(TRIM(B628),#REF!,21,FALSE())),"",VLOOKUP(TRIM(B628),#REF!,21,FALSE()))</f>
        <v/>
      </c>
      <c r="R628" t="str">
        <f>IF(ISERROR(VLOOKUP(TRIM(B628),#REF!,22,FALSE())),"",VLOOKUP(TRIM(B628),#REF!,22,FALSE()))</f>
        <v/>
      </c>
      <c r="S628" t="str">
        <f>IF(ISERROR(VLOOKUP(TRIM(B628),#REF!,20,FALSE())),"",VLOOKUP(TRIM(B628),#REF!,20,FALSE()))</f>
        <v/>
      </c>
      <c r="T628" t="str">
        <f>IF(ISERROR(VLOOKUP(TRIM(B628),#REF!,21,FALSE())),"",VLOOKUP(TRIM(B628),#REF!,21,FALSE()))</f>
        <v/>
      </c>
      <c r="U628" t="str">
        <f>IF(ISERROR(VLOOKUP(TRIM(B628),#REF!,22,FALSE())),"",VLOOKUP(TRIM(B628),#REF!,22,FALSE()))</f>
        <v/>
      </c>
      <c r="V628" t="str">
        <f>IF(ISERROR(VLOOKUP(TRIM(B628),#REF!,23,FALSE())),"",VLOOKUP(TRIM(B628),#REF!,23,FALSE()))</f>
        <v/>
      </c>
      <c r="W628" t="str">
        <f>IF(ISERROR(VLOOKUP(TRIM(B628),#REF!,24,FALSE())),"",VLOOKUP(TRIM(B628),#REF!,24,FALSE()))</f>
        <v/>
      </c>
      <c r="X628" t="str">
        <f>IF(ISERROR(VLOOKUP(TRIM(B628),#REF!,25,FALSE())),"",VLOOKUP(TRIM(B628),#REF!,25,FALSE()))</f>
        <v/>
      </c>
      <c r="AH628" s="15"/>
      <c r="AQ628" s="15"/>
      <c r="AY628" s="8"/>
    </row>
    <row r="629" spans="1:64" x14ac:dyDescent="0.2">
      <c r="A629" s="16" t="s">
        <v>5450</v>
      </c>
      <c r="B629" s="16"/>
      <c r="C629" s="141"/>
      <c r="H629" s="9"/>
      <c r="I629" s="16"/>
      <c r="J629" s="16"/>
      <c r="K629" s="16"/>
      <c r="L629" s="16"/>
      <c r="M629" s="16" t="str">
        <f>IF(ISERROR(VLOOKUP(TRIM(D629),#REF!,11,FALSE())),"",VLOOKUP(TRIM(D629),#REF!,11,FALSE()))</f>
        <v/>
      </c>
      <c r="N629" s="16" t="str">
        <f>IF(ISERROR(VLOOKUP(TRIM(D629),#REF!,12,FALSE())),"",VLOOKUP(TRIM(D629),#REF!,12,FALSE()))</f>
        <v/>
      </c>
      <c r="O629" s="16" t="str">
        <f>IF(ISERROR(VLOOKUP(TRIM(D629),#REF!,13,FALSE())),"",VLOOKUP(TRIM(D629),#REF!,13,FALSE()))</f>
        <v/>
      </c>
      <c r="P629" s="16" t="str">
        <f>IF(ISERROR(VLOOKUP(TRIM(D629),#REF!,14,FALSE())),"",VLOOKUP(TRIM(D629),#REF!,14,FALSE()))</f>
        <v/>
      </c>
      <c r="Q629" s="16" t="str">
        <f>IF(ISERROR(VLOOKUP(TRIM(D629),#REF!,15,FALSE())),"",VLOOKUP(TRIM(D629),#REF!,15,FALSE()))</f>
        <v/>
      </c>
      <c r="R629" s="16" t="str">
        <f>IF(ISERROR(VLOOKUP(TRIM(D629),#REF!,16,FALSE())),"",VLOOKUP(TRIM(D629),#REF!,16,FALSE()))</f>
        <v/>
      </c>
      <c r="S629" s="16"/>
      <c r="V629" t="str">
        <f>IF(ISERROR(VLOOKUP(TRIM(D629),#REF!,20,FALSE())),"",VLOOKUP(TRIM(D629),#REF!,20,FALSE()))</f>
        <v/>
      </c>
      <c r="W629" t="str">
        <f>IF(ISERROR(VLOOKUP(TRIM(D629),#REF!,21,FALSE())),"",VLOOKUP(TRIM(D629),#REF!,21,FALSE()))</f>
        <v/>
      </c>
      <c r="X629" t="str">
        <f>IF(ISERROR(VLOOKUP(TRIM(D629),#REF!,22,FALSE())),"",VLOOKUP(TRIM(D629),#REF!,22,FALSE()))</f>
        <v/>
      </c>
      <c r="Y629" t="str">
        <f>IF(ISERROR(VLOOKUP(TRIM(D629),#REF!,20,FALSE())),"",VLOOKUP(TRIM(D629),#REF!,20,FALSE()))</f>
        <v/>
      </c>
      <c r="Z629" t="str">
        <f>IF(ISERROR(VLOOKUP(TRIM(D629),#REF!,21,FALSE())),"",VLOOKUP(TRIM(D629),#REF!,21,FALSE()))</f>
        <v/>
      </c>
      <c r="AA629" t="str">
        <f>IF(ISERROR(VLOOKUP(TRIM(D629),#REF!,22,FALSE())),"",VLOOKUP(TRIM(D629),#REF!,22,FALSE()))</f>
        <v/>
      </c>
      <c r="AB629" t="str">
        <f>IF(ISERROR(VLOOKUP(TRIM(D629),#REF!,23,FALSE())),"",VLOOKUP(TRIM(D629),#REF!,23,FALSE()))</f>
        <v/>
      </c>
      <c r="AC629" t="str">
        <f>IF(ISERROR(VLOOKUP(TRIM(D629),#REF!,24,FALSE())),"",VLOOKUP(TRIM(D629),#REF!,24,FALSE()))</f>
        <v/>
      </c>
      <c r="AD629" t="str">
        <f>IF(ISERROR(VLOOKUP(TRIM(D629),#REF!,25,FALSE())),"",VLOOKUP(TRIM(D629),#REF!,25,FALSE()))</f>
        <v/>
      </c>
      <c r="BE629" s="8"/>
    </row>
    <row r="630" spans="1:64" x14ac:dyDescent="0.2">
      <c r="A630" s="152"/>
      <c r="B630" s="19"/>
      <c r="C630" s="141"/>
      <c r="D630" s="19"/>
      <c r="E630" s="39"/>
      <c r="F630" s="19"/>
      <c r="G630" s="19"/>
      <c r="H630" s="152"/>
      <c r="I630" s="19"/>
      <c r="J630" s="18"/>
      <c r="K630" s="26"/>
      <c r="L630" s="26"/>
      <c r="M630" s="42"/>
      <c r="N630" s="19"/>
      <c r="O630" s="19"/>
      <c r="P630" s="19"/>
      <c r="Q630" s="19"/>
      <c r="R630" s="19"/>
      <c r="S630" s="19"/>
      <c r="T630" s="19"/>
      <c r="U630" s="19"/>
      <c r="V630" s="19"/>
      <c r="W630" s="19"/>
      <c r="X630" s="19"/>
      <c r="Y630" s="19"/>
      <c r="Z630" s="19"/>
      <c r="AA630" s="19"/>
      <c r="AB630" s="19"/>
      <c r="AC630" s="19"/>
      <c r="AD630" s="19"/>
      <c r="AE630" s="19"/>
      <c r="AF630" s="19"/>
      <c r="AG630" s="19"/>
      <c r="AH630" s="19"/>
      <c r="AI630" s="19"/>
      <c r="AJ630" s="19"/>
      <c r="AK630" s="19"/>
      <c r="AL630" s="19"/>
      <c r="AM630" s="19"/>
      <c r="AN630" s="19"/>
      <c r="AO630" s="19"/>
      <c r="AP630" s="19"/>
      <c r="AQ630" s="19"/>
      <c r="AR630" s="19"/>
      <c r="AS630" s="19"/>
      <c r="AT630" s="19"/>
      <c r="AU630" s="19"/>
      <c r="AV630" s="19"/>
      <c r="AW630" s="19"/>
      <c r="AX630" s="19"/>
      <c r="AY630" s="19"/>
      <c r="AZ630" s="19"/>
      <c r="BA630" s="19"/>
      <c r="BB630" s="19"/>
      <c r="BC630" s="19"/>
      <c r="BD630" s="19"/>
      <c r="BE630" s="19"/>
      <c r="BF630" s="19"/>
      <c r="BG630" s="19"/>
      <c r="BH630" s="19"/>
      <c r="BI630" s="19"/>
    </row>
    <row r="631" spans="1:64" x14ac:dyDescent="0.2">
      <c r="A631" s="18" t="s">
        <v>80</v>
      </c>
      <c r="B631" s="18" t="s">
        <v>434</v>
      </c>
      <c r="C631" s="141"/>
      <c r="D631" s="19" t="s">
        <v>1729</v>
      </c>
      <c r="E631" s="20">
        <v>32180</v>
      </c>
      <c r="F631" s="19" t="s">
        <v>1730</v>
      </c>
      <c r="G631" s="19" t="s">
        <v>1731</v>
      </c>
      <c r="H631" s="18" t="s">
        <v>80</v>
      </c>
      <c r="I631" s="18" t="s">
        <v>239</v>
      </c>
      <c r="J631" s="18" t="s">
        <v>1732</v>
      </c>
      <c r="K631" s="26" t="s">
        <v>80</v>
      </c>
      <c r="L631" s="26"/>
      <c r="M631" s="18" t="s">
        <v>80</v>
      </c>
      <c r="N631" s="18" t="s">
        <v>434</v>
      </c>
      <c r="O631" s="18"/>
      <c r="P631" s="19"/>
      <c r="Q631" s="19" t="s">
        <v>80</v>
      </c>
      <c r="R631" s="19" t="s">
        <v>118</v>
      </c>
      <c r="S631" s="19" t="s">
        <v>86</v>
      </c>
      <c r="T631" s="19" t="s">
        <v>80</v>
      </c>
      <c r="U631" s="19" t="s">
        <v>118</v>
      </c>
      <c r="V631" s="19"/>
      <c r="W631" s="19" t="s">
        <v>80</v>
      </c>
      <c r="X631" s="19" t="s">
        <v>118</v>
      </c>
      <c r="Y631" s="19">
        <v>0</v>
      </c>
      <c r="Z631" s="19" t="s">
        <v>80</v>
      </c>
      <c r="AA631" s="19" t="s">
        <v>118</v>
      </c>
      <c r="AB631" s="19">
        <v>0</v>
      </c>
      <c r="AC631" s="19" t="s">
        <v>80</v>
      </c>
      <c r="AD631" s="19" t="s">
        <v>118</v>
      </c>
      <c r="AE631" s="19"/>
      <c r="AF631" s="19" t="s">
        <v>80</v>
      </c>
      <c r="AG631" s="19" t="s">
        <v>118</v>
      </c>
      <c r="AH631" s="19">
        <v>0</v>
      </c>
      <c r="AI631" s="19" t="s">
        <v>80</v>
      </c>
      <c r="AJ631" s="19" t="s">
        <v>118</v>
      </c>
      <c r="AK631" s="19">
        <v>0</v>
      </c>
      <c r="AL631" s="19" t="s">
        <v>80</v>
      </c>
      <c r="AM631" s="19" t="s">
        <v>118</v>
      </c>
      <c r="AN631" s="19">
        <v>0</v>
      </c>
      <c r="AO631" s="19" t="s">
        <v>80</v>
      </c>
      <c r="AP631" s="19" t="s">
        <v>118</v>
      </c>
      <c r="AQ631" s="19">
        <v>0</v>
      </c>
      <c r="AR631" s="19" t="s">
        <v>80</v>
      </c>
      <c r="AS631" s="19" t="s">
        <v>118</v>
      </c>
      <c r="AT631" s="19">
        <v>0</v>
      </c>
      <c r="AU631" s="19" t="s">
        <v>80</v>
      </c>
      <c r="AV631" s="19" t="s">
        <v>118</v>
      </c>
      <c r="AW631" s="19" t="s">
        <v>1733</v>
      </c>
      <c r="AX631" s="19" t="s">
        <v>80</v>
      </c>
      <c r="AY631" s="19" t="s">
        <v>118</v>
      </c>
      <c r="AZ631" s="19"/>
      <c r="BA631" s="19"/>
      <c r="BB631" s="19"/>
      <c r="BC631" s="19"/>
      <c r="BD631" s="19"/>
      <c r="BE631" s="19"/>
      <c r="BF631" s="19"/>
      <c r="BG631" s="19"/>
      <c r="BH631" s="19"/>
      <c r="BI631" s="19"/>
    </row>
    <row r="632" spans="1:64" x14ac:dyDescent="0.2">
      <c r="A632" s="18" t="s">
        <v>80</v>
      </c>
      <c r="B632" s="18" t="s">
        <v>227</v>
      </c>
      <c r="C632" s="141" t="s">
        <v>1734</v>
      </c>
      <c r="D632" s="19" t="s">
        <v>1735</v>
      </c>
      <c r="E632" s="20">
        <v>34779</v>
      </c>
      <c r="F632" s="19" t="s">
        <v>884</v>
      </c>
      <c r="G632" s="19" t="s">
        <v>244</v>
      </c>
      <c r="H632" s="18" t="s">
        <v>80</v>
      </c>
      <c r="I632" s="18" t="s">
        <v>232</v>
      </c>
      <c r="J632" s="18" t="s">
        <v>1158</v>
      </c>
      <c r="K632" s="26" t="s">
        <v>80</v>
      </c>
      <c r="L632" s="26"/>
      <c r="M632" s="18" t="s">
        <v>80</v>
      </c>
      <c r="N632" s="18" t="s">
        <v>232</v>
      </c>
      <c r="O632" s="18" t="s">
        <v>1736</v>
      </c>
      <c r="P632" s="19" t="s">
        <v>1737</v>
      </c>
      <c r="Q632" s="19" t="s">
        <v>80</v>
      </c>
      <c r="R632" s="19" t="s">
        <v>213</v>
      </c>
      <c r="S632" s="19" t="s">
        <v>86</v>
      </c>
      <c r="T632" s="19" t="s">
        <v>80</v>
      </c>
      <c r="U632" s="19" t="s">
        <v>207</v>
      </c>
      <c r="V632" s="19" t="s">
        <v>1446</v>
      </c>
      <c r="W632" s="19" t="s">
        <v>80</v>
      </c>
      <c r="X632" s="19" t="s">
        <v>207</v>
      </c>
      <c r="Y632" s="19">
        <v>0</v>
      </c>
      <c r="Z632" s="19">
        <v>0</v>
      </c>
      <c r="AA632" s="19">
        <v>0</v>
      </c>
      <c r="AB632" s="19">
        <v>0</v>
      </c>
      <c r="AC632" s="19"/>
      <c r="AD632" s="19"/>
      <c r="AE632" s="19"/>
      <c r="AF632" s="19">
        <v>0</v>
      </c>
      <c r="AG632" s="19">
        <v>0</v>
      </c>
      <c r="AH632" s="19">
        <v>0</v>
      </c>
      <c r="AI632" s="19">
        <v>0</v>
      </c>
      <c r="AJ632" s="19">
        <v>0</v>
      </c>
      <c r="AK632" s="19">
        <v>0</v>
      </c>
      <c r="AL632" s="19">
        <v>0</v>
      </c>
      <c r="AM632" s="19">
        <v>0</v>
      </c>
      <c r="AN632" s="19">
        <v>0</v>
      </c>
      <c r="AO632" s="19">
        <v>0</v>
      </c>
      <c r="AP632" s="19">
        <v>0</v>
      </c>
      <c r="AQ632" s="19">
        <v>0</v>
      </c>
      <c r="AR632" s="19">
        <v>0</v>
      </c>
      <c r="AS632" s="19">
        <v>0</v>
      </c>
      <c r="AT632" s="19">
        <v>0</v>
      </c>
      <c r="AU632" s="19">
        <v>0</v>
      </c>
      <c r="AV632" s="19">
        <v>0</v>
      </c>
      <c r="AW632" s="19">
        <v>0</v>
      </c>
      <c r="AX632" s="19"/>
      <c r="AY632" s="19"/>
      <c r="AZ632" s="19"/>
      <c r="BA632" s="19"/>
      <c r="BB632" s="19"/>
      <c r="BC632" s="19"/>
      <c r="BD632" s="19"/>
      <c r="BE632" s="19"/>
      <c r="BF632" s="19"/>
      <c r="BG632" s="19"/>
      <c r="BH632" s="19"/>
      <c r="BI632" s="19"/>
    </row>
    <row r="633" spans="1:64" s="25" customFormat="1" x14ac:dyDescent="0.2">
      <c r="A633" s="18"/>
      <c r="B633" s="18"/>
      <c r="C633" s="141"/>
      <c r="D633" s="19"/>
      <c r="E633" s="20"/>
      <c r="F633" s="19"/>
      <c r="G633" s="19"/>
      <c r="H633" s="18"/>
      <c r="I633" s="18"/>
      <c r="J633" s="18"/>
      <c r="K633"/>
      <c r="L633"/>
      <c r="M633" s="18"/>
      <c r="N633" s="18"/>
      <c r="O633" s="18"/>
      <c r="P633" s="19"/>
      <c r="Q633" s="19"/>
      <c r="R633" s="19"/>
      <c r="S633" s="19"/>
      <c r="T633" s="19"/>
      <c r="U633" s="19"/>
      <c r="V633" s="19"/>
      <c r="W633" s="19"/>
      <c r="X633" s="19"/>
      <c r="Y633" s="19"/>
      <c r="Z633" s="19"/>
      <c r="AA633" s="19"/>
      <c r="AB633" s="19"/>
      <c r="AC633" s="19"/>
      <c r="AD633" s="19"/>
      <c r="AE633" s="19"/>
      <c r="AF633" s="19"/>
      <c r="AG633" s="19"/>
      <c r="AH633" s="19"/>
      <c r="AI633" s="19"/>
      <c r="AJ633" s="19"/>
      <c r="AK633" s="19"/>
      <c r="AL633" s="19"/>
      <c r="AM633" s="19"/>
      <c r="AN633" s="19"/>
      <c r="AO633" s="19"/>
      <c r="AP633" s="19"/>
      <c r="AQ633" s="19"/>
      <c r="AR633" s="19"/>
      <c r="AS633" s="19"/>
      <c r="AT633" s="19"/>
      <c r="AU633" s="19"/>
      <c r="AV633" s="19"/>
      <c r="AW633" s="19"/>
      <c r="AX633" s="19"/>
      <c r="AY633" s="19"/>
      <c r="AZ633" s="19"/>
      <c r="BA633" s="19"/>
      <c r="BB633" s="19"/>
      <c r="BC633" s="19"/>
      <c r="BD633" s="19"/>
      <c r="BE633" s="19"/>
      <c r="BF633" s="19"/>
      <c r="BG633" s="19"/>
      <c r="BH633" s="19"/>
      <c r="BI633" s="19"/>
    </row>
    <row r="634" spans="1:64" x14ac:dyDescent="0.2">
      <c r="A634" s="19" t="s">
        <v>103</v>
      </c>
      <c r="B634" s="26" t="s">
        <v>118</v>
      </c>
      <c r="C634" s="142" t="s">
        <v>1738</v>
      </c>
      <c r="D634" s="19" t="s">
        <v>1739</v>
      </c>
      <c r="E634" s="27">
        <v>37335</v>
      </c>
      <c r="F634" s="28" t="s">
        <v>1740</v>
      </c>
      <c r="G634" s="28" t="s">
        <v>992</v>
      </c>
      <c r="H634" s="19" t="s">
        <v>103</v>
      </c>
      <c r="I634" s="26" t="s">
        <v>123</v>
      </c>
      <c r="J634" s="18" t="s">
        <v>1741</v>
      </c>
      <c r="K634" s="26" t="s">
        <v>103</v>
      </c>
      <c r="L634" s="26" t="s">
        <v>1742</v>
      </c>
    </row>
    <row r="635" spans="1:64" x14ac:dyDescent="0.2">
      <c r="A635" t="s">
        <v>94</v>
      </c>
      <c r="B635" t="s">
        <v>583</v>
      </c>
      <c r="C635" s="141" t="s">
        <v>1839</v>
      </c>
      <c r="D635" t="s">
        <v>1840</v>
      </c>
      <c r="E635" s="40">
        <v>36508</v>
      </c>
      <c r="F635" t="s">
        <v>1841</v>
      </c>
      <c r="G635" s="19" t="s">
        <v>115</v>
      </c>
      <c r="H635" t="s">
        <v>981</v>
      </c>
      <c r="I635" t="s">
        <v>491</v>
      </c>
      <c r="J635" s="18"/>
      <c r="K635" t="str">
        <f>IF(ISBLANK(VLOOKUP(TRIM(D635),ALL_SOMIFA!$A$1:$V$2721,8,FALSE)),"",IF(ISERROR(VLOOKUP(TRIM(D635),ALL_SOMIFA!$A$1:$V$2721,8,FALSE))," ",VLOOKUP(TRIM(D635),ALL_SOMIFA!$A$1:$V$2721,8,FALSE)))</f>
        <v xml:space="preserve"> </v>
      </c>
      <c r="L635" t="str">
        <f>IF(ISBLANK(VLOOKUP(TRIM(D635),ALL_SOMIFA!$A$1:$V$2721,9,FALSE)),"",IF(ISERROR(VLOOKUP(TRIM(D635),ALL_SOMIFA!$A$1:$V$2721,9,FALSE))," ",VLOOKUP(TRIM(D635),ALL_SOMIFA!$A$1:$V$2721,9,FALSE)))</f>
        <v xml:space="preserve"> </v>
      </c>
      <c r="M635" t="str">
        <f>IF(ISBLANK(VLOOKUP(TRIM(D635),ALL_SOMIFA!$A$1:$V$2721,10,FALSE)),"",IF(ISERROR(VLOOKUP(TRIM(D635),ALL_SOMIFA!$A$1:$V$2721,10,FALSE))," ",VLOOKUP(TRIM(D635),ALL_SOMIFA!$A$1:$V$2721,10,FALSE)))</f>
        <v xml:space="preserve"> </v>
      </c>
      <c r="N635" t="str">
        <f>IF(ISBLANK(VLOOKUP(TRIM(D635),ALL_SOMIFA!$A$1:$V$2721,11,FALSE)),"",IF(ISERROR(VLOOKUP(TRIM(D635),ALL_SOMIFA!$A$1:$V$2721,11,FALSE))," ",VLOOKUP(TRIM(D635),ALL_SOMIFA!$A$1:$V$2721,11,FALSE)))</f>
        <v xml:space="preserve"> </v>
      </c>
      <c r="O635" t="str">
        <f>IF(ISBLANK(VLOOKUP(TRIM(D635),ALL_SOMIFA!$A$1:$V$2721,12,FALSE)),"",IF(ISERROR(VLOOKUP(TRIM(D635),ALL_SOMIFA!$A$1:$V$2721,12,FALSE))," ",VLOOKUP(TRIM(D635),ALL_SOMIFA!$A$1:$V$2721,12,FALSE)))</f>
        <v xml:space="preserve"> </v>
      </c>
      <c r="P635" t="str">
        <f>IF(ISBLANK(VLOOKUP(TRIM(D635),ALL_SOMIFA!$A$1:$V$2721,13,FALSE)),"",IF(ISERROR(VLOOKUP(TRIM(D635),ALL_SOMIFA!$A$1:$V$2721,13,FALSE))," ",VLOOKUP(TRIM(D635),ALL_SOMIFA!$A$1:$V$2721,13,FALSE)))</f>
        <v xml:space="preserve"> </v>
      </c>
      <c r="Q635" t="str">
        <f>IF(ISBLANK(VLOOKUP(TRIM(D635),ALL_SOMIFA!$A$1:$V$2721,14,FALSE)),"",IF(ISERROR(VLOOKUP(TRIM(D635),ALL_SOMIFA!$A$1:$V$2721,14,FALSE))," ",VLOOKUP(TRIM(D635),ALL_SOMIFA!$A$1:$V$2721,14,FALSE)))</f>
        <v xml:space="preserve"> </v>
      </c>
      <c r="R635" t="str">
        <f>IF(ISBLANK(VLOOKUP(TRIM(D635),ALL_SOMIFA!$A$1:$V$2721,15,FALSE)),"",IF(ISERROR(VLOOKUP(TRIM(D635),ALL_SOMIFA!$A$1:$V$2721,15,FALSE))," ",VLOOKUP(TRIM(D635),ALL_SOMIFA!$A$1:$V$2721,15,FALSE)))</f>
        <v xml:space="preserve"> </v>
      </c>
      <c r="S635" t="str">
        <f>IF(ISBLANK(VLOOKUP(TRIM(D635),ALL_SOMIFA!$A$1:$V$2721,16,FALSE)),"",IF(ISERROR(VLOOKUP(TRIM(D635),ALL_SOMIFA!$A$1:$V$2721,16,FALSE))," ",VLOOKUP(TRIM(D635),ALL_SOMIFA!$A$1:$V$2721,16,FALSE)))</f>
        <v xml:space="preserve"> </v>
      </c>
      <c r="T635" t="str">
        <f>IF(ISBLANK(VLOOKUP(TRIM(D635),ALL_SOMIFA!$A$1:$V$2721,17,FALSE)),"",IF(ISERROR(VLOOKUP(TRIM(D635),ALL_SOMIFA!$A$1:$V$2721,17,FALSE))," ",VLOOKUP(TRIM(D635),ALL_SOMIFA!$A$1:$V$2721,17,FALSE)))</f>
        <v xml:space="preserve"> </v>
      </c>
      <c r="U635" t="str">
        <f>IF(ISBLANK(VLOOKUP(TRIM(D635),ALL_SOMIFA!$A$1:$V$2721,18,FALSE)),"",IF(ISERROR(VLOOKUP(TRIM(D635),ALL_SOMIFA!$A$1:$V$2721,18,FALSE))," ",VLOOKUP(TRIM(D635),ALL_SOMIFA!$A$1:$V$2721,18,FALSE)))</f>
        <v xml:space="preserve"> </v>
      </c>
      <c r="V635" t="str">
        <f>IF(ISBLANK(VLOOKUP(TRIM(D635),ALL_SOMIFA!$A$1:$V$2721,19,FALSE)),"",IF(ISERROR(VLOOKUP(TRIM(D635),ALL_SOMIFA!$A$1:$V$2721,19,FALSE))," ",VLOOKUP(TRIM(D635),ALL_SOMIFA!$A$1:$V$2721,19,FALSE)))</f>
        <v xml:space="preserve"> </v>
      </c>
      <c r="W635" t="str">
        <f>IF(ISBLANK(VLOOKUP(TRIM(D635),ALL_SOMIFA!$A$1:$V$2721,20,FALSE)),"",IF(ISERROR(VLOOKUP(TRIM(D635),ALL_SOMIFA!$A$1:$V$2721,20,FALSE))," ",VLOOKUP(TRIM(D635),ALL_SOMIFA!$A$1:$V$2721,20,FALSE)))</f>
        <v xml:space="preserve"> </v>
      </c>
      <c r="X635" t="str">
        <f>IF(ISBLANK(VLOOKUP(TRIM(D635),ALL_SOMIFA!$A$1:$V$2721,21,FALSE)),"",IF(ISERROR(VLOOKUP(TRIM(D635),ALL_SOMIFA!$A$1:$V$2721,21,FALSE))," ",VLOOKUP(TRIM(D635),ALL_SOMIFA!$A$1:$V$2721,21,FALSE)))</f>
        <v xml:space="preserve"> </v>
      </c>
      <c r="Y635" t="str">
        <f>IF(ISBLANK(VLOOKUP(TRIM(D635),ALL_SOMIFA!$A$1:$V$2721,22,FALSE)),"",IF(ISERROR(VLOOKUP(TRIM(D635),ALL_SOMIFA!$A$1:$V$2721,22,FALSE))," ",VLOOKUP(TRIM(D635),ALL_SOMIFA!$A$1:$V$2721,22,FALSE)))</f>
        <v xml:space="preserve"> </v>
      </c>
    </row>
    <row r="636" spans="1:64" ht="12.75" customHeight="1" x14ac:dyDescent="0.2">
      <c r="A636" s="18"/>
      <c r="B636" s="18"/>
      <c r="C636" s="141"/>
      <c r="D636" s="19" t="s">
        <v>1743</v>
      </c>
      <c r="E636" s="20">
        <v>35122</v>
      </c>
      <c r="F636" s="26" t="s">
        <v>391</v>
      </c>
      <c r="G636" s="30" t="s">
        <v>1437</v>
      </c>
      <c r="H636" s="18" t="s">
        <v>103</v>
      </c>
      <c r="I636" s="18" t="s">
        <v>101</v>
      </c>
      <c r="J636" s="18" t="s">
        <v>1744</v>
      </c>
      <c r="K636" s="26" t="s">
        <v>103</v>
      </c>
      <c r="L636" s="26" t="s">
        <v>124</v>
      </c>
      <c r="M636" s="18" t="s">
        <v>189</v>
      </c>
      <c r="N636" s="18"/>
      <c r="O636" s="18"/>
      <c r="P636" s="19" t="s">
        <v>1745</v>
      </c>
      <c r="Q636" s="19" t="s">
        <v>94</v>
      </c>
      <c r="R636" s="19" t="s">
        <v>556</v>
      </c>
      <c r="S636" s="30" t="s">
        <v>1746</v>
      </c>
      <c r="T636" s="19"/>
      <c r="U636" s="19"/>
      <c r="V636" s="30"/>
      <c r="W636" s="19"/>
      <c r="X636" s="19"/>
      <c r="Y636" s="30"/>
      <c r="Z636" s="19"/>
      <c r="AA636" s="19"/>
      <c r="AB636" s="30"/>
      <c r="AC636" s="19"/>
      <c r="AD636" s="19"/>
      <c r="AE636" s="19"/>
      <c r="AF636" s="19"/>
      <c r="AG636" s="19"/>
      <c r="AH636" s="19"/>
      <c r="AI636" s="19"/>
      <c r="AJ636" s="19"/>
      <c r="AK636" s="19"/>
      <c r="AL636" s="19"/>
      <c r="AM636" s="19"/>
      <c r="AN636" s="19"/>
      <c r="AO636" s="19"/>
      <c r="AP636" s="19"/>
      <c r="AQ636" s="19"/>
      <c r="AR636" s="19"/>
      <c r="AS636" s="19"/>
      <c r="AT636" s="19"/>
      <c r="AU636" s="19"/>
      <c r="AV636" s="19"/>
      <c r="AW636" s="19"/>
      <c r="AX636" s="19"/>
      <c r="AY636" s="19"/>
      <c r="AZ636" s="19"/>
      <c r="BA636" s="19"/>
      <c r="BB636" s="19"/>
      <c r="BC636" s="19"/>
      <c r="BD636" s="19"/>
      <c r="BE636" s="19"/>
      <c r="BF636" s="19"/>
      <c r="BG636" s="19"/>
      <c r="BH636" s="19"/>
      <c r="BI636" s="19"/>
    </row>
    <row r="637" spans="1:64" x14ac:dyDescent="0.2">
      <c r="C637" s="141"/>
      <c r="D637" t="s">
        <v>1747</v>
      </c>
      <c r="E637" s="40">
        <v>37432</v>
      </c>
      <c r="F637" t="s">
        <v>172</v>
      </c>
      <c r="G637" s="19" t="s">
        <v>621</v>
      </c>
      <c r="H637" t="s">
        <v>103</v>
      </c>
      <c r="I637" t="s">
        <v>109</v>
      </c>
      <c r="J637" s="18" t="s">
        <v>1748</v>
      </c>
      <c r="K637" t="str">
        <f>IF(ISBLANK(VLOOKUP(TRIM(D637),ALL_SOMIFA!$A$1:$V$2721,8,FALSE)),"",IF(ISERROR(VLOOKUP(TRIM(D637),ALL_SOMIFA!$A$1:$V$2721,8,FALSE))," ",VLOOKUP(TRIM(D637),ALL_SOMIFA!$A$1:$V$2721,8,FALSE)))</f>
        <v xml:space="preserve"> </v>
      </c>
      <c r="L637" t="str">
        <f>IF(ISBLANK(VLOOKUP(TRIM(D637),ALL_SOMIFA!$A$1:$V$2721,9,FALSE)),"",IF(ISERROR(VLOOKUP(TRIM(D637),ALL_SOMIFA!$A$1:$V$2721,9,FALSE))," ",VLOOKUP(TRIM(D637),ALL_SOMIFA!$A$1:$V$2721,9,FALSE)))</f>
        <v xml:space="preserve"> </v>
      </c>
      <c r="M637" t="str">
        <f>IF(ISBLANK(VLOOKUP(TRIM(D637),ALL_SOMIFA!$A$1:$V$2721,10,FALSE)),"",IF(ISERROR(VLOOKUP(TRIM(D637),ALL_SOMIFA!$A$1:$V$2721,10,FALSE))," ",VLOOKUP(TRIM(D637),ALL_SOMIFA!$A$1:$V$2721,10,FALSE)))</f>
        <v xml:space="preserve"> </v>
      </c>
      <c r="N637" t="str">
        <f>IF(ISBLANK(VLOOKUP(TRIM(D637),ALL_SOMIFA!$A$1:$V$2721,11,FALSE)),"",IF(ISERROR(VLOOKUP(TRIM(D637),ALL_SOMIFA!$A$1:$V$2721,11,FALSE))," ",VLOOKUP(TRIM(D637),ALL_SOMIFA!$A$1:$V$2721,11,FALSE)))</f>
        <v xml:space="preserve"> </v>
      </c>
      <c r="O637" t="str">
        <f>IF(ISBLANK(VLOOKUP(TRIM(D637),ALL_SOMIFA!$A$1:$V$2721,12,FALSE)),"",IF(ISERROR(VLOOKUP(TRIM(D637),ALL_SOMIFA!$A$1:$V$2721,12,FALSE))," ",VLOOKUP(TRIM(D637),ALL_SOMIFA!$A$1:$V$2721,12,FALSE)))</f>
        <v xml:space="preserve"> </v>
      </c>
      <c r="P637" t="str">
        <f>IF(ISBLANK(VLOOKUP(TRIM(D637),ALL_SOMIFA!$A$1:$V$2721,13,FALSE)),"",IF(ISERROR(VLOOKUP(TRIM(D637),ALL_SOMIFA!$A$1:$V$2721,13,FALSE))," ",VLOOKUP(TRIM(D637),ALL_SOMIFA!$A$1:$V$2721,13,FALSE)))</f>
        <v xml:space="preserve"> </v>
      </c>
      <c r="Q637" t="str">
        <f>IF(ISBLANK(VLOOKUP(TRIM(D637),ALL_SOMIFA!$A$1:$V$2721,14,FALSE)),"",IF(ISERROR(VLOOKUP(TRIM(D637),ALL_SOMIFA!$A$1:$V$2721,14,FALSE))," ",VLOOKUP(TRIM(D637),ALL_SOMIFA!$A$1:$V$2721,14,FALSE)))</f>
        <v xml:space="preserve"> </v>
      </c>
      <c r="R637" t="str">
        <f>IF(ISBLANK(VLOOKUP(TRIM(D637),ALL_SOMIFA!$A$1:$V$2721,15,FALSE)),"",IF(ISERROR(VLOOKUP(TRIM(D637),ALL_SOMIFA!$A$1:$V$2721,15,FALSE))," ",VLOOKUP(TRIM(D637),ALL_SOMIFA!$A$1:$V$2721,15,FALSE)))</f>
        <v xml:space="preserve"> </v>
      </c>
      <c r="S637" t="str">
        <f>IF(ISBLANK(VLOOKUP(TRIM(D637),ALL_SOMIFA!$A$1:$V$2721,16,FALSE)),"",IF(ISERROR(VLOOKUP(TRIM(D637),ALL_SOMIFA!$A$1:$V$2721,16,FALSE))," ",VLOOKUP(TRIM(D637),ALL_SOMIFA!$A$1:$V$2721,16,FALSE)))</f>
        <v xml:space="preserve"> </v>
      </c>
      <c r="T637" t="str">
        <f>IF(ISBLANK(VLOOKUP(TRIM(D637),ALL_SOMIFA!$A$1:$V$2721,17,FALSE)),"",IF(ISERROR(VLOOKUP(TRIM(D637),ALL_SOMIFA!$A$1:$V$2721,17,FALSE))," ",VLOOKUP(TRIM(D637),ALL_SOMIFA!$A$1:$V$2721,17,FALSE)))</f>
        <v xml:space="preserve"> </v>
      </c>
      <c r="U637" t="str">
        <f>IF(ISBLANK(VLOOKUP(TRIM(D637),ALL_SOMIFA!$A$1:$V$2721,18,FALSE)),"",IF(ISERROR(VLOOKUP(TRIM(D637),ALL_SOMIFA!$A$1:$V$2721,18,FALSE))," ",VLOOKUP(TRIM(D637),ALL_SOMIFA!$A$1:$V$2721,18,FALSE)))</f>
        <v xml:space="preserve"> </v>
      </c>
      <c r="V637" t="str">
        <f>IF(ISBLANK(VLOOKUP(TRIM(D637),ALL_SOMIFA!$A$1:$V$2721,19,FALSE)),"",IF(ISERROR(VLOOKUP(TRIM(D637),ALL_SOMIFA!$A$1:$V$2721,19,FALSE))," ",VLOOKUP(TRIM(D637),ALL_SOMIFA!$A$1:$V$2721,19,FALSE)))</f>
        <v xml:space="preserve"> </v>
      </c>
      <c r="W637" t="str">
        <f>IF(ISBLANK(VLOOKUP(TRIM(D637),ALL_SOMIFA!$A$1:$V$2721,20,FALSE)),"",IF(ISERROR(VLOOKUP(TRIM(D637),ALL_SOMIFA!$A$1:$V$2721,20,FALSE))," ",VLOOKUP(TRIM(D637),ALL_SOMIFA!$A$1:$V$2721,20,FALSE)))</f>
        <v xml:space="preserve"> </v>
      </c>
      <c r="X637" t="str">
        <f>IF(ISBLANK(VLOOKUP(TRIM(D637),ALL_SOMIFA!$A$1:$V$2721,21,FALSE)),"",IF(ISERROR(VLOOKUP(TRIM(D637),ALL_SOMIFA!$A$1:$V$2721,21,FALSE))," ",VLOOKUP(TRIM(D637),ALL_SOMIFA!$A$1:$V$2721,21,FALSE)))</f>
        <v xml:space="preserve"> </v>
      </c>
      <c r="Y637" t="str">
        <f>IF(ISBLANK(VLOOKUP(TRIM(D637),ALL_SOMIFA!$A$1:$V$2721,22,FALSE)),"",IF(ISERROR(VLOOKUP(TRIM(D637),ALL_SOMIFA!$A$1:$V$2721,22,FALSE))," ",VLOOKUP(TRIM(D637),ALL_SOMIFA!$A$1:$V$2721,22,FALSE)))</f>
        <v xml:space="preserve"> </v>
      </c>
    </row>
    <row r="638" spans="1:64" x14ac:dyDescent="0.2">
      <c r="A638" s="18"/>
      <c r="B638" s="18"/>
      <c r="C638" s="141"/>
      <c r="D638" s="19"/>
      <c r="E638" s="20"/>
      <c r="F638" s="19"/>
      <c r="G638" s="19"/>
      <c r="H638" s="18"/>
      <c r="I638" s="18"/>
      <c r="J638" s="18"/>
      <c r="K638"/>
      <c r="L638"/>
      <c r="M638" s="18"/>
      <c r="N638" s="18"/>
      <c r="O638" s="18"/>
      <c r="P638" s="19"/>
      <c r="Q638" s="19"/>
      <c r="R638" s="19"/>
      <c r="S638" s="19"/>
      <c r="T638" s="19"/>
      <c r="U638" s="19"/>
      <c r="V638" s="19"/>
      <c r="W638" s="19"/>
      <c r="X638" s="19"/>
      <c r="Y638" s="19"/>
      <c r="Z638" s="19"/>
      <c r="AA638" s="19"/>
      <c r="AB638" s="19"/>
      <c r="AC638" s="19"/>
      <c r="AD638" s="19"/>
      <c r="AE638" s="19"/>
      <c r="AF638" s="19"/>
      <c r="AG638" s="19"/>
      <c r="AH638" s="19"/>
      <c r="AI638" s="19"/>
      <c r="AJ638" s="19"/>
      <c r="AK638" s="19"/>
      <c r="AL638" s="19"/>
      <c r="AM638" s="19"/>
      <c r="AN638" s="19"/>
      <c r="AO638" s="19"/>
      <c r="AP638" s="19"/>
      <c r="AQ638" s="19"/>
      <c r="AR638" s="19"/>
      <c r="AS638" s="19"/>
      <c r="AT638" s="19"/>
      <c r="AU638" s="19"/>
      <c r="AV638" s="19"/>
      <c r="AW638" s="19"/>
      <c r="AX638" s="19"/>
      <c r="AY638" s="19"/>
      <c r="AZ638" s="19"/>
      <c r="BA638" s="19"/>
      <c r="BB638" s="19"/>
      <c r="BC638" s="19"/>
      <c r="BD638" s="19"/>
      <c r="BE638" s="19"/>
      <c r="BF638" s="19"/>
      <c r="BG638" s="19"/>
      <c r="BH638" s="19"/>
      <c r="BI638" s="19"/>
    </row>
    <row r="639" spans="1:64" ht="12.75" customHeight="1" x14ac:dyDescent="0.2">
      <c r="A639" s="19" t="s">
        <v>133</v>
      </c>
      <c r="B639" s="26" t="s">
        <v>316</v>
      </c>
      <c r="C639" s="142"/>
      <c r="D639" s="19" t="s">
        <v>1749</v>
      </c>
      <c r="E639" s="27">
        <v>37301</v>
      </c>
      <c r="F639" s="28" t="s">
        <v>1750</v>
      </c>
      <c r="G639" s="28" t="s">
        <v>268</v>
      </c>
      <c r="H639" s="19" t="s">
        <v>151</v>
      </c>
      <c r="I639" s="26" t="s">
        <v>116</v>
      </c>
      <c r="J639" s="18" t="s">
        <v>1751</v>
      </c>
      <c r="K639" s="26" t="s">
        <v>147</v>
      </c>
      <c r="L639" s="26"/>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row>
    <row r="640" spans="1:64" x14ac:dyDescent="0.2">
      <c r="A640" s="18" t="s">
        <v>133</v>
      </c>
      <c r="B640" s="18" t="s">
        <v>252</v>
      </c>
      <c r="C640" s="141" t="s">
        <v>141</v>
      </c>
      <c r="D640" s="26" t="s">
        <v>1752</v>
      </c>
      <c r="E640" s="27">
        <v>36432</v>
      </c>
      <c r="F640" s="26" t="s">
        <v>822</v>
      </c>
      <c r="G640" s="26" t="s">
        <v>283</v>
      </c>
      <c r="H640" s="18" t="s">
        <v>133</v>
      </c>
      <c r="I640" s="18" t="s">
        <v>250</v>
      </c>
      <c r="J640" s="18" t="s">
        <v>496</v>
      </c>
      <c r="K640" s="26" t="s">
        <v>127</v>
      </c>
      <c r="L640" s="26"/>
      <c r="M640" s="18" t="s">
        <v>147</v>
      </c>
      <c r="N640" s="18" t="s">
        <v>252</v>
      </c>
      <c r="O640" s="18"/>
      <c r="P640" s="19"/>
      <c r="Q640" s="27"/>
      <c r="R640" s="27"/>
      <c r="S640" s="27"/>
      <c r="T640" s="27"/>
      <c r="U640" s="29"/>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row>
    <row r="641" spans="1:79" x14ac:dyDescent="0.2">
      <c r="A641" s="19"/>
      <c r="B641" s="26"/>
      <c r="C641" s="142"/>
      <c r="D641" s="19" t="s">
        <v>1753</v>
      </c>
      <c r="E641" s="27">
        <v>37159</v>
      </c>
      <c r="F641" s="28" t="s">
        <v>98</v>
      </c>
      <c r="G641" s="28" t="s">
        <v>236</v>
      </c>
      <c r="H641" s="19" t="s">
        <v>151</v>
      </c>
      <c r="I641" s="26" t="s">
        <v>612</v>
      </c>
      <c r="J641" s="18" t="s">
        <v>155</v>
      </c>
      <c r="K641" s="26" t="s">
        <v>147</v>
      </c>
      <c r="L641" s="26"/>
    </row>
    <row r="642" spans="1:79" x14ac:dyDescent="0.2">
      <c r="A642" s="18"/>
      <c r="B642" s="18"/>
      <c r="C642" s="141"/>
      <c r="D642" s="19" t="s">
        <v>1754</v>
      </c>
      <c r="E642" s="20">
        <v>34113</v>
      </c>
      <c r="F642" s="19" t="s">
        <v>1755</v>
      </c>
      <c r="G642" s="19" t="s">
        <v>322</v>
      </c>
      <c r="H642" s="18" t="s">
        <v>151</v>
      </c>
      <c r="I642" s="18" t="s">
        <v>250</v>
      </c>
      <c r="J642" s="18" t="s">
        <v>155</v>
      </c>
      <c r="K642" s="26" t="s">
        <v>147</v>
      </c>
      <c r="L642" s="26"/>
      <c r="M642" s="18" t="s">
        <v>147</v>
      </c>
      <c r="N642" s="18" t="s">
        <v>93</v>
      </c>
      <c r="O642" s="18"/>
      <c r="P642" s="19"/>
      <c r="Q642" s="19" t="s">
        <v>133</v>
      </c>
      <c r="R642" s="19" t="s">
        <v>583</v>
      </c>
      <c r="S642" s="19" t="s">
        <v>86</v>
      </c>
      <c r="T642" s="19" t="s">
        <v>127</v>
      </c>
      <c r="U642" s="19" t="s">
        <v>95</v>
      </c>
      <c r="V642" s="19"/>
      <c r="W642" s="19" t="s">
        <v>127</v>
      </c>
      <c r="X642" s="19" t="s">
        <v>95</v>
      </c>
      <c r="Y642" s="19">
        <v>0</v>
      </c>
      <c r="Z642" s="19" t="s">
        <v>147</v>
      </c>
      <c r="AA642" s="19" t="s">
        <v>95</v>
      </c>
      <c r="AB642" s="19">
        <v>0</v>
      </c>
      <c r="AC642" s="19" t="s">
        <v>133</v>
      </c>
      <c r="AD642" s="19" t="s">
        <v>95</v>
      </c>
      <c r="AE642" s="19"/>
      <c r="AF642" s="19" t="s">
        <v>127</v>
      </c>
      <c r="AG642" s="19" t="s">
        <v>95</v>
      </c>
      <c r="AH642" s="19">
        <v>0</v>
      </c>
      <c r="AI642" s="19" t="s">
        <v>127</v>
      </c>
      <c r="AJ642" s="19" t="s">
        <v>95</v>
      </c>
      <c r="AK642" s="19">
        <v>0</v>
      </c>
      <c r="AL642" s="19">
        <v>0</v>
      </c>
      <c r="AM642" s="19">
        <v>0</v>
      </c>
      <c r="AN642" s="19">
        <v>0</v>
      </c>
      <c r="AO642" s="19">
        <v>0</v>
      </c>
      <c r="AP642" s="19">
        <v>0</v>
      </c>
      <c r="AQ642" s="19">
        <v>0</v>
      </c>
      <c r="AR642" s="19">
        <v>0</v>
      </c>
      <c r="AS642" s="19">
        <v>0</v>
      </c>
      <c r="AT642" s="19">
        <v>0</v>
      </c>
      <c r="AU642" s="19">
        <v>0</v>
      </c>
      <c r="AV642" s="19">
        <v>0</v>
      </c>
      <c r="AW642" s="19">
        <v>0</v>
      </c>
      <c r="AX642" s="19"/>
      <c r="AY642" s="19"/>
      <c r="AZ642" s="19"/>
      <c r="BA642" s="19"/>
      <c r="BB642" s="19"/>
      <c r="BC642" s="19"/>
      <c r="BD642" s="19"/>
      <c r="BE642" s="19"/>
      <c r="BF642" s="19"/>
      <c r="BG642" s="19"/>
      <c r="BH642" s="19"/>
      <c r="BI642" s="19"/>
    </row>
    <row r="643" spans="1:79" x14ac:dyDescent="0.2">
      <c r="A643" s="18"/>
      <c r="B643" s="18"/>
      <c r="C643" s="141"/>
      <c r="D643" s="19"/>
      <c r="E643" s="20"/>
      <c r="F643" s="19"/>
      <c r="G643" s="19"/>
      <c r="H643" s="18"/>
      <c r="I643" s="18"/>
      <c r="J643" s="18"/>
      <c r="M643" s="18"/>
      <c r="N643" s="18"/>
      <c r="O643" s="18"/>
      <c r="P643" s="19"/>
      <c r="Q643" s="19"/>
      <c r="R643" s="19"/>
      <c r="S643" s="19"/>
      <c r="T643" s="19"/>
      <c r="U643" s="19"/>
      <c r="V643" s="19"/>
      <c r="W643" s="19"/>
      <c r="X643" s="19"/>
      <c r="Y643" s="19"/>
      <c r="Z643" s="19"/>
      <c r="AA643" s="19"/>
      <c r="AB643" s="19"/>
      <c r="AC643" s="19"/>
      <c r="AD643" s="19"/>
      <c r="AE643" s="19"/>
      <c r="AF643" s="19"/>
      <c r="AG643" s="19"/>
      <c r="AH643" s="19"/>
      <c r="AI643" s="19"/>
      <c r="AJ643" s="19"/>
      <c r="AK643" s="19"/>
      <c r="AL643" s="19"/>
      <c r="AM643" s="19"/>
      <c r="AN643" s="19"/>
      <c r="AO643" s="19"/>
      <c r="AP643" s="19"/>
      <c r="AQ643" s="19"/>
      <c r="AR643" s="19"/>
      <c r="AS643" s="19"/>
      <c r="AT643" s="19"/>
      <c r="AU643" s="19"/>
      <c r="AV643" s="19"/>
      <c r="AW643" s="19"/>
      <c r="AX643" s="19"/>
      <c r="AY643" s="19"/>
      <c r="AZ643" s="19"/>
      <c r="BA643" s="19"/>
      <c r="BB643" s="19"/>
      <c r="BC643" s="19"/>
      <c r="BD643" s="19"/>
      <c r="BE643" s="19"/>
      <c r="BF643" s="19"/>
      <c r="BG643" s="19"/>
      <c r="BH643" s="19"/>
      <c r="BI643" s="19"/>
    </row>
    <row r="644" spans="1:79" s="25" customFormat="1" x14ac:dyDescent="0.2">
      <c r="A644" s="18" t="s">
        <v>156</v>
      </c>
      <c r="B644" s="18" t="s">
        <v>232</v>
      </c>
      <c r="C644" s="141" t="s">
        <v>141</v>
      </c>
      <c r="D644" s="19" t="s">
        <v>1760</v>
      </c>
      <c r="E644" s="20">
        <v>35614</v>
      </c>
      <c r="F644" s="19" t="s">
        <v>1761</v>
      </c>
      <c r="G644" s="19" t="s">
        <v>1762</v>
      </c>
      <c r="H644" s="18" t="s">
        <v>165</v>
      </c>
      <c r="I644" s="18" t="s">
        <v>232</v>
      </c>
      <c r="J644" s="18" t="s">
        <v>1763</v>
      </c>
      <c r="K644" s="26" t="s">
        <v>156</v>
      </c>
      <c r="L644" s="26" t="s">
        <v>141</v>
      </c>
      <c r="M644" s="18" t="s">
        <v>162</v>
      </c>
      <c r="N644" s="18" t="s">
        <v>232</v>
      </c>
      <c r="O644" s="18" t="s">
        <v>519</v>
      </c>
      <c r="P644" s="19" t="s">
        <v>164</v>
      </c>
      <c r="Q644" s="19" t="s">
        <v>156</v>
      </c>
      <c r="R644" s="19" t="s">
        <v>118</v>
      </c>
      <c r="S644" s="19" t="s">
        <v>577</v>
      </c>
      <c r="T644" s="19" t="s">
        <v>162</v>
      </c>
      <c r="U644" s="19" t="s">
        <v>118</v>
      </c>
      <c r="V644" s="19" t="s">
        <v>161</v>
      </c>
      <c r="W644" s="19"/>
      <c r="X644" s="19"/>
      <c r="Y644" s="19"/>
      <c r="Z644" s="19"/>
      <c r="AA644" s="19"/>
      <c r="AB644" s="19"/>
      <c r="AC644" s="19"/>
      <c r="AD644" s="19"/>
      <c r="AE644" s="19"/>
      <c r="AF644" s="19"/>
      <c r="AG644" s="19"/>
      <c r="AH644" s="19"/>
      <c r="AI644" s="19"/>
      <c r="AJ644" s="19"/>
      <c r="AK644" s="19"/>
      <c r="AL644" s="19"/>
      <c r="AM644" s="19"/>
      <c r="AN644" s="19"/>
      <c r="AO644" s="19"/>
      <c r="AP644" s="19"/>
      <c r="AQ644" s="19"/>
      <c r="AR644" s="19"/>
      <c r="AS644" s="19"/>
      <c r="AT644" s="19"/>
      <c r="AU644" s="19"/>
      <c r="AV644" s="19"/>
      <c r="AW644" s="19"/>
      <c r="AX644" s="19"/>
      <c r="AY644" s="19"/>
      <c r="AZ644" s="19"/>
      <c r="BA644" s="19"/>
      <c r="BB644" s="19"/>
      <c r="BC644" s="19"/>
      <c r="BD644" s="19"/>
      <c r="BE644" s="19"/>
      <c r="BF644" s="19"/>
      <c r="BG644" s="19"/>
      <c r="BH644" s="19"/>
      <c r="BI644" s="19"/>
    </row>
    <row r="645" spans="1:79" x14ac:dyDescent="0.2">
      <c r="A645" t="s">
        <v>156</v>
      </c>
      <c r="B645" t="s">
        <v>227</v>
      </c>
      <c r="C645" s="141" t="s">
        <v>141</v>
      </c>
      <c r="D645" t="s">
        <v>1764</v>
      </c>
      <c r="E645" s="40">
        <v>36008</v>
      </c>
      <c r="F645" t="s">
        <v>473</v>
      </c>
      <c r="G645" s="100" t="s">
        <v>344</v>
      </c>
      <c r="H645" t="s">
        <v>695</v>
      </c>
      <c r="I645" t="s">
        <v>239</v>
      </c>
      <c r="J645" s="18" t="s">
        <v>696</v>
      </c>
      <c r="K645" t="str">
        <f>IF(ISBLANK(VLOOKUP(TRIM(D645),ALL_SOMIFA!$A$1:$V$2721,8,FALSE)),"",IF(ISERROR(VLOOKUP(TRIM(D645),ALL_SOMIFA!$A$1:$V$2721,8,FALSE))," ",VLOOKUP(TRIM(D645),ALL_SOMIFA!$A$1:$V$2721,8,FALSE)))</f>
        <v xml:space="preserve"> </v>
      </c>
      <c r="L645" t="str">
        <f>IF(ISBLANK(VLOOKUP(TRIM(D645),ALL_SOMIFA!$A$1:$V$2721,9,FALSE)),"",IF(ISERROR(VLOOKUP(TRIM(D645),ALL_SOMIFA!$A$1:$V$2721,9,FALSE))," ",VLOOKUP(TRIM(D645),ALL_SOMIFA!$A$1:$V$2721,9,FALSE)))</f>
        <v xml:space="preserve"> </v>
      </c>
      <c r="M645" t="str">
        <f>IF(ISBLANK(VLOOKUP(TRIM(D645),ALL_SOMIFA!$A$1:$V$2721,10,FALSE)),"",IF(ISERROR(VLOOKUP(TRIM(D645),ALL_SOMIFA!$A$1:$V$2721,10,FALSE))," ",VLOOKUP(TRIM(D645),ALL_SOMIFA!$A$1:$V$2721,10,FALSE)))</f>
        <v xml:space="preserve"> </v>
      </c>
      <c r="N645" t="str">
        <f>IF(ISBLANK(VLOOKUP(TRIM(D645),ALL_SOMIFA!$A$1:$V$2721,11,FALSE)),"",IF(ISERROR(VLOOKUP(TRIM(D645),ALL_SOMIFA!$A$1:$V$2721,11,FALSE))," ",VLOOKUP(TRIM(D645),ALL_SOMIFA!$A$1:$V$2721,11,FALSE)))</f>
        <v xml:space="preserve"> </v>
      </c>
      <c r="O645" t="str">
        <f>IF(ISBLANK(VLOOKUP(TRIM(D645),ALL_SOMIFA!$A$1:$V$2721,12,FALSE)),"",IF(ISERROR(VLOOKUP(TRIM(D645),ALL_SOMIFA!$A$1:$V$2721,12,FALSE))," ",VLOOKUP(TRIM(D645),ALL_SOMIFA!$A$1:$V$2721,12,FALSE)))</f>
        <v xml:space="preserve"> </v>
      </c>
      <c r="P645" t="str">
        <f>IF(ISBLANK(VLOOKUP(TRIM(D645),ALL_SOMIFA!$A$1:$V$2721,13,FALSE)),"",IF(ISERROR(VLOOKUP(TRIM(D645),ALL_SOMIFA!$A$1:$V$2721,13,FALSE))," ",VLOOKUP(TRIM(D645),ALL_SOMIFA!$A$1:$V$2721,13,FALSE)))</f>
        <v xml:space="preserve"> </v>
      </c>
      <c r="Q645" t="str">
        <f>IF(ISBLANK(VLOOKUP(TRIM(D645),ALL_SOMIFA!$A$1:$V$2721,14,FALSE)),"",IF(ISERROR(VLOOKUP(TRIM(D645),ALL_SOMIFA!$A$1:$V$2721,14,FALSE))," ",VLOOKUP(TRIM(D645),ALL_SOMIFA!$A$1:$V$2721,14,FALSE)))</f>
        <v xml:space="preserve"> </v>
      </c>
      <c r="R645" t="str">
        <f>IF(ISBLANK(VLOOKUP(TRIM(D645),ALL_SOMIFA!$A$1:$V$2721,15,FALSE)),"",IF(ISERROR(VLOOKUP(TRIM(D645),ALL_SOMIFA!$A$1:$V$2721,15,FALSE))," ",VLOOKUP(TRIM(D645),ALL_SOMIFA!$A$1:$V$2721,15,FALSE)))</f>
        <v xml:space="preserve"> </v>
      </c>
      <c r="S645" t="str">
        <f>IF(ISBLANK(VLOOKUP(TRIM(D645),ALL_SOMIFA!$A$1:$V$2721,16,FALSE)),"",IF(ISERROR(VLOOKUP(TRIM(D645),ALL_SOMIFA!$A$1:$V$2721,16,FALSE))," ",VLOOKUP(TRIM(D645),ALL_SOMIFA!$A$1:$V$2721,16,FALSE)))</f>
        <v xml:space="preserve"> </v>
      </c>
      <c r="T645" t="str">
        <f>IF(ISBLANK(VLOOKUP(TRIM(D645),ALL_SOMIFA!$A$1:$V$2721,17,FALSE)),"",IF(ISERROR(VLOOKUP(TRIM(D645),ALL_SOMIFA!$A$1:$V$2721,17,FALSE))," ",VLOOKUP(TRIM(D645),ALL_SOMIFA!$A$1:$V$2721,17,FALSE)))</f>
        <v xml:space="preserve"> </v>
      </c>
      <c r="U645" t="str">
        <f>IF(ISBLANK(VLOOKUP(TRIM(D645),ALL_SOMIFA!$A$1:$V$2721,18,FALSE)),"",IF(ISERROR(VLOOKUP(TRIM(D645),ALL_SOMIFA!$A$1:$V$2721,18,FALSE))," ",VLOOKUP(TRIM(D645),ALL_SOMIFA!$A$1:$V$2721,18,FALSE)))</f>
        <v xml:space="preserve"> </v>
      </c>
      <c r="V645" t="str">
        <f>IF(ISBLANK(VLOOKUP(TRIM(D645),ALL_SOMIFA!$A$1:$V$2721,19,FALSE)),"",IF(ISERROR(VLOOKUP(TRIM(D645),ALL_SOMIFA!$A$1:$V$2721,19,FALSE))," ",VLOOKUP(TRIM(D645),ALL_SOMIFA!$A$1:$V$2721,19,FALSE)))</f>
        <v xml:space="preserve"> </v>
      </c>
      <c r="W645" t="str">
        <f>IF(ISBLANK(VLOOKUP(TRIM(D645),ALL_SOMIFA!$A$1:$V$2721,20,FALSE)),"",IF(ISERROR(VLOOKUP(TRIM(D645),ALL_SOMIFA!$A$1:$V$2721,20,FALSE))," ",VLOOKUP(TRIM(D645),ALL_SOMIFA!$A$1:$V$2721,20,FALSE)))</f>
        <v xml:space="preserve"> </v>
      </c>
      <c r="X645" t="str">
        <f>IF(ISBLANK(VLOOKUP(TRIM(D645),ALL_SOMIFA!$A$1:$V$2721,21,FALSE)),"",IF(ISERROR(VLOOKUP(TRIM(D645),ALL_SOMIFA!$A$1:$V$2721,21,FALSE))," ",VLOOKUP(TRIM(D645),ALL_SOMIFA!$A$1:$V$2721,21,FALSE)))</f>
        <v xml:space="preserve"> </v>
      </c>
      <c r="Y645" t="str">
        <f>IF(ISBLANK(VLOOKUP(TRIM(D645),ALL_SOMIFA!$A$1:$V$2721,22,FALSE)),"",IF(ISERROR(VLOOKUP(TRIM(D645),ALL_SOMIFA!$A$1:$V$2721,22,FALSE))," ",VLOOKUP(TRIM(D645),ALL_SOMIFA!$A$1:$V$2721,22,FALSE)))</f>
        <v xml:space="preserve"> </v>
      </c>
    </row>
    <row r="646" spans="1:79" x14ac:dyDescent="0.2">
      <c r="A646" s="18"/>
      <c r="B646" s="18"/>
      <c r="C646" s="141"/>
      <c r="D646" s="19"/>
      <c r="E646" s="20"/>
      <c r="F646" s="19"/>
      <c r="G646" s="19"/>
      <c r="H646" s="18"/>
      <c r="I646" s="18"/>
      <c r="J646" s="18"/>
      <c r="K646"/>
      <c r="L646"/>
      <c r="M646" s="18"/>
      <c r="N646" s="18"/>
      <c r="O646" s="18"/>
      <c r="P646" s="19"/>
      <c r="Q646" s="19"/>
      <c r="R646" s="19"/>
      <c r="S646" s="19"/>
      <c r="T646" s="19"/>
      <c r="U646" s="19"/>
      <c r="V646" s="19"/>
      <c r="W646" s="19"/>
      <c r="X646" s="19"/>
      <c r="Y646" s="19"/>
      <c r="Z646" s="19"/>
      <c r="AA646" s="19"/>
      <c r="AB646" s="19"/>
      <c r="AC646" s="19"/>
      <c r="AD646" s="19"/>
      <c r="AE646" s="19"/>
      <c r="AF646" s="19"/>
      <c r="AG646" s="19"/>
      <c r="AH646" s="19"/>
      <c r="AI646" s="19"/>
      <c r="AJ646" s="19"/>
      <c r="AK646" s="19"/>
      <c r="AL646" s="19"/>
      <c r="AM646" s="19"/>
      <c r="AN646" s="19"/>
      <c r="AO646" s="19"/>
      <c r="AP646" s="19"/>
      <c r="AQ646" s="19"/>
      <c r="AR646" s="19"/>
      <c r="AS646" s="19"/>
      <c r="AT646" s="19"/>
      <c r="AU646" s="19"/>
      <c r="AV646" s="19"/>
      <c r="AW646" s="19"/>
      <c r="AX646" s="19"/>
      <c r="AY646" s="19"/>
      <c r="AZ646" s="19"/>
      <c r="BA646" s="19"/>
      <c r="BB646" s="19"/>
      <c r="BC646" s="19"/>
      <c r="BD646" s="19"/>
      <c r="BE646" s="19"/>
      <c r="BF646" s="19"/>
      <c r="BG646" s="19"/>
      <c r="BH646" s="19"/>
      <c r="BI646" s="19"/>
    </row>
    <row r="647" spans="1:79" x14ac:dyDescent="0.2">
      <c r="A647" s="18" t="s">
        <v>274</v>
      </c>
      <c r="B647" s="18" t="s">
        <v>434</v>
      </c>
      <c r="C647" s="141" t="s">
        <v>276</v>
      </c>
      <c r="D647" s="26" t="s">
        <v>1767</v>
      </c>
      <c r="E647" s="27">
        <v>35990</v>
      </c>
      <c r="F647" s="26" t="s">
        <v>482</v>
      </c>
      <c r="G647" s="26" t="s">
        <v>979</v>
      </c>
      <c r="H647" s="18" t="s">
        <v>274</v>
      </c>
      <c r="I647" s="18" t="s">
        <v>239</v>
      </c>
      <c r="J647" s="18" t="s">
        <v>259</v>
      </c>
      <c r="K647" s="26" t="s">
        <v>202</v>
      </c>
      <c r="L647" s="26" t="s">
        <v>234</v>
      </c>
      <c r="M647" s="18" t="s">
        <v>905</v>
      </c>
      <c r="N647" s="18" t="s">
        <v>434</v>
      </c>
      <c r="O647" s="18" t="s">
        <v>241</v>
      </c>
      <c r="P647" s="26" t="s">
        <v>241</v>
      </c>
      <c r="Q647" s="27"/>
      <c r="R647" s="27"/>
      <c r="S647" s="27"/>
      <c r="T647" s="27"/>
      <c r="U647" s="29"/>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row>
    <row r="648" spans="1:79" s="25" customFormat="1" x14ac:dyDescent="0.2">
      <c r="A648" s="18" t="s">
        <v>212</v>
      </c>
      <c r="B648" s="18" t="s">
        <v>105</v>
      </c>
      <c r="C648" s="141" t="s">
        <v>594</v>
      </c>
      <c r="D648" s="19" t="s">
        <v>1765</v>
      </c>
      <c r="E648" s="20">
        <v>35489</v>
      </c>
      <c r="F648" s="19" t="s">
        <v>1766</v>
      </c>
      <c r="G648" s="19" t="s">
        <v>136</v>
      </c>
      <c r="H648" s="18" t="s">
        <v>212</v>
      </c>
      <c r="I648" s="18" t="s">
        <v>109</v>
      </c>
      <c r="J648" s="18" t="s">
        <v>276</v>
      </c>
      <c r="K648" s="26" t="s">
        <v>212</v>
      </c>
      <c r="L648" s="26" t="s">
        <v>276</v>
      </c>
      <c r="M648" s="18" t="s">
        <v>212</v>
      </c>
      <c r="N648" s="18" t="s">
        <v>105</v>
      </c>
      <c r="O648" s="18" t="s">
        <v>276</v>
      </c>
      <c r="P648" s="19" t="s">
        <v>594</v>
      </c>
      <c r="Q648" s="19" t="s">
        <v>212</v>
      </c>
      <c r="R648" s="19" t="s">
        <v>109</v>
      </c>
      <c r="S648" s="19" t="s">
        <v>927</v>
      </c>
      <c r="T648" s="19" t="s">
        <v>212</v>
      </c>
      <c r="U648" s="19" t="s">
        <v>105</v>
      </c>
      <c r="V648" s="19"/>
      <c r="W648" s="19"/>
      <c r="X648" s="19"/>
      <c r="Y648" s="19"/>
      <c r="Z648" s="19"/>
      <c r="AA648" s="19"/>
      <c r="AB648" s="19"/>
      <c r="AC648" s="19"/>
      <c r="AD648" s="19"/>
      <c r="AE648" s="19"/>
      <c r="AF648" s="19"/>
      <c r="AG648" s="19"/>
      <c r="AH648" s="19"/>
      <c r="AI648" s="19"/>
      <c r="AJ648" s="19"/>
      <c r="AK648" s="19"/>
      <c r="AL648" s="19"/>
      <c r="AM648" s="19"/>
      <c r="AN648" s="19"/>
      <c r="AO648" s="19"/>
      <c r="AP648" s="19"/>
      <c r="AQ648" s="19"/>
      <c r="AR648" s="19"/>
      <c r="AS648" s="19"/>
      <c r="AT648" s="19"/>
      <c r="AU648" s="19"/>
      <c r="AV648" s="19"/>
      <c r="AW648" s="19"/>
      <c r="AX648" s="19"/>
      <c r="AY648" s="19"/>
      <c r="AZ648" s="19"/>
      <c r="BA648" s="19"/>
      <c r="BB648" s="19"/>
      <c r="BC648" s="19"/>
      <c r="BD648" s="19"/>
      <c r="BE648" s="19"/>
      <c r="BF648" s="19"/>
      <c r="BG648" s="19"/>
      <c r="BH648" s="19"/>
      <c r="BI648" s="19"/>
      <c r="BJ648"/>
      <c r="BK648"/>
      <c r="BL648"/>
      <c r="BM648"/>
      <c r="BN648"/>
      <c r="BO648"/>
      <c r="BP648"/>
      <c r="BQ648"/>
      <c r="BR648"/>
      <c r="BS648"/>
      <c r="BT648"/>
      <c r="BU648"/>
      <c r="BV648"/>
      <c r="BW648"/>
      <c r="BX648"/>
      <c r="BY648"/>
      <c r="BZ648"/>
      <c r="CA648"/>
    </row>
    <row r="649" spans="1:79" s="25" customFormat="1" x14ac:dyDescent="0.2">
      <c r="A649" s="18" t="s">
        <v>274</v>
      </c>
      <c r="B649" s="18" t="s">
        <v>252</v>
      </c>
      <c r="C649" s="141" t="s">
        <v>228</v>
      </c>
      <c r="D649" s="19" t="s">
        <v>1769</v>
      </c>
      <c r="E649" s="20">
        <v>34411</v>
      </c>
      <c r="F649" s="19" t="s">
        <v>1770</v>
      </c>
      <c r="G649" s="19" t="s">
        <v>655</v>
      </c>
      <c r="H649" s="18" t="s">
        <v>1771</v>
      </c>
      <c r="I649" s="18" t="s">
        <v>250</v>
      </c>
      <c r="J649" s="18" t="s">
        <v>234</v>
      </c>
      <c r="K649" s="26" t="s">
        <v>212</v>
      </c>
      <c r="L649" s="26" t="s">
        <v>228</v>
      </c>
      <c r="M649" s="18" t="s">
        <v>274</v>
      </c>
      <c r="N649" s="18" t="s">
        <v>252</v>
      </c>
      <c r="O649" s="18" t="s">
        <v>228</v>
      </c>
      <c r="P649" s="19"/>
      <c r="Q649" s="19" t="s">
        <v>189</v>
      </c>
      <c r="R649" s="19"/>
      <c r="S649" s="19"/>
      <c r="T649" s="19" t="s">
        <v>522</v>
      </c>
      <c r="U649" s="19" t="s">
        <v>252</v>
      </c>
      <c r="V649" s="19" t="s">
        <v>1772</v>
      </c>
      <c r="W649" s="19" t="s">
        <v>274</v>
      </c>
      <c r="X649" s="19" t="s">
        <v>252</v>
      </c>
      <c r="Y649" s="19" t="s">
        <v>234</v>
      </c>
      <c r="Z649" s="19" t="s">
        <v>274</v>
      </c>
      <c r="AA649" s="19" t="s">
        <v>252</v>
      </c>
      <c r="AB649" s="19" t="s">
        <v>259</v>
      </c>
      <c r="AC649" s="19" t="s">
        <v>274</v>
      </c>
      <c r="AD649" s="19" t="s">
        <v>252</v>
      </c>
      <c r="AE649" s="19" t="s">
        <v>228</v>
      </c>
      <c r="AF649" s="19">
        <v>0</v>
      </c>
      <c r="AG649" s="19">
        <v>0</v>
      </c>
      <c r="AH649" s="19">
        <v>0</v>
      </c>
      <c r="AI649" s="19">
        <v>0</v>
      </c>
      <c r="AJ649" s="19">
        <v>0</v>
      </c>
      <c r="AK649" s="19">
        <v>0</v>
      </c>
      <c r="AL649" s="19">
        <v>0</v>
      </c>
      <c r="AM649" s="19">
        <v>0</v>
      </c>
      <c r="AN649" s="19">
        <v>0</v>
      </c>
      <c r="AO649" s="19">
        <v>0</v>
      </c>
      <c r="AP649" s="19">
        <v>0</v>
      </c>
      <c r="AQ649" s="19">
        <v>0</v>
      </c>
      <c r="AR649" s="19">
        <v>0</v>
      </c>
      <c r="AS649" s="19">
        <v>0</v>
      </c>
      <c r="AT649" s="19">
        <v>0</v>
      </c>
      <c r="AU649" s="19">
        <v>0</v>
      </c>
      <c r="AV649" s="19">
        <v>0</v>
      </c>
      <c r="AW649" s="19">
        <v>0</v>
      </c>
      <c r="AX649" s="19"/>
      <c r="AY649" s="19"/>
      <c r="AZ649" s="19"/>
      <c r="BA649" s="19"/>
      <c r="BB649" s="19"/>
      <c r="BC649" s="19"/>
      <c r="BD649" s="19"/>
      <c r="BE649" s="19"/>
      <c r="BF649" s="19"/>
      <c r="BG649" s="19"/>
      <c r="BH649" s="19"/>
      <c r="BI649" s="19"/>
      <c r="BJ649" s="19"/>
      <c r="BK649" s="19"/>
      <c r="BL649" s="19"/>
      <c r="BM649" s="19"/>
      <c r="BN649" s="19"/>
      <c r="BO649" s="19"/>
      <c r="BP649" s="19"/>
      <c r="BQ649" s="19"/>
      <c r="BR649" s="19"/>
      <c r="BS649" s="19"/>
      <c r="BT649" s="19"/>
      <c r="BU649" s="19"/>
      <c r="BV649" s="19"/>
      <c r="BW649" s="19"/>
      <c r="BX649" s="19"/>
      <c r="BY649"/>
      <c r="BZ649"/>
      <c r="CA649"/>
    </row>
    <row r="650" spans="1:79" x14ac:dyDescent="0.2">
      <c r="A650" s="18" t="s">
        <v>226</v>
      </c>
      <c r="B650" s="18" t="s">
        <v>123</v>
      </c>
      <c r="C650" s="141" t="s">
        <v>228</v>
      </c>
      <c r="D650" s="19" t="s">
        <v>1773</v>
      </c>
      <c r="E650" s="20">
        <v>35367</v>
      </c>
      <c r="F650" s="26" t="s">
        <v>548</v>
      </c>
      <c r="G650" s="30" t="s">
        <v>1239</v>
      </c>
      <c r="H650" s="18" t="s">
        <v>226</v>
      </c>
      <c r="I650" s="18" t="s">
        <v>154</v>
      </c>
      <c r="J650" s="18" t="s">
        <v>228</v>
      </c>
      <c r="K650" s="26" t="s">
        <v>194</v>
      </c>
      <c r="L650" s="26" t="s">
        <v>240</v>
      </c>
      <c r="M650" s="18" t="s">
        <v>226</v>
      </c>
      <c r="N650" s="18" t="s">
        <v>252</v>
      </c>
      <c r="O650" s="18" t="s">
        <v>216</v>
      </c>
      <c r="P650" s="19" t="s">
        <v>203</v>
      </c>
      <c r="Q650" s="19" t="s">
        <v>1774</v>
      </c>
      <c r="R650" s="19" t="s">
        <v>252</v>
      </c>
      <c r="S650" s="30" t="s">
        <v>1058</v>
      </c>
      <c r="T650" s="19"/>
      <c r="U650" s="19"/>
      <c r="V650" s="30"/>
      <c r="W650" s="19"/>
      <c r="X650" s="19"/>
      <c r="Y650" s="30"/>
      <c r="Z650" s="19"/>
      <c r="AA650" s="19"/>
      <c r="AB650" s="30"/>
      <c r="AC650" s="19"/>
      <c r="AD650" s="19"/>
      <c r="AE650" s="19"/>
      <c r="AF650" s="19"/>
      <c r="AG650" s="19"/>
      <c r="AH650" s="19"/>
      <c r="AI650" s="19"/>
      <c r="AJ650" s="19"/>
      <c r="AK650" s="19"/>
      <c r="AL650" s="19"/>
      <c r="AM650" s="19"/>
      <c r="AN650" s="19"/>
      <c r="AO650" s="19"/>
      <c r="AP650" s="19"/>
      <c r="AQ650" s="19"/>
      <c r="AR650" s="19"/>
      <c r="AS650" s="19"/>
      <c r="AT650" s="19"/>
      <c r="AU650" s="19"/>
      <c r="AV650" s="19"/>
      <c r="AW650" s="19"/>
      <c r="AX650" s="19"/>
      <c r="AY650" s="19"/>
      <c r="AZ650" s="19"/>
      <c r="BA650" s="19"/>
      <c r="BB650" s="19"/>
      <c r="BC650" s="19"/>
      <c r="BD650" s="19"/>
      <c r="BE650" s="19"/>
      <c r="BF650" s="19"/>
      <c r="BG650" s="19"/>
      <c r="BH650" s="19"/>
      <c r="BI650" s="19"/>
      <c r="BJ650" s="25"/>
      <c r="BK650" s="25"/>
      <c r="BL650" s="25"/>
      <c r="BM650" s="25"/>
      <c r="BN650" s="25"/>
      <c r="BO650" s="25"/>
      <c r="BP650" s="25"/>
      <c r="BQ650" s="25"/>
      <c r="BR650" s="25"/>
      <c r="BS650" s="25"/>
      <c r="BT650" s="25"/>
      <c r="BU650" s="25"/>
      <c r="BV650" s="25"/>
      <c r="BW650" s="25"/>
      <c r="BX650" s="25"/>
      <c r="BY650" s="25"/>
      <c r="BZ650" s="25"/>
      <c r="CA650" s="25"/>
    </row>
    <row r="651" spans="1:79" s="25" customFormat="1" x14ac:dyDescent="0.2">
      <c r="A651" s="18" t="s">
        <v>202</v>
      </c>
      <c r="B651" s="18" t="s">
        <v>134</v>
      </c>
      <c r="C651" s="141" t="s">
        <v>203</v>
      </c>
      <c r="D651" s="19" t="s">
        <v>1768</v>
      </c>
      <c r="E651" s="20">
        <v>35754</v>
      </c>
      <c r="F651" s="26" t="s">
        <v>149</v>
      </c>
      <c r="G651" s="30" t="s">
        <v>150</v>
      </c>
      <c r="H651" s="18" t="s">
        <v>202</v>
      </c>
      <c r="I651" s="18" t="s">
        <v>138</v>
      </c>
      <c r="J651" s="18" t="s">
        <v>201</v>
      </c>
      <c r="K651" s="26" t="s">
        <v>274</v>
      </c>
      <c r="L651" s="26" t="s">
        <v>201</v>
      </c>
      <c r="M651" s="18" t="s">
        <v>202</v>
      </c>
      <c r="N651" s="18" t="s">
        <v>195</v>
      </c>
      <c r="O651" s="18" t="s">
        <v>234</v>
      </c>
      <c r="P651" s="19" t="s">
        <v>228</v>
      </c>
      <c r="Q651" s="19" t="s">
        <v>202</v>
      </c>
      <c r="R651" s="19" t="s">
        <v>195</v>
      </c>
      <c r="S651" s="30" t="s">
        <v>241</v>
      </c>
      <c r="T651" s="19"/>
      <c r="U651" s="19"/>
      <c r="V651" s="30"/>
      <c r="W651" s="19"/>
      <c r="X651" s="19"/>
      <c r="Y651" s="30"/>
      <c r="Z651" s="19"/>
      <c r="AA651" s="19"/>
      <c r="AB651" s="30"/>
      <c r="AC651" s="19"/>
      <c r="AD651" s="19"/>
      <c r="AE651" s="19"/>
      <c r="AF651" s="19"/>
      <c r="AG651" s="19"/>
      <c r="AH651" s="19"/>
      <c r="AI651" s="19"/>
      <c r="AJ651" s="19"/>
      <c r="AK651" s="19"/>
      <c r="AL651" s="19"/>
      <c r="AM651" s="19"/>
      <c r="AN651" s="19"/>
      <c r="AO651" s="19"/>
      <c r="AP651" s="19"/>
      <c r="AQ651" s="19"/>
      <c r="AR651" s="19"/>
      <c r="AS651" s="19"/>
      <c r="AT651" s="19"/>
      <c r="AU651" s="19"/>
      <c r="AV651" s="19"/>
      <c r="AW651" s="19"/>
      <c r="AX651" s="19"/>
      <c r="AY651" s="19"/>
      <c r="AZ651" s="19"/>
      <c r="BA651" s="19"/>
      <c r="BB651" s="19"/>
      <c r="BC651" s="19"/>
      <c r="BD651" s="19"/>
      <c r="BE651" s="19"/>
      <c r="BF651" s="19"/>
      <c r="BG651" s="19"/>
      <c r="BH651" s="19"/>
      <c r="BI651" s="19"/>
    </row>
    <row r="652" spans="1:79" s="25" customFormat="1" x14ac:dyDescent="0.2">
      <c r="A652" s="33" t="s">
        <v>265</v>
      </c>
      <c r="B652" s="33" t="s">
        <v>81</v>
      </c>
      <c r="C652" s="141" t="s">
        <v>266</v>
      </c>
      <c r="D652" t="s">
        <v>1776</v>
      </c>
      <c r="E652" s="40">
        <v>36304</v>
      </c>
      <c r="F652" t="s">
        <v>180</v>
      </c>
      <c r="G652" s="19" t="s">
        <v>1039</v>
      </c>
      <c r="H652" s="33" t="s">
        <v>202</v>
      </c>
      <c r="I652" s="33" t="s">
        <v>84</v>
      </c>
      <c r="J652" s="18" t="s">
        <v>266</v>
      </c>
      <c r="K652" t="str">
        <f>IF(ISBLANK(VLOOKUP(TRIM(D652),ALL_SOMIFA!$A$1:$V$2721,8,FALSE)),"",IF(ISERROR(VLOOKUP(TRIM(D652),ALL_SOMIFA!$A$1:$V$2721,8,FALSE))," ",VLOOKUP(TRIM(D652),ALL_SOMIFA!$A$1:$V$2721,8,FALSE)))</f>
        <v xml:space="preserve"> </v>
      </c>
      <c r="L652" t="str">
        <f>IF(ISBLANK(VLOOKUP(TRIM(D652),ALL_SOMIFA!$A$1:$V$2721,9,FALSE)),"",IF(ISERROR(VLOOKUP(TRIM(D652),ALL_SOMIFA!$A$1:$V$2721,9,FALSE))," ",VLOOKUP(TRIM(D652),ALL_SOMIFA!$A$1:$V$2721,9,FALSE)))</f>
        <v xml:space="preserve"> </v>
      </c>
      <c r="M652" s="33" t="str">
        <f>IF(ISBLANK(VLOOKUP(TRIM(D652),ALL_SOMIFA!$A$1:$V$2721,10,FALSE)),"",IF(ISERROR(VLOOKUP(TRIM(D652),ALL_SOMIFA!$A$1:$V$2721,10,FALSE))," ",VLOOKUP(TRIM(D652),ALL_SOMIFA!$A$1:$V$2721,10,FALSE)))</f>
        <v xml:space="preserve"> </v>
      </c>
      <c r="N652" s="33" t="str">
        <f>IF(ISBLANK(VLOOKUP(TRIM(D652),ALL_SOMIFA!$A$1:$V$2721,11,FALSE)),"",IF(ISERROR(VLOOKUP(TRIM(D652),ALL_SOMIFA!$A$1:$V$2721,11,FALSE))," ",VLOOKUP(TRIM(D652),ALL_SOMIFA!$A$1:$V$2721,11,FALSE)))</f>
        <v xml:space="preserve"> </v>
      </c>
      <c r="O652" s="33" t="str">
        <f>IF(ISBLANK(VLOOKUP(TRIM(D652),ALL_SOMIFA!$A$1:$V$2721,12,FALSE)),"",IF(ISERROR(VLOOKUP(TRIM(D652),ALL_SOMIFA!$A$1:$V$2721,12,FALSE))," ",VLOOKUP(TRIM(D652),ALL_SOMIFA!$A$1:$V$2721,12,FALSE)))</f>
        <v xml:space="preserve"> </v>
      </c>
      <c r="P652" t="str">
        <f>IF(ISBLANK(VLOOKUP(TRIM(D652),ALL_SOMIFA!$A$1:$V$2721,13,FALSE)),"",IF(ISERROR(VLOOKUP(TRIM(D652),ALL_SOMIFA!$A$1:$V$2721,13,FALSE))," ",VLOOKUP(TRIM(D652),ALL_SOMIFA!$A$1:$V$2721,13,FALSE)))</f>
        <v xml:space="preserve"> </v>
      </c>
      <c r="Q652" t="str">
        <f>IF(ISBLANK(VLOOKUP(TRIM(D652),ALL_SOMIFA!$A$1:$V$2721,14,FALSE)),"",IF(ISERROR(VLOOKUP(TRIM(D652),ALL_SOMIFA!$A$1:$V$2721,14,FALSE))," ",VLOOKUP(TRIM(D652),ALL_SOMIFA!$A$1:$V$2721,14,FALSE)))</f>
        <v xml:space="preserve"> </v>
      </c>
      <c r="R652" t="str">
        <f>IF(ISBLANK(VLOOKUP(TRIM(D652),ALL_SOMIFA!$A$1:$V$2721,15,FALSE)),"",IF(ISERROR(VLOOKUP(TRIM(D652),ALL_SOMIFA!$A$1:$V$2721,15,FALSE))," ",VLOOKUP(TRIM(D652),ALL_SOMIFA!$A$1:$V$2721,15,FALSE)))</f>
        <v xml:space="preserve"> </v>
      </c>
      <c r="S652" t="str">
        <f>IF(ISBLANK(VLOOKUP(TRIM(D652),ALL_SOMIFA!$A$1:$V$2721,16,FALSE)),"",IF(ISERROR(VLOOKUP(TRIM(D652),ALL_SOMIFA!$A$1:$V$2721,16,FALSE))," ",VLOOKUP(TRIM(D652),ALL_SOMIFA!$A$1:$V$2721,16,FALSE)))</f>
        <v xml:space="preserve"> </v>
      </c>
      <c r="T652" t="str">
        <f>IF(ISBLANK(VLOOKUP(TRIM(D652),ALL_SOMIFA!$A$1:$V$2721,17,FALSE)),"",IF(ISERROR(VLOOKUP(TRIM(D652),ALL_SOMIFA!$A$1:$V$2721,17,FALSE))," ",VLOOKUP(TRIM(D652),ALL_SOMIFA!$A$1:$V$2721,17,FALSE)))</f>
        <v xml:space="preserve"> </v>
      </c>
      <c r="U652" t="str">
        <f>IF(ISBLANK(VLOOKUP(TRIM(D652),ALL_SOMIFA!$A$1:$V$2721,18,FALSE)),"",IF(ISERROR(VLOOKUP(TRIM(D652),ALL_SOMIFA!$A$1:$V$2721,18,FALSE))," ",VLOOKUP(TRIM(D652),ALL_SOMIFA!$A$1:$V$2721,18,FALSE)))</f>
        <v xml:space="preserve"> </v>
      </c>
      <c r="V652" t="str">
        <f>IF(ISBLANK(VLOOKUP(TRIM(D652),ALL_SOMIFA!$A$1:$V$2721,19,FALSE)),"",IF(ISERROR(VLOOKUP(TRIM(D652),ALL_SOMIFA!$A$1:$V$2721,19,FALSE))," ",VLOOKUP(TRIM(D652),ALL_SOMIFA!$A$1:$V$2721,19,FALSE)))</f>
        <v xml:space="preserve"> </v>
      </c>
      <c r="W652" t="str">
        <f>IF(ISBLANK(VLOOKUP(TRIM(D652),ALL_SOMIFA!$A$1:$V$2721,20,FALSE)),"",IF(ISERROR(VLOOKUP(TRIM(D652),ALL_SOMIFA!$A$1:$V$2721,20,FALSE))," ",VLOOKUP(TRIM(D652),ALL_SOMIFA!$A$1:$V$2721,20,FALSE)))</f>
        <v xml:space="preserve"> </v>
      </c>
      <c r="X652" t="str">
        <f>IF(ISBLANK(VLOOKUP(TRIM(D652),ALL_SOMIFA!$A$1:$V$2721,21,FALSE)),"",IF(ISERROR(VLOOKUP(TRIM(D652),ALL_SOMIFA!$A$1:$V$2721,21,FALSE))," ",VLOOKUP(TRIM(D652),ALL_SOMIFA!$A$1:$V$2721,21,FALSE)))</f>
        <v xml:space="preserve"> </v>
      </c>
      <c r="Y652" t="str">
        <f>IF(ISBLANK(VLOOKUP(TRIM(D652),ALL_SOMIFA!$A$1:$V$2721,22,FALSE)),"",IF(ISERROR(VLOOKUP(TRIM(D652),ALL_SOMIFA!$A$1:$V$2721,22,FALSE))," ",VLOOKUP(TRIM(D652),ALL_SOMIFA!$A$1:$V$2721,22,FALSE)))</f>
        <v xml:space="preserve"> </v>
      </c>
      <c r="Z652"/>
      <c r="AA652"/>
      <c r="AB652"/>
      <c r="AC652"/>
      <c r="AD652"/>
      <c r="AE652"/>
      <c r="AF652"/>
      <c r="AG652"/>
      <c r="AH652"/>
      <c r="AI652"/>
      <c r="AJ652"/>
      <c r="AK652"/>
      <c r="AL652"/>
      <c r="AM652"/>
      <c r="AN652"/>
      <c r="AO652"/>
      <c r="AP652"/>
      <c r="AQ652"/>
      <c r="AR652"/>
      <c r="AS652"/>
      <c r="AT652"/>
      <c r="AU652"/>
      <c r="AV652"/>
      <c r="AW652"/>
      <c r="AX652"/>
      <c r="AY652"/>
      <c r="AZ652"/>
      <c r="BA652"/>
      <c r="BB652"/>
      <c r="BC652"/>
      <c r="BD652"/>
      <c r="BE652"/>
      <c r="BF652"/>
      <c r="BG652"/>
      <c r="BH652"/>
      <c r="BI652"/>
      <c r="BJ652"/>
      <c r="BK652"/>
      <c r="BL652"/>
      <c r="BM652"/>
      <c r="BN652"/>
      <c r="BO652"/>
      <c r="BP652"/>
      <c r="BQ652"/>
      <c r="BR652"/>
      <c r="BS652"/>
      <c r="BT652"/>
      <c r="BU652"/>
      <c r="BV652"/>
      <c r="BW652"/>
      <c r="BX652"/>
      <c r="BY652"/>
      <c r="BZ652"/>
      <c r="CA652"/>
    </row>
    <row r="653" spans="1:79" x14ac:dyDescent="0.2">
      <c r="A653" s="34" t="s">
        <v>555</v>
      </c>
      <c r="B653" s="34" t="s">
        <v>306</v>
      </c>
      <c r="C653" s="141" t="s">
        <v>161</v>
      </c>
      <c r="D653" s="22" t="s">
        <v>1775</v>
      </c>
      <c r="E653" s="23">
        <v>36445</v>
      </c>
      <c r="F653" s="24" t="s">
        <v>89</v>
      </c>
      <c r="G653" s="22" t="s">
        <v>338</v>
      </c>
      <c r="H653" s="34" t="s">
        <v>533</v>
      </c>
      <c r="I653" s="34" t="s">
        <v>303</v>
      </c>
      <c r="J653" s="18" t="s">
        <v>539</v>
      </c>
      <c r="K653" s="26" t="s">
        <v>212</v>
      </c>
      <c r="L653" s="26" t="s">
        <v>241</v>
      </c>
      <c r="M653" s="34" t="s">
        <v>238</v>
      </c>
      <c r="N653" s="34" t="s">
        <v>306</v>
      </c>
      <c r="O653" s="34" t="s">
        <v>241</v>
      </c>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row>
    <row r="654" spans="1:79" s="25" customFormat="1" x14ac:dyDescent="0.2">
      <c r="A654" s="31" t="s">
        <v>258</v>
      </c>
      <c r="B654" s="32" t="s">
        <v>306</v>
      </c>
      <c r="C654" s="142" t="s">
        <v>241</v>
      </c>
      <c r="D654" s="19" t="s">
        <v>1777</v>
      </c>
      <c r="E654" s="27">
        <v>36376</v>
      </c>
      <c r="F654" s="28" t="s">
        <v>698</v>
      </c>
      <c r="G654" s="28" t="s">
        <v>237</v>
      </c>
      <c r="H654" s="31" t="s">
        <v>258</v>
      </c>
      <c r="I654" s="32" t="s">
        <v>303</v>
      </c>
      <c r="J654" s="18" t="s">
        <v>241</v>
      </c>
      <c r="K654" s="26" t="s">
        <v>274</v>
      </c>
      <c r="L654" s="26" t="s">
        <v>241</v>
      </c>
      <c r="M654" s="33"/>
      <c r="N654" s="33"/>
      <c r="O654" s="33"/>
    </row>
    <row r="655" spans="1:79" x14ac:dyDescent="0.2">
      <c r="A655" s="18"/>
      <c r="B655" s="18"/>
      <c r="C655" s="141"/>
      <c r="D655" s="19"/>
      <c r="E655" s="20"/>
      <c r="F655" s="19"/>
      <c r="G655" s="19"/>
      <c r="H655" s="18"/>
      <c r="I655" s="18"/>
      <c r="J655" s="18"/>
      <c r="K655"/>
      <c r="L655"/>
      <c r="M655" s="18"/>
      <c r="N655" s="18"/>
      <c r="O655" s="18"/>
      <c r="P655" s="19"/>
      <c r="Q655" s="19"/>
      <c r="R655" s="19"/>
      <c r="S655" s="19"/>
      <c r="T655" s="19"/>
      <c r="U655" s="19"/>
      <c r="V655" s="19"/>
      <c r="W655" s="19"/>
      <c r="X655" s="19"/>
      <c r="Y655" s="19"/>
      <c r="Z655" s="19"/>
      <c r="AA655" s="19"/>
      <c r="AB655" s="19"/>
      <c r="AC655" s="19"/>
      <c r="AD655" s="19"/>
      <c r="AE655" s="19"/>
      <c r="AF655" s="19"/>
      <c r="AG655" s="19"/>
      <c r="AH655" s="19"/>
      <c r="AI655" s="19"/>
      <c r="AJ655" s="19"/>
      <c r="AK655" s="19"/>
      <c r="AL655" s="19"/>
      <c r="AM655" s="19"/>
      <c r="AN655" s="19"/>
      <c r="AO655" s="19"/>
      <c r="AP655" s="19"/>
      <c r="AQ655" s="19"/>
      <c r="AR655" s="19"/>
      <c r="AS655" s="19"/>
      <c r="AT655" s="19"/>
      <c r="AU655" s="19"/>
      <c r="AV655" s="19"/>
      <c r="AW655" s="19"/>
      <c r="AX655" s="19"/>
      <c r="AY655" s="19"/>
      <c r="AZ655" s="19"/>
      <c r="BA655" s="19"/>
      <c r="BB655" s="19"/>
      <c r="BC655" s="19"/>
      <c r="BD655" s="19"/>
      <c r="BE655" s="19"/>
      <c r="BF655" s="19"/>
      <c r="BG655" s="19"/>
      <c r="BH655" s="19"/>
      <c r="BI655" s="19"/>
    </row>
    <row r="656" spans="1:79" s="19" customFormat="1" x14ac:dyDescent="0.2">
      <c r="A656" s="18" t="s">
        <v>308</v>
      </c>
      <c r="B656" s="18" t="s">
        <v>252</v>
      </c>
      <c r="C656" s="141" t="s">
        <v>594</v>
      </c>
      <c r="D656" s="22" t="s">
        <v>1780</v>
      </c>
      <c r="E656" s="23">
        <v>36448</v>
      </c>
      <c r="F656" s="24" t="s">
        <v>191</v>
      </c>
      <c r="G656" s="22" t="s">
        <v>191</v>
      </c>
      <c r="H656" s="18" t="s">
        <v>288</v>
      </c>
      <c r="I656" s="18" t="s">
        <v>250</v>
      </c>
      <c r="J656" s="18" t="s">
        <v>291</v>
      </c>
      <c r="K656" s="26" t="s">
        <v>288</v>
      </c>
      <c r="L656" s="26" t="s">
        <v>240</v>
      </c>
      <c r="M656" s="18" t="s">
        <v>315</v>
      </c>
      <c r="N656" s="18" t="s">
        <v>252</v>
      </c>
      <c r="O656" s="18" t="s">
        <v>339</v>
      </c>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c r="BZ656"/>
      <c r="CA656"/>
    </row>
    <row r="657" spans="1:79" x14ac:dyDescent="0.2">
      <c r="A657" s="21" t="s">
        <v>308</v>
      </c>
      <c r="B657" s="21" t="s">
        <v>177</v>
      </c>
      <c r="C657" s="141" t="s">
        <v>593</v>
      </c>
      <c r="D657" s="19" t="s">
        <v>1778</v>
      </c>
      <c r="E657" s="20">
        <v>32634</v>
      </c>
      <c r="F657" s="19" t="s">
        <v>1779</v>
      </c>
      <c r="G657" s="19" t="s">
        <v>1633</v>
      </c>
      <c r="H657" s="21" t="s">
        <v>308</v>
      </c>
      <c r="I657" s="21" t="s">
        <v>181</v>
      </c>
      <c r="J657" s="18" t="s">
        <v>1392</v>
      </c>
      <c r="K657" s="26" t="s">
        <v>315</v>
      </c>
      <c r="L657" s="26" t="s">
        <v>233</v>
      </c>
      <c r="M657" s="21" t="s">
        <v>308</v>
      </c>
      <c r="N657" s="21" t="s">
        <v>177</v>
      </c>
      <c r="O657" s="21" t="s">
        <v>726</v>
      </c>
      <c r="P657" s="19" t="s">
        <v>726</v>
      </c>
      <c r="Q657" s="19" t="s">
        <v>308</v>
      </c>
      <c r="R657" s="19" t="s">
        <v>181</v>
      </c>
      <c r="S657" s="19" t="s">
        <v>1213</v>
      </c>
      <c r="T657" s="19" t="s">
        <v>308</v>
      </c>
      <c r="U657" s="19" t="s">
        <v>177</v>
      </c>
      <c r="V657" s="19" t="s">
        <v>729</v>
      </c>
      <c r="W657" s="19" t="s">
        <v>284</v>
      </c>
      <c r="X657" s="19" t="s">
        <v>177</v>
      </c>
      <c r="Y657" s="19" t="s">
        <v>1074</v>
      </c>
      <c r="Z657" s="19" t="s">
        <v>284</v>
      </c>
      <c r="AA657" s="19" t="s">
        <v>177</v>
      </c>
      <c r="AB657" s="19" t="s">
        <v>287</v>
      </c>
      <c r="AC657" s="19" t="s">
        <v>284</v>
      </c>
      <c r="AD657" s="19" t="s">
        <v>177</v>
      </c>
      <c r="AE657" s="19" t="s">
        <v>203</v>
      </c>
      <c r="AF657" s="19" t="s">
        <v>284</v>
      </c>
      <c r="AG657" s="19" t="s">
        <v>177</v>
      </c>
      <c r="AH657" s="19" t="s">
        <v>259</v>
      </c>
      <c r="AI657" s="19" t="s">
        <v>284</v>
      </c>
      <c r="AJ657" s="19" t="s">
        <v>177</v>
      </c>
      <c r="AK657" s="19" t="s">
        <v>259</v>
      </c>
      <c r="AL657" s="19" t="s">
        <v>284</v>
      </c>
      <c r="AM657" s="19" t="s">
        <v>177</v>
      </c>
      <c r="AN657" s="19" t="s">
        <v>1074</v>
      </c>
      <c r="AO657" s="19" t="s">
        <v>329</v>
      </c>
      <c r="AP657" s="19" t="s">
        <v>177</v>
      </c>
      <c r="AQ657" s="19" t="s">
        <v>240</v>
      </c>
      <c r="AR657" s="19" t="s">
        <v>329</v>
      </c>
      <c r="AS657" s="19" t="s">
        <v>177</v>
      </c>
      <c r="AT657" s="19" t="s">
        <v>266</v>
      </c>
      <c r="AU657" s="19">
        <v>0</v>
      </c>
      <c r="AV657" s="19">
        <v>0</v>
      </c>
      <c r="AW657" s="19">
        <v>0</v>
      </c>
      <c r="AX657" s="19"/>
      <c r="AY657" s="19"/>
      <c r="AZ657" s="19"/>
      <c r="BA657" s="19"/>
      <c r="BB657" s="19"/>
      <c r="BC657" s="19"/>
      <c r="BD657" s="19"/>
      <c r="BE657" s="19"/>
      <c r="BF657" s="19"/>
      <c r="BG657" s="19"/>
      <c r="BH657" s="19"/>
      <c r="BI657" s="19"/>
      <c r="BJ657" s="19"/>
      <c r="BK657" s="19"/>
      <c r="BL657" s="19"/>
      <c r="BM657" s="19"/>
      <c r="BN657" s="19"/>
      <c r="BO657" s="19"/>
      <c r="BP657" s="19"/>
      <c r="BQ657" s="19"/>
      <c r="BR657" s="19"/>
      <c r="BS657" s="19"/>
      <c r="BT657" s="19"/>
      <c r="BU657" s="19"/>
      <c r="BV657" s="19"/>
      <c r="BW657" s="19"/>
      <c r="BX657" s="19"/>
      <c r="BY657" s="19"/>
      <c r="BZ657" s="19"/>
      <c r="CA657" s="19"/>
    </row>
    <row r="658" spans="1:79" ht="12.75" customHeight="1" x14ac:dyDescent="0.2">
      <c r="A658" s="18" t="s">
        <v>313</v>
      </c>
      <c r="B658" s="18" t="s">
        <v>306</v>
      </c>
      <c r="C658" s="141" t="s">
        <v>233</v>
      </c>
      <c r="D658" s="19" t="s">
        <v>1784</v>
      </c>
      <c r="E658" s="20">
        <v>35089</v>
      </c>
      <c r="F658" s="19" t="s">
        <v>361</v>
      </c>
      <c r="G658" s="19" t="s">
        <v>244</v>
      </c>
      <c r="H658" s="18" t="s">
        <v>288</v>
      </c>
      <c r="I658" s="18" t="s">
        <v>232</v>
      </c>
      <c r="J658" s="18" t="s">
        <v>240</v>
      </c>
      <c r="K658" s="26" t="s">
        <v>315</v>
      </c>
      <c r="L658" s="26" t="s">
        <v>196</v>
      </c>
      <c r="M658" s="18" t="s">
        <v>288</v>
      </c>
      <c r="N658" s="18" t="s">
        <v>232</v>
      </c>
      <c r="O658" s="18" t="s">
        <v>233</v>
      </c>
      <c r="P658" s="19" t="s">
        <v>249</v>
      </c>
      <c r="Q658" s="19" t="s">
        <v>238</v>
      </c>
      <c r="R658" s="19" t="s">
        <v>140</v>
      </c>
      <c r="S658" s="19" t="s">
        <v>494</v>
      </c>
      <c r="T658" s="19" t="s">
        <v>315</v>
      </c>
      <c r="U658" s="19" t="s">
        <v>140</v>
      </c>
      <c r="V658" s="19" t="s">
        <v>339</v>
      </c>
      <c r="W658" s="19" t="s">
        <v>315</v>
      </c>
      <c r="X658" s="19" t="s">
        <v>140</v>
      </c>
      <c r="Y658" s="19" t="s">
        <v>241</v>
      </c>
      <c r="Z658" s="19">
        <v>0</v>
      </c>
      <c r="AA658" s="19">
        <v>0</v>
      </c>
      <c r="AB658" s="19">
        <v>0</v>
      </c>
      <c r="AC658" s="19"/>
      <c r="AD658" s="19"/>
      <c r="AE658" s="19"/>
      <c r="AF658" s="19">
        <v>0</v>
      </c>
      <c r="AG658" s="19">
        <v>0</v>
      </c>
      <c r="AH658" s="19">
        <v>0</v>
      </c>
      <c r="AI658" s="19">
        <v>0</v>
      </c>
      <c r="AJ658" s="19">
        <v>0</v>
      </c>
      <c r="AK658" s="19">
        <v>0</v>
      </c>
      <c r="AL658" s="19">
        <v>0</v>
      </c>
      <c r="AM658" s="19">
        <v>0</v>
      </c>
      <c r="AN658" s="19">
        <v>0</v>
      </c>
      <c r="AO658" s="19">
        <v>0</v>
      </c>
      <c r="AP658" s="19">
        <v>0</v>
      </c>
      <c r="AQ658" s="19">
        <v>0</v>
      </c>
      <c r="AR658" s="19">
        <v>0</v>
      </c>
      <c r="AS658" s="19">
        <v>0</v>
      </c>
      <c r="AT658" s="19">
        <v>0</v>
      </c>
      <c r="AU658" s="19">
        <v>0</v>
      </c>
      <c r="AV658" s="19">
        <v>0</v>
      </c>
      <c r="AW658" s="19">
        <v>0</v>
      </c>
      <c r="AX658" s="19"/>
      <c r="AY658" s="19"/>
      <c r="AZ658" s="19"/>
      <c r="BA658" s="19"/>
      <c r="BB658" s="19"/>
      <c r="BC658" s="19"/>
      <c r="BD658" s="19"/>
      <c r="BE658" s="19"/>
      <c r="BF658" s="19"/>
      <c r="BG658" s="19"/>
      <c r="BH658" s="19"/>
      <c r="BI658" s="19"/>
      <c r="BJ658" s="25"/>
      <c r="BK658" s="25"/>
      <c r="BL658" s="25"/>
      <c r="BM658" s="25"/>
      <c r="BN658" s="25"/>
      <c r="BO658" s="25"/>
      <c r="BP658" s="25"/>
      <c r="BQ658" s="25"/>
      <c r="BR658" s="25"/>
      <c r="BS658" s="25"/>
      <c r="BT658" s="25"/>
      <c r="BU658" s="25"/>
      <c r="BV658" s="25"/>
      <c r="BW658" s="25"/>
      <c r="BX658" s="25"/>
      <c r="BY658" s="25"/>
      <c r="BZ658" s="25"/>
      <c r="CA658" s="25"/>
    </row>
    <row r="659" spans="1:79" s="25" customFormat="1" x14ac:dyDescent="0.2">
      <c r="A659" s="31" t="s">
        <v>575</v>
      </c>
      <c r="B659" s="32" t="s">
        <v>185</v>
      </c>
      <c r="C659" s="142" t="s">
        <v>247</v>
      </c>
      <c r="D659" s="19" t="s">
        <v>1791</v>
      </c>
      <c r="E659" s="27">
        <v>36881</v>
      </c>
      <c r="F659" s="28" t="s">
        <v>180</v>
      </c>
      <c r="G659" s="28" t="s">
        <v>188</v>
      </c>
      <c r="H659" s="31" t="s">
        <v>302</v>
      </c>
      <c r="I659" s="32" t="s">
        <v>368</v>
      </c>
      <c r="J659" s="18" t="s">
        <v>193</v>
      </c>
      <c r="K659" s="26" t="s">
        <v>329</v>
      </c>
      <c r="L659" s="26" t="s">
        <v>339</v>
      </c>
      <c r="M659" s="33"/>
      <c r="N659" s="33"/>
      <c r="O659" s="33"/>
      <c r="BJ659"/>
      <c r="BK659"/>
      <c r="BL659"/>
      <c r="BM659"/>
      <c r="BN659"/>
      <c r="BO659"/>
      <c r="BP659"/>
      <c r="BQ659"/>
      <c r="BR659"/>
      <c r="BS659"/>
      <c r="BT659"/>
      <c r="BU659"/>
      <c r="BV659"/>
      <c r="BW659"/>
      <c r="BX659"/>
      <c r="BY659"/>
      <c r="BZ659"/>
      <c r="CA659"/>
    </row>
    <row r="660" spans="1:79" s="25" customFormat="1" x14ac:dyDescent="0.2">
      <c r="A660" s="18" t="s">
        <v>288</v>
      </c>
      <c r="B660" s="18" t="s">
        <v>252</v>
      </c>
      <c r="C660" s="141" t="s">
        <v>339</v>
      </c>
      <c r="D660" s="19" t="s">
        <v>1781</v>
      </c>
      <c r="E660" s="20">
        <v>32700</v>
      </c>
      <c r="F660" s="19" t="s">
        <v>1782</v>
      </c>
      <c r="G660" s="19" t="s">
        <v>1783</v>
      </c>
      <c r="H660" s="18" t="s">
        <v>274</v>
      </c>
      <c r="I660" s="18" t="s">
        <v>491</v>
      </c>
      <c r="J660" s="18" t="s">
        <v>203</v>
      </c>
      <c r="K660" s="26" t="s">
        <v>313</v>
      </c>
      <c r="L660" s="26" t="s">
        <v>203</v>
      </c>
      <c r="M660" s="18" t="s">
        <v>315</v>
      </c>
      <c r="N660" s="18" t="s">
        <v>261</v>
      </c>
      <c r="O660" s="18" t="s">
        <v>241</v>
      </c>
      <c r="P660" s="19" t="s">
        <v>247</v>
      </c>
      <c r="Q660" s="19" t="s">
        <v>238</v>
      </c>
      <c r="R660" s="19" t="s">
        <v>327</v>
      </c>
      <c r="S660" s="19" t="s">
        <v>577</v>
      </c>
      <c r="T660" s="19" t="s">
        <v>315</v>
      </c>
      <c r="U660" s="19" t="s">
        <v>261</v>
      </c>
      <c r="V660" s="19" t="s">
        <v>240</v>
      </c>
      <c r="W660" s="19" t="s">
        <v>315</v>
      </c>
      <c r="X660" s="19" t="s">
        <v>275</v>
      </c>
      <c r="Y660" s="19" t="s">
        <v>241</v>
      </c>
      <c r="Z660" s="19" t="s">
        <v>288</v>
      </c>
      <c r="AA660" s="19" t="s">
        <v>454</v>
      </c>
      <c r="AB660" s="19" t="s">
        <v>241</v>
      </c>
      <c r="AC660" s="19"/>
      <c r="AD660" s="19"/>
      <c r="AE660" s="19"/>
      <c r="AF660" s="19" t="s">
        <v>313</v>
      </c>
      <c r="AG660" s="19" t="s">
        <v>330</v>
      </c>
      <c r="AH660" s="19" t="s">
        <v>754</v>
      </c>
      <c r="AI660" s="19" t="s">
        <v>313</v>
      </c>
      <c r="AJ660" s="19" t="s">
        <v>330</v>
      </c>
      <c r="AK660" s="19" t="s">
        <v>754</v>
      </c>
      <c r="AL660" s="19" t="s">
        <v>288</v>
      </c>
      <c r="AM660" s="19" t="s">
        <v>330</v>
      </c>
      <c r="AN660" s="19" t="s">
        <v>266</v>
      </c>
      <c r="AO660" s="19">
        <v>0</v>
      </c>
      <c r="AP660" s="19">
        <v>0</v>
      </c>
      <c r="AQ660" s="19">
        <v>0</v>
      </c>
      <c r="AR660" s="19">
        <v>0</v>
      </c>
      <c r="AS660" s="19">
        <v>0</v>
      </c>
      <c r="AT660" s="19">
        <v>0</v>
      </c>
      <c r="AU660" s="19">
        <v>0</v>
      </c>
      <c r="AV660" s="19">
        <v>0</v>
      </c>
      <c r="AW660" s="19">
        <v>0</v>
      </c>
      <c r="AX660" s="19"/>
      <c r="AY660" s="19"/>
      <c r="AZ660" s="19"/>
      <c r="BA660" s="19"/>
      <c r="BB660" s="19"/>
      <c r="BC660" s="19"/>
      <c r="BD660" s="19"/>
      <c r="BE660" s="19"/>
      <c r="BF660" s="19"/>
      <c r="BG660" s="19"/>
      <c r="BH660" s="19"/>
      <c r="BI660" s="19"/>
      <c r="BJ660"/>
      <c r="BK660"/>
      <c r="BL660"/>
      <c r="BM660"/>
      <c r="BN660"/>
      <c r="BO660"/>
      <c r="BP660"/>
      <c r="BQ660"/>
      <c r="BR660"/>
      <c r="BS660"/>
      <c r="BT660"/>
      <c r="BU660"/>
      <c r="BV660"/>
      <c r="BW660"/>
      <c r="BX660"/>
      <c r="BY660"/>
      <c r="BZ660"/>
      <c r="CA660"/>
    </row>
    <row r="661" spans="1:79" x14ac:dyDescent="0.2">
      <c r="A661" s="18"/>
      <c r="B661" s="18"/>
      <c r="C661" s="141"/>
      <c r="D661" s="26" t="s">
        <v>1788</v>
      </c>
      <c r="E661" s="27">
        <v>35298</v>
      </c>
      <c r="F661" s="26" t="s">
        <v>756</v>
      </c>
      <c r="G661" s="26" t="s">
        <v>554</v>
      </c>
      <c r="H661" s="18" t="s">
        <v>326</v>
      </c>
      <c r="I661" s="18" t="s">
        <v>145</v>
      </c>
      <c r="J661" s="18" t="s">
        <v>273</v>
      </c>
      <c r="K661" s="26" t="s">
        <v>329</v>
      </c>
      <c r="L661" s="26" t="s">
        <v>224</v>
      </c>
      <c r="M661" s="18" t="s">
        <v>329</v>
      </c>
      <c r="N661" s="18" t="s">
        <v>134</v>
      </c>
      <c r="O661" s="18" t="s">
        <v>266</v>
      </c>
      <c r="P661" s="26" t="s">
        <v>273</v>
      </c>
      <c r="Q661" s="27"/>
      <c r="R661" s="27"/>
      <c r="S661" s="27"/>
      <c r="T661" s="27"/>
      <c r="U661" s="29"/>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row>
    <row r="662" spans="1:79" ht="12.75" customHeight="1" x14ac:dyDescent="0.2">
      <c r="A662" s="18"/>
      <c r="B662" s="18"/>
      <c r="C662" s="141"/>
      <c r="D662" s="19" t="s">
        <v>1789</v>
      </c>
      <c r="E662" s="20">
        <v>34828</v>
      </c>
      <c r="F662" s="19" t="s">
        <v>428</v>
      </c>
      <c r="G662" s="19" t="s">
        <v>516</v>
      </c>
      <c r="H662" s="18" t="s">
        <v>238</v>
      </c>
      <c r="I662" s="18" t="s">
        <v>91</v>
      </c>
      <c r="J662" s="18" t="s">
        <v>266</v>
      </c>
      <c r="K662" s="26" t="s">
        <v>308</v>
      </c>
      <c r="L662" s="26" t="s">
        <v>273</v>
      </c>
      <c r="M662" s="18" t="s">
        <v>189</v>
      </c>
      <c r="N662" s="18"/>
      <c r="O662" s="18"/>
      <c r="P662" s="19"/>
      <c r="Q662" s="19" t="s">
        <v>238</v>
      </c>
      <c r="R662" s="19" t="s">
        <v>583</v>
      </c>
      <c r="S662" s="19" t="s">
        <v>1790</v>
      </c>
      <c r="T662" s="19" t="s">
        <v>315</v>
      </c>
      <c r="U662" s="19" t="s">
        <v>331</v>
      </c>
      <c r="V662" s="19" t="s">
        <v>224</v>
      </c>
      <c r="W662" s="19" t="s">
        <v>313</v>
      </c>
      <c r="X662" s="19" t="s">
        <v>331</v>
      </c>
      <c r="Y662" s="19" t="s">
        <v>228</v>
      </c>
      <c r="Z662" s="19">
        <v>0</v>
      </c>
      <c r="AA662" s="19">
        <v>0</v>
      </c>
      <c r="AB662" s="19">
        <v>0</v>
      </c>
      <c r="AC662" s="19"/>
      <c r="AD662" s="19"/>
      <c r="AE662" s="19"/>
      <c r="AF662" s="19">
        <v>0</v>
      </c>
      <c r="AG662" s="19">
        <v>0</v>
      </c>
      <c r="AH662" s="19">
        <v>0</v>
      </c>
      <c r="AI662" s="19">
        <v>0</v>
      </c>
      <c r="AJ662" s="19">
        <v>0</v>
      </c>
      <c r="AK662" s="19">
        <v>0</v>
      </c>
      <c r="AL662" s="19">
        <v>0</v>
      </c>
      <c r="AM662" s="19">
        <v>0</v>
      </c>
      <c r="AN662" s="19">
        <v>0</v>
      </c>
      <c r="AO662" s="19">
        <v>0</v>
      </c>
      <c r="AP662" s="19">
        <v>0</v>
      </c>
      <c r="AQ662" s="19">
        <v>0</v>
      </c>
      <c r="AR662" s="19">
        <v>0</v>
      </c>
      <c r="AS662" s="19">
        <v>0</v>
      </c>
      <c r="AT662" s="19">
        <v>0</v>
      </c>
      <c r="AU662" s="19">
        <v>0</v>
      </c>
      <c r="AV662" s="19">
        <v>0</v>
      </c>
      <c r="AW662" s="19">
        <v>0</v>
      </c>
      <c r="AX662" s="19"/>
      <c r="AY662" s="19"/>
      <c r="AZ662" s="19"/>
      <c r="BA662" s="19"/>
      <c r="BB662" s="19"/>
      <c r="BC662" s="19"/>
      <c r="BD662" s="19"/>
      <c r="BE662" s="19"/>
      <c r="BF662" s="19"/>
      <c r="BG662" s="19"/>
      <c r="BH662" s="19"/>
      <c r="BI662" s="19"/>
    </row>
    <row r="663" spans="1:79" x14ac:dyDescent="0.2">
      <c r="A663" s="18"/>
      <c r="B663" s="18"/>
      <c r="C663" s="141"/>
      <c r="D663" s="19"/>
      <c r="E663" s="20"/>
      <c r="F663" s="19"/>
      <c r="G663" s="19"/>
      <c r="H663" s="18"/>
      <c r="I663" s="18"/>
      <c r="J663" s="18"/>
      <c r="K663"/>
      <c r="L663"/>
      <c r="M663" s="18"/>
      <c r="N663" s="18"/>
      <c r="O663" s="18"/>
      <c r="P663" s="19"/>
      <c r="Q663" s="19"/>
      <c r="R663" s="19"/>
      <c r="S663" s="19"/>
      <c r="T663" s="19"/>
      <c r="U663" s="19"/>
      <c r="V663" s="19"/>
      <c r="W663" s="19"/>
      <c r="X663" s="19"/>
      <c r="Y663" s="19"/>
      <c r="Z663" s="19"/>
      <c r="AA663" s="19"/>
      <c r="AB663" s="19"/>
      <c r="AC663" s="19"/>
      <c r="AD663" s="19"/>
      <c r="AE663" s="19"/>
      <c r="AF663" s="19"/>
      <c r="AG663" s="19"/>
      <c r="AH663" s="19"/>
      <c r="AI663" s="19"/>
      <c r="AJ663" s="19"/>
      <c r="AK663" s="19"/>
      <c r="AL663" s="19"/>
      <c r="AM663" s="19"/>
      <c r="AN663" s="19"/>
      <c r="AO663" s="19"/>
      <c r="AP663" s="19"/>
      <c r="AQ663" s="19"/>
      <c r="AR663" s="19"/>
      <c r="AS663" s="19"/>
      <c r="AT663" s="19"/>
      <c r="AU663" s="19"/>
      <c r="AV663" s="19"/>
      <c r="AW663" s="19"/>
      <c r="AX663" s="19"/>
      <c r="AY663" s="19"/>
      <c r="AZ663" s="19"/>
      <c r="BA663" s="19"/>
      <c r="BB663" s="19"/>
      <c r="BC663" s="19"/>
      <c r="BD663" s="19"/>
      <c r="BE663" s="19"/>
      <c r="BF663" s="19"/>
      <c r="BG663" s="19"/>
      <c r="BH663" s="19"/>
      <c r="BI663" s="19"/>
    </row>
    <row r="664" spans="1:79" s="25" customFormat="1" x14ac:dyDescent="0.2">
      <c r="A664" s="18" t="s">
        <v>808</v>
      </c>
      <c r="B664" s="18" t="s">
        <v>330</v>
      </c>
      <c r="C664" s="141" t="s">
        <v>1785</v>
      </c>
      <c r="D664" s="19" t="s">
        <v>1786</v>
      </c>
      <c r="E664" s="20">
        <v>36264</v>
      </c>
      <c r="F664" s="19" t="s">
        <v>1787</v>
      </c>
      <c r="G664" s="19" t="s">
        <v>278</v>
      </c>
      <c r="H664" s="18" t="s">
        <v>326</v>
      </c>
      <c r="I664" s="18" t="s">
        <v>479</v>
      </c>
      <c r="J664" s="18" t="s">
        <v>216</v>
      </c>
      <c r="K664" s="26" t="s">
        <v>298</v>
      </c>
      <c r="L664" s="26" t="s">
        <v>580</v>
      </c>
      <c r="M664" s="18" t="s">
        <v>329</v>
      </c>
      <c r="N664" s="18" t="s">
        <v>134</v>
      </c>
      <c r="O664" s="18" t="s">
        <v>247</v>
      </c>
      <c r="P664" s="19" t="s">
        <v>593</v>
      </c>
      <c r="Q664" s="19" t="s">
        <v>284</v>
      </c>
      <c r="R664" s="19" t="s">
        <v>134</v>
      </c>
      <c r="S664" s="19" t="s">
        <v>1074</v>
      </c>
      <c r="T664" s="19"/>
      <c r="U664" s="19"/>
      <c r="V664" s="19"/>
      <c r="W664" s="19"/>
      <c r="X664" s="19"/>
      <c r="Y664" s="19"/>
      <c r="Z664" s="19"/>
      <c r="AA664" s="19"/>
      <c r="AB664" s="19"/>
      <c r="AC664" s="19"/>
      <c r="AD664" s="19"/>
      <c r="AE664" s="19"/>
      <c r="AF664" s="19"/>
      <c r="AG664" s="19"/>
      <c r="AH664" s="19"/>
      <c r="AI664" s="19"/>
      <c r="AJ664" s="19"/>
      <c r="AK664" s="19"/>
      <c r="AL664" s="19"/>
      <c r="AM664" s="19"/>
      <c r="AN664" s="19"/>
      <c r="AO664" s="19"/>
      <c r="AP664" s="19"/>
      <c r="AQ664" s="19"/>
      <c r="AR664" s="19"/>
      <c r="AS664" s="19"/>
      <c r="AT664" s="19"/>
      <c r="AU664" s="19"/>
      <c r="AV664" s="19"/>
      <c r="AW664" s="19"/>
      <c r="AX664" s="19"/>
      <c r="AY664" s="19"/>
      <c r="AZ664" s="19"/>
      <c r="BA664" s="19"/>
      <c r="BB664" s="19"/>
      <c r="BC664" s="19"/>
      <c r="BD664" s="19"/>
      <c r="BE664" s="19"/>
      <c r="BF664" s="19"/>
      <c r="BG664" s="19"/>
      <c r="BH664" s="19"/>
      <c r="BI664" s="19"/>
    </row>
    <row r="665" spans="1:79" x14ac:dyDescent="0.2">
      <c r="A665" s="19" t="s">
        <v>379</v>
      </c>
      <c r="B665" s="26" t="s">
        <v>177</v>
      </c>
      <c r="C665" s="142" t="s">
        <v>1674</v>
      </c>
      <c r="D665" s="19" t="s">
        <v>1803</v>
      </c>
      <c r="E665" s="27">
        <v>37216</v>
      </c>
      <c r="F665" s="28" t="s">
        <v>180</v>
      </c>
      <c r="G665" s="28" t="s">
        <v>180</v>
      </c>
      <c r="H665" s="19" t="s">
        <v>379</v>
      </c>
      <c r="I665" s="26" t="s">
        <v>181</v>
      </c>
      <c r="J665" s="18" t="s">
        <v>615</v>
      </c>
      <c r="K665" s="26" t="s">
        <v>419</v>
      </c>
      <c r="L665" s="26" t="s">
        <v>1097</v>
      </c>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row>
    <row r="666" spans="1:79" ht="12.75" customHeight="1" x14ac:dyDescent="0.2">
      <c r="A666" s="33" t="s">
        <v>1794</v>
      </c>
      <c r="B666" s="33" t="s">
        <v>583</v>
      </c>
      <c r="C666" s="141" t="s">
        <v>1795</v>
      </c>
      <c r="D666" t="s">
        <v>1796</v>
      </c>
      <c r="E666" s="40">
        <v>35855</v>
      </c>
      <c r="F666" t="s">
        <v>1248</v>
      </c>
      <c r="G666" s="100" t="s">
        <v>344</v>
      </c>
      <c r="H666" s="33" t="s">
        <v>332</v>
      </c>
      <c r="I666" s="33" t="s">
        <v>491</v>
      </c>
      <c r="J666" s="18" t="s">
        <v>610</v>
      </c>
      <c r="K666" t="str">
        <f>IF(ISBLANK(VLOOKUP(TRIM(D666),ALL_SOMIFA!$A$1:$V$2721,8,FALSE)),"",IF(ISERROR(VLOOKUP(TRIM(D666),ALL_SOMIFA!$A$1:$V$2721,8,FALSE))," ",VLOOKUP(TRIM(D666),ALL_SOMIFA!$A$1:$V$2721,8,FALSE)))</f>
        <v xml:space="preserve"> </v>
      </c>
      <c r="L666" t="str">
        <f>IF(ISBLANK(VLOOKUP(TRIM(D666),ALL_SOMIFA!$A$1:$V$2721,9,FALSE)),"",IF(ISERROR(VLOOKUP(TRIM(D666),ALL_SOMIFA!$A$1:$V$2721,9,FALSE))," ",VLOOKUP(TRIM(D666),ALL_SOMIFA!$A$1:$V$2721,9,FALSE)))</f>
        <v xml:space="preserve"> </v>
      </c>
      <c r="M666" s="33" t="str">
        <f>IF(ISBLANK(VLOOKUP(TRIM(D666),ALL_SOMIFA!$A$1:$V$2721,10,FALSE)),"",IF(ISERROR(VLOOKUP(TRIM(D666),ALL_SOMIFA!$A$1:$V$2721,10,FALSE))," ",VLOOKUP(TRIM(D666),ALL_SOMIFA!$A$1:$V$2721,10,FALSE)))</f>
        <v xml:space="preserve"> </v>
      </c>
      <c r="N666" s="33" t="str">
        <f>IF(ISBLANK(VLOOKUP(TRIM(D666),ALL_SOMIFA!$A$1:$V$2721,11,FALSE)),"",IF(ISERROR(VLOOKUP(TRIM(D666),ALL_SOMIFA!$A$1:$V$2721,11,FALSE))," ",VLOOKUP(TRIM(D666),ALL_SOMIFA!$A$1:$V$2721,11,FALSE)))</f>
        <v xml:space="preserve"> </v>
      </c>
      <c r="O666" s="33" t="str">
        <f>IF(ISBLANK(VLOOKUP(TRIM(D666),ALL_SOMIFA!$A$1:$V$2721,12,FALSE)),"",IF(ISERROR(VLOOKUP(TRIM(D666),ALL_SOMIFA!$A$1:$V$2721,12,FALSE))," ",VLOOKUP(TRIM(D666),ALL_SOMIFA!$A$1:$V$2721,12,FALSE)))</f>
        <v xml:space="preserve"> </v>
      </c>
      <c r="P666" t="str">
        <f>IF(ISBLANK(VLOOKUP(TRIM(D666),ALL_SOMIFA!$A$1:$V$2721,13,FALSE)),"",IF(ISERROR(VLOOKUP(TRIM(D666),ALL_SOMIFA!$A$1:$V$2721,13,FALSE))," ",VLOOKUP(TRIM(D666),ALL_SOMIFA!$A$1:$V$2721,13,FALSE)))</f>
        <v xml:space="preserve"> </v>
      </c>
      <c r="Q666" t="str">
        <f>IF(ISBLANK(VLOOKUP(TRIM(D666),ALL_SOMIFA!$A$1:$V$2721,14,FALSE)),"",IF(ISERROR(VLOOKUP(TRIM(D666),ALL_SOMIFA!$A$1:$V$2721,14,FALSE))," ",VLOOKUP(TRIM(D666),ALL_SOMIFA!$A$1:$V$2721,14,FALSE)))</f>
        <v xml:space="preserve"> </v>
      </c>
      <c r="R666" t="str">
        <f>IF(ISBLANK(VLOOKUP(TRIM(D666),ALL_SOMIFA!$A$1:$V$2721,15,FALSE)),"",IF(ISERROR(VLOOKUP(TRIM(D666),ALL_SOMIFA!$A$1:$V$2721,15,FALSE))," ",VLOOKUP(TRIM(D666),ALL_SOMIFA!$A$1:$V$2721,15,FALSE)))</f>
        <v xml:space="preserve"> </v>
      </c>
      <c r="S666" t="str">
        <f>IF(ISBLANK(VLOOKUP(TRIM(D666),ALL_SOMIFA!$A$1:$V$2721,16,FALSE)),"",IF(ISERROR(VLOOKUP(TRIM(D666),ALL_SOMIFA!$A$1:$V$2721,16,FALSE))," ",VLOOKUP(TRIM(D666),ALL_SOMIFA!$A$1:$V$2721,16,FALSE)))</f>
        <v xml:space="preserve"> </v>
      </c>
      <c r="T666" t="str">
        <f>IF(ISBLANK(VLOOKUP(TRIM(D666),ALL_SOMIFA!$A$1:$V$2721,17,FALSE)),"",IF(ISERROR(VLOOKUP(TRIM(D666),ALL_SOMIFA!$A$1:$V$2721,17,FALSE))," ",VLOOKUP(TRIM(D666),ALL_SOMIFA!$A$1:$V$2721,17,FALSE)))</f>
        <v xml:space="preserve"> </v>
      </c>
      <c r="U666" t="str">
        <f>IF(ISBLANK(VLOOKUP(TRIM(D666),ALL_SOMIFA!$A$1:$V$2721,18,FALSE)),"",IF(ISERROR(VLOOKUP(TRIM(D666),ALL_SOMIFA!$A$1:$V$2721,18,FALSE))," ",VLOOKUP(TRIM(D666),ALL_SOMIFA!$A$1:$V$2721,18,FALSE)))</f>
        <v xml:space="preserve"> </v>
      </c>
      <c r="V666" t="str">
        <f>IF(ISBLANK(VLOOKUP(TRIM(D666),ALL_SOMIFA!$A$1:$V$2721,19,FALSE)),"",IF(ISERROR(VLOOKUP(TRIM(D666),ALL_SOMIFA!$A$1:$V$2721,19,FALSE))," ",VLOOKUP(TRIM(D666),ALL_SOMIFA!$A$1:$V$2721,19,FALSE)))</f>
        <v xml:space="preserve"> </v>
      </c>
      <c r="W666" t="str">
        <f>IF(ISBLANK(VLOOKUP(TRIM(D666),ALL_SOMIFA!$A$1:$V$2721,20,FALSE)),"",IF(ISERROR(VLOOKUP(TRIM(D666),ALL_SOMIFA!$A$1:$V$2721,20,FALSE))," ",VLOOKUP(TRIM(D666),ALL_SOMIFA!$A$1:$V$2721,20,FALSE)))</f>
        <v xml:space="preserve"> </v>
      </c>
      <c r="X666" t="str">
        <f>IF(ISBLANK(VLOOKUP(TRIM(D666),ALL_SOMIFA!$A$1:$V$2721,21,FALSE)),"",IF(ISERROR(VLOOKUP(TRIM(D666),ALL_SOMIFA!$A$1:$V$2721,21,FALSE))," ",VLOOKUP(TRIM(D666),ALL_SOMIFA!$A$1:$V$2721,21,FALSE)))</f>
        <v xml:space="preserve"> </v>
      </c>
      <c r="Y666" t="str">
        <f>IF(ISBLANK(VLOOKUP(TRIM(D666),ALL_SOMIFA!$A$1:$V$2721,22,FALSE)),"",IF(ISERROR(VLOOKUP(TRIM(D666),ALL_SOMIFA!$A$1:$V$2721,22,FALSE))," ",VLOOKUP(TRIM(D666),ALL_SOMIFA!$A$1:$V$2721,22,FALSE)))</f>
        <v xml:space="preserve"> </v>
      </c>
    </row>
    <row r="667" spans="1:79" x14ac:dyDescent="0.2">
      <c r="A667" s="18" t="s">
        <v>351</v>
      </c>
      <c r="B667" s="18" t="s">
        <v>185</v>
      </c>
      <c r="C667" s="141" t="s">
        <v>803</v>
      </c>
      <c r="D667" s="22" t="s">
        <v>1792</v>
      </c>
      <c r="E667" s="23">
        <v>36654</v>
      </c>
      <c r="F667" s="24" t="s">
        <v>1793</v>
      </c>
      <c r="G667" s="22" t="s">
        <v>90</v>
      </c>
      <c r="H667" s="18" t="s">
        <v>351</v>
      </c>
      <c r="I667" s="18" t="s">
        <v>368</v>
      </c>
      <c r="J667" s="18" t="s">
        <v>1683</v>
      </c>
      <c r="K667" s="26" t="s">
        <v>351</v>
      </c>
      <c r="L667" s="26" t="s">
        <v>292</v>
      </c>
      <c r="M667" s="18" t="s">
        <v>419</v>
      </c>
      <c r="N667" s="18" t="s">
        <v>185</v>
      </c>
      <c r="O667" s="18" t="s">
        <v>1699</v>
      </c>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row>
    <row r="668" spans="1:79" x14ac:dyDescent="0.2">
      <c r="A668" s="34" t="s">
        <v>808</v>
      </c>
      <c r="B668" s="34" t="s">
        <v>261</v>
      </c>
      <c r="C668" s="141" t="s">
        <v>817</v>
      </c>
      <c r="D668" s="19" t="s">
        <v>1806</v>
      </c>
      <c r="E668" s="20">
        <v>35240</v>
      </c>
      <c r="F668" s="19" t="s">
        <v>967</v>
      </c>
      <c r="G668" s="19" t="s">
        <v>788</v>
      </c>
      <c r="H668" s="34" t="s">
        <v>189</v>
      </c>
      <c r="I668" s="34"/>
      <c r="J668" s="18"/>
      <c r="K668" t="s">
        <v>340</v>
      </c>
      <c r="L668" t="s">
        <v>1807</v>
      </c>
      <c r="M668" s="34" t="s">
        <v>808</v>
      </c>
      <c r="N668" s="34" t="s">
        <v>261</v>
      </c>
      <c r="O668" s="34" t="s">
        <v>1808</v>
      </c>
      <c r="P668" s="19" t="s">
        <v>359</v>
      </c>
      <c r="Q668" s="19" t="s">
        <v>808</v>
      </c>
      <c r="R668" s="19" t="s">
        <v>123</v>
      </c>
      <c r="S668" s="19" t="s">
        <v>1809</v>
      </c>
      <c r="T668" s="19" t="s">
        <v>189</v>
      </c>
      <c r="U668" s="19"/>
      <c r="V668" s="19"/>
      <c r="W668" s="19" t="s">
        <v>808</v>
      </c>
      <c r="X668" s="19" t="s">
        <v>123</v>
      </c>
      <c r="Y668" s="19" t="s">
        <v>1810</v>
      </c>
      <c r="Z668" s="19">
        <v>0</v>
      </c>
      <c r="AA668" s="19">
        <v>0</v>
      </c>
      <c r="AB668" s="19">
        <v>0</v>
      </c>
      <c r="AC668" s="19"/>
      <c r="AD668" s="19"/>
      <c r="AE668" s="19"/>
      <c r="AF668" s="19">
        <v>0</v>
      </c>
      <c r="AG668" s="19">
        <v>0</v>
      </c>
      <c r="AH668" s="19">
        <v>0</v>
      </c>
      <c r="AI668" s="19">
        <v>0</v>
      </c>
      <c r="AJ668" s="19">
        <v>0</v>
      </c>
      <c r="AK668" s="19">
        <v>0</v>
      </c>
      <c r="AL668" s="19">
        <v>0</v>
      </c>
      <c r="AM668" s="19">
        <v>0</v>
      </c>
      <c r="AN668" s="19">
        <v>0</v>
      </c>
      <c r="AO668" s="19">
        <v>0</v>
      </c>
      <c r="AP668" s="19">
        <v>0</v>
      </c>
      <c r="AQ668" s="19">
        <v>0</v>
      </c>
      <c r="AR668" s="19">
        <v>0</v>
      </c>
      <c r="AS668" s="19">
        <v>0</v>
      </c>
      <c r="AT668" s="19">
        <v>0</v>
      </c>
      <c r="AU668" s="19">
        <v>0</v>
      </c>
      <c r="AV668" s="19">
        <v>0</v>
      </c>
      <c r="AW668" s="19">
        <v>0</v>
      </c>
      <c r="AX668" s="19"/>
      <c r="AY668" s="19"/>
      <c r="AZ668" s="19"/>
      <c r="BA668" s="19"/>
      <c r="BB668" s="19"/>
      <c r="BC668" s="19"/>
      <c r="BD668" s="19"/>
      <c r="BE668" s="19"/>
      <c r="BF668" s="19"/>
      <c r="BG668" s="19"/>
      <c r="BH668" s="19"/>
      <c r="BI668" s="19"/>
    </row>
    <row r="669" spans="1:79" x14ac:dyDescent="0.2">
      <c r="A669" s="18" t="s">
        <v>340</v>
      </c>
      <c r="B669" s="18" t="s">
        <v>306</v>
      </c>
      <c r="C669" s="141" t="s">
        <v>359</v>
      </c>
      <c r="D669" s="19" t="s">
        <v>1804</v>
      </c>
      <c r="E669" s="20">
        <v>35670</v>
      </c>
      <c r="F669" s="19" t="s">
        <v>149</v>
      </c>
      <c r="G669" s="19" t="s">
        <v>1590</v>
      </c>
      <c r="H669" s="18" t="s">
        <v>340</v>
      </c>
      <c r="I669" s="18" t="s">
        <v>138</v>
      </c>
      <c r="J669" s="18" t="s">
        <v>341</v>
      </c>
      <c r="K669" s="26" t="s">
        <v>379</v>
      </c>
      <c r="L669" s="26" t="s">
        <v>341</v>
      </c>
      <c r="M669" s="18" t="s">
        <v>419</v>
      </c>
      <c r="N669" s="18" t="s">
        <v>105</v>
      </c>
      <c r="O669" s="18" t="s">
        <v>945</v>
      </c>
      <c r="P669" s="19" t="s">
        <v>350</v>
      </c>
      <c r="Q669" s="19" t="s">
        <v>370</v>
      </c>
      <c r="R669" s="19" t="s">
        <v>109</v>
      </c>
      <c r="S669" s="19" t="s">
        <v>1805</v>
      </c>
      <c r="T669" s="19"/>
      <c r="U669" s="19"/>
      <c r="V669" s="19"/>
      <c r="W669" s="19"/>
      <c r="X669" s="19"/>
      <c r="Y669" s="19"/>
      <c r="Z669" s="19"/>
      <c r="AA669" s="19"/>
      <c r="AB669" s="19"/>
      <c r="AC669" s="19"/>
      <c r="AD669" s="19"/>
      <c r="AE669" s="19"/>
      <c r="AF669" s="19"/>
      <c r="AG669" s="19"/>
      <c r="AH669" s="19"/>
      <c r="AI669" s="19"/>
      <c r="AJ669" s="19"/>
      <c r="AK669" s="19"/>
      <c r="AL669" s="19"/>
      <c r="AM669" s="19"/>
      <c r="AN669" s="19"/>
      <c r="AO669" s="19"/>
      <c r="AP669" s="19"/>
      <c r="AQ669" s="19"/>
      <c r="AR669" s="19"/>
      <c r="AS669" s="19"/>
      <c r="AT669" s="19"/>
      <c r="AU669" s="19"/>
      <c r="AV669" s="19"/>
      <c r="AW669" s="19"/>
      <c r="AX669" s="19"/>
      <c r="AY669" s="19"/>
      <c r="AZ669" s="19"/>
      <c r="BA669" s="19"/>
      <c r="BB669" s="19"/>
      <c r="BC669" s="19"/>
      <c r="BD669" s="19"/>
      <c r="BE669" s="19"/>
      <c r="BF669" s="19"/>
      <c r="BG669" s="19"/>
      <c r="BH669" s="19"/>
      <c r="BI669" s="19"/>
    </row>
    <row r="670" spans="1:79" s="25" customFormat="1" x14ac:dyDescent="0.2">
      <c r="A670" s="18"/>
      <c r="B670" s="18"/>
      <c r="C670" s="141"/>
      <c r="D670" s="19" t="s">
        <v>1797</v>
      </c>
      <c r="E670" s="20">
        <v>34919</v>
      </c>
      <c r="F670" s="19" t="s">
        <v>706</v>
      </c>
      <c r="G670" s="19" t="s">
        <v>404</v>
      </c>
      <c r="H670" s="18" t="s">
        <v>351</v>
      </c>
      <c r="I670" s="18" t="s">
        <v>261</v>
      </c>
      <c r="J670" s="18" t="s">
        <v>632</v>
      </c>
      <c r="K670" s="26" t="s">
        <v>808</v>
      </c>
      <c r="L670" s="26" t="s">
        <v>1798</v>
      </c>
      <c r="M670" s="18" t="s">
        <v>189</v>
      </c>
      <c r="N670" s="18"/>
      <c r="O670" s="18"/>
      <c r="P670" s="19" t="s">
        <v>799</v>
      </c>
      <c r="Q670" s="19" t="s">
        <v>351</v>
      </c>
      <c r="R670" s="19" t="s">
        <v>285</v>
      </c>
      <c r="S670" s="19" t="s">
        <v>800</v>
      </c>
      <c r="T670" s="19" t="s">
        <v>351</v>
      </c>
      <c r="U670" s="19" t="s">
        <v>192</v>
      </c>
      <c r="V670" s="19" t="s">
        <v>1799</v>
      </c>
      <c r="W670" s="19" t="s">
        <v>351</v>
      </c>
      <c r="X670" s="19" t="s">
        <v>192</v>
      </c>
      <c r="Y670" s="19" t="s">
        <v>798</v>
      </c>
      <c r="Z670" s="19" t="s">
        <v>367</v>
      </c>
      <c r="AA670" s="19" t="s">
        <v>192</v>
      </c>
      <c r="AB670" s="19" t="s">
        <v>341</v>
      </c>
      <c r="AC670" s="19"/>
      <c r="AD670" s="19"/>
      <c r="AE670" s="19"/>
      <c r="AF670" s="19">
        <v>0</v>
      </c>
      <c r="AG670" s="19">
        <v>0</v>
      </c>
      <c r="AH670" s="19">
        <v>0</v>
      </c>
      <c r="AI670" s="19"/>
      <c r="AJ670" s="19"/>
      <c r="AK670" s="19"/>
      <c r="AL670" s="19"/>
      <c r="AM670" s="19"/>
      <c r="AN670" s="19"/>
      <c r="AO670" s="19">
        <v>0</v>
      </c>
      <c r="AP670" s="19">
        <v>0</v>
      </c>
      <c r="AQ670" s="19">
        <v>0</v>
      </c>
      <c r="AR670" s="19">
        <v>0</v>
      </c>
      <c r="AS670" s="19">
        <v>0</v>
      </c>
      <c r="AT670" s="19">
        <v>0</v>
      </c>
      <c r="AU670" s="19">
        <v>0</v>
      </c>
      <c r="AV670" s="19">
        <v>0</v>
      </c>
      <c r="AW670" s="19">
        <v>0</v>
      </c>
      <c r="AX670" s="19"/>
      <c r="AY670" s="19"/>
      <c r="AZ670" s="19"/>
      <c r="BA670" s="19"/>
      <c r="BB670" s="19"/>
      <c r="BC670" s="19"/>
      <c r="BD670" s="19"/>
      <c r="BE670" s="19"/>
      <c r="BF670" s="19"/>
      <c r="BG670" s="19"/>
      <c r="BH670" s="19"/>
      <c r="BI670" s="19"/>
      <c r="BJ670"/>
      <c r="BK670"/>
      <c r="BL670"/>
      <c r="BM670"/>
      <c r="BN670"/>
      <c r="BO670"/>
      <c r="BP670"/>
      <c r="BQ670"/>
      <c r="BR670"/>
      <c r="BS670"/>
      <c r="BT670"/>
      <c r="BU670"/>
      <c r="BV670"/>
      <c r="BW670"/>
      <c r="BX670"/>
      <c r="BY670"/>
      <c r="BZ670"/>
      <c r="CA670"/>
    </row>
    <row r="671" spans="1:79" x14ac:dyDescent="0.2">
      <c r="C671" s="141"/>
      <c r="D671" t="s">
        <v>1800</v>
      </c>
      <c r="E671" s="40">
        <v>36175</v>
      </c>
      <c r="F671" t="s">
        <v>187</v>
      </c>
      <c r="G671" s="100" t="s">
        <v>719</v>
      </c>
      <c r="H671" t="s">
        <v>808</v>
      </c>
      <c r="I671" t="s">
        <v>84</v>
      </c>
      <c r="J671" s="18" t="s">
        <v>280</v>
      </c>
      <c r="K671" t="str">
        <f>IF(ISBLANK(VLOOKUP(TRIM(D671),ALL_SOMIFA!$A$1:$V$2721,8,FALSE)),"",IF(ISERROR(VLOOKUP(TRIM(D671),ALL_SOMIFA!$A$1:$V$2721,8,FALSE))," ",VLOOKUP(TRIM(D671),ALL_SOMIFA!$A$1:$V$2721,8,FALSE)))</f>
        <v xml:space="preserve"> </v>
      </c>
      <c r="L671" t="str">
        <f>IF(ISBLANK(VLOOKUP(TRIM(D671),ALL_SOMIFA!$A$1:$V$2721,9,FALSE)),"",IF(ISERROR(VLOOKUP(TRIM(D671),ALL_SOMIFA!$A$1:$V$2721,9,FALSE))," ",VLOOKUP(TRIM(D671),ALL_SOMIFA!$A$1:$V$2721,9,FALSE)))</f>
        <v xml:space="preserve"> </v>
      </c>
      <c r="M671" t="str">
        <f>IF(ISBLANK(VLOOKUP(TRIM(D671),ALL_SOMIFA!$A$1:$V$2721,10,FALSE)),"",IF(ISERROR(VLOOKUP(TRIM(D671),ALL_SOMIFA!$A$1:$V$2721,10,FALSE))," ",VLOOKUP(TRIM(D671),ALL_SOMIFA!$A$1:$V$2721,10,FALSE)))</f>
        <v xml:space="preserve"> </v>
      </c>
      <c r="N671" t="str">
        <f>IF(ISBLANK(VLOOKUP(TRIM(D671),ALL_SOMIFA!$A$1:$V$2721,11,FALSE)),"",IF(ISERROR(VLOOKUP(TRIM(D671),ALL_SOMIFA!$A$1:$V$2721,11,FALSE))," ",VLOOKUP(TRIM(D671),ALL_SOMIFA!$A$1:$V$2721,11,FALSE)))</f>
        <v xml:space="preserve"> </v>
      </c>
      <c r="O671" t="str">
        <f>IF(ISBLANK(VLOOKUP(TRIM(D671),ALL_SOMIFA!$A$1:$V$2721,12,FALSE)),"",IF(ISERROR(VLOOKUP(TRIM(D671),ALL_SOMIFA!$A$1:$V$2721,12,FALSE))," ",VLOOKUP(TRIM(D671),ALL_SOMIFA!$A$1:$V$2721,12,FALSE)))</f>
        <v xml:space="preserve"> </v>
      </c>
      <c r="P671" t="str">
        <f>IF(ISBLANK(VLOOKUP(TRIM(D671),ALL_SOMIFA!$A$1:$V$2721,13,FALSE)),"",IF(ISERROR(VLOOKUP(TRIM(D671),ALL_SOMIFA!$A$1:$V$2721,13,FALSE))," ",VLOOKUP(TRIM(D671),ALL_SOMIFA!$A$1:$V$2721,13,FALSE)))</f>
        <v xml:space="preserve"> </v>
      </c>
      <c r="Q671" t="str">
        <f>IF(ISBLANK(VLOOKUP(TRIM(D671),ALL_SOMIFA!$A$1:$V$2721,14,FALSE)),"",IF(ISERROR(VLOOKUP(TRIM(D671),ALL_SOMIFA!$A$1:$V$2721,14,FALSE))," ",VLOOKUP(TRIM(D671),ALL_SOMIFA!$A$1:$V$2721,14,FALSE)))</f>
        <v xml:space="preserve"> </v>
      </c>
      <c r="R671" t="str">
        <f>IF(ISBLANK(VLOOKUP(TRIM(D671),ALL_SOMIFA!$A$1:$V$2721,15,FALSE)),"",IF(ISERROR(VLOOKUP(TRIM(D671),ALL_SOMIFA!$A$1:$V$2721,15,FALSE))," ",VLOOKUP(TRIM(D671),ALL_SOMIFA!$A$1:$V$2721,15,FALSE)))</f>
        <v xml:space="preserve"> </v>
      </c>
      <c r="S671" t="str">
        <f>IF(ISBLANK(VLOOKUP(TRIM(D671),ALL_SOMIFA!$A$1:$V$2721,16,FALSE)),"",IF(ISERROR(VLOOKUP(TRIM(D671),ALL_SOMIFA!$A$1:$V$2721,16,FALSE))," ",VLOOKUP(TRIM(D671),ALL_SOMIFA!$A$1:$V$2721,16,FALSE)))</f>
        <v xml:space="preserve"> </v>
      </c>
      <c r="T671" t="str">
        <f>IF(ISBLANK(VLOOKUP(TRIM(D671),ALL_SOMIFA!$A$1:$V$2721,17,FALSE)),"",IF(ISERROR(VLOOKUP(TRIM(D671),ALL_SOMIFA!$A$1:$V$2721,17,FALSE))," ",VLOOKUP(TRIM(D671),ALL_SOMIFA!$A$1:$V$2721,17,FALSE)))</f>
        <v xml:space="preserve"> </v>
      </c>
      <c r="U671" t="str">
        <f>IF(ISBLANK(VLOOKUP(TRIM(D671),ALL_SOMIFA!$A$1:$V$2721,18,FALSE)),"",IF(ISERROR(VLOOKUP(TRIM(D671),ALL_SOMIFA!$A$1:$V$2721,18,FALSE))," ",VLOOKUP(TRIM(D671),ALL_SOMIFA!$A$1:$V$2721,18,FALSE)))</f>
        <v xml:space="preserve"> </v>
      </c>
      <c r="V671" t="str">
        <f>IF(ISBLANK(VLOOKUP(TRIM(D671),ALL_SOMIFA!$A$1:$V$2721,19,FALSE)),"",IF(ISERROR(VLOOKUP(TRIM(D671),ALL_SOMIFA!$A$1:$V$2721,19,FALSE))," ",VLOOKUP(TRIM(D671),ALL_SOMIFA!$A$1:$V$2721,19,FALSE)))</f>
        <v xml:space="preserve"> </v>
      </c>
      <c r="W671" t="str">
        <f>IF(ISBLANK(VLOOKUP(TRIM(D671),ALL_SOMIFA!$A$1:$V$2721,20,FALSE)),"",IF(ISERROR(VLOOKUP(TRIM(D671),ALL_SOMIFA!$A$1:$V$2721,20,FALSE))," ",VLOOKUP(TRIM(D671),ALL_SOMIFA!$A$1:$V$2721,20,FALSE)))</f>
        <v xml:space="preserve"> </v>
      </c>
      <c r="X671" t="str">
        <f>IF(ISBLANK(VLOOKUP(TRIM(D671),ALL_SOMIFA!$A$1:$V$2721,21,FALSE)),"",IF(ISERROR(VLOOKUP(TRIM(D671),ALL_SOMIFA!$A$1:$V$2721,21,FALSE))," ",VLOOKUP(TRIM(D671),ALL_SOMIFA!$A$1:$V$2721,21,FALSE)))</f>
        <v xml:space="preserve"> </v>
      </c>
      <c r="Y671" t="str">
        <f>IF(ISBLANK(VLOOKUP(TRIM(D671),ALL_SOMIFA!$A$1:$V$2721,22,FALSE)),"",IF(ISERROR(VLOOKUP(TRIM(D671),ALL_SOMIFA!$A$1:$V$2721,22,FALSE))," ",VLOOKUP(TRIM(D671),ALL_SOMIFA!$A$1:$V$2721,22,FALSE)))</f>
        <v xml:space="preserve"> </v>
      </c>
    </row>
    <row r="672" spans="1:79" x14ac:dyDescent="0.2">
      <c r="A672" s="18"/>
      <c r="B672" s="18"/>
      <c r="C672" s="141"/>
      <c r="D672" s="19" t="s">
        <v>1801</v>
      </c>
      <c r="E672" s="20">
        <v>35791</v>
      </c>
      <c r="F672" s="26" t="s">
        <v>150</v>
      </c>
      <c r="G672" s="30" t="s">
        <v>149</v>
      </c>
      <c r="H672" s="18" t="s">
        <v>379</v>
      </c>
      <c r="I672" s="18" t="s">
        <v>84</v>
      </c>
      <c r="J672" s="18" t="s">
        <v>382</v>
      </c>
      <c r="K672" s="26" t="s">
        <v>367</v>
      </c>
      <c r="L672" s="26" t="s">
        <v>617</v>
      </c>
      <c r="M672" s="18" t="s">
        <v>379</v>
      </c>
      <c r="N672" s="18" t="s">
        <v>118</v>
      </c>
      <c r="O672" s="18" t="s">
        <v>346</v>
      </c>
      <c r="P672" s="19" t="s">
        <v>1802</v>
      </c>
      <c r="Q672" s="19" t="s">
        <v>329</v>
      </c>
      <c r="R672" s="19" t="s">
        <v>118</v>
      </c>
      <c r="S672" s="30" t="s">
        <v>241</v>
      </c>
      <c r="T672" s="19"/>
      <c r="U672" s="19"/>
      <c r="V672" s="30"/>
      <c r="W672" s="19"/>
      <c r="X672" s="19"/>
      <c r="Y672" s="30"/>
      <c r="Z672" s="19"/>
      <c r="AA672" s="19"/>
      <c r="AB672" s="30"/>
      <c r="AC672" s="19"/>
      <c r="AD672" s="19"/>
      <c r="AE672" s="19"/>
      <c r="AF672" s="19"/>
      <c r="AG672" s="19"/>
      <c r="AH672" s="19"/>
      <c r="AI672" s="19"/>
      <c r="AJ672" s="19"/>
      <c r="AK672" s="19"/>
      <c r="AL672" s="19"/>
      <c r="AM672" s="19"/>
      <c r="AN672" s="19"/>
      <c r="AO672" s="19"/>
      <c r="AP672" s="19"/>
      <c r="AQ672" s="19"/>
      <c r="AR672" s="19"/>
      <c r="AS672" s="19"/>
      <c r="AT672" s="19"/>
      <c r="AU672" s="19"/>
      <c r="AV672" s="19"/>
      <c r="AW672" s="19"/>
      <c r="AX672" s="19"/>
      <c r="AY672" s="19"/>
      <c r="AZ672" s="19"/>
      <c r="BA672" s="19"/>
      <c r="BB672" s="19"/>
      <c r="BC672" s="19"/>
      <c r="BD672" s="19"/>
      <c r="BE672" s="19"/>
      <c r="BF672" s="19"/>
      <c r="BG672" s="19"/>
      <c r="BH672" s="19"/>
      <c r="BI672" s="19"/>
    </row>
    <row r="673" spans="1:79" x14ac:dyDescent="0.2">
      <c r="A673" s="18"/>
      <c r="B673" s="18"/>
      <c r="C673" s="141"/>
      <c r="D673" s="22" t="s">
        <v>1811</v>
      </c>
      <c r="E673" s="23">
        <v>36614</v>
      </c>
      <c r="F673" s="24" t="s">
        <v>191</v>
      </c>
      <c r="G673" s="22" t="s">
        <v>89</v>
      </c>
      <c r="H673" s="18"/>
      <c r="I673" s="18"/>
      <c r="J673" s="18"/>
      <c r="K673" t="s">
        <v>340</v>
      </c>
      <c r="L673" t="s">
        <v>341</v>
      </c>
      <c r="M673" s="18" t="s">
        <v>340</v>
      </c>
      <c r="N673" s="18" t="s">
        <v>232</v>
      </c>
      <c r="O673" s="18" t="s">
        <v>359</v>
      </c>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row>
    <row r="674" spans="1:79" x14ac:dyDescent="0.2">
      <c r="A674" s="18"/>
      <c r="B674" s="18"/>
      <c r="C674" s="141"/>
      <c r="D674" s="19"/>
      <c r="E674" s="20"/>
      <c r="F674" s="19"/>
      <c r="G674" s="19"/>
      <c r="H674" s="18"/>
      <c r="I674" s="18"/>
      <c r="J674" s="18"/>
      <c r="K674"/>
      <c r="L674"/>
      <c r="M674" s="18"/>
      <c r="N674" s="18"/>
      <c r="O674" s="18"/>
      <c r="P674" s="19"/>
      <c r="Q674" s="19"/>
      <c r="R674" s="19"/>
      <c r="S674" s="19"/>
      <c r="T674" s="19"/>
      <c r="U674" s="19"/>
      <c r="V674" s="19"/>
      <c r="W674" s="19"/>
      <c r="X674" s="19"/>
      <c r="Y674" s="19"/>
      <c r="Z674" s="19"/>
      <c r="AA674" s="19"/>
      <c r="AB674" s="19"/>
      <c r="AC674" s="19"/>
      <c r="AD674" s="19"/>
      <c r="AE674" s="19"/>
      <c r="AF674" s="19"/>
      <c r="AG674" s="19"/>
      <c r="AH674" s="19"/>
      <c r="AI674" s="19"/>
      <c r="AJ674" s="19"/>
      <c r="AK674" s="19"/>
      <c r="AL674" s="19"/>
      <c r="AM674" s="19"/>
      <c r="AN674" s="19"/>
      <c r="AO674" s="19"/>
      <c r="AP674" s="19"/>
      <c r="AQ674" s="19"/>
      <c r="AR674" s="19"/>
      <c r="AS674" s="19"/>
      <c r="AT674" s="19"/>
      <c r="AU674" s="19"/>
      <c r="AV674" s="19"/>
      <c r="AW674" s="19"/>
      <c r="AX674" s="19"/>
      <c r="AY674" s="19"/>
      <c r="AZ674" s="19"/>
      <c r="BA674" s="19"/>
      <c r="BB674" s="19"/>
      <c r="BC674" s="19"/>
      <c r="BD674" s="19"/>
      <c r="BE674" s="19"/>
      <c r="BF674" s="19"/>
      <c r="BG674" s="19"/>
      <c r="BH674" s="19"/>
      <c r="BI674" s="19"/>
    </row>
    <row r="675" spans="1:79" x14ac:dyDescent="0.2">
      <c r="A675" t="s">
        <v>386</v>
      </c>
      <c r="B675" t="s">
        <v>330</v>
      </c>
      <c r="C675" s="141" t="s">
        <v>393</v>
      </c>
      <c r="D675" t="s">
        <v>1812</v>
      </c>
      <c r="E675" s="40">
        <v>37529</v>
      </c>
      <c r="F675" t="s">
        <v>1813</v>
      </c>
      <c r="G675" s="19" t="s">
        <v>1814</v>
      </c>
      <c r="H675" t="s">
        <v>386</v>
      </c>
      <c r="I675" t="s">
        <v>479</v>
      </c>
      <c r="J675" s="18" t="s">
        <v>141</v>
      </c>
      <c r="K675" t="s">
        <v>1815</v>
      </c>
      <c r="L675" t="str">
        <f>IF(ISBLANK(VLOOKUP(TRIM(D675),ALL_SOMIFA!$A$1:$V$2721,9,FALSE)),"",IF(ISERROR(VLOOKUP(TRIM(D675),ALL_SOMIFA!$A$1:$V$2721,9,FALSE))," ",VLOOKUP(TRIM(D675),ALL_SOMIFA!$A$1:$V$2721,9,FALSE)))</f>
        <v xml:space="preserve"> </v>
      </c>
      <c r="M675" t="str">
        <f>IF(ISBLANK(VLOOKUP(TRIM(D675),ALL_SOMIFA!$A$1:$V$2721,10,FALSE)),"",IF(ISERROR(VLOOKUP(TRIM(D675),ALL_SOMIFA!$A$1:$V$2721,10,FALSE))," ",VLOOKUP(TRIM(D675),ALL_SOMIFA!$A$1:$V$2721,10,FALSE)))</f>
        <v xml:space="preserve"> </v>
      </c>
      <c r="N675" t="str">
        <f>IF(ISBLANK(VLOOKUP(TRIM(D675),ALL_SOMIFA!$A$1:$V$2721,11,FALSE)),"",IF(ISERROR(VLOOKUP(TRIM(D675),ALL_SOMIFA!$A$1:$V$2721,11,FALSE))," ",VLOOKUP(TRIM(D675),ALL_SOMIFA!$A$1:$V$2721,11,FALSE)))</f>
        <v xml:space="preserve"> </v>
      </c>
      <c r="O675" t="str">
        <f>IF(ISBLANK(VLOOKUP(TRIM(D675),ALL_SOMIFA!$A$1:$V$2721,12,FALSE)),"",IF(ISERROR(VLOOKUP(TRIM(D675),ALL_SOMIFA!$A$1:$V$2721,12,FALSE))," ",VLOOKUP(TRIM(D675),ALL_SOMIFA!$A$1:$V$2721,12,FALSE)))</f>
        <v xml:space="preserve"> </v>
      </c>
      <c r="P675" t="str">
        <f>IF(ISBLANK(VLOOKUP(TRIM(D675),ALL_SOMIFA!$A$1:$V$2721,13,FALSE)),"",IF(ISERROR(VLOOKUP(TRIM(D675),ALL_SOMIFA!$A$1:$V$2721,13,FALSE))," ",VLOOKUP(TRIM(D675),ALL_SOMIFA!$A$1:$V$2721,13,FALSE)))</f>
        <v xml:space="preserve"> </v>
      </c>
      <c r="Q675" t="str">
        <f>IF(ISBLANK(VLOOKUP(TRIM(D675),ALL_SOMIFA!$A$1:$V$2721,14,FALSE)),"",IF(ISERROR(VLOOKUP(TRIM(D675),ALL_SOMIFA!$A$1:$V$2721,14,FALSE))," ",VLOOKUP(TRIM(D675),ALL_SOMIFA!$A$1:$V$2721,14,FALSE)))</f>
        <v xml:space="preserve"> </v>
      </c>
      <c r="R675" t="str">
        <f>IF(ISBLANK(VLOOKUP(TRIM(D675),ALL_SOMIFA!$A$1:$V$2721,15,FALSE)),"",IF(ISERROR(VLOOKUP(TRIM(D675),ALL_SOMIFA!$A$1:$V$2721,15,FALSE))," ",VLOOKUP(TRIM(D675),ALL_SOMIFA!$A$1:$V$2721,15,FALSE)))</f>
        <v xml:space="preserve"> </v>
      </c>
      <c r="S675" t="str">
        <f>IF(ISBLANK(VLOOKUP(TRIM(D675),ALL_SOMIFA!$A$1:$V$2721,16,FALSE)),"",IF(ISERROR(VLOOKUP(TRIM(D675),ALL_SOMIFA!$A$1:$V$2721,16,FALSE))," ",VLOOKUP(TRIM(D675),ALL_SOMIFA!$A$1:$V$2721,16,FALSE)))</f>
        <v xml:space="preserve"> </v>
      </c>
      <c r="T675" t="str">
        <f>IF(ISBLANK(VLOOKUP(TRIM(D675),ALL_SOMIFA!$A$1:$V$2721,17,FALSE)),"",IF(ISERROR(VLOOKUP(TRIM(D675),ALL_SOMIFA!$A$1:$V$2721,17,FALSE))," ",VLOOKUP(TRIM(D675),ALL_SOMIFA!$A$1:$V$2721,17,FALSE)))</f>
        <v xml:space="preserve"> </v>
      </c>
      <c r="U675" t="str">
        <f>IF(ISBLANK(VLOOKUP(TRIM(D675),ALL_SOMIFA!$A$1:$V$2721,18,FALSE)),"",IF(ISERROR(VLOOKUP(TRIM(D675),ALL_SOMIFA!$A$1:$V$2721,18,FALSE))," ",VLOOKUP(TRIM(D675),ALL_SOMIFA!$A$1:$V$2721,18,FALSE)))</f>
        <v xml:space="preserve"> </v>
      </c>
      <c r="V675" t="str">
        <f>IF(ISBLANK(VLOOKUP(TRIM(D675),ALL_SOMIFA!$A$1:$V$2721,19,FALSE)),"",IF(ISERROR(VLOOKUP(TRIM(D675),ALL_SOMIFA!$A$1:$V$2721,19,FALSE))," ",VLOOKUP(TRIM(D675),ALL_SOMIFA!$A$1:$V$2721,19,FALSE)))</f>
        <v xml:space="preserve"> </v>
      </c>
      <c r="W675" t="str">
        <f>IF(ISBLANK(VLOOKUP(TRIM(D675),ALL_SOMIFA!$A$1:$V$2721,20,FALSE)),"",IF(ISERROR(VLOOKUP(TRIM(D675),ALL_SOMIFA!$A$1:$V$2721,20,FALSE))," ",VLOOKUP(TRIM(D675),ALL_SOMIFA!$A$1:$V$2721,20,FALSE)))</f>
        <v xml:space="preserve"> </v>
      </c>
      <c r="X675" t="str">
        <f>IF(ISBLANK(VLOOKUP(TRIM(D675),ALL_SOMIFA!$A$1:$V$2721,21,FALSE)),"",IF(ISERROR(VLOOKUP(TRIM(D675),ALL_SOMIFA!$A$1:$V$2721,21,FALSE))," ",VLOOKUP(TRIM(D675),ALL_SOMIFA!$A$1:$V$2721,21,FALSE)))</f>
        <v xml:space="preserve"> </v>
      </c>
      <c r="Y675" t="str">
        <f>IF(ISBLANK(VLOOKUP(TRIM(D675),ALL_SOMIFA!$A$1:$V$2721,22,FALSE)),"",IF(ISERROR(VLOOKUP(TRIM(D675),ALL_SOMIFA!$A$1:$V$2721,22,FALSE))," ",VLOOKUP(TRIM(D675),ALL_SOMIFA!$A$1:$V$2721,22,FALSE)))</f>
        <v xml:space="preserve"> </v>
      </c>
    </row>
    <row r="676" spans="1:79" x14ac:dyDescent="0.2">
      <c r="A676" s="34" t="s">
        <v>386</v>
      </c>
      <c r="B676" s="34" t="s">
        <v>583</v>
      </c>
      <c r="C676" s="141" t="s">
        <v>393</v>
      </c>
      <c r="D676" s="26" t="s">
        <v>1828</v>
      </c>
      <c r="E676" s="20">
        <v>36220</v>
      </c>
      <c r="F676" s="26" t="s">
        <v>1829</v>
      </c>
      <c r="G676" s="26" t="s">
        <v>1830</v>
      </c>
      <c r="H676" s="34" t="s">
        <v>397</v>
      </c>
      <c r="I676" s="34" t="s">
        <v>368</v>
      </c>
      <c r="J676" s="18" t="s">
        <v>412</v>
      </c>
      <c r="K676" s="26" t="s">
        <v>409</v>
      </c>
      <c r="L676" s="26" t="s">
        <v>398</v>
      </c>
      <c r="M676" s="34" t="s">
        <v>386</v>
      </c>
      <c r="N676" s="34" t="s">
        <v>185</v>
      </c>
      <c r="O676" s="34" t="s">
        <v>164</v>
      </c>
      <c r="P676" s="19" t="s">
        <v>141</v>
      </c>
      <c r="Q676" s="27"/>
      <c r="R676" s="27"/>
      <c r="S676" s="27"/>
      <c r="T676" s="29"/>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row>
    <row r="677" spans="1:79" x14ac:dyDescent="0.2">
      <c r="A677" t="s">
        <v>384</v>
      </c>
      <c r="B677" t="s">
        <v>215</v>
      </c>
      <c r="C677" s="141" t="s">
        <v>410</v>
      </c>
      <c r="D677" t="s">
        <v>1819</v>
      </c>
      <c r="E677" s="40">
        <v>37741</v>
      </c>
      <c r="F677" t="s">
        <v>1820</v>
      </c>
      <c r="G677" s="19" t="s">
        <v>295</v>
      </c>
      <c r="H677" t="s">
        <v>409</v>
      </c>
      <c r="I677" t="s">
        <v>220</v>
      </c>
      <c r="J677" s="18" t="s">
        <v>406</v>
      </c>
      <c r="K677" t="str">
        <f>IF(ISBLANK(VLOOKUP(TRIM(D677),ALL_SOMIFA!$A$1:$V$2721,8,FALSE)),"",IF(ISERROR(VLOOKUP(TRIM(D677),ALL_SOMIFA!$A$1:$V$2721,8,FALSE))," ",VLOOKUP(TRIM(D677),ALL_SOMIFA!$A$1:$V$2721,8,FALSE)))</f>
        <v xml:space="preserve"> </v>
      </c>
      <c r="L677" t="str">
        <f>IF(ISBLANK(VLOOKUP(TRIM(D677),ALL_SOMIFA!$A$1:$V$2721,9,FALSE)),"",IF(ISERROR(VLOOKUP(TRIM(D677),ALL_SOMIFA!$A$1:$V$2721,9,FALSE))," ",VLOOKUP(TRIM(D677),ALL_SOMIFA!$A$1:$V$2721,9,FALSE)))</f>
        <v xml:space="preserve"> </v>
      </c>
      <c r="M677" t="str">
        <f>IF(ISBLANK(VLOOKUP(TRIM(D677),ALL_SOMIFA!$A$1:$V$2721,10,FALSE)),"",IF(ISERROR(VLOOKUP(TRIM(D677),ALL_SOMIFA!$A$1:$V$2721,10,FALSE))," ",VLOOKUP(TRIM(D677),ALL_SOMIFA!$A$1:$V$2721,10,FALSE)))</f>
        <v xml:space="preserve"> </v>
      </c>
      <c r="N677" t="str">
        <f>IF(ISBLANK(VLOOKUP(TRIM(D677),ALL_SOMIFA!$A$1:$V$2721,11,FALSE)),"",IF(ISERROR(VLOOKUP(TRIM(D677),ALL_SOMIFA!$A$1:$V$2721,11,FALSE))," ",VLOOKUP(TRIM(D677),ALL_SOMIFA!$A$1:$V$2721,11,FALSE)))</f>
        <v xml:space="preserve"> </v>
      </c>
      <c r="O677" t="str">
        <f>IF(ISBLANK(VLOOKUP(TRIM(D677),ALL_SOMIFA!$A$1:$V$2721,12,FALSE)),"",IF(ISERROR(VLOOKUP(TRIM(D677),ALL_SOMIFA!$A$1:$V$2721,12,FALSE))," ",VLOOKUP(TRIM(D677),ALL_SOMIFA!$A$1:$V$2721,12,FALSE)))</f>
        <v xml:space="preserve"> </v>
      </c>
      <c r="P677" t="str">
        <f>IF(ISBLANK(VLOOKUP(TRIM(D677),ALL_SOMIFA!$A$1:$V$2721,13,FALSE)),"",IF(ISERROR(VLOOKUP(TRIM(D677),ALL_SOMIFA!$A$1:$V$2721,13,FALSE))," ",VLOOKUP(TRIM(D677),ALL_SOMIFA!$A$1:$V$2721,13,FALSE)))</f>
        <v xml:space="preserve"> </v>
      </c>
      <c r="Q677" t="str">
        <f>IF(ISBLANK(VLOOKUP(TRIM(D677),ALL_SOMIFA!$A$1:$V$2721,14,FALSE)),"",IF(ISERROR(VLOOKUP(TRIM(D677),ALL_SOMIFA!$A$1:$V$2721,14,FALSE))," ",VLOOKUP(TRIM(D677),ALL_SOMIFA!$A$1:$V$2721,14,FALSE)))</f>
        <v xml:space="preserve"> </v>
      </c>
      <c r="R677" t="str">
        <f>IF(ISBLANK(VLOOKUP(TRIM(D677),ALL_SOMIFA!$A$1:$V$2721,15,FALSE)),"",IF(ISERROR(VLOOKUP(TRIM(D677),ALL_SOMIFA!$A$1:$V$2721,15,FALSE))," ",VLOOKUP(TRIM(D677),ALL_SOMIFA!$A$1:$V$2721,15,FALSE)))</f>
        <v xml:space="preserve"> </v>
      </c>
      <c r="S677" t="str">
        <f>IF(ISBLANK(VLOOKUP(TRIM(D677),ALL_SOMIFA!$A$1:$V$2721,16,FALSE)),"",IF(ISERROR(VLOOKUP(TRIM(D677),ALL_SOMIFA!$A$1:$V$2721,16,FALSE))," ",VLOOKUP(TRIM(D677),ALL_SOMIFA!$A$1:$V$2721,16,FALSE)))</f>
        <v xml:space="preserve"> </v>
      </c>
      <c r="T677" t="str">
        <f>IF(ISBLANK(VLOOKUP(TRIM(D677),ALL_SOMIFA!$A$1:$V$2721,17,FALSE)),"",IF(ISERROR(VLOOKUP(TRIM(D677),ALL_SOMIFA!$A$1:$V$2721,17,FALSE))," ",VLOOKUP(TRIM(D677),ALL_SOMIFA!$A$1:$V$2721,17,FALSE)))</f>
        <v xml:space="preserve"> </v>
      </c>
      <c r="U677" t="str">
        <f>IF(ISBLANK(VLOOKUP(TRIM(D677),ALL_SOMIFA!$A$1:$V$2721,18,FALSE)),"",IF(ISERROR(VLOOKUP(TRIM(D677),ALL_SOMIFA!$A$1:$V$2721,18,FALSE))," ",VLOOKUP(TRIM(D677),ALL_SOMIFA!$A$1:$V$2721,18,FALSE)))</f>
        <v xml:space="preserve"> </v>
      </c>
      <c r="V677" t="str">
        <f>IF(ISBLANK(VLOOKUP(TRIM(D677),ALL_SOMIFA!$A$1:$V$2721,19,FALSE)),"",IF(ISERROR(VLOOKUP(TRIM(D677),ALL_SOMIFA!$A$1:$V$2721,19,FALSE))," ",VLOOKUP(TRIM(D677),ALL_SOMIFA!$A$1:$V$2721,19,FALSE)))</f>
        <v xml:space="preserve"> </v>
      </c>
      <c r="W677" t="str">
        <f>IF(ISBLANK(VLOOKUP(TRIM(D677),ALL_SOMIFA!$A$1:$V$2721,20,FALSE)),"",IF(ISERROR(VLOOKUP(TRIM(D677),ALL_SOMIFA!$A$1:$V$2721,20,FALSE))," ",VLOOKUP(TRIM(D677),ALL_SOMIFA!$A$1:$V$2721,20,FALSE)))</f>
        <v xml:space="preserve"> </v>
      </c>
      <c r="X677" t="str">
        <f>IF(ISBLANK(VLOOKUP(TRIM(D677),ALL_SOMIFA!$A$1:$V$2721,21,FALSE)),"",IF(ISERROR(VLOOKUP(TRIM(D677),ALL_SOMIFA!$A$1:$V$2721,21,FALSE))," ",VLOOKUP(TRIM(D677),ALL_SOMIFA!$A$1:$V$2721,21,FALSE)))</f>
        <v xml:space="preserve"> </v>
      </c>
      <c r="Y677" t="str">
        <f>IF(ISBLANK(VLOOKUP(TRIM(D677),ALL_SOMIFA!$A$1:$V$2721,22,FALSE)),"",IF(ISERROR(VLOOKUP(TRIM(D677),ALL_SOMIFA!$A$1:$V$2721,22,FALSE))," ",VLOOKUP(TRIM(D677),ALL_SOMIFA!$A$1:$V$2721,22,FALSE)))</f>
        <v xml:space="preserve"> </v>
      </c>
    </row>
    <row r="678" spans="1:79" x14ac:dyDescent="0.2">
      <c r="A678" t="s">
        <v>399</v>
      </c>
      <c r="B678" t="s">
        <v>134</v>
      </c>
      <c r="C678" s="141" t="s">
        <v>141</v>
      </c>
      <c r="D678" t="s">
        <v>1816</v>
      </c>
      <c r="E678" s="40">
        <v>36802</v>
      </c>
      <c r="F678" t="s">
        <v>1817</v>
      </c>
      <c r="G678" s="19" t="s">
        <v>295</v>
      </c>
      <c r="H678" t="s">
        <v>402</v>
      </c>
      <c r="I678" t="s">
        <v>138</v>
      </c>
      <c r="J678" s="18" t="s">
        <v>141</v>
      </c>
      <c r="K678" t="str">
        <f>IF(ISBLANK(VLOOKUP(TRIM(D678),ALL_SOMIFA!$A$1:$V$2721,8,FALSE)),"",IF(ISERROR(VLOOKUP(TRIM(D678),ALL_SOMIFA!$A$1:$V$2721,8,FALSE))," ",VLOOKUP(TRIM(D678),ALL_SOMIFA!$A$1:$V$2721,8,FALSE)))</f>
        <v xml:space="preserve"> </v>
      </c>
      <c r="L678" t="str">
        <f>IF(ISBLANK(VLOOKUP(TRIM(D678),ALL_SOMIFA!$A$1:$V$2721,9,FALSE)),"",IF(ISERROR(VLOOKUP(TRIM(D678),ALL_SOMIFA!$A$1:$V$2721,9,FALSE))," ",VLOOKUP(TRIM(D678),ALL_SOMIFA!$A$1:$V$2721,9,FALSE)))</f>
        <v xml:space="preserve"> </v>
      </c>
      <c r="M678" t="str">
        <f>IF(ISBLANK(VLOOKUP(TRIM(D678),ALL_SOMIFA!$A$1:$V$2721,10,FALSE)),"",IF(ISERROR(VLOOKUP(TRIM(D678),ALL_SOMIFA!$A$1:$V$2721,10,FALSE))," ",VLOOKUP(TRIM(D678),ALL_SOMIFA!$A$1:$V$2721,10,FALSE)))</f>
        <v xml:space="preserve"> </v>
      </c>
      <c r="N678" t="str">
        <f>IF(ISBLANK(VLOOKUP(TRIM(D678),ALL_SOMIFA!$A$1:$V$2721,11,FALSE)),"",IF(ISERROR(VLOOKUP(TRIM(D678),ALL_SOMIFA!$A$1:$V$2721,11,FALSE))," ",VLOOKUP(TRIM(D678),ALL_SOMIFA!$A$1:$V$2721,11,FALSE)))</f>
        <v xml:space="preserve"> </v>
      </c>
      <c r="O678" t="str">
        <f>IF(ISBLANK(VLOOKUP(TRIM(D678),ALL_SOMIFA!$A$1:$V$2721,12,FALSE)),"",IF(ISERROR(VLOOKUP(TRIM(D678),ALL_SOMIFA!$A$1:$V$2721,12,FALSE))," ",VLOOKUP(TRIM(D678),ALL_SOMIFA!$A$1:$V$2721,12,FALSE)))</f>
        <v xml:space="preserve"> </v>
      </c>
      <c r="P678" t="str">
        <f>IF(ISBLANK(VLOOKUP(TRIM(D678),ALL_SOMIFA!$A$1:$V$2721,13,FALSE)),"",IF(ISERROR(VLOOKUP(TRIM(D678),ALL_SOMIFA!$A$1:$V$2721,13,FALSE))," ",VLOOKUP(TRIM(D678),ALL_SOMIFA!$A$1:$V$2721,13,FALSE)))</f>
        <v xml:space="preserve"> </v>
      </c>
      <c r="Q678" t="str">
        <f>IF(ISBLANK(VLOOKUP(TRIM(D678),ALL_SOMIFA!$A$1:$V$2721,14,FALSE)),"",IF(ISERROR(VLOOKUP(TRIM(D678),ALL_SOMIFA!$A$1:$V$2721,14,FALSE))," ",VLOOKUP(TRIM(D678),ALL_SOMIFA!$A$1:$V$2721,14,FALSE)))</f>
        <v xml:space="preserve"> </v>
      </c>
      <c r="R678" t="str">
        <f>IF(ISBLANK(VLOOKUP(TRIM(D678),ALL_SOMIFA!$A$1:$V$2721,15,FALSE)),"",IF(ISERROR(VLOOKUP(TRIM(D678),ALL_SOMIFA!$A$1:$V$2721,15,FALSE))," ",VLOOKUP(TRIM(D678),ALL_SOMIFA!$A$1:$V$2721,15,FALSE)))</f>
        <v xml:space="preserve"> </v>
      </c>
      <c r="S678" t="str">
        <f>IF(ISBLANK(VLOOKUP(TRIM(D678),ALL_SOMIFA!$A$1:$V$2721,16,FALSE)),"",IF(ISERROR(VLOOKUP(TRIM(D678),ALL_SOMIFA!$A$1:$V$2721,16,FALSE))," ",VLOOKUP(TRIM(D678),ALL_SOMIFA!$A$1:$V$2721,16,FALSE)))</f>
        <v xml:space="preserve"> </v>
      </c>
      <c r="T678" t="str">
        <f>IF(ISBLANK(VLOOKUP(TRIM(D678),ALL_SOMIFA!$A$1:$V$2721,17,FALSE)),"",IF(ISERROR(VLOOKUP(TRIM(D678),ALL_SOMIFA!$A$1:$V$2721,17,FALSE))," ",VLOOKUP(TRIM(D678),ALL_SOMIFA!$A$1:$V$2721,17,FALSE)))</f>
        <v xml:space="preserve"> </v>
      </c>
      <c r="U678" t="str">
        <f>IF(ISBLANK(VLOOKUP(TRIM(D678),ALL_SOMIFA!$A$1:$V$2721,18,FALSE)),"",IF(ISERROR(VLOOKUP(TRIM(D678),ALL_SOMIFA!$A$1:$V$2721,18,FALSE))," ",VLOOKUP(TRIM(D678),ALL_SOMIFA!$A$1:$V$2721,18,FALSE)))</f>
        <v xml:space="preserve"> </v>
      </c>
      <c r="V678" t="str">
        <f>IF(ISBLANK(VLOOKUP(TRIM(D678),ALL_SOMIFA!$A$1:$V$2721,19,FALSE)),"",IF(ISERROR(VLOOKUP(TRIM(D678),ALL_SOMIFA!$A$1:$V$2721,19,FALSE))," ",VLOOKUP(TRIM(D678),ALL_SOMIFA!$A$1:$V$2721,19,FALSE)))</f>
        <v xml:space="preserve"> </v>
      </c>
      <c r="W678" t="str">
        <f>IF(ISBLANK(VLOOKUP(TRIM(D678),ALL_SOMIFA!$A$1:$V$2721,20,FALSE)),"",IF(ISERROR(VLOOKUP(TRIM(D678),ALL_SOMIFA!$A$1:$V$2721,20,FALSE))," ",VLOOKUP(TRIM(D678),ALL_SOMIFA!$A$1:$V$2721,20,FALSE)))</f>
        <v xml:space="preserve"> </v>
      </c>
      <c r="X678" t="str">
        <f>IF(ISBLANK(VLOOKUP(TRIM(D678),ALL_SOMIFA!$A$1:$V$2721,21,FALSE)),"",IF(ISERROR(VLOOKUP(TRIM(D678),ALL_SOMIFA!$A$1:$V$2721,21,FALSE))," ",VLOOKUP(TRIM(D678),ALL_SOMIFA!$A$1:$V$2721,21,FALSE)))</f>
        <v xml:space="preserve"> </v>
      </c>
      <c r="Y678" t="str">
        <f>IF(ISBLANK(VLOOKUP(TRIM(D678),ALL_SOMIFA!$A$1:$V$2721,22,FALSE)),"",IF(ISERROR(VLOOKUP(TRIM(D678),ALL_SOMIFA!$A$1:$V$2721,22,FALSE))," ",VLOOKUP(TRIM(D678),ALL_SOMIFA!$A$1:$V$2721,22,FALSE)))</f>
        <v xml:space="preserve"> </v>
      </c>
    </row>
    <row r="679" spans="1:79" ht="12.75" customHeight="1" x14ac:dyDescent="0.2">
      <c r="A679" s="18" t="s">
        <v>397</v>
      </c>
      <c r="B679" s="18" t="s">
        <v>396</v>
      </c>
      <c r="C679" s="141" t="s">
        <v>412</v>
      </c>
      <c r="D679" s="19" t="s">
        <v>1827</v>
      </c>
      <c r="E679" s="20">
        <v>35203</v>
      </c>
      <c r="F679" s="19" t="s">
        <v>136</v>
      </c>
      <c r="G679" s="19" t="s">
        <v>802</v>
      </c>
      <c r="H679" s="18" t="s">
        <v>397</v>
      </c>
      <c r="I679" s="18" t="s">
        <v>429</v>
      </c>
      <c r="J679" s="18" t="s">
        <v>412</v>
      </c>
      <c r="K679" s="26" t="s">
        <v>397</v>
      </c>
      <c r="L679" s="26" t="s">
        <v>433</v>
      </c>
      <c r="M679" s="18" t="s">
        <v>409</v>
      </c>
      <c r="N679" s="18" t="s">
        <v>432</v>
      </c>
      <c r="O679" s="18" t="s">
        <v>398</v>
      </c>
      <c r="P679" s="19" t="s">
        <v>433</v>
      </c>
      <c r="Q679" s="19" t="s">
        <v>421</v>
      </c>
      <c r="R679" s="19" t="s">
        <v>429</v>
      </c>
      <c r="S679" s="19" t="s">
        <v>411</v>
      </c>
      <c r="T679" s="19" t="s">
        <v>397</v>
      </c>
      <c r="U679" s="19" t="s">
        <v>432</v>
      </c>
      <c r="V679" s="19" t="s">
        <v>398</v>
      </c>
      <c r="W679" s="19"/>
      <c r="X679" s="19"/>
      <c r="Y679" s="19"/>
      <c r="Z679" s="19"/>
      <c r="AA679" s="19"/>
      <c r="AB679" s="19"/>
      <c r="AC679" s="19"/>
      <c r="AD679" s="19"/>
      <c r="AE679" s="19"/>
      <c r="AF679" s="19"/>
      <c r="AG679" s="19"/>
      <c r="AH679" s="19"/>
      <c r="AI679" s="19"/>
      <c r="AJ679" s="19"/>
      <c r="AK679" s="19"/>
      <c r="AL679" s="19"/>
      <c r="AM679" s="19"/>
      <c r="AN679" s="19"/>
      <c r="AO679" s="19"/>
      <c r="AP679" s="19"/>
      <c r="AQ679" s="19"/>
      <c r="AR679" s="19"/>
      <c r="AS679" s="19"/>
      <c r="AT679" s="19"/>
      <c r="AU679" s="19"/>
      <c r="AV679" s="19"/>
      <c r="AW679" s="19"/>
      <c r="AX679" s="19"/>
      <c r="AY679" s="19"/>
      <c r="AZ679" s="19"/>
      <c r="BA679" s="19"/>
      <c r="BB679" s="19"/>
      <c r="BC679" s="19"/>
      <c r="BD679" s="19"/>
      <c r="BE679" s="19"/>
      <c r="BF679" s="19"/>
      <c r="BG679" s="19"/>
      <c r="BH679" s="19"/>
      <c r="BI679" s="19"/>
      <c r="BJ679" s="25"/>
      <c r="BK679" s="25"/>
      <c r="BL679" s="25"/>
      <c r="BM679" s="25"/>
      <c r="BN679" s="25"/>
      <c r="BO679" s="25"/>
      <c r="BP679" s="25"/>
      <c r="BQ679" s="25"/>
      <c r="BR679" s="25"/>
      <c r="BS679" s="25"/>
      <c r="BT679" s="25"/>
      <c r="BU679" s="25"/>
      <c r="BV679" s="25"/>
      <c r="BW679" s="25"/>
      <c r="BX679" s="25"/>
      <c r="BY679" s="25"/>
      <c r="BZ679" s="25"/>
      <c r="CA679" s="25"/>
    </row>
    <row r="680" spans="1:79" x14ac:dyDescent="0.2">
      <c r="A680" s="18" t="s">
        <v>397</v>
      </c>
      <c r="B680" s="18" t="s">
        <v>177</v>
      </c>
      <c r="C680" s="141" t="s">
        <v>412</v>
      </c>
      <c r="D680" s="19" t="s">
        <v>1832</v>
      </c>
      <c r="E680" s="20">
        <v>34976</v>
      </c>
      <c r="F680" s="19" t="s">
        <v>1833</v>
      </c>
      <c r="G680" s="19" t="s">
        <v>405</v>
      </c>
      <c r="H680" s="18" t="s">
        <v>189</v>
      </c>
      <c r="I680" s="18"/>
      <c r="J680" s="18"/>
      <c r="K680" t="s">
        <v>397</v>
      </c>
      <c r="L680" t="s">
        <v>831</v>
      </c>
      <c r="M680" s="18" t="s">
        <v>421</v>
      </c>
      <c r="N680" s="18" t="s">
        <v>93</v>
      </c>
      <c r="O680" s="18" t="s">
        <v>389</v>
      </c>
      <c r="P680" s="19" t="s">
        <v>412</v>
      </c>
      <c r="Q680" s="19" t="s">
        <v>1834</v>
      </c>
      <c r="R680" s="19" t="s">
        <v>612</v>
      </c>
      <c r="S680" s="19" t="s">
        <v>1423</v>
      </c>
      <c r="T680" s="19" t="s">
        <v>409</v>
      </c>
      <c r="U680" s="19" t="s">
        <v>275</v>
      </c>
      <c r="V680" s="19" t="s">
        <v>406</v>
      </c>
      <c r="W680" s="19" t="s">
        <v>1835</v>
      </c>
      <c r="X680" s="19" t="s">
        <v>556</v>
      </c>
      <c r="Y680" s="19" t="s">
        <v>629</v>
      </c>
      <c r="Z680" s="19" t="s">
        <v>1836</v>
      </c>
      <c r="AA680" s="19" t="s">
        <v>556</v>
      </c>
      <c r="AB680" s="19" t="s">
        <v>398</v>
      </c>
      <c r="AC680" s="19"/>
      <c r="AD680" s="19"/>
      <c r="AE680" s="19"/>
      <c r="AF680" s="19">
        <v>0</v>
      </c>
      <c r="AG680" s="19">
        <v>0</v>
      </c>
      <c r="AH680" s="19">
        <v>0</v>
      </c>
      <c r="AI680" s="19">
        <v>0</v>
      </c>
      <c r="AJ680" s="19">
        <v>0</v>
      </c>
      <c r="AK680" s="19">
        <v>0</v>
      </c>
      <c r="AL680" s="19">
        <v>0</v>
      </c>
      <c r="AM680" s="19">
        <v>0</v>
      </c>
      <c r="AN680" s="19">
        <v>0</v>
      </c>
      <c r="AO680" s="19">
        <v>0</v>
      </c>
      <c r="AP680" s="19">
        <v>0</v>
      </c>
      <c r="AQ680" s="19">
        <v>0</v>
      </c>
      <c r="AR680" s="19">
        <v>0</v>
      </c>
      <c r="AS680" s="19">
        <v>0</v>
      </c>
      <c r="AT680" s="19">
        <v>0</v>
      </c>
      <c r="AU680" s="19">
        <v>0</v>
      </c>
      <c r="AV680" s="19">
        <v>0</v>
      </c>
      <c r="AW680" s="19">
        <v>0</v>
      </c>
      <c r="AX680" s="19"/>
      <c r="AY680" s="19"/>
      <c r="AZ680" s="19"/>
      <c r="BA680" s="19"/>
      <c r="BB680" s="19"/>
      <c r="BC680" s="19"/>
      <c r="BD680" s="19"/>
      <c r="BE680" s="19"/>
      <c r="BF680" s="19"/>
      <c r="BG680" s="19"/>
      <c r="BH680" s="19"/>
      <c r="BI680" s="19"/>
    </row>
    <row r="681" spans="1:79" x14ac:dyDescent="0.2">
      <c r="A681" s="18" t="s">
        <v>397</v>
      </c>
      <c r="B681" s="18" t="s">
        <v>242</v>
      </c>
      <c r="C681" s="141" t="s">
        <v>398</v>
      </c>
      <c r="D681" s="19" t="s">
        <v>1824</v>
      </c>
      <c r="E681" s="20">
        <v>35316</v>
      </c>
      <c r="F681" s="19" t="s">
        <v>301</v>
      </c>
      <c r="G681" s="19" t="s">
        <v>1825</v>
      </c>
      <c r="H681" s="18" t="s">
        <v>397</v>
      </c>
      <c r="I681" s="18" t="s">
        <v>250</v>
      </c>
      <c r="J681" s="18" t="s">
        <v>412</v>
      </c>
      <c r="K681" s="26" t="s">
        <v>384</v>
      </c>
      <c r="L681" s="26" t="s">
        <v>385</v>
      </c>
      <c r="M681" s="18" t="s">
        <v>384</v>
      </c>
      <c r="N681" s="18" t="s">
        <v>252</v>
      </c>
      <c r="O681" s="18" t="s">
        <v>629</v>
      </c>
      <c r="P681" s="19" t="s">
        <v>833</v>
      </c>
      <c r="Q681" s="19" t="s">
        <v>384</v>
      </c>
      <c r="R681" s="19" t="s">
        <v>479</v>
      </c>
      <c r="S681" s="19" t="s">
        <v>1826</v>
      </c>
      <c r="T681" s="19" t="s">
        <v>384</v>
      </c>
      <c r="U681" s="19" t="s">
        <v>330</v>
      </c>
      <c r="V681" s="19" t="s">
        <v>622</v>
      </c>
      <c r="W681" s="19" t="s">
        <v>384</v>
      </c>
      <c r="X681" s="19" t="s">
        <v>330</v>
      </c>
      <c r="Y681" s="19" t="s">
        <v>629</v>
      </c>
      <c r="Z681" s="19" t="s">
        <v>384</v>
      </c>
      <c r="AA681" s="19" t="s">
        <v>330</v>
      </c>
      <c r="AB681" s="19" t="s">
        <v>629</v>
      </c>
      <c r="AC681" s="19"/>
      <c r="AD681" s="19"/>
      <c r="AE681" s="19"/>
      <c r="AF681" s="19">
        <v>0</v>
      </c>
      <c r="AG681" s="19">
        <v>0</v>
      </c>
      <c r="AH681" s="19">
        <v>0</v>
      </c>
      <c r="AI681" s="19"/>
      <c r="AJ681" s="19"/>
      <c r="AK681" s="19"/>
      <c r="AL681" s="19"/>
      <c r="AM681" s="19"/>
      <c r="AN681" s="19"/>
      <c r="AO681" s="19">
        <v>0</v>
      </c>
      <c r="AP681" s="19">
        <v>0</v>
      </c>
      <c r="AQ681" s="19">
        <v>0</v>
      </c>
      <c r="AR681" s="19">
        <v>0</v>
      </c>
      <c r="AS681" s="19">
        <v>0</v>
      </c>
      <c r="AT681" s="19">
        <v>0</v>
      </c>
      <c r="AU681" s="19">
        <v>0</v>
      </c>
      <c r="AV681" s="19">
        <v>0</v>
      </c>
      <c r="AW681" s="19">
        <v>0</v>
      </c>
      <c r="AX681" s="19"/>
      <c r="AY681" s="19"/>
      <c r="AZ681" s="19"/>
      <c r="BA681" s="19"/>
      <c r="BB681" s="19"/>
      <c r="BC681" s="19"/>
      <c r="BD681" s="19"/>
      <c r="BE681" s="19"/>
      <c r="BF681" s="19"/>
      <c r="BG681" s="19"/>
      <c r="BH681" s="19"/>
      <c r="BI681" s="19"/>
    </row>
    <row r="682" spans="1:79" x14ac:dyDescent="0.2">
      <c r="A682" s="18" t="s">
        <v>397</v>
      </c>
      <c r="B682" s="18" t="s">
        <v>306</v>
      </c>
      <c r="C682" s="141" t="s">
        <v>398</v>
      </c>
      <c r="D682" s="22" t="s">
        <v>1831</v>
      </c>
      <c r="E682" s="23">
        <v>36168</v>
      </c>
      <c r="F682" s="24" t="s">
        <v>416</v>
      </c>
      <c r="G682" s="22" t="s">
        <v>338</v>
      </c>
      <c r="H682" s="18" t="s">
        <v>397</v>
      </c>
      <c r="I682" s="18" t="s">
        <v>246</v>
      </c>
      <c r="J682" s="18" t="s">
        <v>412</v>
      </c>
      <c r="K682" s="26" t="s">
        <v>421</v>
      </c>
      <c r="L682" s="26" t="s">
        <v>398</v>
      </c>
      <c r="M682" s="18" t="s">
        <v>397</v>
      </c>
      <c r="N682" s="18" t="s">
        <v>242</v>
      </c>
      <c r="O682" s="18" t="s">
        <v>398</v>
      </c>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row>
    <row r="683" spans="1:79" s="25" customFormat="1" x14ac:dyDescent="0.2">
      <c r="A683" s="33"/>
      <c r="B683" s="33"/>
      <c r="C683" s="141"/>
      <c r="D683" t="s">
        <v>1818</v>
      </c>
      <c r="E683" s="40">
        <v>32548</v>
      </c>
      <c r="F683" t="s">
        <v>1573</v>
      </c>
      <c r="G683" s="100" t="s">
        <v>719</v>
      </c>
      <c r="H683" s="33" t="s">
        <v>421</v>
      </c>
      <c r="I683" s="33" t="s">
        <v>549</v>
      </c>
      <c r="J683" s="18" t="s">
        <v>433</v>
      </c>
      <c r="K683" t="str">
        <f>IF(ISBLANK(VLOOKUP(TRIM(D683),ALL_SOMIFA!$A$1:$V$2721,8,FALSE)),"",IF(ISERROR(VLOOKUP(TRIM(D683),ALL_SOMIFA!$A$1:$V$2721,8,FALSE))," ",VLOOKUP(TRIM(D683),ALL_SOMIFA!$A$1:$V$2721,8,FALSE)))</f>
        <v xml:space="preserve"> </v>
      </c>
      <c r="L683" t="str">
        <f>IF(ISBLANK(VLOOKUP(TRIM(D683),ALL_SOMIFA!$A$1:$V$2721,9,FALSE)),"",IF(ISERROR(VLOOKUP(TRIM(D683),ALL_SOMIFA!$A$1:$V$2721,9,FALSE))," ",VLOOKUP(TRIM(D683),ALL_SOMIFA!$A$1:$V$2721,9,FALSE)))</f>
        <v xml:space="preserve"> </v>
      </c>
      <c r="M683" s="33" t="str">
        <f>IF(ISBLANK(VLOOKUP(TRIM(D683),ALL_SOMIFA!$A$1:$V$2721,10,FALSE)),"",IF(ISERROR(VLOOKUP(TRIM(D683),ALL_SOMIFA!$A$1:$V$2721,10,FALSE))," ",VLOOKUP(TRIM(D683),ALL_SOMIFA!$A$1:$V$2721,10,FALSE)))</f>
        <v xml:space="preserve"> </v>
      </c>
      <c r="N683" s="33" t="str">
        <f>IF(ISBLANK(VLOOKUP(TRIM(D683),ALL_SOMIFA!$A$1:$V$2721,11,FALSE)),"",IF(ISERROR(VLOOKUP(TRIM(D683),ALL_SOMIFA!$A$1:$V$2721,11,FALSE))," ",VLOOKUP(TRIM(D683),ALL_SOMIFA!$A$1:$V$2721,11,FALSE)))</f>
        <v xml:space="preserve"> </v>
      </c>
      <c r="O683" s="33" t="str">
        <f>IF(ISBLANK(VLOOKUP(TRIM(D683),ALL_SOMIFA!$A$1:$V$2721,12,FALSE)),"",IF(ISERROR(VLOOKUP(TRIM(D683),ALL_SOMIFA!$A$1:$V$2721,12,FALSE))," ",VLOOKUP(TRIM(D683),ALL_SOMIFA!$A$1:$V$2721,12,FALSE)))</f>
        <v xml:space="preserve"> </v>
      </c>
      <c r="P683" t="str">
        <f>IF(ISBLANK(VLOOKUP(TRIM(D683),ALL_SOMIFA!$A$1:$V$2721,13,FALSE)),"",IF(ISERROR(VLOOKUP(TRIM(D683),ALL_SOMIFA!$A$1:$V$2721,13,FALSE))," ",VLOOKUP(TRIM(D683),ALL_SOMIFA!$A$1:$V$2721,13,FALSE)))</f>
        <v xml:space="preserve"> </v>
      </c>
      <c r="Q683" t="str">
        <f>IF(ISBLANK(VLOOKUP(TRIM(D683),ALL_SOMIFA!$A$1:$V$2721,14,FALSE)),"",IF(ISERROR(VLOOKUP(TRIM(D683),ALL_SOMIFA!$A$1:$V$2721,14,FALSE))," ",VLOOKUP(TRIM(D683),ALL_SOMIFA!$A$1:$V$2721,14,FALSE)))</f>
        <v xml:space="preserve"> </v>
      </c>
      <c r="R683" t="str">
        <f>IF(ISBLANK(VLOOKUP(TRIM(D683),ALL_SOMIFA!$A$1:$V$2721,15,FALSE)),"",IF(ISERROR(VLOOKUP(TRIM(D683),ALL_SOMIFA!$A$1:$V$2721,15,FALSE))," ",VLOOKUP(TRIM(D683),ALL_SOMIFA!$A$1:$V$2721,15,FALSE)))</f>
        <v xml:space="preserve"> </v>
      </c>
      <c r="S683" t="str">
        <f>IF(ISBLANK(VLOOKUP(TRIM(D683),ALL_SOMIFA!$A$1:$V$2721,16,FALSE)),"",IF(ISERROR(VLOOKUP(TRIM(D683),ALL_SOMIFA!$A$1:$V$2721,16,FALSE))," ",VLOOKUP(TRIM(D683),ALL_SOMIFA!$A$1:$V$2721,16,FALSE)))</f>
        <v xml:space="preserve"> </v>
      </c>
      <c r="T683" t="str">
        <f>IF(ISBLANK(VLOOKUP(TRIM(D683),ALL_SOMIFA!$A$1:$V$2721,17,FALSE)),"",IF(ISERROR(VLOOKUP(TRIM(D683),ALL_SOMIFA!$A$1:$V$2721,17,FALSE))," ",VLOOKUP(TRIM(D683),ALL_SOMIFA!$A$1:$V$2721,17,FALSE)))</f>
        <v xml:space="preserve"> </v>
      </c>
      <c r="U683" t="str">
        <f>IF(ISBLANK(VLOOKUP(TRIM(D683),ALL_SOMIFA!$A$1:$V$2721,18,FALSE)),"",IF(ISERROR(VLOOKUP(TRIM(D683),ALL_SOMIFA!$A$1:$V$2721,18,FALSE))," ",VLOOKUP(TRIM(D683),ALL_SOMIFA!$A$1:$V$2721,18,FALSE)))</f>
        <v xml:space="preserve"> </v>
      </c>
      <c r="V683" t="str">
        <f>IF(ISBLANK(VLOOKUP(TRIM(D683),ALL_SOMIFA!$A$1:$V$2721,19,FALSE)),"",IF(ISERROR(VLOOKUP(TRIM(D683),ALL_SOMIFA!$A$1:$V$2721,19,FALSE))," ",VLOOKUP(TRIM(D683),ALL_SOMIFA!$A$1:$V$2721,19,FALSE)))</f>
        <v xml:space="preserve"> </v>
      </c>
      <c r="W683" t="str">
        <f>IF(ISBLANK(VLOOKUP(TRIM(D683),ALL_SOMIFA!$A$1:$V$2721,20,FALSE)),"",IF(ISERROR(VLOOKUP(TRIM(D683),ALL_SOMIFA!$A$1:$V$2721,20,FALSE))," ",VLOOKUP(TRIM(D683),ALL_SOMIFA!$A$1:$V$2721,20,FALSE)))</f>
        <v xml:space="preserve"> </v>
      </c>
      <c r="X683" t="str">
        <f>IF(ISBLANK(VLOOKUP(TRIM(D683),ALL_SOMIFA!$A$1:$V$2721,21,FALSE)),"",IF(ISERROR(VLOOKUP(TRIM(D683),ALL_SOMIFA!$A$1:$V$2721,21,FALSE))," ",VLOOKUP(TRIM(D683),ALL_SOMIFA!$A$1:$V$2721,21,FALSE)))</f>
        <v xml:space="preserve"> </v>
      </c>
      <c r="Y683" t="str">
        <f>IF(ISBLANK(VLOOKUP(TRIM(D683),ALL_SOMIFA!$A$1:$V$2721,22,FALSE)),"",IF(ISERROR(VLOOKUP(TRIM(D683),ALL_SOMIFA!$A$1:$V$2721,22,FALSE))," ",VLOOKUP(TRIM(D683),ALL_SOMIFA!$A$1:$V$2721,22,FALSE)))</f>
        <v xml:space="preserve"> </v>
      </c>
      <c r="Z683"/>
      <c r="AA683"/>
      <c r="AB683"/>
      <c r="AC683"/>
      <c r="AD683"/>
      <c r="AE683"/>
      <c r="AF683"/>
      <c r="AG683"/>
      <c r="AH683"/>
      <c r="AI683"/>
      <c r="AJ683"/>
      <c r="AK683"/>
      <c r="AL683"/>
      <c r="AM683"/>
      <c r="AN683"/>
      <c r="AO683"/>
      <c r="AP683"/>
      <c r="AQ683"/>
      <c r="AR683"/>
      <c r="AS683"/>
      <c r="AT683"/>
      <c r="AU683"/>
      <c r="AV683"/>
      <c r="AW683"/>
      <c r="AX683"/>
      <c r="AY683"/>
      <c r="AZ683"/>
      <c r="BA683"/>
      <c r="BB683"/>
      <c r="BC683"/>
      <c r="BD683"/>
      <c r="BE683"/>
      <c r="BF683"/>
      <c r="BG683"/>
      <c r="BH683"/>
      <c r="BI683"/>
      <c r="BJ683"/>
      <c r="BK683"/>
      <c r="BL683"/>
      <c r="BM683"/>
      <c r="BN683"/>
      <c r="BO683"/>
      <c r="BP683"/>
      <c r="BQ683"/>
      <c r="BR683"/>
      <c r="BS683"/>
      <c r="BT683"/>
      <c r="BU683"/>
      <c r="BV683"/>
      <c r="BW683"/>
      <c r="BX683"/>
      <c r="BY683"/>
      <c r="BZ683"/>
      <c r="CA683"/>
    </row>
    <row r="684" spans="1:79" x14ac:dyDescent="0.2">
      <c r="A684" s="31"/>
      <c r="B684" s="32"/>
      <c r="C684" s="141"/>
      <c r="D684" s="19" t="s">
        <v>1821</v>
      </c>
      <c r="E684" s="27">
        <v>37349</v>
      </c>
      <c r="F684" s="28" t="s">
        <v>114</v>
      </c>
      <c r="G684" s="28" t="s">
        <v>98</v>
      </c>
      <c r="H684" s="31" t="s">
        <v>402</v>
      </c>
      <c r="I684" s="32" t="s">
        <v>285</v>
      </c>
      <c r="J684" s="18" t="s">
        <v>141</v>
      </c>
      <c r="K684" s="26" t="s">
        <v>397</v>
      </c>
      <c r="L684" s="26" t="s">
        <v>141</v>
      </c>
      <c r="M684" s="33"/>
      <c r="N684" s="33"/>
      <c r="O684" s="33"/>
    </row>
    <row r="685" spans="1:79" s="25" customFormat="1" x14ac:dyDescent="0.2">
      <c r="A685" s="18"/>
      <c r="B685" s="18"/>
      <c r="C685" s="141"/>
      <c r="D685" s="19" t="s">
        <v>1822</v>
      </c>
      <c r="E685" s="20">
        <v>34862</v>
      </c>
      <c r="F685" s="19" t="s">
        <v>391</v>
      </c>
      <c r="G685" s="19" t="s">
        <v>516</v>
      </c>
      <c r="H685" s="18" t="s">
        <v>399</v>
      </c>
      <c r="I685" s="18" t="s">
        <v>154</v>
      </c>
      <c r="J685" s="18" t="s">
        <v>141</v>
      </c>
      <c r="K685" s="26" t="s">
        <v>402</v>
      </c>
      <c r="L685" s="26" t="s">
        <v>398</v>
      </c>
      <c r="M685" s="18" t="s">
        <v>386</v>
      </c>
      <c r="N685" s="18" t="s">
        <v>177</v>
      </c>
      <c r="O685" s="18" t="s">
        <v>164</v>
      </c>
      <c r="P685" s="19" t="s">
        <v>141</v>
      </c>
      <c r="Q685" s="19" t="s">
        <v>402</v>
      </c>
      <c r="R685" s="19" t="s">
        <v>140</v>
      </c>
      <c r="S685" s="19" t="s">
        <v>394</v>
      </c>
      <c r="T685" s="19" t="s">
        <v>402</v>
      </c>
      <c r="U685" s="19" t="s">
        <v>140</v>
      </c>
      <c r="V685" s="19" t="s">
        <v>393</v>
      </c>
      <c r="W685" s="19" t="s">
        <v>402</v>
      </c>
      <c r="X685" s="19" t="s">
        <v>140</v>
      </c>
      <c r="Y685" s="19" t="s">
        <v>393</v>
      </c>
      <c r="Z685" s="19">
        <v>0</v>
      </c>
      <c r="AA685" s="19">
        <v>0</v>
      </c>
      <c r="AB685" s="19">
        <v>0</v>
      </c>
      <c r="AC685" s="19"/>
      <c r="AD685" s="19"/>
      <c r="AE685" s="19"/>
      <c r="AF685" s="19">
        <v>0</v>
      </c>
      <c r="AG685" s="19">
        <v>0</v>
      </c>
      <c r="AH685" s="19">
        <v>0</v>
      </c>
      <c r="AI685" s="19"/>
      <c r="AJ685" s="19"/>
      <c r="AK685" s="19"/>
      <c r="AL685" s="19"/>
      <c r="AM685" s="19"/>
      <c r="AN685" s="19"/>
      <c r="AO685" s="19">
        <v>0</v>
      </c>
      <c r="AP685" s="19">
        <v>0</v>
      </c>
      <c r="AQ685" s="19">
        <v>0</v>
      </c>
      <c r="AR685" s="19">
        <v>0</v>
      </c>
      <c r="AS685" s="19">
        <v>0</v>
      </c>
      <c r="AT685" s="19">
        <v>0</v>
      </c>
      <c r="AU685" s="19">
        <v>0</v>
      </c>
      <c r="AV685" s="19">
        <v>0</v>
      </c>
      <c r="AW685" s="19">
        <v>0</v>
      </c>
      <c r="AX685" s="19"/>
      <c r="AY685" s="19"/>
      <c r="AZ685" s="19"/>
      <c r="BA685" s="19"/>
      <c r="BB685" s="19"/>
      <c r="BC685" s="19"/>
      <c r="BD685" s="19"/>
      <c r="BE685" s="19"/>
      <c r="BF685" s="19"/>
      <c r="BG685" s="19"/>
      <c r="BH685" s="19"/>
      <c r="BI685" s="19"/>
      <c r="BY685"/>
      <c r="BZ685"/>
      <c r="CA685"/>
    </row>
    <row r="686" spans="1:79" x14ac:dyDescent="0.2">
      <c r="A686" s="18"/>
      <c r="B686" s="18"/>
      <c r="C686" s="141"/>
      <c r="D686" s="26" t="s">
        <v>1823</v>
      </c>
      <c r="E686" s="27">
        <v>34902</v>
      </c>
      <c r="F686" s="26" t="s">
        <v>391</v>
      </c>
      <c r="G686" s="26" t="s">
        <v>122</v>
      </c>
      <c r="H686" s="18" t="s">
        <v>397</v>
      </c>
      <c r="I686" s="18" t="s">
        <v>327</v>
      </c>
      <c r="J686" s="18" t="s">
        <v>388</v>
      </c>
      <c r="K686" s="26" t="s">
        <v>384</v>
      </c>
      <c r="L686" s="26" t="s">
        <v>433</v>
      </c>
      <c r="M686" s="18" t="s">
        <v>409</v>
      </c>
      <c r="N686" s="18" t="s">
        <v>215</v>
      </c>
      <c r="O686" s="18" t="s">
        <v>412</v>
      </c>
      <c r="P686" s="26" t="s">
        <v>412</v>
      </c>
      <c r="Q686" s="27"/>
      <c r="R686" s="27"/>
      <c r="S686" s="27"/>
      <c r="T686" s="27"/>
      <c r="U686" s="29"/>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row>
    <row r="687" spans="1:79" s="25" customFormat="1" x14ac:dyDescent="0.2">
      <c r="A687" s="18"/>
      <c r="B687" s="18"/>
      <c r="C687" s="141"/>
      <c r="D687" s="19" t="s">
        <v>1837</v>
      </c>
      <c r="E687" s="20">
        <v>35149</v>
      </c>
      <c r="F687" s="19" t="s">
        <v>391</v>
      </c>
      <c r="G687" s="19" t="s">
        <v>591</v>
      </c>
      <c r="H687" s="18"/>
      <c r="I687" s="18"/>
      <c r="J687" s="18"/>
      <c r="K687" t="s">
        <v>189</v>
      </c>
      <c r="M687" s="18" t="s">
        <v>189</v>
      </c>
      <c r="N687" s="18"/>
      <c r="O687" s="18"/>
      <c r="P687" s="19" t="s">
        <v>141</v>
      </c>
      <c r="Q687" s="19" t="s">
        <v>386</v>
      </c>
      <c r="R687" s="19" t="s">
        <v>213</v>
      </c>
      <c r="S687" s="19" t="s">
        <v>394</v>
      </c>
      <c r="T687" s="19" t="s">
        <v>402</v>
      </c>
      <c r="U687" s="19" t="s">
        <v>207</v>
      </c>
      <c r="V687" s="19" t="s">
        <v>141</v>
      </c>
      <c r="W687" s="19"/>
      <c r="X687" s="19"/>
      <c r="Y687" s="19"/>
      <c r="Z687" s="19"/>
      <c r="AA687" s="19"/>
      <c r="AB687" s="19"/>
      <c r="AC687" s="19"/>
      <c r="AD687" s="19"/>
      <c r="AE687" s="19"/>
      <c r="AF687" s="19"/>
      <c r="AG687" s="19"/>
      <c r="AH687" s="19"/>
      <c r="AI687" s="19"/>
      <c r="AJ687" s="19"/>
      <c r="AK687" s="19"/>
      <c r="AL687" s="19"/>
      <c r="AM687" s="19"/>
      <c r="AN687" s="19"/>
      <c r="AO687" s="19"/>
      <c r="AP687" s="19"/>
      <c r="AQ687" s="19"/>
      <c r="AR687" s="19"/>
      <c r="AS687" s="19"/>
      <c r="AT687" s="19"/>
      <c r="AU687" s="19"/>
      <c r="AV687" s="19"/>
      <c r="AW687" s="19"/>
      <c r="AX687" s="19"/>
      <c r="AY687" s="19"/>
      <c r="AZ687" s="19"/>
      <c r="BA687" s="19"/>
      <c r="BB687" s="19"/>
      <c r="BC687" s="19"/>
      <c r="BD687" s="19"/>
      <c r="BE687" s="19"/>
      <c r="BF687" s="19"/>
      <c r="BG687" s="19"/>
      <c r="BH687" s="19"/>
      <c r="BI687" s="19"/>
    </row>
    <row r="688" spans="1:79" s="25" customFormat="1" x14ac:dyDescent="0.2">
      <c r="A688" s="18"/>
      <c r="B688" s="18"/>
      <c r="C688" s="141"/>
      <c r="D688" s="19"/>
      <c r="E688" s="20"/>
      <c r="F688" s="19"/>
      <c r="G688" s="19"/>
      <c r="H688" s="18"/>
      <c r="I688" s="18"/>
      <c r="J688" s="18"/>
      <c r="K688"/>
      <c r="M688" s="18"/>
      <c r="N688" s="18"/>
      <c r="O688" s="18"/>
      <c r="P688" s="19"/>
      <c r="Q688" s="19"/>
      <c r="R688" s="19"/>
      <c r="S688" s="19"/>
      <c r="T688" s="19"/>
      <c r="U688" s="19"/>
      <c r="V688" s="19"/>
      <c r="W688" s="19"/>
      <c r="X688" s="19"/>
      <c r="Y688" s="19"/>
      <c r="Z688" s="19"/>
      <c r="AA688" s="19"/>
      <c r="AB688" s="19"/>
      <c r="AC688" s="19"/>
      <c r="AD688" s="19"/>
      <c r="AE688" s="19"/>
      <c r="AF688" s="19"/>
      <c r="AG688" s="19"/>
      <c r="AH688" s="19"/>
      <c r="AI688" s="19"/>
      <c r="AJ688" s="19"/>
      <c r="AK688" s="19"/>
      <c r="AL688" s="19"/>
      <c r="AM688" s="19"/>
      <c r="AN688" s="19"/>
      <c r="AO688" s="19"/>
      <c r="AP688" s="19"/>
      <c r="AQ688" s="19"/>
      <c r="AR688" s="19"/>
      <c r="AS688" s="19"/>
      <c r="AT688" s="19"/>
      <c r="AU688" s="19"/>
      <c r="AV688" s="19"/>
      <c r="AW688" s="19"/>
      <c r="AX688" s="19"/>
      <c r="AY688" s="19"/>
      <c r="AZ688" s="19"/>
      <c r="BA688" s="19"/>
      <c r="BB688" s="19"/>
      <c r="BC688" s="19"/>
      <c r="BD688" s="19"/>
      <c r="BE688" s="19"/>
      <c r="BF688" s="19"/>
      <c r="BG688" s="19"/>
      <c r="BH688" s="19"/>
      <c r="BI688" s="19"/>
    </row>
    <row r="689" spans="1:61" x14ac:dyDescent="0.2">
      <c r="A689" t="s">
        <v>184</v>
      </c>
      <c r="B689" t="s">
        <v>118</v>
      </c>
      <c r="C689" s="141"/>
      <c r="D689" t="s">
        <v>1838</v>
      </c>
      <c r="E689" s="40">
        <v>35247</v>
      </c>
      <c r="F689" t="s">
        <v>482</v>
      </c>
      <c r="G689" s="19" t="s">
        <v>621</v>
      </c>
      <c r="H689" t="s">
        <v>981</v>
      </c>
      <c r="I689" t="s">
        <v>123</v>
      </c>
      <c r="J689" s="18"/>
      <c r="K689" t="str">
        <f>IF(ISBLANK(VLOOKUP(TRIM(D689),ALL_SOMIFA!$A$1:$V$2721,8,FALSE)),"",IF(ISERROR(VLOOKUP(TRIM(D689),ALL_SOMIFA!$A$1:$V$2721,8,FALSE))," ",VLOOKUP(TRIM(D689),ALL_SOMIFA!$A$1:$V$2721,8,FALSE)))</f>
        <v xml:space="preserve"> </v>
      </c>
      <c r="L689" t="str">
        <f>IF(ISBLANK(VLOOKUP(TRIM(D689),ALL_SOMIFA!$A$1:$V$2721,9,FALSE)),"",IF(ISERROR(VLOOKUP(TRIM(D689),ALL_SOMIFA!$A$1:$V$2721,9,FALSE))," ",VLOOKUP(TRIM(D689),ALL_SOMIFA!$A$1:$V$2721,9,FALSE)))</f>
        <v xml:space="preserve"> </v>
      </c>
      <c r="M689" t="str">
        <f>IF(ISBLANK(VLOOKUP(TRIM(D689),ALL_SOMIFA!$A$1:$V$2721,10,FALSE)),"",IF(ISERROR(VLOOKUP(TRIM(D689),ALL_SOMIFA!$A$1:$V$2721,10,FALSE))," ",VLOOKUP(TRIM(D689),ALL_SOMIFA!$A$1:$V$2721,10,FALSE)))</f>
        <v xml:space="preserve"> </v>
      </c>
      <c r="N689" t="str">
        <f>IF(ISBLANK(VLOOKUP(TRIM(D689),ALL_SOMIFA!$A$1:$V$2721,11,FALSE)),"",IF(ISERROR(VLOOKUP(TRIM(D689),ALL_SOMIFA!$A$1:$V$2721,11,FALSE))," ",VLOOKUP(TRIM(D689),ALL_SOMIFA!$A$1:$V$2721,11,FALSE)))</f>
        <v xml:space="preserve"> </v>
      </c>
      <c r="O689" t="str">
        <f>IF(ISBLANK(VLOOKUP(TRIM(D689),ALL_SOMIFA!$A$1:$V$2721,12,FALSE)),"",IF(ISERROR(VLOOKUP(TRIM(D689),ALL_SOMIFA!$A$1:$V$2721,12,FALSE))," ",VLOOKUP(TRIM(D689),ALL_SOMIFA!$A$1:$V$2721,12,FALSE)))</f>
        <v xml:space="preserve"> </v>
      </c>
      <c r="P689" t="str">
        <f>IF(ISBLANK(VLOOKUP(TRIM(D689),ALL_SOMIFA!$A$1:$V$2721,13,FALSE)),"",IF(ISERROR(VLOOKUP(TRIM(D689),ALL_SOMIFA!$A$1:$V$2721,13,FALSE))," ",VLOOKUP(TRIM(D689),ALL_SOMIFA!$A$1:$V$2721,13,FALSE)))</f>
        <v xml:space="preserve"> </v>
      </c>
      <c r="Q689" t="str">
        <f>IF(ISBLANK(VLOOKUP(TRIM(D689),ALL_SOMIFA!$A$1:$V$2721,14,FALSE)),"",IF(ISERROR(VLOOKUP(TRIM(D689),ALL_SOMIFA!$A$1:$V$2721,14,FALSE))," ",VLOOKUP(TRIM(D689),ALL_SOMIFA!$A$1:$V$2721,14,FALSE)))</f>
        <v xml:space="preserve"> </v>
      </c>
      <c r="R689" t="str">
        <f>IF(ISBLANK(VLOOKUP(TRIM(D689),ALL_SOMIFA!$A$1:$V$2721,15,FALSE)),"",IF(ISERROR(VLOOKUP(TRIM(D689),ALL_SOMIFA!$A$1:$V$2721,15,FALSE))," ",VLOOKUP(TRIM(D689),ALL_SOMIFA!$A$1:$V$2721,15,FALSE)))</f>
        <v xml:space="preserve"> </v>
      </c>
      <c r="S689" t="str">
        <f>IF(ISBLANK(VLOOKUP(TRIM(D689),ALL_SOMIFA!$A$1:$V$2721,16,FALSE)),"",IF(ISERROR(VLOOKUP(TRIM(D689),ALL_SOMIFA!$A$1:$V$2721,16,FALSE))," ",VLOOKUP(TRIM(D689),ALL_SOMIFA!$A$1:$V$2721,16,FALSE)))</f>
        <v xml:space="preserve"> </v>
      </c>
      <c r="T689" t="str">
        <f>IF(ISBLANK(VLOOKUP(TRIM(D689),ALL_SOMIFA!$A$1:$V$2721,17,FALSE)),"",IF(ISERROR(VLOOKUP(TRIM(D689),ALL_SOMIFA!$A$1:$V$2721,17,FALSE))," ",VLOOKUP(TRIM(D689),ALL_SOMIFA!$A$1:$V$2721,17,FALSE)))</f>
        <v xml:space="preserve"> </v>
      </c>
      <c r="U689" t="str">
        <f>IF(ISBLANK(VLOOKUP(TRIM(D689),ALL_SOMIFA!$A$1:$V$2721,18,FALSE)),"",IF(ISERROR(VLOOKUP(TRIM(D689),ALL_SOMIFA!$A$1:$V$2721,18,FALSE))," ",VLOOKUP(TRIM(D689),ALL_SOMIFA!$A$1:$V$2721,18,FALSE)))</f>
        <v xml:space="preserve"> </v>
      </c>
      <c r="V689" t="str">
        <f>IF(ISBLANK(VLOOKUP(TRIM(D689),ALL_SOMIFA!$A$1:$V$2721,19,FALSE)),"",IF(ISERROR(VLOOKUP(TRIM(D689),ALL_SOMIFA!$A$1:$V$2721,19,FALSE))," ",VLOOKUP(TRIM(D689),ALL_SOMIFA!$A$1:$V$2721,19,FALSE)))</f>
        <v xml:space="preserve"> </v>
      </c>
      <c r="W689" t="str">
        <f>IF(ISBLANK(VLOOKUP(TRIM(D689),ALL_SOMIFA!$A$1:$V$2721,20,FALSE)),"",IF(ISERROR(VLOOKUP(TRIM(D689),ALL_SOMIFA!$A$1:$V$2721,20,FALSE))," ",VLOOKUP(TRIM(D689),ALL_SOMIFA!$A$1:$V$2721,20,FALSE)))</f>
        <v xml:space="preserve"> </v>
      </c>
      <c r="X689" t="str">
        <f>IF(ISBLANK(VLOOKUP(TRIM(D689),ALL_SOMIFA!$A$1:$V$2721,21,FALSE)),"",IF(ISERROR(VLOOKUP(TRIM(D689),ALL_SOMIFA!$A$1:$V$2721,21,FALSE))," ",VLOOKUP(TRIM(D689),ALL_SOMIFA!$A$1:$V$2721,21,FALSE)))</f>
        <v xml:space="preserve"> </v>
      </c>
      <c r="Y689" t="str">
        <f>IF(ISBLANK(VLOOKUP(TRIM(D689),ALL_SOMIFA!$A$1:$V$2721,22,FALSE)),"",IF(ISERROR(VLOOKUP(TRIM(D689),ALL_SOMIFA!$A$1:$V$2721,22,FALSE))," ",VLOOKUP(TRIM(D689),ALL_SOMIFA!$A$1:$V$2721,22,FALSE)))</f>
        <v xml:space="preserve"> </v>
      </c>
    </row>
    <row r="690" spans="1:61" x14ac:dyDescent="0.2">
      <c r="A690" s="18" t="s">
        <v>442</v>
      </c>
      <c r="B690" s="18" t="s">
        <v>105</v>
      </c>
      <c r="C690" s="141"/>
      <c r="D690" s="19" t="s">
        <v>1756</v>
      </c>
      <c r="E690" s="20">
        <v>34792</v>
      </c>
      <c r="F690" s="19" t="s">
        <v>706</v>
      </c>
      <c r="G690" s="19" t="s">
        <v>585</v>
      </c>
      <c r="H690" s="18"/>
      <c r="I690" s="18"/>
      <c r="J690" s="18"/>
      <c r="K690" t="s">
        <v>1757</v>
      </c>
      <c r="M690" s="18" t="s">
        <v>502</v>
      </c>
      <c r="N690" s="18" t="s">
        <v>227</v>
      </c>
      <c r="O690" s="18"/>
      <c r="P690" s="19"/>
      <c r="Q690" s="19" t="s">
        <v>1724</v>
      </c>
      <c r="R690" s="19" t="s">
        <v>118</v>
      </c>
      <c r="S690" s="19" t="s">
        <v>86</v>
      </c>
      <c r="T690" s="19" t="s">
        <v>1758</v>
      </c>
      <c r="U690" s="19" t="s">
        <v>118</v>
      </c>
      <c r="V690" s="19" t="s">
        <v>398</v>
      </c>
      <c r="W690" s="19" t="s">
        <v>442</v>
      </c>
      <c r="X690" s="19" t="s">
        <v>118</v>
      </c>
      <c r="Y690" s="19">
        <v>0</v>
      </c>
      <c r="Z690" s="19" t="s">
        <v>1759</v>
      </c>
      <c r="AA690" s="19" t="s">
        <v>118</v>
      </c>
      <c r="AB690" s="19" t="s">
        <v>398</v>
      </c>
      <c r="AC690" s="19"/>
      <c r="AD690" s="19"/>
      <c r="AE690" s="19"/>
      <c r="AF690" s="19">
        <v>0</v>
      </c>
      <c r="AG690" s="19">
        <v>0</v>
      </c>
      <c r="AH690" s="19">
        <v>0</v>
      </c>
      <c r="AI690" s="19">
        <v>0</v>
      </c>
      <c r="AJ690" s="19">
        <v>0</v>
      </c>
      <c r="AK690" s="19">
        <v>0</v>
      </c>
      <c r="AL690" s="19">
        <v>0</v>
      </c>
      <c r="AM690" s="19">
        <v>0</v>
      </c>
      <c r="AN690" s="19">
        <v>0</v>
      </c>
      <c r="AO690" s="19">
        <v>0</v>
      </c>
      <c r="AP690" s="19">
        <v>0</v>
      </c>
      <c r="AQ690" s="19">
        <v>0</v>
      </c>
      <c r="AR690" s="19">
        <v>0</v>
      </c>
      <c r="AS690" s="19">
        <v>0</v>
      </c>
      <c r="AT690" s="19">
        <v>0</v>
      </c>
      <c r="AU690" s="19">
        <v>0</v>
      </c>
      <c r="AV690" s="19">
        <v>0</v>
      </c>
      <c r="AW690" s="19">
        <v>0</v>
      </c>
      <c r="AX690" s="19"/>
      <c r="AY690" s="19"/>
      <c r="AZ690" s="19"/>
      <c r="BA690" s="19"/>
      <c r="BB690" s="19"/>
      <c r="BC690" s="19"/>
      <c r="BD690" s="19"/>
      <c r="BE690" s="19"/>
      <c r="BF690" s="19"/>
      <c r="BG690" s="19"/>
      <c r="BH690" s="19"/>
      <c r="BI690" s="19"/>
    </row>
    <row r="691" spans="1:61" x14ac:dyDescent="0.2">
      <c r="A691" t="s">
        <v>450</v>
      </c>
      <c r="B691" t="s">
        <v>118</v>
      </c>
      <c r="C691" s="141"/>
      <c r="D691" t="s">
        <v>1842</v>
      </c>
      <c r="E691" s="40">
        <v>36220</v>
      </c>
      <c r="F691" t="s">
        <v>477</v>
      </c>
      <c r="G691" s="19" t="s">
        <v>144</v>
      </c>
      <c r="H691" t="s">
        <v>453</v>
      </c>
      <c r="I691" t="s">
        <v>123</v>
      </c>
      <c r="J691" s="18"/>
      <c r="K691" t="str">
        <f>IF(ISBLANK(VLOOKUP(TRIM(D691),ALL_SOMIFA!$A$1:$V$2721,8,FALSE)),"",IF(ISERROR(VLOOKUP(TRIM(D691),ALL_SOMIFA!$A$1:$V$2721,8,FALSE))," ",VLOOKUP(TRIM(D691),ALL_SOMIFA!$A$1:$V$2721,8,FALSE)))</f>
        <v xml:space="preserve"> </v>
      </c>
      <c r="L691" t="str">
        <f>IF(ISBLANK(VLOOKUP(TRIM(D691),ALL_SOMIFA!$A$1:$V$2721,9,FALSE)),"",IF(ISERROR(VLOOKUP(TRIM(D691),ALL_SOMIFA!$A$1:$V$2721,9,FALSE))," ",VLOOKUP(TRIM(D691),ALL_SOMIFA!$A$1:$V$2721,9,FALSE)))</f>
        <v xml:space="preserve"> </v>
      </c>
      <c r="M691" t="str">
        <f>IF(ISBLANK(VLOOKUP(TRIM(D691),ALL_SOMIFA!$A$1:$V$2721,10,FALSE)),"",IF(ISERROR(VLOOKUP(TRIM(D691),ALL_SOMIFA!$A$1:$V$2721,10,FALSE))," ",VLOOKUP(TRIM(D691),ALL_SOMIFA!$A$1:$V$2721,10,FALSE)))</f>
        <v xml:space="preserve"> </v>
      </c>
      <c r="N691" t="str">
        <f>IF(ISBLANK(VLOOKUP(TRIM(D691),ALL_SOMIFA!$A$1:$V$2721,11,FALSE)),"",IF(ISERROR(VLOOKUP(TRIM(D691),ALL_SOMIFA!$A$1:$V$2721,11,FALSE))," ",VLOOKUP(TRIM(D691),ALL_SOMIFA!$A$1:$V$2721,11,FALSE)))</f>
        <v xml:space="preserve"> </v>
      </c>
      <c r="O691" t="str">
        <f>IF(ISBLANK(VLOOKUP(TRIM(D691),ALL_SOMIFA!$A$1:$V$2721,12,FALSE)),"",IF(ISERROR(VLOOKUP(TRIM(D691),ALL_SOMIFA!$A$1:$V$2721,12,FALSE))," ",VLOOKUP(TRIM(D691),ALL_SOMIFA!$A$1:$V$2721,12,FALSE)))</f>
        <v xml:space="preserve"> </v>
      </c>
      <c r="P691" t="str">
        <f>IF(ISBLANK(VLOOKUP(TRIM(D691),ALL_SOMIFA!$A$1:$V$2721,13,FALSE)),"",IF(ISERROR(VLOOKUP(TRIM(D691),ALL_SOMIFA!$A$1:$V$2721,13,FALSE))," ",VLOOKUP(TRIM(D691),ALL_SOMIFA!$A$1:$V$2721,13,FALSE)))</f>
        <v xml:space="preserve"> </v>
      </c>
      <c r="Q691" t="str">
        <f>IF(ISBLANK(VLOOKUP(TRIM(D691),ALL_SOMIFA!$A$1:$V$2721,14,FALSE)),"",IF(ISERROR(VLOOKUP(TRIM(D691),ALL_SOMIFA!$A$1:$V$2721,14,FALSE))," ",VLOOKUP(TRIM(D691),ALL_SOMIFA!$A$1:$V$2721,14,FALSE)))</f>
        <v xml:space="preserve"> </v>
      </c>
      <c r="R691" t="str">
        <f>IF(ISBLANK(VLOOKUP(TRIM(D691),ALL_SOMIFA!$A$1:$V$2721,15,FALSE)),"",IF(ISERROR(VLOOKUP(TRIM(D691),ALL_SOMIFA!$A$1:$V$2721,15,FALSE))," ",VLOOKUP(TRIM(D691),ALL_SOMIFA!$A$1:$V$2721,15,FALSE)))</f>
        <v xml:space="preserve"> </v>
      </c>
      <c r="S691" t="str">
        <f>IF(ISBLANK(VLOOKUP(TRIM(D691),ALL_SOMIFA!$A$1:$V$2721,16,FALSE)),"",IF(ISERROR(VLOOKUP(TRIM(D691),ALL_SOMIFA!$A$1:$V$2721,16,FALSE))," ",VLOOKUP(TRIM(D691),ALL_SOMIFA!$A$1:$V$2721,16,FALSE)))</f>
        <v xml:space="preserve"> </v>
      </c>
      <c r="T691" t="str">
        <f>IF(ISBLANK(VLOOKUP(TRIM(D691),ALL_SOMIFA!$A$1:$V$2721,17,FALSE)),"",IF(ISERROR(VLOOKUP(TRIM(D691),ALL_SOMIFA!$A$1:$V$2721,17,FALSE))," ",VLOOKUP(TRIM(D691),ALL_SOMIFA!$A$1:$V$2721,17,FALSE)))</f>
        <v xml:space="preserve"> </v>
      </c>
      <c r="U691" t="str">
        <f>IF(ISBLANK(VLOOKUP(TRIM(D691),ALL_SOMIFA!$A$1:$V$2721,18,FALSE)),"",IF(ISERROR(VLOOKUP(TRIM(D691),ALL_SOMIFA!$A$1:$V$2721,18,FALSE))," ",VLOOKUP(TRIM(D691),ALL_SOMIFA!$A$1:$V$2721,18,FALSE)))</f>
        <v xml:space="preserve"> </v>
      </c>
      <c r="V691" t="str">
        <f>IF(ISBLANK(VLOOKUP(TRIM(D691),ALL_SOMIFA!$A$1:$V$2721,19,FALSE)),"",IF(ISERROR(VLOOKUP(TRIM(D691),ALL_SOMIFA!$A$1:$V$2721,19,FALSE))," ",VLOOKUP(TRIM(D691),ALL_SOMIFA!$A$1:$V$2721,19,FALSE)))</f>
        <v xml:space="preserve"> </v>
      </c>
      <c r="W691" t="str">
        <f>IF(ISBLANK(VLOOKUP(TRIM(D691),ALL_SOMIFA!$A$1:$V$2721,20,FALSE)),"",IF(ISERROR(VLOOKUP(TRIM(D691),ALL_SOMIFA!$A$1:$V$2721,20,FALSE))," ",VLOOKUP(TRIM(D691),ALL_SOMIFA!$A$1:$V$2721,20,FALSE)))</f>
        <v xml:space="preserve"> </v>
      </c>
      <c r="X691" t="str">
        <f>IF(ISBLANK(VLOOKUP(TRIM(D691),ALL_SOMIFA!$A$1:$V$2721,21,FALSE)),"",IF(ISERROR(VLOOKUP(TRIM(D691),ALL_SOMIFA!$A$1:$V$2721,21,FALSE))," ",VLOOKUP(TRIM(D691),ALL_SOMIFA!$A$1:$V$2721,21,FALSE)))</f>
        <v xml:space="preserve"> </v>
      </c>
      <c r="Y691" t="str">
        <f>IF(ISBLANK(VLOOKUP(TRIM(D691),ALL_SOMIFA!$A$1:$V$2721,22,FALSE)),"",IF(ISERROR(VLOOKUP(TRIM(D691),ALL_SOMIFA!$A$1:$V$2721,22,FALSE))," ",VLOOKUP(TRIM(D691),ALL_SOMIFA!$A$1:$V$2721,22,FALSE)))</f>
        <v xml:space="preserve"> </v>
      </c>
    </row>
    <row r="692" spans="1:61" x14ac:dyDescent="0.2">
      <c r="A692" s="18" t="s">
        <v>445</v>
      </c>
      <c r="B692" s="18" t="s">
        <v>118</v>
      </c>
      <c r="C692" s="141"/>
      <c r="D692" s="19" t="s">
        <v>1843</v>
      </c>
      <c r="E692" s="20">
        <v>35309</v>
      </c>
      <c r="F692" s="28" t="s">
        <v>121</v>
      </c>
      <c r="G692" s="28"/>
      <c r="H692" s="18" t="s">
        <v>449</v>
      </c>
      <c r="I692" s="18" t="s">
        <v>123</v>
      </c>
      <c r="J692" s="18"/>
      <c r="K692" s="26" t="s">
        <v>445</v>
      </c>
      <c r="L692" s="26"/>
      <c r="M692" s="18" t="s">
        <v>445</v>
      </c>
      <c r="N692" s="18" t="s">
        <v>118</v>
      </c>
      <c r="O692" s="18"/>
      <c r="P692" s="19"/>
      <c r="Q692" s="19" t="s">
        <v>449</v>
      </c>
      <c r="R692" s="28" t="s">
        <v>118</v>
      </c>
      <c r="S692" s="28"/>
      <c r="T692" s="19"/>
      <c r="U692" s="28"/>
      <c r="V692" s="28"/>
      <c r="W692" s="19"/>
      <c r="X692" s="28"/>
      <c r="Y692" s="28"/>
      <c r="Z692" s="19"/>
      <c r="AA692" s="28"/>
      <c r="AB692" s="28"/>
      <c r="AC692" s="19"/>
      <c r="AD692" s="28"/>
      <c r="AE692" s="28"/>
      <c r="AF692" s="19"/>
      <c r="AG692" s="28"/>
      <c r="AH692" s="28"/>
      <c r="AI692" s="19"/>
      <c r="AJ692" s="28"/>
      <c r="AK692" s="28"/>
      <c r="AL692" s="19"/>
      <c r="AM692" s="28"/>
      <c r="AN692" s="28"/>
      <c r="AO692" s="19"/>
      <c r="AP692" s="28"/>
      <c r="AQ692" s="28"/>
      <c r="AR692" s="19"/>
      <c r="AS692" s="28"/>
      <c r="AT692" s="28"/>
      <c r="AU692" s="19"/>
      <c r="AV692" s="28"/>
      <c r="AW692" s="28"/>
      <c r="AX692" s="19"/>
      <c r="AY692" s="28"/>
      <c r="AZ692" s="28"/>
      <c r="BA692" s="19"/>
      <c r="BB692" s="28"/>
      <c r="BC692" s="28"/>
      <c r="BD692" s="19"/>
      <c r="BE692" s="28"/>
      <c r="BF692" s="28"/>
      <c r="BG692" s="19"/>
      <c r="BH692" s="28"/>
      <c r="BI692" s="28"/>
    </row>
    <row r="693" spans="1:61" x14ac:dyDescent="0.2">
      <c r="A693" s="18" t="s">
        <v>450</v>
      </c>
      <c r="B693" s="18" t="s">
        <v>140</v>
      </c>
      <c r="C693" s="141"/>
      <c r="D693" s="19" t="s">
        <v>1844</v>
      </c>
      <c r="E693" s="20">
        <v>30904</v>
      </c>
      <c r="F693" s="19" t="s">
        <v>1845</v>
      </c>
      <c r="G693" s="19" t="s">
        <v>934</v>
      </c>
      <c r="H693" s="18" t="s">
        <v>189</v>
      </c>
      <c r="I693" s="18" t="str">
        <f>IF(ISERROR(VLOOKUP(TRIM($D693),#REF!,3,FALSE())),"",VLOOKUP(TRIM($D693),#REF!,3,FALSE()))</f>
        <v/>
      </c>
      <c r="J693" s="18"/>
      <c r="K693" t="s">
        <v>450</v>
      </c>
      <c r="M693" s="18" t="s">
        <v>450</v>
      </c>
      <c r="N693" s="18" t="s">
        <v>81</v>
      </c>
      <c r="O693" s="18"/>
      <c r="P693" s="19"/>
      <c r="Q693" s="19" t="s">
        <v>453</v>
      </c>
      <c r="R693" s="19" t="s">
        <v>118</v>
      </c>
      <c r="S693" s="19" t="s">
        <v>86</v>
      </c>
      <c r="T693" s="19" t="s">
        <v>450</v>
      </c>
      <c r="U693" s="19" t="s">
        <v>118</v>
      </c>
      <c r="V693" s="19"/>
      <c r="W693" s="19" t="s">
        <v>450</v>
      </c>
      <c r="X693" s="19" t="s">
        <v>118</v>
      </c>
      <c r="Y693" s="19">
        <v>0</v>
      </c>
      <c r="Z693" s="19" t="s">
        <v>450</v>
      </c>
      <c r="AA693" s="19" t="s">
        <v>118</v>
      </c>
      <c r="AB693" s="19">
        <v>0</v>
      </c>
      <c r="AC693" s="19" t="s">
        <v>450</v>
      </c>
      <c r="AD693" s="19" t="s">
        <v>118</v>
      </c>
      <c r="AE693" s="19"/>
      <c r="AF693" s="19" t="s">
        <v>450</v>
      </c>
      <c r="AG693" s="19" t="s">
        <v>118</v>
      </c>
      <c r="AH693" s="19">
        <v>0</v>
      </c>
      <c r="AI693" s="19" t="s">
        <v>450</v>
      </c>
      <c r="AJ693" s="19" t="s">
        <v>118</v>
      </c>
      <c r="AK693" s="19">
        <v>0</v>
      </c>
      <c r="AL693" s="19" t="s">
        <v>450</v>
      </c>
      <c r="AM693" s="19" t="s">
        <v>118</v>
      </c>
      <c r="AN693" s="19">
        <v>0</v>
      </c>
      <c r="AO693" s="19" t="s">
        <v>450</v>
      </c>
      <c r="AP693" s="19" t="s">
        <v>123</v>
      </c>
      <c r="AQ693" s="19">
        <v>0</v>
      </c>
      <c r="AR693" s="19" t="s">
        <v>450</v>
      </c>
      <c r="AS693" s="19" t="s">
        <v>123</v>
      </c>
      <c r="AT693" s="19">
        <v>0</v>
      </c>
      <c r="AU693" s="19" t="s">
        <v>450</v>
      </c>
      <c r="AV693" s="19" t="s">
        <v>123</v>
      </c>
      <c r="AW693" s="19">
        <v>0</v>
      </c>
      <c r="AX693" s="19" t="s">
        <v>450</v>
      </c>
      <c r="AY693" s="19" t="s">
        <v>123</v>
      </c>
      <c r="AZ693" s="19"/>
      <c r="BA693" s="19" t="s">
        <v>450</v>
      </c>
      <c r="BB693" s="19" t="s">
        <v>123</v>
      </c>
      <c r="BC693" s="19" t="s">
        <v>1846</v>
      </c>
      <c r="BD693" s="19"/>
      <c r="BE693" s="19"/>
      <c r="BF693" s="19"/>
      <c r="BG693" s="19"/>
      <c r="BH693" s="19"/>
      <c r="BI693" s="19"/>
    </row>
    <row r="694" spans="1:61" x14ac:dyDescent="0.2">
      <c r="A694" s="19"/>
      <c r="B694" s="19"/>
      <c r="C694" s="141"/>
      <c r="D694" s="19"/>
      <c r="E694" s="39"/>
      <c r="F694" s="19"/>
      <c r="G694" s="19"/>
      <c r="H694" s="19"/>
      <c r="I694" s="19"/>
      <c r="J694" s="18"/>
      <c r="K694" s="26"/>
      <c r="L694" s="26"/>
      <c r="M694" s="19"/>
      <c r="N694" s="19"/>
      <c r="O694" s="19"/>
      <c r="P694" s="19"/>
      <c r="Q694" s="19"/>
      <c r="R694" s="19"/>
      <c r="S694" s="19"/>
      <c r="T694" s="19"/>
      <c r="U694" s="19"/>
      <c r="V694" s="19"/>
      <c r="W694" s="19"/>
      <c r="X694" s="19"/>
      <c r="Y694" s="19"/>
      <c r="Z694" s="19"/>
      <c r="AA694" s="19"/>
      <c r="AB694" s="19"/>
      <c r="AC694" s="19"/>
      <c r="AD694" s="19"/>
      <c r="AE694" s="19"/>
      <c r="AF694" s="19"/>
      <c r="AG694" s="19"/>
      <c r="AH694" s="19"/>
      <c r="AI694" s="19"/>
      <c r="AJ694" s="19"/>
      <c r="AK694" s="19"/>
      <c r="AL694" s="19"/>
      <c r="AM694" s="19"/>
      <c r="AN694" s="19"/>
      <c r="AO694" s="19"/>
      <c r="AP694" s="19"/>
      <c r="AQ694" s="19"/>
      <c r="AR694" s="19"/>
      <c r="AS694" s="19"/>
      <c r="AT694" s="19"/>
      <c r="AU694" s="19"/>
      <c r="AV694" s="19"/>
      <c r="AW694" s="19"/>
      <c r="AX694" s="19"/>
      <c r="AY694" s="19"/>
      <c r="AZ694" s="19"/>
      <c r="BA694" s="19"/>
      <c r="BB694" s="19"/>
      <c r="BC694" s="19"/>
      <c r="BD694" s="19"/>
      <c r="BE694" s="19"/>
      <c r="BF694" s="19"/>
      <c r="BG694" s="19"/>
      <c r="BH694" s="19"/>
      <c r="BI694" s="19"/>
    </row>
    <row r="695" spans="1:61" s="25" customFormat="1" x14ac:dyDescent="0.2">
      <c r="A695" s="19"/>
      <c r="B695" s="19"/>
      <c r="C695" s="141"/>
      <c r="D695" s="19"/>
      <c r="E695" s="39"/>
      <c r="F695" s="19"/>
      <c r="G695" s="19"/>
      <c r="H695" s="19"/>
      <c r="I695" s="19"/>
      <c r="J695" s="18"/>
      <c r="K695" s="26"/>
      <c r="L695" s="26"/>
      <c r="M695" s="19"/>
      <c r="N695" s="19"/>
      <c r="O695" s="19"/>
      <c r="P695" s="19"/>
      <c r="Q695" s="19"/>
      <c r="R695" s="19"/>
      <c r="S695" s="19"/>
      <c r="T695" s="19"/>
      <c r="U695" s="19"/>
      <c r="V695" s="19"/>
      <c r="W695" s="19"/>
      <c r="X695" s="19"/>
      <c r="Y695" s="19"/>
      <c r="Z695" s="19"/>
      <c r="AA695" s="19"/>
      <c r="AB695" s="19"/>
      <c r="AC695" s="19"/>
      <c r="AD695" s="19"/>
      <c r="AE695" s="19"/>
      <c r="AF695" s="19"/>
      <c r="AG695" s="19"/>
      <c r="AH695" s="19"/>
      <c r="AI695" s="19"/>
      <c r="AJ695" s="19"/>
      <c r="AK695" s="19"/>
      <c r="AL695" s="19"/>
      <c r="AM695" s="19"/>
      <c r="AN695" s="19"/>
      <c r="AO695" s="19"/>
      <c r="AP695" s="19"/>
      <c r="AQ695" s="19"/>
      <c r="AR695" s="19"/>
      <c r="AS695" s="19"/>
      <c r="AT695" s="19"/>
      <c r="AU695" s="19"/>
      <c r="AV695" s="19"/>
      <c r="AW695" s="19"/>
      <c r="AX695" s="19"/>
      <c r="AY695" s="19"/>
      <c r="AZ695" s="19"/>
      <c r="BA695" s="19"/>
      <c r="BB695" s="19"/>
      <c r="BC695" s="19"/>
      <c r="BD695" s="19"/>
      <c r="BE695" s="19"/>
      <c r="BF695" s="19"/>
      <c r="BG695" s="19"/>
      <c r="BH695" s="19"/>
      <c r="BI695" s="19"/>
    </row>
    <row r="696" spans="1:61" x14ac:dyDescent="0.2">
      <c r="C696" s="138"/>
      <c r="E696" s="10" t="s">
        <v>76</v>
      </c>
      <c r="F696" s="11" t="s">
        <v>77</v>
      </c>
      <c r="G696" s="11" t="s">
        <v>78</v>
      </c>
      <c r="H696" s="92" t="s">
        <v>79</v>
      </c>
      <c r="I696" s="11"/>
      <c r="J696" s="11"/>
      <c r="K696" s="8"/>
      <c r="L696" s="16" t="str">
        <f>IF(ISERROR(VLOOKUP(TRIM(B696),#REF!,13,FALSE())),"",VLOOKUP(TRIM(B696),#REF!,13,FALSE()))</f>
        <v/>
      </c>
      <c r="M696" s="16" t="str">
        <f>IF(ISERROR(VLOOKUP(TRIM(B696),#REF!,14,FALSE())),"",VLOOKUP(TRIM(B696),#REF!,14,FALSE()))</f>
        <v/>
      </c>
      <c r="N696" s="16" t="str">
        <f>IF(ISERROR(VLOOKUP(TRIM(B696),#REF!,15,FALSE())),"",VLOOKUP(TRIM(B696),#REF!,15,FALSE()))</f>
        <v/>
      </c>
      <c r="O696" s="16" t="str">
        <f>IF(ISERROR(VLOOKUP(TRIM(B696),#REF!,16,FALSE())),"",VLOOKUP(TRIM(B696),#REF!,16,FALSE()))</f>
        <v/>
      </c>
      <c r="Q696" s="8"/>
      <c r="S696" t="str">
        <f>IF(ISERROR(VLOOKUP(TRIM(B696),#REF!,20,FALSE())),"",VLOOKUP(TRIM(B696),#REF!,20,FALSE()))</f>
        <v/>
      </c>
      <c r="T696" t="str">
        <f>IF(ISERROR(VLOOKUP(TRIM(B696),#REF!,21,FALSE())),"",VLOOKUP(TRIM(B696),#REF!,21,FALSE()))</f>
        <v/>
      </c>
      <c r="U696" t="str">
        <f>IF(ISERROR(VLOOKUP(TRIM(B696),#REF!,22,FALSE())),"",VLOOKUP(TRIM(B696),#REF!,22,FALSE()))</f>
        <v/>
      </c>
      <c r="V696" t="str">
        <f>IF(ISERROR(VLOOKUP(TRIM(B696),#REF!,20,FALSE())),"",VLOOKUP(TRIM(B696),#REF!,20,FALSE()))</f>
        <v/>
      </c>
      <c r="W696" t="str">
        <f>IF(ISERROR(VLOOKUP(TRIM(B696),#REF!,21,FALSE())),"",VLOOKUP(TRIM(B696),#REF!,21,FALSE()))</f>
        <v/>
      </c>
      <c r="X696" t="str">
        <f>IF(ISERROR(VLOOKUP(TRIM(B696),#REF!,22,FALSE())),"",VLOOKUP(TRIM(B696),#REF!,22,FALSE()))</f>
        <v/>
      </c>
      <c r="Y696" t="str">
        <f>IF(ISERROR(VLOOKUP(TRIM(B696),#REF!,23,FALSE())),"",VLOOKUP(TRIM(B696),#REF!,23,FALSE()))</f>
        <v/>
      </c>
      <c r="Z696" t="str">
        <f>IF(ISERROR(VLOOKUP(TRIM(B696),#REF!,24,FALSE())),"",VLOOKUP(TRIM(B696),#REF!,24,FALSE()))</f>
        <v/>
      </c>
      <c r="AA696" t="str">
        <f>IF(ISERROR(VLOOKUP(TRIM(B696),#REF!,25,FALSE())),"",VLOOKUP(TRIM(B696),#REF!,25,FALSE()))</f>
        <v/>
      </c>
      <c r="AL696" s="8"/>
      <c r="AM696" s="8"/>
      <c r="AO696" s="8"/>
      <c r="AP696" s="8"/>
      <c r="AQ696" s="8"/>
      <c r="AR696" s="8"/>
      <c r="AS696" s="8"/>
      <c r="AU696" s="8"/>
      <c r="AV696" s="8"/>
      <c r="AX696" s="8"/>
      <c r="AY696" s="8"/>
      <c r="BA696" s="8"/>
      <c r="BB696" s="8"/>
    </row>
    <row r="697" spans="1:61" ht="18" customHeight="1" x14ac:dyDescent="0.25">
      <c r="A697" s="12" t="s">
        <v>5451</v>
      </c>
      <c r="C697" s="139"/>
      <c r="E697" s="13">
        <f>COUNTA(D700:D765)</f>
        <v>57</v>
      </c>
      <c r="F697" s="14">
        <f>COUNTIF(A639:A766,"*HB*")-1</f>
        <v>3</v>
      </c>
      <c r="G697" s="14">
        <f>COUNTIF(A701:A766,"*KR*")+COUNTIF(A701:A766,"*LK*")</f>
        <v>2</v>
      </c>
      <c r="H697" s="51">
        <f>COUNTIF(A701:A766,"*PR*")+COUNTIF(A701:A766,"*LP*")</f>
        <v>1</v>
      </c>
      <c r="I697" s="14"/>
      <c r="J697" s="14"/>
      <c r="K697" s="8"/>
      <c r="L697" s="16" t="str">
        <f>IF(ISERROR(VLOOKUP(TRIM(B697),#REF!,13,FALSE())),"",VLOOKUP(TRIM(B697),#REF!,13,FALSE()))</f>
        <v/>
      </c>
      <c r="M697" s="16" t="str">
        <f>IF(ISERROR(VLOOKUP(TRIM(B697),#REF!,14,FALSE())),"",VLOOKUP(TRIM(B697),#REF!,14,FALSE()))</f>
        <v/>
      </c>
      <c r="N697" s="16" t="str">
        <f>IF(ISERROR(VLOOKUP(TRIM(B697),#REF!,15,FALSE())),"",VLOOKUP(TRIM(B697),#REF!,15,FALSE()))</f>
        <v/>
      </c>
      <c r="O697" s="16" t="str">
        <f>IF(ISERROR(VLOOKUP(TRIM(B697),#REF!,16,FALSE())),"",VLOOKUP(TRIM(B697),#REF!,16,FALSE()))</f>
        <v/>
      </c>
      <c r="P697" s="15"/>
      <c r="Q697" s="8"/>
      <c r="S697" t="str">
        <f>IF(ISERROR(VLOOKUP(TRIM(B697),#REF!,20,FALSE())),"",VLOOKUP(TRIM(B697),#REF!,20,FALSE()))</f>
        <v/>
      </c>
      <c r="T697" t="str">
        <f>IF(ISERROR(VLOOKUP(TRIM(B697),#REF!,21,FALSE())),"",VLOOKUP(TRIM(B697),#REF!,21,FALSE()))</f>
        <v/>
      </c>
      <c r="U697" t="str">
        <f>IF(ISERROR(VLOOKUP(TRIM(B697),#REF!,22,FALSE())),"",VLOOKUP(TRIM(B697),#REF!,22,FALSE()))</f>
        <v/>
      </c>
      <c r="V697" t="str">
        <f>IF(ISERROR(VLOOKUP(TRIM(B697),#REF!,20,FALSE())),"",VLOOKUP(TRIM(B697),#REF!,20,FALSE()))</f>
        <v/>
      </c>
      <c r="W697" t="str">
        <f>IF(ISERROR(VLOOKUP(TRIM(B697),#REF!,21,FALSE())),"",VLOOKUP(TRIM(B697),#REF!,21,FALSE()))</f>
        <v/>
      </c>
      <c r="X697" t="str">
        <f>IF(ISERROR(VLOOKUP(TRIM(B697),#REF!,22,FALSE())),"",VLOOKUP(TRIM(B697),#REF!,22,FALSE()))</f>
        <v/>
      </c>
      <c r="Y697" t="str">
        <f>IF(ISERROR(VLOOKUP(TRIM(B697),#REF!,23,FALSE())),"",VLOOKUP(TRIM(B697),#REF!,23,FALSE()))</f>
        <v/>
      </c>
      <c r="Z697" t="str">
        <f>IF(ISERROR(VLOOKUP(TRIM(B697),#REF!,24,FALSE())),"",VLOOKUP(TRIM(B697),#REF!,24,FALSE()))</f>
        <v/>
      </c>
      <c r="AA697" t="str">
        <f>IF(ISERROR(VLOOKUP(TRIM(B697),#REF!,25,FALSE())),"",VLOOKUP(TRIM(B697),#REF!,25,FALSE()))</f>
        <v/>
      </c>
      <c r="AK697" s="15"/>
      <c r="AT697" s="15"/>
      <c r="BB697" s="8"/>
    </row>
    <row r="698" spans="1:61" x14ac:dyDescent="0.2">
      <c r="A698" s="16" t="s">
        <v>5479</v>
      </c>
      <c r="B698" s="16"/>
      <c r="C698" s="141"/>
      <c r="H698" s="9"/>
      <c r="I698" s="16"/>
      <c r="J698" s="16"/>
      <c r="K698" s="16"/>
      <c r="L698" s="26"/>
      <c r="O698" s="16"/>
      <c r="P698" s="16"/>
      <c r="Q698" s="16" t="str">
        <f>IF(ISERROR(VLOOKUP(TRIM(D698),#REF!,12,FALSE())),"",VLOOKUP(TRIM(D698),#REF!,12,FALSE()))</f>
        <v/>
      </c>
      <c r="R698" s="16" t="str">
        <f>IF(ISERROR(VLOOKUP(TRIM(D698),#REF!,13,FALSE())),"",VLOOKUP(TRIM(D698),#REF!,13,FALSE()))</f>
        <v/>
      </c>
      <c r="S698" s="16" t="str">
        <f>IF(ISERROR(VLOOKUP(TRIM(D698),#REF!,14,FALSE())),"",VLOOKUP(TRIM(D698),#REF!,14,FALSE()))</f>
        <v/>
      </c>
      <c r="T698" s="16" t="str">
        <f>IF(ISERROR(VLOOKUP(TRIM(D698),#REF!,15,FALSE())),"",VLOOKUP(TRIM(D698),#REF!,15,FALSE()))</f>
        <v/>
      </c>
      <c r="U698" s="16" t="str">
        <f>IF(ISERROR(VLOOKUP(TRIM(D698),#REF!,16,FALSE())),"",VLOOKUP(TRIM(D698),#REF!,16,FALSE()))</f>
        <v/>
      </c>
      <c r="V698" s="16"/>
      <c r="Y698" t="str">
        <f>IF(ISERROR(VLOOKUP(TRIM(D698),#REF!,20,FALSE())),"",VLOOKUP(TRIM(D698),#REF!,20,FALSE()))</f>
        <v/>
      </c>
      <c r="Z698" t="str">
        <f>IF(ISERROR(VLOOKUP(TRIM(D698),#REF!,21,FALSE())),"",VLOOKUP(TRIM(D698),#REF!,21,FALSE()))</f>
        <v/>
      </c>
      <c r="AA698" t="str">
        <f>IF(ISERROR(VLOOKUP(TRIM(D698),#REF!,22,FALSE())),"",VLOOKUP(TRIM(D698),#REF!,22,FALSE()))</f>
        <v/>
      </c>
      <c r="AB698" t="str">
        <f>IF(ISERROR(VLOOKUP(TRIM(D698),#REF!,20,FALSE())),"",VLOOKUP(TRIM(D698),#REF!,20,FALSE()))</f>
        <v/>
      </c>
      <c r="AC698" t="str">
        <f>IF(ISERROR(VLOOKUP(TRIM(D698),#REF!,21,FALSE())),"",VLOOKUP(TRIM(D698),#REF!,21,FALSE()))</f>
        <v/>
      </c>
      <c r="AD698" t="str">
        <f>IF(ISERROR(VLOOKUP(TRIM(D698),#REF!,22,FALSE())),"",VLOOKUP(TRIM(D698),#REF!,22,FALSE()))</f>
        <v/>
      </c>
      <c r="AE698" t="str">
        <f>IF(ISERROR(VLOOKUP(TRIM(D698),#REF!,23,FALSE())),"",VLOOKUP(TRIM(D698),#REF!,23,FALSE()))</f>
        <v/>
      </c>
      <c r="AF698" t="str">
        <f>IF(ISERROR(VLOOKUP(TRIM(D698),#REF!,24,FALSE())),"",VLOOKUP(TRIM(D698),#REF!,24,FALSE()))</f>
        <v/>
      </c>
      <c r="AG698" t="str">
        <f>IF(ISERROR(VLOOKUP(TRIM(D698),#REF!,25,FALSE())),"",VLOOKUP(TRIM(D698),#REF!,25,FALSE()))</f>
        <v/>
      </c>
    </row>
    <row r="699" spans="1:61" s="25" customFormat="1" x14ac:dyDescent="0.2">
      <c r="A699" s="100"/>
      <c r="B699" s="19"/>
      <c r="C699" s="141"/>
      <c r="D699" s="19"/>
      <c r="E699" s="39"/>
      <c r="F699" s="19"/>
      <c r="G699" s="19"/>
      <c r="H699" s="100"/>
      <c r="I699" s="19"/>
      <c r="J699" s="18"/>
      <c r="K699" s="26"/>
      <c r="L699" s="26"/>
      <c r="M699" s="17"/>
      <c r="N699" s="19"/>
      <c r="O699" s="19"/>
      <c r="P699" s="19"/>
      <c r="Q699" s="19"/>
      <c r="R699" s="19"/>
      <c r="S699" s="19"/>
      <c r="T699" s="19"/>
      <c r="U699" s="19"/>
      <c r="V699" s="19"/>
      <c r="W699" s="19"/>
      <c r="X699" s="19"/>
      <c r="Y699" s="19"/>
      <c r="Z699" s="19"/>
      <c r="AA699" s="19"/>
      <c r="AB699" s="19"/>
      <c r="AC699" s="19"/>
      <c r="AD699" s="19"/>
      <c r="AE699" s="19"/>
      <c r="AF699" s="19"/>
      <c r="AG699" s="19"/>
      <c r="AH699" s="19"/>
      <c r="AI699" s="19"/>
      <c r="AJ699" s="19"/>
      <c r="AK699" s="19"/>
      <c r="AL699" s="19"/>
      <c r="AM699" s="19"/>
      <c r="AN699" s="19"/>
      <c r="AO699" s="19"/>
      <c r="AP699" s="19"/>
      <c r="AQ699" s="19"/>
      <c r="AR699" s="19"/>
      <c r="AS699" s="19"/>
      <c r="AT699" s="19"/>
      <c r="AU699" s="19"/>
      <c r="AV699" s="19"/>
      <c r="AW699" s="19"/>
      <c r="AX699" s="19"/>
      <c r="AY699" s="19"/>
      <c r="AZ699" s="19"/>
      <c r="BA699" s="19"/>
      <c r="BB699" s="19"/>
      <c r="BC699" s="19"/>
      <c r="BD699" s="19"/>
      <c r="BE699" s="19"/>
      <c r="BF699" s="19"/>
      <c r="BG699" s="19"/>
      <c r="BH699" s="19"/>
      <c r="BI699" s="19"/>
    </row>
    <row r="700" spans="1:61" s="108" customFormat="1" x14ac:dyDescent="0.2">
      <c r="A700" s="108" t="s">
        <v>80</v>
      </c>
      <c r="B700" s="108" t="s">
        <v>330</v>
      </c>
      <c r="C700" s="141"/>
      <c r="D700" s="108" t="s">
        <v>3877</v>
      </c>
      <c r="E700" s="123">
        <v>36431</v>
      </c>
      <c r="F700" s="109" t="s">
        <v>4435</v>
      </c>
      <c r="G700" s="120"/>
      <c r="J700" s="120"/>
      <c r="M700" s="120"/>
      <c r="P700" s="120"/>
      <c r="S700" s="120"/>
      <c r="V700" s="120"/>
      <c r="Y700" s="120"/>
      <c r="AB700" s="120"/>
      <c r="AE700" s="120"/>
    </row>
    <row r="701" spans="1:61" x14ac:dyDescent="0.2">
      <c r="A701" s="31" t="s">
        <v>80</v>
      </c>
      <c r="B701" s="32" t="s">
        <v>583</v>
      </c>
      <c r="C701" s="142" t="s">
        <v>1847</v>
      </c>
      <c r="D701" s="19" t="s">
        <v>1848</v>
      </c>
      <c r="E701" s="27">
        <v>36039</v>
      </c>
      <c r="F701" s="28" t="s">
        <v>180</v>
      </c>
      <c r="G701" s="28"/>
      <c r="H701" s="31" t="s">
        <v>80</v>
      </c>
      <c r="I701" s="32" t="s">
        <v>491</v>
      </c>
      <c r="J701" s="18" t="s">
        <v>1849</v>
      </c>
      <c r="K701" s="26" t="s">
        <v>80</v>
      </c>
      <c r="L701" s="26"/>
      <c r="M701" s="33"/>
      <c r="N701" s="33"/>
      <c r="O701" s="33"/>
    </row>
    <row r="702" spans="1:61" x14ac:dyDescent="0.2">
      <c r="A702" t="s">
        <v>80</v>
      </c>
      <c r="B702" t="s">
        <v>330</v>
      </c>
      <c r="C702" s="142"/>
      <c r="D702" t="s">
        <v>1850</v>
      </c>
      <c r="E702" s="40">
        <v>36797</v>
      </c>
      <c r="F702" t="s">
        <v>1851</v>
      </c>
      <c r="G702" t="s">
        <v>144</v>
      </c>
      <c r="H702" t="s">
        <v>80</v>
      </c>
      <c r="I702" t="s">
        <v>479</v>
      </c>
      <c r="J702" s="18" t="s">
        <v>1852</v>
      </c>
      <c r="K702" t="str">
        <f>IF(ISBLANK(VLOOKUP(TRIM(D702),ALL_SOMIFA!$A$1:$V$2721,8,FALSE)),"",IF(ISERROR(VLOOKUP(TRIM(D702),ALL_SOMIFA!$A$1:$V$2721,8,FALSE))," ",VLOOKUP(TRIM(D702),ALL_SOMIFA!$A$1:$V$2721,8,FALSE)))</f>
        <v xml:space="preserve"> </v>
      </c>
      <c r="L702" t="str">
        <f>IF(ISBLANK(VLOOKUP(TRIM(D702),ALL_SOMIFA!$A$1:$V$2721,9,FALSE)),"",IF(ISERROR(VLOOKUP(TRIM(D702),ALL_SOMIFA!$A$1:$V$2721,9,FALSE))," ",VLOOKUP(TRIM(D702),ALL_SOMIFA!$A$1:$V$2721,9,FALSE)))</f>
        <v xml:space="preserve"> </v>
      </c>
      <c r="M702" t="str">
        <f>IF(ISBLANK(VLOOKUP(TRIM(D702),ALL_SOMIFA!$A$1:$V$2721,10,FALSE)),"",IF(ISERROR(VLOOKUP(TRIM(D702),ALL_SOMIFA!$A$1:$V$2721,10,FALSE))," ",VLOOKUP(TRIM(D702),ALL_SOMIFA!$A$1:$V$2721,10,FALSE)))</f>
        <v xml:space="preserve"> </v>
      </c>
      <c r="N702" t="str">
        <f>IF(ISBLANK(VLOOKUP(TRIM(D702),ALL_SOMIFA!$A$1:$V$2721,11,FALSE)),"",IF(ISERROR(VLOOKUP(TRIM(D702),ALL_SOMIFA!$A$1:$V$2721,11,FALSE))," ",VLOOKUP(TRIM(D702),ALL_SOMIFA!$A$1:$V$2721,11,FALSE)))</f>
        <v xml:space="preserve"> </v>
      </c>
      <c r="O702" t="str">
        <f>IF(ISBLANK(VLOOKUP(TRIM(D702),ALL_SOMIFA!$A$1:$V$2721,12,FALSE)),"",IF(ISERROR(VLOOKUP(TRIM(D702),ALL_SOMIFA!$A$1:$V$2721,12,FALSE))," ",VLOOKUP(TRIM(D702),ALL_SOMIFA!$A$1:$V$2721,12,FALSE)))</f>
        <v xml:space="preserve"> </v>
      </c>
      <c r="P702" t="str">
        <f>IF(ISBLANK(VLOOKUP(TRIM(D702),ALL_SOMIFA!$A$1:$V$2721,13,FALSE)),"",IF(ISERROR(VLOOKUP(TRIM(D702),ALL_SOMIFA!$A$1:$V$2721,13,FALSE))," ",VLOOKUP(TRIM(D702),ALL_SOMIFA!$A$1:$V$2721,13,FALSE)))</f>
        <v xml:space="preserve"> </v>
      </c>
      <c r="Q702" t="str">
        <f>IF(ISBLANK(VLOOKUP(TRIM(D702),ALL_SOMIFA!$A$1:$V$2721,14,FALSE)),"",IF(ISERROR(VLOOKUP(TRIM(D702),ALL_SOMIFA!$A$1:$V$2721,14,FALSE))," ",VLOOKUP(TRIM(D702),ALL_SOMIFA!$A$1:$V$2721,14,FALSE)))</f>
        <v xml:space="preserve"> </v>
      </c>
      <c r="R702" t="str">
        <f>IF(ISBLANK(VLOOKUP(TRIM(D702),ALL_SOMIFA!$A$1:$V$2721,15,FALSE)),"",IF(ISERROR(VLOOKUP(TRIM(D702),ALL_SOMIFA!$A$1:$V$2721,15,FALSE))," ",VLOOKUP(TRIM(D702),ALL_SOMIFA!$A$1:$V$2721,15,FALSE)))</f>
        <v xml:space="preserve"> </v>
      </c>
      <c r="S702" t="str">
        <f>IF(ISBLANK(VLOOKUP(TRIM(D702),ALL_SOMIFA!$A$1:$V$2721,16,FALSE)),"",IF(ISERROR(VLOOKUP(TRIM(D702),ALL_SOMIFA!$A$1:$V$2721,16,FALSE))," ",VLOOKUP(TRIM(D702),ALL_SOMIFA!$A$1:$V$2721,16,FALSE)))</f>
        <v xml:space="preserve"> </v>
      </c>
      <c r="T702" t="str">
        <f>IF(ISBLANK(VLOOKUP(TRIM(D702),ALL_SOMIFA!$A$1:$V$2721,17,FALSE)),"",IF(ISERROR(VLOOKUP(TRIM(D702),ALL_SOMIFA!$A$1:$V$2721,17,FALSE))," ",VLOOKUP(TRIM(D702),ALL_SOMIFA!$A$1:$V$2721,17,FALSE)))</f>
        <v xml:space="preserve"> </v>
      </c>
      <c r="U702" t="str">
        <f>IF(ISBLANK(VLOOKUP(TRIM(D702),ALL_SOMIFA!$A$1:$V$2721,18,FALSE)),"",IF(ISERROR(VLOOKUP(TRIM(D702),ALL_SOMIFA!$A$1:$V$2721,18,FALSE))," ",VLOOKUP(TRIM(D702),ALL_SOMIFA!$A$1:$V$2721,18,FALSE)))</f>
        <v xml:space="preserve"> </v>
      </c>
      <c r="V702" t="str">
        <f>IF(ISBLANK(VLOOKUP(TRIM(D702),ALL_SOMIFA!$A$1:$V$2721,19,FALSE)),"",IF(ISERROR(VLOOKUP(TRIM(D702),ALL_SOMIFA!$A$1:$V$2721,19,FALSE))," ",VLOOKUP(TRIM(D702),ALL_SOMIFA!$A$1:$V$2721,19,FALSE)))</f>
        <v xml:space="preserve"> </v>
      </c>
      <c r="W702" t="str">
        <f>IF(ISBLANK(VLOOKUP(TRIM(D702),ALL_SOMIFA!$A$1:$V$2721,20,FALSE)),"",IF(ISERROR(VLOOKUP(TRIM(D702),ALL_SOMIFA!$A$1:$V$2721,20,FALSE))," ",VLOOKUP(TRIM(D702),ALL_SOMIFA!$A$1:$V$2721,20,FALSE)))</f>
        <v xml:space="preserve"> </v>
      </c>
      <c r="X702" t="str">
        <f>IF(ISBLANK(VLOOKUP(TRIM(D702),ALL_SOMIFA!$A$1:$V$2721,21,FALSE)),"",IF(ISERROR(VLOOKUP(TRIM(D702),ALL_SOMIFA!$A$1:$V$2721,21,FALSE))," ",VLOOKUP(TRIM(D702),ALL_SOMIFA!$A$1:$V$2721,21,FALSE)))</f>
        <v xml:space="preserve"> </v>
      </c>
      <c r="Y702" t="str">
        <f>IF(ISBLANK(VLOOKUP(TRIM(D702),ALL_SOMIFA!$A$1:$V$2721,22,FALSE)),"",IF(ISERROR(VLOOKUP(TRIM(D702),ALL_SOMIFA!$A$1:$V$2721,22,FALSE))," ",VLOOKUP(TRIM(D702),ALL_SOMIFA!$A$1:$V$2721,22,FALSE)))</f>
        <v xml:space="preserve"> </v>
      </c>
    </row>
    <row r="703" spans="1:61" s="25" customFormat="1" ht="12.75" customHeight="1" x14ac:dyDescent="0.2">
      <c r="A703" s="18" t="s">
        <v>80</v>
      </c>
      <c r="B703" s="18" t="s">
        <v>252</v>
      </c>
      <c r="C703" s="141" t="s">
        <v>1853</v>
      </c>
      <c r="D703" s="26" t="s">
        <v>1854</v>
      </c>
      <c r="E703" s="27">
        <v>34294</v>
      </c>
      <c r="F703" s="26" t="s">
        <v>884</v>
      </c>
      <c r="G703" s="26" t="s">
        <v>448</v>
      </c>
      <c r="H703" s="18" t="s">
        <v>80</v>
      </c>
      <c r="I703" s="18" t="s">
        <v>200</v>
      </c>
      <c r="J703" s="18" t="s">
        <v>1855</v>
      </c>
      <c r="K703" s="26" t="s">
        <v>80</v>
      </c>
      <c r="L703" s="26" t="s">
        <v>1856</v>
      </c>
      <c r="M703" s="18" t="s">
        <v>80</v>
      </c>
      <c r="N703" s="18" t="s">
        <v>195</v>
      </c>
      <c r="O703" s="18"/>
      <c r="P703" s="26" t="s">
        <v>1857</v>
      </c>
      <c r="Q703" s="27"/>
      <c r="R703" s="27"/>
      <c r="S703" s="27"/>
      <c r="T703" s="27"/>
      <c r="U703" s="29"/>
    </row>
    <row r="704" spans="1:61" x14ac:dyDescent="0.2">
      <c r="A704" s="18"/>
      <c r="B704" s="18"/>
      <c r="C704" s="141"/>
      <c r="D704" s="19"/>
      <c r="E704" s="20"/>
      <c r="F704" s="19"/>
      <c r="G704" s="19"/>
      <c r="H704" s="18"/>
      <c r="I704" s="18"/>
      <c r="J704" s="18"/>
      <c r="K704"/>
      <c r="L704"/>
      <c r="M704" s="18"/>
      <c r="N704" s="18"/>
      <c r="O704" s="18"/>
      <c r="P704" s="19"/>
      <c r="Q704" s="19"/>
      <c r="R704" s="19"/>
      <c r="S704" s="19"/>
      <c r="T704" s="19"/>
      <c r="U704" s="19"/>
      <c r="V704" s="19"/>
      <c r="W704" s="19"/>
      <c r="X704" s="19"/>
      <c r="Y704" s="19"/>
      <c r="Z704" s="19"/>
      <c r="AA704" s="19"/>
      <c r="AB704" s="19"/>
      <c r="AC704" s="19"/>
      <c r="AD704" s="19"/>
      <c r="AE704" s="19"/>
      <c r="AF704" s="19"/>
      <c r="AG704" s="19"/>
      <c r="AH704" s="19"/>
      <c r="AI704" s="19"/>
      <c r="AJ704" s="19"/>
      <c r="AK704" s="19"/>
      <c r="AL704" s="19"/>
      <c r="AM704" s="19"/>
      <c r="AN704" s="19"/>
      <c r="AO704" s="19"/>
      <c r="AP704" s="19"/>
      <c r="AQ704" s="19"/>
      <c r="AR704" s="19"/>
      <c r="AS704" s="19"/>
      <c r="AT704" s="19"/>
      <c r="AU704" s="19"/>
      <c r="AV704" s="19"/>
      <c r="AW704" s="19"/>
      <c r="AX704" s="19"/>
      <c r="AY704" s="19"/>
      <c r="AZ704" s="19"/>
      <c r="BA704" s="19"/>
      <c r="BB704" s="19"/>
      <c r="BC704" s="19"/>
      <c r="BD704" s="19"/>
      <c r="BE704" s="19"/>
      <c r="BF704" s="19"/>
      <c r="BG704" s="19"/>
      <c r="BH704" s="19"/>
      <c r="BI704" s="19"/>
    </row>
    <row r="705" spans="1:61" s="25" customFormat="1" x14ac:dyDescent="0.2">
      <c r="A705" s="18" t="s">
        <v>103</v>
      </c>
      <c r="B705" s="18" t="s">
        <v>192</v>
      </c>
      <c r="C705" s="141" t="s">
        <v>1858</v>
      </c>
      <c r="D705" s="19" t="s">
        <v>1859</v>
      </c>
      <c r="E705" s="20">
        <v>36179</v>
      </c>
      <c r="F705" s="19" t="s">
        <v>230</v>
      </c>
      <c r="G705" s="19" t="s">
        <v>1860</v>
      </c>
      <c r="H705" s="18" t="s">
        <v>103</v>
      </c>
      <c r="I705" s="18" t="s">
        <v>285</v>
      </c>
      <c r="J705" s="18" t="s">
        <v>1861</v>
      </c>
      <c r="K705" s="26" t="s">
        <v>103</v>
      </c>
      <c r="L705" s="26" t="s">
        <v>1862</v>
      </c>
      <c r="M705" s="18" t="s">
        <v>103</v>
      </c>
      <c r="N705" s="18" t="s">
        <v>192</v>
      </c>
      <c r="O705" s="18" t="s">
        <v>1612</v>
      </c>
      <c r="P705" s="19" t="s">
        <v>1863</v>
      </c>
      <c r="Q705" s="19" t="s">
        <v>103</v>
      </c>
      <c r="R705" s="19" t="s">
        <v>192</v>
      </c>
      <c r="S705" s="19" t="s">
        <v>1314</v>
      </c>
      <c r="T705" s="19"/>
      <c r="U705" s="19"/>
      <c r="V705" s="19"/>
      <c r="W705" s="19"/>
      <c r="X705" s="19"/>
      <c r="Y705" s="19"/>
      <c r="Z705" s="19"/>
      <c r="AA705" s="19"/>
      <c r="AB705" s="19"/>
      <c r="AC705" s="19"/>
      <c r="AD705" s="19"/>
      <c r="AE705" s="19"/>
      <c r="AF705" s="19"/>
      <c r="AG705" s="19"/>
      <c r="AH705" s="19"/>
      <c r="AI705" s="19"/>
      <c r="AJ705" s="19"/>
      <c r="AK705" s="19"/>
      <c r="AL705" s="19"/>
      <c r="AM705" s="19"/>
      <c r="AN705" s="19"/>
      <c r="AO705" s="19"/>
      <c r="AP705" s="19"/>
      <c r="AQ705" s="19"/>
      <c r="AR705" s="19"/>
      <c r="AS705" s="19"/>
      <c r="AT705" s="19"/>
      <c r="AU705" s="19"/>
      <c r="AV705" s="19"/>
      <c r="AW705" s="19"/>
      <c r="AX705" s="19"/>
      <c r="AY705" s="19"/>
      <c r="AZ705" s="19"/>
      <c r="BA705" s="19"/>
      <c r="BB705" s="19"/>
      <c r="BC705" s="19"/>
      <c r="BD705" s="19"/>
      <c r="BE705" s="19"/>
      <c r="BF705" s="19"/>
      <c r="BG705" s="19"/>
      <c r="BH705" s="19"/>
      <c r="BI705" s="19"/>
    </row>
    <row r="706" spans="1:61" ht="12.75" customHeight="1" x14ac:dyDescent="0.2">
      <c r="A706" s="18" t="s">
        <v>103</v>
      </c>
      <c r="B706" s="18" t="s">
        <v>432</v>
      </c>
      <c r="C706" s="141" t="s">
        <v>1864</v>
      </c>
      <c r="D706" s="22" t="s">
        <v>1865</v>
      </c>
      <c r="E706" s="23">
        <v>36172</v>
      </c>
      <c r="F706" s="24" t="s">
        <v>191</v>
      </c>
      <c r="G706" s="22" t="s">
        <v>90</v>
      </c>
      <c r="H706" s="18" t="s">
        <v>103</v>
      </c>
      <c r="I706" s="18" t="s">
        <v>429</v>
      </c>
      <c r="J706" s="18" t="s">
        <v>1866</v>
      </c>
      <c r="K706" s="26" t="s">
        <v>103</v>
      </c>
      <c r="L706" s="26" t="s">
        <v>1464</v>
      </c>
      <c r="M706" s="18" t="s">
        <v>94</v>
      </c>
      <c r="N706" s="18" t="s">
        <v>432</v>
      </c>
      <c r="O706" s="18" t="s">
        <v>1867</v>
      </c>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row>
    <row r="707" spans="1:61" s="25" customFormat="1" x14ac:dyDescent="0.2">
      <c r="A707" s="18" t="s">
        <v>103</v>
      </c>
      <c r="B707" s="18" t="s">
        <v>215</v>
      </c>
      <c r="C707" s="141" t="s">
        <v>1868</v>
      </c>
      <c r="D707" s="19" t="s">
        <v>1869</v>
      </c>
      <c r="E707" s="20">
        <v>34458</v>
      </c>
      <c r="F707" s="19" t="s">
        <v>884</v>
      </c>
      <c r="G707" s="19" t="s">
        <v>1081</v>
      </c>
      <c r="H707" s="18" t="s">
        <v>103</v>
      </c>
      <c r="I707" s="18" t="s">
        <v>220</v>
      </c>
      <c r="J707" s="18" t="s">
        <v>1870</v>
      </c>
      <c r="K707" s="26" t="s">
        <v>1871</v>
      </c>
      <c r="L707" s="26"/>
      <c r="M707" s="18" t="s">
        <v>103</v>
      </c>
      <c r="N707" s="18" t="s">
        <v>215</v>
      </c>
      <c r="O707" s="18" t="s">
        <v>1872</v>
      </c>
      <c r="P707" s="19" t="s">
        <v>1873</v>
      </c>
      <c r="Q707" s="19" t="s">
        <v>103</v>
      </c>
      <c r="R707" s="19" t="s">
        <v>101</v>
      </c>
      <c r="S707" s="19" t="s">
        <v>1874</v>
      </c>
      <c r="T707" s="19" t="s">
        <v>94</v>
      </c>
      <c r="U707" s="19" t="s">
        <v>432</v>
      </c>
      <c r="V707" s="19" t="s">
        <v>1868</v>
      </c>
      <c r="W707" s="19" t="s">
        <v>184</v>
      </c>
      <c r="X707" s="19" t="s">
        <v>432</v>
      </c>
      <c r="Y707" s="19">
        <v>0</v>
      </c>
      <c r="Z707" s="19">
        <v>0</v>
      </c>
      <c r="AA707" s="19">
        <v>0</v>
      </c>
      <c r="AB707" s="19">
        <v>0</v>
      </c>
      <c r="AC707" s="19"/>
      <c r="AD707" s="19"/>
      <c r="AE707" s="19"/>
      <c r="AF707" s="19">
        <v>0</v>
      </c>
      <c r="AG707" s="19">
        <v>0</v>
      </c>
      <c r="AH707" s="19">
        <v>0</v>
      </c>
      <c r="AI707" s="19">
        <v>0</v>
      </c>
      <c r="AJ707" s="19">
        <v>0</v>
      </c>
      <c r="AK707" s="19">
        <v>0</v>
      </c>
      <c r="AL707" s="19">
        <v>0</v>
      </c>
      <c r="AM707" s="19">
        <v>0</v>
      </c>
      <c r="AN707" s="19">
        <v>0</v>
      </c>
      <c r="AO707" s="19">
        <v>0</v>
      </c>
      <c r="AP707" s="19">
        <v>0</v>
      </c>
      <c r="AQ707" s="19">
        <v>0</v>
      </c>
      <c r="AR707" s="19">
        <v>0</v>
      </c>
      <c r="AS707" s="19">
        <v>0</v>
      </c>
      <c r="AT707" s="19">
        <v>0</v>
      </c>
      <c r="AU707" s="19">
        <v>0</v>
      </c>
      <c r="AV707" s="19">
        <v>0</v>
      </c>
      <c r="AW707" s="19">
        <v>0</v>
      </c>
      <c r="AX707" s="19"/>
      <c r="AY707" s="19"/>
      <c r="AZ707" s="19"/>
      <c r="BA707" s="19"/>
      <c r="BB707" s="19"/>
      <c r="BC707" s="19"/>
      <c r="BD707" s="19"/>
      <c r="BE707" s="19"/>
      <c r="BF707" s="19"/>
      <c r="BG707" s="19"/>
      <c r="BH707" s="19"/>
      <c r="BI707" s="19"/>
    </row>
    <row r="708" spans="1:61" x14ac:dyDescent="0.2">
      <c r="A708" t="s">
        <v>94</v>
      </c>
      <c r="B708" t="s">
        <v>434</v>
      </c>
      <c r="C708" s="141" t="s">
        <v>1875</v>
      </c>
      <c r="D708" t="s">
        <v>1876</v>
      </c>
      <c r="E708" s="40">
        <v>36191</v>
      </c>
      <c r="F708" t="s">
        <v>698</v>
      </c>
      <c r="G708" s="19" t="s">
        <v>621</v>
      </c>
      <c r="H708" t="s">
        <v>103</v>
      </c>
      <c r="I708" t="s">
        <v>239</v>
      </c>
      <c r="J708" s="18" t="s">
        <v>1877</v>
      </c>
      <c r="K708" t="str">
        <f>IF(ISBLANK(VLOOKUP(TRIM(D708),ALL_SOMIFA!$A$1:$V$2721,8,FALSE)),"",IF(ISERROR(VLOOKUP(TRIM(D708),ALL_SOMIFA!$A$1:$V$2721,8,FALSE))," ",VLOOKUP(TRIM(D708),ALL_SOMIFA!$A$1:$V$2721,8,FALSE)))</f>
        <v xml:space="preserve"> </v>
      </c>
      <c r="L708" t="str">
        <f>IF(ISBLANK(VLOOKUP(TRIM(D708),ALL_SOMIFA!$A$1:$V$2721,9,FALSE)),"",IF(ISERROR(VLOOKUP(TRIM(D708),ALL_SOMIFA!$A$1:$V$2721,9,FALSE))," ",VLOOKUP(TRIM(D708),ALL_SOMIFA!$A$1:$V$2721,9,FALSE)))</f>
        <v xml:space="preserve"> </v>
      </c>
      <c r="M708" t="str">
        <f>IF(ISBLANK(VLOOKUP(TRIM(D708),ALL_SOMIFA!$A$1:$V$2721,10,FALSE)),"",IF(ISERROR(VLOOKUP(TRIM(D708),ALL_SOMIFA!$A$1:$V$2721,10,FALSE))," ",VLOOKUP(TRIM(D708),ALL_SOMIFA!$A$1:$V$2721,10,FALSE)))</f>
        <v xml:space="preserve"> </v>
      </c>
      <c r="N708" t="str">
        <f>IF(ISBLANK(VLOOKUP(TRIM(D708),ALL_SOMIFA!$A$1:$V$2721,11,FALSE)),"",IF(ISERROR(VLOOKUP(TRIM(D708),ALL_SOMIFA!$A$1:$V$2721,11,FALSE))," ",VLOOKUP(TRIM(D708),ALL_SOMIFA!$A$1:$V$2721,11,FALSE)))</f>
        <v xml:space="preserve"> </v>
      </c>
      <c r="O708" t="str">
        <f>IF(ISBLANK(VLOOKUP(TRIM(D708),ALL_SOMIFA!$A$1:$V$2721,12,FALSE)),"",IF(ISERROR(VLOOKUP(TRIM(D708),ALL_SOMIFA!$A$1:$V$2721,12,FALSE))," ",VLOOKUP(TRIM(D708),ALL_SOMIFA!$A$1:$V$2721,12,FALSE)))</f>
        <v xml:space="preserve"> </v>
      </c>
      <c r="P708" t="str">
        <f>IF(ISBLANK(VLOOKUP(TRIM(D708),ALL_SOMIFA!$A$1:$V$2721,13,FALSE)),"",IF(ISERROR(VLOOKUP(TRIM(D708),ALL_SOMIFA!$A$1:$V$2721,13,FALSE))," ",VLOOKUP(TRIM(D708),ALL_SOMIFA!$A$1:$V$2721,13,FALSE)))</f>
        <v xml:space="preserve"> </v>
      </c>
      <c r="Q708" t="str">
        <f>IF(ISBLANK(VLOOKUP(TRIM(D708),ALL_SOMIFA!$A$1:$V$2721,14,FALSE)),"",IF(ISERROR(VLOOKUP(TRIM(D708),ALL_SOMIFA!$A$1:$V$2721,14,FALSE))," ",VLOOKUP(TRIM(D708),ALL_SOMIFA!$A$1:$V$2721,14,FALSE)))</f>
        <v xml:space="preserve"> </v>
      </c>
      <c r="R708" t="str">
        <f>IF(ISBLANK(VLOOKUP(TRIM(D708),ALL_SOMIFA!$A$1:$V$2721,15,FALSE)),"",IF(ISERROR(VLOOKUP(TRIM(D708),ALL_SOMIFA!$A$1:$V$2721,15,FALSE))," ",VLOOKUP(TRIM(D708),ALL_SOMIFA!$A$1:$V$2721,15,FALSE)))</f>
        <v xml:space="preserve"> </v>
      </c>
      <c r="S708" t="str">
        <f>IF(ISBLANK(VLOOKUP(TRIM(D708),ALL_SOMIFA!$A$1:$V$2721,16,FALSE)),"",IF(ISERROR(VLOOKUP(TRIM(D708),ALL_SOMIFA!$A$1:$V$2721,16,FALSE))," ",VLOOKUP(TRIM(D708),ALL_SOMIFA!$A$1:$V$2721,16,FALSE)))</f>
        <v xml:space="preserve"> </v>
      </c>
      <c r="T708" t="str">
        <f>IF(ISBLANK(VLOOKUP(TRIM(D708),ALL_SOMIFA!$A$1:$V$2721,17,FALSE)),"",IF(ISERROR(VLOOKUP(TRIM(D708),ALL_SOMIFA!$A$1:$V$2721,17,FALSE))," ",VLOOKUP(TRIM(D708),ALL_SOMIFA!$A$1:$V$2721,17,FALSE)))</f>
        <v xml:space="preserve"> </v>
      </c>
      <c r="U708" t="str">
        <f>IF(ISBLANK(VLOOKUP(TRIM(D708),ALL_SOMIFA!$A$1:$V$2721,18,FALSE)),"",IF(ISERROR(VLOOKUP(TRIM(D708),ALL_SOMIFA!$A$1:$V$2721,18,FALSE))," ",VLOOKUP(TRIM(D708),ALL_SOMIFA!$A$1:$V$2721,18,FALSE)))</f>
        <v xml:space="preserve"> </v>
      </c>
      <c r="V708" t="str">
        <f>IF(ISBLANK(VLOOKUP(TRIM(D708),ALL_SOMIFA!$A$1:$V$2721,19,FALSE)),"",IF(ISERROR(VLOOKUP(TRIM(D708),ALL_SOMIFA!$A$1:$V$2721,19,FALSE))," ",VLOOKUP(TRIM(D708),ALL_SOMIFA!$A$1:$V$2721,19,FALSE)))</f>
        <v xml:space="preserve"> </v>
      </c>
      <c r="W708" t="str">
        <f>IF(ISBLANK(VLOOKUP(TRIM(D708),ALL_SOMIFA!$A$1:$V$2721,20,FALSE)),"",IF(ISERROR(VLOOKUP(TRIM(D708),ALL_SOMIFA!$A$1:$V$2721,20,FALSE))," ",VLOOKUP(TRIM(D708),ALL_SOMIFA!$A$1:$V$2721,20,FALSE)))</f>
        <v xml:space="preserve"> </v>
      </c>
      <c r="X708" t="str">
        <f>IF(ISBLANK(VLOOKUP(TRIM(D708),ALL_SOMIFA!$A$1:$V$2721,21,FALSE)),"",IF(ISERROR(VLOOKUP(TRIM(D708),ALL_SOMIFA!$A$1:$V$2721,21,FALSE))," ",VLOOKUP(TRIM(D708),ALL_SOMIFA!$A$1:$V$2721,21,FALSE)))</f>
        <v xml:space="preserve"> </v>
      </c>
      <c r="Y708" t="str">
        <f>IF(ISBLANK(VLOOKUP(TRIM(D708),ALL_SOMIFA!$A$1:$V$2721,22,FALSE)),"",IF(ISERROR(VLOOKUP(TRIM(D708),ALL_SOMIFA!$A$1:$V$2721,22,FALSE))," ",VLOOKUP(TRIM(D708),ALL_SOMIFA!$A$1:$V$2721,22,FALSE)))</f>
        <v xml:space="preserve"> </v>
      </c>
    </row>
    <row r="709" spans="1:61" ht="12.75" customHeight="1" x14ac:dyDescent="0.2">
      <c r="A709" s="18"/>
      <c r="B709" s="18"/>
      <c r="C709" s="141"/>
      <c r="D709" s="26" t="s">
        <v>1878</v>
      </c>
      <c r="E709" s="27">
        <v>36686</v>
      </c>
      <c r="F709" s="26" t="s">
        <v>283</v>
      </c>
      <c r="G709" s="26" t="s">
        <v>473</v>
      </c>
      <c r="H709" s="18"/>
      <c r="I709" s="18"/>
      <c r="J709" s="18"/>
      <c r="L709" t="s">
        <v>1607</v>
      </c>
      <c r="M709" s="18" t="s">
        <v>147</v>
      </c>
      <c r="N709" s="18" t="s">
        <v>81</v>
      </c>
      <c r="O709" s="18"/>
      <c r="P709" s="19"/>
      <c r="Q709" s="27"/>
      <c r="R709" s="27"/>
      <c r="S709" s="27"/>
      <c r="T709" s="27"/>
      <c r="U709" s="29"/>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row>
    <row r="710" spans="1:61" s="25" customFormat="1" x14ac:dyDescent="0.2">
      <c r="A710" s="18"/>
      <c r="B710" s="18"/>
      <c r="C710" s="141"/>
      <c r="D710" s="19"/>
      <c r="E710" s="20"/>
      <c r="F710" s="19"/>
      <c r="G710" s="19"/>
      <c r="H710" s="18"/>
      <c r="I710" s="18"/>
      <c r="J710" s="18"/>
      <c r="K710"/>
      <c r="L710"/>
      <c r="M710" s="18"/>
      <c r="N710" s="18"/>
      <c r="O710" s="18"/>
      <c r="P710" s="19"/>
      <c r="Q710" s="19"/>
      <c r="R710" s="19"/>
      <c r="S710" s="19"/>
      <c r="T710" s="19"/>
      <c r="U710" s="19"/>
      <c r="V710" s="19"/>
      <c r="W710" s="19"/>
      <c r="X710" s="19"/>
      <c r="Y710" s="19"/>
      <c r="Z710" s="19"/>
      <c r="AA710" s="19"/>
      <c r="AB710" s="19"/>
      <c r="AC710" s="19"/>
      <c r="AD710" s="19"/>
      <c r="AE710" s="19"/>
      <c r="AF710" s="19"/>
      <c r="AG710" s="19"/>
      <c r="AH710" s="19"/>
      <c r="AI710" s="19"/>
      <c r="AJ710" s="19"/>
      <c r="AK710" s="19"/>
      <c r="AL710" s="19"/>
      <c r="AM710" s="19"/>
      <c r="AN710" s="19"/>
      <c r="AO710" s="19"/>
      <c r="AP710" s="19"/>
      <c r="AQ710" s="19"/>
      <c r="AR710" s="19"/>
      <c r="AS710" s="19"/>
      <c r="AT710" s="19"/>
      <c r="AU710" s="19"/>
      <c r="AV710" s="19"/>
      <c r="AW710" s="19"/>
      <c r="AX710" s="19"/>
      <c r="AY710" s="19"/>
      <c r="AZ710" s="19"/>
      <c r="BA710" s="19"/>
      <c r="BB710" s="19"/>
      <c r="BC710" s="19"/>
      <c r="BD710" s="19"/>
      <c r="BE710" s="19"/>
      <c r="BF710" s="19"/>
      <c r="BG710" s="19"/>
      <c r="BH710" s="19"/>
      <c r="BI710" s="19"/>
    </row>
    <row r="711" spans="1:61" x14ac:dyDescent="0.2">
      <c r="A711" s="26" t="s">
        <v>133</v>
      </c>
      <c r="B711" s="18" t="s">
        <v>177</v>
      </c>
      <c r="C711" s="141"/>
      <c r="D711" s="19" t="s">
        <v>1879</v>
      </c>
      <c r="E711" s="20">
        <v>35778</v>
      </c>
      <c r="F711" s="19" t="s">
        <v>591</v>
      </c>
      <c r="G711" s="19" t="s">
        <v>1880</v>
      </c>
      <c r="H711" s="26" t="s">
        <v>133</v>
      </c>
      <c r="I711" s="18" t="s">
        <v>116</v>
      </c>
      <c r="J711" s="18" t="s">
        <v>1881</v>
      </c>
      <c r="K711" s="26" t="s">
        <v>133</v>
      </c>
      <c r="L711" s="26"/>
      <c r="M711" s="18" t="s">
        <v>133</v>
      </c>
      <c r="N711" s="18" t="s">
        <v>316</v>
      </c>
      <c r="O711" s="18"/>
      <c r="P711" s="19"/>
      <c r="Q711" s="19" t="s">
        <v>133</v>
      </c>
      <c r="R711" s="19" t="s">
        <v>316</v>
      </c>
      <c r="S711" s="19" t="s">
        <v>86</v>
      </c>
      <c r="T711" s="19" t="s">
        <v>133</v>
      </c>
      <c r="U711" s="19" t="s">
        <v>316</v>
      </c>
      <c r="V711" s="19">
        <v>0</v>
      </c>
      <c r="W711" s="19"/>
      <c r="X711" s="19"/>
      <c r="Y711" s="19"/>
      <c r="Z711" s="19"/>
      <c r="AA711" s="19"/>
      <c r="AB711" s="19"/>
      <c r="AC711" s="19"/>
      <c r="AD711" s="19"/>
      <c r="AE711" s="19"/>
      <c r="AF711" s="19"/>
      <c r="AG711" s="19"/>
      <c r="AH711" s="19"/>
      <c r="AI711" s="19"/>
      <c r="AJ711" s="19"/>
      <c r="AK711" s="19"/>
      <c r="AL711" s="19"/>
      <c r="AM711" s="19"/>
      <c r="AN711" s="19"/>
      <c r="AO711" s="19"/>
      <c r="AP711" s="19"/>
      <c r="AQ711" s="19"/>
      <c r="AR711" s="19"/>
      <c r="AS711" s="19"/>
      <c r="AT711" s="19"/>
      <c r="AU711" s="19"/>
      <c r="AV711" s="19"/>
      <c r="AW711" s="19"/>
    </row>
    <row r="712" spans="1:61" s="25" customFormat="1" ht="12.75" customHeight="1" x14ac:dyDescent="0.2">
      <c r="A712" s="18" t="s">
        <v>133</v>
      </c>
      <c r="B712" s="18" t="s">
        <v>195</v>
      </c>
      <c r="C712" s="141"/>
      <c r="D712" s="22" t="s">
        <v>1882</v>
      </c>
      <c r="E712" s="23">
        <v>36954</v>
      </c>
      <c r="F712" s="24" t="s">
        <v>90</v>
      </c>
      <c r="G712" s="22" t="s">
        <v>821</v>
      </c>
      <c r="H712" s="18" t="s">
        <v>133</v>
      </c>
      <c r="I712" s="18" t="s">
        <v>181</v>
      </c>
      <c r="J712" s="18" t="s">
        <v>1883</v>
      </c>
      <c r="K712" s="26" t="s">
        <v>133</v>
      </c>
      <c r="L712" s="26"/>
      <c r="M712" s="18" t="s">
        <v>127</v>
      </c>
      <c r="N712" s="18" t="s">
        <v>177</v>
      </c>
      <c r="O712" s="18"/>
    </row>
    <row r="713" spans="1:61" x14ac:dyDescent="0.2">
      <c r="A713" s="19" t="s">
        <v>147</v>
      </c>
      <c r="B713" s="26" t="s">
        <v>93</v>
      </c>
      <c r="C713" s="142"/>
      <c r="D713" s="19" t="s">
        <v>1885</v>
      </c>
      <c r="E713" s="27">
        <v>36868</v>
      </c>
      <c r="F713" s="28" t="s">
        <v>348</v>
      </c>
      <c r="G713" s="28" t="s">
        <v>236</v>
      </c>
      <c r="H713" s="19" t="s">
        <v>127</v>
      </c>
      <c r="I713" s="26" t="s">
        <v>272</v>
      </c>
      <c r="J713" s="18" t="s">
        <v>882</v>
      </c>
      <c r="K713" s="26" t="s">
        <v>147</v>
      </c>
      <c r="L713" s="26"/>
    </row>
    <row r="714" spans="1:61" s="25" customFormat="1" x14ac:dyDescent="0.2">
      <c r="A714" s="18" t="s">
        <v>147</v>
      </c>
      <c r="B714" s="18" t="s">
        <v>170</v>
      </c>
      <c r="C714" s="141"/>
      <c r="D714" s="19" t="s">
        <v>1889</v>
      </c>
      <c r="E714" s="20">
        <v>35054</v>
      </c>
      <c r="F714" s="19" t="s">
        <v>607</v>
      </c>
      <c r="G714" s="19" t="s">
        <v>136</v>
      </c>
      <c r="H714" s="18" t="s">
        <v>189</v>
      </c>
      <c r="I714" s="18"/>
      <c r="J714" s="18"/>
      <c r="K714" t="s">
        <v>147</v>
      </c>
      <c r="M714" s="18" t="s">
        <v>1035</v>
      </c>
      <c r="N714" s="18" t="s">
        <v>583</v>
      </c>
      <c r="O714" s="18"/>
      <c r="P714" s="19"/>
      <c r="Q714" s="19" t="s">
        <v>1890</v>
      </c>
      <c r="R714" s="19" t="s">
        <v>583</v>
      </c>
      <c r="S714" s="19" t="s">
        <v>86</v>
      </c>
      <c r="T714" s="19" t="s">
        <v>1035</v>
      </c>
      <c r="U714" s="19" t="s">
        <v>331</v>
      </c>
      <c r="V714" s="19"/>
      <c r="W714" s="19"/>
      <c r="X714" s="19"/>
      <c r="Y714" s="19"/>
      <c r="Z714" s="19"/>
      <c r="AA714" s="19"/>
      <c r="AB714" s="19"/>
      <c r="AC714" s="19"/>
      <c r="AD714" s="19"/>
      <c r="AE714" s="19"/>
      <c r="AF714" s="19"/>
      <c r="AG714" s="19"/>
      <c r="AH714" s="19"/>
      <c r="AI714" s="19"/>
      <c r="AJ714" s="19"/>
      <c r="AK714" s="19"/>
      <c r="AL714" s="19"/>
      <c r="AM714" s="19"/>
      <c r="AN714" s="19"/>
      <c r="AO714" s="19"/>
      <c r="AP714" s="19"/>
      <c r="AQ714" s="19"/>
      <c r="AR714" s="19"/>
      <c r="AS714" s="19"/>
      <c r="AT714" s="19"/>
      <c r="AU714" s="19"/>
      <c r="AV714" s="19"/>
      <c r="AW714" s="19"/>
      <c r="AX714" s="19"/>
      <c r="AY714" s="19"/>
      <c r="AZ714" s="19"/>
      <c r="BA714" s="19"/>
      <c r="BB714" s="19"/>
      <c r="BC714" s="19"/>
      <c r="BD714" s="19"/>
      <c r="BE714" s="19"/>
      <c r="BF714" s="19"/>
      <c r="BG714" s="19"/>
      <c r="BH714" s="19"/>
      <c r="BI714" s="19"/>
    </row>
    <row r="715" spans="1:61" x14ac:dyDescent="0.2">
      <c r="A715" s="21"/>
      <c r="B715" s="21"/>
      <c r="C715" s="141"/>
      <c r="D715" s="19" t="s">
        <v>1887</v>
      </c>
      <c r="E715" s="20">
        <v>34069</v>
      </c>
      <c r="F715" s="19" t="s">
        <v>551</v>
      </c>
      <c r="G715" s="19" t="s">
        <v>245</v>
      </c>
      <c r="H715" s="21" t="s">
        <v>1192</v>
      </c>
      <c r="I715" s="21" t="s">
        <v>327</v>
      </c>
      <c r="J715" s="18" t="s">
        <v>155</v>
      </c>
      <c r="K715" s="26" t="s">
        <v>133</v>
      </c>
      <c r="L715" s="26"/>
      <c r="M715" s="21" t="s">
        <v>502</v>
      </c>
      <c r="N715" s="21" t="s">
        <v>242</v>
      </c>
      <c r="O715" s="21"/>
      <c r="P715" s="19"/>
      <c r="Q715" s="19" t="s">
        <v>1888</v>
      </c>
      <c r="R715" s="19" t="s">
        <v>215</v>
      </c>
      <c r="S715" s="19" t="s">
        <v>86</v>
      </c>
      <c r="T715" s="19" t="s">
        <v>502</v>
      </c>
      <c r="U715" s="19" t="s">
        <v>215</v>
      </c>
      <c r="V715" s="19"/>
      <c r="W715" s="19" t="s">
        <v>1757</v>
      </c>
      <c r="X715" s="19" t="s">
        <v>215</v>
      </c>
      <c r="Y715" s="19">
        <v>0</v>
      </c>
      <c r="Z715" s="19">
        <v>0</v>
      </c>
      <c r="AA715" s="19">
        <v>0</v>
      </c>
      <c r="AB715" s="19">
        <v>0</v>
      </c>
      <c r="AC715" s="19"/>
      <c r="AD715" s="19"/>
      <c r="AE715" s="19"/>
      <c r="AF715" s="19">
        <v>0</v>
      </c>
      <c r="AG715" s="19">
        <v>0</v>
      </c>
      <c r="AH715" s="19">
        <v>0</v>
      </c>
      <c r="AI715" s="19">
        <v>0</v>
      </c>
      <c r="AJ715" s="19">
        <v>0</v>
      </c>
      <c r="AK715" s="19">
        <v>0</v>
      </c>
      <c r="AL715" s="19">
        <v>0</v>
      </c>
      <c r="AM715" s="19">
        <v>0</v>
      </c>
      <c r="AN715" s="19">
        <v>0</v>
      </c>
      <c r="AO715" s="19">
        <v>0</v>
      </c>
      <c r="AP715" s="19">
        <v>0</v>
      </c>
      <c r="AQ715" s="19">
        <v>0</v>
      </c>
      <c r="AR715" s="19">
        <v>0</v>
      </c>
      <c r="AS715" s="19">
        <v>0</v>
      </c>
      <c r="AT715" s="19">
        <v>0</v>
      </c>
      <c r="AU715" s="19">
        <v>0</v>
      </c>
      <c r="AV715" s="19">
        <v>0</v>
      </c>
      <c r="AW715" s="19">
        <v>0</v>
      </c>
    </row>
    <row r="716" spans="1:61" s="25" customFormat="1" x14ac:dyDescent="0.2">
      <c r="A716" s="18"/>
      <c r="B716" s="18"/>
      <c r="C716" s="141"/>
      <c r="D716" s="19"/>
      <c r="E716" s="20"/>
      <c r="F716" s="19"/>
      <c r="G716" s="19"/>
      <c r="H716" s="18"/>
      <c r="I716" s="18"/>
      <c r="J716" s="18"/>
      <c r="M716" s="18"/>
      <c r="N716" s="18"/>
      <c r="O716" s="18"/>
      <c r="P716" s="19"/>
      <c r="Q716" s="19"/>
      <c r="R716" s="19"/>
      <c r="S716" s="19"/>
      <c r="T716" s="19"/>
      <c r="U716" s="19"/>
      <c r="V716" s="19"/>
      <c r="W716" s="19"/>
      <c r="X716" s="19"/>
      <c r="Y716" s="19"/>
      <c r="Z716" s="19"/>
      <c r="AA716" s="19"/>
      <c r="AB716" s="19"/>
      <c r="AC716" s="19"/>
      <c r="AD716" s="19"/>
      <c r="AE716" s="19"/>
      <c r="AF716" s="19"/>
      <c r="AG716" s="19"/>
      <c r="AH716" s="19"/>
      <c r="AI716" s="19"/>
      <c r="AJ716" s="19"/>
      <c r="AK716" s="19"/>
      <c r="AL716" s="19"/>
      <c r="AM716" s="19"/>
      <c r="AN716" s="19"/>
      <c r="AO716" s="19"/>
      <c r="AP716" s="19"/>
      <c r="AQ716" s="19"/>
      <c r="AR716" s="19"/>
      <c r="AS716" s="19"/>
      <c r="AT716" s="19"/>
      <c r="AU716" s="19"/>
      <c r="AV716" s="19"/>
      <c r="AW716" s="19"/>
      <c r="AX716" s="19"/>
      <c r="AY716" s="19"/>
      <c r="AZ716" s="19"/>
      <c r="BA716" s="19"/>
      <c r="BB716" s="19"/>
      <c r="BC716" s="19"/>
      <c r="BD716" s="19"/>
      <c r="BE716" s="19"/>
      <c r="BF716" s="19"/>
      <c r="BG716" s="19"/>
      <c r="BH716" s="19"/>
      <c r="BI716" s="19"/>
    </row>
    <row r="717" spans="1:61" ht="12.75" customHeight="1" x14ac:dyDescent="0.2">
      <c r="A717" s="18" t="s">
        <v>156</v>
      </c>
      <c r="B717" s="18" t="s">
        <v>105</v>
      </c>
      <c r="C717" s="141" t="s">
        <v>141</v>
      </c>
      <c r="D717" s="26" t="s">
        <v>1891</v>
      </c>
      <c r="E717" s="20">
        <v>36805</v>
      </c>
      <c r="F717" s="26" t="s">
        <v>1368</v>
      </c>
      <c r="G717" s="26" t="s">
        <v>1892</v>
      </c>
      <c r="H717" s="18" t="s">
        <v>156</v>
      </c>
      <c r="I717" s="18" t="s">
        <v>109</v>
      </c>
      <c r="J717" s="18" t="s">
        <v>1893</v>
      </c>
      <c r="K717" s="26" t="s">
        <v>156</v>
      </c>
      <c r="L717" s="26" t="s">
        <v>164</v>
      </c>
      <c r="M717" s="18" t="s">
        <v>156</v>
      </c>
      <c r="N717" s="18" t="s">
        <v>105</v>
      </c>
      <c r="O717" s="18" t="s">
        <v>164</v>
      </c>
      <c r="P717" s="19" t="s">
        <v>164</v>
      </c>
      <c r="Q717" s="27"/>
      <c r="R717" s="27"/>
      <c r="S717" s="27"/>
      <c r="T717" s="29"/>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row>
    <row r="718" spans="1:61" ht="12.75" customHeight="1" x14ac:dyDescent="0.2">
      <c r="A718" s="18" t="s">
        <v>168</v>
      </c>
      <c r="B718" s="18" t="s">
        <v>396</v>
      </c>
      <c r="C718" s="141" t="s">
        <v>183</v>
      </c>
      <c r="D718" s="22" t="s">
        <v>1894</v>
      </c>
      <c r="E718" s="23">
        <v>36280</v>
      </c>
      <c r="F718" s="24" t="s">
        <v>677</v>
      </c>
      <c r="G718" s="22" t="s">
        <v>99</v>
      </c>
      <c r="H718" s="18" t="s">
        <v>165</v>
      </c>
      <c r="I718" s="18" t="s">
        <v>395</v>
      </c>
      <c r="J718" s="18" t="s">
        <v>1895</v>
      </c>
      <c r="K718" s="26" t="s">
        <v>162</v>
      </c>
      <c r="L718" s="26" t="s">
        <v>1896</v>
      </c>
      <c r="M718" s="18" t="s">
        <v>168</v>
      </c>
      <c r="N718" s="18" t="s">
        <v>396</v>
      </c>
      <c r="O718" s="18" t="s">
        <v>183</v>
      </c>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row>
    <row r="719" spans="1:61" x14ac:dyDescent="0.2">
      <c r="A719" s="18"/>
      <c r="B719" s="18"/>
      <c r="C719" s="141"/>
      <c r="D719" s="19"/>
      <c r="E719" s="20"/>
      <c r="F719" s="19"/>
      <c r="G719" s="19"/>
      <c r="H719" s="18"/>
      <c r="I719" s="18"/>
      <c r="J719" s="18"/>
      <c r="K719"/>
      <c r="L719"/>
      <c r="M719" s="18"/>
      <c r="N719" s="18"/>
      <c r="O719" s="18"/>
      <c r="P719" s="19"/>
      <c r="Q719" s="19"/>
      <c r="R719" s="19"/>
      <c r="S719" s="19"/>
      <c r="T719" s="19"/>
      <c r="U719" s="19"/>
      <c r="V719" s="19"/>
      <c r="W719" s="19"/>
      <c r="X719" s="19"/>
      <c r="Y719" s="19"/>
      <c r="Z719" s="19"/>
      <c r="AA719" s="19"/>
      <c r="AB719" s="19"/>
      <c r="AC719" s="19"/>
      <c r="AD719" s="19"/>
      <c r="AE719" s="19"/>
      <c r="AF719" s="19"/>
      <c r="AG719" s="19"/>
      <c r="AH719" s="19"/>
      <c r="AI719" s="19"/>
      <c r="AJ719" s="19"/>
      <c r="AK719" s="19"/>
      <c r="AL719" s="19"/>
      <c r="AM719" s="19"/>
      <c r="AN719" s="19"/>
      <c r="AO719" s="19"/>
      <c r="AP719" s="19"/>
      <c r="AQ719" s="19"/>
      <c r="AR719" s="19"/>
      <c r="AS719" s="19"/>
      <c r="AT719" s="19"/>
      <c r="AU719" s="19"/>
      <c r="AV719" s="19"/>
      <c r="AW719" s="19"/>
      <c r="AX719" s="19"/>
      <c r="AY719" s="19"/>
      <c r="AZ719" s="19"/>
      <c r="BA719" s="19"/>
      <c r="BB719" s="19"/>
      <c r="BC719" s="19"/>
      <c r="BD719" s="19"/>
      <c r="BE719" s="19"/>
      <c r="BF719" s="19"/>
      <c r="BG719" s="19"/>
      <c r="BH719" s="19"/>
      <c r="BI719" s="19"/>
    </row>
    <row r="720" spans="1:61" ht="12.75" customHeight="1" x14ac:dyDescent="0.2">
      <c r="A720" s="18" t="s">
        <v>712</v>
      </c>
      <c r="B720" s="18" t="s">
        <v>185</v>
      </c>
      <c r="C720" s="141" t="s">
        <v>1897</v>
      </c>
      <c r="D720" s="22" t="s">
        <v>1898</v>
      </c>
      <c r="E720" s="23">
        <v>36245</v>
      </c>
      <c r="F720" s="24" t="s">
        <v>89</v>
      </c>
      <c r="G720" s="22" t="s">
        <v>191</v>
      </c>
      <c r="H720" s="18" t="s">
        <v>194</v>
      </c>
      <c r="I720" s="18" t="s">
        <v>368</v>
      </c>
      <c r="J720" s="18" t="s">
        <v>276</v>
      </c>
      <c r="K720" s="26" t="s">
        <v>1899</v>
      </c>
      <c r="L720" s="26" t="s">
        <v>208</v>
      </c>
      <c r="M720" s="18" t="s">
        <v>905</v>
      </c>
      <c r="N720" s="18" t="s">
        <v>185</v>
      </c>
      <c r="O720" s="18" t="s">
        <v>266</v>
      </c>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row>
    <row r="721" spans="1:79" x14ac:dyDescent="0.2">
      <c r="A721" s="18" t="s">
        <v>274</v>
      </c>
      <c r="B721" s="18" t="s">
        <v>192</v>
      </c>
      <c r="C721" s="141" t="s">
        <v>259</v>
      </c>
      <c r="D721" s="22" t="s">
        <v>1900</v>
      </c>
      <c r="E721" s="23">
        <v>35696</v>
      </c>
      <c r="F721" s="24" t="s">
        <v>191</v>
      </c>
      <c r="G721" s="22" t="s">
        <v>90</v>
      </c>
      <c r="H721" s="18" t="s">
        <v>274</v>
      </c>
      <c r="I721" s="18" t="s">
        <v>285</v>
      </c>
      <c r="J721" s="18" t="s">
        <v>276</v>
      </c>
      <c r="K721" s="26" t="s">
        <v>274</v>
      </c>
      <c r="L721" s="26" t="s">
        <v>228</v>
      </c>
      <c r="M721" s="18" t="s">
        <v>274</v>
      </c>
      <c r="N721" s="18" t="s">
        <v>192</v>
      </c>
      <c r="O721" s="18" t="s">
        <v>233</v>
      </c>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row>
    <row r="722" spans="1:79" s="25" customFormat="1" x14ac:dyDescent="0.2">
      <c r="A722" s="26" t="s">
        <v>226</v>
      </c>
      <c r="B722" s="18" t="s">
        <v>170</v>
      </c>
      <c r="C722" s="141" t="s">
        <v>259</v>
      </c>
      <c r="D722" s="19" t="s">
        <v>1905</v>
      </c>
      <c r="E722" s="20">
        <v>35510</v>
      </c>
      <c r="F722" s="26" t="s">
        <v>150</v>
      </c>
      <c r="G722" s="30" t="s">
        <v>150</v>
      </c>
      <c r="H722" s="26" t="s">
        <v>226</v>
      </c>
      <c r="I722" s="18" t="s">
        <v>175</v>
      </c>
      <c r="J722" s="18" t="s">
        <v>201</v>
      </c>
      <c r="K722" s="26" t="s">
        <v>194</v>
      </c>
      <c r="L722" s="26" t="s">
        <v>234</v>
      </c>
      <c r="M722" s="18" t="s">
        <v>226</v>
      </c>
      <c r="N722" s="18" t="s">
        <v>316</v>
      </c>
      <c r="O722" s="18" t="s">
        <v>259</v>
      </c>
      <c r="P722" s="19" t="s">
        <v>228</v>
      </c>
      <c r="Q722" s="19" t="s">
        <v>528</v>
      </c>
      <c r="R722" s="19" t="s">
        <v>316</v>
      </c>
      <c r="S722" s="30" t="s">
        <v>1906</v>
      </c>
      <c r="T722" s="19"/>
      <c r="U722" s="19"/>
      <c r="V722" s="30"/>
      <c r="W722" s="19"/>
      <c r="X722" s="19"/>
      <c r="Y722" s="30"/>
      <c r="Z722" s="19"/>
      <c r="AA722" s="19"/>
      <c r="AB722" s="30"/>
      <c r="AC722" s="19"/>
      <c r="AD722" s="19"/>
      <c r="AE722" s="19"/>
      <c r="AF722" s="19"/>
      <c r="AG722" s="19"/>
      <c r="AH722" s="19"/>
      <c r="AI722" s="19"/>
      <c r="AJ722" s="19"/>
      <c r="AK722" s="19"/>
      <c r="AL722" s="19"/>
      <c r="AM722" s="19"/>
      <c r="AN722" s="19"/>
      <c r="AO722" s="19"/>
      <c r="AP722" s="19"/>
      <c r="AQ722" s="19"/>
      <c r="AR722" s="19"/>
      <c r="AS722" s="19"/>
      <c r="AT722" s="19"/>
      <c r="AU722" s="19"/>
      <c r="AV722" s="19"/>
      <c r="AW722" s="19"/>
      <c r="BY722"/>
      <c r="BZ722"/>
      <c r="CA722"/>
    </row>
    <row r="723" spans="1:79" x14ac:dyDescent="0.2">
      <c r="A723" s="34" t="s">
        <v>212</v>
      </c>
      <c r="B723" s="18" t="s">
        <v>128</v>
      </c>
      <c r="C723" s="141" t="s">
        <v>234</v>
      </c>
      <c r="D723" s="19" t="s">
        <v>1909</v>
      </c>
      <c r="E723" s="20">
        <v>34893</v>
      </c>
      <c r="F723" s="19" t="s">
        <v>591</v>
      </c>
      <c r="G723" s="19" t="s">
        <v>591</v>
      </c>
      <c r="H723" s="34" t="s">
        <v>212</v>
      </c>
      <c r="I723" s="18" t="s">
        <v>232</v>
      </c>
      <c r="J723" s="18" t="s">
        <v>224</v>
      </c>
      <c r="K723" s="26" t="s">
        <v>202</v>
      </c>
      <c r="L723" s="26" t="s">
        <v>269</v>
      </c>
      <c r="M723" s="18" t="s">
        <v>226</v>
      </c>
      <c r="N723" s="18" t="s">
        <v>123</v>
      </c>
      <c r="O723" s="18" t="s">
        <v>269</v>
      </c>
      <c r="P723" s="19" t="s">
        <v>228</v>
      </c>
      <c r="Q723" s="19" t="s">
        <v>226</v>
      </c>
      <c r="R723" s="19" t="s">
        <v>123</v>
      </c>
      <c r="S723" s="19" t="s">
        <v>1910</v>
      </c>
      <c r="T723" s="19" t="s">
        <v>226</v>
      </c>
      <c r="U723" s="19" t="s">
        <v>123</v>
      </c>
      <c r="V723" s="19" t="s">
        <v>228</v>
      </c>
      <c r="W723" s="19"/>
      <c r="X723" s="19"/>
      <c r="Y723" s="19"/>
      <c r="Z723" s="19"/>
      <c r="AA723" s="19"/>
      <c r="AB723" s="19"/>
      <c r="AC723" s="19"/>
      <c r="AD723" s="19"/>
      <c r="AE723" s="19"/>
      <c r="AF723" s="19"/>
      <c r="AG723" s="19"/>
      <c r="AH723" s="19"/>
      <c r="AI723" s="19"/>
      <c r="AJ723" s="19"/>
      <c r="AK723" s="19"/>
      <c r="AL723" s="19"/>
      <c r="AM723" s="19"/>
      <c r="AN723" s="19"/>
      <c r="AO723" s="19"/>
      <c r="AP723" s="19"/>
      <c r="AQ723" s="19"/>
      <c r="AR723" s="19"/>
      <c r="AS723" s="19"/>
      <c r="AT723" s="19"/>
      <c r="AU723" s="19"/>
      <c r="AV723" s="19"/>
      <c r="AW723" s="19"/>
      <c r="AX723" s="19"/>
      <c r="AY723" s="19"/>
      <c r="AZ723" s="19"/>
      <c r="BA723" s="19"/>
      <c r="BB723" s="19"/>
      <c r="BC723" s="19"/>
      <c r="BD723" s="19"/>
      <c r="BE723" s="19"/>
      <c r="BF723" s="19"/>
      <c r="BG723" s="19"/>
      <c r="BH723" s="19"/>
      <c r="BI723" s="19"/>
    </row>
    <row r="724" spans="1:79" x14ac:dyDescent="0.2">
      <c r="A724" s="18" t="s">
        <v>202</v>
      </c>
      <c r="B724" s="18" t="s">
        <v>330</v>
      </c>
      <c r="C724" s="141" t="s">
        <v>228</v>
      </c>
      <c r="D724" s="22" t="s">
        <v>1911</v>
      </c>
      <c r="E724" s="23">
        <v>35930</v>
      </c>
      <c r="F724" s="24" t="s">
        <v>191</v>
      </c>
      <c r="G724" s="22" t="s">
        <v>191</v>
      </c>
      <c r="H724" s="18" t="s">
        <v>1912</v>
      </c>
      <c r="I724" s="18" t="s">
        <v>101</v>
      </c>
      <c r="J724" s="18" t="s">
        <v>241</v>
      </c>
      <c r="K724" s="26" t="s">
        <v>258</v>
      </c>
      <c r="L724" s="26" t="s">
        <v>269</v>
      </c>
      <c r="M724" s="18" t="s">
        <v>202</v>
      </c>
      <c r="N724" s="18" t="s">
        <v>227</v>
      </c>
      <c r="O724" s="18" t="s">
        <v>266</v>
      </c>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row>
    <row r="725" spans="1:79" ht="12.75" customHeight="1" x14ac:dyDescent="0.2">
      <c r="A725" s="31" t="s">
        <v>265</v>
      </c>
      <c r="B725" s="32" t="s">
        <v>185</v>
      </c>
      <c r="C725" s="142" t="s">
        <v>587</v>
      </c>
      <c r="D725" s="19" t="s">
        <v>1907</v>
      </c>
      <c r="E725" s="27">
        <v>36784</v>
      </c>
      <c r="F725" s="28" t="s">
        <v>191</v>
      </c>
      <c r="G725" s="28" t="s">
        <v>180</v>
      </c>
      <c r="H725" s="31" t="s">
        <v>1908</v>
      </c>
      <c r="I725" s="32" t="s">
        <v>368</v>
      </c>
      <c r="J725" s="18" t="s">
        <v>534</v>
      </c>
      <c r="K725" s="26" t="s">
        <v>226</v>
      </c>
      <c r="L725" s="26" t="s">
        <v>266</v>
      </c>
      <c r="M725" s="38"/>
      <c r="N725" s="38"/>
      <c r="O725" s="38"/>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row>
    <row r="726" spans="1:79" ht="12.75" customHeight="1" x14ac:dyDescent="0.2">
      <c r="A726" s="34" t="s">
        <v>1913</v>
      </c>
      <c r="B726" s="34" t="s">
        <v>118</v>
      </c>
      <c r="C726" s="141" t="s">
        <v>241</v>
      </c>
      <c r="D726" s="25" t="s">
        <v>1914</v>
      </c>
      <c r="E726" s="35">
        <v>35877</v>
      </c>
      <c r="F726" s="36" t="s">
        <v>198</v>
      </c>
      <c r="G726" s="36" t="s">
        <v>199</v>
      </c>
      <c r="H726" s="34" t="s">
        <v>545</v>
      </c>
      <c r="I726" s="34" t="s">
        <v>84</v>
      </c>
      <c r="J726" s="18" t="s">
        <v>913</v>
      </c>
      <c r="K726" s="26" t="s">
        <v>238</v>
      </c>
      <c r="L726" s="26" t="s">
        <v>241</v>
      </c>
      <c r="M726" s="34" t="s">
        <v>265</v>
      </c>
      <c r="N726" s="34" t="s">
        <v>252</v>
      </c>
      <c r="O726" s="34" t="s">
        <v>241</v>
      </c>
      <c r="P726" s="19" t="s">
        <v>558</v>
      </c>
      <c r="Q726" s="19" t="s">
        <v>202</v>
      </c>
      <c r="R726" s="19" t="s">
        <v>250</v>
      </c>
      <c r="S726" s="37" t="str">
        <f>IF(ISERROR(VLOOKUP(TRIM(D726),#REF!,8,FALSE())),"",VLOOKUP(TRIM(D726),#REF!,8,FALSE()))</f>
        <v/>
      </c>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row>
    <row r="727" spans="1:79" s="25" customFormat="1" ht="12.75" customHeight="1" x14ac:dyDescent="0.2">
      <c r="A727" s="32"/>
      <c r="B727" s="18"/>
      <c r="C727" s="141"/>
      <c r="D727" s="19" t="s">
        <v>1901</v>
      </c>
      <c r="E727" s="20">
        <v>35202</v>
      </c>
      <c r="F727" s="19" t="s">
        <v>1902</v>
      </c>
      <c r="G727" s="19" t="s">
        <v>516</v>
      </c>
      <c r="H727" s="32" t="s">
        <v>202</v>
      </c>
      <c r="I727" s="18" t="s">
        <v>123</v>
      </c>
      <c r="J727" s="18" t="s">
        <v>594</v>
      </c>
      <c r="K727" s="26" t="s">
        <v>274</v>
      </c>
      <c r="L727" s="26" t="s">
        <v>276</v>
      </c>
      <c r="M727" s="18" t="s">
        <v>202</v>
      </c>
      <c r="N727" s="18" t="s">
        <v>118</v>
      </c>
      <c r="O727" s="18" t="s">
        <v>276</v>
      </c>
      <c r="P727" s="19"/>
      <c r="Q727" s="19" t="s">
        <v>202</v>
      </c>
      <c r="R727" s="19" t="s">
        <v>118</v>
      </c>
      <c r="S727" s="19" t="s">
        <v>1903</v>
      </c>
      <c r="T727" s="19" t="s">
        <v>202</v>
      </c>
      <c r="U727" s="19" t="s">
        <v>118</v>
      </c>
      <c r="V727" s="19" t="s">
        <v>201</v>
      </c>
      <c r="W727" s="19" t="s">
        <v>543</v>
      </c>
      <c r="X727" s="19" t="s">
        <v>118</v>
      </c>
      <c r="Y727" s="19" t="s">
        <v>1904</v>
      </c>
      <c r="Z727" s="19"/>
      <c r="AA727" s="19"/>
      <c r="AB727" s="19"/>
      <c r="AC727" s="19">
        <v>0</v>
      </c>
      <c r="AD727" s="19">
        <v>0</v>
      </c>
      <c r="AE727" s="19">
        <v>0</v>
      </c>
      <c r="AF727" s="19">
        <v>0</v>
      </c>
      <c r="AG727" s="19">
        <v>0</v>
      </c>
      <c r="AH727" s="19">
        <v>0</v>
      </c>
      <c r="AI727" s="19">
        <v>0</v>
      </c>
      <c r="AJ727" s="19">
        <v>0</v>
      </c>
      <c r="AK727" s="19">
        <v>0</v>
      </c>
      <c r="AL727" s="19">
        <v>0</v>
      </c>
      <c r="AM727" s="19">
        <v>0</v>
      </c>
      <c r="AN727" s="19">
        <v>0</v>
      </c>
      <c r="AO727" s="19">
        <v>0</v>
      </c>
      <c r="AP727" s="19">
        <v>0</v>
      </c>
      <c r="AQ727" s="19">
        <v>0</v>
      </c>
      <c r="AR727" s="19">
        <v>0</v>
      </c>
      <c r="AS727" s="19">
        <v>0</v>
      </c>
      <c r="AT727" s="19">
        <v>0</v>
      </c>
      <c r="AU727" s="19">
        <v>0</v>
      </c>
      <c r="AV727" s="19">
        <v>0</v>
      </c>
      <c r="AW727" s="19">
        <v>0</v>
      </c>
    </row>
    <row r="728" spans="1:79" s="25" customFormat="1" ht="12.75" customHeight="1" x14ac:dyDescent="0.2">
      <c r="A728" s="18"/>
      <c r="B728" s="18"/>
      <c r="C728" s="141"/>
      <c r="D728" s="26" t="s">
        <v>1915</v>
      </c>
      <c r="E728" s="27">
        <v>35955</v>
      </c>
      <c r="F728" s="26" t="s">
        <v>448</v>
      </c>
      <c r="G728" s="26" t="s">
        <v>979</v>
      </c>
      <c r="H728" s="18"/>
      <c r="I728" s="18"/>
      <c r="J728" s="18"/>
      <c r="K728" t="s">
        <v>265</v>
      </c>
      <c r="L728" t="s">
        <v>241</v>
      </c>
      <c r="M728" s="18" t="s">
        <v>265</v>
      </c>
      <c r="N728" s="18" t="s">
        <v>215</v>
      </c>
      <c r="O728" s="18" t="s">
        <v>241</v>
      </c>
      <c r="P728" s="26" t="s">
        <v>241</v>
      </c>
      <c r="Q728" s="27"/>
      <c r="R728" s="27"/>
      <c r="S728" s="27"/>
      <c r="T728" s="27"/>
      <c r="U728" s="29"/>
    </row>
    <row r="729" spans="1:79" s="25" customFormat="1" x14ac:dyDescent="0.2">
      <c r="A729" s="18"/>
      <c r="B729" s="18"/>
      <c r="C729" s="141"/>
      <c r="D729" s="19"/>
      <c r="E729" s="20"/>
      <c r="F729" s="19"/>
      <c r="G729" s="19"/>
      <c r="H729" s="18"/>
      <c r="I729" s="18"/>
      <c r="J729" s="18"/>
      <c r="K729"/>
      <c r="L729"/>
      <c r="M729" s="18"/>
      <c r="N729" s="18"/>
      <c r="O729" s="18"/>
      <c r="P729" s="19"/>
      <c r="Q729" s="19"/>
      <c r="R729" s="19"/>
      <c r="S729" s="19"/>
      <c r="T729" s="19"/>
      <c r="U729" s="19"/>
      <c r="V729" s="19"/>
      <c r="W729" s="19"/>
      <c r="X729" s="19"/>
      <c r="Y729" s="19"/>
      <c r="Z729" s="19"/>
      <c r="AA729" s="19"/>
      <c r="AB729" s="19"/>
      <c r="AC729" s="19"/>
      <c r="AD729" s="19"/>
      <c r="AE729" s="19"/>
      <c r="AF729" s="19"/>
      <c r="AG729" s="19"/>
      <c r="AH729" s="19"/>
      <c r="AI729" s="19"/>
      <c r="AJ729" s="19"/>
      <c r="AK729" s="19"/>
      <c r="AL729" s="19"/>
      <c r="AM729" s="19"/>
      <c r="AN729" s="19"/>
      <c r="AO729" s="19"/>
      <c r="AP729" s="19"/>
      <c r="AQ729" s="19"/>
      <c r="AR729" s="19"/>
      <c r="AS729" s="19"/>
      <c r="AT729" s="19"/>
      <c r="AU729" s="19"/>
      <c r="AV729" s="19"/>
      <c r="AW729" s="19"/>
      <c r="AX729" s="19"/>
      <c r="AY729" s="19"/>
      <c r="AZ729" s="19"/>
      <c r="BA729" s="19"/>
      <c r="BB729" s="19"/>
      <c r="BC729" s="19"/>
      <c r="BD729" s="19"/>
      <c r="BE729" s="19"/>
      <c r="BF729" s="19"/>
      <c r="BG729" s="19"/>
      <c r="BH729" s="19"/>
      <c r="BI729" s="19"/>
    </row>
    <row r="730" spans="1:79" x14ac:dyDescent="0.2">
      <c r="A730" s="108" t="s">
        <v>284</v>
      </c>
      <c r="B730" s="108" t="s">
        <v>215</v>
      </c>
      <c r="C730" s="142" t="s">
        <v>731</v>
      </c>
      <c r="D730" s="19" t="s">
        <v>4436</v>
      </c>
      <c r="E730" s="27">
        <v>37136</v>
      </c>
      <c r="F730" s="28" t="s">
        <v>1917</v>
      </c>
      <c r="G730" s="28" t="s">
        <v>1917</v>
      </c>
      <c r="H730" s="19" t="s">
        <v>284</v>
      </c>
      <c r="I730" s="26" t="s">
        <v>220</v>
      </c>
      <c r="J730" s="18" t="s">
        <v>731</v>
      </c>
      <c r="K730" s="26" t="s">
        <v>284</v>
      </c>
      <c r="L730" s="26" t="s">
        <v>592</v>
      </c>
    </row>
    <row r="731" spans="1:79" x14ac:dyDescent="0.2">
      <c r="A731" s="18" t="s">
        <v>288</v>
      </c>
      <c r="B731" s="18" t="s">
        <v>434</v>
      </c>
      <c r="C731" s="141" t="s">
        <v>233</v>
      </c>
      <c r="D731" s="19" t="s">
        <v>2028</v>
      </c>
      <c r="E731" s="20">
        <v>35022</v>
      </c>
      <c r="F731" s="19" t="s">
        <v>391</v>
      </c>
      <c r="G731" s="19" t="s">
        <v>362</v>
      </c>
      <c r="H731" s="18" t="s">
        <v>308</v>
      </c>
      <c r="I731" s="18" t="s">
        <v>246</v>
      </c>
      <c r="J731" s="18" t="s">
        <v>593</v>
      </c>
      <c r="K731" s="26" t="s">
        <v>313</v>
      </c>
      <c r="L731" s="26" t="s">
        <v>273</v>
      </c>
      <c r="M731" s="18" t="s">
        <v>284</v>
      </c>
      <c r="N731" s="18" t="s">
        <v>316</v>
      </c>
      <c r="O731" s="18" t="s">
        <v>269</v>
      </c>
      <c r="P731" s="19" t="s">
        <v>203</v>
      </c>
      <c r="Q731" s="19" t="s">
        <v>194</v>
      </c>
      <c r="R731" s="19" t="s">
        <v>316</v>
      </c>
      <c r="S731" s="19" t="s">
        <v>2029</v>
      </c>
      <c r="T731" s="19" t="s">
        <v>575</v>
      </c>
      <c r="U731" s="19" t="s">
        <v>316</v>
      </c>
      <c r="V731" s="19" t="s">
        <v>291</v>
      </c>
      <c r="W731" s="19" t="s">
        <v>315</v>
      </c>
      <c r="X731" s="19" t="s">
        <v>316</v>
      </c>
      <c r="Y731" s="19" t="s">
        <v>247</v>
      </c>
      <c r="Z731" s="19">
        <v>0</v>
      </c>
      <c r="AA731" s="19">
        <v>0</v>
      </c>
      <c r="AB731" s="19">
        <v>0</v>
      </c>
      <c r="AC731" s="19"/>
      <c r="AD731" s="19"/>
      <c r="AE731" s="19"/>
      <c r="AF731" s="19">
        <v>0</v>
      </c>
      <c r="AG731" s="19">
        <v>0</v>
      </c>
      <c r="AH731" s="19">
        <v>0</v>
      </c>
      <c r="AI731" s="19">
        <v>0</v>
      </c>
      <c r="AJ731" s="19">
        <v>0</v>
      </c>
      <c r="AK731" s="19">
        <v>0</v>
      </c>
      <c r="AL731" s="19">
        <v>0</v>
      </c>
      <c r="AM731" s="19">
        <v>0</v>
      </c>
      <c r="AN731" s="19">
        <v>0</v>
      </c>
      <c r="AO731" s="19">
        <v>0</v>
      </c>
      <c r="AP731" s="19">
        <v>0</v>
      </c>
      <c r="AQ731" s="19">
        <v>0</v>
      </c>
      <c r="AR731" s="19">
        <v>0</v>
      </c>
      <c r="AS731" s="19">
        <v>0</v>
      </c>
      <c r="AT731" s="19">
        <v>0</v>
      </c>
      <c r="AU731" s="19">
        <v>0</v>
      </c>
      <c r="AV731" s="19">
        <v>0</v>
      </c>
      <c r="AW731" s="19">
        <v>0</v>
      </c>
      <c r="AX731" s="19"/>
      <c r="AY731" s="19"/>
      <c r="AZ731" s="19"/>
      <c r="BA731" s="19"/>
      <c r="BB731" s="19"/>
      <c r="BC731" s="19"/>
      <c r="BD731" s="19"/>
      <c r="BE731" s="19"/>
      <c r="BF731" s="19"/>
      <c r="BG731" s="19"/>
      <c r="BH731" s="19"/>
      <c r="BI731" s="19"/>
      <c r="BJ731" s="25"/>
      <c r="BK731" s="25"/>
      <c r="BL731" s="25"/>
      <c r="BM731" s="25"/>
      <c r="BN731" s="25"/>
      <c r="BO731" s="25"/>
      <c r="BP731" s="25"/>
      <c r="BQ731" s="25"/>
      <c r="BR731" s="25"/>
      <c r="BS731" s="25"/>
      <c r="BT731" s="25"/>
      <c r="BU731" s="25"/>
      <c r="BV731" s="25"/>
      <c r="BW731" s="25"/>
      <c r="BX731" s="25"/>
    </row>
    <row r="732" spans="1:79" x14ac:dyDescent="0.2">
      <c r="A732" s="18" t="s">
        <v>308</v>
      </c>
      <c r="B732" s="18" t="s">
        <v>140</v>
      </c>
      <c r="C732" s="141" t="s">
        <v>216</v>
      </c>
      <c r="D732" s="19" t="s">
        <v>1918</v>
      </c>
      <c r="E732" s="20">
        <v>34891</v>
      </c>
      <c r="F732" s="19" t="s">
        <v>1919</v>
      </c>
      <c r="G732" s="19" t="s">
        <v>1920</v>
      </c>
      <c r="H732" s="18" t="s">
        <v>284</v>
      </c>
      <c r="I732" s="18" t="s">
        <v>246</v>
      </c>
      <c r="J732" s="18" t="s">
        <v>201</v>
      </c>
      <c r="K732" s="26"/>
      <c r="L732" s="26" t="s">
        <v>1921</v>
      </c>
      <c r="M732" s="18" t="s">
        <v>284</v>
      </c>
      <c r="N732" s="18" t="s">
        <v>242</v>
      </c>
      <c r="O732" s="18" t="s">
        <v>248</v>
      </c>
      <c r="P732" s="19" t="s">
        <v>1922</v>
      </c>
      <c r="Q732" s="19" t="s">
        <v>284</v>
      </c>
      <c r="R732" s="19" t="s">
        <v>242</v>
      </c>
      <c r="S732" s="19" t="s">
        <v>1393</v>
      </c>
      <c r="T732" s="19" t="s">
        <v>284</v>
      </c>
      <c r="U732" s="19" t="s">
        <v>242</v>
      </c>
      <c r="V732" s="19" t="s">
        <v>731</v>
      </c>
      <c r="W732" s="19" t="s">
        <v>284</v>
      </c>
      <c r="X732" s="19" t="s">
        <v>242</v>
      </c>
      <c r="Y732" s="19" t="s">
        <v>234</v>
      </c>
      <c r="Z732" s="19" t="s">
        <v>284</v>
      </c>
      <c r="AA732" s="19" t="s">
        <v>242</v>
      </c>
      <c r="AB732" s="19" t="s">
        <v>287</v>
      </c>
      <c r="AC732" s="19" t="s">
        <v>284</v>
      </c>
      <c r="AD732" s="19" t="s">
        <v>1344</v>
      </c>
      <c r="AE732" s="19" t="s">
        <v>567</v>
      </c>
      <c r="AF732" s="19">
        <v>0</v>
      </c>
      <c r="AG732" s="19">
        <v>0</v>
      </c>
      <c r="AH732" s="19">
        <v>0</v>
      </c>
      <c r="AI732" s="19">
        <v>0</v>
      </c>
      <c r="AJ732" s="19">
        <v>0</v>
      </c>
      <c r="AK732" s="19">
        <v>0</v>
      </c>
      <c r="AL732" s="19">
        <v>0</v>
      </c>
      <c r="AM732" s="19">
        <v>0</v>
      </c>
      <c r="AN732" s="19">
        <v>0</v>
      </c>
      <c r="AO732" s="19">
        <v>0</v>
      </c>
      <c r="AP732" s="19">
        <v>0</v>
      </c>
      <c r="AQ732" s="19">
        <v>0</v>
      </c>
      <c r="AR732" s="19">
        <v>0</v>
      </c>
      <c r="AS732" s="19">
        <v>0</v>
      </c>
      <c r="AT732" s="19">
        <v>0</v>
      </c>
      <c r="AU732" s="19">
        <v>0</v>
      </c>
      <c r="AV732" s="19">
        <v>0</v>
      </c>
      <c r="AW732" s="19">
        <v>0</v>
      </c>
      <c r="AX732" s="19"/>
      <c r="AY732" s="19"/>
      <c r="AZ732" s="19"/>
      <c r="BA732" s="19"/>
      <c r="BB732" s="19"/>
      <c r="BC732" s="19"/>
      <c r="BD732" s="19"/>
      <c r="BE732" s="19"/>
      <c r="BF732" s="19"/>
      <c r="BG732" s="19"/>
      <c r="BH732" s="19"/>
      <c r="BI732" s="19"/>
      <c r="BJ732" s="19"/>
      <c r="BK732" s="19"/>
      <c r="BL732" s="19"/>
      <c r="BM732" s="19"/>
      <c r="BN732" s="19"/>
      <c r="BO732" s="19"/>
      <c r="BP732" s="19"/>
      <c r="BQ732" s="19"/>
      <c r="BR732" s="19"/>
      <c r="BS732" s="19"/>
      <c r="BT732" s="19"/>
      <c r="BU732" s="19"/>
      <c r="BV732" s="19"/>
      <c r="BW732" s="19"/>
      <c r="BX732" s="19"/>
    </row>
    <row r="733" spans="1:79" x14ac:dyDescent="0.2">
      <c r="A733" s="18" t="s">
        <v>329</v>
      </c>
      <c r="B733" s="18" t="s">
        <v>396</v>
      </c>
      <c r="C733" s="141" t="s">
        <v>224</v>
      </c>
      <c r="D733" s="19" t="s">
        <v>1929</v>
      </c>
      <c r="E733" s="20">
        <v>35662</v>
      </c>
      <c r="F733" s="19" t="s">
        <v>607</v>
      </c>
      <c r="G733" s="19" t="s">
        <v>548</v>
      </c>
      <c r="H733" s="18" t="s">
        <v>302</v>
      </c>
      <c r="I733" s="18" t="s">
        <v>395</v>
      </c>
      <c r="J733" s="18" t="s">
        <v>1930</v>
      </c>
      <c r="K733" s="26" t="s">
        <v>329</v>
      </c>
      <c r="L733" s="26" t="s">
        <v>314</v>
      </c>
      <c r="M733" s="18" t="s">
        <v>329</v>
      </c>
      <c r="N733" s="18" t="s">
        <v>207</v>
      </c>
      <c r="O733" s="18" t="s">
        <v>224</v>
      </c>
      <c r="P733" s="19" t="s">
        <v>241</v>
      </c>
      <c r="Q733" s="19" t="s">
        <v>326</v>
      </c>
      <c r="R733" s="19" t="s">
        <v>215</v>
      </c>
      <c r="S733" s="19" t="s">
        <v>1493</v>
      </c>
      <c r="T733" s="19" t="s">
        <v>329</v>
      </c>
      <c r="U733" s="19" t="s">
        <v>215</v>
      </c>
      <c r="V733" s="19" t="s">
        <v>273</v>
      </c>
      <c r="W733" s="19"/>
      <c r="X733" s="19"/>
      <c r="Y733" s="19"/>
      <c r="Z733" s="19"/>
      <c r="AA733" s="19"/>
      <c r="AB733" s="19"/>
      <c r="AC733" s="19"/>
      <c r="AD733" s="19"/>
      <c r="AE733" s="19"/>
      <c r="AF733" s="19"/>
      <c r="AG733" s="19"/>
      <c r="AH733" s="19"/>
      <c r="AI733" s="19"/>
      <c r="AJ733" s="19"/>
      <c r="AK733" s="19"/>
      <c r="AL733" s="19"/>
      <c r="AM733" s="19"/>
      <c r="AN733" s="19"/>
      <c r="AO733" s="19"/>
      <c r="AP733" s="19"/>
      <c r="AQ733" s="19"/>
      <c r="AR733" s="19"/>
      <c r="AS733" s="19"/>
      <c r="AT733" s="19"/>
      <c r="AU733" s="19"/>
      <c r="AV733" s="19"/>
      <c r="AW733" s="19"/>
      <c r="AX733" s="19"/>
      <c r="AY733" s="19"/>
      <c r="AZ733" s="19"/>
      <c r="BA733" s="19"/>
      <c r="BB733" s="19"/>
      <c r="BC733" s="19"/>
      <c r="BD733" s="19"/>
      <c r="BE733" s="19"/>
      <c r="BF733" s="19"/>
      <c r="BG733" s="19"/>
      <c r="BH733" s="19"/>
      <c r="BI733" s="19"/>
      <c r="BJ733" s="25"/>
      <c r="BK733" s="25"/>
      <c r="BL733" s="25"/>
      <c r="BM733" s="25"/>
      <c r="BN733" s="25"/>
      <c r="BO733" s="25"/>
      <c r="BP733" s="25"/>
      <c r="BQ733" s="25"/>
      <c r="BR733" s="25"/>
      <c r="BS733" s="25"/>
      <c r="BT733" s="25"/>
      <c r="BU733" s="25"/>
      <c r="BV733" s="25"/>
      <c r="BW733" s="25"/>
      <c r="BX733" s="25"/>
      <c r="BY733" s="25"/>
      <c r="BZ733" s="25"/>
      <c r="CA733" s="25"/>
    </row>
    <row r="734" spans="1:79" ht="12.75" customHeight="1" x14ac:dyDescent="0.2">
      <c r="A734" s="18" t="s">
        <v>284</v>
      </c>
      <c r="B734" s="18" t="s">
        <v>170</v>
      </c>
      <c r="C734" s="141" t="s">
        <v>273</v>
      </c>
      <c r="D734" s="19" t="s">
        <v>1923</v>
      </c>
      <c r="E734" s="20">
        <v>35971</v>
      </c>
      <c r="F734" s="26" t="s">
        <v>198</v>
      </c>
      <c r="G734" s="30" t="s">
        <v>415</v>
      </c>
      <c r="H734" s="18" t="s">
        <v>274</v>
      </c>
      <c r="I734" s="18" t="s">
        <v>395</v>
      </c>
      <c r="J734" s="18" t="s">
        <v>774</v>
      </c>
      <c r="K734" s="26" t="s">
        <v>315</v>
      </c>
      <c r="L734" s="26" t="s">
        <v>273</v>
      </c>
      <c r="M734" s="18" t="s">
        <v>315</v>
      </c>
      <c r="N734" s="18" t="s">
        <v>396</v>
      </c>
      <c r="O734" s="18" t="s">
        <v>266</v>
      </c>
      <c r="P734" s="19" t="s">
        <v>273</v>
      </c>
      <c r="Q734" s="19" t="s">
        <v>315</v>
      </c>
      <c r="R734" s="19" t="s">
        <v>396</v>
      </c>
      <c r="S734" s="30" t="s">
        <v>269</v>
      </c>
      <c r="T734" s="19"/>
      <c r="U734" s="19"/>
      <c r="V734" s="30"/>
      <c r="W734" s="19"/>
      <c r="X734" s="19"/>
      <c r="Y734" s="30"/>
      <c r="Z734" s="19"/>
      <c r="AA734" s="19"/>
      <c r="AB734" s="30"/>
      <c r="AC734" s="19"/>
      <c r="AD734" s="19"/>
      <c r="AE734" s="19"/>
      <c r="AF734" s="19"/>
      <c r="AG734" s="19"/>
      <c r="AH734" s="19"/>
      <c r="AI734" s="19"/>
      <c r="AJ734" s="19"/>
      <c r="AK734" s="19"/>
      <c r="AL734" s="19"/>
      <c r="AM734" s="19"/>
      <c r="AN734" s="19"/>
      <c r="AO734" s="19"/>
      <c r="AP734" s="19"/>
      <c r="AQ734" s="19"/>
      <c r="AR734" s="19"/>
      <c r="AS734" s="19"/>
      <c r="AT734" s="19"/>
      <c r="AU734" s="19"/>
      <c r="AV734" s="19"/>
      <c r="AW734" s="19"/>
      <c r="AX734" s="19"/>
      <c r="AY734" s="19"/>
      <c r="AZ734" s="19"/>
      <c r="BA734" s="19"/>
      <c r="BB734" s="19"/>
      <c r="BC734" s="19"/>
      <c r="BD734" s="19"/>
      <c r="BE734" s="19"/>
      <c r="BF734" s="19"/>
      <c r="BG734" s="19"/>
      <c r="BH734" s="19"/>
      <c r="BI734" s="19"/>
      <c r="BJ734" s="19"/>
      <c r="BK734" s="19"/>
      <c r="BL734" s="19"/>
      <c r="BM734" s="19"/>
      <c r="BN734" s="19"/>
      <c r="BO734" s="19"/>
      <c r="BP734" s="19"/>
      <c r="BQ734" s="19"/>
      <c r="BR734" s="19"/>
      <c r="BS734" s="19"/>
      <c r="BT734" s="19"/>
      <c r="BU734" s="19"/>
      <c r="BV734" s="19"/>
      <c r="BW734" s="19"/>
      <c r="BX734" s="19"/>
    </row>
    <row r="735" spans="1:79" s="25" customFormat="1" x14ac:dyDescent="0.2">
      <c r="A735" s="18" t="s">
        <v>315</v>
      </c>
      <c r="B735" s="18" t="s">
        <v>215</v>
      </c>
      <c r="C735" s="141" t="s">
        <v>273</v>
      </c>
      <c r="D735" s="19" t="s">
        <v>1931</v>
      </c>
      <c r="E735" s="20">
        <v>36030</v>
      </c>
      <c r="F735" s="26" t="s">
        <v>149</v>
      </c>
      <c r="G735" s="30" t="s">
        <v>415</v>
      </c>
      <c r="H735" s="18" t="s">
        <v>189</v>
      </c>
      <c r="I735" s="18"/>
      <c r="J735" s="18"/>
      <c r="K735" t="s">
        <v>315</v>
      </c>
      <c r="L735" t="s">
        <v>269</v>
      </c>
      <c r="M735" s="18" t="s">
        <v>288</v>
      </c>
      <c r="N735" s="18" t="s">
        <v>81</v>
      </c>
      <c r="O735" s="18" t="s">
        <v>247</v>
      </c>
      <c r="P735" s="19" t="s">
        <v>241</v>
      </c>
      <c r="Q735" s="19" t="s">
        <v>329</v>
      </c>
      <c r="R735" s="19" t="s">
        <v>81</v>
      </c>
      <c r="S735" s="30" t="s">
        <v>266</v>
      </c>
      <c r="T735" s="19"/>
      <c r="U735" s="19"/>
      <c r="V735" s="30"/>
      <c r="W735" s="19"/>
      <c r="X735" s="19"/>
      <c r="Y735" s="30"/>
      <c r="Z735" s="19"/>
      <c r="AA735" s="19"/>
      <c r="AB735" s="30"/>
      <c r="AC735" s="19"/>
      <c r="AD735" s="19"/>
      <c r="AE735" s="19"/>
      <c r="AF735" s="19"/>
      <c r="AG735" s="19"/>
      <c r="AH735" s="19"/>
      <c r="AI735" s="19"/>
      <c r="AJ735" s="19"/>
      <c r="AK735" s="19"/>
      <c r="AL735" s="19"/>
      <c r="AM735" s="19"/>
      <c r="AN735" s="19"/>
      <c r="AO735" s="19"/>
      <c r="AP735" s="19"/>
      <c r="AQ735" s="19"/>
      <c r="AR735" s="19"/>
      <c r="AS735" s="19"/>
      <c r="AT735" s="19"/>
      <c r="AU735" s="19"/>
      <c r="AV735" s="19"/>
      <c r="AW735" s="19"/>
      <c r="AX735" s="19"/>
      <c r="AY735" s="19"/>
      <c r="AZ735" s="19"/>
      <c r="BA735" s="19"/>
      <c r="BB735" s="19"/>
      <c r="BC735" s="19"/>
      <c r="BD735" s="19"/>
      <c r="BE735" s="19"/>
      <c r="BF735" s="19"/>
      <c r="BG735" s="19"/>
      <c r="BH735" s="19"/>
      <c r="BI735" s="19"/>
      <c r="BJ735"/>
      <c r="BK735"/>
      <c r="BL735"/>
      <c r="BM735"/>
      <c r="BN735"/>
      <c r="BO735"/>
      <c r="BP735"/>
      <c r="BQ735"/>
      <c r="BR735"/>
      <c r="BS735"/>
      <c r="BT735"/>
      <c r="BU735"/>
      <c r="BV735"/>
      <c r="BW735"/>
      <c r="BX735"/>
      <c r="BY735"/>
      <c r="BZ735"/>
      <c r="CA735"/>
    </row>
    <row r="736" spans="1:79" ht="12.75" customHeight="1" x14ac:dyDescent="0.2">
      <c r="A736" s="31" t="s">
        <v>329</v>
      </c>
      <c r="B736" s="32" t="s">
        <v>207</v>
      </c>
      <c r="C736" s="142" t="s">
        <v>266</v>
      </c>
      <c r="D736" s="19" t="s">
        <v>1926</v>
      </c>
      <c r="E736" s="27">
        <v>36180</v>
      </c>
      <c r="F736" s="28" t="s">
        <v>268</v>
      </c>
      <c r="G736" s="28" t="s">
        <v>1740</v>
      </c>
      <c r="H736" s="31" t="s">
        <v>1927</v>
      </c>
      <c r="I736" s="32" t="s">
        <v>272</v>
      </c>
      <c r="J736" s="18" t="s">
        <v>1928</v>
      </c>
      <c r="K736" s="26" t="s">
        <v>329</v>
      </c>
      <c r="L736" s="26" t="s">
        <v>754</v>
      </c>
      <c r="M736" s="33"/>
      <c r="N736" s="33"/>
      <c r="O736" s="33"/>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row>
    <row r="737" spans="1:79" s="25" customFormat="1" x14ac:dyDescent="0.2">
      <c r="A737" s="31" t="s">
        <v>315</v>
      </c>
      <c r="B737" s="52" t="s">
        <v>396</v>
      </c>
      <c r="C737" s="142" t="s">
        <v>241</v>
      </c>
      <c r="D737" s="19" t="s">
        <v>1924</v>
      </c>
      <c r="E737" s="27">
        <v>33367</v>
      </c>
      <c r="F737" s="28" t="s">
        <v>1103</v>
      </c>
      <c r="G737" s="28" t="s">
        <v>188</v>
      </c>
      <c r="H737" s="31" t="s">
        <v>238</v>
      </c>
      <c r="I737" s="52" t="s">
        <v>395</v>
      </c>
      <c r="J737" s="18" t="s">
        <v>228</v>
      </c>
      <c r="K737" s="26" t="s">
        <v>284</v>
      </c>
      <c r="L737" s="26" t="s">
        <v>241</v>
      </c>
      <c r="M737" s="33"/>
      <c r="N737" s="33"/>
      <c r="O737" s="33"/>
      <c r="BY737"/>
      <c r="BZ737"/>
      <c r="CA737"/>
    </row>
    <row r="738" spans="1:79" x14ac:dyDescent="0.2">
      <c r="A738" s="18" t="s">
        <v>298</v>
      </c>
      <c r="B738" s="18" t="s">
        <v>140</v>
      </c>
      <c r="C738" s="141" t="s">
        <v>241</v>
      </c>
      <c r="D738" s="19" t="s">
        <v>1925</v>
      </c>
      <c r="E738" s="20">
        <v>34488</v>
      </c>
      <c r="F738" s="19" t="s">
        <v>405</v>
      </c>
      <c r="G738" s="19" t="s">
        <v>405</v>
      </c>
      <c r="H738" s="18" t="s">
        <v>284</v>
      </c>
      <c r="I738" s="18" t="s">
        <v>181</v>
      </c>
      <c r="J738" s="18" t="s">
        <v>240</v>
      </c>
      <c r="K738" s="26" t="s">
        <v>746</v>
      </c>
      <c r="L738" s="26" t="s">
        <v>203</v>
      </c>
      <c r="M738" s="18" t="s">
        <v>284</v>
      </c>
      <c r="N738" s="18" t="s">
        <v>177</v>
      </c>
      <c r="O738" s="18" t="s">
        <v>240</v>
      </c>
      <c r="P738" s="19" t="s">
        <v>260</v>
      </c>
      <c r="Q738" s="19" t="s">
        <v>194</v>
      </c>
      <c r="R738" s="19" t="s">
        <v>556</v>
      </c>
      <c r="S738" s="19" t="s">
        <v>318</v>
      </c>
      <c r="T738" s="19" t="s">
        <v>575</v>
      </c>
      <c r="U738" s="19" t="s">
        <v>556</v>
      </c>
      <c r="V738" s="19" t="s">
        <v>781</v>
      </c>
      <c r="W738" s="19" t="s">
        <v>313</v>
      </c>
      <c r="X738" s="19" t="s">
        <v>556</v>
      </c>
      <c r="Y738" s="19" t="s">
        <v>785</v>
      </c>
      <c r="Z738" s="19" t="s">
        <v>315</v>
      </c>
      <c r="AA738" s="19" t="s">
        <v>556</v>
      </c>
      <c r="AB738" s="19" t="s">
        <v>240</v>
      </c>
      <c r="AC738" s="19"/>
      <c r="AD738" s="19"/>
      <c r="AE738" s="19"/>
      <c r="AF738" s="19">
        <v>0</v>
      </c>
      <c r="AG738" s="19">
        <v>0</v>
      </c>
      <c r="AH738" s="19">
        <v>0</v>
      </c>
      <c r="AI738" s="19">
        <v>0</v>
      </c>
      <c r="AJ738" s="19">
        <v>0</v>
      </c>
      <c r="AK738" s="19">
        <v>0</v>
      </c>
      <c r="AL738" s="19">
        <v>0</v>
      </c>
      <c r="AM738" s="19">
        <v>0</v>
      </c>
      <c r="AN738" s="19">
        <v>0</v>
      </c>
      <c r="AO738" s="19">
        <v>0</v>
      </c>
      <c r="AP738" s="19">
        <v>0</v>
      </c>
      <c r="AQ738" s="19">
        <v>0</v>
      </c>
      <c r="AR738" s="19">
        <v>0</v>
      </c>
      <c r="AS738" s="19">
        <v>0</v>
      </c>
      <c r="AT738" s="19">
        <v>0</v>
      </c>
      <c r="AU738" s="19">
        <v>0</v>
      </c>
      <c r="AV738" s="19">
        <v>0</v>
      </c>
      <c r="AW738" s="19">
        <v>0</v>
      </c>
      <c r="AX738" s="19"/>
      <c r="AY738" s="19"/>
      <c r="AZ738" s="19"/>
      <c r="BA738" s="19"/>
      <c r="BB738" s="19"/>
      <c r="BC738" s="19"/>
      <c r="BD738" s="19"/>
      <c r="BE738" s="19"/>
      <c r="BF738" s="19"/>
      <c r="BG738" s="19"/>
      <c r="BH738" s="19"/>
      <c r="BI738" s="19"/>
      <c r="BJ738" s="25"/>
      <c r="BK738" s="25"/>
      <c r="BL738" s="25"/>
      <c r="BM738" s="25"/>
      <c r="BN738" s="25"/>
      <c r="BO738" s="25"/>
      <c r="BP738" s="25"/>
      <c r="BQ738" s="25"/>
      <c r="BR738" s="25"/>
      <c r="BS738" s="25"/>
      <c r="BT738" s="25"/>
      <c r="BU738" s="25"/>
      <c r="BV738" s="25"/>
      <c r="BW738" s="25"/>
      <c r="BX738" s="25"/>
      <c r="BY738" s="25"/>
      <c r="BZ738" s="25"/>
      <c r="CA738" s="25"/>
    </row>
    <row r="739" spans="1:79" x14ac:dyDescent="0.2">
      <c r="A739" s="18"/>
      <c r="B739" s="18"/>
      <c r="C739" s="141"/>
      <c r="D739" s="19" t="s">
        <v>1932</v>
      </c>
      <c r="E739" s="20">
        <v>33891</v>
      </c>
      <c r="F739" s="19" t="s">
        <v>1436</v>
      </c>
      <c r="G739" s="19" t="s">
        <v>1226</v>
      </c>
      <c r="H739" s="18"/>
      <c r="I739" s="18"/>
      <c r="J739" s="18"/>
      <c r="K739" t="s">
        <v>298</v>
      </c>
      <c r="L739" t="s">
        <v>241</v>
      </c>
      <c r="M739" s="18" t="s">
        <v>329</v>
      </c>
      <c r="N739" s="18" t="s">
        <v>454</v>
      </c>
      <c r="O739" s="18" t="s">
        <v>241</v>
      </c>
      <c r="P739" s="19" t="s">
        <v>248</v>
      </c>
      <c r="Q739" s="19" t="s">
        <v>308</v>
      </c>
      <c r="R739" s="19" t="s">
        <v>81</v>
      </c>
      <c r="S739" s="19" t="s">
        <v>166</v>
      </c>
      <c r="T739" s="19" t="s">
        <v>308</v>
      </c>
      <c r="U739" s="19" t="s">
        <v>215</v>
      </c>
      <c r="V739" s="19" t="s">
        <v>247</v>
      </c>
      <c r="W739" s="19" t="s">
        <v>329</v>
      </c>
      <c r="X739" s="19" t="s">
        <v>215</v>
      </c>
      <c r="Y739" s="19" t="s">
        <v>339</v>
      </c>
      <c r="Z739" s="19" t="s">
        <v>329</v>
      </c>
      <c r="AA739" s="19" t="s">
        <v>215</v>
      </c>
      <c r="AB739" s="19" t="s">
        <v>241</v>
      </c>
      <c r="AC739" s="19" t="s">
        <v>315</v>
      </c>
      <c r="AD739" s="19" t="s">
        <v>324</v>
      </c>
      <c r="AE739" s="19" t="s">
        <v>241</v>
      </c>
      <c r="AF739" s="19" t="s">
        <v>329</v>
      </c>
      <c r="AG739" s="19" t="s">
        <v>324</v>
      </c>
      <c r="AH739" s="19" t="s">
        <v>273</v>
      </c>
      <c r="AI739" s="19" t="s">
        <v>329</v>
      </c>
      <c r="AJ739" s="19" t="s">
        <v>324</v>
      </c>
      <c r="AK739" s="19" t="s">
        <v>273</v>
      </c>
      <c r="AL739" s="19">
        <v>0</v>
      </c>
      <c r="AM739" s="19">
        <v>0</v>
      </c>
      <c r="AN739" s="19">
        <v>0</v>
      </c>
      <c r="AO739" s="19">
        <v>0</v>
      </c>
      <c r="AP739" s="19">
        <v>0</v>
      </c>
      <c r="AQ739" s="19">
        <v>0</v>
      </c>
      <c r="AR739" s="19">
        <v>0</v>
      </c>
      <c r="AS739" s="19">
        <v>0</v>
      </c>
      <c r="AT739" s="19">
        <v>0</v>
      </c>
      <c r="AU739" s="19">
        <v>0</v>
      </c>
      <c r="AV739" s="19">
        <v>0</v>
      </c>
      <c r="AW739" s="19">
        <v>0</v>
      </c>
      <c r="AX739" s="19"/>
      <c r="AY739" s="19"/>
      <c r="AZ739" s="19"/>
      <c r="BA739" s="19"/>
      <c r="BB739" s="19"/>
      <c r="BC739" s="19"/>
      <c r="BD739" s="19"/>
      <c r="BE739" s="19"/>
      <c r="BF739" s="19"/>
      <c r="BG739" s="19"/>
      <c r="BH739" s="19"/>
      <c r="BI739" s="19"/>
    </row>
    <row r="740" spans="1:79" s="25" customFormat="1" x14ac:dyDescent="0.2">
      <c r="A740" s="18"/>
      <c r="B740" s="18"/>
      <c r="C740" s="141"/>
      <c r="D740" s="19"/>
      <c r="E740" s="20"/>
      <c r="F740" s="19"/>
      <c r="G740" s="19"/>
      <c r="H740" s="18"/>
      <c r="I740" s="18"/>
      <c r="J740" s="18"/>
      <c r="K740"/>
      <c r="L740"/>
      <c r="M740" s="18"/>
      <c r="N740" s="18"/>
      <c r="O740" s="18"/>
      <c r="P740" s="19"/>
      <c r="Q740" s="19"/>
      <c r="R740" s="19"/>
      <c r="S740" s="19"/>
      <c r="T740" s="19"/>
      <c r="U740" s="19"/>
      <c r="V740" s="19"/>
      <c r="W740" s="19"/>
      <c r="X740" s="19"/>
      <c r="Y740" s="19"/>
      <c r="Z740" s="19"/>
      <c r="AA740" s="19"/>
      <c r="AB740" s="19"/>
      <c r="AC740" s="19"/>
      <c r="AD740" s="19"/>
      <c r="AE740" s="19"/>
      <c r="AF740" s="19"/>
      <c r="AG740" s="19"/>
      <c r="AH740" s="19"/>
      <c r="AI740" s="19"/>
      <c r="AJ740" s="19"/>
      <c r="AK740" s="19"/>
      <c r="AL740" s="19"/>
      <c r="AM740" s="19"/>
      <c r="AN740" s="19"/>
      <c r="AO740" s="19"/>
      <c r="AP740" s="19"/>
      <c r="AQ740" s="19"/>
      <c r="AR740" s="19"/>
      <c r="AS740" s="19"/>
      <c r="AT740" s="19"/>
      <c r="AU740" s="19"/>
      <c r="AV740" s="19"/>
      <c r="AW740" s="19"/>
      <c r="AX740" s="19"/>
      <c r="AY740" s="19"/>
      <c r="AZ740" s="19"/>
      <c r="BA740" s="19"/>
      <c r="BB740" s="19"/>
      <c r="BC740" s="19"/>
      <c r="BD740" s="19"/>
      <c r="BE740" s="19"/>
      <c r="BF740" s="19"/>
      <c r="BG740" s="19"/>
      <c r="BH740" s="19"/>
      <c r="BI740" s="19"/>
    </row>
    <row r="741" spans="1:79" s="25" customFormat="1" x14ac:dyDescent="0.2">
      <c r="A741" s="18" t="s">
        <v>279</v>
      </c>
      <c r="B741" s="18" t="s">
        <v>232</v>
      </c>
      <c r="C741" s="141" t="s">
        <v>1933</v>
      </c>
      <c r="D741" s="19" t="s">
        <v>1934</v>
      </c>
      <c r="E741" s="20">
        <v>34881</v>
      </c>
      <c r="F741" s="19" t="s">
        <v>607</v>
      </c>
      <c r="G741" s="19" t="s">
        <v>1234</v>
      </c>
      <c r="H741" s="18" t="s">
        <v>1935</v>
      </c>
      <c r="I741" s="18" t="s">
        <v>232</v>
      </c>
      <c r="J741" s="18" t="s">
        <v>1936</v>
      </c>
      <c r="K741" s="26" t="s">
        <v>370</v>
      </c>
      <c r="L741" s="26" t="s">
        <v>943</v>
      </c>
      <c r="M741" s="18" t="s">
        <v>379</v>
      </c>
      <c r="N741" s="18" t="s">
        <v>261</v>
      </c>
      <c r="O741" s="18" t="s">
        <v>1937</v>
      </c>
      <c r="P741" s="19" t="s">
        <v>375</v>
      </c>
      <c r="Q741" s="19" t="s">
        <v>808</v>
      </c>
      <c r="R741" s="19" t="s">
        <v>261</v>
      </c>
      <c r="S741" s="19" t="s">
        <v>1938</v>
      </c>
      <c r="T741" s="19" t="s">
        <v>379</v>
      </c>
      <c r="U741" s="19" t="s">
        <v>261</v>
      </c>
      <c r="V741" s="19" t="s">
        <v>823</v>
      </c>
      <c r="W741" s="19"/>
      <c r="X741" s="19"/>
      <c r="Y741" s="19"/>
      <c r="Z741" s="19"/>
      <c r="AA741" s="19"/>
      <c r="AB741" s="19"/>
      <c r="AC741" s="19"/>
      <c r="AD741" s="19"/>
      <c r="AE741" s="19"/>
      <c r="AF741" s="19"/>
      <c r="AG741" s="19"/>
      <c r="AH741" s="19"/>
      <c r="AI741" s="19"/>
      <c r="AJ741" s="19"/>
      <c r="AK741" s="19"/>
      <c r="AL741" s="19"/>
      <c r="AM741" s="19"/>
      <c r="AN741" s="19"/>
      <c r="AO741" s="19"/>
      <c r="AP741" s="19"/>
      <c r="AQ741" s="19"/>
      <c r="AR741" s="19"/>
      <c r="AS741" s="19"/>
      <c r="AT741" s="19"/>
      <c r="AU741" s="19"/>
      <c r="AV741" s="19"/>
      <c r="AW741" s="19"/>
      <c r="AX741" s="19"/>
      <c r="AY741" s="19"/>
      <c r="AZ741" s="19"/>
      <c r="BA741" s="19"/>
      <c r="BB741" s="19"/>
      <c r="BC741" s="19"/>
      <c r="BD741" s="19"/>
      <c r="BE741" s="19"/>
      <c r="BF741" s="19"/>
      <c r="BG741" s="19"/>
      <c r="BH741" s="19"/>
      <c r="BI741" s="19"/>
    </row>
    <row r="742" spans="1:79" s="25" customFormat="1" x14ac:dyDescent="0.2">
      <c r="A742" s="18" t="s">
        <v>351</v>
      </c>
      <c r="B742" s="18" t="s">
        <v>454</v>
      </c>
      <c r="C742" s="141" t="s">
        <v>371</v>
      </c>
      <c r="D742" s="19" t="s">
        <v>1941</v>
      </c>
      <c r="E742" s="20">
        <v>35289</v>
      </c>
      <c r="F742" s="19" t="s">
        <v>121</v>
      </c>
      <c r="G742" s="19" t="s">
        <v>548</v>
      </c>
      <c r="H742" s="18" t="s">
        <v>370</v>
      </c>
      <c r="I742" s="18" t="s">
        <v>327</v>
      </c>
      <c r="J742" s="18" t="s">
        <v>292</v>
      </c>
      <c r="K742" s="26" t="s">
        <v>340</v>
      </c>
      <c r="L742" s="26" t="s">
        <v>1942</v>
      </c>
      <c r="M742" s="18" t="s">
        <v>351</v>
      </c>
      <c r="N742" s="18" t="s">
        <v>95</v>
      </c>
      <c r="O742" s="18" t="s">
        <v>1943</v>
      </c>
      <c r="P742" s="19" t="s">
        <v>371</v>
      </c>
      <c r="Q742" s="19" t="s">
        <v>351</v>
      </c>
      <c r="R742" s="19" t="s">
        <v>95</v>
      </c>
      <c r="S742" s="19" t="s">
        <v>1944</v>
      </c>
      <c r="T742" s="19" t="s">
        <v>351</v>
      </c>
      <c r="U742" s="19" t="s">
        <v>95</v>
      </c>
      <c r="V742" s="19" t="s">
        <v>359</v>
      </c>
      <c r="W742" s="19"/>
      <c r="X742" s="19"/>
      <c r="Y742" s="19"/>
      <c r="Z742" s="19"/>
      <c r="AA742" s="19"/>
      <c r="AB742" s="19"/>
      <c r="AC742" s="19"/>
      <c r="AD742" s="19"/>
      <c r="AE742" s="19"/>
      <c r="AF742" s="19"/>
      <c r="AG742" s="19"/>
      <c r="AH742" s="19"/>
      <c r="AI742" s="19"/>
      <c r="AJ742" s="19"/>
      <c r="AK742" s="19"/>
      <c r="AL742" s="19"/>
      <c r="AM742" s="19"/>
      <c r="AN742" s="19"/>
      <c r="AO742" s="19"/>
      <c r="AP742" s="19"/>
      <c r="AQ742" s="19"/>
      <c r="AR742" s="19"/>
      <c r="AS742" s="19"/>
      <c r="AT742" s="19"/>
      <c r="AU742" s="19"/>
      <c r="AV742" s="19"/>
      <c r="AW742" s="19"/>
      <c r="AX742" s="19"/>
      <c r="AY742" s="19"/>
      <c r="AZ742" s="19"/>
      <c r="BA742" s="19"/>
      <c r="BB742" s="19"/>
      <c r="BC742" s="19"/>
      <c r="BD742" s="19"/>
      <c r="BE742" s="19"/>
      <c r="BF742" s="19"/>
      <c r="BG742" s="19"/>
      <c r="BH742" s="19"/>
      <c r="BI742" s="19"/>
      <c r="BY742"/>
      <c r="BZ742"/>
      <c r="CA742"/>
    </row>
    <row r="743" spans="1:79" s="25" customFormat="1" x14ac:dyDescent="0.2">
      <c r="A743" s="21" t="s">
        <v>808</v>
      </c>
      <c r="B743" s="21" t="s">
        <v>324</v>
      </c>
      <c r="C743" s="141" t="s">
        <v>1108</v>
      </c>
      <c r="D743" s="19" t="s">
        <v>1940</v>
      </c>
      <c r="E743" s="20">
        <v>35188</v>
      </c>
      <c r="F743" s="19" t="s">
        <v>361</v>
      </c>
      <c r="G743" s="19" t="s">
        <v>245</v>
      </c>
      <c r="H743" s="21" t="s">
        <v>808</v>
      </c>
      <c r="I743" s="21" t="s">
        <v>549</v>
      </c>
      <c r="J743" s="18" t="s">
        <v>817</v>
      </c>
      <c r="K743" s="26" t="s">
        <v>379</v>
      </c>
      <c r="L743" s="26" t="s">
        <v>615</v>
      </c>
      <c r="M743" s="21" t="s">
        <v>329</v>
      </c>
      <c r="N743" s="21" t="s">
        <v>227</v>
      </c>
      <c r="O743" s="21" t="s">
        <v>224</v>
      </c>
      <c r="P743" s="19" t="s">
        <v>314</v>
      </c>
      <c r="Q743" s="19" t="s">
        <v>326</v>
      </c>
      <c r="R743" s="19" t="s">
        <v>583</v>
      </c>
      <c r="S743" s="19" t="s">
        <v>494</v>
      </c>
      <c r="T743" s="19" t="s">
        <v>329</v>
      </c>
      <c r="U743" s="19" t="s">
        <v>331</v>
      </c>
      <c r="V743" s="19" t="s">
        <v>269</v>
      </c>
      <c r="W743" s="19" t="s">
        <v>308</v>
      </c>
      <c r="X743" s="19" t="s">
        <v>331</v>
      </c>
      <c r="Y743" s="19" t="s">
        <v>266</v>
      </c>
      <c r="Z743" s="19">
        <v>0</v>
      </c>
      <c r="AA743" s="19">
        <v>0</v>
      </c>
      <c r="AB743" s="19">
        <v>0</v>
      </c>
      <c r="AC743" s="19"/>
      <c r="AD743" s="19"/>
      <c r="AE743" s="19"/>
      <c r="AF743" s="19">
        <v>0</v>
      </c>
      <c r="AG743" s="19">
        <v>0</v>
      </c>
      <c r="AH743" s="19">
        <v>0</v>
      </c>
      <c r="AI743" s="19">
        <v>0</v>
      </c>
      <c r="AJ743" s="19">
        <v>0</v>
      </c>
      <c r="AK743" s="19">
        <v>0</v>
      </c>
      <c r="AL743" s="19">
        <v>0</v>
      </c>
      <c r="AM743" s="19">
        <v>0</v>
      </c>
      <c r="AN743" s="19">
        <v>0</v>
      </c>
      <c r="AO743" s="19">
        <v>0</v>
      </c>
      <c r="AP743" s="19">
        <v>0</v>
      </c>
      <c r="AQ743" s="19">
        <v>0</v>
      </c>
      <c r="AR743" s="19">
        <v>0</v>
      </c>
      <c r="AS743" s="19">
        <v>0</v>
      </c>
      <c r="AT743" s="19">
        <v>0</v>
      </c>
      <c r="AU743" s="19">
        <v>0</v>
      </c>
      <c r="AV743" s="19">
        <v>0</v>
      </c>
      <c r="AW743" s="19">
        <v>0</v>
      </c>
    </row>
    <row r="744" spans="1:79" x14ac:dyDescent="0.2">
      <c r="A744" s="19" t="s">
        <v>419</v>
      </c>
      <c r="B744" s="26" t="s">
        <v>93</v>
      </c>
      <c r="C744" s="142" t="s">
        <v>796</v>
      </c>
      <c r="D744" s="19" t="s">
        <v>1939</v>
      </c>
      <c r="E744" s="27">
        <v>36162</v>
      </c>
      <c r="F744" s="28" t="s">
        <v>482</v>
      </c>
      <c r="G744" s="28" t="s">
        <v>188</v>
      </c>
      <c r="H744" s="19" t="s">
        <v>345</v>
      </c>
      <c r="I744" s="26" t="s">
        <v>272</v>
      </c>
      <c r="J744" s="18" t="s">
        <v>1683</v>
      </c>
      <c r="K744" s="26" t="s">
        <v>345</v>
      </c>
      <c r="L744" s="26" t="s">
        <v>341</v>
      </c>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row>
    <row r="745" spans="1:79" ht="12.75" customHeight="1" x14ac:dyDescent="0.2">
      <c r="A745" s="31"/>
      <c r="B745" s="32"/>
      <c r="C745" s="142"/>
      <c r="D745" s="19" t="s">
        <v>1945</v>
      </c>
      <c r="E745" s="27">
        <v>36080</v>
      </c>
      <c r="F745" s="28" t="s">
        <v>698</v>
      </c>
      <c r="G745" s="28" t="s">
        <v>1437</v>
      </c>
      <c r="H745" s="31" t="s">
        <v>340</v>
      </c>
      <c r="I745" s="32" t="s">
        <v>429</v>
      </c>
      <c r="J745" s="18" t="s">
        <v>359</v>
      </c>
      <c r="K745" s="26" t="s">
        <v>340</v>
      </c>
      <c r="L745" s="26" t="s">
        <v>823</v>
      </c>
      <c r="M745" s="38"/>
      <c r="N745" s="38"/>
      <c r="O745" s="38"/>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row>
    <row r="746" spans="1:79" s="25" customFormat="1" ht="12.75" customHeight="1" x14ac:dyDescent="0.2">
      <c r="A746" s="19"/>
      <c r="B746" s="26"/>
      <c r="C746" s="142"/>
      <c r="D746" s="19" t="s">
        <v>1946</v>
      </c>
      <c r="E746" s="27">
        <v>35978</v>
      </c>
      <c r="F746" s="28" t="s">
        <v>477</v>
      </c>
      <c r="G746" s="28" t="s">
        <v>381</v>
      </c>
      <c r="H746" s="19" t="s">
        <v>340</v>
      </c>
      <c r="I746" s="26" t="s">
        <v>549</v>
      </c>
      <c r="J746" s="18" t="s">
        <v>341</v>
      </c>
      <c r="K746" s="26" t="s">
        <v>340</v>
      </c>
      <c r="L746" s="26" t="s">
        <v>341</v>
      </c>
    </row>
    <row r="747" spans="1:79" ht="12.75" customHeight="1" x14ac:dyDescent="0.2">
      <c r="A747" s="19"/>
      <c r="B747" s="26"/>
      <c r="C747" s="142"/>
      <c r="D747" s="19" t="s">
        <v>1947</v>
      </c>
      <c r="E747" s="27">
        <v>36193</v>
      </c>
      <c r="F747" s="28" t="s">
        <v>482</v>
      </c>
      <c r="G747" s="28" t="s">
        <v>1948</v>
      </c>
      <c r="H747" s="19"/>
      <c r="I747" s="26"/>
      <c r="J747" s="18"/>
      <c r="K747" t="s">
        <v>340</v>
      </c>
      <c r="L747" t="s">
        <v>341</v>
      </c>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row>
    <row r="748" spans="1:79" x14ac:dyDescent="0.2">
      <c r="A748" s="18"/>
      <c r="B748" s="18"/>
      <c r="C748" s="141"/>
      <c r="D748" s="19"/>
      <c r="E748" s="20"/>
      <c r="F748" s="19"/>
      <c r="G748" s="19"/>
      <c r="H748" s="18"/>
      <c r="I748" s="18"/>
      <c r="J748" s="18"/>
      <c r="K748"/>
      <c r="L748"/>
      <c r="M748" s="18"/>
      <c r="N748" s="18"/>
      <c r="O748" s="18"/>
      <c r="P748" s="19"/>
      <c r="Q748" s="19"/>
      <c r="R748" s="19"/>
      <c r="S748" s="19"/>
      <c r="T748" s="19"/>
      <c r="U748" s="19"/>
      <c r="V748" s="19"/>
      <c r="W748" s="19"/>
      <c r="X748" s="19"/>
      <c r="Y748" s="19"/>
      <c r="Z748" s="19"/>
      <c r="AA748" s="19"/>
      <c r="AB748" s="19"/>
      <c r="AC748" s="19"/>
      <c r="AD748" s="19"/>
      <c r="AE748" s="19"/>
      <c r="AF748" s="19"/>
      <c r="AG748" s="19"/>
      <c r="AH748" s="19"/>
      <c r="AI748" s="19"/>
      <c r="AJ748" s="19"/>
      <c r="AK748" s="19"/>
      <c r="AL748" s="19"/>
      <c r="AM748" s="19"/>
      <c r="AN748" s="19"/>
      <c r="AO748" s="19"/>
      <c r="AP748" s="19"/>
      <c r="AQ748" s="19"/>
      <c r="AR748" s="19"/>
      <c r="AS748" s="19"/>
      <c r="AT748" s="19"/>
      <c r="AU748" s="19"/>
      <c r="AV748" s="19"/>
      <c r="AW748" s="19"/>
      <c r="AX748" s="19"/>
      <c r="AY748" s="19"/>
      <c r="AZ748" s="19"/>
      <c r="BA748" s="19"/>
      <c r="BB748" s="19"/>
      <c r="BC748" s="19"/>
      <c r="BD748" s="19"/>
      <c r="BE748" s="19"/>
      <c r="BF748" s="19"/>
      <c r="BG748" s="19"/>
      <c r="BH748" s="19"/>
      <c r="BI748" s="19"/>
    </row>
    <row r="749" spans="1:79" ht="12.75" customHeight="1" x14ac:dyDescent="0.2">
      <c r="A749" s="108" t="s">
        <v>386</v>
      </c>
      <c r="B749" s="108" t="s">
        <v>177</v>
      </c>
      <c r="C749" s="142" t="s">
        <v>393</v>
      </c>
      <c r="D749" s="19" t="s">
        <v>5165</v>
      </c>
      <c r="E749" s="27">
        <v>36733</v>
      </c>
      <c r="F749" s="28" t="s">
        <v>268</v>
      </c>
      <c r="G749" s="28" t="s">
        <v>1951</v>
      </c>
      <c r="H749" s="31" t="s">
        <v>402</v>
      </c>
      <c r="I749" s="32" t="s">
        <v>181</v>
      </c>
      <c r="J749" s="18" t="s">
        <v>393</v>
      </c>
      <c r="K749" s="26" t="s">
        <v>409</v>
      </c>
      <c r="L749" s="26" t="s">
        <v>393</v>
      </c>
      <c r="M749" s="33"/>
      <c r="N749" s="33"/>
      <c r="O749" s="33"/>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row>
    <row r="750" spans="1:79" s="25" customFormat="1" ht="12.75" customHeight="1" x14ac:dyDescent="0.2">
      <c r="A750" s="18" t="s">
        <v>409</v>
      </c>
      <c r="B750" s="18" t="s">
        <v>324</v>
      </c>
      <c r="C750" s="141" t="s">
        <v>389</v>
      </c>
      <c r="D750" s="19" t="s">
        <v>1949</v>
      </c>
      <c r="E750" s="20">
        <v>35960</v>
      </c>
      <c r="F750" s="19" t="s">
        <v>548</v>
      </c>
      <c r="G750" s="19" t="s">
        <v>548</v>
      </c>
      <c r="H750" s="18" t="s">
        <v>409</v>
      </c>
      <c r="I750" s="18" t="s">
        <v>549</v>
      </c>
      <c r="J750" s="18" t="s">
        <v>385</v>
      </c>
      <c r="K750" s="26" t="s">
        <v>386</v>
      </c>
      <c r="L750" s="26" t="s">
        <v>406</v>
      </c>
      <c r="M750" s="18" t="s">
        <v>421</v>
      </c>
      <c r="N750" s="18" t="s">
        <v>324</v>
      </c>
      <c r="O750" s="18" t="s">
        <v>406</v>
      </c>
      <c r="P750" s="19" t="s">
        <v>622</v>
      </c>
      <c r="Q750" s="19" t="s">
        <v>421</v>
      </c>
      <c r="R750" s="19" t="s">
        <v>549</v>
      </c>
      <c r="S750" s="19" t="s">
        <v>411</v>
      </c>
      <c r="T750" s="19" t="s">
        <v>397</v>
      </c>
      <c r="U750" s="19" t="s">
        <v>324</v>
      </c>
      <c r="V750" s="19" t="s">
        <v>433</v>
      </c>
      <c r="W750" s="19"/>
      <c r="X750" s="19"/>
      <c r="Y750" s="19"/>
      <c r="Z750" s="19"/>
      <c r="AA750" s="19"/>
      <c r="AB750" s="19"/>
      <c r="AC750" s="19"/>
      <c r="AD750" s="19"/>
      <c r="AE750" s="19"/>
      <c r="AF750" s="19"/>
      <c r="AG750" s="19"/>
      <c r="AH750" s="19"/>
      <c r="AI750" s="19"/>
      <c r="AJ750" s="19"/>
      <c r="AK750" s="19"/>
      <c r="AL750" s="19"/>
      <c r="AM750" s="19"/>
      <c r="AN750" s="19"/>
      <c r="AO750" s="19"/>
      <c r="AP750" s="19"/>
      <c r="AQ750" s="19"/>
      <c r="AR750" s="19"/>
      <c r="AS750" s="19"/>
      <c r="AT750" s="19"/>
      <c r="AU750" s="19"/>
      <c r="AV750" s="19"/>
      <c r="AW750" s="19"/>
      <c r="AX750" s="19"/>
      <c r="AY750" s="19"/>
      <c r="AZ750" s="19"/>
      <c r="BA750" s="19"/>
      <c r="BB750" s="19"/>
      <c r="BC750" s="19"/>
      <c r="BD750" s="19"/>
      <c r="BE750" s="19"/>
      <c r="BF750" s="19"/>
      <c r="BG750" s="19"/>
      <c r="BH750" s="19"/>
      <c r="BI750" s="19"/>
    </row>
    <row r="751" spans="1:79" x14ac:dyDescent="0.2">
      <c r="A751" s="18" t="s">
        <v>397</v>
      </c>
      <c r="B751" s="18" t="s">
        <v>215</v>
      </c>
      <c r="C751" s="141" t="s">
        <v>389</v>
      </c>
      <c r="D751" s="26" t="s">
        <v>1962</v>
      </c>
      <c r="E751" s="27">
        <v>35797</v>
      </c>
      <c r="F751" s="26" t="s">
        <v>198</v>
      </c>
      <c r="G751" s="26" t="s">
        <v>426</v>
      </c>
      <c r="H751" s="18"/>
      <c r="I751" s="18"/>
      <c r="J751" s="18"/>
      <c r="K751" t="s">
        <v>402</v>
      </c>
      <c r="L751" t="s">
        <v>141</v>
      </c>
      <c r="M751" s="18" t="s">
        <v>397</v>
      </c>
      <c r="N751" s="18" t="s">
        <v>93</v>
      </c>
      <c r="O751" s="18" t="s">
        <v>398</v>
      </c>
      <c r="P751" s="26" t="s">
        <v>412</v>
      </c>
      <c r="Q751" s="27"/>
      <c r="R751" s="27"/>
      <c r="S751" s="27"/>
      <c r="T751" s="27"/>
      <c r="U751" s="29"/>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row>
    <row r="752" spans="1:79" ht="12.75" customHeight="1" x14ac:dyDescent="0.2">
      <c r="A752" s="18" t="s">
        <v>397</v>
      </c>
      <c r="B752" s="18" t="s">
        <v>242</v>
      </c>
      <c r="C752" s="141" t="s">
        <v>406</v>
      </c>
      <c r="D752" s="19" t="s">
        <v>1959</v>
      </c>
      <c r="E752" s="23">
        <v>35681</v>
      </c>
      <c r="F752" s="24" t="s">
        <v>473</v>
      </c>
      <c r="G752" s="22" t="s">
        <v>89</v>
      </c>
      <c r="H752" s="18" t="s">
        <v>386</v>
      </c>
      <c r="I752" s="18" t="s">
        <v>138</v>
      </c>
      <c r="J752" s="18" t="s">
        <v>164</v>
      </c>
      <c r="K752" s="26" t="s">
        <v>397</v>
      </c>
      <c r="L752" s="26" t="s">
        <v>164</v>
      </c>
      <c r="M752" s="18" t="s">
        <v>386</v>
      </c>
      <c r="N752" s="18" t="s">
        <v>134</v>
      </c>
      <c r="O752" s="18" t="s">
        <v>141</v>
      </c>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row>
    <row r="753" spans="1:79" x14ac:dyDescent="0.2">
      <c r="A753" s="31" t="s">
        <v>402</v>
      </c>
      <c r="B753" s="32" t="s">
        <v>185</v>
      </c>
      <c r="C753" s="142" t="s">
        <v>141</v>
      </c>
      <c r="D753" s="19" t="s">
        <v>1952</v>
      </c>
      <c r="E753" s="27">
        <v>37143</v>
      </c>
      <c r="F753" s="28" t="s">
        <v>114</v>
      </c>
      <c r="G753" s="28" t="s">
        <v>98</v>
      </c>
      <c r="H753" s="31" t="s">
        <v>402</v>
      </c>
      <c r="I753" s="32" t="s">
        <v>368</v>
      </c>
      <c r="J753" s="18" t="s">
        <v>393</v>
      </c>
      <c r="K753" s="26" t="s">
        <v>386</v>
      </c>
      <c r="L753" s="26" t="s">
        <v>141</v>
      </c>
      <c r="M753" s="33"/>
      <c r="N753" s="33"/>
      <c r="O753" s="33"/>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row>
    <row r="754" spans="1:79" ht="12.75" customHeight="1" x14ac:dyDescent="0.2">
      <c r="A754" s="31" t="s">
        <v>397</v>
      </c>
      <c r="B754" s="32" t="s">
        <v>316</v>
      </c>
      <c r="C754" s="142" t="s">
        <v>398</v>
      </c>
      <c r="D754" s="19" t="s">
        <v>1960</v>
      </c>
      <c r="E754" s="27">
        <v>35355</v>
      </c>
      <c r="F754" s="28" t="s">
        <v>698</v>
      </c>
      <c r="G754" s="28" t="s">
        <v>348</v>
      </c>
      <c r="H754" s="31"/>
      <c r="I754" s="32"/>
      <c r="J754" s="18"/>
      <c r="K754" t="s">
        <v>384</v>
      </c>
      <c r="L754" t="s">
        <v>1961</v>
      </c>
      <c r="M754" s="33"/>
      <c r="N754" s="33"/>
      <c r="O754" s="33"/>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row>
    <row r="755" spans="1:79" s="25" customFormat="1" x14ac:dyDescent="0.2">
      <c r="A755" s="18"/>
      <c r="B755" s="18"/>
      <c r="C755" s="141"/>
      <c r="D755" s="22" t="s">
        <v>1953</v>
      </c>
      <c r="E755" s="23">
        <v>36449</v>
      </c>
      <c r="F755" s="24" t="s">
        <v>187</v>
      </c>
      <c r="G755" s="22" t="s">
        <v>187</v>
      </c>
      <c r="H755" s="18" t="s">
        <v>409</v>
      </c>
      <c r="I755" s="18" t="s">
        <v>327</v>
      </c>
      <c r="J755" s="18" t="s">
        <v>389</v>
      </c>
      <c r="K755" s="26" t="s">
        <v>399</v>
      </c>
      <c r="L755" s="26" t="s">
        <v>412</v>
      </c>
      <c r="M755" s="18" t="s">
        <v>397</v>
      </c>
      <c r="N755" s="18" t="s">
        <v>454</v>
      </c>
      <c r="O755" s="18" t="s">
        <v>412</v>
      </c>
      <c r="BY755"/>
      <c r="BZ755"/>
      <c r="CA755"/>
    </row>
    <row r="756" spans="1:79" s="25" customFormat="1" ht="12.75" customHeight="1" x14ac:dyDescent="0.2">
      <c r="A756" s="18"/>
      <c r="B756" s="18"/>
      <c r="C756" s="141"/>
      <c r="D756" s="19" t="s">
        <v>1954</v>
      </c>
      <c r="E756" s="20">
        <v>35363</v>
      </c>
      <c r="F756" s="26" t="s">
        <v>1955</v>
      </c>
      <c r="G756" s="30" t="s">
        <v>149</v>
      </c>
      <c r="H756" s="18" t="s">
        <v>397</v>
      </c>
      <c r="I756" s="18" t="s">
        <v>479</v>
      </c>
      <c r="J756" s="18" t="s">
        <v>398</v>
      </c>
      <c r="K756" s="26" t="s">
        <v>1956</v>
      </c>
      <c r="L756" s="26" t="s">
        <v>412</v>
      </c>
      <c r="M756" s="18" t="s">
        <v>397</v>
      </c>
      <c r="N756" s="18" t="s">
        <v>316</v>
      </c>
      <c r="O756" s="18" t="s">
        <v>412</v>
      </c>
      <c r="P756" s="19" t="s">
        <v>406</v>
      </c>
      <c r="Q756" s="19" t="s">
        <v>409</v>
      </c>
      <c r="R756" s="19" t="s">
        <v>583</v>
      </c>
      <c r="S756" s="30" t="s">
        <v>398</v>
      </c>
      <c r="T756" s="19"/>
      <c r="U756" s="19"/>
      <c r="V756" s="30"/>
      <c r="W756" s="19"/>
      <c r="X756" s="19"/>
      <c r="Y756" s="30"/>
      <c r="Z756" s="19"/>
      <c r="AA756" s="19"/>
      <c r="AB756" s="30"/>
      <c r="AC756" s="19"/>
      <c r="AD756" s="19"/>
      <c r="AE756" s="19"/>
      <c r="AF756" s="19"/>
      <c r="AG756" s="19"/>
      <c r="AH756" s="19"/>
      <c r="AI756" s="19"/>
      <c r="AJ756" s="19"/>
      <c r="AK756" s="19"/>
      <c r="AL756" s="19"/>
      <c r="AM756" s="19"/>
      <c r="AN756" s="19"/>
      <c r="AO756" s="19"/>
      <c r="AP756" s="19"/>
      <c r="AQ756" s="19"/>
      <c r="AR756" s="19"/>
      <c r="AS756" s="19"/>
      <c r="AT756" s="19"/>
      <c r="AU756" s="19"/>
      <c r="AV756" s="19"/>
      <c r="AW756" s="19"/>
      <c r="AX756" s="19"/>
      <c r="AY756" s="19"/>
      <c r="AZ756" s="19"/>
      <c r="BA756" s="19"/>
      <c r="BB756" s="19"/>
      <c r="BC756" s="19"/>
      <c r="BD756" s="19"/>
      <c r="BE756" s="19"/>
      <c r="BF756" s="19"/>
      <c r="BG756" s="19"/>
      <c r="BH756" s="19"/>
      <c r="BI756" s="19"/>
      <c r="BJ756"/>
      <c r="BK756"/>
      <c r="BL756"/>
      <c r="BM756"/>
      <c r="BN756"/>
      <c r="BO756"/>
      <c r="BP756"/>
      <c r="BQ756"/>
      <c r="BR756"/>
      <c r="BS756"/>
      <c r="BT756"/>
      <c r="BU756"/>
      <c r="BV756"/>
      <c r="BW756"/>
      <c r="BX756"/>
      <c r="BY756"/>
      <c r="BZ756"/>
      <c r="CA756"/>
    </row>
    <row r="757" spans="1:79" s="25" customFormat="1" x14ac:dyDescent="0.2">
      <c r="A757" s="18"/>
      <c r="B757" s="18"/>
      <c r="C757" s="141"/>
      <c r="D757" s="19" t="s">
        <v>1957</v>
      </c>
      <c r="E757" s="20">
        <v>35052</v>
      </c>
      <c r="F757" s="19" t="s">
        <v>405</v>
      </c>
      <c r="G757" s="19" t="s">
        <v>1958</v>
      </c>
      <c r="H757" s="18" t="s">
        <v>397</v>
      </c>
      <c r="I757" s="18" t="s">
        <v>239</v>
      </c>
      <c r="J757" s="18" t="s">
        <v>398</v>
      </c>
      <c r="K757" s="26" t="s">
        <v>397</v>
      </c>
      <c r="L757" s="26" t="s">
        <v>398</v>
      </c>
      <c r="M757" s="18" t="s">
        <v>384</v>
      </c>
      <c r="N757" s="18" t="s">
        <v>556</v>
      </c>
      <c r="O757" s="18" t="s">
        <v>406</v>
      </c>
      <c r="P757" s="19" t="s">
        <v>629</v>
      </c>
      <c r="Q757" s="19" t="s">
        <v>384</v>
      </c>
      <c r="R757" s="19" t="s">
        <v>434</v>
      </c>
      <c r="S757" s="19" t="s">
        <v>1116</v>
      </c>
      <c r="T757" s="19" t="s">
        <v>189</v>
      </c>
      <c r="U757" s="19"/>
      <c r="V757" s="19"/>
      <c r="W757" s="19" t="s">
        <v>409</v>
      </c>
      <c r="X757" s="19" t="s">
        <v>434</v>
      </c>
      <c r="Y757" s="19" t="s">
        <v>622</v>
      </c>
      <c r="Z757" s="19" t="s">
        <v>409</v>
      </c>
      <c r="AA757" s="19" t="s">
        <v>434</v>
      </c>
      <c r="AB757" s="19" t="s">
        <v>629</v>
      </c>
      <c r="AC757" s="19"/>
      <c r="AD757" s="19"/>
      <c r="AE757" s="19"/>
      <c r="AF757" s="19">
        <v>0</v>
      </c>
      <c r="AG757" s="19">
        <v>0</v>
      </c>
      <c r="AH757" s="19">
        <v>0</v>
      </c>
      <c r="AI757" s="19">
        <v>0</v>
      </c>
      <c r="AJ757" s="19">
        <v>0</v>
      </c>
      <c r="AK757" s="19">
        <v>0</v>
      </c>
      <c r="AL757" s="19">
        <v>0</v>
      </c>
      <c r="AM757" s="19">
        <v>0</v>
      </c>
      <c r="AN757" s="19">
        <v>0</v>
      </c>
      <c r="AO757" s="19">
        <v>0</v>
      </c>
      <c r="AP757" s="19">
        <v>0</v>
      </c>
      <c r="AQ757" s="19">
        <v>0</v>
      </c>
      <c r="AR757" s="19">
        <v>0</v>
      </c>
      <c r="AS757" s="19">
        <v>0</v>
      </c>
      <c r="AT757" s="19">
        <v>0</v>
      </c>
      <c r="AU757" s="19">
        <v>0</v>
      </c>
      <c r="AV757" s="19">
        <v>0</v>
      </c>
      <c r="AW757" s="19">
        <v>0</v>
      </c>
      <c r="AX757" s="19"/>
      <c r="AY757" s="19"/>
      <c r="AZ757" s="19"/>
      <c r="BA757" s="19"/>
      <c r="BB757" s="19"/>
      <c r="BC757" s="19"/>
      <c r="BD757" s="19"/>
      <c r="BE757" s="19"/>
      <c r="BF757" s="19"/>
      <c r="BG757" s="19"/>
      <c r="BH757" s="19"/>
      <c r="BI757" s="19"/>
      <c r="BY757"/>
      <c r="BZ757"/>
      <c r="CA757"/>
    </row>
    <row r="758" spans="1:79" x14ac:dyDescent="0.2">
      <c r="A758" s="18"/>
      <c r="B758" s="18"/>
      <c r="C758" s="141"/>
      <c r="D758" s="19"/>
      <c r="E758" s="20"/>
      <c r="F758" s="19"/>
      <c r="G758" s="19"/>
      <c r="H758" s="18"/>
      <c r="I758" s="18"/>
      <c r="J758" s="18"/>
      <c r="K758"/>
      <c r="L758"/>
      <c r="M758" s="18"/>
      <c r="N758" s="18"/>
      <c r="O758" s="18"/>
      <c r="P758" s="19"/>
      <c r="Q758" s="19"/>
      <c r="R758" s="19"/>
      <c r="S758" s="19"/>
      <c r="T758" s="19"/>
      <c r="U758" s="19"/>
      <c r="V758" s="19"/>
      <c r="W758" s="19"/>
      <c r="X758" s="19"/>
      <c r="Y758" s="19"/>
      <c r="Z758" s="19"/>
      <c r="AA758" s="19"/>
      <c r="AB758" s="19"/>
      <c r="AC758" s="19"/>
      <c r="AD758" s="19"/>
      <c r="AE758" s="19"/>
      <c r="AF758" s="19"/>
      <c r="AG758" s="19"/>
      <c r="AH758" s="19"/>
      <c r="AI758" s="19"/>
      <c r="AJ758" s="19"/>
      <c r="AK758" s="19"/>
      <c r="AL758" s="19"/>
      <c r="AM758" s="19"/>
      <c r="AN758" s="19"/>
      <c r="AO758" s="19"/>
      <c r="AP758" s="19"/>
      <c r="AQ758" s="19"/>
      <c r="AR758" s="19"/>
      <c r="AS758" s="19"/>
      <c r="AT758" s="19"/>
      <c r="AU758" s="19"/>
      <c r="AV758" s="19"/>
      <c r="AW758" s="19"/>
      <c r="AX758" s="19"/>
      <c r="AY758" s="19"/>
      <c r="AZ758" s="19"/>
      <c r="BA758" s="19"/>
      <c r="BB758" s="19"/>
      <c r="BC758" s="19"/>
      <c r="BD758" s="19"/>
      <c r="BE758" s="19"/>
      <c r="BF758" s="19"/>
      <c r="BG758" s="19"/>
      <c r="BH758" s="19"/>
      <c r="BI758" s="19"/>
    </row>
    <row r="759" spans="1:79" s="25" customFormat="1" ht="12.75" customHeight="1" x14ac:dyDescent="0.2">
      <c r="A759" s="18"/>
      <c r="B759" s="18"/>
      <c r="C759" s="141"/>
      <c r="D759" s="22" t="s">
        <v>1963</v>
      </c>
      <c r="E759" s="23">
        <v>36233</v>
      </c>
      <c r="F759" s="24" t="s">
        <v>99</v>
      </c>
      <c r="G759" s="22" t="s">
        <v>416</v>
      </c>
      <c r="H759" s="18"/>
      <c r="I759" s="18"/>
      <c r="J759" s="18"/>
      <c r="K759" t="s">
        <v>850</v>
      </c>
      <c r="M759" s="18" t="s">
        <v>1142</v>
      </c>
      <c r="N759" s="18" t="s">
        <v>123</v>
      </c>
      <c r="O759" s="18"/>
    </row>
    <row r="760" spans="1:79" x14ac:dyDescent="0.2">
      <c r="A760" s="18"/>
      <c r="B760" s="18"/>
      <c r="C760" s="141"/>
      <c r="D760" s="19" t="s">
        <v>1964</v>
      </c>
      <c r="E760" s="20">
        <v>36162</v>
      </c>
      <c r="F760" s="26" t="s">
        <v>1965</v>
      </c>
      <c r="G760" s="30" t="s">
        <v>150</v>
      </c>
      <c r="H760" s="18" t="s">
        <v>189</v>
      </c>
      <c r="I760" s="18"/>
      <c r="J760" s="18"/>
      <c r="K760" t="s">
        <v>184</v>
      </c>
      <c r="M760" s="18" t="s">
        <v>852</v>
      </c>
      <c r="N760" s="18" t="s">
        <v>232</v>
      </c>
      <c r="O760" s="18"/>
      <c r="P760" s="19"/>
      <c r="Q760" s="19" t="s">
        <v>127</v>
      </c>
      <c r="R760" s="19" t="s">
        <v>95</v>
      </c>
      <c r="S760" s="30"/>
      <c r="T760" s="19"/>
      <c r="U760" s="19"/>
      <c r="V760" s="30"/>
      <c r="W760" s="19"/>
      <c r="X760" s="19"/>
      <c r="Y760" s="30"/>
      <c r="Z760" s="19"/>
      <c r="AA760" s="19"/>
      <c r="AB760" s="30"/>
      <c r="AC760" s="19"/>
      <c r="AD760" s="19"/>
      <c r="AE760" s="19"/>
      <c r="AF760" s="19"/>
      <c r="AG760" s="19"/>
      <c r="AH760" s="19"/>
      <c r="AI760" s="19"/>
      <c r="AJ760" s="19"/>
      <c r="AK760" s="19"/>
      <c r="AL760" s="19"/>
      <c r="AM760" s="19"/>
      <c r="AN760" s="19"/>
      <c r="AO760" s="19"/>
      <c r="AP760" s="19"/>
      <c r="AQ760" s="19"/>
      <c r="AR760" s="19"/>
      <c r="AS760" s="19"/>
      <c r="AT760" s="19"/>
      <c r="AU760" s="19"/>
      <c r="AV760" s="19"/>
      <c r="AW760" s="19"/>
      <c r="AX760" s="19"/>
      <c r="AY760" s="19"/>
      <c r="AZ760" s="19"/>
      <c r="BA760" s="19"/>
      <c r="BB760" s="19"/>
      <c r="BC760" s="19"/>
      <c r="BD760" s="19"/>
      <c r="BE760" s="19"/>
      <c r="BF760" s="19"/>
      <c r="BG760" s="19"/>
      <c r="BH760" s="19"/>
      <c r="BI760" s="19"/>
    </row>
    <row r="761" spans="1:79" x14ac:dyDescent="0.2">
      <c r="A761" s="34"/>
      <c r="B761" s="34"/>
      <c r="C761" s="141"/>
      <c r="D761" s="19" t="s">
        <v>1966</v>
      </c>
      <c r="E761" s="20">
        <v>36073</v>
      </c>
      <c r="F761" s="26" t="s">
        <v>230</v>
      </c>
      <c r="G761" s="30"/>
      <c r="H761" s="34" t="s">
        <v>981</v>
      </c>
      <c r="I761" s="34" t="s">
        <v>116</v>
      </c>
      <c r="J761" s="18"/>
      <c r="K761" s="26" t="s">
        <v>184</v>
      </c>
      <c r="L761" s="26"/>
      <c r="M761" s="34" t="s">
        <v>147</v>
      </c>
      <c r="N761" s="34" t="s">
        <v>170</v>
      </c>
      <c r="O761" s="34"/>
      <c r="P761" s="19"/>
      <c r="Q761" s="19" t="s">
        <v>127</v>
      </c>
      <c r="R761" s="19" t="s">
        <v>227</v>
      </c>
      <c r="S761" s="30"/>
      <c r="T761" s="19"/>
      <c r="U761" s="19"/>
      <c r="V761" s="30"/>
      <c r="W761" s="19"/>
      <c r="X761" s="19"/>
      <c r="Y761" s="30"/>
      <c r="Z761" s="19"/>
      <c r="AA761" s="19"/>
      <c r="AB761" s="30"/>
      <c r="AC761" s="19"/>
      <c r="AD761" s="19"/>
      <c r="AE761" s="19"/>
      <c r="AF761" s="19"/>
      <c r="AG761" s="19"/>
      <c r="AH761" s="19"/>
      <c r="AI761" s="19"/>
      <c r="AJ761" s="19"/>
      <c r="AK761" s="19"/>
      <c r="AL761" s="19"/>
      <c r="AM761" s="19"/>
      <c r="AN761" s="19"/>
      <c r="AO761" s="19"/>
      <c r="AP761" s="19"/>
      <c r="AQ761" s="19"/>
      <c r="AR761" s="19"/>
      <c r="AS761" s="19"/>
      <c r="AT761" s="19"/>
      <c r="AU761" s="19"/>
      <c r="AV761" s="19"/>
      <c r="AW761" s="19"/>
      <c r="AX761" s="19"/>
      <c r="AY761" s="19"/>
      <c r="AZ761" s="19"/>
      <c r="BA761" s="19"/>
      <c r="BB761" s="19"/>
      <c r="BC761" s="19"/>
      <c r="BD761" s="19"/>
      <c r="BE761" s="19"/>
      <c r="BF761" s="19"/>
      <c r="BG761" s="19"/>
      <c r="BH761" s="19"/>
      <c r="BI761" s="19"/>
    </row>
    <row r="762" spans="1:79" x14ac:dyDescent="0.2">
      <c r="A762" t="s">
        <v>639</v>
      </c>
      <c r="B762" t="s">
        <v>330</v>
      </c>
      <c r="C762" s="142"/>
      <c r="D762" t="s">
        <v>1886</v>
      </c>
      <c r="E762" s="40">
        <v>34995</v>
      </c>
      <c r="F762" t="s">
        <v>516</v>
      </c>
      <c r="G762" s="100" t="s">
        <v>344</v>
      </c>
      <c r="H762" t="s">
        <v>509</v>
      </c>
      <c r="I762" t="s">
        <v>479</v>
      </c>
      <c r="J762" s="18" t="s">
        <v>155</v>
      </c>
      <c r="K762" t="str">
        <f>IF(ISBLANK(VLOOKUP(TRIM(D762),ALL_SOMIFA!$A$1:$V$2721,8,FALSE)),"",IF(ISERROR(VLOOKUP(TRIM(D762),ALL_SOMIFA!$A$1:$V$2721,8,FALSE))," ",VLOOKUP(TRIM(D762),ALL_SOMIFA!$A$1:$V$2721,8,FALSE)))</f>
        <v xml:space="preserve"> </v>
      </c>
      <c r="L762" t="str">
        <f>IF(ISBLANK(VLOOKUP(TRIM(D762),ALL_SOMIFA!$A$1:$V$2721,9,FALSE)),"",IF(ISERROR(VLOOKUP(TRIM(D762),ALL_SOMIFA!$A$1:$V$2721,9,FALSE))," ",VLOOKUP(TRIM(D762),ALL_SOMIFA!$A$1:$V$2721,9,FALSE)))</f>
        <v xml:space="preserve"> </v>
      </c>
      <c r="M762" t="str">
        <f>IF(ISBLANK(VLOOKUP(TRIM(D762),ALL_SOMIFA!$A$1:$V$2721,10,FALSE)),"",IF(ISERROR(VLOOKUP(TRIM(D762),ALL_SOMIFA!$A$1:$V$2721,10,FALSE))," ",VLOOKUP(TRIM(D762),ALL_SOMIFA!$A$1:$V$2721,10,FALSE)))</f>
        <v xml:space="preserve"> </v>
      </c>
      <c r="N762" t="str">
        <f>IF(ISBLANK(VLOOKUP(TRIM(D762),ALL_SOMIFA!$A$1:$V$2721,11,FALSE)),"",IF(ISERROR(VLOOKUP(TRIM(D762),ALL_SOMIFA!$A$1:$V$2721,11,FALSE))," ",VLOOKUP(TRIM(D762),ALL_SOMIFA!$A$1:$V$2721,11,FALSE)))</f>
        <v xml:space="preserve"> </v>
      </c>
      <c r="O762" t="str">
        <f>IF(ISBLANK(VLOOKUP(TRIM(D762),ALL_SOMIFA!$A$1:$V$2721,12,FALSE)),"",IF(ISERROR(VLOOKUP(TRIM(D762),ALL_SOMIFA!$A$1:$V$2721,12,FALSE))," ",VLOOKUP(TRIM(D762),ALL_SOMIFA!$A$1:$V$2721,12,FALSE)))</f>
        <v xml:space="preserve"> </v>
      </c>
      <c r="P762" t="str">
        <f>IF(ISBLANK(VLOOKUP(TRIM(D762),ALL_SOMIFA!$A$1:$V$2721,13,FALSE)),"",IF(ISERROR(VLOOKUP(TRIM(D762),ALL_SOMIFA!$A$1:$V$2721,13,FALSE))," ",VLOOKUP(TRIM(D762),ALL_SOMIFA!$A$1:$V$2721,13,FALSE)))</f>
        <v xml:space="preserve"> </v>
      </c>
      <c r="Q762" t="str">
        <f>IF(ISBLANK(VLOOKUP(TRIM(D762),ALL_SOMIFA!$A$1:$V$2721,14,FALSE)),"",IF(ISERROR(VLOOKUP(TRIM(D762),ALL_SOMIFA!$A$1:$V$2721,14,FALSE))," ",VLOOKUP(TRIM(D762),ALL_SOMIFA!$A$1:$V$2721,14,FALSE)))</f>
        <v xml:space="preserve"> </v>
      </c>
      <c r="R762" t="str">
        <f>IF(ISBLANK(VLOOKUP(TRIM(D762),ALL_SOMIFA!$A$1:$V$2721,15,FALSE)),"",IF(ISERROR(VLOOKUP(TRIM(D762),ALL_SOMIFA!$A$1:$V$2721,15,FALSE))," ",VLOOKUP(TRIM(D762),ALL_SOMIFA!$A$1:$V$2721,15,FALSE)))</f>
        <v xml:space="preserve"> </v>
      </c>
      <c r="S762" t="str">
        <f>IF(ISBLANK(VLOOKUP(TRIM(D762),ALL_SOMIFA!$A$1:$V$2721,16,FALSE)),"",IF(ISERROR(VLOOKUP(TRIM(D762),ALL_SOMIFA!$A$1:$V$2721,16,FALSE))," ",VLOOKUP(TRIM(D762),ALL_SOMIFA!$A$1:$V$2721,16,FALSE)))</f>
        <v xml:space="preserve"> </v>
      </c>
      <c r="T762" t="str">
        <f>IF(ISBLANK(VLOOKUP(TRIM(D762),ALL_SOMIFA!$A$1:$V$2721,17,FALSE)),"",IF(ISERROR(VLOOKUP(TRIM(D762),ALL_SOMIFA!$A$1:$V$2721,17,FALSE))," ",VLOOKUP(TRIM(D762),ALL_SOMIFA!$A$1:$V$2721,17,FALSE)))</f>
        <v xml:space="preserve"> </v>
      </c>
      <c r="U762" t="str">
        <f>IF(ISBLANK(VLOOKUP(TRIM(D762),ALL_SOMIFA!$A$1:$V$2721,18,FALSE)),"",IF(ISERROR(VLOOKUP(TRIM(D762),ALL_SOMIFA!$A$1:$V$2721,18,FALSE))," ",VLOOKUP(TRIM(D762),ALL_SOMIFA!$A$1:$V$2721,18,FALSE)))</f>
        <v xml:space="preserve"> </v>
      </c>
      <c r="V762" t="str">
        <f>IF(ISBLANK(VLOOKUP(TRIM(D762),ALL_SOMIFA!$A$1:$V$2721,19,FALSE)),"",IF(ISERROR(VLOOKUP(TRIM(D762),ALL_SOMIFA!$A$1:$V$2721,19,FALSE))," ",VLOOKUP(TRIM(D762),ALL_SOMIFA!$A$1:$V$2721,19,FALSE)))</f>
        <v xml:space="preserve"> </v>
      </c>
      <c r="W762" t="str">
        <f>IF(ISBLANK(VLOOKUP(TRIM(D762),ALL_SOMIFA!$A$1:$V$2721,20,FALSE)),"",IF(ISERROR(VLOOKUP(TRIM(D762),ALL_SOMIFA!$A$1:$V$2721,20,FALSE))," ",VLOOKUP(TRIM(D762),ALL_SOMIFA!$A$1:$V$2721,20,FALSE)))</f>
        <v xml:space="preserve"> </v>
      </c>
      <c r="X762" t="str">
        <f>IF(ISBLANK(VLOOKUP(TRIM(D762),ALL_SOMIFA!$A$1:$V$2721,21,FALSE)),"",IF(ISERROR(VLOOKUP(TRIM(D762),ALL_SOMIFA!$A$1:$V$2721,21,FALSE))," ",VLOOKUP(TRIM(D762),ALL_SOMIFA!$A$1:$V$2721,21,FALSE)))</f>
        <v xml:space="preserve"> </v>
      </c>
      <c r="Y762" t="str">
        <f>IF(ISBLANK(VLOOKUP(TRIM(D762),ALL_SOMIFA!$A$1:$V$2721,22,FALSE)),"",IF(ISERROR(VLOOKUP(TRIM(D762),ALL_SOMIFA!$A$1:$V$2721,22,FALSE))," ",VLOOKUP(TRIM(D762),ALL_SOMIFA!$A$1:$V$2721,22,FALSE)))</f>
        <v xml:space="preserve"> </v>
      </c>
    </row>
    <row r="763" spans="1:79" x14ac:dyDescent="0.2">
      <c r="A763" s="31" t="s">
        <v>450</v>
      </c>
      <c r="B763" s="32" t="s">
        <v>192</v>
      </c>
      <c r="C763" s="142"/>
      <c r="D763" s="19" t="s">
        <v>1967</v>
      </c>
      <c r="E763" s="27">
        <v>36104</v>
      </c>
      <c r="F763" s="28" t="s">
        <v>477</v>
      </c>
      <c r="G763" s="28" t="s">
        <v>114</v>
      </c>
      <c r="H763" s="31" t="s">
        <v>453</v>
      </c>
      <c r="I763" s="32" t="s">
        <v>479</v>
      </c>
      <c r="J763" s="18"/>
      <c r="K763" s="26" t="s">
        <v>450</v>
      </c>
      <c r="L763" s="26"/>
      <c r="M763" s="33"/>
      <c r="N763" s="33"/>
      <c r="O763" s="33"/>
    </row>
    <row r="764" spans="1:79" s="19" customFormat="1" ht="12.75" customHeight="1" x14ac:dyDescent="0.2">
      <c r="A764" s="18" t="s">
        <v>445</v>
      </c>
      <c r="B764" s="18" t="s">
        <v>583</v>
      </c>
      <c r="C764" s="141"/>
      <c r="D764" s="19" t="s">
        <v>1968</v>
      </c>
      <c r="E764" s="20">
        <v>35030</v>
      </c>
      <c r="F764" s="19" t="s">
        <v>121</v>
      </c>
      <c r="G764" s="19" t="s">
        <v>498</v>
      </c>
      <c r="H764" s="18" t="s">
        <v>449</v>
      </c>
      <c r="I764" s="18" t="s">
        <v>491</v>
      </c>
      <c r="J764" s="18"/>
      <c r="K764" s="26" t="s">
        <v>445</v>
      </c>
      <c r="L764" s="26"/>
      <c r="M764" s="18" t="s">
        <v>445</v>
      </c>
      <c r="N764" s="18" t="s">
        <v>583</v>
      </c>
      <c r="O764" s="18"/>
      <c r="Q764" s="19" t="s">
        <v>449</v>
      </c>
      <c r="R764" s="19" t="s">
        <v>583</v>
      </c>
      <c r="S764" s="19" t="s">
        <v>86</v>
      </c>
      <c r="T764" s="19" t="s">
        <v>445</v>
      </c>
      <c r="U764" s="19" t="s">
        <v>331</v>
      </c>
    </row>
    <row r="765" spans="1:79" x14ac:dyDescent="0.2">
      <c r="A765" s="18"/>
      <c r="B765" s="18"/>
      <c r="C765" s="141"/>
      <c r="D765" s="19"/>
      <c r="E765" s="39"/>
      <c r="F765" s="19"/>
      <c r="G765" s="19"/>
      <c r="H765" s="18" t="str">
        <f>IF(ISERROR(VLOOKUP(TRIM($D765),#REF!,2,FALSE())),"",VLOOKUP(TRIM($D765),#REF!,2,FALSE()))</f>
        <v/>
      </c>
      <c r="I765" s="18" t="str">
        <f>IF(ISERROR(VLOOKUP(TRIM($D765),#REF!,3,FALSE())),"",VLOOKUP(TRIM($D765),#REF!,3,FALSE()))</f>
        <v/>
      </c>
      <c r="J765" s="18"/>
      <c r="K765" s="26"/>
      <c r="L765" s="26"/>
      <c r="M765" s="18"/>
      <c r="N765" s="18"/>
      <c r="O765" s="18"/>
      <c r="P765" s="19"/>
      <c r="Q765" s="19"/>
      <c r="R765" s="19"/>
      <c r="S765" s="19"/>
      <c r="T765" s="19"/>
      <c r="U765" s="19"/>
      <c r="V765" s="19"/>
      <c r="W765" s="19"/>
      <c r="X765" s="19"/>
      <c r="Y765" s="19"/>
      <c r="Z765" s="19"/>
      <c r="AA765" s="19"/>
      <c r="AB765" s="19"/>
      <c r="AC765" s="19"/>
      <c r="AD765" s="19"/>
      <c r="AE765" s="19"/>
      <c r="AF765" s="19"/>
      <c r="AG765" s="19"/>
      <c r="AH765" s="19"/>
      <c r="AI765" s="19"/>
      <c r="AJ765" s="19"/>
      <c r="AK765" s="19"/>
      <c r="AL765" s="19"/>
      <c r="AM765" s="19"/>
      <c r="AN765" s="19"/>
      <c r="AO765" s="19"/>
      <c r="AP765" s="19"/>
      <c r="AQ765" s="19"/>
      <c r="AR765" s="19"/>
      <c r="AS765" s="19"/>
      <c r="AT765" s="19"/>
      <c r="AU765" s="19"/>
      <c r="AV765" s="19"/>
      <c r="AW765" s="19"/>
      <c r="AX765" s="19"/>
      <c r="AY765" s="19"/>
      <c r="AZ765" s="19"/>
      <c r="BA765" s="19"/>
      <c r="BB765" s="19"/>
      <c r="BC765" s="19"/>
      <c r="BD765" s="19"/>
      <c r="BE765" s="19"/>
      <c r="BF765" s="19"/>
      <c r="BG765" s="19"/>
      <c r="BH765" s="19"/>
      <c r="BI765" s="19"/>
    </row>
    <row r="766" spans="1:79" x14ac:dyDescent="0.2">
      <c r="A766" s="18"/>
      <c r="B766" s="18"/>
      <c r="C766" s="141"/>
      <c r="D766" s="19"/>
      <c r="E766" s="39"/>
      <c r="F766" s="19"/>
      <c r="G766" s="19"/>
      <c r="H766" s="18" t="str">
        <f>IF(ISERROR(VLOOKUP(TRIM($D766),#REF!,2,FALSE())),"",VLOOKUP(TRIM($D766),#REF!,2,FALSE()))</f>
        <v/>
      </c>
      <c r="I766" s="18" t="str">
        <f>IF(ISERROR(VLOOKUP(TRIM($D766),#REF!,3,FALSE())),"",VLOOKUP(TRIM($D766),#REF!,3,FALSE()))</f>
        <v/>
      </c>
      <c r="J766" s="18"/>
      <c r="K766" s="26"/>
      <c r="L766" s="26"/>
      <c r="M766" s="18"/>
      <c r="N766" s="18"/>
      <c r="O766" s="18"/>
      <c r="P766" s="19"/>
      <c r="Q766" s="19"/>
      <c r="R766" s="19"/>
      <c r="S766" s="19"/>
      <c r="T766" s="19"/>
      <c r="U766" s="19"/>
      <c r="V766" s="19"/>
      <c r="W766" s="19"/>
      <c r="X766" s="19"/>
      <c r="Y766" s="19"/>
      <c r="Z766" s="19"/>
      <c r="AA766" s="19"/>
      <c r="AB766" s="19"/>
      <c r="AC766" s="19"/>
      <c r="AD766" s="19"/>
      <c r="AE766" s="19"/>
      <c r="AF766" s="19"/>
      <c r="AG766" s="19"/>
      <c r="AH766" s="19"/>
      <c r="AI766" s="19"/>
      <c r="AJ766" s="19"/>
      <c r="AK766" s="19"/>
      <c r="AL766" s="19"/>
      <c r="AM766" s="19"/>
      <c r="AN766" s="19"/>
      <c r="AO766" s="19"/>
      <c r="AP766" s="19"/>
      <c r="AQ766" s="19"/>
      <c r="AR766" s="19"/>
      <c r="AS766" s="19"/>
      <c r="AT766" s="19"/>
      <c r="AU766" s="19"/>
      <c r="AV766" s="19"/>
      <c r="AW766" s="19"/>
      <c r="AX766" s="19"/>
      <c r="AY766" s="19"/>
      <c r="AZ766" s="19"/>
      <c r="BA766" s="19"/>
      <c r="BB766" s="19"/>
      <c r="BC766" s="19"/>
      <c r="BD766" s="19"/>
      <c r="BE766" s="19"/>
      <c r="BF766" s="19"/>
      <c r="BG766" s="19"/>
      <c r="BH766" s="19"/>
      <c r="BI766" s="19"/>
    </row>
    <row r="767" spans="1:79" s="25" customFormat="1" x14ac:dyDescent="0.2">
      <c r="A767" s="18"/>
      <c r="B767" s="18"/>
      <c r="C767" s="138"/>
      <c r="E767" s="10" t="s">
        <v>76</v>
      </c>
      <c r="F767" s="11" t="s">
        <v>77</v>
      </c>
      <c r="G767" s="11" t="s">
        <v>78</v>
      </c>
      <c r="H767" s="92" t="s">
        <v>79</v>
      </c>
      <c r="I767" s="11"/>
      <c r="J767" s="11"/>
      <c r="K767" s="7"/>
      <c r="L767" s="16" t="str">
        <f>IF(ISERROR(VLOOKUP(TRIM(B767),#REF!,13,FALSE())),"",VLOOKUP(TRIM(B767),#REF!,13,FALSE()))</f>
        <v/>
      </c>
      <c r="M767" s="16" t="str">
        <f>IF(ISERROR(VLOOKUP(TRIM(B767),#REF!,14,FALSE())),"",VLOOKUP(TRIM(B767),#REF!,14,FALSE()))</f>
        <v/>
      </c>
      <c r="N767" s="16" t="str">
        <f>IF(ISERROR(VLOOKUP(TRIM(B767),#REF!,15,FALSE())),"",VLOOKUP(TRIM(B767),#REF!,15,FALSE()))</f>
        <v/>
      </c>
      <c r="O767" s="16" t="str">
        <f>IF(ISERROR(VLOOKUP(TRIM(B767),#REF!,16,FALSE())),"",VLOOKUP(TRIM(B767),#REF!,16,FALSE()))</f>
        <v/>
      </c>
      <c r="Q767" s="8"/>
      <c r="S767" t="str">
        <f>IF(ISERROR(VLOOKUP(TRIM(B767),#REF!,20,FALSE())),"",VLOOKUP(TRIM(B767),#REF!,20,FALSE()))</f>
        <v/>
      </c>
      <c r="T767" t="str">
        <f>IF(ISERROR(VLOOKUP(TRIM(B767),#REF!,21,FALSE())),"",VLOOKUP(TRIM(B767),#REF!,21,FALSE()))</f>
        <v/>
      </c>
      <c r="U767" t="str">
        <f>IF(ISERROR(VLOOKUP(TRIM(B767),#REF!,22,FALSE())),"",VLOOKUP(TRIM(B767),#REF!,22,FALSE()))</f>
        <v/>
      </c>
      <c r="V767" t="str">
        <f>IF(ISERROR(VLOOKUP(TRIM(B767),#REF!,20,FALSE())),"",VLOOKUP(TRIM(B767),#REF!,20,FALSE()))</f>
        <v/>
      </c>
      <c r="W767" t="str">
        <f>IF(ISERROR(VLOOKUP(TRIM(B767),#REF!,21,FALSE())),"",VLOOKUP(TRIM(B767),#REF!,21,FALSE()))</f>
        <v/>
      </c>
      <c r="X767" t="str">
        <f>IF(ISERROR(VLOOKUP(TRIM(B767),#REF!,22,FALSE())),"",VLOOKUP(TRIM(B767),#REF!,22,FALSE()))</f>
        <v/>
      </c>
      <c r="Y767" t="str">
        <f>IF(ISERROR(VLOOKUP(TRIM(B767),#REF!,23,FALSE())),"",VLOOKUP(TRIM(B767),#REF!,23,FALSE()))</f>
        <v/>
      </c>
      <c r="Z767" t="str">
        <f>IF(ISERROR(VLOOKUP(TRIM(B767),#REF!,24,FALSE())),"",VLOOKUP(TRIM(B767),#REF!,24,FALSE()))</f>
        <v/>
      </c>
      <c r="AA767" t="str">
        <f>IF(ISERROR(VLOOKUP(TRIM(B767),#REF!,25,FALSE())),"",VLOOKUP(TRIM(B767),#REF!,25,FALSE()))</f>
        <v/>
      </c>
      <c r="AL767" s="8"/>
      <c r="AM767" s="8"/>
      <c r="AO767" s="8"/>
      <c r="AP767" s="8"/>
      <c r="AQ767" s="8"/>
      <c r="AR767" s="8"/>
      <c r="AS767" s="8"/>
      <c r="AU767" s="8"/>
      <c r="AV767" s="8"/>
      <c r="AX767" s="8"/>
      <c r="AY767" s="8"/>
      <c r="BA767" s="8"/>
      <c r="BB767" s="8"/>
      <c r="BE767" s="8"/>
    </row>
    <row r="768" spans="1:79" ht="18" customHeight="1" x14ac:dyDescent="0.25">
      <c r="A768" s="41" t="s">
        <v>5453</v>
      </c>
      <c r="C768" s="139"/>
      <c r="E768" s="13">
        <f>COUNTA(D771:D834)</f>
        <v>55</v>
      </c>
      <c r="F768" s="14">
        <f>COUNTIF(A771:A834,"*HB*")-2</f>
        <v>2</v>
      </c>
      <c r="G768" s="14">
        <f>COUNTIF(A771:A834,"*KR*")+COUNTIF(A771:A834,"*LK*")</f>
        <v>2</v>
      </c>
      <c r="H768" s="51">
        <f>COUNTIF(A771:A834,"*PR*")+COUNTIF(A771:A834,"*LP*")</f>
        <v>1</v>
      </c>
      <c r="I768" s="14"/>
      <c r="J768" s="14"/>
      <c r="K768" s="7"/>
      <c r="L768" s="16" t="str">
        <f>IF(ISERROR(VLOOKUP(TRIM(B768),#REF!,13,FALSE())),"",VLOOKUP(TRIM(B768),#REF!,13,FALSE()))</f>
        <v/>
      </c>
      <c r="M768" s="16" t="str">
        <f>IF(ISERROR(VLOOKUP(TRIM(B768),#REF!,14,FALSE())),"",VLOOKUP(TRIM(B768),#REF!,14,FALSE()))</f>
        <v/>
      </c>
      <c r="N768" s="16" t="str">
        <f>IF(ISERROR(VLOOKUP(TRIM(B768),#REF!,15,FALSE())),"",VLOOKUP(TRIM(B768),#REF!,15,FALSE()))</f>
        <v/>
      </c>
      <c r="O768" s="16" t="str">
        <f>IF(ISERROR(VLOOKUP(TRIM(B768),#REF!,16,FALSE())),"",VLOOKUP(TRIM(B768),#REF!,16,FALSE()))</f>
        <v/>
      </c>
      <c r="P768" s="15"/>
      <c r="Q768" s="8"/>
      <c r="S768" t="str">
        <f>IF(ISERROR(VLOOKUP(TRIM(B768),#REF!,20,FALSE())),"",VLOOKUP(TRIM(B768),#REF!,20,FALSE()))</f>
        <v/>
      </c>
      <c r="T768" t="str">
        <f>IF(ISERROR(VLOOKUP(TRIM(B768),#REF!,21,FALSE())),"",VLOOKUP(TRIM(B768),#REF!,21,FALSE()))</f>
        <v/>
      </c>
      <c r="U768" t="str">
        <f>IF(ISERROR(VLOOKUP(TRIM(B768),#REF!,22,FALSE())),"",VLOOKUP(TRIM(B768),#REF!,22,FALSE()))</f>
        <v/>
      </c>
      <c r="V768" t="str">
        <f>IF(ISERROR(VLOOKUP(TRIM(B768),#REF!,20,FALSE())),"",VLOOKUP(TRIM(B768),#REF!,20,FALSE()))</f>
        <v/>
      </c>
      <c r="W768" t="str">
        <f>IF(ISERROR(VLOOKUP(TRIM(B768),#REF!,21,FALSE())),"",VLOOKUP(TRIM(B768),#REF!,21,FALSE()))</f>
        <v/>
      </c>
      <c r="X768" t="str">
        <f>IF(ISERROR(VLOOKUP(TRIM(B768),#REF!,22,FALSE())),"",VLOOKUP(TRIM(B768),#REF!,22,FALSE()))</f>
        <v/>
      </c>
      <c r="Y768" t="str">
        <f>IF(ISERROR(VLOOKUP(TRIM(B768),#REF!,23,FALSE())),"",VLOOKUP(TRIM(B768),#REF!,23,FALSE()))</f>
        <v/>
      </c>
      <c r="Z768" t="str">
        <f>IF(ISERROR(VLOOKUP(TRIM(B768),#REF!,24,FALSE())),"",VLOOKUP(TRIM(B768),#REF!,24,FALSE()))</f>
        <v/>
      </c>
      <c r="AA768" t="str">
        <f>IF(ISERROR(VLOOKUP(TRIM(B768),#REF!,25,FALSE())),"",VLOOKUP(TRIM(B768),#REF!,25,FALSE()))</f>
        <v/>
      </c>
      <c r="AK768" s="15"/>
      <c r="AL768" s="8"/>
      <c r="AM768" s="8"/>
      <c r="AO768" s="8"/>
      <c r="AP768" s="8"/>
      <c r="AQ768" s="8"/>
      <c r="AR768" s="8"/>
      <c r="AS768" s="8"/>
      <c r="AT768" s="15"/>
      <c r="AU768" s="8"/>
      <c r="AV768" s="8"/>
      <c r="AX768" s="8"/>
      <c r="AY768" s="8"/>
      <c r="BA768" s="8"/>
      <c r="BB768" s="8"/>
      <c r="BE768" s="8"/>
    </row>
    <row r="769" spans="1:64" x14ac:dyDescent="0.2">
      <c r="A769" s="16" t="s">
        <v>5454</v>
      </c>
      <c r="B769" s="16"/>
      <c r="C769" s="141"/>
      <c r="F769" s="8"/>
      <c r="G769" s="8"/>
      <c r="H769" s="36"/>
      <c r="I769" s="16"/>
      <c r="J769" s="16"/>
      <c r="K769" s="16"/>
      <c r="L769" s="26" t="str">
        <f>IF(ISERROR(VLOOKUP(TRIM(D769),#REF!,8,FALSE())),"",VLOOKUP(TRIM(D769),#REF!,8,FALSE()))</f>
        <v/>
      </c>
      <c r="M769" s="8"/>
      <c r="N769" s="8"/>
      <c r="O769" s="16"/>
      <c r="P769" s="16"/>
      <c r="Q769" s="16"/>
      <c r="R769" s="16" t="str">
        <f>IF(ISERROR(VLOOKUP(TRIM(D769),#REF!,13,FALSE())),"",VLOOKUP(TRIM(D769),#REF!,13,FALSE()))</f>
        <v/>
      </c>
      <c r="S769" s="16" t="str">
        <f>IF(ISERROR(VLOOKUP(TRIM(D769),#REF!,14,FALSE())),"",VLOOKUP(TRIM(D769),#REF!,14,FALSE()))</f>
        <v/>
      </c>
      <c r="T769" s="16" t="str">
        <f>IF(ISERROR(VLOOKUP(TRIM(D769),#REF!,15,FALSE())),"",VLOOKUP(TRIM(D769),#REF!,15,FALSE()))</f>
        <v/>
      </c>
      <c r="U769" s="16" t="str">
        <f>IF(ISERROR(VLOOKUP(TRIM(D769),#REF!,16,FALSE())),"",VLOOKUP(TRIM(D769),#REF!,16,FALSE()))</f>
        <v/>
      </c>
      <c r="V769" s="16"/>
      <c r="W769" s="8"/>
      <c r="X769" s="8"/>
      <c r="Y769" t="str">
        <f>IF(ISERROR(VLOOKUP(TRIM(D769),#REF!,20,FALSE())),"",VLOOKUP(TRIM(D769),#REF!,20,FALSE()))</f>
        <v/>
      </c>
      <c r="Z769" t="str">
        <f>IF(ISERROR(VLOOKUP(TRIM(D769),#REF!,21,FALSE())),"",VLOOKUP(TRIM(D769),#REF!,21,FALSE()))</f>
        <v/>
      </c>
      <c r="AA769" t="str">
        <f>IF(ISERROR(VLOOKUP(TRIM(D769),#REF!,22,FALSE())),"",VLOOKUP(TRIM(D769),#REF!,22,FALSE()))</f>
        <v/>
      </c>
      <c r="AB769" t="str">
        <f>IF(ISERROR(VLOOKUP(TRIM(D769),#REF!,20,FALSE())),"",VLOOKUP(TRIM(D769),#REF!,20,FALSE()))</f>
        <v/>
      </c>
      <c r="AC769" t="str">
        <f>IF(ISERROR(VLOOKUP(TRIM(D769),#REF!,21,FALSE())),"",VLOOKUP(TRIM(D769),#REF!,21,FALSE()))</f>
        <v/>
      </c>
      <c r="AD769" t="str">
        <f>IF(ISERROR(VLOOKUP(TRIM(D769),#REF!,22,FALSE())),"",VLOOKUP(TRIM(D769),#REF!,22,FALSE()))</f>
        <v/>
      </c>
      <c r="AE769" t="str">
        <f>IF(ISERROR(VLOOKUP(TRIM(D769),#REF!,23,FALSE())),"",VLOOKUP(TRIM(D769),#REF!,23,FALSE()))</f>
        <v/>
      </c>
      <c r="AF769" t="str">
        <f>IF(ISERROR(VLOOKUP(TRIM(D769),#REF!,24,FALSE())),"",VLOOKUP(TRIM(D769),#REF!,24,FALSE()))</f>
        <v/>
      </c>
      <c r="AG769" t="str">
        <f>IF(ISERROR(VLOOKUP(TRIM(D769),#REF!,25,FALSE())),"",VLOOKUP(TRIM(D769),#REF!,25,FALSE()))</f>
        <v/>
      </c>
      <c r="AR769" s="8"/>
      <c r="AS769" s="8"/>
      <c r="AU769" s="8"/>
      <c r="AV769" s="8"/>
      <c r="AW769" s="8"/>
      <c r="AX769" s="8"/>
      <c r="AY769" s="8"/>
      <c r="BA769" s="8"/>
      <c r="BB769" s="8"/>
      <c r="BD769" s="8"/>
      <c r="BE769" s="8"/>
    </row>
    <row r="770" spans="1:64" x14ac:dyDescent="0.2">
      <c r="A770" s="145"/>
      <c r="B770" s="19"/>
      <c r="C770" s="141"/>
      <c r="D770" s="19"/>
      <c r="E770" s="39"/>
      <c r="F770" s="19"/>
      <c r="G770" s="19"/>
      <c r="H770" s="145"/>
      <c r="I770" s="19"/>
      <c r="J770" s="18"/>
      <c r="K770" s="26"/>
      <c r="L770" s="26"/>
      <c r="M770" s="42"/>
      <c r="N770" s="19"/>
      <c r="O770" s="19"/>
      <c r="P770" s="19"/>
      <c r="Q770" s="19"/>
      <c r="R770" s="19"/>
      <c r="S770" s="19"/>
      <c r="T770" s="19"/>
      <c r="U770" s="19"/>
      <c r="V770" s="19"/>
      <c r="W770" s="19"/>
      <c r="X770" s="19"/>
      <c r="Y770" s="19"/>
      <c r="Z770" s="19"/>
      <c r="AA770" s="19"/>
      <c r="AB770" s="19"/>
      <c r="AC770" s="19"/>
      <c r="AD770" s="19"/>
      <c r="AE770" s="19"/>
      <c r="AF770" s="19"/>
      <c r="AG770" s="19"/>
      <c r="AH770" s="19"/>
      <c r="AI770" s="19"/>
      <c r="AJ770" s="19"/>
      <c r="AK770" s="19"/>
      <c r="AL770" s="19"/>
      <c r="AM770" s="19"/>
      <c r="AN770" s="19"/>
      <c r="AO770" s="19"/>
      <c r="AP770" s="19"/>
      <c r="AQ770" s="19"/>
      <c r="AR770" s="19"/>
      <c r="AS770" s="19"/>
      <c r="AT770" s="19"/>
      <c r="AU770" s="19"/>
      <c r="AV770" s="19"/>
      <c r="AW770" s="19"/>
      <c r="AX770" s="19"/>
      <c r="AY770" s="19"/>
      <c r="AZ770" s="19"/>
      <c r="BA770" s="19"/>
      <c r="BB770" s="19"/>
      <c r="BC770" s="19"/>
      <c r="BD770" s="19"/>
      <c r="BE770" s="19"/>
      <c r="BF770" s="19"/>
      <c r="BG770" s="19"/>
      <c r="BH770" s="19"/>
      <c r="BI770" s="19"/>
    </row>
    <row r="771" spans="1:64" ht="12.75" customHeight="1" x14ac:dyDescent="0.2">
      <c r="A771" s="31" t="s">
        <v>80</v>
      </c>
      <c r="B771" s="32" t="s">
        <v>215</v>
      </c>
      <c r="C771" s="141"/>
      <c r="D771" s="19" t="s">
        <v>1969</v>
      </c>
      <c r="E771" s="27">
        <v>37167</v>
      </c>
      <c r="F771" s="28" t="s">
        <v>1272</v>
      </c>
      <c r="G771" s="28" t="s">
        <v>996</v>
      </c>
      <c r="H771" s="31" t="s">
        <v>80</v>
      </c>
      <c r="I771" s="32" t="s">
        <v>220</v>
      </c>
      <c r="J771" s="18" t="s">
        <v>1970</v>
      </c>
      <c r="K771" s="26" t="s">
        <v>80</v>
      </c>
      <c r="L771" s="26"/>
      <c r="M771" s="33"/>
      <c r="N771" s="33"/>
      <c r="O771" s="33"/>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row>
    <row r="772" spans="1:64" ht="12.75" customHeight="1" x14ac:dyDescent="0.2">
      <c r="A772" s="18" t="s">
        <v>80</v>
      </c>
      <c r="B772" s="18" t="s">
        <v>207</v>
      </c>
      <c r="C772" s="141"/>
      <c r="D772" s="26" t="s">
        <v>1971</v>
      </c>
      <c r="E772" s="20">
        <v>36043</v>
      </c>
      <c r="F772" s="26" t="s">
        <v>1972</v>
      </c>
      <c r="G772" s="26" t="s">
        <v>1160</v>
      </c>
      <c r="H772" s="18" t="s">
        <v>80</v>
      </c>
      <c r="I772" s="18" t="s">
        <v>101</v>
      </c>
      <c r="J772" s="18" t="s">
        <v>1973</v>
      </c>
      <c r="K772" s="26" t="s">
        <v>80</v>
      </c>
      <c r="L772" s="26"/>
      <c r="M772" s="18" t="s">
        <v>80</v>
      </c>
      <c r="N772" s="18" t="s">
        <v>93</v>
      </c>
      <c r="O772" s="18"/>
      <c r="P772" s="19"/>
      <c r="Q772" s="27"/>
      <c r="R772" s="27"/>
      <c r="S772" s="27"/>
      <c r="T772" s="29"/>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row>
    <row r="773" spans="1:64" x14ac:dyDescent="0.2">
      <c r="A773" s="18"/>
      <c r="B773" s="18"/>
      <c r="C773" s="141"/>
      <c r="D773" s="19"/>
      <c r="E773" s="20"/>
      <c r="F773" s="19"/>
      <c r="G773" s="19"/>
      <c r="H773" s="18"/>
      <c r="I773" s="18"/>
      <c r="J773" s="18"/>
      <c r="K773"/>
      <c r="L773"/>
      <c r="M773" s="18"/>
      <c r="N773" s="18"/>
      <c r="O773" s="18"/>
      <c r="P773" s="19"/>
      <c r="Q773" s="19"/>
      <c r="R773" s="19"/>
      <c r="S773" s="19"/>
      <c r="T773" s="19"/>
      <c r="U773" s="19"/>
      <c r="V773" s="19"/>
      <c r="W773" s="19"/>
      <c r="X773" s="19"/>
      <c r="Y773" s="19"/>
      <c r="Z773" s="19"/>
      <c r="AA773" s="19"/>
      <c r="AB773" s="19"/>
      <c r="AC773" s="19"/>
      <c r="AD773" s="19"/>
      <c r="AE773" s="19"/>
      <c r="AF773" s="19"/>
      <c r="AG773" s="19"/>
      <c r="AH773" s="19"/>
      <c r="AI773" s="19"/>
      <c r="AJ773" s="19"/>
      <c r="AK773" s="19"/>
      <c r="AL773" s="19"/>
      <c r="AM773" s="19"/>
      <c r="AN773" s="19"/>
      <c r="AO773" s="19"/>
      <c r="AP773" s="19"/>
      <c r="AQ773" s="19"/>
      <c r="AR773" s="19"/>
      <c r="AS773" s="19"/>
      <c r="AT773" s="19"/>
      <c r="AU773" s="19"/>
      <c r="AV773" s="19"/>
      <c r="AW773" s="19"/>
      <c r="AX773" s="19"/>
      <c r="AY773" s="19"/>
      <c r="AZ773" s="19"/>
      <c r="BA773" s="19"/>
      <c r="BB773" s="19"/>
      <c r="BC773" s="19"/>
      <c r="BD773" s="19"/>
      <c r="BE773" s="19"/>
      <c r="BF773" s="19"/>
      <c r="BG773" s="19"/>
      <c r="BH773" s="19"/>
      <c r="BI773" s="19"/>
    </row>
    <row r="774" spans="1:64" s="25" customFormat="1" ht="12.75" customHeight="1" x14ac:dyDescent="0.2">
      <c r="A774" s="21" t="s">
        <v>103</v>
      </c>
      <c r="B774" s="21" t="s">
        <v>275</v>
      </c>
      <c r="C774" s="141" t="s">
        <v>1974</v>
      </c>
      <c r="D774" s="19" t="s">
        <v>1975</v>
      </c>
      <c r="E774" s="20">
        <v>35676</v>
      </c>
      <c r="F774" s="19" t="s">
        <v>136</v>
      </c>
      <c r="G774" s="19" t="s">
        <v>1000</v>
      </c>
      <c r="H774" s="21" t="s">
        <v>103</v>
      </c>
      <c r="I774" s="21" t="s">
        <v>612</v>
      </c>
      <c r="J774" s="18" t="s">
        <v>1976</v>
      </c>
      <c r="K774" s="26" t="s">
        <v>103</v>
      </c>
      <c r="L774" s="26" t="s">
        <v>1977</v>
      </c>
      <c r="M774" s="21" t="s">
        <v>103</v>
      </c>
      <c r="N774" s="21" t="s">
        <v>140</v>
      </c>
      <c r="O774" s="21" t="s">
        <v>1978</v>
      </c>
      <c r="P774" s="19" t="s">
        <v>1979</v>
      </c>
      <c r="Q774" s="19" t="s">
        <v>103</v>
      </c>
      <c r="R774" s="19" t="s">
        <v>140</v>
      </c>
      <c r="S774" s="19" t="s">
        <v>1980</v>
      </c>
      <c r="T774" s="19" t="s">
        <v>103</v>
      </c>
      <c r="U774" s="19" t="s">
        <v>140</v>
      </c>
      <c r="V774" s="19" t="s">
        <v>470</v>
      </c>
      <c r="W774" s="19"/>
      <c r="X774" s="19"/>
      <c r="Y774" s="19"/>
      <c r="Z774" s="19"/>
      <c r="AA774" s="19"/>
      <c r="AB774" s="19"/>
      <c r="AC774" s="19"/>
      <c r="AD774" s="19"/>
      <c r="AE774" s="19"/>
      <c r="AF774" s="19"/>
      <c r="AG774" s="19"/>
      <c r="AH774" s="19"/>
      <c r="AI774" s="19"/>
      <c r="AJ774" s="19"/>
      <c r="AK774" s="19"/>
      <c r="AL774" s="19"/>
      <c r="AM774" s="19"/>
      <c r="AN774" s="19"/>
      <c r="AO774" s="19"/>
      <c r="AP774" s="19"/>
      <c r="AQ774" s="19"/>
      <c r="AR774" s="19"/>
      <c r="AS774" s="19"/>
      <c r="AT774" s="19"/>
      <c r="AU774" s="19"/>
      <c r="AV774" s="19"/>
      <c r="AW774" s="19"/>
      <c r="AX774" s="19"/>
      <c r="AY774" s="19"/>
      <c r="AZ774" s="19"/>
      <c r="BA774" s="19"/>
      <c r="BB774" s="19"/>
      <c r="BC774" s="19"/>
      <c r="BD774" s="19"/>
      <c r="BE774" s="19"/>
      <c r="BF774" s="19"/>
      <c r="BG774" s="19"/>
      <c r="BH774" s="19"/>
      <c r="BI774" s="19"/>
      <c r="BJ774" s="19"/>
      <c r="BK774" s="19"/>
      <c r="BL774" s="19"/>
    </row>
    <row r="775" spans="1:64" ht="12.75" customHeight="1" x14ac:dyDescent="0.2">
      <c r="A775" s="18" t="s">
        <v>94</v>
      </c>
      <c r="B775" s="18" t="s">
        <v>177</v>
      </c>
      <c r="C775" s="141" t="s">
        <v>1981</v>
      </c>
      <c r="D775" s="26" t="s">
        <v>1982</v>
      </c>
      <c r="E775" s="27">
        <v>36233</v>
      </c>
      <c r="F775" s="26" t="s">
        <v>677</v>
      </c>
      <c r="G775" s="26" t="s">
        <v>473</v>
      </c>
      <c r="H775" s="18" t="s">
        <v>100</v>
      </c>
      <c r="I775" s="18" t="s">
        <v>363</v>
      </c>
      <c r="J775" s="18" t="s">
        <v>1983</v>
      </c>
      <c r="K775" s="26" t="s">
        <v>103</v>
      </c>
      <c r="L775" s="26" t="s">
        <v>1984</v>
      </c>
      <c r="M775" s="18" t="s">
        <v>103</v>
      </c>
      <c r="N775" s="18" t="s">
        <v>95</v>
      </c>
      <c r="O775" s="18" t="s">
        <v>1985</v>
      </c>
      <c r="P775" s="26" t="s">
        <v>1986</v>
      </c>
      <c r="Q775" s="27"/>
      <c r="R775" s="27"/>
      <c r="S775" s="27"/>
      <c r="T775" s="27"/>
      <c r="U775" s="29"/>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row>
    <row r="776" spans="1:64" s="25" customFormat="1" x14ac:dyDescent="0.2">
      <c r="A776" s="18" t="s">
        <v>103</v>
      </c>
      <c r="B776" s="18" t="s">
        <v>252</v>
      </c>
      <c r="C776" s="141" t="s">
        <v>1987</v>
      </c>
      <c r="D776" s="19" t="s">
        <v>1988</v>
      </c>
      <c r="E776" s="20">
        <v>35748</v>
      </c>
      <c r="F776" s="19" t="s">
        <v>548</v>
      </c>
      <c r="G776" s="19" t="s">
        <v>607</v>
      </c>
      <c r="H776" s="18" t="s">
        <v>100</v>
      </c>
      <c r="I776" s="18" t="s">
        <v>250</v>
      </c>
      <c r="J776" s="18" t="s">
        <v>1989</v>
      </c>
      <c r="K776" s="26" t="s">
        <v>94</v>
      </c>
      <c r="L776" s="26" t="s">
        <v>1990</v>
      </c>
      <c r="M776" s="18" t="s">
        <v>184</v>
      </c>
      <c r="N776" s="18" t="s">
        <v>252</v>
      </c>
      <c r="O776" s="18"/>
      <c r="P776" s="19"/>
      <c r="Q776" s="19" t="s">
        <v>103</v>
      </c>
      <c r="R776" s="19" t="s">
        <v>250</v>
      </c>
      <c r="S776" s="19" t="s">
        <v>1619</v>
      </c>
      <c r="T776" s="19" t="s">
        <v>94</v>
      </c>
      <c r="U776" s="19" t="s">
        <v>252</v>
      </c>
      <c r="V776" s="19" t="s">
        <v>1991</v>
      </c>
      <c r="W776" s="19"/>
      <c r="X776" s="19"/>
      <c r="Y776" s="19"/>
      <c r="Z776" s="19"/>
      <c r="AA776" s="19"/>
      <c r="AB776" s="19"/>
      <c r="AC776" s="19"/>
      <c r="AD776" s="19"/>
      <c r="AE776" s="19"/>
      <c r="AF776" s="19"/>
      <c r="AG776" s="19"/>
      <c r="AH776" s="19"/>
      <c r="AI776" s="19"/>
      <c r="AJ776" s="19"/>
      <c r="AK776" s="19"/>
      <c r="AL776" s="19"/>
      <c r="AM776" s="19"/>
      <c r="AN776" s="19"/>
      <c r="AO776" s="19"/>
      <c r="AP776" s="19"/>
      <c r="AQ776" s="19"/>
      <c r="AR776" s="19"/>
      <c r="AS776" s="19"/>
      <c r="AT776" s="19"/>
      <c r="AU776" s="19"/>
      <c r="AV776" s="19"/>
      <c r="AW776" s="19"/>
      <c r="AX776" s="19"/>
      <c r="AY776" s="19"/>
      <c r="AZ776" s="19"/>
      <c r="BA776" s="19"/>
      <c r="BB776" s="19"/>
      <c r="BC776" s="19"/>
      <c r="BD776" s="19"/>
      <c r="BE776" s="19"/>
      <c r="BF776" s="19"/>
      <c r="BG776" s="19"/>
      <c r="BH776" s="19"/>
      <c r="BI776" s="19"/>
    </row>
    <row r="777" spans="1:64" s="25" customFormat="1" x14ac:dyDescent="0.2">
      <c r="A777" s="18"/>
      <c r="B777" s="18"/>
      <c r="C777" s="141"/>
      <c r="D777" s="22" t="s">
        <v>1992</v>
      </c>
      <c r="E777" s="23">
        <v>35951</v>
      </c>
      <c r="F777" s="24" t="s">
        <v>698</v>
      </c>
      <c r="G777" s="22"/>
      <c r="H777" s="18" t="s">
        <v>1993</v>
      </c>
      <c r="I777" s="18" t="s">
        <v>175</v>
      </c>
      <c r="J777" s="18" t="s">
        <v>1994</v>
      </c>
      <c r="K777" s="26" t="s">
        <v>103</v>
      </c>
      <c r="L777" s="26" t="s">
        <v>1995</v>
      </c>
      <c r="M777" s="18" t="s">
        <v>1996</v>
      </c>
      <c r="N777" s="18" t="s">
        <v>170</v>
      </c>
      <c r="O777" s="18" t="s">
        <v>125</v>
      </c>
    </row>
    <row r="778" spans="1:64" x14ac:dyDescent="0.2">
      <c r="A778" s="31" t="s">
        <v>94</v>
      </c>
      <c r="B778" s="32" t="s">
        <v>252</v>
      </c>
      <c r="C778" s="142" t="s">
        <v>1997</v>
      </c>
      <c r="D778" s="19" t="s">
        <v>1998</v>
      </c>
      <c r="E778" s="27">
        <v>37273</v>
      </c>
      <c r="F778" s="28" t="s">
        <v>477</v>
      </c>
      <c r="G778" s="28" t="s">
        <v>98</v>
      </c>
      <c r="H778" s="31" t="s">
        <v>103</v>
      </c>
      <c r="I778" s="32" t="s">
        <v>250</v>
      </c>
      <c r="J778" s="18" t="s">
        <v>1999</v>
      </c>
      <c r="K778" s="26" t="s">
        <v>103</v>
      </c>
      <c r="L778" s="26" t="s">
        <v>2000</v>
      </c>
      <c r="M778" s="33"/>
      <c r="N778" s="33"/>
      <c r="O778" s="33"/>
    </row>
    <row r="779" spans="1:64" x14ac:dyDescent="0.2">
      <c r="C779" s="142"/>
      <c r="D779" t="s">
        <v>2001</v>
      </c>
      <c r="E779" s="40">
        <v>37550</v>
      </c>
      <c r="F779" t="s">
        <v>172</v>
      </c>
      <c r="G779" s="100" t="s">
        <v>344</v>
      </c>
      <c r="H779" t="s">
        <v>487</v>
      </c>
      <c r="I779" t="s">
        <v>395</v>
      </c>
      <c r="J779" s="18" t="s">
        <v>241</v>
      </c>
      <c r="K779" t="str">
        <f>IF(ISBLANK(VLOOKUP(TRIM(D779),ALL_SOMIFA!$A$1:$V$2721,8,FALSE)),"",IF(ISERROR(VLOOKUP(TRIM(D779),ALL_SOMIFA!$A$1:$V$2721,8,FALSE))," ",VLOOKUP(TRIM(D779),ALL_SOMIFA!$A$1:$V$2721,8,FALSE)))</f>
        <v xml:space="preserve"> </v>
      </c>
      <c r="L779" t="str">
        <f>IF(ISBLANK(VLOOKUP(TRIM(D779),ALL_SOMIFA!$A$1:$V$2721,9,FALSE)),"",IF(ISERROR(VLOOKUP(TRIM(D779),ALL_SOMIFA!$A$1:$V$2721,9,FALSE))," ",VLOOKUP(TRIM(D779),ALL_SOMIFA!$A$1:$V$2721,9,FALSE)))</f>
        <v xml:space="preserve"> </v>
      </c>
      <c r="M779" t="str">
        <f>IF(ISBLANK(VLOOKUP(TRIM(D779),ALL_SOMIFA!$A$1:$V$2721,10,FALSE)),"",IF(ISERROR(VLOOKUP(TRIM(D779),ALL_SOMIFA!$A$1:$V$2721,10,FALSE))," ",VLOOKUP(TRIM(D779),ALL_SOMIFA!$A$1:$V$2721,10,FALSE)))</f>
        <v xml:space="preserve"> </v>
      </c>
      <c r="N779" t="str">
        <f>IF(ISBLANK(VLOOKUP(TRIM(D779),ALL_SOMIFA!$A$1:$V$2721,11,FALSE)),"",IF(ISERROR(VLOOKUP(TRIM(D779),ALL_SOMIFA!$A$1:$V$2721,11,FALSE))," ",VLOOKUP(TRIM(D779),ALL_SOMIFA!$A$1:$V$2721,11,FALSE)))</f>
        <v xml:space="preserve"> </v>
      </c>
      <c r="O779" t="str">
        <f>IF(ISBLANK(VLOOKUP(TRIM(D779),ALL_SOMIFA!$A$1:$V$2721,12,FALSE)),"",IF(ISERROR(VLOOKUP(TRIM(D779),ALL_SOMIFA!$A$1:$V$2721,12,FALSE))," ",VLOOKUP(TRIM(D779),ALL_SOMIFA!$A$1:$V$2721,12,FALSE)))</f>
        <v xml:space="preserve"> </v>
      </c>
      <c r="P779" t="str">
        <f>IF(ISBLANK(VLOOKUP(TRIM(D779),ALL_SOMIFA!$A$1:$V$2721,13,FALSE)),"",IF(ISERROR(VLOOKUP(TRIM(D779),ALL_SOMIFA!$A$1:$V$2721,13,FALSE))," ",VLOOKUP(TRIM(D779),ALL_SOMIFA!$A$1:$V$2721,13,FALSE)))</f>
        <v xml:space="preserve"> </v>
      </c>
      <c r="Q779" t="str">
        <f>IF(ISBLANK(VLOOKUP(TRIM(D779),ALL_SOMIFA!$A$1:$V$2721,14,FALSE)),"",IF(ISERROR(VLOOKUP(TRIM(D779),ALL_SOMIFA!$A$1:$V$2721,14,FALSE))," ",VLOOKUP(TRIM(D779),ALL_SOMIFA!$A$1:$V$2721,14,FALSE)))</f>
        <v xml:space="preserve"> </v>
      </c>
      <c r="R779" t="str">
        <f>IF(ISBLANK(VLOOKUP(TRIM(D779),ALL_SOMIFA!$A$1:$V$2721,15,FALSE)),"",IF(ISERROR(VLOOKUP(TRIM(D779),ALL_SOMIFA!$A$1:$V$2721,15,FALSE))," ",VLOOKUP(TRIM(D779),ALL_SOMIFA!$A$1:$V$2721,15,FALSE)))</f>
        <v xml:space="preserve"> </v>
      </c>
      <c r="S779" t="str">
        <f>IF(ISBLANK(VLOOKUP(TRIM(D779),ALL_SOMIFA!$A$1:$V$2721,16,FALSE)),"",IF(ISERROR(VLOOKUP(TRIM(D779),ALL_SOMIFA!$A$1:$V$2721,16,FALSE))," ",VLOOKUP(TRIM(D779),ALL_SOMIFA!$A$1:$V$2721,16,FALSE)))</f>
        <v xml:space="preserve"> </v>
      </c>
      <c r="T779" t="str">
        <f>IF(ISBLANK(VLOOKUP(TRIM(D779),ALL_SOMIFA!$A$1:$V$2721,17,FALSE)),"",IF(ISERROR(VLOOKUP(TRIM(D779),ALL_SOMIFA!$A$1:$V$2721,17,FALSE))," ",VLOOKUP(TRIM(D779),ALL_SOMIFA!$A$1:$V$2721,17,FALSE)))</f>
        <v xml:space="preserve"> </v>
      </c>
      <c r="U779" t="str">
        <f>IF(ISBLANK(VLOOKUP(TRIM(D779),ALL_SOMIFA!$A$1:$V$2721,18,FALSE)),"",IF(ISERROR(VLOOKUP(TRIM(D779),ALL_SOMIFA!$A$1:$V$2721,18,FALSE))," ",VLOOKUP(TRIM(D779),ALL_SOMIFA!$A$1:$V$2721,18,FALSE)))</f>
        <v xml:space="preserve"> </v>
      </c>
      <c r="V779" t="str">
        <f>IF(ISBLANK(VLOOKUP(TRIM(D779),ALL_SOMIFA!$A$1:$V$2721,19,FALSE)),"",IF(ISERROR(VLOOKUP(TRIM(D779),ALL_SOMIFA!$A$1:$V$2721,19,FALSE))," ",VLOOKUP(TRIM(D779),ALL_SOMIFA!$A$1:$V$2721,19,FALSE)))</f>
        <v xml:space="preserve"> </v>
      </c>
      <c r="W779" t="str">
        <f>IF(ISBLANK(VLOOKUP(TRIM(D779),ALL_SOMIFA!$A$1:$V$2721,20,FALSE)),"",IF(ISERROR(VLOOKUP(TRIM(D779),ALL_SOMIFA!$A$1:$V$2721,20,FALSE))," ",VLOOKUP(TRIM(D779),ALL_SOMIFA!$A$1:$V$2721,20,FALSE)))</f>
        <v xml:space="preserve"> </v>
      </c>
      <c r="X779" t="str">
        <f>IF(ISBLANK(VLOOKUP(TRIM(D779),ALL_SOMIFA!$A$1:$V$2721,21,FALSE)),"",IF(ISERROR(VLOOKUP(TRIM(D779),ALL_SOMIFA!$A$1:$V$2721,21,FALSE))," ",VLOOKUP(TRIM(D779),ALL_SOMIFA!$A$1:$V$2721,21,FALSE)))</f>
        <v xml:space="preserve"> </v>
      </c>
      <c r="Y779" t="str">
        <f>IF(ISBLANK(VLOOKUP(TRIM(D779),ALL_SOMIFA!$A$1:$V$2721,22,FALSE)),"",IF(ISERROR(VLOOKUP(TRIM(D779),ALL_SOMIFA!$A$1:$V$2721,22,FALSE))," ",VLOOKUP(TRIM(D779),ALL_SOMIFA!$A$1:$V$2721,22,FALSE)))</f>
        <v xml:space="preserve"> </v>
      </c>
    </row>
    <row r="780" spans="1:64" x14ac:dyDescent="0.2">
      <c r="A780" s="18"/>
      <c r="B780" s="18"/>
      <c r="C780" s="141"/>
      <c r="D780" s="19"/>
      <c r="E780" s="20"/>
      <c r="F780" s="19"/>
      <c r="G780" s="19"/>
      <c r="H780" s="18"/>
      <c r="I780" s="18"/>
      <c r="J780" s="18"/>
      <c r="K780"/>
      <c r="L780"/>
      <c r="M780" s="18"/>
      <c r="N780" s="18"/>
      <c r="O780" s="18"/>
      <c r="P780" s="19"/>
      <c r="Q780" s="19"/>
      <c r="R780" s="19"/>
      <c r="S780" s="19"/>
      <c r="T780" s="19"/>
      <c r="U780" s="19"/>
      <c r="V780" s="19"/>
      <c r="W780" s="19"/>
      <c r="X780" s="19"/>
      <c r="Y780" s="19"/>
      <c r="Z780" s="19"/>
      <c r="AA780" s="19"/>
      <c r="AB780" s="19"/>
      <c r="AC780" s="19"/>
      <c r="AD780" s="19"/>
      <c r="AE780" s="19"/>
      <c r="AF780" s="19"/>
      <c r="AG780" s="19"/>
      <c r="AH780" s="19"/>
      <c r="AI780" s="19"/>
      <c r="AJ780" s="19"/>
      <c r="AK780" s="19"/>
      <c r="AL780" s="19"/>
      <c r="AM780" s="19"/>
      <c r="AN780" s="19"/>
      <c r="AO780" s="19"/>
      <c r="AP780" s="19"/>
      <c r="AQ780" s="19"/>
      <c r="AR780" s="19"/>
      <c r="AS780" s="19"/>
      <c r="AT780" s="19"/>
      <c r="AU780" s="19"/>
      <c r="AV780" s="19"/>
      <c r="AW780" s="19"/>
      <c r="AX780" s="19"/>
      <c r="AY780" s="19"/>
      <c r="AZ780" s="19"/>
      <c r="BA780" s="19"/>
      <c r="BB780" s="19"/>
      <c r="BC780" s="19"/>
      <c r="BD780" s="19"/>
      <c r="BE780" s="19"/>
      <c r="BF780" s="19"/>
      <c r="BG780" s="19"/>
      <c r="BH780" s="19"/>
      <c r="BI780" s="19"/>
    </row>
    <row r="781" spans="1:64" x14ac:dyDescent="0.2">
      <c r="A781" s="18" t="s">
        <v>133</v>
      </c>
      <c r="B781" s="18" t="s">
        <v>95</v>
      </c>
      <c r="C781" s="141"/>
      <c r="D781" s="19" t="s">
        <v>2002</v>
      </c>
      <c r="E781" s="20">
        <v>35611</v>
      </c>
      <c r="F781" s="19" t="s">
        <v>591</v>
      </c>
      <c r="G781" s="19" t="s">
        <v>2003</v>
      </c>
      <c r="H781" s="18" t="s">
        <v>133</v>
      </c>
      <c r="I781" s="18" t="s">
        <v>363</v>
      </c>
      <c r="J781" s="18" t="s">
        <v>876</v>
      </c>
      <c r="K781" s="26" t="s">
        <v>133</v>
      </c>
      <c r="L781" s="26"/>
      <c r="M781" s="18" t="s">
        <v>133</v>
      </c>
      <c r="N781" s="18" t="s">
        <v>95</v>
      </c>
      <c r="O781" s="18"/>
      <c r="P781" s="19"/>
      <c r="Q781" s="19" t="s">
        <v>2004</v>
      </c>
      <c r="R781" s="19" t="s">
        <v>549</v>
      </c>
      <c r="S781" s="19" t="s">
        <v>86</v>
      </c>
      <c r="T781" s="19" t="s">
        <v>133</v>
      </c>
      <c r="U781" s="19" t="s">
        <v>324</v>
      </c>
      <c r="V781" s="19"/>
      <c r="W781" s="19"/>
      <c r="X781" s="19"/>
      <c r="Y781" s="19"/>
      <c r="Z781" s="19"/>
      <c r="AA781" s="19"/>
      <c r="AB781" s="19"/>
      <c r="AC781" s="19"/>
      <c r="AD781" s="19"/>
      <c r="AE781" s="19"/>
      <c r="AF781" s="19"/>
      <c r="AG781" s="19"/>
      <c r="AH781" s="19"/>
      <c r="AI781" s="19"/>
      <c r="AJ781" s="19"/>
      <c r="AK781" s="19"/>
      <c r="AL781" s="19"/>
      <c r="AM781" s="19"/>
      <c r="AN781" s="19"/>
      <c r="AO781" s="19"/>
      <c r="AP781" s="19"/>
      <c r="AQ781" s="19"/>
      <c r="AR781" s="19"/>
      <c r="AS781" s="19"/>
      <c r="AT781" s="19"/>
      <c r="AU781" s="19"/>
      <c r="AV781" s="19"/>
      <c r="AW781" s="19"/>
      <c r="AX781" s="19"/>
      <c r="AY781" s="19"/>
    </row>
    <row r="782" spans="1:64" s="25" customFormat="1" x14ac:dyDescent="0.2">
      <c r="A782" s="18" t="s">
        <v>127</v>
      </c>
      <c r="B782" s="18" t="s">
        <v>93</v>
      </c>
      <c r="C782" s="141"/>
      <c r="D782" s="19" t="s">
        <v>1884</v>
      </c>
      <c r="E782" s="20">
        <v>34302</v>
      </c>
      <c r="F782" s="19" t="s">
        <v>447</v>
      </c>
      <c r="G782" s="19" t="s">
        <v>743</v>
      </c>
      <c r="H782" s="18" t="s">
        <v>127</v>
      </c>
      <c r="I782" s="18" t="s">
        <v>220</v>
      </c>
      <c r="J782" s="18" t="s">
        <v>1751</v>
      </c>
      <c r="K782" s="26" t="s">
        <v>127</v>
      </c>
      <c r="L782" s="26"/>
      <c r="M782" s="18" t="s">
        <v>127</v>
      </c>
      <c r="N782" s="18" t="s">
        <v>140</v>
      </c>
      <c r="O782" s="18"/>
      <c r="P782" s="19"/>
      <c r="Q782" s="19" t="s">
        <v>127</v>
      </c>
      <c r="R782" s="19" t="s">
        <v>140</v>
      </c>
      <c r="S782" s="19" t="s">
        <v>86</v>
      </c>
      <c r="T782" s="19" t="s">
        <v>133</v>
      </c>
      <c r="U782" s="19" t="s">
        <v>232</v>
      </c>
      <c r="V782" s="19"/>
      <c r="W782" s="19" t="s">
        <v>127</v>
      </c>
      <c r="X782" s="19" t="s">
        <v>232</v>
      </c>
      <c r="Y782" s="19">
        <v>0</v>
      </c>
      <c r="Z782" s="19" t="s">
        <v>127</v>
      </c>
      <c r="AA782" s="19" t="s">
        <v>232</v>
      </c>
      <c r="AB782" s="19">
        <v>0</v>
      </c>
      <c r="AC782" s="19" t="s">
        <v>1186</v>
      </c>
      <c r="AD782" s="19" t="s">
        <v>232</v>
      </c>
      <c r="AE782" s="19"/>
      <c r="AF782" s="19" t="s">
        <v>127</v>
      </c>
      <c r="AG782" s="19" t="s">
        <v>232</v>
      </c>
      <c r="AH782" s="19">
        <v>0</v>
      </c>
      <c r="AI782" s="19" t="s">
        <v>127</v>
      </c>
      <c r="AJ782" s="19" t="s">
        <v>232</v>
      </c>
      <c r="AK782" s="19">
        <v>0</v>
      </c>
      <c r="AL782" s="19">
        <v>0</v>
      </c>
      <c r="AM782" s="19">
        <v>0</v>
      </c>
      <c r="AN782" s="19">
        <v>0</v>
      </c>
      <c r="AO782" s="19">
        <v>0</v>
      </c>
      <c r="AP782" s="19">
        <v>0</v>
      </c>
      <c r="AQ782" s="19">
        <v>0</v>
      </c>
      <c r="AR782" s="19">
        <v>0</v>
      </c>
      <c r="AS782" s="19">
        <v>0</v>
      </c>
      <c r="AT782" s="19">
        <v>0</v>
      </c>
      <c r="AU782" s="19">
        <v>0</v>
      </c>
      <c r="AV782" s="19">
        <v>0</v>
      </c>
      <c r="AW782" s="19">
        <v>0</v>
      </c>
      <c r="AX782" s="19"/>
      <c r="AY782" s="19"/>
      <c r="AZ782" s="19"/>
      <c r="BA782" s="19"/>
      <c r="BB782" s="19"/>
      <c r="BC782" s="19"/>
      <c r="BD782" s="19"/>
      <c r="BE782" s="19"/>
      <c r="BF782" s="19"/>
      <c r="BG782" s="19"/>
      <c r="BH782" s="19"/>
      <c r="BI782" s="19"/>
    </row>
    <row r="783" spans="1:64" s="25" customFormat="1" x14ac:dyDescent="0.2">
      <c r="A783" s="18" t="s">
        <v>133</v>
      </c>
      <c r="B783" s="18" t="s">
        <v>556</v>
      </c>
      <c r="C783" s="141"/>
      <c r="D783" s="19" t="s">
        <v>2005</v>
      </c>
      <c r="E783" s="20">
        <v>36274</v>
      </c>
      <c r="F783" s="26" t="s">
        <v>1168</v>
      </c>
      <c r="G783" s="30" t="s">
        <v>2006</v>
      </c>
      <c r="H783" s="18" t="s">
        <v>133</v>
      </c>
      <c r="I783" s="18" t="s">
        <v>91</v>
      </c>
      <c r="J783" s="18" t="s">
        <v>139</v>
      </c>
      <c r="K783" s="26" t="s">
        <v>127</v>
      </c>
      <c r="L783" s="26"/>
      <c r="M783" s="18" t="s">
        <v>127</v>
      </c>
      <c r="N783" s="18" t="s">
        <v>123</v>
      </c>
      <c r="O783" s="18"/>
      <c r="P783" s="19"/>
      <c r="Q783" s="19" t="s">
        <v>133</v>
      </c>
      <c r="R783" s="19" t="s">
        <v>118</v>
      </c>
      <c r="S783" s="30"/>
      <c r="T783" s="19"/>
      <c r="U783" s="19"/>
      <c r="V783" s="30"/>
      <c r="W783" s="19"/>
      <c r="X783" s="19"/>
      <c r="Y783" s="30"/>
      <c r="Z783" s="19"/>
      <c r="AA783" s="19"/>
      <c r="AB783" s="30"/>
      <c r="AC783" s="19"/>
      <c r="AD783" s="19"/>
      <c r="AE783" s="19"/>
      <c r="AF783" s="19"/>
      <c r="AG783" s="19"/>
      <c r="AH783" s="19"/>
      <c r="AI783" s="19"/>
      <c r="AJ783" s="19"/>
      <c r="AK783" s="19"/>
      <c r="AL783" s="19"/>
      <c r="AM783" s="19"/>
      <c r="AN783" s="19"/>
      <c r="AO783" s="19"/>
      <c r="AP783" s="19"/>
      <c r="AQ783" s="19"/>
      <c r="AR783" s="19"/>
      <c r="AS783" s="19"/>
      <c r="AT783" s="19"/>
      <c r="AU783" s="19"/>
      <c r="AV783" s="19"/>
      <c r="AW783" s="19"/>
      <c r="AX783" s="19"/>
      <c r="AY783" s="19"/>
      <c r="AZ783" s="19"/>
      <c r="BA783" s="19"/>
      <c r="BB783" s="19"/>
      <c r="BC783" s="19"/>
      <c r="BD783" s="19"/>
      <c r="BE783" s="19"/>
      <c r="BF783" s="19"/>
      <c r="BG783" s="19"/>
      <c r="BH783" s="19"/>
      <c r="BI783" s="19"/>
    </row>
    <row r="784" spans="1:64" s="25" customFormat="1" ht="12.75" customHeight="1" x14ac:dyDescent="0.2">
      <c r="A784" s="31" t="s">
        <v>147</v>
      </c>
      <c r="B784" s="32" t="s">
        <v>195</v>
      </c>
      <c r="C784" s="142"/>
      <c r="D784" s="19" t="s">
        <v>2007</v>
      </c>
      <c r="E784" s="27">
        <v>36218</v>
      </c>
      <c r="F784" s="28" t="s">
        <v>191</v>
      </c>
      <c r="G784" s="28" t="s">
        <v>180</v>
      </c>
      <c r="H784" s="31" t="s">
        <v>133</v>
      </c>
      <c r="I784" s="32" t="s">
        <v>200</v>
      </c>
      <c r="J784" s="18" t="s">
        <v>146</v>
      </c>
      <c r="K784" s="26" t="s">
        <v>147</v>
      </c>
      <c r="L784" s="26"/>
      <c r="M784" s="33"/>
      <c r="N784" s="33"/>
      <c r="O784" s="33"/>
    </row>
    <row r="785" spans="1:76" x14ac:dyDescent="0.2">
      <c r="A785" s="18" t="s">
        <v>147</v>
      </c>
      <c r="B785" s="18" t="s">
        <v>324</v>
      </c>
      <c r="C785" s="141"/>
      <c r="D785" s="19" t="s">
        <v>2008</v>
      </c>
      <c r="E785" s="20">
        <v>35272</v>
      </c>
      <c r="F785" s="26" t="s">
        <v>230</v>
      </c>
      <c r="G785" s="30" t="s">
        <v>149</v>
      </c>
      <c r="H785" s="18" t="s">
        <v>127</v>
      </c>
      <c r="I785" s="18" t="s">
        <v>181</v>
      </c>
      <c r="J785" s="18" t="s">
        <v>155</v>
      </c>
      <c r="K785" s="26" t="s">
        <v>147</v>
      </c>
      <c r="L785" s="26"/>
      <c r="M785" s="18" t="s">
        <v>147</v>
      </c>
      <c r="N785" s="18" t="s">
        <v>434</v>
      </c>
      <c r="O785" s="18"/>
      <c r="P785" s="19"/>
      <c r="Q785" s="19" t="s">
        <v>147</v>
      </c>
      <c r="R785" s="19" t="s">
        <v>434</v>
      </c>
      <c r="S785" s="30"/>
      <c r="T785" s="19"/>
      <c r="U785" s="19"/>
      <c r="V785" s="30"/>
      <c r="W785" s="19"/>
      <c r="X785" s="19"/>
      <c r="Y785" s="30"/>
      <c r="Z785" s="19"/>
      <c r="AA785" s="19"/>
      <c r="AB785" s="30"/>
      <c r="AC785" s="19"/>
      <c r="AD785" s="19"/>
      <c r="AE785" s="19"/>
      <c r="AF785" s="19"/>
      <c r="AG785" s="19"/>
      <c r="AH785" s="19"/>
      <c r="AI785" s="19"/>
      <c r="AJ785" s="19"/>
      <c r="AK785" s="19"/>
      <c r="AL785" s="19"/>
      <c r="AM785" s="19"/>
      <c r="AN785" s="19"/>
      <c r="AO785" s="19"/>
      <c r="AP785" s="19"/>
      <c r="AQ785" s="19"/>
      <c r="AR785" s="19"/>
      <c r="AS785" s="19"/>
      <c r="AT785" s="19"/>
      <c r="AU785" s="19"/>
      <c r="AV785" s="19"/>
      <c r="AW785" s="19"/>
      <c r="AX785" s="19"/>
      <c r="AY785" s="19"/>
      <c r="AZ785" s="19"/>
      <c r="BA785" s="19"/>
      <c r="BB785" s="19"/>
      <c r="BC785" s="19"/>
      <c r="BD785" s="19"/>
      <c r="BE785" s="19"/>
      <c r="BF785" s="19"/>
      <c r="BG785" s="19"/>
      <c r="BH785" s="19"/>
      <c r="BI785" s="19"/>
    </row>
    <row r="786" spans="1:76" x14ac:dyDescent="0.2">
      <c r="A786" s="18" t="s">
        <v>850</v>
      </c>
      <c r="B786" s="18" t="s">
        <v>177</v>
      </c>
      <c r="C786" s="141"/>
      <c r="D786" s="19" t="s">
        <v>2009</v>
      </c>
      <c r="E786" s="20">
        <v>35642</v>
      </c>
      <c r="F786" s="19" t="s">
        <v>802</v>
      </c>
      <c r="G786" s="19" t="s">
        <v>802</v>
      </c>
      <c r="H786" s="18" t="s">
        <v>151</v>
      </c>
      <c r="I786" s="18" t="s">
        <v>181</v>
      </c>
      <c r="J786" s="18" t="s">
        <v>155</v>
      </c>
      <c r="K786" s="26" t="s">
        <v>147</v>
      </c>
      <c r="L786" s="26"/>
      <c r="M786" s="18" t="s">
        <v>147</v>
      </c>
      <c r="N786" s="18" t="s">
        <v>432</v>
      </c>
      <c r="O786" s="18"/>
      <c r="P786" s="19"/>
      <c r="Q786" s="19" t="s">
        <v>147</v>
      </c>
      <c r="R786" s="19" t="s">
        <v>429</v>
      </c>
      <c r="S786" s="19" t="s">
        <v>86</v>
      </c>
      <c r="T786" s="19" t="s">
        <v>147</v>
      </c>
      <c r="U786" s="19" t="s">
        <v>432</v>
      </c>
      <c r="V786" s="19"/>
      <c r="W786" s="19"/>
      <c r="X786" s="19"/>
      <c r="Y786" s="19"/>
      <c r="Z786" s="19"/>
      <c r="AA786" s="19"/>
      <c r="AB786" s="19"/>
      <c r="AC786" s="19"/>
      <c r="AD786" s="19"/>
      <c r="AE786" s="19"/>
      <c r="AF786" s="19"/>
      <c r="AG786" s="19"/>
      <c r="AH786" s="19"/>
      <c r="AI786" s="19"/>
      <c r="AJ786" s="19"/>
      <c r="AK786" s="19"/>
      <c r="AL786" s="19"/>
      <c r="AM786" s="19"/>
      <c r="AN786" s="19"/>
      <c r="AO786" s="19"/>
      <c r="AP786" s="19"/>
      <c r="AQ786" s="19"/>
      <c r="AR786" s="19"/>
      <c r="AS786" s="19"/>
      <c r="AT786" s="19"/>
      <c r="AU786" s="19"/>
      <c r="AV786" s="19"/>
      <c r="AW786" s="19"/>
      <c r="AX786" s="19"/>
      <c r="AY786" s="19"/>
      <c r="AZ786" s="19"/>
      <c r="BA786" s="19"/>
      <c r="BB786" s="19"/>
      <c r="BC786" s="19"/>
      <c r="BD786" s="19"/>
      <c r="BE786" s="19"/>
      <c r="BF786" s="19"/>
      <c r="BG786" s="19"/>
      <c r="BH786" s="19"/>
      <c r="BI786" s="19"/>
    </row>
    <row r="787" spans="1:76" x14ac:dyDescent="0.2">
      <c r="A787" s="18"/>
      <c r="B787" s="18"/>
      <c r="C787" s="141"/>
      <c r="D787" s="19"/>
      <c r="E787" s="20"/>
      <c r="F787" s="19"/>
      <c r="G787" s="19"/>
      <c r="H787" s="18"/>
      <c r="I787" s="18"/>
      <c r="J787" s="18"/>
      <c r="K787" s="26"/>
      <c r="L787" s="26"/>
      <c r="M787" s="18"/>
      <c r="N787" s="18"/>
      <c r="O787" s="18"/>
      <c r="P787" s="19"/>
      <c r="Q787" s="19"/>
      <c r="R787" s="19"/>
      <c r="S787" s="19"/>
      <c r="T787" s="19"/>
      <c r="U787" s="19"/>
      <c r="V787" s="19"/>
      <c r="W787" s="19"/>
      <c r="X787" s="19"/>
      <c r="Y787" s="19"/>
      <c r="Z787" s="19"/>
      <c r="AA787" s="19"/>
      <c r="AB787" s="19"/>
      <c r="AC787" s="19"/>
      <c r="AD787" s="19"/>
      <c r="AE787" s="19"/>
      <c r="AF787" s="19"/>
      <c r="AG787" s="19"/>
      <c r="AH787" s="19"/>
      <c r="AI787" s="19"/>
      <c r="AJ787" s="19"/>
      <c r="AK787" s="19"/>
      <c r="AL787" s="19"/>
      <c r="AM787" s="19"/>
      <c r="AN787" s="19"/>
      <c r="AO787" s="19"/>
      <c r="AP787" s="19"/>
      <c r="AQ787" s="19"/>
      <c r="AR787" s="19"/>
      <c r="AS787" s="19"/>
      <c r="AT787" s="19"/>
      <c r="AU787" s="19"/>
      <c r="AV787" s="19"/>
      <c r="AW787" s="19"/>
      <c r="AX787" s="19"/>
      <c r="AY787" s="19"/>
      <c r="AZ787" s="19"/>
      <c r="BA787" s="19"/>
      <c r="BB787" s="19"/>
      <c r="BC787" s="19"/>
      <c r="BD787" s="19"/>
      <c r="BE787" s="19"/>
      <c r="BF787" s="19"/>
      <c r="BG787" s="19"/>
      <c r="BH787" s="19"/>
      <c r="BI787" s="19"/>
    </row>
    <row r="788" spans="1:76" x14ac:dyDescent="0.2">
      <c r="A788" s="18" t="s">
        <v>162</v>
      </c>
      <c r="B788" s="18" t="s">
        <v>330</v>
      </c>
      <c r="C788" s="141" t="s">
        <v>161</v>
      </c>
      <c r="D788" s="19" t="s">
        <v>2010</v>
      </c>
      <c r="E788" s="20">
        <v>35556</v>
      </c>
      <c r="F788" s="19" t="s">
        <v>548</v>
      </c>
      <c r="G788" s="19" t="s">
        <v>548</v>
      </c>
      <c r="H788" s="18" t="s">
        <v>165</v>
      </c>
      <c r="I788" s="18" t="s">
        <v>479</v>
      </c>
      <c r="J788" s="18" t="s">
        <v>2011</v>
      </c>
      <c r="K788" s="26" t="s">
        <v>162</v>
      </c>
      <c r="L788" s="26" t="s">
        <v>1494</v>
      </c>
      <c r="M788" s="18" t="s">
        <v>168</v>
      </c>
      <c r="N788" s="18" t="s">
        <v>583</v>
      </c>
      <c r="O788" s="18" t="s">
        <v>193</v>
      </c>
      <c r="P788" s="19" t="s">
        <v>511</v>
      </c>
      <c r="Q788" s="19" t="s">
        <v>156</v>
      </c>
      <c r="R788" s="19" t="s">
        <v>583</v>
      </c>
      <c r="S788" s="19" t="s">
        <v>577</v>
      </c>
      <c r="T788" s="19" t="s">
        <v>162</v>
      </c>
      <c r="U788" s="19" t="s">
        <v>331</v>
      </c>
      <c r="V788" s="19" t="s">
        <v>1043</v>
      </c>
      <c r="W788" s="19"/>
      <c r="X788" s="19"/>
      <c r="Y788" s="19"/>
      <c r="Z788" s="19"/>
      <c r="AA788" s="19"/>
      <c r="AB788" s="19"/>
      <c r="AC788" s="19"/>
      <c r="AD788" s="19"/>
      <c r="AE788" s="19"/>
      <c r="AF788" s="19"/>
      <c r="AG788" s="19"/>
      <c r="AH788" s="19"/>
      <c r="AI788" s="19"/>
      <c r="AJ788" s="19"/>
      <c r="AK788" s="19"/>
      <c r="AL788" s="19"/>
      <c r="AM788" s="19"/>
      <c r="AN788" s="19"/>
      <c r="AO788" s="19"/>
      <c r="AP788" s="19"/>
      <c r="AQ788" s="19"/>
      <c r="AR788" s="19"/>
      <c r="AS788" s="19"/>
      <c r="AT788" s="19"/>
      <c r="AU788" s="19"/>
      <c r="AV788" s="19"/>
      <c r="AW788" s="19"/>
      <c r="AX788" s="19"/>
      <c r="AY788" s="19"/>
      <c r="AZ788" s="19"/>
      <c r="BA788" s="19"/>
      <c r="BB788" s="19"/>
      <c r="BC788" s="19"/>
      <c r="BD788" s="19"/>
      <c r="BE788" s="19"/>
      <c r="BF788" s="19"/>
      <c r="BG788" s="19"/>
      <c r="BH788" s="19"/>
      <c r="BI788" s="19"/>
    </row>
    <row r="789" spans="1:76" x14ac:dyDescent="0.2">
      <c r="A789" s="31" t="s">
        <v>168</v>
      </c>
      <c r="B789" s="52" t="s">
        <v>227</v>
      </c>
      <c r="C789" s="142" t="s">
        <v>1042</v>
      </c>
      <c r="D789" s="19" t="s">
        <v>2012</v>
      </c>
      <c r="E789" s="27">
        <v>34661</v>
      </c>
      <c r="F789" s="28" t="s">
        <v>884</v>
      </c>
      <c r="G789" s="28" t="s">
        <v>1631</v>
      </c>
      <c r="H789" s="31" t="s">
        <v>695</v>
      </c>
      <c r="I789" s="52" t="s">
        <v>232</v>
      </c>
      <c r="J789" s="18" t="s">
        <v>1045</v>
      </c>
      <c r="K789" s="26" t="s">
        <v>168</v>
      </c>
      <c r="L789" s="26" t="s">
        <v>183</v>
      </c>
      <c r="M789" s="33"/>
      <c r="N789" s="33"/>
      <c r="O789" s="33"/>
    </row>
    <row r="790" spans="1:76" x14ac:dyDescent="0.2">
      <c r="C790" s="142"/>
      <c r="D790" t="s">
        <v>2013</v>
      </c>
      <c r="E790" s="40">
        <v>36782</v>
      </c>
      <c r="F790" t="s">
        <v>2014</v>
      </c>
      <c r="G790" s="19" t="s">
        <v>506</v>
      </c>
      <c r="H790" t="s">
        <v>695</v>
      </c>
      <c r="I790" t="s">
        <v>131</v>
      </c>
      <c r="J790" s="18" t="s">
        <v>893</v>
      </c>
      <c r="K790" t="str">
        <f>IF(ISBLANK(VLOOKUP(TRIM(D790),ALL_SOMIFA!$A$1:$V$2721,8,FALSE)),"",IF(ISERROR(VLOOKUP(TRIM(D790),ALL_SOMIFA!$A$1:$V$2721,8,FALSE))," ",VLOOKUP(TRIM(D790),ALL_SOMIFA!$A$1:$V$2721,8,FALSE)))</f>
        <v xml:space="preserve"> </v>
      </c>
      <c r="L790" t="str">
        <f>IF(ISBLANK(VLOOKUP(TRIM(D790),ALL_SOMIFA!$A$1:$V$2721,9,FALSE)),"",IF(ISERROR(VLOOKUP(TRIM(D790),ALL_SOMIFA!$A$1:$V$2721,9,FALSE))," ",VLOOKUP(TRIM(D790),ALL_SOMIFA!$A$1:$V$2721,9,FALSE)))</f>
        <v xml:space="preserve"> </v>
      </c>
      <c r="M790" t="str">
        <f>IF(ISBLANK(VLOOKUP(TRIM(D790),ALL_SOMIFA!$A$1:$V$2721,10,FALSE)),"",IF(ISERROR(VLOOKUP(TRIM(D790),ALL_SOMIFA!$A$1:$V$2721,10,FALSE))," ",VLOOKUP(TRIM(D790),ALL_SOMIFA!$A$1:$V$2721,10,FALSE)))</f>
        <v xml:space="preserve"> </v>
      </c>
      <c r="N790" t="str">
        <f>IF(ISBLANK(VLOOKUP(TRIM(D790),ALL_SOMIFA!$A$1:$V$2721,11,FALSE)),"",IF(ISERROR(VLOOKUP(TRIM(D790),ALL_SOMIFA!$A$1:$V$2721,11,FALSE))," ",VLOOKUP(TRIM(D790),ALL_SOMIFA!$A$1:$V$2721,11,FALSE)))</f>
        <v xml:space="preserve"> </v>
      </c>
      <c r="O790" t="str">
        <f>IF(ISBLANK(VLOOKUP(TRIM(D790),ALL_SOMIFA!$A$1:$V$2721,12,FALSE)),"",IF(ISERROR(VLOOKUP(TRIM(D790),ALL_SOMIFA!$A$1:$V$2721,12,FALSE))," ",VLOOKUP(TRIM(D790),ALL_SOMIFA!$A$1:$V$2721,12,FALSE)))</f>
        <v xml:space="preserve"> </v>
      </c>
      <c r="P790" t="str">
        <f>IF(ISBLANK(VLOOKUP(TRIM(D790),ALL_SOMIFA!$A$1:$V$2721,13,FALSE)),"",IF(ISERROR(VLOOKUP(TRIM(D790),ALL_SOMIFA!$A$1:$V$2721,13,FALSE))," ",VLOOKUP(TRIM(D790),ALL_SOMIFA!$A$1:$V$2721,13,FALSE)))</f>
        <v xml:space="preserve"> </v>
      </c>
      <c r="Q790" t="str">
        <f>IF(ISBLANK(VLOOKUP(TRIM(D790),ALL_SOMIFA!$A$1:$V$2721,14,FALSE)),"",IF(ISERROR(VLOOKUP(TRIM(D790),ALL_SOMIFA!$A$1:$V$2721,14,FALSE))," ",VLOOKUP(TRIM(D790),ALL_SOMIFA!$A$1:$V$2721,14,FALSE)))</f>
        <v xml:space="preserve"> </v>
      </c>
      <c r="R790" t="str">
        <f>IF(ISBLANK(VLOOKUP(TRIM(D790),ALL_SOMIFA!$A$1:$V$2721,15,FALSE)),"",IF(ISERROR(VLOOKUP(TRIM(D790),ALL_SOMIFA!$A$1:$V$2721,15,FALSE))," ",VLOOKUP(TRIM(D790),ALL_SOMIFA!$A$1:$V$2721,15,FALSE)))</f>
        <v xml:space="preserve"> </v>
      </c>
      <c r="S790" t="str">
        <f>IF(ISBLANK(VLOOKUP(TRIM(D790),ALL_SOMIFA!$A$1:$V$2721,16,FALSE)),"",IF(ISERROR(VLOOKUP(TRIM(D790),ALL_SOMIFA!$A$1:$V$2721,16,FALSE))," ",VLOOKUP(TRIM(D790),ALL_SOMIFA!$A$1:$V$2721,16,FALSE)))</f>
        <v xml:space="preserve"> </v>
      </c>
      <c r="T790" t="str">
        <f>IF(ISBLANK(VLOOKUP(TRIM(D790),ALL_SOMIFA!$A$1:$V$2721,17,FALSE)),"",IF(ISERROR(VLOOKUP(TRIM(D790),ALL_SOMIFA!$A$1:$V$2721,17,FALSE))," ",VLOOKUP(TRIM(D790),ALL_SOMIFA!$A$1:$V$2721,17,FALSE)))</f>
        <v xml:space="preserve"> </v>
      </c>
      <c r="U790" t="str">
        <f>IF(ISBLANK(VLOOKUP(TRIM(D790),ALL_SOMIFA!$A$1:$V$2721,18,FALSE)),"",IF(ISERROR(VLOOKUP(TRIM(D790),ALL_SOMIFA!$A$1:$V$2721,18,FALSE))," ",VLOOKUP(TRIM(D790),ALL_SOMIFA!$A$1:$V$2721,18,FALSE)))</f>
        <v xml:space="preserve"> </v>
      </c>
      <c r="V790" t="str">
        <f>IF(ISBLANK(VLOOKUP(TRIM(D790),ALL_SOMIFA!$A$1:$V$2721,19,FALSE)),"",IF(ISERROR(VLOOKUP(TRIM(D790),ALL_SOMIFA!$A$1:$V$2721,19,FALSE))," ",VLOOKUP(TRIM(D790),ALL_SOMIFA!$A$1:$V$2721,19,FALSE)))</f>
        <v xml:space="preserve"> </v>
      </c>
      <c r="W790" t="str">
        <f>IF(ISBLANK(VLOOKUP(TRIM(D790),ALL_SOMIFA!$A$1:$V$2721,20,FALSE)),"",IF(ISERROR(VLOOKUP(TRIM(D790),ALL_SOMIFA!$A$1:$V$2721,20,FALSE))," ",VLOOKUP(TRIM(D790),ALL_SOMIFA!$A$1:$V$2721,20,FALSE)))</f>
        <v xml:space="preserve"> </v>
      </c>
      <c r="X790" t="str">
        <f>IF(ISBLANK(VLOOKUP(TRIM(D790),ALL_SOMIFA!$A$1:$V$2721,21,FALSE)),"",IF(ISERROR(VLOOKUP(TRIM(D790),ALL_SOMIFA!$A$1:$V$2721,21,FALSE))," ",VLOOKUP(TRIM(D790),ALL_SOMIFA!$A$1:$V$2721,21,FALSE)))</f>
        <v xml:space="preserve"> </v>
      </c>
      <c r="Y790" t="str">
        <f>IF(ISBLANK(VLOOKUP(TRIM(D790),ALL_SOMIFA!$A$1:$V$2721,22,FALSE)),"",IF(ISERROR(VLOOKUP(TRIM(D790),ALL_SOMIFA!$A$1:$V$2721,22,FALSE))," ",VLOOKUP(TRIM(D790),ALL_SOMIFA!$A$1:$V$2721,22,FALSE)))</f>
        <v xml:space="preserve"> </v>
      </c>
    </row>
    <row r="791" spans="1:76" x14ac:dyDescent="0.2">
      <c r="A791" s="18" t="s">
        <v>156</v>
      </c>
      <c r="B791" s="18" t="s">
        <v>261</v>
      </c>
      <c r="C791" s="141" t="s">
        <v>164</v>
      </c>
      <c r="D791" s="19" t="s">
        <v>2015</v>
      </c>
      <c r="E791" s="20">
        <v>33860</v>
      </c>
      <c r="F791" s="19" t="s">
        <v>1275</v>
      </c>
      <c r="G791" s="19" t="s">
        <v>2016</v>
      </c>
      <c r="H791" s="18" t="s">
        <v>189</v>
      </c>
      <c r="I791" s="18"/>
      <c r="J791" s="18"/>
      <c r="K791" t="s">
        <v>156</v>
      </c>
      <c r="L791" t="s">
        <v>141</v>
      </c>
      <c r="M791" s="18" t="s">
        <v>156</v>
      </c>
      <c r="N791" s="18" t="s">
        <v>583</v>
      </c>
      <c r="O791" s="18" t="s">
        <v>141</v>
      </c>
      <c r="P791" s="19" t="s">
        <v>164</v>
      </c>
      <c r="Q791" s="19" t="s">
        <v>156</v>
      </c>
      <c r="R791" s="19" t="s">
        <v>583</v>
      </c>
      <c r="S791" s="19" t="s">
        <v>1348</v>
      </c>
      <c r="T791" s="19" t="s">
        <v>156</v>
      </c>
      <c r="U791" s="19" t="s">
        <v>331</v>
      </c>
      <c r="V791" s="19" t="s">
        <v>141</v>
      </c>
      <c r="W791" s="19">
        <v>0</v>
      </c>
      <c r="X791" s="19">
        <v>0</v>
      </c>
      <c r="Y791" s="19">
        <v>0</v>
      </c>
      <c r="Z791" s="19">
        <v>0</v>
      </c>
      <c r="AA791" s="19">
        <v>0</v>
      </c>
      <c r="AB791" s="19">
        <v>0</v>
      </c>
      <c r="AC791" s="19" t="s">
        <v>168</v>
      </c>
      <c r="AD791" s="19" t="s">
        <v>252</v>
      </c>
      <c r="AE791" s="19" t="s">
        <v>183</v>
      </c>
      <c r="AF791" s="19"/>
      <c r="AG791" s="19"/>
      <c r="AH791" s="19"/>
      <c r="AI791" s="19"/>
      <c r="AJ791" s="19"/>
      <c r="AK791" s="19"/>
      <c r="AL791" s="19"/>
      <c r="AM791" s="19"/>
      <c r="AN791" s="19"/>
      <c r="AO791" s="19"/>
      <c r="AP791" s="19"/>
      <c r="AQ791" s="19"/>
      <c r="AR791" s="19"/>
      <c r="AS791" s="19"/>
      <c r="AT791" s="19"/>
      <c r="AU791" s="19"/>
      <c r="AV791" s="19"/>
      <c r="AW791" s="19"/>
      <c r="AX791" s="19"/>
      <c r="AY791" s="19"/>
      <c r="AZ791" s="19"/>
      <c r="BA791" s="19"/>
      <c r="BB791" s="19"/>
      <c r="BC791" s="19"/>
      <c r="BD791" s="19"/>
      <c r="BE791" s="19"/>
      <c r="BF791" s="19"/>
      <c r="BG791" s="19"/>
      <c r="BH791" s="19"/>
      <c r="BI791" s="19"/>
    </row>
    <row r="792" spans="1:76" s="25" customFormat="1" x14ac:dyDescent="0.2">
      <c r="A792" s="18"/>
      <c r="B792" s="18"/>
      <c r="C792" s="141"/>
      <c r="D792" s="19"/>
      <c r="E792" s="20"/>
      <c r="F792" s="19"/>
      <c r="G792" s="19"/>
      <c r="H792" s="18"/>
      <c r="I792" s="18"/>
      <c r="J792" s="18"/>
      <c r="K792"/>
      <c r="L792"/>
      <c r="M792" s="18"/>
      <c r="N792" s="18"/>
      <c r="O792" s="18"/>
      <c r="P792" s="19"/>
      <c r="Q792" s="19"/>
      <c r="R792" s="19"/>
      <c r="S792" s="19"/>
      <c r="T792" s="19"/>
      <c r="U792" s="19"/>
      <c r="V792" s="19"/>
      <c r="W792" s="19"/>
      <c r="X792" s="19"/>
      <c r="Y792" s="19"/>
      <c r="Z792" s="19"/>
      <c r="AA792" s="19"/>
      <c r="AB792" s="19"/>
      <c r="AC792" s="19"/>
      <c r="AD792" s="19"/>
      <c r="AE792" s="19"/>
      <c r="AF792" s="19"/>
      <c r="AG792" s="19"/>
      <c r="AH792" s="19"/>
      <c r="AI792" s="19"/>
      <c r="AJ792" s="19"/>
      <c r="AK792" s="19"/>
      <c r="AL792" s="19"/>
      <c r="AM792" s="19"/>
      <c r="AN792" s="19"/>
      <c r="AO792" s="19"/>
      <c r="AP792" s="19"/>
      <c r="AQ792" s="19"/>
      <c r="AR792" s="19"/>
      <c r="AS792" s="19"/>
      <c r="AT792" s="19"/>
      <c r="AU792" s="19"/>
      <c r="AV792" s="19"/>
      <c r="AW792" s="19"/>
      <c r="AX792" s="19"/>
      <c r="AY792" s="19"/>
      <c r="AZ792" s="19"/>
      <c r="BA792" s="19"/>
      <c r="BB792" s="19"/>
      <c r="BC792" s="19"/>
      <c r="BD792" s="19"/>
      <c r="BE792" s="19"/>
      <c r="BF792" s="19"/>
      <c r="BG792" s="19"/>
      <c r="BH792" s="19"/>
      <c r="BI792" s="19"/>
    </row>
    <row r="793" spans="1:76" x14ac:dyDescent="0.2">
      <c r="A793" s="18" t="s">
        <v>274</v>
      </c>
      <c r="B793" s="18" t="s">
        <v>316</v>
      </c>
      <c r="C793" s="141" t="s">
        <v>259</v>
      </c>
      <c r="D793" s="22" t="s">
        <v>2017</v>
      </c>
      <c r="E793" s="23">
        <v>36855</v>
      </c>
      <c r="F793" s="24" t="s">
        <v>108</v>
      </c>
      <c r="G793" s="22" t="s">
        <v>1206</v>
      </c>
      <c r="H793" s="18" t="s">
        <v>274</v>
      </c>
      <c r="I793" s="18" t="s">
        <v>116</v>
      </c>
      <c r="J793" s="18" t="s">
        <v>201</v>
      </c>
      <c r="K793" s="26" t="s">
        <v>202</v>
      </c>
      <c r="L793" s="26" t="s">
        <v>234</v>
      </c>
      <c r="M793" s="18" t="s">
        <v>274</v>
      </c>
      <c r="N793" s="18" t="s">
        <v>316</v>
      </c>
      <c r="O793" s="18" t="s">
        <v>248</v>
      </c>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row>
    <row r="794" spans="1:76" s="25" customFormat="1" ht="12.75" customHeight="1" x14ac:dyDescent="0.2">
      <c r="A794" s="18" t="s">
        <v>202</v>
      </c>
      <c r="B794" s="18" t="s">
        <v>81</v>
      </c>
      <c r="C794" s="141" t="s">
        <v>234</v>
      </c>
      <c r="D794" s="22" t="s">
        <v>2018</v>
      </c>
      <c r="E794" s="23">
        <v>35297</v>
      </c>
      <c r="F794" s="24" t="s">
        <v>548</v>
      </c>
      <c r="G794" s="22" t="s">
        <v>416</v>
      </c>
      <c r="H794" s="18" t="s">
        <v>202</v>
      </c>
      <c r="I794" s="18" t="s">
        <v>84</v>
      </c>
      <c r="J794" s="18" t="s">
        <v>249</v>
      </c>
      <c r="K794" s="26" t="s">
        <v>226</v>
      </c>
      <c r="L794" s="26" t="s">
        <v>196</v>
      </c>
      <c r="M794" s="18" t="s">
        <v>265</v>
      </c>
      <c r="N794" s="18" t="s">
        <v>556</v>
      </c>
      <c r="O794" s="18" t="s">
        <v>587</v>
      </c>
    </row>
    <row r="795" spans="1:76" ht="12.75" customHeight="1" x14ac:dyDescent="0.2">
      <c r="A795" s="18" t="s">
        <v>202</v>
      </c>
      <c r="B795" s="18" t="s">
        <v>185</v>
      </c>
      <c r="C795" s="141" t="s">
        <v>234</v>
      </c>
      <c r="D795" s="19" t="s">
        <v>2019</v>
      </c>
      <c r="E795" s="20">
        <v>35059</v>
      </c>
      <c r="F795" s="19" t="s">
        <v>591</v>
      </c>
      <c r="G795" s="19" t="s">
        <v>591</v>
      </c>
      <c r="H795" s="18" t="s">
        <v>538</v>
      </c>
      <c r="I795" s="18" t="s">
        <v>368</v>
      </c>
      <c r="J795" s="18" t="s">
        <v>260</v>
      </c>
      <c r="K795" s="26" t="s">
        <v>274</v>
      </c>
      <c r="L795" s="26" t="s">
        <v>234</v>
      </c>
      <c r="M795" s="18" t="s">
        <v>214</v>
      </c>
      <c r="N795" s="18" t="s">
        <v>185</v>
      </c>
      <c r="O795" s="18" t="s">
        <v>319</v>
      </c>
      <c r="P795" s="19" t="s">
        <v>259</v>
      </c>
      <c r="Q795" s="19" t="s">
        <v>2020</v>
      </c>
      <c r="R795" s="19" t="s">
        <v>368</v>
      </c>
      <c r="S795" s="19" t="s">
        <v>2021</v>
      </c>
      <c r="T795" s="19" t="s">
        <v>214</v>
      </c>
      <c r="U795" s="19" t="s">
        <v>185</v>
      </c>
      <c r="V795" s="19" t="s">
        <v>264</v>
      </c>
      <c r="W795" s="19"/>
      <c r="X795" s="19"/>
      <c r="Y795" s="19"/>
      <c r="Z795" s="19"/>
      <c r="AA795" s="19"/>
      <c r="AB795" s="19"/>
      <c r="AC795" s="19"/>
      <c r="AD795" s="19"/>
      <c r="AE795" s="19"/>
      <c r="AF795" s="19"/>
      <c r="AG795" s="19"/>
      <c r="AH795" s="19"/>
      <c r="AI795" s="19"/>
      <c r="AJ795" s="19"/>
      <c r="AK795" s="19"/>
      <c r="AL795" s="19"/>
      <c r="AM795" s="19"/>
      <c r="AN795" s="19"/>
      <c r="AO795" s="19"/>
      <c r="AP795" s="19"/>
      <c r="AQ795" s="19"/>
      <c r="AR795" s="19"/>
      <c r="AS795" s="19"/>
      <c r="AT795" s="19"/>
      <c r="AU795" s="19"/>
      <c r="AV795" s="19"/>
      <c r="AW795" s="19"/>
      <c r="AX795" s="19"/>
      <c r="AY795" s="19"/>
      <c r="AZ795" s="19"/>
      <c r="BA795" s="19"/>
      <c r="BB795" s="19"/>
      <c r="BC795" s="19"/>
      <c r="BD795" s="19"/>
      <c r="BE795" s="19"/>
      <c r="BF795" s="19"/>
      <c r="BG795" s="19"/>
      <c r="BH795" s="19"/>
      <c r="BI795" s="19"/>
      <c r="BJ795" s="25"/>
      <c r="BK795" s="25"/>
      <c r="BL795" s="25"/>
      <c r="BM795" s="25"/>
      <c r="BN795" s="25"/>
      <c r="BO795" s="25"/>
      <c r="BP795" s="25"/>
      <c r="BQ795" s="25"/>
      <c r="BR795" s="25"/>
      <c r="BS795" s="25"/>
      <c r="BT795" s="25"/>
      <c r="BU795" s="25"/>
      <c r="BV795" s="25"/>
      <c r="BW795" s="25"/>
      <c r="BX795" s="25"/>
    </row>
    <row r="796" spans="1:76" x14ac:dyDescent="0.2">
      <c r="A796" s="18" t="s">
        <v>238</v>
      </c>
      <c r="B796" s="18" t="s">
        <v>170</v>
      </c>
      <c r="C796" s="141" t="s">
        <v>247</v>
      </c>
      <c r="D796" t="s">
        <v>2025</v>
      </c>
      <c r="E796" s="35">
        <v>35066</v>
      </c>
      <c r="F796" s="36" t="s">
        <v>198</v>
      </c>
      <c r="G796" s="50" t="s">
        <v>1136</v>
      </c>
      <c r="H796" s="18" t="s">
        <v>238</v>
      </c>
      <c r="I796" s="18" t="s">
        <v>175</v>
      </c>
      <c r="J796" s="18" t="s">
        <v>266</v>
      </c>
      <c r="K796" s="26" t="s">
        <v>226</v>
      </c>
      <c r="L796" s="26" t="s">
        <v>266</v>
      </c>
      <c r="M796" s="18" t="s">
        <v>194</v>
      </c>
      <c r="N796" s="18" t="s">
        <v>185</v>
      </c>
      <c r="O796" s="18" t="s">
        <v>224</v>
      </c>
      <c r="P796" s="19" t="s">
        <v>266</v>
      </c>
      <c r="Q796" s="19" t="s">
        <v>238</v>
      </c>
      <c r="R796" s="19" t="s">
        <v>368</v>
      </c>
      <c r="S796" s="37" t="str">
        <f>IF(ISERROR(VLOOKUP(TRIM(D796),#REF!,8,FALSE())),"",VLOOKUP(TRIM(D796),#REF!,8,FALSE()))</f>
        <v/>
      </c>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row>
    <row r="797" spans="1:76" x14ac:dyDescent="0.2">
      <c r="A797" s="19" t="s">
        <v>555</v>
      </c>
      <c r="B797" s="19" t="s">
        <v>93</v>
      </c>
      <c r="C797" s="142" t="s">
        <v>161</v>
      </c>
      <c r="D797" s="19" t="s">
        <v>2023</v>
      </c>
      <c r="E797" s="27">
        <v>36267</v>
      </c>
      <c r="F797" s="28" t="s">
        <v>416</v>
      </c>
      <c r="G797" s="30" t="s">
        <v>348</v>
      </c>
      <c r="H797" s="19" t="s">
        <v>274</v>
      </c>
      <c r="I797" s="19" t="s">
        <v>272</v>
      </c>
      <c r="J797" s="18" t="s">
        <v>224</v>
      </c>
      <c r="K797" s="26" t="s">
        <v>238</v>
      </c>
      <c r="L797" s="26" t="s">
        <v>241</v>
      </c>
    </row>
    <row r="798" spans="1:76" x14ac:dyDescent="0.2">
      <c r="A798" s="31" t="s">
        <v>258</v>
      </c>
      <c r="B798" s="32" t="s">
        <v>170</v>
      </c>
      <c r="C798" s="142" t="s">
        <v>241</v>
      </c>
      <c r="D798" s="19" t="s">
        <v>2022</v>
      </c>
      <c r="E798" s="27">
        <v>36252</v>
      </c>
      <c r="F798" s="28" t="s">
        <v>180</v>
      </c>
      <c r="G798" s="28" t="s">
        <v>236</v>
      </c>
      <c r="H798" s="31" t="s">
        <v>258</v>
      </c>
      <c r="I798" s="32" t="s">
        <v>175</v>
      </c>
      <c r="J798" s="18" t="s">
        <v>248</v>
      </c>
      <c r="K798" s="26" t="s">
        <v>265</v>
      </c>
      <c r="L798" s="26" t="s">
        <v>241</v>
      </c>
      <c r="M798" s="33"/>
      <c r="N798" s="33"/>
      <c r="O798" s="33"/>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row>
    <row r="799" spans="1:76" x14ac:dyDescent="0.2">
      <c r="A799" s="18" t="s">
        <v>265</v>
      </c>
      <c r="B799" s="18" t="s">
        <v>192</v>
      </c>
      <c r="C799" s="141" t="s">
        <v>241</v>
      </c>
      <c r="D799" s="25" t="s">
        <v>2026</v>
      </c>
      <c r="E799" s="35">
        <v>35235</v>
      </c>
      <c r="F799" s="36" t="s">
        <v>1239</v>
      </c>
      <c r="G799" s="36" t="s">
        <v>199</v>
      </c>
      <c r="H799" s="18" t="s">
        <v>202</v>
      </c>
      <c r="I799" s="18" t="s">
        <v>285</v>
      </c>
      <c r="J799" s="18" t="s">
        <v>266</v>
      </c>
      <c r="K799" s="26" t="s">
        <v>238</v>
      </c>
      <c r="L799" s="26"/>
      <c r="M799" s="18" t="s">
        <v>1505</v>
      </c>
      <c r="N799" s="18" t="s">
        <v>192</v>
      </c>
      <c r="O799" s="18" t="s">
        <v>558</v>
      </c>
      <c r="P799" s="19" t="s">
        <v>1068</v>
      </c>
      <c r="Q799" s="19" t="s">
        <v>2027</v>
      </c>
      <c r="R799" s="19" t="s">
        <v>285</v>
      </c>
      <c r="S799" s="37" t="str">
        <f>IF(ISERROR(VLOOKUP(TRIM(D799),#REF!,8,FALSE())),"",VLOOKUP(TRIM(D799),#REF!,8,FALSE()))</f>
        <v/>
      </c>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row>
    <row r="800" spans="1:76" x14ac:dyDescent="0.2">
      <c r="A800" s="18"/>
      <c r="B800" s="18"/>
      <c r="C800" s="141"/>
      <c r="D800" s="26" t="s">
        <v>2024</v>
      </c>
      <c r="E800" s="27">
        <v>35814</v>
      </c>
      <c r="F800" s="26" t="s">
        <v>283</v>
      </c>
      <c r="G800" s="26" t="s">
        <v>473</v>
      </c>
      <c r="H800" s="18" t="s">
        <v>212</v>
      </c>
      <c r="I800" s="18" t="s">
        <v>261</v>
      </c>
      <c r="J800" s="18" t="s">
        <v>273</v>
      </c>
      <c r="K800" s="26" t="s">
        <v>238</v>
      </c>
      <c r="L800" s="26" t="s">
        <v>241</v>
      </c>
      <c r="M800" s="18" t="s">
        <v>226</v>
      </c>
      <c r="N800" s="18" t="s">
        <v>261</v>
      </c>
      <c r="O800" s="18" t="s">
        <v>273</v>
      </c>
      <c r="P800" s="26" t="s">
        <v>224</v>
      </c>
      <c r="Q800" s="27"/>
      <c r="R800" s="27"/>
      <c r="S800" s="27"/>
      <c r="T800" s="27"/>
      <c r="U800" s="29"/>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row>
    <row r="801" spans="1:79" s="25" customFormat="1" x14ac:dyDescent="0.2">
      <c r="A801" s="18"/>
      <c r="B801" s="18"/>
      <c r="C801" s="141"/>
      <c r="D801" s="19"/>
      <c r="E801" s="20"/>
      <c r="F801" s="19"/>
      <c r="G801" s="19"/>
      <c r="H801" s="18"/>
      <c r="I801" s="18"/>
      <c r="J801" s="18"/>
      <c r="K801"/>
      <c r="L801"/>
      <c r="M801" s="18"/>
      <c r="N801" s="18"/>
      <c r="O801" s="18"/>
      <c r="P801" s="19"/>
      <c r="Q801" s="19"/>
      <c r="R801" s="19"/>
      <c r="S801" s="19"/>
      <c r="T801" s="19"/>
      <c r="U801" s="19"/>
      <c r="V801" s="19"/>
      <c r="W801" s="19"/>
      <c r="X801" s="19"/>
      <c r="Y801" s="19"/>
      <c r="Z801" s="19"/>
      <c r="AA801" s="19"/>
      <c r="AB801" s="19"/>
      <c r="AC801" s="19"/>
      <c r="AD801" s="19"/>
      <c r="AE801" s="19"/>
      <c r="AF801" s="19"/>
      <c r="AG801" s="19"/>
      <c r="AH801" s="19"/>
      <c r="AI801" s="19"/>
      <c r="AJ801" s="19"/>
      <c r="AK801" s="19"/>
      <c r="AL801" s="19"/>
      <c r="AM801" s="19"/>
      <c r="AN801" s="19"/>
      <c r="AO801" s="19"/>
      <c r="AP801" s="19"/>
      <c r="AQ801" s="19"/>
      <c r="AR801" s="19"/>
      <c r="AS801" s="19"/>
      <c r="AT801" s="19"/>
      <c r="AU801" s="19"/>
      <c r="AV801" s="19"/>
      <c r="AW801" s="19"/>
      <c r="AX801" s="19"/>
      <c r="AY801" s="19"/>
      <c r="AZ801" s="19"/>
      <c r="BA801" s="19"/>
      <c r="BB801" s="19"/>
      <c r="BC801" s="19"/>
      <c r="BD801" s="19"/>
      <c r="BE801" s="19"/>
      <c r="BF801" s="19"/>
      <c r="BG801" s="19"/>
      <c r="BH801" s="19"/>
      <c r="BI801" s="19"/>
    </row>
    <row r="802" spans="1:79" s="25" customFormat="1" x14ac:dyDescent="0.2">
      <c r="A802" s="18" t="s">
        <v>308</v>
      </c>
      <c r="B802" s="18" t="s">
        <v>227</v>
      </c>
      <c r="C802" s="141" t="s">
        <v>592</v>
      </c>
      <c r="D802" s="19" t="s">
        <v>4840</v>
      </c>
      <c r="E802" s="20">
        <v>35624</v>
      </c>
      <c r="F802" s="19" t="s">
        <v>1001</v>
      </c>
      <c r="G802" s="19" t="s">
        <v>1761</v>
      </c>
      <c r="H802" s="18" t="s">
        <v>284</v>
      </c>
      <c r="I802" s="18" t="s">
        <v>101</v>
      </c>
      <c r="J802" s="18" t="s">
        <v>592</v>
      </c>
      <c r="K802" s="26" t="s">
        <v>419</v>
      </c>
      <c r="L802" s="26" t="s">
        <v>2031</v>
      </c>
      <c r="M802" s="18" t="s">
        <v>808</v>
      </c>
      <c r="N802" s="18" t="s">
        <v>227</v>
      </c>
      <c r="O802" s="18" t="s">
        <v>2032</v>
      </c>
      <c r="P802" s="19" t="s">
        <v>2033</v>
      </c>
      <c r="Q802" s="19" t="s">
        <v>2034</v>
      </c>
      <c r="R802" s="19" t="s">
        <v>101</v>
      </c>
      <c r="S802" s="19" t="s">
        <v>2035</v>
      </c>
      <c r="T802" s="19" t="s">
        <v>329</v>
      </c>
      <c r="U802" s="19" t="s">
        <v>227</v>
      </c>
      <c r="V802" s="19" t="s">
        <v>784</v>
      </c>
      <c r="W802" s="19"/>
      <c r="X802" s="19"/>
      <c r="Y802" s="19"/>
      <c r="Z802" s="19"/>
      <c r="AA802" s="19"/>
      <c r="AB802" s="19"/>
      <c r="AC802" s="19"/>
      <c r="AD802" s="19"/>
      <c r="AE802" s="19"/>
      <c r="AF802" s="19"/>
      <c r="AG802" s="19"/>
      <c r="AH802" s="19"/>
      <c r="AI802" s="19"/>
      <c r="AJ802" s="19"/>
      <c r="AK802" s="19"/>
      <c r="AL802" s="19"/>
      <c r="AM802" s="19"/>
      <c r="AN802" s="19"/>
      <c r="AO802" s="19"/>
      <c r="AP802" s="19"/>
      <c r="AQ802" s="19"/>
      <c r="AR802" s="19"/>
      <c r="AS802" s="19"/>
      <c r="AT802" s="19"/>
      <c r="AU802" s="19"/>
      <c r="AV802" s="19"/>
      <c r="AW802" s="19"/>
      <c r="AX802" s="19"/>
      <c r="AY802" s="19"/>
      <c r="AZ802" s="19"/>
      <c r="BA802" s="19"/>
      <c r="BB802" s="19"/>
      <c r="BC802" s="19"/>
      <c r="BD802" s="19"/>
      <c r="BE802" s="19"/>
      <c r="BF802" s="19"/>
      <c r="BG802" s="19"/>
      <c r="BH802" s="19"/>
      <c r="BI802" s="19"/>
      <c r="BJ802"/>
      <c r="BK802"/>
      <c r="BL802"/>
      <c r="BM802"/>
      <c r="BN802"/>
      <c r="BO802"/>
      <c r="BP802"/>
      <c r="BQ802"/>
      <c r="BR802"/>
      <c r="BS802"/>
      <c r="BT802"/>
      <c r="BU802"/>
      <c r="BV802"/>
      <c r="BW802"/>
      <c r="BX802"/>
      <c r="BY802"/>
      <c r="BZ802"/>
      <c r="CA802"/>
    </row>
    <row r="803" spans="1:79" x14ac:dyDescent="0.2">
      <c r="A803" s="18" t="s">
        <v>284</v>
      </c>
      <c r="B803" s="18" t="s">
        <v>556</v>
      </c>
      <c r="C803" s="141" t="s">
        <v>259</v>
      </c>
      <c r="D803" s="22" t="s">
        <v>2049</v>
      </c>
      <c r="E803" s="23">
        <v>36774</v>
      </c>
      <c r="F803" s="24" t="s">
        <v>191</v>
      </c>
      <c r="G803" s="22" t="s">
        <v>934</v>
      </c>
      <c r="H803" s="18" t="s">
        <v>189</v>
      </c>
      <c r="I803" s="18"/>
      <c r="J803" s="18"/>
      <c r="K803" t="s">
        <v>315</v>
      </c>
      <c r="L803" t="s">
        <v>216</v>
      </c>
      <c r="M803" s="18" t="s">
        <v>329</v>
      </c>
      <c r="N803" s="18" t="s">
        <v>556</v>
      </c>
      <c r="O803" s="18" t="s">
        <v>241</v>
      </c>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c r="CA803" s="25"/>
    </row>
    <row r="804" spans="1:79" x14ac:dyDescent="0.2">
      <c r="A804" s="18" t="s">
        <v>746</v>
      </c>
      <c r="B804" s="18" t="s">
        <v>242</v>
      </c>
      <c r="C804" s="141" t="s">
        <v>2046</v>
      </c>
      <c r="D804" s="19" t="s">
        <v>2047</v>
      </c>
      <c r="E804" s="20">
        <v>35489</v>
      </c>
      <c r="F804" s="26" t="s">
        <v>198</v>
      </c>
      <c r="G804" s="30" t="s">
        <v>415</v>
      </c>
      <c r="H804" s="18" t="s">
        <v>238</v>
      </c>
      <c r="I804" s="18" t="s">
        <v>246</v>
      </c>
      <c r="J804" s="18" t="s">
        <v>339</v>
      </c>
      <c r="K804" s="26" t="s">
        <v>308</v>
      </c>
      <c r="L804" s="26" t="s">
        <v>273</v>
      </c>
      <c r="M804" s="18" t="s">
        <v>288</v>
      </c>
      <c r="N804" s="18" t="s">
        <v>324</v>
      </c>
      <c r="O804" s="18" t="s">
        <v>291</v>
      </c>
      <c r="P804" s="19" t="s">
        <v>247</v>
      </c>
      <c r="Q804" s="19" t="s">
        <v>298</v>
      </c>
      <c r="R804" s="19" t="s">
        <v>324</v>
      </c>
      <c r="S804" s="30" t="s">
        <v>241</v>
      </c>
      <c r="T804" s="19"/>
      <c r="U804" s="19"/>
      <c r="V804" s="30"/>
      <c r="W804" s="19"/>
      <c r="X804" s="19"/>
      <c r="Y804" s="30"/>
      <c r="Z804" s="19"/>
      <c r="AA804" s="19"/>
      <c r="AB804" s="30"/>
      <c r="AC804" s="19"/>
      <c r="AD804" s="19"/>
      <c r="AE804" s="19"/>
      <c r="AF804" s="19"/>
      <c r="AG804" s="19"/>
      <c r="AH804" s="19"/>
      <c r="AI804" s="19"/>
      <c r="AJ804" s="19"/>
      <c r="AK804" s="19"/>
      <c r="AL804" s="19"/>
      <c r="AM804" s="19"/>
      <c r="AN804" s="19"/>
      <c r="AO804" s="19"/>
      <c r="AP804" s="19"/>
      <c r="AQ804" s="19"/>
      <c r="AR804" s="19"/>
      <c r="AS804" s="19"/>
      <c r="AT804" s="19"/>
      <c r="AU804" s="19"/>
      <c r="AV804" s="19"/>
      <c r="AW804" s="19"/>
      <c r="AX804" s="19"/>
      <c r="AY804" s="19"/>
      <c r="AZ804" s="19"/>
      <c r="BA804" s="19"/>
      <c r="BB804" s="19"/>
      <c r="BC804" s="19"/>
      <c r="BD804" s="19"/>
      <c r="BE804" s="19"/>
      <c r="BF804" s="19"/>
      <c r="BG804" s="19"/>
      <c r="BH804" s="19"/>
      <c r="BI804" s="19"/>
      <c r="BJ804" s="25"/>
      <c r="BK804" s="25"/>
      <c r="BL804" s="25"/>
      <c r="BM804" s="25"/>
      <c r="BN804" s="25"/>
      <c r="BO804" s="25"/>
      <c r="BP804" s="25"/>
      <c r="BQ804" s="25"/>
      <c r="BR804" s="25"/>
      <c r="BS804" s="25"/>
      <c r="BT804" s="25"/>
      <c r="BU804" s="25"/>
      <c r="BV804" s="25"/>
      <c r="BW804" s="25"/>
      <c r="BX804" s="25"/>
    </row>
    <row r="805" spans="1:79" x14ac:dyDescent="0.2">
      <c r="A805" s="18" t="s">
        <v>313</v>
      </c>
      <c r="B805" s="18" t="s">
        <v>556</v>
      </c>
      <c r="C805" s="141" t="s">
        <v>774</v>
      </c>
      <c r="D805" s="19" t="s">
        <v>2044</v>
      </c>
      <c r="E805" s="20">
        <v>34797</v>
      </c>
      <c r="F805" s="19" t="s">
        <v>536</v>
      </c>
      <c r="G805" s="19" t="s">
        <v>2045</v>
      </c>
      <c r="H805" s="18" t="s">
        <v>274</v>
      </c>
      <c r="I805" s="18" t="s">
        <v>213</v>
      </c>
      <c r="J805" s="18" t="s">
        <v>216</v>
      </c>
      <c r="K805" s="26" t="s">
        <v>329</v>
      </c>
      <c r="L805" s="26" t="s">
        <v>216</v>
      </c>
      <c r="M805" s="18" t="s">
        <v>575</v>
      </c>
      <c r="N805" s="18" t="s">
        <v>215</v>
      </c>
      <c r="O805" s="18" t="s">
        <v>317</v>
      </c>
      <c r="P805" s="19" t="s">
        <v>248</v>
      </c>
      <c r="Q805" s="19" t="s">
        <v>274</v>
      </c>
      <c r="R805" s="19" t="s">
        <v>583</v>
      </c>
      <c r="S805" s="19" t="s">
        <v>577</v>
      </c>
      <c r="T805" s="19" t="s">
        <v>313</v>
      </c>
      <c r="U805" s="19" t="s">
        <v>195</v>
      </c>
      <c r="V805" s="19" t="s">
        <v>228</v>
      </c>
      <c r="W805" s="19" t="s">
        <v>575</v>
      </c>
      <c r="X805" s="19" t="s">
        <v>195</v>
      </c>
      <c r="Y805" s="19" t="s">
        <v>248</v>
      </c>
      <c r="Z805" s="19" t="s">
        <v>313</v>
      </c>
      <c r="AA805" s="19" t="s">
        <v>195</v>
      </c>
      <c r="AB805" s="19" t="s">
        <v>273</v>
      </c>
      <c r="AC805" s="19" t="s">
        <v>315</v>
      </c>
      <c r="AD805" s="19" t="s">
        <v>195</v>
      </c>
      <c r="AE805" s="19" t="s">
        <v>317</v>
      </c>
      <c r="AF805" s="19">
        <v>0</v>
      </c>
      <c r="AG805" s="19">
        <v>0</v>
      </c>
      <c r="AH805" s="19">
        <v>0</v>
      </c>
      <c r="AI805" s="19">
        <v>0</v>
      </c>
      <c r="AJ805" s="19">
        <v>0</v>
      </c>
      <c r="AK805" s="19">
        <v>0</v>
      </c>
      <c r="AL805" s="19">
        <v>0</v>
      </c>
      <c r="AM805" s="19">
        <v>0</v>
      </c>
      <c r="AN805" s="19">
        <v>0</v>
      </c>
      <c r="AO805" s="19">
        <v>0</v>
      </c>
      <c r="AP805" s="19">
        <v>0</v>
      </c>
      <c r="AQ805" s="19">
        <v>0</v>
      </c>
      <c r="AR805" s="19">
        <v>0</v>
      </c>
      <c r="AS805" s="19">
        <v>0</v>
      </c>
      <c r="AT805" s="19">
        <v>0</v>
      </c>
      <c r="AU805" s="19">
        <v>0</v>
      </c>
      <c r="AV805" s="19">
        <v>0</v>
      </c>
      <c r="AW805" s="19">
        <v>0</v>
      </c>
      <c r="AX805" s="19"/>
      <c r="AY805" s="19"/>
      <c r="AZ805" s="19"/>
      <c r="BA805" s="19"/>
      <c r="BB805" s="19"/>
      <c r="BC805" s="19"/>
      <c r="BD805" s="19"/>
      <c r="BE805" s="19"/>
      <c r="BF805" s="19"/>
      <c r="BG805" s="19"/>
      <c r="BH805" s="19"/>
      <c r="BI805" s="19"/>
      <c r="BJ805" s="25"/>
      <c r="BK805" s="25"/>
      <c r="BL805" s="25"/>
      <c r="BM805" s="25"/>
      <c r="BN805" s="25"/>
      <c r="BO805" s="25"/>
      <c r="BP805" s="25"/>
      <c r="BQ805" s="25"/>
      <c r="BR805" s="25"/>
      <c r="BS805" s="25"/>
      <c r="BT805" s="25"/>
      <c r="BU805" s="25"/>
      <c r="BV805" s="25"/>
      <c r="BW805" s="25"/>
      <c r="BX805" s="25"/>
      <c r="BY805" s="25"/>
      <c r="BZ805" s="25"/>
      <c r="CA805" s="25"/>
    </row>
    <row r="806" spans="1:79" x14ac:dyDescent="0.2">
      <c r="A806" s="18" t="s">
        <v>575</v>
      </c>
      <c r="B806" s="18" t="s">
        <v>227</v>
      </c>
      <c r="C806" s="141" t="s">
        <v>781</v>
      </c>
      <c r="D806" s="19" t="s">
        <v>2039</v>
      </c>
      <c r="E806" s="20">
        <v>34288</v>
      </c>
      <c r="F806" s="19" t="s">
        <v>2040</v>
      </c>
      <c r="G806" s="19" t="s">
        <v>1695</v>
      </c>
      <c r="H806" s="18" t="s">
        <v>302</v>
      </c>
      <c r="I806" s="18" t="s">
        <v>101</v>
      </c>
      <c r="J806" s="18" t="s">
        <v>1930</v>
      </c>
      <c r="K806" s="26" t="s">
        <v>575</v>
      </c>
      <c r="L806" s="26" t="s">
        <v>234</v>
      </c>
      <c r="M806" s="18" t="s">
        <v>575</v>
      </c>
      <c r="N806" s="18" t="s">
        <v>207</v>
      </c>
      <c r="O806" s="18" t="s">
        <v>576</v>
      </c>
      <c r="P806" s="19" t="s">
        <v>2041</v>
      </c>
      <c r="Q806" s="19" t="s">
        <v>284</v>
      </c>
      <c r="R806" s="19" t="s">
        <v>213</v>
      </c>
      <c r="S806" s="19" t="s">
        <v>541</v>
      </c>
      <c r="T806" s="19" t="s">
        <v>284</v>
      </c>
      <c r="U806" s="19" t="s">
        <v>207</v>
      </c>
      <c r="V806" s="19" t="s">
        <v>731</v>
      </c>
      <c r="W806" s="19" t="s">
        <v>308</v>
      </c>
      <c r="X806" s="19" t="s">
        <v>207</v>
      </c>
      <c r="Y806" s="19" t="s">
        <v>249</v>
      </c>
      <c r="Z806" s="19" t="s">
        <v>1056</v>
      </c>
      <c r="AA806" s="19">
        <v>0</v>
      </c>
      <c r="AB806" s="19">
        <v>0</v>
      </c>
      <c r="AC806" s="19" t="s">
        <v>329</v>
      </c>
      <c r="AD806" s="19" t="s">
        <v>207</v>
      </c>
      <c r="AE806" s="19" t="s">
        <v>273</v>
      </c>
      <c r="AF806" s="19" t="s">
        <v>329</v>
      </c>
      <c r="AG806" s="19" t="s">
        <v>207</v>
      </c>
      <c r="AH806" s="19" t="s">
        <v>273</v>
      </c>
      <c r="AI806" s="19" t="s">
        <v>329</v>
      </c>
      <c r="AJ806" s="19" t="s">
        <v>207</v>
      </c>
      <c r="AK806" s="19" t="s">
        <v>273</v>
      </c>
      <c r="AL806" s="19">
        <v>0</v>
      </c>
      <c r="AM806" s="19">
        <v>0</v>
      </c>
      <c r="AN806" s="19">
        <v>0</v>
      </c>
      <c r="AO806" s="19">
        <v>0</v>
      </c>
      <c r="AP806" s="19">
        <v>0</v>
      </c>
      <c r="AQ806" s="19">
        <v>0</v>
      </c>
      <c r="AR806" s="19">
        <v>0</v>
      </c>
      <c r="AS806" s="19">
        <v>0</v>
      </c>
      <c r="AT806" s="19">
        <v>0</v>
      </c>
      <c r="AU806" s="19">
        <v>0</v>
      </c>
      <c r="AV806" s="19">
        <v>0</v>
      </c>
      <c r="AW806" s="19">
        <v>0</v>
      </c>
      <c r="AX806" s="19"/>
      <c r="AY806" s="19"/>
      <c r="AZ806" s="19"/>
      <c r="BA806" s="19"/>
      <c r="BB806" s="19"/>
      <c r="BC806" s="19"/>
      <c r="BD806" s="19"/>
      <c r="BE806" s="19"/>
      <c r="BF806" s="19"/>
      <c r="BG806" s="19"/>
      <c r="BH806" s="19"/>
      <c r="BI806" s="19"/>
    </row>
    <row r="807" spans="1:79" x14ac:dyDescent="0.2">
      <c r="A807" s="34" t="s">
        <v>329</v>
      </c>
      <c r="B807" s="34" t="s">
        <v>140</v>
      </c>
      <c r="C807" s="141" t="s">
        <v>224</v>
      </c>
      <c r="D807" s="19" t="s">
        <v>2036</v>
      </c>
      <c r="E807" s="20">
        <v>36053</v>
      </c>
      <c r="F807" s="26" t="s">
        <v>230</v>
      </c>
      <c r="G807" s="30" t="s">
        <v>150</v>
      </c>
      <c r="H807" s="34" t="s">
        <v>308</v>
      </c>
      <c r="I807" s="34" t="s">
        <v>145</v>
      </c>
      <c r="J807" s="18" t="s">
        <v>774</v>
      </c>
      <c r="K807" s="26" t="s">
        <v>329</v>
      </c>
      <c r="L807" s="26" t="s">
        <v>774</v>
      </c>
      <c r="M807" s="34" t="s">
        <v>329</v>
      </c>
      <c r="N807" s="34" t="s">
        <v>140</v>
      </c>
      <c r="O807" s="34" t="s">
        <v>216</v>
      </c>
      <c r="P807" s="19" t="s">
        <v>248</v>
      </c>
      <c r="Q807" s="19" t="s">
        <v>329</v>
      </c>
      <c r="R807" s="19" t="s">
        <v>140</v>
      </c>
      <c r="S807" s="30" t="s">
        <v>339</v>
      </c>
      <c r="T807" s="19"/>
      <c r="U807" s="19"/>
      <c r="V807" s="30"/>
      <c r="W807" s="19"/>
      <c r="X807" s="19"/>
      <c r="Y807" s="30"/>
      <c r="Z807" s="19"/>
      <c r="AA807" s="19"/>
      <c r="AB807" s="30"/>
      <c r="AC807" s="19"/>
      <c r="AD807" s="19"/>
      <c r="AE807" s="19"/>
      <c r="AF807" s="19"/>
      <c r="AG807" s="19"/>
      <c r="AH807" s="19"/>
      <c r="AI807" s="19"/>
      <c r="AJ807" s="19"/>
      <c r="AK807" s="19"/>
      <c r="AL807" s="19"/>
      <c r="AM807" s="19"/>
      <c r="AN807" s="19"/>
      <c r="AO807" s="19"/>
      <c r="AP807" s="19"/>
      <c r="AQ807" s="19"/>
      <c r="AR807" s="19"/>
      <c r="AS807" s="19"/>
      <c r="AT807" s="19"/>
      <c r="AU807" s="19"/>
      <c r="AV807" s="19"/>
      <c r="AW807" s="19"/>
      <c r="AX807" s="19"/>
      <c r="AY807" s="19"/>
      <c r="AZ807" s="19"/>
      <c r="BA807" s="19"/>
      <c r="BB807" s="19"/>
      <c r="BC807" s="19"/>
      <c r="BD807" s="19"/>
      <c r="BE807" s="19"/>
      <c r="BF807" s="19"/>
      <c r="BG807" s="19"/>
      <c r="BH807" s="19"/>
      <c r="BI807" s="19"/>
    </row>
    <row r="808" spans="1:79" x14ac:dyDescent="0.2">
      <c r="A808" s="34" t="s">
        <v>376</v>
      </c>
      <c r="B808" s="34" t="s">
        <v>192</v>
      </c>
      <c r="C808" s="141" t="s">
        <v>614</v>
      </c>
      <c r="D808" s="19" t="s">
        <v>2037</v>
      </c>
      <c r="E808" s="20">
        <v>34729</v>
      </c>
      <c r="F808" s="19" t="s">
        <v>516</v>
      </c>
      <c r="G808" s="19" t="s">
        <v>428</v>
      </c>
      <c r="H808" s="34" t="s">
        <v>326</v>
      </c>
      <c r="I808" s="34" t="s">
        <v>285</v>
      </c>
      <c r="J808" s="18" t="s">
        <v>203</v>
      </c>
      <c r="K808" s="26" t="s">
        <v>746</v>
      </c>
      <c r="L808" s="26" t="s">
        <v>317</v>
      </c>
      <c r="M808" s="34" t="s">
        <v>298</v>
      </c>
      <c r="N808" s="34" t="s">
        <v>192</v>
      </c>
      <c r="O808" s="34" t="s">
        <v>266</v>
      </c>
      <c r="P808" s="19" t="s">
        <v>273</v>
      </c>
      <c r="Q808" s="19" t="s">
        <v>302</v>
      </c>
      <c r="R808" s="19" t="s">
        <v>285</v>
      </c>
      <c r="S808" s="19" t="s">
        <v>2038</v>
      </c>
      <c r="T808" s="19" t="s">
        <v>329</v>
      </c>
      <c r="U808" s="19" t="s">
        <v>192</v>
      </c>
      <c r="V808" s="19" t="s">
        <v>241</v>
      </c>
      <c r="W808" s="19" t="s">
        <v>298</v>
      </c>
      <c r="X808" s="19" t="s">
        <v>192</v>
      </c>
      <c r="Y808" s="19" t="s">
        <v>273</v>
      </c>
      <c r="Z808" s="19">
        <v>0</v>
      </c>
      <c r="AA808" s="19">
        <v>0</v>
      </c>
      <c r="AB808" s="19">
        <v>0</v>
      </c>
      <c r="AC808" s="19"/>
      <c r="AD808" s="19"/>
      <c r="AE808" s="19"/>
      <c r="AF808" s="19">
        <v>0</v>
      </c>
      <c r="AG808" s="19">
        <v>0</v>
      </c>
      <c r="AH808" s="19">
        <v>0</v>
      </c>
      <c r="AI808" s="19">
        <v>0</v>
      </c>
      <c r="AJ808" s="19">
        <v>0</v>
      </c>
      <c r="AK808" s="19">
        <v>0</v>
      </c>
      <c r="AL808" s="19">
        <v>0</v>
      </c>
      <c r="AM808" s="19">
        <v>0</v>
      </c>
      <c r="AN808" s="19">
        <v>0</v>
      </c>
      <c r="AO808" s="19">
        <v>0</v>
      </c>
      <c r="AP808" s="19">
        <v>0</v>
      </c>
      <c r="AQ808" s="19">
        <v>0</v>
      </c>
      <c r="AR808" s="19">
        <v>0</v>
      </c>
      <c r="AS808" s="19">
        <v>0</v>
      </c>
      <c r="AT808" s="19">
        <v>0</v>
      </c>
      <c r="AU808" s="19">
        <v>0</v>
      </c>
      <c r="AV808" s="19">
        <v>0</v>
      </c>
      <c r="AW808" s="19">
        <v>0</v>
      </c>
      <c r="AX808" s="19"/>
      <c r="AY808" s="19"/>
      <c r="AZ808" s="19"/>
      <c r="BA808" s="19"/>
      <c r="BB808" s="19"/>
      <c r="BC808" s="19"/>
      <c r="BD808" s="19"/>
      <c r="BE808" s="19"/>
      <c r="BF808" s="19"/>
      <c r="BG808" s="19"/>
      <c r="BH808" s="19"/>
      <c r="BI808" s="19"/>
      <c r="BJ808" s="25"/>
      <c r="BK808" s="25"/>
      <c r="BL808" s="25"/>
      <c r="BM808" s="25"/>
      <c r="BN808" s="25"/>
      <c r="BO808" s="25"/>
      <c r="BP808" s="25"/>
      <c r="BQ808" s="25"/>
      <c r="BR808" s="25"/>
      <c r="BS808" s="25"/>
      <c r="BT808" s="25"/>
      <c r="BU808" s="25"/>
      <c r="BV808" s="25"/>
      <c r="BW808" s="25"/>
      <c r="BX808" s="25"/>
    </row>
    <row r="809" spans="1:79" s="25" customFormat="1" x14ac:dyDescent="0.2">
      <c r="A809" s="18" t="s">
        <v>746</v>
      </c>
      <c r="B809" s="18" t="s">
        <v>93</v>
      </c>
      <c r="C809" s="141" t="s">
        <v>266</v>
      </c>
      <c r="D809" s="26" t="s">
        <v>2048</v>
      </c>
      <c r="E809" s="27">
        <v>36369</v>
      </c>
      <c r="F809" s="26" t="s">
        <v>283</v>
      </c>
      <c r="G809" s="26" t="s">
        <v>283</v>
      </c>
      <c r="H809" s="18" t="s">
        <v>1230</v>
      </c>
      <c r="I809" s="18" t="s">
        <v>272</v>
      </c>
      <c r="J809" s="18" t="s">
        <v>336</v>
      </c>
      <c r="K809" s="26" t="s">
        <v>315</v>
      </c>
      <c r="L809" s="26" t="s">
        <v>774</v>
      </c>
      <c r="M809" s="18" t="s">
        <v>298</v>
      </c>
      <c r="N809" s="18" t="s">
        <v>93</v>
      </c>
      <c r="O809" s="18" t="s">
        <v>273</v>
      </c>
      <c r="P809" s="26" t="s">
        <v>273</v>
      </c>
      <c r="Q809" s="27"/>
      <c r="R809" s="27"/>
      <c r="S809" s="27"/>
      <c r="T809" s="27"/>
      <c r="U809" s="29"/>
    </row>
    <row r="810" spans="1:79" ht="12.75" customHeight="1" x14ac:dyDescent="0.2">
      <c r="A810" s="33" t="s">
        <v>298</v>
      </c>
      <c r="B810" s="33" t="s">
        <v>105</v>
      </c>
      <c r="C810" s="141" t="s">
        <v>339</v>
      </c>
      <c r="D810" t="s">
        <v>2042</v>
      </c>
      <c r="E810" s="40">
        <v>35865</v>
      </c>
      <c r="F810" t="s">
        <v>698</v>
      </c>
      <c r="G810" s="100" t="s">
        <v>719</v>
      </c>
      <c r="H810" s="33" t="s">
        <v>1230</v>
      </c>
      <c r="I810" s="33" t="s">
        <v>612</v>
      </c>
      <c r="J810" s="18" t="s">
        <v>183</v>
      </c>
      <c r="K810" t="str">
        <f>IF(ISBLANK(VLOOKUP(TRIM(D810),ALL_SOMIFA!$A$1:$V$2721,8,FALSE)),"",IF(ISERROR(VLOOKUP(TRIM(D810),ALL_SOMIFA!$A$1:$V$2721,8,FALSE))," ",VLOOKUP(TRIM(D810),ALL_SOMIFA!$A$1:$V$2721,8,FALSE)))</f>
        <v xml:space="preserve"> </v>
      </c>
      <c r="L810" t="str">
        <f>IF(ISBLANK(VLOOKUP(TRIM(D810),ALL_SOMIFA!$A$1:$V$2721,9,FALSE)),"",IF(ISERROR(VLOOKUP(TRIM(D810),ALL_SOMIFA!$A$1:$V$2721,9,FALSE))," ",VLOOKUP(TRIM(D810),ALL_SOMIFA!$A$1:$V$2721,9,FALSE)))</f>
        <v xml:space="preserve"> </v>
      </c>
      <c r="M810" s="33" t="str">
        <f>IF(ISBLANK(VLOOKUP(TRIM(D810),ALL_SOMIFA!$A$1:$V$2721,10,FALSE)),"",IF(ISERROR(VLOOKUP(TRIM(D810),ALL_SOMIFA!$A$1:$V$2721,10,FALSE))," ",VLOOKUP(TRIM(D810),ALL_SOMIFA!$A$1:$V$2721,10,FALSE)))</f>
        <v xml:space="preserve"> </v>
      </c>
      <c r="N810" s="33" t="str">
        <f>IF(ISBLANK(VLOOKUP(TRIM(D810),ALL_SOMIFA!$A$1:$V$2721,11,FALSE)),"",IF(ISERROR(VLOOKUP(TRIM(D810),ALL_SOMIFA!$A$1:$V$2721,11,FALSE))," ",VLOOKUP(TRIM(D810),ALL_SOMIFA!$A$1:$V$2721,11,FALSE)))</f>
        <v xml:space="preserve"> </v>
      </c>
      <c r="O810" s="33" t="str">
        <f>IF(ISBLANK(VLOOKUP(TRIM(D810),ALL_SOMIFA!$A$1:$V$2721,12,FALSE)),"",IF(ISERROR(VLOOKUP(TRIM(D810),ALL_SOMIFA!$A$1:$V$2721,12,FALSE))," ",VLOOKUP(TRIM(D810),ALL_SOMIFA!$A$1:$V$2721,12,FALSE)))</f>
        <v xml:space="preserve"> </v>
      </c>
      <c r="P810" t="str">
        <f>IF(ISBLANK(VLOOKUP(TRIM(D810),ALL_SOMIFA!$A$1:$V$2721,13,FALSE)),"",IF(ISERROR(VLOOKUP(TRIM(D810),ALL_SOMIFA!$A$1:$V$2721,13,FALSE))," ",VLOOKUP(TRIM(D810),ALL_SOMIFA!$A$1:$V$2721,13,FALSE)))</f>
        <v xml:space="preserve"> </v>
      </c>
      <c r="Q810" t="str">
        <f>IF(ISBLANK(VLOOKUP(TRIM(D810),ALL_SOMIFA!$A$1:$V$2721,14,FALSE)),"",IF(ISERROR(VLOOKUP(TRIM(D810),ALL_SOMIFA!$A$1:$V$2721,14,FALSE))," ",VLOOKUP(TRIM(D810),ALL_SOMIFA!$A$1:$V$2721,14,FALSE)))</f>
        <v xml:space="preserve"> </v>
      </c>
      <c r="R810" t="str">
        <f>IF(ISBLANK(VLOOKUP(TRIM(D810),ALL_SOMIFA!$A$1:$V$2721,15,FALSE)),"",IF(ISERROR(VLOOKUP(TRIM(D810),ALL_SOMIFA!$A$1:$V$2721,15,FALSE))," ",VLOOKUP(TRIM(D810),ALL_SOMIFA!$A$1:$V$2721,15,FALSE)))</f>
        <v xml:space="preserve"> </v>
      </c>
      <c r="S810" t="str">
        <f>IF(ISBLANK(VLOOKUP(TRIM(D810),ALL_SOMIFA!$A$1:$V$2721,16,FALSE)),"",IF(ISERROR(VLOOKUP(TRIM(D810),ALL_SOMIFA!$A$1:$V$2721,16,FALSE))," ",VLOOKUP(TRIM(D810),ALL_SOMIFA!$A$1:$V$2721,16,FALSE)))</f>
        <v xml:space="preserve"> </v>
      </c>
      <c r="T810" t="str">
        <f>IF(ISBLANK(VLOOKUP(TRIM(D810),ALL_SOMIFA!$A$1:$V$2721,17,FALSE)),"",IF(ISERROR(VLOOKUP(TRIM(D810),ALL_SOMIFA!$A$1:$V$2721,17,FALSE))," ",VLOOKUP(TRIM(D810),ALL_SOMIFA!$A$1:$V$2721,17,FALSE)))</f>
        <v xml:space="preserve"> </v>
      </c>
      <c r="U810" t="str">
        <f>IF(ISBLANK(VLOOKUP(TRIM(D810),ALL_SOMIFA!$A$1:$V$2721,18,FALSE)),"",IF(ISERROR(VLOOKUP(TRIM(D810),ALL_SOMIFA!$A$1:$V$2721,18,FALSE))," ",VLOOKUP(TRIM(D810),ALL_SOMIFA!$A$1:$V$2721,18,FALSE)))</f>
        <v xml:space="preserve"> </v>
      </c>
      <c r="V810" t="str">
        <f>IF(ISBLANK(VLOOKUP(TRIM(D810),ALL_SOMIFA!$A$1:$V$2721,19,FALSE)),"",IF(ISERROR(VLOOKUP(TRIM(D810),ALL_SOMIFA!$A$1:$V$2721,19,FALSE))," ",VLOOKUP(TRIM(D810),ALL_SOMIFA!$A$1:$V$2721,19,FALSE)))</f>
        <v xml:space="preserve"> </v>
      </c>
      <c r="W810" t="str">
        <f>IF(ISBLANK(VLOOKUP(TRIM(D810),ALL_SOMIFA!$A$1:$V$2721,20,FALSE)),"",IF(ISERROR(VLOOKUP(TRIM(D810),ALL_SOMIFA!$A$1:$V$2721,20,FALSE))," ",VLOOKUP(TRIM(D810),ALL_SOMIFA!$A$1:$V$2721,20,FALSE)))</f>
        <v xml:space="preserve"> </v>
      </c>
      <c r="X810" t="str">
        <f>IF(ISBLANK(VLOOKUP(TRIM(D810),ALL_SOMIFA!$A$1:$V$2721,21,FALSE)),"",IF(ISERROR(VLOOKUP(TRIM(D810),ALL_SOMIFA!$A$1:$V$2721,21,FALSE))," ",VLOOKUP(TRIM(D810),ALL_SOMIFA!$A$1:$V$2721,21,FALSE)))</f>
        <v xml:space="preserve"> </v>
      </c>
      <c r="Y810" t="str">
        <f>IF(ISBLANK(VLOOKUP(TRIM(D810),ALL_SOMIFA!$A$1:$V$2721,22,FALSE)),"",IF(ISERROR(VLOOKUP(TRIM(D810),ALL_SOMIFA!$A$1:$V$2721,22,FALSE))," ",VLOOKUP(TRIM(D810),ALL_SOMIFA!$A$1:$V$2721,22,FALSE)))</f>
        <v xml:space="preserve"> </v>
      </c>
    </row>
    <row r="811" spans="1:79" s="25" customFormat="1" ht="12.75" customHeight="1" x14ac:dyDescent="0.2">
      <c r="A811" s="33" t="s">
        <v>298</v>
      </c>
      <c r="B811" s="33" t="s">
        <v>556</v>
      </c>
      <c r="C811" s="141" t="s">
        <v>241</v>
      </c>
      <c r="D811" t="s">
        <v>2043</v>
      </c>
      <c r="E811" s="40">
        <v>35462</v>
      </c>
      <c r="F811" t="s">
        <v>1248</v>
      </c>
      <c r="G811" t="s">
        <v>115</v>
      </c>
      <c r="H811" s="33" t="s">
        <v>1230</v>
      </c>
      <c r="I811" s="33" t="s">
        <v>91</v>
      </c>
      <c r="J811" s="18" t="s">
        <v>183</v>
      </c>
      <c r="K811" t="str">
        <f>IF(ISBLANK(VLOOKUP(TRIM(D811),ALL_SOMIFA!$A$1:$V$2721,8,FALSE)),"",IF(ISERROR(VLOOKUP(TRIM(D811),ALL_SOMIFA!$A$1:$V$2721,8,FALSE))," ",VLOOKUP(TRIM(D811),ALL_SOMIFA!$A$1:$V$2721,8,FALSE)))</f>
        <v xml:space="preserve"> </v>
      </c>
      <c r="L811" t="str">
        <f>IF(ISBLANK(VLOOKUP(TRIM(D811),ALL_SOMIFA!$A$1:$V$2721,9,FALSE)),"",IF(ISERROR(VLOOKUP(TRIM(D811),ALL_SOMIFA!$A$1:$V$2721,9,FALSE))," ",VLOOKUP(TRIM(D811),ALL_SOMIFA!$A$1:$V$2721,9,FALSE)))</f>
        <v xml:space="preserve"> </v>
      </c>
      <c r="M811" s="33" t="str">
        <f>IF(ISBLANK(VLOOKUP(TRIM(D811),ALL_SOMIFA!$A$1:$V$2721,10,FALSE)),"",IF(ISERROR(VLOOKUP(TRIM(D811),ALL_SOMIFA!$A$1:$V$2721,10,FALSE))," ",VLOOKUP(TRIM(D811),ALL_SOMIFA!$A$1:$V$2721,10,FALSE)))</f>
        <v xml:space="preserve"> </v>
      </c>
      <c r="N811" s="33" t="str">
        <f>IF(ISBLANK(VLOOKUP(TRIM(D811),ALL_SOMIFA!$A$1:$V$2721,11,FALSE)),"",IF(ISERROR(VLOOKUP(TRIM(D811),ALL_SOMIFA!$A$1:$V$2721,11,FALSE))," ",VLOOKUP(TRIM(D811),ALL_SOMIFA!$A$1:$V$2721,11,FALSE)))</f>
        <v xml:space="preserve"> </v>
      </c>
      <c r="O811" s="33" t="str">
        <f>IF(ISBLANK(VLOOKUP(TRIM(D811),ALL_SOMIFA!$A$1:$V$2721,12,FALSE)),"",IF(ISERROR(VLOOKUP(TRIM(D811),ALL_SOMIFA!$A$1:$V$2721,12,FALSE))," ",VLOOKUP(TRIM(D811),ALL_SOMIFA!$A$1:$V$2721,12,FALSE)))</f>
        <v xml:space="preserve"> </v>
      </c>
      <c r="P811" t="str">
        <f>IF(ISBLANK(VLOOKUP(TRIM(D811),ALL_SOMIFA!$A$1:$V$2721,13,FALSE)),"",IF(ISERROR(VLOOKUP(TRIM(D811),ALL_SOMIFA!$A$1:$V$2721,13,FALSE))," ",VLOOKUP(TRIM(D811),ALL_SOMIFA!$A$1:$V$2721,13,FALSE)))</f>
        <v xml:space="preserve"> </v>
      </c>
      <c r="Q811" t="str">
        <f>IF(ISBLANK(VLOOKUP(TRIM(D811),ALL_SOMIFA!$A$1:$V$2721,14,FALSE)),"",IF(ISERROR(VLOOKUP(TRIM(D811),ALL_SOMIFA!$A$1:$V$2721,14,FALSE))," ",VLOOKUP(TRIM(D811),ALL_SOMIFA!$A$1:$V$2721,14,FALSE)))</f>
        <v xml:space="preserve"> </v>
      </c>
      <c r="R811" t="str">
        <f>IF(ISBLANK(VLOOKUP(TRIM(D811),ALL_SOMIFA!$A$1:$V$2721,15,FALSE)),"",IF(ISERROR(VLOOKUP(TRIM(D811),ALL_SOMIFA!$A$1:$V$2721,15,FALSE))," ",VLOOKUP(TRIM(D811),ALL_SOMIFA!$A$1:$V$2721,15,FALSE)))</f>
        <v xml:space="preserve"> </v>
      </c>
      <c r="S811" t="str">
        <f>IF(ISBLANK(VLOOKUP(TRIM(D811),ALL_SOMIFA!$A$1:$V$2721,16,FALSE)),"",IF(ISERROR(VLOOKUP(TRIM(D811),ALL_SOMIFA!$A$1:$V$2721,16,FALSE))," ",VLOOKUP(TRIM(D811),ALL_SOMIFA!$A$1:$V$2721,16,FALSE)))</f>
        <v xml:space="preserve"> </v>
      </c>
      <c r="T811" t="str">
        <f>IF(ISBLANK(VLOOKUP(TRIM(D811),ALL_SOMIFA!$A$1:$V$2721,17,FALSE)),"",IF(ISERROR(VLOOKUP(TRIM(D811),ALL_SOMIFA!$A$1:$V$2721,17,FALSE))," ",VLOOKUP(TRIM(D811),ALL_SOMIFA!$A$1:$V$2721,17,FALSE)))</f>
        <v xml:space="preserve"> </v>
      </c>
      <c r="U811" t="str">
        <f>IF(ISBLANK(VLOOKUP(TRIM(D811),ALL_SOMIFA!$A$1:$V$2721,18,FALSE)),"",IF(ISERROR(VLOOKUP(TRIM(D811),ALL_SOMIFA!$A$1:$V$2721,18,FALSE))," ",VLOOKUP(TRIM(D811),ALL_SOMIFA!$A$1:$V$2721,18,FALSE)))</f>
        <v xml:space="preserve"> </v>
      </c>
      <c r="V811" t="str">
        <f>IF(ISBLANK(VLOOKUP(TRIM(D811),ALL_SOMIFA!$A$1:$V$2721,19,FALSE)),"",IF(ISERROR(VLOOKUP(TRIM(D811),ALL_SOMIFA!$A$1:$V$2721,19,FALSE))," ",VLOOKUP(TRIM(D811),ALL_SOMIFA!$A$1:$V$2721,19,FALSE)))</f>
        <v xml:space="preserve"> </v>
      </c>
      <c r="W811" t="str">
        <f>IF(ISBLANK(VLOOKUP(TRIM(D811),ALL_SOMIFA!$A$1:$V$2721,20,FALSE)),"",IF(ISERROR(VLOOKUP(TRIM(D811),ALL_SOMIFA!$A$1:$V$2721,20,FALSE))," ",VLOOKUP(TRIM(D811),ALL_SOMIFA!$A$1:$V$2721,20,FALSE)))</f>
        <v xml:space="preserve"> </v>
      </c>
      <c r="X811" t="str">
        <f>IF(ISBLANK(VLOOKUP(TRIM(D811),ALL_SOMIFA!$A$1:$V$2721,21,FALSE)),"",IF(ISERROR(VLOOKUP(TRIM(D811),ALL_SOMIFA!$A$1:$V$2721,21,FALSE))," ",VLOOKUP(TRIM(D811),ALL_SOMIFA!$A$1:$V$2721,21,FALSE)))</f>
        <v xml:space="preserve"> </v>
      </c>
      <c r="Y811" t="str">
        <f>IF(ISBLANK(VLOOKUP(TRIM(D811),ALL_SOMIFA!$A$1:$V$2721,22,FALSE)),"",IF(ISERROR(VLOOKUP(TRIM(D811),ALL_SOMIFA!$A$1:$V$2721,22,FALSE))," ",VLOOKUP(TRIM(D811),ALL_SOMIFA!$A$1:$V$2721,22,FALSE)))</f>
        <v xml:space="preserve"> </v>
      </c>
      <c r="Z811"/>
      <c r="AA811"/>
      <c r="AB811"/>
      <c r="AC811"/>
      <c r="AD811"/>
      <c r="AE811"/>
      <c r="AF811"/>
      <c r="AG811"/>
      <c r="AH811"/>
      <c r="AI811"/>
      <c r="AJ811"/>
      <c r="AK811"/>
      <c r="AL811"/>
      <c r="AM811"/>
      <c r="AN811"/>
      <c r="AO811"/>
      <c r="AP811"/>
      <c r="AQ811"/>
      <c r="AR811"/>
      <c r="AS811"/>
      <c r="AT811"/>
      <c r="AU811"/>
      <c r="AV811"/>
      <c r="AW811"/>
      <c r="AX811"/>
      <c r="AY811"/>
      <c r="AZ811"/>
      <c r="BA811"/>
      <c r="BB811"/>
      <c r="BC811"/>
      <c r="BD811"/>
      <c r="BE811"/>
      <c r="BF811"/>
      <c r="BG811"/>
      <c r="BH811"/>
      <c r="BI811"/>
      <c r="BJ811"/>
      <c r="BK811"/>
      <c r="BL811"/>
      <c r="BM811"/>
      <c r="BN811"/>
      <c r="BO811"/>
      <c r="BP811"/>
      <c r="BQ811"/>
      <c r="BR811"/>
      <c r="BS811"/>
      <c r="BT811"/>
      <c r="BU811"/>
      <c r="BV811"/>
      <c r="BW811"/>
      <c r="BX811"/>
      <c r="BY811"/>
      <c r="BZ811"/>
      <c r="CA811"/>
    </row>
    <row r="812" spans="1:79" x14ac:dyDescent="0.2">
      <c r="A812" s="18"/>
      <c r="B812" s="18"/>
      <c r="C812" s="141"/>
      <c r="D812" s="19"/>
      <c r="E812" s="20"/>
      <c r="F812" s="19"/>
      <c r="G812" s="19"/>
      <c r="H812" s="18"/>
      <c r="I812" s="18"/>
      <c r="J812" s="18"/>
      <c r="K812"/>
      <c r="L812"/>
      <c r="M812" s="18"/>
      <c r="N812" s="18"/>
      <c r="O812" s="18"/>
      <c r="P812" s="19"/>
      <c r="Q812" s="19"/>
      <c r="R812" s="19"/>
      <c r="S812" s="19"/>
      <c r="T812" s="19"/>
      <c r="U812" s="19"/>
      <c r="V812" s="19"/>
      <c r="W812" s="19"/>
      <c r="X812" s="19"/>
      <c r="Y812" s="19"/>
      <c r="Z812" s="19"/>
      <c r="AA812" s="19"/>
      <c r="AB812" s="19"/>
      <c r="AC812" s="19"/>
      <c r="AD812" s="19"/>
      <c r="AE812" s="19"/>
      <c r="AF812" s="19"/>
      <c r="AG812" s="19"/>
      <c r="AH812" s="19"/>
      <c r="AI812" s="19"/>
      <c r="AJ812" s="19"/>
      <c r="AK812" s="19"/>
      <c r="AL812" s="19"/>
      <c r="AM812" s="19"/>
      <c r="AN812" s="19"/>
      <c r="AO812" s="19"/>
      <c r="AP812" s="19"/>
      <c r="AQ812" s="19"/>
      <c r="AR812" s="19"/>
      <c r="AS812" s="19"/>
      <c r="AT812" s="19"/>
      <c r="AU812" s="19"/>
      <c r="AV812" s="19"/>
      <c r="AW812" s="19"/>
      <c r="AX812" s="19"/>
      <c r="AY812" s="19"/>
      <c r="AZ812" s="19"/>
      <c r="BA812" s="19"/>
      <c r="BB812" s="19"/>
      <c r="BC812" s="19"/>
      <c r="BD812" s="19"/>
      <c r="BE812" s="19"/>
      <c r="BF812" s="19"/>
      <c r="BG812" s="19"/>
      <c r="BH812" s="19"/>
      <c r="BI812" s="19"/>
    </row>
    <row r="813" spans="1:79" x14ac:dyDescent="0.2">
      <c r="A813" s="34" t="s">
        <v>1378</v>
      </c>
      <c r="B813" s="34" t="s">
        <v>252</v>
      </c>
      <c r="C813" s="141" t="s">
        <v>814</v>
      </c>
      <c r="D813" s="19" t="s">
        <v>2054</v>
      </c>
      <c r="E813" s="20">
        <v>35435</v>
      </c>
      <c r="F813" s="19" t="s">
        <v>136</v>
      </c>
      <c r="G813" s="19" t="s">
        <v>548</v>
      </c>
      <c r="H813" s="34" t="s">
        <v>379</v>
      </c>
      <c r="I813" s="34" t="s">
        <v>116</v>
      </c>
      <c r="J813" s="18" t="s">
        <v>1411</v>
      </c>
      <c r="K813" s="26" t="s">
        <v>315</v>
      </c>
      <c r="L813" s="26" t="s">
        <v>224</v>
      </c>
      <c r="M813" s="34" t="s">
        <v>284</v>
      </c>
      <c r="N813" s="34" t="s">
        <v>123</v>
      </c>
      <c r="O813" s="34" t="s">
        <v>216</v>
      </c>
      <c r="P813" s="19" t="s">
        <v>317</v>
      </c>
      <c r="Q813" s="19" t="s">
        <v>284</v>
      </c>
      <c r="R813" s="19" t="s">
        <v>123</v>
      </c>
      <c r="S813" s="19" t="s">
        <v>262</v>
      </c>
      <c r="T813" s="19" t="s">
        <v>329</v>
      </c>
      <c r="U813" s="19" t="s">
        <v>123</v>
      </c>
      <c r="V813" s="19" t="s">
        <v>269</v>
      </c>
      <c r="W813" s="19"/>
      <c r="X813" s="19"/>
      <c r="Y813" s="19"/>
      <c r="Z813" s="19"/>
      <c r="AA813" s="19"/>
      <c r="AB813" s="19"/>
      <c r="AC813" s="19"/>
      <c r="AD813" s="19"/>
      <c r="AE813" s="19"/>
      <c r="AF813" s="19"/>
      <c r="AG813" s="19"/>
      <c r="AH813" s="19"/>
      <c r="AI813" s="19"/>
      <c r="AJ813" s="19"/>
      <c r="AK813" s="19"/>
      <c r="AL813" s="19"/>
      <c r="AM813" s="19"/>
      <c r="AN813" s="19"/>
      <c r="AO813" s="19"/>
      <c r="AP813" s="19"/>
      <c r="AQ813" s="19"/>
      <c r="AR813" s="19"/>
      <c r="AS813" s="19"/>
      <c r="AT813" s="19"/>
      <c r="AU813" s="19"/>
      <c r="AV813" s="19"/>
      <c r="AW813" s="19"/>
      <c r="AX813" s="19"/>
      <c r="AY813" s="19"/>
      <c r="AZ813" s="19"/>
      <c r="BA813" s="19"/>
      <c r="BB813" s="19"/>
      <c r="BC813" s="19"/>
      <c r="BD813" s="19"/>
      <c r="BE813" s="19"/>
      <c r="BF813" s="19"/>
      <c r="BG813" s="19"/>
      <c r="BH813" s="19"/>
      <c r="BI813" s="19"/>
      <c r="BJ813" s="25"/>
      <c r="BK813" s="25"/>
      <c r="BL813" s="25"/>
      <c r="BM813" s="25"/>
      <c r="BN813" s="25"/>
      <c r="BO813" s="25"/>
      <c r="BP813" s="25"/>
      <c r="BQ813" s="25"/>
      <c r="BR813" s="25"/>
      <c r="BS813" s="25"/>
      <c r="BT813" s="25"/>
      <c r="BU813" s="25"/>
      <c r="BV813" s="25"/>
      <c r="BW813" s="25"/>
      <c r="BX813" s="25"/>
      <c r="BY813" s="25"/>
      <c r="BZ813" s="25"/>
      <c r="CA813" s="25"/>
    </row>
    <row r="814" spans="1:79" x14ac:dyDescent="0.2">
      <c r="A814" s="18" t="s">
        <v>370</v>
      </c>
      <c r="B814" s="18" t="s">
        <v>140</v>
      </c>
      <c r="C814" s="141" t="s">
        <v>2058</v>
      </c>
      <c r="D814" s="19" t="s">
        <v>2059</v>
      </c>
      <c r="E814" s="20">
        <v>34543</v>
      </c>
      <c r="F814" s="19" t="s">
        <v>706</v>
      </c>
      <c r="G814" s="19" t="s">
        <v>706</v>
      </c>
      <c r="H814" s="18" t="s">
        <v>189</v>
      </c>
      <c r="I814" s="18"/>
      <c r="J814" s="18"/>
      <c r="K814" t="s">
        <v>189</v>
      </c>
      <c r="M814" s="18" t="s">
        <v>370</v>
      </c>
      <c r="N814" s="18" t="s">
        <v>140</v>
      </c>
      <c r="O814" s="18" t="s">
        <v>2060</v>
      </c>
      <c r="P814" s="19" t="s">
        <v>942</v>
      </c>
      <c r="Q814" s="19" t="s">
        <v>370</v>
      </c>
      <c r="R814" s="19" t="s">
        <v>140</v>
      </c>
      <c r="S814" s="19" t="s">
        <v>2061</v>
      </c>
      <c r="T814" s="19" t="s">
        <v>332</v>
      </c>
      <c r="U814" s="19" t="s">
        <v>140</v>
      </c>
      <c r="V814" s="19" t="s">
        <v>2060</v>
      </c>
      <c r="W814" s="19" t="s">
        <v>370</v>
      </c>
      <c r="X814" s="19" t="s">
        <v>140</v>
      </c>
      <c r="Y814" s="19" t="s">
        <v>605</v>
      </c>
      <c r="Z814" s="19" t="s">
        <v>379</v>
      </c>
      <c r="AA814" s="19" t="s">
        <v>140</v>
      </c>
      <c r="AB814" s="19" t="s">
        <v>359</v>
      </c>
      <c r="AC814" s="19"/>
      <c r="AD814" s="19"/>
      <c r="AE814" s="19"/>
      <c r="AF814" s="19">
        <v>0</v>
      </c>
      <c r="AG814" s="19">
        <v>0</v>
      </c>
      <c r="AH814" s="19">
        <v>0</v>
      </c>
      <c r="AI814" s="19">
        <v>0</v>
      </c>
      <c r="AJ814" s="19">
        <v>0</v>
      </c>
      <c r="AK814" s="19">
        <v>0</v>
      </c>
      <c r="AL814" s="19">
        <v>0</v>
      </c>
      <c r="AM814" s="19">
        <v>0</v>
      </c>
      <c r="AN814" s="19">
        <v>0</v>
      </c>
      <c r="AO814" s="19">
        <v>0</v>
      </c>
      <c r="AP814" s="19">
        <v>0</v>
      </c>
      <c r="AQ814" s="19">
        <v>0</v>
      </c>
      <c r="AR814" s="19">
        <v>0</v>
      </c>
      <c r="AS814" s="19">
        <v>0</v>
      </c>
      <c r="AT814" s="19">
        <v>0</v>
      </c>
      <c r="AU814" s="19">
        <v>0</v>
      </c>
      <c r="AV814" s="19">
        <v>0</v>
      </c>
      <c r="AW814" s="19">
        <v>0</v>
      </c>
      <c r="AX814" s="19"/>
      <c r="AY814" s="19"/>
      <c r="AZ814" s="19"/>
      <c r="BA814" s="19"/>
      <c r="BB814" s="19"/>
      <c r="BC814" s="19"/>
      <c r="BD814" s="19"/>
      <c r="BE814" s="19"/>
      <c r="BF814" s="19"/>
      <c r="BG814" s="19"/>
      <c r="BH814" s="19"/>
      <c r="BI814" s="19"/>
    </row>
    <row r="815" spans="1:79" s="25" customFormat="1" x14ac:dyDescent="0.2">
      <c r="A815" s="18" t="s">
        <v>351</v>
      </c>
      <c r="B815" s="18" t="s">
        <v>195</v>
      </c>
      <c r="C815" s="141" t="s">
        <v>941</v>
      </c>
      <c r="D815" s="19" t="s">
        <v>2051</v>
      </c>
      <c r="E815" s="20">
        <v>36115</v>
      </c>
      <c r="F815" s="26" t="s">
        <v>709</v>
      </c>
      <c r="G815" s="30" t="s">
        <v>2052</v>
      </c>
      <c r="H815" s="18" t="s">
        <v>345</v>
      </c>
      <c r="I815" s="18" t="s">
        <v>549</v>
      </c>
      <c r="J815" s="18" t="s">
        <v>819</v>
      </c>
      <c r="K815" s="26" t="s">
        <v>808</v>
      </c>
      <c r="L815" s="26" t="s">
        <v>1246</v>
      </c>
      <c r="M815" s="18" t="s">
        <v>419</v>
      </c>
      <c r="N815" s="18" t="s">
        <v>242</v>
      </c>
      <c r="O815" s="18" t="s">
        <v>1699</v>
      </c>
      <c r="P815" s="19" t="s">
        <v>341</v>
      </c>
      <c r="Q815" s="19" t="s">
        <v>2053</v>
      </c>
      <c r="R815" s="19" t="s">
        <v>242</v>
      </c>
      <c r="S815" s="30" t="s">
        <v>1403</v>
      </c>
      <c r="T815" s="19"/>
      <c r="U815" s="19"/>
      <c r="V815" s="30"/>
      <c r="W815" s="19"/>
      <c r="X815" s="19"/>
      <c r="Y815" s="30"/>
      <c r="Z815" s="19"/>
      <c r="AA815" s="19"/>
      <c r="AB815" s="30"/>
      <c r="AC815" s="19"/>
      <c r="AD815" s="19"/>
      <c r="AE815" s="19"/>
      <c r="AF815" s="19"/>
      <c r="AG815" s="19"/>
      <c r="AH815" s="19"/>
      <c r="AI815" s="19"/>
      <c r="AJ815" s="19"/>
      <c r="AK815" s="19"/>
      <c r="AL815" s="19"/>
      <c r="AM815" s="19"/>
      <c r="AN815" s="19"/>
      <c r="AO815" s="19"/>
      <c r="AP815" s="19"/>
      <c r="AQ815" s="19"/>
      <c r="AR815" s="19"/>
      <c r="AS815" s="19"/>
      <c r="AT815" s="19"/>
      <c r="AU815" s="19"/>
      <c r="AV815" s="19"/>
      <c r="AW815" s="19"/>
      <c r="AX815" s="19"/>
      <c r="AY815" s="19"/>
      <c r="AZ815" s="19"/>
      <c r="BA815" s="19"/>
      <c r="BB815" s="19"/>
      <c r="BC815" s="19"/>
      <c r="BD815" s="19"/>
      <c r="BE815" s="19"/>
      <c r="BF815" s="19"/>
      <c r="BG815" s="19"/>
      <c r="BH815" s="19"/>
      <c r="BI815" s="19"/>
      <c r="BJ815"/>
      <c r="BK815"/>
      <c r="BL815"/>
      <c r="BM815"/>
      <c r="BN815"/>
      <c r="BO815"/>
      <c r="BP815"/>
      <c r="BQ815"/>
      <c r="BR815"/>
      <c r="BS815"/>
      <c r="BT815"/>
      <c r="BU815"/>
      <c r="BV815"/>
      <c r="BW815"/>
      <c r="BX815"/>
      <c r="BY815"/>
      <c r="BZ815"/>
      <c r="CA815"/>
    </row>
    <row r="816" spans="1:79" x14ac:dyDescent="0.2">
      <c r="A816" s="34" t="s">
        <v>379</v>
      </c>
      <c r="B816" s="34" t="s">
        <v>252</v>
      </c>
      <c r="C816" s="141" t="s">
        <v>366</v>
      </c>
      <c r="D816" s="22" t="s">
        <v>2056</v>
      </c>
      <c r="E816" s="23">
        <v>36663</v>
      </c>
      <c r="F816" s="24" t="s">
        <v>90</v>
      </c>
      <c r="G816" s="22" t="s">
        <v>89</v>
      </c>
      <c r="H816" s="34" t="s">
        <v>379</v>
      </c>
      <c r="I816" s="34" t="s">
        <v>250</v>
      </c>
      <c r="J816" s="18" t="s">
        <v>617</v>
      </c>
      <c r="K816" s="26" t="s">
        <v>379</v>
      </c>
      <c r="L816" s="26" t="s">
        <v>366</v>
      </c>
      <c r="M816" s="34" t="s">
        <v>379</v>
      </c>
      <c r="N816" s="34" t="s">
        <v>252</v>
      </c>
      <c r="O816" s="34" t="s">
        <v>823</v>
      </c>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row>
    <row r="817" spans="1:79" x14ac:dyDescent="0.2">
      <c r="A817" s="33" t="s">
        <v>379</v>
      </c>
      <c r="B817" s="33" t="s">
        <v>275</v>
      </c>
      <c r="C817" s="141" t="s">
        <v>341</v>
      </c>
      <c r="D817" t="s">
        <v>2055</v>
      </c>
      <c r="E817" s="40">
        <v>35870</v>
      </c>
      <c r="F817" t="s">
        <v>698</v>
      </c>
      <c r="G817" t="s">
        <v>441</v>
      </c>
      <c r="H817" s="33" t="s">
        <v>340</v>
      </c>
      <c r="I817" s="33" t="s">
        <v>612</v>
      </c>
      <c r="J817" s="18" t="s">
        <v>809</v>
      </c>
      <c r="K817" t="str">
        <f>IF(ISBLANK(VLOOKUP(TRIM(D817),ALL_SOMIFA!$A$1:$V$2721,8,FALSE)),"",IF(ISERROR(VLOOKUP(TRIM(D817),ALL_SOMIFA!$A$1:$V$2721,8,FALSE))," ",VLOOKUP(TRIM(D817),ALL_SOMIFA!$A$1:$V$2721,8,FALSE)))</f>
        <v xml:space="preserve"> </v>
      </c>
      <c r="L817" t="str">
        <f>IF(ISBLANK(VLOOKUP(TRIM(D817),ALL_SOMIFA!$A$1:$V$2721,9,FALSE)),"",IF(ISERROR(VLOOKUP(TRIM(D817),ALL_SOMIFA!$A$1:$V$2721,9,FALSE))," ",VLOOKUP(TRIM(D817),ALL_SOMIFA!$A$1:$V$2721,9,FALSE)))</f>
        <v xml:space="preserve"> </v>
      </c>
      <c r="M817" s="33" t="str">
        <f>IF(ISBLANK(VLOOKUP(TRIM(D817),ALL_SOMIFA!$A$1:$V$2721,10,FALSE)),"",IF(ISERROR(VLOOKUP(TRIM(D817),ALL_SOMIFA!$A$1:$V$2721,10,FALSE))," ",VLOOKUP(TRIM(D817),ALL_SOMIFA!$A$1:$V$2721,10,FALSE)))</f>
        <v xml:space="preserve"> </v>
      </c>
      <c r="N817" s="33" t="str">
        <f>IF(ISBLANK(VLOOKUP(TRIM(D817),ALL_SOMIFA!$A$1:$V$2721,11,FALSE)),"",IF(ISERROR(VLOOKUP(TRIM(D817),ALL_SOMIFA!$A$1:$V$2721,11,FALSE))," ",VLOOKUP(TRIM(D817),ALL_SOMIFA!$A$1:$V$2721,11,FALSE)))</f>
        <v xml:space="preserve"> </v>
      </c>
      <c r="O817" s="33" t="str">
        <f>IF(ISBLANK(VLOOKUP(TRIM(D817),ALL_SOMIFA!$A$1:$V$2721,12,FALSE)),"",IF(ISERROR(VLOOKUP(TRIM(D817),ALL_SOMIFA!$A$1:$V$2721,12,FALSE))," ",VLOOKUP(TRIM(D817),ALL_SOMIFA!$A$1:$V$2721,12,FALSE)))</f>
        <v xml:space="preserve"> </v>
      </c>
      <c r="P817" t="str">
        <f>IF(ISBLANK(VLOOKUP(TRIM(D817),ALL_SOMIFA!$A$1:$V$2721,13,FALSE)),"",IF(ISERROR(VLOOKUP(TRIM(D817),ALL_SOMIFA!$A$1:$V$2721,13,FALSE))," ",VLOOKUP(TRIM(D817),ALL_SOMIFA!$A$1:$V$2721,13,FALSE)))</f>
        <v xml:space="preserve"> </v>
      </c>
      <c r="Q817" t="str">
        <f>IF(ISBLANK(VLOOKUP(TRIM(D817),ALL_SOMIFA!$A$1:$V$2721,14,FALSE)),"",IF(ISERROR(VLOOKUP(TRIM(D817),ALL_SOMIFA!$A$1:$V$2721,14,FALSE))," ",VLOOKUP(TRIM(D817),ALL_SOMIFA!$A$1:$V$2721,14,FALSE)))</f>
        <v xml:space="preserve"> </v>
      </c>
      <c r="R817" t="str">
        <f>IF(ISBLANK(VLOOKUP(TRIM(D817),ALL_SOMIFA!$A$1:$V$2721,15,FALSE)),"",IF(ISERROR(VLOOKUP(TRIM(D817),ALL_SOMIFA!$A$1:$V$2721,15,FALSE))," ",VLOOKUP(TRIM(D817),ALL_SOMIFA!$A$1:$V$2721,15,FALSE)))</f>
        <v xml:space="preserve"> </v>
      </c>
      <c r="S817" t="str">
        <f>IF(ISBLANK(VLOOKUP(TRIM(D817),ALL_SOMIFA!$A$1:$V$2721,16,FALSE)),"",IF(ISERROR(VLOOKUP(TRIM(D817),ALL_SOMIFA!$A$1:$V$2721,16,FALSE))," ",VLOOKUP(TRIM(D817),ALL_SOMIFA!$A$1:$V$2721,16,FALSE)))</f>
        <v xml:space="preserve"> </v>
      </c>
      <c r="T817" t="str">
        <f>IF(ISBLANK(VLOOKUP(TRIM(D817),ALL_SOMIFA!$A$1:$V$2721,17,FALSE)),"",IF(ISERROR(VLOOKUP(TRIM(D817),ALL_SOMIFA!$A$1:$V$2721,17,FALSE))," ",VLOOKUP(TRIM(D817),ALL_SOMIFA!$A$1:$V$2721,17,FALSE)))</f>
        <v xml:space="preserve"> </v>
      </c>
      <c r="U817" t="str">
        <f>IF(ISBLANK(VLOOKUP(TRIM(D817),ALL_SOMIFA!$A$1:$V$2721,18,FALSE)),"",IF(ISERROR(VLOOKUP(TRIM(D817),ALL_SOMIFA!$A$1:$V$2721,18,FALSE))," ",VLOOKUP(TRIM(D817),ALL_SOMIFA!$A$1:$V$2721,18,FALSE)))</f>
        <v xml:space="preserve"> </v>
      </c>
      <c r="V817" t="str">
        <f>IF(ISBLANK(VLOOKUP(TRIM(D817),ALL_SOMIFA!$A$1:$V$2721,19,FALSE)),"",IF(ISERROR(VLOOKUP(TRIM(D817),ALL_SOMIFA!$A$1:$V$2721,19,FALSE))," ",VLOOKUP(TRIM(D817),ALL_SOMIFA!$A$1:$V$2721,19,FALSE)))</f>
        <v xml:space="preserve"> </v>
      </c>
      <c r="W817" t="str">
        <f>IF(ISBLANK(VLOOKUP(TRIM(D817),ALL_SOMIFA!$A$1:$V$2721,20,FALSE)),"",IF(ISERROR(VLOOKUP(TRIM(D817),ALL_SOMIFA!$A$1:$V$2721,20,FALSE))," ",VLOOKUP(TRIM(D817),ALL_SOMIFA!$A$1:$V$2721,20,FALSE)))</f>
        <v xml:space="preserve"> </v>
      </c>
      <c r="X817" t="str">
        <f>IF(ISBLANK(VLOOKUP(TRIM(D817),ALL_SOMIFA!$A$1:$V$2721,21,FALSE)),"",IF(ISERROR(VLOOKUP(TRIM(D817),ALL_SOMIFA!$A$1:$V$2721,21,FALSE))," ",VLOOKUP(TRIM(D817),ALL_SOMIFA!$A$1:$V$2721,21,FALSE)))</f>
        <v xml:space="preserve"> </v>
      </c>
      <c r="Y817" t="str">
        <f>IF(ISBLANK(VLOOKUP(TRIM(D817),ALL_SOMIFA!$A$1:$V$2721,22,FALSE)),"",IF(ISERROR(VLOOKUP(TRIM(D817),ALL_SOMIFA!$A$1:$V$2721,22,FALSE))," ",VLOOKUP(TRIM(D817),ALL_SOMIFA!$A$1:$V$2721,22,FALSE)))</f>
        <v xml:space="preserve"> </v>
      </c>
    </row>
    <row r="818" spans="1:79" ht="12.75" customHeight="1" x14ac:dyDescent="0.2">
      <c r="A818" s="33"/>
      <c r="B818" s="33"/>
      <c r="C818" s="141"/>
      <c r="D818" t="s">
        <v>2050</v>
      </c>
      <c r="E818" s="40">
        <v>34065</v>
      </c>
      <c r="F818" t="s">
        <v>551</v>
      </c>
      <c r="H818" s="33" t="s">
        <v>332</v>
      </c>
      <c r="I818" s="33" t="s">
        <v>220</v>
      </c>
      <c r="J818" s="18" t="s">
        <v>1798</v>
      </c>
      <c r="K818" t="str">
        <f>IF(ISBLANK(VLOOKUP(TRIM(D818),ALL_SOMIFA!$A$1:$V$2721,8,FALSE)),"",IF(ISERROR(VLOOKUP(TRIM(D818),ALL_SOMIFA!$A$1:$V$2721,8,FALSE))," ",VLOOKUP(TRIM(D818),ALL_SOMIFA!$A$1:$V$2721,8,FALSE)))</f>
        <v xml:space="preserve"> </v>
      </c>
      <c r="L818" t="str">
        <f>IF(ISBLANK(VLOOKUP(TRIM(D818),ALL_SOMIFA!$A$1:$V$2721,9,FALSE)),"",IF(ISERROR(VLOOKUP(TRIM(D818),ALL_SOMIFA!$A$1:$V$2721,9,FALSE))," ",VLOOKUP(TRIM(D818),ALL_SOMIFA!$A$1:$V$2721,9,FALSE)))</f>
        <v xml:space="preserve"> </v>
      </c>
      <c r="M818" s="33" t="str">
        <f>IF(ISBLANK(VLOOKUP(TRIM(D818),ALL_SOMIFA!$A$1:$V$2721,10,FALSE)),"",IF(ISERROR(VLOOKUP(TRIM(D818),ALL_SOMIFA!$A$1:$V$2721,10,FALSE))," ",VLOOKUP(TRIM(D818),ALL_SOMIFA!$A$1:$V$2721,10,FALSE)))</f>
        <v xml:space="preserve"> </v>
      </c>
      <c r="N818" s="33" t="str">
        <f>IF(ISBLANK(VLOOKUP(TRIM(D818),ALL_SOMIFA!$A$1:$V$2721,11,FALSE)),"",IF(ISERROR(VLOOKUP(TRIM(D818),ALL_SOMIFA!$A$1:$V$2721,11,FALSE))," ",VLOOKUP(TRIM(D818),ALL_SOMIFA!$A$1:$V$2721,11,FALSE)))</f>
        <v xml:space="preserve"> </v>
      </c>
      <c r="O818" s="33" t="str">
        <f>IF(ISBLANK(VLOOKUP(TRIM(D818),ALL_SOMIFA!$A$1:$V$2721,12,FALSE)),"",IF(ISERROR(VLOOKUP(TRIM(D818),ALL_SOMIFA!$A$1:$V$2721,12,FALSE))," ",VLOOKUP(TRIM(D818),ALL_SOMIFA!$A$1:$V$2721,12,FALSE)))</f>
        <v xml:space="preserve"> </v>
      </c>
      <c r="P818" t="str">
        <f>IF(ISBLANK(VLOOKUP(TRIM(D818),ALL_SOMIFA!$A$1:$V$2721,13,FALSE)),"",IF(ISERROR(VLOOKUP(TRIM(D818),ALL_SOMIFA!$A$1:$V$2721,13,FALSE))," ",VLOOKUP(TRIM(D818),ALL_SOMIFA!$A$1:$V$2721,13,FALSE)))</f>
        <v xml:space="preserve"> </v>
      </c>
      <c r="Q818" t="str">
        <f>IF(ISBLANK(VLOOKUP(TRIM(D818),ALL_SOMIFA!$A$1:$V$2721,14,FALSE)),"",IF(ISERROR(VLOOKUP(TRIM(D818),ALL_SOMIFA!$A$1:$V$2721,14,FALSE))," ",VLOOKUP(TRIM(D818),ALL_SOMIFA!$A$1:$V$2721,14,FALSE)))</f>
        <v xml:space="preserve"> </v>
      </c>
      <c r="R818" t="str">
        <f>IF(ISBLANK(VLOOKUP(TRIM(D818),ALL_SOMIFA!$A$1:$V$2721,15,FALSE)),"",IF(ISERROR(VLOOKUP(TRIM(D818),ALL_SOMIFA!$A$1:$V$2721,15,FALSE))," ",VLOOKUP(TRIM(D818),ALL_SOMIFA!$A$1:$V$2721,15,FALSE)))</f>
        <v xml:space="preserve"> </v>
      </c>
      <c r="S818" t="str">
        <f>IF(ISBLANK(VLOOKUP(TRIM(D818),ALL_SOMIFA!$A$1:$V$2721,16,FALSE)),"",IF(ISERROR(VLOOKUP(TRIM(D818),ALL_SOMIFA!$A$1:$V$2721,16,FALSE))," ",VLOOKUP(TRIM(D818),ALL_SOMIFA!$A$1:$V$2721,16,FALSE)))</f>
        <v xml:space="preserve"> </v>
      </c>
      <c r="T818" t="str">
        <f>IF(ISBLANK(VLOOKUP(TRIM(D818),ALL_SOMIFA!$A$1:$V$2721,17,FALSE)),"",IF(ISERROR(VLOOKUP(TRIM(D818),ALL_SOMIFA!$A$1:$V$2721,17,FALSE))," ",VLOOKUP(TRIM(D818),ALL_SOMIFA!$A$1:$V$2721,17,FALSE)))</f>
        <v xml:space="preserve"> </v>
      </c>
      <c r="U818" t="str">
        <f>IF(ISBLANK(VLOOKUP(TRIM(D818),ALL_SOMIFA!$A$1:$V$2721,18,FALSE)),"",IF(ISERROR(VLOOKUP(TRIM(D818),ALL_SOMIFA!$A$1:$V$2721,18,FALSE))," ",VLOOKUP(TRIM(D818),ALL_SOMIFA!$A$1:$V$2721,18,FALSE)))</f>
        <v xml:space="preserve"> </v>
      </c>
      <c r="V818" t="str">
        <f>IF(ISBLANK(VLOOKUP(TRIM(D818),ALL_SOMIFA!$A$1:$V$2721,19,FALSE)),"",IF(ISERROR(VLOOKUP(TRIM(D818),ALL_SOMIFA!$A$1:$V$2721,19,FALSE))," ",VLOOKUP(TRIM(D818),ALL_SOMIFA!$A$1:$V$2721,19,FALSE)))</f>
        <v xml:space="preserve"> </v>
      </c>
      <c r="W818" t="str">
        <f>IF(ISBLANK(VLOOKUP(TRIM(D818),ALL_SOMIFA!$A$1:$V$2721,20,FALSE)),"",IF(ISERROR(VLOOKUP(TRIM(D818),ALL_SOMIFA!$A$1:$V$2721,20,FALSE))," ",VLOOKUP(TRIM(D818),ALL_SOMIFA!$A$1:$V$2721,20,FALSE)))</f>
        <v xml:space="preserve"> </v>
      </c>
      <c r="X818" t="str">
        <f>IF(ISBLANK(VLOOKUP(TRIM(D818),ALL_SOMIFA!$A$1:$V$2721,21,FALSE)),"",IF(ISERROR(VLOOKUP(TRIM(D818),ALL_SOMIFA!$A$1:$V$2721,21,FALSE))," ",VLOOKUP(TRIM(D818),ALL_SOMIFA!$A$1:$V$2721,21,FALSE)))</f>
        <v xml:space="preserve"> </v>
      </c>
      <c r="Y818" t="str">
        <f>IF(ISBLANK(VLOOKUP(TRIM(D818),ALL_SOMIFA!$A$1:$V$2721,22,FALSE)),"",IF(ISERROR(VLOOKUP(TRIM(D818),ALL_SOMIFA!$A$1:$V$2721,22,FALSE))," ",VLOOKUP(TRIM(D818),ALL_SOMIFA!$A$1:$V$2721,22,FALSE)))</f>
        <v xml:space="preserve"> </v>
      </c>
    </row>
    <row r="819" spans="1:79" ht="12.75" customHeight="1" x14ac:dyDescent="0.2">
      <c r="A819" s="18"/>
      <c r="B819" s="18"/>
      <c r="C819" s="141"/>
      <c r="D819" s="22" t="s">
        <v>2057</v>
      </c>
      <c r="E819" s="23">
        <v>36390</v>
      </c>
      <c r="F819" s="24" t="s">
        <v>191</v>
      </c>
      <c r="G819" s="22" t="s">
        <v>99</v>
      </c>
      <c r="H819" s="18" t="s">
        <v>340</v>
      </c>
      <c r="I819" s="18" t="s">
        <v>101</v>
      </c>
      <c r="J819" s="18" t="s">
        <v>341</v>
      </c>
      <c r="K819" s="26" t="s">
        <v>367</v>
      </c>
      <c r="L819" s="26" t="s">
        <v>341</v>
      </c>
      <c r="M819" s="18" t="s">
        <v>367</v>
      </c>
      <c r="N819" s="18" t="s">
        <v>227</v>
      </c>
      <c r="O819" s="18" t="s">
        <v>382</v>
      </c>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row>
    <row r="820" spans="1:79" x14ac:dyDescent="0.2">
      <c r="A820" s="18"/>
      <c r="B820" s="18"/>
      <c r="C820" s="141"/>
      <c r="D820" s="19"/>
      <c r="E820" s="20"/>
      <c r="F820" s="19"/>
      <c r="G820" s="19"/>
      <c r="H820" s="18"/>
      <c r="I820" s="18"/>
      <c r="J820" s="18"/>
      <c r="K820"/>
      <c r="L820"/>
      <c r="M820" s="18"/>
      <c r="N820" s="18"/>
      <c r="O820" s="18"/>
      <c r="P820" s="19"/>
      <c r="Q820" s="19"/>
      <c r="R820" s="19"/>
      <c r="S820" s="19"/>
      <c r="T820" s="19"/>
      <c r="U820" s="19"/>
      <c r="V820" s="19"/>
      <c r="W820" s="19"/>
      <c r="X820" s="19"/>
      <c r="Y820" s="19"/>
      <c r="Z820" s="19"/>
      <c r="AA820" s="19"/>
      <c r="AB820" s="19"/>
      <c r="AC820" s="19"/>
      <c r="AD820" s="19"/>
      <c r="AE820" s="19"/>
      <c r="AF820" s="19"/>
      <c r="AG820" s="19"/>
      <c r="AH820" s="19"/>
      <c r="AI820" s="19"/>
      <c r="AJ820" s="19"/>
      <c r="AK820" s="19"/>
      <c r="AL820" s="19"/>
      <c r="AM820" s="19"/>
      <c r="AN820" s="19"/>
      <c r="AO820" s="19"/>
      <c r="AP820" s="19"/>
      <c r="AQ820" s="19"/>
      <c r="AR820" s="19"/>
      <c r="AS820" s="19"/>
      <c r="AT820" s="19"/>
      <c r="AU820" s="19"/>
      <c r="AV820" s="19"/>
      <c r="AW820" s="19"/>
      <c r="AX820" s="19"/>
      <c r="AY820" s="19"/>
      <c r="AZ820" s="19"/>
      <c r="BA820" s="19"/>
      <c r="BB820" s="19"/>
      <c r="BC820" s="19"/>
      <c r="BD820" s="19"/>
      <c r="BE820" s="19"/>
      <c r="BF820" s="19"/>
      <c r="BG820" s="19"/>
      <c r="BH820" s="19"/>
      <c r="BI820" s="19"/>
    </row>
    <row r="821" spans="1:79" s="25" customFormat="1" x14ac:dyDescent="0.2">
      <c r="A821" s="18" t="s">
        <v>402</v>
      </c>
      <c r="B821" s="18" t="s">
        <v>306</v>
      </c>
      <c r="C821" s="141" t="s">
        <v>393</v>
      </c>
      <c r="D821" s="26" t="s">
        <v>2074</v>
      </c>
      <c r="E821" s="27">
        <v>35702</v>
      </c>
      <c r="F821" s="26" t="s">
        <v>473</v>
      </c>
      <c r="G821" s="26" t="s">
        <v>554</v>
      </c>
      <c r="H821" s="18" t="s">
        <v>402</v>
      </c>
      <c r="I821" s="18" t="s">
        <v>250</v>
      </c>
      <c r="J821" s="18" t="s">
        <v>164</v>
      </c>
      <c r="K821" s="26" t="s">
        <v>397</v>
      </c>
      <c r="L821" s="26" t="s">
        <v>141</v>
      </c>
      <c r="M821" s="18" t="s">
        <v>397</v>
      </c>
      <c r="N821" s="18" t="s">
        <v>252</v>
      </c>
      <c r="O821" s="18" t="s">
        <v>412</v>
      </c>
      <c r="P821" s="26" t="s">
        <v>412</v>
      </c>
      <c r="Q821" s="27"/>
      <c r="R821" s="27"/>
      <c r="S821" s="27"/>
      <c r="T821" s="27"/>
      <c r="U821" s="29"/>
      <c r="BJ821"/>
      <c r="BK821"/>
      <c r="BL821"/>
      <c r="BM821"/>
      <c r="BN821"/>
      <c r="BO821"/>
      <c r="BP821"/>
      <c r="BQ821"/>
      <c r="BR821"/>
      <c r="BS821"/>
      <c r="BT821"/>
      <c r="BU821"/>
      <c r="BV821"/>
      <c r="BW821"/>
      <c r="BX821"/>
      <c r="BY821"/>
      <c r="BZ821"/>
      <c r="CA821"/>
    </row>
    <row r="822" spans="1:79" x14ac:dyDescent="0.2">
      <c r="A822" s="34" t="s">
        <v>384</v>
      </c>
      <c r="B822" s="34" t="s">
        <v>123</v>
      </c>
      <c r="C822" s="141" t="s">
        <v>389</v>
      </c>
      <c r="D822" s="19" t="s">
        <v>2062</v>
      </c>
      <c r="E822" s="20">
        <v>35887</v>
      </c>
      <c r="F822" s="26" t="s">
        <v>150</v>
      </c>
      <c r="G822" s="30" t="s">
        <v>1239</v>
      </c>
      <c r="H822" s="34" t="s">
        <v>409</v>
      </c>
      <c r="I822" s="34" t="s">
        <v>154</v>
      </c>
      <c r="J822" s="18" t="s">
        <v>622</v>
      </c>
      <c r="K822" s="26" t="s">
        <v>384</v>
      </c>
      <c r="L822" s="26" t="s">
        <v>433</v>
      </c>
      <c r="M822" s="34" t="s">
        <v>189</v>
      </c>
      <c r="N822" s="34"/>
      <c r="O822" s="34"/>
      <c r="P822" s="19" t="s">
        <v>389</v>
      </c>
      <c r="Q822" s="19" t="s">
        <v>397</v>
      </c>
      <c r="R822" s="19" t="s">
        <v>261</v>
      </c>
      <c r="S822" s="30" t="s">
        <v>412</v>
      </c>
      <c r="T822" s="19"/>
      <c r="U822" s="19"/>
      <c r="V822" s="30"/>
      <c r="W822" s="19"/>
      <c r="X822" s="19"/>
      <c r="Y822" s="30"/>
      <c r="Z822" s="19"/>
      <c r="AA822" s="19"/>
      <c r="AB822" s="30"/>
      <c r="AC822" s="19"/>
      <c r="AD822" s="19"/>
      <c r="AE822" s="19"/>
      <c r="AF822" s="19"/>
      <c r="AG822" s="19"/>
      <c r="AH822" s="19"/>
      <c r="AI822" s="19"/>
      <c r="AJ822" s="19"/>
      <c r="AK822" s="19"/>
      <c r="AL822" s="19"/>
      <c r="AM822" s="19"/>
      <c r="AN822" s="19"/>
      <c r="AO822" s="19"/>
      <c r="AP822" s="19"/>
      <c r="AQ822" s="19"/>
      <c r="AR822" s="19"/>
      <c r="AS822" s="19"/>
      <c r="AT822" s="19"/>
      <c r="AU822" s="19"/>
      <c r="AV822" s="19"/>
      <c r="AW822" s="19"/>
      <c r="AX822" s="19"/>
      <c r="AY822" s="19"/>
      <c r="AZ822" s="19"/>
      <c r="BA822" s="19"/>
      <c r="BB822" s="19"/>
      <c r="BC822" s="19"/>
      <c r="BD822" s="19"/>
      <c r="BE822" s="19"/>
      <c r="BF822" s="19"/>
      <c r="BG822" s="19"/>
      <c r="BH822" s="19"/>
      <c r="BI822" s="19"/>
      <c r="BJ822" s="25"/>
      <c r="BK822" s="25"/>
      <c r="BL822" s="25"/>
      <c r="BM822" s="25"/>
      <c r="BN822" s="25"/>
      <c r="BO822" s="25"/>
      <c r="BP822" s="25"/>
      <c r="BQ822" s="25"/>
      <c r="BR822" s="25"/>
      <c r="BS822" s="25"/>
      <c r="BT822" s="25"/>
      <c r="BU822" s="25"/>
      <c r="BV822" s="25"/>
      <c r="BW822" s="25"/>
      <c r="BX822" s="25"/>
      <c r="BY822" s="25"/>
      <c r="BZ822" s="25"/>
      <c r="CA822" s="25"/>
    </row>
    <row r="823" spans="1:79" x14ac:dyDescent="0.2">
      <c r="A823" s="18" t="s">
        <v>384</v>
      </c>
      <c r="B823" s="18" t="s">
        <v>242</v>
      </c>
      <c r="C823" s="141" t="s">
        <v>406</v>
      </c>
      <c r="D823" s="26" t="s">
        <v>2066</v>
      </c>
      <c r="E823" s="27">
        <v>36190</v>
      </c>
      <c r="F823" s="26" t="s">
        <v>473</v>
      </c>
      <c r="G823" s="26" t="s">
        <v>553</v>
      </c>
      <c r="H823" s="18" t="s">
        <v>2067</v>
      </c>
      <c r="I823" s="18" t="s">
        <v>246</v>
      </c>
      <c r="J823" s="18" t="s">
        <v>2068</v>
      </c>
      <c r="K823" s="26" t="s">
        <v>421</v>
      </c>
      <c r="L823" s="26" t="s">
        <v>412</v>
      </c>
      <c r="M823" s="18" t="s">
        <v>189</v>
      </c>
      <c r="N823" s="18"/>
      <c r="O823" s="18"/>
      <c r="P823" s="26" t="s">
        <v>141</v>
      </c>
      <c r="Q823" s="27"/>
      <c r="R823" s="27"/>
      <c r="S823" s="27"/>
      <c r="T823" s="27"/>
      <c r="U823" s="29"/>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row>
    <row r="824" spans="1:79" x14ac:dyDescent="0.2">
      <c r="A824" s="31" t="s">
        <v>397</v>
      </c>
      <c r="B824" s="32" t="s">
        <v>232</v>
      </c>
      <c r="C824" s="142" t="s">
        <v>406</v>
      </c>
      <c r="D824" s="106" t="s">
        <v>2075</v>
      </c>
      <c r="E824" s="27">
        <v>36070</v>
      </c>
      <c r="F824" s="28" t="s">
        <v>416</v>
      </c>
      <c r="G824" s="28" t="s">
        <v>188</v>
      </c>
      <c r="H824" s="31" t="s">
        <v>397</v>
      </c>
      <c r="I824" s="32" t="s">
        <v>232</v>
      </c>
      <c r="J824" s="18" t="s">
        <v>398</v>
      </c>
      <c r="K824" s="26" t="s">
        <v>189</v>
      </c>
      <c r="L824" s="26" t="s">
        <v>398</v>
      </c>
      <c r="M824" s="33"/>
      <c r="N824" s="33"/>
      <c r="O824" s="33"/>
    </row>
    <row r="825" spans="1:79" x14ac:dyDescent="0.2">
      <c r="A825" s="18" t="s">
        <v>386</v>
      </c>
      <c r="B825" s="18" t="s">
        <v>432</v>
      </c>
      <c r="C825" s="141" t="s">
        <v>141</v>
      </c>
      <c r="D825" s="22" t="s">
        <v>2064</v>
      </c>
      <c r="E825" s="23">
        <v>36283</v>
      </c>
      <c r="F825" s="24" t="s">
        <v>99</v>
      </c>
      <c r="G825" s="22" t="s">
        <v>338</v>
      </c>
      <c r="H825" s="18" t="s">
        <v>402</v>
      </c>
      <c r="I825" s="18" t="s">
        <v>429</v>
      </c>
      <c r="J825" s="18" t="s">
        <v>393</v>
      </c>
      <c r="K825" s="26" t="s">
        <v>402</v>
      </c>
      <c r="L825" s="26" t="s">
        <v>412</v>
      </c>
      <c r="M825" s="18" t="s">
        <v>397</v>
      </c>
      <c r="N825" s="18" t="s">
        <v>432</v>
      </c>
      <c r="O825" s="18" t="s">
        <v>398</v>
      </c>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row>
    <row r="826" spans="1:79" ht="12.75" customHeight="1" x14ac:dyDescent="0.2">
      <c r="A826" s="18" t="s">
        <v>384</v>
      </c>
      <c r="B826" s="18" t="s">
        <v>195</v>
      </c>
      <c r="C826" s="141" t="s">
        <v>2070</v>
      </c>
      <c r="D826" s="19" t="s">
        <v>2071</v>
      </c>
      <c r="E826" s="20">
        <v>35157</v>
      </c>
      <c r="F826" s="19" t="s">
        <v>2072</v>
      </c>
      <c r="G826" s="19" t="s">
        <v>966</v>
      </c>
      <c r="H826" s="18" t="s">
        <v>384</v>
      </c>
      <c r="I826" s="18" t="s">
        <v>200</v>
      </c>
      <c r="J826" s="18" t="s">
        <v>388</v>
      </c>
      <c r="K826" s="26" t="s">
        <v>397</v>
      </c>
      <c r="L826" s="26" t="s">
        <v>831</v>
      </c>
      <c r="M826" s="18" t="s">
        <v>421</v>
      </c>
      <c r="N826" s="18" t="s">
        <v>195</v>
      </c>
      <c r="O826" s="18" t="s">
        <v>389</v>
      </c>
      <c r="P826" s="19" t="s">
        <v>406</v>
      </c>
      <c r="Q826" s="19" t="s">
        <v>189</v>
      </c>
      <c r="R826" s="19"/>
      <c r="S826" s="19"/>
      <c r="T826" s="19" t="s">
        <v>384</v>
      </c>
      <c r="U826" s="19" t="s">
        <v>192</v>
      </c>
      <c r="V826" s="19" t="s">
        <v>389</v>
      </c>
      <c r="W826" s="19" t="s">
        <v>384</v>
      </c>
      <c r="X826" s="19" t="s">
        <v>192</v>
      </c>
      <c r="Y826" s="19" t="s">
        <v>629</v>
      </c>
      <c r="Z826" s="19">
        <v>0</v>
      </c>
      <c r="AA826" s="19">
        <v>0</v>
      </c>
      <c r="AB826" s="19">
        <v>0</v>
      </c>
      <c r="AC826" s="19"/>
      <c r="AD826" s="19"/>
      <c r="AE826" s="19"/>
      <c r="AF826" s="19">
        <v>0</v>
      </c>
      <c r="AG826" s="19">
        <v>0</v>
      </c>
      <c r="AH826" s="19">
        <v>0</v>
      </c>
      <c r="AI826" s="19">
        <v>0</v>
      </c>
      <c r="AJ826" s="19">
        <v>0</v>
      </c>
      <c r="AK826" s="19">
        <v>0</v>
      </c>
      <c r="AL826" s="19">
        <v>0</v>
      </c>
      <c r="AM826" s="19">
        <v>0</v>
      </c>
      <c r="AN826" s="19">
        <v>0</v>
      </c>
      <c r="AO826" s="19">
        <v>0</v>
      </c>
      <c r="AP826" s="19">
        <v>0</v>
      </c>
      <c r="AQ826" s="19">
        <v>0</v>
      </c>
      <c r="AR826" s="19">
        <v>0</v>
      </c>
      <c r="AS826" s="19">
        <v>0</v>
      </c>
      <c r="AT826" s="19">
        <v>0</v>
      </c>
      <c r="AU826" s="19">
        <v>0</v>
      </c>
      <c r="AV826" s="19">
        <v>0</v>
      </c>
      <c r="AW826" s="19">
        <v>0</v>
      </c>
      <c r="AX826" s="19"/>
      <c r="AY826" s="19"/>
      <c r="AZ826" s="19"/>
      <c r="BA826" s="19"/>
      <c r="BB826" s="19"/>
      <c r="BC826" s="19"/>
      <c r="BD826" s="19"/>
      <c r="BE826" s="19"/>
      <c r="BF826" s="19"/>
      <c r="BG826" s="19"/>
      <c r="BH826" s="19"/>
      <c r="BI826" s="19"/>
      <c r="BJ826" s="25"/>
      <c r="BK826" s="25"/>
      <c r="BL826" s="25"/>
      <c r="BM826" s="25"/>
      <c r="BN826" s="25"/>
      <c r="BO826" s="25"/>
      <c r="BP826" s="25"/>
      <c r="BQ826" s="25"/>
      <c r="BR826" s="25"/>
      <c r="BS826" s="25"/>
      <c r="BT826" s="25"/>
      <c r="BU826" s="25"/>
      <c r="BV826" s="25"/>
      <c r="BW826" s="25"/>
      <c r="BX826" s="25"/>
      <c r="BY826" s="25"/>
      <c r="BZ826" s="25"/>
      <c r="CA826" s="25"/>
    </row>
    <row r="827" spans="1:79" s="25" customFormat="1" ht="12.75" customHeight="1" x14ac:dyDescent="0.2">
      <c r="A827" s="33" t="s">
        <v>421</v>
      </c>
      <c r="B827" s="33" t="s">
        <v>215</v>
      </c>
      <c r="C827" s="141" t="s">
        <v>388</v>
      </c>
      <c r="D827" t="s">
        <v>2073</v>
      </c>
      <c r="E827" s="40">
        <v>34958</v>
      </c>
      <c r="F827" t="s">
        <v>516</v>
      </c>
      <c r="G827" s="19" t="s">
        <v>621</v>
      </c>
      <c r="H827" s="33" t="s">
        <v>397</v>
      </c>
      <c r="I827" s="33" t="s">
        <v>220</v>
      </c>
      <c r="J827" s="18" t="s">
        <v>388</v>
      </c>
      <c r="K827" t="str">
        <f>IF(ISBLANK(VLOOKUP(TRIM(D827),ALL_SOMIFA!$A$1:$V$2721,8,FALSE)),"",IF(ISERROR(VLOOKUP(TRIM(D827),ALL_SOMIFA!$A$1:$V$2721,8,FALSE))," ",VLOOKUP(TRIM(D827),ALL_SOMIFA!$A$1:$V$2721,8,FALSE)))</f>
        <v xml:space="preserve"> </v>
      </c>
      <c r="L827" t="str">
        <f>IF(ISBLANK(VLOOKUP(TRIM(D827),ALL_SOMIFA!$A$1:$V$2721,9,FALSE)),"",IF(ISERROR(VLOOKUP(TRIM(D827),ALL_SOMIFA!$A$1:$V$2721,9,FALSE))," ",VLOOKUP(TRIM(D827),ALL_SOMIFA!$A$1:$V$2721,9,FALSE)))</f>
        <v xml:space="preserve"> </v>
      </c>
      <c r="M827" s="33" t="str">
        <f>IF(ISBLANK(VLOOKUP(TRIM(D827),ALL_SOMIFA!$A$1:$V$2721,10,FALSE)),"",IF(ISERROR(VLOOKUP(TRIM(D827),ALL_SOMIFA!$A$1:$V$2721,10,FALSE))," ",VLOOKUP(TRIM(D827),ALL_SOMIFA!$A$1:$V$2721,10,FALSE)))</f>
        <v xml:space="preserve"> </v>
      </c>
      <c r="N827" s="33" t="str">
        <f>IF(ISBLANK(VLOOKUP(TRIM(D827),ALL_SOMIFA!$A$1:$V$2721,11,FALSE)),"",IF(ISERROR(VLOOKUP(TRIM(D827),ALL_SOMIFA!$A$1:$V$2721,11,FALSE))," ",VLOOKUP(TRIM(D827),ALL_SOMIFA!$A$1:$V$2721,11,FALSE)))</f>
        <v xml:space="preserve"> </v>
      </c>
      <c r="O827" s="33" t="str">
        <f>IF(ISBLANK(VLOOKUP(TRIM(D827),ALL_SOMIFA!$A$1:$V$2721,12,FALSE)),"",IF(ISERROR(VLOOKUP(TRIM(D827),ALL_SOMIFA!$A$1:$V$2721,12,FALSE))," ",VLOOKUP(TRIM(D827),ALL_SOMIFA!$A$1:$V$2721,12,FALSE)))</f>
        <v xml:space="preserve"> </v>
      </c>
      <c r="P827" t="str">
        <f>IF(ISBLANK(VLOOKUP(TRIM(D827),ALL_SOMIFA!$A$1:$V$2721,13,FALSE)),"",IF(ISERROR(VLOOKUP(TRIM(D827),ALL_SOMIFA!$A$1:$V$2721,13,FALSE))," ",VLOOKUP(TRIM(D827),ALL_SOMIFA!$A$1:$V$2721,13,FALSE)))</f>
        <v xml:space="preserve"> </v>
      </c>
      <c r="Q827" t="str">
        <f>IF(ISBLANK(VLOOKUP(TRIM(D827),ALL_SOMIFA!$A$1:$V$2721,14,FALSE)),"",IF(ISERROR(VLOOKUP(TRIM(D827),ALL_SOMIFA!$A$1:$V$2721,14,FALSE))," ",VLOOKUP(TRIM(D827),ALL_SOMIFA!$A$1:$V$2721,14,FALSE)))</f>
        <v xml:space="preserve"> </v>
      </c>
      <c r="R827" t="str">
        <f>IF(ISBLANK(VLOOKUP(TRIM(D827),ALL_SOMIFA!$A$1:$V$2721,15,FALSE)),"",IF(ISERROR(VLOOKUP(TRIM(D827),ALL_SOMIFA!$A$1:$V$2721,15,FALSE))," ",VLOOKUP(TRIM(D827),ALL_SOMIFA!$A$1:$V$2721,15,FALSE)))</f>
        <v xml:space="preserve"> </v>
      </c>
      <c r="S827" t="str">
        <f>IF(ISBLANK(VLOOKUP(TRIM(D827),ALL_SOMIFA!$A$1:$V$2721,16,FALSE)),"",IF(ISERROR(VLOOKUP(TRIM(D827),ALL_SOMIFA!$A$1:$V$2721,16,FALSE))," ",VLOOKUP(TRIM(D827),ALL_SOMIFA!$A$1:$V$2721,16,FALSE)))</f>
        <v xml:space="preserve"> </v>
      </c>
      <c r="T827" t="str">
        <f>IF(ISBLANK(VLOOKUP(TRIM(D827),ALL_SOMIFA!$A$1:$V$2721,17,FALSE)),"",IF(ISERROR(VLOOKUP(TRIM(D827),ALL_SOMIFA!$A$1:$V$2721,17,FALSE))," ",VLOOKUP(TRIM(D827),ALL_SOMIFA!$A$1:$V$2721,17,FALSE)))</f>
        <v xml:space="preserve"> </v>
      </c>
      <c r="U827" t="str">
        <f>IF(ISBLANK(VLOOKUP(TRIM(D827),ALL_SOMIFA!$A$1:$V$2721,18,FALSE)),"",IF(ISERROR(VLOOKUP(TRIM(D827),ALL_SOMIFA!$A$1:$V$2721,18,FALSE))," ",VLOOKUP(TRIM(D827),ALL_SOMIFA!$A$1:$V$2721,18,FALSE)))</f>
        <v xml:space="preserve"> </v>
      </c>
      <c r="V827" t="str">
        <f>IF(ISBLANK(VLOOKUP(TRIM(D827),ALL_SOMIFA!$A$1:$V$2721,19,FALSE)),"",IF(ISERROR(VLOOKUP(TRIM(D827),ALL_SOMIFA!$A$1:$V$2721,19,FALSE))," ",VLOOKUP(TRIM(D827),ALL_SOMIFA!$A$1:$V$2721,19,FALSE)))</f>
        <v xml:space="preserve"> </v>
      </c>
      <c r="W827" t="str">
        <f>IF(ISBLANK(VLOOKUP(TRIM(D827),ALL_SOMIFA!$A$1:$V$2721,20,FALSE)),"",IF(ISERROR(VLOOKUP(TRIM(D827),ALL_SOMIFA!$A$1:$V$2721,20,FALSE))," ",VLOOKUP(TRIM(D827),ALL_SOMIFA!$A$1:$V$2721,20,FALSE)))</f>
        <v xml:space="preserve"> </v>
      </c>
      <c r="X827" t="str">
        <f>IF(ISBLANK(VLOOKUP(TRIM(D827),ALL_SOMIFA!$A$1:$V$2721,21,FALSE)),"",IF(ISERROR(VLOOKUP(TRIM(D827),ALL_SOMIFA!$A$1:$V$2721,21,FALSE))," ",VLOOKUP(TRIM(D827),ALL_SOMIFA!$A$1:$V$2721,21,FALSE)))</f>
        <v xml:space="preserve"> </v>
      </c>
      <c r="Y827" t="str">
        <f>IF(ISBLANK(VLOOKUP(TRIM(D827),ALL_SOMIFA!$A$1:$V$2721,22,FALSE)),"",IF(ISERROR(VLOOKUP(TRIM(D827),ALL_SOMIFA!$A$1:$V$2721,22,FALSE))," ",VLOOKUP(TRIM(D827),ALL_SOMIFA!$A$1:$V$2721,22,FALSE)))</f>
        <v xml:space="preserve"> </v>
      </c>
      <c r="Z827"/>
      <c r="AA827"/>
      <c r="AB827"/>
      <c r="AC827"/>
      <c r="AD827"/>
      <c r="AE827"/>
      <c r="AF827"/>
      <c r="AG827"/>
      <c r="AH827"/>
      <c r="AI827"/>
      <c r="AJ827"/>
      <c r="AK827"/>
      <c r="AL827"/>
      <c r="AM827"/>
      <c r="AN827"/>
      <c r="AO827"/>
      <c r="AP827"/>
      <c r="AQ827"/>
      <c r="AR827"/>
      <c r="AS827"/>
      <c r="AT827"/>
      <c r="AU827"/>
      <c r="AV827"/>
      <c r="AW827"/>
      <c r="AX827"/>
      <c r="AY827"/>
      <c r="AZ827"/>
      <c r="BA827"/>
      <c r="BB827"/>
      <c r="BC827"/>
      <c r="BD827"/>
      <c r="BE827"/>
      <c r="BF827"/>
      <c r="BG827"/>
      <c r="BH827"/>
      <c r="BI827"/>
      <c r="BJ827"/>
      <c r="BK827"/>
      <c r="BL827"/>
      <c r="BM827"/>
      <c r="BN827"/>
      <c r="BO827"/>
      <c r="BP827"/>
      <c r="BQ827"/>
      <c r="BR827"/>
      <c r="BS827"/>
      <c r="BT827"/>
      <c r="BU827"/>
      <c r="BV827"/>
      <c r="BW827"/>
      <c r="BX827"/>
      <c r="BY827"/>
      <c r="BZ827"/>
      <c r="CA827"/>
    </row>
    <row r="828" spans="1:79" x14ac:dyDescent="0.2">
      <c r="A828" s="34" t="s">
        <v>397</v>
      </c>
      <c r="B828" s="34" t="s">
        <v>185</v>
      </c>
      <c r="C828" s="141" t="s">
        <v>398</v>
      </c>
      <c r="D828" s="19" t="s">
        <v>2065</v>
      </c>
      <c r="E828" s="20">
        <v>36058</v>
      </c>
      <c r="F828" s="26" t="s">
        <v>230</v>
      </c>
      <c r="G828" s="30" t="s">
        <v>230</v>
      </c>
      <c r="H828" s="34" t="s">
        <v>402</v>
      </c>
      <c r="I828" s="34" t="s">
        <v>200</v>
      </c>
      <c r="J828" s="18" t="s">
        <v>393</v>
      </c>
      <c r="K828" s="26" t="s">
        <v>397</v>
      </c>
      <c r="L828" s="26"/>
      <c r="M828" s="34" t="s">
        <v>402</v>
      </c>
      <c r="N828" s="34" t="s">
        <v>195</v>
      </c>
      <c r="O828" s="34" t="s">
        <v>167</v>
      </c>
      <c r="P828" s="19" t="s">
        <v>167</v>
      </c>
      <c r="Q828" s="19" t="s">
        <v>402</v>
      </c>
      <c r="R828" s="19" t="s">
        <v>195</v>
      </c>
      <c r="S828" s="30" t="s">
        <v>141</v>
      </c>
      <c r="T828" s="19"/>
      <c r="U828" s="19"/>
      <c r="V828" s="30"/>
      <c r="W828" s="19"/>
      <c r="X828" s="19"/>
      <c r="Y828" s="30"/>
      <c r="Z828" s="19"/>
      <c r="AA828" s="19"/>
      <c r="AB828" s="30"/>
      <c r="AC828" s="19"/>
      <c r="AD828" s="19"/>
      <c r="AE828" s="19"/>
      <c r="AF828" s="19"/>
      <c r="AG828" s="19"/>
      <c r="AH828" s="19"/>
      <c r="AI828" s="19"/>
      <c r="AJ828" s="19"/>
      <c r="AK828" s="19"/>
      <c r="AL828" s="19"/>
      <c r="AM828" s="19"/>
      <c r="AN828" s="19"/>
      <c r="AO828" s="19"/>
      <c r="AP828" s="19"/>
      <c r="AQ828" s="19"/>
      <c r="AR828" s="19"/>
      <c r="AS828" s="19"/>
      <c r="AT828" s="19"/>
      <c r="AU828" s="19"/>
      <c r="AV828" s="19"/>
      <c r="AW828" s="19"/>
      <c r="AX828" s="19"/>
      <c r="AY828" s="19"/>
      <c r="AZ828" s="19"/>
      <c r="BA828" s="19"/>
      <c r="BB828" s="19"/>
      <c r="BC828" s="19"/>
      <c r="BD828" s="19"/>
      <c r="BE828" s="19"/>
      <c r="BF828" s="19"/>
      <c r="BG828" s="19"/>
      <c r="BH828" s="19"/>
      <c r="BI828" s="19"/>
    </row>
    <row r="829" spans="1:79" x14ac:dyDescent="0.2">
      <c r="A829" s="34" t="s">
        <v>397</v>
      </c>
      <c r="B829" s="34" t="s">
        <v>306</v>
      </c>
      <c r="C829" s="141" t="s">
        <v>398</v>
      </c>
      <c r="D829" s="19" t="s">
        <v>2069</v>
      </c>
      <c r="E829" s="20">
        <v>35338</v>
      </c>
      <c r="F829" s="19" t="s">
        <v>516</v>
      </c>
      <c r="G829" s="19" t="s">
        <v>361</v>
      </c>
      <c r="H829" s="34" t="s">
        <v>399</v>
      </c>
      <c r="I829" s="34" t="s">
        <v>303</v>
      </c>
      <c r="J829" s="18" t="s">
        <v>141</v>
      </c>
      <c r="K829" s="26" t="s">
        <v>399</v>
      </c>
      <c r="L829" s="26" t="s">
        <v>141</v>
      </c>
      <c r="M829" s="34" t="s">
        <v>399</v>
      </c>
      <c r="N829" s="34" t="s">
        <v>105</v>
      </c>
      <c r="O829" s="34" t="s">
        <v>393</v>
      </c>
      <c r="P829" s="19" t="s">
        <v>398</v>
      </c>
      <c r="Q829" s="19" t="s">
        <v>397</v>
      </c>
      <c r="R829" s="19" t="s">
        <v>109</v>
      </c>
      <c r="S829" s="19" t="s">
        <v>1569</v>
      </c>
      <c r="T829" s="19" t="s">
        <v>402</v>
      </c>
      <c r="U829" s="19" t="s">
        <v>105</v>
      </c>
      <c r="V829" s="19" t="s">
        <v>164</v>
      </c>
      <c r="W829" s="19" t="s">
        <v>397</v>
      </c>
      <c r="X829" s="19" t="s">
        <v>105</v>
      </c>
      <c r="Y829" s="19" t="s">
        <v>398</v>
      </c>
      <c r="Z829" s="19">
        <v>0</v>
      </c>
      <c r="AA829" s="19">
        <v>0</v>
      </c>
      <c r="AB829" s="19">
        <v>0</v>
      </c>
      <c r="AC829" s="19"/>
      <c r="AD829" s="19"/>
      <c r="AE829" s="19"/>
      <c r="AF829" s="19">
        <v>0</v>
      </c>
      <c r="AG829" s="19">
        <v>0</v>
      </c>
      <c r="AH829" s="19">
        <v>0</v>
      </c>
      <c r="AI829" s="19">
        <v>0</v>
      </c>
      <c r="AJ829" s="19">
        <v>0</v>
      </c>
      <c r="AK829" s="19">
        <v>0</v>
      </c>
      <c r="AL829" s="19">
        <v>0</v>
      </c>
      <c r="AM829" s="19">
        <v>0</v>
      </c>
      <c r="AN829" s="19">
        <v>0</v>
      </c>
      <c r="AO829" s="19">
        <v>0</v>
      </c>
      <c r="AP829" s="19">
        <v>0</v>
      </c>
      <c r="AQ829" s="19">
        <v>0</v>
      </c>
      <c r="AR829" s="19">
        <v>0</v>
      </c>
      <c r="AS829" s="19">
        <v>0</v>
      </c>
      <c r="AT829" s="19">
        <v>0</v>
      </c>
      <c r="AU829" s="19">
        <v>0</v>
      </c>
      <c r="AV829" s="19">
        <v>0</v>
      </c>
      <c r="AW829" s="19">
        <v>0</v>
      </c>
      <c r="AX829" s="19"/>
      <c r="AY829" s="19"/>
      <c r="AZ829" s="19"/>
      <c r="BA829" s="19"/>
      <c r="BB829" s="19"/>
      <c r="BC829" s="19"/>
      <c r="BD829" s="19"/>
      <c r="BE829" s="19"/>
      <c r="BF829" s="19"/>
      <c r="BG829" s="19"/>
      <c r="BH829" s="19"/>
      <c r="BI829" s="19"/>
    </row>
    <row r="830" spans="1:79" ht="12.75" customHeight="1" x14ac:dyDescent="0.2">
      <c r="A830" s="33"/>
      <c r="B830" s="33"/>
      <c r="C830" s="141"/>
      <c r="D830" t="s">
        <v>2063</v>
      </c>
      <c r="E830" s="40">
        <v>36465</v>
      </c>
      <c r="F830" t="s">
        <v>1248</v>
      </c>
      <c r="G830" s="100" t="s">
        <v>144</v>
      </c>
      <c r="H830" s="33" t="s">
        <v>384</v>
      </c>
      <c r="I830" s="33" t="s">
        <v>250</v>
      </c>
      <c r="J830" s="18" t="s">
        <v>833</v>
      </c>
      <c r="K830" t="str">
        <f>IF(ISBLANK(VLOOKUP(TRIM(D830),ALL_SOMIFA!$A$1:$V$2721,8,FALSE)),"",IF(ISERROR(VLOOKUP(TRIM(D830),ALL_SOMIFA!$A$1:$V$2721,8,FALSE))," ",VLOOKUP(TRIM(D830),ALL_SOMIFA!$A$1:$V$2721,8,FALSE)))</f>
        <v xml:space="preserve"> </v>
      </c>
      <c r="L830" t="str">
        <f>IF(ISBLANK(VLOOKUP(TRIM(D830),ALL_SOMIFA!$A$1:$V$2721,9,FALSE)),"",IF(ISERROR(VLOOKUP(TRIM(D830),ALL_SOMIFA!$A$1:$V$2721,9,FALSE))," ",VLOOKUP(TRIM(D830),ALL_SOMIFA!$A$1:$V$2721,9,FALSE)))</f>
        <v xml:space="preserve"> </v>
      </c>
      <c r="M830" s="33" t="str">
        <f>IF(ISBLANK(VLOOKUP(TRIM(D830),ALL_SOMIFA!$A$1:$V$2721,10,FALSE)),"",IF(ISERROR(VLOOKUP(TRIM(D830),ALL_SOMIFA!$A$1:$V$2721,10,FALSE))," ",VLOOKUP(TRIM(D830),ALL_SOMIFA!$A$1:$V$2721,10,FALSE)))</f>
        <v xml:space="preserve"> </v>
      </c>
      <c r="N830" s="33" t="str">
        <f>IF(ISBLANK(VLOOKUP(TRIM(D830),ALL_SOMIFA!$A$1:$V$2721,11,FALSE)),"",IF(ISERROR(VLOOKUP(TRIM(D830),ALL_SOMIFA!$A$1:$V$2721,11,FALSE))," ",VLOOKUP(TRIM(D830),ALL_SOMIFA!$A$1:$V$2721,11,FALSE)))</f>
        <v xml:space="preserve"> </v>
      </c>
      <c r="O830" s="33" t="str">
        <f>IF(ISBLANK(VLOOKUP(TRIM(D830),ALL_SOMIFA!$A$1:$V$2721,12,FALSE)),"",IF(ISERROR(VLOOKUP(TRIM(D830),ALL_SOMIFA!$A$1:$V$2721,12,FALSE))," ",VLOOKUP(TRIM(D830),ALL_SOMIFA!$A$1:$V$2721,12,FALSE)))</f>
        <v xml:space="preserve"> </v>
      </c>
      <c r="P830" t="str">
        <f>IF(ISBLANK(VLOOKUP(TRIM(D830),ALL_SOMIFA!$A$1:$V$2721,13,FALSE)),"",IF(ISERROR(VLOOKUP(TRIM(D830),ALL_SOMIFA!$A$1:$V$2721,13,FALSE))," ",VLOOKUP(TRIM(D830),ALL_SOMIFA!$A$1:$V$2721,13,FALSE)))</f>
        <v xml:space="preserve"> </v>
      </c>
      <c r="Q830" t="str">
        <f>IF(ISBLANK(VLOOKUP(TRIM(D830),ALL_SOMIFA!$A$1:$V$2721,14,FALSE)),"",IF(ISERROR(VLOOKUP(TRIM(D830),ALL_SOMIFA!$A$1:$V$2721,14,FALSE))," ",VLOOKUP(TRIM(D830),ALL_SOMIFA!$A$1:$V$2721,14,FALSE)))</f>
        <v xml:space="preserve"> </v>
      </c>
      <c r="R830" t="str">
        <f>IF(ISBLANK(VLOOKUP(TRIM(D830),ALL_SOMIFA!$A$1:$V$2721,15,FALSE)),"",IF(ISERROR(VLOOKUP(TRIM(D830),ALL_SOMIFA!$A$1:$V$2721,15,FALSE))," ",VLOOKUP(TRIM(D830),ALL_SOMIFA!$A$1:$V$2721,15,FALSE)))</f>
        <v xml:space="preserve"> </v>
      </c>
      <c r="S830" t="str">
        <f>IF(ISBLANK(VLOOKUP(TRIM(D830),ALL_SOMIFA!$A$1:$V$2721,16,FALSE)),"",IF(ISERROR(VLOOKUP(TRIM(D830),ALL_SOMIFA!$A$1:$V$2721,16,FALSE))," ",VLOOKUP(TRIM(D830),ALL_SOMIFA!$A$1:$V$2721,16,FALSE)))</f>
        <v xml:space="preserve"> </v>
      </c>
      <c r="T830" t="str">
        <f>IF(ISBLANK(VLOOKUP(TRIM(D830),ALL_SOMIFA!$A$1:$V$2721,17,FALSE)),"",IF(ISERROR(VLOOKUP(TRIM(D830),ALL_SOMIFA!$A$1:$V$2721,17,FALSE))," ",VLOOKUP(TRIM(D830),ALL_SOMIFA!$A$1:$V$2721,17,FALSE)))</f>
        <v xml:space="preserve"> </v>
      </c>
      <c r="U830" t="str">
        <f>IF(ISBLANK(VLOOKUP(TRIM(D830),ALL_SOMIFA!$A$1:$V$2721,18,FALSE)),"",IF(ISERROR(VLOOKUP(TRIM(D830),ALL_SOMIFA!$A$1:$V$2721,18,FALSE))," ",VLOOKUP(TRIM(D830),ALL_SOMIFA!$A$1:$V$2721,18,FALSE)))</f>
        <v xml:space="preserve"> </v>
      </c>
      <c r="V830" t="str">
        <f>IF(ISBLANK(VLOOKUP(TRIM(D830),ALL_SOMIFA!$A$1:$V$2721,19,FALSE)),"",IF(ISERROR(VLOOKUP(TRIM(D830),ALL_SOMIFA!$A$1:$V$2721,19,FALSE))," ",VLOOKUP(TRIM(D830),ALL_SOMIFA!$A$1:$V$2721,19,FALSE)))</f>
        <v xml:space="preserve"> </v>
      </c>
      <c r="W830" t="str">
        <f>IF(ISBLANK(VLOOKUP(TRIM(D830),ALL_SOMIFA!$A$1:$V$2721,20,FALSE)),"",IF(ISERROR(VLOOKUP(TRIM(D830),ALL_SOMIFA!$A$1:$V$2721,20,FALSE))," ",VLOOKUP(TRIM(D830),ALL_SOMIFA!$A$1:$V$2721,20,FALSE)))</f>
        <v xml:space="preserve"> </v>
      </c>
      <c r="X830" t="str">
        <f>IF(ISBLANK(VLOOKUP(TRIM(D830),ALL_SOMIFA!$A$1:$V$2721,21,FALSE)),"",IF(ISERROR(VLOOKUP(TRIM(D830),ALL_SOMIFA!$A$1:$V$2721,21,FALSE))," ",VLOOKUP(TRIM(D830),ALL_SOMIFA!$A$1:$V$2721,21,FALSE)))</f>
        <v xml:space="preserve"> </v>
      </c>
      <c r="Y830" t="str">
        <f>IF(ISBLANK(VLOOKUP(TRIM(D830),ALL_SOMIFA!$A$1:$V$2721,22,FALSE)),"",IF(ISERROR(VLOOKUP(TRIM(D830),ALL_SOMIFA!$A$1:$V$2721,22,FALSE))," ",VLOOKUP(TRIM(D830),ALL_SOMIFA!$A$1:$V$2721,22,FALSE)))</f>
        <v xml:space="preserve"> </v>
      </c>
    </row>
    <row r="831" spans="1:79" ht="12.75" customHeight="1" x14ac:dyDescent="0.2">
      <c r="A831" s="18"/>
      <c r="B831" s="18"/>
      <c r="C831" s="141"/>
      <c r="D831" s="19"/>
      <c r="E831" s="20"/>
      <c r="F831" s="19"/>
      <c r="G831" s="19"/>
      <c r="H831" s="18"/>
      <c r="I831" s="18"/>
      <c r="J831" s="18"/>
      <c r="K831"/>
      <c r="L831"/>
      <c r="M831" s="18"/>
      <c r="N831" s="18"/>
      <c r="O831" s="18"/>
      <c r="P831" s="19"/>
      <c r="Q831" s="19"/>
      <c r="R831" s="19"/>
      <c r="S831" s="19"/>
      <c r="T831" s="19"/>
      <c r="U831" s="19"/>
      <c r="V831" s="19"/>
      <c r="W831" s="19"/>
      <c r="X831" s="19"/>
      <c r="Y831" s="19"/>
      <c r="Z831" s="19"/>
      <c r="AA831" s="19"/>
      <c r="AB831" s="19"/>
      <c r="AC831" s="19"/>
      <c r="AD831" s="19"/>
      <c r="AE831" s="19"/>
      <c r="AF831" s="19"/>
      <c r="AG831" s="19"/>
      <c r="AH831" s="19"/>
      <c r="AI831" s="19"/>
      <c r="AJ831" s="19"/>
      <c r="AK831" s="19"/>
      <c r="AL831" s="19"/>
      <c r="AM831" s="19"/>
      <c r="AN831" s="19"/>
      <c r="AO831" s="19"/>
      <c r="AP831" s="19"/>
      <c r="AQ831" s="19"/>
      <c r="AR831" s="19"/>
      <c r="AS831" s="19"/>
      <c r="AT831" s="19"/>
      <c r="AU831" s="19"/>
      <c r="AV831" s="19"/>
      <c r="AW831" s="19"/>
      <c r="AX831" s="19"/>
      <c r="AY831" s="19"/>
      <c r="AZ831" s="19"/>
      <c r="BA831" s="19"/>
      <c r="BB831" s="19"/>
      <c r="BC831" s="19"/>
      <c r="BD831" s="19"/>
      <c r="BE831" s="19"/>
      <c r="BF831" s="19"/>
      <c r="BG831" s="19"/>
      <c r="BH831" s="19"/>
      <c r="BI831" s="19"/>
    </row>
    <row r="832" spans="1:79" s="25" customFormat="1" x14ac:dyDescent="0.2">
      <c r="A832" s="18"/>
      <c r="B832" s="18"/>
      <c r="C832" s="141"/>
      <c r="D832" s="22" t="s">
        <v>2076</v>
      </c>
      <c r="E832" s="23">
        <v>36291</v>
      </c>
      <c r="F832" s="24" t="s">
        <v>698</v>
      </c>
      <c r="G832" s="22" t="s">
        <v>89</v>
      </c>
      <c r="H832" s="18" t="s">
        <v>449</v>
      </c>
      <c r="I832" s="18" t="s">
        <v>549</v>
      </c>
      <c r="J832" s="18"/>
      <c r="K832" s="26" t="s">
        <v>445</v>
      </c>
      <c r="L832" s="26"/>
      <c r="M832" s="18" t="s">
        <v>445</v>
      </c>
      <c r="N832" s="18" t="s">
        <v>324</v>
      </c>
      <c r="O832" s="18">
        <v>0</v>
      </c>
    </row>
    <row r="833" spans="1:61" x14ac:dyDescent="0.2">
      <c r="A833" t="s">
        <v>450</v>
      </c>
      <c r="B833" t="s">
        <v>81</v>
      </c>
      <c r="C833" s="141"/>
      <c r="D833" t="s">
        <v>2077</v>
      </c>
      <c r="E833" s="40">
        <v>36448</v>
      </c>
      <c r="F833" t="s">
        <v>180</v>
      </c>
      <c r="G833" t="s">
        <v>506</v>
      </c>
      <c r="H833" t="s">
        <v>453</v>
      </c>
      <c r="I833" t="s">
        <v>84</v>
      </c>
      <c r="J833" s="18"/>
      <c r="K833" t="str">
        <f>IF(ISBLANK(VLOOKUP(TRIM(D833),ALL_SOMIFA!$A$1:$V$2721,8,FALSE)),"",IF(ISERROR(VLOOKUP(TRIM(D833),ALL_SOMIFA!$A$1:$V$2721,8,FALSE))," ",VLOOKUP(TRIM(D833),ALL_SOMIFA!$A$1:$V$2721,8,FALSE)))</f>
        <v xml:space="preserve"> </v>
      </c>
      <c r="L833" t="str">
        <f>IF(ISBLANK(VLOOKUP(TRIM(D833),ALL_SOMIFA!$A$1:$V$2721,9,FALSE)),"",IF(ISERROR(VLOOKUP(TRIM(D833),ALL_SOMIFA!$A$1:$V$2721,9,FALSE))," ",VLOOKUP(TRIM(D833),ALL_SOMIFA!$A$1:$V$2721,9,FALSE)))</f>
        <v xml:space="preserve"> </v>
      </c>
      <c r="M833" t="str">
        <f>IF(ISBLANK(VLOOKUP(TRIM(D833),ALL_SOMIFA!$A$1:$V$2721,10,FALSE)),"",IF(ISERROR(VLOOKUP(TRIM(D833),ALL_SOMIFA!$A$1:$V$2721,10,FALSE))," ",VLOOKUP(TRIM(D833),ALL_SOMIFA!$A$1:$V$2721,10,FALSE)))</f>
        <v xml:space="preserve"> </v>
      </c>
      <c r="N833" t="str">
        <f>IF(ISBLANK(VLOOKUP(TRIM(D833),ALL_SOMIFA!$A$1:$V$2721,11,FALSE)),"",IF(ISERROR(VLOOKUP(TRIM(D833),ALL_SOMIFA!$A$1:$V$2721,11,FALSE))," ",VLOOKUP(TRIM(D833),ALL_SOMIFA!$A$1:$V$2721,11,FALSE)))</f>
        <v xml:space="preserve"> </v>
      </c>
      <c r="O833" t="str">
        <f>IF(ISBLANK(VLOOKUP(TRIM(D833),ALL_SOMIFA!$A$1:$V$2721,12,FALSE)),"",IF(ISERROR(VLOOKUP(TRIM(D833),ALL_SOMIFA!$A$1:$V$2721,12,FALSE))," ",VLOOKUP(TRIM(D833),ALL_SOMIFA!$A$1:$V$2721,12,FALSE)))</f>
        <v xml:space="preserve"> </v>
      </c>
      <c r="P833" t="str">
        <f>IF(ISBLANK(VLOOKUP(TRIM(D833),ALL_SOMIFA!$A$1:$V$2721,13,FALSE)),"",IF(ISERROR(VLOOKUP(TRIM(D833),ALL_SOMIFA!$A$1:$V$2721,13,FALSE))," ",VLOOKUP(TRIM(D833),ALL_SOMIFA!$A$1:$V$2721,13,FALSE)))</f>
        <v xml:space="preserve"> </v>
      </c>
      <c r="Q833" t="str">
        <f>IF(ISBLANK(VLOOKUP(TRIM(D833),ALL_SOMIFA!$A$1:$V$2721,14,FALSE)),"",IF(ISERROR(VLOOKUP(TRIM(D833),ALL_SOMIFA!$A$1:$V$2721,14,FALSE))," ",VLOOKUP(TRIM(D833),ALL_SOMIFA!$A$1:$V$2721,14,FALSE)))</f>
        <v xml:space="preserve"> </v>
      </c>
      <c r="R833" t="str">
        <f>IF(ISBLANK(VLOOKUP(TRIM(D833),ALL_SOMIFA!$A$1:$V$2721,15,FALSE)),"",IF(ISERROR(VLOOKUP(TRIM(D833),ALL_SOMIFA!$A$1:$V$2721,15,FALSE))," ",VLOOKUP(TRIM(D833),ALL_SOMIFA!$A$1:$V$2721,15,FALSE)))</f>
        <v xml:space="preserve"> </v>
      </c>
      <c r="S833" t="str">
        <f>IF(ISBLANK(VLOOKUP(TRIM(D833),ALL_SOMIFA!$A$1:$V$2721,16,FALSE)),"",IF(ISERROR(VLOOKUP(TRIM(D833),ALL_SOMIFA!$A$1:$V$2721,16,FALSE))," ",VLOOKUP(TRIM(D833),ALL_SOMIFA!$A$1:$V$2721,16,FALSE)))</f>
        <v xml:space="preserve"> </v>
      </c>
      <c r="T833" t="str">
        <f>IF(ISBLANK(VLOOKUP(TRIM(D833),ALL_SOMIFA!$A$1:$V$2721,17,FALSE)),"",IF(ISERROR(VLOOKUP(TRIM(D833),ALL_SOMIFA!$A$1:$V$2721,17,FALSE))," ",VLOOKUP(TRIM(D833),ALL_SOMIFA!$A$1:$V$2721,17,FALSE)))</f>
        <v xml:space="preserve"> </v>
      </c>
      <c r="U833" t="str">
        <f>IF(ISBLANK(VLOOKUP(TRIM(D833),ALL_SOMIFA!$A$1:$V$2721,18,FALSE)),"",IF(ISERROR(VLOOKUP(TRIM(D833),ALL_SOMIFA!$A$1:$V$2721,18,FALSE))," ",VLOOKUP(TRIM(D833),ALL_SOMIFA!$A$1:$V$2721,18,FALSE)))</f>
        <v xml:space="preserve"> </v>
      </c>
      <c r="V833" t="str">
        <f>IF(ISBLANK(VLOOKUP(TRIM(D833),ALL_SOMIFA!$A$1:$V$2721,19,FALSE)),"",IF(ISERROR(VLOOKUP(TRIM(D833),ALL_SOMIFA!$A$1:$V$2721,19,FALSE))," ",VLOOKUP(TRIM(D833),ALL_SOMIFA!$A$1:$V$2721,19,FALSE)))</f>
        <v xml:space="preserve"> </v>
      </c>
      <c r="W833" t="str">
        <f>IF(ISBLANK(VLOOKUP(TRIM(D833),ALL_SOMIFA!$A$1:$V$2721,20,FALSE)),"",IF(ISERROR(VLOOKUP(TRIM(D833),ALL_SOMIFA!$A$1:$V$2721,20,FALSE))," ",VLOOKUP(TRIM(D833),ALL_SOMIFA!$A$1:$V$2721,20,FALSE)))</f>
        <v xml:space="preserve"> </v>
      </c>
      <c r="X833" t="str">
        <f>IF(ISBLANK(VLOOKUP(TRIM(D833),ALL_SOMIFA!$A$1:$V$2721,21,FALSE)),"",IF(ISERROR(VLOOKUP(TRIM(D833),ALL_SOMIFA!$A$1:$V$2721,21,FALSE))," ",VLOOKUP(TRIM(D833),ALL_SOMIFA!$A$1:$V$2721,21,FALSE)))</f>
        <v xml:space="preserve"> </v>
      </c>
      <c r="Y833" t="str">
        <f>IF(ISBLANK(VLOOKUP(TRIM(D833),ALL_SOMIFA!$A$1:$V$2721,22,FALSE)),"",IF(ISERROR(VLOOKUP(TRIM(D833),ALL_SOMIFA!$A$1:$V$2721,22,FALSE))," ",VLOOKUP(TRIM(D833),ALL_SOMIFA!$A$1:$V$2721,22,FALSE)))</f>
        <v xml:space="preserve"> </v>
      </c>
    </row>
    <row r="834" spans="1:61" x14ac:dyDescent="0.2">
      <c r="A834" s="19"/>
      <c r="B834" s="19"/>
      <c r="C834" s="141"/>
      <c r="D834" s="19"/>
      <c r="E834" s="39"/>
      <c r="F834" s="19"/>
      <c r="G834" s="19"/>
      <c r="H834" s="19"/>
      <c r="I834" s="19"/>
      <c r="J834" s="18"/>
      <c r="K834" s="26"/>
      <c r="L834" s="26"/>
      <c r="M834" s="19"/>
      <c r="N834" s="19"/>
      <c r="O834" s="19"/>
      <c r="P834" s="19"/>
      <c r="Q834" s="19"/>
      <c r="R834" s="19"/>
      <c r="S834" s="19"/>
      <c r="T834" s="19"/>
      <c r="U834" s="19"/>
      <c r="V834" s="19"/>
      <c r="W834" s="19"/>
      <c r="X834" s="19"/>
      <c r="Y834" s="19"/>
      <c r="Z834" s="19"/>
      <c r="AA834" s="19"/>
      <c r="AB834" s="19"/>
      <c r="AC834" s="19"/>
      <c r="AD834" s="19"/>
      <c r="AE834" s="19"/>
      <c r="AF834" s="19"/>
      <c r="AG834" s="19"/>
      <c r="AH834" s="19"/>
      <c r="AI834" s="19"/>
      <c r="AJ834" s="19"/>
      <c r="AK834" s="19"/>
      <c r="AL834" s="19"/>
      <c r="AM834" s="19"/>
      <c r="AN834" s="19"/>
      <c r="AO834" s="19"/>
      <c r="AP834" s="19"/>
      <c r="AQ834" s="19"/>
      <c r="AR834" s="19"/>
      <c r="AS834" s="19"/>
      <c r="AT834" s="19"/>
      <c r="AU834" s="19"/>
      <c r="AV834" s="19"/>
      <c r="AW834" s="19"/>
      <c r="AX834" s="19"/>
      <c r="AY834" s="19"/>
      <c r="AZ834" s="19"/>
      <c r="BA834" s="19"/>
      <c r="BB834" s="19"/>
      <c r="BC834" s="19"/>
      <c r="BD834" s="19"/>
      <c r="BE834" s="19"/>
      <c r="BF834" s="19"/>
      <c r="BG834" s="19"/>
      <c r="BH834" s="19"/>
      <c r="BI834" s="19"/>
    </row>
    <row r="835" spans="1:61" x14ac:dyDescent="0.2">
      <c r="C835" s="138"/>
      <c r="E835" s="10" t="s">
        <v>76</v>
      </c>
      <c r="F835" s="11" t="s">
        <v>77</v>
      </c>
      <c r="G835" s="11" t="s">
        <v>78</v>
      </c>
      <c r="H835" s="92" t="s">
        <v>79</v>
      </c>
      <c r="I835" s="11"/>
      <c r="J835" s="11"/>
      <c r="K835" s="8"/>
      <c r="L835" s="16" t="str">
        <f>IF(ISERROR(VLOOKUP(TRIM(B835),#REF!,13,FALSE())),"",VLOOKUP(TRIM(B835),#REF!,13,FALSE()))</f>
        <v/>
      </c>
      <c r="M835" s="16" t="str">
        <f>IF(ISERROR(VLOOKUP(TRIM(B835),#REF!,14,FALSE())),"",VLOOKUP(TRIM(B835),#REF!,14,FALSE()))</f>
        <v/>
      </c>
      <c r="N835" s="16" t="str">
        <f>IF(ISERROR(VLOOKUP(TRIM(B835),#REF!,15,FALSE())),"",VLOOKUP(TRIM(B835),#REF!,15,FALSE()))</f>
        <v/>
      </c>
      <c r="O835" s="16" t="str">
        <f>IF(ISERROR(VLOOKUP(TRIM(B835),#REF!,16,FALSE())),"",VLOOKUP(TRIM(B835),#REF!,16,FALSE()))</f>
        <v/>
      </c>
      <c r="Q835" s="8"/>
      <c r="S835" t="str">
        <f>IF(ISERROR(VLOOKUP(TRIM(B835),#REF!,20,FALSE())),"",VLOOKUP(TRIM(B835),#REF!,20,FALSE()))</f>
        <v/>
      </c>
      <c r="T835" t="str">
        <f>IF(ISERROR(VLOOKUP(TRIM(B835),#REF!,21,FALSE())),"",VLOOKUP(TRIM(B835),#REF!,21,FALSE()))</f>
        <v/>
      </c>
      <c r="U835" t="str">
        <f>IF(ISERROR(VLOOKUP(TRIM(B835),#REF!,22,FALSE())),"",VLOOKUP(TRIM(B835),#REF!,22,FALSE()))</f>
        <v/>
      </c>
      <c r="V835" t="str">
        <f>IF(ISERROR(VLOOKUP(TRIM(B835),#REF!,20,FALSE())),"",VLOOKUP(TRIM(B835),#REF!,20,FALSE()))</f>
        <v/>
      </c>
      <c r="W835" t="str">
        <f>IF(ISERROR(VLOOKUP(TRIM(B835),#REF!,21,FALSE())),"",VLOOKUP(TRIM(B835),#REF!,21,FALSE()))</f>
        <v/>
      </c>
      <c r="X835" t="str">
        <f>IF(ISERROR(VLOOKUP(TRIM(B835),#REF!,22,FALSE())),"",VLOOKUP(TRIM(B835),#REF!,22,FALSE()))</f>
        <v/>
      </c>
      <c r="Y835" t="str">
        <f>IF(ISERROR(VLOOKUP(TRIM(B835),#REF!,23,FALSE())),"",VLOOKUP(TRIM(B835),#REF!,23,FALSE()))</f>
        <v/>
      </c>
      <c r="Z835" t="str">
        <f>IF(ISERROR(VLOOKUP(TRIM(B835),#REF!,24,FALSE())),"",VLOOKUP(TRIM(B835),#REF!,24,FALSE()))</f>
        <v/>
      </c>
      <c r="AA835" t="str">
        <f>IF(ISERROR(VLOOKUP(TRIM(B835),#REF!,25,FALSE())),"",VLOOKUP(TRIM(B835),#REF!,25,FALSE()))</f>
        <v/>
      </c>
      <c r="AL835" s="8"/>
      <c r="AM835" s="8"/>
      <c r="AO835" s="8"/>
      <c r="AP835" s="8"/>
      <c r="AQ835" s="8"/>
      <c r="AR835" s="8"/>
      <c r="AS835" s="8"/>
      <c r="AU835" s="8"/>
      <c r="AV835" s="8"/>
      <c r="AX835" s="8"/>
      <c r="AY835" s="8"/>
      <c r="BA835" s="8"/>
      <c r="BB835" s="8"/>
    </row>
    <row r="836" spans="1:61" ht="18" customHeight="1" x14ac:dyDescent="0.25">
      <c r="A836" s="41" t="s">
        <v>5455</v>
      </c>
      <c r="C836" s="139"/>
      <c r="E836" s="13">
        <f>COUNTA(D839:D903)</f>
        <v>56</v>
      </c>
      <c r="F836" s="14">
        <f>COUNTIF(A839:A904,"*HB*")</f>
        <v>1</v>
      </c>
      <c r="G836" s="14">
        <f>COUNTIF(A839:A904,"*KR*")+COUNTIF(A839:A904,"*LK*")</f>
        <v>0</v>
      </c>
      <c r="H836" s="51">
        <f>COUNTIF(A839:A904,"*PR*")+COUNTIF(A839:A904,"*LP*")</f>
        <v>0</v>
      </c>
      <c r="I836" s="14"/>
      <c r="J836" s="14"/>
      <c r="K836" s="7"/>
      <c r="L836" s="16" t="str">
        <f>IF(ISERROR(VLOOKUP(TRIM(B836),#REF!,13,FALSE())),"",VLOOKUP(TRIM(B836),#REF!,13,FALSE()))</f>
        <v/>
      </c>
      <c r="M836" s="16" t="str">
        <f>IF(ISERROR(VLOOKUP(TRIM(B836),#REF!,14,FALSE())),"",VLOOKUP(TRIM(B836),#REF!,14,FALSE()))</f>
        <v/>
      </c>
      <c r="N836" s="16" t="str">
        <f>IF(ISERROR(VLOOKUP(TRIM(B836),#REF!,15,FALSE())),"",VLOOKUP(TRIM(B836),#REF!,15,FALSE()))</f>
        <v/>
      </c>
      <c r="O836" s="16" t="str">
        <f>IF(ISERROR(VLOOKUP(TRIM(B836),#REF!,16,FALSE())),"",VLOOKUP(TRIM(B836),#REF!,16,FALSE()))</f>
        <v/>
      </c>
      <c r="P836" s="15"/>
      <c r="Q836" s="8"/>
      <c r="S836" t="str">
        <f>IF(ISERROR(VLOOKUP(TRIM(B836),#REF!,20,FALSE())),"",VLOOKUP(TRIM(B836),#REF!,20,FALSE()))</f>
        <v/>
      </c>
      <c r="T836" t="str">
        <f>IF(ISERROR(VLOOKUP(TRIM(B836),#REF!,21,FALSE())),"",VLOOKUP(TRIM(B836),#REF!,21,FALSE()))</f>
        <v/>
      </c>
      <c r="U836" t="str">
        <f>IF(ISERROR(VLOOKUP(TRIM(B836),#REF!,22,FALSE())),"",VLOOKUP(TRIM(B836),#REF!,22,FALSE()))</f>
        <v/>
      </c>
      <c r="V836" t="str">
        <f>IF(ISERROR(VLOOKUP(TRIM(B836),#REF!,20,FALSE())),"",VLOOKUP(TRIM(B836),#REF!,20,FALSE()))</f>
        <v/>
      </c>
      <c r="W836" t="str">
        <f>IF(ISERROR(VLOOKUP(TRIM(B836),#REF!,21,FALSE())),"",VLOOKUP(TRIM(B836),#REF!,21,FALSE()))</f>
        <v/>
      </c>
      <c r="X836" t="str">
        <f>IF(ISERROR(VLOOKUP(TRIM(B836),#REF!,22,FALSE())),"",VLOOKUP(TRIM(B836),#REF!,22,FALSE()))</f>
        <v/>
      </c>
      <c r="Y836" t="str">
        <f>IF(ISERROR(VLOOKUP(TRIM(B836),#REF!,23,FALSE())),"",VLOOKUP(TRIM(B836),#REF!,23,FALSE()))</f>
        <v/>
      </c>
      <c r="Z836" t="str">
        <f>IF(ISERROR(VLOOKUP(TRIM(B836),#REF!,24,FALSE())),"",VLOOKUP(TRIM(B836),#REF!,24,FALSE()))</f>
        <v/>
      </c>
      <c r="AA836" t="str">
        <f>IF(ISERROR(VLOOKUP(TRIM(B836),#REF!,25,FALSE())),"",VLOOKUP(TRIM(B836),#REF!,25,FALSE()))</f>
        <v/>
      </c>
      <c r="AK836" s="15"/>
      <c r="AT836" s="15"/>
      <c r="BB836" s="8"/>
    </row>
    <row r="837" spans="1:61" x14ac:dyDescent="0.2">
      <c r="A837" s="16" t="s">
        <v>5456</v>
      </c>
      <c r="B837" s="16"/>
      <c r="C837" s="141"/>
      <c r="H837" s="9"/>
      <c r="I837" s="16"/>
      <c r="J837" s="16"/>
      <c r="K837" s="16"/>
      <c r="L837" s="26"/>
      <c r="O837" s="16"/>
      <c r="P837" s="16"/>
      <c r="Q837" s="16"/>
      <c r="R837" s="16"/>
      <c r="S837" s="16"/>
      <c r="T837" s="16"/>
      <c r="U837" s="16"/>
      <c r="V837" s="16"/>
      <c r="AA837" t="str">
        <f>IF(ISERROR(VLOOKUP(TRIM(D837),#REF!,22,FALSE())),"",VLOOKUP(TRIM(D837),#REF!,22,FALSE()))</f>
        <v/>
      </c>
      <c r="AB837" t="str">
        <f>IF(ISERROR(VLOOKUP(TRIM(D837),#REF!,20,FALSE())),"",VLOOKUP(TRIM(D837),#REF!,20,FALSE()))</f>
        <v/>
      </c>
      <c r="AC837" t="str">
        <f>IF(ISERROR(VLOOKUP(TRIM(D837),#REF!,21,FALSE())),"",VLOOKUP(TRIM(D837),#REF!,21,FALSE()))</f>
        <v/>
      </c>
      <c r="AD837" t="str">
        <f>IF(ISERROR(VLOOKUP(TRIM(D837),#REF!,22,FALSE())),"",VLOOKUP(TRIM(D837),#REF!,22,FALSE()))</f>
        <v/>
      </c>
      <c r="AE837" t="str">
        <f>IF(ISERROR(VLOOKUP(TRIM(D837),#REF!,23,FALSE())),"",VLOOKUP(TRIM(D837),#REF!,23,FALSE()))</f>
        <v/>
      </c>
      <c r="AF837" t="str">
        <f>IF(ISERROR(VLOOKUP(TRIM(D837),#REF!,24,FALSE())),"",VLOOKUP(TRIM(D837),#REF!,24,FALSE()))</f>
        <v/>
      </c>
      <c r="AG837" t="str">
        <f>IF(ISERROR(VLOOKUP(TRIM(D837),#REF!,25,FALSE())),"",VLOOKUP(TRIM(D837),#REF!,25,FALSE()))</f>
        <v/>
      </c>
    </row>
    <row r="838" spans="1:61" x14ac:dyDescent="0.2">
      <c r="A838" s="145"/>
      <c r="B838" s="19"/>
      <c r="C838" s="141"/>
      <c r="D838" s="19"/>
      <c r="E838" s="39"/>
      <c r="F838" s="19"/>
      <c r="G838" s="19"/>
      <c r="H838" s="145"/>
      <c r="I838" s="19"/>
      <c r="J838" s="18"/>
      <c r="K838" s="26"/>
      <c r="L838" s="26"/>
      <c r="M838" s="42"/>
      <c r="N838" s="19"/>
      <c r="O838" s="19"/>
      <c r="P838" s="19"/>
      <c r="Q838" s="19"/>
      <c r="R838" s="19"/>
      <c r="S838" s="19"/>
      <c r="T838" s="19"/>
      <c r="U838" s="19"/>
      <c r="V838" s="19"/>
      <c r="W838" s="19"/>
      <c r="X838" s="19"/>
      <c r="Y838" s="19"/>
      <c r="Z838" s="19"/>
      <c r="AA838" s="19"/>
      <c r="AB838" s="19"/>
      <c r="AC838" s="19"/>
      <c r="AD838" s="19"/>
      <c r="AE838" s="19"/>
      <c r="AF838" s="19"/>
      <c r="AG838" s="19"/>
      <c r="AH838" s="19"/>
      <c r="AI838" s="19"/>
      <c r="AJ838" s="19"/>
      <c r="AK838" s="19"/>
      <c r="AL838" s="19"/>
      <c r="AM838" s="19"/>
      <c r="AN838" s="19"/>
      <c r="AO838" s="19"/>
      <c r="AP838" s="19"/>
      <c r="AQ838" s="19"/>
      <c r="AR838" s="19"/>
      <c r="AS838" s="19"/>
      <c r="AT838" s="19"/>
      <c r="AU838" s="19"/>
      <c r="AV838" s="19"/>
      <c r="AW838" s="19"/>
      <c r="AX838" s="19"/>
      <c r="AY838" s="19"/>
      <c r="AZ838" s="19"/>
      <c r="BA838" s="19"/>
      <c r="BB838" s="19"/>
      <c r="BC838" s="19"/>
      <c r="BD838" s="19"/>
      <c r="BE838" s="19"/>
      <c r="BF838" s="19"/>
      <c r="BG838" s="19"/>
      <c r="BH838" s="19"/>
      <c r="BI838" s="19"/>
    </row>
    <row r="839" spans="1:61" x14ac:dyDescent="0.2">
      <c r="A839" s="18" t="s">
        <v>80</v>
      </c>
      <c r="B839" s="18" t="s">
        <v>95</v>
      </c>
      <c r="C839" s="141"/>
      <c r="D839" s="19" t="s">
        <v>2078</v>
      </c>
      <c r="E839" s="20">
        <v>36014</v>
      </c>
      <c r="F839" s="26" t="s">
        <v>230</v>
      </c>
      <c r="G839" s="30" t="s">
        <v>1405</v>
      </c>
      <c r="H839" s="18" t="s">
        <v>87</v>
      </c>
      <c r="I839" s="18" t="s">
        <v>363</v>
      </c>
      <c r="J839" s="18" t="s">
        <v>2079</v>
      </c>
      <c r="K839" s="26" t="s">
        <v>80</v>
      </c>
      <c r="L839" s="26"/>
      <c r="M839" s="18" t="s">
        <v>80</v>
      </c>
      <c r="N839" s="18" t="s">
        <v>95</v>
      </c>
      <c r="O839" s="18"/>
      <c r="P839" s="19"/>
      <c r="Q839" s="19" t="s">
        <v>80</v>
      </c>
      <c r="R839" s="19" t="s">
        <v>95</v>
      </c>
      <c r="S839" s="30"/>
      <c r="T839" s="19"/>
      <c r="U839" s="19"/>
      <c r="V839" s="30"/>
      <c r="W839" s="19"/>
      <c r="X839" s="19"/>
      <c r="Y839" s="30"/>
      <c r="Z839" s="19"/>
      <c r="AA839" s="19"/>
      <c r="AB839" s="30"/>
      <c r="AC839" s="19"/>
      <c r="AD839" s="19"/>
      <c r="AE839" s="19"/>
      <c r="AF839" s="19"/>
      <c r="AG839" s="19"/>
      <c r="AH839" s="19"/>
      <c r="AI839" s="19"/>
      <c r="AJ839" s="19"/>
      <c r="AK839" s="19"/>
      <c r="AL839" s="19"/>
      <c r="AM839" s="19"/>
      <c r="AN839" s="19"/>
      <c r="AO839" s="19"/>
      <c r="AP839" s="19"/>
      <c r="AQ839" s="19"/>
      <c r="AR839" s="19"/>
      <c r="AS839" s="19"/>
      <c r="AT839" s="19"/>
      <c r="AU839" s="19"/>
      <c r="AV839" s="19"/>
      <c r="AW839" s="19"/>
      <c r="AX839" s="19"/>
      <c r="AY839" s="19"/>
      <c r="AZ839" s="19"/>
      <c r="BA839" s="19"/>
      <c r="BB839" s="19"/>
      <c r="BC839" s="19"/>
      <c r="BD839" s="19"/>
      <c r="BE839" s="19"/>
      <c r="BF839" s="19"/>
      <c r="BG839" s="19"/>
      <c r="BH839" s="19"/>
      <c r="BI839" s="19"/>
    </row>
    <row r="840" spans="1:61" x14ac:dyDescent="0.2">
      <c r="A840" s="18" t="s">
        <v>80</v>
      </c>
      <c r="B840" s="18" t="s">
        <v>316</v>
      </c>
      <c r="C840" s="141" t="s">
        <v>1734</v>
      </c>
      <c r="D840" s="19" t="s">
        <v>2080</v>
      </c>
      <c r="E840" s="20">
        <v>35379</v>
      </c>
      <c r="F840" s="19" t="s">
        <v>591</v>
      </c>
      <c r="G840" s="19" t="s">
        <v>2081</v>
      </c>
      <c r="H840" s="18" t="s">
        <v>80</v>
      </c>
      <c r="I840" s="18" t="s">
        <v>612</v>
      </c>
      <c r="J840" s="18" t="s">
        <v>2082</v>
      </c>
      <c r="K840" s="26" t="s">
        <v>80</v>
      </c>
      <c r="L840" s="26" t="s">
        <v>2083</v>
      </c>
      <c r="M840" s="18" t="s">
        <v>80</v>
      </c>
      <c r="N840" s="18" t="s">
        <v>316</v>
      </c>
      <c r="O840" s="18" t="s">
        <v>1446</v>
      </c>
      <c r="P840" s="19"/>
      <c r="Q840" s="19" t="s">
        <v>80</v>
      </c>
      <c r="R840" s="19" t="s">
        <v>123</v>
      </c>
      <c r="S840" s="19" t="s">
        <v>86</v>
      </c>
      <c r="T840" s="19" t="s">
        <v>80</v>
      </c>
      <c r="U840" s="19" t="s">
        <v>123</v>
      </c>
      <c r="V840" s="19"/>
      <c r="W840" s="19"/>
      <c r="X840" s="19"/>
      <c r="Y840" s="19"/>
      <c r="Z840" s="19"/>
      <c r="AA840" s="19"/>
      <c r="AB840" s="19"/>
      <c r="AC840" s="19"/>
      <c r="AD840" s="19"/>
      <c r="AE840" s="19"/>
      <c r="AF840" s="19"/>
      <c r="AG840" s="19"/>
      <c r="AH840" s="19"/>
      <c r="AI840" s="19"/>
      <c r="AJ840" s="19"/>
      <c r="AK840" s="19"/>
      <c r="AL840" s="19"/>
      <c r="AM840" s="19"/>
      <c r="AN840" s="19"/>
      <c r="AO840" s="19"/>
      <c r="AP840" s="19"/>
      <c r="AQ840" s="19"/>
      <c r="AR840" s="19"/>
      <c r="AS840" s="19"/>
      <c r="AT840" s="19"/>
      <c r="AU840" s="19"/>
      <c r="AV840" s="19"/>
      <c r="AW840" s="19"/>
      <c r="AX840" s="19"/>
      <c r="AY840" s="19"/>
      <c r="AZ840" s="19"/>
      <c r="BA840" s="19"/>
      <c r="BB840" s="19"/>
      <c r="BC840" s="19"/>
      <c r="BD840" s="19"/>
      <c r="BE840" s="19"/>
      <c r="BF840" s="19"/>
      <c r="BG840" s="19"/>
      <c r="BH840" s="19"/>
      <c r="BI840" s="19"/>
    </row>
    <row r="841" spans="1:61" x14ac:dyDescent="0.2">
      <c r="A841" s="18"/>
      <c r="B841" s="18"/>
      <c r="C841" s="141"/>
      <c r="D841" s="19"/>
      <c r="E841" s="20"/>
      <c r="F841" s="19"/>
      <c r="G841" s="19"/>
      <c r="H841" s="18"/>
      <c r="I841" s="18"/>
      <c r="J841" s="18"/>
      <c r="K841"/>
      <c r="L841"/>
      <c r="M841" s="18"/>
      <c r="N841" s="18"/>
      <c r="O841" s="18"/>
      <c r="P841" s="19"/>
      <c r="Q841" s="19"/>
      <c r="R841" s="19"/>
      <c r="S841" s="19"/>
      <c r="T841" s="19"/>
      <c r="U841" s="19"/>
      <c r="V841" s="19"/>
      <c r="W841" s="19"/>
      <c r="X841" s="19"/>
      <c r="Y841" s="19"/>
      <c r="Z841" s="19"/>
      <c r="AA841" s="19"/>
      <c r="AB841" s="19"/>
      <c r="AC841" s="19"/>
      <c r="AD841" s="19"/>
      <c r="AE841" s="19"/>
      <c r="AF841" s="19"/>
      <c r="AG841" s="19"/>
      <c r="AH841" s="19"/>
      <c r="AI841" s="19"/>
      <c r="AJ841" s="19"/>
      <c r="AK841" s="19"/>
      <c r="AL841" s="19"/>
      <c r="AM841" s="19"/>
      <c r="AN841" s="19"/>
      <c r="AO841" s="19"/>
      <c r="AP841" s="19"/>
      <c r="AQ841" s="19"/>
      <c r="AR841" s="19"/>
      <c r="AS841" s="19"/>
      <c r="AT841" s="19"/>
      <c r="AU841" s="19"/>
      <c r="AV841" s="19"/>
      <c r="AW841" s="19"/>
      <c r="AX841" s="19"/>
      <c r="AY841" s="19"/>
      <c r="AZ841" s="19"/>
      <c r="BA841" s="19"/>
      <c r="BB841" s="19"/>
      <c r="BC841" s="19"/>
      <c r="BD841" s="19"/>
      <c r="BE841" s="19"/>
      <c r="BF841" s="19"/>
      <c r="BG841" s="19"/>
      <c r="BH841" s="19"/>
      <c r="BI841" s="19"/>
    </row>
    <row r="842" spans="1:61" x14ac:dyDescent="0.2">
      <c r="A842" t="s">
        <v>103</v>
      </c>
      <c r="B842" t="s">
        <v>134</v>
      </c>
      <c r="C842" s="141" t="s">
        <v>2096</v>
      </c>
      <c r="D842" t="s">
        <v>2097</v>
      </c>
      <c r="E842" s="40">
        <v>35059</v>
      </c>
      <c r="F842" t="s">
        <v>706</v>
      </c>
      <c r="G842" s="19" t="s">
        <v>173</v>
      </c>
      <c r="H842" t="s">
        <v>1475</v>
      </c>
      <c r="I842" t="s">
        <v>138</v>
      </c>
      <c r="J842" s="18" t="s">
        <v>2098</v>
      </c>
      <c r="K842" t="str">
        <f>IF(ISBLANK(VLOOKUP(TRIM(D842),ALL_SOMIFA!$A$1:$V$2721,8,FALSE)),"",IF(ISERROR(VLOOKUP(TRIM(D842),ALL_SOMIFA!$A$1:$V$2721,8,FALSE))," ",VLOOKUP(TRIM(D842),ALL_SOMIFA!$A$1:$V$2721,8,FALSE)))</f>
        <v xml:space="preserve"> </v>
      </c>
      <c r="L842" t="str">
        <f>IF(ISBLANK(VLOOKUP(TRIM(D842),ALL_SOMIFA!$A$1:$V$2721,9,FALSE)),"",IF(ISERROR(VLOOKUP(TRIM(D842),ALL_SOMIFA!$A$1:$V$2721,9,FALSE))," ",VLOOKUP(TRIM(D842),ALL_SOMIFA!$A$1:$V$2721,9,FALSE)))</f>
        <v xml:space="preserve"> </v>
      </c>
      <c r="M842" t="str">
        <f>IF(ISBLANK(VLOOKUP(TRIM(D842),ALL_SOMIFA!$A$1:$V$2721,10,FALSE)),"",IF(ISERROR(VLOOKUP(TRIM(D842),ALL_SOMIFA!$A$1:$V$2721,10,FALSE))," ",VLOOKUP(TRIM(D842),ALL_SOMIFA!$A$1:$V$2721,10,FALSE)))</f>
        <v xml:space="preserve"> </v>
      </c>
      <c r="N842" t="str">
        <f>IF(ISBLANK(VLOOKUP(TRIM(D842),ALL_SOMIFA!$A$1:$V$2721,11,FALSE)),"",IF(ISERROR(VLOOKUP(TRIM(D842),ALL_SOMIFA!$A$1:$V$2721,11,FALSE))," ",VLOOKUP(TRIM(D842),ALL_SOMIFA!$A$1:$V$2721,11,FALSE)))</f>
        <v xml:space="preserve"> </v>
      </c>
      <c r="O842" t="str">
        <f>IF(ISBLANK(VLOOKUP(TRIM(D842),ALL_SOMIFA!$A$1:$V$2721,12,FALSE)),"",IF(ISERROR(VLOOKUP(TRIM(D842),ALL_SOMIFA!$A$1:$V$2721,12,FALSE))," ",VLOOKUP(TRIM(D842),ALL_SOMIFA!$A$1:$V$2721,12,FALSE)))</f>
        <v xml:space="preserve"> </v>
      </c>
      <c r="P842" t="str">
        <f>IF(ISBLANK(VLOOKUP(TRIM(D842),ALL_SOMIFA!$A$1:$V$2721,13,FALSE)),"",IF(ISERROR(VLOOKUP(TRIM(D842),ALL_SOMIFA!$A$1:$V$2721,13,FALSE))," ",VLOOKUP(TRIM(D842),ALL_SOMIFA!$A$1:$V$2721,13,FALSE)))</f>
        <v xml:space="preserve"> </v>
      </c>
      <c r="Q842" t="str">
        <f>IF(ISBLANK(VLOOKUP(TRIM(D842),ALL_SOMIFA!$A$1:$V$2721,14,FALSE)),"",IF(ISERROR(VLOOKUP(TRIM(D842),ALL_SOMIFA!$A$1:$V$2721,14,FALSE))," ",VLOOKUP(TRIM(D842),ALL_SOMIFA!$A$1:$V$2721,14,FALSE)))</f>
        <v xml:space="preserve"> </v>
      </c>
      <c r="R842" t="str">
        <f>IF(ISBLANK(VLOOKUP(TRIM(D842),ALL_SOMIFA!$A$1:$V$2721,15,FALSE)),"",IF(ISERROR(VLOOKUP(TRIM(D842),ALL_SOMIFA!$A$1:$V$2721,15,FALSE))," ",VLOOKUP(TRIM(D842),ALL_SOMIFA!$A$1:$V$2721,15,FALSE)))</f>
        <v xml:space="preserve"> </v>
      </c>
      <c r="S842" t="str">
        <f>IF(ISBLANK(VLOOKUP(TRIM(D842),ALL_SOMIFA!$A$1:$V$2721,16,FALSE)),"",IF(ISERROR(VLOOKUP(TRIM(D842),ALL_SOMIFA!$A$1:$V$2721,16,FALSE))," ",VLOOKUP(TRIM(D842),ALL_SOMIFA!$A$1:$V$2721,16,FALSE)))</f>
        <v xml:space="preserve"> </v>
      </c>
      <c r="T842" t="str">
        <f>IF(ISBLANK(VLOOKUP(TRIM(D842),ALL_SOMIFA!$A$1:$V$2721,17,FALSE)),"",IF(ISERROR(VLOOKUP(TRIM(D842),ALL_SOMIFA!$A$1:$V$2721,17,FALSE))," ",VLOOKUP(TRIM(D842),ALL_SOMIFA!$A$1:$V$2721,17,FALSE)))</f>
        <v xml:space="preserve"> </v>
      </c>
      <c r="U842" t="str">
        <f>IF(ISBLANK(VLOOKUP(TRIM(D842),ALL_SOMIFA!$A$1:$V$2721,18,FALSE)),"",IF(ISERROR(VLOOKUP(TRIM(D842),ALL_SOMIFA!$A$1:$V$2721,18,FALSE))," ",VLOOKUP(TRIM(D842),ALL_SOMIFA!$A$1:$V$2721,18,FALSE)))</f>
        <v xml:space="preserve"> </v>
      </c>
      <c r="V842" t="str">
        <f>IF(ISBLANK(VLOOKUP(TRIM(D842),ALL_SOMIFA!$A$1:$V$2721,19,FALSE)),"",IF(ISERROR(VLOOKUP(TRIM(D842),ALL_SOMIFA!$A$1:$V$2721,19,FALSE))," ",VLOOKUP(TRIM(D842),ALL_SOMIFA!$A$1:$V$2721,19,FALSE)))</f>
        <v xml:space="preserve"> </v>
      </c>
      <c r="W842" t="str">
        <f>IF(ISBLANK(VLOOKUP(TRIM(D842),ALL_SOMIFA!$A$1:$V$2721,20,FALSE)),"",IF(ISERROR(VLOOKUP(TRIM(D842),ALL_SOMIFA!$A$1:$V$2721,20,FALSE))," ",VLOOKUP(TRIM(D842),ALL_SOMIFA!$A$1:$V$2721,20,FALSE)))</f>
        <v xml:space="preserve"> </v>
      </c>
      <c r="X842" t="str">
        <f>IF(ISBLANK(VLOOKUP(TRIM(D842),ALL_SOMIFA!$A$1:$V$2721,21,FALSE)),"",IF(ISERROR(VLOOKUP(TRIM(D842),ALL_SOMIFA!$A$1:$V$2721,21,FALSE))," ",VLOOKUP(TRIM(D842),ALL_SOMIFA!$A$1:$V$2721,21,FALSE)))</f>
        <v xml:space="preserve"> </v>
      </c>
      <c r="Y842" t="str">
        <f>IF(ISBLANK(VLOOKUP(TRIM(D842),ALL_SOMIFA!$A$1:$V$2721,22,FALSE)),"",IF(ISERROR(VLOOKUP(TRIM(D842),ALL_SOMIFA!$A$1:$V$2721,22,FALSE))," ",VLOOKUP(TRIM(D842),ALL_SOMIFA!$A$1:$V$2721,22,FALSE)))</f>
        <v xml:space="preserve"> </v>
      </c>
    </row>
    <row r="843" spans="1:61" s="25" customFormat="1" ht="12.75" customHeight="1" x14ac:dyDescent="0.2">
      <c r="A843" s="18"/>
      <c r="B843" s="18"/>
      <c r="C843" s="141"/>
      <c r="D843" s="26" t="s">
        <v>2084</v>
      </c>
      <c r="E843" s="27">
        <v>35863</v>
      </c>
      <c r="F843" s="26" t="s">
        <v>2085</v>
      </c>
      <c r="G843" s="26" t="s">
        <v>915</v>
      </c>
      <c r="H843" s="18" t="s">
        <v>103</v>
      </c>
      <c r="I843" s="18" t="s">
        <v>181</v>
      </c>
      <c r="J843" s="18" t="s">
        <v>2086</v>
      </c>
      <c r="K843" s="26" t="s">
        <v>103</v>
      </c>
      <c r="L843" s="26" t="s">
        <v>2087</v>
      </c>
      <c r="M843" s="18" t="s">
        <v>103</v>
      </c>
      <c r="N843" s="18" t="s">
        <v>177</v>
      </c>
      <c r="O843" s="18" t="s">
        <v>2088</v>
      </c>
      <c r="P843" s="19" t="s">
        <v>2089</v>
      </c>
      <c r="Q843" s="27"/>
      <c r="R843" s="27"/>
      <c r="S843" s="27"/>
      <c r="T843" s="27"/>
      <c r="U843" s="29"/>
    </row>
    <row r="844" spans="1:61" x14ac:dyDescent="0.2">
      <c r="A844" s="18"/>
      <c r="B844" s="18"/>
      <c r="C844" s="141"/>
      <c r="D844" t="s">
        <v>2090</v>
      </c>
      <c r="E844" s="35">
        <v>35179</v>
      </c>
      <c r="F844" s="36" t="s">
        <v>405</v>
      </c>
      <c r="G844" s="36" t="s">
        <v>199</v>
      </c>
      <c r="H844" s="18" t="s">
        <v>103</v>
      </c>
      <c r="I844" s="18" t="s">
        <v>91</v>
      </c>
      <c r="J844" s="18" t="s">
        <v>2091</v>
      </c>
      <c r="K844" s="26" t="s">
        <v>103</v>
      </c>
      <c r="L844" s="26" t="s">
        <v>2092</v>
      </c>
      <c r="M844" s="18" t="s">
        <v>103</v>
      </c>
      <c r="N844" s="18" t="s">
        <v>170</v>
      </c>
      <c r="O844" s="18" t="s">
        <v>2093</v>
      </c>
      <c r="P844" s="19" t="s">
        <v>2094</v>
      </c>
      <c r="Q844" s="19" t="s">
        <v>103</v>
      </c>
      <c r="R844" s="19" t="s">
        <v>549</v>
      </c>
      <c r="S844" s="37" t="s">
        <v>2095</v>
      </c>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row>
    <row r="845" spans="1:61" x14ac:dyDescent="0.2">
      <c r="A845" s="18"/>
      <c r="B845" s="18"/>
      <c r="C845" s="141"/>
      <c r="D845" s="19" t="s">
        <v>2099</v>
      </c>
      <c r="E845" s="20">
        <v>35019</v>
      </c>
      <c r="F845" s="19" t="s">
        <v>391</v>
      </c>
      <c r="G845" s="19" t="s">
        <v>1039</v>
      </c>
      <c r="H845" s="18" t="s">
        <v>103</v>
      </c>
      <c r="I845" s="18" t="s">
        <v>261</v>
      </c>
      <c r="J845" s="18" t="s">
        <v>2100</v>
      </c>
      <c r="K845" s="26" t="s">
        <v>103</v>
      </c>
      <c r="L845" s="26" t="s">
        <v>124</v>
      </c>
      <c r="M845" s="18" t="s">
        <v>103</v>
      </c>
      <c r="N845" s="18" t="s">
        <v>261</v>
      </c>
      <c r="O845" s="18" t="s">
        <v>2101</v>
      </c>
      <c r="P845" s="19" t="s">
        <v>2102</v>
      </c>
      <c r="Q845" s="19" t="s">
        <v>103</v>
      </c>
      <c r="R845" s="19" t="s">
        <v>213</v>
      </c>
      <c r="S845" s="19" t="s">
        <v>2103</v>
      </c>
      <c r="T845" s="19" t="s">
        <v>103</v>
      </c>
      <c r="U845" s="19" t="s">
        <v>207</v>
      </c>
      <c r="V845" s="19" t="s">
        <v>2104</v>
      </c>
      <c r="W845" s="19" t="s">
        <v>103</v>
      </c>
      <c r="X845" s="19" t="s">
        <v>207</v>
      </c>
      <c r="Y845" s="19" t="s">
        <v>2105</v>
      </c>
      <c r="Z845" s="19">
        <v>0</v>
      </c>
      <c r="AA845" s="19">
        <v>0</v>
      </c>
      <c r="AB845" s="19">
        <v>0</v>
      </c>
      <c r="AC845" s="19"/>
      <c r="AD845" s="19"/>
      <c r="AE845" s="19"/>
      <c r="AF845" s="19">
        <v>0</v>
      </c>
      <c r="AG845" s="19">
        <v>0</v>
      </c>
      <c r="AH845" s="19">
        <v>0</v>
      </c>
      <c r="AI845" s="19"/>
      <c r="AJ845" s="19"/>
      <c r="AK845" s="19"/>
      <c r="AL845" s="19"/>
      <c r="AM845" s="19"/>
      <c r="AN845" s="19"/>
      <c r="AO845" s="19">
        <v>0</v>
      </c>
      <c r="AP845" s="19">
        <v>0</v>
      </c>
      <c r="AQ845" s="19">
        <v>0</v>
      </c>
      <c r="AR845" s="19">
        <v>0</v>
      </c>
      <c r="AS845" s="19">
        <v>0</v>
      </c>
      <c r="AT845" s="19">
        <v>0</v>
      </c>
      <c r="AU845" s="19">
        <v>0</v>
      </c>
      <c r="AV845" s="19">
        <v>0</v>
      </c>
      <c r="AW845" s="19">
        <v>0</v>
      </c>
      <c r="AX845" s="19"/>
      <c r="AY845" s="19"/>
      <c r="AZ845" s="19"/>
      <c r="BA845" s="19"/>
      <c r="BB845" s="19"/>
      <c r="BC845" s="19"/>
      <c r="BD845" s="19"/>
      <c r="BE845" s="19"/>
      <c r="BF845" s="19"/>
      <c r="BG845" s="19"/>
      <c r="BH845" s="19"/>
      <c r="BI845" s="19"/>
    </row>
    <row r="846" spans="1:61" x14ac:dyDescent="0.2">
      <c r="A846" s="18"/>
      <c r="B846" s="18"/>
      <c r="C846" s="141"/>
      <c r="D846" s="19"/>
      <c r="E846" s="20"/>
      <c r="F846" s="19"/>
      <c r="G846" s="19"/>
      <c r="H846" s="18"/>
      <c r="I846" s="18"/>
      <c r="J846" s="18"/>
      <c r="K846"/>
      <c r="L846"/>
      <c r="M846" s="18"/>
      <c r="N846" s="18"/>
      <c r="O846" s="18"/>
      <c r="P846" s="19"/>
      <c r="Q846" s="19"/>
      <c r="R846" s="19"/>
      <c r="S846" s="19"/>
      <c r="T846" s="19"/>
      <c r="U846" s="19"/>
      <c r="V846" s="19"/>
      <c r="W846" s="19"/>
      <c r="X846" s="19"/>
      <c r="Y846" s="19"/>
      <c r="Z846" s="19"/>
      <c r="AA846" s="19"/>
      <c r="AB846" s="19"/>
      <c r="AC846" s="19"/>
      <c r="AD846" s="19"/>
      <c r="AE846" s="19"/>
      <c r="AF846" s="19"/>
      <c r="AG846" s="19"/>
      <c r="AH846" s="19"/>
      <c r="AI846" s="19"/>
      <c r="AJ846" s="19"/>
      <c r="AK846" s="19"/>
      <c r="AL846" s="19"/>
      <c r="AM846" s="19"/>
      <c r="AN846" s="19"/>
      <c r="AO846" s="19"/>
      <c r="AP846" s="19"/>
      <c r="AQ846" s="19"/>
      <c r="AR846" s="19"/>
      <c r="AS846" s="19"/>
      <c r="AT846" s="19"/>
      <c r="AU846" s="19"/>
      <c r="AV846" s="19"/>
      <c r="AW846" s="19"/>
      <c r="AX846" s="19"/>
      <c r="AY846" s="19"/>
      <c r="AZ846" s="19"/>
      <c r="BA846" s="19"/>
      <c r="BB846" s="19"/>
      <c r="BC846" s="19"/>
      <c r="BD846" s="19"/>
      <c r="BE846" s="19"/>
      <c r="BF846" s="19"/>
      <c r="BG846" s="19"/>
      <c r="BH846" s="19"/>
      <c r="BI846" s="19"/>
    </row>
    <row r="847" spans="1:61" x14ac:dyDescent="0.2">
      <c r="A847" s="108" t="s">
        <v>133</v>
      </c>
      <c r="B847" s="108" t="s">
        <v>227</v>
      </c>
      <c r="C847" s="141"/>
      <c r="D847" t="s">
        <v>4052</v>
      </c>
      <c r="E847" s="40">
        <v>37537</v>
      </c>
      <c r="F847" t="s">
        <v>2107</v>
      </c>
      <c r="G847" s="19" t="s">
        <v>2108</v>
      </c>
      <c r="H847" t="s">
        <v>133</v>
      </c>
      <c r="I847" t="s">
        <v>101</v>
      </c>
      <c r="J847" s="18" t="s">
        <v>876</v>
      </c>
      <c r="K847" t="str">
        <f>IF(ISBLANK(VLOOKUP(TRIM(D847),ALL_SOMIFA!$A$1:$V$2721,8,FALSE)),"",IF(ISERROR(VLOOKUP(TRIM(D847),ALL_SOMIFA!$A$1:$V$2721,8,FALSE))," ",VLOOKUP(TRIM(D847),ALL_SOMIFA!$A$1:$V$2721,8,FALSE)))</f>
        <v xml:space="preserve"> </v>
      </c>
      <c r="L847" t="str">
        <f>IF(ISBLANK(VLOOKUP(TRIM(D847),ALL_SOMIFA!$A$1:$V$2721,9,FALSE)),"",IF(ISERROR(VLOOKUP(TRIM(D847),ALL_SOMIFA!$A$1:$V$2721,9,FALSE))," ",VLOOKUP(TRIM(D847),ALL_SOMIFA!$A$1:$V$2721,9,FALSE)))</f>
        <v xml:space="preserve"> </v>
      </c>
      <c r="M847" t="str">
        <f>IF(ISBLANK(VLOOKUP(TRIM(D847),ALL_SOMIFA!$A$1:$V$2721,10,FALSE)),"",IF(ISERROR(VLOOKUP(TRIM(D847),ALL_SOMIFA!$A$1:$V$2721,10,FALSE))," ",VLOOKUP(TRIM(D847),ALL_SOMIFA!$A$1:$V$2721,10,FALSE)))</f>
        <v xml:space="preserve"> </v>
      </c>
      <c r="N847" t="str">
        <f>IF(ISBLANK(VLOOKUP(TRIM(D847),ALL_SOMIFA!$A$1:$V$2721,11,FALSE)),"",IF(ISERROR(VLOOKUP(TRIM(D847),ALL_SOMIFA!$A$1:$V$2721,11,FALSE))," ",VLOOKUP(TRIM(D847),ALL_SOMIFA!$A$1:$V$2721,11,FALSE)))</f>
        <v xml:space="preserve"> </v>
      </c>
      <c r="O847" t="str">
        <f>IF(ISBLANK(VLOOKUP(TRIM(D847),ALL_SOMIFA!$A$1:$V$2721,12,FALSE)),"",IF(ISERROR(VLOOKUP(TRIM(D847),ALL_SOMIFA!$A$1:$V$2721,12,FALSE))," ",VLOOKUP(TRIM(D847),ALL_SOMIFA!$A$1:$V$2721,12,FALSE)))</f>
        <v xml:space="preserve"> </v>
      </c>
      <c r="P847" t="str">
        <f>IF(ISBLANK(VLOOKUP(TRIM(D847),ALL_SOMIFA!$A$1:$V$2721,13,FALSE)),"",IF(ISERROR(VLOOKUP(TRIM(D847),ALL_SOMIFA!$A$1:$V$2721,13,FALSE))," ",VLOOKUP(TRIM(D847),ALL_SOMIFA!$A$1:$V$2721,13,FALSE)))</f>
        <v xml:space="preserve"> </v>
      </c>
      <c r="Q847" t="str">
        <f>IF(ISBLANK(VLOOKUP(TRIM(D847),ALL_SOMIFA!$A$1:$V$2721,14,FALSE)),"",IF(ISERROR(VLOOKUP(TRIM(D847),ALL_SOMIFA!$A$1:$V$2721,14,FALSE))," ",VLOOKUP(TRIM(D847),ALL_SOMIFA!$A$1:$V$2721,14,FALSE)))</f>
        <v xml:space="preserve"> </v>
      </c>
      <c r="R847" t="str">
        <f>IF(ISBLANK(VLOOKUP(TRIM(D847),ALL_SOMIFA!$A$1:$V$2721,15,FALSE)),"",IF(ISERROR(VLOOKUP(TRIM(D847),ALL_SOMIFA!$A$1:$V$2721,15,FALSE))," ",VLOOKUP(TRIM(D847),ALL_SOMIFA!$A$1:$V$2721,15,FALSE)))</f>
        <v xml:space="preserve"> </v>
      </c>
      <c r="S847" t="str">
        <f>IF(ISBLANK(VLOOKUP(TRIM(D847),ALL_SOMIFA!$A$1:$V$2721,16,FALSE)),"",IF(ISERROR(VLOOKUP(TRIM(D847),ALL_SOMIFA!$A$1:$V$2721,16,FALSE))," ",VLOOKUP(TRIM(D847),ALL_SOMIFA!$A$1:$V$2721,16,FALSE)))</f>
        <v xml:space="preserve"> </v>
      </c>
      <c r="T847" t="str">
        <f>IF(ISBLANK(VLOOKUP(TRIM(D847),ALL_SOMIFA!$A$1:$V$2721,17,FALSE)),"",IF(ISERROR(VLOOKUP(TRIM(D847),ALL_SOMIFA!$A$1:$V$2721,17,FALSE))," ",VLOOKUP(TRIM(D847),ALL_SOMIFA!$A$1:$V$2721,17,FALSE)))</f>
        <v xml:space="preserve"> </v>
      </c>
      <c r="U847" t="str">
        <f>IF(ISBLANK(VLOOKUP(TRIM(D847),ALL_SOMIFA!$A$1:$V$2721,18,FALSE)),"",IF(ISERROR(VLOOKUP(TRIM(D847),ALL_SOMIFA!$A$1:$V$2721,18,FALSE))," ",VLOOKUP(TRIM(D847),ALL_SOMIFA!$A$1:$V$2721,18,FALSE)))</f>
        <v xml:space="preserve"> </v>
      </c>
      <c r="V847" t="str">
        <f>IF(ISBLANK(VLOOKUP(TRIM(D847),ALL_SOMIFA!$A$1:$V$2721,19,FALSE)),"",IF(ISERROR(VLOOKUP(TRIM(D847),ALL_SOMIFA!$A$1:$V$2721,19,FALSE))," ",VLOOKUP(TRIM(D847),ALL_SOMIFA!$A$1:$V$2721,19,FALSE)))</f>
        <v xml:space="preserve"> </v>
      </c>
      <c r="W847" t="str">
        <f>IF(ISBLANK(VLOOKUP(TRIM(D847),ALL_SOMIFA!$A$1:$V$2721,20,FALSE)),"",IF(ISERROR(VLOOKUP(TRIM(D847),ALL_SOMIFA!$A$1:$V$2721,20,FALSE))," ",VLOOKUP(TRIM(D847),ALL_SOMIFA!$A$1:$V$2721,20,FALSE)))</f>
        <v xml:space="preserve"> </v>
      </c>
      <c r="X847" t="str">
        <f>IF(ISBLANK(VLOOKUP(TRIM(D847),ALL_SOMIFA!$A$1:$V$2721,21,FALSE)),"",IF(ISERROR(VLOOKUP(TRIM(D847),ALL_SOMIFA!$A$1:$V$2721,21,FALSE))," ",VLOOKUP(TRIM(D847),ALL_SOMIFA!$A$1:$V$2721,21,FALSE)))</f>
        <v xml:space="preserve"> </v>
      </c>
      <c r="Y847" t="str">
        <f>IF(ISBLANK(VLOOKUP(TRIM(D847),ALL_SOMIFA!$A$1:$V$2721,22,FALSE)),"",IF(ISERROR(VLOOKUP(TRIM(D847),ALL_SOMIFA!$A$1:$V$2721,22,FALSE))," ",VLOOKUP(TRIM(D847),ALL_SOMIFA!$A$1:$V$2721,22,FALSE)))</f>
        <v xml:space="preserve"> </v>
      </c>
    </row>
    <row r="848" spans="1:61" s="25" customFormat="1" x14ac:dyDescent="0.2">
      <c r="A848" s="18" t="s">
        <v>133</v>
      </c>
      <c r="B848" s="18" t="s">
        <v>128</v>
      </c>
      <c r="C848" s="141"/>
      <c r="D848" s="19" t="s">
        <v>2109</v>
      </c>
      <c r="E848" s="20">
        <v>36178</v>
      </c>
      <c r="F848" s="26" t="s">
        <v>230</v>
      </c>
      <c r="G848" s="30" t="s">
        <v>230</v>
      </c>
      <c r="H848" s="18" t="s">
        <v>133</v>
      </c>
      <c r="I848" s="18" t="s">
        <v>131</v>
      </c>
      <c r="J848" s="18" t="s">
        <v>2110</v>
      </c>
      <c r="K848" s="26" t="s">
        <v>127</v>
      </c>
      <c r="L848" s="26"/>
      <c r="M848" s="18" t="s">
        <v>133</v>
      </c>
      <c r="N848" s="18" t="s">
        <v>128</v>
      </c>
      <c r="O848" s="18"/>
      <c r="P848" s="19"/>
      <c r="Q848" s="19" t="s">
        <v>127</v>
      </c>
      <c r="R848" s="19" t="s">
        <v>128</v>
      </c>
      <c r="S848" s="30"/>
      <c r="T848" s="19"/>
      <c r="U848" s="19"/>
      <c r="V848" s="30"/>
      <c r="W848" s="19"/>
      <c r="X848" s="19"/>
      <c r="Y848" s="30"/>
      <c r="Z848" s="19"/>
      <c r="AA848" s="19"/>
      <c r="AB848" s="30"/>
      <c r="AC848" s="19"/>
      <c r="AD848" s="19"/>
      <c r="AE848" s="19"/>
      <c r="AF848" s="19"/>
      <c r="AG848" s="19"/>
      <c r="AH848" s="19"/>
      <c r="AI848" s="19"/>
      <c r="AJ848" s="19"/>
      <c r="AK848" s="19"/>
      <c r="AL848" s="19"/>
      <c r="AM848" s="19"/>
      <c r="AN848" s="19"/>
      <c r="AO848" s="19"/>
      <c r="AP848" s="19"/>
      <c r="AQ848" s="19"/>
      <c r="AR848" s="19"/>
      <c r="AS848" s="19"/>
      <c r="AT848" s="19"/>
      <c r="AU848" s="19"/>
      <c r="AV848" s="19"/>
      <c r="AW848" s="19"/>
      <c r="AX848" s="19"/>
      <c r="AY848" s="19"/>
      <c r="AZ848" s="19"/>
      <c r="BA848" s="19"/>
      <c r="BB848" s="19"/>
      <c r="BC848" s="19"/>
      <c r="BD848" s="19"/>
      <c r="BE848" s="19"/>
      <c r="BF848" s="19"/>
      <c r="BG848" s="19"/>
      <c r="BH848" s="19"/>
      <c r="BI848" s="19"/>
    </row>
    <row r="849" spans="1:79" x14ac:dyDescent="0.2">
      <c r="A849" s="18" t="s">
        <v>147</v>
      </c>
      <c r="B849" s="18" t="s">
        <v>306</v>
      </c>
      <c r="C849" s="141"/>
      <c r="D849" s="19" t="s">
        <v>2111</v>
      </c>
      <c r="E849" s="20">
        <v>35044</v>
      </c>
      <c r="F849" s="19" t="s">
        <v>391</v>
      </c>
      <c r="G849" s="19" t="s">
        <v>136</v>
      </c>
      <c r="H849" s="18" t="s">
        <v>151</v>
      </c>
      <c r="I849" s="18" t="s">
        <v>303</v>
      </c>
      <c r="J849" s="18" t="s">
        <v>496</v>
      </c>
      <c r="K849" s="26" t="s">
        <v>127</v>
      </c>
      <c r="L849" s="26"/>
      <c r="M849" s="18" t="s">
        <v>127</v>
      </c>
      <c r="N849" s="18" t="s">
        <v>185</v>
      </c>
      <c r="O849" s="18"/>
      <c r="P849" s="19"/>
      <c r="Q849" s="19" t="s">
        <v>147</v>
      </c>
      <c r="R849" s="19" t="s">
        <v>368</v>
      </c>
      <c r="S849" s="19" t="s">
        <v>86</v>
      </c>
      <c r="T849" s="19" t="s">
        <v>147</v>
      </c>
      <c r="U849" s="19" t="s">
        <v>185</v>
      </c>
      <c r="V849" s="19"/>
      <c r="W849" s="19"/>
      <c r="X849" s="19"/>
      <c r="Y849" s="19"/>
      <c r="Z849" s="19"/>
      <c r="AA849" s="19"/>
      <c r="AB849" s="19"/>
      <c r="AC849" s="19"/>
      <c r="AD849" s="19"/>
      <c r="AE849" s="19"/>
      <c r="AF849" s="19"/>
      <c r="AG849" s="19"/>
      <c r="AH849" s="19"/>
      <c r="AI849" s="19"/>
      <c r="AJ849" s="19"/>
      <c r="AK849" s="19"/>
      <c r="AL849" s="19"/>
      <c r="AM849" s="19"/>
      <c r="AN849" s="19"/>
      <c r="AO849" s="19"/>
      <c r="AP849" s="19"/>
      <c r="AQ849" s="19"/>
      <c r="AR849" s="19"/>
      <c r="AS849" s="19"/>
      <c r="AT849" s="19"/>
      <c r="AU849" s="19"/>
      <c r="AV849" s="19"/>
      <c r="AW849" s="19"/>
      <c r="AX849" s="19"/>
      <c r="AY849" s="19"/>
      <c r="AZ849" s="19"/>
      <c r="BA849" s="19"/>
      <c r="BB849" s="19"/>
      <c r="BC849" s="19"/>
      <c r="BD849" s="19"/>
      <c r="BE849" s="19"/>
      <c r="BF849" s="19"/>
      <c r="BG849" s="19"/>
      <c r="BH849" s="19"/>
      <c r="BI849" s="19"/>
    </row>
    <row r="850" spans="1:79" ht="12.75" customHeight="1" x14ac:dyDescent="0.2">
      <c r="A850" s="18" t="s">
        <v>147</v>
      </c>
      <c r="B850" s="18" t="s">
        <v>95</v>
      </c>
      <c r="C850" s="141"/>
      <c r="D850" s="22" t="s">
        <v>2112</v>
      </c>
      <c r="E850" s="23">
        <v>36607</v>
      </c>
      <c r="F850" s="24" t="s">
        <v>2113</v>
      </c>
      <c r="G850" s="22" t="s">
        <v>90</v>
      </c>
      <c r="H850" s="18" t="s">
        <v>151</v>
      </c>
      <c r="I850" s="18" t="s">
        <v>363</v>
      </c>
      <c r="J850" s="18" t="s">
        <v>155</v>
      </c>
      <c r="K850" s="26" t="s">
        <v>127</v>
      </c>
      <c r="L850" s="26"/>
      <c r="M850" s="18" t="s">
        <v>147</v>
      </c>
      <c r="N850" s="18" t="s">
        <v>134</v>
      </c>
      <c r="O850" s="18"/>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row>
    <row r="851" spans="1:79" ht="12.75" customHeight="1" x14ac:dyDescent="0.2">
      <c r="A851" s="18"/>
      <c r="B851" s="18"/>
      <c r="C851" s="141"/>
      <c r="D851" s="22"/>
      <c r="E851" s="23"/>
      <c r="F851" s="24"/>
      <c r="G851" s="22"/>
      <c r="H851" s="18"/>
      <c r="I851" s="18"/>
      <c r="J851" s="18"/>
      <c r="K851" s="26"/>
      <c r="L851" s="26"/>
      <c r="M851" s="18"/>
      <c r="N851" s="18"/>
      <c r="O851" s="18"/>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row>
    <row r="852" spans="1:79" x14ac:dyDescent="0.2">
      <c r="A852" s="18" t="s">
        <v>156</v>
      </c>
      <c r="B852" s="18" t="s">
        <v>207</v>
      </c>
      <c r="C852" s="141" t="s">
        <v>167</v>
      </c>
      <c r="D852" s="19" t="s">
        <v>2114</v>
      </c>
      <c r="E852" s="20">
        <v>34251</v>
      </c>
      <c r="F852" s="19" t="s">
        <v>706</v>
      </c>
      <c r="G852" s="19" t="s">
        <v>301</v>
      </c>
      <c r="H852" s="18" t="s">
        <v>156</v>
      </c>
      <c r="I852" s="18" t="s">
        <v>213</v>
      </c>
      <c r="J852" s="18" t="s">
        <v>2115</v>
      </c>
      <c r="K852" s="26" t="s">
        <v>156</v>
      </c>
      <c r="L852" s="26" t="s">
        <v>167</v>
      </c>
      <c r="M852" s="18" t="s">
        <v>156</v>
      </c>
      <c r="N852" s="18" t="s">
        <v>207</v>
      </c>
      <c r="O852" s="18" t="s">
        <v>167</v>
      </c>
      <c r="P852" s="19" t="s">
        <v>393</v>
      </c>
      <c r="Q852" s="19" t="s">
        <v>156</v>
      </c>
      <c r="R852" s="19" t="s">
        <v>213</v>
      </c>
      <c r="S852" s="19" t="s">
        <v>2116</v>
      </c>
      <c r="T852" s="19" t="s">
        <v>156</v>
      </c>
      <c r="U852" s="19" t="s">
        <v>207</v>
      </c>
      <c r="V852" s="19" t="s">
        <v>167</v>
      </c>
      <c r="W852" s="19" t="s">
        <v>156</v>
      </c>
      <c r="X852" s="19" t="s">
        <v>207</v>
      </c>
      <c r="Y852" s="19" t="s">
        <v>167</v>
      </c>
      <c r="Z852" s="19" t="s">
        <v>168</v>
      </c>
      <c r="AA852" s="19" t="s">
        <v>207</v>
      </c>
      <c r="AB852" s="19" t="s">
        <v>2117</v>
      </c>
      <c r="AC852" s="19"/>
      <c r="AD852" s="19"/>
      <c r="AE852" s="19"/>
      <c r="AF852" s="19"/>
      <c r="AG852" s="19"/>
      <c r="AH852" s="19"/>
      <c r="AI852" s="19"/>
      <c r="AJ852" s="19"/>
      <c r="AK852" s="19"/>
      <c r="AL852" s="19"/>
      <c r="AM852" s="19"/>
      <c r="AN852" s="19"/>
      <c r="AO852" s="19"/>
      <c r="AP852" s="19"/>
      <c r="AQ852" s="19"/>
      <c r="AR852" s="19"/>
      <c r="AS852" s="19"/>
      <c r="AT852" s="19"/>
      <c r="AU852" s="19"/>
      <c r="AV852" s="19"/>
      <c r="AW852" s="19"/>
      <c r="AX852" s="19"/>
      <c r="AY852" s="19"/>
      <c r="AZ852" s="19"/>
      <c r="BA852" s="19"/>
      <c r="BB852" s="19"/>
      <c r="BC852" s="19"/>
      <c r="BD852" s="19"/>
      <c r="BE852" s="19"/>
      <c r="BF852" s="19"/>
      <c r="BG852" s="19"/>
      <c r="BH852" s="19"/>
      <c r="BI852" s="19"/>
    </row>
    <row r="853" spans="1:79" x14ac:dyDescent="0.2">
      <c r="A853" s="31" t="s">
        <v>156</v>
      </c>
      <c r="B853" s="32" t="s">
        <v>118</v>
      </c>
      <c r="C853" s="142" t="s">
        <v>141</v>
      </c>
      <c r="D853" s="19" t="s">
        <v>2118</v>
      </c>
      <c r="E853" s="27">
        <v>36903</v>
      </c>
      <c r="F853" s="28" t="s">
        <v>268</v>
      </c>
      <c r="G853" s="28" t="s">
        <v>2119</v>
      </c>
      <c r="H853" s="31" t="s">
        <v>156</v>
      </c>
      <c r="I853" s="32" t="s">
        <v>123</v>
      </c>
      <c r="J853" s="18" t="s">
        <v>2120</v>
      </c>
      <c r="K853" s="26" t="s">
        <v>156</v>
      </c>
      <c r="L853" s="26" t="s">
        <v>141</v>
      </c>
      <c r="M853" s="33"/>
      <c r="N853" s="33"/>
      <c r="O853" s="33"/>
    </row>
    <row r="854" spans="1:79" s="25" customFormat="1" ht="12.75" customHeight="1" x14ac:dyDescent="0.2">
      <c r="A854" s="31" t="s">
        <v>156</v>
      </c>
      <c r="B854" s="32" t="s">
        <v>227</v>
      </c>
      <c r="C854" s="142" t="s">
        <v>393</v>
      </c>
      <c r="D854" s="19" t="s">
        <v>2121</v>
      </c>
      <c r="E854" s="27">
        <v>36887</v>
      </c>
      <c r="F854" s="28" t="s">
        <v>268</v>
      </c>
      <c r="G854" s="28" t="s">
        <v>236</v>
      </c>
      <c r="H854" s="31" t="s">
        <v>165</v>
      </c>
      <c r="I854" s="32" t="s">
        <v>101</v>
      </c>
      <c r="J854" s="18" t="s">
        <v>2122</v>
      </c>
      <c r="K854" s="26" t="s">
        <v>168</v>
      </c>
      <c r="L854" s="26" t="s">
        <v>183</v>
      </c>
      <c r="M854" s="33"/>
      <c r="N854" s="33"/>
      <c r="O854" s="33"/>
    </row>
    <row r="855" spans="1:79" ht="12.75" customHeight="1" x14ac:dyDescent="0.2">
      <c r="A855" s="31" t="s">
        <v>156</v>
      </c>
      <c r="B855" s="32" t="s">
        <v>195</v>
      </c>
      <c r="C855" s="142" t="s">
        <v>141</v>
      </c>
      <c r="D855" s="19" t="s">
        <v>2123</v>
      </c>
      <c r="E855" s="27">
        <v>36066</v>
      </c>
      <c r="F855" s="28" t="s">
        <v>268</v>
      </c>
      <c r="G855" s="28" t="s">
        <v>236</v>
      </c>
      <c r="H855" s="31" t="s">
        <v>695</v>
      </c>
      <c r="I855" s="32" t="s">
        <v>200</v>
      </c>
      <c r="J855" s="18" t="s">
        <v>893</v>
      </c>
      <c r="K855" s="26" t="s">
        <v>168</v>
      </c>
      <c r="L855" s="26" t="s">
        <v>183</v>
      </c>
      <c r="M855" s="33"/>
      <c r="N855" s="33"/>
      <c r="O855" s="33"/>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row>
    <row r="856" spans="1:79" x14ac:dyDescent="0.2">
      <c r="A856" s="18"/>
      <c r="B856" s="18"/>
      <c r="C856" s="141"/>
      <c r="D856" s="19"/>
      <c r="E856" s="20"/>
      <c r="F856" s="19"/>
      <c r="G856" s="19"/>
      <c r="H856" s="18"/>
      <c r="I856" s="18"/>
      <c r="J856" s="18"/>
      <c r="K856"/>
      <c r="L856"/>
      <c r="M856" s="18"/>
      <c r="N856" s="18"/>
      <c r="O856" s="18"/>
      <c r="P856" s="19"/>
      <c r="Q856" s="19"/>
      <c r="R856" s="19"/>
      <c r="S856" s="19"/>
      <c r="T856" s="19"/>
      <c r="U856" s="19"/>
      <c r="V856" s="19"/>
      <c r="W856" s="19"/>
      <c r="X856" s="19"/>
      <c r="Y856" s="19"/>
      <c r="Z856" s="19"/>
      <c r="AA856" s="19"/>
      <c r="AB856" s="19"/>
      <c r="AC856" s="19"/>
      <c r="AD856" s="19"/>
      <c r="AE856" s="19"/>
      <c r="AF856" s="19"/>
      <c r="AG856" s="19"/>
      <c r="AH856" s="19"/>
      <c r="AI856" s="19"/>
      <c r="AJ856" s="19"/>
      <c r="AK856" s="19"/>
      <c r="AL856" s="19"/>
      <c r="AM856" s="19"/>
      <c r="AN856" s="19"/>
      <c r="AO856" s="19"/>
      <c r="AP856" s="19"/>
      <c r="AQ856" s="19"/>
      <c r="AR856" s="19"/>
      <c r="AS856" s="19"/>
      <c r="AT856" s="19"/>
      <c r="AU856" s="19"/>
      <c r="AV856" s="19"/>
      <c r="AW856" s="19"/>
      <c r="AX856" s="19"/>
      <c r="AY856" s="19"/>
      <c r="AZ856" s="19"/>
      <c r="BA856" s="19"/>
      <c r="BB856" s="19"/>
      <c r="BC856" s="19"/>
      <c r="BD856" s="19"/>
      <c r="BE856" s="19"/>
      <c r="BF856" s="19"/>
      <c r="BG856" s="19"/>
      <c r="BH856" s="19"/>
      <c r="BI856" s="19"/>
    </row>
    <row r="857" spans="1:79" x14ac:dyDescent="0.2">
      <c r="A857" s="18" t="s">
        <v>194</v>
      </c>
      <c r="B857" s="18" t="s">
        <v>93</v>
      </c>
      <c r="C857" s="141" t="s">
        <v>249</v>
      </c>
      <c r="D857" s="19" t="s">
        <v>2126</v>
      </c>
      <c r="E857" s="20">
        <v>33300</v>
      </c>
      <c r="F857" s="19" t="s">
        <v>2127</v>
      </c>
      <c r="G857" s="19" t="s">
        <v>763</v>
      </c>
      <c r="H857" s="18" t="s">
        <v>194</v>
      </c>
      <c r="I857" s="18" t="s">
        <v>303</v>
      </c>
      <c r="J857" s="18" t="s">
        <v>248</v>
      </c>
      <c r="K857" s="26" t="s">
        <v>226</v>
      </c>
      <c r="L857" s="26" t="s">
        <v>594</v>
      </c>
      <c r="M857" s="18" t="s">
        <v>194</v>
      </c>
      <c r="N857" s="18" t="s">
        <v>252</v>
      </c>
      <c r="O857" s="18" t="s">
        <v>204</v>
      </c>
      <c r="P857" s="19" t="s">
        <v>196</v>
      </c>
      <c r="Q857" s="19" t="s">
        <v>194</v>
      </c>
      <c r="R857" s="19" t="s">
        <v>134</v>
      </c>
      <c r="S857" s="19" t="s">
        <v>2128</v>
      </c>
      <c r="T857" s="19" t="s">
        <v>194</v>
      </c>
      <c r="U857" s="19" t="s">
        <v>134</v>
      </c>
      <c r="V857" s="19" t="s">
        <v>248</v>
      </c>
      <c r="W857" s="19" t="s">
        <v>194</v>
      </c>
      <c r="X857" s="19" t="s">
        <v>134</v>
      </c>
      <c r="Y857" s="19" t="s">
        <v>249</v>
      </c>
      <c r="Z857" s="19" t="s">
        <v>194</v>
      </c>
      <c r="AA857" s="19" t="s">
        <v>134</v>
      </c>
      <c r="AB857" s="19" t="s">
        <v>249</v>
      </c>
      <c r="AC857" s="19" t="s">
        <v>194</v>
      </c>
      <c r="AD857" s="19" t="s">
        <v>134</v>
      </c>
      <c r="AE857" s="19" t="s">
        <v>259</v>
      </c>
      <c r="AF857" s="19" t="s">
        <v>194</v>
      </c>
      <c r="AG857" s="19" t="s">
        <v>134</v>
      </c>
      <c r="AH857" s="19" t="s">
        <v>259</v>
      </c>
      <c r="AI857" s="19" t="s">
        <v>194</v>
      </c>
      <c r="AJ857" s="19" t="s">
        <v>134</v>
      </c>
      <c r="AK857" s="19" t="s">
        <v>259</v>
      </c>
      <c r="AL857" s="19" t="s">
        <v>238</v>
      </c>
      <c r="AM857" s="19" t="s">
        <v>134</v>
      </c>
      <c r="AN857" s="19" t="s">
        <v>241</v>
      </c>
      <c r="AO857" s="19">
        <v>0</v>
      </c>
      <c r="AP857" s="19">
        <v>0</v>
      </c>
      <c r="AQ857" s="19">
        <v>0</v>
      </c>
      <c r="AR857" s="19">
        <v>0</v>
      </c>
      <c r="AS857" s="19">
        <v>0</v>
      </c>
      <c r="AT857" s="19">
        <v>0</v>
      </c>
      <c r="AU857" s="19">
        <v>0</v>
      </c>
      <c r="AV857" s="19">
        <v>0</v>
      </c>
      <c r="AW857" s="19">
        <v>0</v>
      </c>
      <c r="AX857" s="19"/>
      <c r="AY857" s="19"/>
      <c r="AZ857" s="19"/>
      <c r="BA857" s="19"/>
      <c r="BB857" s="19"/>
      <c r="BC857" s="19"/>
      <c r="BD857" s="19"/>
      <c r="BE857" s="19"/>
      <c r="BF857" s="19"/>
      <c r="BG857" s="19"/>
      <c r="BH857" s="19"/>
      <c r="BI857" s="19"/>
      <c r="BJ857" s="19"/>
      <c r="BK857" s="19"/>
      <c r="BL857" s="19"/>
      <c r="BM857" s="19"/>
      <c r="BN857" s="19"/>
      <c r="BO857" s="19"/>
      <c r="BP857" s="19"/>
      <c r="BQ857" s="19"/>
      <c r="BR857" s="19"/>
      <c r="BS857" s="19"/>
      <c r="BT857" s="19"/>
      <c r="BU857" s="19"/>
      <c r="BV857" s="19"/>
      <c r="BW857" s="19"/>
      <c r="BX857" s="19"/>
    </row>
    <row r="858" spans="1:79" x14ac:dyDescent="0.2">
      <c r="A858" s="18" t="s">
        <v>202</v>
      </c>
      <c r="B858" s="18" t="s">
        <v>227</v>
      </c>
      <c r="C858" s="141" t="s">
        <v>196</v>
      </c>
      <c r="D858" s="26" t="s">
        <v>2131</v>
      </c>
      <c r="E858" s="27">
        <v>36019</v>
      </c>
      <c r="F858" s="26" t="s">
        <v>473</v>
      </c>
      <c r="G858" s="26" t="s">
        <v>473</v>
      </c>
      <c r="H858" s="18" t="s">
        <v>545</v>
      </c>
      <c r="I858" s="18" t="s">
        <v>429</v>
      </c>
      <c r="J858" s="18" t="s">
        <v>587</v>
      </c>
      <c r="K858" s="26" t="s">
        <v>263</v>
      </c>
      <c r="L858" s="26" t="s">
        <v>269</v>
      </c>
      <c r="M858" s="18" t="s">
        <v>202</v>
      </c>
      <c r="N858" s="18" t="s">
        <v>432</v>
      </c>
      <c r="O858" s="18" t="s">
        <v>234</v>
      </c>
      <c r="P858" s="26" t="s">
        <v>266</v>
      </c>
      <c r="Q858" s="27"/>
      <c r="R858" s="27"/>
      <c r="S858" s="27"/>
      <c r="T858" s="27"/>
      <c r="U858" s="29"/>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row>
    <row r="859" spans="1:79" x14ac:dyDescent="0.2">
      <c r="A859" s="18" t="s">
        <v>528</v>
      </c>
      <c r="B859" s="18" t="s">
        <v>170</v>
      </c>
      <c r="C859" s="141" t="s">
        <v>539</v>
      </c>
      <c r="D859" s="19" t="s">
        <v>2139</v>
      </c>
      <c r="E859" s="20">
        <v>34947</v>
      </c>
      <c r="F859" s="19" t="s">
        <v>516</v>
      </c>
      <c r="G859" s="19" t="s">
        <v>362</v>
      </c>
      <c r="H859" s="18" t="s">
        <v>189</v>
      </c>
      <c r="I859" s="18"/>
      <c r="J859" s="18"/>
      <c r="K859" t="s">
        <v>189</v>
      </c>
      <c r="M859" s="18" t="s">
        <v>212</v>
      </c>
      <c r="N859" s="18" t="s">
        <v>170</v>
      </c>
      <c r="O859" s="18" t="s">
        <v>228</v>
      </c>
      <c r="P859" s="19" t="s">
        <v>248</v>
      </c>
      <c r="Q859" s="19" t="s">
        <v>212</v>
      </c>
      <c r="R859" s="19" t="s">
        <v>434</v>
      </c>
      <c r="S859" s="19" t="s">
        <v>541</v>
      </c>
      <c r="T859" s="19" t="s">
        <v>258</v>
      </c>
      <c r="U859" s="19" t="s">
        <v>434</v>
      </c>
      <c r="V859" s="19" t="s">
        <v>273</v>
      </c>
      <c r="W859" s="19" t="s">
        <v>555</v>
      </c>
      <c r="X859" s="19" t="s">
        <v>556</v>
      </c>
      <c r="Y859" s="19" t="s">
        <v>163</v>
      </c>
      <c r="Z859" s="19">
        <v>0</v>
      </c>
      <c r="AA859" s="19">
        <v>0</v>
      </c>
      <c r="AB859" s="19">
        <v>0</v>
      </c>
      <c r="AC859" s="19"/>
      <c r="AD859" s="19"/>
      <c r="AE859" s="19"/>
      <c r="AF859" s="19">
        <v>0</v>
      </c>
      <c r="AG859" s="19">
        <v>0</v>
      </c>
      <c r="AH859" s="19">
        <v>0</v>
      </c>
      <c r="AI859" s="19">
        <v>0</v>
      </c>
      <c r="AJ859" s="19">
        <v>0</v>
      </c>
      <c r="AK859" s="19">
        <v>0</v>
      </c>
      <c r="AL859" s="19">
        <v>0</v>
      </c>
      <c r="AM859" s="19">
        <v>0</v>
      </c>
      <c r="AN859" s="19">
        <v>0</v>
      </c>
      <c r="AO859" s="19">
        <v>0</v>
      </c>
      <c r="AP859" s="19">
        <v>0</v>
      </c>
      <c r="AQ859" s="19">
        <v>0</v>
      </c>
      <c r="AR859" s="19">
        <v>0</v>
      </c>
      <c r="AS859" s="19">
        <v>0</v>
      </c>
      <c r="AT859" s="19">
        <v>0</v>
      </c>
      <c r="AU859" s="19">
        <v>0</v>
      </c>
      <c r="AV859" s="19">
        <v>0</v>
      </c>
      <c r="AW859" s="19">
        <v>0</v>
      </c>
      <c r="AX859" s="19"/>
      <c r="AY859" s="19"/>
      <c r="AZ859" s="19"/>
      <c r="BA859" s="19"/>
      <c r="BB859" s="19"/>
      <c r="BC859" s="19"/>
      <c r="BD859" s="19"/>
      <c r="BE859" s="19"/>
      <c r="BF859" s="19"/>
      <c r="BG859" s="19"/>
      <c r="BH859" s="19"/>
      <c r="BI859" s="19"/>
      <c r="BJ859" s="25"/>
      <c r="BK859" s="25"/>
      <c r="BL859" s="25"/>
      <c r="BM859" s="25"/>
      <c r="BN859" s="25"/>
      <c r="BO859" s="25"/>
      <c r="BP859" s="25"/>
      <c r="BQ859" s="25"/>
      <c r="BR859" s="25"/>
      <c r="BS859" s="25"/>
      <c r="BT859" s="25"/>
      <c r="BU859" s="25"/>
      <c r="BV859" s="25"/>
      <c r="BW859" s="25"/>
      <c r="BX859" s="25"/>
    </row>
    <row r="860" spans="1:79" s="25" customFormat="1" x14ac:dyDescent="0.2">
      <c r="A860" s="18" t="s">
        <v>226</v>
      </c>
      <c r="B860" s="18" t="s">
        <v>306</v>
      </c>
      <c r="C860" s="141" t="s">
        <v>247</v>
      </c>
      <c r="D860" s="19" t="s">
        <v>2124</v>
      </c>
      <c r="E860" s="20">
        <v>35661</v>
      </c>
      <c r="F860" s="26" t="s">
        <v>149</v>
      </c>
      <c r="G860" s="30" t="s">
        <v>415</v>
      </c>
      <c r="H860" s="18" t="s">
        <v>226</v>
      </c>
      <c r="I860" s="18" t="s">
        <v>303</v>
      </c>
      <c r="J860" s="18" t="s">
        <v>259</v>
      </c>
      <c r="K860" s="26" t="s">
        <v>214</v>
      </c>
      <c r="L860" s="26" t="s">
        <v>203</v>
      </c>
      <c r="M860" s="18" t="s">
        <v>258</v>
      </c>
      <c r="N860" s="18" t="s">
        <v>583</v>
      </c>
      <c r="O860" s="18" t="s">
        <v>241</v>
      </c>
      <c r="P860" s="19" t="s">
        <v>224</v>
      </c>
      <c r="Q860" s="19" t="s">
        <v>265</v>
      </c>
      <c r="R860" s="19" t="s">
        <v>583</v>
      </c>
      <c r="S860" s="30" t="s">
        <v>241</v>
      </c>
      <c r="T860" s="19"/>
      <c r="U860" s="19"/>
      <c r="V860" s="30"/>
      <c r="W860" s="19"/>
      <c r="X860" s="19"/>
      <c r="Y860" s="30"/>
      <c r="Z860" s="19"/>
      <c r="AA860" s="19"/>
      <c r="AB860" s="30"/>
      <c r="AC860" s="19"/>
      <c r="AD860" s="19"/>
      <c r="AE860" s="19"/>
      <c r="AF860" s="19"/>
      <c r="AG860" s="19"/>
      <c r="AH860" s="19"/>
      <c r="AI860" s="19"/>
      <c r="AJ860" s="19"/>
      <c r="AK860" s="19"/>
      <c r="AL860" s="19"/>
      <c r="AM860" s="19"/>
      <c r="AN860" s="19"/>
      <c r="AO860" s="19"/>
      <c r="AP860" s="19"/>
      <c r="AQ860" s="19"/>
      <c r="AR860" s="19"/>
      <c r="AS860" s="19"/>
      <c r="AT860" s="19"/>
      <c r="AU860" s="19"/>
      <c r="AV860" s="19"/>
      <c r="AW860" s="19"/>
      <c r="AX860" s="19"/>
      <c r="AY860" s="19"/>
      <c r="AZ860" s="19"/>
      <c r="BA860" s="19"/>
      <c r="BB860" s="19"/>
      <c r="BC860" s="19"/>
      <c r="BD860" s="19"/>
      <c r="BE860" s="19"/>
      <c r="BF860" s="19"/>
      <c r="BG860" s="19"/>
      <c r="BH860" s="19"/>
      <c r="BI860" s="19"/>
      <c r="BJ860"/>
      <c r="BK860"/>
      <c r="BL860"/>
      <c r="BM860"/>
      <c r="BN860"/>
      <c r="BO860"/>
      <c r="BP860"/>
      <c r="BQ860"/>
      <c r="BR860"/>
      <c r="BS860"/>
      <c r="BT860"/>
      <c r="BU860"/>
      <c r="BV860"/>
      <c r="BW860"/>
      <c r="BX860"/>
      <c r="BY860"/>
      <c r="BZ860"/>
      <c r="CA860"/>
    </row>
    <row r="861" spans="1:79" x14ac:dyDescent="0.2">
      <c r="A861" s="18" t="s">
        <v>194</v>
      </c>
      <c r="B861" s="18" t="s">
        <v>242</v>
      </c>
      <c r="C861" s="141" t="s">
        <v>273</v>
      </c>
      <c r="D861" s="19" t="s">
        <v>2125</v>
      </c>
      <c r="E861" s="20">
        <v>35313</v>
      </c>
      <c r="F861" s="19" t="s">
        <v>136</v>
      </c>
      <c r="G861" s="19" t="s">
        <v>1234</v>
      </c>
      <c r="H861" s="18" t="s">
        <v>710</v>
      </c>
      <c r="I861" s="18" t="s">
        <v>246</v>
      </c>
      <c r="J861" s="18" t="s">
        <v>264</v>
      </c>
      <c r="K861" s="26" t="s">
        <v>226</v>
      </c>
      <c r="L861" s="26" t="s">
        <v>224</v>
      </c>
      <c r="M861" s="18" t="s">
        <v>194</v>
      </c>
      <c r="N861" s="18" t="s">
        <v>242</v>
      </c>
      <c r="O861" s="18" t="s">
        <v>224</v>
      </c>
      <c r="P861" s="19" t="s">
        <v>1363</v>
      </c>
      <c r="Q861" s="19" t="s">
        <v>238</v>
      </c>
      <c r="R861" s="19" t="s">
        <v>242</v>
      </c>
      <c r="S861" s="19" t="s">
        <v>494</v>
      </c>
      <c r="T861" s="19" t="s">
        <v>238</v>
      </c>
      <c r="U861" s="19" t="s">
        <v>242</v>
      </c>
      <c r="V861" s="19" t="s">
        <v>241</v>
      </c>
      <c r="W861" s="19"/>
      <c r="X861" s="19"/>
      <c r="Y861" s="19"/>
      <c r="Z861" s="19"/>
      <c r="AA861" s="19"/>
      <c r="AB861" s="19"/>
      <c r="AC861" s="19"/>
      <c r="AD861" s="19"/>
      <c r="AE861" s="19"/>
      <c r="AF861" s="19"/>
      <c r="AG861" s="19"/>
      <c r="AH861" s="19"/>
      <c r="AI861" s="19"/>
      <c r="AJ861" s="19"/>
      <c r="AK861" s="19"/>
      <c r="AL861" s="19"/>
      <c r="AM861" s="19"/>
      <c r="AN861" s="19"/>
      <c r="AO861" s="19"/>
      <c r="AP861" s="19"/>
      <c r="AQ861" s="19"/>
      <c r="AR861" s="19"/>
      <c r="AS861" s="19"/>
      <c r="AT861" s="19"/>
      <c r="AU861" s="19"/>
      <c r="AV861" s="19"/>
      <c r="AW861" s="19"/>
      <c r="AX861" s="19"/>
      <c r="AY861" s="19"/>
      <c r="AZ861" s="19"/>
      <c r="BA861" s="19"/>
      <c r="BB861" s="19"/>
      <c r="BC861" s="19"/>
      <c r="BD861" s="19"/>
      <c r="BE861" s="19"/>
      <c r="BF861" s="19"/>
      <c r="BG861" s="19"/>
      <c r="BH861" s="19"/>
      <c r="BI861" s="19"/>
    </row>
    <row r="862" spans="1:79" s="25" customFormat="1" ht="12.75" customHeight="1" x14ac:dyDescent="0.2">
      <c r="A862" s="18" t="s">
        <v>555</v>
      </c>
      <c r="B862" s="18" t="s">
        <v>81</v>
      </c>
      <c r="C862" s="141" t="s">
        <v>161</v>
      </c>
      <c r="D862" s="19" t="s">
        <v>2132</v>
      </c>
      <c r="E862" s="20">
        <v>32667</v>
      </c>
      <c r="F862" s="19" t="s">
        <v>2133</v>
      </c>
      <c r="G862" s="19" t="s">
        <v>1535</v>
      </c>
      <c r="H862" s="18" t="s">
        <v>2134</v>
      </c>
      <c r="I862" s="18" t="s">
        <v>84</v>
      </c>
      <c r="J862" s="18" t="s">
        <v>216</v>
      </c>
      <c r="K862" s="26" t="s">
        <v>212</v>
      </c>
      <c r="L862" s="26" t="s">
        <v>519</v>
      </c>
      <c r="M862" s="18" t="s">
        <v>194</v>
      </c>
      <c r="N862" s="18" t="s">
        <v>81</v>
      </c>
      <c r="O862" s="18" t="s">
        <v>228</v>
      </c>
      <c r="P862" s="19" t="s">
        <v>228</v>
      </c>
      <c r="Q862" s="19" t="s">
        <v>194</v>
      </c>
      <c r="R862" s="19" t="s">
        <v>81</v>
      </c>
      <c r="S862" s="19" t="s">
        <v>1910</v>
      </c>
      <c r="T862" s="19" t="s">
        <v>702</v>
      </c>
      <c r="U862" s="19" t="s">
        <v>306</v>
      </c>
      <c r="V862" s="19" t="s">
        <v>221</v>
      </c>
      <c r="W862" s="19" t="s">
        <v>274</v>
      </c>
      <c r="X862" s="19" t="s">
        <v>306</v>
      </c>
      <c r="Y862" s="19" t="s">
        <v>234</v>
      </c>
      <c r="Z862" s="19" t="s">
        <v>274</v>
      </c>
      <c r="AA862" s="19" t="s">
        <v>306</v>
      </c>
      <c r="AB862" s="19" t="s">
        <v>224</v>
      </c>
      <c r="AC862" s="19" t="s">
        <v>274</v>
      </c>
      <c r="AD862" s="19" t="s">
        <v>227</v>
      </c>
      <c r="AE862" s="19" t="s">
        <v>269</v>
      </c>
      <c r="AF862" s="19">
        <v>0</v>
      </c>
      <c r="AG862" s="19">
        <v>0</v>
      </c>
      <c r="AH862" s="19">
        <v>0</v>
      </c>
      <c r="AI862" s="19">
        <v>0</v>
      </c>
      <c r="AJ862" s="19">
        <v>0</v>
      </c>
      <c r="AK862" s="19">
        <v>0</v>
      </c>
      <c r="AL862" s="19" t="s">
        <v>274</v>
      </c>
      <c r="AM862" s="19" t="s">
        <v>177</v>
      </c>
      <c r="AN862" s="19" t="s">
        <v>259</v>
      </c>
      <c r="AO862" s="19" t="s">
        <v>238</v>
      </c>
      <c r="AP862" s="19" t="s">
        <v>177</v>
      </c>
      <c r="AQ862" s="19" t="s">
        <v>241</v>
      </c>
      <c r="AR862" s="19">
        <v>0</v>
      </c>
      <c r="AS862" s="19">
        <v>0</v>
      </c>
      <c r="AT862" s="19">
        <v>0</v>
      </c>
      <c r="AU862" s="19">
        <v>0</v>
      </c>
      <c r="AV862" s="19">
        <v>0</v>
      </c>
      <c r="AW862" s="19">
        <v>0</v>
      </c>
      <c r="AX862" s="19"/>
      <c r="AY862" s="19"/>
    </row>
    <row r="863" spans="1:79" x14ac:dyDescent="0.2">
      <c r="A863" s="18"/>
      <c r="B863" s="18"/>
      <c r="C863" s="141"/>
      <c r="D863" s="19" t="s">
        <v>2129</v>
      </c>
      <c r="E863" s="20">
        <v>33715</v>
      </c>
      <c r="F863" s="19" t="s">
        <v>321</v>
      </c>
      <c r="G863" s="19" t="s">
        <v>2130</v>
      </c>
      <c r="H863" s="18" t="s">
        <v>202</v>
      </c>
      <c r="I863" s="18" t="s">
        <v>101</v>
      </c>
      <c r="J863" s="18" t="s">
        <v>248</v>
      </c>
      <c r="K863" s="26" t="s">
        <v>202</v>
      </c>
      <c r="L863" s="26" t="s">
        <v>234</v>
      </c>
      <c r="M863" s="18" t="s">
        <v>202</v>
      </c>
      <c r="N863" s="18" t="s">
        <v>140</v>
      </c>
      <c r="O863" s="18" t="s">
        <v>234</v>
      </c>
      <c r="P863" s="19" t="s">
        <v>224</v>
      </c>
      <c r="Q863" s="19" t="s">
        <v>202</v>
      </c>
      <c r="R863" s="19" t="s">
        <v>140</v>
      </c>
      <c r="S863" s="19" t="s">
        <v>262</v>
      </c>
      <c r="T863" s="19" t="s">
        <v>202</v>
      </c>
      <c r="U863" s="19" t="s">
        <v>140</v>
      </c>
      <c r="V863" s="19" t="s">
        <v>234</v>
      </c>
      <c r="W863" s="19" t="s">
        <v>202</v>
      </c>
      <c r="X863" s="19" t="s">
        <v>396</v>
      </c>
      <c r="Y863" s="19" t="s">
        <v>234</v>
      </c>
      <c r="Z863" s="19" t="s">
        <v>1056</v>
      </c>
      <c r="AA863" s="19">
        <v>0</v>
      </c>
      <c r="AB863" s="19">
        <v>0</v>
      </c>
      <c r="AC863" s="19" t="s">
        <v>202</v>
      </c>
      <c r="AD863" s="19" t="s">
        <v>396</v>
      </c>
      <c r="AE863" s="19" t="s">
        <v>228</v>
      </c>
      <c r="AF863" s="19" t="s">
        <v>202</v>
      </c>
      <c r="AG863" s="19" t="s">
        <v>396</v>
      </c>
      <c r="AH863" s="19" t="s">
        <v>203</v>
      </c>
      <c r="AI863" s="19" t="s">
        <v>202</v>
      </c>
      <c r="AJ863" s="19" t="s">
        <v>396</v>
      </c>
      <c r="AK863" s="19" t="s">
        <v>203</v>
      </c>
      <c r="AL863" s="19">
        <v>0</v>
      </c>
      <c r="AM863" s="19">
        <v>0</v>
      </c>
      <c r="AN863" s="19">
        <v>0</v>
      </c>
      <c r="AO863" s="19">
        <v>0</v>
      </c>
      <c r="AP863" s="19">
        <v>0</v>
      </c>
      <c r="AQ863" s="19">
        <v>0</v>
      </c>
      <c r="AR863" s="19">
        <v>0</v>
      </c>
      <c r="AS863" s="19">
        <v>0</v>
      </c>
      <c r="AT863" s="19">
        <v>0</v>
      </c>
      <c r="AU863" s="19">
        <v>0</v>
      </c>
      <c r="AV863" s="19">
        <v>0</v>
      </c>
      <c r="AW863" s="19">
        <v>0</v>
      </c>
      <c r="AX863" s="19"/>
      <c r="AY863" s="19"/>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c r="CA863" s="25"/>
    </row>
    <row r="864" spans="1:79" x14ac:dyDescent="0.2">
      <c r="A864" s="31"/>
      <c r="B864" s="32"/>
      <c r="C864" s="142"/>
      <c r="D864" s="19" t="s">
        <v>2135</v>
      </c>
      <c r="E864" s="27">
        <v>37014</v>
      </c>
      <c r="F864" s="28" t="s">
        <v>180</v>
      </c>
      <c r="G864" s="28" t="s">
        <v>114</v>
      </c>
      <c r="H864" s="31" t="s">
        <v>533</v>
      </c>
      <c r="I864" s="32" t="s">
        <v>285</v>
      </c>
      <c r="J864" s="18" t="s">
        <v>913</v>
      </c>
      <c r="K864" s="26" t="s">
        <v>194</v>
      </c>
      <c r="L864" s="26" t="s">
        <v>241</v>
      </c>
      <c r="M864" s="33"/>
      <c r="N864" s="33"/>
      <c r="O864" s="33"/>
    </row>
    <row r="865" spans="1:79" ht="12.75" customHeight="1" x14ac:dyDescent="0.2">
      <c r="A865" s="31"/>
      <c r="B865" s="32"/>
      <c r="C865" s="142"/>
      <c r="D865" s="19" t="s">
        <v>2136</v>
      </c>
      <c r="E865" s="27">
        <v>36179</v>
      </c>
      <c r="F865" s="28" t="s">
        <v>180</v>
      </c>
      <c r="G865" s="28" t="s">
        <v>348</v>
      </c>
      <c r="H865" s="31" t="s">
        <v>238</v>
      </c>
      <c r="I865" s="32" t="s">
        <v>303</v>
      </c>
      <c r="J865" s="18" t="s">
        <v>241</v>
      </c>
      <c r="K865" s="26" t="s">
        <v>194</v>
      </c>
      <c r="L865" s="26" t="s">
        <v>273</v>
      </c>
      <c r="M865" s="33"/>
      <c r="N865" s="33"/>
      <c r="O865" s="33"/>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row>
    <row r="866" spans="1:79" x14ac:dyDescent="0.2">
      <c r="A866" s="18"/>
      <c r="B866" s="18"/>
      <c r="C866" s="141"/>
      <c r="D866" s="22" t="s">
        <v>2137</v>
      </c>
      <c r="E866" s="23">
        <v>44270</v>
      </c>
      <c r="F866" s="24" t="s">
        <v>2138</v>
      </c>
      <c r="G866" s="22" t="s">
        <v>90</v>
      </c>
      <c r="H866" s="18" t="s">
        <v>226</v>
      </c>
      <c r="I866" s="18" t="s">
        <v>220</v>
      </c>
      <c r="J866" s="18" t="s">
        <v>241</v>
      </c>
      <c r="K866" s="26" t="s">
        <v>194</v>
      </c>
      <c r="L866" s="26"/>
      <c r="M866" s="18" t="s">
        <v>226</v>
      </c>
      <c r="N866" s="18" t="s">
        <v>215</v>
      </c>
      <c r="O866" s="18" t="s">
        <v>266</v>
      </c>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row>
    <row r="867" spans="1:79" x14ac:dyDescent="0.2">
      <c r="A867" s="18"/>
      <c r="B867" s="18"/>
      <c r="C867" s="141"/>
      <c r="D867" s="19"/>
      <c r="E867" s="20"/>
      <c r="F867" s="19"/>
      <c r="G867" s="19"/>
      <c r="H867" s="18"/>
      <c r="I867" s="18"/>
      <c r="J867" s="18"/>
      <c r="K867"/>
      <c r="L867"/>
      <c r="M867" s="18"/>
      <c r="N867" s="18"/>
      <c r="O867" s="18"/>
      <c r="P867" s="19"/>
      <c r="Q867" s="19"/>
      <c r="R867" s="19"/>
      <c r="S867" s="19"/>
      <c r="T867" s="19"/>
      <c r="U867" s="19"/>
      <c r="V867" s="19"/>
      <c r="W867" s="19"/>
      <c r="X867" s="19"/>
      <c r="Y867" s="19"/>
      <c r="Z867" s="19"/>
      <c r="AA867" s="19"/>
      <c r="AB867" s="19"/>
      <c r="AC867" s="19"/>
      <c r="AD867" s="19"/>
      <c r="AE867" s="19"/>
      <c r="AF867" s="19"/>
      <c r="AG867" s="19"/>
      <c r="AH867" s="19"/>
      <c r="AI867" s="19"/>
      <c r="AJ867" s="19"/>
      <c r="AK867" s="19"/>
      <c r="AL867" s="19"/>
      <c r="AM867" s="19"/>
      <c r="AN867" s="19"/>
      <c r="AO867" s="19"/>
      <c r="AP867" s="19"/>
      <c r="AQ867" s="19"/>
      <c r="AR867" s="19"/>
      <c r="AS867" s="19"/>
      <c r="AT867" s="19"/>
      <c r="AU867" s="19"/>
      <c r="AV867" s="19"/>
      <c r="AW867" s="19"/>
      <c r="AX867" s="19"/>
      <c r="AY867" s="19"/>
      <c r="AZ867" s="19"/>
      <c r="BA867" s="19"/>
      <c r="BB867" s="19"/>
      <c r="BC867" s="19"/>
      <c r="BD867" s="19"/>
      <c r="BE867" s="19"/>
      <c r="BF867" s="19"/>
      <c r="BG867" s="19"/>
      <c r="BH867" s="19"/>
      <c r="BI867" s="19"/>
    </row>
    <row r="868" spans="1:79" x14ac:dyDescent="0.2">
      <c r="A868" s="18" t="s">
        <v>284</v>
      </c>
      <c r="B868" s="18" t="s">
        <v>128</v>
      </c>
      <c r="C868" s="141" t="s">
        <v>259</v>
      </c>
      <c r="D868" s="22" t="s">
        <v>2149</v>
      </c>
      <c r="E868" s="23">
        <v>36628</v>
      </c>
      <c r="F868" s="24" t="s">
        <v>473</v>
      </c>
      <c r="G868" s="22" t="s">
        <v>99</v>
      </c>
      <c r="H868" s="18" t="s">
        <v>326</v>
      </c>
      <c r="I868" s="18" t="s">
        <v>131</v>
      </c>
      <c r="J868" s="18" t="s">
        <v>317</v>
      </c>
      <c r="K868" s="26" t="s">
        <v>284</v>
      </c>
      <c r="L868" s="26" t="s">
        <v>266</v>
      </c>
      <c r="M868" s="18" t="s">
        <v>329</v>
      </c>
      <c r="N868" s="18" t="s">
        <v>128</v>
      </c>
      <c r="O868" s="18" t="s">
        <v>269</v>
      </c>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row>
    <row r="869" spans="1:79" x14ac:dyDescent="0.2">
      <c r="A869" s="18" t="s">
        <v>288</v>
      </c>
      <c r="B869" s="18" t="s">
        <v>432</v>
      </c>
      <c r="C869" s="141" t="s">
        <v>201</v>
      </c>
      <c r="D869" s="19" t="s">
        <v>2143</v>
      </c>
      <c r="E869" s="20">
        <v>34735</v>
      </c>
      <c r="F869" s="19" t="s">
        <v>2144</v>
      </c>
      <c r="G869" s="19" t="s">
        <v>516</v>
      </c>
      <c r="H869" s="18" t="s">
        <v>288</v>
      </c>
      <c r="I869" s="18" t="s">
        <v>429</v>
      </c>
      <c r="J869" s="18" t="s">
        <v>259</v>
      </c>
      <c r="K869" s="26" t="s">
        <v>284</v>
      </c>
      <c r="L869" s="26" t="s">
        <v>1389</v>
      </c>
      <c r="M869" s="18" t="s">
        <v>288</v>
      </c>
      <c r="N869" s="18" t="s">
        <v>432</v>
      </c>
      <c r="O869" s="18" t="s">
        <v>259</v>
      </c>
      <c r="P869" s="19" t="s">
        <v>2145</v>
      </c>
      <c r="Q869" s="19" t="s">
        <v>288</v>
      </c>
      <c r="R869" s="19" t="s">
        <v>429</v>
      </c>
      <c r="S869" s="19" t="s">
        <v>2029</v>
      </c>
      <c r="T869" s="19" t="s">
        <v>2146</v>
      </c>
      <c r="U869" s="19"/>
      <c r="V869" s="19" t="s">
        <v>2147</v>
      </c>
      <c r="W869" s="19" t="s">
        <v>575</v>
      </c>
      <c r="X869" s="19" t="s">
        <v>432</v>
      </c>
      <c r="Y869" s="19" t="s">
        <v>203</v>
      </c>
      <c r="Z869" s="19"/>
      <c r="AA869" s="19"/>
      <c r="AB869" s="19"/>
      <c r="AC869" s="19">
        <v>0</v>
      </c>
      <c r="AD869" s="19">
        <v>0</v>
      </c>
      <c r="AE869" s="19">
        <v>0</v>
      </c>
      <c r="AF869" s="19">
        <v>0</v>
      </c>
      <c r="AG869" s="19">
        <v>0</v>
      </c>
      <c r="AH869" s="19">
        <v>0</v>
      </c>
      <c r="AI869" s="19"/>
      <c r="AJ869" s="19"/>
      <c r="AK869" s="19"/>
      <c r="AL869" s="19"/>
      <c r="AM869" s="19"/>
      <c r="AN869" s="19"/>
      <c r="AO869" s="19">
        <v>0</v>
      </c>
      <c r="AP869" s="19">
        <v>0</v>
      </c>
      <c r="AQ869" s="19">
        <v>0</v>
      </c>
      <c r="AR869" s="19">
        <v>0</v>
      </c>
      <c r="AS869" s="19">
        <v>0</v>
      </c>
      <c r="AT869" s="19">
        <v>0</v>
      </c>
      <c r="AU869" s="19">
        <v>0</v>
      </c>
      <c r="AV869" s="19">
        <v>0</v>
      </c>
      <c r="AW869" s="19">
        <v>0</v>
      </c>
      <c r="AX869" s="19"/>
      <c r="AY869" s="19"/>
      <c r="AZ869" s="19"/>
      <c r="BA869" s="19"/>
      <c r="BB869" s="19"/>
      <c r="BC869" s="19"/>
      <c r="BD869" s="19"/>
      <c r="BE869" s="19"/>
      <c r="BF869" s="19"/>
      <c r="BG869" s="19"/>
      <c r="BH869" s="19"/>
      <c r="BI869" s="19"/>
    </row>
    <row r="870" spans="1:79" x14ac:dyDescent="0.2">
      <c r="A870" s="31" t="s">
        <v>308</v>
      </c>
      <c r="B870" s="32" t="s">
        <v>128</v>
      </c>
      <c r="C870" s="142" t="s">
        <v>234</v>
      </c>
      <c r="D870" s="19" t="s">
        <v>2155</v>
      </c>
      <c r="E870" s="27">
        <v>37259</v>
      </c>
      <c r="F870" s="28" t="s">
        <v>667</v>
      </c>
      <c r="G870" s="28" t="s">
        <v>180</v>
      </c>
      <c r="H870" s="31" t="s">
        <v>326</v>
      </c>
      <c r="I870" s="32" t="s">
        <v>131</v>
      </c>
      <c r="J870" s="18" t="s">
        <v>241</v>
      </c>
      <c r="K870" s="26" t="s">
        <v>315</v>
      </c>
      <c r="L870" s="26" t="s">
        <v>269</v>
      </c>
      <c r="M870" s="33"/>
      <c r="N870" s="33"/>
      <c r="O870" s="33"/>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c r="CA870" s="25"/>
    </row>
    <row r="871" spans="1:79" ht="12.75" customHeight="1" x14ac:dyDescent="0.2">
      <c r="A871" s="18" t="s">
        <v>308</v>
      </c>
      <c r="B871" s="18" t="s">
        <v>195</v>
      </c>
      <c r="C871" s="141" t="s">
        <v>248</v>
      </c>
      <c r="D871" s="26" t="s">
        <v>2148</v>
      </c>
      <c r="E871" s="27">
        <v>36020</v>
      </c>
      <c r="F871" s="26" t="s">
        <v>473</v>
      </c>
      <c r="G871" s="26" t="s">
        <v>677</v>
      </c>
      <c r="H871" s="18" t="s">
        <v>194</v>
      </c>
      <c r="I871" s="18" t="s">
        <v>200</v>
      </c>
      <c r="J871" s="18" t="s">
        <v>317</v>
      </c>
      <c r="K871" s="26" t="s">
        <v>575</v>
      </c>
      <c r="L871" s="26" t="s">
        <v>228</v>
      </c>
      <c r="M871" s="18" t="s">
        <v>313</v>
      </c>
      <c r="N871" s="18" t="s">
        <v>195</v>
      </c>
      <c r="O871" s="18" t="s">
        <v>224</v>
      </c>
      <c r="P871" s="26" t="s">
        <v>273</v>
      </c>
      <c r="Q871" s="27"/>
      <c r="R871" s="27"/>
      <c r="S871" s="27"/>
      <c r="T871" s="27"/>
      <c r="U871" s="29"/>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row>
    <row r="872" spans="1:79" x14ac:dyDescent="0.2">
      <c r="A872" s="18" t="s">
        <v>284</v>
      </c>
      <c r="B872" s="18" t="s">
        <v>454</v>
      </c>
      <c r="C872" s="141" t="s">
        <v>734</v>
      </c>
      <c r="D872" s="19" t="s">
        <v>2140</v>
      </c>
      <c r="E872" s="20">
        <v>35312</v>
      </c>
      <c r="F872" s="19" t="s">
        <v>2141</v>
      </c>
      <c r="G872" s="19" t="s">
        <v>591</v>
      </c>
      <c r="H872" s="18" t="s">
        <v>284</v>
      </c>
      <c r="I872" s="18" t="s">
        <v>327</v>
      </c>
      <c r="J872" s="18" t="s">
        <v>592</v>
      </c>
      <c r="K872" s="26" t="s">
        <v>288</v>
      </c>
      <c r="L872" s="26" t="s">
        <v>1377</v>
      </c>
      <c r="M872" s="18" t="s">
        <v>308</v>
      </c>
      <c r="N872" s="18" t="s">
        <v>134</v>
      </c>
      <c r="O872" s="18" t="s">
        <v>729</v>
      </c>
      <c r="P872" s="19" t="s">
        <v>276</v>
      </c>
      <c r="Q872" s="19" t="s">
        <v>308</v>
      </c>
      <c r="R872" s="19" t="s">
        <v>134</v>
      </c>
      <c r="S872" s="19" t="s">
        <v>2142</v>
      </c>
      <c r="T872" s="19" t="s">
        <v>808</v>
      </c>
      <c r="U872" s="19" t="s">
        <v>134</v>
      </c>
      <c r="V872" s="19" t="s">
        <v>613</v>
      </c>
      <c r="W872" s="19"/>
      <c r="X872" s="19"/>
      <c r="Y872" s="19"/>
      <c r="Z872" s="19"/>
      <c r="AA872" s="19"/>
      <c r="AB872" s="19"/>
      <c r="AC872" s="19"/>
      <c r="AD872" s="19"/>
      <c r="AE872" s="19"/>
      <c r="AF872" s="19"/>
      <c r="AG872" s="19"/>
      <c r="AH872" s="19"/>
      <c r="AI872" s="19"/>
      <c r="AJ872" s="19"/>
      <c r="AK872" s="19"/>
      <c r="AL872" s="19"/>
      <c r="AM872" s="19"/>
      <c r="AN872" s="19"/>
      <c r="AO872" s="19"/>
      <c r="AP872" s="19"/>
      <c r="AQ872" s="19"/>
      <c r="AR872" s="19"/>
      <c r="AS872" s="19"/>
      <c r="AT872" s="19"/>
      <c r="AU872" s="19"/>
      <c r="AV872" s="19"/>
      <c r="AW872" s="19"/>
      <c r="AX872" s="19"/>
      <c r="AY872" s="19"/>
      <c r="AZ872" s="19"/>
      <c r="BA872" s="19"/>
      <c r="BB872" s="19"/>
      <c r="BC872" s="19"/>
      <c r="BD872" s="19"/>
      <c r="BE872" s="19"/>
      <c r="BF872" s="19"/>
      <c r="BG872" s="19"/>
      <c r="BH872" s="19"/>
      <c r="BI872" s="19"/>
    </row>
    <row r="873" spans="1:79" x14ac:dyDescent="0.2">
      <c r="A873" s="31" t="s">
        <v>308</v>
      </c>
      <c r="B873" s="32" t="s">
        <v>306</v>
      </c>
      <c r="C873" s="142" t="s">
        <v>580</v>
      </c>
      <c r="D873" s="19" t="s">
        <v>2153</v>
      </c>
      <c r="E873" s="27">
        <v>36315</v>
      </c>
      <c r="F873" s="28" t="s">
        <v>2154</v>
      </c>
      <c r="G873" s="28" t="s">
        <v>268</v>
      </c>
      <c r="H873" s="31" t="s">
        <v>284</v>
      </c>
      <c r="I873" s="32" t="s">
        <v>303</v>
      </c>
      <c r="J873" s="18" t="s">
        <v>784</v>
      </c>
      <c r="K873" s="26" t="s">
        <v>329</v>
      </c>
      <c r="L873" s="26" t="s">
        <v>224</v>
      </c>
      <c r="M873" s="33"/>
      <c r="N873" s="33"/>
      <c r="O873" s="33"/>
    </row>
    <row r="874" spans="1:79" s="25" customFormat="1" x14ac:dyDescent="0.2">
      <c r="A874" s="18" t="s">
        <v>298</v>
      </c>
      <c r="B874" s="18" t="s">
        <v>192</v>
      </c>
      <c r="C874" s="141" t="s">
        <v>269</v>
      </c>
      <c r="D874" s="19" t="s">
        <v>2158</v>
      </c>
      <c r="E874" s="20">
        <v>35447</v>
      </c>
      <c r="F874" s="26" t="s">
        <v>150</v>
      </c>
      <c r="G874" s="30" t="s">
        <v>1239</v>
      </c>
      <c r="H874" s="18" t="s">
        <v>302</v>
      </c>
      <c r="I874" s="18" t="s">
        <v>239</v>
      </c>
      <c r="J874" s="18" t="s">
        <v>193</v>
      </c>
      <c r="K874" s="26" t="s">
        <v>329</v>
      </c>
      <c r="L874" s="26" t="s">
        <v>273</v>
      </c>
      <c r="M874" s="18" t="s">
        <v>315</v>
      </c>
      <c r="N874" s="18" t="s">
        <v>195</v>
      </c>
      <c r="O874" s="18" t="s">
        <v>266</v>
      </c>
      <c r="P874" s="19" t="s">
        <v>266</v>
      </c>
      <c r="Q874" s="19" t="s">
        <v>575</v>
      </c>
      <c r="R874" s="19" t="s">
        <v>195</v>
      </c>
      <c r="S874" s="30" t="s">
        <v>266</v>
      </c>
      <c r="T874" s="19"/>
      <c r="U874" s="19"/>
      <c r="V874" s="30"/>
      <c r="W874" s="19"/>
      <c r="X874" s="19"/>
      <c r="Y874" s="30"/>
      <c r="Z874" s="19"/>
      <c r="AA874" s="19"/>
      <c r="AB874" s="30"/>
      <c r="AC874" s="19"/>
      <c r="AD874" s="19"/>
      <c r="AE874" s="19"/>
      <c r="AF874" s="19"/>
      <c r="AG874" s="19"/>
      <c r="AH874" s="19"/>
      <c r="AI874" s="19"/>
      <c r="AJ874" s="19"/>
      <c r="AK874" s="19"/>
      <c r="AL874" s="19"/>
      <c r="AM874" s="19"/>
      <c r="AN874" s="19"/>
      <c r="AO874" s="19"/>
      <c r="AP874" s="19"/>
      <c r="AQ874" s="19"/>
      <c r="AR874" s="19"/>
      <c r="AS874" s="19"/>
      <c r="AT874" s="19"/>
      <c r="AU874" s="19"/>
      <c r="AV874" s="19"/>
      <c r="AW874" s="19"/>
      <c r="AX874" s="19"/>
      <c r="AY874" s="19"/>
      <c r="AZ874" s="19"/>
      <c r="BA874" s="19"/>
      <c r="BB874" s="19"/>
      <c r="BC874" s="19"/>
      <c r="BD874" s="19"/>
      <c r="BE874" s="19"/>
      <c r="BF874" s="19"/>
      <c r="BG874" s="19"/>
      <c r="BH874" s="19"/>
      <c r="BI874" s="19"/>
      <c r="BY874"/>
      <c r="BZ874"/>
      <c r="CA874"/>
    </row>
    <row r="875" spans="1:79" s="25" customFormat="1" x14ac:dyDescent="0.2">
      <c r="A875" s="31" t="s">
        <v>329</v>
      </c>
      <c r="B875" s="32" t="s">
        <v>215</v>
      </c>
      <c r="C875" s="142" t="s">
        <v>273</v>
      </c>
      <c r="D875" s="19" t="s">
        <v>2156</v>
      </c>
      <c r="E875" s="27">
        <v>36759</v>
      </c>
      <c r="F875" s="28" t="s">
        <v>180</v>
      </c>
      <c r="G875" s="28" t="s">
        <v>381</v>
      </c>
      <c r="H875" s="31" t="s">
        <v>326</v>
      </c>
      <c r="I875" s="32" t="s">
        <v>220</v>
      </c>
      <c r="J875" s="18" t="s">
        <v>241</v>
      </c>
      <c r="K875" s="26" t="s">
        <v>315</v>
      </c>
      <c r="L875" s="26" t="s">
        <v>241</v>
      </c>
      <c r="M875" s="33"/>
      <c r="N875" s="33"/>
      <c r="O875" s="33"/>
    </row>
    <row r="876" spans="1:79" x14ac:dyDescent="0.2">
      <c r="A876" s="159" t="s">
        <v>315</v>
      </c>
      <c r="B876" s="159" t="s">
        <v>95</v>
      </c>
      <c r="C876" s="142" t="s">
        <v>273</v>
      </c>
      <c r="D876" s="19" t="s">
        <v>2159</v>
      </c>
      <c r="E876" s="27">
        <v>36840</v>
      </c>
      <c r="F876" s="28" t="s">
        <v>98</v>
      </c>
      <c r="G876" s="28" t="s">
        <v>188</v>
      </c>
      <c r="H876" s="31" t="s">
        <v>189</v>
      </c>
      <c r="I876" s="32"/>
      <c r="J876" s="18"/>
      <c r="K876" t="s">
        <v>315</v>
      </c>
      <c r="L876" t="s">
        <v>241</v>
      </c>
      <c r="M876" s="33"/>
      <c r="N876" s="33"/>
      <c r="O876" s="33"/>
    </row>
    <row r="877" spans="1:79" x14ac:dyDescent="0.2">
      <c r="A877" s="34" t="s">
        <v>315</v>
      </c>
      <c r="B877" s="34" t="s">
        <v>252</v>
      </c>
      <c r="C877" s="141" t="s">
        <v>339</v>
      </c>
      <c r="D877" s="19" t="s">
        <v>2150</v>
      </c>
      <c r="E877" s="20">
        <v>35135</v>
      </c>
      <c r="F877" s="19" t="s">
        <v>2151</v>
      </c>
      <c r="G877" s="19" t="s">
        <v>361</v>
      </c>
      <c r="H877" s="34" t="s">
        <v>238</v>
      </c>
      <c r="I877" s="34" t="s">
        <v>285</v>
      </c>
      <c r="J877" s="18" t="s">
        <v>273</v>
      </c>
      <c r="K877" s="26" t="s">
        <v>329</v>
      </c>
      <c r="L877" s="26" t="s">
        <v>269</v>
      </c>
      <c r="M877" s="34" t="s">
        <v>313</v>
      </c>
      <c r="N877" s="34" t="s">
        <v>556</v>
      </c>
      <c r="O877" s="34" t="s">
        <v>269</v>
      </c>
      <c r="P877" s="19" t="s">
        <v>269</v>
      </c>
      <c r="Q877" s="19" t="s">
        <v>274</v>
      </c>
      <c r="R877" s="19" t="s">
        <v>101</v>
      </c>
      <c r="S877" s="19" t="s">
        <v>2152</v>
      </c>
      <c r="T877" s="19" t="s">
        <v>575</v>
      </c>
      <c r="U877" s="19" t="s">
        <v>227</v>
      </c>
      <c r="V877" s="19" t="s">
        <v>249</v>
      </c>
      <c r="W877" s="19" t="s">
        <v>298</v>
      </c>
      <c r="X877" s="19" t="s">
        <v>227</v>
      </c>
      <c r="Y877" s="19" t="s">
        <v>539</v>
      </c>
      <c r="Z877" s="19">
        <v>0</v>
      </c>
      <c r="AA877" s="19">
        <v>0</v>
      </c>
      <c r="AB877" s="19">
        <v>0</v>
      </c>
      <c r="AC877" s="19"/>
      <c r="AD877" s="19"/>
      <c r="AE877" s="19"/>
      <c r="AF877" s="19"/>
      <c r="AG877" s="19"/>
      <c r="AH877" s="19"/>
      <c r="AI877" s="19"/>
      <c r="AJ877" s="19"/>
      <c r="AK877" s="19"/>
      <c r="AL877" s="19"/>
      <c r="AM877" s="19"/>
      <c r="AN877" s="19"/>
      <c r="AO877" s="19"/>
      <c r="AP877" s="19"/>
      <c r="AQ877" s="19"/>
      <c r="AR877" s="19"/>
      <c r="AS877" s="19"/>
      <c r="AT877" s="19"/>
      <c r="AU877" s="19"/>
      <c r="AV877" s="19"/>
      <c r="AW877" s="19"/>
      <c r="AX877" s="19"/>
      <c r="AY877" s="19"/>
      <c r="AZ877" s="19"/>
      <c r="BA877" s="19"/>
      <c r="BB877" s="19"/>
      <c r="BC877" s="19"/>
      <c r="BD877" s="19"/>
      <c r="BE877" s="19"/>
      <c r="BF877" s="19"/>
      <c r="BG877" s="19"/>
      <c r="BH877" s="19"/>
      <c r="BI877" s="19"/>
      <c r="BJ877" s="25"/>
      <c r="BK877" s="25"/>
      <c r="BL877" s="25"/>
      <c r="BM877" s="25"/>
      <c r="BN877" s="25"/>
      <c r="BO877" s="25"/>
      <c r="BP877" s="25"/>
      <c r="BQ877" s="25"/>
      <c r="BR877" s="25"/>
      <c r="BS877" s="25"/>
      <c r="BT877" s="25"/>
      <c r="BU877" s="25"/>
      <c r="BV877" s="25"/>
      <c r="BW877" s="25"/>
      <c r="BX877" s="25"/>
    </row>
    <row r="878" spans="1:79" x14ac:dyDescent="0.2">
      <c r="A878" s="19"/>
      <c r="B878" s="26"/>
      <c r="C878" s="142"/>
      <c r="D878" s="19" t="s">
        <v>2157</v>
      </c>
      <c r="E878" s="27">
        <v>35911</v>
      </c>
      <c r="F878" s="28" t="s">
        <v>90</v>
      </c>
      <c r="G878" s="28" t="s">
        <v>237</v>
      </c>
      <c r="H878" s="31" t="s">
        <v>238</v>
      </c>
      <c r="I878" s="32" t="s">
        <v>138</v>
      </c>
      <c r="J878" s="18" t="s">
        <v>241</v>
      </c>
      <c r="K878" s="26" t="s">
        <v>298</v>
      </c>
      <c r="L878" s="26" t="s">
        <v>241</v>
      </c>
      <c r="M878" s="33"/>
      <c r="N878" s="33"/>
      <c r="O878" s="33"/>
    </row>
    <row r="879" spans="1:79" x14ac:dyDescent="0.2">
      <c r="A879" s="18"/>
      <c r="B879" s="18"/>
      <c r="C879" s="141"/>
      <c r="D879" s="19"/>
      <c r="E879" s="20"/>
      <c r="F879" s="19"/>
      <c r="G879" s="19"/>
      <c r="H879" s="18"/>
      <c r="I879" s="18"/>
      <c r="J879" s="18"/>
      <c r="K879"/>
      <c r="L879"/>
      <c r="M879" s="18"/>
      <c r="N879" s="18"/>
      <c r="O879" s="18"/>
      <c r="P879" s="19"/>
      <c r="Q879" s="19"/>
      <c r="R879" s="19"/>
      <c r="S879" s="19"/>
      <c r="T879" s="19"/>
      <c r="U879" s="19"/>
      <c r="V879" s="19"/>
      <c r="W879" s="19"/>
      <c r="X879" s="19"/>
      <c r="Y879" s="19"/>
      <c r="Z879" s="19"/>
      <c r="AA879" s="19"/>
      <c r="AB879" s="19"/>
      <c r="AC879" s="19"/>
      <c r="AD879" s="19"/>
      <c r="AE879" s="19"/>
      <c r="AF879" s="19"/>
      <c r="AG879" s="19"/>
      <c r="AH879" s="19"/>
      <c r="AI879" s="19"/>
      <c r="AJ879" s="19"/>
      <c r="AK879" s="19"/>
      <c r="AL879" s="19"/>
      <c r="AM879" s="19"/>
      <c r="AN879" s="19"/>
      <c r="AO879" s="19"/>
      <c r="AP879" s="19"/>
      <c r="AQ879" s="19"/>
      <c r="AR879" s="19"/>
      <c r="AS879" s="19"/>
      <c r="AT879" s="19"/>
      <c r="AU879" s="19"/>
      <c r="AV879" s="19"/>
      <c r="AW879" s="19"/>
      <c r="AX879" s="19"/>
      <c r="AY879" s="19"/>
      <c r="AZ879" s="19"/>
      <c r="BA879" s="19"/>
      <c r="BB879" s="19"/>
      <c r="BC879" s="19"/>
      <c r="BD879" s="19"/>
      <c r="BE879" s="19"/>
      <c r="BF879" s="19"/>
      <c r="BG879" s="19"/>
      <c r="BH879" s="19"/>
      <c r="BI879" s="19"/>
    </row>
    <row r="880" spans="1:79" x14ac:dyDescent="0.2">
      <c r="A880" s="18" t="s">
        <v>279</v>
      </c>
      <c r="B880" s="18" t="s">
        <v>177</v>
      </c>
      <c r="C880" s="141" t="s">
        <v>2160</v>
      </c>
      <c r="D880" s="19" t="s">
        <v>2161</v>
      </c>
      <c r="E880" s="20">
        <v>34618</v>
      </c>
      <c r="F880" s="19" t="s">
        <v>2162</v>
      </c>
      <c r="G880" s="19" t="s">
        <v>2163</v>
      </c>
      <c r="H880" s="18" t="s">
        <v>279</v>
      </c>
      <c r="I880" s="18" t="s">
        <v>181</v>
      </c>
      <c r="J880" s="18" t="s">
        <v>2164</v>
      </c>
      <c r="K880" s="26" t="s">
        <v>351</v>
      </c>
      <c r="L880" s="26" t="s">
        <v>2165</v>
      </c>
      <c r="M880" s="18" t="s">
        <v>279</v>
      </c>
      <c r="N880" s="18" t="s">
        <v>177</v>
      </c>
      <c r="O880" s="18" t="s">
        <v>2160</v>
      </c>
      <c r="P880" s="19" t="s">
        <v>1107</v>
      </c>
      <c r="Q880" s="19" t="s">
        <v>279</v>
      </c>
      <c r="R880" s="19" t="s">
        <v>181</v>
      </c>
      <c r="S880" s="19" t="s">
        <v>2166</v>
      </c>
      <c r="T880" s="19" t="s">
        <v>279</v>
      </c>
      <c r="U880" s="19" t="s">
        <v>177</v>
      </c>
      <c r="V880" s="19" t="s">
        <v>2167</v>
      </c>
      <c r="W880" s="19" t="s">
        <v>279</v>
      </c>
      <c r="X880" s="19" t="s">
        <v>177</v>
      </c>
      <c r="Y880" s="19" t="s">
        <v>2168</v>
      </c>
      <c r="Z880" s="19" t="s">
        <v>808</v>
      </c>
      <c r="AA880" s="19" t="s">
        <v>177</v>
      </c>
      <c r="AB880" s="19" t="s">
        <v>2169</v>
      </c>
      <c r="AC880" s="19"/>
      <c r="AD880" s="19"/>
      <c r="AE880" s="19"/>
      <c r="AF880" s="19"/>
      <c r="AG880" s="19"/>
      <c r="AH880" s="19"/>
      <c r="AI880" s="19"/>
      <c r="AJ880" s="19"/>
      <c r="AK880" s="19"/>
      <c r="AL880" s="19"/>
      <c r="AM880" s="19"/>
      <c r="AN880" s="19"/>
      <c r="AO880" s="19"/>
      <c r="AP880" s="19"/>
      <c r="AQ880" s="19"/>
      <c r="AR880" s="19"/>
      <c r="AS880" s="19"/>
      <c r="AT880" s="19"/>
      <c r="AU880" s="19"/>
      <c r="AV880" s="19"/>
      <c r="AW880" s="19"/>
      <c r="AX880" s="19"/>
      <c r="AY880" s="19"/>
      <c r="AZ880" s="19"/>
      <c r="BA880" s="19"/>
      <c r="BB880" s="19"/>
      <c r="BC880" s="19"/>
      <c r="BD880" s="19"/>
      <c r="BE880" s="19"/>
      <c r="BF880" s="19"/>
      <c r="BG880" s="19"/>
      <c r="BH880" s="19"/>
      <c r="BI880" s="19"/>
    </row>
    <row r="881" spans="1:79" x14ac:dyDescent="0.2">
      <c r="A881" s="18" t="s">
        <v>2053</v>
      </c>
      <c r="B881" s="18" t="s">
        <v>454</v>
      </c>
      <c r="C881" s="141" t="s">
        <v>2177</v>
      </c>
      <c r="D881" s="19" t="s">
        <v>2178</v>
      </c>
      <c r="E881" s="20">
        <v>35917</v>
      </c>
      <c r="F881" s="19" t="s">
        <v>1418</v>
      </c>
      <c r="G881" s="19" t="s">
        <v>2179</v>
      </c>
      <c r="H881" s="18" t="s">
        <v>351</v>
      </c>
      <c r="I881" s="18" t="s">
        <v>327</v>
      </c>
      <c r="J881" s="18" t="s">
        <v>798</v>
      </c>
      <c r="K881" s="26" t="s">
        <v>351</v>
      </c>
      <c r="L881" s="26" t="s">
        <v>364</v>
      </c>
      <c r="M881" s="18" t="s">
        <v>351</v>
      </c>
      <c r="N881" s="18" t="s">
        <v>140</v>
      </c>
      <c r="O881" s="18" t="s">
        <v>2060</v>
      </c>
      <c r="P881" s="19" t="s">
        <v>796</v>
      </c>
      <c r="Q881" s="19" t="s">
        <v>351</v>
      </c>
      <c r="R881" s="19" t="s">
        <v>140</v>
      </c>
      <c r="S881" s="19" t="s">
        <v>2180</v>
      </c>
      <c r="T881" s="19" t="s">
        <v>351</v>
      </c>
      <c r="U881" s="19" t="s">
        <v>140</v>
      </c>
      <c r="V881" s="19" t="s">
        <v>355</v>
      </c>
      <c r="W881" s="19" t="s">
        <v>351</v>
      </c>
      <c r="X881" s="19" t="s">
        <v>140</v>
      </c>
      <c r="Y881" s="19" t="s">
        <v>1683</v>
      </c>
      <c r="Z881" s="19">
        <v>0</v>
      </c>
      <c r="AA881" s="19">
        <v>0</v>
      </c>
      <c r="AB881" s="19">
        <v>0</v>
      </c>
      <c r="AC881" s="19"/>
      <c r="AD881" s="19"/>
      <c r="AE881" s="19"/>
      <c r="AF881" s="19"/>
      <c r="AG881" s="19"/>
      <c r="AH881" s="19"/>
      <c r="AI881" s="19"/>
      <c r="AJ881" s="19"/>
      <c r="AK881" s="19"/>
      <c r="AL881" s="19"/>
      <c r="AM881" s="19"/>
      <c r="AN881" s="19"/>
      <c r="AO881" s="19"/>
      <c r="AP881" s="19"/>
      <c r="AQ881" s="19"/>
      <c r="AR881" s="19"/>
      <c r="AS881" s="19"/>
      <c r="AT881" s="19"/>
      <c r="AU881" s="19"/>
      <c r="AV881" s="19"/>
      <c r="AW881" s="19"/>
      <c r="AX881" s="19"/>
      <c r="AY881" s="19"/>
      <c r="AZ881" s="19"/>
      <c r="BA881" s="19"/>
      <c r="BB881" s="19"/>
      <c r="BC881" s="19"/>
      <c r="BD881" s="19"/>
      <c r="BE881" s="19"/>
      <c r="BF881" s="19"/>
      <c r="BG881" s="19"/>
      <c r="BH881" s="19"/>
      <c r="BI881" s="19"/>
    </row>
    <row r="882" spans="1:79" x14ac:dyDescent="0.2">
      <c r="A882" s="18" t="s">
        <v>808</v>
      </c>
      <c r="B882" s="18" t="s">
        <v>81</v>
      </c>
      <c r="C882" s="141" t="s">
        <v>2168</v>
      </c>
      <c r="D882" s="19" t="s">
        <v>2174</v>
      </c>
      <c r="E882" s="20">
        <v>35518</v>
      </c>
      <c r="F882" s="19" t="s">
        <v>362</v>
      </c>
      <c r="G882" s="19" t="s">
        <v>245</v>
      </c>
      <c r="H882" s="18" t="s">
        <v>279</v>
      </c>
      <c r="I882" s="18" t="s">
        <v>363</v>
      </c>
      <c r="J882" s="18" t="s">
        <v>767</v>
      </c>
      <c r="K882" s="26" t="s">
        <v>308</v>
      </c>
      <c r="L882" s="26" t="s">
        <v>234</v>
      </c>
      <c r="M882" s="18" t="s">
        <v>740</v>
      </c>
      <c r="N882" s="18" t="s">
        <v>95</v>
      </c>
      <c r="O882" s="18" t="s">
        <v>2175</v>
      </c>
      <c r="P882" s="19" t="s">
        <v>738</v>
      </c>
      <c r="Q882" s="19" t="s">
        <v>326</v>
      </c>
      <c r="R882" s="19" t="s">
        <v>95</v>
      </c>
      <c r="S882" s="19" t="s">
        <v>2176</v>
      </c>
      <c r="T882" s="19" t="s">
        <v>329</v>
      </c>
      <c r="U882" s="19" t="s">
        <v>95</v>
      </c>
      <c r="V882" s="19" t="s">
        <v>228</v>
      </c>
      <c r="W882" s="19" t="s">
        <v>329</v>
      </c>
      <c r="X882" s="19" t="s">
        <v>95</v>
      </c>
      <c r="Y882" s="19" t="s">
        <v>241</v>
      </c>
      <c r="Z882" s="19">
        <v>0</v>
      </c>
      <c r="AA882" s="19">
        <v>0</v>
      </c>
      <c r="AB882" s="19">
        <v>0</v>
      </c>
      <c r="AC882" s="19"/>
      <c r="AD882" s="19"/>
      <c r="AE882" s="19"/>
      <c r="AF882" s="19"/>
      <c r="AG882" s="19"/>
      <c r="AH882" s="19"/>
      <c r="AI882" s="19"/>
      <c r="AJ882" s="19"/>
      <c r="AK882" s="19"/>
      <c r="AL882" s="19"/>
      <c r="AM882" s="19"/>
      <c r="AN882" s="19"/>
      <c r="AO882" s="19"/>
      <c r="AP882" s="19"/>
      <c r="AQ882" s="19"/>
      <c r="AR882" s="19"/>
      <c r="AS882" s="19"/>
      <c r="AT882" s="19"/>
      <c r="AU882" s="19"/>
      <c r="AV882" s="19"/>
      <c r="AW882" s="19"/>
      <c r="AX882" s="19"/>
      <c r="AY882" s="19"/>
      <c r="AZ882" s="19"/>
      <c r="BA882" s="19"/>
      <c r="BB882" s="19"/>
      <c r="BC882" s="19"/>
      <c r="BD882" s="19"/>
      <c r="BE882" s="19"/>
      <c r="BF882" s="19"/>
      <c r="BG882" s="19"/>
      <c r="BH882" s="19"/>
      <c r="BI882" s="19"/>
    </row>
    <row r="883" spans="1:79" x14ac:dyDescent="0.2">
      <c r="A883" s="18" t="s">
        <v>345</v>
      </c>
      <c r="B883" s="18" t="s">
        <v>324</v>
      </c>
      <c r="C883" s="141" t="s">
        <v>945</v>
      </c>
      <c r="D883" s="19" t="s">
        <v>2184</v>
      </c>
      <c r="E883" s="20">
        <v>35382</v>
      </c>
      <c r="F883" s="19" t="s">
        <v>136</v>
      </c>
      <c r="G883" s="19" t="s">
        <v>490</v>
      </c>
      <c r="H883" s="18" t="s">
        <v>419</v>
      </c>
      <c r="I883" s="18" t="s">
        <v>154</v>
      </c>
      <c r="J883" s="18" t="s">
        <v>610</v>
      </c>
      <c r="K883" s="26" t="s">
        <v>808</v>
      </c>
      <c r="L883" s="26" t="s">
        <v>364</v>
      </c>
      <c r="M883" s="18" t="s">
        <v>419</v>
      </c>
      <c r="N883" s="18" t="s">
        <v>316</v>
      </c>
      <c r="O883" s="18" t="s">
        <v>346</v>
      </c>
      <c r="P883" s="19" t="s">
        <v>341</v>
      </c>
      <c r="Q883" s="19" t="s">
        <v>367</v>
      </c>
      <c r="R883" s="19" t="s">
        <v>316</v>
      </c>
      <c r="S883" s="19" t="s">
        <v>369</v>
      </c>
      <c r="T883" s="19" t="s">
        <v>340</v>
      </c>
      <c r="U883" s="19" t="s">
        <v>316</v>
      </c>
      <c r="V883" s="19" t="s">
        <v>341</v>
      </c>
      <c r="W883" s="19"/>
      <c r="X883" s="19"/>
      <c r="Y883" s="19"/>
      <c r="Z883" s="19"/>
      <c r="AA883" s="19"/>
      <c r="AB883" s="19"/>
      <c r="AC883" s="19"/>
      <c r="AD883" s="19"/>
      <c r="AE883" s="19"/>
      <c r="AF883" s="19"/>
      <c r="AG883" s="19"/>
      <c r="AH883" s="19"/>
      <c r="AI883" s="19"/>
      <c r="AJ883" s="19"/>
      <c r="AK883" s="19"/>
      <c r="AL883" s="19"/>
      <c r="AM883" s="19"/>
      <c r="AN883" s="19"/>
      <c r="AO883" s="19"/>
      <c r="AP883" s="19"/>
      <c r="AQ883" s="19"/>
      <c r="AR883" s="19"/>
      <c r="AS883" s="19"/>
      <c r="AT883" s="19"/>
      <c r="AU883" s="19"/>
      <c r="AV883" s="19"/>
      <c r="AW883" s="19"/>
      <c r="AX883" s="19"/>
      <c r="AY883" s="19"/>
      <c r="AZ883" s="19"/>
      <c r="BA883" s="19"/>
      <c r="BB883" s="19"/>
      <c r="BC883" s="19"/>
      <c r="BD883" s="19"/>
      <c r="BE883" s="19"/>
      <c r="BF883" s="19"/>
      <c r="BG883" s="19"/>
      <c r="BH883" s="19"/>
      <c r="BI883" s="19"/>
    </row>
    <row r="884" spans="1:79" x14ac:dyDescent="0.2">
      <c r="A884" s="18" t="s">
        <v>351</v>
      </c>
      <c r="B884" s="18" t="s">
        <v>583</v>
      </c>
      <c r="C884" s="141" t="s">
        <v>608</v>
      </c>
      <c r="D884" s="19" t="s">
        <v>2170</v>
      </c>
      <c r="E884" s="20">
        <v>34446</v>
      </c>
      <c r="F884" s="19" t="s">
        <v>256</v>
      </c>
      <c r="G884" s="19" t="s">
        <v>1147</v>
      </c>
      <c r="H884" s="18" t="s">
        <v>419</v>
      </c>
      <c r="I884" s="18" t="s">
        <v>181</v>
      </c>
      <c r="J884" s="18" t="s">
        <v>790</v>
      </c>
      <c r="K884" s="26" t="s">
        <v>279</v>
      </c>
      <c r="L884" s="26" t="s">
        <v>769</v>
      </c>
      <c r="M884" s="18" t="s">
        <v>345</v>
      </c>
      <c r="N884" s="18" t="s">
        <v>261</v>
      </c>
      <c r="O884" s="18" t="s">
        <v>375</v>
      </c>
      <c r="P884" s="19" t="s">
        <v>632</v>
      </c>
      <c r="Q884" s="19" t="s">
        <v>419</v>
      </c>
      <c r="R884" s="19" t="s">
        <v>261</v>
      </c>
      <c r="S884" s="19" t="s">
        <v>2171</v>
      </c>
      <c r="T884" s="19" t="s">
        <v>2172</v>
      </c>
      <c r="U884" s="19" t="s">
        <v>93</v>
      </c>
      <c r="V884" s="19" t="s">
        <v>2173</v>
      </c>
      <c r="W884" s="19" t="s">
        <v>351</v>
      </c>
      <c r="X884" s="19" t="s">
        <v>93</v>
      </c>
      <c r="Y884" s="19" t="s">
        <v>632</v>
      </c>
      <c r="Z884" s="19" t="s">
        <v>351</v>
      </c>
      <c r="AA884" s="19" t="s">
        <v>93</v>
      </c>
      <c r="AB884" s="19" t="s">
        <v>382</v>
      </c>
      <c r="AC884" s="19" t="s">
        <v>332</v>
      </c>
      <c r="AD884" s="19" t="s">
        <v>93</v>
      </c>
      <c r="AE884" s="19" t="s">
        <v>364</v>
      </c>
      <c r="AF884" s="19">
        <v>0</v>
      </c>
      <c r="AG884" s="19">
        <v>0</v>
      </c>
      <c r="AH884" s="19">
        <v>0</v>
      </c>
      <c r="AI884" s="19">
        <v>0</v>
      </c>
      <c r="AJ884" s="19">
        <v>0</v>
      </c>
      <c r="AK884" s="19">
        <v>0</v>
      </c>
      <c r="AL884" s="19">
        <v>0</v>
      </c>
      <c r="AM884" s="19">
        <v>0</v>
      </c>
      <c r="AN884" s="19">
        <v>0</v>
      </c>
      <c r="AO884" s="19">
        <v>0</v>
      </c>
      <c r="AP884" s="19">
        <v>0</v>
      </c>
      <c r="AQ884" s="19">
        <v>0</v>
      </c>
      <c r="AR884" s="19">
        <v>0</v>
      </c>
      <c r="AS884" s="19">
        <v>0</v>
      </c>
      <c r="AT884" s="19">
        <v>0</v>
      </c>
      <c r="AU884" s="19">
        <v>0</v>
      </c>
      <c r="AV884" s="19">
        <v>0</v>
      </c>
      <c r="AW884" s="19">
        <v>0</v>
      </c>
      <c r="AX884" s="19"/>
      <c r="AY884" s="19"/>
      <c r="AZ884" s="19"/>
      <c r="BA884" s="19"/>
      <c r="BB884" s="19"/>
      <c r="BC884" s="19"/>
      <c r="BD884" s="19"/>
      <c r="BE884" s="19"/>
      <c r="BF884" s="19"/>
      <c r="BG884" s="19"/>
      <c r="BH884" s="19"/>
      <c r="BI884" s="19"/>
      <c r="BJ884" s="25"/>
      <c r="BK884" s="25"/>
      <c r="BL884" s="25"/>
      <c r="BM884" s="25"/>
      <c r="BN884" s="25"/>
      <c r="BO884" s="25"/>
      <c r="BP884" s="25"/>
      <c r="BQ884" s="25"/>
      <c r="BR884" s="25"/>
      <c r="BS884" s="25"/>
      <c r="BT884" s="25"/>
      <c r="BU884" s="25"/>
      <c r="BV884" s="25"/>
      <c r="BW884" s="25"/>
      <c r="BX884" s="25"/>
    </row>
    <row r="885" spans="1:79" ht="12.75" customHeight="1" x14ac:dyDescent="0.2">
      <c r="A885" s="18" t="s">
        <v>340</v>
      </c>
      <c r="B885" s="18" t="s">
        <v>93</v>
      </c>
      <c r="C885" s="141" t="s">
        <v>382</v>
      </c>
      <c r="D885" s="19" t="s">
        <v>2183</v>
      </c>
      <c r="E885" s="20">
        <v>35551</v>
      </c>
      <c r="F885" s="26" t="s">
        <v>150</v>
      </c>
      <c r="G885" s="30" t="s">
        <v>1239</v>
      </c>
      <c r="H885" s="18" t="s">
        <v>279</v>
      </c>
      <c r="I885" s="18" t="s">
        <v>272</v>
      </c>
      <c r="J885" s="18" t="s">
        <v>375</v>
      </c>
      <c r="K885" s="26" t="s">
        <v>279</v>
      </c>
      <c r="L885" s="26" t="s">
        <v>604</v>
      </c>
      <c r="M885" s="18" t="s">
        <v>379</v>
      </c>
      <c r="N885" s="18" t="s">
        <v>93</v>
      </c>
      <c r="O885" s="18" t="s">
        <v>1403</v>
      </c>
      <c r="P885" s="19"/>
      <c r="Q885" s="19" t="s">
        <v>379</v>
      </c>
      <c r="R885" s="19" t="s">
        <v>93</v>
      </c>
      <c r="S885" s="30" t="s">
        <v>359</v>
      </c>
      <c r="T885" s="19"/>
      <c r="U885" s="19"/>
      <c r="V885" s="30"/>
      <c r="W885" s="19"/>
      <c r="X885" s="19"/>
      <c r="Y885" s="30"/>
      <c r="Z885" s="19"/>
      <c r="AA885" s="19"/>
      <c r="AB885" s="30"/>
      <c r="AC885" s="19"/>
      <c r="AD885" s="19"/>
      <c r="AE885" s="19"/>
      <c r="AF885" s="19"/>
      <c r="AG885" s="19"/>
      <c r="AH885" s="19"/>
      <c r="AI885" s="19"/>
      <c r="AJ885" s="19"/>
      <c r="AK885" s="19"/>
      <c r="AL885" s="19"/>
      <c r="AM885" s="19"/>
      <c r="AN885" s="19"/>
      <c r="AO885" s="19"/>
      <c r="AP885" s="19"/>
      <c r="AQ885" s="19"/>
      <c r="AR885" s="19"/>
      <c r="AS885" s="19"/>
      <c r="AT885" s="19"/>
      <c r="AU885" s="19"/>
      <c r="AV885" s="19"/>
      <c r="AW885" s="19"/>
      <c r="AX885" s="19"/>
      <c r="AY885" s="19"/>
      <c r="AZ885" s="19"/>
      <c r="BA885" s="19"/>
      <c r="BB885" s="19"/>
      <c r="BC885" s="19"/>
      <c r="BD885" s="19"/>
      <c r="BE885" s="19"/>
      <c r="BF885" s="19"/>
      <c r="BG885" s="19"/>
      <c r="BH885" s="19"/>
      <c r="BI885" s="19"/>
    </row>
    <row r="886" spans="1:79" x14ac:dyDescent="0.2">
      <c r="A886" s="18" t="s">
        <v>1524</v>
      </c>
      <c r="B886" s="18" t="s">
        <v>242</v>
      </c>
      <c r="C886" s="141" t="s">
        <v>2185</v>
      </c>
      <c r="D886" s="26" t="s">
        <v>2186</v>
      </c>
      <c r="E886" s="27">
        <v>36144</v>
      </c>
      <c r="F886" s="26" t="s">
        <v>2187</v>
      </c>
      <c r="G886" s="26" t="s">
        <v>283</v>
      </c>
      <c r="H886" s="18" t="s">
        <v>379</v>
      </c>
      <c r="I886" s="18" t="s">
        <v>250</v>
      </c>
      <c r="J886" s="18" t="s">
        <v>2188</v>
      </c>
      <c r="K886" s="26" t="s">
        <v>808</v>
      </c>
      <c r="L886" s="26" t="s">
        <v>375</v>
      </c>
      <c r="M886" s="18" t="s">
        <v>279</v>
      </c>
      <c r="N886" s="18" t="s">
        <v>252</v>
      </c>
      <c r="O886" s="18" t="s">
        <v>346</v>
      </c>
      <c r="P886" s="26" t="s">
        <v>280</v>
      </c>
      <c r="Q886" s="27"/>
      <c r="R886" s="27"/>
      <c r="S886" s="27"/>
      <c r="T886" s="27"/>
      <c r="U886" s="29"/>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row>
    <row r="887" spans="1:79" x14ac:dyDescent="0.2">
      <c r="A887" s="18" t="s">
        <v>340</v>
      </c>
      <c r="B887" s="18" t="s">
        <v>195</v>
      </c>
      <c r="C887" s="141" t="s">
        <v>341</v>
      </c>
      <c r="D887" s="19" t="s">
        <v>2181</v>
      </c>
      <c r="E887" s="20">
        <v>35254</v>
      </c>
      <c r="F887" s="26" t="s">
        <v>150</v>
      </c>
      <c r="G887" s="30" t="s">
        <v>150</v>
      </c>
      <c r="H887" s="18" t="s">
        <v>370</v>
      </c>
      <c r="I887" s="18" t="s">
        <v>131</v>
      </c>
      <c r="J887" s="18" t="s">
        <v>2182</v>
      </c>
      <c r="K887" s="26" t="s">
        <v>351</v>
      </c>
      <c r="L887" s="26" t="s">
        <v>358</v>
      </c>
      <c r="M887" s="18" t="s">
        <v>345</v>
      </c>
      <c r="N887" s="18" t="s">
        <v>128</v>
      </c>
      <c r="O887" s="18" t="s">
        <v>349</v>
      </c>
      <c r="P887" s="19" t="s">
        <v>358</v>
      </c>
      <c r="Q887" s="19" t="s">
        <v>370</v>
      </c>
      <c r="R887" s="50" t="s">
        <v>128</v>
      </c>
      <c r="S887" s="30" t="s">
        <v>350</v>
      </c>
      <c r="T887" s="19"/>
      <c r="U887" s="19"/>
      <c r="V887" s="30"/>
      <c r="W887" s="19"/>
      <c r="X887" s="19"/>
      <c r="Y887" s="30"/>
      <c r="Z887" s="19"/>
      <c r="AA887" s="19"/>
      <c r="AB887" s="30"/>
      <c r="AC887" s="19"/>
      <c r="AD887" s="19"/>
      <c r="AE887" s="19"/>
      <c r="AF887" s="19"/>
      <c r="AG887" s="19"/>
      <c r="AH887" s="19"/>
      <c r="AI887" s="19"/>
      <c r="AJ887" s="19"/>
      <c r="AK887" s="19"/>
      <c r="AL887" s="19"/>
      <c r="AM887" s="19"/>
      <c r="AN887" s="19"/>
      <c r="AO887" s="19"/>
      <c r="AP887" s="19"/>
      <c r="AQ887" s="19"/>
      <c r="AR887" s="19"/>
      <c r="AS887" s="19"/>
      <c r="AT887" s="19"/>
      <c r="AU887" s="19"/>
      <c r="AV887" s="19"/>
      <c r="AW887" s="19"/>
      <c r="AX887" s="19"/>
      <c r="AY887" s="19"/>
      <c r="AZ887" s="19"/>
      <c r="BA887" s="19"/>
      <c r="BB887" s="19"/>
      <c r="BC887" s="19"/>
      <c r="BD887" s="19"/>
      <c r="BE887" s="19"/>
      <c r="BF887" s="19"/>
      <c r="BG887" s="19"/>
      <c r="BH887" s="19"/>
      <c r="BI887" s="19"/>
    </row>
    <row r="888" spans="1:79" x14ac:dyDescent="0.2">
      <c r="A888" s="19"/>
      <c r="B888" s="26"/>
      <c r="C888" s="142"/>
      <c r="D888" s="19" t="s">
        <v>2189</v>
      </c>
      <c r="E888" s="27">
        <v>36089</v>
      </c>
      <c r="F888" s="28" t="s">
        <v>98</v>
      </c>
      <c r="G888" s="28" t="s">
        <v>114</v>
      </c>
      <c r="H888" s="19" t="s">
        <v>379</v>
      </c>
      <c r="I888" s="26" t="s">
        <v>175</v>
      </c>
      <c r="J888" s="18" t="s">
        <v>1097</v>
      </c>
      <c r="K888" s="26" t="s">
        <v>379</v>
      </c>
      <c r="L888" s="26" t="s">
        <v>341</v>
      </c>
    </row>
    <row r="889" spans="1:79" x14ac:dyDescent="0.2">
      <c r="C889" s="142"/>
      <c r="D889" t="s">
        <v>2190</v>
      </c>
      <c r="E889" s="40">
        <v>37168</v>
      </c>
      <c r="F889" t="s">
        <v>2191</v>
      </c>
      <c r="G889" s="100" t="s">
        <v>344</v>
      </c>
      <c r="H889" t="s">
        <v>340</v>
      </c>
      <c r="I889" t="s">
        <v>250</v>
      </c>
      <c r="J889" s="18" t="s">
        <v>341</v>
      </c>
      <c r="K889" t="str">
        <f>IF(ISBLANK(VLOOKUP(TRIM(D889),ALL_SOMIFA!$A$1:$V$2721,8,FALSE)),"",IF(ISERROR(VLOOKUP(TRIM(D889),ALL_SOMIFA!$A$1:$V$2721,8,FALSE))," ",VLOOKUP(TRIM(D889),ALL_SOMIFA!$A$1:$V$2721,8,FALSE)))</f>
        <v xml:space="preserve"> </v>
      </c>
      <c r="L889" t="str">
        <f>IF(ISBLANK(VLOOKUP(TRIM(D889),ALL_SOMIFA!$A$1:$V$2721,9,FALSE)),"",IF(ISERROR(VLOOKUP(TRIM(D889),ALL_SOMIFA!$A$1:$V$2721,9,FALSE))," ",VLOOKUP(TRIM(D889),ALL_SOMIFA!$A$1:$V$2721,9,FALSE)))</f>
        <v xml:space="preserve"> </v>
      </c>
      <c r="M889" t="str">
        <f>IF(ISBLANK(VLOOKUP(TRIM(D889),ALL_SOMIFA!$A$1:$V$2721,10,FALSE)),"",IF(ISERROR(VLOOKUP(TRIM(D889),ALL_SOMIFA!$A$1:$V$2721,10,FALSE))," ",VLOOKUP(TRIM(D889),ALL_SOMIFA!$A$1:$V$2721,10,FALSE)))</f>
        <v xml:space="preserve"> </v>
      </c>
      <c r="N889" t="str">
        <f>IF(ISBLANK(VLOOKUP(TRIM(D889),ALL_SOMIFA!$A$1:$V$2721,11,FALSE)),"",IF(ISERROR(VLOOKUP(TRIM(D889),ALL_SOMIFA!$A$1:$V$2721,11,FALSE))," ",VLOOKUP(TRIM(D889),ALL_SOMIFA!$A$1:$V$2721,11,FALSE)))</f>
        <v xml:space="preserve"> </v>
      </c>
      <c r="O889" t="str">
        <f>IF(ISBLANK(VLOOKUP(TRIM(D889),ALL_SOMIFA!$A$1:$V$2721,12,FALSE)),"",IF(ISERROR(VLOOKUP(TRIM(D889),ALL_SOMIFA!$A$1:$V$2721,12,FALSE))," ",VLOOKUP(TRIM(D889),ALL_SOMIFA!$A$1:$V$2721,12,FALSE)))</f>
        <v xml:space="preserve"> </v>
      </c>
      <c r="P889" t="str">
        <f>IF(ISBLANK(VLOOKUP(TRIM(D889),ALL_SOMIFA!$A$1:$V$2721,13,FALSE)),"",IF(ISERROR(VLOOKUP(TRIM(D889),ALL_SOMIFA!$A$1:$V$2721,13,FALSE))," ",VLOOKUP(TRIM(D889),ALL_SOMIFA!$A$1:$V$2721,13,FALSE)))</f>
        <v xml:space="preserve"> </v>
      </c>
      <c r="Q889" t="str">
        <f>IF(ISBLANK(VLOOKUP(TRIM(D889),ALL_SOMIFA!$A$1:$V$2721,14,FALSE)),"",IF(ISERROR(VLOOKUP(TRIM(D889),ALL_SOMIFA!$A$1:$V$2721,14,FALSE))," ",VLOOKUP(TRIM(D889),ALL_SOMIFA!$A$1:$V$2721,14,FALSE)))</f>
        <v xml:space="preserve"> </v>
      </c>
      <c r="R889" t="str">
        <f>IF(ISBLANK(VLOOKUP(TRIM(D889),ALL_SOMIFA!$A$1:$V$2721,15,FALSE)),"",IF(ISERROR(VLOOKUP(TRIM(D889),ALL_SOMIFA!$A$1:$V$2721,15,FALSE))," ",VLOOKUP(TRIM(D889),ALL_SOMIFA!$A$1:$V$2721,15,FALSE)))</f>
        <v xml:space="preserve"> </v>
      </c>
      <c r="S889" t="str">
        <f>IF(ISBLANK(VLOOKUP(TRIM(D889),ALL_SOMIFA!$A$1:$V$2721,16,FALSE)),"",IF(ISERROR(VLOOKUP(TRIM(D889),ALL_SOMIFA!$A$1:$V$2721,16,FALSE))," ",VLOOKUP(TRIM(D889),ALL_SOMIFA!$A$1:$V$2721,16,FALSE)))</f>
        <v xml:space="preserve"> </v>
      </c>
      <c r="T889" t="str">
        <f>IF(ISBLANK(VLOOKUP(TRIM(D889),ALL_SOMIFA!$A$1:$V$2721,17,FALSE)),"",IF(ISERROR(VLOOKUP(TRIM(D889),ALL_SOMIFA!$A$1:$V$2721,17,FALSE))," ",VLOOKUP(TRIM(D889),ALL_SOMIFA!$A$1:$V$2721,17,FALSE)))</f>
        <v xml:space="preserve"> </v>
      </c>
      <c r="U889" t="str">
        <f>IF(ISBLANK(VLOOKUP(TRIM(D889),ALL_SOMIFA!$A$1:$V$2721,18,FALSE)),"",IF(ISERROR(VLOOKUP(TRIM(D889),ALL_SOMIFA!$A$1:$V$2721,18,FALSE))," ",VLOOKUP(TRIM(D889),ALL_SOMIFA!$A$1:$V$2721,18,FALSE)))</f>
        <v xml:space="preserve"> </v>
      </c>
      <c r="V889" t="str">
        <f>IF(ISBLANK(VLOOKUP(TRIM(D889),ALL_SOMIFA!$A$1:$V$2721,19,FALSE)),"",IF(ISERROR(VLOOKUP(TRIM(D889),ALL_SOMIFA!$A$1:$V$2721,19,FALSE))," ",VLOOKUP(TRIM(D889),ALL_SOMIFA!$A$1:$V$2721,19,FALSE)))</f>
        <v xml:space="preserve"> </v>
      </c>
      <c r="W889" t="str">
        <f>IF(ISBLANK(VLOOKUP(TRIM(D889),ALL_SOMIFA!$A$1:$V$2721,20,FALSE)),"",IF(ISERROR(VLOOKUP(TRIM(D889),ALL_SOMIFA!$A$1:$V$2721,20,FALSE))," ",VLOOKUP(TRIM(D889),ALL_SOMIFA!$A$1:$V$2721,20,FALSE)))</f>
        <v xml:space="preserve"> </v>
      </c>
      <c r="X889" t="str">
        <f>IF(ISBLANK(VLOOKUP(TRIM(D889),ALL_SOMIFA!$A$1:$V$2721,21,FALSE)),"",IF(ISERROR(VLOOKUP(TRIM(D889),ALL_SOMIFA!$A$1:$V$2721,21,FALSE))," ",VLOOKUP(TRIM(D889),ALL_SOMIFA!$A$1:$V$2721,21,FALSE)))</f>
        <v xml:space="preserve"> </v>
      </c>
      <c r="Y889" t="str">
        <f>IF(ISBLANK(VLOOKUP(TRIM(D889),ALL_SOMIFA!$A$1:$V$2721,22,FALSE)),"",IF(ISERROR(VLOOKUP(TRIM(D889),ALL_SOMIFA!$A$1:$V$2721,22,FALSE))," ",VLOOKUP(TRIM(D889),ALL_SOMIFA!$A$1:$V$2721,22,FALSE)))</f>
        <v xml:space="preserve"> </v>
      </c>
    </row>
    <row r="890" spans="1:79" x14ac:dyDescent="0.2">
      <c r="A890" s="18"/>
      <c r="B890" s="18"/>
      <c r="C890" s="141"/>
      <c r="D890" s="19"/>
      <c r="E890" s="20"/>
      <c r="F890" s="19"/>
      <c r="G890" s="19"/>
      <c r="H890" s="18"/>
      <c r="I890" s="18"/>
      <c r="J890" s="18"/>
      <c r="K890"/>
      <c r="L890"/>
      <c r="M890" s="18"/>
      <c r="N890" s="18"/>
      <c r="O890" s="18"/>
      <c r="P890" s="19"/>
      <c r="Q890" s="19"/>
      <c r="R890" s="19"/>
      <c r="S890" s="19"/>
      <c r="T890" s="19"/>
      <c r="U890" s="19"/>
      <c r="V890" s="19"/>
      <c r="W890" s="19"/>
      <c r="X890" s="19"/>
      <c r="Y890" s="19"/>
      <c r="Z890" s="19"/>
      <c r="AA890" s="19"/>
      <c r="AB890" s="19"/>
      <c r="AC890" s="19"/>
      <c r="AD890" s="19"/>
      <c r="AE890" s="19"/>
      <c r="AF890" s="19"/>
      <c r="AG890" s="19"/>
      <c r="AH890" s="19"/>
      <c r="AI890" s="19"/>
      <c r="AJ890" s="19"/>
      <c r="AK890" s="19"/>
      <c r="AL890" s="19"/>
      <c r="AM890" s="19"/>
      <c r="AN890" s="19"/>
      <c r="AO890" s="19"/>
      <c r="AP890" s="19"/>
      <c r="AQ890" s="19"/>
      <c r="AR890" s="19"/>
      <c r="AS890" s="19"/>
      <c r="AT890" s="19"/>
      <c r="AU890" s="19"/>
      <c r="AV890" s="19"/>
      <c r="AW890" s="19"/>
      <c r="AX890" s="19"/>
      <c r="AY890" s="19"/>
      <c r="AZ890" s="19"/>
      <c r="BA890" s="19"/>
      <c r="BB890" s="19"/>
      <c r="BC890" s="19"/>
      <c r="BD890" s="19"/>
      <c r="BE890" s="19"/>
      <c r="BF890" s="19"/>
      <c r="BG890" s="19"/>
      <c r="BH890" s="19"/>
      <c r="BI890" s="19"/>
    </row>
    <row r="891" spans="1:79" x14ac:dyDescent="0.2">
      <c r="A891" s="18" t="s">
        <v>409</v>
      </c>
      <c r="B891" s="18" t="s">
        <v>123</v>
      </c>
      <c r="C891" s="141" t="s">
        <v>831</v>
      </c>
      <c r="D891" s="26" t="s">
        <v>2212</v>
      </c>
      <c r="E891" s="27">
        <v>36193</v>
      </c>
      <c r="F891" s="26" t="s">
        <v>677</v>
      </c>
      <c r="G891" s="26" t="s">
        <v>553</v>
      </c>
      <c r="H891" s="18" t="s">
        <v>421</v>
      </c>
      <c r="I891" s="18" t="s">
        <v>213</v>
      </c>
      <c r="J891" s="18" t="s">
        <v>388</v>
      </c>
      <c r="K891" s="26" t="s">
        <v>1584</v>
      </c>
      <c r="L891" s="26" t="s">
        <v>408</v>
      </c>
      <c r="M891" s="18" t="s">
        <v>409</v>
      </c>
      <c r="N891" s="18" t="s">
        <v>207</v>
      </c>
      <c r="O891" s="18" t="s">
        <v>830</v>
      </c>
      <c r="P891" s="26" t="s">
        <v>412</v>
      </c>
      <c r="Q891" s="27"/>
      <c r="R891" s="27"/>
      <c r="S891" s="27"/>
      <c r="T891" s="27"/>
      <c r="U891" s="29"/>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row>
    <row r="892" spans="1:79" s="25" customFormat="1" x14ac:dyDescent="0.2">
      <c r="A892" s="18" t="s">
        <v>2192</v>
      </c>
      <c r="B892" s="18" t="s">
        <v>252</v>
      </c>
      <c r="C892" s="141" t="s">
        <v>2193</v>
      </c>
      <c r="D892" s="22" t="s">
        <v>2194</v>
      </c>
      <c r="E892" s="23">
        <v>36966</v>
      </c>
      <c r="F892" s="24" t="s">
        <v>2195</v>
      </c>
      <c r="G892" s="22" t="s">
        <v>2196</v>
      </c>
      <c r="H892" s="18" t="s">
        <v>2197</v>
      </c>
      <c r="I892" s="18" t="s">
        <v>250</v>
      </c>
      <c r="J892" s="18" t="s">
        <v>2198</v>
      </c>
      <c r="K892" s="26" t="s">
        <v>1282</v>
      </c>
      <c r="L892" s="26" t="s">
        <v>2199</v>
      </c>
      <c r="M892" s="18" t="s">
        <v>399</v>
      </c>
      <c r="N892" s="18" t="s">
        <v>252</v>
      </c>
      <c r="O892" s="18" t="s">
        <v>393</v>
      </c>
      <c r="BJ892"/>
      <c r="BK892"/>
      <c r="BL892"/>
      <c r="BM892"/>
      <c r="BN892"/>
      <c r="BO892"/>
      <c r="BP892"/>
      <c r="BQ892"/>
      <c r="BR892"/>
      <c r="BS892"/>
      <c r="BT892"/>
      <c r="BU892"/>
      <c r="BV892"/>
      <c r="BW892"/>
      <c r="BX892"/>
      <c r="BY892"/>
      <c r="BZ892"/>
      <c r="CA892"/>
    </row>
    <row r="893" spans="1:79" s="25" customFormat="1" x14ac:dyDescent="0.2">
      <c r="A893" s="18" t="s">
        <v>384</v>
      </c>
      <c r="B893" s="18" t="s">
        <v>232</v>
      </c>
      <c r="C893" s="141" t="s">
        <v>408</v>
      </c>
      <c r="D893" s="19" t="s">
        <v>2202</v>
      </c>
      <c r="E893" s="20">
        <v>32541</v>
      </c>
      <c r="F893" s="19" t="s">
        <v>2203</v>
      </c>
      <c r="G893" s="19" t="s">
        <v>401</v>
      </c>
      <c r="H893" s="18" t="s">
        <v>409</v>
      </c>
      <c r="I893" s="18" t="s">
        <v>232</v>
      </c>
      <c r="J893" s="18" t="s">
        <v>389</v>
      </c>
      <c r="K893" s="26" t="s">
        <v>386</v>
      </c>
      <c r="L893" s="26" t="s">
        <v>406</v>
      </c>
      <c r="M893" s="18" t="s">
        <v>409</v>
      </c>
      <c r="N893" s="18" t="s">
        <v>232</v>
      </c>
      <c r="O893" s="18" t="s">
        <v>406</v>
      </c>
      <c r="P893" s="19" t="s">
        <v>830</v>
      </c>
      <c r="Q893" s="19" t="s">
        <v>409</v>
      </c>
      <c r="R893" s="19" t="s">
        <v>232</v>
      </c>
      <c r="S893" s="19" t="s">
        <v>430</v>
      </c>
      <c r="T893" s="19" t="s">
        <v>409</v>
      </c>
      <c r="U893" s="19" t="s">
        <v>232</v>
      </c>
      <c r="V893" s="19" t="s">
        <v>622</v>
      </c>
      <c r="W893" s="19" t="s">
        <v>384</v>
      </c>
      <c r="X893" s="19" t="s">
        <v>232</v>
      </c>
      <c r="Y893" s="19" t="s">
        <v>831</v>
      </c>
      <c r="Z893" s="19" t="s">
        <v>384</v>
      </c>
      <c r="AA893" s="19" t="s">
        <v>232</v>
      </c>
      <c r="AB893" s="19" t="s">
        <v>830</v>
      </c>
      <c r="AC893" s="19" t="s">
        <v>384</v>
      </c>
      <c r="AD893" s="19" t="s">
        <v>232</v>
      </c>
      <c r="AE893" s="19" t="s">
        <v>830</v>
      </c>
      <c r="AF893" s="19" t="s">
        <v>384</v>
      </c>
      <c r="AG893" s="19" t="s">
        <v>232</v>
      </c>
      <c r="AH893" s="19" t="s">
        <v>831</v>
      </c>
      <c r="AI893" s="19" t="s">
        <v>384</v>
      </c>
      <c r="AJ893" s="19" t="s">
        <v>232</v>
      </c>
      <c r="AK893" s="19" t="s">
        <v>831</v>
      </c>
      <c r="AL893" s="19" t="s">
        <v>384</v>
      </c>
      <c r="AM893" s="19" t="s">
        <v>232</v>
      </c>
      <c r="AN893" s="19" t="s">
        <v>831</v>
      </c>
      <c r="AO893" s="19" t="s">
        <v>384</v>
      </c>
      <c r="AP893" s="19" t="s">
        <v>232</v>
      </c>
      <c r="AQ893" s="19" t="s">
        <v>393</v>
      </c>
      <c r="AR893" s="19"/>
      <c r="AS893" s="19"/>
      <c r="AT893" s="19"/>
      <c r="AU893" s="19"/>
      <c r="AV893" s="19"/>
      <c r="AW893" s="19"/>
      <c r="AX893" s="19"/>
      <c r="AY893" s="19"/>
      <c r="AZ893" s="19"/>
      <c r="BA893" s="19"/>
      <c r="BB893" s="19"/>
      <c r="BC893" s="19"/>
      <c r="BD893" s="19"/>
      <c r="BE893" s="19"/>
      <c r="BF893" s="19"/>
      <c r="BG893" s="19"/>
      <c r="BH893" s="19"/>
      <c r="BI893" s="19"/>
    </row>
    <row r="894" spans="1:79" s="25" customFormat="1" ht="12.75" customHeight="1" x14ac:dyDescent="0.2">
      <c r="A894" s="31" t="s">
        <v>402</v>
      </c>
      <c r="B894" s="32" t="s">
        <v>128</v>
      </c>
      <c r="C894" s="142" t="s">
        <v>393</v>
      </c>
      <c r="D894" s="19" t="s">
        <v>2211</v>
      </c>
      <c r="E894" s="27">
        <v>36839</v>
      </c>
      <c r="F894" s="28" t="s">
        <v>268</v>
      </c>
      <c r="G894" s="28" t="s">
        <v>98</v>
      </c>
      <c r="H894" s="31" t="s">
        <v>399</v>
      </c>
      <c r="I894" s="32" t="s">
        <v>131</v>
      </c>
      <c r="J894" s="18" t="s">
        <v>141</v>
      </c>
      <c r="K894" s="26" t="s">
        <v>397</v>
      </c>
      <c r="L894" s="26" t="s">
        <v>398</v>
      </c>
      <c r="M894" s="33"/>
      <c r="N894" s="33"/>
      <c r="O894" s="33"/>
      <c r="BJ894"/>
      <c r="BK894"/>
      <c r="BL894"/>
      <c r="BM894"/>
      <c r="BN894"/>
      <c r="BO894"/>
      <c r="BP894"/>
      <c r="BQ894"/>
      <c r="BR894"/>
      <c r="BS894"/>
      <c r="BT894"/>
      <c r="BU894"/>
      <c r="BV894"/>
      <c r="BW894"/>
      <c r="BX894"/>
      <c r="BY894"/>
      <c r="BZ894"/>
      <c r="CA894"/>
    </row>
    <row r="895" spans="1:79" ht="12.75" customHeight="1" x14ac:dyDescent="0.2">
      <c r="A895" s="18" t="s">
        <v>386</v>
      </c>
      <c r="B895" s="18" t="s">
        <v>105</v>
      </c>
      <c r="C895" s="141" t="s">
        <v>141</v>
      </c>
      <c r="D895" s="19" t="s">
        <v>2200</v>
      </c>
      <c r="E895" s="20">
        <v>35472</v>
      </c>
      <c r="F895" s="19" t="s">
        <v>2201</v>
      </c>
      <c r="G895" s="19" t="s">
        <v>361</v>
      </c>
      <c r="H895" s="18" t="s">
        <v>386</v>
      </c>
      <c r="I895" s="18" t="s">
        <v>109</v>
      </c>
      <c r="J895" s="18" t="s">
        <v>393</v>
      </c>
      <c r="K895" s="26" t="s">
        <v>409</v>
      </c>
      <c r="L895" s="26" t="s">
        <v>398</v>
      </c>
      <c r="M895" s="18" t="s">
        <v>397</v>
      </c>
      <c r="N895" s="18" t="s">
        <v>118</v>
      </c>
      <c r="O895" s="18" t="s">
        <v>388</v>
      </c>
      <c r="P895" s="19" t="s">
        <v>141</v>
      </c>
      <c r="Q895" s="19" t="s">
        <v>397</v>
      </c>
      <c r="R895" s="19" t="s">
        <v>232</v>
      </c>
      <c r="S895" s="19" t="s">
        <v>1569</v>
      </c>
      <c r="T895" s="19" t="s">
        <v>1125</v>
      </c>
      <c r="U895" s="19" t="s">
        <v>232</v>
      </c>
      <c r="V895" s="19" t="s">
        <v>398</v>
      </c>
      <c r="W895" s="19" t="s">
        <v>1584</v>
      </c>
      <c r="X895" s="19" t="s">
        <v>232</v>
      </c>
      <c r="Y895" s="19" t="s">
        <v>412</v>
      </c>
      <c r="Z895" s="19">
        <v>0</v>
      </c>
      <c r="AA895" s="19">
        <v>0</v>
      </c>
      <c r="AB895" s="19">
        <v>0</v>
      </c>
      <c r="AC895" s="19"/>
      <c r="AD895" s="19"/>
      <c r="AE895" s="19"/>
      <c r="AF895" s="19">
        <v>0</v>
      </c>
      <c r="AG895" s="19">
        <v>0</v>
      </c>
      <c r="AH895" s="19">
        <v>0</v>
      </c>
      <c r="AI895" s="19">
        <v>0</v>
      </c>
      <c r="AJ895" s="19">
        <v>0</v>
      </c>
      <c r="AK895" s="19">
        <v>0</v>
      </c>
      <c r="AL895" s="19">
        <v>0</v>
      </c>
      <c r="AM895" s="19">
        <v>0</v>
      </c>
      <c r="AN895" s="19">
        <v>0</v>
      </c>
      <c r="AO895" s="19">
        <v>0</v>
      </c>
      <c r="AP895" s="19">
        <v>0</v>
      </c>
      <c r="AQ895" s="19">
        <v>0</v>
      </c>
      <c r="AR895" s="19">
        <v>0</v>
      </c>
      <c r="AS895" s="19">
        <v>0</v>
      </c>
      <c r="AT895" s="19">
        <v>0</v>
      </c>
      <c r="AU895" s="19">
        <v>0</v>
      </c>
      <c r="AV895" s="19">
        <v>0</v>
      </c>
      <c r="AW895" s="19">
        <v>0</v>
      </c>
      <c r="AX895" s="19"/>
      <c r="AY895" s="19"/>
      <c r="AZ895" s="19"/>
      <c r="BA895" s="19"/>
      <c r="BB895" s="19"/>
      <c r="BC895" s="19"/>
      <c r="BD895" s="19"/>
      <c r="BE895" s="19"/>
      <c r="BF895" s="19"/>
      <c r="BG895" s="19"/>
      <c r="BH895" s="19"/>
      <c r="BI895" s="19"/>
      <c r="BJ895" s="25"/>
      <c r="BK895" s="25"/>
      <c r="BL895" s="25"/>
      <c r="BM895" s="25"/>
      <c r="BN895" s="25"/>
      <c r="BO895" s="25"/>
      <c r="BP895" s="25"/>
      <c r="BQ895" s="25"/>
      <c r="BR895" s="25"/>
      <c r="BS895" s="25"/>
      <c r="BT895" s="25"/>
      <c r="BU895" s="25"/>
      <c r="BV895" s="25"/>
      <c r="BW895" s="25"/>
      <c r="BX895" s="25"/>
      <c r="BY895" s="25"/>
      <c r="BZ895" s="25"/>
      <c r="CA895" s="25"/>
    </row>
    <row r="896" spans="1:79" x14ac:dyDescent="0.2">
      <c r="A896" s="18" t="s">
        <v>397</v>
      </c>
      <c r="B896" s="18" t="s">
        <v>434</v>
      </c>
      <c r="C896" s="141" t="s">
        <v>398</v>
      </c>
      <c r="D896" s="19" t="s">
        <v>2204</v>
      </c>
      <c r="E896" s="20">
        <v>34408</v>
      </c>
      <c r="F896" s="19" t="s">
        <v>391</v>
      </c>
      <c r="G896" s="19" t="s">
        <v>548</v>
      </c>
      <c r="H896" s="18" t="s">
        <v>402</v>
      </c>
      <c r="I896" s="18" t="s">
        <v>239</v>
      </c>
      <c r="J896" s="18" t="s">
        <v>141</v>
      </c>
      <c r="K896" s="26" t="s">
        <v>386</v>
      </c>
      <c r="L896" s="26" t="s">
        <v>167</v>
      </c>
      <c r="M896" s="18" t="s">
        <v>386</v>
      </c>
      <c r="N896" s="18" t="s">
        <v>227</v>
      </c>
      <c r="O896" s="18" t="s">
        <v>164</v>
      </c>
      <c r="P896" s="19" t="s">
        <v>141</v>
      </c>
      <c r="Q896" s="19" t="s">
        <v>386</v>
      </c>
      <c r="R896" s="19" t="s">
        <v>434</v>
      </c>
      <c r="S896" s="19" t="s">
        <v>424</v>
      </c>
      <c r="T896" s="19" t="s">
        <v>399</v>
      </c>
      <c r="U896" s="19" t="s">
        <v>434</v>
      </c>
      <c r="V896" s="19" t="s">
        <v>141</v>
      </c>
      <c r="W896" s="19"/>
      <c r="X896" s="19"/>
      <c r="Y896" s="19"/>
      <c r="Z896" s="19"/>
      <c r="AA896" s="19"/>
      <c r="AB896" s="19"/>
      <c r="AC896" s="19"/>
      <c r="AD896" s="19"/>
      <c r="AE896" s="19"/>
      <c r="AF896" s="19"/>
      <c r="AG896" s="19"/>
      <c r="AH896" s="19"/>
      <c r="AI896" s="19"/>
      <c r="AJ896" s="19"/>
      <c r="AK896" s="19"/>
      <c r="AL896" s="19"/>
      <c r="AM896" s="19"/>
      <c r="AN896" s="19"/>
      <c r="AO896" s="19"/>
      <c r="AP896" s="19"/>
      <c r="AQ896" s="19"/>
      <c r="AR896" s="19"/>
      <c r="AS896" s="19"/>
      <c r="AT896" s="19"/>
      <c r="AU896" s="19"/>
      <c r="AV896" s="19"/>
      <c r="AW896" s="19"/>
      <c r="AX896" s="19"/>
      <c r="AY896" s="19"/>
      <c r="AZ896" s="19"/>
      <c r="BA896" s="19"/>
      <c r="BB896" s="19"/>
      <c r="BC896" s="19"/>
      <c r="BD896" s="19"/>
      <c r="BE896" s="19"/>
      <c r="BF896" s="19"/>
      <c r="BG896" s="19"/>
      <c r="BH896" s="19"/>
      <c r="BI896" s="19"/>
      <c r="BJ896" s="25"/>
      <c r="BK896" s="25"/>
      <c r="BL896" s="25"/>
      <c r="BM896" s="25"/>
      <c r="BN896" s="25"/>
      <c r="BO896" s="25"/>
      <c r="BP896" s="25"/>
      <c r="BQ896" s="25"/>
      <c r="BR896" s="25"/>
      <c r="BS896" s="25"/>
      <c r="BT896" s="25"/>
      <c r="BU896" s="25"/>
      <c r="BV896" s="25"/>
      <c r="BW896" s="25"/>
      <c r="BX896" s="25"/>
      <c r="BY896" s="25"/>
      <c r="BZ896" s="25"/>
      <c r="CA896" s="25"/>
    </row>
    <row r="897" spans="1:76" ht="12.75" customHeight="1" x14ac:dyDescent="0.2">
      <c r="A897" s="18" t="s">
        <v>386</v>
      </c>
      <c r="B897" s="18" t="s">
        <v>95</v>
      </c>
      <c r="C897" s="141" t="s">
        <v>164</v>
      </c>
      <c r="D897" s="19" t="s">
        <v>2207</v>
      </c>
      <c r="E897" s="20">
        <v>34960</v>
      </c>
      <c r="F897" s="19" t="s">
        <v>2208</v>
      </c>
      <c r="G897" s="19" t="s">
        <v>644</v>
      </c>
      <c r="H897" s="18" t="s">
        <v>399</v>
      </c>
      <c r="I897" s="18" t="s">
        <v>612</v>
      </c>
      <c r="J897" s="18" t="s">
        <v>141</v>
      </c>
      <c r="K897" s="26" t="s">
        <v>409</v>
      </c>
      <c r="L897" s="26" t="s">
        <v>141</v>
      </c>
      <c r="M897" s="18" t="s">
        <v>386</v>
      </c>
      <c r="N897" s="18" t="s">
        <v>275</v>
      </c>
      <c r="O897" s="18" t="s">
        <v>393</v>
      </c>
      <c r="P897" s="19" t="s">
        <v>167</v>
      </c>
      <c r="Q897" s="19" t="s">
        <v>397</v>
      </c>
      <c r="R897" s="19" t="s">
        <v>549</v>
      </c>
      <c r="S897" s="19" t="s">
        <v>1569</v>
      </c>
      <c r="T897" s="19" t="s">
        <v>386</v>
      </c>
      <c r="U897" s="19" t="s">
        <v>324</v>
      </c>
      <c r="V897" s="19" t="s">
        <v>393</v>
      </c>
      <c r="W897" s="19" t="s">
        <v>2209</v>
      </c>
      <c r="X897" s="19" t="s">
        <v>324</v>
      </c>
      <c r="Y897" s="19" t="s">
        <v>141</v>
      </c>
      <c r="Z897" s="19" t="s">
        <v>2210</v>
      </c>
      <c r="AA897" s="19" t="s">
        <v>324</v>
      </c>
      <c r="AB897" s="19" t="s">
        <v>393</v>
      </c>
      <c r="AC897" s="19"/>
      <c r="AD897" s="19"/>
      <c r="AE897" s="19"/>
      <c r="AF897" s="19">
        <v>0</v>
      </c>
      <c r="AG897" s="19">
        <v>0</v>
      </c>
      <c r="AH897" s="19">
        <v>0</v>
      </c>
      <c r="AI897" s="19">
        <v>0</v>
      </c>
      <c r="AJ897" s="19">
        <v>0</v>
      </c>
      <c r="AK897" s="19">
        <v>0</v>
      </c>
      <c r="AL897" s="19">
        <v>0</v>
      </c>
      <c r="AM897" s="19">
        <v>0</v>
      </c>
      <c r="AN897" s="19">
        <v>0</v>
      </c>
      <c r="AO897" s="19">
        <v>0</v>
      </c>
      <c r="AP897" s="19">
        <v>0</v>
      </c>
      <c r="AQ897" s="19">
        <v>0</v>
      </c>
      <c r="AR897" s="19">
        <v>0</v>
      </c>
      <c r="AS897" s="19">
        <v>0</v>
      </c>
      <c r="AT897" s="19">
        <v>0</v>
      </c>
      <c r="AU897" s="19">
        <v>0</v>
      </c>
      <c r="AV897" s="19">
        <v>0</v>
      </c>
      <c r="AW897" s="19">
        <v>0</v>
      </c>
      <c r="AX897" s="19"/>
      <c r="AY897" s="19"/>
      <c r="AZ897" s="19"/>
      <c r="BA897" s="19"/>
      <c r="BB897" s="19"/>
      <c r="BC897" s="19"/>
      <c r="BD897" s="19"/>
      <c r="BE897" s="19"/>
      <c r="BF897" s="19"/>
      <c r="BG897" s="19"/>
      <c r="BH897" s="19"/>
      <c r="BI897" s="19"/>
    </row>
    <row r="898" spans="1:76" x14ac:dyDescent="0.2">
      <c r="A898" s="18"/>
      <c r="B898" s="18"/>
      <c r="C898" s="141"/>
      <c r="D898" s="19" t="s">
        <v>2205</v>
      </c>
      <c r="E898" s="20">
        <v>33135</v>
      </c>
      <c r="F898" s="19" t="s">
        <v>2206</v>
      </c>
      <c r="G898" s="19" t="s">
        <v>763</v>
      </c>
      <c r="H898" s="18" t="s">
        <v>386</v>
      </c>
      <c r="I898" s="18" t="s">
        <v>232</v>
      </c>
      <c r="J898" s="18" t="s">
        <v>141</v>
      </c>
      <c r="K898" s="26" t="s">
        <v>386</v>
      </c>
      <c r="L898" s="26" t="s">
        <v>393</v>
      </c>
      <c r="M898" s="18" t="s">
        <v>402</v>
      </c>
      <c r="N898" s="18" t="s">
        <v>192</v>
      </c>
      <c r="O898" s="18" t="s">
        <v>167</v>
      </c>
      <c r="P898" s="19" t="s">
        <v>141</v>
      </c>
      <c r="Q898" s="19" t="s">
        <v>402</v>
      </c>
      <c r="R898" s="19" t="s">
        <v>272</v>
      </c>
      <c r="S898" s="19" t="s">
        <v>837</v>
      </c>
      <c r="T898" s="19" t="s">
        <v>402</v>
      </c>
      <c r="U898" s="19" t="s">
        <v>93</v>
      </c>
      <c r="V898" s="19" t="s">
        <v>167</v>
      </c>
      <c r="W898" s="19" t="s">
        <v>402</v>
      </c>
      <c r="X898" s="19" t="s">
        <v>93</v>
      </c>
      <c r="Y898" s="19" t="s">
        <v>167</v>
      </c>
      <c r="Z898" s="19" t="s">
        <v>402</v>
      </c>
      <c r="AA898" s="19" t="s">
        <v>93</v>
      </c>
      <c r="AB898" s="19" t="s">
        <v>167</v>
      </c>
      <c r="AC898" s="19" t="s">
        <v>402</v>
      </c>
      <c r="AD898" s="19" t="s">
        <v>140</v>
      </c>
      <c r="AE898" s="19" t="s">
        <v>393</v>
      </c>
      <c r="AF898" s="19" t="s">
        <v>402</v>
      </c>
      <c r="AG898" s="19" t="s">
        <v>140</v>
      </c>
      <c r="AH898" s="19" t="s">
        <v>393</v>
      </c>
      <c r="AI898" s="19" t="s">
        <v>402</v>
      </c>
      <c r="AJ898" s="19" t="s">
        <v>140</v>
      </c>
      <c r="AK898" s="19" t="s">
        <v>393</v>
      </c>
      <c r="AL898" s="19" t="s">
        <v>402</v>
      </c>
      <c r="AM898" s="19" t="s">
        <v>140</v>
      </c>
      <c r="AN898" s="19" t="s">
        <v>393</v>
      </c>
      <c r="AO898" s="19" t="s">
        <v>402</v>
      </c>
      <c r="AP898" s="19" t="s">
        <v>140</v>
      </c>
      <c r="AQ898" s="19" t="s">
        <v>141</v>
      </c>
      <c r="AR898" s="19"/>
      <c r="AS898" s="19"/>
      <c r="AT898" s="19"/>
      <c r="AU898" s="19"/>
      <c r="AV898" s="19"/>
      <c r="AW898" s="19"/>
      <c r="AX898" s="19"/>
      <c r="AY898" s="19"/>
      <c r="AZ898" s="19"/>
      <c r="BA898" s="19"/>
      <c r="BB898" s="19"/>
      <c r="BC898" s="19"/>
      <c r="BD898" s="19"/>
      <c r="BE898" s="19"/>
      <c r="BF898" s="19"/>
      <c r="BG898" s="19"/>
      <c r="BH898" s="19"/>
      <c r="BI898" s="19"/>
      <c r="BJ898" s="25"/>
      <c r="BK898" s="25"/>
      <c r="BL898" s="25"/>
      <c r="BM898" s="25"/>
      <c r="BN898" s="25"/>
      <c r="BO898" s="25"/>
      <c r="BP898" s="25"/>
      <c r="BQ898" s="25"/>
      <c r="BR898" s="25"/>
      <c r="BS898" s="25"/>
      <c r="BT898" s="25"/>
      <c r="BU898" s="25"/>
      <c r="BV898" s="25"/>
      <c r="BW898" s="25"/>
      <c r="BX898" s="25"/>
    </row>
    <row r="899" spans="1:76" x14ac:dyDescent="0.2">
      <c r="A899" s="18"/>
      <c r="B899" s="18"/>
      <c r="C899" s="141"/>
      <c r="D899" s="19"/>
      <c r="E899" s="20"/>
      <c r="F899" s="19"/>
      <c r="G899" s="19"/>
      <c r="H899" s="18"/>
      <c r="I899" s="18"/>
      <c r="J899" s="18"/>
      <c r="K899"/>
      <c r="L899"/>
      <c r="M899" s="18"/>
      <c r="N899" s="18"/>
      <c r="O899" s="18"/>
      <c r="P899" s="19"/>
      <c r="Q899" s="19"/>
      <c r="R899" s="19"/>
      <c r="S899" s="19"/>
      <c r="T899" s="19"/>
      <c r="U899" s="19"/>
      <c r="V899" s="19"/>
      <c r="W899" s="19"/>
      <c r="X899" s="19"/>
      <c r="Y899" s="19"/>
      <c r="Z899" s="19"/>
      <c r="AA899" s="19"/>
      <c r="AB899" s="19"/>
      <c r="AC899" s="19"/>
      <c r="AD899" s="19"/>
      <c r="AE899" s="19"/>
      <c r="AF899" s="19"/>
      <c r="AG899" s="19"/>
      <c r="AH899" s="19"/>
      <c r="AI899" s="19"/>
      <c r="AJ899" s="19"/>
      <c r="AK899" s="19"/>
      <c r="AL899" s="19"/>
      <c r="AM899" s="19"/>
      <c r="AN899" s="19"/>
      <c r="AO899" s="19"/>
      <c r="AP899" s="19"/>
      <c r="AQ899" s="19"/>
      <c r="AR899" s="19"/>
      <c r="AS899" s="19"/>
      <c r="AT899" s="19"/>
      <c r="AU899" s="19"/>
      <c r="AV899" s="19"/>
      <c r="AW899" s="19"/>
      <c r="AX899" s="19"/>
      <c r="AY899" s="19"/>
      <c r="AZ899" s="19"/>
      <c r="BA899" s="19"/>
      <c r="BB899" s="19"/>
      <c r="BC899" s="19"/>
      <c r="BD899" s="19"/>
      <c r="BE899" s="19"/>
      <c r="BF899" s="19"/>
      <c r="BG899" s="19"/>
      <c r="BH899" s="19"/>
      <c r="BI899" s="19"/>
    </row>
    <row r="900" spans="1:76" x14ac:dyDescent="0.2">
      <c r="C900" s="141"/>
      <c r="D900" t="s">
        <v>2213</v>
      </c>
      <c r="E900" s="40">
        <v>36500</v>
      </c>
      <c r="F900" t="s">
        <v>172</v>
      </c>
      <c r="G900" s="19" t="s">
        <v>506</v>
      </c>
      <c r="H900" t="s">
        <v>444</v>
      </c>
      <c r="I900" t="s">
        <v>116</v>
      </c>
      <c r="J900" s="18"/>
      <c r="K900" t="str">
        <f>IF(ISBLANK(VLOOKUP(TRIM(D900),ALL_SOMIFA!$A$1:$V$2721,8,FALSE)),"",IF(ISERROR(VLOOKUP(TRIM(D900),ALL_SOMIFA!$A$1:$V$2721,8,FALSE))," ",VLOOKUP(TRIM(D900),ALL_SOMIFA!$A$1:$V$2721,8,FALSE)))</f>
        <v xml:space="preserve"> </v>
      </c>
      <c r="L900" t="str">
        <f>IF(ISBLANK(VLOOKUP(TRIM(D900),ALL_SOMIFA!$A$1:$V$2721,9,FALSE)),"",IF(ISERROR(VLOOKUP(TRIM(D900),ALL_SOMIFA!$A$1:$V$2721,9,FALSE))," ",VLOOKUP(TRIM(D900),ALL_SOMIFA!$A$1:$V$2721,9,FALSE)))</f>
        <v xml:space="preserve"> </v>
      </c>
      <c r="M900" t="str">
        <f>IF(ISBLANK(VLOOKUP(TRIM(D900),ALL_SOMIFA!$A$1:$V$2721,10,FALSE)),"",IF(ISERROR(VLOOKUP(TRIM(D900),ALL_SOMIFA!$A$1:$V$2721,10,FALSE))," ",VLOOKUP(TRIM(D900),ALL_SOMIFA!$A$1:$V$2721,10,FALSE)))</f>
        <v xml:space="preserve"> </v>
      </c>
      <c r="N900" t="str">
        <f>IF(ISBLANK(VLOOKUP(TRIM(D900),ALL_SOMIFA!$A$1:$V$2721,11,FALSE)),"",IF(ISERROR(VLOOKUP(TRIM(D900),ALL_SOMIFA!$A$1:$V$2721,11,FALSE))," ",VLOOKUP(TRIM(D900),ALL_SOMIFA!$A$1:$V$2721,11,FALSE)))</f>
        <v xml:space="preserve"> </v>
      </c>
      <c r="O900" t="str">
        <f>IF(ISBLANK(VLOOKUP(TRIM(D900),ALL_SOMIFA!$A$1:$V$2721,12,FALSE)),"",IF(ISERROR(VLOOKUP(TRIM(D900),ALL_SOMIFA!$A$1:$V$2721,12,FALSE))," ",VLOOKUP(TRIM(D900),ALL_SOMIFA!$A$1:$V$2721,12,FALSE)))</f>
        <v xml:space="preserve"> </v>
      </c>
      <c r="P900" t="str">
        <f>IF(ISBLANK(VLOOKUP(TRIM(D900),ALL_SOMIFA!$A$1:$V$2721,13,FALSE)),"",IF(ISERROR(VLOOKUP(TRIM(D900),ALL_SOMIFA!$A$1:$V$2721,13,FALSE))," ",VLOOKUP(TRIM(D900),ALL_SOMIFA!$A$1:$V$2721,13,FALSE)))</f>
        <v xml:space="preserve"> </v>
      </c>
      <c r="Q900" t="str">
        <f>IF(ISBLANK(VLOOKUP(TRIM(D900),ALL_SOMIFA!$A$1:$V$2721,14,FALSE)),"",IF(ISERROR(VLOOKUP(TRIM(D900),ALL_SOMIFA!$A$1:$V$2721,14,FALSE))," ",VLOOKUP(TRIM(D900),ALL_SOMIFA!$A$1:$V$2721,14,FALSE)))</f>
        <v xml:space="preserve"> </v>
      </c>
      <c r="R900" t="str">
        <f>IF(ISBLANK(VLOOKUP(TRIM(D900),ALL_SOMIFA!$A$1:$V$2721,15,FALSE)),"",IF(ISERROR(VLOOKUP(TRIM(D900),ALL_SOMIFA!$A$1:$V$2721,15,FALSE))," ",VLOOKUP(TRIM(D900),ALL_SOMIFA!$A$1:$V$2721,15,FALSE)))</f>
        <v xml:space="preserve"> </v>
      </c>
      <c r="S900" t="str">
        <f>IF(ISBLANK(VLOOKUP(TRIM(D900),ALL_SOMIFA!$A$1:$V$2721,16,FALSE)),"",IF(ISERROR(VLOOKUP(TRIM(D900),ALL_SOMIFA!$A$1:$V$2721,16,FALSE))," ",VLOOKUP(TRIM(D900),ALL_SOMIFA!$A$1:$V$2721,16,FALSE)))</f>
        <v xml:space="preserve"> </v>
      </c>
      <c r="T900" t="str">
        <f>IF(ISBLANK(VLOOKUP(TRIM(D900),ALL_SOMIFA!$A$1:$V$2721,17,FALSE)),"",IF(ISERROR(VLOOKUP(TRIM(D900),ALL_SOMIFA!$A$1:$V$2721,17,FALSE))," ",VLOOKUP(TRIM(D900),ALL_SOMIFA!$A$1:$V$2721,17,FALSE)))</f>
        <v xml:space="preserve"> </v>
      </c>
      <c r="U900" t="str">
        <f>IF(ISBLANK(VLOOKUP(TRIM(D900),ALL_SOMIFA!$A$1:$V$2721,18,FALSE)),"",IF(ISERROR(VLOOKUP(TRIM(D900),ALL_SOMIFA!$A$1:$V$2721,18,FALSE))," ",VLOOKUP(TRIM(D900),ALL_SOMIFA!$A$1:$V$2721,18,FALSE)))</f>
        <v xml:space="preserve"> </v>
      </c>
      <c r="V900" t="str">
        <f>IF(ISBLANK(VLOOKUP(TRIM(D900),ALL_SOMIFA!$A$1:$V$2721,19,FALSE)),"",IF(ISERROR(VLOOKUP(TRIM(D900),ALL_SOMIFA!$A$1:$V$2721,19,FALSE))," ",VLOOKUP(TRIM(D900),ALL_SOMIFA!$A$1:$V$2721,19,FALSE)))</f>
        <v xml:space="preserve"> </v>
      </c>
      <c r="W900" t="str">
        <f>IF(ISBLANK(VLOOKUP(TRIM(D900),ALL_SOMIFA!$A$1:$V$2721,20,FALSE)),"",IF(ISERROR(VLOOKUP(TRIM(D900),ALL_SOMIFA!$A$1:$V$2721,20,FALSE))," ",VLOOKUP(TRIM(D900),ALL_SOMIFA!$A$1:$V$2721,20,FALSE)))</f>
        <v xml:space="preserve"> </v>
      </c>
      <c r="X900" t="str">
        <f>IF(ISBLANK(VLOOKUP(TRIM(D900),ALL_SOMIFA!$A$1:$V$2721,21,FALSE)),"",IF(ISERROR(VLOOKUP(TRIM(D900),ALL_SOMIFA!$A$1:$V$2721,21,FALSE))," ",VLOOKUP(TRIM(D900),ALL_SOMIFA!$A$1:$V$2721,21,FALSE)))</f>
        <v xml:space="preserve"> </v>
      </c>
      <c r="Y900" t="str">
        <f>IF(ISBLANK(VLOOKUP(TRIM(D900),ALL_SOMIFA!$A$1:$V$2721,22,FALSE)),"",IF(ISERROR(VLOOKUP(TRIM(D900),ALL_SOMIFA!$A$1:$V$2721,22,FALSE))," ",VLOOKUP(TRIM(D900),ALL_SOMIFA!$A$1:$V$2721,22,FALSE)))</f>
        <v xml:space="preserve"> </v>
      </c>
    </row>
    <row r="901" spans="1:76" x14ac:dyDescent="0.2">
      <c r="A901" t="s">
        <v>445</v>
      </c>
      <c r="B901" t="s">
        <v>128</v>
      </c>
      <c r="C901" s="141"/>
      <c r="D901" t="s">
        <v>2214</v>
      </c>
      <c r="E901" s="40">
        <v>36049</v>
      </c>
      <c r="F901" t="s">
        <v>172</v>
      </c>
      <c r="G901" s="100" t="s">
        <v>719</v>
      </c>
      <c r="H901" t="s">
        <v>449</v>
      </c>
      <c r="I901" t="s">
        <v>131</v>
      </c>
      <c r="J901" s="18"/>
      <c r="K901" t="str">
        <f>IF(ISBLANK(VLOOKUP(TRIM(D901),ALL_SOMIFA!$A$1:$V$2721,8,FALSE)),"",IF(ISERROR(VLOOKUP(TRIM(D901),ALL_SOMIFA!$A$1:$V$2721,8,FALSE))," ",VLOOKUP(TRIM(D901),ALL_SOMIFA!$A$1:$V$2721,8,FALSE)))</f>
        <v xml:space="preserve"> </v>
      </c>
      <c r="L901" t="str">
        <f>IF(ISBLANK(VLOOKUP(TRIM(D901),ALL_SOMIFA!$A$1:$V$2721,9,FALSE)),"",IF(ISERROR(VLOOKUP(TRIM(D901),ALL_SOMIFA!$A$1:$V$2721,9,FALSE))," ",VLOOKUP(TRIM(D901),ALL_SOMIFA!$A$1:$V$2721,9,FALSE)))</f>
        <v xml:space="preserve"> </v>
      </c>
      <c r="M901" t="str">
        <f>IF(ISBLANK(VLOOKUP(TRIM(D901),ALL_SOMIFA!$A$1:$V$2721,10,FALSE)),"",IF(ISERROR(VLOOKUP(TRIM(D901),ALL_SOMIFA!$A$1:$V$2721,10,FALSE))," ",VLOOKUP(TRIM(D901),ALL_SOMIFA!$A$1:$V$2721,10,FALSE)))</f>
        <v xml:space="preserve"> </v>
      </c>
      <c r="N901" t="str">
        <f>IF(ISBLANK(VLOOKUP(TRIM(D901),ALL_SOMIFA!$A$1:$V$2721,11,FALSE)),"",IF(ISERROR(VLOOKUP(TRIM(D901),ALL_SOMIFA!$A$1:$V$2721,11,FALSE))," ",VLOOKUP(TRIM(D901),ALL_SOMIFA!$A$1:$V$2721,11,FALSE)))</f>
        <v xml:space="preserve"> </v>
      </c>
      <c r="O901" t="str">
        <f>IF(ISBLANK(VLOOKUP(TRIM(D901),ALL_SOMIFA!$A$1:$V$2721,12,FALSE)),"",IF(ISERROR(VLOOKUP(TRIM(D901),ALL_SOMIFA!$A$1:$V$2721,12,FALSE))," ",VLOOKUP(TRIM(D901),ALL_SOMIFA!$A$1:$V$2721,12,FALSE)))</f>
        <v xml:space="preserve"> </v>
      </c>
      <c r="P901" t="str">
        <f>IF(ISBLANK(VLOOKUP(TRIM(D901),ALL_SOMIFA!$A$1:$V$2721,13,FALSE)),"",IF(ISERROR(VLOOKUP(TRIM(D901),ALL_SOMIFA!$A$1:$V$2721,13,FALSE))," ",VLOOKUP(TRIM(D901),ALL_SOMIFA!$A$1:$V$2721,13,FALSE)))</f>
        <v xml:space="preserve"> </v>
      </c>
      <c r="Q901" t="str">
        <f>IF(ISBLANK(VLOOKUP(TRIM(D901),ALL_SOMIFA!$A$1:$V$2721,14,FALSE)),"",IF(ISERROR(VLOOKUP(TRIM(D901),ALL_SOMIFA!$A$1:$V$2721,14,FALSE))," ",VLOOKUP(TRIM(D901),ALL_SOMIFA!$A$1:$V$2721,14,FALSE)))</f>
        <v xml:space="preserve"> </v>
      </c>
      <c r="R901" t="str">
        <f>IF(ISBLANK(VLOOKUP(TRIM(D901),ALL_SOMIFA!$A$1:$V$2721,15,FALSE)),"",IF(ISERROR(VLOOKUP(TRIM(D901),ALL_SOMIFA!$A$1:$V$2721,15,FALSE))," ",VLOOKUP(TRIM(D901),ALL_SOMIFA!$A$1:$V$2721,15,FALSE)))</f>
        <v xml:space="preserve"> </v>
      </c>
      <c r="S901" t="str">
        <f>IF(ISBLANK(VLOOKUP(TRIM(D901),ALL_SOMIFA!$A$1:$V$2721,16,FALSE)),"",IF(ISERROR(VLOOKUP(TRIM(D901),ALL_SOMIFA!$A$1:$V$2721,16,FALSE))," ",VLOOKUP(TRIM(D901),ALL_SOMIFA!$A$1:$V$2721,16,FALSE)))</f>
        <v xml:space="preserve"> </v>
      </c>
      <c r="T901" t="str">
        <f>IF(ISBLANK(VLOOKUP(TRIM(D901),ALL_SOMIFA!$A$1:$V$2721,17,FALSE)),"",IF(ISERROR(VLOOKUP(TRIM(D901),ALL_SOMIFA!$A$1:$V$2721,17,FALSE))," ",VLOOKUP(TRIM(D901),ALL_SOMIFA!$A$1:$V$2721,17,FALSE)))</f>
        <v xml:space="preserve"> </v>
      </c>
      <c r="U901" t="str">
        <f>IF(ISBLANK(VLOOKUP(TRIM(D901),ALL_SOMIFA!$A$1:$V$2721,18,FALSE)),"",IF(ISERROR(VLOOKUP(TRIM(D901),ALL_SOMIFA!$A$1:$V$2721,18,FALSE))," ",VLOOKUP(TRIM(D901),ALL_SOMIFA!$A$1:$V$2721,18,FALSE)))</f>
        <v xml:space="preserve"> </v>
      </c>
      <c r="V901" t="str">
        <f>IF(ISBLANK(VLOOKUP(TRIM(D901),ALL_SOMIFA!$A$1:$V$2721,19,FALSE)),"",IF(ISERROR(VLOOKUP(TRIM(D901),ALL_SOMIFA!$A$1:$V$2721,19,FALSE))," ",VLOOKUP(TRIM(D901),ALL_SOMIFA!$A$1:$V$2721,19,FALSE)))</f>
        <v xml:space="preserve"> </v>
      </c>
      <c r="W901" t="str">
        <f>IF(ISBLANK(VLOOKUP(TRIM(D901),ALL_SOMIFA!$A$1:$V$2721,20,FALSE)),"",IF(ISERROR(VLOOKUP(TRIM(D901),ALL_SOMIFA!$A$1:$V$2721,20,FALSE))," ",VLOOKUP(TRIM(D901),ALL_SOMIFA!$A$1:$V$2721,20,FALSE)))</f>
        <v xml:space="preserve"> </v>
      </c>
      <c r="X901" t="str">
        <f>IF(ISBLANK(VLOOKUP(TRIM(D901),ALL_SOMIFA!$A$1:$V$2721,21,FALSE)),"",IF(ISERROR(VLOOKUP(TRIM(D901),ALL_SOMIFA!$A$1:$V$2721,21,FALSE))," ",VLOOKUP(TRIM(D901),ALL_SOMIFA!$A$1:$V$2721,21,FALSE)))</f>
        <v xml:space="preserve"> </v>
      </c>
      <c r="Y901" t="str">
        <f>IF(ISBLANK(VLOOKUP(TRIM(D901),ALL_SOMIFA!$A$1:$V$2721,22,FALSE)),"",IF(ISERROR(VLOOKUP(TRIM(D901),ALL_SOMIFA!$A$1:$V$2721,22,FALSE))," ",VLOOKUP(TRIM(D901),ALL_SOMIFA!$A$1:$V$2721,22,FALSE)))</f>
        <v xml:space="preserve"> </v>
      </c>
    </row>
    <row r="902" spans="1:76" x14ac:dyDescent="0.2">
      <c r="A902" s="18" t="s">
        <v>450</v>
      </c>
      <c r="B902" s="18" t="s">
        <v>128</v>
      </c>
      <c r="C902" s="141"/>
      <c r="D902" s="26" t="s">
        <v>2215</v>
      </c>
      <c r="E902" s="27">
        <v>36362</v>
      </c>
      <c r="F902" s="26" t="s">
        <v>677</v>
      </c>
      <c r="G902" s="26" t="s">
        <v>553</v>
      </c>
      <c r="H902" s="18" t="s">
        <v>453</v>
      </c>
      <c r="I902" s="18" t="s">
        <v>131</v>
      </c>
      <c r="J902" s="18"/>
      <c r="K902" s="26" t="s">
        <v>450</v>
      </c>
      <c r="L902" s="26"/>
      <c r="M902" s="18" t="s">
        <v>450</v>
      </c>
      <c r="N902" s="18" t="s">
        <v>128</v>
      </c>
      <c r="O902" s="18"/>
      <c r="P902" s="19"/>
      <c r="Q902" s="27"/>
      <c r="R902" s="27"/>
      <c r="S902" s="27"/>
      <c r="T902" s="27"/>
      <c r="U902" s="29"/>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row>
    <row r="903" spans="1:76" s="25" customFormat="1" x14ac:dyDescent="0.2">
      <c r="A903" s="19"/>
      <c r="B903" s="19"/>
      <c r="C903" s="141"/>
      <c r="D903" s="19"/>
      <c r="E903" s="39"/>
      <c r="F903" s="19"/>
      <c r="G903" s="19"/>
      <c r="H903" s="19"/>
      <c r="I903" s="19"/>
      <c r="J903" s="18"/>
      <c r="K903" s="26"/>
      <c r="L903" s="26"/>
      <c r="M903" s="19"/>
      <c r="N903" s="19"/>
      <c r="O903" s="19"/>
      <c r="P903" s="19"/>
      <c r="Q903" s="19"/>
      <c r="R903" s="19"/>
      <c r="S903" s="19"/>
      <c r="T903" s="19"/>
      <c r="U903" s="19"/>
      <c r="V903" s="19"/>
      <c r="W903" s="19"/>
      <c r="X903" s="19"/>
      <c r="Y903" s="19"/>
      <c r="Z903" s="19"/>
      <c r="AA903" s="19"/>
      <c r="AB903" s="19"/>
      <c r="AC903" s="19"/>
      <c r="AD903" s="19"/>
      <c r="AE903" s="19"/>
      <c r="AF903" s="19"/>
      <c r="AG903" s="19"/>
      <c r="AH903" s="19"/>
      <c r="AI903" s="19"/>
      <c r="AJ903" s="19"/>
      <c r="AK903" s="19"/>
      <c r="AL903" s="19"/>
      <c r="AM903" s="19"/>
      <c r="AN903" s="19"/>
      <c r="AO903" s="19"/>
      <c r="AP903" s="19"/>
      <c r="AQ903" s="19"/>
      <c r="AR903" s="19"/>
      <c r="AS903" s="19"/>
      <c r="AT903" s="19"/>
      <c r="AU903" s="19"/>
      <c r="AV903" s="19"/>
      <c r="AW903" s="19"/>
      <c r="AX903" s="19"/>
      <c r="AY903" s="19"/>
      <c r="AZ903" s="19"/>
      <c r="BA903" s="19"/>
      <c r="BB903" s="19"/>
      <c r="BC903" s="19"/>
      <c r="BD903" s="19"/>
      <c r="BE903" s="19"/>
      <c r="BF903" s="19"/>
      <c r="BG903" s="19"/>
      <c r="BH903" s="19"/>
      <c r="BI903" s="19"/>
    </row>
    <row r="904" spans="1:76" x14ac:dyDescent="0.2">
      <c r="C904" s="138"/>
      <c r="E904" s="10" t="s">
        <v>76</v>
      </c>
      <c r="F904" s="11" t="s">
        <v>77</v>
      </c>
      <c r="G904" s="11" t="s">
        <v>78</v>
      </c>
      <c r="H904" s="92" t="s">
        <v>79</v>
      </c>
      <c r="I904" s="11"/>
      <c r="J904" s="11"/>
      <c r="K904" s="7"/>
      <c r="L904" s="16" t="str">
        <f>IF(ISERROR(VLOOKUP(TRIM(B904),#REF!,13,FALSE())),"",VLOOKUP(TRIM(B904),#REF!,13,FALSE()))</f>
        <v/>
      </c>
      <c r="M904" s="16" t="str">
        <f>IF(ISERROR(VLOOKUP(TRIM(B904),#REF!,14,FALSE())),"",VLOOKUP(TRIM(B904),#REF!,14,FALSE()))</f>
        <v/>
      </c>
      <c r="N904" s="16" t="str">
        <f>IF(ISERROR(VLOOKUP(TRIM(B904),#REF!,15,FALSE())),"",VLOOKUP(TRIM(B904),#REF!,15,FALSE()))</f>
        <v/>
      </c>
      <c r="O904" s="16" t="str">
        <f>IF(ISERROR(VLOOKUP(TRIM(B904),#REF!,16,FALSE())),"",VLOOKUP(TRIM(B904),#REF!,16,FALSE()))</f>
        <v/>
      </c>
      <c r="Q904" s="8"/>
      <c r="S904" t="str">
        <f>IF(ISERROR(VLOOKUP(TRIM(B904),#REF!,20,FALSE())),"",VLOOKUP(TRIM(B904),#REF!,20,FALSE()))</f>
        <v/>
      </c>
      <c r="T904" t="str">
        <f>IF(ISERROR(VLOOKUP(TRIM(B904),#REF!,21,FALSE())),"",VLOOKUP(TRIM(B904),#REF!,21,FALSE()))</f>
        <v/>
      </c>
      <c r="U904" t="str">
        <f>IF(ISERROR(VLOOKUP(TRIM(B904),#REF!,22,FALSE())),"",VLOOKUP(TRIM(B904),#REF!,22,FALSE()))</f>
        <v/>
      </c>
      <c r="V904" t="str">
        <f>IF(ISERROR(VLOOKUP(TRIM(B904),#REF!,20,FALSE())),"",VLOOKUP(TRIM(B904),#REF!,20,FALSE()))</f>
        <v/>
      </c>
      <c r="W904" t="str">
        <f>IF(ISERROR(VLOOKUP(TRIM(B904),#REF!,21,FALSE())),"",VLOOKUP(TRIM(B904),#REF!,21,FALSE()))</f>
        <v/>
      </c>
      <c r="X904" t="str">
        <f>IF(ISERROR(VLOOKUP(TRIM(B904),#REF!,22,FALSE())),"",VLOOKUP(TRIM(B904),#REF!,22,FALSE()))</f>
        <v/>
      </c>
      <c r="Y904" t="str">
        <f>IF(ISERROR(VLOOKUP(TRIM(B904),#REF!,23,FALSE())),"",VLOOKUP(TRIM(B904),#REF!,23,FALSE()))</f>
        <v/>
      </c>
      <c r="Z904" t="str">
        <f>IF(ISERROR(VLOOKUP(TRIM(B904),#REF!,24,FALSE())),"",VLOOKUP(TRIM(B904),#REF!,24,FALSE()))</f>
        <v/>
      </c>
      <c r="AA904" t="str">
        <f>IF(ISERROR(VLOOKUP(TRIM(B904),#REF!,25,FALSE())),"",VLOOKUP(TRIM(B904),#REF!,25,FALSE()))</f>
        <v/>
      </c>
      <c r="AL904" s="8"/>
      <c r="AM904" s="8"/>
      <c r="AO904" s="8"/>
      <c r="AP904" s="8"/>
      <c r="AQ904" s="8"/>
      <c r="AR904" s="8"/>
      <c r="AS904" s="8"/>
      <c r="AU904" s="8"/>
      <c r="AV904" s="8"/>
      <c r="AX904" s="8"/>
      <c r="AY904" s="8"/>
      <c r="BA904" s="8"/>
      <c r="BB904" s="8"/>
    </row>
    <row r="905" spans="1:76" ht="18" customHeight="1" x14ac:dyDescent="0.25">
      <c r="A905" s="12" t="s">
        <v>5457</v>
      </c>
      <c r="C905" s="139"/>
      <c r="E905" s="13">
        <f>COUNTA(D908:D971)</f>
        <v>56</v>
      </c>
      <c r="F905" s="14">
        <f>COUNTIF(A907:A972,"*HB*")-1</f>
        <v>2</v>
      </c>
      <c r="G905" s="14">
        <f>COUNTIF(A907:A972,"*KR*")+COUNTIF(A907:A972,"*LK*")</f>
        <v>1</v>
      </c>
      <c r="H905" s="51">
        <f>COUNTIF(A907:A972,"*PR*")+COUNTIF(A907:A972,"*LP*")</f>
        <v>2</v>
      </c>
      <c r="I905" s="14"/>
      <c r="J905" s="14"/>
      <c r="K905" s="7"/>
      <c r="L905" s="16" t="str">
        <f>IF(ISERROR(VLOOKUP(TRIM(B905),#REF!,13,FALSE())),"",VLOOKUP(TRIM(B905),#REF!,13,FALSE()))</f>
        <v/>
      </c>
      <c r="M905" s="16" t="str">
        <f>IF(ISERROR(VLOOKUP(TRIM(B905),#REF!,14,FALSE())),"",VLOOKUP(TRIM(B905),#REF!,14,FALSE()))</f>
        <v/>
      </c>
      <c r="N905" s="16" t="str">
        <f>IF(ISERROR(VLOOKUP(TRIM(B905),#REF!,15,FALSE())),"",VLOOKUP(TRIM(B905),#REF!,15,FALSE()))</f>
        <v/>
      </c>
      <c r="O905" s="16" t="str">
        <f>IF(ISERROR(VLOOKUP(TRIM(B905),#REF!,16,FALSE())),"",VLOOKUP(TRIM(B905),#REF!,16,FALSE()))</f>
        <v/>
      </c>
      <c r="P905" s="48"/>
      <c r="Q905" s="8"/>
      <c r="S905" t="str">
        <f>IF(ISERROR(VLOOKUP(TRIM(B905),#REF!,20,FALSE())),"",VLOOKUP(TRIM(B905),#REF!,20,FALSE()))</f>
        <v/>
      </c>
      <c r="T905" t="str">
        <f>IF(ISERROR(VLOOKUP(TRIM(B905),#REF!,21,FALSE())),"",VLOOKUP(TRIM(B905),#REF!,21,FALSE()))</f>
        <v/>
      </c>
      <c r="U905" t="str">
        <f>IF(ISERROR(VLOOKUP(TRIM(B905),#REF!,22,FALSE())),"",VLOOKUP(TRIM(B905),#REF!,22,FALSE()))</f>
        <v/>
      </c>
      <c r="V905" t="str">
        <f>IF(ISERROR(VLOOKUP(TRIM(B905),#REF!,20,FALSE())),"",VLOOKUP(TRIM(B905),#REF!,20,FALSE()))</f>
        <v/>
      </c>
      <c r="W905" t="str">
        <f>IF(ISERROR(VLOOKUP(TRIM(B905),#REF!,21,FALSE())),"",VLOOKUP(TRIM(B905),#REF!,21,FALSE()))</f>
        <v/>
      </c>
      <c r="X905" t="str">
        <f>IF(ISERROR(VLOOKUP(TRIM(B905),#REF!,22,FALSE())),"",VLOOKUP(TRIM(B905),#REF!,22,FALSE()))</f>
        <v/>
      </c>
      <c r="Y905" t="str">
        <f>IF(ISERROR(VLOOKUP(TRIM(B905),#REF!,23,FALSE())),"",VLOOKUP(TRIM(B905),#REF!,23,FALSE()))</f>
        <v/>
      </c>
      <c r="Z905" t="str">
        <f>IF(ISERROR(VLOOKUP(TRIM(B905),#REF!,24,FALSE())),"",VLOOKUP(TRIM(B905),#REF!,24,FALSE()))</f>
        <v/>
      </c>
      <c r="AA905" t="str">
        <f>IF(ISERROR(VLOOKUP(TRIM(B905),#REF!,25,FALSE())),"",VLOOKUP(TRIM(B905),#REF!,25,FALSE()))</f>
        <v/>
      </c>
      <c r="AK905" s="15"/>
      <c r="AL905" s="8"/>
      <c r="AM905" s="8"/>
      <c r="AO905" s="8"/>
      <c r="AP905" s="8"/>
      <c r="AQ905" s="8"/>
      <c r="AR905" s="8"/>
      <c r="AS905" s="8"/>
      <c r="AU905" s="8"/>
      <c r="AV905" s="8"/>
      <c r="AX905" s="8"/>
      <c r="AY905" s="8"/>
      <c r="BA905" s="8"/>
      <c r="BB905" s="8"/>
      <c r="BE905" s="8"/>
    </row>
    <row r="906" spans="1:76" ht="14.25" customHeight="1" x14ac:dyDescent="0.25">
      <c r="A906" s="16"/>
      <c r="B906" s="16"/>
      <c r="C906" s="141"/>
      <c r="F906" s="8"/>
      <c r="G906" s="8"/>
      <c r="H906" s="16"/>
      <c r="I906" s="16"/>
      <c r="J906" s="18"/>
      <c r="K906" s="36"/>
      <c r="L906" s="36"/>
      <c r="M906" s="16"/>
      <c r="N906" s="16"/>
      <c r="O906" s="16"/>
      <c r="P906" s="26" t="str">
        <f>IF(ISERROR(VLOOKUP(TRIM(D906),#REF!,8,FALSE())),"",VLOOKUP(TRIM(D906),#REF!,8,FALSE()))</f>
        <v/>
      </c>
      <c r="Q906" s="8"/>
      <c r="R906" s="8"/>
      <c r="S906" s="16"/>
      <c r="T906" s="16" t="str">
        <f>IF(ISERROR(VLOOKUP(TRIM(D906),#REF!,11,FALSE())),"",VLOOKUP(TRIM(D906),#REF!,11,FALSE()))</f>
        <v/>
      </c>
      <c r="U906" s="16" t="str">
        <f>IF(ISERROR(VLOOKUP(TRIM(D906),#REF!,12,FALSE())),"",VLOOKUP(TRIM(D906),#REF!,12,FALSE()))</f>
        <v/>
      </c>
      <c r="V906" s="16" t="str">
        <f>IF(ISERROR(VLOOKUP(TRIM(D906),#REF!,13,FALSE())),"",VLOOKUP(TRIM(D906),#REF!,13,FALSE()))</f>
        <v/>
      </c>
      <c r="W906" s="16" t="str">
        <f>IF(ISERROR(VLOOKUP(TRIM(D906),#REF!,14,FALSE())),"",VLOOKUP(TRIM(D906),#REF!,14,FALSE()))</f>
        <v/>
      </c>
      <c r="X906" s="16" t="str">
        <f>IF(ISERROR(VLOOKUP(TRIM(D906),#REF!,15,FALSE())),"",VLOOKUP(TRIM(D906),#REF!,15,FALSE()))</f>
        <v/>
      </c>
      <c r="Y906" s="16" t="str">
        <f>IF(ISERROR(VLOOKUP(TRIM(D906),#REF!,16,FALSE())),"",VLOOKUP(TRIM(D906),#REF!,16,FALSE()))</f>
        <v/>
      </c>
      <c r="Z906" s="16"/>
      <c r="AA906" s="8"/>
      <c r="AB906" s="8"/>
      <c r="AC906" t="str">
        <f>IF(ISERROR(VLOOKUP(TRIM(D906),#REF!,20,FALSE())),"",VLOOKUP(TRIM(D906),#REF!,20,FALSE()))</f>
        <v/>
      </c>
      <c r="AD906" t="str">
        <f>IF(ISERROR(VLOOKUP(TRIM(D906),#REF!,21,FALSE())),"",VLOOKUP(TRIM(D906),#REF!,21,FALSE()))</f>
        <v/>
      </c>
      <c r="AE906" t="str">
        <f>IF(ISERROR(VLOOKUP(TRIM(D906),#REF!,22,FALSE())),"",VLOOKUP(TRIM(D906),#REF!,22,FALSE()))</f>
        <v/>
      </c>
      <c r="AF906" t="str">
        <f>IF(ISERROR(VLOOKUP(TRIM(D906),#REF!,20,FALSE())),"",VLOOKUP(TRIM(D906),#REF!,20,FALSE()))</f>
        <v/>
      </c>
      <c r="AG906" t="str">
        <f>IF(ISERROR(VLOOKUP(TRIM(D906),#REF!,21,FALSE())),"",VLOOKUP(TRIM(D906),#REF!,21,FALSE()))</f>
        <v/>
      </c>
      <c r="AH906" t="str">
        <f>IF(ISERROR(VLOOKUP(TRIM(D906),#REF!,22,FALSE())),"",VLOOKUP(TRIM(D906),#REF!,22,FALSE()))</f>
        <v/>
      </c>
      <c r="AI906" t="str">
        <f>IF(ISERROR(VLOOKUP(TRIM(D906),#REF!,23,FALSE())),"",VLOOKUP(TRIM(D906),#REF!,23,FALSE()))</f>
        <v/>
      </c>
      <c r="AJ906" t="str">
        <f>IF(ISERROR(VLOOKUP(TRIM(D906),#REF!,24,FALSE())),"",VLOOKUP(TRIM(D906),#REF!,24,FALSE()))</f>
        <v/>
      </c>
      <c r="AK906" t="str">
        <f>IF(ISERROR(VLOOKUP(TRIM(D906),#REF!,25,FALSE())),"",VLOOKUP(TRIM(D906),#REF!,25,FALSE()))</f>
        <v/>
      </c>
      <c r="AV906" s="8"/>
      <c r="AW906" s="8"/>
      <c r="AY906" s="8"/>
      <c r="AZ906" s="8"/>
      <c r="BA906" s="8"/>
      <c r="BB906" s="8"/>
      <c r="BC906" s="8"/>
      <c r="BD906" s="15"/>
      <c r="BE906" s="8"/>
      <c r="BF906" s="8"/>
      <c r="BH906" s="8"/>
      <c r="BI906" s="8"/>
    </row>
    <row r="907" spans="1:76" x14ac:dyDescent="0.2">
      <c r="A907" s="145"/>
      <c r="B907" s="19"/>
      <c r="C907" s="141"/>
      <c r="D907" s="19"/>
      <c r="E907" s="39"/>
      <c r="F907" s="19"/>
      <c r="G907" s="19"/>
      <c r="H907" s="145"/>
      <c r="I907" s="19"/>
      <c r="J907" s="18"/>
      <c r="K907" s="26"/>
      <c r="L907" s="26"/>
      <c r="M907" s="42"/>
      <c r="N907" s="19"/>
      <c r="O907" s="19"/>
      <c r="P907" s="19"/>
      <c r="Q907" s="19"/>
      <c r="R907" s="19"/>
      <c r="S907" s="19"/>
      <c r="T907" s="19"/>
      <c r="U907" s="19"/>
      <c r="V907" s="19"/>
      <c r="W907" s="19"/>
      <c r="X907" s="19"/>
      <c r="Y907" s="19"/>
      <c r="Z907" s="19"/>
      <c r="AA907" s="19"/>
      <c r="AB907" s="19"/>
      <c r="AC907" s="19"/>
      <c r="AD907" s="19"/>
      <c r="AE907" s="19"/>
      <c r="AF907" s="19"/>
      <c r="AG907" s="19"/>
      <c r="AH907" s="19"/>
      <c r="AI907" s="19"/>
      <c r="AJ907" s="19"/>
      <c r="AK907" s="19"/>
      <c r="AL907" s="19"/>
      <c r="AM907" s="19"/>
      <c r="AN907" s="19"/>
      <c r="AO907" s="19"/>
      <c r="AP907" s="19"/>
      <c r="AQ907" s="19"/>
      <c r="AR907" s="19"/>
      <c r="AS907" s="19"/>
      <c r="AT907" s="19"/>
      <c r="AU907" s="19"/>
      <c r="AV907" s="19"/>
      <c r="AW907" s="19"/>
      <c r="AX907" s="19"/>
      <c r="AY907" s="19"/>
      <c r="AZ907" s="19"/>
      <c r="BA907" s="19"/>
      <c r="BB907" s="19"/>
      <c r="BC907" s="19"/>
      <c r="BD907" s="19"/>
      <c r="BE907" s="19"/>
      <c r="BF907" s="19"/>
      <c r="BG907" s="19"/>
      <c r="BH907" s="19"/>
      <c r="BI907" s="19"/>
    </row>
    <row r="908" spans="1:76" s="25" customFormat="1" x14ac:dyDescent="0.2">
      <c r="A908" s="18" t="s">
        <v>80</v>
      </c>
      <c r="B908" s="18" t="s">
        <v>192</v>
      </c>
      <c r="C908" s="141"/>
      <c r="D908" s="19" t="s">
        <v>2216</v>
      </c>
      <c r="E908" s="20">
        <v>35577</v>
      </c>
      <c r="F908" s="19" t="s">
        <v>2003</v>
      </c>
      <c r="G908" s="19" t="s">
        <v>923</v>
      </c>
      <c r="H908" s="18" t="s">
        <v>87</v>
      </c>
      <c r="I908" s="18" t="s">
        <v>612</v>
      </c>
      <c r="J908" s="18" t="s">
        <v>2217</v>
      </c>
      <c r="K908" s="26" t="s">
        <v>80</v>
      </c>
      <c r="L908" s="26"/>
      <c r="M908" s="18" t="s">
        <v>80</v>
      </c>
      <c r="N908" s="18" t="s">
        <v>275</v>
      </c>
      <c r="O908" s="18"/>
      <c r="P908" s="19"/>
      <c r="Q908" s="19" t="s">
        <v>80</v>
      </c>
      <c r="R908" s="19" t="s">
        <v>612</v>
      </c>
      <c r="S908" s="19" t="s">
        <v>86</v>
      </c>
      <c r="T908" s="19" t="s">
        <v>80</v>
      </c>
      <c r="U908" s="19" t="s">
        <v>612</v>
      </c>
      <c r="V908" s="19"/>
      <c r="W908" s="19"/>
      <c r="X908" s="19"/>
      <c r="Y908" s="19"/>
      <c r="Z908" s="19"/>
      <c r="AA908" s="19"/>
      <c r="AB908" s="19"/>
      <c r="AC908" s="19"/>
      <c r="AD908" s="19"/>
      <c r="AE908" s="19"/>
      <c r="AF908" s="19"/>
      <c r="AG908" s="19"/>
      <c r="AH908" s="19"/>
      <c r="AI908" s="19"/>
      <c r="AJ908" s="19"/>
      <c r="AK908" s="19"/>
      <c r="AL908" s="19"/>
      <c r="AM908" s="19"/>
      <c r="AN908" s="19"/>
      <c r="AO908" s="19"/>
      <c r="AP908" s="19"/>
      <c r="AQ908" s="19"/>
      <c r="AR908" s="19"/>
      <c r="AS908" s="19"/>
      <c r="AT908" s="19"/>
      <c r="AU908" s="19"/>
      <c r="AV908" s="19"/>
      <c r="AW908" s="19"/>
      <c r="AX908" s="19"/>
      <c r="AY908" s="19"/>
      <c r="AZ908" s="19"/>
      <c r="BA908" s="19"/>
      <c r="BB908" s="19"/>
      <c r="BC908" s="19"/>
      <c r="BD908" s="19"/>
      <c r="BE908" s="19"/>
      <c r="BF908" s="19"/>
      <c r="BG908" s="19"/>
      <c r="BH908" s="19"/>
      <c r="BI908" s="19"/>
    </row>
    <row r="909" spans="1:76" x14ac:dyDescent="0.2">
      <c r="A909" s="108" t="s">
        <v>80</v>
      </c>
      <c r="B909" s="108" t="s">
        <v>105</v>
      </c>
      <c r="C909" s="142"/>
      <c r="D909" t="s">
        <v>3881</v>
      </c>
      <c r="E909" s="40">
        <v>36654</v>
      </c>
      <c r="F909" t="s">
        <v>2219</v>
      </c>
      <c r="G909" t="s">
        <v>2220</v>
      </c>
      <c r="H909" t="s">
        <v>80</v>
      </c>
      <c r="I909" t="s">
        <v>109</v>
      </c>
      <c r="J909" s="18" t="s">
        <v>2221</v>
      </c>
      <c r="K909" t="str">
        <f>IF(ISBLANK(VLOOKUP(TRIM(D909),ALL_SOMIFA!$A$1:$V$2721,8,FALSE)),"",IF(ISERROR(VLOOKUP(TRIM(D909),ALL_SOMIFA!$A$1:$V$2721,8,FALSE))," ",VLOOKUP(TRIM(D909),ALL_SOMIFA!$A$1:$V$2721,8,FALSE)))</f>
        <v xml:space="preserve"> </v>
      </c>
      <c r="L909" t="str">
        <f>IF(ISBLANK(VLOOKUP(TRIM(D909),ALL_SOMIFA!$A$1:$V$2721,9,FALSE)),"",IF(ISERROR(VLOOKUP(TRIM(D909),ALL_SOMIFA!$A$1:$V$2721,9,FALSE))," ",VLOOKUP(TRIM(D909),ALL_SOMIFA!$A$1:$V$2721,9,FALSE)))</f>
        <v xml:space="preserve"> </v>
      </c>
      <c r="M909" t="str">
        <f>IF(ISBLANK(VLOOKUP(TRIM(D909),ALL_SOMIFA!$A$1:$V$2721,10,FALSE)),"",IF(ISERROR(VLOOKUP(TRIM(D909),ALL_SOMIFA!$A$1:$V$2721,10,FALSE))," ",VLOOKUP(TRIM(D909),ALL_SOMIFA!$A$1:$V$2721,10,FALSE)))</f>
        <v xml:space="preserve"> </v>
      </c>
      <c r="N909" t="str">
        <f>IF(ISBLANK(VLOOKUP(TRIM(D909),ALL_SOMIFA!$A$1:$V$2721,11,FALSE)),"",IF(ISERROR(VLOOKUP(TRIM(D909),ALL_SOMIFA!$A$1:$V$2721,11,FALSE))," ",VLOOKUP(TRIM(D909),ALL_SOMIFA!$A$1:$V$2721,11,FALSE)))</f>
        <v xml:space="preserve"> </v>
      </c>
      <c r="O909" t="str">
        <f>IF(ISBLANK(VLOOKUP(TRIM(D909),ALL_SOMIFA!$A$1:$V$2721,12,FALSE)),"",IF(ISERROR(VLOOKUP(TRIM(D909),ALL_SOMIFA!$A$1:$V$2721,12,FALSE))," ",VLOOKUP(TRIM(D909),ALL_SOMIFA!$A$1:$V$2721,12,FALSE)))</f>
        <v xml:space="preserve"> </v>
      </c>
      <c r="P909" t="str">
        <f>IF(ISBLANK(VLOOKUP(TRIM(D909),ALL_SOMIFA!$A$1:$V$2721,13,FALSE)),"",IF(ISERROR(VLOOKUP(TRIM(D909),ALL_SOMIFA!$A$1:$V$2721,13,FALSE))," ",VLOOKUP(TRIM(D909),ALL_SOMIFA!$A$1:$V$2721,13,FALSE)))</f>
        <v xml:space="preserve"> </v>
      </c>
      <c r="Q909" t="str">
        <f>IF(ISBLANK(VLOOKUP(TRIM(D909),ALL_SOMIFA!$A$1:$V$2721,14,FALSE)),"",IF(ISERROR(VLOOKUP(TRIM(D909),ALL_SOMIFA!$A$1:$V$2721,14,FALSE))," ",VLOOKUP(TRIM(D909),ALL_SOMIFA!$A$1:$V$2721,14,FALSE)))</f>
        <v xml:space="preserve"> </v>
      </c>
      <c r="R909" t="str">
        <f>IF(ISBLANK(VLOOKUP(TRIM(D909),ALL_SOMIFA!$A$1:$V$2721,15,FALSE)),"",IF(ISERROR(VLOOKUP(TRIM(D909),ALL_SOMIFA!$A$1:$V$2721,15,FALSE))," ",VLOOKUP(TRIM(D909),ALL_SOMIFA!$A$1:$V$2721,15,FALSE)))</f>
        <v xml:space="preserve"> </v>
      </c>
      <c r="S909" t="str">
        <f>IF(ISBLANK(VLOOKUP(TRIM(D909),ALL_SOMIFA!$A$1:$V$2721,16,FALSE)),"",IF(ISERROR(VLOOKUP(TRIM(D909),ALL_SOMIFA!$A$1:$V$2721,16,FALSE))," ",VLOOKUP(TRIM(D909),ALL_SOMIFA!$A$1:$V$2721,16,FALSE)))</f>
        <v xml:space="preserve"> </v>
      </c>
      <c r="T909" t="str">
        <f>IF(ISBLANK(VLOOKUP(TRIM(D909),ALL_SOMIFA!$A$1:$V$2721,17,FALSE)),"",IF(ISERROR(VLOOKUP(TRIM(D909),ALL_SOMIFA!$A$1:$V$2721,17,FALSE))," ",VLOOKUP(TRIM(D909),ALL_SOMIFA!$A$1:$V$2721,17,FALSE)))</f>
        <v xml:space="preserve"> </v>
      </c>
      <c r="U909" t="str">
        <f>IF(ISBLANK(VLOOKUP(TRIM(D909),ALL_SOMIFA!$A$1:$V$2721,18,FALSE)),"",IF(ISERROR(VLOOKUP(TRIM(D909),ALL_SOMIFA!$A$1:$V$2721,18,FALSE))," ",VLOOKUP(TRIM(D909),ALL_SOMIFA!$A$1:$V$2721,18,FALSE)))</f>
        <v xml:space="preserve"> </v>
      </c>
      <c r="V909" t="str">
        <f>IF(ISBLANK(VLOOKUP(TRIM(D909),ALL_SOMIFA!$A$1:$V$2721,19,FALSE)),"",IF(ISERROR(VLOOKUP(TRIM(D909),ALL_SOMIFA!$A$1:$V$2721,19,FALSE))," ",VLOOKUP(TRIM(D909),ALL_SOMIFA!$A$1:$V$2721,19,FALSE)))</f>
        <v xml:space="preserve"> </v>
      </c>
      <c r="W909" t="str">
        <f>IF(ISBLANK(VLOOKUP(TRIM(D909),ALL_SOMIFA!$A$1:$V$2721,20,FALSE)),"",IF(ISERROR(VLOOKUP(TRIM(D909),ALL_SOMIFA!$A$1:$V$2721,20,FALSE))," ",VLOOKUP(TRIM(D909),ALL_SOMIFA!$A$1:$V$2721,20,FALSE)))</f>
        <v xml:space="preserve"> </v>
      </c>
      <c r="X909" t="str">
        <f>IF(ISBLANK(VLOOKUP(TRIM(D909),ALL_SOMIFA!$A$1:$V$2721,21,FALSE)),"",IF(ISERROR(VLOOKUP(TRIM(D909),ALL_SOMIFA!$A$1:$V$2721,21,FALSE))," ",VLOOKUP(TRIM(D909),ALL_SOMIFA!$A$1:$V$2721,21,FALSE)))</f>
        <v xml:space="preserve"> </v>
      </c>
      <c r="Y909" t="str">
        <f>IF(ISBLANK(VLOOKUP(TRIM(D909),ALL_SOMIFA!$A$1:$V$2721,22,FALSE)),"",IF(ISERROR(VLOOKUP(TRIM(D909),ALL_SOMIFA!$A$1:$V$2721,22,FALSE))," ",VLOOKUP(TRIM(D909),ALL_SOMIFA!$A$1:$V$2721,22,FALSE)))</f>
        <v xml:space="preserve"> </v>
      </c>
    </row>
    <row r="910" spans="1:76" x14ac:dyDescent="0.2">
      <c r="A910" s="18"/>
      <c r="B910" s="18"/>
      <c r="C910" s="141"/>
      <c r="D910" s="19"/>
      <c r="E910" s="20"/>
      <c r="F910" s="19"/>
      <c r="G910" s="19"/>
      <c r="H910" s="18"/>
      <c r="I910" s="18"/>
      <c r="J910" s="18"/>
      <c r="K910"/>
      <c r="L910"/>
      <c r="M910" s="18"/>
      <c r="N910" s="18"/>
      <c r="O910" s="18"/>
      <c r="P910" s="19"/>
      <c r="Q910" s="19"/>
      <c r="R910" s="19"/>
      <c r="S910" s="19"/>
      <c r="T910" s="19"/>
      <c r="U910" s="19"/>
      <c r="V910" s="19"/>
      <c r="W910" s="19"/>
      <c r="X910" s="19"/>
      <c r="Y910" s="19"/>
      <c r="Z910" s="19"/>
      <c r="AA910" s="19"/>
      <c r="AB910" s="19"/>
      <c r="AC910" s="19"/>
      <c r="AD910" s="19"/>
      <c r="AE910" s="19"/>
      <c r="AF910" s="19"/>
      <c r="AG910" s="19"/>
      <c r="AH910" s="19"/>
      <c r="AI910" s="19"/>
      <c r="AJ910" s="19"/>
      <c r="AK910" s="19"/>
      <c r="AL910" s="19"/>
      <c r="AM910" s="19"/>
      <c r="AN910" s="19"/>
      <c r="AO910" s="19"/>
      <c r="AP910" s="19"/>
      <c r="AQ910" s="19"/>
      <c r="AR910" s="19"/>
      <c r="AS910" s="19"/>
      <c r="AT910" s="19"/>
      <c r="AU910" s="19"/>
      <c r="AV910" s="19"/>
      <c r="AW910" s="19"/>
      <c r="AX910" s="19"/>
      <c r="AY910" s="19"/>
      <c r="AZ910" s="19"/>
      <c r="BA910" s="19"/>
      <c r="BB910" s="19"/>
      <c r="BC910" s="19"/>
      <c r="BD910" s="19"/>
      <c r="BE910" s="19"/>
      <c r="BF910" s="19"/>
      <c r="BG910" s="19"/>
      <c r="BH910" s="19"/>
      <c r="BI910" s="19"/>
    </row>
    <row r="911" spans="1:76" s="25" customFormat="1" ht="12.75" customHeight="1" x14ac:dyDescent="0.2">
      <c r="A911" s="18" t="s">
        <v>103</v>
      </c>
      <c r="B911" s="18" t="s">
        <v>306</v>
      </c>
      <c r="C911" s="141" t="s">
        <v>1738</v>
      </c>
      <c r="D911" s="22" t="s">
        <v>2222</v>
      </c>
      <c r="E911" s="23">
        <v>37032</v>
      </c>
      <c r="F911" s="24" t="s">
        <v>90</v>
      </c>
      <c r="G911" s="22" t="s">
        <v>1972</v>
      </c>
      <c r="H911" s="18" t="s">
        <v>103</v>
      </c>
      <c r="I911" s="18" t="s">
        <v>303</v>
      </c>
      <c r="J911" s="18" t="s">
        <v>2223</v>
      </c>
      <c r="K911" s="26" t="s">
        <v>103</v>
      </c>
      <c r="L911" s="26" t="s">
        <v>2224</v>
      </c>
      <c r="M911" s="18" t="s">
        <v>103</v>
      </c>
      <c r="N911" s="18" t="s">
        <v>306</v>
      </c>
      <c r="O911" s="18" t="s">
        <v>2225</v>
      </c>
    </row>
    <row r="912" spans="1:76" x14ac:dyDescent="0.2">
      <c r="A912" t="s">
        <v>103</v>
      </c>
      <c r="B912" t="s">
        <v>330</v>
      </c>
      <c r="C912" s="141" t="s">
        <v>2226</v>
      </c>
      <c r="D912" t="s">
        <v>2227</v>
      </c>
      <c r="E912" s="40">
        <v>37870</v>
      </c>
      <c r="F912" t="s">
        <v>2228</v>
      </c>
      <c r="G912" s="100" t="s">
        <v>719</v>
      </c>
      <c r="H912" t="s">
        <v>103</v>
      </c>
      <c r="I912" t="s">
        <v>154</v>
      </c>
      <c r="J912" s="18" t="s">
        <v>2229</v>
      </c>
      <c r="K912" t="str">
        <f>IF(ISBLANK(VLOOKUP(TRIM(D912),ALL_SOMIFA!$A$1:$V$2721,8,FALSE)),"",IF(ISERROR(VLOOKUP(TRIM(D912),ALL_SOMIFA!$A$1:$V$2721,8,FALSE))," ",VLOOKUP(TRIM(D912),ALL_SOMIFA!$A$1:$V$2721,8,FALSE)))</f>
        <v xml:space="preserve"> </v>
      </c>
      <c r="L912" t="str">
        <f>IF(ISBLANK(VLOOKUP(TRIM(D912),ALL_SOMIFA!$A$1:$V$2721,9,FALSE)),"",IF(ISERROR(VLOOKUP(TRIM(D912),ALL_SOMIFA!$A$1:$V$2721,9,FALSE))," ",VLOOKUP(TRIM(D912),ALL_SOMIFA!$A$1:$V$2721,9,FALSE)))</f>
        <v xml:space="preserve"> </v>
      </c>
      <c r="M912" t="str">
        <f>IF(ISBLANK(VLOOKUP(TRIM(D912),ALL_SOMIFA!$A$1:$V$2721,10,FALSE)),"",IF(ISERROR(VLOOKUP(TRIM(D912),ALL_SOMIFA!$A$1:$V$2721,10,FALSE))," ",VLOOKUP(TRIM(D912),ALL_SOMIFA!$A$1:$V$2721,10,FALSE)))</f>
        <v xml:space="preserve"> </v>
      </c>
      <c r="N912" t="str">
        <f>IF(ISBLANK(VLOOKUP(TRIM(D912),ALL_SOMIFA!$A$1:$V$2721,11,FALSE)),"",IF(ISERROR(VLOOKUP(TRIM(D912),ALL_SOMIFA!$A$1:$V$2721,11,FALSE))," ",VLOOKUP(TRIM(D912),ALL_SOMIFA!$A$1:$V$2721,11,FALSE)))</f>
        <v xml:space="preserve"> </v>
      </c>
      <c r="O912" t="str">
        <f>IF(ISBLANK(VLOOKUP(TRIM(D912),ALL_SOMIFA!$A$1:$V$2721,12,FALSE)),"",IF(ISERROR(VLOOKUP(TRIM(D912),ALL_SOMIFA!$A$1:$V$2721,12,FALSE))," ",VLOOKUP(TRIM(D912),ALL_SOMIFA!$A$1:$V$2721,12,FALSE)))</f>
        <v xml:space="preserve"> </v>
      </c>
      <c r="P912" t="str">
        <f>IF(ISBLANK(VLOOKUP(TRIM(D912),ALL_SOMIFA!$A$1:$V$2721,13,FALSE)),"",IF(ISERROR(VLOOKUP(TRIM(D912),ALL_SOMIFA!$A$1:$V$2721,13,FALSE))," ",VLOOKUP(TRIM(D912),ALL_SOMIFA!$A$1:$V$2721,13,FALSE)))</f>
        <v xml:space="preserve"> </v>
      </c>
      <c r="Q912" t="str">
        <f>IF(ISBLANK(VLOOKUP(TRIM(D912),ALL_SOMIFA!$A$1:$V$2721,14,FALSE)),"",IF(ISERROR(VLOOKUP(TRIM(D912),ALL_SOMIFA!$A$1:$V$2721,14,FALSE))," ",VLOOKUP(TRIM(D912),ALL_SOMIFA!$A$1:$V$2721,14,FALSE)))</f>
        <v xml:space="preserve"> </v>
      </c>
      <c r="R912" t="str">
        <f>IF(ISBLANK(VLOOKUP(TRIM(D912),ALL_SOMIFA!$A$1:$V$2721,15,FALSE)),"",IF(ISERROR(VLOOKUP(TRIM(D912),ALL_SOMIFA!$A$1:$V$2721,15,FALSE))," ",VLOOKUP(TRIM(D912),ALL_SOMIFA!$A$1:$V$2721,15,FALSE)))</f>
        <v xml:space="preserve"> </v>
      </c>
      <c r="S912" t="str">
        <f>IF(ISBLANK(VLOOKUP(TRIM(D912),ALL_SOMIFA!$A$1:$V$2721,16,FALSE)),"",IF(ISERROR(VLOOKUP(TRIM(D912),ALL_SOMIFA!$A$1:$V$2721,16,FALSE))," ",VLOOKUP(TRIM(D912),ALL_SOMIFA!$A$1:$V$2721,16,FALSE)))</f>
        <v xml:space="preserve"> </v>
      </c>
      <c r="T912" t="str">
        <f>IF(ISBLANK(VLOOKUP(TRIM(D912),ALL_SOMIFA!$A$1:$V$2721,17,FALSE)),"",IF(ISERROR(VLOOKUP(TRIM(D912),ALL_SOMIFA!$A$1:$V$2721,17,FALSE))," ",VLOOKUP(TRIM(D912),ALL_SOMIFA!$A$1:$V$2721,17,FALSE)))</f>
        <v xml:space="preserve"> </v>
      </c>
      <c r="U912" t="str">
        <f>IF(ISBLANK(VLOOKUP(TRIM(D912),ALL_SOMIFA!$A$1:$V$2721,18,FALSE)),"",IF(ISERROR(VLOOKUP(TRIM(D912),ALL_SOMIFA!$A$1:$V$2721,18,FALSE))," ",VLOOKUP(TRIM(D912),ALL_SOMIFA!$A$1:$V$2721,18,FALSE)))</f>
        <v xml:space="preserve"> </v>
      </c>
      <c r="V912" t="str">
        <f>IF(ISBLANK(VLOOKUP(TRIM(D912),ALL_SOMIFA!$A$1:$V$2721,19,FALSE)),"",IF(ISERROR(VLOOKUP(TRIM(D912),ALL_SOMIFA!$A$1:$V$2721,19,FALSE))," ",VLOOKUP(TRIM(D912),ALL_SOMIFA!$A$1:$V$2721,19,FALSE)))</f>
        <v xml:space="preserve"> </v>
      </c>
      <c r="W912" t="str">
        <f>IF(ISBLANK(VLOOKUP(TRIM(D912),ALL_SOMIFA!$A$1:$V$2721,20,FALSE)),"",IF(ISERROR(VLOOKUP(TRIM(D912),ALL_SOMIFA!$A$1:$V$2721,20,FALSE))," ",VLOOKUP(TRIM(D912),ALL_SOMIFA!$A$1:$V$2721,20,FALSE)))</f>
        <v xml:space="preserve"> </v>
      </c>
      <c r="X912" t="str">
        <f>IF(ISBLANK(VLOOKUP(TRIM(D912),ALL_SOMIFA!$A$1:$V$2721,21,FALSE)),"",IF(ISERROR(VLOOKUP(TRIM(D912),ALL_SOMIFA!$A$1:$V$2721,21,FALSE))," ",VLOOKUP(TRIM(D912),ALL_SOMIFA!$A$1:$V$2721,21,FALSE)))</f>
        <v xml:space="preserve"> </v>
      </c>
      <c r="Y912" t="str">
        <f>IF(ISBLANK(VLOOKUP(TRIM(D912),ALL_SOMIFA!$A$1:$V$2721,22,FALSE)),"",IF(ISERROR(VLOOKUP(TRIM(D912),ALL_SOMIFA!$A$1:$V$2721,22,FALSE))," ",VLOOKUP(TRIM(D912),ALL_SOMIFA!$A$1:$V$2721,22,FALSE)))</f>
        <v xml:space="preserve"> </v>
      </c>
    </row>
    <row r="913" spans="1:76" x14ac:dyDescent="0.2">
      <c r="C913" s="141"/>
      <c r="D913" t="s">
        <v>2230</v>
      </c>
      <c r="E913" s="40">
        <v>36779</v>
      </c>
      <c r="F913" t="s">
        <v>172</v>
      </c>
      <c r="G913" s="19" t="s">
        <v>621</v>
      </c>
      <c r="H913" t="s">
        <v>103</v>
      </c>
      <c r="I913" t="s">
        <v>491</v>
      </c>
      <c r="J913" s="18" t="s">
        <v>1017</v>
      </c>
      <c r="K913" t="str">
        <f>IF(ISBLANK(VLOOKUP(TRIM(D913),ALL_SOMIFA!$A$1:$V$2721,8,FALSE)),"",IF(ISERROR(VLOOKUP(TRIM(D913),ALL_SOMIFA!$A$1:$V$2721,8,FALSE))," ",VLOOKUP(TRIM(D913),ALL_SOMIFA!$A$1:$V$2721,8,FALSE)))</f>
        <v xml:space="preserve"> </v>
      </c>
      <c r="L913" t="str">
        <f>IF(ISBLANK(VLOOKUP(TRIM(D913),ALL_SOMIFA!$A$1:$V$2721,9,FALSE)),"",IF(ISERROR(VLOOKUP(TRIM(D913),ALL_SOMIFA!$A$1:$V$2721,9,FALSE))," ",VLOOKUP(TRIM(D913),ALL_SOMIFA!$A$1:$V$2721,9,FALSE)))</f>
        <v xml:space="preserve"> </v>
      </c>
      <c r="M913" t="str">
        <f>IF(ISBLANK(VLOOKUP(TRIM(D913),ALL_SOMIFA!$A$1:$V$2721,10,FALSE)),"",IF(ISERROR(VLOOKUP(TRIM(D913),ALL_SOMIFA!$A$1:$V$2721,10,FALSE))," ",VLOOKUP(TRIM(D913),ALL_SOMIFA!$A$1:$V$2721,10,FALSE)))</f>
        <v xml:space="preserve"> </v>
      </c>
      <c r="N913" t="str">
        <f>IF(ISBLANK(VLOOKUP(TRIM(D913),ALL_SOMIFA!$A$1:$V$2721,11,FALSE)),"",IF(ISERROR(VLOOKUP(TRIM(D913),ALL_SOMIFA!$A$1:$V$2721,11,FALSE))," ",VLOOKUP(TRIM(D913),ALL_SOMIFA!$A$1:$V$2721,11,FALSE)))</f>
        <v xml:space="preserve"> </v>
      </c>
      <c r="O913" t="str">
        <f>IF(ISBLANK(VLOOKUP(TRIM(D913),ALL_SOMIFA!$A$1:$V$2721,12,FALSE)),"",IF(ISERROR(VLOOKUP(TRIM(D913),ALL_SOMIFA!$A$1:$V$2721,12,FALSE))," ",VLOOKUP(TRIM(D913),ALL_SOMIFA!$A$1:$V$2721,12,FALSE)))</f>
        <v xml:space="preserve"> </v>
      </c>
      <c r="P913" t="str">
        <f>IF(ISBLANK(VLOOKUP(TRIM(D913),ALL_SOMIFA!$A$1:$V$2721,13,FALSE)),"",IF(ISERROR(VLOOKUP(TRIM(D913),ALL_SOMIFA!$A$1:$V$2721,13,FALSE))," ",VLOOKUP(TRIM(D913),ALL_SOMIFA!$A$1:$V$2721,13,FALSE)))</f>
        <v xml:space="preserve"> </v>
      </c>
      <c r="Q913" t="str">
        <f>IF(ISBLANK(VLOOKUP(TRIM(D913),ALL_SOMIFA!$A$1:$V$2721,14,FALSE)),"",IF(ISERROR(VLOOKUP(TRIM(D913),ALL_SOMIFA!$A$1:$V$2721,14,FALSE))," ",VLOOKUP(TRIM(D913),ALL_SOMIFA!$A$1:$V$2721,14,FALSE)))</f>
        <v xml:space="preserve"> </v>
      </c>
      <c r="R913" t="str">
        <f>IF(ISBLANK(VLOOKUP(TRIM(D913),ALL_SOMIFA!$A$1:$V$2721,15,FALSE)),"",IF(ISERROR(VLOOKUP(TRIM(D913),ALL_SOMIFA!$A$1:$V$2721,15,FALSE))," ",VLOOKUP(TRIM(D913),ALL_SOMIFA!$A$1:$V$2721,15,FALSE)))</f>
        <v xml:space="preserve"> </v>
      </c>
      <c r="S913" t="str">
        <f>IF(ISBLANK(VLOOKUP(TRIM(D913),ALL_SOMIFA!$A$1:$V$2721,16,FALSE)),"",IF(ISERROR(VLOOKUP(TRIM(D913),ALL_SOMIFA!$A$1:$V$2721,16,FALSE))," ",VLOOKUP(TRIM(D913),ALL_SOMIFA!$A$1:$V$2721,16,FALSE)))</f>
        <v xml:space="preserve"> </v>
      </c>
      <c r="T913" t="str">
        <f>IF(ISBLANK(VLOOKUP(TRIM(D913),ALL_SOMIFA!$A$1:$V$2721,17,FALSE)),"",IF(ISERROR(VLOOKUP(TRIM(D913),ALL_SOMIFA!$A$1:$V$2721,17,FALSE))," ",VLOOKUP(TRIM(D913),ALL_SOMIFA!$A$1:$V$2721,17,FALSE)))</f>
        <v xml:space="preserve"> </v>
      </c>
      <c r="U913" t="str">
        <f>IF(ISBLANK(VLOOKUP(TRIM(D913),ALL_SOMIFA!$A$1:$V$2721,18,FALSE)),"",IF(ISERROR(VLOOKUP(TRIM(D913),ALL_SOMIFA!$A$1:$V$2721,18,FALSE))," ",VLOOKUP(TRIM(D913),ALL_SOMIFA!$A$1:$V$2721,18,FALSE)))</f>
        <v xml:space="preserve"> </v>
      </c>
      <c r="V913" t="str">
        <f>IF(ISBLANK(VLOOKUP(TRIM(D913),ALL_SOMIFA!$A$1:$V$2721,19,FALSE)),"",IF(ISERROR(VLOOKUP(TRIM(D913),ALL_SOMIFA!$A$1:$V$2721,19,FALSE))," ",VLOOKUP(TRIM(D913),ALL_SOMIFA!$A$1:$V$2721,19,FALSE)))</f>
        <v xml:space="preserve"> </v>
      </c>
      <c r="W913" t="str">
        <f>IF(ISBLANK(VLOOKUP(TRIM(D913),ALL_SOMIFA!$A$1:$V$2721,20,FALSE)),"",IF(ISERROR(VLOOKUP(TRIM(D913),ALL_SOMIFA!$A$1:$V$2721,20,FALSE))," ",VLOOKUP(TRIM(D913),ALL_SOMIFA!$A$1:$V$2721,20,FALSE)))</f>
        <v xml:space="preserve"> </v>
      </c>
      <c r="X913" t="str">
        <f>IF(ISBLANK(VLOOKUP(TRIM(D913),ALL_SOMIFA!$A$1:$V$2721,21,FALSE)),"",IF(ISERROR(VLOOKUP(TRIM(D913),ALL_SOMIFA!$A$1:$V$2721,21,FALSE))," ",VLOOKUP(TRIM(D913),ALL_SOMIFA!$A$1:$V$2721,21,FALSE)))</f>
        <v xml:space="preserve"> </v>
      </c>
      <c r="Y913" t="str">
        <f>IF(ISBLANK(VLOOKUP(TRIM(D913),ALL_SOMIFA!$A$1:$V$2721,22,FALSE)),"",IF(ISERROR(VLOOKUP(TRIM(D913),ALL_SOMIFA!$A$1:$V$2721,22,FALSE))," ",VLOOKUP(TRIM(D913),ALL_SOMIFA!$A$1:$V$2721,22,FALSE)))</f>
        <v xml:space="preserve"> </v>
      </c>
    </row>
    <row r="914" spans="1:76" s="25" customFormat="1" ht="12.75" customHeight="1" x14ac:dyDescent="0.2">
      <c r="A914" s="18" t="s">
        <v>103</v>
      </c>
      <c r="B914" s="18" t="s">
        <v>324</v>
      </c>
      <c r="C914" s="141" t="s">
        <v>1868</v>
      </c>
      <c r="D914" s="22" t="s">
        <v>2231</v>
      </c>
      <c r="E914" s="23">
        <v>36825</v>
      </c>
      <c r="F914" s="24" t="s">
        <v>698</v>
      </c>
      <c r="G914" s="22" t="s">
        <v>187</v>
      </c>
      <c r="H914" s="18" t="s">
        <v>100</v>
      </c>
      <c r="I914" s="18" t="s">
        <v>549</v>
      </c>
      <c r="J914" s="18" t="s">
        <v>2232</v>
      </c>
      <c r="K914" s="26" t="s">
        <v>103</v>
      </c>
      <c r="L914" s="26"/>
      <c r="M914" s="18" t="s">
        <v>184</v>
      </c>
      <c r="N914" s="18" t="s">
        <v>324</v>
      </c>
      <c r="O914" s="18"/>
    </row>
    <row r="915" spans="1:76" x14ac:dyDescent="0.2">
      <c r="A915" s="18"/>
      <c r="B915" s="18"/>
      <c r="C915" s="141"/>
      <c r="D915" s="19"/>
      <c r="E915" s="20"/>
      <c r="F915" s="19"/>
      <c r="G915" s="19"/>
      <c r="H915" s="18"/>
      <c r="I915" s="18"/>
      <c r="J915" s="18"/>
      <c r="K915" t="s">
        <v>127</v>
      </c>
      <c r="L915"/>
      <c r="M915" s="18"/>
      <c r="N915" s="18"/>
      <c r="O915" s="18"/>
      <c r="P915" s="19"/>
      <c r="Q915" s="19"/>
      <c r="R915" s="19"/>
      <c r="S915" s="19"/>
      <c r="T915" s="19"/>
      <c r="U915" s="19"/>
      <c r="V915" s="19"/>
      <c r="W915" s="19"/>
      <c r="X915" s="19"/>
      <c r="Y915" s="19"/>
      <c r="Z915" s="19"/>
      <c r="AA915" s="19"/>
      <c r="AB915" s="19"/>
      <c r="AC915" s="19"/>
      <c r="AD915" s="19"/>
      <c r="AE915" s="19"/>
      <c r="AF915" s="19"/>
      <c r="AG915" s="19"/>
      <c r="AH915" s="19"/>
      <c r="AI915" s="19"/>
      <c r="AJ915" s="19"/>
      <c r="AK915" s="19"/>
      <c r="AL915" s="19"/>
      <c r="AM915" s="19"/>
      <c r="AN915" s="19"/>
      <c r="AO915" s="19"/>
      <c r="AP915" s="19"/>
      <c r="AQ915" s="19"/>
      <c r="AR915" s="19"/>
      <c r="AS915" s="19"/>
      <c r="AT915" s="19"/>
      <c r="AU915" s="19"/>
      <c r="AV915" s="19"/>
      <c r="AW915" s="19"/>
      <c r="AX915" s="19"/>
      <c r="AY915" s="19"/>
      <c r="AZ915" s="19"/>
      <c r="BA915" s="19"/>
      <c r="BB915" s="19"/>
      <c r="BC915" s="19"/>
      <c r="BD915" s="19"/>
      <c r="BE915" s="19"/>
      <c r="BF915" s="19"/>
      <c r="BG915" s="19"/>
      <c r="BH915" s="19"/>
      <c r="BI915" s="19"/>
    </row>
    <row r="916" spans="1:76" x14ac:dyDescent="0.2">
      <c r="A916" s="18" t="s">
        <v>127</v>
      </c>
      <c r="B916" s="18" t="s">
        <v>232</v>
      </c>
      <c r="C916" s="141"/>
      <c r="D916" s="19" t="s">
        <v>2233</v>
      </c>
      <c r="E916" s="20">
        <v>36327</v>
      </c>
      <c r="F916" s="19" t="s">
        <v>2234</v>
      </c>
      <c r="G916" s="19"/>
      <c r="H916" s="18" t="s">
        <v>133</v>
      </c>
      <c r="I916" s="18" t="s">
        <v>232</v>
      </c>
      <c r="J916" s="18" t="s">
        <v>132</v>
      </c>
      <c r="K916" s="26" t="s">
        <v>127</v>
      </c>
      <c r="L916" s="26"/>
      <c r="M916" s="18" t="s">
        <v>133</v>
      </c>
      <c r="N916" s="18" t="s">
        <v>232</v>
      </c>
      <c r="O916" s="18"/>
      <c r="P916" s="19"/>
      <c r="Q916" s="19" t="s">
        <v>133</v>
      </c>
      <c r="R916" s="19" t="s">
        <v>232</v>
      </c>
      <c r="S916" s="19"/>
      <c r="T916" s="19"/>
      <c r="U916" s="19"/>
      <c r="V916" s="19"/>
      <c r="W916" s="19"/>
      <c r="X916" s="19"/>
      <c r="Y916" s="19"/>
      <c r="Z916" s="19"/>
      <c r="AA916" s="19"/>
      <c r="AB916" s="19"/>
      <c r="AC916" s="19"/>
      <c r="AD916" s="19"/>
      <c r="AE916" s="19"/>
      <c r="AF916" s="19"/>
      <c r="AG916" s="19"/>
      <c r="AH916" s="19"/>
      <c r="AI916" s="19"/>
      <c r="AJ916" s="19"/>
      <c r="AK916" s="19"/>
      <c r="AL916" s="19"/>
      <c r="AM916" s="19"/>
      <c r="AN916" s="19"/>
      <c r="AO916" s="19"/>
      <c r="AP916" s="19"/>
      <c r="AQ916" s="19"/>
      <c r="AR916" s="19"/>
      <c r="AS916" s="19"/>
      <c r="AT916" s="19"/>
      <c r="AU916" s="19"/>
      <c r="AV916" s="19"/>
      <c r="AW916" s="19"/>
      <c r="AX916" s="19"/>
      <c r="AY916" s="19"/>
      <c r="AZ916" s="19"/>
      <c r="BA916" s="19"/>
      <c r="BB916" s="19"/>
      <c r="BC916" s="19"/>
      <c r="BD916" s="19"/>
      <c r="BE916" s="19"/>
      <c r="BF916" s="19"/>
      <c r="BG916" s="19"/>
      <c r="BH916" s="19"/>
      <c r="BI916" s="19"/>
    </row>
    <row r="917" spans="1:76" ht="12.75" customHeight="1" x14ac:dyDescent="0.2">
      <c r="A917" s="18" t="s">
        <v>127</v>
      </c>
      <c r="B917" s="18" t="s">
        <v>207</v>
      </c>
      <c r="C917" s="141"/>
      <c r="D917" s="26" t="s">
        <v>2235</v>
      </c>
      <c r="E917" s="27">
        <v>35621</v>
      </c>
      <c r="F917" s="26" t="s">
        <v>756</v>
      </c>
      <c r="G917" s="26" t="s">
        <v>448</v>
      </c>
      <c r="H917" s="18" t="s">
        <v>127</v>
      </c>
      <c r="I917" s="18" t="s">
        <v>213</v>
      </c>
      <c r="J917" s="18" t="s">
        <v>139</v>
      </c>
      <c r="K917" s="26" t="s">
        <v>127</v>
      </c>
      <c r="L917" s="26"/>
      <c r="M917" s="18" t="s">
        <v>147</v>
      </c>
      <c r="N917" s="18" t="s">
        <v>207</v>
      </c>
      <c r="O917" s="18"/>
      <c r="P917" s="19"/>
      <c r="Q917" s="27"/>
      <c r="R917" s="27"/>
      <c r="S917" s="27"/>
      <c r="T917" s="27"/>
      <c r="U917" s="29"/>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row>
    <row r="918" spans="1:76" x14ac:dyDescent="0.2">
      <c r="A918" s="18" t="s">
        <v>147</v>
      </c>
      <c r="B918" s="18" t="s">
        <v>324</v>
      </c>
      <c r="C918" s="141"/>
      <c r="D918" s="19" t="s">
        <v>2236</v>
      </c>
      <c r="E918" s="20">
        <v>34688</v>
      </c>
      <c r="F918" s="19" t="s">
        <v>2179</v>
      </c>
      <c r="G918" s="19" t="s">
        <v>516</v>
      </c>
      <c r="H918" s="18" t="s">
        <v>133</v>
      </c>
      <c r="I918" s="18" t="s">
        <v>549</v>
      </c>
      <c r="J918" s="18" t="s">
        <v>1881</v>
      </c>
      <c r="K918" s="26" t="s">
        <v>147</v>
      </c>
      <c r="L918" s="26"/>
      <c r="M918" s="18" t="s">
        <v>189</v>
      </c>
      <c r="N918" s="18"/>
      <c r="O918" s="18"/>
      <c r="P918" s="19"/>
      <c r="Q918" s="19" t="s">
        <v>127</v>
      </c>
      <c r="R918" s="19" t="s">
        <v>109</v>
      </c>
      <c r="S918" s="19" t="s">
        <v>86</v>
      </c>
      <c r="T918" s="19" t="s">
        <v>127</v>
      </c>
      <c r="U918" s="19" t="s">
        <v>105</v>
      </c>
      <c r="V918" s="19"/>
      <c r="W918" s="19" t="s">
        <v>147</v>
      </c>
      <c r="X918" s="19" t="s">
        <v>105</v>
      </c>
      <c r="Y918" s="19">
        <v>0</v>
      </c>
      <c r="Z918" s="19">
        <v>0</v>
      </c>
      <c r="AA918" s="19">
        <v>0</v>
      </c>
      <c r="AB918" s="19">
        <v>0</v>
      </c>
      <c r="AC918" s="19"/>
      <c r="AD918" s="19"/>
      <c r="AE918" s="19"/>
      <c r="AF918" s="19">
        <v>0</v>
      </c>
      <c r="AG918" s="19">
        <v>0</v>
      </c>
      <c r="AH918" s="19">
        <v>0</v>
      </c>
      <c r="AI918" s="19">
        <v>0</v>
      </c>
      <c r="AJ918" s="19">
        <v>0</v>
      </c>
      <c r="AK918" s="19">
        <v>0</v>
      </c>
      <c r="AL918" s="19">
        <v>0</v>
      </c>
      <c r="AM918" s="19">
        <v>0</v>
      </c>
      <c r="AN918" s="19">
        <v>0</v>
      </c>
      <c r="AO918" s="19">
        <v>0</v>
      </c>
      <c r="AP918" s="19">
        <v>0</v>
      </c>
      <c r="AQ918" s="19">
        <v>0</v>
      </c>
      <c r="AR918" s="19">
        <v>0</v>
      </c>
      <c r="AS918" s="19">
        <v>0</v>
      </c>
      <c r="AT918" s="19">
        <v>0</v>
      </c>
      <c r="AU918" s="19">
        <v>0</v>
      </c>
      <c r="AV918" s="19">
        <v>0</v>
      </c>
      <c r="AW918" s="19">
        <v>0</v>
      </c>
      <c r="AX918" s="19"/>
      <c r="AY918" s="19"/>
      <c r="AZ918" s="19"/>
      <c r="BA918" s="19"/>
      <c r="BB918" s="19"/>
      <c r="BC918" s="19"/>
      <c r="BD918" s="19"/>
      <c r="BE918" s="19"/>
      <c r="BF918" s="19"/>
      <c r="BG918" s="19"/>
      <c r="BH918" s="19"/>
      <c r="BI918" s="19"/>
    </row>
    <row r="919" spans="1:76" x14ac:dyDescent="0.2">
      <c r="A919" s="18" t="s">
        <v>147</v>
      </c>
      <c r="B919" s="18" t="s">
        <v>242</v>
      </c>
      <c r="C919" s="141"/>
      <c r="D919" s="19" t="s">
        <v>2237</v>
      </c>
      <c r="E919" s="20">
        <v>33721</v>
      </c>
      <c r="F919" s="19" t="s">
        <v>1782</v>
      </c>
      <c r="G919" s="19" t="s">
        <v>737</v>
      </c>
      <c r="H919" s="18" t="s">
        <v>127</v>
      </c>
      <c r="I919" s="18" t="s">
        <v>327</v>
      </c>
      <c r="J919" s="18" t="s">
        <v>2238</v>
      </c>
      <c r="K919" s="26" t="s">
        <v>133</v>
      </c>
      <c r="L919" s="26"/>
      <c r="M919" s="18" t="s">
        <v>127</v>
      </c>
      <c r="N919" s="18" t="s">
        <v>242</v>
      </c>
      <c r="O919" s="18"/>
      <c r="P919" s="19"/>
      <c r="Q919" s="19" t="s">
        <v>127</v>
      </c>
      <c r="R919" s="19" t="s">
        <v>242</v>
      </c>
      <c r="S919" s="19" t="s">
        <v>86</v>
      </c>
      <c r="T919" s="19" t="s">
        <v>127</v>
      </c>
      <c r="U919" s="19" t="s">
        <v>242</v>
      </c>
      <c r="V919" s="19"/>
      <c r="W919" s="19" t="s">
        <v>127</v>
      </c>
      <c r="X919" s="19" t="s">
        <v>242</v>
      </c>
      <c r="Y919" s="19">
        <v>0</v>
      </c>
      <c r="Z919" s="19" t="s">
        <v>133</v>
      </c>
      <c r="AA919" s="19" t="s">
        <v>242</v>
      </c>
      <c r="AB919" s="19">
        <v>0</v>
      </c>
      <c r="AC919" s="19" t="s">
        <v>147</v>
      </c>
      <c r="AD919" s="19" t="s">
        <v>1344</v>
      </c>
      <c r="AE919" s="19"/>
      <c r="AF919" s="19" t="s">
        <v>127</v>
      </c>
      <c r="AG919" s="19" t="s">
        <v>1344</v>
      </c>
      <c r="AH919" s="19">
        <v>0</v>
      </c>
      <c r="AI919" s="19" t="s">
        <v>127</v>
      </c>
      <c r="AJ919" s="19" t="s">
        <v>1344</v>
      </c>
      <c r="AK919" s="19">
        <v>0</v>
      </c>
      <c r="AL919" s="19" t="s">
        <v>1186</v>
      </c>
      <c r="AM919" s="19" t="s">
        <v>1344</v>
      </c>
      <c r="AN919" s="19">
        <v>0</v>
      </c>
      <c r="AO919" s="19">
        <v>0</v>
      </c>
      <c r="AP919" s="19">
        <v>0</v>
      </c>
      <c r="AQ919" s="19">
        <v>0</v>
      </c>
      <c r="AR919" s="19">
        <v>0</v>
      </c>
      <c r="AS919" s="19">
        <v>0</v>
      </c>
      <c r="AT919" s="19">
        <v>0</v>
      </c>
      <c r="AU919" s="19">
        <v>0</v>
      </c>
      <c r="AV919" s="19">
        <v>0</v>
      </c>
      <c r="AW919" s="19">
        <v>0</v>
      </c>
      <c r="AX919" s="19"/>
      <c r="AY919" s="19"/>
      <c r="AZ919" s="19"/>
      <c r="BA919" s="19"/>
      <c r="BB919" s="19"/>
      <c r="BC919" s="19"/>
      <c r="BD919" s="19"/>
      <c r="BE919" s="19"/>
      <c r="BF919" s="19"/>
      <c r="BG919" s="19"/>
      <c r="BH919" s="19"/>
      <c r="BI919" s="19"/>
    </row>
    <row r="920" spans="1:76" ht="12.75" customHeight="1" x14ac:dyDescent="0.2">
      <c r="A920" s="18" t="s">
        <v>127</v>
      </c>
      <c r="B920" s="18" t="s">
        <v>275</v>
      </c>
      <c r="C920" s="141"/>
      <c r="D920" s="22" t="s">
        <v>2239</v>
      </c>
      <c r="E920" s="23">
        <v>36896</v>
      </c>
      <c r="F920" s="24" t="s">
        <v>90</v>
      </c>
      <c r="G920" s="22" t="s">
        <v>416</v>
      </c>
      <c r="H920" s="18" t="s">
        <v>151</v>
      </c>
      <c r="I920" s="18" t="s">
        <v>612</v>
      </c>
      <c r="J920" s="18" t="s">
        <v>2240</v>
      </c>
      <c r="K920" s="26" t="s">
        <v>168</v>
      </c>
      <c r="L920" s="26"/>
      <c r="M920" s="18" t="s">
        <v>147</v>
      </c>
      <c r="N920" s="18" t="s">
        <v>275</v>
      </c>
      <c r="O920" s="18"/>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row>
    <row r="921" spans="1:76" s="25" customFormat="1" x14ac:dyDescent="0.2">
      <c r="A921" s="19" t="s">
        <v>442</v>
      </c>
      <c r="B921" s="26" t="s">
        <v>242</v>
      </c>
      <c r="C921" s="142"/>
      <c r="D921" s="19" t="s">
        <v>2241</v>
      </c>
      <c r="E921" s="27">
        <v>36780</v>
      </c>
      <c r="F921" s="28" t="s">
        <v>180</v>
      </c>
      <c r="G921" s="28" t="s">
        <v>180</v>
      </c>
      <c r="H921" s="19" t="s">
        <v>1192</v>
      </c>
      <c r="I921" s="26" t="s">
        <v>246</v>
      </c>
      <c r="J921" s="18" t="s">
        <v>155</v>
      </c>
      <c r="K921" s="26" t="s">
        <v>1142</v>
      </c>
      <c r="L921" s="26"/>
    </row>
    <row r="922" spans="1:76" s="25" customFormat="1" x14ac:dyDescent="0.2">
      <c r="A922" s="19"/>
      <c r="B922" s="26"/>
      <c r="C922" s="142"/>
      <c r="D922" s="19"/>
      <c r="E922" s="27"/>
      <c r="F922" s="28"/>
      <c r="G922" s="28"/>
      <c r="H922" s="19"/>
      <c r="I922" s="26"/>
      <c r="J922" s="18"/>
      <c r="K922" s="26"/>
      <c r="L922" s="26"/>
    </row>
    <row r="923" spans="1:76" ht="12.75" customHeight="1" x14ac:dyDescent="0.2">
      <c r="A923" s="18"/>
      <c r="B923" s="18"/>
      <c r="C923" s="141"/>
      <c r="D923" s="26" t="s">
        <v>2242</v>
      </c>
      <c r="E923" s="27">
        <v>33687</v>
      </c>
      <c r="F923" s="26" t="s">
        <v>447</v>
      </c>
      <c r="G923" s="26" t="s">
        <v>426</v>
      </c>
      <c r="H923" s="18" t="s">
        <v>695</v>
      </c>
      <c r="I923" s="18" t="s">
        <v>181</v>
      </c>
      <c r="J923" s="18" t="s">
        <v>1045</v>
      </c>
      <c r="K923" s="26" t="s">
        <v>168</v>
      </c>
      <c r="L923" s="26" t="s">
        <v>183</v>
      </c>
      <c r="M923" s="18" t="s">
        <v>162</v>
      </c>
      <c r="N923" s="18" t="s">
        <v>105</v>
      </c>
      <c r="O923" s="18" t="s">
        <v>1363</v>
      </c>
      <c r="P923" s="26" t="s">
        <v>519</v>
      </c>
      <c r="Q923" s="27"/>
      <c r="R923" s="27"/>
      <c r="S923" s="27"/>
      <c r="T923" s="27"/>
      <c r="U923" s="29"/>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row>
    <row r="924" spans="1:76" x14ac:dyDescent="0.2">
      <c r="A924" s="19" t="s">
        <v>162</v>
      </c>
      <c r="B924" s="26" t="s">
        <v>81</v>
      </c>
      <c r="C924" s="142" t="s">
        <v>519</v>
      </c>
      <c r="D924" s="19" t="s">
        <v>2243</v>
      </c>
      <c r="E924" s="27">
        <v>36826</v>
      </c>
      <c r="F924" s="28" t="s">
        <v>348</v>
      </c>
      <c r="G924" s="28" t="s">
        <v>348</v>
      </c>
      <c r="H924" s="19" t="s">
        <v>156</v>
      </c>
      <c r="I924" s="26" t="s">
        <v>84</v>
      </c>
      <c r="J924" s="18" t="s">
        <v>2244</v>
      </c>
      <c r="K924" s="26"/>
      <c r="L924" s="26" t="s">
        <v>183</v>
      </c>
    </row>
    <row r="925" spans="1:76" x14ac:dyDescent="0.2">
      <c r="C925" s="142"/>
      <c r="D925" t="s">
        <v>2245</v>
      </c>
      <c r="E925" s="40">
        <v>36558</v>
      </c>
      <c r="F925" t="s">
        <v>2246</v>
      </c>
      <c r="G925" s="100" t="s">
        <v>344</v>
      </c>
      <c r="H925" t="s">
        <v>695</v>
      </c>
      <c r="I925" t="s">
        <v>429</v>
      </c>
      <c r="J925" s="18" t="s">
        <v>1045</v>
      </c>
      <c r="K925" t="str">
        <f>IF(ISBLANK(VLOOKUP(TRIM(D925),ALL_SOMIFA!$A$1:$V$2721,8,FALSE)),"",IF(ISERROR(VLOOKUP(TRIM(D925),ALL_SOMIFA!$A$1:$V$2721,8,FALSE))," ",VLOOKUP(TRIM(D925),ALL_SOMIFA!$A$1:$V$2721,8,FALSE)))</f>
        <v xml:space="preserve"> </v>
      </c>
      <c r="L925" t="str">
        <f>IF(ISBLANK(VLOOKUP(TRIM(D925),ALL_SOMIFA!$A$1:$V$2721,9,FALSE)),"",IF(ISERROR(VLOOKUP(TRIM(D925),ALL_SOMIFA!$A$1:$V$2721,9,FALSE))," ",VLOOKUP(TRIM(D925),ALL_SOMIFA!$A$1:$V$2721,9,FALSE)))</f>
        <v xml:space="preserve"> </v>
      </c>
      <c r="M925" t="str">
        <f>IF(ISBLANK(VLOOKUP(TRIM(D925),ALL_SOMIFA!$A$1:$V$2721,10,FALSE)),"",IF(ISERROR(VLOOKUP(TRIM(D925),ALL_SOMIFA!$A$1:$V$2721,10,FALSE))," ",VLOOKUP(TRIM(D925),ALL_SOMIFA!$A$1:$V$2721,10,FALSE)))</f>
        <v xml:space="preserve"> </v>
      </c>
      <c r="N925" t="str">
        <f>IF(ISBLANK(VLOOKUP(TRIM(D925),ALL_SOMIFA!$A$1:$V$2721,11,FALSE)),"",IF(ISERROR(VLOOKUP(TRIM(D925),ALL_SOMIFA!$A$1:$V$2721,11,FALSE))," ",VLOOKUP(TRIM(D925),ALL_SOMIFA!$A$1:$V$2721,11,FALSE)))</f>
        <v xml:space="preserve"> </v>
      </c>
      <c r="O925" t="str">
        <f>IF(ISBLANK(VLOOKUP(TRIM(D925),ALL_SOMIFA!$A$1:$V$2721,12,FALSE)),"",IF(ISERROR(VLOOKUP(TRIM(D925),ALL_SOMIFA!$A$1:$V$2721,12,FALSE))," ",VLOOKUP(TRIM(D925),ALL_SOMIFA!$A$1:$V$2721,12,FALSE)))</f>
        <v xml:space="preserve"> </v>
      </c>
      <c r="P925" t="str">
        <f>IF(ISBLANK(VLOOKUP(TRIM(D925),ALL_SOMIFA!$A$1:$V$2721,13,FALSE)),"",IF(ISERROR(VLOOKUP(TRIM(D925),ALL_SOMIFA!$A$1:$V$2721,13,FALSE))," ",VLOOKUP(TRIM(D925),ALL_SOMIFA!$A$1:$V$2721,13,FALSE)))</f>
        <v xml:space="preserve"> </v>
      </c>
      <c r="Q925" t="str">
        <f>IF(ISBLANK(VLOOKUP(TRIM(D925),ALL_SOMIFA!$A$1:$V$2721,14,FALSE)),"",IF(ISERROR(VLOOKUP(TRIM(D925),ALL_SOMIFA!$A$1:$V$2721,14,FALSE))," ",VLOOKUP(TRIM(D925),ALL_SOMIFA!$A$1:$V$2721,14,FALSE)))</f>
        <v xml:space="preserve"> </v>
      </c>
      <c r="R925" t="str">
        <f>IF(ISBLANK(VLOOKUP(TRIM(D925),ALL_SOMIFA!$A$1:$V$2721,15,FALSE)),"",IF(ISERROR(VLOOKUP(TRIM(D925),ALL_SOMIFA!$A$1:$V$2721,15,FALSE))," ",VLOOKUP(TRIM(D925),ALL_SOMIFA!$A$1:$V$2721,15,FALSE)))</f>
        <v xml:space="preserve"> </v>
      </c>
      <c r="S925" t="str">
        <f>IF(ISBLANK(VLOOKUP(TRIM(D925),ALL_SOMIFA!$A$1:$V$2721,16,FALSE)),"",IF(ISERROR(VLOOKUP(TRIM(D925),ALL_SOMIFA!$A$1:$V$2721,16,FALSE))," ",VLOOKUP(TRIM(D925),ALL_SOMIFA!$A$1:$V$2721,16,FALSE)))</f>
        <v xml:space="preserve"> </v>
      </c>
      <c r="T925" t="str">
        <f>IF(ISBLANK(VLOOKUP(TRIM(D925),ALL_SOMIFA!$A$1:$V$2721,17,FALSE)),"",IF(ISERROR(VLOOKUP(TRIM(D925),ALL_SOMIFA!$A$1:$V$2721,17,FALSE))," ",VLOOKUP(TRIM(D925),ALL_SOMIFA!$A$1:$V$2721,17,FALSE)))</f>
        <v xml:space="preserve"> </v>
      </c>
      <c r="U925" t="str">
        <f>IF(ISBLANK(VLOOKUP(TRIM(D925),ALL_SOMIFA!$A$1:$V$2721,18,FALSE)),"",IF(ISERROR(VLOOKUP(TRIM(D925),ALL_SOMIFA!$A$1:$V$2721,18,FALSE))," ",VLOOKUP(TRIM(D925),ALL_SOMIFA!$A$1:$V$2721,18,FALSE)))</f>
        <v xml:space="preserve"> </v>
      </c>
      <c r="V925" t="str">
        <f>IF(ISBLANK(VLOOKUP(TRIM(D925),ALL_SOMIFA!$A$1:$V$2721,19,FALSE)),"",IF(ISERROR(VLOOKUP(TRIM(D925),ALL_SOMIFA!$A$1:$V$2721,19,FALSE))," ",VLOOKUP(TRIM(D925),ALL_SOMIFA!$A$1:$V$2721,19,FALSE)))</f>
        <v xml:space="preserve"> </v>
      </c>
      <c r="W925" t="str">
        <f>IF(ISBLANK(VLOOKUP(TRIM(D925),ALL_SOMIFA!$A$1:$V$2721,20,FALSE)),"",IF(ISERROR(VLOOKUP(TRIM(D925),ALL_SOMIFA!$A$1:$V$2721,20,FALSE))," ",VLOOKUP(TRIM(D925),ALL_SOMIFA!$A$1:$V$2721,20,FALSE)))</f>
        <v xml:space="preserve"> </v>
      </c>
      <c r="X925" t="str">
        <f>IF(ISBLANK(VLOOKUP(TRIM(D925),ALL_SOMIFA!$A$1:$V$2721,21,FALSE)),"",IF(ISERROR(VLOOKUP(TRIM(D925),ALL_SOMIFA!$A$1:$V$2721,21,FALSE))," ",VLOOKUP(TRIM(D925),ALL_SOMIFA!$A$1:$V$2721,21,FALSE)))</f>
        <v xml:space="preserve"> </v>
      </c>
      <c r="Y925" t="str">
        <f>IF(ISBLANK(VLOOKUP(TRIM(D925),ALL_SOMIFA!$A$1:$V$2721,22,FALSE)),"",IF(ISERROR(VLOOKUP(TRIM(D925),ALL_SOMIFA!$A$1:$V$2721,22,FALSE))," ",VLOOKUP(TRIM(D925),ALL_SOMIFA!$A$1:$V$2721,22,FALSE)))</f>
        <v xml:space="preserve"> </v>
      </c>
    </row>
    <row r="926" spans="1:76" x14ac:dyDescent="0.2">
      <c r="A926" s="18"/>
      <c r="B926" s="18"/>
      <c r="C926" s="141"/>
      <c r="D926" s="19"/>
      <c r="E926" s="20"/>
      <c r="F926" s="19"/>
      <c r="G926" s="19"/>
      <c r="H926" s="18"/>
      <c r="I926" s="18"/>
      <c r="J926" s="18"/>
      <c r="K926" t="s">
        <v>274</v>
      </c>
      <c r="L926"/>
      <c r="M926" s="18"/>
      <c r="N926" s="18"/>
      <c r="O926" s="18"/>
      <c r="P926" s="19"/>
      <c r="Q926" s="19"/>
      <c r="R926" s="19"/>
      <c r="S926" s="19"/>
      <c r="T926" s="19"/>
      <c r="U926" s="19"/>
      <c r="V926" s="19"/>
      <c r="W926" s="19"/>
      <c r="X926" s="19"/>
      <c r="Y926" s="19"/>
      <c r="Z926" s="19"/>
      <c r="AA926" s="19"/>
      <c r="AB926" s="19"/>
      <c r="AC926" s="19"/>
      <c r="AD926" s="19"/>
      <c r="AE926" s="19"/>
      <c r="AF926" s="19"/>
      <c r="AG926" s="19"/>
      <c r="AH926" s="19"/>
      <c r="AI926" s="19"/>
      <c r="AJ926" s="19"/>
      <c r="AK926" s="19"/>
      <c r="AL926" s="19"/>
      <c r="AM926" s="19"/>
      <c r="AN926" s="19"/>
      <c r="AO926" s="19"/>
      <c r="AP926" s="19"/>
      <c r="AQ926" s="19"/>
      <c r="AR926" s="19"/>
      <c r="AS926" s="19"/>
      <c r="AT926" s="19"/>
      <c r="AU926" s="19"/>
      <c r="AV926" s="19"/>
      <c r="AW926" s="19"/>
      <c r="AX926" s="19"/>
      <c r="AY926" s="19"/>
      <c r="AZ926" s="19"/>
      <c r="BA926" s="19"/>
      <c r="BB926" s="19"/>
      <c r="BC926" s="19"/>
      <c r="BD926" s="19"/>
      <c r="BE926" s="19"/>
      <c r="BF926" s="19"/>
      <c r="BG926" s="19"/>
      <c r="BH926" s="19"/>
      <c r="BI926" s="19"/>
    </row>
    <row r="927" spans="1:76" x14ac:dyDescent="0.2">
      <c r="A927" s="18" t="s">
        <v>522</v>
      </c>
      <c r="B927" s="18" t="s">
        <v>123</v>
      </c>
      <c r="C927" s="141" t="s">
        <v>896</v>
      </c>
      <c r="D927" s="19" t="s">
        <v>2247</v>
      </c>
      <c r="E927" s="20">
        <v>33751</v>
      </c>
      <c r="F927" s="19" t="s">
        <v>1825</v>
      </c>
      <c r="G927" s="19" t="s">
        <v>301</v>
      </c>
      <c r="H927" s="18" t="s">
        <v>274</v>
      </c>
      <c r="I927" s="18" t="s">
        <v>154</v>
      </c>
      <c r="J927" s="18" t="s">
        <v>259</v>
      </c>
      <c r="K927" s="26" t="s">
        <v>543</v>
      </c>
      <c r="L927" s="26" t="s">
        <v>234</v>
      </c>
      <c r="M927" s="18" t="s">
        <v>189</v>
      </c>
      <c r="N927" s="18"/>
      <c r="O927" s="18"/>
      <c r="P927" s="19" t="s">
        <v>259</v>
      </c>
      <c r="Q927" s="19" t="s">
        <v>274</v>
      </c>
      <c r="R927" s="19" t="s">
        <v>123</v>
      </c>
      <c r="S927" s="19" t="s">
        <v>1903</v>
      </c>
      <c r="T927" s="19" t="s">
        <v>274</v>
      </c>
      <c r="U927" s="19" t="s">
        <v>123</v>
      </c>
      <c r="V927" s="19" t="s">
        <v>203</v>
      </c>
      <c r="W927" s="19" t="s">
        <v>274</v>
      </c>
      <c r="X927" s="19" t="s">
        <v>123</v>
      </c>
      <c r="Y927" s="19" t="s">
        <v>259</v>
      </c>
      <c r="Z927" s="19" t="s">
        <v>274</v>
      </c>
      <c r="AA927" s="19" t="s">
        <v>123</v>
      </c>
      <c r="AB927" s="19" t="s">
        <v>249</v>
      </c>
      <c r="AC927" s="19"/>
      <c r="AD927" s="19"/>
      <c r="AE927" s="19"/>
      <c r="AF927" s="19"/>
      <c r="AG927" s="19"/>
      <c r="AH927" s="19"/>
      <c r="AI927" s="19"/>
      <c r="AJ927" s="19"/>
      <c r="AK927" s="19"/>
      <c r="AL927" s="19"/>
      <c r="AM927" s="19"/>
      <c r="AN927" s="19"/>
      <c r="AO927" s="19"/>
      <c r="AP927" s="19"/>
      <c r="AQ927" s="19"/>
      <c r="AR927" s="19"/>
      <c r="AS927" s="19"/>
      <c r="AT927" s="19"/>
      <c r="AU927" s="19"/>
      <c r="AV927" s="19"/>
      <c r="AW927" s="19"/>
      <c r="AX927" s="19"/>
      <c r="AY927" s="19"/>
      <c r="AZ927" s="19"/>
      <c r="BA927" s="19"/>
      <c r="BB927" s="19"/>
      <c r="BC927" s="19"/>
      <c r="BD927" s="19"/>
      <c r="BE927" s="19"/>
      <c r="BF927" s="19"/>
      <c r="BG927" s="19"/>
      <c r="BH927" s="19"/>
      <c r="BI927" s="19"/>
    </row>
    <row r="928" spans="1:76" x14ac:dyDescent="0.2">
      <c r="A928" s="31" t="s">
        <v>226</v>
      </c>
      <c r="B928" s="32" t="s">
        <v>105</v>
      </c>
      <c r="C928" s="142" t="s">
        <v>259</v>
      </c>
      <c r="D928" s="19" t="s">
        <v>2248</v>
      </c>
      <c r="E928" s="27">
        <v>36582</v>
      </c>
      <c r="F928" s="28" t="s">
        <v>268</v>
      </c>
      <c r="G928" s="28" t="s">
        <v>191</v>
      </c>
      <c r="H928" s="31" t="s">
        <v>226</v>
      </c>
      <c r="I928" s="32" t="s">
        <v>109</v>
      </c>
      <c r="J928" s="18" t="s">
        <v>201</v>
      </c>
      <c r="K928" s="26" t="s">
        <v>265</v>
      </c>
      <c r="L928" s="26" t="s">
        <v>203</v>
      </c>
      <c r="M928" s="33"/>
      <c r="N928" s="33"/>
      <c r="O928" s="33"/>
      <c r="BJ928" s="25"/>
      <c r="BK928" s="25"/>
      <c r="BL928" s="25"/>
      <c r="BM928" s="25"/>
      <c r="BN928" s="25"/>
      <c r="BO928" s="25"/>
      <c r="BP928" s="25"/>
      <c r="BQ928" s="25"/>
      <c r="BR928" s="25"/>
      <c r="BS928" s="25"/>
      <c r="BT928" s="25"/>
      <c r="BU928" s="25"/>
      <c r="BV928" s="25"/>
      <c r="BW928" s="25"/>
      <c r="BX928" s="25"/>
    </row>
    <row r="929" spans="1:79" ht="12.75" customHeight="1" x14ac:dyDescent="0.2">
      <c r="A929" s="18" t="s">
        <v>226</v>
      </c>
      <c r="B929" s="18" t="s">
        <v>583</v>
      </c>
      <c r="C929" s="141" t="s">
        <v>248</v>
      </c>
      <c r="D929" s="22" t="s">
        <v>2249</v>
      </c>
      <c r="E929" s="23">
        <v>36396</v>
      </c>
      <c r="F929" s="24" t="s">
        <v>191</v>
      </c>
      <c r="G929" s="22" t="s">
        <v>90</v>
      </c>
      <c r="H929" s="18" t="s">
        <v>212</v>
      </c>
      <c r="I929" s="18" t="s">
        <v>491</v>
      </c>
      <c r="J929" s="18" t="s">
        <v>249</v>
      </c>
      <c r="K929" s="26" t="s">
        <v>226</v>
      </c>
      <c r="L929" s="26" t="s">
        <v>221</v>
      </c>
      <c r="M929" s="18" t="s">
        <v>543</v>
      </c>
      <c r="N929" s="18" t="s">
        <v>583</v>
      </c>
      <c r="O929" s="18" t="s">
        <v>534</v>
      </c>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row>
    <row r="930" spans="1:79" s="25" customFormat="1" x14ac:dyDescent="0.2">
      <c r="A930" t="s">
        <v>274</v>
      </c>
      <c r="B930" t="s">
        <v>195</v>
      </c>
      <c r="C930" s="141" t="s">
        <v>248</v>
      </c>
      <c r="D930" t="s">
        <v>2253</v>
      </c>
      <c r="E930" s="40">
        <v>37053</v>
      </c>
      <c r="F930" t="s">
        <v>2254</v>
      </c>
      <c r="G930" s="19" t="s">
        <v>144</v>
      </c>
      <c r="H930" t="s">
        <v>274</v>
      </c>
      <c r="I930" t="s">
        <v>200</v>
      </c>
      <c r="J930" s="18" t="s">
        <v>273</v>
      </c>
      <c r="K930" t="str">
        <f>IF(ISBLANK(VLOOKUP(TRIM(D930),ALL_SOMIFA!$A$1:$V$2721,8,FALSE)),"",IF(ISERROR(VLOOKUP(TRIM(D930),ALL_SOMIFA!$A$1:$V$2721,8,FALSE))," ",VLOOKUP(TRIM(D930),ALL_SOMIFA!$A$1:$V$2721,8,FALSE)))</f>
        <v xml:space="preserve"> </v>
      </c>
      <c r="L930" t="str">
        <f>IF(ISBLANK(VLOOKUP(TRIM(D930),ALL_SOMIFA!$A$1:$V$2721,9,FALSE)),"",IF(ISERROR(VLOOKUP(TRIM(D930),ALL_SOMIFA!$A$1:$V$2721,9,FALSE))," ",VLOOKUP(TRIM(D930),ALL_SOMIFA!$A$1:$V$2721,9,FALSE)))</f>
        <v xml:space="preserve"> </v>
      </c>
      <c r="M930" t="str">
        <f>IF(ISBLANK(VLOOKUP(TRIM(D930),ALL_SOMIFA!$A$1:$V$2721,10,FALSE)),"",IF(ISERROR(VLOOKUP(TRIM(D930),ALL_SOMIFA!$A$1:$V$2721,10,FALSE))," ",VLOOKUP(TRIM(D930),ALL_SOMIFA!$A$1:$V$2721,10,FALSE)))</f>
        <v xml:space="preserve"> </v>
      </c>
      <c r="N930" t="str">
        <f>IF(ISBLANK(VLOOKUP(TRIM(D930),ALL_SOMIFA!$A$1:$V$2721,11,FALSE)),"",IF(ISERROR(VLOOKUP(TRIM(D930),ALL_SOMIFA!$A$1:$V$2721,11,FALSE))," ",VLOOKUP(TRIM(D930),ALL_SOMIFA!$A$1:$V$2721,11,FALSE)))</f>
        <v xml:space="preserve"> </v>
      </c>
      <c r="O930" t="str">
        <f>IF(ISBLANK(VLOOKUP(TRIM(D930),ALL_SOMIFA!$A$1:$V$2721,12,FALSE)),"",IF(ISERROR(VLOOKUP(TRIM(D930),ALL_SOMIFA!$A$1:$V$2721,12,FALSE))," ",VLOOKUP(TRIM(D930),ALL_SOMIFA!$A$1:$V$2721,12,FALSE)))</f>
        <v xml:space="preserve"> </v>
      </c>
      <c r="P930" t="str">
        <f>IF(ISBLANK(VLOOKUP(TRIM(D930),ALL_SOMIFA!$A$1:$V$2721,13,FALSE)),"",IF(ISERROR(VLOOKUP(TRIM(D930),ALL_SOMIFA!$A$1:$V$2721,13,FALSE))," ",VLOOKUP(TRIM(D930),ALL_SOMIFA!$A$1:$V$2721,13,FALSE)))</f>
        <v xml:space="preserve"> </v>
      </c>
      <c r="Q930" t="str">
        <f>IF(ISBLANK(VLOOKUP(TRIM(D930),ALL_SOMIFA!$A$1:$V$2721,14,FALSE)),"",IF(ISERROR(VLOOKUP(TRIM(D930),ALL_SOMIFA!$A$1:$V$2721,14,FALSE))," ",VLOOKUP(TRIM(D930),ALL_SOMIFA!$A$1:$V$2721,14,FALSE)))</f>
        <v xml:space="preserve"> </v>
      </c>
      <c r="R930" t="str">
        <f>IF(ISBLANK(VLOOKUP(TRIM(D930),ALL_SOMIFA!$A$1:$V$2721,15,FALSE)),"",IF(ISERROR(VLOOKUP(TRIM(D930),ALL_SOMIFA!$A$1:$V$2721,15,FALSE))," ",VLOOKUP(TRIM(D930),ALL_SOMIFA!$A$1:$V$2721,15,FALSE)))</f>
        <v xml:space="preserve"> </v>
      </c>
      <c r="S930" t="str">
        <f>IF(ISBLANK(VLOOKUP(TRIM(D930),ALL_SOMIFA!$A$1:$V$2721,16,FALSE)),"",IF(ISERROR(VLOOKUP(TRIM(D930),ALL_SOMIFA!$A$1:$V$2721,16,FALSE))," ",VLOOKUP(TRIM(D930),ALL_SOMIFA!$A$1:$V$2721,16,FALSE)))</f>
        <v xml:space="preserve"> </v>
      </c>
      <c r="T930" t="str">
        <f>IF(ISBLANK(VLOOKUP(TRIM(D930),ALL_SOMIFA!$A$1:$V$2721,17,FALSE)),"",IF(ISERROR(VLOOKUP(TRIM(D930),ALL_SOMIFA!$A$1:$V$2721,17,FALSE))," ",VLOOKUP(TRIM(D930),ALL_SOMIFA!$A$1:$V$2721,17,FALSE)))</f>
        <v xml:space="preserve"> </v>
      </c>
      <c r="U930" t="str">
        <f>IF(ISBLANK(VLOOKUP(TRIM(D930),ALL_SOMIFA!$A$1:$V$2721,18,FALSE)),"",IF(ISERROR(VLOOKUP(TRIM(D930),ALL_SOMIFA!$A$1:$V$2721,18,FALSE))," ",VLOOKUP(TRIM(D930),ALL_SOMIFA!$A$1:$V$2721,18,FALSE)))</f>
        <v xml:space="preserve"> </v>
      </c>
      <c r="V930" t="str">
        <f>IF(ISBLANK(VLOOKUP(TRIM(D930),ALL_SOMIFA!$A$1:$V$2721,19,FALSE)),"",IF(ISERROR(VLOOKUP(TRIM(D930),ALL_SOMIFA!$A$1:$V$2721,19,FALSE))," ",VLOOKUP(TRIM(D930),ALL_SOMIFA!$A$1:$V$2721,19,FALSE)))</f>
        <v xml:space="preserve"> </v>
      </c>
      <c r="W930" t="str">
        <f>IF(ISBLANK(VLOOKUP(TRIM(D930),ALL_SOMIFA!$A$1:$V$2721,20,FALSE)),"",IF(ISERROR(VLOOKUP(TRIM(D930),ALL_SOMIFA!$A$1:$V$2721,20,FALSE))," ",VLOOKUP(TRIM(D930),ALL_SOMIFA!$A$1:$V$2721,20,FALSE)))</f>
        <v xml:space="preserve"> </v>
      </c>
      <c r="X930" t="str">
        <f>IF(ISBLANK(VLOOKUP(TRIM(D930),ALL_SOMIFA!$A$1:$V$2721,21,FALSE)),"",IF(ISERROR(VLOOKUP(TRIM(D930),ALL_SOMIFA!$A$1:$V$2721,21,FALSE))," ",VLOOKUP(TRIM(D930),ALL_SOMIFA!$A$1:$V$2721,21,FALSE)))</f>
        <v xml:space="preserve"> </v>
      </c>
      <c r="Y930" t="str">
        <f>IF(ISBLANK(VLOOKUP(TRIM(D930),ALL_SOMIFA!$A$1:$V$2721,22,FALSE)),"",IF(ISERROR(VLOOKUP(TRIM(D930),ALL_SOMIFA!$A$1:$V$2721,22,FALSE))," ",VLOOKUP(TRIM(D930),ALL_SOMIFA!$A$1:$V$2721,22,FALSE)))</f>
        <v xml:space="preserve"> </v>
      </c>
      <c r="Z930"/>
      <c r="AA930"/>
      <c r="AB930"/>
      <c r="AC930"/>
      <c r="AD930"/>
      <c r="AE930"/>
      <c r="AF930"/>
      <c r="AG930"/>
      <c r="AH930"/>
      <c r="AI930"/>
      <c r="AJ930"/>
      <c r="AK930"/>
      <c r="AL930"/>
      <c r="AM930"/>
      <c r="AN930"/>
      <c r="AO930"/>
      <c r="AP930"/>
      <c r="AQ930"/>
      <c r="AR930"/>
      <c r="AS930"/>
      <c r="AT930"/>
      <c r="AU930"/>
      <c r="AV930"/>
      <c r="AW930"/>
      <c r="AX930"/>
      <c r="AY930"/>
      <c r="AZ930"/>
      <c r="BA930"/>
      <c r="BB930"/>
      <c r="BC930"/>
      <c r="BD930"/>
      <c r="BE930"/>
      <c r="BF930"/>
      <c r="BG930"/>
      <c r="BH930"/>
      <c r="BI930"/>
      <c r="BJ930"/>
      <c r="BK930"/>
      <c r="BL930"/>
      <c r="BM930"/>
      <c r="BN930"/>
      <c r="BO930"/>
      <c r="BP930"/>
      <c r="BQ930"/>
      <c r="BR930"/>
      <c r="BS930"/>
      <c r="BT930"/>
      <c r="BU930"/>
      <c r="BV930"/>
      <c r="BW930"/>
      <c r="BX930"/>
      <c r="BY930"/>
      <c r="BZ930"/>
      <c r="CA930"/>
    </row>
    <row r="931" spans="1:79" s="25" customFormat="1" ht="12.75" customHeight="1" x14ac:dyDescent="0.2">
      <c r="A931" s="31" t="s">
        <v>528</v>
      </c>
      <c r="B931" s="32" t="s">
        <v>306</v>
      </c>
      <c r="C931" s="142" t="s">
        <v>534</v>
      </c>
      <c r="D931" s="19" t="s">
        <v>2250</v>
      </c>
      <c r="E931" s="27">
        <v>36974</v>
      </c>
      <c r="F931" s="28" t="s">
        <v>268</v>
      </c>
      <c r="G931" s="28" t="s">
        <v>2154</v>
      </c>
      <c r="H931" s="31" t="s">
        <v>202</v>
      </c>
      <c r="I931" s="32" t="s">
        <v>303</v>
      </c>
      <c r="J931" s="18" t="s">
        <v>196</v>
      </c>
      <c r="K931" s="26" t="s">
        <v>202</v>
      </c>
      <c r="L931" s="26" t="s">
        <v>203</v>
      </c>
      <c r="M931" s="38"/>
      <c r="N931" s="38"/>
      <c r="O931" s="38"/>
    </row>
    <row r="932" spans="1:79" s="25" customFormat="1" ht="12.75" customHeight="1" x14ac:dyDescent="0.2">
      <c r="A932" s="18" t="s">
        <v>194</v>
      </c>
      <c r="B932" s="18" t="s">
        <v>396</v>
      </c>
      <c r="C932" s="141" t="s">
        <v>273</v>
      </c>
      <c r="D932" s="19" t="s">
        <v>2252</v>
      </c>
      <c r="E932" s="20">
        <v>35759</v>
      </c>
      <c r="F932" s="19" t="s">
        <v>591</v>
      </c>
      <c r="G932" s="19" t="s">
        <v>591</v>
      </c>
      <c r="H932" s="18" t="s">
        <v>194</v>
      </c>
      <c r="I932" s="18" t="s">
        <v>395</v>
      </c>
      <c r="J932" s="18" t="s">
        <v>269</v>
      </c>
      <c r="K932" s="26" t="s">
        <v>194</v>
      </c>
      <c r="L932" s="26" t="s">
        <v>224</v>
      </c>
      <c r="M932" s="18" t="s">
        <v>194</v>
      </c>
      <c r="N932" s="18" t="s">
        <v>227</v>
      </c>
      <c r="O932" s="18" t="s">
        <v>216</v>
      </c>
      <c r="P932" s="19" t="s">
        <v>224</v>
      </c>
      <c r="Q932" s="19" t="s">
        <v>194</v>
      </c>
      <c r="R932" s="19" t="s">
        <v>101</v>
      </c>
      <c r="S932" s="19" t="s">
        <v>586</v>
      </c>
      <c r="T932" s="19" t="s">
        <v>194</v>
      </c>
      <c r="U932" s="19" t="s">
        <v>227</v>
      </c>
      <c r="V932" s="19" t="s">
        <v>203</v>
      </c>
      <c r="W932" s="19"/>
      <c r="X932" s="19"/>
      <c r="Y932" s="19"/>
      <c r="Z932" s="19"/>
      <c r="AA932" s="19"/>
      <c r="AB932" s="19"/>
      <c r="AC932" s="19"/>
      <c r="AD932" s="19"/>
      <c r="AE932" s="19"/>
      <c r="AF932" s="19"/>
      <c r="AG932" s="19"/>
      <c r="AH932" s="19"/>
      <c r="AI932" s="19"/>
      <c r="AJ932" s="19"/>
      <c r="AK932" s="19"/>
      <c r="AL932" s="19"/>
      <c r="AM932" s="19"/>
      <c r="AN932" s="19"/>
      <c r="AO932" s="19"/>
      <c r="AP932" s="19"/>
      <c r="AQ932" s="19"/>
      <c r="AR932" s="19"/>
      <c r="AS932" s="19"/>
      <c r="AT932" s="19"/>
      <c r="AU932" s="19"/>
      <c r="AV932" s="19"/>
      <c r="AW932" s="19"/>
      <c r="AX932" s="19"/>
      <c r="AY932" s="19"/>
      <c r="AZ932" s="19"/>
      <c r="BA932" s="19"/>
      <c r="BB932" s="19"/>
      <c r="BC932" s="19"/>
      <c r="BD932" s="19"/>
      <c r="BE932" s="19"/>
      <c r="BF932" s="19"/>
      <c r="BG932" s="19"/>
      <c r="BH932" s="19"/>
      <c r="BI932" s="19"/>
    </row>
    <row r="933" spans="1:79" x14ac:dyDescent="0.2">
      <c r="A933" s="34" t="s">
        <v>531</v>
      </c>
      <c r="B933" s="34" t="s">
        <v>134</v>
      </c>
      <c r="C933" s="141" t="s">
        <v>519</v>
      </c>
      <c r="D933" s="19" t="s">
        <v>2251</v>
      </c>
      <c r="E933" s="20">
        <v>34596</v>
      </c>
      <c r="F933" s="19" t="s">
        <v>884</v>
      </c>
      <c r="G933" s="19" t="s">
        <v>362</v>
      </c>
      <c r="H933" s="34" t="s">
        <v>2134</v>
      </c>
      <c r="I933" s="34" t="s">
        <v>138</v>
      </c>
      <c r="J933" s="18" t="s">
        <v>248</v>
      </c>
      <c r="K933" s="26" t="s">
        <v>226</v>
      </c>
      <c r="L933" s="26" t="s">
        <v>240</v>
      </c>
      <c r="M933" s="34" t="s">
        <v>222</v>
      </c>
      <c r="N933" s="34" t="s">
        <v>396</v>
      </c>
      <c r="O933" s="34" t="s">
        <v>1051</v>
      </c>
      <c r="P933" s="19" t="s">
        <v>1058</v>
      </c>
      <c r="Q933" s="19" t="s">
        <v>710</v>
      </c>
      <c r="R933" s="19" t="s">
        <v>395</v>
      </c>
      <c r="S933" s="19" t="s">
        <v>1060</v>
      </c>
      <c r="T933" s="19" t="s">
        <v>214</v>
      </c>
      <c r="U933" s="19" t="s">
        <v>396</v>
      </c>
      <c r="V933" s="19" t="s">
        <v>264</v>
      </c>
      <c r="W933" s="19" t="s">
        <v>212</v>
      </c>
      <c r="X933" s="19" t="s">
        <v>396</v>
      </c>
      <c r="Y933" s="19" t="s">
        <v>203</v>
      </c>
      <c r="Z933" s="19"/>
      <c r="AA933" s="19"/>
      <c r="AB933" s="19"/>
      <c r="AC933" s="19"/>
      <c r="AD933" s="19"/>
      <c r="AE933" s="19"/>
      <c r="AF933" s="19"/>
      <c r="AG933" s="19"/>
      <c r="AH933" s="19"/>
      <c r="AI933" s="19"/>
      <c r="AJ933" s="19"/>
      <c r="AK933" s="19"/>
      <c r="AL933" s="19"/>
      <c r="AM933" s="19"/>
      <c r="AN933" s="19"/>
      <c r="AO933" s="19"/>
      <c r="AP933" s="19"/>
      <c r="AQ933" s="19"/>
      <c r="AR933" s="19"/>
      <c r="AS933" s="19"/>
      <c r="AT933" s="19"/>
      <c r="AU933" s="19"/>
      <c r="AV933" s="19"/>
      <c r="AW933" s="19"/>
      <c r="AX933" s="19"/>
      <c r="AY933" s="19"/>
      <c r="AZ933" s="19"/>
      <c r="BA933" s="19"/>
      <c r="BB933" s="19"/>
      <c r="BC933" s="19"/>
      <c r="BD933" s="19"/>
      <c r="BE933" s="19"/>
      <c r="BF933" s="19"/>
      <c r="BG933" s="19"/>
      <c r="BH933" s="19"/>
      <c r="BI933" s="19"/>
      <c r="BJ933" s="25"/>
      <c r="BK933" s="25"/>
      <c r="BL933" s="25"/>
      <c r="BM933" s="25"/>
      <c r="BN933" s="25"/>
      <c r="BO933" s="25"/>
      <c r="BP933" s="25"/>
      <c r="BQ933" s="25"/>
      <c r="BR933" s="25"/>
      <c r="BS933" s="25"/>
      <c r="BT933" s="25"/>
      <c r="BU933" s="25"/>
      <c r="BV933" s="25"/>
      <c r="BW933" s="25"/>
      <c r="BX933" s="25"/>
      <c r="BY933" s="25"/>
      <c r="BZ933" s="25"/>
      <c r="CA933" s="25"/>
    </row>
    <row r="934" spans="1:79" s="25" customFormat="1" x14ac:dyDescent="0.2">
      <c r="A934" s="31" t="s">
        <v>555</v>
      </c>
      <c r="B934" s="32" t="s">
        <v>330</v>
      </c>
      <c r="C934" s="142" t="s">
        <v>161</v>
      </c>
      <c r="D934" s="19" t="s">
        <v>2255</v>
      </c>
      <c r="E934" s="27">
        <v>36801</v>
      </c>
      <c r="F934" s="28" t="s">
        <v>236</v>
      </c>
      <c r="G934" s="28" t="s">
        <v>381</v>
      </c>
      <c r="H934" s="31" t="s">
        <v>533</v>
      </c>
      <c r="I934" s="32" t="s">
        <v>200</v>
      </c>
      <c r="J934" s="18" t="s">
        <v>913</v>
      </c>
      <c r="K934" s="26" t="s">
        <v>905</v>
      </c>
      <c r="L934" s="26" t="s">
        <v>241</v>
      </c>
      <c r="M934" s="33"/>
      <c r="N934" s="33"/>
      <c r="O934" s="33"/>
    </row>
    <row r="935" spans="1:79" x14ac:dyDescent="0.2">
      <c r="C935" s="142"/>
      <c r="D935" t="s">
        <v>2256</v>
      </c>
      <c r="E935" s="40">
        <v>35796</v>
      </c>
      <c r="F935" t="s">
        <v>1248</v>
      </c>
      <c r="G935" s="19" t="s">
        <v>115</v>
      </c>
      <c r="H935" t="s">
        <v>545</v>
      </c>
      <c r="I935" t="s">
        <v>123</v>
      </c>
      <c r="J935" s="18" t="s">
        <v>913</v>
      </c>
      <c r="K935" t="str">
        <f>IF(ISBLANK(VLOOKUP(TRIM(D935),ALL_SOMIFA!$A$1:$V$2721,8,FALSE)),"",IF(ISERROR(VLOOKUP(TRIM(D935),ALL_SOMIFA!$A$1:$V$2721,8,FALSE))," ",VLOOKUP(TRIM(D935),ALL_SOMIFA!$A$1:$V$2721,8,FALSE)))</f>
        <v xml:space="preserve"> </v>
      </c>
      <c r="L935" t="str">
        <f>IF(ISBLANK(VLOOKUP(TRIM(D935),ALL_SOMIFA!$A$1:$V$2721,9,FALSE)),"",IF(ISERROR(VLOOKUP(TRIM(D935),ALL_SOMIFA!$A$1:$V$2721,9,FALSE))," ",VLOOKUP(TRIM(D935),ALL_SOMIFA!$A$1:$V$2721,9,FALSE)))</f>
        <v xml:space="preserve"> </v>
      </c>
      <c r="M935" t="str">
        <f>IF(ISBLANK(VLOOKUP(TRIM(D935),ALL_SOMIFA!$A$1:$V$2721,10,FALSE)),"",IF(ISERROR(VLOOKUP(TRIM(D935),ALL_SOMIFA!$A$1:$V$2721,10,FALSE))," ",VLOOKUP(TRIM(D935),ALL_SOMIFA!$A$1:$V$2721,10,FALSE)))</f>
        <v xml:space="preserve"> </v>
      </c>
      <c r="N935" t="str">
        <f>IF(ISBLANK(VLOOKUP(TRIM(D935),ALL_SOMIFA!$A$1:$V$2721,11,FALSE)),"",IF(ISERROR(VLOOKUP(TRIM(D935),ALL_SOMIFA!$A$1:$V$2721,11,FALSE))," ",VLOOKUP(TRIM(D935),ALL_SOMIFA!$A$1:$V$2721,11,FALSE)))</f>
        <v xml:space="preserve"> </v>
      </c>
      <c r="O935" t="str">
        <f>IF(ISBLANK(VLOOKUP(TRIM(D935),ALL_SOMIFA!$A$1:$V$2721,12,FALSE)),"",IF(ISERROR(VLOOKUP(TRIM(D935),ALL_SOMIFA!$A$1:$V$2721,12,FALSE))," ",VLOOKUP(TRIM(D935),ALL_SOMIFA!$A$1:$V$2721,12,FALSE)))</f>
        <v xml:space="preserve"> </v>
      </c>
      <c r="P935" t="str">
        <f>IF(ISBLANK(VLOOKUP(TRIM(D935),ALL_SOMIFA!$A$1:$V$2721,13,FALSE)),"",IF(ISERROR(VLOOKUP(TRIM(D935),ALL_SOMIFA!$A$1:$V$2721,13,FALSE))," ",VLOOKUP(TRIM(D935),ALL_SOMIFA!$A$1:$V$2721,13,FALSE)))</f>
        <v xml:space="preserve"> </v>
      </c>
      <c r="Q935" t="str">
        <f>IF(ISBLANK(VLOOKUP(TRIM(D935),ALL_SOMIFA!$A$1:$V$2721,14,FALSE)),"",IF(ISERROR(VLOOKUP(TRIM(D935),ALL_SOMIFA!$A$1:$V$2721,14,FALSE))," ",VLOOKUP(TRIM(D935),ALL_SOMIFA!$A$1:$V$2721,14,FALSE)))</f>
        <v xml:space="preserve"> </v>
      </c>
      <c r="R935" t="str">
        <f>IF(ISBLANK(VLOOKUP(TRIM(D935),ALL_SOMIFA!$A$1:$V$2721,15,FALSE)),"",IF(ISERROR(VLOOKUP(TRIM(D935),ALL_SOMIFA!$A$1:$V$2721,15,FALSE))," ",VLOOKUP(TRIM(D935),ALL_SOMIFA!$A$1:$V$2721,15,FALSE)))</f>
        <v xml:space="preserve"> </v>
      </c>
      <c r="S935" t="str">
        <f>IF(ISBLANK(VLOOKUP(TRIM(D935),ALL_SOMIFA!$A$1:$V$2721,16,FALSE)),"",IF(ISERROR(VLOOKUP(TRIM(D935),ALL_SOMIFA!$A$1:$V$2721,16,FALSE))," ",VLOOKUP(TRIM(D935),ALL_SOMIFA!$A$1:$V$2721,16,FALSE)))</f>
        <v xml:space="preserve"> </v>
      </c>
      <c r="T935" t="str">
        <f>IF(ISBLANK(VLOOKUP(TRIM(D935),ALL_SOMIFA!$A$1:$V$2721,17,FALSE)),"",IF(ISERROR(VLOOKUP(TRIM(D935),ALL_SOMIFA!$A$1:$V$2721,17,FALSE))," ",VLOOKUP(TRIM(D935),ALL_SOMIFA!$A$1:$V$2721,17,FALSE)))</f>
        <v xml:space="preserve"> </v>
      </c>
      <c r="U935" t="str">
        <f>IF(ISBLANK(VLOOKUP(TRIM(D935),ALL_SOMIFA!$A$1:$V$2721,18,FALSE)),"",IF(ISERROR(VLOOKUP(TRIM(D935),ALL_SOMIFA!$A$1:$V$2721,18,FALSE))," ",VLOOKUP(TRIM(D935),ALL_SOMIFA!$A$1:$V$2721,18,FALSE)))</f>
        <v xml:space="preserve"> </v>
      </c>
      <c r="V935" t="str">
        <f>IF(ISBLANK(VLOOKUP(TRIM(D935),ALL_SOMIFA!$A$1:$V$2721,19,FALSE)),"",IF(ISERROR(VLOOKUP(TRIM(D935),ALL_SOMIFA!$A$1:$V$2721,19,FALSE))," ",VLOOKUP(TRIM(D935),ALL_SOMIFA!$A$1:$V$2721,19,FALSE)))</f>
        <v xml:space="preserve"> </v>
      </c>
      <c r="W935" t="str">
        <f>IF(ISBLANK(VLOOKUP(TRIM(D935),ALL_SOMIFA!$A$1:$V$2721,20,FALSE)),"",IF(ISERROR(VLOOKUP(TRIM(D935),ALL_SOMIFA!$A$1:$V$2721,20,FALSE))," ",VLOOKUP(TRIM(D935),ALL_SOMIFA!$A$1:$V$2721,20,FALSE)))</f>
        <v xml:space="preserve"> </v>
      </c>
      <c r="X935" t="str">
        <f>IF(ISBLANK(VLOOKUP(TRIM(D935),ALL_SOMIFA!$A$1:$V$2721,21,FALSE)),"",IF(ISERROR(VLOOKUP(TRIM(D935),ALL_SOMIFA!$A$1:$V$2721,21,FALSE))," ",VLOOKUP(TRIM(D935),ALL_SOMIFA!$A$1:$V$2721,21,FALSE)))</f>
        <v xml:space="preserve"> </v>
      </c>
      <c r="Y935" t="str">
        <f>IF(ISBLANK(VLOOKUP(TRIM(D935),ALL_SOMIFA!$A$1:$V$2721,22,FALSE)),"",IF(ISERROR(VLOOKUP(TRIM(D935),ALL_SOMIFA!$A$1:$V$2721,22,FALSE))," ",VLOOKUP(TRIM(D935),ALL_SOMIFA!$A$1:$V$2721,22,FALSE)))</f>
        <v xml:space="preserve"> </v>
      </c>
    </row>
    <row r="936" spans="1:79" x14ac:dyDescent="0.2">
      <c r="A936" s="18"/>
      <c r="B936" s="18"/>
      <c r="C936" s="141"/>
      <c r="D936" s="19"/>
      <c r="E936" s="20"/>
      <c r="F936" s="19"/>
      <c r="G936" s="19"/>
      <c r="H936" s="18"/>
      <c r="I936" s="18"/>
      <c r="J936" s="18"/>
      <c r="K936" t="s">
        <v>313</v>
      </c>
      <c r="L936"/>
      <c r="M936" s="18"/>
      <c r="N936" s="18"/>
      <c r="O936" s="18"/>
      <c r="P936" s="19"/>
      <c r="Q936" s="19"/>
      <c r="R936" s="19"/>
      <c r="S936" s="19"/>
      <c r="T936" s="19"/>
      <c r="U936" s="19"/>
      <c r="V936" s="19"/>
      <c r="W936" s="19"/>
      <c r="X936" s="19"/>
      <c r="Y936" s="19"/>
      <c r="Z936" s="19"/>
      <c r="AA936" s="19"/>
      <c r="AB936" s="19"/>
      <c r="AC936" s="19"/>
      <c r="AD936" s="19"/>
      <c r="AE936" s="19"/>
      <c r="AF936" s="19"/>
      <c r="AG936" s="19"/>
      <c r="AH936" s="19"/>
      <c r="AI936" s="19"/>
      <c r="AJ936" s="19"/>
      <c r="AK936" s="19"/>
      <c r="AL936" s="19"/>
      <c r="AM936" s="19"/>
      <c r="AN936" s="19"/>
      <c r="AO936" s="19"/>
      <c r="AP936" s="19"/>
      <c r="AQ936" s="19"/>
      <c r="AR936" s="19"/>
      <c r="AS936" s="19"/>
      <c r="AT936" s="19"/>
      <c r="AU936" s="19"/>
      <c r="AV936" s="19"/>
      <c r="AW936" s="19"/>
      <c r="AX936" s="19"/>
      <c r="AY936" s="19"/>
      <c r="AZ936" s="19"/>
      <c r="BA936" s="19"/>
      <c r="BB936" s="19"/>
      <c r="BC936" s="19"/>
      <c r="BD936" s="19"/>
      <c r="BE936" s="19"/>
      <c r="BF936" s="19"/>
      <c r="BG936" s="19"/>
      <c r="BH936" s="19"/>
      <c r="BI936" s="19"/>
    </row>
    <row r="937" spans="1:79" x14ac:dyDescent="0.2">
      <c r="A937" s="18" t="s">
        <v>305</v>
      </c>
      <c r="B937" s="18" t="s">
        <v>324</v>
      </c>
      <c r="C937" s="141" t="s">
        <v>731</v>
      </c>
      <c r="D937" s="19" t="s">
        <v>2262</v>
      </c>
      <c r="E937" s="20">
        <v>35639</v>
      </c>
      <c r="F937" s="19" t="s">
        <v>2263</v>
      </c>
      <c r="G937" s="19" t="s">
        <v>218</v>
      </c>
      <c r="H937" s="18" t="s">
        <v>308</v>
      </c>
      <c r="I937" s="18" t="s">
        <v>549</v>
      </c>
      <c r="J937" s="18" t="s">
        <v>201</v>
      </c>
      <c r="K937" s="26" t="s">
        <v>284</v>
      </c>
      <c r="L937" s="26" t="s">
        <v>228</v>
      </c>
      <c r="M937" s="18" t="s">
        <v>284</v>
      </c>
      <c r="N937" s="18" t="s">
        <v>324</v>
      </c>
      <c r="O937" s="18" t="s">
        <v>276</v>
      </c>
      <c r="P937" s="19" t="s">
        <v>1392</v>
      </c>
      <c r="Q937" s="19" t="s">
        <v>308</v>
      </c>
      <c r="R937" s="19" t="s">
        <v>549</v>
      </c>
      <c r="S937" s="19" t="s">
        <v>927</v>
      </c>
      <c r="T937" s="19" t="s">
        <v>284</v>
      </c>
      <c r="U937" s="19" t="s">
        <v>324</v>
      </c>
      <c r="V937" s="19" t="s">
        <v>233</v>
      </c>
      <c r="W937" s="19"/>
      <c r="X937" s="19"/>
      <c r="Y937" s="19"/>
      <c r="Z937" s="19"/>
      <c r="AA937" s="19"/>
      <c r="AB937" s="19"/>
      <c r="AC937" s="19"/>
      <c r="AD937" s="19"/>
      <c r="AE937" s="19"/>
      <c r="AF937" s="19"/>
      <c r="AG937" s="19"/>
      <c r="AH937" s="19"/>
      <c r="AI937" s="19"/>
      <c r="AJ937" s="19"/>
      <c r="AK937" s="19"/>
      <c r="AL937" s="19"/>
      <c r="AM937" s="19"/>
      <c r="AN937" s="19"/>
      <c r="AO937" s="19"/>
      <c r="AP937" s="19"/>
      <c r="AQ937" s="19"/>
      <c r="AR937" s="19"/>
      <c r="AS937" s="19"/>
      <c r="AT937" s="19"/>
      <c r="AU937" s="19"/>
      <c r="AV937" s="19"/>
      <c r="AW937" s="19"/>
      <c r="AX937" s="19"/>
      <c r="AY937" s="19"/>
      <c r="AZ937" s="19"/>
      <c r="BA937" s="19"/>
      <c r="BB937" s="19"/>
      <c r="BC937" s="19"/>
      <c r="BD937" s="19"/>
      <c r="BE937" s="19"/>
      <c r="BF937" s="19"/>
      <c r="BG937" s="19"/>
      <c r="BH937" s="19"/>
      <c r="BI937" s="19"/>
    </row>
    <row r="938" spans="1:79" ht="12.75" customHeight="1" x14ac:dyDescent="0.2">
      <c r="A938" s="18" t="s">
        <v>284</v>
      </c>
      <c r="B938" s="18" t="s">
        <v>275</v>
      </c>
      <c r="C938" s="141" t="s">
        <v>593</v>
      </c>
      <c r="D938" s="22" t="s">
        <v>2289</v>
      </c>
      <c r="E938" s="23">
        <v>36875</v>
      </c>
      <c r="F938" s="24" t="s">
        <v>2290</v>
      </c>
      <c r="G938" s="22" t="s">
        <v>1367</v>
      </c>
      <c r="H938" s="18" t="s">
        <v>1369</v>
      </c>
      <c r="I938" s="18" t="s">
        <v>612</v>
      </c>
      <c r="J938" s="18" t="s">
        <v>2291</v>
      </c>
      <c r="K938" s="26" t="s">
        <v>340</v>
      </c>
      <c r="L938" s="26" t="s">
        <v>2292</v>
      </c>
      <c r="M938" s="18" t="s">
        <v>808</v>
      </c>
      <c r="N938" s="18" t="s">
        <v>275</v>
      </c>
      <c r="O938" s="18" t="s">
        <v>375</v>
      </c>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row>
    <row r="939" spans="1:79" s="25" customFormat="1" x14ac:dyDescent="0.2">
      <c r="A939" s="18" t="s">
        <v>284</v>
      </c>
      <c r="B939" s="18" t="s">
        <v>195</v>
      </c>
      <c r="C939" s="141" t="s">
        <v>738</v>
      </c>
      <c r="D939" s="19" t="s">
        <v>2281</v>
      </c>
      <c r="E939" s="20">
        <v>34014</v>
      </c>
      <c r="F939" s="19" t="s">
        <v>2282</v>
      </c>
      <c r="G939" s="19" t="s">
        <v>2283</v>
      </c>
      <c r="H939" s="18" t="s">
        <v>279</v>
      </c>
      <c r="I939" s="18" t="s">
        <v>175</v>
      </c>
      <c r="J939" s="18" t="s">
        <v>1674</v>
      </c>
      <c r="K939" s="26" t="s">
        <v>575</v>
      </c>
      <c r="L939" s="26" t="s">
        <v>2284</v>
      </c>
      <c r="M939" s="18" t="s">
        <v>284</v>
      </c>
      <c r="N939" s="18" t="s">
        <v>556</v>
      </c>
      <c r="O939" s="18" t="s">
        <v>196</v>
      </c>
      <c r="P939" s="19" t="s">
        <v>286</v>
      </c>
      <c r="Q939" s="19" t="s">
        <v>279</v>
      </c>
      <c r="R939" s="19" t="s">
        <v>549</v>
      </c>
      <c r="S939" s="19" t="s">
        <v>2285</v>
      </c>
      <c r="T939" s="19" t="s">
        <v>284</v>
      </c>
      <c r="U939" s="19" t="s">
        <v>316</v>
      </c>
      <c r="V939" s="19" t="s">
        <v>204</v>
      </c>
      <c r="W939" s="19" t="s">
        <v>808</v>
      </c>
      <c r="X939" s="19" t="s">
        <v>215</v>
      </c>
      <c r="Y939" s="19" t="s">
        <v>1105</v>
      </c>
      <c r="Z939" s="19" t="s">
        <v>808</v>
      </c>
      <c r="AA939" s="19" t="s">
        <v>215</v>
      </c>
      <c r="AB939" s="19" t="s">
        <v>1265</v>
      </c>
      <c r="AC939" s="19" t="s">
        <v>740</v>
      </c>
      <c r="AD939" s="19" t="s">
        <v>215</v>
      </c>
      <c r="AE939" s="19" t="s">
        <v>2286</v>
      </c>
      <c r="AF939" s="19" t="s">
        <v>379</v>
      </c>
      <c r="AG939" s="19" t="s">
        <v>215</v>
      </c>
      <c r="AH939" s="19" t="s">
        <v>1108</v>
      </c>
      <c r="AI939" s="19" t="s">
        <v>379</v>
      </c>
      <c r="AJ939" s="19" t="s">
        <v>215</v>
      </c>
      <c r="AK939" s="19" t="s">
        <v>1108</v>
      </c>
      <c r="AL939" s="19">
        <v>0</v>
      </c>
      <c r="AM939" s="19">
        <v>0</v>
      </c>
      <c r="AN939" s="19">
        <v>0</v>
      </c>
      <c r="AO939" s="19">
        <v>0</v>
      </c>
      <c r="AP939" s="19">
        <v>0</v>
      </c>
      <c r="AQ939" s="19">
        <v>0</v>
      </c>
      <c r="AR939" s="19">
        <v>0</v>
      </c>
      <c r="AS939" s="19">
        <v>0</v>
      </c>
      <c r="AT939" s="19">
        <v>0</v>
      </c>
      <c r="AU939" s="19">
        <v>0</v>
      </c>
      <c r="AV939" s="19">
        <v>0</v>
      </c>
      <c r="AW939" s="19">
        <v>0</v>
      </c>
      <c r="AX939" s="19"/>
      <c r="AY939" s="19"/>
      <c r="AZ939" s="19"/>
      <c r="BA939" s="19"/>
      <c r="BB939" s="19"/>
      <c r="BC939" s="19"/>
      <c r="BD939" s="19"/>
      <c r="BE939" s="19"/>
      <c r="BF939" s="19"/>
      <c r="BG939" s="19"/>
      <c r="BH939" s="19"/>
      <c r="BI939" s="19"/>
    </row>
    <row r="940" spans="1:79" x14ac:dyDescent="0.2">
      <c r="A940" s="18" t="s">
        <v>575</v>
      </c>
      <c r="B940" s="18" t="s">
        <v>128</v>
      </c>
      <c r="C940" s="141" t="s">
        <v>781</v>
      </c>
      <c r="D940" s="19" t="s">
        <v>2264</v>
      </c>
      <c r="E940" s="20">
        <v>35175</v>
      </c>
      <c r="F940" s="28" t="s">
        <v>361</v>
      </c>
      <c r="G940" s="28" t="s">
        <v>516</v>
      </c>
      <c r="H940" s="18" t="s">
        <v>194</v>
      </c>
      <c r="I940" s="18" t="s">
        <v>131</v>
      </c>
      <c r="J940" s="18" t="s">
        <v>249</v>
      </c>
      <c r="K940" s="26" t="s">
        <v>313</v>
      </c>
      <c r="L940" s="26" t="s">
        <v>228</v>
      </c>
      <c r="M940" s="18" t="s">
        <v>284</v>
      </c>
      <c r="N940" s="18" t="s">
        <v>128</v>
      </c>
      <c r="O940" s="18" t="s">
        <v>203</v>
      </c>
      <c r="P940" s="19" t="s">
        <v>228</v>
      </c>
      <c r="Q940" s="19" t="s">
        <v>298</v>
      </c>
      <c r="R940" s="28" t="s">
        <v>275</v>
      </c>
      <c r="S940" s="28" t="s">
        <v>240</v>
      </c>
      <c r="T940" s="19" t="s">
        <v>315</v>
      </c>
      <c r="U940" s="28" t="s">
        <v>275</v>
      </c>
      <c r="V940" s="28" t="s">
        <v>240</v>
      </c>
      <c r="W940" s="19" t="s">
        <v>746</v>
      </c>
      <c r="X940" s="28" t="s">
        <v>275</v>
      </c>
      <c r="Y940" s="28" t="s">
        <v>2265</v>
      </c>
      <c r="Z940" s="19"/>
      <c r="AA940" s="28"/>
      <c r="AB940" s="28"/>
      <c r="AC940" s="19"/>
      <c r="AD940" s="28"/>
      <c r="AE940" s="28"/>
      <c r="AF940" s="19"/>
      <c r="AG940" s="28"/>
      <c r="AH940" s="28"/>
      <c r="AI940" s="19"/>
      <c r="AJ940" s="28"/>
      <c r="AK940" s="28"/>
      <c r="AL940" s="19"/>
      <c r="AM940" s="28"/>
      <c r="AN940" s="28"/>
      <c r="AO940" s="19"/>
      <c r="AP940" s="28"/>
      <c r="AQ940" s="28"/>
      <c r="AR940" s="19"/>
      <c r="AS940" s="28"/>
      <c r="AT940" s="28"/>
      <c r="AU940" s="19"/>
      <c r="AV940" s="28"/>
      <c r="AW940" s="28"/>
      <c r="AX940" s="19"/>
      <c r="AY940" s="28"/>
      <c r="AZ940" s="28"/>
      <c r="BA940" s="19"/>
      <c r="BB940" s="28"/>
      <c r="BC940" s="28"/>
      <c r="BD940" s="19"/>
      <c r="BE940" s="28"/>
      <c r="BF940" s="28"/>
      <c r="BG940" s="19"/>
      <c r="BH940" s="28"/>
      <c r="BI940" s="28"/>
    </row>
    <row r="941" spans="1:79" x14ac:dyDescent="0.2">
      <c r="A941" s="18" t="s">
        <v>308</v>
      </c>
      <c r="B941" s="18" t="s">
        <v>192</v>
      </c>
      <c r="C941" s="141" t="s">
        <v>248</v>
      </c>
      <c r="D941" s="19" t="s">
        <v>2257</v>
      </c>
      <c r="E941" s="20">
        <v>34410</v>
      </c>
      <c r="F941" s="19" t="s">
        <v>2258</v>
      </c>
      <c r="G941" s="19" t="s">
        <v>1342</v>
      </c>
      <c r="H941" s="18" t="s">
        <v>274</v>
      </c>
      <c r="I941" s="18" t="s">
        <v>285</v>
      </c>
      <c r="J941" s="18" t="s">
        <v>1074</v>
      </c>
      <c r="K941" s="26" t="s">
        <v>1378</v>
      </c>
      <c r="L941" s="26" t="s">
        <v>567</v>
      </c>
      <c r="M941" s="18" t="s">
        <v>313</v>
      </c>
      <c r="N941" s="18" t="s">
        <v>192</v>
      </c>
      <c r="O941" s="18" t="s">
        <v>592</v>
      </c>
      <c r="P941" s="19" t="s">
        <v>1392</v>
      </c>
      <c r="Q941" s="19" t="s">
        <v>274</v>
      </c>
      <c r="R941" s="19" t="s">
        <v>285</v>
      </c>
      <c r="S941" s="19" t="s">
        <v>2259</v>
      </c>
      <c r="T941" s="19" t="s">
        <v>575</v>
      </c>
      <c r="U941" s="19" t="s">
        <v>207</v>
      </c>
      <c r="V941" s="19" t="s">
        <v>732</v>
      </c>
      <c r="W941" s="19" t="s">
        <v>575</v>
      </c>
      <c r="X941" s="19" t="s">
        <v>207</v>
      </c>
      <c r="Y941" s="19" t="s">
        <v>731</v>
      </c>
      <c r="Z941" s="19" t="s">
        <v>575</v>
      </c>
      <c r="AA941" s="19" t="s">
        <v>207</v>
      </c>
      <c r="AB941" s="19" t="s">
        <v>249</v>
      </c>
      <c r="AC941" s="19" t="s">
        <v>308</v>
      </c>
      <c r="AD941" s="19" t="s">
        <v>207</v>
      </c>
      <c r="AE941" s="19" t="s">
        <v>234</v>
      </c>
      <c r="AF941" s="19">
        <v>0</v>
      </c>
      <c r="AG941" s="19">
        <v>0</v>
      </c>
      <c r="AH941" s="19">
        <v>0</v>
      </c>
      <c r="AI941" s="19">
        <v>0</v>
      </c>
      <c r="AJ941" s="19">
        <v>0</v>
      </c>
      <c r="AK941" s="19">
        <v>0</v>
      </c>
      <c r="AL941" s="19">
        <v>0</v>
      </c>
      <c r="AM941" s="19">
        <v>0</v>
      </c>
      <c r="AN941" s="19">
        <v>0</v>
      </c>
      <c r="AO941" s="19">
        <v>0</v>
      </c>
      <c r="AP941" s="19">
        <v>0</v>
      </c>
      <c r="AQ941" s="19">
        <v>0</v>
      </c>
      <c r="AR941" s="19">
        <v>0</v>
      </c>
      <c r="AS941" s="19">
        <v>0</v>
      </c>
      <c r="AT941" s="19">
        <v>0</v>
      </c>
      <c r="AU941" s="19">
        <v>0</v>
      </c>
      <c r="AV941" s="19">
        <v>0</v>
      </c>
      <c r="AW941" s="19">
        <v>0</v>
      </c>
      <c r="AX941" s="19"/>
      <c r="AY941" s="19"/>
      <c r="AZ941" s="19"/>
      <c r="BA941" s="19"/>
      <c r="BB941" s="19"/>
      <c r="BC941" s="19"/>
      <c r="BD941" s="19"/>
      <c r="BE941" s="19"/>
      <c r="BF941" s="19"/>
      <c r="BG941" s="19"/>
      <c r="BH941" s="19"/>
      <c r="BI941" s="19"/>
    </row>
    <row r="942" spans="1:79" x14ac:dyDescent="0.2">
      <c r="A942" s="18" t="s">
        <v>298</v>
      </c>
      <c r="B942" s="18" t="s">
        <v>556</v>
      </c>
      <c r="C942" s="141" t="s">
        <v>534</v>
      </c>
      <c r="D942" s="19" t="s">
        <v>2266</v>
      </c>
      <c r="E942" s="20">
        <v>33461</v>
      </c>
      <c r="F942" s="19" t="s">
        <v>2267</v>
      </c>
      <c r="G942" s="19" t="s">
        <v>2268</v>
      </c>
      <c r="H942" s="18" t="s">
        <v>194</v>
      </c>
      <c r="I942" s="18" t="s">
        <v>91</v>
      </c>
      <c r="J942" s="18" t="s">
        <v>196</v>
      </c>
      <c r="K942" s="26" t="s">
        <v>308</v>
      </c>
      <c r="L942" s="26" t="s">
        <v>534</v>
      </c>
      <c r="M942" s="18" t="s">
        <v>308</v>
      </c>
      <c r="N942" s="18" t="s">
        <v>316</v>
      </c>
      <c r="O942" s="18" t="s">
        <v>196</v>
      </c>
      <c r="P942" s="19" t="s">
        <v>234</v>
      </c>
      <c r="Q942" s="19" t="s">
        <v>308</v>
      </c>
      <c r="R942" s="19" t="s">
        <v>123</v>
      </c>
      <c r="S942" s="19" t="s">
        <v>927</v>
      </c>
      <c r="T942" s="19" t="s">
        <v>308</v>
      </c>
      <c r="U942" s="19" t="s">
        <v>123</v>
      </c>
      <c r="V942" s="19" t="s">
        <v>781</v>
      </c>
      <c r="W942" s="19" t="s">
        <v>315</v>
      </c>
      <c r="X942" s="19" t="s">
        <v>123</v>
      </c>
      <c r="Y942" s="19" t="s">
        <v>240</v>
      </c>
      <c r="Z942" s="19" t="s">
        <v>329</v>
      </c>
      <c r="AA942" s="19" t="s">
        <v>123</v>
      </c>
      <c r="AB942" s="19" t="s">
        <v>781</v>
      </c>
      <c r="AC942" s="19"/>
      <c r="AD942" s="19"/>
      <c r="AE942" s="19"/>
      <c r="AF942" s="19" t="s">
        <v>329</v>
      </c>
      <c r="AG942" s="19" t="s">
        <v>331</v>
      </c>
      <c r="AH942" s="19" t="s">
        <v>339</v>
      </c>
      <c r="AI942" s="19" t="s">
        <v>329</v>
      </c>
      <c r="AJ942" s="19" t="s">
        <v>331</v>
      </c>
      <c r="AK942" s="19" t="s">
        <v>339</v>
      </c>
      <c r="AL942" s="19">
        <v>0</v>
      </c>
      <c r="AM942" s="19">
        <v>0</v>
      </c>
      <c r="AN942" s="19">
        <v>0</v>
      </c>
      <c r="AO942" s="19">
        <v>0</v>
      </c>
      <c r="AP942" s="19">
        <v>0</v>
      </c>
      <c r="AQ942" s="19">
        <v>0</v>
      </c>
      <c r="AR942" s="19">
        <v>0</v>
      </c>
      <c r="AS942" s="19">
        <v>0</v>
      </c>
      <c r="AT942" s="19">
        <v>0</v>
      </c>
      <c r="AU942" s="19">
        <v>0</v>
      </c>
      <c r="AV942" s="19">
        <v>0</v>
      </c>
      <c r="AW942" s="19">
        <v>0</v>
      </c>
      <c r="AX942" s="19"/>
      <c r="AY942" s="19"/>
      <c r="AZ942" s="19"/>
      <c r="BA942" s="19"/>
      <c r="BB942" s="19"/>
      <c r="BC942" s="19"/>
      <c r="BD942" s="19"/>
      <c r="BE942" s="19"/>
      <c r="BF942" s="19"/>
      <c r="BG942" s="19"/>
      <c r="BH942" s="19"/>
      <c r="BI942" s="19"/>
      <c r="BJ942" s="25"/>
      <c r="BK942" s="25"/>
      <c r="BL942" s="25"/>
      <c r="BM942" s="25"/>
      <c r="BN942" s="25"/>
      <c r="BO942" s="25"/>
      <c r="BP942" s="25"/>
      <c r="BQ942" s="25"/>
      <c r="BR942" s="25"/>
      <c r="BS942" s="25"/>
      <c r="BT942" s="25"/>
      <c r="BU942" s="25"/>
      <c r="BV942" s="25"/>
      <c r="BW942" s="25"/>
      <c r="BX942" s="25"/>
    </row>
    <row r="943" spans="1:79" x14ac:dyDescent="0.2">
      <c r="A943" s="18" t="s">
        <v>308</v>
      </c>
      <c r="B943" s="18" t="s">
        <v>396</v>
      </c>
      <c r="C943" s="141" t="s">
        <v>240</v>
      </c>
      <c r="D943" s="19" t="s">
        <v>2269</v>
      </c>
      <c r="E943" s="20">
        <v>35765</v>
      </c>
      <c r="F943" s="26" t="s">
        <v>1239</v>
      </c>
      <c r="G943" s="30" t="s">
        <v>415</v>
      </c>
      <c r="H943" s="18" t="s">
        <v>308</v>
      </c>
      <c r="I943" s="18" t="s">
        <v>395</v>
      </c>
      <c r="J943" s="18" t="s">
        <v>228</v>
      </c>
      <c r="K943" s="26" t="s">
        <v>307</v>
      </c>
      <c r="L943" s="26" t="s">
        <v>774</v>
      </c>
      <c r="M943" s="18" t="s">
        <v>329</v>
      </c>
      <c r="N943" s="18" t="s">
        <v>396</v>
      </c>
      <c r="O943" s="18" t="s">
        <v>317</v>
      </c>
      <c r="P943" s="19" t="s">
        <v>269</v>
      </c>
      <c r="Q943" s="19" t="s">
        <v>329</v>
      </c>
      <c r="R943" s="19" t="s">
        <v>396</v>
      </c>
      <c r="S943" s="30" t="s">
        <v>269</v>
      </c>
      <c r="T943" s="19"/>
      <c r="U943" s="19"/>
      <c r="V943" s="30"/>
      <c r="W943" s="19"/>
      <c r="X943" s="19"/>
      <c r="Y943" s="30"/>
      <c r="Z943" s="19"/>
      <c r="AA943" s="19"/>
      <c r="AB943" s="30"/>
      <c r="AC943" s="19"/>
      <c r="AD943" s="19"/>
      <c r="AE943" s="19"/>
      <c r="AF943" s="19"/>
      <c r="AG943" s="19"/>
      <c r="AH943" s="19"/>
      <c r="AI943" s="19"/>
      <c r="AJ943" s="19"/>
      <c r="AK943" s="19"/>
      <c r="AL943" s="19"/>
      <c r="AM943" s="19"/>
      <c r="AN943" s="19"/>
      <c r="AO943" s="19"/>
      <c r="AP943" s="19"/>
      <c r="AQ943" s="19"/>
      <c r="AR943" s="19"/>
      <c r="AS943" s="19"/>
      <c r="AT943" s="19"/>
      <c r="AU943" s="19"/>
      <c r="AV943" s="19"/>
      <c r="AW943" s="19"/>
      <c r="AX943" s="19"/>
      <c r="AY943" s="19"/>
      <c r="AZ943" s="19"/>
      <c r="BA943" s="19"/>
      <c r="BB943" s="19"/>
      <c r="BC943" s="19"/>
      <c r="BD943" s="19"/>
      <c r="BE943" s="19"/>
      <c r="BF943" s="19"/>
      <c r="BG943" s="19"/>
      <c r="BH943" s="19"/>
      <c r="BI943" s="19"/>
    </row>
    <row r="944" spans="1:79" x14ac:dyDescent="0.2">
      <c r="A944" s="18" t="s">
        <v>575</v>
      </c>
      <c r="B944" s="18" t="s">
        <v>207</v>
      </c>
      <c r="C944" s="141" t="s">
        <v>247</v>
      </c>
      <c r="D944" t="s">
        <v>2270</v>
      </c>
      <c r="E944" s="35">
        <v>35757</v>
      </c>
      <c r="F944" s="36" t="s">
        <v>150</v>
      </c>
      <c r="G944" s="36" t="s">
        <v>990</v>
      </c>
      <c r="H944" s="18" t="s">
        <v>194</v>
      </c>
      <c r="I944" s="18" t="s">
        <v>213</v>
      </c>
      <c r="J944" s="18" t="s">
        <v>247</v>
      </c>
      <c r="K944" s="26" t="s">
        <v>313</v>
      </c>
      <c r="L944" s="26" t="s">
        <v>269</v>
      </c>
      <c r="M944" s="18" t="s">
        <v>575</v>
      </c>
      <c r="N944" s="18" t="s">
        <v>556</v>
      </c>
      <c r="O944" s="18" t="s">
        <v>273</v>
      </c>
      <c r="P944" s="19" t="s">
        <v>339</v>
      </c>
      <c r="Q944" s="19" t="s">
        <v>238</v>
      </c>
      <c r="R944" s="19" t="s">
        <v>556</v>
      </c>
      <c r="S944" s="37" t="str">
        <f>IF(ISERROR(VLOOKUP(TRIM(D944),#REF!,8,FALSE())),"",VLOOKUP(TRIM(D944),#REF!,8,FALSE()))</f>
        <v/>
      </c>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c r="CA944" s="25"/>
    </row>
    <row r="945" spans="1:79" s="25" customFormat="1" x14ac:dyDescent="0.2">
      <c r="A945" s="18" t="s">
        <v>575</v>
      </c>
      <c r="B945" s="18" t="s">
        <v>396</v>
      </c>
      <c r="C945" s="141" t="s">
        <v>247</v>
      </c>
      <c r="D945" s="19" t="s">
        <v>2271</v>
      </c>
      <c r="E945" s="20">
        <v>35194</v>
      </c>
      <c r="F945" s="19" t="s">
        <v>361</v>
      </c>
      <c r="G945" s="19" t="s">
        <v>362</v>
      </c>
      <c r="H945" s="18" t="s">
        <v>238</v>
      </c>
      <c r="I945" s="18" t="s">
        <v>395</v>
      </c>
      <c r="J945" s="18" t="s">
        <v>241</v>
      </c>
      <c r="K945" s="26" t="s">
        <v>575</v>
      </c>
      <c r="L945" s="26" t="s">
        <v>240</v>
      </c>
      <c r="M945" s="18" t="s">
        <v>575</v>
      </c>
      <c r="N945" s="18" t="s">
        <v>396</v>
      </c>
      <c r="O945" s="18" t="s">
        <v>247</v>
      </c>
      <c r="P945" s="19" t="s">
        <v>269</v>
      </c>
      <c r="Q945" s="19" t="s">
        <v>194</v>
      </c>
      <c r="R945" s="19" t="s">
        <v>395</v>
      </c>
      <c r="S945" s="19" t="s">
        <v>2116</v>
      </c>
      <c r="T945" s="19" t="s">
        <v>575</v>
      </c>
      <c r="U945" s="19" t="s">
        <v>396</v>
      </c>
      <c r="V945" s="19" t="s">
        <v>240</v>
      </c>
      <c r="W945" s="19" t="s">
        <v>288</v>
      </c>
      <c r="X945" s="19" t="s">
        <v>396</v>
      </c>
      <c r="Y945" s="19" t="s">
        <v>247</v>
      </c>
      <c r="Z945" s="19">
        <v>0</v>
      </c>
      <c r="AA945" s="19">
        <v>0</v>
      </c>
      <c r="AB945" s="19">
        <v>0</v>
      </c>
      <c r="AC945" s="19"/>
      <c r="AD945" s="19"/>
      <c r="AE945" s="19"/>
      <c r="AF945" s="19">
        <v>0</v>
      </c>
      <c r="AG945" s="19">
        <v>0</v>
      </c>
      <c r="AH945" s="19">
        <v>0</v>
      </c>
      <c r="AI945" s="19">
        <v>0</v>
      </c>
      <c r="AJ945" s="19">
        <v>0</v>
      </c>
      <c r="AK945" s="19">
        <v>0</v>
      </c>
      <c r="AL945" s="19">
        <v>0</v>
      </c>
      <c r="AM945" s="19">
        <v>0</v>
      </c>
      <c r="AN945" s="19">
        <v>0</v>
      </c>
      <c r="AO945" s="19">
        <v>0</v>
      </c>
      <c r="AP945" s="19">
        <v>0</v>
      </c>
      <c r="AQ945" s="19">
        <v>0</v>
      </c>
      <c r="AR945" s="19">
        <v>0</v>
      </c>
      <c r="AS945" s="19">
        <v>0</v>
      </c>
      <c r="AT945" s="19">
        <v>0</v>
      </c>
      <c r="AU945" s="19">
        <v>0</v>
      </c>
      <c r="AV945" s="19">
        <v>0</v>
      </c>
      <c r="AW945" s="19">
        <v>0</v>
      </c>
      <c r="AX945" s="19"/>
      <c r="AY945" s="19"/>
      <c r="AZ945" s="19"/>
      <c r="BA945" s="19"/>
      <c r="BB945" s="19"/>
      <c r="BC945" s="19"/>
      <c r="BD945" s="19"/>
      <c r="BE945" s="19"/>
      <c r="BF945" s="19"/>
      <c r="BG945" s="19"/>
      <c r="BH945" s="19"/>
      <c r="BI945" s="19"/>
    </row>
    <row r="946" spans="1:79" s="25" customFormat="1" x14ac:dyDescent="0.2">
      <c r="A946" s="33" t="s">
        <v>288</v>
      </c>
      <c r="B946" s="33" t="s">
        <v>105</v>
      </c>
      <c r="C946" s="141" t="s">
        <v>224</v>
      </c>
      <c r="D946" t="s">
        <v>2272</v>
      </c>
      <c r="E946" s="40">
        <v>37177</v>
      </c>
      <c r="F946" t="s">
        <v>2273</v>
      </c>
      <c r="G946" s="19" t="s">
        <v>173</v>
      </c>
      <c r="H946" s="33" t="s">
        <v>302</v>
      </c>
      <c r="I946" s="33" t="s">
        <v>109</v>
      </c>
      <c r="J946" s="18" t="s">
        <v>193</v>
      </c>
      <c r="K946" t="str">
        <f>IF(ISBLANK(VLOOKUP(TRIM(D946),ALL_SOMIFA!$A$1:$V$2721,8,FALSE)),"",IF(ISERROR(VLOOKUP(TRIM(D946),ALL_SOMIFA!$A$1:$V$2721,8,FALSE))," ",VLOOKUP(TRIM(D946),ALL_SOMIFA!$A$1:$V$2721,8,FALSE)))</f>
        <v xml:space="preserve"> </v>
      </c>
      <c r="L946" t="str">
        <f>IF(ISBLANK(VLOOKUP(TRIM(D946),ALL_SOMIFA!$A$1:$V$2721,9,FALSE)),"",IF(ISERROR(VLOOKUP(TRIM(D946),ALL_SOMIFA!$A$1:$V$2721,9,FALSE))," ",VLOOKUP(TRIM(D946),ALL_SOMIFA!$A$1:$V$2721,9,FALSE)))</f>
        <v xml:space="preserve"> </v>
      </c>
      <c r="M946" s="33" t="str">
        <f>IF(ISBLANK(VLOOKUP(TRIM(D946),ALL_SOMIFA!$A$1:$V$2721,10,FALSE)),"",IF(ISERROR(VLOOKUP(TRIM(D946),ALL_SOMIFA!$A$1:$V$2721,10,FALSE))," ",VLOOKUP(TRIM(D946),ALL_SOMIFA!$A$1:$V$2721,10,FALSE)))</f>
        <v xml:space="preserve"> </v>
      </c>
      <c r="N946" s="33" t="str">
        <f>IF(ISBLANK(VLOOKUP(TRIM(D946),ALL_SOMIFA!$A$1:$V$2721,11,FALSE)),"",IF(ISERROR(VLOOKUP(TRIM(D946),ALL_SOMIFA!$A$1:$V$2721,11,FALSE))," ",VLOOKUP(TRIM(D946),ALL_SOMIFA!$A$1:$V$2721,11,FALSE)))</f>
        <v xml:space="preserve"> </v>
      </c>
      <c r="O946" s="33" t="str">
        <f>IF(ISBLANK(VLOOKUP(TRIM(D946),ALL_SOMIFA!$A$1:$V$2721,12,FALSE)),"",IF(ISERROR(VLOOKUP(TRIM(D946),ALL_SOMIFA!$A$1:$V$2721,12,FALSE))," ",VLOOKUP(TRIM(D946),ALL_SOMIFA!$A$1:$V$2721,12,FALSE)))</f>
        <v xml:space="preserve"> </v>
      </c>
      <c r="P946" t="str">
        <f>IF(ISBLANK(VLOOKUP(TRIM(D946),ALL_SOMIFA!$A$1:$V$2721,13,FALSE)),"",IF(ISERROR(VLOOKUP(TRIM(D946),ALL_SOMIFA!$A$1:$V$2721,13,FALSE))," ",VLOOKUP(TRIM(D946),ALL_SOMIFA!$A$1:$V$2721,13,FALSE)))</f>
        <v xml:space="preserve"> </v>
      </c>
      <c r="Q946" t="str">
        <f>IF(ISBLANK(VLOOKUP(TRIM(D946),ALL_SOMIFA!$A$1:$V$2721,14,FALSE)),"",IF(ISERROR(VLOOKUP(TRIM(D946),ALL_SOMIFA!$A$1:$V$2721,14,FALSE))," ",VLOOKUP(TRIM(D946),ALL_SOMIFA!$A$1:$V$2721,14,FALSE)))</f>
        <v xml:space="preserve"> </v>
      </c>
      <c r="R946" t="str">
        <f>IF(ISBLANK(VLOOKUP(TRIM(D946),ALL_SOMIFA!$A$1:$V$2721,15,FALSE)),"",IF(ISERROR(VLOOKUP(TRIM(D946),ALL_SOMIFA!$A$1:$V$2721,15,FALSE))," ",VLOOKUP(TRIM(D946),ALL_SOMIFA!$A$1:$V$2721,15,FALSE)))</f>
        <v xml:space="preserve"> </v>
      </c>
      <c r="S946" t="str">
        <f>IF(ISBLANK(VLOOKUP(TRIM(D946),ALL_SOMIFA!$A$1:$V$2721,16,FALSE)),"",IF(ISERROR(VLOOKUP(TRIM(D946),ALL_SOMIFA!$A$1:$V$2721,16,FALSE))," ",VLOOKUP(TRIM(D946),ALL_SOMIFA!$A$1:$V$2721,16,FALSE)))</f>
        <v xml:space="preserve"> </v>
      </c>
      <c r="T946" t="str">
        <f>IF(ISBLANK(VLOOKUP(TRIM(D946),ALL_SOMIFA!$A$1:$V$2721,17,FALSE)),"",IF(ISERROR(VLOOKUP(TRIM(D946),ALL_SOMIFA!$A$1:$V$2721,17,FALSE))," ",VLOOKUP(TRIM(D946),ALL_SOMIFA!$A$1:$V$2721,17,FALSE)))</f>
        <v xml:space="preserve"> </v>
      </c>
      <c r="U946" t="str">
        <f>IF(ISBLANK(VLOOKUP(TRIM(D946),ALL_SOMIFA!$A$1:$V$2721,18,FALSE)),"",IF(ISERROR(VLOOKUP(TRIM(D946),ALL_SOMIFA!$A$1:$V$2721,18,FALSE))," ",VLOOKUP(TRIM(D946),ALL_SOMIFA!$A$1:$V$2721,18,FALSE)))</f>
        <v xml:space="preserve"> </v>
      </c>
      <c r="V946" t="str">
        <f>IF(ISBLANK(VLOOKUP(TRIM(D946),ALL_SOMIFA!$A$1:$V$2721,19,FALSE)),"",IF(ISERROR(VLOOKUP(TRIM(D946),ALL_SOMIFA!$A$1:$V$2721,19,FALSE))," ",VLOOKUP(TRIM(D946),ALL_SOMIFA!$A$1:$V$2721,19,FALSE)))</f>
        <v xml:space="preserve"> </v>
      </c>
      <c r="W946" t="str">
        <f>IF(ISBLANK(VLOOKUP(TRIM(D946),ALL_SOMIFA!$A$1:$V$2721,20,FALSE)),"",IF(ISERROR(VLOOKUP(TRIM(D946),ALL_SOMIFA!$A$1:$V$2721,20,FALSE))," ",VLOOKUP(TRIM(D946),ALL_SOMIFA!$A$1:$V$2721,20,FALSE)))</f>
        <v xml:space="preserve"> </v>
      </c>
      <c r="X946" t="str">
        <f>IF(ISBLANK(VLOOKUP(TRIM(D946),ALL_SOMIFA!$A$1:$V$2721,21,FALSE)),"",IF(ISERROR(VLOOKUP(TRIM(D946),ALL_SOMIFA!$A$1:$V$2721,21,FALSE))," ",VLOOKUP(TRIM(D946),ALL_SOMIFA!$A$1:$V$2721,21,FALSE)))</f>
        <v xml:space="preserve"> </v>
      </c>
      <c r="Y946" t="str">
        <f>IF(ISBLANK(VLOOKUP(TRIM(D946),ALL_SOMIFA!$A$1:$V$2721,22,FALSE)),"",IF(ISERROR(VLOOKUP(TRIM(D946),ALL_SOMIFA!$A$1:$V$2721,22,FALSE))," ",VLOOKUP(TRIM(D946),ALL_SOMIFA!$A$1:$V$2721,22,FALSE)))</f>
        <v xml:space="preserve"> </v>
      </c>
      <c r="Z946"/>
      <c r="AA946"/>
      <c r="AB946"/>
      <c r="AC946"/>
      <c r="AD946"/>
      <c r="AE946"/>
      <c r="AF946"/>
      <c r="AG946"/>
      <c r="AH946"/>
      <c r="AI946"/>
      <c r="AJ946"/>
      <c r="AK946"/>
      <c r="AL946"/>
      <c r="AM946"/>
      <c r="AN946"/>
      <c r="AO946"/>
      <c r="AP946"/>
      <c r="AQ946"/>
      <c r="AR946"/>
      <c r="AS946"/>
      <c r="AT946"/>
      <c r="AU946"/>
      <c r="AV946"/>
      <c r="AW946"/>
      <c r="AX946"/>
      <c r="AY946"/>
      <c r="AZ946"/>
      <c r="BA946"/>
      <c r="BB946"/>
      <c r="BC946"/>
      <c r="BD946"/>
      <c r="BE946"/>
      <c r="BF946"/>
      <c r="BG946"/>
      <c r="BH946"/>
      <c r="BI946"/>
      <c r="BJ946"/>
      <c r="BK946"/>
      <c r="BL946"/>
      <c r="BM946"/>
      <c r="BN946"/>
      <c r="BO946"/>
      <c r="BP946"/>
      <c r="BQ946"/>
      <c r="BR946"/>
      <c r="BS946"/>
      <c r="BT946"/>
      <c r="BU946"/>
      <c r="BV946"/>
      <c r="BW946"/>
      <c r="BX946"/>
      <c r="BY946"/>
      <c r="BZ946"/>
      <c r="CA946"/>
    </row>
    <row r="947" spans="1:79" x14ac:dyDescent="0.2">
      <c r="A947" s="34"/>
      <c r="B947" s="34"/>
      <c r="C947" s="141"/>
      <c r="D947" s="19" t="s">
        <v>2260</v>
      </c>
      <c r="E947" s="20">
        <v>34607</v>
      </c>
      <c r="F947" s="19" t="s">
        <v>301</v>
      </c>
      <c r="G947" s="19" t="s">
        <v>706</v>
      </c>
      <c r="H947" s="34" t="s">
        <v>308</v>
      </c>
      <c r="I947" s="34" t="s">
        <v>327</v>
      </c>
      <c r="J947" s="18" t="s">
        <v>259</v>
      </c>
      <c r="K947" s="26" t="s">
        <v>308</v>
      </c>
      <c r="L947" s="26" t="s">
        <v>248</v>
      </c>
      <c r="M947" s="34" t="s">
        <v>329</v>
      </c>
      <c r="N947" s="34" t="s">
        <v>324</v>
      </c>
      <c r="O947" s="34" t="s">
        <v>216</v>
      </c>
      <c r="P947" s="19" t="s">
        <v>269</v>
      </c>
      <c r="Q947" s="19" t="s">
        <v>326</v>
      </c>
      <c r="R947" s="19" t="s">
        <v>123</v>
      </c>
      <c r="S947" s="19" t="s">
        <v>1493</v>
      </c>
      <c r="T947" s="19" t="s">
        <v>329</v>
      </c>
      <c r="U947" s="19" t="s">
        <v>123</v>
      </c>
      <c r="V947" s="19" t="s">
        <v>269</v>
      </c>
      <c r="W947" s="19" t="s">
        <v>329</v>
      </c>
      <c r="X947" s="19" t="s">
        <v>123</v>
      </c>
      <c r="Y947" s="19" t="s">
        <v>339</v>
      </c>
      <c r="Z947" s="19" t="s">
        <v>376</v>
      </c>
      <c r="AA947" s="19" t="s">
        <v>123</v>
      </c>
      <c r="AB947" s="19" t="s">
        <v>2261</v>
      </c>
      <c r="AC947" s="19"/>
      <c r="AD947" s="19"/>
      <c r="AE947" s="19"/>
      <c r="AF947" s="19">
        <v>0</v>
      </c>
      <c r="AG947" s="19">
        <v>0</v>
      </c>
      <c r="AH947" s="19">
        <v>0</v>
      </c>
      <c r="AI947" s="19"/>
      <c r="AJ947" s="19"/>
      <c r="AK947" s="19"/>
      <c r="AL947" s="19"/>
      <c r="AM947" s="19"/>
      <c r="AN947" s="19"/>
      <c r="AO947" s="19">
        <v>0</v>
      </c>
      <c r="AP947" s="19">
        <v>0</v>
      </c>
      <c r="AQ947" s="19">
        <v>0</v>
      </c>
      <c r="AR947" s="19">
        <v>0</v>
      </c>
      <c r="AS947" s="19">
        <v>0</v>
      </c>
      <c r="AT947" s="19">
        <v>0</v>
      </c>
      <c r="AU947" s="19">
        <v>0</v>
      </c>
      <c r="AV947" s="19">
        <v>0</v>
      </c>
      <c r="AW947" s="19">
        <v>0</v>
      </c>
      <c r="AX947" s="19"/>
      <c r="AY947" s="19"/>
      <c r="AZ947" s="19"/>
      <c r="BA947" s="19"/>
      <c r="BB947" s="19"/>
      <c r="BC947" s="19"/>
      <c r="BD947" s="19"/>
      <c r="BE947" s="19"/>
      <c r="BF947" s="19"/>
      <c r="BG947" s="19"/>
      <c r="BH947" s="19"/>
      <c r="BI947" s="19"/>
    </row>
    <row r="948" spans="1:79" x14ac:dyDescent="0.2">
      <c r="A948" s="18"/>
      <c r="B948" s="18"/>
      <c r="C948" s="141"/>
      <c r="D948" s="19" t="s">
        <v>2274</v>
      </c>
      <c r="E948" s="20">
        <v>35305</v>
      </c>
      <c r="F948" s="19" t="s">
        <v>361</v>
      </c>
      <c r="G948" s="19" t="s">
        <v>244</v>
      </c>
      <c r="H948" s="18" t="s">
        <v>189</v>
      </c>
      <c r="I948" s="18"/>
      <c r="J948" s="18"/>
      <c r="K948"/>
      <c r="L948" t="s">
        <v>224</v>
      </c>
      <c r="M948" s="18" t="s">
        <v>313</v>
      </c>
      <c r="N948" s="18" t="s">
        <v>454</v>
      </c>
      <c r="O948" s="18" t="s">
        <v>269</v>
      </c>
      <c r="P948" s="19" t="s">
        <v>273</v>
      </c>
      <c r="Q948" s="19" t="s">
        <v>274</v>
      </c>
      <c r="R948" s="19" t="s">
        <v>242</v>
      </c>
      <c r="S948" s="19" t="s">
        <v>2029</v>
      </c>
      <c r="T948" s="19" t="s">
        <v>313</v>
      </c>
      <c r="U948" s="19" t="s">
        <v>242</v>
      </c>
      <c r="V948" s="19" t="s">
        <v>247</v>
      </c>
      <c r="W948" s="19" t="s">
        <v>315</v>
      </c>
      <c r="X948" s="19" t="s">
        <v>242</v>
      </c>
      <c r="Y948" s="19" t="s">
        <v>266</v>
      </c>
      <c r="Z948" s="19">
        <v>0</v>
      </c>
      <c r="AA948" s="19">
        <v>0</v>
      </c>
      <c r="AB948" s="19">
        <v>0</v>
      </c>
      <c r="AC948" s="19"/>
      <c r="AD948" s="19"/>
      <c r="AE948" s="19"/>
      <c r="AF948" s="19">
        <v>0</v>
      </c>
      <c r="AG948" s="19">
        <v>0</v>
      </c>
      <c r="AH948" s="19">
        <v>0</v>
      </c>
      <c r="AI948" s="19">
        <v>0</v>
      </c>
      <c r="AJ948" s="19">
        <v>0</v>
      </c>
      <c r="AK948" s="19">
        <v>0</v>
      </c>
      <c r="AL948" s="19">
        <v>0</v>
      </c>
      <c r="AM948" s="19">
        <v>0</v>
      </c>
      <c r="AN948" s="19">
        <v>0</v>
      </c>
      <c r="AO948" s="19">
        <v>0</v>
      </c>
      <c r="AP948" s="19">
        <v>0</v>
      </c>
      <c r="AQ948" s="19">
        <v>0</v>
      </c>
      <c r="AR948" s="19">
        <v>0</v>
      </c>
      <c r="AS948" s="19">
        <v>0</v>
      </c>
      <c r="AT948" s="19">
        <v>0</v>
      </c>
      <c r="AU948" s="19">
        <v>0</v>
      </c>
      <c r="AV948" s="19">
        <v>0</v>
      </c>
      <c r="AW948" s="19">
        <v>0</v>
      </c>
      <c r="AX948" s="19"/>
      <c r="AY948" s="19"/>
      <c r="AZ948" s="19"/>
      <c r="BA948" s="19"/>
      <c r="BB948" s="19"/>
      <c r="BC948" s="19"/>
      <c r="BD948" s="19"/>
      <c r="BE948" s="19"/>
      <c r="BF948" s="19"/>
      <c r="BG948" s="19"/>
      <c r="BH948" s="19"/>
      <c r="BI948" s="19"/>
      <c r="BJ948" s="25"/>
      <c r="BK948" s="25"/>
      <c r="BL948" s="25"/>
      <c r="BM948" s="25"/>
      <c r="BN948" s="25"/>
      <c r="BO948" s="25"/>
      <c r="BP948" s="25"/>
      <c r="BQ948" s="25"/>
      <c r="BR948" s="25"/>
      <c r="BS948" s="25"/>
      <c r="BT948" s="25"/>
      <c r="BU948" s="25"/>
      <c r="BV948" s="25"/>
      <c r="BW948" s="25"/>
      <c r="BX948" s="25"/>
    </row>
    <row r="949" spans="1:79" x14ac:dyDescent="0.2">
      <c r="A949" s="18"/>
      <c r="B949" s="18"/>
      <c r="C949" s="141"/>
      <c r="D949" s="19"/>
      <c r="E949" s="20"/>
      <c r="F949" s="19"/>
      <c r="G949" s="19"/>
      <c r="H949" s="18"/>
      <c r="I949" s="18"/>
      <c r="J949" s="18"/>
      <c r="K949" t="s">
        <v>345</v>
      </c>
      <c r="L949"/>
      <c r="M949" s="18"/>
      <c r="N949" s="18"/>
      <c r="O949" s="18"/>
      <c r="P949" s="19"/>
      <c r="Q949" s="19"/>
      <c r="R949" s="19"/>
      <c r="S949" s="19"/>
      <c r="T949" s="19"/>
      <c r="U949" s="19"/>
      <c r="V949" s="19"/>
      <c r="W949" s="19"/>
      <c r="X949" s="19"/>
      <c r="Y949" s="19"/>
      <c r="Z949" s="19"/>
      <c r="AA949" s="19"/>
      <c r="AB949" s="19"/>
      <c r="AC949" s="19"/>
      <c r="AD949" s="19"/>
      <c r="AE949" s="19"/>
      <c r="AF949" s="19"/>
      <c r="AG949" s="19"/>
      <c r="AH949" s="19"/>
      <c r="AI949" s="19"/>
      <c r="AJ949" s="19"/>
      <c r="AK949" s="19"/>
      <c r="AL949" s="19"/>
      <c r="AM949" s="19"/>
      <c r="AN949" s="19"/>
      <c r="AO949" s="19"/>
      <c r="AP949" s="19"/>
      <c r="AQ949" s="19"/>
      <c r="AR949" s="19"/>
      <c r="AS949" s="19"/>
      <c r="AT949" s="19"/>
      <c r="AU949" s="19"/>
      <c r="AV949" s="19"/>
      <c r="AW949" s="19"/>
      <c r="AX949" s="19"/>
      <c r="AY949" s="19"/>
      <c r="AZ949" s="19"/>
      <c r="BA949" s="19"/>
      <c r="BB949" s="19"/>
      <c r="BC949" s="19"/>
      <c r="BD949" s="19"/>
      <c r="BE949" s="19"/>
      <c r="BF949" s="19"/>
      <c r="BG949" s="19"/>
      <c r="BH949" s="19"/>
      <c r="BI949" s="19"/>
    </row>
    <row r="950" spans="1:79" s="25" customFormat="1" x14ac:dyDescent="0.2">
      <c r="A950" s="18" t="s">
        <v>332</v>
      </c>
      <c r="B950" s="18" t="s">
        <v>396</v>
      </c>
      <c r="C950" s="141" t="s">
        <v>1942</v>
      </c>
      <c r="D950" s="22" t="s">
        <v>2275</v>
      </c>
      <c r="E950" s="23">
        <v>36825</v>
      </c>
      <c r="F950" s="24" t="s">
        <v>191</v>
      </c>
      <c r="G950" s="22" t="s">
        <v>191</v>
      </c>
      <c r="H950" s="18" t="s">
        <v>332</v>
      </c>
      <c r="I950" s="18" t="s">
        <v>395</v>
      </c>
      <c r="J950" s="18" t="s">
        <v>1400</v>
      </c>
      <c r="K950" s="26" t="s">
        <v>345</v>
      </c>
      <c r="L950" s="26" t="s">
        <v>2276</v>
      </c>
      <c r="M950" s="18" t="s">
        <v>332</v>
      </c>
      <c r="N950" s="18" t="s">
        <v>396</v>
      </c>
      <c r="O950" s="18" t="s">
        <v>358</v>
      </c>
    </row>
    <row r="951" spans="1:79" x14ac:dyDescent="0.2">
      <c r="A951" s="18" t="s">
        <v>419</v>
      </c>
      <c r="B951" s="18" t="s">
        <v>261</v>
      </c>
      <c r="C951" s="141" t="s">
        <v>1541</v>
      </c>
      <c r="D951" s="19" t="s">
        <v>2293</v>
      </c>
      <c r="E951" s="20">
        <v>35724</v>
      </c>
      <c r="F951" s="26" t="s">
        <v>466</v>
      </c>
      <c r="G951" s="30"/>
      <c r="H951" s="18" t="s">
        <v>370</v>
      </c>
      <c r="I951" s="18" t="s">
        <v>261</v>
      </c>
      <c r="J951" s="18" t="s">
        <v>2294</v>
      </c>
      <c r="K951" s="26" t="s">
        <v>808</v>
      </c>
      <c r="L951" s="26" t="s">
        <v>2295</v>
      </c>
      <c r="M951" s="18" t="s">
        <v>345</v>
      </c>
      <c r="N951" s="18" t="s">
        <v>316</v>
      </c>
      <c r="O951" s="18" t="s">
        <v>333</v>
      </c>
      <c r="P951" s="19" t="s">
        <v>957</v>
      </c>
      <c r="Q951" s="19" t="s">
        <v>370</v>
      </c>
      <c r="R951" s="19" t="s">
        <v>316</v>
      </c>
      <c r="S951" s="30" t="s">
        <v>608</v>
      </c>
      <c r="T951" s="19" t="s">
        <v>230</v>
      </c>
      <c r="U951" s="19"/>
      <c r="V951" s="30"/>
      <c r="W951" s="19"/>
      <c r="X951" s="19"/>
      <c r="Y951" s="30"/>
      <c r="Z951" s="19"/>
      <c r="AA951" s="19"/>
      <c r="AB951" s="30"/>
      <c r="AC951" s="19"/>
      <c r="AD951" s="19"/>
      <c r="AE951" s="19"/>
      <c r="AF951" s="19"/>
      <c r="AG951" s="19"/>
      <c r="AH951" s="19"/>
      <c r="AI951" s="19"/>
      <c r="AJ951" s="19"/>
      <c r="AK951" s="19"/>
      <c r="AL951" s="19"/>
      <c r="AM951" s="19"/>
      <c r="AN951" s="19"/>
      <c r="AO951" s="19"/>
      <c r="AP951" s="19"/>
      <c r="AQ951" s="19"/>
      <c r="AR951" s="19"/>
      <c r="AS951" s="19"/>
      <c r="AT951" s="19"/>
      <c r="AU951" s="19"/>
      <c r="AV951" s="19"/>
      <c r="AW951" s="19"/>
      <c r="AX951" s="19"/>
      <c r="AY951" s="19"/>
      <c r="AZ951" s="19"/>
      <c r="BA951" s="19"/>
      <c r="BB951" s="19"/>
      <c r="BC951" s="19"/>
      <c r="BD951" s="19"/>
      <c r="BE951" s="19"/>
      <c r="BF951" s="19"/>
      <c r="BG951" s="19"/>
      <c r="BH951" s="19"/>
      <c r="BI951" s="19"/>
      <c r="BJ951" s="25"/>
      <c r="BK951" s="25"/>
      <c r="BL951" s="25"/>
      <c r="BM951" s="25"/>
      <c r="BN951" s="25"/>
      <c r="BO951" s="25"/>
      <c r="BP951" s="25"/>
      <c r="BQ951" s="25"/>
      <c r="BR951" s="25"/>
      <c r="BS951" s="25"/>
      <c r="BT951" s="25"/>
      <c r="BU951" s="25"/>
      <c r="BV951" s="25"/>
      <c r="BW951" s="25"/>
      <c r="BX951" s="25"/>
    </row>
    <row r="952" spans="1:79" ht="12.75" customHeight="1" x14ac:dyDescent="0.2">
      <c r="A952" s="18" t="s">
        <v>351</v>
      </c>
      <c r="B952" s="18" t="s">
        <v>316</v>
      </c>
      <c r="C952" s="141" t="s">
        <v>2296</v>
      </c>
      <c r="D952" s="26" t="s">
        <v>2297</v>
      </c>
      <c r="E952" s="27">
        <v>36486</v>
      </c>
      <c r="F952" s="26" t="s">
        <v>473</v>
      </c>
      <c r="G952" s="26" t="s">
        <v>283</v>
      </c>
      <c r="H952" s="18" t="s">
        <v>419</v>
      </c>
      <c r="I952" s="18" t="s">
        <v>116</v>
      </c>
      <c r="J952" s="18" t="s">
        <v>1403</v>
      </c>
      <c r="K952" s="26" t="s">
        <v>379</v>
      </c>
      <c r="L952" s="26" t="s">
        <v>2298</v>
      </c>
      <c r="M952" s="18" t="s">
        <v>419</v>
      </c>
      <c r="N952" s="18" t="s">
        <v>434</v>
      </c>
      <c r="O952" s="18" t="s">
        <v>608</v>
      </c>
      <c r="P952" s="26" t="s">
        <v>941</v>
      </c>
      <c r="Q952" s="27"/>
      <c r="R952" s="27"/>
      <c r="S952" s="27"/>
      <c r="T952" s="27"/>
      <c r="U952" s="29"/>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row>
    <row r="953" spans="1:79" ht="12.75" customHeight="1" x14ac:dyDescent="0.2">
      <c r="A953" s="31" t="s">
        <v>808</v>
      </c>
      <c r="B953" s="32" t="s">
        <v>95</v>
      </c>
      <c r="C953" s="142" t="s">
        <v>1560</v>
      </c>
      <c r="D953" s="19" t="s">
        <v>2278</v>
      </c>
      <c r="E953" s="27">
        <v>36909</v>
      </c>
      <c r="F953" s="28" t="s">
        <v>2279</v>
      </c>
      <c r="G953" s="28" t="s">
        <v>98</v>
      </c>
      <c r="H953" s="31" t="s">
        <v>808</v>
      </c>
      <c r="I953" s="32" t="s">
        <v>363</v>
      </c>
      <c r="J953" s="18" t="s">
        <v>2280</v>
      </c>
      <c r="K953" s="26" t="s">
        <v>345</v>
      </c>
      <c r="L953" s="26" t="s">
        <v>823</v>
      </c>
      <c r="M953" s="33"/>
      <c r="N953" s="33"/>
      <c r="O953" s="33"/>
    </row>
    <row r="954" spans="1:79" ht="12.75" customHeight="1" x14ac:dyDescent="0.2">
      <c r="A954" s="33" t="s">
        <v>351</v>
      </c>
      <c r="B954" s="33" t="s">
        <v>207</v>
      </c>
      <c r="C954" s="142" t="s">
        <v>1403</v>
      </c>
      <c r="D954" t="s">
        <v>2300</v>
      </c>
      <c r="E954" s="40">
        <v>36941</v>
      </c>
      <c r="F954" t="s">
        <v>172</v>
      </c>
      <c r="G954" t="s">
        <v>441</v>
      </c>
      <c r="H954" s="33" t="s">
        <v>340</v>
      </c>
      <c r="I954" s="33" t="s">
        <v>213</v>
      </c>
      <c r="J954" s="18" t="s">
        <v>341</v>
      </c>
      <c r="K954" t="str">
        <f>IF(ISBLANK(VLOOKUP(TRIM(D954),ALL_SOMIFA!$A$1:$V$2721,8,FALSE)),"",IF(ISERROR(VLOOKUP(TRIM(D954),ALL_SOMIFA!$A$1:$V$2721,8,FALSE))," ",VLOOKUP(TRIM(D954),ALL_SOMIFA!$A$1:$V$2721,8,FALSE)))</f>
        <v xml:space="preserve"> </v>
      </c>
      <c r="L954" t="str">
        <f>IF(ISBLANK(VLOOKUP(TRIM(D954),ALL_SOMIFA!$A$1:$V$2721,9,FALSE)),"",IF(ISERROR(VLOOKUP(TRIM(D954),ALL_SOMIFA!$A$1:$V$2721,9,FALSE))," ",VLOOKUP(TRIM(D954),ALL_SOMIFA!$A$1:$V$2721,9,FALSE)))</f>
        <v xml:space="preserve"> </v>
      </c>
      <c r="M954" s="33" t="str">
        <f>IF(ISBLANK(VLOOKUP(TRIM(D954),ALL_SOMIFA!$A$1:$V$2721,10,FALSE)),"",IF(ISERROR(VLOOKUP(TRIM(D954),ALL_SOMIFA!$A$1:$V$2721,10,FALSE))," ",VLOOKUP(TRIM(D954),ALL_SOMIFA!$A$1:$V$2721,10,FALSE)))</f>
        <v xml:space="preserve"> </v>
      </c>
      <c r="N954" s="33" t="str">
        <f>IF(ISBLANK(VLOOKUP(TRIM(D954),ALL_SOMIFA!$A$1:$V$2721,11,FALSE)),"",IF(ISERROR(VLOOKUP(TRIM(D954),ALL_SOMIFA!$A$1:$V$2721,11,FALSE))," ",VLOOKUP(TRIM(D954),ALL_SOMIFA!$A$1:$V$2721,11,FALSE)))</f>
        <v xml:space="preserve"> </v>
      </c>
      <c r="O954" s="33" t="str">
        <f>IF(ISBLANK(VLOOKUP(TRIM(D954),ALL_SOMIFA!$A$1:$V$2721,12,FALSE)),"",IF(ISERROR(VLOOKUP(TRIM(D954),ALL_SOMIFA!$A$1:$V$2721,12,FALSE))," ",VLOOKUP(TRIM(D954),ALL_SOMIFA!$A$1:$V$2721,12,FALSE)))</f>
        <v xml:space="preserve"> </v>
      </c>
      <c r="P954" t="str">
        <f>IF(ISBLANK(VLOOKUP(TRIM(D954),ALL_SOMIFA!$A$1:$V$2721,13,FALSE)),"",IF(ISERROR(VLOOKUP(TRIM(D954),ALL_SOMIFA!$A$1:$V$2721,13,FALSE))," ",VLOOKUP(TRIM(D954),ALL_SOMIFA!$A$1:$V$2721,13,FALSE)))</f>
        <v xml:space="preserve"> </v>
      </c>
      <c r="Q954" t="str">
        <f>IF(ISBLANK(VLOOKUP(TRIM(D954),ALL_SOMIFA!$A$1:$V$2721,14,FALSE)),"",IF(ISERROR(VLOOKUP(TRIM(D954),ALL_SOMIFA!$A$1:$V$2721,14,FALSE))," ",VLOOKUP(TRIM(D954),ALL_SOMIFA!$A$1:$V$2721,14,FALSE)))</f>
        <v xml:space="preserve"> </v>
      </c>
      <c r="R954" t="str">
        <f>IF(ISBLANK(VLOOKUP(TRIM(D954),ALL_SOMIFA!$A$1:$V$2721,15,FALSE)),"",IF(ISERROR(VLOOKUP(TRIM(D954),ALL_SOMIFA!$A$1:$V$2721,15,FALSE))," ",VLOOKUP(TRIM(D954),ALL_SOMIFA!$A$1:$V$2721,15,FALSE)))</f>
        <v xml:space="preserve"> </v>
      </c>
      <c r="S954" t="str">
        <f>IF(ISBLANK(VLOOKUP(TRIM(D954),ALL_SOMIFA!$A$1:$V$2721,16,FALSE)),"",IF(ISERROR(VLOOKUP(TRIM(D954),ALL_SOMIFA!$A$1:$V$2721,16,FALSE))," ",VLOOKUP(TRIM(D954),ALL_SOMIFA!$A$1:$V$2721,16,FALSE)))</f>
        <v xml:space="preserve"> </v>
      </c>
      <c r="T954" t="str">
        <f>IF(ISBLANK(VLOOKUP(TRIM(D954),ALL_SOMIFA!$A$1:$V$2721,17,FALSE)),"",IF(ISERROR(VLOOKUP(TRIM(D954),ALL_SOMIFA!$A$1:$V$2721,17,FALSE))," ",VLOOKUP(TRIM(D954),ALL_SOMIFA!$A$1:$V$2721,17,FALSE)))</f>
        <v xml:space="preserve"> </v>
      </c>
      <c r="U954" t="str">
        <f>IF(ISBLANK(VLOOKUP(TRIM(D954),ALL_SOMIFA!$A$1:$V$2721,18,FALSE)),"",IF(ISERROR(VLOOKUP(TRIM(D954),ALL_SOMIFA!$A$1:$V$2721,18,FALSE))," ",VLOOKUP(TRIM(D954),ALL_SOMIFA!$A$1:$V$2721,18,FALSE)))</f>
        <v xml:space="preserve"> </v>
      </c>
      <c r="V954" t="str">
        <f>IF(ISBLANK(VLOOKUP(TRIM(D954),ALL_SOMIFA!$A$1:$V$2721,19,FALSE)),"",IF(ISERROR(VLOOKUP(TRIM(D954),ALL_SOMIFA!$A$1:$V$2721,19,FALSE))," ",VLOOKUP(TRIM(D954),ALL_SOMIFA!$A$1:$V$2721,19,FALSE)))</f>
        <v xml:space="preserve"> </v>
      </c>
      <c r="W954" t="str">
        <f>IF(ISBLANK(VLOOKUP(TRIM(D954),ALL_SOMIFA!$A$1:$V$2721,20,FALSE)),"",IF(ISERROR(VLOOKUP(TRIM(D954),ALL_SOMIFA!$A$1:$V$2721,20,FALSE))," ",VLOOKUP(TRIM(D954),ALL_SOMIFA!$A$1:$V$2721,20,FALSE)))</f>
        <v xml:space="preserve"> </v>
      </c>
      <c r="X954" t="str">
        <f>IF(ISBLANK(VLOOKUP(TRIM(D954),ALL_SOMIFA!$A$1:$V$2721,21,FALSE)),"",IF(ISERROR(VLOOKUP(TRIM(D954),ALL_SOMIFA!$A$1:$V$2721,21,FALSE))," ",VLOOKUP(TRIM(D954),ALL_SOMIFA!$A$1:$V$2721,21,FALSE)))</f>
        <v xml:space="preserve"> </v>
      </c>
      <c r="Y954" t="str">
        <f>IF(ISBLANK(VLOOKUP(TRIM(D954),ALL_SOMIFA!$A$1:$V$2721,22,FALSE)),"",IF(ISERROR(VLOOKUP(TRIM(D954),ALL_SOMIFA!$A$1:$V$2721,22,FALSE))," ",VLOOKUP(TRIM(D954),ALL_SOMIFA!$A$1:$V$2721,22,FALSE)))</f>
        <v xml:space="preserve"> </v>
      </c>
    </row>
    <row r="955" spans="1:79" ht="12.75" customHeight="1" x14ac:dyDescent="0.2">
      <c r="A955" s="18" t="s">
        <v>340</v>
      </c>
      <c r="B955" s="18" t="s">
        <v>118</v>
      </c>
      <c r="C955" s="141" t="s">
        <v>341</v>
      </c>
      <c r="D955" s="22" t="s">
        <v>2277</v>
      </c>
      <c r="E955" s="23">
        <v>36248</v>
      </c>
      <c r="F955" s="24" t="s">
        <v>416</v>
      </c>
      <c r="G955" s="22" t="s">
        <v>99</v>
      </c>
      <c r="H955" s="18" t="s">
        <v>370</v>
      </c>
      <c r="I955" s="18" t="s">
        <v>123</v>
      </c>
      <c r="J955" s="18" t="s">
        <v>355</v>
      </c>
      <c r="K955" s="26" t="s">
        <v>332</v>
      </c>
      <c r="L955" s="26" t="s">
        <v>341</v>
      </c>
      <c r="M955" s="18" t="s">
        <v>370</v>
      </c>
      <c r="N955" s="18" t="s">
        <v>118</v>
      </c>
      <c r="O955" s="18" t="s">
        <v>382</v>
      </c>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row>
    <row r="956" spans="1:79" x14ac:dyDescent="0.2">
      <c r="A956" s="18" t="s">
        <v>340</v>
      </c>
      <c r="B956" s="18" t="s">
        <v>434</v>
      </c>
      <c r="C956" s="141" t="s">
        <v>341</v>
      </c>
      <c r="D956" s="19" t="s">
        <v>2301</v>
      </c>
      <c r="E956" s="20">
        <v>34590</v>
      </c>
      <c r="F956" s="19" t="s">
        <v>121</v>
      </c>
      <c r="G956" s="19" t="s">
        <v>498</v>
      </c>
      <c r="H956" s="18" t="s">
        <v>189</v>
      </c>
      <c r="I956" s="18"/>
      <c r="J956" s="18"/>
      <c r="K956"/>
      <c r="L956" t="s">
        <v>341</v>
      </c>
      <c r="M956" s="18" t="s">
        <v>367</v>
      </c>
      <c r="N956" s="18" t="s">
        <v>242</v>
      </c>
      <c r="O956" s="18" t="s">
        <v>341</v>
      </c>
      <c r="P956" s="19" t="s">
        <v>945</v>
      </c>
      <c r="Q956" s="19" t="s">
        <v>345</v>
      </c>
      <c r="R956" s="19" t="s">
        <v>434</v>
      </c>
      <c r="S956" s="19" t="s">
        <v>2302</v>
      </c>
      <c r="T956" s="19" t="s">
        <v>345</v>
      </c>
      <c r="U956" s="19" t="s">
        <v>434</v>
      </c>
      <c r="V956" s="19" t="s">
        <v>341</v>
      </c>
      <c r="W956" s="19"/>
      <c r="X956" s="19"/>
      <c r="Y956" s="19"/>
      <c r="Z956" s="19"/>
      <c r="AA956" s="19"/>
      <c r="AB956" s="19"/>
      <c r="AC956" s="19"/>
      <c r="AD956" s="19"/>
      <c r="AE956" s="19"/>
      <c r="AF956" s="19"/>
      <c r="AG956" s="19"/>
      <c r="AH956" s="19"/>
      <c r="AI956" s="19"/>
      <c r="AJ956" s="19"/>
      <c r="AK956" s="19"/>
      <c r="AL956" s="19"/>
      <c r="AM956" s="19"/>
      <c r="AN956" s="19"/>
      <c r="AO956" s="19"/>
      <c r="AP956" s="19"/>
      <c r="AQ956" s="19"/>
      <c r="AR956" s="19"/>
      <c r="AS956" s="19"/>
      <c r="AT956" s="19"/>
      <c r="AU956" s="19"/>
      <c r="AV956" s="19"/>
      <c r="AW956" s="19"/>
      <c r="AX956" s="19"/>
      <c r="AY956" s="19"/>
      <c r="AZ956" s="19"/>
      <c r="BA956" s="19"/>
      <c r="BB956" s="19"/>
      <c r="BC956" s="19"/>
      <c r="BD956" s="19"/>
      <c r="BE956" s="19"/>
      <c r="BF956" s="19"/>
      <c r="BG956" s="19"/>
      <c r="BH956" s="19"/>
      <c r="BI956" s="19"/>
    </row>
    <row r="957" spans="1:79" x14ac:dyDescent="0.2">
      <c r="A957" s="34"/>
      <c r="B957" s="34"/>
      <c r="C957" s="141"/>
      <c r="D957" s="19" t="s">
        <v>2287</v>
      </c>
      <c r="E957" s="20">
        <v>34693</v>
      </c>
      <c r="F957" s="19" t="s">
        <v>362</v>
      </c>
      <c r="G957" s="19" t="s">
        <v>362</v>
      </c>
      <c r="H957" s="34" t="s">
        <v>419</v>
      </c>
      <c r="I957" s="34" t="s">
        <v>175</v>
      </c>
      <c r="J957" s="18" t="s">
        <v>2058</v>
      </c>
      <c r="K957" s="26" t="s">
        <v>370</v>
      </c>
      <c r="L957" s="26" t="s">
        <v>1407</v>
      </c>
      <c r="M957" s="34" t="s">
        <v>345</v>
      </c>
      <c r="N957" s="34" t="s">
        <v>123</v>
      </c>
      <c r="O957" s="34" t="s">
        <v>333</v>
      </c>
      <c r="P957" s="19"/>
      <c r="Q957" s="19" t="s">
        <v>345</v>
      </c>
      <c r="R957" s="19" t="s">
        <v>123</v>
      </c>
      <c r="S957" s="19" t="s">
        <v>2288</v>
      </c>
      <c r="T957" s="19" t="s">
        <v>367</v>
      </c>
      <c r="U957" s="19" t="s">
        <v>123</v>
      </c>
      <c r="V957" s="19" t="s">
        <v>610</v>
      </c>
      <c r="W957" s="19" t="s">
        <v>345</v>
      </c>
      <c r="X957" s="19" t="s">
        <v>123</v>
      </c>
      <c r="Y957" s="19" t="s">
        <v>364</v>
      </c>
      <c r="Z957" s="19">
        <v>0</v>
      </c>
      <c r="AA957" s="19">
        <v>0</v>
      </c>
      <c r="AB957" s="19">
        <v>0</v>
      </c>
      <c r="AC957" s="19"/>
      <c r="AD957" s="19"/>
      <c r="AE957" s="19"/>
      <c r="AF957" s="19">
        <v>0</v>
      </c>
      <c r="AG957" s="19">
        <v>0</v>
      </c>
      <c r="AH957" s="19">
        <v>0</v>
      </c>
      <c r="AI957" s="19">
        <v>0</v>
      </c>
      <c r="AJ957" s="19">
        <v>0</v>
      </c>
      <c r="AK957" s="19">
        <v>0</v>
      </c>
      <c r="AL957" s="19">
        <v>0</v>
      </c>
      <c r="AM957" s="19">
        <v>0</v>
      </c>
      <c r="AN957" s="19">
        <v>0</v>
      </c>
      <c r="AO957" s="19">
        <v>0</v>
      </c>
      <c r="AP957" s="19">
        <v>0</v>
      </c>
      <c r="AQ957" s="19">
        <v>0</v>
      </c>
      <c r="AR957" s="19">
        <v>0</v>
      </c>
      <c r="AS957" s="19">
        <v>0</v>
      </c>
      <c r="AT957" s="19">
        <v>0</v>
      </c>
      <c r="AU957" s="19">
        <v>0</v>
      </c>
      <c r="AV957" s="19">
        <v>0</v>
      </c>
      <c r="AW957" s="19">
        <v>0</v>
      </c>
      <c r="AX957" s="19"/>
      <c r="AY957" s="19"/>
      <c r="AZ957" s="19"/>
      <c r="BA957" s="19"/>
      <c r="BB957" s="19"/>
      <c r="BC957" s="19"/>
      <c r="BD957" s="19"/>
      <c r="BE957" s="19"/>
      <c r="BF957" s="19"/>
      <c r="BG957" s="19"/>
      <c r="BH957" s="19"/>
      <c r="BI957" s="19"/>
    </row>
    <row r="958" spans="1:79" x14ac:dyDescent="0.2">
      <c r="A958" s="31"/>
      <c r="B958" s="32"/>
      <c r="C958" s="142"/>
      <c r="D958" s="19" t="s">
        <v>2299</v>
      </c>
      <c r="E958" s="27">
        <v>36628</v>
      </c>
      <c r="F958" s="28" t="s">
        <v>236</v>
      </c>
      <c r="G958" s="28" t="s">
        <v>348</v>
      </c>
      <c r="H958" s="31" t="s">
        <v>340</v>
      </c>
      <c r="I958" s="32" t="s">
        <v>101</v>
      </c>
      <c r="J958" s="18" t="s">
        <v>341</v>
      </c>
      <c r="K958" s="26" t="s">
        <v>379</v>
      </c>
      <c r="L958" s="26" t="s">
        <v>341</v>
      </c>
      <c r="M958" s="33"/>
      <c r="N958" s="33"/>
      <c r="O958" s="33"/>
    </row>
    <row r="959" spans="1:79" x14ac:dyDescent="0.2">
      <c r="A959" s="18"/>
      <c r="B959" s="18"/>
      <c r="C959" s="141"/>
      <c r="D959" s="19"/>
      <c r="E959" s="20"/>
      <c r="F959" s="19"/>
      <c r="G959" s="19"/>
      <c r="H959" s="18"/>
      <c r="I959" s="18"/>
      <c r="J959" s="18"/>
      <c r="K959" t="s">
        <v>384</v>
      </c>
      <c r="L959"/>
      <c r="M959" s="18"/>
      <c r="N959" s="18"/>
      <c r="O959" s="18"/>
      <c r="P959" s="19"/>
      <c r="Q959" s="19"/>
      <c r="R959" s="19"/>
      <c r="S959" s="19"/>
      <c r="T959" s="19"/>
      <c r="U959" s="19"/>
      <c r="V959" s="19"/>
      <c r="W959" s="19"/>
      <c r="X959" s="19"/>
      <c r="Y959" s="19"/>
      <c r="Z959" s="19"/>
      <c r="AA959" s="19"/>
      <c r="AB959" s="19"/>
      <c r="AC959" s="19"/>
      <c r="AD959" s="19"/>
      <c r="AE959" s="19"/>
      <c r="AF959" s="19"/>
      <c r="AG959" s="19"/>
      <c r="AH959" s="19"/>
      <c r="AI959" s="19"/>
      <c r="AJ959" s="19"/>
      <c r="AK959" s="19"/>
      <c r="AL959" s="19"/>
      <c r="AM959" s="19"/>
      <c r="AN959" s="19"/>
      <c r="AO959" s="19"/>
      <c r="AP959" s="19"/>
      <c r="AQ959" s="19"/>
      <c r="AR959" s="19"/>
      <c r="AS959" s="19"/>
      <c r="AT959" s="19"/>
      <c r="AU959" s="19"/>
      <c r="AV959" s="19"/>
      <c r="AW959" s="19"/>
      <c r="AX959" s="19"/>
      <c r="AY959" s="19"/>
      <c r="AZ959" s="19"/>
      <c r="BA959" s="19"/>
      <c r="BB959" s="19"/>
      <c r="BC959" s="19"/>
      <c r="BD959" s="19"/>
      <c r="BE959" s="19"/>
      <c r="BF959" s="19"/>
      <c r="BG959" s="19"/>
      <c r="BH959" s="19"/>
      <c r="BI959" s="19"/>
    </row>
    <row r="960" spans="1:79" s="25" customFormat="1" x14ac:dyDescent="0.2">
      <c r="A960" s="18" t="s">
        <v>409</v>
      </c>
      <c r="B960" s="18" t="s">
        <v>316</v>
      </c>
      <c r="C960" s="141" t="s">
        <v>833</v>
      </c>
      <c r="D960" s="19" t="s">
        <v>2303</v>
      </c>
      <c r="E960" s="20">
        <v>35873</v>
      </c>
      <c r="F960" s="19" t="s">
        <v>548</v>
      </c>
      <c r="G960" s="19" t="s">
        <v>136</v>
      </c>
      <c r="H960" s="18" t="s">
        <v>384</v>
      </c>
      <c r="I960" s="18" t="s">
        <v>116</v>
      </c>
      <c r="J960" s="18" t="s">
        <v>831</v>
      </c>
      <c r="K960" s="26" t="s">
        <v>409</v>
      </c>
      <c r="L960" s="26" t="s">
        <v>385</v>
      </c>
      <c r="M960" s="18" t="s">
        <v>409</v>
      </c>
      <c r="N960" s="18" t="s">
        <v>275</v>
      </c>
      <c r="O960" s="18" t="s">
        <v>385</v>
      </c>
      <c r="P960" s="19" t="s">
        <v>398</v>
      </c>
      <c r="Q960" s="19" t="s">
        <v>397</v>
      </c>
      <c r="R960" s="19" t="s">
        <v>612</v>
      </c>
      <c r="S960" s="19" t="s">
        <v>1569</v>
      </c>
      <c r="T960" s="19" t="s">
        <v>421</v>
      </c>
      <c r="U960" s="19" t="s">
        <v>275</v>
      </c>
      <c r="V960" s="19" t="s">
        <v>388</v>
      </c>
      <c r="W960" s="19"/>
      <c r="X960" s="19"/>
      <c r="Y960" s="19"/>
      <c r="Z960" s="19"/>
      <c r="AA960" s="19"/>
      <c r="AB960" s="19"/>
      <c r="AC960" s="19"/>
      <c r="AD960" s="19"/>
      <c r="AE960" s="19"/>
      <c r="AF960" s="19"/>
      <c r="AG960" s="19"/>
      <c r="AH960" s="19"/>
      <c r="AI960" s="19"/>
      <c r="AJ960" s="19"/>
      <c r="AK960" s="19"/>
      <c r="AL960" s="19"/>
      <c r="AM960" s="19"/>
      <c r="AN960" s="19"/>
      <c r="AO960" s="19"/>
      <c r="AP960" s="19"/>
      <c r="AQ960" s="19"/>
      <c r="AR960" s="19"/>
      <c r="AS960" s="19"/>
      <c r="AT960" s="19"/>
      <c r="AU960" s="19"/>
      <c r="AV960" s="19"/>
      <c r="AW960" s="19"/>
      <c r="AX960" s="19"/>
      <c r="AY960" s="19"/>
      <c r="AZ960" s="19"/>
      <c r="BA960" s="19"/>
      <c r="BB960" s="19"/>
      <c r="BC960" s="19"/>
      <c r="BD960" s="19"/>
      <c r="BE960" s="19"/>
      <c r="BF960" s="19"/>
      <c r="BG960" s="19"/>
      <c r="BH960" s="19"/>
      <c r="BI960" s="19"/>
    </row>
    <row r="961" spans="1:76" x14ac:dyDescent="0.2">
      <c r="A961" s="18" t="s">
        <v>402</v>
      </c>
      <c r="B961" s="18" t="s">
        <v>432</v>
      </c>
      <c r="C961" s="141" t="s">
        <v>393</v>
      </c>
      <c r="D961" s="19" t="s">
        <v>2305</v>
      </c>
      <c r="E961" s="20">
        <v>35353</v>
      </c>
      <c r="F961" s="19" t="s">
        <v>136</v>
      </c>
      <c r="G961" s="19" t="s">
        <v>591</v>
      </c>
      <c r="H961" s="18" t="s">
        <v>386</v>
      </c>
      <c r="I961" s="18" t="s">
        <v>429</v>
      </c>
      <c r="J961" s="18" t="s">
        <v>393</v>
      </c>
      <c r="K961" s="26" t="s">
        <v>402</v>
      </c>
      <c r="L961" s="26" t="s">
        <v>141</v>
      </c>
      <c r="M961" s="18" t="s">
        <v>402</v>
      </c>
      <c r="N961" s="18" t="s">
        <v>432</v>
      </c>
      <c r="O961" s="18" t="s">
        <v>393</v>
      </c>
      <c r="P961" s="19" t="s">
        <v>393</v>
      </c>
      <c r="Q961" s="19" t="s">
        <v>402</v>
      </c>
      <c r="R961" s="19" t="s">
        <v>429</v>
      </c>
      <c r="S961" s="19" t="s">
        <v>424</v>
      </c>
      <c r="T961" s="19" t="s">
        <v>402</v>
      </c>
      <c r="U961" s="19" t="s">
        <v>432</v>
      </c>
      <c r="V961" s="19" t="s">
        <v>141</v>
      </c>
      <c r="W961" s="19"/>
      <c r="X961" s="19"/>
      <c r="Y961" s="19"/>
      <c r="Z961" s="19"/>
      <c r="AA961" s="19"/>
      <c r="AB961" s="19"/>
      <c r="AC961" s="19"/>
      <c r="AD961" s="19"/>
      <c r="AE961" s="19"/>
      <c r="AF961" s="19"/>
      <c r="AG961" s="19"/>
      <c r="AH961" s="19"/>
      <c r="AI961" s="19"/>
      <c r="AJ961" s="19"/>
      <c r="AK961" s="19"/>
      <c r="AL961" s="19"/>
      <c r="AM961" s="19"/>
      <c r="AN961" s="19"/>
      <c r="AO961" s="19"/>
      <c r="AP961" s="19"/>
      <c r="AQ961" s="19"/>
      <c r="AR961" s="19"/>
      <c r="AS961" s="19"/>
      <c r="AT961" s="19"/>
      <c r="AU961" s="19"/>
      <c r="AV961" s="19"/>
      <c r="AW961" s="19"/>
      <c r="AX961" s="19"/>
      <c r="AY961" s="19"/>
      <c r="AZ961" s="19"/>
      <c r="BA961" s="19"/>
      <c r="BB961" s="19"/>
      <c r="BC961" s="19"/>
      <c r="BD961" s="19"/>
      <c r="BE961" s="19"/>
      <c r="BF961" s="19"/>
      <c r="BG961" s="19"/>
      <c r="BH961" s="19"/>
      <c r="BI961" s="19"/>
    </row>
    <row r="962" spans="1:76" x14ac:dyDescent="0.2">
      <c r="A962" s="33" t="s">
        <v>2209</v>
      </c>
      <c r="B962" s="33" t="s">
        <v>242</v>
      </c>
      <c r="C962" s="141" t="s">
        <v>393</v>
      </c>
      <c r="D962" t="s">
        <v>2306</v>
      </c>
      <c r="E962" s="40">
        <v>37416</v>
      </c>
      <c r="F962" t="s">
        <v>2307</v>
      </c>
      <c r="G962" s="19" t="s">
        <v>295</v>
      </c>
      <c r="H962" s="33" t="s">
        <v>386</v>
      </c>
      <c r="I962" s="33" t="s">
        <v>246</v>
      </c>
      <c r="J962" s="18" t="s">
        <v>393</v>
      </c>
      <c r="K962" t="str">
        <f>IF(ISBLANK(VLOOKUP(TRIM(D962),ALL_SOMIFA!$A$1:$V$2721,8,FALSE)),"",IF(ISERROR(VLOOKUP(TRIM(D962),ALL_SOMIFA!$A$1:$V$2721,8,FALSE))," ",VLOOKUP(TRIM(D962),ALL_SOMIFA!$A$1:$V$2721,8,FALSE)))</f>
        <v xml:space="preserve"> </v>
      </c>
      <c r="L962" t="str">
        <f>IF(ISBLANK(VLOOKUP(TRIM(D962),ALL_SOMIFA!$A$1:$V$2721,9,FALSE)),"",IF(ISERROR(VLOOKUP(TRIM(D962),ALL_SOMIFA!$A$1:$V$2721,9,FALSE))," ",VLOOKUP(TRIM(D962),ALL_SOMIFA!$A$1:$V$2721,9,FALSE)))</f>
        <v xml:space="preserve"> </v>
      </c>
      <c r="M962" s="33" t="str">
        <f>IF(ISBLANK(VLOOKUP(TRIM(D962),ALL_SOMIFA!$A$1:$V$2721,10,FALSE)),"",IF(ISERROR(VLOOKUP(TRIM(D962),ALL_SOMIFA!$A$1:$V$2721,10,FALSE))," ",VLOOKUP(TRIM(D962),ALL_SOMIFA!$A$1:$V$2721,10,FALSE)))</f>
        <v xml:space="preserve"> </v>
      </c>
      <c r="N962" s="33" t="str">
        <f>IF(ISBLANK(VLOOKUP(TRIM(D962),ALL_SOMIFA!$A$1:$V$2721,11,FALSE)),"",IF(ISERROR(VLOOKUP(TRIM(D962),ALL_SOMIFA!$A$1:$V$2721,11,FALSE))," ",VLOOKUP(TRIM(D962),ALL_SOMIFA!$A$1:$V$2721,11,FALSE)))</f>
        <v xml:space="preserve"> </v>
      </c>
      <c r="O962" s="33" t="str">
        <f>IF(ISBLANK(VLOOKUP(TRIM(D962),ALL_SOMIFA!$A$1:$V$2721,12,FALSE)),"",IF(ISERROR(VLOOKUP(TRIM(D962),ALL_SOMIFA!$A$1:$V$2721,12,FALSE))," ",VLOOKUP(TRIM(D962),ALL_SOMIFA!$A$1:$V$2721,12,FALSE)))</f>
        <v xml:space="preserve"> </v>
      </c>
      <c r="P962" t="str">
        <f>IF(ISBLANK(VLOOKUP(TRIM(D962),ALL_SOMIFA!$A$1:$V$2721,13,FALSE)),"",IF(ISERROR(VLOOKUP(TRIM(D962),ALL_SOMIFA!$A$1:$V$2721,13,FALSE))," ",VLOOKUP(TRIM(D962),ALL_SOMIFA!$A$1:$V$2721,13,FALSE)))</f>
        <v xml:space="preserve"> </v>
      </c>
      <c r="Q962" t="str">
        <f>IF(ISBLANK(VLOOKUP(TRIM(D962),ALL_SOMIFA!$A$1:$V$2721,14,FALSE)),"",IF(ISERROR(VLOOKUP(TRIM(D962),ALL_SOMIFA!$A$1:$V$2721,14,FALSE))," ",VLOOKUP(TRIM(D962),ALL_SOMIFA!$A$1:$V$2721,14,FALSE)))</f>
        <v xml:space="preserve"> </v>
      </c>
      <c r="R962" t="str">
        <f>IF(ISBLANK(VLOOKUP(TRIM(D962),ALL_SOMIFA!$A$1:$V$2721,15,FALSE)),"",IF(ISERROR(VLOOKUP(TRIM(D962),ALL_SOMIFA!$A$1:$V$2721,15,FALSE))," ",VLOOKUP(TRIM(D962),ALL_SOMIFA!$A$1:$V$2721,15,FALSE)))</f>
        <v xml:space="preserve"> </v>
      </c>
      <c r="S962" t="str">
        <f>IF(ISBLANK(VLOOKUP(TRIM(D962),ALL_SOMIFA!$A$1:$V$2721,16,FALSE)),"",IF(ISERROR(VLOOKUP(TRIM(D962),ALL_SOMIFA!$A$1:$V$2721,16,FALSE))," ",VLOOKUP(TRIM(D962),ALL_SOMIFA!$A$1:$V$2721,16,FALSE)))</f>
        <v xml:space="preserve"> </v>
      </c>
      <c r="T962" t="str">
        <f>IF(ISBLANK(VLOOKUP(TRIM(D962),ALL_SOMIFA!$A$1:$V$2721,17,FALSE)),"",IF(ISERROR(VLOOKUP(TRIM(D962),ALL_SOMIFA!$A$1:$V$2721,17,FALSE))," ",VLOOKUP(TRIM(D962),ALL_SOMIFA!$A$1:$V$2721,17,FALSE)))</f>
        <v xml:space="preserve"> </v>
      </c>
      <c r="U962" t="str">
        <f>IF(ISBLANK(VLOOKUP(TRIM(D962),ALL_SOMIFA!$A$1:$V$2721,18,FALSE)),"",IF(ISERROR(VLOOKUP(TRIM(D962),ALL_SOMIFA!$A$1:$V$2721,18,FALSE))," ",VLOOKUP(TRIM(D962),ALL_SOMIFA!$A$1:$V$2721,18,FALSE)))</f>
        <v xml:space="preserve"> </v>
      </c>
      <c r="V962" t="str">
        <f>IF(ISBLANK(VLOOKUP(TRIM(D962),ALL_SOMIFA!$A$1:$V$2721,19,FALSE)),"",IF(ISERROR(VLOOKUP(TRIM(D962),ALL_SOMIFA!$A$1:$V$2721,19,FALSE))," ",VLOOKUP(TRIM(D962),ALL_SOMIFA!$A$1:$V$2721,19,FALSE)))</f>
        <v xml:space="preserve"> </v>
      </c>
      <c r="W962" t="str">
        <f>IF(ISBLANK(VLOOKUP(TRIM(D962),ALL_SOMIFA!$A$1:$V$2721,20,FALSE)),"",IF(ISERROR(VLOOKUP(TRIM(D962),ALL_SOMIFA!$A$1:$V$2721,20,FALSE))," ",VLOOKUP(TRIM(D962),ALL_SOMIFA!$A$1:$V$2721,20,FALSE)))</f>
        <v xml:space="preserve"> </v>
      </c>
      <c r="X962" t="str">
        <f>IF(ISBLANK(VLOOKUP(TRIM(D962),ALL_SOMIFA!$A$1:$V$2721,21,FALSE)),"",IF(ISERROR(VLOOKUP(TRIM(D962),ALL_SOMIFA!$A$1:$V$2721,21,FALSE))," ",VLOOKUP(TRIM(D962),ALL_SOMIFA!$A$1:$V$2721,21,FALSE)))</f>
        <v xml:space="preserve"> </v>
      </c>
      <c r="Y962" t="str">
        <f>IF(ISBLANK(VLOOKUP(TRIM(D962),ALL_SOMIFA!$A$1:$V$2721,22,FALSE)),"",IF(ISERROR(VLOOKUP(TRIM(D962),ALL_SOMIFA!$A$1:$V$2721,22,FALSE))," ",VLOOKUP(TRIM(D962),ALL_SOMIFA!$A$1:$V$2721,22,FALSE)))</f>
        <v xml:space="preserve"> </v>
      </c>
    </row>
    <row r="963" spans="1:76" x14ac:dyDescent="0.2">
      <c r="A963" s="108" t="s">
        <v>399</v>
      </c>
      <c r="B963" s="108" t="s">
        <v>177</v>
      </c>
      <c r="C963" s="142" t="s">
        <v>141</v>
      </c>
      <c r="D963" s="26" t="s">
        <v>5223</v>
      </c>
      <c r="E963" s="27">
        <v>36436</v>
      </c>
      <c r="F963" s="26" t="s">
        <v>283</v>
      </c>
      <c r="G963" s="26" t="s">
        <v>283</v>
      </c>
      <c r="H963" s="18" t="s">
        <v>189</v>
      </c>
      <c r="I963" s="18"/>
      <c r="J963" s="18"/>
      <c r="K963"/>
      <c r="L963"/>
      <c r="M963" s="18" t="s">
        <v>386</v>
      </c>
      <c r="N963" s="18" t="s">
        <v>242</v>
      </c>
      <c r="O963" s="18" t="s">
        <v>393</v>
      </c>
      <c r="P963" s="19" t="s">
        <v>141</v>
      </c>
      <c r="Q963" s="27"/>
      <c r="R963" s="27"/>
      <c r="S963" s="27"/>
      <c r="T963" s="27"/>
      <c r="U963" s="29"/>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row>
    <row r="964" spans="1:76" x14ac:dyDescent="0.2">
      <c r="A964" s="34" t="s">
        <v>384</v>
      </c>
      <c r="B964" s="34" t="s">
        <v>95</v>
      </c>
      <c r="C964" s="141" t="s">
        <v>388</v>
      </c>
      <c r="D964" s="22" t="s">
        <v>2304</v>
      </c>
      <c r="E964" s="23">
        <v>36221</v>
      </c>
      <c r="F964" s="24" t="s">
        <v>698</v>
      </c>
      <c r="G964" s="22" t="s">
        <v>89</v>
      </c>
      <c r="H964" s="34" t="s">
        <v>384</v>
      </c>
      <c r="I964" s="34" t="s">
        <v>363</v>
      </c>
      <c r="J964" s="18" t="s">
        <v>629</v>
      </c>
      <c r="K964" s="26" t="s">
        <v>386</v>
      </c>
      <c r="L964" s="26" t="s">
        <v>408</v>
      </c>
      <c r="M964" s="34" t="s">
        <v>421</v>
      </c>
      <c r="N964" s="34" t="s">
        <v>95</v>
      </c>
      <c r="O964" s="34" t="s">
        <v>389</v>
      </c>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row>
    <row r="965" spans="1:76" x14ac:dyDescent="0.2">
      <c r="A965" s="34" t="s">
        <v>409</v>
      </c>
      <c r="B965" s="34" t="s">
        <v>177</v>
      </c>
      <c r="C965" s="141" t="s">
        <v>412</v>
      </c>
      <c r="D965" s="19" t="s">
        <v>2310</v>
      </c>
      <c r="E965" s="20">
        <v>35146</v>
      </c>
      <c r="F965" s="26" t="s">
        <v>230</v>
      </c>
      <c r="G965" s="30" t="s">
        <v>150</v>
      </c>
      <c r="H965" s="34" t="s">
        <v>409</v>
      </c>
      <c r="I965" s="34" t="s">
        <v>272</v>
      </c>
      <c r="J965" s="18" t="s">
        <v>412</v>
      </c>
      <c r="K965" s="26" t="s">
        <v>399</v>
      </c>
      <c r="L965" s="26" t="s">
        <v>389</v>
      </c>
      <c r="M965" s="34" t="s">
        <v>409</v>
      </c>
      <c r="N965" s="34" t="s">
        <v>93</v>
      </c>
      <c r="O965" s="34" t="s">
        <v>629</v>
      </c>
      <c r="P965" s="19" t="s">
        <v>408</v>
      </c>
      <c r="Q965" s="19" t="s">
        <v>409</v>
      </c>
      <c r="R965" s="19" t="s">
        <v>93</v>
      </c>
      <c r="S965" s="30" t="s">
        <v>389</v>
      </c>
      <c r="T965" s="19"/>
      <c r="U965" s="19"/>
      <c r="V965" s="30"/>
      <c r="W965" s="19"/>
      <c r="X965" s="19"/>
      <c r="Y965" s="30"/>
      <c r="Z965" s="19"/>
      <c r="AA965" s="19"/>
      <c r="AB965" s="30"/>
      <c r="AC965" s="19"/>
      <c r="AD965" s="19"/>
      <c r="AE965" s="19"/>
      <c r="AF965" s="19"/>
      <c r="AG965" s="19"/>
      <c r="AH965" s="19"/>
      <c r="AI965" s="19"/>
      <c r="AJ965" s="19"/>
      <c r="AK965" s="19"/>
      <c r="AL965" s="19"/>
      <c r="AM965" s="19"/>
      <c r="AN965" s="19"/>
      <c r="AO965" s="19"/>
      <c r="AP965" s="19"/>
      <c r="AQ965" s="19"/>
      <c r="AR965" s="19"/>
      <c r="AS965" s="19"/>
      <c r="AT965" s="19"/>
      <c r="AU965" s="19"/>
      <c r="AV965" s="19"/>
      <c r="AW965" s="19"/>
      <c r="AX965" s="19"/>
      <c r="AY965" s="19"/>
      <c r="AZ965" s="19"/>
      <c r="BA965" s="19"/>
      <c r="BB965" s="19"/>
      <c r="BC965" s="19"/>
      <c r="BD965" s="19"/>
      <c r="BE965" s="19"/>
      <c r="BF965" s="19"/>
      <c r="BG965" s="19"/>
      <c r="BH965" s="19"/>
      <c r="BI965" s="19"/>
    </row>
    <row r="966" spans="1:76" ht="12.75" customHeight="1" x14ac:dyDescent="0.2">
      <c r="A966" s="31" t="s">
        <v>397</v>
      </c>
      <c r="B966" s="32" t="s">
        <v>192</v>
      </c>
      <c r="C966" s="142" t="s">
        <v>412</v>
      </c>
      <c r="D966" s="19" t="s">
        <v>2311</v>
      </c>
      <c r="E966" s="27">
        <v>37142</v>
      </c>
      <c r="F966" s="28" t="s">
        <v>236</v>
      </c>
      <c r="G966" s="28" t="s">
        <v>237</v>
      </c>
      <c r="H966" s="31" t="s">
        <v>397</v>
      </c>
      <c r="I966" s="32" t="s">
        <v>91</v>
      </c>
      <c r="J966" s="18" t="s">
        <v>398</v>
      </c>
      <c r="K966" s="26" t="s">
        <v>397</v>
      </c>
      <c r="L966" s="26" t="s">
        <v>398</v>
      </c>
      <c r="M966" s="33"/>
      <c r="N966" s="33"/>
      <c r="O966" s="33"/>
    </row>
    <row r="967" spans="1:76" ht="12.75" customHeight="1" x14ac:dyDescent="0.2">
      <c r="A967" s="31" t="s">
        <v>397</v>
      </c>
      <c r="B967" s="31" t="s">
        <v>330</v>
      </c>
      <c r="C967" s="142" t="s">
        <v>398</v>
      </c>
      <c r="D967" s="19" t="s">
        <v>2309</v>
      </c>
      <c r="E967" s="27">
        <v>35115</v>
      </c>
      <c r="F967" s="28" t="s">
        <v>361</v>
      </c>
      <c r="G967" s="28" t="s">
        <v>98</v>
      </c>
      <c r="H967" s="31" t="s">
        <v>397</v>
      </c>
      <c r="I967" s="31" t="s">
        <v>213</v>
      </c>
      <c r="J967" s="18" t="s">
        <v>412</v>
      </c>
      <c r="K967" s="26" t="s">
        <v>409</v>
      </c>
      <c r="L967" s="26" t="s">
        <v>393</v>
      </c>
      <c r="M967" s="33"/>
      <c r="N967" s="33"/>
      <c r="O967" s="33"/>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row>
    <row r="968" spans="1:76" ht="12.75" customHeight="1" x14ac:dyDescent="0.2">
      <c r="A968" s="120" t="s">
        <v>386</v>
      </c>
      <c r="B968" s="120" t="s">
        <v>324</v>
      </c>
      <c r="C968" s="142" t="s">
        <v>164</v>
      </c>
      <c r="D968" t="s">
        <v>4447</v>
      </c>
      <c r="E968" s="40">
        <v>35881</v>
      </c>
      <c r="F968" t="s">
        <v>698</v>
      </c>
      <c r="G968" s="19" t="s">
        <v>506</v>
      </c>
      <c r="H968" s="33" t="s">
        <v>399</v>
      </c>
      <c r="I968" s="33" t="s">
        <v>549</v>
      </c>
      <c r="J968" s="18" t="s">
        <v>141</v>
      </c>
      <c r="K968" t="str">
        <f>IF(ISBLANK(VLOOKUP(TRIM(D968),ALL_SOMIFA!$A$1:$V$2721,8,FALSE)),"",IF(ISERROR(VLOOKUP(TRIM(D968),ALL_SOMIFA!$A$1:$V$2721,8,FALSE))," ",VLOOKUP(TRIM(D968),ALL_SOMIFA!$A$1:$V$2721,8,FALSE)))</f>
        <v xml:space="preserve"> </v>
      </c>
      <c r="L968" t="str">
        <f>IF(ISBLANK(VLOOKUP(TRIM(D968),ALL_SOMIFA!$A$1:$V$2721,9,FALSE)),"",IF(ISERROR(VLOOKUP(TRIM(D968),ALL_SOMIFA!$A$1:$V$2721,9,FALSE))," ",VLOOKUP(TRIM(D968),ALL_SOMIFA!$A$1:$V$2721,9,FALSE)))</f>
        <v xml:space="preserve"> </v>
      </c>
      <c r="M968" s="33" t="str">
        <f>IF(ISBLANK(VLOOKUP(TRIM(D968),ALL_SOMIFA!$A$1:$V$2721,10,FALSE)),"",IF(ISERROR(VLOOKUP(TRIM(D968),ALL_SOMIFA!$A$1:$V$2721,10,FALSE))," ",VLOOKUP(TRIM(D968),ALL_SOMIFA!$A$1:$V$2721,10,FALSE)))</f>
        <v xml:space="preserve"> </v>
      </c>
      <c r="N968" s="33" t="str">
        <f>IF(ISBLANK(VLOOKUP(TRIM(D968),ALL_SOMIFA!$A$1:$V$2721,11,FALSE)),"",IF(ISERROR(VLOOKUP(TRIM(D968),ALL_SOMIFA!$A$1:$V$2721,11,FALSE))," ",VLOOKUP(TRIM(D968),ALL_SOMIFA!$A$1:$V$2721,11,FALSE)))</f>
        <v xml:space="preserve"> </v>
      </c>
      <c r="O968" s="33" t="str">
        <f>IF(ISBLANK(VLOOKUP(TRIM(D968),ALL_SOMIFA!$A$1:$V$2721,12,FALSE)),"",IF(ISERROR(VLOOKUP(TRIM(D968),ALL_SOMIFA!$A$1:$V$2721,12,FALSE))," ",VLOOKUP(TRIM(D968),ALL_SOMIFA!$A$1:$V$2721,12,FALSE)))</f>
        <v xml:space="preserve"> </v>
      </c>
      <c r="P968" t="str">
        <f>IF(ISBLANK(VLOOKUP(TRIM(D968),ALL_SOMIFA!$A$1:$V$2721,13,FALSE)),"",IF(ISERROR(VLOOKUP(TRIM(D968),ALL_SOMIFA!$A$1:$V$2721,13,FALSE))," ",VLOOKUP(TRIM(D968),ALL_SOMIFA!$A$1:$V$2721,13,FALSE)))</f>
        <v xml:space="preserve"> </v>
      </c>
      <c r="Q968" t="str">
        <f>IF(ISBLANK(VLOOKUP(TRIM(D968),ALL_SOMIFA!$A$1:$V$2721,14,FALSE)),"",IF(ISERROR(VLOOKUP(TRIM(D968),ALL_SOMIFA!$A$1:$V$2721,14,FALSE))," ",VLOOKUP(TRIM(D968),ALL_SOMIFA!$A$1:$V$2721,14,FALSE)))</f>
        <v xml:space="preserve"> </v>
      </c>
      <c r="R968" t="str">
        <f>IF(ISBLANK(VLOOKUP(TRIM(D968),ALL_SOMIFA!$A$1:$V$2721,15,FALSE)),"",IF(ISERROR(VLOOKUP(TRIM(D968),ALL_SOMIFA!$A$1:$V$2721,15,FALSE))," ",VLOOKUP(TRIM(D968),ALL_SOMIFA!$A$1:$V$2721,15,FALSE)))</f>
        <v xml:space="preserve"> </v>
      </c>
      <c r="S968" t="str">
        <f>IF(ISBLANK(VLOOKUP(TRIM(D968),ALL_SOMIFA!$A$1:$V$2721,16,FALSE)),"",IF(ISERROR(VLOOKUP(TRIM(D968),ALL_SOMIFA!$A$1:$V$2721,16,FALSE))," ",VLOOKUP(TRIM(D968),ALL_SOMIFA!$A$1:$V$2721,16,FALSE)))</f>
        <v xml:space="preserve"> </v>
      </c>
      <c r="T968" t="str">
        <f>IF(ISBLANK(VLOOKUP(TRIM(D968),ALL_SOMIFA!$A$1:$V$2721,17,FALSE)),"",IF(ISERROR(VLOOKUP(TRIM(D968),ALL_SOMIFA!$A$1:$V$2721,17,FALSE))," ",VLOOKUP(TRIM(D968),ALL_SOMIFA!$A$1:$V$2721,17,FALSE)))</f>
        <v xml:space="preserve"> </v>
      </c>
      <c r="U968" t="str">
        <f>IF(ISBLANK(VLOOKUP(TRIM(D968),ALL_SOMIFA!$A$1:$V$2721,18,FALSE)),"",IF(ISERROR(VLOOKUP(TRIM(D968),ALL_SOMIFA!$A$1:$V$2721,18,FALSE))," ",VLOOKUP(TRIM(D968),ALL_SOMIFA!$A$1:$V$2721,18,FALSE)))</f>
        <v xml:space="preserve"> </v>
      </c>
      <c r="V968" t="str">
        <f>IF(ISBLANK(VLOOKUP(TRIM(D968),ALL_SOMIFA!$A$1:$V$2721,19,FALSE)),"",IF(ISERROR(VLOOKUP(TRIM(D968),ALL_SOMIFA!$A$1:$V$2721,19,FALSE))," ",VLOOKUP(TRIM(D968),ALL_SOMIFA!$A$1:$V$2721,19,FALSE)))</f>
        <v xml:space="preserve"> </v>
      </c>
      <c r="W968" t="str">
        <f>IF(ISBLANK(VLOOKUP(TRIM(D968),ALL_SOMIFA!$A$1:$V$2721,20,FALSE)),"",IF(ISERROR(VLOOKUP(TRIM(D968),ALL_SOMIFA!$A$1:$V$2721,20,FALSE))," ",VLOOKUP(TRIM(D968),ALL_SOMIFA!$A$1:$V$2721,20,FALSE)))</f>
        <v xml:space="preserve"> </v>
      </c>
      <c r="X968" t="str">
        <f>IF(ISBLANK(VLOOKUP(TRIM(D968),ALL_SOMIFA!$A$1:$V$2721,21,FALSE)),"",IF(ISERROR(VLOOKUP(TRIM(D968),ALL_SOMIFA!$A$1:$V$2721,21,FALSE))," ",VLOOKUP(TRIM(D968),ALL_SOMIFA!$A$1:$V$2721,21,FALSE)))</f>
        <v xml:space="preserve"> </v>
      </c>
      <c r="Y968" t="str">
        <f>IF(ISBLANK(VLOOKUP(TRIM(D968),ALL_SOMIFA!$A$1:$V$2721,22,FALSE)),"",IF(ISERROR(VLOOKUP(TRIM(D968),ALL_SOMIFA!$A$1:$V$2721,22,FALSE))," ",VLOOKUP(TRIM(D968),ALL_SOMIFA!$A$1:$V$2721,22,FALSE)))</f>
        <v xml:space="preserve"> </v>
      </c>
    </row>
    <row r="969" spans="1:76" s="25" customFormat="1" x14ac:dyDescent="0.2">
      <c r="A969" s="18"/>
      <c r="B969" s="18"/>
      <c r="C969" s="141"/>
      <c r="D969" s="19"/>
      <c r="E969" s="20"/>
      <c r="F969" s="19"/>
      <c r="G969" s="19"/>
      <c r="H969" s="18"/>
      <c r="I969" s="18"/>
      <c r="J969" s="18"/>
      <c r="K969" t="s">
        <v>189</v>
      </c>
      <c r="L969"/>
      <c r="M969" s="18"/>
      <c r="N969" s="18"/>
      <c r="O969" s="18"/>
      <c r="P969" s="19"/>
      <c r="Q969" s="19"/>
      <c r="R969" s="19"/>
      <c r="S969" s="19"/>
      <c r="T969" s="19"/>
      <c r="U969" s="19"/>
      <c r="V969" s="19"/>
      <c r="W969" s="19"/>
      <c r="X969" s="19"/>
      <c r="Y969" s="19"/>
      <c r="Z969" s="19"/>
      <c r="AA969" s="19"/>
      <c r="AB969" s="19"/>
      <c r="AC969" s="19"/>
      <c r="AD969" s="19"/>
      <c r="AE969" s="19"/>
      <c r="AF969" s="19"/>
      <c r="AG969" s="19"/>
      <c r="AH969" s="19"/>
      <c r="AI969" s="19"/>
      <c r="AJ969" s="19"/>
      <c r="AK969" s="19"/>
      <c r="AL969" s="19"/>
      <c r="AM969" s="19"/>
      <c r="AN969" s="19"/>
      <c r="AO969" s="19"/>
      <c r="AP969" s="19"/>
      <c r="AQ969" s="19"/>
      <c r="AR969" s="19"/>
      <c r="AS969" s="19"/>
      <c r="AT969" s="19"/>
      <c r="AU969" s="19"/>
      <c r="AV969" s="19"/>
      <c r="AW969" s="19"/>
      <c r="AX969" s="19"/>
      <c r="AY969" s="19"/>
      <c r="AZ969" s="19"/>
      <c r="BA969" s="19"/>
      <c r="BB969" s="19"/>
      <c r="BC969" s="19"/>
      <c r="BD969" s="19"/>
      <c r="BE969" s="19"/>
      <c r="BF969" s="19"/>
      <c r="BG969" s="19"/>
      <c r="BH969" s="19"/>
      <c r="BI969" s="19"/>
    </row>
    <row r="970" spans="1:76" x14ac:dyDescent="0.2">
      <c r="A970" s="18" t="s">
        <v>445</v>
      </c>
      <c r="B970" s="18" t="s">
        <v>242</v>
      </c>
      <c r="C970" s="141"/>
      <c r="D970" t="s">
        <v>2312</v>
      </c>
      <c r="E970" s="35">
        <v>35368</v>
      </c>
      <c r="F970" s="36" t="s">
        <v>428</v>
      </c>
      <c r="G970" s="36" t="s">
        <v>199</v>
      </c>
      <c r="H970" s="18" t="s">
        <v>449</v>
      </c>
      <c r="I970" s="18" t="s">
        <v>246</v>
      </c>
      <c r="J970" s="18"/>
      <c r="K970" s="26" t="s">
        <v>445</v>
      </c>
      <c r="L970" s="26"/>
      <c r="M970" s="18" t="s">
        <v>445</v>
      </c>
      <c r="N970" s="18" t="s">
        <v>242</v>
      </c>
      <c r="O970" s="18"/>
      <c r="P970" s="19"/>
      <c r="Q970" s="19" t="s">
        <v>449</v>
      </c>
      <c r="R970" s="19" t="s">
        <v>368</v>
      </c>
      <c r="S970" s="37" t="str">
        <f>IF(ISERROR(VLOOKUP(TRIM(D970),#REF!,8,FALSE())),"",VLOOKUP(TRIM(D970),#REF!,8,FALSE()))</f>
        <v/>
      </c>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row>
    <row r="971" spans="1:76" x14ac:dyDescent="0.2">
      <c r="A971" t="s">
        <v>450</v>
      </c>
      <c r="B971" t="s">
        <v>232</v>
      </c>
      <c r="C971" s="142"/>
      <c r="D971" t="s">
        <v>2313</v>
      </c>
      <c r="E971" s="40">
        <v>36900</v>
      </c>
      <c r="F971" t="s">
        <v>2314</v>
      </c>
      <c r="G971" t="s">
        <v>506</v>
      </c>
      <c r="H971" t="s">
        <v>453</v>
      </c>
      <c r="I971" t="s">
        <v>232</v>
      </c>
      <c r="J971" s="18"/>
      <c r="K971" t="str">
        <f>IF(ISBLANK(VLOOKUP(TRIM(D971),ALL_SOMIFA!$A$1:$V$2721,8,FALSE)),"",IF(ISERROR(VLOOKUP(TRIM(D971),ALL_SOMIFA!$A$1:$V$2721,8,FALSE))," ",VLOOKUP(TRIM(D971),ALL_SOMIFA!$A$1:$V$2721,8,FALSE)))</f>
        <v xml:space="preserve"> </v>
      </c>
      <c r="L971" t="str">
        <f>IF(ISBLANK(VLOOKUP(TRIM(D971),ALL_SOMIFA!$A$1:$V$2721,9,FALSE)),"",IF(ISERROR(VLOOKUP(TRIM(D971),ALL_SOMIFA!$A$1:$V$2721,9,FALSE))," ",VLOOKUP(TRIM(D971),ALL_SOMIFA!$A$1:$V$2721,9,FALSE)))</f>
        <v xml:space="preserve"> </v>
      </c>
      <c r="M971" t="str">
        <f>IF(ISBLANK(VLOOKUP(TRIM(D971),ALL_SOMIFA!$A$1:$V$2721,10,FALSE)),"",IF(ISERROR(VLOOKUP(TRIM(D971),ALL_SOMIFA!$A$1:$V$2721,10,FALSE))," ",VLOOKUP(TRIM(D971),ALL_SOMIFA!$A$1:$V$2721,10,FALSE)))</f>
        <v xml:space="preserve"> </v>
      </c>
      <c r="N971" t="str">
        <f>IF(ISBLANK(VLOOKUP(TRIM(D971),ALL_SOMIFA!$A$1:$V$2721,11,FALSE)),"",IF(ISERROR(VLOOKUP(TRIM(D971),ALL_SOMIFA!$A$1:$V$2721,11,FALSE))," ",VLOOKUP(TRIM(D971),ALL_SOMIFA!$A$1:$V$2721,11,FALSE)))</f>
        <v xml:space="preserve"> </v>
      </c>
      <c r="O971" t="str">
        <f>IF(ISBLANK(VLOOKUP(TRIM(D971),ALL_SOMIFA!$A$1:$V$2721,12,FALSE)),"",IF(ISERROR(VLOOKUP(TRIM(D971),ALL_SOMIFA!$A$1:$V$2721,12,FALSE))," ",VLOOKUP(TRIM(D971),ALL_SOMIFA!$A$1:$V$2721,12,FALSE)))</f>
        <v xml:space="preserve"> </v>
      </c>
      <c r="P971" t="str">
        <f>IF(ISBLANK(VLOOKUP(TRIM(D971),ALL_SOMIFA!$A$1:$V$2721,13,FALSE)),"",IF(ISERROR(VLOOKUP(TRIM(D971),ALL_SOMIFA!$A$1:$V$2721,13,FALSE))," ",VLOOKUP(TRIM(D971),ALL_SOMIFA!$A$1:$V$2721,13,FALSE)))</f>
        <v xml:space="preserve"> </v>
      </c>
      <c r="Q971" t="str">
        <f>IF(ISBLANK(VLOOKUP(TRIM(D971),ALL_SOMIFA!$A$1:$V$2721,14,FALSE)),"",IF(ISERROR(VLOOKUP(TRIM(D971),ALL_SOMIFA!$A$1:$V$2721,14,FALSE))," ",VLOOKUP(TRIM(D971),ALL_SOMIFA!$A$1:$V$2721,14,FALSE)))</f>
        <v xml:space="preserve"> </v>
      </c>
      <c r="R971" t="str">
        <f>IF(ISBLANK(VLOOKUP(TRIM(D971),ALL_SOMIFA!$A$1:$V$2721,15,FALSE)),"",IF(ISERROR(VLOOKUP(TRIM(D971),ALL_SOMIFA!$A$1:$V$2721,15,FALSE))," ",VLOOKUP(TRIM(D971),ALL_SOMIFA!$A$1:$V$2721,15,FALSE)))</f>
        <v xml:space="preserve"> </v>
      </c>
      <c r="S971" t="str">
        <f>IF(ISBLANK(VLOOKUP(TRIM(D971),ALL_SOMIFA!$A$1:$V$2721,16,FALSE)),"",IF(ISERROR(VLOOKUP(TRIM(D971),ALL_SOMIFA!$A$1:$V$2721,16,FALSE))," ",VLOOKUP(TRIM(D971),ALL_SOMIFA!$A$1:$V$2721,16,FALSE)))</f>
        <v xml:space="preserve"> </v>
      </c>
      <c r="T971" t="str">
        <f>IF(ISBLANK(VLOOKUP(TRIM(D971),ALL_SOMIFA!$A$1:$V$2721,17,FALSE)),"",IF(ISERROR(VLOOKUP(TRIM(D971),ALL_SOMIFA!$A$1:$V$2721,17,FALSE))," ",VLOOKUP(TRIM(D971),ALL_SOMIFA!$A$1:$V$2721,17,FALSE)))</f>
        <v xml:space="preserve"> </v>
      </c>
      <c r="U971" t="str">
        <f>IF(ISBLANK(VLOOKUP(TRIM(D971),ALL_SOMIFA!$A$1:$V$2721,18,FALSE)),"",IF(ISERROR(VLOOKUP(TRIM(D971),ALL_SOMIFA!$A$1:$V$2721,18,FALSE))," ",VLOOKUP(TRIM(D971),ALL_SOMIFA!$A$1:$V$2721,18,FALSE)))</f>
        <v xml:space="preserve"> </v>
      </c>
      <c r="V971" t="str">
        <f>IF(ISBLANK(VLOOKUP(TRIM(D971),ALL_SOMIFA!$A$1:$V$2721,19,FALSE)),"",IF(ISERROR(VLOOKUP(TRIM(D971),ALL_SOMIFA!$A$1:$V$2721,19,FALSE))," ",VLOOKUP(TRIM(D971),ALL_SOMIFA!$A$1:$V$2721,19,FALSE)))</f>
        <v xml:space="preserve"> </v>
      </c>
      <c r="W971" t="str">
        <f>IF(ISBLANK(VLOOKUP(TRIM(D971),ALL_SOMIFA!$A$1:$V$2721,20,FALSE)),"",IF(ISERROR(VLOOKUP(TRIM(D971),ALL_SOMIFA!$A$1:$V$2721,20,FALSE))," ",VLOOKUP(TRIM(D971),ALL_SOMIFA!$A$1:$V$2721,20,FALSE)))</f>
        <v xml:space="preserve"> </v>
      </c>
      <c r="X971" t="str">
        <f>IF(ISBLANK(VLOOKUP(TRIM(D971),ALL_SOMIFA!$A$1:$V$2721,21,FALSE)),"",IF(ISERROR(VLOOKUP(TRIM(D971),ALL_SOMIFA!$A$1:$V$2721,21,FALSE))," ",VLOOKUP(TRIM(D971),ALL_SOMIFA!$A$1:$V$2721,21,FALSE)))</f>
        <v xml:space="preserve"> </v>
      </c>
      <c r="Y971" t="str">
        <f>IF(ISBLANK(VLOOKUP(TRIM(D971),ALL_SOMIFA!$A$1:$V$2721,22,FALSE)),"",IF(ISERROR(VLOOKUP(TRIM(D971),ALL_SOMIFA!$A$1:$V$2721,22,FALSE))," ",VLOOKUP(TRIM(D971),ALL_SOMIFA!$A$1:$V$2721,22,FALSE)))</f>
        <v xml:space="preserve"> </v>
      </c>
    </row>
    <row r="972" spans="1:76" s="25" customFormat="1" x14ac:dyDescent="0.2">
      <c r="A972" s="18"/>
      <c r="B972" s="18"/>
      <c r="C972" s="141"/>
      <c r="D972" s="19"/>
      <c r="E972" s="39"/>
      <c r="F972" s="19"/>
      <c r="G972" s="19"/>
      <c r="H972" s="18" t="str">
        <f>IF(ISERROR(VLOOKUP(TRIM($D972),#REF!,2,FALSE())),"",VLOOKUP(TRIM($D972),#REF!,2,FALSE()))</f>
        <v/>
      </c>
      <c r="I972" s="18" t="str">
        <f>IF(ISERROR(VLOOKUP(TRIM($D972),#REF!,3,FALSE())),"",VLOOKUP(TRIM($D972),#REF!,3,FALSE()))</f>
        <v/>
      </c>
      <c r="J972" s="18"/>
      <c r="K972" s="26"/>
      <c r="L972" s="26"/>
      <c r="M972" s="18"/>
      <c r="N972" s="18"/>
      <c r="O972" s="18"/>
      <c r="P972" s="19"/>
      <c r="Q972" s="19"/>
      <c r="R972" s="19"/>
      <c r="S972" s="19"/>
      <c r="T972" s="19"/>
      <c r="U972" s="19"/>
      <c r="V972" s="19"/>
      <c r="W972" s="19"/>
      <c r="X972" s="19"/>
      <c r="Y972" s="19"/>
      <c r="Z972" s="19"/>
      <c r="AA972" s="19"/>
      <c r="AB972" s="19"/>
      <c r="AC972" s="19"/>
      <c r="AD972" s="19"/>
      <c r="AE972" s="19"/>
      <c r="AF972" s="19"/>
      <c r="AG972" s="19"/>
      <c r="AH972" s="19"/>
      <c r="AI972" s="19"/>
      <c r="AJ972" s="19"/>
      <c r="AK972" s="19"/>
      <c r="AL972" s="19"/>
      <c r="AM972" s="19"/>
      <c r="AN972" s="19"/>
      <c r="AO972" s="19"/>
      <c r="AP972" s="19"/>
      <c r="AQ972" s="19"/>
      <c r="AR972" s="19"/>
      <c r="AS972" s="19"/>
      <c r="AT972" s="19"/>
      <c r="AU972" s="19"/>
      <c r="AV972" s="19"/>
      <c r="AW972" s="19"/>
      <c r="AX972" s="19"/>
      <c r="AY972" s="19"/>
      <c r="AZ972" s="19"/>
      <c r="BA972" s="19"/>
      <c r="BB972" s="19"/>
      <c r="BC972" s="19"/>
      <c r="BD972" s="19"/>
      <c r="BE972" s="19"/>
      <c r="BF972" s="19"/>
      <c r="BG972" s="19"/>
      <c r="BH972" s="19"/>
      <c r="BI972" s="19"/>
    </row>
    <row r="973" spans="1:76" x14ac:dyDescent="0.2">
      <c r="C973" s="138"/>
      <c r="E973" s="10" t="s">
        <v>76</v>
      </c>
      <c r="F973" s="11" t="s">
        <v>77</v>
      </c>
      <c r="G973" s="11" t="s">
        <v>78</v>
      </c>
      <c r="H973" s="92" t="s">
        <v>79</v>
      </c>
      <c r="I973" s="11"/>
      <c r="J973" s="11"/>
      <c r="K973" s="8"/>
      <c r="L973" s="16" t="str">
        <f>IF(ISERROR(VLOOKUP(TRIM(B973),#REF!,13,FALSE())),"",VLOOKUP(TRIM(B973),#REF!,13,FALSE()))</f>
        <v/>
      </c>
      <c r="M973" s="16" t="str">
        <f>IF(ISERROR(VLOOKUP(TRIM(B973),#REF!,14,FALSE())),"",VLOOKUP(TRIM(B973),#REF!,14,FALSE()))</f>
        <v/>
      </c>
      <c r="N973" s="16" t="str">
        <f>IF(ISERROR(VLOOKUP(TRIM(B973),#REF!,15,FALSE())),"",VLOOKUP(TRIM(B973),#REF!,15,FALSE()))</f>
        <v/>
      </c>
      <c r="O973" s="16" t="str">
        <f>IF(ISERROR(VLOOKUP(TRIM(B973),#REF!,16,FALSE())),"",VLOOKUP(TRIM(B973),#REF!,16,FALSE()))</f>
        <v/>
      </c>
      <c r="Q973" s="8"/>
      <c r="S973" t="str">
        <f>IF(ISERROR(VLOOKUP(TRIM(B973),#REF!,20,FALSE())),"",VLOOKUP(TRIM(B973),#REF!,20,FALSE()))</f>
        <v/>
      </c>
      <c r="T973" t="str">
        <f>IF(ISERROR(VLOOKUP(TRIM(B973),#REF!,21,FALSE())),"",VLOOKUP(TRIM(B973),#REF!,21,FALSE()))</f>
        <v/>
      </c>
      <c r="U973" t="str">
        <f>IF(ISERROR(VLOOKUP(TRIM(B973),#REF!,22,FALSE())),"",VLOOKUP(TRIM(B973),#REF!,22,FALSE()))</f>
        <v/>
      </c>
      <c r="V973" t="str">
        <f>IF(ISERROR(VLOOKUP(TRIM(B973),#REF!,20,FALSE())),"",VLOOKUP(TRIM(B973),#REF!,20,FALSE()))</f>
        <v/>
      </c>
      <c r="W973" t="str">
        <f>IF(ISERROR(VLOOKUP(TRIM(B973),#REF!,21,FALSE())),"",VLOOKUP(TRIM(B973),#REF!,21,FALSE()))</f>
        <v/>
      </c>
      <c r="X973" t="str">
        <f>IF(ISERROR(VLOOKUP(TRIM(B973),#REF!,22,FALSE())),"",VLOOKUP(TRIM(B973),#REF!,22,FALSE()))</f>
        <v/>
      </c>
      <c r="Y973" t="str">
        <f>IF(ISERROR(VLOOKUP(TRIM(B973),#REF!,23,FALSE())),"",VLOOKUP(TRIM(B973),#REF!,23,FALSE()))</f>
        <v/>
      </c>
      <c r="Z973" t="str">
        <f>IF(ISERROR(VLOOKUP(TRIM(B973),#REF!,24,FALSE())),"",VLOOKUP(TRIM(B973),#REF!,24,FALSE()))</f>
        <v/>
      </c>
      <c r="AA973" t="str">
        <f>IF(ISERROR(VLOOKUP(TRIM(B973),#REF!,25,FALSE())),"",VLOOKUP(TRIM(B973),#REF!,25,FALSE()))</f>
        <v/>
      </c>
      <c r="AL973" s="8"/>
      <c r="AM973" s="8"/>
      <c r="AO973" s="8"/>
      <c r="AP973" s="8"/>
      <c r="AQ973" s="8"/>
      <c r="AR973" s="8"/>
      <c r="AS973" s="8"/>
      <c r="AU973" s="8"/>
      <c r="AV973" s="8"/>
      <c r="AX973" s="8"/>
      <c r="AY973" s="8"/>
      <c r="BA973" s="8"/>
      <c r="BB973" s="8"/>
    </row>
    <row r="974" spans="1:76" s="25" customFormat="1" ht="18" customHeight="1" x14ac:dyDescent="0.25">
      <c r="A974" s="41" t="s">
        <v>5458</v>
      </c>
      <c r="C974" s="139"/>
      <c r="E974" s="13">
        <f>COUNTA(D977:D1041)</f>
        <v>55</v>
      </c>
      <c r="F974" s="14">
        <f>COUNTIF(A976:A1036,"*HB*")</f>
        <v>2</v>
      </c>
      <c r="G974" s="14">
        <f>COUNTIF(A976:A1041,"*KR*")+COUNTIF(A976:A1041,"*LK*")</f>
        <v>1</v>
      </c>
      <c r="H974" s="51">
        <f>COUNTIF(A976:A1041,"*PR*")+COUNTIF(A976:A1041,"*LP*")</f>
        <v>1</v>
      </c>
      <c r="I974" s="14"/>
      <c r="J974" s="14"/>
      <c r="K974" s="7"/>
      <c r="L974" s="16" t="str">
        <f>IF(ISERROR(VLOOKUP(TRIM(B974),#REF!,13,FALSE())),"",VLOOKUP(TRIM(B974),#REF!,13,FALSE()))</f>
        <v/>
      </c>
      <c r="M974" s="16" t="str">
        <f>IF(ISERROR(VLOOKUP(TRIM(B974),#REF!,14,FALSE())),"",VLOOKUP(TRIM(B974),#REF!,14,FALSE()))</f>
        <v/>
      </c>
      <c r="N974" s="16" t="str">
        <f>IF(ISERROR(VLOOKUP(TRIM(B974),#REF!,15,FALSE())),"",VLOOKUP(TRIM(B974),#REF!,15,FALSE()))</f>
        <v/>
      </c>
      <c r="O974" s="16" t="str">
        <f>IF(ISERROR(VLOOKUP(TRIM(B974),#REF!,16,FALSE())),"",VLOOKUP(TRIM(B974),#REF!,16,FALSE()))</f>
        <v/>
      </c>
      <c r="P974" s="15"/>
      <c r="Q974" s="8"/>
      <c r="S974" t="str">
        <f>IF(ISERROR(VLOOKUP(TRIM(B974),#REF!,20,FALSE())),"",VLOOKUP(TRIM(B974),#REF!,20,FALSE()))</f>
        <v/>
      </c>
      <c r="T974" t="str">
        <f>IF(ISERROR(VLOOKUP(TRIM(B974),#REF!,21,FALSE())),"",VLOOKUP(TRIM(B974),#REF!,21,FALSE()))</f>
        <v/>
      </c>
      <c r="U974" t="str">
        <f>IF(ISERROR(VLOOKUP(TRIM(B974),#REF!,22,FALSE())),"",VLOOKUP(TRIM(B974),#REF!,22,FALSE()))</f>
        <v/>
      </c>
      <c r="V974" t="str">
        <f>IF(ISERROR(VLOOKUP(TRIM(B974),#REF!,20,FALSE())),"",VLOOKUP(TRIM(B974),#REF!,20,FALSE()))</f>
        <v/>
      </c>
      <c r="W974" t="str">
        <f>IF(ISERROR(VLOOKUP(TRIM(B974),#REF!,21,FALSE())),"",VLOOKUP(TRIM(B974),#REF!,21,FALSE()))</f>
        <v/>
      </c>
      <c r="X974" t="str">
        <f>IF(ISERROR(VLOOKUP(TRIM(B974),#REF!,22,FALSE())),"",VLOOKUP(TRIM(B974),#REF!,22,FALSE()))</f>
        <v/>
      </c>
      <c r="Y974" t="str">
        <f>IF(ISERROR(VLOOKUP(TRIM(B974),#REF!,23,FALSE())),"",VLOOKUP(TRIM(B974),#REF!,23,FALSE()))</f>
        <v/>
      </c>
      <c r="Z974" t="str">
        <f>IF(ISERROR(VLOOKUP(TRIM(B974),#REF!,24,FALSE())),"",VLOOKUP(TRIM(B974),#REF!,24,FALSE()))</f>
        <v/>
      </c>
      <c r="AA974" t="str">
        <f>IF(ISERROR(VLOOKUP(TRIM(B974),#REF!,25,FALSE())),"",VLOOKUP(TRIM(B974),#REF!,25,FALSE()))</f>
        <v/>
      </c>
      <c r="AK974" s="15"/>
      <c r="AT974" s="15"/>
      <c r="BB974" s="8"/>
    </row>
    <row r="975" spans="1:76" s="25" customFormat="1" x14ac:dyDescent="0.2">
      <c r="A975" s="34" t="s">
        <v>5459</v>
      </c>
      <c r="B975" s="16"/>
      <c r="C975" s="141"/>
      <c r="E975" s="1"/>
      <c r="H975" s="9"/>
      <c r="I975" s="16"/>
      <c r="J975" s="16"/>
      <c r="K975" s="16"/>
      <c r="L975" s="26" t="str">
        <f>IF(ISERROR(VLOOKUP(TRIM(D975),#REF!,8,FALSE())),"",VLOOKUP(TRIM(D975),#REF!,8,FALSE()))</f>
        <v/>
      </c>
      <c r="O975" s="16"/>
      <c r="P975" s="16" t="str">
        <f>IF(ISERROR(VLOOKUP(TRIM(D975),#REF!,11,FALSE())),"",VLOOKUP(TRIM(D975),#REF!,11,FALSE()))</f>
        <v/>
      </c>
      <c r="Q975" s="16" t="str">
        <f>IF(ISERROR(VLOOKUP(TRIM(D975),#REF!,12,FALSE())),"",VLOOKUP(TRIM(D975),#REF!,12,FALSE()))</f>
        <v/>
      </c>
      <c r="R975" s="16" t="str">
        <f>IF(ISERROR(VLOOKUP(TRIM(D975),#REF!,13,FALSE())),"",VLOOKUP(TRIM(D975),#REF!,13,FALSE()))</f>
        <v/>
      </c>
      <c r="S975" s="16" t="str">
        <f>IF(ISERROR(VLOOKUP(TRIM(D975),#REF!,14,FALSE())),"",VLOOKUP(TRIM(D975),#REF!,14,FALSE()))</f>
        <v/>
      </c>
      <c r="T975" s="16" t="str">
        <f>IF(ISERROR(VLOOKUP(TRIM(D975),#REF!,15,FALSE())),"",VLOOKUP(TRIM(D975),#REF!,15,FALSE()))</f>
        <v/>
      </c>
      <c r="U975" s="16" t="str">
        <f>IF(ISERROR(VLOOKUP(TRIM(D975),#REF!,16,FALSE())),"",VLOOKUP(TRIM(D975),#REF!,16,FALSE()))</f>
        <v/>
      </c>
      <c r="Y975" t="str">
        <f>IF(ISERROR(VLOOKUP(TRIM(D975),#REF!,20,FALSE())),"",VLOOKUP(TRIM(D975),#REF!,20,FALSE()))</f>
        <v/>
      </c>
      <c r="Z975" t="str">
        <f>IF(ISERROR(VLOOKUP(TRIM(D975),#REF!,21,FALSE())),"",VLOOKUP(TRIM(D975),#REF!,21,FALSE()))</f>
        <v/>
      </c>
      <c r="AA975" t="str">
        <f>IF(ISERROR(VLOOKUP(TRIM(D975),#REF!,22,FALSE())),"",VLOOKUP(TRIM(D975),#REF!,22,FALSE()))</f>
        <v/>
      </c>
      <c r="AB975" t="str">
        <f>IF(ISERROR(VLOOKUP(TRIM(D975),#REF!,20,FALSE())),"",VLOOKUP(TRIM(D975),#REF!,20,FALSE()))</f>
        <v/>
      </c>
      <c r="AC975" t="str">
        <f>IF(ISERROR(VLOOKUP(TRIM(D975),#REF!,21,FALSE())),"",VLOOKUP(TRIM(D975),#REF!,21,FALSE()))</f>
        <v/>
      </c>
      <c r="AD975" t="str">
        <f>IF(ISERROR(VLOOKUP(TRIM(D975),#REF!,22,FALSE())),"",VLOOKUP(TRIM(D975),#REF!,22,FALSE()))</f>
        <v/>
      </c>
      <c r="AE975" t="str">
        <f>IF(ISERROR(VLOOKUP(TRIM(D975),#REF!,23,FALSE())),"",VLOOKUP(TRIM(D975),#REF!,23,FALSE()))</f>
        <v/>
      </c>
      <c r="AF975" t="str">
        <f>IF(ISERROR(VLOOKUP(TRIM(D975),#REF!,24,FALSE())),"",VLOOKUP(TRIM(D975),#REF!,24,FALSE()))</f>
        <v/>
      </c>
      <c r="AG975" t="str">
        <f>IF(ISERROR(VLOOKUP(TRIM(D975),#REF!,25,FALSE())),"",VLOOKUP(TRIM(D975),#REF!,25,FALSE()))</f>
        <v/>
      </c>
    </row>
    <row r="976" spans="1:76" x14ac:dyDescent="0.2">
      <c r="A976" s="145"/>
      <c r="B976" s="19"/>
      <c r="C976" s="141"/>
      <c r="D976" s="19"/>
      <c r="E976" s="39"/>
      <c r="F976" s="19"/>
      <c r="G976" s="19"/>
      <c r="H976" s="145"/>
      <c r="I976" s="19"/>
      <c r="J976" s="18"/>
      <c r="K976" s="26"/>
      <c r="L976" s="26"/>
      <c r="M976" s="42"/>
      <c r="N976" s="19"/>
      <c r="O976" s="19"/>
      <c r="P976" s="19"/>
      <c r="Q976" s="19"/>
      <c r="R976" s="19"/>
      <c r="S976" s="19"/>
      <c r="T976" s="19"/>
      <c r="U976" s="19"/>
      <c r="V976" s="19"/>
      <c r="W976" s="19"/>
      <c r="X976" s="19"/>
      <c r="Y976" s="19"/>
      <c r="Z976" s="19"/>
      <c r="AA976" s="19"/>
      <c r="AB976" s="19"/>
      <c r="AC976" s="19"/>
      <c r="AD976" s="19"/>
      <c r="AE976" s="19"/>
      <c r="AF976" s="19"/>
      <c r="AG976" s="19"/>
      <c r="AH976" s="19"/>
      <c r="AI976" s="19"/>
      <c r="AJ976" s="19"/>
      <c r="AK976" s="19"/>
      <c r="AL976" s="19"/>
      <c r="AM976" s="19"/>
      <c r="AN976" s="19"/>
      <c r="AO976" s="19"/>
      <c r="AP976" s="19"/>
      <c r="AQ976" s="19"/>
      <c r="AR976" s="19"/>
      <c r="AS976" s="19"/>
      <c r="AT976" s="19"/>
      <c r="AU976" s="19"/>
      <c r="AV976" s="19"/>
      <c r="AW976" s="19"/>
      <c r="AX976" s="19"/>
      <c r="AY976" s="19"/>
      <c r="AZ976" s="19"/>
      <c r="BA976" s="19"/>
      <c r="BB976" s="19"/>
      <c r="BC976" s="19"/>
      <c r="BD976" s="19"/>
      <c r="BE976" s="19"/>
      <c r="BF976" s="19"/>
      <c r="BG976" s="19"/>
      <c r="BH976" s="19"/>
      <c r="BI976" s="19"/>
    </row>
    <row r="977" spans="1:61" x14ac:dyDescent="0.2">
      <c r="A977" s="18" t="s">
        <v>80</v>
      </c>
      <c r="B977" s="18" t="s">
        <v>252</v>
      </c>
      <c r="C977" s="141"/>
      <c r="D977" s="19" t="s">
        <v>2315</v>
      </c>
      <c r="E977" s="20">
        <v>35437</v>
      </c>
      <c r="F977" s="19" t="s">
        <v>2316</v>
      </c>
      <c r="G977" s="19" t="s">
        <v>2317</v>
      </c>
      <c r="H977" s="18" t="s">
        <v>87</v>
      </c>
      <c r="I977" s="18" t="s">
        <v>250</v>
      </c>
      <c r="J977" s="18" t="s">
        <v>2318</v>
      </c>
      <c r="K977" s="26" t="s">
        <v>80</v>
      </c>
      <c r="L977" s="26"/>
      <c r="M977" s="18" t="s">
        <v>80</v>
      </c>
      <c r="N977" s="18" t="s">
        <v>252</v>
      </c>
      <c r="O977" s="18"/>
      <c r="P977" s="19"/>
      <c r="Q977" s="19" t="s">
        <v>87</v>
      </c>
      <c r="R977" s="19" t="s">
        <v>250</v>
      </c>
      <c r="S977" s="19" t="s">
        <v>86</v>
      </c>
      <c r="T977" s="19" t="s">
        <v>80</v>
      </c>
      <c r="U977" s="19" t="s">
        <v>252</v>
      </c>
      <c r="V977" s="19"/>
      <c r="W977" s="19" t="s">
        <v>80</v>
      </c>
      <c r="X977" s="19" t="s">
        <v>252</v>
      </c>
      <c r="Y977" s="19">
        <v>0</v>
      </c>
      <c r="Z977" s="19">
        <v>0</v>
      </c>
      <c r="AA977" s="19">
        <v>0</v>
      </c>
      <c r="AB977" s="19">
        <v>0</v>
      </c>
      <c r="AC977" s="19"/>
      <c r="AD977" s="19"/>
      <c r="AE977" s="19"/>
      <c r="AF977" s="19">
        <v>0</v>
      </c>
      <c r="AG977" s="19">
        <v>0</v>
      </c>
      <c r="AH977" s="19">
        <v>0</v>
      </c>
      <c r="AI977" s="19">
        <v>0</v>
      </c>
      <c r="AJ977" s="19">
        <v>0</v>
      </c>
      <c r="AK977" s="19">
        <v>0</v>
      </c>
      <c r="AL977" s="19">
        <v>0</v>
      </c>
      <c r="AM977" s="19">
        <v>0</v>
      </c>
      <c r="AN977" s="19">
        <v>0</v>
      </c>
      <c r="AO977" s="19">
        <v>0</v>
      </c>
      <c r="AP977" s="19">
        <v>0</v>
      </c>
      <c r="AQ977" s="19">
        <v>0</v>
      </c>
      <c r="AR977" s="19">
        <v>0</v>
      </c>
      <c r="AS977" s="19">
        <v>0</v>
      </c>
      <c r="AT977" s="19">
        <v>0</v>
      </c>
      <c r="AU977" s="19">
        <v>0</v>
      </c>
      <c r="AV977" s="19">
        <v>0</v>
      </c>
      <c r="AW977" s="19">
        <v>0</v>
      </c>
      <c r="AX977" s="19"/>
      <c r="AY977" s="19"/>
      <c r="AZ977" s="19"/>
      <c r="BA977" s="19"/>
      <c r="BB977" s="19"/>
      <c r="BC977" s="19"/>
      <c r="BD977" s="19"/>
      <c r="BE977" s="19"/>
      <c r="BF977" s="19"/>
      <c r="BG977" s="19"/>
      <c r="BH977" s="19"/>
      <c r="BI977" s="19"/>
    </row>
    <row r="978" spans="1:61" x14ac:dyDescent="0.2">
      <c r="A978" s="18" t="s">
        <v>80</v>
      </c>
      <c r="B978" s="18" t="s">
        <v>306</v>
      </c>
      <c r="C978" s="141"/>
      <c r="D978" s="19" t="s">
        <v>2319</v>
      </c>
      <c r="E978" s="20">
        <v>32723</v>
      </c>
      <c r="F978" s="19" t="s">
        <v>2320</v>
      </c>
      <c r="G978" s="19" t="s">
        <v>2321</v>
      </c>
      <c r="H978" s="18" t="s">
        <v>80</v>
      </c>
      <c r="I978" s="18" t="s">
        <v>303</v>
      </c>
      <c r="J978" s="18" t="s">
        <v>2322</v>
      </c>
      <c r="K978" s="26" t="s">
        <v>80</v>
      </c>
      <c r="L978" s="26"/>
      <c r="M978" s="18" t="s">
        <v>189</v>
      </c>
      <c r="N978" s="18"/>
      <c r="O978" s="18"/>
      <c r="P978" s="19"/>
      <c r="Q978" s="19" t="s">
        <v>80</v>
      </c>
      <c r="R978" s="19" t="s">
        <v>242</v>
      </c>
      <c r="S978" s="19" t="s">
        <v>1737</v>
      </c>
      <c r="T978" s="19" t="s">
        <v>80</v>
      </c>
      <c r="U978" s="19" t="s">
        <v>242</v>
      </c>
      <c r="V978" s="19" t="s">
        <v>2323</v>
      </c>
      <c r="W978" s="19" t="s">
        <v>80</v>
      </c>
      <c r="X978" s="19" t="s">
        <v>556</v>
      </c>
      <c r="Y978" s="19" t="s">
        <v>2324</v>
      </c>
      <c r="Z978" s="19" t="s">
        <v>80</v>
      </c>
      <c r="AA978" s="19" t="s">
        <v>140</v>
      </c>
      <c r="AB978" s="19">
        <v>0</v>
      </c>
      <c r="AC978" s="19" t="s">
        <v>80</v>
      </c>
      <c r="AD978" s="19" t="s">
        <v>140</v>
      </c>
      <c r="AE978" s="19"/>
      <c r="AF978" s="19" t="s">
        <v>80</v>
      </c>
      <c r="AG978" s="19" t="s">
        <v>140</v>
      </c>
      <c r="AH978" s="19">
        <v>0</v>
      </c>
      <c r="AI978" s="19" t="s">
        <v>80</v>
      </c>
      <c r="AJ978" s="19" t="s">
        <v>140</v>
      </c>
      <c r="AK978" s="19">
        <v>0</v>
      </c>
      <c r="AL978" s="19" t="s">
        <v>80</v>
      </c>
      <c r="AM978" s="19" t="s">
        <v>252</v>
      </c>
      <c r="AN978" s="19" t="s">
        <v>1446</v>
      </c>
      <c r="AO978" s="19" t="s">
        <v>80</v>
      </c>
      <c r="AP978" s="19" t="s">
        <v>252</v>
      </c>
      <c r="AQ978" s="19" t="s">
        <v>2325</v>
      </c>
      <c r="AR978" s="19" t="s">
        <v>80</v>
      </c>
      <c r="AS978" s="19" t="s">
        <v>252</v>
      </c>
      <c r="AT978" s="19" t="s">
        <v>2326</v>
      </c>
      <c r="AU978" s="19">
        <v>0</v>
      </c>
      <c r="AV978" s="19">
        <v>0</v>
      </c>
      <c r="AW978" s="19">
        <v>0</v>
      </c>
      <c r="AX978" s="19"/>
      <c r="AY978" s="19"/>
      <c r="AZ978" s="19"/>
      <c r="BA978" s="19"/>
      <c r="BB978" s="19"/>
      <c r="BC978" s="19"/>
      <c r="BD978" s="19"/>
      <c r="BE978" s="19"/>
      <c r="BF978" s="19"/>
      <c r="BG978" s="19"/>
      <c r="BH978" s="19"/>
      <c r="BI978" s="19"/>
    </row>
    <row r="979" spans="1:61" s="25" customFormat="1" x14ac:dyDescent="0.2">
      <c r="A979" s="18"/>
      <c r="B979" s="18"/>
      <c r="C979" s="141"/>
      <c r="D979" s="19"/>
      <c r="E979" s="20"/>
      <c r="F979" s="19"/>
      <c r="G979" s="19"/>
      <c r="H979" s="18"/>
      <c r="I979" s="18"/>
      <c r="J979" s="18"/>
      <c r="K979"/>
      <c r="L979"/>
      <c r="M979" s="18"/>
      <c r="N979" s="18"/>
      <c r="O979" s="18"/>
      <c r="P979" s="19"/>
      <c r="Q979" s="19"/>
      <c r="R979" s="19"/>
      <c r="S979" s="19"/>
      <c r="T979" s="19"/>
      <c r="U979" s="19"/>
      <c r="V979" s="19"/>
      <c r="W979" s="19"/>
      <c r="X979" s="19"/>
      <c r="Y979" s="19"/>
      <c r="Z979" s="19"/>
      <c r="AA979" s="19"/>
      <c r="AB979" s="19"/>
      <c r="AC979" s="19"/>
      <c r="AD979" s="19"/>
      <c r="AE979" s="19"/>
      <c r="AF979" s="19"/>
      <c r="AG979" s="19"/>
      <c r="AH979" s="19"/>
      <c r="AI979" s="19"/>
      <c r="AJ979" s="19"/>
      <c r="AK979" s="19"/>
      <c r="AL979" s="19"/>
      <c r="AM979" s="19"/>
      <c r="AN979" s="19"/>
      <c r="AO979" s="19"/>
      <c r="AP979" s="19"/>
      <c r="AQ979" s="19"/>
      <c r="AR979" s="19"/>
      <c r="AS979" s="19"/>
      <c r="AT979" s="19"/>
      <c r="AU979" s="19"/>
      <c r="AV979" s="19"/>
      <c r="AW979" s="19"/>
      <c r="AX979" s="19"/>
      <c r="AY979" s="19"/>
      <c r="AZ979" s="19"/>
      <c r="BA979" s="19"/>
      <c r="BB979" s="19"/>
      <c r="BC979" s="19"/>
      <c r="BD979" s="19"/>
      <c r="BE979" s="19"/>
      <c r="BF979" s="19"/>
      <c r="BG979" s="19"/>
      <c r="BH979" s="19"/>
      <c r="BI979" s="19"/>
    </row>
    <row r="980" spans="1:61" x14ac:dyDescent="0.2">
      <c r="A980" t="s">
        <v>103</v>
      </c>
      <c r="B980" t="s">
        <v>306</v>
      </c>
      <c r="C980" s="141" t="s">
        <v>1987</v>
      </c>
      <c r="D980" t="s">
        <v>2341</v>
      </c>
      <c r="E980" s="40">
        <v>38006</v>
      </c>
      <c r="F980" t="s">
        <v>2342</v>
      </c>
      <c r="G980" s="19" t="s">
        <v>295</v>
      </c>
      <c r="H980" t="s">
        <v>103</v>
      </c>
      <c r="I980" t="s">
        <v>303</v>
      </c>
      <c r="J980" s="18" t="s">
        <v>2343</v>
      </c>
      <c r="K980" t="str">
        <f>IF(ISBLANK(VLOOKUP(TRIM(D980),ALL_SOMIFA!$A$1:$V$2721,8,FALSE)),"",IF(ISERROR(VLOOKUP(TRIM(D980),ALL_SOMIFA!$A$1:$V$2721,8,FALSE))," ",VLOOKUP(TRIM(D980),ALL_SOMIFA!$A$1:$V$2721,8,FALSE)))</f>
        <v xml:space="preserve"> </v>
      </c>
      <c r="L980" t="str">
        <f>IF(ISBLANK(VLOOKUP(TRIM(D980),ALL_SOMIFA!$A$1:$V$2721,9,FALSE)),"",IF(ISERROR(VLOOKUP(TRIM(D980),ALL_SOMIFA!$A$1:$V$2721,9,FALSE))," ",VLOOKUP(TRIM(D980),ALL_SOMIFA!$A$1:$V$2721,9,FALSE)))</f>
        <v xml:space="preserve"> </v>
      </c>
      <c r="M980" t="str">
        <f>IF(ISBLANK(VLOOKUP(TRIM(D980),ALL_SOMIFA!$A$1:$V$2721,10,FALSE)),"",IF(ISERROR(VLOOKUP(TRIM(D980),ALL_SOMIFA!$A$1:$V$2721,10,FALSE))," ",VLOOKUP(TRIM(D980),ALL_SOMIFA!$A$1:$V$2721,10,FALSE)))</f>
        <v xml:space="preserve"> </v>
      </c>
      <c r="N980" t="str">
        <f>IF(ISBLANK(VLOOKUP(TRIM(D980),ALL_SOMIFA!$A$1:$V$2721,11,FALSE)),"",IF(ISERROR(VLOOKUP(TRIM(D980),ALL_SOMIFA!$A$1:$V$2721,11,FALSE))," ",VLOOKUP(TRIM(D980),ALL_SOMIFA!$A$1:$V$2721,11,FALSE)))</f>
        <v xml:space="preserve"> </v>
      </c>
      <c r="O980" t="str">
        <f>IF(ISBLANK(VLOOKUP(TRIM(D980),ALL_SOMIFA!$A$1:$V$2721,12,FALSE)),"",IF(ISERROR(VLOOKUP(TRIM(D980),ALL_SOMIFA!$A$1:$V$2721,12,FALSE))," ",VLOOKUP(TRIM(D980),ALL_SOMIFA!$A$1:$V$2721,12,FALSE)))</f>
        <v xml:space="preserve"> </v>
      </c>
      <c r="P980" t="str">
        <f>IF(ISBLANK(VLOOKUP(TRIM(D980),ALL_SOMIFA!$A$1:$V$2721,13,FALSE)),"",IF(ISERROR(VLOOKUP(TRIM(D980),ALL_SOMIFA!$A$1:$V$2721,13,FALSE))," ",VLOOKUP(TRIM(D980),ALL_SOMIFA!$A$1:$V$2721,13,FALSE)))</f>
        <v xml:space="preserve"> </v>
      </c>
      <c r="Q980" t="str">
        <f>IF(ISBLANK(VLOOKUP(TRIM(D980),ALL_SOMIFA!$A$1:$V$2721,14,FALSE)),"",IF(ISERROR(VLOOKUP(TRIM(D980),ALL_SOMIFA!$A$1:$V$2721,14,FALSE))," ",VLOOKUP(TRIM(D980),ALL_SOMIFA!$A$1:$V$2721,14,FALSE)))</f>
        <v xml:space="preserve"> </v>
      </c>
      <c r="R980" t="str">
        <f>IF(ISBLANK(VLOOKUP(TRIM(D980),ALL_SOMIFA!$A$1:$V$2721,15,FALSE)),"",IF(ISERROR(VLOOKUP(TRIM(D980),ALL_SOMIFA!$A$1:$V$2721,15,FALSE))," ",VLOOKUP(TRIM(D980),ALL_SOMIFA!$A$1:$V$2721,15,FALSE)))</f>
        <v xml:space="preserve"> </v>
      </c>
      <c r="S980" t="str">
        <f>IF(ISBLANK(VLOOKUP(TRIM(D980),ALL_SOMIFA!$A$1:$V$2721,16,FALSE)),"",IF(ISERROR(VLOOKUP(TRIM(D980),ALL_SOMIFA!$A$1:$V$2721,16,FALSE))," ",VLOOKUP(TRIM(D980),ALL_SOMIFA!$A$1:$V$2721,16,FALSE)))</f>
        <v xml:space="preserve"> </v>
      </c>
      <c r="T980" t="str">
        <f>IF(ISBLANK(VLOOKUP(TRIM(D980),ALL_SOMIFA!$A$1:$V$2721,17,FALSE)),"",IF(ISERROR(VLOOKUP(TRIM(D980),ALL_SOMIFA!$A$1:$V$2721,17,FALSE))," ",VLOOKUP(TRIM(D980),ALL_SOMIFA!$A$1:$V$2721,17,FALSE)))</f>
        <v xml:space="preserve"> </v>
      </c>
      <c r="U980" t="str">
        <f>IF(ISBLANK(VLOOKUP(TRIM(D980),ALL_SOMIFA!$A$1:$V$2721,18,FALSE)),"",IF(ISERROR(VLOOKUP(TRIM(D980),ALL_SOMIFA!$A$1:$V$2721,18,FALSE))," ",VLOOKUP(TRIM(D980),ALL_SOMIFA!$A$1:$V$2721,18,FALSE)))</f>
        <v xml:space="preserve"> </v>
      </c>
      <c r="V980" t="str">
        <f>IF(ISBLANK(VLOOKUP(TRIM(D980),ALL_SOMIFA!$A$1:$V$2721,19,FALSE)),"",IF(ISERROR(VLOOKUP(TRIM(D980),ALL_SOMIFA!$A$1:$V$2721,19,FALSE))," ",VLOOKUP(TRIM(D980),ALL_SOMIFA!$A$1:$V$2721,19,FALSE)))</f>
        <v xml:space="preserve"> </v>
      </c>
      <c r="W980" t="str">
        <f>IF(ISBLANK(VLOOKUP(TRIM(D980),ALL_SOMIFA!$A$1:$V$2721,20,FALSE)),"",IF(ISERROR(VLOOKUP(TRIM(D980),ALL_SOMIFA!$A$1:$V$2721,20,FALSE))," ",VLOOKUP(TRIM(D980),ALL_SOMIFA!$A$1:$V$2721,20,FALSE)))</f>
        <v xml:space="preserve"> </v>
      </c>
      <c r="X980" t="str">
        <f>IF(ISBLANK(VLOOKUP(TRIM(D980),ALL_SOMIFA!$A$1:$V$2721,21,FALSE)),"",IF(ISERROR(VLOOKUP(TRIM(D980),ALL_SOMIFA!$A$1:$V$2721,21,FALSE))," ",VLOOKUP(TRIM(D980),ALL_SOMIFA!$A$1:$V$2721,21,FALSE)))</f>
        <v xml:space="preserve"> </v>
      </c>
      <c r="Y980" t="str">
        <f>IF(ISBLANK(VLOOKUP(TRIM(D980),ALL_SOMIFA!$A$1:$V$2721,22,FALSE)),"",IF(ISERROR(VLOOKUP(TRIM(D980),ALL_SOMIFA!$A$1:$V$2721,22,FALSE))," ",VLOOKUP(TRIM(D980),ALL_SOMIFA!$A$1:$V$2721,22,FALSE)))</f>
        <v xml:space="preserve"> </v>
      </c>
    </row>
    <row r="981" spans="1:61" x14ac:dyDescent="0.2">
      <c r="A981" s="18" t="s">
        <v>103</v>
      </c>
      <c r="B981" s="18" t="s">
        <v>81</v>
      </c>
      <c r="C981" s="141" t="s">
        <v>2344</v>
      </c>
      <c r="D981" s="26" t="s">
        <v>2345</v>
      </c>
      <c r="E981" s="27">
        <v>36287</v>
      </c>
      <c r="F981" s="26" t="s">
        <v>553</v>
      </c>
      <c r="G981" s="26" t="s">
        <v>283</v>
      </c>
      <c r="H981" s="18" t="s">
        <v>103</v>
      </c>
      <c r="I981" s="18" t="s">
        <v>84</v>
      </c>
      <c r="J981" s="18" t="s">
        <v>2346</v>
      </c>
      <c r="K981" s="26" t="s">
        <v>103</v>
      </c>
      <c r="L981" s="26" t="s">
        <v>2347</v>
      </c>
      <c r="M981" s="18" t="s">
        <v>103</v>
      </c>
      <c r="N981" s="18" t="s">
        <v>306</v>
      </c>
      <c r="O981" s="18" t="s">
        <v>471</v>
      </c>
      <c r="P981" s="26" t="s">
        <v>2348</v>
      </c>
      <c r="Q981" s="27"/>
      <c r="R981" s="27"/>
      <c r="S981" s="27"/>
      <c r="T981" s="27"/>
      <c r="U981" s="29"/>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row>
    <row r="982" spans="1:61" x14ac:dyDescent="0.2">
      <c r="A982" s="18"/>
      <c r="B982" s="18"/>
      <c r="C982" s="141"/>
      <c r="D982" s="19" t="s">
        <v>2327</v>
      </c>
      <c r="E982" s="20">
        <v>35965</v>
      </c>
      <c r="F982" s="19" t="s">
        <v>136</v>
      </c>
      <c r="G982" s="19" t="s">
        <v>591</v>
      </c>
      <c r="H982" s="18" t="s">
        <v>103</v>
      </c>
      <c r="I982" s="18" t="s">
        <v>491</v>
      </c>
      <c r="J982" s="18" t="s">
        <v>2328</v>
      </c>
      <c r="K982" s="26" t="s">
        <v>103</v>
      </c>
      <c r="L982" s="26" t="s">
        <v>2329</v>
      </c>
      <c r="M982" s="18" t="s">
        <v>103</v>
      </c>
      <c r="N982" s="18" t="s">
        <v>232</v>
      </c>
      <c r="O982" s="18" t="s">
        <v>2330</v>
      </c>
      <c r="P982" s="19" t="s">
        <v>2331</v>
      </c>
      <c r="Q982" s="19" t="s">
        <v>103</v>
      </c>
      <c r="R982" s="19" t="s">
        <v>232</v>
      </c>
      <c r="S982" s="19" t="s">
        <v>1322</v>
      </c>
      <c r="T982" s="19" t="s">
        <v>103</v>
      </c>
      <c r="U982" s="19" t="s">
        <v>232</v>
      </c>
      <c r="V982" s="19" t="s">
        <v>2332</v>
      </c>
      <c r="W982" s="19"/>
      <c r="X982" s="19"/>
      <c r="Y982" s="19"/>
      <c r="Z982" s="19"/>
      <c r="AA982" s="19"/>
      <c r="AB982" s="19"/>
      <c r="AC982" s="19"/>
      <c r="AD982" s="19"/>
      <c r="AE982" s="19"/>
      <c r="AF982" s="19"/>
      <c r="AG982" s="19"/>
      <c r="AH982" s="19"/>
      <c r="AI982" s="19"/>
      <c r="AJ982" s="19"/>
      <c r="AK982" s="19"/>
      <c r="AL982" s="19"/>
      <c r="AM982" s="19"/>
      <c r="AN982" s="19"/>
      <c r="AO982" s="19"/>
      <c r="AP982" s="19"/>
      <c r="AQ982" s="19"/>
      <c r="AR982" s="19"/>
      <c r="AS982" s="19"/>
      <c r="AT982" s="19"/>
      <c r="AU982" s="19"/>
      <c r="AV982" s="19"/>
      <c r="AW982" s="19"/>
    </row>
    <row r="983" spans="1:61" ht="12.75" customHeight="1" x14ac:dyDescent="0.2">
      <c r="A983" s="18"/>
      <c r="B983" s="18"/>
      <c r="C983" s="141"/>
      <c r="D983" s="19" t="s">
        <v>2333</v>
      </c>
      <c r="E983" s="20">
        <v>34802</v>
      </c>
      <c r="F983" s="19" t="s">
        <v>391</v>
      </c>
      <c r="G983" s="19" t="s">
        <v>2334</v>
      </c>
      <c r="H983" s="18" t="s">
        <v>103</v>
      </c>
      <c r="I983" s="18" t="s">
        <v>246</v>
      </c>
      <c r="J983" s="18" t="s">
        <v>2335</v>
      </c>
      <c r="K983" s="26" t="s">
        <v>103</v>
      </c>
      <c r="L983" s="26" t="s">
        <v>2336</v>
      </c>
      <c r="M983" s="18" t="s">
        <v>103</v>
      </c>
      <c r="N983" s="18" t="s">
        <v>252</v>
      </c>
      <c r="O983" s="18" t="s">
        <v>2337</v>
      </c>
      <c r="P983" s="19"/>
      <c r="Q983" s="19" t="s">
        <v>103</v>
      </c>
      <c r="R983" s="19" t="s">
        <v>250</v>
      </c>
      <c r="S983" s="19" t="s">
        <v>2338</v>
      </c>
      <c r="T983" s="19" t="s">
        <v>103</v>
      </c>
      <c r="U983" s="19" t="s">
        <v>252</v>
      </c>
      <c r="V983" s="19" t="s">
        <v>2339</v>
      </c>
      <c r="W983" s="19" t="s">
        <v>103</v>
      </c>
      <c r="X983" s="19" t="s">
        <v>252</v>
      </c>
      <c r="Y983" s="19" t="s">
        <v>2340</v>
      </c>
      <c r="Z983" s="19">
        <v>0</v>
      </c>
      <c r="AA983" s="19">
        <v>0</v>
      </c>
      <c r="AB983" s="19">
        <v>0</v>
      </c>
      <c r="AC983" s="19"/>
      <c r="AD983" s="19"/>
      <c r="AE983" s="19"/>
      <c r="AF983" s="19">
        <v>0</v>
      </c>
      <c r="AG983" s="19">
        <v>0</v>
      </c>
      <c r="AH983" s="19">
        <v>0</v>
      </c>
      <c r="AI983" s="19">
        <v>0</v>
      </c>
      <c r="AJ983" s="19">
        <v>0</v>
      </c>
      <c r="AK983" s="19">
        <v>0</v>
      </c>
      <c r="AL983" s="19">
        <v>0</v>
      </c>
      <c r="AM983" s="19">
        <v>0</v>
      </c>
      <c r="AN983" s="19">
        <v>0</v>
      </c>
      <c r="AO983" s="19">
        <v>0</v>
      </c>
      <c r="AP983" s="19">
        <v>0</v>
      </c>
      <c r="AQ983" s="19">
        <v>0</v>
      </c>
      <c r="AR983" s="19">
        <v>0</v>
      </c>
      <c r="AS983" s="19">
        <v>0</v>
      </c>
      <c r="AT983" s="19">
        <v>0</v>
      </c>
      <c r="AU983" s="19">
        <v>0</v>
      </c>
      <c r="AV983" s="19">
        <v>0</v>
      </c>
      <c r="AW983" s="19">
        <v>0</v>
      </c>
      <c r="AX983" s="19"/>
      <c r="AY983" s="19"/>
      <c r="AZ983" s="19"/>
      <c r="BA983" s="19"/>
      <c r="BB983" s="19"/>
      <c r="BC983" s="19"/>
      <c r="BD983" s="19"/>
      <c r="BE983" s="19"/>
      <c r="BF983" s="19"/>
      <c r="BG983" s="19"/>
      <c r="BH983" s="19"/>
      <c r="BI983" s="19"/>
    </row>
    <row r="984" spans="1:61" x14ac:dyDescent="0.2">
      <c r="A984" s="18"/>
      <c r="B984" s="18"/>
      <c r="C984" s="141"/>
      <c r="D984" s="19" t="s">
        <v>2349</v>
      </c>
      <c r="E984" s="20">
        <v>33635</v>
      </c>
      <c r="F984" s="19" t="s">
        <v>447</v>
      </c>
      <c r="G984" s="19" t="s">
        <v>2350</v>
      </c>
      <c r="H984" s="18" t="s">
        <v>487</v>
      </c>
      <c r="I984" s="18" t="s">
        <v>154</v>
      </c>
      <c r="J984" s="18" t="s">
        <v>224</v>
      </c>
      <c r="K984" s="26" t="s">
        <v>103</v>
      </c>
      <c r="L984" s="26" t="s">
        <v>2351</v>
      </c>
      <c r="M984" s="18"/>
      <c r="N984" s="18"/>
      <c r="O984" s="18"/>
      <c r="P984" s="19" t="s">
        <v>2352</v>
      </c>
      <c r="Q984" s="19" t="s">
        <v>487</v>
      </c>
      <c r="R984" s="19" t="s">
        <v>479</v>
      </c>
      <c r="S984" s="19" t="s">
        <v>2353</v>
      </c>
      <c r="T984" s="19" t="s">
        <v>189</v>
      </c>
      <c r="U984" s="19"/>
      <c r="V984" s="19"/>
      <c r="W984" s="19"/>
      <c r="X984" s="19"/>
      <c r="Y984" s="19"/>
      <c r="Z984" s="19"/>
      <c r="AA984" s="19"/>
      <c r="AB984" s="19"/>
      <c r="AC984" s="19" t="s">
        <v>487</v>
      </c>
      <c r="AD984" s="19" t="s">
        <v>118</v>
      </c>
      <c r="AE984" s="19" t="s">
        <v>2354</v>
      </c>
      <c r="AF984" s="19"/>
      <c r="AG984" s="19"/>
      <c r="AH984" s="19"/>
      <c r="AI984" s="19"/>
      <c r="AJ984" s="19"/>
      <c r="AK984" s="19"/>
      <c r="AL984" s="19"/>
      <c r="AM984" s="19"/>
      <c r="AN984" s="19"/>
      <c r="AO984" s="19"/>
      <c r="AP984" s="19"/>
      <c r="AQ984" s="19"/>
      <c r="AR984" s="19"/>
      <c r="AS984" s="19"/>
      <c r="AT984" s="19"/>
      <c r="AU984" s="19"/>
      <c r="AV984" s="19"/>
      <c r="AW984" s="19"/>
      <c r="AX984" s="19"/>
      <c r="AY984" s="19"/>
      <c r="AZ984" s="19"/>
      <c r="BA984" s="19"/>
      <c r="BB984" s="19"/>
      <c r="BC984" s="19"/>
      <c r="BD984" s="19"/>
      <c r="BE984" s="19"/>
      <c r="BF984" s="19"/>
      <c r="BG984" s="19"/>
      <c r="BH984" s="19"/>
      <c r="BI984" s="19"/>
    </row>
    <row r="985" spans="1:61" x14ac:dyDescent="0.2">
      <c r="A985" t="s">
        <v>162</v>
      </c>
      <c r="B985" t="s">
        <v>215</v>
      </c>
      <c r="C985" s="141" t="s">
        <v>511</v>
      </c>
      <c r="D985" t="s">
        <v>2355</v>
      </c>
      <c r="E985" s="40">
        <v>36689</v>
      </c>
      <c r="F985" t="s">
        <v>2356</v>
      </c>
      <c r="G985" s="100" t="s">
        <v>506</v>
      </c>
      <c r="H985" t="s">
        <v>165</v>
      </c>
      <c r="I985" t="s">
        <v>220</v>
      </c>
      <c r="J985" s="18" t="s">
        <v>893</v>
      </c>
      <c r="K985" t="str">
        <f>IF(ISBLANK(VLOOKUP(TRIM(D985),ALL_SOMIFA!$A$1:$V$2721,8,FALSE)),"",IF(ISERROR(VLOOKUP(TRIM(D985),ALL_SOMIFA!$A$1:$V$2721,8,FALSE))," ",VLOOKUP(TRIM(D985),ALL_SOMIFA!$A$1:$V$2721,8,FALSE)))</f>
        <v xml:space="preserve"> </v>
      </c>
      <c r="L985" t="str">
        <f>IF(ISBLANK(VLOOKUP(TRIM(D985),ALL_SOMIFA!$A$1:$V$2721,9,FALSE)),"",IF(ISERROR(VLOOKUP(TRIM(D985),ALL_SOMIFA!$A$1:$V$2721,9,FALSE))," ",VLOOKUP(TRIM(D985),ALL_SOMIFA!$A$1:$V$2721,9,FALSE)))</f>
        <v xml:space="preserve"> </v>
      </c>
      <c r="M985" t="str">
        <f>IF(ISBLANK(VLOOKUP(TRIM(D985),ALL_SOMIFA!$A$1:$V$2721,10,FALSE)),"",IF(ISERROR(VLOOKUP(TRIM(D985),ALL_SOMIFA!$A$1:$V$2721,10,FALSE))," ",VLOOKUP(TRIM(D985),ALL_SOMIFA!$A$1:$V$2721,10,FALSE)))</f>
        <v xml:space="preserve"> </v>
      </c>
      <c r="N985" t="str">
        <f>IF(ISBLANK(VLOOKUP(TRIM(D985),ALL_SOMIFA!$A$1:$V$2721,11,FALSE)),"",IF(ISERROR(VLOOKUP(TRIM(D985),ALL_SOMIFA!$A$1:$V$2721,11,FALSE))," ",VLOOKUP(TRIM(D985),ALL_SOMIFA!$A$1:$V$2721,11,FALSE)))</f>
        <v xml:space="preserve"> </v>
      </c>
      <c r="O985" t="str">
        <f>IF(ISBLANK(VLOOKUP(TRIM(D985),ALL_SOMIFA!$A$1:$V$2721,12,FALSE)),"",IF(ISERROR(VLOOKUP(TRIM(D985),ALL_SOMIFA!$A$1:$V$2721,12,FALSE))," ",VLOOKUP(TRIM(D985),ALL_SOMIFA!$A$1:$V$2721,12,FALSE)))</f>
        <v xml:space="preserve"> </v>
      </c>
      <c r="P985" t="str">
        <f>IF(ISBLANK(VLOOKUP(TRIM(D985),ALL_SOMIFA!$A$1:$V$2721,13,FALSE)),"",IF(ISERROR(VLOOKUP(TRIM(D985),ALL_SOMIFA!$A$1:$V$2721,13,FALSE))," ",VLOOKUP(TRIM(D985),ALL_SOMIFA!$A$1:$V$2721,13,FALSE)))</f>
        <v xml:space="preserve"> </v>
      </c>
      <c r="Q985" t="str">
        <f>IF(ISBLANK(VLOOKUP(TRIM(D985),ALL_SOMIFA!$A$1:$V$2721,14,FALSE)),"",IF(ISERROR(VLOOKUP(TRIM(D985),ALL_SOMIFA!$A$1:$V$2721,14,FALSE))," ",VLOOKUP(TRIM(D985),ALL_SOMIFA!$A$1:$V$2721,14,FALSE)))</f>
        <v xml:space="preserve"> </v>
      </c>
      <c r="R985" t="str">
        <f>IF(ISBLANK(VLOOKUP(TRIM(D985),ALL_SOMIFA!$A$1:$V$2721,15,FALSE)),"",IF(ISERROR(VLOOKUP(TRIM(D985),ALL_SOMIFA!$A$1:$V$2721,15,FALSE))," ",VLOOKUP(TRIM(D985),ALL_SOMIFA!$A$1:$V$2721,15,FALSE)))</f>
        <v xml:space="preserve"> </v>
      </c>
      <c r="S985" t="str">
        <f>IF(ISBLANK(VLOOKUP(TRIM(D985),ALL_SOMIFA!$A$1:$V$2721,16,FALSE)),"",IF(ISERROR(VLOOKUP(TRIM(D985),ALL_SOMIFA!$A$1:$V$2721,16,FALSE))," ",VLOOKUP(TRIM(D985),ALL_SOMIFA!$A$1:$V$2721,16,FALSE)))</f>
        <v xml:space="preserve"> </v>
      </c>
      <c r="T985" t="str">
        <f>IF(ISBLANK(VLOOKUP(TRIM(D985),ALL_SOMIFA!$A$1:$V$2721,17,FALSE)),"",IF(ISERROR(VLOOKUP(TRIM(D985),ALL_SOMIFA!$A$1:$V$2721,17,FALSE))," ",VLOOKUP(TRIM(D985),ALL_SOMIFA!$A$1:$V$2721,17,FALSE)))</f>
        <v xml:space="preserve"> </v>
      </c>
      <c r="U985" t="str">
        <f>IF(ISBLANK(VLOOKUP(TRIM(D985),ALL_SOMIFA!$A$1:$V$2721,18,FALSE)),"",IF(ISERROR(VLOOKUP(TRIM(D985),ALL_SOMIFA!$A$1:$V$2721,18,FALSE))," ",VLOOKUP(TRIM(D985),ALL_SOMIFA!$A$1:$V$2721,18,FALSE)))</f>
        <v xml:space="preserve"> </v>
      </c>
      <c r="V985" t="str">
        <f>IF(ISBLANK(VLOOKUP(TRIM(D985),ALL_SOMIFA!$A$1:$V$2721,19,FALSE)),"",IF(ISERROR(VLOOKUP(TRIM(D985),ALL_SOMIFA!$A$1:$V$2721,19,FALSE))," ",VLOOKUP(TRIM(D985),ALL_SOMIFA!$A$1:$V$2721,19,FALSE)))</f>
        <v xml:space="preserve"> </v>
      </c>
      <c r="W985" t="str">
        <f>IF(ISBLANK(VLOOKUP(TRIM(D985),ALL_SOMIFA!$A$1:$V$2721,20,FALSE)),"",IF(ISERROR(VLOOKUP(TRIM(D985),ALL_SOMIFA!$A$1:$V$2721,20,FALSE))," ",VLOOKUP(TRIM(D985),ALL_SOMIFA!$A$1:$V$2721,20,FALSE)))</f>
        <v xml:space="preserve"> </v>
      </c>
      <c r="X985" t="str">
        <f>IF(ISBLANK(VLOOKUP(TRIM(D985),ALL_SOMIFA!$A$1:$V$2721,21,FALSE)),"",IF(ISERROR(VLOOKUP(TRIM(D985),ALL_SOMIFA!$A$1:$V$2721,21,FALSE))," ",VLOOKUP(TRIM(D985),ALL_SOMIFA!$A$1:$V$2721,21,FALSE)))</f>
        <v xml:space="preserve"> </v>
      </c>
      <c r="Y985" t="str">
        <f>IF(ISBLANK(VLOOKUP(TRIM(D985),ALL_SOMIFA!$A$1:$V$2721,22,FALSE)),"",IF(ISERROR(VLOOKUP(TRIM(D985),ALL_SOMIFA!$A$1:$V$2721,22,FALSE))," ",VLOOKUP(TRIM(D985),ALL_SOMIFA!$A$1:$V$2721,22,FALSE)))</f>
        <v xml:space="preserve"> </v>
      </c>
    </row>
    <row r="986" spans="1:61" x14ac:dyDescent="0.2">
      <c r="A986" t="s">
        <v>168</v>
      </c>
      <c r="B986" t="s">
        <v>123</v>
      </c>
      <c r="C986" s="141" t="s">
        <v>183</v>
      </c>
      <c r="D986" t="s">
        <v>2357</v>
      </c>
      <c r="E986" s="40">
        <v>36350</v>
      </c>
      <c r="F986" t="s">
        <v>477</v>
      </c>
      <c r="G986" s="100" t="s">
        <v>344</v>
      </c>
      <c r="H986" t="s">
        <v>165</v>
      </c>
      <c r="I986" t="s">
        <v>154</v>
      </c>
      <c r="J986" s="18" t="s">
        <v>2358</v>
      </c>
      <c r="K986" t="str">
        <f>IF(ISBLANK(VLOOKUP(TRIM(D986),ALL_SOMIFA!$A$1:$V$2721,8,FALSE)),"",IF(ISERROR(VLOOKUP(TRIM(D986),ALL_SOMIFA!$A$1:$V$2721,8,FALSE))," ",VLOOKUP(TRIM(D986),ALL_SOMIFA!$A$1:$V$2721,8,FALSE)))</f>
        <v xml:space="preserve"> </v>
      </c>
      <c r="L986" t="str">
        <f>IF(ISBLANK(VLOOKUP(TRIM(D986),ALL_SOMIFA!$A$1:$V$2721,9,FALSE)),"",IF(ISERROR(VLOOKUP(TRIM(D986),ALL_SOMIFA!$A$1:$V$2721,9,FALSE))," ",VLOOKUP(TRIM(D986),ALL_SOMIFA!$A$1:$V$2721,9,FALSE)))</f>
        <v xml:space="preserve"> </v>
      </c>
      <c r="M986" t="str">
        <f>IF(ISBLANK(VLOOKUP(TRIM(D986),ALL_SOMIFA!$A$1:$V$2721,10,FALSE)),"",IF(ISERROR(VLOOKUP(TRIM(D986),ALL_SOMIFA!$A$1:$V$2721,10,FALSE))," ",VLOOKUP(TRIM(D986),ALL_SOMIFA!$A$1:$V$2721,10,FALSE)))</f>
        <v xml:space="preserve"> </v>
      </c>
      <c r="N986" t="str">
        <f>IF(ISBLANK(VLOOKUP(TRIM(D986),ALL_SOMIFA!$A$1:$V$2721,11,FALSE)),"",IF(ISERROR(VLOOKUP(TRIM(D986),ALL_SOMIFA!$A$1:$V$2721,11,FALSE))," ",VLOOKUP(TRIM(D986),ALL_SOMIFA!$A$1:$V$2721,11,FALSE)))</f>
        <v xml:space="preserve"> </v>
      </c>
      <c r="O986" t="str">
        <f>IF(ISBLANK(VLOOKUP(TRIM(D986),ALL_SOMIFA!$A$1:$V$2721,12,FALSE)),"",IF(ISERROR(VLOOKUP(TRIM(D986),ALL_SOMIFA!$A$1:$V$2721,12,FALSE))," ",VLOOKUP(TRIM(D986),ALL_SOMIFA!$A$1:$V$2721,12,FALSE)))</f>
        <v xml:space="preserve"> </v>
      </c>
      <c r="P986" t="str">
        <f>IF(ISBLANK(VLOOKUP(TRIM(D986),ALL_SOMIFA!$A$1:$V$2721,13,FALSE)),"",IF(ISERROR(VLOOKUP(TRIM(D986),ALL_SOMIFA!$A$1:$V$2721,13,FALSE))," ",VLOOKUP(TRIM(D986),ALL_SOMIFA!$A$1:$V$2721,13,FALSE)))</f>
        <v xml:space="preserve"> </v>
      </c>
      <c r="Q986" t="str">
        <f>IF(ISBLANK(VLOOKUP(TRIM(D986),ALL_SOMIFA!$A$1:$V$2721,14,FALSE)),"",IF(ISERROR(VLOOKUP(TRIM(D986),ALL_SOMIFA!$A$1:$V$2721,14,FALSE))," ",VLOOKUP(TRIM(D986),ALL_SOMIFA!$A$1:$V$2721,14,FALSE)))</f>
        <v xml:space="preserve"> </v>
      </c>
      <c r="R986" t="str">
        <f>IF(ISBLANK(VLOOKUP(TRIM(D986),ALL_SOMIFA!$A$1:$V$2721,15,FALSE)),"",IF(ISERROR(VLOOKUP(TRIM(D986),ALL_SOMIFA!$A$1:$V$2721,15,FALSE))," ",VLOOKUP(TRIM(D986),ALL_SOMIFA!$A$1:$V$2721,15,FALSE)))</f>
        <v xml:space="preserve"> </v>
      </c>
      <c r="S986" t="str">
        <f>IF(ISBLANK(VLOOKUP(TRIM(D986),ALL_SOMIFA!$A$1:$V$2721,16,FALSE)),"",IF(ISERROR(VLOOKUP(TRIM(D986),ALL_SOMIFA!$A$1:$V$2721,16,FALSE))," ",VLOOKUP(TRIM(D986),ALL_SOMIFA!$A$1:$V$2721,16,FALSE)))</f>
        <v xml:space="preserve"> </v>
      </c>
      <c r="T986" t="str">
        <f>IF(ISBLANK(VLOOKUP(TRIM(D986),ALL_SOMIFA!$A$1:$V$2721,17,FALSE)),"",IF(ISERROR(VLOOKUP(TRIM(D986),ALL_SOMIFA!$A$1:$V$2721,17,FALSE))," ",VLOOKUP(TRIM(D986),ALL_SOMIFA!$A$1:$V$2721,17,FALSE)))</f>
        <v xml:space="preserve"> </v>
      </c>
      <c r="U986" t="str">
        <f>IF(ISBLANK(VLOOKUP(TRIM(D986),ALL_SOMIFA!$A$1:$V$2721,18,FALSE)),"",IF(ISERROR(VLOOKUP(TRIM(D986),ALL_SOMIFA!$A$1:$V$2721,18,FALSE))," ",VLOOKUP(TRIM(D986),ALL_SOMIFA!$A$1:$V$2721,18,FALSE)))</f>
        <v xml:space="preserve"> </v>
      </c>
      <c r="V986" t="str">
        <f>IF(ISBLANK(VLOOKUP(TRIM(D986),ALL_SOMIFA!$A$1:$V$2721,19,FALSE)),"",IF(ISERROR(VLOOKUP(TRIM(D986),ALL_SOMIFA!$A$1:$V$2721,19,FALSE))," ",VLOOKUP(TRIM(D986),ALL_SOMIFA!$A$1:$V$2721,19,FALSE)))</f>
        <v xml:space="preserve"> </v>
      </c>
      <c r="W986" t="str">
        <f>IF(ISBLANK(VLOOKUP(TRIM(D986),ALL_SOMIFA!$A$1:$V$2721,20,FALSE)),"",IF(ISERROR(VLOOKUP(TRIM(D986),ALL_SOMIFA!$A$1:$V$2721,20,FALSE))," ",VLOOKUP(TRIM(D986),ALL_SOMIFA!$A$1:$V$2721,20,FALSE)))</f>
        <v xml:space="preserve"> </v>
      </c>
      <c r="X986" t="str">
        <f>IF(ISBLANK(VLOOKUP(TRIM(D986),ALL_SOMIFA!$A$1:$V$2721,21,FALSE)),"",IF(ISERROR(VLOOKUP(TRIM(D986),ALL_SOMIFA!$A$1:$V$2721,21,FALSE))," ",VLOOKUP(TRIM(D986),ALL_SOMIFA!$A$1:$V$2721,21,FALSE)))</f>
        <v xml:space="preserve"> </v>
      </c>
      <c r="Y986" t="str">
        <f>IF(ISBLANK(VLOOKUP(TRIM(D986),ALL_SOMIFA!$A$1:$V$2721,22,FALSE)),"",IF(ISERROR(VLOOKUP(TRIM(D986),ALL_SOMIFA!$A$1:$V$2721,22,FALSE))," ",VLOOKUP(TRIM(D986),ALL_SOMIFA!$A$1:$V$2721,22,FALSE)))</f>
        <v xml:space="preserve"> </v>
      </c>
    </row>
    <row r="987" spans="1:61" x14ac:dyDescent="0.2">
      <c r="A987" s="18"/>
      <c r="B987" s="18"/>
      <c r="C987" s="141"/>
      <c r="D987" s="19" t="s">
        <v>2359</v>
      </c>
      <c r="E987" s="20">
        <v>36261</v>
      </c>
      <c r="F987" s="26" t="s">
        <v>2360</v>
      </c>
      <c r="G987" s="30" t="s">
        <v>2361</v>
      </c>
      <c r="H987" s="18" t="s">
        <v>189</v>
      </c>
      <c r="I987" s="18"/>
      <c r="J987" s="18"/>
      <c r="L987" t="s">
        <v>2362</v>
      </c>
      <c r="M987" s="18" t="s">
        <v>103</v>
      </c>
      <c r="N987" s="18" t="s">
        <v>396</v>
      </c>
      <c r="O987" s="18" t="s">
        <v>2363</v>
      </c>
      <c r="P987" s="19" t="s">
        <v>2364</v>
      </c>
      <c r="Q987" s="19" t="s">
        <v>103</v>
      </c>
      <c r="R987" s="19" t="s">
        <v>396</v>
      </c>
      <c r="S987" s="30" t="s">
        <v>1463</v>
      </c>
      <c r="T987" s="19"/>
      <c r="U987" s="19"/>
      <c r="V987" s="30"/>
      <c r="W987" s="19"/>
      <c r="X987" s="19"/>
      <c r="Y987" s="30"/>
      <c r="Z987" s="19"/>
      <c r="AA987" s="19"/>
      <c r="AB987" s="30"/>
      <c r="AC987" s="19"/>
      <c r="AD987" s="19"/>
      <c r="AE987" s="19"/>
      <c r="AF987" s="19"/>
      <c r="AG987" s="19"/>
      <c r="AH987" s="19"/>
      <c r="AI987" s="19"/>
      <c r="AJ987" s="19"/>
      <c r="AK987" s="19"/>
      <c r="AL987" s="19"/>
      <c r="AM987" s="19"/>
      <c r="AN987" s="19"/>
      <c r="AO987" s="19"/>
      <c r="AP987" s="19"/>
      <c r="AQ987" s="19"/>
      <c r="AR987" s="19"/>
      <c r="AS987" s="19"/>
      <c r="AT987" s="19"/>
      <c r="AU987" s="19"/>
      <c r="AV987" s="19"/>
      <c r="AW987" s="19"/>
      <c r="AX987" s="19"/>
      <c r="AY987" s="19"/>
      <c r="AZ987" s="19"/>
      <c r="BA987" s="19"/>
      <c r="BB987" s="19"/>
      <c r="BC987" s="19"/>
      <c r="BD987" s="19"/>
      <c r="BE987" s="19"/>
      <c r="BF987" s="19"/>
      <c r="BG987" s="19"/>
      <c r="BH987" s="19"/>
      <c r="BI987" s="19"/>
    </row>
    <row r="988" spans="1:61" x14ac:dyDescent="0.2">
      <c r="A988" s="18"/>
      <c r="B988" s="18"/>
      <c r="C988" s="141"/>
      <c r="D988" s="19"/>
      <c r="E988" s="20"/>
      <c r="F988" s="19"/>
      <c r="G988" s="19"/>
      <c r="H988" s="18"/>
      <c r="I988" s="18"/>
      <c r="J988" s="18"/>
      <c r="K988"/>
      <c r="L988"/>
      <c r="M988" s="18"/>
      <c r="N988" s="18"/>
      <c r="O988" s="18"/>
      <c r="P988" s="19"/>
      <c r="Q988" s="19"/>
      <c r="R988" s="19"/>
      <c r="S988" s="19"/>
      <c r="T988" s="19"/>
      <c r="U988" s="19"/>
      <c r="V988" s="19"/>
      <c r="W988" s="19"/>
      <c r="X988" s="19"/>
      <c r="Y988" s="19"/>
      <c r="Z988" s="19"/>
      <c r="AA988" s="19"/>
      <c r="AB988" s="19"/>
      <c r="AC988" s="19"/>
      <c r="AD988" s="19"/>
      <c r="AE988" s="19"/>
      <c r="AF988" s="19"/>
      <c r="AG988" s="19"/>
      <c r="AH988" s="19"/>
      <c r="AI988" s="19"/>
      <c r="AJ988" s="19"/>
      <c r="AK988" s="19"/>
      <c r="AL988" s="19"/>
      <c r="AM988" s="19"/>
      <c r="AN988" s="19"/>
      <c r="AO988" s="19"/>
      <c r="AP988" s="19"/>
      <c r="AQ988" s="19"/>
      <c r="AR988" s="19"/>
      <c r="AS988" s="19"/>
      <c r="AT988" s="19"/>
      <c r="AU988" s="19"/>
      <c r="AV988" s="19"/>
      <c r="AW988" s="19"/>
      <c r="AX988" s="19"/>
      <c r="AY988" s="19"/>
      <c r="AZ988" s="19"/>
      <c r="BA988" s="19"/>
      <c r="BB988" s="19"/>
      <c r="BC988" s="19"/>
      <c r="BD988" s="19"/>
      <c r="BE988" s="19"/>
      <c r="BF988" s="19"/>
      <c r="BG988" s="19"/>
      <c r="BH988" s="19"/>
      <c r="BI988" s="19"/>
    </row>
    <row r="989" spans="1:61" ht="12.75" customHeight="1" x14ac:dyDescent="0.2">
      <c r="A989" s="18" t="s">
        <v>133</v>
      </c>
      <c r="B989" s="18" t="s">
        <v>192</v>
      </c>
      <c r="C989" s="141"/>
      <c r="D989" s="22" t="s">
        <v>2365</v>
      </c>
      <c r="E989" s="23">
        <v>36648</v>
      </c>
      <c r="F989" s="24" t="s">
        <v>90</v>
      </c>
      <c r="G989" s="22" t="s">
        <v>191</v>
      </c>
      <c r="H989" s="18" t="s">
        <v>151</v>
      </c>
      <c r="I989" s="18" t="s">
        <v>285</v>
      </c>
      <c r="J989" s="18" t="s">
        <v>1883</v>
      </c>
      <c r="K989" s="26" t="s">
        <v>133</v>
      </c>
      <c r="L989" s="26"/>
      <c r="M989" s="18" t="s">
        <v>147</v>
      </c>
      <c r="N989" s="18" t="s">
        <v>192</v>
      </c>
      <c r="O989" s="18"/>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row>
    <row r="990" spans="1:61" ht="12.75" customHeight="1" x14ac:dyDescent="0.2">
      <c r="A990" s="31" t="s">
        <v>147</v>
      </c>
      <c r="B990" s="32" t="s">
        <v>185</v>
      </c>
      <c r="C990" s="142"/>
      <c r="D990" s="19" t="s">
        <v>2366</v>
      </c>
      <c r="E990" s="27">
        <v>36644</v>
      </c>
      <c r="F990" s="28" t="s">
        <v>268</v>
      </c>
      <c r="G990" s="28" t="s">
        <v>268</v>
      </c>
      <c r="H990" s="31" t="s">
        <v>1629</v>
      </c>
      <c r="I990" s="32" t="s">
        <v>368</v>
      </c>
      <c r="J990" s="18" t="s">
        <v>1883</v>
      </c>
      <c r="K990" s="26" t="s">
        <v>1186</v>
      </c>
      <c r="L990" s="26"/>
      <c r="M990" s="33"/>
      <c r="N990" s="33"/>
      <c r="O990" s="33"/>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row>
    <row r="991" spans="1:61" s="25" customFormat="1" ht="12.75" customHeight="1" x14ac:dyDescent="0.2">
      <c r="A991" s="31" t="s">
        <v>127</v>
      </c>
      <c r="B991" s="32" t="s">
        <v>396</v>
      </c>
      <c r="C991" s="141"/>
      <c r="D991" s="19" t="s">
        <v>2367</v>
      </c>
      <c r="E991" s="27">
        <v>36638</v>
      </c>
      <c r="F991" s="28" t="s">
        <v>268</v>
      </c>
      <c r="G991" s="28" t="s">
        <v>1650</v>
      </c>
      <c r="H991" s="31" t="s">
        <v>151</v>
      </c>
      <c r="I991" s="32" t="s">
        <v>395</v>
      </c>
      <c r="J991" s="18" t="s">
        <v>1481</v>
      </c>
      <c r="K991" s="26" t="s">
        <v>127</v>
      </c>
      <c r="L991" s="26"/>
      <c r="M991" s="33"/>
      <c r="N991" s="33"/>
      <c r="O991" s="33"/>
    </row>
    <row r="992" spans="1:61" ht="12.75" customHeight="1" x14ac:dyDescent="0.2">
      <c r="A992" s="18" t="s">
        <v>502</v>
      </c>
      <c r="B992" s="18" t="s">
        <v>195</v>
      </c>
      <c r="C992" s="141"/>
      <c r="D992" s="22" t="s">
        <v>2368</v>
      </c>
      <c r="E992" s="23">
        <v>35279</v>
      </c>
      <c r="F992" s="24" t="s">
        <v>121</v>
      </c>
      <c r="G992" s="22" t="s">
        <v>89</v>
      </c>
      <c r="H992" s="18" t="s">
        <v>1192</v>
      </c>
      <c r="I992" s="18" t="s">
        <v>200</v>
      </c>
      <c r="J992" s="18" t="s">
        <v>882</v>
      </c>
      <c r="K992" s="26" t="s">
        <v>686</v>
      </c>
      <c r="L992" s="26"/>
      <c r="M992" s="18" t="s">
        <v>1142</v>
      </c>
      <c r="N992" s="18" t="s">
        <v>195</v>
      </c>
      <c r="O992" s="18"/>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row>
    <row r="993" spans="1:79" ht="12.75" customHeight="1" x14ac:dyDescent="0.2">
      <c r="A993" s="34"/>
      <c r="B993" s="34"/>
      <c r="C993" s="141"/>
      <c r="D993" s="22"/>
      <c r="E993" s="23"/>
      <c r="F993" s="24"/>
      <c r="G993" s="22"/>
      <c r="H993" s="34"/>
      <c r="I993" s="34"/>
      <c r="J993" s="18"/>
      <c r="K993" s="26"/>
      <c r="L993" s="26"/>
      <c r="M993" s="34"/>
      <c r="N993" s="34"/>
      <c r="O993" s="34"/>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row>
    <row r="994" spans="1:79" x14ac:dyDescent="0.2">
      <c r="A994" t="s">
        <v>168</v>
      </c>
      <c r="B994" t="s">
        <v>195</v>
      </c>
      <c r="C994" s="141" t="s">
        <v>1042</v>
      </c>
      <c r="D994" t="s">
        <v>2369</v>
      </c>
      <c r="E994" s="40">
        <v>36521</v>
      </c>
      <c r="F994" t="s">
        <v>172</v>
      </c>
      <c r="G994" s="22" t="s">
        <v>441</v>
      </c>
      <c r="H994" t="s">
        <v>156</v>
      </c>
      <c r="I994" t="s">
        <v>200</v>
      </c>
      <c r="J994" s="18" t="s">
        <v>2244</v>
      </c>
      <c r="K994" t="str">
        <f>IF(ISBLANK(VLOOKUP(TRIM(D994),ALL_SOMIFA!$A$1:$V$2721,8,FALSE)),"",IF(ISERROR(VLOOKUP(TRIM(D994),ALL_SOMIFA!$A$1:$V$2721,8,FALSE))," ",VLOOKUP(TRIM(D994),ALL_SOMIFA!$A$1:$V$2721,8,FALSE)))</f>
        <v xml:space="preserve"> </v>
      </c>
      <c r="L994" t="str">
        <f>IF(ISBLANK(VLOOKUP(TRIM(D994),ALL_SOMIFA!$A$1:$V$2721,9,FALSE)),"",IF(ISERROR(VLOOKUP(TRIM(D994),ALL_SOMIFA!$A$1:$V$2721,9,FALSE))," ",VLOOKUP(TRIM(D994),ALL_SOMIFA!$A$1:$V$2721,9,FALSE)))</f>
        <v xml:space="preserve"> </v>
      </c>
      <c r="M994" t="str">
        <f>IF(ISBLANK(VLOOKUP(TRIM(D994),ALL_SOMIFA!$A$1:$V$2721,10,FALSE)),"",IF(ISERROR(VLOOKUP(TRIM(D994),ALL_SOMIFA!$A$1:$V$2721,10,FALSE))," ",VLOOKUP(TRIM(D994),ALL_SOMIFA!$A$1:$V$2721,10,FALSE)))</f>
        <v xml:space="preserve"> </v>
      </c>
      <c r="N994" t="str">
        <f>IF(ISBLANK(VLOOKUP(TRIM(D994),ALL_SOMIFA!$A$1:$V$2721,11,FALSE)),"",IF(ISERROR(VLOOKUP(TRIM(D994),ALL_SOMIFA!$A$1:$V$2721,11,FALSE))," ",VLOOKUP(TRIM(D994),ALL_SOMIFA!$A$1:$V$2721,11,FALSE)))</f>
        <v xml:space="preserve"> </v>
      </c>
      <c r="O994" t="str">
        <f>IF(ISBLANK(VLOOKUP(TRIM(D994),ALL_SOMIFA!$A$1:$V$2721,12,FALSE)),"",IF(ISERROR(VLOOKUP(TRIM(D994),ALL_SOMIFA!$A$1:$V$2721,12,FALSE))," ",VLOOKUP(TRIM(D994),ALL_SOMIFA!$A$1:$V$2721,12,FALSE)))</f>
        <v xml:space="preserve"> </v>
      </c>
      <c r="P994" t="str">
        <f>IF(ISBLANK(VLOOKUP(TRIM(D994),ALL_SOMIFA!$A$1:$V$2721,13,FALSE)),"",IF(ISERROR(VLOOKUP(TRIM(D994),ALL_SOMIFA!$A$1:$V$2721,13,FALSE))," ",VLOOKUP(TRIM(D994),ALL_SOMIFA!$A$1:$V$2721,13,FALSE)))</f>
        <v xml:space="preserve"> </v>
      </c>
      <c r="Q994" t="str">
        <f>IF(ISBLANK(VLOOKUP(TRIM(D994),ALL_SOMIFA!$A$1:$V$2721,14,FALSE)),"",IF(ISERROR(VLOOKUP(TRIM(D994),ALL_SOMIFA!$A$1:$V$2721,14,FALSE))," ",VLOOKUP(TRIM(D994),ALL_SOMIFA!$A$1:$V$2721,14,FALSE)))</f>
        <v xml:space="preserve"> </v>
      </c>
      <c r="R994" t="str">
        <f>IF(ISBLANK(VLOOKUP(TRIM(D994),ALL_SOMIFA!$A$1:$V$2721,15,FALSE)),"",IF(ISERROR(VLOOKUP(TRIM(D994),ALL_SOMIFA!$A$1:$V$2721,15,FALSE))," ",VLOOKUP(TRIM(D994),ALL_SOMIFA!$A$1:$V$2721,15,FALSE)))</f>
        <v xml:space="preserve"> </v>
      </c>
      <c r="S994" t="str">
        <f>IF(ISBLANK(VLOOKUP(TRIM(D994),ALL_SOMIFA!$A$1:$V$2721,16,FALSE)),"",IF(ISERROR(VLOOKUP(TRIM(D994),ALL_SOMIFA!$A$1:$V$2721,16,FALSE))," ",VLOOKUP(TRIM(D994),ALL_SOMIFA!$A$1:$V$2721,16,FALSE)))</f>
        <v xml:space="preserve"> </v>
      </c>
      <c r="T994" t="str">
        <f>IF(ISBLANK(VLOOKUP(TRIM(D994),ALL_SOMIFA!$A$1:$V$2721,17,FALSE)),"",IF(ISERROR(VLOOKUP(TRIM(D994),ALL_SOMIFA!$A$1:$V$2721,17,FALSE))," ",VLOOKUP(TRIM(D994),ALL_SOMIFA!$A$1:$V$2721,17,FALSE)))</f>
        <v xml:space="preserve"> </v>
      </c>
      <c r="U994" t="str">
        <f>IF(ISBLANK(VLOOKUP(TRIM(D994),ALL_SOMIFA!$A$1:$V$2721,18,FALSE)),"",IF(ISERROR(VLOOKUP(TRIM(D994),ALL_SOMIFA!$A$1:$V$2721,18,FALSE))," ",VLOOKUP(TRIM(D994),ALL_SOMIFA!$A$1:$V$2721,18,FALSE)))</f>
        <v xml:space="preserve"> </v>
      </c>
      <c r="V994" t="str">
        <f>IF(ISBLANK(VLOOKUP(TRIM(D994),ALL_SOMIFA!$A$1:$V$2721,19,FALSE)),"",IF(ISERROR(VLOOKUP(TRIM(D994),ALL_SOMIFA!$A$1:$V$2721,19,FALSE))," ",VLOOKUP(TRIM(D994),ALL_SOMIFA!$A$1:$V$2721,19,FALSE)))</f>
        <v xml:space="preserve"> </v>
      </c>
      <c r="W994" t="str">
        <f>IF(ISBLANK(VLOOKUP(TRIM(D994),ALL_SOMIFA!$A$1:$V$2721,20,FALSE)),"",IF(ISERROR(VLOOKUP(TRIM(D994),ALL_SOMIFA!$A$1:$V$2721,20,FALSE))," ",VLOOKUP(TRIM(D994),ALL_SOMIFA!$A$1:$V$2721,20,FALSE)))</f>
        <v xml:space="preserve"> </v>
      </c>
      <c r="X994" t="str">
        <f>IF(ISBLANK(VLOOKUP(TRIM(D994),ALL_SOMIFA!$A$1:$V$2721,21,FALSE)),"",IF(ISERROR(VLOOKUP(TRIM(D994),ALL_SOMIFA!$A$1:$V$2721,21,FALSE))," ",VLOOKUP(TRIM(D994),ALL_SOMIFA!$A$1:$V$2721,21,FALSE)))</f>
        <v xml:space="preserve"> </v>
      </c>
      <c r="Y994" t="str">
        <f>IF(ISBLANK(VLOOKUP(TRIM(D994),ALL_SOMIFA!$A$1:$V$2721,22,FALSE)),"",IF(ISERROR(VLOOKUP(TRIM(D994),ALL_SOMIFA!$A$1:$V$2721,22,FALSE))," ",VLOOKUP(TRIM(D994),ALL_SOMIFA!$A$1:$V$2721,22,FALSE)))</f>
        <v xml:space="preserve"> </v>
      </c>
    </row>
    <row r="995" spans="1:79" x14ac:dyDescent="0.2">
      <c r="A995" t="s">
        <v>162</v>
      </c>
      <c r="B995" t="s">
        <v>128</v>
      </c>
      <c r="C995" s="141" t="s">
        <v>519</v>
      </c>
      <c r="D995" t="s">
        <v>2370</v>
      </c>
      <c r="E995" s="40">
        <v>35171</v>
      </c>
      <c r="F995" t="s">
        <v>591</v>
      </c>
      <c r="G995" s="100" t="s">
        <v>1427</v>
      </c>
      <c r="H995" t="s">
        <v>156</v>
      </c>
      <c r="I995" t="s">
        <v>131</v>
      </c>
      <c r="J995" s="18" t="s">
        <v>2371</v>
      </c>
      <c r="K995" t="str">
        <f>IF(ISBLANK(VLOOKUP(TRIM(D995),ALL_SOMIFA!$A$1:$V$2721,8,FALSE)),"",IF(ISERROR(VLOOKUP(TRIM(D995),ALL_SOMIFA!$A$1:$V$2721,8,FALSE))," ",VLOOKUP(TRIM(D995),ALL_SOMIFA!$A$1:$V$2721,8,FALSE)))</f>
        <v xml:space="preserve"> </v>
      </c>
      <c r="L995" t="str">
        <f>IF(ISBLANK(VLOOKUP(TRIM(D995),ALL_SOMIFA!$A$1:$V$2721,9,FALSE)),"",IF(ISERROR(VLOOKUP(TRIM(D995),ALL_SOMIFA!$A$1:$V$2721,9,FALSE))," ",VLOOKUP(TRIM(D995),ALL_SOMIFA!$A$1:$V$2721,9,FALSE)))</f>
        <v xml:space="preserve"> </v>
      </c>
      <c r="M995" t="str">
        <f>IF(ISBLANK(VLOOKUP(TRIM(D995),ALL_SOMIFA!$A$1:$V$2721,10,FALSE)),"",IF(ISERROR(VLOOKUP(TRIM(D995),ALL_SOMIFA!$A$1:$V$2721,10,FALSE))," ",VLOOKUP(TRIM(D995),ALL_SOMIFA!$A$1:$V$2721,10,FALSE)))</f>
        <v xml:space="preserve"> </v>
      </c>
      <c r="N995" t="str">
        <f>IF(ISBLANK(VLOOKUP(TRIM(D995),ALL_SOMIFA!$A$1:$V$2721,11,FALSE)),"",IF(ISERROR(VLOOKUP(TRIM(D995),ALL_SOMIFA!$A$1:$V$2721,11,FALSE))," ",VLOOKUP(TRIM(D995),ALL_SOMIFA!$A$1:$V$2721,11,FALSE)))</f>
        <v xml:space="preserve"> </v>
      </c>
      <c r="O995" t="str">
        <f>IF(ISBLANK(VLOOKUP(TRIM(D995),ALL_SOMIFA!$A$1:$V$2721,12,FALSE)),"",IF(ISERROR(VLOOKUP(TRIM(D995),ALL_SOMIFA!$A$1:$V$2721,12,FALSE))," ",VLOOKUP(TRIM(D995),ALL_SOMIFA!$A$1:$V$2721,12,FALSE)))</f>
        <v xml:space="preserve"> </v>
      </c>
      <c r="P995" t="str">
        <f>IF(ISBLANK(VLOOKUP(TRIM(D995),ALL_SOMIFA!$A$1:$V$2721,13,FALSE)),"",IF(ISERROR(VLOOKUP(TRIM(D995),ALL_SOMIFA!$A$1:$V$2721,13,FALSE))," ",VLOOKUP(TRIM(D995),ALL_SOMIFA!$A$1:$V$2721,13,FALSE)))</f>
        <v xml:space="preserve"> </v>
      </c>
      <c r="Q995" t="str">
        <f>IF(ISBLANK(VLOOKUP(TRIM(D995),ALL_SOMIFA!$A$1:$V$2721,14,FALSE)),"",IF(ISERROR(VLOOKUP(TRIM(D995),ALL_SOMIFA!$A$1:$V$2721,14,FALSE))," ",VLOOKUP(TRIM(D995),ALL_SOMIFA!$A$1:$V$2721,14,FALSE)))</f>
        <v xml:space="preserve"> </v>
      </c>
      <c r="R995" t="str">
        <f>IF(ISBLANK(VLOOKUP(TRIM(D995),ALL_SOMIFA!$A$1:$V$2721,15,FALSE)),"",IF(ISERROR(VLOOKUP(TRIM(D995),ALL_SOMIFA!$A$1:$V$2721,15,FALSE))," ",VLOOKUP(TRIM(D995),ALL_SOMIFA!$A$1:$V$2721,15,FALSE)))</f>
        <v xml:space="preserve"> </v>
      </c>
      <c r="S995" t="str">
        <f>IF(ISBLANK(VLOOKUP(TRIM(D995),ALL_SOMIFA!$A$1:$V$2721,16,FALSE)),"",IF(ISERROR(VLOOKUP(TRIM(D995),ALL_SOMIFA!$A$1:$V$2721,16,FALSE))," ",VLOOKUP(TRIM(D995),ALL_SOMIFA!$A$1:$V$2721,16,FALSE)))</f>
        <v xml:space="preserve"> </v>
      </c>
      <c r="T995" t="str">
        <f>IF(ISBLANK(VLOOKUP(TRIM(D995),ALL_SOMIFA!$A$1:$V$2721,17,FALSE)),"",IF(ISERROR(VLOOKUP(TRIM(D995),ALL_SOMIFA!$A$1:$V$2721,17,FALSE))," ",VLOOKUP(TRIM(D995),ALL_SOMIFA!$A$1:$V$2721,17,FALSE)))</f>
        <v xml:space="preserve"> </v>
      </c>
      <c r="U995" t="str">
        <f>IF(ISBLANK(VLOOKUP(TRIM(D995),ALL_SOMIFA!$A$1:$V$2721,18,FALSE)),"",IF(ISERROR(VLOOKUP(TRIM(D995),ALL_SOMIFA!$A$1:$V$2721,18,FALSE))," ",VLOOKUP(TRIM(D995),ALL_SOMIFA!$A$1:$V$2721,18,FALSE)))</f>
        <v xml:space="preserve"> </v>
      </c>
      <c r="V995" t="str">
        <f>IF(ISBLANK(VLOOKUP(TRIM(D995),ALL_SOMIFA!$A$1:$V$2721,19,FALSE)),"",IF(ISERROR(VLOOKUP(TRIM(D995),ALL_SOMIFA!$A$1:$V$2721,19,FALSE))," ",VLOOKUP(TRIM(D995),ALL_SOMIFA!$A$1:$V$2721,19,FALSE)))</f>
        <v xml:space="preserve"> </v>
      </c>
      <c r="W995" t="str">
        <f>IF(ISBLANK(VLOOKUP(TRIM(D995),ALL_SOMIFA!$A$1:$V$2721,20,FALSE)),"",IF(ISERROR(VLOOKUP(TRIM(D995),ALL_SOMIFA!$A$1:$V$2721,20,FALSE))," ",VLOOKUP(TRIM(D995),ALL_SOMIFA!$A$1:$V$2721,20,FALSE)))</f>
        <v xml:space="preserve"> </v>
      </c>
      <c r="X995" t="str">
        <f>IF(ISBLANK(VLOOKUP(TRIM(D995),ALL_SOMIFA!$A$1:$V$2721,21,FALSE)),"",IF(ISERROR(VLOOKUP(TRIM(D995),ALL_SOMIFA!$A$1:$V$2721,21,FALSE))," ",VLOOKUP(TRIM(D995),ALL_SOMIFA!$A$1:$V$2721,21,FALSE)))</f>
        <v xml:space="preserve"> </v>
      </c>
      <c r="Y995" t="str">
        <f>IF(ISBLANK(VLOOKUP(TRIM(D995),ALL_SOMIFA!$A$1:$V$2721,22,FALSE)),"",IF(ISERROR(VLOOKUP(TRIM(D995),ALL_SOMIFA!$A$1:$V$2721,22,FALSE))," ",VLOOKUP(TRIM(D995),ALL_SOMIFA!$A$1:$V$2721,22,FALSE)))</f>
        <v xml:space="preserve"> </v>
      </c>
    </row>
    <row r="996" spans="1:79" s="25" customFormat="1" ht="12.75" customHeight="1" x14ac:dyDescent="0.2">
      <c r="A996" s="18"/>
      <c r="B996" s="18"/>
      <c r="C996" s="141"/>
      <c r="D996" s="19" t="s">
        <v>2372</v>
      </c>
      <c r="E996" s="20">
        <v>35910</v>
      </c>
      <c r="F996" s="26" t="s">
        <v>149</v>
      </c>
      <c r="G996" s="30" t="s">
        <v>1239</v>
      </c>
      <c r="H996" s="18" t="s">
        <v>189</v>
      </c>
      <c r="I996" s="18"/>
      <c r="J996" s="18"/>
      <c r="K996" t="s">
        <v>189</v>
      </c>
      <c r="M996" s="18" t="s">
        <v>168</v>
      </c>
      <c r="N996" s="18" t="s">
        <v>123</v>
      </c>
      <c r="O996" s="18" t="s">
        <v>2373</v>
      </c>
      <c r="P996" s="19" t="s">
        <v>1043</v>
      </c>
      <c r="Q996" s="19" t="s">
        <v>168</v>
      </c>
      <c r="R996" s="19" t="s">
        <v>118</v>
      </c>
      <c r="S996" s="30" t="s">
        <v>1042</v>
      </c>
      <c r="T996" s="19"/>
      <c r="U996" s="19"/>
      <c r="V996" s="30"/>
      <c r="W996" s="19"/>
      <c r="X996" s="19"/>
      <c r="Y996" s="30"/>
      <c r="Z996" s="19"/>
      <c r="AA996" s="19"/>
      <c r="AB996" s="30"/>
      <c r="AC996" s="19"/>
      <c r="AD996" s="19"/>
      <c r="AE996" s="19"/>
      <c r="AF996" s="19"/>
      <c r="AG996" s="19"/>
      <c r="AH996" s="19"/>
      <c r="AI996" s="19"/>
      <c r="AJ996" s="19"/>
      <c r="AK996" s="19"/>
      <c r="AL996" s="19"/>
      <c r="AM996" s="19"/>
      <c r="AN996" s="19"/>
      <c r="AO996" s="19"/>
      <c r="AP996" s="19"/>
      <c r="AQ996" s="19"/>
      <c r="AR996" s="19"/>
      <c r="AS996" s="19"/>
      <c r="AT996" s="19"/>
      <c r="AU996" s="19"/>
      <c r="AV996" s="19"/>
      <c r="AW996" s="19"/>
      <c r="AX996" s="19"/>
      <c r="AY996" s="19"/>
      <c r="AZ996" s="19"/>
      <c r="BA996" s="19"/>
      <c r="BB996" s="19"/>
      <c r="BC996" s="19"/>
      <c r="BD996" s="19"/>
      <c r="BE996" s="19"/>
      <c r="BF996" s="19"/>
      <c r="BG996" s="19"/>
      <c r="BH996" s="19"/>
      <c r="BI996" s="19"/>
    </row>
    <row r="997" spans="1:79" x14ac:dyDescent="0.2">
      <c r="A997" s="18"/>
      <c r="B997" s="18"/>
      <c r="C997" s="141"/>
      <c r="D997" s="19"/>
      <c r="E997" s="20"/>
      <c r="F997" s="19"/>
      <c r="G997" s="19"/>
      <c r="H997" s="18"/>
      <c r="I997" s="18"/>
      <c r="J997" s="18"/>
      <c r="K997"/>
      <c r="L997"/>
      <c r="M997" s="18"/>
      <c r="N997" s="18"/>
      <c r="O997" s="18"/>
      <c r="P997" s="19"/>
      <c r="Q997" s="19"/>
      <c r="R997" s="19"/>
      <c r="S997" s="19"/>
      <c r="T997" s="19"/>
      <c r="U997" s="19"/>
      <c r="V997" s="19"/>
      <c r="W997" s="19"/>
      <c r="X997" s="19"/>
      <c r="Y997" s="19"/>
      <c r="Z997" s="19"/>
      <c r="AA997" s="19"/>
      <c r="AB997" s="19"/>
      <c r="AC997" s="19"/>
      <c r="AD997" s="19"/>
      <c r="AE997" s="19"/>
      <c r="AF997" s="19"/>
      <c r="AG997" s="19"/>
      <c r="AH997" s="19"/>
      <c r="AI997" s="19"/>
      <c r="AJ997" s="19"/>
      <c r="AK997" s="19"/>
      <c r="AL997" s="19"/>
      <c r="AM997" s="19"/>
      <c r="AN997" s="19"/>
      <c r="AO997" s="19"/>
      <c r="AP997" s="19"/>
      <c r="AQ997" s="19"/>
      <c r="AR997" s="19"/>
      <c r="AS997" s="19"/>
      <c r="AT997" s="19"/>
      <c r="AU997" s="19"/>
      <c r="AV997" s="19"/>
      <c r="AW997" s="19"/>
      <c r="AX997" s="19"/>
      <c r="AY997" s="19"/>
      <c r="AZ997" s="19"/>
      <c r="BA997" s="19"/>
      <c r="BB997" s="19"/>
      <c r="BC997" s="19"/>
      <c r="BD997" s="19"/>
      <c r="BE997" s="19"/>
      <c r="BF997" s="19"/>
      <c r="BG997" s="19"/>
      <c r="BH997" s="19"/>
      <c r="BI997" s="19"/>
    </row>
    <row r="998" spans="1:79" x14ac:dyDescent="0.2">
      <c r="A998" s="18" t="s">
        <v>212</v>
      </c>
      <c r="B998" s="18" t="s">
        <v>396</v>
      </c>
      <c r="C998" s="141" t="s">
        <v>201</v>
      </c>
      <c r="D998" s="26" t="s">
        <v>2374</v>
      </c>
      <c r="E998" s="27">
        <v>36327</v>
      </c>
      <c r="F998" s="26" t="s">
        <v>122</v>
      </c>
      <c r="G998" s="26" t="s">
        <v>2375</v>
      </c>
      <c r="H998" s="18" t="s">
        <v>212</v>
      </c>
      <c r="I998" s="18" t="s">
        <v>395</v>
      </c>
      <c r="J998" s="18" t="s">
        <v>204</v>
      </c>
      <c r="K998" s="26" t="s">
        <v>212</v>
      </c>
      <c r="L998" s="26" t="s">
        <v>259</v>
      </c>
      <c r="M998" s="18" t="s">
        <v>212</v>
      </c>
      <c r="N998" s="18" t="s">
        <v>227</v>
      </c>
      <c r="O998" s="18" t="s">
        <v>201</v>
      </c>
      <c r="P998" s="19" t="s">
        <v>201</v>
      </c>
      <c r="Q998" s="27"/>
      <c r="R998" s="27"/>
      <c r="S998" s="27"/>
      <c r="T998" s="27"/>
      <c r="U998" s="29"/>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row>
    <row r="999" spans="1:79" s="25" customFormat="1" x14ac:dyDescent="0.2">
      <c r="A999" s="33" t="s">
        <v>206</v>
      </c>
      <c r="B999" s="33" t="s">
        <v>192</v>
      </c>
      <c r="C999" s="142" t="s">
        <v>264</v>
      </c>
      <c r="D999" t="s">
        <v>2377</v>
      </c>
      <c r="E999" s="40">
        <v>36917</v>
      </c>
      <c r="F999" t="s">
        <v>2378</v>
      </c>
      <c r="G999" t="s">
        <v>173</v>
      </c>
      <c r="H999" s="33" t="s">
        <v>533</v>
      </c>
      <c r="I999" s="33" t="s">
        <v>285</v>
      </c>
      <c r="J999" s="18" t="s">
        <v>587</v>
      </c>
      <c r="K999" t="str">
        <f>IF(ISBLANK(VLOOKUP(TRIM(D999),ALL_SOMIFA!$A$1:$V$2721,8,FALSE)),"",IF(ISERROR(VLOOKUP(TRIM(D999),ALL_SOMIFA!$A$1:$V$2721,8,FALSE))," ",VLOOKUP(TRIM(D999),ALL_SOMIFA!$A$1:$V$2721,8,FALSE)))</f>
        <v xml:space="preserve"> </v>
      </c>
      <c r="L999" t="str">
        <f>IF(ISBLANK(VLOOKUP(TRIM(D999),ALL_SOMIFA!$A$1:$V$2721,9,FALSE)),"",IF(ISERROR(VLOOKUP(TRIM(D999),ALL_SOMIFA!$A$1:$V$2721,9,FALSE))," ",VLOOKUP(TRIM(D999),ALL_SOMIFA!$A$1:$V$2721,9,FALSE)))</f>
        <v xml:space="preserve"> </v>
      </c>
      <c r="M999" s="33" t="str">
        <f>IF(ISBLANK(VLOOKUP(TRIM(D999),ALL_SOMIFA!$A$1:$V$2721,10,FALSE)),"",IF(ISERROR(VLOOKUP(TRIM(D999),ALL_SOMIFA!$A$1:$V$2721,10,FALSE))," ",VLOOKUP(TRIM(D999),ALL_SOMIFA!$A$1:$V$2721,10,FALSE)))</f>
        <v xml:space="preserve"> </v>
      </c>
      <c r="N999" s="33" t="str">
        <f>IF(ISBLANK(VLOOKUP(TRIM(D999),ALL_SOMIFA!$A$1:$V$2721,11,FALSE)),"",IF(ISERROR(VLOOKUP(TRIM(D999),ALL_SOMIFA!$A$1:$V$2721,11,FALSE))," ",VLOOKUP(TRIM(D999),ALL_SOMIFA!$A$1:$V$2721,11,FALSE)))</f>
        <v xml:space="preserve"> </v>
      </c>
      <c r="O999" s="33" t="str">
        <f>IF(ISBLANK(VLOOKUP(TRIM(D999),ALL_SOMIFA!$A$1:$V$2721,12,FALSE)),"",IF(ISERROR(VLOOKUP(TRIM(D999),ALL_SOMIFA!$A$1:$V$2721,12,FALSE))," ",VLOOKUP(TRIM(D999),ALL_SOMIFA!$A$1:$V$2721,12,FALSE)))</f>
        <v xml:space="preserve"> </v>
      </c>
      <c r="P999" t="str">
        <f>IF(ISBLANK(VLOOKUP(TRIM(D999),ALL_SOMIFA!$A$1:$V$2721,13,FALSE)),"",IF(ISERROR(VLOOKUP(TRIM(D999),ALL_SOMIFA!$A$1:$V$2721,13,FALSE))," ",VLOOKUP(TRIM(D999),ALL_SOMIFA!$A$1:$V$2721,13,FALSE)))</f>
        <v xml:space="preserve"> </v>
      </c>
      <c r="Q999" t="str">
        <f>IF(ISBLANK(VLOOKUP(TRIM(D999),ALL_SOMIFA!$A$1:$V$2721,14,FALSE)),"",IF(ISERROR(VLOOKUP(TRIM(D999),ALL_SOMIFA!$A$1:$V$2721,14,FALSE))," ",VLOOKUP(TRIM(D999),ALL_SOMIFA!$A$1:$V$2721,14,FALSE)))</f>
        <v xml:space="preserve"> </v>
      </c>
      <c r="R999" t="str">
        <f>IF(ISBLANK(VLOOKUP(TRIM(D999),ALL_SOMIFA!$A$1:$V$2721,15,FALSE)),"",IF(ISERROR(VLOOKUP(TRIM(D999),ALL_SOMIFA!$A$1:$V$2721,15,FALSE))," ",VLOOKUP(TRIM(D999),ALL_SOMIFA!$A$1:$V$2721,15,FALSE)))</f>
        <v xml:space="preserve"> </v>
      </c>
      <c r="S999" t="str">
        <f>IF(ISBLANK(VLOOKUP(TRIM(D999),ALL_SOMIFA!$A$1:$V$2721,16,FALSE)),"",IF(ISERROR(VLOOKUP(TRIM(D999),ALL_SOMIFA!$A$1:$V$2721,16,FALSE))," ",VLOOKUP(TRIM(D999),ALL_SOMIFA!$A$1:$V$2721,16,FALSE)))</f>
        <v xml:space="preserve"> </v>
      </c>
      <c r="T999" t="str">
        <f>IF(ISBLANK(VLOOKUP(TRIM(D999),ALL_SOMIFA!$A$1:$V$2721,17,FALSE)),"",IF(ISERROR(VLOOKUP(TRIM(D999),ALL_SOMIFA!$A$1:$V$2721,17,FALSE))," ",VLOOKUP(TRIM(D999),ALL_SOMIFA!$A$1:$V$2721,17,FALSE)))</f>
        <v xml:space="preserve"> </v>
      </c>
      <c r="U999" t="str">
        <f>IF(ISBLANK(VLOOKUP(TRIM(D999),ALL_SOMIFA!$A$1:$V$2721,18,FALSE)),"",IF(ISERROR(VLOOKUP(TRIM(D999),ALL_SOMIFA!$A$1:$V$2721,18,FALSE))," ",VLOOKUP(TRIM(D999),ALL_SOMIFA!$A$1:$V$2721,18,FALSE)))</f>
        <v xml:space="preserve"> </v>
      </c>
      <c r="V999" t="str">
        <f>IF(ISBLANK(VLOOKUP(TRIM(D999),ALL_SOMIFA!$A$1:$V$2721,19,FALSE)),"",IF(ISERROR(VLOOKUP(TRIM(D999),ALL_SOMIFA!$A$1:$V$2721,19,FALSE))," ",VLOOKUP(TRIM(D999),ALL_SOMIFA!$A$1:$V$2721,19,FALSE)))</f>
        <v xml:space="preserve"> </v>
      </c>
      <c r="W999" t="str">
        <f>IF(ISBLANK(VLOOKUP(TRIM(D999),ALL_SOMIFA!$A$1:$V$2721,20,FALSE)),"",IF(ISERROR(VLOOKUP(TRIM(D999),ALL_SOMIFA!$A$1:$V$2721,20,FALSE))," ",VLOOKUP(TRIM(D999),ALL_SOMIFA!$A$1:$V$2721,20,FALSE)))</f>
        <v xml:space="preserve"> </v>
      </c>
      <c r="X999" t="str">
        <f>IF(ISBLANK(VLOOKUP(TRIM(D999),ALL_SOMIFA!$A$1:$V$2721,21,FALSE)),"",IF(ISERROR(VLOOKUP(TRIM(D999),ALL_SOMIFA!$A$1:$V$2721,21,FALSE))," ",VLOOKUP(TRIM(D999),ALL_SOMIFA!$A$1:$V$2721,21,FALSE)))</f>
        <v xml:space="preserve"> </v>
      </c>
      <c r="Y999" t="str">
        <f>IF(ISBLANK(VLOOKUP(TRIM(D999),ALL_SOMIFA!$A$1:$V$2721,22,FALSE)),"",IF(ISERROR(VLOOKUP(TRIM(D999),ALL_SOMIFA!$A$1:$V$2721,22,FALSE))," ",VLOOKUP(TRIM(D999),ALL_SOMIFA!$A$1:$V$2721,22,FALSE)))</f>
        <v xml:space="preserve"> </v>
      </c>
      <c r="Z999"/>
      <c r="AA999"/>
      <c r="AB999"/>
      <c r="AC999"/>
      <c r="AD999"/>
      <c r="AE999"/>
      <c r="AF999"/>
      <c r="AG999"/>
      <c r="AH999"/>
      <c r="AI999"/>
      <c r="AJ999"/>
      <c r="AK999"/>
      <c r="AL999"/>
      <c r="AM999"/>
      <c r="AN999"/>
      <c r="AO999"/>
      <c r="AP999"/>
      <c r="AQ999"/>
      <c r="AR999"/>
      <c r="AS999"/>
      <c r="AT999"/>
      <c r="AU999"/>
      <c r="AV999"/>
      <c r="AW999"/>
      <c r="AX999"/>
      <c r="AY999"/>
      <c r="AZ999"/>
      <c r="BA999"/>
      <c r="BB999"/>
      <c r="BC999"/>
      <c r="BD999"/>
      <c r="BE999"/>
      <c r="BF999"/>
      <c r="BG999"/>
      <c r="BH999"/>
      <c r="BI999"/>
      <c r="BJ999"/>
      <c r="BK999"/>
      <c r="BL999"/>
      <c r="BM999"/>
      <c r="BN999"/>
      <c r="BO999"/>
      <c r="BP999"/>
      <c r="BQ999"/>
      <c r="BR999"/>
      <c r="BS999"/>
      <c r="BT999"/>
      <c r="BU999"/>
      <c r="BV999"/>
      <c r="BW999"/>
      <c r="BX999"/>
      <c r="BY999"/>
      <c r="BZ999"/>
      <c r="CA999"/>
    </row>
    <row r="1000" spans="1:79" x14ac:dyDescent="0.2">
      <c r="A1000" s="34" t="s">
        <v>194</v>
      </c>
      <c r="B1000" s="34" t="s">
        <v>275</v>
      </c>
      <c r="C1000" s="141" t="s">
        <v>248</v>
      </c>
      <c r="D1000" s="19" t="s">
        <v>2379</v>
      </c>
      <c r="E1000" s="20">
        <v>34681</v>
      </c>
      <c r="F1000" s="19" t="s">
        <v>706</v>
      </c>
      <c r="G1000" s="19" t="s">
        <v>753</v>
      </c>
      <c r="H1000" s="34" t="s">
        <v>274</v>
      </c>
      <c r="I1000" s="34" t="s">
        <v>612</v>
      </c>
      <c r="J1000" s="18" t="s">
        <v>216</v>
      </c>
      <c r="K1000" s="26" t="s">
        <v>194</v>
      </c>
      <c r="L1000" s="26" t="s">
        <v>201</v>
      </c>
      <c r="M1000" s="34" t="s">
        <v>712</v>
      </c>
      <c r="N1000" s="34" t="s">
        <v>583</v>
      </c>
      <c r="O1000" s="34" t="s">
        <v>1204</v>
      </c>
      <c r="P1000" s="19" t="s">
        <v>266</v>
      </c>
      <c r="Q1000" s="19" t="s">
        <v>560</v>
      </c>
      <c r="R1000" s="19" t="s">
        <v>272</v>
      </c>
      <c r="S1000" s="19" t="s">
        <v>1364</v>
      </c>
      <c r="T1000" s="19" t="s">
        <v>557</v>
      </c>
      <c r="U1000" s="19" t="s">
        <v>93</v>
      </c>
      <c r="V1000" s="19" t="s">
        <v>558</v>
      </c>
      <c r="W1000" s="19" t="s">
        <v>905</v>
      </c>
      <c r="X1000" s="19" t="s">
        <v>252</v>
      </c>
      <c r="Y1000" s="19" t="s">
        <v>266</v>
      </c>
      <c r="Z1000" s="19" t="s">
        <v>258</v>
      </c>
      <c r="AA1000" s="19" t="s">
        <v>252</v>
      </c>
      <c r="AB1000" s="19" t="s">
        <v>241</v>
      </c>
      <c r="AC1000" s="19"/>
      <c r="AD1000" s="19"/>
      <c r="AE1000" s="19"/>
      <c r="AF1000" s="19">
        <v>0</v>
      </c>
      <c r="AG1000" s="19">
        <v>0</v>
      </c>
      <c r="AH1000" s="19">
        <v>0</v>
      </c>
      <c r="AI1000" s="19">
        <v>0</v>
      </c>
      <c r="AJ1000" s="19">
        <v>0</v>
      </c>
      <c r="AK1000" s="19">
        <v>0</v>
      </c>
      <c r="AL1000" s="19">
        <v>0</v>
      </c>
      <c r="AM1000" s="19">
        <v>0</v>
      </c>
      <c r="AN1000" s="19">
        <v>0</v>
      </c>
      <c r="AO1000" s="19">
        <v>0</v>
      </c>
      <c r="AP1000" s="19">
        <v>0</v>
      </c>
      <c r="AQ1000" s="19">
        <v>0</v>
      </c>
      <c r="AR1000" s="19">
        <v>0</v>
      </c>
      <c r="AS1000" s="19">
        <v>0</v>
      </c>
      <c r="AT1000" s="19">
        <v>0</v>
      </c>
      <c r="AU1000" s="19">
        <v>0</v>
      </c>
      <c r="AV1000" s="19">
        <v>0</v>
      </c>
      <c r="AW1000" s="19">
        <v>0</v>
      </c>
      <c r="AX1000" s="19"/>
      <c r="AY1000" s="19"/>
      <c r="AZ1000" s="19"/>
      <c r="BA1000" s="19"/>
      <c r="BB1000" s="19"/>
      <c r="BC1000" s="19"/>
      <c r="BD1000" s="19"/>
      <c r="BE1000" s="19"/>
      <c r="BF1000" s="19"/>
      <c r="BG1000" s="19"/>
      <c r="BH1000" s="19"/>
      <c r="BI1000" s="19"/>
      <c r="BJ1000" s="25"/>
      <c r="BK1000" s="25"/>
      <c r="BL1000" s="25"/>
      <c r="BM1000" s="25"/>
      <c r="BN1000" s="25"/>
      <c r="BO1000" s="25"/>
      <c r="BP1000" s="25"/>
      <c r="BQ1000" s="25"/>
      <c r="BR1000" s="25"/>
      <c r="BS1000" s="25"/>
      <c r="BT1000" s="25"/>
      <c r="BU1000" s="25"/>
      <c r="BV1000" s="25"/>
      <c r="BW1000" s="25"/>
      <c r="BX1000" s="25"/>
      <c r="BY1000" s="25"/>
      <c r="BZ1000" s="25"/>
      <c r="CA1000" s="25"/>
    </row>
    <row r="1001" spans="1:79" s="25" customFormat="1" ht="12.75" customHeight="1" x14ac:dyDescent="0.2">
      <c r="A1001" s="18" t="s">
        <v>2381</v>
      </c>
      <c r="B1001" s="18" t="s">
        <v>227</v>
      </c>
      <c r="C1001" s="141" t="s">
        <v>1647</v>
      </c>
      <c r="D1001" s="26" t="s">
        <v>2382</v>
      </c>
      <c r="E1001" s="27">
        <v>35908</v>
      </c>
      <c r="F1001" s="26" t="s">
        <v>122</v>
      </c>
      <c r="G1001" s="26"/>
      <c r="H1001" s="18" t="s">
        <v>238</v>
      </c>
      <c r="I1001" s="18" t="s">
        <v>101</v>
      </c>
      <c r="J1001" s="18" t="s">
        <v>266</v>
      </c>
      <c r="K1001" s="26" t="s">
        <v>202</v>
      </c>
      <c r="L1001" s="26" t="s">
        <v>241</v>
      </c>
      <c r="M1001" s="18" t="s">
        <v>258</v>
      </c>
      <c r="N1001" s="18" t="s">
        <v>227</v>
      </c>
      <c r="O1001" s="18" t="s">
        <v>241</v>
      </c>
      <c r="P1001" s="26" t="s">
        <v>241</v>
      </c>
      <c r="Q1001" s="27"/>
      <c r="R1001" s="27"/>
      <c r="S1001" s="27"/>
      <c r="T1001" s="27"/>
      <c r="U1001" s="29"/>
      <c r="BJ1001"/>
      <c r="BK1001"/>
      <c r="BL1001"/>
      <c r="BM1001"/>
      <c r="BN1001"/>
      <c r="BO1001"/>
      <c r="BP1001"/>
      <c r="BQ1001"/>
      <c r="BR1001"/>
      <c r="BS1001"/>
      <c r="BT1001"/>
      <c r="BU1001"/>
      <c r="BV1001"/>
      <c r="BW1001"/>
      <c r="BX1001"/>
      <c r="BY1001"/>
      <c r="BZ1001"/>
      <c r="CA1001"/>
    </row>
    <row r="1002" spans="1:79" s="25" customFormat="1" x14ac:dyDescent="0.2">
      <c r="A1002" s="34" t="s">
        <v>212</v>
      </c>
      <c r="B1002" s="34" t="s">
        <v>432</v>
      </c>
      <c r="C1002" s="141" t="s">
        <v>269</v>
      </c>
      <c r="D1002" s="19" t="s">
        <v>2385</v>
      </c>
      <c r="E1002" s="20">
        <v>34483</v>
      </c>
      <c r="F1002" s="19" t="s">
        <v>405</v>
      </c>
      <c r="G1002" s="19" t="s">
        <v>405</v>
      </c>
      <c r="H1002" s="34" t="s">
        <v>202</v>
      </c>
      <c r="I1002" s="34" t="s">
        <v>232</v>
      </c>
      <c r="J1002" s="18" t="s">
        <v>241</v>
      </c>
      <c r="K1002" s="26" t="s">
        <v>238</v>
      </c>
      <c r="L1002" s="26" t="s">
        <v>241</v>
      </c>
      <c r="M1002" s="34" t="s">
        <v>265</v>
      </c>
      <c r="N1002" s="34" t="s">
        <v>306</v>
      </c>
      <c r="O1002" s="34" t="s">
        <v>266</v>
      </c>
      <c r="P1002" s="19" t="s">
        <v>1510</v>
      </c>
      <c r="Q1002" s="19" t="s">
        <v>202</v>
      </c>
      <c r="R1002" s="19" t="s">
        <v>242</v>
      </c>
      <c r="S1002" s="19" t="s">
        <v>1493</v>
      </c>
      <c r="T1002" s="19" t="s">
        <v>543</v>
      </c>
      <c r="U1002" s="19" t="s">
        <v>242</v>
      </c>
      <c r="V1002" s="19" t="s">
        <v>224</v>
      </c>
      <c r="W1002" s="19" t="s">
        <v>226</v>
      </c>
      <c r="X1002" s="19" t="s">
        <v>242</v>
      </c>
      <c r="Y1002" s="19" t="s">
        <v>203</v>
      </c>
      <c r="Z1002" s="19" t="s">
        <v>543</v>
      </c>
      <c r="AA1002" s="19" t="s">
        <v>242</v>
      </c>
      <c r="AB1002" s="19" t="s">
        <v>534</v>
      </c>
      <c r="AC1002" s="19">
        <v>0</v>
      </c>
      <c r="AD1002" s="19">
        <v>0</v>
      </c>
      <c r="AE1002" s="19">
        <v>0</v>
      </c>
      <c r="AF1002" s="19">
        <v>0</v>
      </c>
      <c r="AG1002" s="19">
        <v>0</v>
      </c>
      <c r="AH1002" s="19">
        <v>0</v>
      </c>
      <c r="AI1002" s="19">
        <v>0</v>
      </c>
      <c r="AJ1002" s="19">
        <v>0</v>
      </c>
      <c r="AK1002" s="19">
        <v>0</v>
      </c>
      <c r="AL1002" s="19">
        <v>0</v>
      </c>
      <c r="AM1002" s="19">
        <v>0</v>
      </c>
      <c r="AN1002" s="19">
        <v>0</v>
      </c>
      <c r="AO1002" s="19">
        <v>0</v>
      </c>
      <c r="AP1002" s="19">
        <v>0</v>
      </c>
      <c r="AQ1002" s="19">
        <v>0</v>
      </c>
      <c r="AR1002" s="19">
        <v>0</v>
      </c>
      <c r="AS1002" s="19">
        <v>0</v>
      </c>
      <c r="AT1002" s="19">
        <v>0</v>
      </c>
      <c r="AU1002" s="19">
        <v>0</v>
      </c>
      <c r="AV1002" s="19">
        <v>0</v>
      </c>
      <c r="AW1002" s="19">
        <v>0</v>
      </c>
      <c r="AX1002"/>
      <c r="AY1002"/>
      <c r="AZ1002"/>
      <c r="BA1002"/>
      <c r="BB1002"/>
      <c r="BC1002"/>
      <c r="BD1002"/>
      <c r="BE1002"/>
      <c r="BF1002"/>
      <c r="BG1002"/>
      <c r="BH1002"/>
      <c r="BI1002"/>
      <c r="BJ1002"/>
      <c r="BK1002"/>
      <c r="BL1002"/>
      <c r="BM1002"/>
      <c r="BN1002"/>
      <c r="BO1002"/>
      <c r="BP1002"/>
      <c r="BQ1002"/>
      <c r="BR1002"/>
      <c r="BS1002"/>
      <c r="BT1002"/>
      <c r="BU1002"/>
      <c r="BV1002"/>
      <c r="BW1002"/>
      <c r="BX1002"/>
      <c r="BY1002"/>
      <c r="BZ1002"/>
      <c r="CA1002"/>
    </row>
    <row r="1003" spans="1:79" x14ac:dyDescent="0.2">
      <c r="A1003" s="31" t="s">
        <v>212</v>
      </c>
      <c r="B1003" s="32" t="s">
        <v>316</v>
      </c>
      <c r="C1003" s="142" t="s">
        <v>273</v>
      </c>
      <c r="D1003" s="19" t="s">
        <v>2380</v>
      </c>
      <c r="E1003" s="27">
        <v>37009</v>
      </c>
      <c r="F1003" s="28" t="s">
        <v>180</v>
      </c>
      <c r="G1003" s="28" t="s">
        <v>180</v>
      </c>
      <c r="H1003" s="31" t="s">
        <v>212</v>
      </c>
      <c r="I1003" s="32" t="s">
        <v>116</v>
      </c>
      <c r="J1003" s="18" t="s">
        <v>273</v>
      </c>
      <c r="K1003" s="26" t="s">
        <v>212</v>
      </c>
      <c r="L1003" s="26" t="s">
        <v>203</v>
      </c>
      <c r="M1003" s="38"/>
      <c r="N1003" s="38"/>
      <c r="O1003" s="38"/>
      <c r="P1003" s="25"/>
      <c r="Q1003" s="25"/>
      <c r="R1003" s="25"/>
      <c r="S1003" s="25"/>
      <c r="T1003" s="25"/>
      <c r="U1003" s="25"/>
      <c r="V1003" s="25"/>
      <c r="W1003" s="25"/>
      <c r="X1003" s="25"/>
      <c r="Y1003" s="25"/>
      <c r="Z1003" s="25"/>
      <c r="AA1003" s="25"/>
      <c r="AB1003" s="25"/>
      <c r="AC1003" s="25"/>
      <c r="AD1003" s="25"/>
      <c r="AE1003" s="25"/>
      <c r="AF1003" s="25"/>
      <c r="AG1003" s="25"/>
      <c r="AH1003" s="25"/>
      <c r="AI1003" s="25"/>
      <c r="AJ1003" s="25"/>
      <c r="AK1003" s="25"/>
      <c r="AL1003" s="25"/>
      <c r="AM1003" s="25"/>
      <c r="AN1003" s="25"/>
      <c r="AO1003" s="25"/>
      <c r="AP1003" s="25"/>
      <c r="AQ1003" s="25"/>
      <c r="AR1003" s="25"/>
      <c r="AS1003" s="25"/>
      <c r="AT1003" s="25"/>
      <c r="AU1003" s="25"/>
      <c r="AV1003" s="25"/>
      <c r="AW1003" s="25"/>
      <c r="AX1003" s="25"/>
      <c r="AY1003" s="25"/>
      <c r="AZ1003" s="25"/>
      <c r="BA1003" s="25"/>
      <c r="BB1003" s="25"/>
      <c r="BC1003" s="25"/>
      <c r="BD1003" s="25"/>
      <c r="BE1003" s="25"/>
      <c r="BF1003" s="25"/>
      <c r="BG1003" s="25"/>
      <c r="BH1003" s="25"/>
      <c r="BI1003" s="25"/>
      <c r="BJ1003" s="25"/>
      <c r="BK1003" s="25"/>
      <c r="BL1003" s="25"/>
      <c r="BM1003" s="25"/>
      <c r="BN1003" s="25"/>
      <c r="BO1003" s="25"/>
      <c r="BP1003" s="25"/>
      <c r="BQ1003" s="25"/>
      <c r="BR1003" s="25"/>
      <c r="BS1003" s="25"/>
      <c r="BT1003" s="25"/>
      <c r="BU1003" s="25"/>
      <c r="BV1003" s="25"/>
      <c r="BW1003" s="25"/>
      <c r="BX1003" s="25"/>
      <c r="BY1003" s="25"/>
      <c r="BZ1003" s="25"/>
      <c r="CA1003" s="25"/>
    </row>
    <row r="1004" spans="1:79" x14ac:dyDescent="0.2">
      <c r="A1004" s="19" t="s">
        <v>265</v>
      </c>
      <c r="B1004" s="26" t="s">
        <v>195</v>
      </c>
      <c r="C1004" s="142" t="s">
        <v>266</v>
      </c>
      <c r="D1004" s="19" t="s">
        <v>2376</v>
      </c>
      <c r="E1004" s="27">
        <v>36343</v>
      </c>
      <c r="F1004" s="28" t="s">
        <v>698</v>
      </c>
      <c r="G1004" s="28" t="s">
        <v>188</v>
      </c>
      <c r="H1004" s="19" t="s">
        <v>545</v>
      </c>
      <c r="I1004" s="26" t="s">
        <v>200</v>
      </c>
      <c r="J1004" s="18" t="s">
        <v>539</v>
      </c>
      <c r="K1004" s="26" t="s">
        <v>194</v>
      </c>
      <c r="L1004" s="26" t="s">
        <v>266</v>
      </c>
      <c r="P1004" s="25"/>
      <c r="Q1004" s="25"/>
      <c r="R1004" s="25"/>
      <c r="S1004" s="25"/>
      <c r="T1004" s="25"/>
      <c r="U1004" s="25"/>
      <c r="V1004" s="25"/>
      <c r="W1004" s="25"/>
      <c r="X1004" s="25"/>
      <c r="Y1004" s="25"/>
      <c r="Z1004" s="25"/>
      <c r="AA1004" s="25"/>
      <c r="AB1004" s="25"/>
      <c r="AC1004" s="25"/>
      <c r="AD1004" s="25"/>
      <c r="AE1004" s="25"/>
      <c r="AF1004" s="25"/>
      <c r="AG1004" s="25"/>
      <c r="AH1004" s="25"/>
      <c r="AI1004" s="25"/>
      <c r="AJ1004" s="25"/>
      <c r="AK1004" s="25"/>
      <c r="AL1004" s="25"/>
      <c r="AM1004" s="25"/>
      <c r="AN1004" s="25"/>
      <c r="AO1004" s="25"/>
      <c r="AP1004" s="25"/>
      <c r="AQ1004" s="25"/>
      <c r="AR1004" s="25"/>
      <c r="AS1004" s="25"/>
      <c r="AT1004" s="25"/>
      <c r="AU1004" s="25"/>
      <c r="AV1004" s="25"/>
      <c r="AW1004" s="25"/>
      <c r="AX1004" s="25"/>
      <c r="AY1004" s="25"/>
      <c r="AZ1004" s="25"/>
      <c r="BA1004" s="25"/>
      <c r="BB1004" s="25"/>
      <c r="BC1004" s="25"/>
      <c r="BD1004" s="25"/>
      <c r="BE1004" s="25"/>
      <c r="BF1004" s="25"/>
      <c r="BG1004" s="25"/>
      <c r="BH1004" s="25"/>
      <c r="BI1004" s="25"/>
      <c r="BJ1004" s="25"/>
      <c r="BK1004" s="25"/>
      <c r="BL1004" s="25"/>
      <c r="BM1004" s="25"/>
      <c r="BN1004" s="25"/>
      <c r="BO1004" s="25"/>
      <c r="BP1004" s="25"/>
      <c r="BQ1004" s="25"/>
      <c r="BR1004" s="25"/>
      <c r="BS1004" s="25"/>
      <c r="BT1004" s="25"/>
      <c r="BU1004" s="25"/>
      <c r="BV1004" s="25"/>
      <c r="BW1004" s="25"/>
      <c r="BX1004" s="25"/>
      <c r="BY1004" s="25"/>
      <c r="BZ1004" s="25"/>
      <c r="CA1004" s="25"/>
    </row>
    <row r="1005" spans="1:79" x14ac:dyDescent="0.2">
      <c r="A1005" s="31" t="s">
        <v>905</v>
      </c>
      <c r="B1005" s="31" t="s">
        <v>118</v>
      </c>
      <c r="C1005" s="142" t="s">
        <v>241</v>
      </c>
      <c r="D1005" s="19" t="s">
        <v>2383</v>
      </c>
      <c r="E1005" s="27">
        <v>36095</v>
      </c>
      <c r="F1005" s="28" t="s">
        <v>482</v>
      </c>
      <c r="G1005" s="30" t="s">
        <v>348</v>
      </c>
      <c r="H1005" s="31" t="s">
        <v>533</v>
      </c>
      <c r="I1005" s="31" t="s">
        <v>123</v>
      </c>
      <c r="J1005" s="18" t="s">
        <v>913</v>
      </c>
      <c r="K1005" s="26" t="s">
        <v>258</v>
      </c>
      <c r="L1005" s="26" t="s">
        <v>247</v>
      </c>
      <c r="M1005" s="33"/>
      <c r="N1005" s="33"/>
      <c r="O1005" s="33"/>
    </row>
    <row r="1006" spans="1:79" x14ac:dyDescent="0.2">
      <c r="A1006" s="18" t="s">
        <v>274</v>
      </c>
      <c r="B1006" s="18" t="s">
        <v>583</v>
      </c>
      <c r="C1006" s="141" t="s">
        <v>241</v>
      </c>
      <c r="D1006" s="22" t="s">
        <v>2384</v>
      </c>
      <c r="E1006" s="23">
        <v>35793</v>
      </c>
      <c r="F1006" s="24" t="s">
        <v>122</v>
      </c>
      <c r="G1006" s="22" t="s">
        <v>1515</v>
      </c>
      <c r="H1006" s="18" t="s">
        <v>238</v>
      </c>
      <c r="I1006" s="18" t="s">
        <v>116</v>
      </c>
      <c r="J1006" s="18" t="s">
        <v>241</v>
      </c>
      <c r="K1006" s="26" t="s">
        <v>238</v>
      </c>
      <c r="L1006" s="26" t="s">
        <v>249</v>
      </c>
      <c r="M1006" s="18" t="s">
        <v>555</v>
      </c>
      <c r="N1006" s="18" t="s">
        <v>316</v>
      </c>
      <c r="O1006" s="18" t="s">
        <v>161</v>
      </c>
      <c r="P1006" s="25"/>
      <c r="Q1006" s="25"/>
      <c r="R1006" s="25"/>
      <c r="S1006" s="25"/>
      <c r="T1006" s="25"/>
      <c r="U1006" s="25"/>
      <c r="V1006" s="25"/>
      <c r="W1006" s="25"/>
      <c r="X1006" s="25"/>
      <c r="Y1006" s="25"/>
      <c r="Z1006" s="25"/>
      <c r="AA1006" s="25"/>
      <c r="AB1006" s="25"/>
      <c r="AC1006" s="25"/>
      <c r="AD1006" s="25"/>
      <c r="AE1006" s="25"/>
      <c r="AF1006" s="25"/>
      <c r="AG1006" s="25"/>
      <c r="AH1006" s="25"/>
      <c r="AI1006" s="25"/>
      <c r="AJ1006" s="25"/>
      <c r="AK1006" s="25"/>
      <c r="AL1006" s="25"/>
      <c r="AM1006" s="25"/>
      <c r="AN1006" s="25"/>
      <c r="AO1006" s="25"/>
      <c r="AP1006" s="25"/>
      <c r="AQ1006" s="25"/>
      <c r="AR1006" s="25"/>
      <c r="AS1006" s="25"/>
      <c r="AT1006" s="25"/>
      <c r="AU1006" s="25"/>
      <c r="AV1006" s="25"/>
      <c r="AW1006" s="25"/>
      <c r="AX1006" s="25"/>
      <c r="AY1006" s="25"/>
      <c r="AZ1006" s="25"/>
      <c r="BA1006" s="25"/>
      <c r="BB1006" s="25"/>
      <c r="BC1006" s="25"/>
      <c r="BD1006" s="25"/>
      <c r="BE1006" s="25"/>
      <c r="BF1006" s="25"/>
      <c r="BG1006" s="25"/>
      <c r="BH1006" s="25"/>
      <c r="BI1006" s="25"/>
      <c r="BJ1006" s="25"/>
      <c r="BK1006" s="25"/>
      <c r="BL1006" s="25"/>
      <c r="BM1006" s="25"/>
      <c r="BN1006" s="25"/>
      <c r="BO1006" s="25"/>
      <c r="BP1006" s="25"/>
      <c r="BQ1006" s="25"/>
      <c r="BR1006" s="25"/>
      <c r="BS1006" s="25"/>
      <c r="BT1006" s="25"/>
      <c r="BU1006" s="25"/>
      <c r="BV1006" s="25"/>
      <c r="BW1006" s="25"/>
      <c r="BX1006" s="25"/>
    </row>
    <row r="1007" spans="1:79" s="25" customFormat="1" x14ac:dyDescent="0.2">
      <c r="A1007" s="18"/>
      <c r="B1007" s="18"/>
      <c r="C1007" s="141"/>
      <c r="D1007" s="19"/>
      <c r="E1007" s="20"/>
      <c r="F1007" s="19"/>
      <c r="G1007" s="19"/>
      <c r="H1007" s="18"/>
      <c r="I1007" s="18"/>
      <c r="J1007" s="18"/>
      <c r="K1007"/>
      <c r="L1007"/>
      <c r="M1007" s="18"/>
      <c r="N1007" s="18"/>
      <c r="O1007" s="18"/>
      <c r="P1007" s="19"/>
      <c r="Q1007" s="19"/>
      <c r="R1007" s="19"/>
      <c r="S1007" s="19"/>
      <c r="T1007" s="19"/>
      <c r="U1007" s="19"/>
      <c r="V1007" s="19"/>
      <c r="W1007" s="19"/>
      <c r="X1007" s="19"/>
      <c r="Y1007" s="19"/>
      <c r="Z1007" s="19"/>
      <c r="AA1007" s="19"/>
      <c r="AB1007" s="19"/>
      <c r="AC1007" s="19"/>
      <c r="AD1007" s="19"/>
      <c r="AE1007" s="19"/>
      <c r="AF1007" s="19"/>
      <c r="AG1007" s="19"/>
      <c r="AH1007" s="19"/>
      <c r="AI1007" s="19"/>
      <c r="AJ1007" s="19"/>
      <c r="AK1007" s="19"/>
      <c r="AL1007" s="19"/>
      <c r="AM1007" s="19"/>
      <c r="AN1007" s="19"/>
      <c r="AO1007" s="19"/>
      <c r="AP1007" s="19"/>
      <c r="AQ1007" s="19"/>
      <c r="AR1007" s="19"/>
      <c r="AS1007" s="19"/>
      <c r="AT1007" s="19"/>
      <c r="AU1007" s="19"/>
      <c r="AV1007" s="19"/>
      <c r="AW1007" s="19"/>
      <c r="AX1007" s="19"/>
      <c r="AY1007" s="19"/>
      <c r="AZ1007" s="19"/>
      <c r="BA1007" s="19"/>
      <c r="BB1007" s="19"/>
      <c r="BC1007" s="19"/>
      <c r="BD1007" s="19"/>
      <c r="BE1007" s="19"/>
      <c r="BF1007" s="19"/>
      <c r="BG1007" s="19"/>
      <c r="BH1007" s="19"/>
      <c r="BI1007" s="19"/>
    </row>
    <row r="1008" spans="1:79" x14ac:dyDescent="0.2">
      <c r="A1008" s="18" t="s">
        <v>284</v>
      </c>
      <c r="B1008" s="18" t="s">
        <v>396</v>
      </c>
      <c r="C1008" s="141" t="s">
        <v>259</v>
      </c>
      <c r="D1008" s="22" t="s">
        <v>2394</v>
      </c>
      <c r="E1008" s="23">
        <v>36984</v>
      </c>
      <c r="F1008" s="24" t="s">
        <v>2395</v>
      </c>
      <c r="G1008" s="22" t="s">
        <v>90</v>
      </c>
      <c r="H1008" s="18" t="s">
        <v>284</v>
      </c>
      <c r="I1008" s="18" t="s">
        <v>395</v>
      </c>
      <c r="J1008" s="18" t="s">
        <v>938</v>
      </c>
      <c r="K1008" s="26" t="s">
        <v>284</v>
      </c>
      <c r="L1008" s="26" t="s">
        <v>734</v>
      </c>
      <c r="M1008" s="18" t="s">
        <v>284</v>
      </c>
      <c r="N1008" s="18" t="s">
        <v>396</v>
      </c>
      <c r="O1008" s="18" t="s">
        <v>216</v>
      </c>
      <c r="P1008" s="25"/>
      <c r="Q1008" s="25"/>
      <c r="R1008" s="25"/>
      <c r="S1008" s="25"/>
      <c r="T1008" s="25"/>
      <c r="U1008" s="25"/>
      <c r="V1008" s="25"/>
      <c r="W1008" s="25"/>
      <c r="X1008" s="25"/>
      <c r="Y1008" s="25"/>
      <c r="Z1008" s="25"/>
      <c r="AA1008" s="25"/>
      <c r="AB1008" s="25"/>
      <c r="AC1008" s="25"/>
      <c r="AD1008" s="25"/>
      <c r="AE1008" s="25"/>
      <c r="AF1008" s="25"/>
      <c r="AG1008" s="25"/>
      <c r="AH1008" s="25"/>
      <c r="AI1008" s="25"/>
      <c r="AJ1008" s="25"/>
      <c r="AK1008" s="25"/>
      <c r="AL1008" s="25"/>
      <c r="AM1008" s="25"/>
      <c r="AN1008" s="25"/>
      <c r="AO1008" s="25"/>
      <c r="AP1008" s="25"/>
      <c r="AQ1008" s="25"/>
      <c r="AR1008" s="25"/>
      <c r="AS1008" s="25"/>
      <c r="AT1008" s="25"/>
      <c r="AU1008" s="25"/>
      <c r="AV1008" s="25"/>
      <c r="AW1008" s="25"/>
      <c r="AX1008" s="25"/>
      <c r="AY1008" s="25"/>
      <c r="AZ1008" s="25"/>
      <c r="BA1008" s="25"/>
      <c r="BB1008" s="25"/>
      <c r="BC1008" s="25"/>
      <c r="BD1008" s="25"/>
      <c r="BE1008" s="25"/>
      <c r="BF1008" s="25"/>
      <c r="BG1008" s="25"/>
      <c r="BH1008" s="25"/>
      <c r="BI1008" s="25"/>
      <c r="BJ1008" s="25"/>
      <c r="BK1008" s="25"/>
      <c r="BL1008" s="25"/>
      <c r="BM1008" s="25"/>
      <c r="BN1008" s="25"/>
      <c r="BO1008" s="25"/>
      <c r="BP1008" s="25"/>
      <c r="BQ1008" s="25"/>
      <c r="BR1008" s="25"/>
      <c r="BS1008" s="25"/>
      <c r="BT1008" s="25"/>
      <c r="BU1008" s="25"/>
      <c r="BV1008" s="25"/>
      <c r="BW1008" s="25"/>
      <c r="BX1008" s="25"/>
      <c r="BY1008" s="25"/>
      <c r="BZ1008" s="25"/>
      <c r="CA1008" s="25"/>
    </row>
    <row r="1009" spans="1:79" s="25" customFormat="1" x14ac:dyDescent="0.2">
      <c r="A1009" s="18" t="s">
        <v>284</v>
      </c>
      <c r="B1009" s="18" t="s">
        <v>81</v>
      </c>
      <c r="C1009" s="141" t="s">
        <v>234</v>
      </c>
      <c r="D1009" s="19" t="s">
        <v>2386</v>
      </c>
      <c r="E1009" s="20">
        <v>31656</v>
      </c>
      <c r="F1009" s="19" t="s">
        <v>2387</v>
      </c>
      <c r="G1009" s="19" t="s">
        <v>655</v>
      </c>
      <c r="H1009" s="18" t="s">
        <v>2388</v>
      </c>
      <c r="I1009" s="18" t="s">
        <v>261</v>
      </c>
      <c r="J1009" s="18" t="s">
        <v>2389</v>
      </c>
      <c r="K1009" s="26" t="s">
        <v>308</v>
      </c>
      <c r="L1009" s="26" t="s">
        <v>1074</v>
      </c>
      <c r="M1009" s="18" t="s">
        <v>284</v>
      </c>
      <c r="N1009" s="18" t="s">
        <v>252</v>
      </c>
      <c r="O1009" s="18" t="s">
        <v>201</v>
      </c>
      <c r="P1009" s="19" t="s">
        <v>701</v>
      </c>
      <c r="Q1009" s="19" t="s">
        <v>308</v>
      </c>
      <c r="R1009" s="19" t="s">
        <v>250</v>
      </c>
      <c r="S1009" s="19" t="s">
        <v>2128</v>
      </c>
      <c r="T1009" s="19" t="s">
        <v>746</v>
      </c>
      <c r="U1009" s="19" t="s">
        <v>227</v>
      </c>
      <c r="V1009" s="19" t="s">
        <v>2390</v>
      </c>
      <c r="W1009" s="19" t="s">
        <v>308</v>
      </c>
      <c r="X1009" s="19" t="s">
        <v>227</v>
      </c>
      <c r="Y1009" s="19" t="s">
        <v>726</v>
      </c>
      <c r="Z1009" s="19" t="s">
        <v>308</v>
      </c>
      <c r="AA1009" s="19" t="s">
        <v>227</v>
      </c>
      <c r="AB1009" s="19" t="s">
        <v>2391</v>
      </c>
      <c r="AC1009" s="19" t="s">
        <v>284</v>
      </c>
      <c r="AD1009" s="19" t="s">
        <v>81</v>
      </c>
      <c r="AE1009" s="19" t="s">
        <v>1392</v>
      </c>
      <c r="AF1009" s="19" t="s">
        <v>284</v>
      </c>
      <c r="AG1009" s="19" t="s">
        <v>81</v>
      </c>
      <c r="AH1009" s="19" t="s">
        <v>594</v>
      </c>
      <c r="AI1009" s="19" t="s">
        <v>284</v>
      </c>
      <c r="AJ1009" s="19" t="s">
        <v>81</v>
      </c>
      <c r="AK1009" s="19" t="s">
        <v>594</v>
      </c>
      <c r="AL1009" s="19" t="s">
        <v>284</v>
      </c>
      <c r="AM1009" s="19" t="s">
        <v>81</v>
      </c>
      <c r="AN1009" s="19" t="s">
        <v>276</v>
      </c>
      <c r="AO1009" s="19" t="s">
        <v>284</v>
      </c>
      <c r="AP1009" s="19" t="s">
        <v>81</v>
      </c>
      <c r="AQ1009" s="19" t="s">
        <v>276</v>
      </c>
      <c r="AR1009" s="19" t="s">
        <v>284</v>
      </c>
      <c r="AS1009" s="19" t="s">
        <v>81</v>
      </c>
      <c r="AT1009" s="19" t="s">
        <v>1392</v>
      </c>
      <c r="AU1009" s="19" t="s">
        <v>284</v>
      </c>
      <c r="AV1009" s="19" t="s">
        <v>81</v>
      </c>
      <c r="AW1009" s="19" t="s">
        <v>234</v>
      </c>
      <c r="AX1009" s="19" t="s">
        <v>284</v>
      </c>
      <c r="AY1009" s="19" t="s">
        <v>81</v>
      </c>
      <c r="AZ1009" s="19" t="s">
        <v>774</v>
      </c>
      <c r="BA1009" s="19" t="s">
        <v>315</v>
      </c>
      <c r="BB1009" s="19" t="s">
        <v>81</v>
      </c>
      <c r="BC1009" s="19" t="s">
        <v>241</v>
      </c>
      <c r="BD1009" s="19"/>
      <c r="BE1009" s="19"/>
      <c r="BF1009" s="19"/>
      <c r="BG1009" s="19"/>
      <c r="BH1009" s="19"/>
      <c r="BI1009" s="19"/>
      <c r="BJ1009"/>
      <c r="BK1009"/>
      <c r="BL1009"/>
      <c r="BM1009"/>
      <c r="BN1009"/>
      <c r="BO1009"/>
      <c r="BP1009"/>
      <c r="BQ1009"/>
      <c r="BR1009"/>
      <c r="BS1009"/>
      <c r="BT1009"/>
      <c r="BU1009"/>
      <c r="BV1009"/>
      <c r="BW1009"/>
      <c r="BX1009"/>
      <c r="BY1009"/>
      <c r="BZ1009"/>
      <c r="CA1009"/>
    </row>
    <row r="1010" spans="1:79" x14ac:dyDescent="0.2">
      <c r="A1010" s="18" t="s">
        <v>298</v>
      </c>
      <c r="B1010" s="18" t="s">
        <v>140</v>
      </c>
      <c r="C1010" s="141" t="s">
        <v>273</v>
      </c>
      <c r="D1010" s="19" t="s">
        <v>2401</v>
      </c>
      <c r="E1010" s="20">
        <v>33868</v>
      </c>
      <c r="F1010" s="19" t="s">
        <v>321</v>
      </c>
      <c r="G1010" s="19" t="s">
        <v>840</v>
      </c>
      <c r="H1010" s="18"/>
      <c r="I1010" s="18"/>
      <c r="J1010" s="18"/>
      <c r="K1010" t="s">
        <v>315</v>
      </c>
      <c r="L1010" t="s">
        <v>269</v>
      </c>
      <c r="M1010" s="18" t="s">
        <v>315</v>
      </c>
      <c r="N1010" s="18" t="s">
        <v>140</v>
      </c>
      <c r="O1010" s="18" t="s">
        <v>266</v>
      </c>
      <c r="P1010" s="19" t="s">
        <v>203</v>
      </c>
      <c r="Q1010" s="19" t="s">
        <v>326</v>
      </c>
      <c r="R1010" s="19" t="s">
        <v>81</v>
      </c>
      <c r="S1010" s="19" t="s">
        <v>318</v>
      </c>
      <c r="T1010" s="19" t="s">
        <v>313</v>
      </c>
      <c r="U1010" s="19" t="s">
        <v>140</v>
      </c>
      <c r="V1010" s="19" t="s">
        <v>938</v>
      </c>
      <c r="W1010" s="19" t="s">
        <v>298</v>
      </c>
      <c r="X1010" s="19" t="s">
        <v>140</v>
      </c>
      <c r="Y1010" s="19" t="s">
        <v>339</v>
      </c>
      <c r="Z1010" s="19" t="s">
        <v>575</v>
      </c>
      <c r="AA1010" s="19" t="s">
        <v>261</v>
      </c>
      <c r="AB1010" s="19" t="s">
        <v>273</v>
      </c>
      <c r="AC1010" s="19" t="s">
        <v>925</v>
      </c>
      <c r="AD1010" s="19" t="s">
        <v>261</v>
      </c>
      <c r="AE1010" s="19" t="s">
        <v>747</v>
      </c>
      <c r="AF1010" s="19" t="s">
        <v>315</v>
      </c>
      <c r="AG1010" s="19" t="s">
        <v>261</v>
      </c>
      <c r="AH1010" s="19" t="s">
        <v>273</v>
      </c>
      <c r="AI1010" s="19" t="s">
        <v>315</v>
      </c>
      <c r="AJ1010" s="19" t="s">
        <v>261</v>
      </c>
      <c r="AK1010" s="19" t="s">
        <v>273</v>
      </c>
      <c r="AL1010" s="19">
        <v>0</v>
      </c>
      <c r="AM1010" s="19">
        <v>0</v>
      </c>
      <c r="AN1010" s="19">
        <v>0</v>
      </c>
      <c r="AO1010" s="19">
        <v>0</v>
      </c>
      <c r="AP1010" s="19">
        <v>0</v>
      </c>
      <c r="AQ1010" s="19">
        <v>0</v>
      </c>
      <c r="AR1010" s="19">
        <v>0</v>
      </c>
      <c r="AS1010" s="19">
        <v>0</v>
      </c>
      <c r="AT1010" s="19">
        <v>0</v>
      </c>
      <c r="AU1010" s="19">
        <v>0</v>
      </c>
      <c r="AV1010" s="19">
        <v>0</v>
      </c>
      <c r="AW1010" s="19">
        <v>0</v>
      </c>
      <c r="AX1010" s="19"/>
      <c r="AY1010" s="19"/>
      <c r="AZ1010" s="19"/>
      <c r="BA1010" s="19"/>
      <c r="BB1010" s="19"/>
      <c r="BC1010" s="19"/>
      <c r="BD1010" s="19"/>
      <c r="BE1010" s="19"/>
      <c r="BF1010" s="19"/>
      <c r="BG1010" s="19"/>
      <c r="BH1010" s="19"/>
      <c r="BI1010" s="19"/>
      <c r="BJ1010" s="25"/>
      <c r="BK1010" s="25"/>
      <c r="BL1010" s="25"/>
      <c r="BM1010" s="25"/>
      <c r="BN1010" s="25"/>
      <c r="BO1010" s="25"/>
      <c r="BP1010" s="25"/>
      <c r="BQ1010" s="25"/>
      <c r="BR1010" s="25"/>
      <c r="BS1010" s="25"/>
      <c r="BT1010" s="25"/>
      <c r="BU1010" s="25"/>
      <c r="BV1010" s="25"/>
      <c r="BW1010" s="25"/>
      <c r="BX1010" s="25"/>
      <c r="BY1010" s="25"/>
      <c r="BZ1010" s="25"/>
      <c r="CA1010" s="25"/>
    </row>
    <row r="1011" spans="1:79" x14ac:dyDescent="0.2">
      <c r="A1011" s="34" t="s">
        <v>288</v>
      </c>
      <c r="B1011" s="34" t="s">
        <v>81</v>
      </c>
      <c r="C1011" s="141" t="s">
        <v>266</v>
      </c>
      <c r="D1011" s="19" t="s">
        <v>2392</v>
      </c>
      <c r="E1011" s="20">
        <v>34393</v>
      </c>
      <c r="F1011" s="19" t="s">
        <v>301</v>
      </c>
      <c r="G1011" s="19" t="s">
        <v>2393</v>
      </c>
      <c r="H1011" s="34" t="s">
        <v>274</v>
      </c>
      <c r="I1011" s="34" t="s">
        <v>91</v>
      </c>
      <c r="J1011" s="18" t="s">
        <v>201</v>
      </c>
      <c r="K1011" s="26" t="s">
        <v>313</v>
      </c>
      <c r="L1011" s="26" t="s">
        <v>201</v>
      </c>
      <c r="M1011" s="34" t="s">
        <v>284</v>
      </c>
      <c r="N1011" s="34" t="s">
        <v>232</v>
      </c>
      <c r="O1011" s="34" t="s">
        <v>203</v>
      </c>
      <c r="P1011" s="19" t="s">
        <v>249</v>
      </c>
      <c r="Q1011" s="19" t="s">
        <v>288</v>
      </c>
      <c r="R1011" s="19" t="s">
        <v>612</v>
      </c>
      <c r="S1011" s="19" t="s">
        <v>1052</v>
      </c>
      <c r="T1011" s="19" t="s">
        <v>288</v>
      </c>
      <c r="U1011" s="19" t="s">
        <v>275</v>
      </c>
      <c r="V1011" s="19" t="s">
        <v>249</v>
      </c>
      <c r="W1011" s="19" t="s">
        <v>288</v>
      </c>
      <c r="X1011" s="19" t="s">
        <v>275</v>
      </c>
      <c r="Y1011" s="19" t="s">
        <v>576</v>
      </c>
      <c r="Z1011" s="19" t="s">
        <v>575</v>
      </c>
      <c r="AA1011" s="19" t="s">
        <v>275</v>
      </c>
      <c r="AB1011" s="19" t="s">
        <v>233</v>
      </c>
      <c r="AC1011" s="19"/>
      <c r="AD1011" s="19"/>
      <c r="AE1011" s="19"/>
      <c r="AF1011" s="19">
        <v>0</v>
      </c>
      <c r="AG1011" s="19">
        <v>0</v>
      </c>
      <c r="AH1011" s="19">
        <v>0</v>
      </c>
      <c r="AI1011" s="19">
        <v>0</v>
      </c>
      <c r="AJ1011" s="19">
        <v>0</v>
      </c>
      <c r="AK1011" s="19">
        <v>0</v>
      </c>
      <c r="AL1011" s="19">
        <v>0</v>
      </c>
      <c r="AM1011" s="19">
        <v>0</v>
      </c>
      <c r="AN1011" s="19">
        <v>0</v>
      </c>
      <c r="AO1011" s="19">
        <v>0</v>
      </c>
      <c r="AP1011" s="19">
        <v>0</v>
      </c>
      <c r="AQ1011" s="19">
        <v>0</v>
      </c>
      <c r="AR1011" s="19">
        <v>0</v>
      </c>
      <c r="AS1011" s="19">
        <v>0</v>
      </c>
      <c r="AT1011" s="19">
        <v>0</v>
      </c>
      <c r="AU1011" s="19">
        <v>0</v>
      </c>
      <c r="AV1011" s="19">
        <v>0</v>
      </c>
      <c r="AW1011" s="19">
        <v>0</v>
      </c>
      <c r="AX1011" s="19"/>
      <c r="AY1011" s="19"/>
      <c r="AZ1011" s="19"/>
      <c r="BA1011" s="19"/>
      <c r="BB1011" s="19"/>
      <c r="BC1011" s="19"/>
      <c r="BD1011" s="19"/>
      <c r="BE1011" s="19"/>
      <c r="BF1011" s="19"/>
      <c r="BG1011" s="19"/>
      <c r="BH1011" s="19"/>
      <c r="BI1011" s="19"/>
      <c r="BJ1011" s="25"/>
      <c r="BK1011" s="25"/>
      <c r="BL1011" s="25"/>
      <c r="BM1011" s="25"/>
      <c r="BN1011" s="25"/>
      <c r="BO1011" s="25"/>
      <c r="BP1011" s="25"/>
      <c r="BQ1011" s="25"/>
      <c r="BR1011" s="25"/>
      <c r="BS1011" s="25"/>
      <c r="BT1011" s="25"/>
      <c r="BU1011" s="25"/>
      <c r="BV1011" s="25"/>
      <c r="BW1011" s="25"/>
      <c r="BX1011" s="25"/>
      <c r="BY1011" s="25"/>
      <c r="BZ1011" s="25"/>
      <c r="CA1011" s="25"/>
    </row>
    <row r="1012" spans="1:79" ht="12.75" customHeight="1" x14ac:dyDescent="0.2">
      <c r="A1012" s="18"/>
      <c r="B1012" s="18"/>
      <c r="C1012" s="141"/>
      <c r="D1012" t="s">
        <v>2396</v>
      </c>
      <c r="E1012" s="35">
        <v>35490</v>
      </c>
      <c r="F1012" s="36" t="s">
        <v>121</v>
      </c>
      <c r="G1012" s="36" t="s">
        <v>990</v>
      </c>
      <c r="H1012" s="18" t="s">
        <v>238</v>
      </c>
      <c r="I1012" s="18" t="s">
        <v>213</v>
      </c>
      <c r="J1012" s="18" t="s">
        <v>317</v>
      </c>
      <c r="K1012" s="26" t="s">
        <v>315</v>
      </c>
      <c r="L1012" s="26" t="s">
        <v>273</v>
      </c>
      <c r="M1012" s="18" t="s">
        <v>315</v>
      </c>
      <c r="N1012" s="18" t="s">
        <v>207</v>
      </c>
      <c r="O1012" s="18" t="s">
        <v>273</v>
      </c>
      <c r="P1012" s="19" t="s">
        <v>241</v>
      </c>
      <c r="Q1012" s="19" t="s">
        <v>238</v>
      </c>
      <c r="R1012" s="19" t="s">
        <v>213</v>
      </c>
      <c r="S1012" s="37" t="str">
        <f>IF(ISERROR(VLOOKUP(TRIM(D1012),#REF!,8,FALSE())),"",VLOOKUP(TRIM(D1012),#REF!,8,FALSE()))</f>
        <v/>
      </c>
      <c r="T1012" s="25"/>
      <c r="U1012" s="25"/>
      <c r="V1012" s="25"/>
      <c r="W1012" s="25"/>
      <c r="X1012" s="25"/>
      <c r="Y1012" s="25"/>
      <c r="Z1012" s="25"/>
      <c r="AA1012" s="25"/>
      <c r="AB1012" s="25"/>
      <c r="AC1012" s="25"/>
      <c r="AD1012" s="25"/>
      <c r="AE1012" s="25"/>
      <c r="AF1012" s="25"/>
      <c r="AG1012" s="25"/>
      <c r="AH1012" s="25"/>
      <c r="AI1012" s="25"/>
      <c r="AJ1012" s="25"/>
      <c r="AK1012" s="25"/>
      <c r="AL1012" s="25"/>
      <c r="AM1012" s="25"/>
      <c r="AN1012" s="25"/>
      <c r="AO1012" s="25"/>
      <c r="AP1012" s="25"/>
      <c r="AQ1012" s="25"/>
      <c r="AR1012" s="25"/>
      <c r="AS1012" s="25"/>
      <c r="AT1012" s="25"/>
      <c r="AU1012" s="25"/>
      <c r="AV1012" s="25"/>
      <c r="AW1012" s="25"/>
      <c r="AX1012" s="25"/>
      <c r="AY1012" s="25"/>
      <c r="AZ1012" s="25"/>
      <c r="BA1012" s="25"/>
      <c r="BB1012" s="25"/>
      <c r="BC1012" s="25"/>
      <c r="BD1012" s="25"/>
      <c r="BE1012" s="25"/>
      <c r="BF1012" s="25"/>
      <c r="BG1012" s="25"/>
      <c r="BH1012" s="25"/>
      <c r="BI1012" s="25"/>
    </row>
    <row r="1013" spans="1:79" x14ac:dyDescent="0.2">
      <c r="A1013" s="33"/>
      <c r="B1013" s="33"/>
      <c r="C1013" s="141"/>
      <c r="D1013" t="s">
        <v>2397</v>
      </c>
      <c r="E1013" s="40">
        <v>35205</v>
      </c>
      <c r="F1013" t="s">
        <v>607</v>
      </c>
      <c r="G1013" s="100" t="s">
        <v>1039</v>
      </c>
      <c r="H1013" s="33" t="s">
        <v>238</v>
      </c>
      <c r="I1013" s="33" t="s">
        <v>327</v>
      </c>
      <c r="J1013" s="18" t="s">
        <v>224</v>
      </c>
      <c r="K1013" t="str">
        <f>IF(ISBLANK(VLOOKUP(TRIM(D1013),ALL_SOMIFA!$A$1:$V$2721,8,FALSE)),"",IF(ISERROR(VLOOKUP(TRIM(D1013),ALL_SOMIFA!$A$1:$V$2721,8,FALSE))," ",VLOOKUP(TRIM(D1013),ALL_SOMIFA!$A$1:$V$2721,8,FALSE)))</f>
        <v xml:space="preserve"> </v>
      </c>
      <c r="L1013" t="str">
        <f>IF(ISBLANK(VLOOKUP(TRIM(D1013),ALL_SOMIFA!$A$1:$V$2721,9,FALSE)),"",IF(ISERROR(VLOOKUP(TRIM(D1013),ALL_SOMIFA!$A$1:$V$2721,9,FALSE))," ",VLOOKUP(TRIM(D1013),ALL_SOMIFA!$A$1:$V$2721,9,FALSE)))</f>
        <v xml:space="preserve"> </v>
      </c>
      <c r="M1013" s="33" t="str">
        <f>IF(ISBLANK(VLOOKUP(TRIM(D1013),ALL_SOMIFA!$A$1:$V$2721,10,FALSE)),"",IF(ISERROR(VLOOKUP(TRIM(D1013),ALL_SOMIFA!$A$1:$V$2721,10,FALSE))," ",VLOOKUP(TRIM(D1013),ALL_SOMIFA!$A$1:$V$2721,10,FALSE)))</f>
        <v xml:space="preserve"> </v>
      </c>
      <c r="N1013" s="33" t="str">
        <f>IF(ISBLANK(VLOOKUP(TRIM(D1013),ALL_SOMIFA!$A$1:$V$2721,11,FALSE)),"",IF(ISERROR(VLOOKUP(TRIM(D1013),ALL_SOMIFA!$A$1:$V$2721,11,FALSE))," ",VLOOKUP(TRIM(D1013),ALL_SOMIFA!$A$1:$V$2721,11,FALSE)))</f>
        <v xml:space="preserve"> </v>
      </c>
      <c r="O1013" s="33" t="str">
        <f>IF(ISBLANK(VLOOKUP(TRIM(D1013),ALL_SOMIFA!$A$1:$V$2721,12,FALSE)),"",IF(ISERROR(VLOOKUP(TRIM(D1013),ALL_SOMIFA!$A$1:$V$2721,12,FALSE))," ",VLOOKUP(TRIM(D1013),ALL_SOMIFA!$A$1:$V$2721,12,FALSE)))</f>
        <v xml:space="preserve"> </v>
      </c>
      <c r="P1013" t="str">
        <f>IF(ISBLANK(VLOOKUP(TRIM(D1013),ALL_SOMIFA!$A$1:$V$2721,13,FALSE)),"",IF(ISERROR(VLOOKUP(TRIM(D1013),ALL_SOMIFA!$A$1:$V$2721,13,FALSE))," ",VLOOKUP(TRIM(D1013),ALL_SOMIFA!$A$1:$V$2721,13,FALSE)))</f>
        <v xml:space="preserve"> </v>
      </c>
      <c r="Q1013" t="str">
        <f>IF(ISBLANK(VLOOKUP(TRIM(D1013),ALL_SOMIFA!$A$1:$V$2721,14,FALSE)),"",IF(ISERROR(VLOOKUP(TRIM(D1013),ALL_SOMIFA!$A$1:$V$2721,14,FALSE))," ",VLOOKUP(TRIM(D1013),ALL_SOMIFA!$A$1:$V$2721,14,FALSE)))</f>
        <v xml:space="preserve"> </v>
      </c>
      <c r="R1013" t="str">
        <f>IF(ISBLANK(VLOOKUP(TRIM(D1013),ALL_SOMIFA!$A$1:$V$2721,15,FALSE)),"",IF(ISERROR(VLOOKUP(TRIM(D1013),ALL_SOMIFA!$A$1:$V$2721,15,FALSE))," ",VLOOKUP(TRIM(D1013),ALL_SOMIFA!$A$1:$V$2721,15,FALSE)))</f>
        <v xml:space="preserve"> </v>
      </c>
      <c r="S1013" t="str">
        <f>IF(ISBLANK(VLOOKUP(TRIM(D1013),ALL_SOMIFA!$A$1:$V$2721,16,FALSE)),"",IF(ISERROR(VLOOKUP(TRIM(D1013),ALL_SOMIFA!$A$1:$V$2721,16,FALSE))," ",VLOOKUP(TRIM(D1013),ALL_SOMIFA!$A$1:$V$2721,16,FALSE)))</f>
        <v xml:space="preserve"> </v>
      </c>
      <c r="T1013" t="str">
        <f>IF(ISBLANK(VLOOKUP(TRIM(D1013),ALL_SOMIFA!$A$1:$V$2721,17,FALSE)),"",IF(ISERROR(VLOOKUP(TRIM(D1013),ALL_SOMIFA!$A$1:$V$2721,17,FALSE))," ",VLOOKUP(TRIM(D1013),ALL_SOMIFA!$A$1:$V$2721,17,FALSE)))</f>
        <v xml:space="preserve"> </v>
      </c>
      <c r="U1013" t="str">
        <f>IF(ISBLANK(VLOOKUP(TRIM(D1013),ALL_SOMIFA!$A$1:$V$2721,18,FALSE)),"",IF(ISERROR(VLOOKUP(TRIM(D1013),ALL_SOMIFA!$A$1:$V$2721,18,FALSE))," ",VLOOKUP(TRIM(D1013),ALL_SOMIFA!$A$1:$V$2721,18,FALSE)))</f>
        <v xml:space="preserve"> </v>
      </c>
      <c r="V1013" t="str">
        <f>IF(ISBLANK(VLOOKUP(TRIM(D1013),ALL_SOMIFA!$A$1:$V$2721,19,FALSE)),"",IF(ISERROR(VLOOKUP(TRIM(D1013),ALL_SOMIFA!$A$1:$V$2721,19,FALSE))," ",VLOOKUP(TRIM(D1013),ALL_SOMIFA!$A$1:$V$2721,19,FALSE)))</f>
        <v xml:space="preserve"> </v>
      </c>
      <c r="W1013" t="str">
        <f>IF(ISBLANK(VLOOKUP(TRIM(D1013),ALL_SOMIFA!$A$1:$V$2721,20,FALSE)),"",IF(ISERROR(VLOOKUP(TRIM(D1013),ALL_SOMIFA!$A$1:$V$2721,20,FALSE))," ",VLOOKUP(TRIM(D1013),ALL_SOMIFA!$A$1:$V$2721,20,FALSE)))</f>
        <v xml:space="preserve"> </v>
      </c>
      <c r="X1013" t="str">
        <f>IF(ISBLANK(VLOOKUP(TRIM(D1013),ALL_SOMIFA!$A$1:$V$2721,21,FALSE)),"",IF(ISERROR(VLOOKUP(TRIM(D1013),ALL_SOMIFA!$A$1:$V$2721,21,FALSE))," ",VLOOKUP(TRIM(D1013),ALL_SOMIFA!$A$1:$V$2721,21,FALSE)))</f>
        <v xml:space="preserve"> </v>
      </c>
      <c r="Y1013" t="str">
        <f>IF(ISBLANK(VLOOKUP(TRIM(D1013),ALL_SOMIFA!$A$1:$V$2721,22,FALSE)),"",IF(ISERROR(VLOOKUP(TRIM(D1013),ALL_SOMIFA!$A$1:$V$2721,22,FALSE))," ",VLOOKUP(TRIM(D1013),ALL_SOMIFA!$A$1:$V$2721,22,FALSE)))</f>
        <v xml:space="preserve"> </v>
      </c>
    </row>
    <row r="1014" spans="1:79" x14ac:dyDescent="0.2">
      <c r="A1014" s="34"/>
      <c r="B1014" s="34"/>
      <c r="C1014" s="141"/>
      <c r="D1014" s="19" t="s">
        <v>2399</v>
      </c>
      <c r="E1014" s="20">
        <v>34456</v>
      </c>
      <c r="F1014" s="19" t="s">
        <v>884</v>
      </c>
      <c r="G1014" s="19" t="s">
        <v>245</v>
      </c>
      <c r="H1014" s="34" t="s">
        <v>238</v>
      </c>
      <c r="I1014" s="34" t="s">
        <v>250</v>
      </c>
      <c r="J1014" s="18" t="s">
        <v>339</v>
      </c>
      <c r="K1014" s="26" t="s">
        <v>315</v>
      </c>
      <c r="L1014" s="26" t="s">
        <v>241</v>
      </c>
      <c r="M1014" s="34" t="s">
        <v>315</v>
      </c>
      <c r="N1014" s="34" t="s">
        <v>128</v>
      </c>
      <c r="O1014" s="34" t="s">
        <v>266</v>
      </c>
      <c r="P1014" s="19" t="s">
        <v>241</v>
      </c>
      <c r="Q1014" s="19" t="s">
        <v>189</v>
      </c>
      <c r="R1014" s="19"/>
      <c r="S1014" s="19"/>
      <c r="T1014" s="19" t="s">
        <v>307</v>
      </c>
      <c r="U1014" s="19" t="s">
        <v>128</v>
      </c>
      <c r="V1014" s="19" t="s">
        <v>587</v>
      </c>
      <c r="W1014" s="19" t="s">
        <v>315</v>
      </c>
      <c r="X1014" s="19" t="s">
        <v>128</v>
      </c>
      <c r="Y1014" s="19" t="s">
        <v>241</v>
      </c>
      <c r="Z1014" s="19">
        <v>0</v>
      </c>
      <c r="AA1014" s="19">
        <v>0</v>
      </c>
      <c r="AB1014" s="19">
        <v>0</v>
      </c>
      <c r="AC1014" s="19"/>
      <c r="AD1014" s="19"/>
      <c r="AE1014" s="19"/>
      <c r="AF1014" s="19">
        <v>0</v>
      </c>
      <c r="AG1014" s="19">
        <v>0</v>
      </c>
      <c r="AH1014" s="19">
        <v>0</v>
      </c>
      <c r="AI1014" s="19">
        <v>0</v>
      </c>
      <c r="AJ1014" s="19">
        <v>0</v>
      </c>
      <c r="AK1014" s="19">
        <v>0</v>
      </c>
      <c r="AL1014" s="19">
        <v>0</v>
      </c>
      <c r="AM1014" s="19">
        <v>0</v>
      </c>
      <c r="AN1014" s="19">
        <v>0</v>
      </c>
      <c r="AO1014" s="19">
        <v>0</v>
      </c>
      <c r="AP1014" s="19">
        <v>0</v>
      </c>
      <c r="AQ1014" s="19">
        <v>0</v>
      </c>
      <c r="AR1014" s="19">
        <v>0</v>
      </c>
      <c r="AS1014" s="19">
        <v>0</v>
      </c>
      <c r="AT1014" s="19">
        <v>0</v>
      </c>
      <c r="AU1014" s="19">
        <v>0</v>
      </c>
      <c r="AV1014" s="19">
        <v>0</v>
      </c>
      <c r="AW1014" s="19">
        <v>0</v>
      </c>
      <c r="AX1014" s="19"/>
      <c r="AY1014" s="19"/>
      <c r="AZ1014" s="19"/>
      <c r="BA1014" s="19"/>
      <c r="BB1014" s="19"/>
      <c r="BC1014" s="19"/>
      <c r="BD1014" s="19"/>
      <c r="BE1014" s="19"/>
      <c r="BF1014" s="19"/>
      <c r="BG1014" s="19"/>
      <c r="BH1014" s="19"/>
      <c r="BI1014" s="19"/>
      <c r="BJ1014" s="25"/>
      <c r="BK1014" s="25"/>
      <c r="BL1014" s="25"/>
      <c r="BM1014" s="25"/>
      <c r="BN1014" s="25"/>
      <c r="BO1014" s="25"/>
      <c r="BP1014" s="25"/>
      <c r="BQ1014" s="25"/>
      <c r="BR1014" s="25"/>
      <c r="BS1014" s="25"/>
      <c r="BT1014" s="25"/>
      <c r="BU1014" s="25"/>
      <c r="BV1014" s="25"/>
      <c r="BW1014" s="25"/>
      <c r="BX1014" s="25"/>
    </row>
    <row r="1015" spans="1:79" s="25" customFormat="1" x14ac:dyDescent="0.2">
      <c r="A1015" s="31"/>
      <c r="B1015" s="32"/>
      <c r="C1015" s="142"/>
      <c r="D1015" s="19" t="s">
        <v>2400</v>
      </c>
      <c r="E1015" s="27">
        <v>36093</v>
      </c>
      <c r="F1015" s="28" t="s">
        <v>114</v>
      </c>
      <c r="G1015" s="28" t="s">
        <v>237</v>
      </c>
      <c r="H1015" s="31" t="s">
        <v>189</v>
      </c>
      <c r="I1015" s="32"/>
      <c r="J1015" s="18"/>
      <c r="K1015" t="s">
        <v>329</v>
      </c>
      <c r="L1015" t="s">
        <v>241</v>
      </c>
      <c r="M1015" s="33"/>
      <c r="N1015" s="33"/>
      <c r="O1015" s="33"/>
      <c r="P1015"/>
      <c r="Q1015"/>
      <c r="R1015"/>
      <c r="S1015"/>
      <c r="T1015"/>
      <c r="U1015"/>
      <c r="V1015"/>
      <c r="W1015"/>
      <c r="X1015"/>
      <c r="Y1015"/>
      <c r="Z1015"/>
      <c r="AA1015"/>
      <c r="AB1015"/>
      <c r="AC1015"/>
      <c r="AD1015"/>
      <c r="AE1015"/>
      <c r="AF1015"/>
      <c r="AG1015"/>
      <c r="AH1015"/>
      <c r="AI1015"/>
      <c r="AJ1015"/>
      <c r="AK1015"/>
      <c r="AL1015"/>
      <c r="AM1015"/>
      <c r="AN1015"/>
      <c r="AO1015"/>
      <c r="AP1015"/>
      <c r="AQ1015"/>
      <c r="AR1015"/>
      <c r="AS1015"/>
      <c r="AT1015"/>
      <c r="AU1015"/>
      <c r="AV1015"/>
      <c r="AW1015"/>
      <c r="AX1015"/>
      <c r="AY1015"/>
      <c r="AZ1015"/>
      <c r="BA1015"/>
      <c r="BB1015"/>
      <c r="BC1015"/>
      <c r="BD1015"/>
      <c r="BE1015"/>
      <c r="BF1015"/>
      <c r="BG1015"/>
      <c r="BH1015"/>
      <c r="BI1015"/>
      <c r="BJ1015"/>
      <c r="BK1015"/>
      <c r="BL1015"/>
      <c r="BM1015"/>
      <c r="BN1015"/>
      <c r="BO1015"/>
      <c r="BP1015"/>
      <c r="BQ1015"/>
      <c r="BR1015"/>
      <c r="BS1015"/>
      <c r="BT1015"/>
      <c r="BU1015"/>
      <c r="BV1015"/>
      <c r="BW1015"/>
      <c r="BX1015"/>
      <c r="BY1015"/>
      <c r="BZ1015"/>
      <c r="CA1015"/>
    </row>
    <row r="1016" spans="1:79" s="25" customFormat="1" x14ac:dyDescent="0.2">
      <c r="A1016" s="18"/>
      <c r="B1016" s="18"/>
      <c r="C1016" s="141"/>
      <c r="D1016" s="19"/>
      <c r="E1016" s="20"/>
      <c r="F1016" s="19"/>
      <c r="G1016" s="19"/>
      <c r="H1016" s="18"/>
      <c r="I1016" s="18"/>
      <c r="J1016" s="18"/>
      <c r="K1016"/>
      <c r="L1016"/>
      <c r="M1016" s="18"/>
      <c r="N1016" s="18"/>
      <c r="O1016" s="18"/>
      <c r="P1016" s="19"/>
      <c r="Q1016" s="19"/>
      <c r="R1016" s="19"/>
      <c r="S1016" s="19"/>
      <c r="T1016" s="19"/>
      <c r="U1016" s="19"/>
      <c r="V1016" s="19"/>
      <c r="W1016" s="19"/>
      <c r="X1016" s="19"/>
      <c r="Y1016" s="19"/>
      <c r="Z1016" s="19"/>
      <c r="AA1016" s="19"/>
      <c r="AB1016" s="19"/>
      <c r="AC1016" s="19"/>
      <c r="AD1016" s="19"/>
      <c r="AE1016" s="19"/>
      <c r="AF1016" s="19"/>
      <c r="AG1016" s="19"/>
      <c r="AH1016" s="19"/>
      <c r="AI1016" s="19"/>
      <c r="AJ1016" s="19"/>
      <c r="AK1016" s="19"/>
      <c r="AL1016" s="19"/>
      <c r="AM1016" s="19"/>
      <c r="AN1016" s="19"/>
      <c r="AO1016" s="19"/>
      <c r="AP1016" s="19"/>
      <c r="AQ1016" s="19"/>
      <c r="AR1016" s="19"/>
      <c r="AS1016" s="19"/>
      <c r="AT1016" s="19"/>
      <c r="AU1016" s="19"/>
      <c r="AV1016" s="19"/>
      <c r="AW1016" s="19"/>
      <c r="AX1016" s="19"/>
      <c r="AY1016" s="19"/>
      <c r="AZ1016" s="19"/>
      <c r="BA1016" s="19"/>
      <c r="BB1016" s="19"/>
      <c r="BC1016" s="19"/>
      <c r="BD1016" s="19"/>
      <c r="BE1016" s="19"/>
      <c r="BF1016" s="19"/>
      <c r="BG1016" s="19"/>
      <c r="BH1016" s="19"/>
      <c r="BI1016" s="19"/>
    </row>
    <row r="1017" spans="1:79" s="25" customFormat="1" ht="12.75" customHeight="1" x14ac:dyDescent="0.2">
      <c r="A1017" s="18" t="s">
        <v>332</v>
      </c>
      <c r="B1017" s="18" t="s">
        <v>118</v>
      </c>
      <c r="C1017" s="141" t="s">
        <v>1560</v>
      </c>
      <c r="D1017" s="26" t="s">
        <v>2413</v>
      </c>
      <c r="E1017" s="27">
        <v>36309</v>
      </c>
      <c r="F1017" s="26" t="s">
        <v>553</v>
      </c>
      <c r="G1017" s="26" t="s">
        <v>553</v>
      </c>
      <c r="H1017" s="18"/>
      <c r="I1017" s="18"/>
      <c r="J1017" s="18"/>
      <c r="K1017" t="s">
        <v>332</v>
      </c>
      <c r="L1017" t="s">
        <v>358</v>
      </c>
      <c r="M1017" s="18" t="s">
        <v>332</v>
      </c>
      <c r="N1017" s="18" t="s">
        <v>118</v>
      </c>
      <c r="O1017" s="18" t="s">
        <v>610</v>
      </c>
      <c r="P1017" s="26" t="s">
        <v>1097</v>
      </c>
      <c r="Q1017" s="27"/>
      <c r="R1017" s="27"/>
      <c r="S1017" s="27"/>
      <c r="T1017" s="27"/>
      <c r="U1017" s="29"/>
      <c r="BJ1017"/>
      <c r="BK1017"/>
      <c r="BL1017"/>
      <c r="BM1017"/>
      <c r="BN1017"/>
      <c r="BO1017"/>
      <c r="BP1017"/>
      <c r="BQ1017"/>
      <c r="BR1017"/>
      <c r="BS1017"/>
      <c r="BT1017"/>
      <c r="BU1017"/>
      <c r="BV1017"/>
      <c r="BW1017"/>
      <c r="BX1017"/>
      <c r="BY1017"/>
      <c r="BZ1017"/>
      <c r="CA1017"/>
    </row>
    <row r="1018" spans="1:79" x14ac:dyDescent="0.2">
      <c r="A1018" s="19" t="s">
        <v>419</v>
      </c>
      <c r="B1018" s="26" t="s">
        <v>95</v>
      </c>
      <c r="C1018" s="142" t="s">
        <v>1407</v>
      </c>
      <c r="D1018" s="19" t="s">
        <v>2407</v>
      </c>
      <c r="E1018" s="27">
        <v>36873</v>
      </c>
      <c r="F1018" s="28" t="s">
        <v>191</v>
      </c>
      <c r="G1018" s="28" t="s">
        <v>98</v>
      </c>
      <c r="H1018" s="19" t="s">
        <v>419</v>
      </c>
      <c r="I1018" s="26" t="s">
        <v>363</v>
      </c>
      <c r="J1018" s="18" t="s">
        <v>1541</v>
      </c>
      <c r="K1018" s="26" t="s">
        <v>340</v>
      </c>
      <c r="L1018" s="26" t="s">
        <v>2408</v>
      </c>
    </row>
    <row r="1019" spans="1:79" x14ac:dyDescent="0.2">
      <c r="A1019" s="19" t="s">
        <v>279</v>
      </c>
      <c r="B1019" s="26" t="s">
        <v>252</v>
      </c>
      <c r="C1019" s="142" t="s">
        <v>375</v>
      </c>
      <c r="D1019" s="19" t="s">
        <v>2402</v>
      </c>
      <c r="E1019" s="27">
        <v>36163</v>
      </c>
      <c r="F1019" s="28" t="s">
        <v>180</v>
      </c>
      <c r="G1019" s="28" t="s">
        <v>114</v>
      </c>
      <c r="H1019" s="19" t="s">
        <v>808</v>
      </c>
      <c r="I1019" s="26" t="s">
        <v>250</v>
      </c>
      <c r="J1019" s="18" t="s">
        <v>2403</v>
      </c>
      <c r="K1019" s="26" t="s">
        <v>340</v>
      </c>
      <c r="L1019" s="26" t="s">
        <v>366</v>
      </c>
      <c r="P1019" s="25"/>
      <c r="Q1019" s="25"/>
      <c r="R1019" s="25"/>
      <c r="S1019" s="25"/>
      <c r="T1019" s="25"/>
      <c r="U1019" s="25"/>
      <c r="V1019" s="25"/>
      <c r="W1019" s="25"/>
      <c r="X1019" s="25"/>
      <c r="Y1019" s="25"/>
      <c r="Z1019" s="25"/>
      <c r="AA1019" s="25"/>
      <c r="AB1019" s="25"/>
      <c r="AC1019" s="25"/>
      <c r="AD1019" s="25"/>
      <c r="AE1019" s="25"/>
      <c r="AF1019" s="25"/>
      <c r="AG1019" s="25"/>
      <c r="AH1019" s="25"/>
      <c r="AI1019" s="25"/>
      <c r="AJ1019" s="25"/>
      <c r="AK1019" s="25"/>
      <c r="AL1019" s="25"/>
      <c r="AM1019" s="25"/>
      <c r="AN1019" s="25"/>
      <c r="AO1019" s="25"/>
      <c r="AP1019" s="25"/>
      <c r="AQ1019" s="25"/>
      <c r="AR1019" s="25"/>
      <c r="AS1019" s="25"/>
      <c r="AT1019" s="25"/>
      <c r="AU1019" s="25"/>
      <c r="AV1019" s="25"/>
      <c r="AW1019" s="25"/>
      <c r="AX1019" s="25"/>
      <c r="AY1019" s="25"/>
      <c r="AZ1019" s="25"/>
      <c r="BA1019" s="25"/>
      <c r="BB1019" s="25"/>
      <c r="BC1019" s="25"/>
      <c r="BD1019" s="25"/>
      <c r="BE1019" s="25"/>
      <c r="BF1019" s="25"/>
      <c r="BG1019" s="25"/>
      <c r="BH1019" s="25"/>
      <c r="BI1019" s="25"/>
    </row>
    <row r="1020" spans="1:79" x14ac:dyDescent="0.2">
      <c r="A1020" s="18" t="s">
        <v>379</v>
      </c>
      <c r="B1020" s="18" t="s">
        <v>195</v>
      </c>
      <c r="C1020" s="141" t="s">
        <v>770</v>
      </c>
      <c r="D1020" s="22" t="s">
        <v>2398</v>
      </c>
      <c r="E1020" s="23">
        <v>36115</v>
      </c>
      <c r="F1020" s="24" t="s">
        <v>416</v>
      </c>
      <c r="G1020" s="22" t="s">
        <v>191</v>
      </c>
      <c r="H1020" s="18" t="s">
        <v>326</v>
      </c>
      <c r="I1020" s="18" t="s">
        <v>91</v>
      </c>
      <c r="J1020" s="18" t="s">
        <v>273</v>
      </c>
      <c r="K1020" s="26" t="s">
        <v>340</v>
      </c>
      <c r="L1020" s="26"/>
      <c r="M1020" s="18" t="s">
        <v>379</v>
      </c>
      <c r="N1020" s="18" t="s">
        <v>118</v>
      </c>
      <c r="O1020" s="18" t="s">
        <v>613</v>
      </c>
      <c r="P1020" s="25"/>
      <c r="Q1020" s="25"/>
      <c r="R1020" s="25"/>
      <c r="S1020" s="25"/>
      <c r="T1020" s="25"/>
      <c r="U1020" s="25"/>
      <c r="V1020" s="25"/>
      <c r="W1020" s="25"/>
      <c r="X1020" s="25"/>
      <c r="Y1020" s="25"/>
      <c r="Z1020" s="25"/>
      <c r="AA1020" s="25"/>
      <c r="AB1020" s="25"/>
      <c r="AC1020" s="25"/>
      <c r="AD1020" s="25"/>
      <c r="AE1020" s="25"/>
      <c r="AF1020" s="25"/>
      <c r="AG1020" s="25"/>
      <c r="AH1020" s="25"/>
      <c r="AI1020" s="25"/>
      <c r="AJ1020" s="25"/>
      <c r="AK1020" s="25"/>
      <c r="AL1020" s="25"/>
      <c r="AM1020" s="25"/>
      <c r="AN1020" s="25"/>
      <c r="AO1020" s="25"/>
      <c r="AP1020" s="25"/>
      <c r="AQ1020" s="25"/>
      <c r="AR1020" s="25"/>
      <c r="AS1020" s="25"/>
      <c r="AT1020" s="25"/>
      <c r="AU1020" s="25"/>
      <c r="AV1020" s="25"/>
      <c r="AW1020" s="25"/>
      <c r="AX1020" s="25"/>
      <c r="AY1020" s="25"/>
      <c r="AZ1020" s="25"/>
      <c r="BA1020" s="25"/>
      <c r="BB1020" s="25"/>
      <c r="BC1020" s="25"/>
      <c r="BD1020" s="25"/>
      <c r="BE1020" s="25"/>
      <c r="BF1020" s="25"/>
      <c r="BG1020" s="25"/>
      <c r="BH1020" s="25"/>
      <c r="BI1020" s="25"/>
      <c r="BJ1020" s="25"/>
      <c r="BK1020" s="25"/>
      <c r="BL1020" s="25"/>
      <c r="BM1020" s="25"/>
      <c r="BN1020" s="25"/>
      <c r="BO1020" s="25"/>
      <c r="BP1020" s="25"/>
      <c r="BQ1020" s="25"/>
      <c r="BR1020" s="25"/>
      <c r="BS1020" s="25"/>
      <c r="BT1020" s="25"/>
      <c r="BU1020" s="25"/>
      <c r="BV1020" s="25"/>
      <c r="BW1020" s="25"/>
      <c r="BX1020" s="25"/>
    </row>
    <row r="1021" spans="1:79" ht="12.75" customHeight="1" x14ac:dyDescent="0.2">
      <c r="A1021" s="18" t="s">
        <v>367</v>
      </c>
      <c r="B1021" s="18" t="s">
        <v>170</v>
      </c>
      <c r="C1021" s="141" t="s">
        <v>632</v>
      </c>
      <c r="D1021" s="19" t="s">
        <v>2409</v>
      </c>
      <c r="E1021" s="20">
        <v>35887</v>
      </c>
      <c r="F1021" s="26" t="s">
        <v>198</v>
      </c>
      <c r="G1021" s="30" t="s">
        <v>150</v>
      </c>
      <c r="H1021" s="18" t="s">
        <v>340</v>
      </c>
      <c r="I1021" s="18" t="s">
        <v>84</v>
      </c>
      <c r="J1021" s="18" t="s">
        <v>346</v>
      </c>
      <c r="K1021" s="26" t="s">
        <v>379</v>
      </c>
      <c r="L1021" s="26" t="s">
        <v>341</v>
      </c>
      <c r="M1021" s="18" t="s">
        <v>367</v>
      </c>
      <c r="N1021" s="18" t="s">
        <v>185</v>
      </c>
      <c r="O1021" s="18" t="s">
        <v>617</v>
      </c>
      <c r="P1021" s="19" t="s">
        <v>823</v>
      </c>
      <c r="Q1021" s="19" t="s">
        <v>419</v>
      </c>
      <c r="R1021" s="19" t="s">
        <v>185</v>
      </c>
      <c r="S1021" s="30" t="s">
        <v>610</v>
      </c>
      <c r="T1021" s="19"/>
      <c r="U1021" s="19"/>
      <c r="V1021" s="30"/>
      <c r="W1021" s="19"/>
      <c r="X1021" s="19"/>
      <c r="Y1021" s="30"/>
      <c r="Z1021" s="19"/>
      <c r="AA1021" s="19"/>
      <c r="AB1021" s="30"/>
      <c r="AC1021" s="19"/>
      <c r="AD1021" s="19"/>
      <c r="AE1021" s="19"/>
      <c r="AF1021" s="19"/>
      <c r="AG1021" s="19"/>
      <c r="AH1021" s="19"/>
      <c r="AI1021" s="19"/>
      <c r="AJ1021" s="19"/>
      <c r="AK1021" s="19"/>
      <c r="AL1021" s="19"/>
      <c r="AM1021" s="19"/>
      <c r="AN1021" s="19"/>
      <c r="AO1021" s="19"/>
      <c r="AP1021" s="19"/>
      <c r="AQ1021" s="19"/>
      <c r="AR1021" s="19"/>
      <c r="AS1021" s="19"/>
      <c r="AT1021" s="19"/>
      <c r="AU1021" s="19"/>
      <c r="AV1021" s="19"/>
      <c r="AW1021" s="19"/>
      <c r="AX1021" s="19"/>
      <c r="AY1021" s="19"/>
      <c r="AZ1021" s="19"/>
      <c r="BA1021" s="19"/>
      <c r="BB1021" s="19"/>
      <c r="BC1021" s="19"/>
      <c r="BD1021" s="19"/>
      <c r="BE1021" s="19"/>
      <c r="BF1021" s="19"/>
      <c r="BG1021" s="19"/>
      <c r="BH1021" s="19"/>
      <c r="BI1021" s="19"/>
    </row>
    <row r="1022" spans="1:79" ht="12.75" customHeight="1" x14ac:dyDescent="0.2">
      <c r="A1022" s="31" t="s">
        <v>379</v>
      </c>
      <c r="B1022" s="32" t="s">
        <v>434</v>
      </c>
      <c r="C1022" s="142" t="s">
        <v>359</v>
      </c>
      <c r="D1022" s="19" t="s">
        <v>2412</v>
      </c>
      <c r="E1022" s="27">
        <v>36621</v>
      </c>
      <c r="F1022" s="28" t="s">
        <v>236</v>
      </c>
      <c r="G1022" s="28" t="s">
        <v>381</v>
      </c>
      <c r="H1022" s="31" t="s">
        <v>340</v>
      </c>
      <c r="I1022" s="32" t="s">
        <v>239</v>
      </c>
      <c r="J1022" s="18" t="s">
        <v>341</v>
      </c>
      <c r="K1022" s="26" t="s">
        <v>189</v>
      </c>
      <c r="L1022" s="26" t="s">
        <v>341</v>
      </c>
      <c r="M1022" s="33"/>
      <c r="N1022" s="33"/>
      <c r="O1022" s="33"/>
    </row>
    <row r="1023" spans="1:79" x14ac:dyDescent="0.2">
      <c r="C1023" s="142"/>
      <c r="D1023" t="s">
        <v>2404</v>
      </c>
      <c r="E1023" s="40">
        <v>37147</v>
      </c>
      <c r="F1023" t="s">
        <v>2405</v>
      </c>
      <c r="G1023" s="28" t="s">
        <v>144</v>
      </c>
      <c r="H1023" t="s">
        <v>332</v>
      </c>
      <c r="I1023" t="s">
        <v>285</v>
      </c>
      <c r="J1023" s="18" t="s">
        <v>2406</v>
      </c>
      <c r="K1023" t="str">
        <f>IF(ISBLANK(VLOOKUP(TRIM(D1023),ALL_SOMIFA!$A$1:$V$2721,8,FALSE)),"",IF(ISERROR(VLOOKUP(TRIM(D1023),ALL_SOMIFA!$A$1:$V$2721,8,FALSE))," ",VLOOKUP(TRIM(D1023),ALL_SOMIFA!$A$1:$V$2721,8,FALSE)))</f>
        <v xml:space="preserve"> </v>
      </c>
      <c r="L1023" t="str">
        <f>IF(ISBLANK(VLOOKUP(TRIM(D1023),ALL_SOMIFA!$A$1:$V$2721,9,FALSE)),"",IF(ISERROR(VLOOKUP(TRIM(D1023),ALL_SOMIFA!$A$1:$V$2721,9,FALSE))," ",VLOOKUP(TRIM(D1023),ALL_SOMIFA!$A$1:$V$2721,9,FALSE)))</f>
        <v xml:space="preserve"> </v>
      </c>
      <c r="M1023" t="str">
        <f>IF(ISBLANK(VLOOKUP(TRIM(D1023),ALL_SOMIFA!$A$1:$V$2721,10,FALSE)),"",IF(ISERROR(VLOOKUP(TRIM(D1023),ALL_SOMIFA!$A$1:$V$2721,10,FALSE))," ",VLOOKUP(TRIM(D1023),ALL_SOMIFA!$A$1:$V$2721,10,FALSE)))</f>
        <v xml:space="preserve"> </v>
      </c>
      <c r="N1023" t="str">
        <f>IF(ISBLANK(VLOOKUP(TRIM(D1023),ALL_SOMIFA!$A$1:$V$2721,11,FALSE)),"",IF(ISERROR(VLOOKUP(TRIM(D1023),ALL_SOMIFA!$A$1:$V$2721,11,FALSE))," ",VLOOKUP(TRIM(D1023),ALL_SOMIFA!$A$1:$V$2721,11,FALSE)))</f>
        <v xml:space="preserve"> </v>
      </c>
      <c r="O1023" t="str">
        <f>IF(ISBLANK(VLOOKUP(TRIM(D1023),ALL_SOMIFA!$A$1:$V$2721,12,FALSE)),"",IF(ISERROR(VLOOKUP(TRIM(D1023),ALL_SOMIFA!$A$1:$V$2721,12,FALSE))," ",VLOOKUP(TRIM(D1023),ALL_SOMIFA!$A$1:$V$2721,12,FALSE)))</f>
        <v xml:space="preserve"> </v>
      </c>
      <c r="P1023" t="str">
        <f>IF(ISBLANK(VLOOKUP(TRIM(D1023),ALL_SOMIFA!$A$1:$V$2721,13,FALSE)),"",IF(ISERROR(VLOOKUP(TRIM(D1023),ALL_SOMIFA!$A$1:$V$2721,13,FALSE))," ",VLOOKUP(TRIM(D1023),ALL_SOMIFA!$A$1:$V$2721,13,FALSE)))</f>
        <v xml:space="preserve"> </v>
      </c>
      <c r="Q1023" t="str">
        <f>IF(ISBLANK(VLOOKUP(TRIM(D1023),ALL_SOMIFA!$A$1:$V$2721,14,FALSE)),"",IF(ISERROR(VLOOKUP(TRIM(D1023),ALL_SOMIFA!$A$1:$V$2721,14,FALSE))," ",VLOOKUP(TRIM(D1023),ALL_SOMIFA!$A$1:$V$2721,14,FALSE)))</f>
        <v xml:space="preserve"> </v>
      </c>
      <c r="R1023" t="str">
        <f>IF(ISBLANK(VLOOKUP(TRIM(D1023),ALL_SOMIFA!$A$1:$V$2721,15,FALSE)),"",IF(ISERROR(VLOOKUP(TRIM(D1023),ALL_SOMIFA!$A$1:$V$2721,15,FALSE))," ",VLOOKUP(TRIM(D1023),ALL_SOMIFA!$A$1:$V$2721,15,FALSE)))</f>
        <v xml:space="preserve"> </v>
      </c>
      <c r="S1023" t="str">
        <f>IF(ISBLANK(VLOOKUP(TRIM(D1023),ALL_SOMIFA!$A$1:$V$2721,16,FALSE)),"",IF(ISERROR(VLOOKUP(TRIM(D1023),ALL_SOMIFA!$A$1:$V$2721,16,FALSE))," ",VLOOKUP(TRIM(D1023),ALL_SOMIFA!$A$1:$V$2721,16,FALSE)))</f>
        <v xml:space="preserve"> </v>
      </c>
      <c r="T1023" t="str">
        <f>IF(ISBLANK(VLOOKUP(TRIM(D1023),ALL_SOMIFA!$A$1:$V$2721,17,FALSE)),"",IF(ISERROR(VLOOKUP(TRIM(D1023),ALL_SOMIFA!$A$1:$V$2721,17,FALSE))," ",VLOOKUP(TRIM(D1023),ALL_SOMIFA!$A$1:$V$2721,17,FALSE)))</f>
        <v xml:space="preserve"> </v>
      </c>
      <c r="U1023" t="str">
        <f>IF(ISBLANK(VLOOKUP(TRIM(D1023),ALL_SOMIFA!$A$1:$V$2721,18,FALSE)),"",IF(ISERROR(VLOOKUP(TRIM(D1023),ALL_SOMIFA!$A$1:$V$2721,18,FALSE))," ",VLOOKUP(TRIM(D1023),ALL_SOMIFA!$A$1:$V$2721,18,FALSE)))</f>
        <v xml:space="preserve"> </v>
      </c>
      <c r="V1023" t="str">
        <f>IF(ISBLANK(VLOOKUP(TRIM(D1023),ALL_SOMIFA!$A$1:$V$2721,19,FALSE)),"",IF(ISERROR(VLOOKUP(TRIM(D1023),ALL_SOMIFA!$A$1:$V$2721,19,FALSE))," ",VLOOKUP(TRIM(D1023),ALL_SOMIFA!$A$1:$V$2721,19,FALSE)))</f>
        <v xml:space="preserve"> </v>
      </c>
      <c r="W1023" t="str">
        <f>IF(ISBLANK(VLOOKUP(TRIM(D1023),ALL_SOMIFA!$A$1:$V$2721,20,FALSE)),"",IF(ISERROR(VLOOKUP(TRIM(D1023),ALL_SOMIFA!$A$1:$V$2721,20,FALSE))," ",VLOOKUP(TRIM(D1023),ALL_SOMIFA!$A$1:$V$2721,20,FALSE)))</f>
        <v xml:space="preserve"> </v>
      </c>
      <c r="X1023" t="str">
        <f>IF(ISBLANK(VLOOKUP(TRIM(D1023),ALL_SOMIFA!$A$1:$V$2721,21,FALSE)),"",IF(ISERROR(VLOOKUP(TRIM(D1023),ALL_SOMIFA!$A$1:$V$2721,21,FALSE))," ",VLOOKUP(TRIM(D1023),ALL_SOMIFA!$A$1:$V$2721,21,FALSE)))</f>
        <v xml:space="preserve"> </v>
      </c>
      <c r="Y1023" t="str">
        <f>IF(ISBLANK(VLOOKUP(TRIM(D1023),ALL_SOMIFA!$A$1:$V$2721,22,FALSE)),"",IF(ISERROR(VLOOKUP(TRIM(D1023),ALL_SOMIFA!$A$1:$V$2721,22,FALSE))," ",VLOOKUP(TRIM(D1023),ALL_SOMIFA!$A$1:$V$2721,22,FALSE)))</f>
        <v xml:space="preserve"> </v>
      </c>
    </row>
    <row r="1024" spans="1:79" x14ac:dyDescent="0.2">
      <c r="A1024" s="18"/>
      <c r="B1024" s="18"/>
      <c r="C1024" s="141"/>
      <c r="D1024" t="s">
        <v>2410</v>
      </c>
      <c r="E1024" s="35">
        <v>35778</v>
      </c>
      <c r="F1024" s="36" t="s">
        <v>198</v>
      </c>
      <c r="G1024" s="50" t="s">
        <v>1631</v>
      </c>
      <c r="H1024" s="18" t="s">
        <v>379</v>
      </c>
      <c r="I1024" s="18" t="s">
        <v>175</v>
      </c>
      <c r="J1024" s="18" t="s">
        <v>341</v>
      </c>
      <c r="K1024" s="26" t="s">
        <v>340</v>
      </c>
      <c r="L1024" s="26" t="s">
        <v>823</v>
      </c>
      <c r="M1024" s="18" t="s">
        <v>189</v>
      </c>
      <c r="N1024" s="18"/>
      <c r="O1024" s="18"/>
      <c r="P1024" s="19" t="s">
        <v>339</v>
      </c>
      <c r="Q1024" s="19" t="s">
        <v>340</v>
      </c>
      <c r="R1024" s="19" t="s">
        <v>429</v>
      </c>
      <c r="S1024" s="37" t="s">
        <v>369</v>
      </c>
      <c r="T1024" s="25"/>
      <c r="U1024" s="25"/>
      <c r="V1024" s="25"/>
      <c r="W1024" s="25"/>
      <c r="X1024" s="25"/>
      <c r="Y1024" s="25"/>
      <c r="Z1024" s="25"/>
      <c r="AA1024" s="25"/>
      <c r="AB1024" s="25"/>
      <c r="AC1024" s="25"/>
      <c r="AD1024" s="25"/>
      <c r="AE1024" s="25"/>
      <c r="AF1024" s="25"/>
      <c r="AG1024" s="25"/>
      <c r="AH1024" s="25"/>
      <c r="AI1024" s="25"/>
      <c r="AJ1024" s="25"/>
      <c r="AK1024" s="25"/>
      <c r="AL1024" s="25"/>
      <c r="AM1024" s="25"/>
      <c r="AN1024" s="25"/>
      <c r="AO1024" s="25"/>
      <c r="AP1024" s="25"/>
      <c r="AQ1024" s="25"/>
      <c r="AR1024" s="25"/>
      <c r="AS1024" s="25"/>
      <c r="AT1024" s="25"/>
      <c r="AU1024" s="25"/>
      <c r="AV1024" s="25"/>
      <c r="AW1024" s="25"/>
      <c r="AX1024" s="25"/>
      <c r="AY1024" s="25"/>
      <c r="AZ1024" s="25"/>
      <c r="BA1024" s="25"/>
      <c r="BB1024" s="25"/>
      <c r="BC1024" s="25"/>
      <c r="BD1024" s="25"/>
      <c r="BE1024" s="25"/>
      <c r="BF1024" s="25"/>
      <c r="BG1024" s="25"/>
      <c r="BH1024" s="25"/>
      <c r="BI1024" s="25"/>
    </row>
    <row r="1025" spans="1:61" ht="12.75" customHeight="1" x14ac:dyDescent="0.2">
      <c r="A1025" s="18"/>
      <c r="B1025" s="18"/>
      <c r="C1025" s="141"/>
      <c r="D1025" s="19" t="s">
        <v>2411</v>
      </c>
      <c r="E1025" s="20">
        <v>34022</v>
      </c>
      <c r="F1025" s="19" t="s">
        <v>551</v>
      </c>
      <c r="G1025" s="19" t="s">
        <v>574</v>
      </c>
      <c r="H1025" s="18" t="s">
        <v>340</v>
      </c>
      <c r="I1025" s="18" t="s">
        <v>303</v>
      </c>
      <c r="J1025" s="18" t="s">
        <v>341</v>
      </c>
      <c r="K1025" s="26" t="s">
        <v>379</v>
      </c>
      <c r="L1025" s="26" t="s">
        <v>341</v>
      </c>
      <c r="M1025" s="18" t="s">
        <v>367</v>
      </c>
      <c r="N1025" s="18" t="s">
        <v>261</v>
      </c>
      <c r="O1025" s="18" t="s">
        <v>341</v>
      </c>
      <c r="P1025" s="19" t="s">
        <v>823</v>
      </c>
      <c r="Q1025" s="19" t="s">
        <v>379</v>
      </c>
      <c r="R1025" s="19" t="s">
        <v>261</v>
      </c>
      <c r="S1025" s="19" t="s">
        <v>369</v>
      </c>
      <c r="T1025" s="19" t="s">
        <v>340</v>
      </c>
      <c r="U1025" s="19" t="s">
        <v>261</v>
      </c>
      <c r="V1025" s="19" t="s">
        <v>809</v>
      </c>
      <c r="W1025" s="19"/>
      <c r="X1025" s="19"/>
      <c r="Y1025" s="19"/>
      <c r="Z1025" s="19"/>
      <c r="AA1025" s="19"/>
      <c r="AB1025" s="19"/>
      <c r="AC1025" s="19"/>
      <c r="AD1025" s="19"/>
      <c r="AE1025" s="19"/>
      <c r="AF1025" s="19"/>
      <c r="AG1025" s="19"/>
      <c r="AH1025" s="19"/>
      <c r="AI1025" s="19"/>
      <c r="AJ1025" s="19"/>
      <c r="AK1025" s="19"/>
      <c r="AL1025" s="19"/>
      <c r="AM1025" s="19"/>
      <c r="AN1025" s="19"/>
      <c r="AO1025" s="19"/>
      <c r="AP1025" s="19"/>
      <c r="AQ1025" s="19"/>
      <c r="AR1025" s="19"/>
      <c r="AS1025" s="19"/>
      <c r="AT1025" s="19"/>
      <c r="AU1025" s="19"/>
      <c r="AV1025" s="19"/>
      <c r="AW1025" s="19"/>
      <c r="AX1025" s="19"/>
      <c r="AY1025" s="19"/>
      <c r="AZ1025" s="19"/>
      <c r="BA1025" s="19"/>
      <c r="BB1025" s="19"/>
      <c r="BC1025" s="19"/>
      <c r="BD1025" s="19"/>
      <c r="BE1025" s="19"/>
      <c r="BF1025" s="19"/>
      <c r="BG1025" s="19"/>
      <c r="BH1025" s="19"/>
      <c r="BI1025" s="19"/>
    </row>
    <row r="1026" spans="1:61" s="25" customFormat="1" x14ac:dyDescent="0.2">
      <c r="A1026" s="18"/>
      <c r="B1026" s="18"/>
      <c r="C1026" s="141"/>
      <c r="D1026" s="19"/>
      <c r="E1026" s="20"/>
      <c r="F1026" s="19"/>
      <c r="G1026" s="19"/>
      <c r="H1026" s="18"/>
      <c r="I1026" s="18"/>
      <c r="J1026" s="18"/>
      <c r="K1026"/>
      <c r="L1026"/>
      <c r="M1026" s="18"/>
      <c r="N1026" s="18"/>
      <c r="O1026" s="18"/>
      <c r="P1026" s="19"/>
      <c r="Q1026" s="19"/>
      <c r="R1026" s="19"/>
      <c r="S1026" s="19"/>
      <c r="T1026" s="19"/>
      <c r="U1026" s="19"/>
      <c r="V1026" s="19"/>
      <c r="W1026" s="19"/>
      <c r="X1026" s="19"/>
      <c r="Y1026" s="19"/>
      <c r="Z1026" s="19"/>
      <c r="AA1026" s="19"/>
      <c r="AB1026" s="19"/>
      <c r="AC1026" s="19"/>
      <c r="AD1026" s="19"/>
      <c r="AE1026" s="19"/>
      <c r="AF1026" s="19"/>
      <c r="AG1026" s="19"/>
      <c r="AH1026" s="19"/>
      <c r="AI1026" s="19"/>
      <c r="AJ1026" s="19"/>
      <c r="AK1026" s="19"/>
      <c r="AL1026" s="19"/>
      <c r="AM1026" s="19"/>
      <c r="AN1026" s="19"/>
      <c r="AO1026" s="19"/>
      <c r="AP1026" s="19"/>
      <c r="AQ1026" s="19"/>
      <c r="AR1026" s="19"/>
      <c r="AS1026" s="19"/>
      <c r="AT1026" s="19"/>
      <c r="AU1026" s="19"/>
      <c r="AV1026" s="19"/>
      <c r="AW1026" s="19"/>
      <c r="AX1026" s="19"/>
      <c r="AY1026" s="19"/>
      <c r="AZ1026" s="19"/>
      <c r="BA1026" s="19"/>
      <c r="BB1026" s="19"/>
      <c r="BC1026" s="19"/>
      <c r="BD1026" s="19"/>
      <c r="BE1026" s="19"/>
      <c r="BF1026" s="19"/>
      <c r="BG1026" s="19"/>
      <c r="BH1026" s="19"/>
      <c r="BI1026" s="19"/>
    </row>
    <row r="1027" spans="1:61" x14ac:dyDescent="0.2">
      <c r="A1027" s="18" t="s">
        <v>402</v>
      </c>
      <c r="B1027" s="18" t="s">
        <v>396</v>
      </c>
      <c r="C1027" s="141" t="s">
        <v>167</v>
      </c>
      <c r="D1027" s="22" t="s">
        <v>2414</v>
      </c>
      <c r="E1027" s="23">
        <v>36782</v>
      </c>
      <c r="F1027" s="24" t="s">
        <v>2415</v>
      </c>
      <c r="G1027" s="22" t="s">
        <v>2416</v>
      </c>
      <c r="H1027" s="18" t="s">
        <v>386</v>
      </c>
      <c r="I1027" s="18" t="s">
        <v>395</v>
      </c>
      <c r="J1027" s="18" t="s">
        <v>167</v>
      </c>
      <c r="K1027" s="26" t="s">
        <v>402</v>
      </c>
      <c r="L1027" s="26" t="s">
        <v>167</v>
      </c>
      <c r="M1027" s="18" t="s">
        <v>402</v>
      </c>
      <c r="N1027" s="18" t="s">
        <v>396</v>
      </c>
      <c r="O1027" s="18" t="s">
        <v>393</v>
      </c>
      <c r="P1027" s="25"/>
      <c r="Q1027" s="25"/>
      <c r="R1027" s="25"/>
      <c r="S1027" s="25"/>
      <c r="T1027" s="25"/>
      <c r="U1027" s="25"/>
      <c r="V1027" s="25"/>
      <c r="W1027" s="25"/>
      <c r="X1027" s="25"/>
      <c r="Y1027" s="25"/>
      <c r="Z1027" s="25"/>
      <c r="AA1027" s="25"/>
      <c r="AB1027" s="25"/>
      <c r="AC1027" s="25"/>
      <c r="AD1027" s="25"/>
      <c r="AE1027" s="25"/>
      <c r="AF1027" s="25"/>
      <c r="AG1027" s="25"/>
      <c r="AH1027" s="25"/>
      <c r="AI1027" s="25"/>
      <c r="AJ1027" s="25"/>
      <c r="AK1027" s="25"/>
      <c r="AL1027" s="25"/>
      <c r="AM1027" s="25"/>
      <c r="AN1027" s="25"/>
      <c r="AO1027" s="25"/>
      <c r="AP1027" s="25"/>
      <c r="AQ1027" s="25"/>
      <c r="AR1027" s="25"/>
      <c r="AS1027" s="25"/>
      <c r="AT1027" s="25"/>
      <c r="AU1027" s="25"/>
      <c r="AV1027" s="25"/>
      <c r="AW1027" s="25"/>
      <c r="AX1027" s="25"/>
      <c r="AY1027" s="25"/>
      <c r="AZ1027" s="25"/>
      <c r="BA1027" s="25"/>
      <c r="BB1027" s="25"/>
      <c r="BC1027" s="25"/>
      <c r="BD1027" s="25"/>
      <c r="BE1027" s="25"/>
      <c r="BF1027" s="25"/>
      <c r="BG1027" s="25"/>
      <c r="BH1027" s="25"/>
      <c r="BI1027" s="25"/>
    </row>
    <row r="1028" spans="1:61" x14ac:dyDescent="0.2">
      <c r="A1028" t="s">
        <v>402</v>
      </c>
      <c r="B1028" t="s">
        <v>215</v>
      </c>
      <c r="C1028" s="141" t="s">
        <v>393</v>
      </c>
      <c r="D1028" t="s">
        <v>2417</v>
      </c>
      <c r="E1028" s="40">
        <v>37644</v>
      </c>
      <c r="F1028" t="s">
        <v>2418</v>
      </c>
      <c r="G1028" s="22" t="s">
        <v>2419</v>
      </c>
      <c r="H1028" t="s">
        <v>402</v>
      </c>
      <c r="I1028" t="s">
        <v>220</v>
      </c>
      <c r="J1028" s="18" t="s">
        <v>393</v>
      </c>
      <c r="K1028" t="str">
        <f>IF(ISBLANK(VLOOKUP(TRIM(D1028),ALL_SOMIFA!$A$1:$V$2721,8,FALSE)),"",IF(ISERROR(VLOOKUP(TRIM(D1028),ALL_SOMIFA!$A$1:$V$2721,8,FALSE))," ",VLOOKUP(TRIM(D1028),ALL_SOMIFA!$A$1:$V$2721,8,FALSE)))</f>
        <v xml:space="preserve"> </v>
      </c>
      <c r="L1028" t="str">
        <f>IF(ISBLANK(VLOOKUP(TRIM(D1028),ALL_SOMIFA!$A$1:$V$2721,9,FALSE)),"",IF(ISERROR(VLOOKUP(TRIM(D1028),ALL_SOMIFA!$A$1:$V$2721,9,FALSE))," ",VLOOKUP(TRIM(D1028),ALL_SOMIFA!$A$1:$V$2721,9,FALSE)))</f>
        <v xml:space="preserve"> </v>
      </c>
      <c r="M1028" t="str">
        <f>IF(ISBLANK(VLOOKUP(TRIM(D1028),ALL_SOMIFA!$A$1:$V$2721,10,FALSE)),"",IF(ISERROR(VLOOKUP(TRIM(D1028),ALL_SOMIFA!$A$1:$V$2721,10,FALSE))," ",VLOOKUP(TRIM(D1028),ALL_SOMIFA!$A$1:$V$2721,10,FALSE)))</f>
        <v xml:space="preserve"> </v>
      </c>
      <c r="N1028" t="str">
        <f>IF(ISBLANK(VLOOKUP(TRIM(D1028),ALL_SOMIFA!$A$1:$V$2721,11,FALSE)),"",IF(ISERROR(VLOOKUP(TRIM(D1028),ALL_SOMIFA!$A$1:$V$2721,11,FALSE))," ",VLOOKUP(TRIM(D1028),ALL_SOMIFA!$A$1:$V$2721,11,FALSE)))</f>
        <v xml:space="preserve"> </v>
      </c>
      <c r="O1028" t="str">
        <f>IF(ISBLANK(VLOOKUP(TRIM(D1028),ALL_SOMIFA!$A$1:$V$2721,12,FALSE)),"",IF(ISERROR(VLOOKUP(TRIM(D1028),ALL_SOMIFA!$A$1:$V$2721,12,FALSE))," ",VLOOKUP(TRIM(D1028),ALL_SOMIFA!$A$1:$V$2721,12,FALSE)))</f>
        <v xml:space="preserve"> </v>
      </c>
      <c r="P1028" t="str">
        <f>IF(ISBLANK(VLOOKUP(TRIM(D1028),ALL_SOMIFA!$A$1:$V$2721,13,FALSE)),"",IF(ISERROR(VLOOKUP(TRIM(D1028),ALL_SOMIFA!$A$1:$V$2721,13,FALSE))," ",VLOOKUP(TRIM(D1028),ALL_SOMIFA!$A$1:$V$2721,13,FALSE)))</f>
        <v xml:space="preserve"> </v>
      </c>
      <c r="Q1028" t="str">
        <f>IF(ISBLANK(VLOOKUP(TRIM(D1028),ALL_SOMIFA!$A$1:$V$2721,14,FALSE)),"",IF(ISERROR(VLOOKUP(TRIM(D1028),ALL_SOMIFA!$A$1:$V$2721,14,FALSE))," ",VLOOKUP(TRIM(D1028),ALL_SOMIFA!$A$1:$V$2721,14,FALSE)))</f>
        <v xml:space="preserve"> </v>
      </c>
      <c r="R1028" t="str">
        <f>IF(ISBLANK(VLOOKUP(TRIM(D1028),ALL_SOMIFA!$A$1:$V$2721,15,FALSE)),"",IF(ISERROR(VLOOKUP(TRIM(D1028),ALL_SOMIFA!$A$1:$V$2721,15,FALSE))," ",VLOOKUP(TRIM(D1028),ALL_SOMIFA!$A$1:$V$2721,15,FALSE)))</f>
        <v xml:space="preserve"> </v>
      </c>
      <c r="S1028" t="str">
        <f>IF(ISBLANK(VLOOKUP(TRIM(D1028),ALL_SOMIFA!$A$1:$V$2721,16,FALSE)),"",IF(ISERROR(VLOOKUP(TRIM(D1028),ALL_SOMIFA!$A$1:$V$2721,16,FALSE))," ",VLOOKUP(TRIM(D1028),ALL_SOMIFA!$A$1:$V$2721,16,FALSE)))</f>
        <v xml:space="preserve"> </v>
      </c>
      <c r="T1028" t="str">
        <f>IF(ISBLANK(VLOOKUP(TRIM(D1028),ALL_SOMIFA!$A$1:$V$2721,17,FALSE)),"",IF(ISERROR(VLOOKUP(TRIM(D1028),ALL_SOMIFA!$A$1:$V$2721,17,FALSE))," ",VLOOKUP(TRIM(D1028),ALL_SOMIFA!$A$1:$V$2721,17,FALSE)))</f>
        <v xml:space="preserve"> </v>
      </c>
      <c r="U1028" t="str">
        <f>IF(ISBLANK(VLOOKUP(TRIM(D1028),ALL_SOMIFA!$A$1:$V$2721,18,FALSE)),"",IF(ISERROR(VLOOKUP(TRIM(D1028),ALL_SOMIFA!$A$1:$V$2721,18,FALSE))," ",VLOOKUP(TRIM(D1028),ALL_SOMIFA!$A$1:$V$2721,18,FALSE)))</f>
        <v xml:space="preserve"> </v>
      </c>
      <c r="V1028" t="str">
        <f>IF(ISBLANK(VLOOKUP(TRIM(D1028),ALL_SOMIFA!$A$1:$V$2721,19,FALSE)),"",IF(ISERROR(VLOOKUP(TRIM(D1028),ALL_SOMIFA!$A$1:$V$2721,19,FALSE))," ",VLOOKUP(TRIM(D1028),ALL_SOMIFA!$A$1:$V$2721,19,FALSE)))</f>
        <v xml:space="preserve"> </v>
      </c>
      <c r="W1028" t="str">
        <f>IF(ISBLANK(VLOOKUP(TRIM(D1028),ALL_SOMIFA!$A$1:$V$2721,20,FALSE)),"",IF(ISERROR(VLOOKUP(TRIM(D1028),ALL_SOMIFA!$A$1:$V$2721,20,FALSE))," ",VLOOKUP(TRIM(D1028),ALL_SOMIFA!$A$1:$V$2721,20,FALSE)))</f>
        <v xml:space="preserve"> </v>
      </c>
      <c r="X1028" t="str">
        <f>IF(ISBLANK(VLOOKUP(TRIM(D1028),ALL_SOMIFA!$A$1:$V$2721,21,FALSE)),"",IF(ISERROR(VLOOKUP(TRIM(D1028),ALL_SOMIFA!$A$1:$V$2721,21,FALSE))," ",VLOOKUP(TRIM(D1028),ALL_SOMIFA!$A$1:$V$2721,21,FALSE)))</f>
        <v xml:space="preserve"> </v>
      </c>
      <c r="Y1028" t="str">
        <f>IF(ISBLANK(VLOOKUP(TRIM(D1028),ALL_SOMIFA!$A$1:$V$2721,22,FALSE)),"",IF(ISERROR(VLOOKUP(TRIM(D1028),ALL_SOMIFA!$A$1:$V$2721,22,FALSE))," ",VLOOKUP(TRIM(D1028),ALL_SOMIFA!$A$1:$V$2721,22,FALSE)))</f>
        <v xml:space="preserve"> </v>
      </c>
    </row>
    <row r="1029" spans="1:61" x14ac:dyDescent="0.2">
      <c r="A1029" t="s">
        <v>421</v>
      </c>
      <c r="B1029" t="s">
        <v>434</v>
      </c>
      <c r="C1029" s="141" t="s">
        <v>406</v>
      </c>
      <c r="D1029" t="s">
        <v>2422</v>
      </c>
      <c r="E1029" s="40">
        <v>36811</v>
      </c>
      <c r="F1029" t="s">
        <v>172</v>
      </c>
      <c r="G1029" s="100" t="s">
        <v>719</v>
      </c>
      <c r="H1029" t="s">
        <v>397</v>
      </c>
      <c r="I1029" t="s">
        <v>239</v>
      </c>
      <c r="J1029" s="18" t="s">
        <v>433</v>
      </c>
      <c r="K1029" t="str">
        <f>IF(ISBLANK(VLOOKUP(TRIM(D1029),ALL_SOMIFA!$A$1:$V$2721,8,FALSE)),"",IF(ISERROR(VLOOKUP(TRIM(D1029),ALL_SOMIFA!$A$1:$V$2721,8,FALSE))," ",VLOOKUP(TRIM(D1029),ALL_SOMIFA!$A$1:$V$2721,8,FALSE)))</f>
        <v xml:space="preserve"> </v>
      </c>
      <c r="L1029" t="str">
        <f>IF(ISBLANK(VLOOKUP(TRIM(D1029),ALL_SOMIFA!$A$1:$V$2721,9,FALSE)),"",IF(ISERROR(VLOOKUP(TRIM(D1029),ALL_SOMIFA!$A$1:$V$2721,9,FALSE))," ",VLOOKUP(TRIM(D1029),ALL_SOMIFA!$A$1:$V$2721,9,FALSE)))</f>
        <v xml:space="preserve"> </v>
      </c>
      <c r="M1029" t="str">
        <f>IF(ISBLANK(VLOOKUP(TRIM(D1029),ALL_SOMIFA!$A$1:$V$2721,10,FALSE)),"",IF(ISERROR(VLOOKUP(TRIM(D1029),ALL_SOMIFA!$A$1:$V$2721,10,FALSE))," ",VLOOKUP(TRIM(D1029),ALL_SOMIFA!$A$1:$V$2721,10,FALSE)))</f>
        <v xml:space="preserve"> </v>
      </c>
      <c r="N1029" t="str">
        <f>IF(ISBLANK(VLOOKUP(TRIM(D1029),ALL_SOMIFA!$A$1:$V$2721,11,FALSE)),"",IF(ISERROR(VLOOKUP(TRIM(D1029),ALL_SOMIFA!$A$1:$V$2721,11,FALSE))," ",VLOOKUP(TRIM(D1029),ALL_SOMIFA!$A$1:$V$2721,11,FALSE)))</f>
        <v xml:space="preserve"> </v>
      </c>
      <c r="O1029" t="str">
        <f>IF(ISBLANK(VLOOKUP(TRIM(D1029),ALL_SOMIFA!$A$1:$V$2721,12,FALSE)),"",IF(ISERROR(VLOOKUP(TRIM(D1029),ALL_SOMIFA!$A$1:$V$2721,12,FALSE))," ",VLOOKUP(TRIM(D1029),ALL_SOMIFA!$A$1:$V$2721,12,FALSE)))</f>
        <v xml:space="preserve"> </v>
      </c>
      <c r="P1029" t="str">
        <f>IF(ISBLANK(VLOOKUP(TRIM(D1029),ALL_SOMIFA!$A$1:$V$2721,13,FALSE)),"",IF(ISERROR(VLOOKUP(TRIM(D1029),ALL_SOMIFA!$A$1:$V$2721,13,FALSE))," ",VLOOKUP(TRIM(D1029),ALL_SOMIFA!$A$1:$V$2721,13,FALSE)))</f>
        <v xml:space="preserve"> </v>
      </c>
      <c r="Q1029" t="str">
        <f>IF(ISBLANK(VLOOKUP(TRIM(D1029),ALL_SOMIFA!$A$1:$V$2721,14,FALSE)),"",IF(ISERROR(VLOOKUP(TRIM(D1029),ALL_SOMIFA!$A$1:$V$2721,14,FALSE))," ",VLOOKUP(TRIM(D1029),ALL_SOMIFA!$A$1:$V$2721,14,FALSE)))</f>
        <v xml:space="preserve"> </v>
      </c>
      <c r="R1029" t="str">
        <f>IF(ISBLANK(VLOOKUP(TRIM(D1029),ALL_SOMIFA!$A$1:$V$2721,15,FALSE)),"",IF(ISERROR(VLOOKUP(TRIM(D1029),ALL_SOMIFA!$A$1:$V$2721,15,FALSE))," ",VLOOKUP(TRIM(D1029),ALL_SOMIFA!$A$1:$V$2721,15,FALSE)))</f>
        <v xml:space="preserve"> </v>
      </c>
      <c r="S1029" t="str">
        <f>IF(ISBLANK(VLOOKUP(TRIM(D1029),ALL_SOMIFA!$A$1:$V$2721,16,FALSE)),"",IF(ISERROR(VLOOKUP(TRIM(D1029),ALL_SOMIFA!$A$1:$V$2721,16,FALSE))," ",VLOOKUP(TRIM(D1029),ALL_SOMIFA!$A$1:$V$2721,16,FALSE)))</f>
        <v xml:space="preserve"> </v>
      </c>
      <c r="T1029" t="str">
        <f>IF(ISBLANK(VLOOKUP(TRIM(D1029),ALL_SOMIFA!$A$1:$V$2721,17,FALSE)),"",IF(ISERROR(VLOOKUP(TRIM(D1029),ALL_SOMIFA!$A$1:$V$2721,17,FALSE))," ",VLOOKUP(TRIM(D1029),ALL_SOMIFA!$A$1:$V$2721,17,FALSE)))</f>
        <v xml:space="preserve"> </v>
      </c>
      <c r="U1029" t="str">
        <f>IF(ISBLANK(VLOOKUP(TRIM(D1029),ALL_SOMIFA!$A$1:$V$2721,18,FALSE)),"",IF(ISERROR(VLOOKUP(TRIM(D1029),ALL_SOMIFA!$A$1:$V$2721,18,FALSE))," ",VLOOKUP(TRIM(D1029),ALL_SOMIFA!$A$1:$V$2721,18,FALSE)))</f>
        <v xml:space="preserve"> </v>
      </c>
      <c r="V1029" t="str">
        <f>IF(ISBLANK(VLOOKUP(TRIM(D1029),ALL_SOMIFA!$A$1:$V$2721,19,FALSE)),"",IF(ISERROR(VLOOKUP(TRIM(D1029),ALL_SOMIFA!$A$1:$V$2721,19,FALSE))," ",VLOOKUP(TRIM(D1029),ALL_SOMIFA!$A$1:$V$2721,19,FALSE)))</f>
        <v xml:space="preserve"> </v>
      </c>
      <c r="W1029" t="str">
        <f>IF(ISBLANK(VLOOKUP(TRIM(D1029),ALL_SOMIFA!$A$1:$V$2721,20,FALSE)),"",IF(ISERROR(VLOOKUP(TRIM(D1029),ALL_SOMIFA!$A$1:$V$2721,20,FALSE))," ",VLOOKUP(TRIM(D1029),ALL_SOMIFA!$A$1:$V$2721,20,FALSE)))</f>
        <v xml:space="preserve"> </v>
      </c>
      <c r="X1029" t="str">
        <f>IF(ISBLANK(VLOOKUP(TRIM(D1029),ALL_SOMIFA!$A$1:$V$2721,21,FALSE)),"",IF(ISERROR(VLOOKUP(TRIM(D1029),ALL_SOMIFA!$A$1:$V$2721,21,FALSE))," ",VLOOKUP(TRIM(D1029),ALL_SOMIFA!$A$1:$V$2721,21,FALSE)))</f>
        <v xml:space="preserve"> </v>
      </c>
      <c r="Y1029" t="str">
        <f>IF(ISBLANK(VLOOKUP(TRIM(D1029),ALL_SOMIFA!$A$1:$V$2721,22,FALSE)),"",IF(ISERROR(VLOOKUP(TRIM(D1029),ALL_SOMIFA!$A$1:$V$2721,22,FALSE))," ",VLOOKUP(TRIM(D1029),ALL_SOMIFA!$A$1:$V$2721,22,FALSE)))</f>
        <v xml:space="preserve"> </v>
      </c>
    </row>
    <row r="1030" spans="1:61" x14ac:dyDescent="0.2">
      <c r="A1030" s="19" t="s">
        <v>397</v>
      </c>
      <c r="B1030" s="26" t="s">
        <v>330</v>
      </c>
      <c r="C1030" s="142" t="s">
        <v>388</v>
      </c>
      <c r="D1030" s="19" t="s">
        <v>2424</v>
      </c>
      <c r="E1030" s="27">
        <v>36660</v>
      </c>
      <c r="F1030" s="28" t="s">
        <v>236</v>
      </c>
      <c r="G1030" s="28" t="s">
        <v>236</v>
      </c>
      <c r="H1030" s="19" t="s">
        <v>421</v>
      </c>
      <c r="I1030" s="26" t="s">
        <v>479</v>
      </c>
      <c r="J1030" s="18" t="s">
        <v>388</v>
      </c>
      <c r="K1030" s="26" t="s">
        <v>409</v>
      </c>
      <c r="L1030" s="26" t="s">
        <v>433</v>
      </c>
    </row>
    <row r="1031" spans="1:61" ht="12.75" customHeight="1" x14ac:dyDescent="0.2">
      <c r="A1031" s="33" t="s">
        <v>397</v>
      </c>
      <c r="B1031" s="33" t="s">
        <v>396</v>
      </c>
      <c r="C1031" s="141" t="s">
        <v>412</v>
      </c>
      <c r="D1031" t="s">
        <v>2420</v>
      </c>
      <c r="E1031" s="40">
        <v>37484</v>
      </c>
      <c r="F1031" t="s">
        <v>2421</v>
      </c>
      <c r="G1031" s="100" t="s">
        <v>295</v>
      </c>
      <c r="H1031" s="33" t="s">
        <v>421</v>
      </c>
      <c r="I1031" s="33" t="s">
        <v>395</v>
      </c>
      <c r="J1031" s="18" t="s">
        <v>406</v>
      </c>
      <c r="K1031" t="str">
        <f>IF(ISBLANK(VLOOKUP(TRIM(D1031),ALL_SOMIFA!$A$1:$V$2721,8,FALSE)),"",IF(ISERROR(VLOOKUP(TRIM(D1031),ALL_SOMIFA!$A$1:$V$2721,8,FALSE))," ",VLOOKUP(TRIM(D1031),ALL_SOMIFA!$A$1:$V$2721,8,FALSE)))</f>
        <v xml:space="preserve"> </v>
      </c>
      <c r="L1031" t="str">
        <f>IF(ISBLANK(VLOOKUP(TRIM(D1031),ALL_SOMIFA!$A$1:$V$2721,9,FALSE)),"",IF(ISERROR(VLOOKUP(TRIM(D1031),ALL_SOMIFA!$A$1:$V$2721,9,FALSE))," ",VLOOKUP(TRIM(D1031),ALL_SOMIFA!$A$1:$V$2721,9,FALSE)))</f>
        <v xml:space="preserve"> </v>
      </c>
      <c r="M1031" s="33" t="str">
        <f>IF(ISBLANK(VLOOKUP(TRIM(D1031),ALL_SOMIFA!$A$1:$V$2721,10,FALSE)),"",IF(ISERROR(VLOOKUP(TRIM(D1031),ALL_SOMIFA!$A$1:$V$2721,10,FALSE))," ",VLOOKUP(TRIM(D1031),ALL_SOMIFA!$A$1:$V$2721,10,FALSE)))</f>
        <v xml:space="preserve"> </v>
      </c>
      <c r="N1031" s="33" t="str">
        <f>IF(ISBLANK(VLOOKUP(TRIM(D1031),ALL_SOMIFA!$A$1:$V$2721,11,FALSE)),"",IF(ISERROR(VLOOKUP(TRIM(D1031),ALL_SOMIFA!$A$1:$V$2721,11,FALSE))," ",VLOOKUP(TRIM(D1031),ALL_SOMIFA!$A$1:$V$2721,11,FALSE)))</f>
        <v xml:space="preserve"> </v>
      </c>
      <c r="O1031" s="33" t="str">
        <f>IF(ISBLANK(VLOOKUP(TRIM(D1031),ALL_SOMIFA!$A$1:$V$2721,12,FALSE)),"",IF(ISERROR(VLOOKUP(TRIM(D1031),ALL_SOMIFA!$A$1:$V$2721,12,FALSE))," ",VLOOKUP(TRIM(D1031),ALL_SOMIFA!$A$1:$V$2721,12,FALSE)))</f>
        <v xml:space="preserve"> </v>
      </c>
      <c r="P1031" t="str">
        <f>IF(ISBLANK(VLOOKUP(TRIM(D1031),ALL_SOMIFA!$A$1:$V$2721,13,FALSE)),"",IF(ISERROR(VLOOKUP(TRIM(D1031),ALL_SOMIFA!$A$1:$V$2721,13,FALSE))," ",VLOOKUP(TRIM(D1031),ALL_SOMIFA!$A$1:$V$2721,13,FALSE)))</f>
        <v xml:space="preserve"> </v>
      </c>
      <c r="Q1031" t="str">
        <f>IF(ISBLANK(VLOOKUP(TRIM(D1031),ALL_SOMIFA!$A$1:$V$2721,14,FALSE)),"",IF(ISERROR(VLOOKUP(TRIM(D1031),ALL_SOMIFA!$A$1:$V$2721,14,FALSE))," ",VLOOKUP(TRIM(D1031),ALL_SOMIFA!$A$1:$V$2721,14,FALSE)))</f>
        <v xml:space="preserve"> </v>
      </c>
      <c r="R1031" t="str">
        <f>IF(ISBLANK(VLOOKUP(TRIM(D1031),ALL_SOMIFA!$A$1:$V$2721,15,FALSE)),"",IF(ISERROR(VLOOKUP(TRIM(D1031),ALL_SOMIFA!$A$1:$V$2721,15,FALSE))," ",VLOOKUP(TRIM(D1031),ALL_SOMIFA!$A$1:$V$2721,15,FALSE)))</f>
        <v xml:space="preserve"> </v>
      </c>
      <c r="S1031" t="str">
        <f>IF(ISBLANK(VLOOKUP(TRIM(D1031),ALL_SOMIFA!$A$1:$V$2721,16,FALSE)),"",IF(ISERROR(VLOOKUP(TRIM(D1031),ALL_SOMIFA!$A$1:$V$2721,16,FALSE))," ",VLOOKUP(TRIM(D1031),ALL_SOMIFA!$A$1:$V$2721,16,FALSE)))</f>
        <v xml:space="preserve"> </v>
      </c>
      <c r="T1031" t="str">
        <f>IF(ISBLANK(VLOOKUP(TRIM(D1031),ALL_SOMIFA!$A$1:$V$2721,17,FALSE)),"",IF(ISERROR(VLOOKUP(TRIM(D1031),ALL_SOMIFA!$A$1:$V$2721,17,FALSE))," ",VLOOKUP(TRIM(D1031),ALL_SOMIFA!$A$1:$V$2721,17,FALSE)))</f>
        <v xml:space="preserve"> </v>
      </c>
      <c r="U1031" t="str">
        <f>IF(ISBLANK(VLOOKUP(TRIM(D1031),ALL_SOMIFA!$A$1:$V$2721,18,FALSE)),"",IF(ISERROR(VLOOKUP(TRIM(D1031),ALL_SOMIFA!$A$1:$V$2721,18,FALSE))," ",VLOOKUP(TRIM(D1031),ALL_SOMIFA!$A$1:$V$2721,18,FALSE)))</f>
        <v xml:space="preserve"> </v>
      </c>
      <c r="V1031" t="str">
        <f>IF(ISBLANK(VLOOKUP(TRIM(D1031),ALL_SOMIFA!$A$1:$V$2721,19,FALSE)),"",IF(ISERROR(VLOOKUP(TRIM(D1031),ALL_SOMIFA!$A$1:$V$2721,19,FALSE))," ",VLOOKUP(TRIM(D1031),ALL_SOMIFA!$A$1:$V$2721,19,FALSE)))</f>
        <v xml:space="preserve"> </v>
      </c>
      <c r="W1031" t="str">
        <f>IF(ISBLANK(VLOOKUP(TRIM(D1031),ALL_SOMIFA!$A$1:$V$2721,20,FALSE)),"",IF(ISERROR(VLOOKUP(TRIM(D1031),ALL_SOMIFA!$A$1:$V$2721,20,FALSE))," ",VLOOKUP(TRIM(D1031),ALL_SOMIFA!$A$1:$V$2721,20,FALSE)))</f>
        <v xml:space="preserve"> </v>
      </c>
      <c r="X1031" t="str">
        <f>IF(ISBLANK(VLOOKUP(TRIM(D1031),ALL_SOMIFA!$A$1:$V$2721,21,FALSE)),"",IF(ISERROR(VLOOKUP(TRIM(D1031),ALL_SOMIFA!$A$1:$V$2721,21,FALSE))," ",VLOOKUP(TRIM(D1031),ALL_SOMIFA!$A$1:$V$2721,21,FALSE)))</f>
        <v xml:space="preserve"> </v>
      </c>
      <c r="Y1031" t="str">
        <f>IF(ISBLANK(VLOOKUP(TRIM(D1031),ALL_SOMIFA!$A$1:$V$2721,22,FALSE)),"",IF(ISERROR(VLOOKUP(TRIM(D1031),ALL_SOMIFA!$A$1:$V$2721,22,FALSE))," ",VLOOKUP(TRIM(D1031),ALL_SOMIFA!$A$1:$V$2721,22,FALSE)))</f>
        <v xml:space="preserve"> </v>
      </c>
    </row>
    <row r="1032" spans="1:61" x14ac:dyDescent="0.2">
      <c r="A1032" s="34" t="s">
        <v>397</v>
      </c>
      <c r="B1032" s="34" t="s">
        <v>454</v>
      </c>
      <c r="C1032" s="141" t="s">
        <v>398</v>
      </c>
      <c r="D1032" s="22" t="s">
        <v>2427</v>
      </c>
      <c r="E1032" s="23">
        <v>35985</v>
      </c>
      <c r="F1032" s="24" t="s">
        <v>482</v>
      </c>
      <c r="G1032" s="22" t="s">
        <v>338</v>
      </c>
      <c r="H1032" s="34"/>
      <c r="I1032" s="34"/>
      <c r="J1032" s="18"/>
      <c r="K1032" t="s">
        <v>397</v>
      </c>
      <c r="L1032" t="s">
        <v>141</v>
      </c>
      <c r="M1032" s="34" t="s">
        <v>399</v>
      </c>
      <c r="N1032" s="34" t="s">
        <v>275</v>
      </c>
      <c r="O1032" s="34" t="s">
        <v>141</v>
      </c>
      <c r="P1032" s="25"/>
      <c r="Q1032" s="25"/>
      <c r="R1032" s="25"/>
      <c r="S1032" s="25"/>
      <c r="T1032" s="25"/>
      <c r="U1032" s="25"/>
      <c r="V1032" s="25"/>
      <c r="W1032" s="25"/>
      <c r="X1032" s="25"/>
      <c r="Y1032" s="25"/>
      <c r="Z1032" s="25"/>
      <c r="AA1032" s="25"/>
      <c r="AB1032" s="25"/>
      <c r="AC1032" s="25"/>
      <c r="AD1032" s="25"/>
      <c r="AE1032" s="25"/>
      <c r="AF1032" s="25"/>
      <c r="AG1032" s="25"/>
      <c r="AH1032" s="25"/>
      <c r="AI1032" s="25"/>
      <c r="AJ1032" s="25"/>
      <c r="AK1032" s="25"/>
      <c r="AL1032" s="25"/>
      <c r="AM1032" s="25"/>
      <c r="AN1032" s="25"/>
      <c r="AO1032" s="25"/>
      <c r="AP1032" s="25"/>
      <c r="AQ1032" s="25"/>
      <c r="AR1032" s="25"/>
      <c r="AS1032" s="25"/>
      <c r="AT1032" s="25"/>
      <c r="AU1032" s="25"/>
      <c r="AV1032" s="25"/>
      <c r="AW1032" s="25"/>
      <c r="AX1032" s="25"/>
      <c r="AY1032" s="25"/>
      <c r="AZ1032" s="25"/>
      <c r="BA1032" s="25"/>
      <c r="BB1032" s="25"/>
      <c r="BC1032" s="25"/>
      <c r="BD1032" s="25"/>
      <c r="BE1032" s="25"/>
      <c r="BF1032" s="25"/>
      <c r="BG1032" s="25"/>
      <c r="BH1032" s="25"/>
      <c r="BI1032" s="25"/>
    </row>
    <row r="1033" spans="1:61" ht="12.75" customHeight="1" x14ac:dyDescent="0.2">
      <c r="A1033" s="18"/>
      <c r="B1033" s="18"/>
      <c r="C1033" s="141"/>
      <c r="D1033" s="22" t="s">
        <v>2423</v>
      </c>
      <c r="E1033" s="23">
        <v>36127</v>
      </c>
      <c r="F1033" s="24" t="s">
        <v>698</v>
      </c>
      <c r="G1033" s="22" t="s">
        <v>99</v>
      </c>
      <c r="H1033" s="18" t="s">
        <v>399</v>
      </c>
      <c r="I1033" s="18" t="s">
        <v>261</v>
      </c>
      <c r="J1033" s="18" t="s">
        <v>141</v>
      </c>
      <c r="K1033" s="26" t="s">
        <v>384</v>
      </c>
      <c r="L1033" s="26" t="s">
        <v>412</v>
      </c>
      <c r="M1033" s="18" t="s">
        <v>402</v>
      </c>
      <c r="N1033" s="18" t="s">
        <v>261</v>
      </c>
      <c r="O1033" s="18" t="s">
        <v>141</v>
      </c>
      <c r="P1033" s="25"/>
      <c r="Q1033" s="25"/>
      <c r="R1033" s="25"/>
      <c r="S1033" s="25"/>
      <c r="T1033" s="25"/>
      <c r="U1033" s="25"/>
      <c r="V1033" s="25"/>
      <c r="W1033" s="25"/>
      <c r="X1033" s="25"/>
      <c r="Y1033" s="25"/>
      <c r="Z1033" s="25"/>
      <c r="AA1033" s="25"/>
      <c r="AB1033" s="25"/>
      <c r="AC1033" s="25"/>
      <c r="AD1033" s="25"/>
      <c r="AE1033" s="25"/>
      <c r="AF1033" s="25"/>
      <c r="AG1033" s="25"/>
      <c r="AH1033" s="25"/>
      <c r="AI1033" s="25"/>
      <c r="AJ1033" s="25"/>
      <c r="AK1033" s="25"/>
      <c r="AL1033" s="25"/>
      <c r="AM1033" s="25"/>
      <c r="AN1033" s="25"/>
      <c r="AO1033" s="25"/>
      <c r="AP1033" s="25"/>
      <c r="AQ1033" s="25"/>
      <c r="AR1033" s="25"/>
      <c r="AS1033" s="25"/>
      <c r="AT1033" s="25"/>
      <c r="AU1033" s="25"/>
      <c r="AV1033" s="25"/>
      <c r="AW1033" s="25"/>
      <c r="AX1033" s="25"/>
      <c r="AY1033" s="25"/>
      <c r="AZ1033" s="25"/>
      <c r="BA1033" s="25"/>
      <c r="BB1033" s="25"/>
      <c r="BC1033" s="25"/>
      <c r="BD1033" s="25"/>
      <c r="BE1033" s="25"/>
      <c r="BF1033" s="25"/>
      <c r="BG1033" s="25"/>
      <c r="BH1033" s="25"/>
      <c r="BI1033" s="25"/>
    </row>
    <row r="1034" spans="1:61" x14ac:dyDescent="0.2">
      <c r="A1034" s="34"/>
      <c r="B1034" s="34"/>
      <c r="C1034" s="141"/>
      <c r="D1034" s="26" t="s">
        <v>2425</v>
      </c>
      <c r="E1034" s="27">
        <v>35966</v>
      </c>
      <c r="F1034" s="26" t="s">
        <v>677</v>
      </c>
      <c r="G1034" s="26" t="s">
        <v>554</v>
      </c>
      <c r="H1034" s="34" t="s">
        <v>397</v>
      </c>
      <c r="I1034" s="34" t="s">
        <v>479</v>
      </c>
      <c r="J1034" s="18" t="s">
        <v>398</v>
      </c>
      <c r="K1034" s="26" t="s">
        <v>399</v>
      </c>
      <c r="L1034" s="26"/>
      <c r="M1034" s="34"/>
      <c r="N1034" s="34"/>
      <c r="O1034" s="34"/>
      <c r="P1034" s="26" t="s">
        <v>398</v>
      </c>
      <c r="Q1034" s="27"/>
      <c r="R1034" s="27"/>
      <c r="S1034" s="27"/>
      <c r="T1034" s="27"/>
      <c r="U1034" s="29"/>
      <c r="V1034" s="25"/>
      <c r="W1034" s="25"/>
      <c r="X1034" s="25"/>
      <c r="Y1034" s="25"/>
      <c r="Z1034" s="25"/>
      <c r="AA1034" s="25"/>
      <c r="AB1034" s="25"/>
      <c r="AC1034" s="25"/>
      <c r="AD1034" s="25"/>
      <c r="AE1034" s="25"/>
      <c r="AF1034" s="25"/>
      <c r="AG1034" s="25"/>
      <c r="AH1034" s="25"/>
      <c r="AI1034" s="25"/>
      <c r="AJ1034" s="25"/>
      <c r="AK1034" s="25"/>
      <c r="AL1034" s="25"/>
      <c r="AM1034" s="25"/>
      <c r="AN1034" s="25"/>
      <c r="AO1034" s="25"/>
      <c r="AP1034" s="25"/>
      <c r="AQ1034" s="25"/>
      <c r="AR1034" s="25"/>
      <c r="AS1034" s="25"/>
      <c r="AT1034" s="25"/>
      <c r="AU1034" s="25"/>
      <c r="AV1034" s="25"/>
      <c r="AW1034" s="25"/>
      <c r="AX1034" s="25"/>
      <c r="AY1034" s="25"/>
      <c r="AZ1034" s="25"/>
      <c r="BA1034" s="25"/>
      <c r="BB1034" s="25"/>
      <c r="BC1034" s="25"/>
      <c r="BD1034" s="25"/>
      <c r="BE1034" s="25"/>
      <c r="BF1034" s="25"/>
      <c r="BG1034" s="25"/>
      <c r="BH1034" s="25"/>
      <c r="BI1034" s="25"/>
    </row>
    <row r="1035" spans="1:61" x14ac:dyDescent="0.2">
      <c r="A1035" s="33"/>
      <c r="B1035" s="33"/>
      <c r="C1035" s="141"/>
      <c r="D1035" t="s">
        <v>2426</v>
      </c>
      <c r="E1035" s="40">
        <v>36806</v>
      </c>
      <c r="F1035" t="s">
        <v>172</v>
      </c>
      <c r="G1035" t="s">
        <v>621</v>
      </c>
      <c r="H1035" s="33" t="s">
        <v>397</v>
      </c>
      <c r="I1035" s="33" t="s">
        <v>175</v>
      </c>
      <c r="J1035" s="18" t="s">
        <v>412</v>
      </c>
      <c r="K1035" t="str">
        <f>IF(ISBLANK(VLOOKUP(TRIM(D1035),ALL_SOMIFA!$A$1:$V$2721,8,FALSE)),"",IF(ISERROR(VLOOKUP(TRIM(D1035),ALL_SOMIFA!$A$1:$V$2721,8,FALSE))," ",VLOOKUP(TRIM(D1035),ALL_SOMIFA!$A$1:$V$2721,8,FALSE)))</f>
        <v xml:space="preserve"> </v>
      </c>
      <c r="L1035" t="str">
        <f>IF(ISBLANK(VLOOKUP(TRIM(D1035),ALL_SOMIFA!$A$1:$V$2721,9,FALSE)),"",IF(ISERROR(VLOOKUP(TRIM(D1035),ALL_SOMIFA!$A$1:$V$2721,9,FALSE))," ",VLOOKUP(TRIM(D1035),ALL_SOMIFA!$A$1:$V$2721,9,FALSE)))</f>
        <v xml:space="preserve"> </v>
      </c>
      <c r="M1035" s="33" t="str">
        <f>IF(ISBLANK(VLOOKUP(TRIM(D1035),ALL_SOMIFA!$A$1:$V$2721,10,FALSE)),"",IF(ISERROR(VLOOKUP(TRIM(D1035),ALL_SOMIFA!$A$1:$V$2721,10,FALSE))," ",VLOOKUP(TRIM(D1035),ALL_SOMIFA!$A$1:$V$2721,10,FALSE)))</f>
        <v xml:space="preserve"> </v>
      </c>
      <c r="N1035" s="33" t="str">
        <f>IF(ISBLANK(VLOOKUP(TRIM(D1035),ALL_SOMIFA!$A$1:$V$2721,11,FALSE)),"",IF(ISERROR(VLOOKUP(TRIM(D1035),ALL_SOMIFA!$A$1:$V$2721,11,FALSE))," ",VLOOKUP(TRIM(D1035),ALL_SOMIFA!$A$1:$V$2721,11,FALSE)))</f>
        <v xml:space="preserve"> </v>
      </c>
      <c r="O1035" s="33" t="str">
        <f>IF(ISBLANK(VLOOKUP(TRIM(D1035),ALL_SOMIFA!$A$1:$V$2721,12,FALSE)),"",IF(ISERROR(VLOOKUP(TRIM(D1035),ALL_SOMIFA!$A$1:$V$2721,12,FALSE))," ",VLOOKUP(TRIM(D1035),ALL_SOMIFA!$A$1:$V$2721,12,FALSE)))</f>
        <v xml:space="preserve"> </v>
      </c>
      <c r="P1035" t="str">
        <f>IF(ISBLANK(VLOOKUP(TRIM(D1035),ALL_SOMIFA!$A$1:$V$2721,13,FALSE)),"",IF(ISERROR(VLOOKUP(TRIM(D1035),ALL_SOMIFA!$A$1:$V$2721,13,FALSE))," ",VLOOKUP(TRIM(D1035),ALL_SOMIFA!$A$1:$V$2721,13,FALSE)))</f>
        <v xml:space="preserve"> </v>
      </c>
      <c r="Q1035" t="str">
        <f>IF(ISBLANK(VLOOKUP(TRIM(D1035),ALL_SOMIFA!$A$1:$V$2721,14,FALSE)),"",IF(ISERROR(VLOOKUP(TRIM(D1035),ALL_SOMIFA!$A$1:$V$2721,14,FALSE))," ",VLOOKUP(TRIM(D1035),ALL_SOMIFA!$A$1:$V$2721,14,FALSE)))</f>
        <v xml:space="preserve"> </v>
      </c>
      <c r="R1035" t="str">
        <f>IF(ISBLANK(VLOOKUP(TRIM(D1035),ALL_SOMIFA!$A$1:$V$2721,15,FALSE)),"",IF(ISERROR(VLOOKUP(TRIM(D1035),ALL_SOMIFA!$A$1:$V$2721,15,FALSE))," ",VLOOKUP(TRIM(D1035),ALL_SOMIFA!$A$1:$V$2721,15,FALSE)))</f>
        <v xml:space="preserve"> </v>
      </c>
      <c r="S1035" t="str">
        <f>IF(ISBLANK(VLOOKUP(TRIM(D1035),ALL_SOMIFA!$A$1:$V$2721,16,FALSE)),"",IF(ISERROR(VLOOKUP(TRIM(D1035),ALL_SOMIFA!$A$1:$V$2721,16,FALSE))," ",VLOOKUP(TRIM(D1035),ALL_SOMIFA!$A$1:$V$2721,16,FALSE)))</f>
        <v xml:space="preserve"> </v>
      </c>
      <c r="T1035" t="str">
        <f>IF(ISBLANK(VLOOKUP(TRIM(D1035),ALL_SOMIFA!$A$1:$V$2721,17,FALSE)),"",IF(ISERROR(VLOOKUP(TRIM(D1035),ALL_SOMIFA!$A$1:$V$2721,17,FALSE))," ",VLOOKUP(TRIM(D1035),ALL_SOMIFA!$A$1:$V$2721,17,FALSE)))</f>
        <v xml:space="preserve"> </v>
      </c>
      <c r="U1035" t="str">
        <f>IF(ISBLANK(VLOOKUP(TRIM(D1035),ALL_SOMIFA!$A$1:$V$2721,18,FALSE)),"",IF(ISERROR(VLOOKUP(TRIM(D1035),ALL_SOMIFA!$A$1:$V$2721,18,FALSE))," ",VLOOKUP(TRIM(D1035),ALL_SOMIFA!$A$1:$V$2721,18,FALSE)))</f>
        <v xml:space="preserve"> </v>
      </c>
      <c r="V1035" t="str">
        <f>IF(ISBLANK(VLOOKUP(TRIM(D1035),ALL_SOMIFA!$A$1:$V$2721,19,FALSE)),"",IF(ISERROR(VLOOKUP(TRIM(D1035),ALL_SOMIFA!$A$1:$V$2721,19,FALSE))," ",VLOOKUP(TRIM(D1035),ALL_SOMIFA!$A$1:$V$2721,19,FALSE)))</f>
        <v xml:space="preserve"> </v>
      </c>
      <c r="W1035" t="str">
        <f>IF(ISBLANK(VLOOKUP(TRIM(D1035),ALL_SOMIFA!$A$1:$V$2721,20,FALSE)),"",IF(ISERROR(VLOOKUP(TRIM(D1035),ALL_SOMIFA!$A$1:$V$2721,20,FALSE))," ",VLOOKUP(TRIM(D1035),ALL_SOMIFA!$A$1:$V$2721,20,FALSE)))</f>
        <v xml:space="preserve"> </v>
      </c>
      <c r="X1035" t="str">
        <f>IF(ISBLANK(VLOOKUP(TRIM(D1035),ALL_SOMIFA!$A$1:$V$2721,21,FALSE)),"",IF(ISERROR(VLOOKUP(TRIM(D1035),ALL_SOMIFA!$A$1:$V$2721,21,FALSE))," ",VLOOKUP(TRIM(D1035),ALL_SOMIFA!$A$1:$V$2721,21,FALSE)))</f>
        <v xml:space="preserve"> </v>
      </c>
      <c r="Y1035" t="str">
        <f>IF(ISBLANK(VLOOKUP(TRIM(D1035),ALL_SOMIFA!$A$1:$V$2721,22,FALSE)),"",IF(ISERROR(VLOOKUP(TRIM(D1035),ALL_SOMIFA!$A$1:$V$2721,22,FALSE))," ",VLOOKUP(TRIM(D1035),ALL_SOMIFA!$A$1:$V$2721,22,FALSE)))</f>
        <v xml:space="preserve"> </v>
      </c>
    </row>
    <row r="1036" spans="1:61" s="25" customFormat="1" x14ac:dyDescent="0.2">
      <c r="A1036" s="18"/>
      <c r="B1036" s="18"/>
      <c r="C1036" s="141"/>
      <c r="D1036" s="19"/>
      <c r="E1036" s="20"/>
      <c r="F1036" s="19"/>
      <c r="G1036" s="19"/>
      <c r="H1036" s="18"/>
      <c r="I1036" s="18"/>
      <c r="J1036" s="18"/>
      <c r="K1036"/>
      <c r="L1036"/>
      <c r="M1036" s="18"/>
      <c r="N1036" s="18"/>
      <c r="O1036" s="18"/>
      <c r="P1036" s="19"/>
      <c r="Q1036" s="19"/>
      <c r="R1036" s="19"/>
      <c r="S1036" s="19"/>
      <c r="T1036" s="19"/>
      <c r="U1036" s="19"/>
      <c r="V1036" s="19"/>
      <c r="W1036" s="19"/>
      <c r="X1036" s="19"/>
      <c r="Y1036" s="19"/>
      <c r="Z1036" s="19"/>
      <c r="AA1036" s="19"/>
      <c r="AB1036" s="19"/>
      <c r="AC1036" s="19"/>
      <c r="AD1036" s="19"/>
      <c r="AE1036" s="19"/>
      <c r="AF1036" s="19"/>
      <c r="AG1036" s="19"/>
      <c r="AH1036" s="19"/>
      <c r="AI1036" s="19"/>
      <c r="AJ1036" s="19"/>
      <c r="AK1036" s="19"/>
      <c r="AL1036" s="19"/>
      <c r="AM1036" s="19"/>
      <c r="AN1036" s="19"/>
      <c r="AO1036" s="19"/>
      <c r="AP1036" s="19"/>
      <c r="AQ1036" s="19"/>
      <c r="AR1036" s="19"/>
      <c r="AS1036" s="19"/>
      <c r="AT1036" s="19"/>
      <c r="AU1036" s="19"/>
      <c r="AV1036" s="19"/>
      <c r="AW1036" s="19"/>
      <c r="AX1036" s="19"/>
      <c r="AY1036" s="19"/>
      <c r="AZ1036" s="19"/>
      <c r="BA1036" s="19"/>
      <c r="BB1036" s="19"/>
      <c r="BC1036" s="19"/>
      <c r="BD1036" s="19"/>
      <c r="BE1036" s="19"/>
      <c r="BF1036" s="19"/>
      <c r="BG1036" s="19"/>
      <c r="BH1036" s="19"/>
      <c r="BI1036" s="19"/>
    </row>
    <row r="1037" spans="1:61" s="25" customFormat="1" ht="12.75" customHeight="1" x14ac:dyDescent="0.2">
      <c r="A1037" s="21"/>
      <c r="B1037" s="21"/>
      <c r="C1037" s="141"/>
      <c r="D1037" s="26" t="s">
        <v>2428</v>
      </c>
      <c r="E1037" s="27">
        <v>36401</v>
      </c>
      <c r="F1037" s="26" t="s">
        <v>677</v>
      </c>
      <c r="G1037" s="26" t="s">
        <v>448</v>
      </c>
      <c r="H1037" s="21" t="s">
        <v>444</v>
      </c>
      <c r="I1037" s="21" t="s">
        <v>612</v>
      </c>
      <c r="J1037" s="18"/>
      <c r="K1037" s="26" t="s">
        <v>2429</v>
      </c>
      <c r="L1037" s="26"/>
      <c r="M1037" s="21"/>
      <c r="N1037" s="21"/>
      <c r="O1037" s="21"/>
      <c r="P1037" s="19"/>
      <c r="Q1037" s="27"/>
      <c r="R1037" s="27"/>
      <c r="S1037" s="27"/>
      <c r="T1037" s="27"/>
      <c r="U1037" s="29"/>
    </row>
    <row r="1038" spans="1:61" s="25" customFormat="1" ht="12.75" customHeight="1" x14ac:dyDescent="0.2">
      <c r="A1038" s="18" t="s">
        <v>445</v>
      </c>
      <c r="B1038" s="18" t="s">
        <v>170</v>
      </c>
      <c r="C1038" s="141"/>
      <c r="D1038" s="26" t="s">
        <v>2430</v>
      </c>
      <c r="E1038" s="27">
        <v>32931</v>
      </c>
      <c r="F1038" s="26" t="s">
        <v>2431</v>
      </c>
      <c r="G1038" s="26" t="s">
        <v>448</v>
      </c>
      <c r="H1038" s="18" t="s">
        <v>449</v>
      </c>
      <c r="I1038" s="18" t="s">
        <v>145</v>
      </c>
      <c r="J1038" s="18"/>
      <c r="K1038" s="26" t="s">
        <v>445</v>
      </c>
      <c r="L1038" s="26"/>
      <c r="M1038" s="18" t="s">
        <v>445</v>
      </c>
      <c r="N1038" s="18" t="s">
        <v>140</v>
      </c>
      <c r="O1038" s="18"/>
      <c r="P1038" s="19"/>
      <c r="Q1038" s="27"/>
      <c r="R1038" s="27"/>
      <c r="S1038" s="27"/>
      <c r="T1038" s="27"/>
      <c r="U1038" s="29"/>
    </row>
    <row r="1039" spans="1:61" s="25" customFormat="1" x14ac:dyDescent="0.2">
      <c r="A1039" s="18" t="s">
        <v>450</v>
      </c>
      <c r="B1039" s="18" t="s">
        <v>95</v>
      </c>
      <c r="C1039" s="141"/>
      <c r="D1039" s="19" t="s">
        <v>2432</v>
      </c>
      <c r="E1039" s="20">
        <v>34720</v>
      </c>
      <c r="F1039" s="19" t="s">
        <v>706</v>
      </c>
      <c r="G1039" s="19" t="s">
        <v>706</v>
      </c>
      <c r="H1039" s="18" t="s">
        <v>453</v>
      </c>
      <c r="I1039" s="18" t="s">
        <v>363</v>
      </c>
      <c r="J1039" s="18"/>
      <c r="K1039" s="26" t="s">
        <v>450</v>
      </c>
      <c r="L1039" s="26"/>
      <c r="M1039" s="18" t="s">
        <v>450</v>
      </c>
      <c r="N1039" s="18" t="s">
        <v>95</v>
      </c>
      <c r="O1039" s="18"/>
      <c r="P1039" s="19"/>
      <c r="Q1039" s="19" t="s">
        <v>453</v>
      </c>
      <c r="R1039" s="19" t="s">
        <v>95</v>
      </c>
      <c r="S1039" s="19" t="s">
        <v>86</v>
      </c>
      <c r="T1039" s="19" t="s">
        <v>450</v>
      </c>
      <c r="U1039" s="19" t="s">
        <v>95</v>
      </c>
      <c r="V1039" s="19"/>
      <c r="W1039" s="19" t="s">
        <v>450</v>
      </c>
      <c r="X1039" s="19" t="s">
        <v>95</v>
      </c>
      <c r="Y1039" s="19">
        <v>0</v>
      </c>
      <c r="Z1039" s="19" t="s">
        <v>450</v>
      </c>
      <c r="AA1039" s="19" t="s">
        <v>95</v>
      </c>
      <c r="AB1039" s="19">
        <v>0</v>
      </c>
      <c r="AC1039" s="19"/>
      <c r="AD1039" s="19"/>
      <c r="AE1039" s="19"/>
      <c r="AF1039" s="19">
        <v>0</v>
      </c>
      <c r="AG1039" s="19">
        <v>0</v>
      </c>
      <c r="AH1039" s="19">
        <v>0</v>
      </c>
      <c r="AI1039" s="19">
        <v>0</v>
      </c>
      <c r="AJ1039" s="19">
        <v>0</v>
      </c>
      <c r="AK1039" s="19">
        <v>0</v>
      </c>
      <c r="AL1039" s="19">
        <v>0</v>
      </c>
      <c r="AM1039" s="19">
        <v>0</v>
      </c>
      <c r="AN1039" s="19">
        <v>0</v>
      </c>
      <c r="AO1039" s="19">
        <v>0</v>
      </c>
      <c r="AP1039" s="19">
        <v>0</v>
      </c>
      <c r="AQ1039" s="19">
        <v>0</v>
      </c>
      <c r="AR1039" s="19">
        <v>0</v>
      </c>
      <c r="AS1039" s="19">
        <v>0</v>
      </c>
      <c r="AT1039" s="19">
        <v>0</v>
      </c>
      <c r="AU1039" s="19">
        <v>0</v>
      </c>
      <c r="AV1039" s="19">
        <v>0</v>
      </c>
      <c r="AW1039" s="19">
        <v>0</v>
      </c>
      <c r="AX1039" s="19"/>
      <c r="AY1039" s="19"/>
      <c r="AZ1039" s="19"/>
      <c r="BA1039" s="19"/>
      <c r="BB1039" s="19"/>
      <c r="BC1039" s="19"/>
      <c r="BD1039" s="19"/>
      <c r="BE1039" s="19"/>
      <c r="BF1039" s="19"/>
      <c r="BG1039" s="19"/>
      <c r="BH1039" s="19"/>
      <c r="BI1039" s="19"/>
    </row>
    <row r="1040" spans="1:61" x14ac:dyDescent="0.2">
      <c r="A1040" s="19"/>
      <c r="B1040" s="19"/>
      <c r="C1040" s="141"/>
      <c r="D1040" s="19"/>
      <c r="E1040" s="20"/>
      <c r="F1040" s="19"/>
      <c r="G1040" s="19"/>
      <c r="H1040" s="19"/>
      <c r="I1040" s="19"/>
      <c r="J1040" s="18"/>
      <c r="K1040" s="26"/>
      <c r="L1040" s="26"/>
      <c r="M1040" s="19"/>
      <c r="N1040" s="19"/>
      <c r="O1040" s="19"/>
      <c r="P1040" s="19"/>
      <c r="Q1040" s="19"/>
      <c r="R1040" s="19"/>
      <c r="S1040" s="19"/>
      <c r="T1040" s="19"/>
      <c r="U1040" s="19"/>
      <c r="V1040" s="19"/>
      <c r="W1040" s="19"/>
      <c r="X1040" s="19"/>
      <c r="Y1040" s="19"/>
      <c r="Z1040" s="19"/>
      <c r="AA1040" s="19"/>
      <c r="AB1040" s="19"/>
      <c r="AC1040" s="19"/>
      <c r="AD1040" s="19"/>
      <c r="AE1040" s="19"/>
      <c r="AF1040" s="19"/>
      <c r="AG1040" s="19"/>
      <c r="AH1040" s="19"/>
      <c r="AI1040" s="19"/>
      <c r="AJ1040" s="19"/>
      <c r="AK1040" s="19"/>
      <c r="AL1040" s="19"/>
      <c r="AM1040" s="19"/>
      <c r="AN1040" s="19"/>
      <c r="AO1040" s="19"/>
      <c r="AP1040" s="19"/>
      <c r="AQ1040" s="19"/>
      <c r="AR1040" s="19"/>
      <c r="AS1040" s="19"/>
      <c r="AT1040" s="19"/>
      <c r="AU1040" s="19"/>
      <c r="AV1040" s="19"/>
      <c r="AW1040" s="19"/>
      <c r="AX1040" s="19"/>
      <c r="AY1040" s="19"/>
      <c r="AZ1040" s="19"/>
      <c r="BA1040" s="19"/>
      <c r="BB1040" s="19"/>
      <c r="BC1040" s="19"/>
      <c r="BD1040" s="19"/>
      <c r="BE1040" s="19"/>
      <c r="BF1040" s="19"/>
      <c r="BG1040" s="19"/>
      <c r="BH1040" s="19"/>
      <c r="BI1040" s="19"/>
    </row>
    <row r="1041" spans="1:61" s="25" customFormat="1" x14ac:dyDescent="0.2">
      <c r="A1041" s="19"/>
      <c r="B1041" s="19"/>
      <c r="C1041" s="141"/>
      <c r="D1041" s="19"/>
      <c r="E1041" s="39"/>
      <c r="F1041" s="19"/>
      <c r="G1041" s="19"/>
      <c r="H1041" s="19"/>
      <c r="I1041" s="19"/>
      <c r="J1041" s="18"/>
      <c r="K1041" s="26"/>
      <c r="L1041" s="26"/>
      <c r="M1041" s="19"/>
      <c r="N1041" s="19"/>
      <c r="O1041" s="19"/>
      <c r="P1041" s="19"/>
      <c r="Q1041" s="19"/>
      <c r="R1041" s="19"/>
      <c r="S1041" s="19"/>
      <c r="T1041" s="19"/>
      <c r="U1041" s="19"/>
      <c r="V1041" s="19"/>
      <c r="W1041" s="19"/>
      <c r="X1041" s="19"/>
      <c r="Y1041" s="19"/>
      <c r="Z1041" s="19"/>
      <c r="AA1041" s="19"/>
      <c r="AB1041" s="19"/>
      <c r="AC1041" s="19"/>
      <c r="AD1041" s="19"/>
      <c r="AE1041" s="19"/>
      <c r="AF1041" s="19"/>
      <c r="AG1041" s="19"/>
      <c r="AH1041" s="19"/>
      <c r="AI1041" s="19"/>
      <c r="AJ1041" s="19"/>
      <c r="AK1041" s="19"/>
      <c r="AL1041" s="19"/>
      <c r="AM1041" s="19"/>
      <c r="AN1041" s="19"/>
      <c r="AO1041" s="19"/>
      <c r="AP1041" s="19"/>
      <c r="AQ1041" s="19"/>
      <c r="AR1041" s="19"/>
      <c r="AS1041" s="19"/>
      <c r="AT1041" s="19"/>
      <c r="AU1041" s="19"/>
      <c r="AV1041" s="19"/>
      <c r="AW1041" s="19"/>
      <c r="AX1041" s="19"/>
      <c r="AY1041" s="19"/>
      <c r="AZ1041" s="19"/>
      <c r="BA1041" s="19"/>
      <c r="BB1041" s="19"/>
      <c r="BC1041" s="19"/>
      <c r="BD1041" s="19"/>
      <c r="BE1041" s="19"/>
      <c r="BF1041" s="19"/>
      <c r="BG1041" s="19"/>
      <c r="BH1041" s="19"/>
      <c r="BI1041" s="19"/>
    </row>
    <row r="1042" spans="1:61" x14ac:dyDescent="0.2">
      <c r="C1042" s="138"/>
      <c r="D1042" s="40"/>
      <c r="E1042" s="10" t="s">
        <v>76</v>
      </c>
      <c r="F1042" s="11" t="s">
        <v>77</v>
      </c>
      <c r="G1042" s="11" t="s">
        <v>78</v>
      </c>
      <c r="H1042" s="92" t="s">
        <v>79</v>
      </c>
      <c r="I1042" s="11"/>
      <c r="J1042" s="11"/>
      <c r="K1042" s="8"/>
      <c r="L1042" s="16" t="str">
        <f>IF(ISERROR(VLOOKUP(TRIM(B1042),#REF!,13,FALSE())),"",VLOOKUP(TRIM(B1042),#REF!,13,FALSE()))</f>
        <v/>
      </c>
      <c r="M1042" s="16" t="str">
        <f>IF(ISERROR(VLOOKUP(TRIM(B1042),#REF!,14,FALSE())),"",VLOOKUP(TRIM(B1042),#REF!,14,FALSE()))</f>
        <v/>
      </c>
      <c r="N1042" s="16" t="str">
        <f>IF(ISERROR(VLOOKUP(TRIM(B1042),#REF!,15,FALSE())),"",VLOOKUP(TRIM(B1042),#REF!,15,FALSE()))</f>
        <v/>
      </c>
      <c r="O1042" s="16" t="str">
        <f>IF(ISERROR(VLOOKUP(TRIM(B1042),#REF!,16,FALSE())),"",VLOOKUP(TRIM(B1042),#REF!,16,FALSE()))</f>
        <v/>
      </c>
      <c r="Q1042" s="8"/>
      <c r="S1042" t="str">
        <f>IF(ISERROR(VLOOKUP(TRIM(B1042),#REF!,20,FALSE())),"",VLOOKUP(TRIM(B1042),#REF!,20,FALSE()))</f>
        <v/>
      </c>
      <c r="T1042" t="str">
        <f>IF(ISERROR(VLOOKUP(TRIM(B1042),#REF!,21,FALSE())),"",VLOOKUP(TRIM(B1042),#REF!,21,FALSE()))</f>
        <v/>
      </c>
      <c r="U1042" t="str">
        <f>IF(ISERROR(VLOOKUP(TRIM(B1042),#REF!,22,FALSE())),"",VLOOKUP(TRIM(B1042),#REF!,22,FALSE()))</f>
        <v/>
      </c>
      <c r="V1042" t="str">
        <f>IF(ISERROR(VLOOKUP(TRIM(B1042),#REF!,20,FALSE())),"",VLOOKUP(TRIM(B1042),#REF!,20,FALSE()))</f>
        <v/>
      </c>
      <c r="W1042" t="str">
        <f>IF(ISERROR(VLOOKUP(TRIM(B1042),#REF!,21,FALSE())),"",VLOOKUP(TRIM(B1042),#REF!,21,FALSE()))</f>
        <v/>
      </c>
      <c r="X1042" t="str">
        <f>IF(ISERROR(VLOOKUP(TRIM(B1042),#REF!,22,FALSE())),"",VLOOKUP(TRIM(B1042),#REF!,22,FALSE()))</f>
        <v/>
      </c>
      <c r="Y1042" t="str">
        <f>IF(ISERROR(VLOOKUP(TRIM(B1042),#REF!,23,FALSE())),"",VLOOKUP(TRIM(B1042),#REF!,23,FALSE()))</f>
        <v/>
      </c>
      <c r="Z1042" t="str">
        <f>IF(ISERROR(VLOOKUP(TRIM(B1042),#REF!,24,FALSE())),"",VLOOKUP(TRIM(B1042),#REF!,24,FALSE()))</f>
        <v/>
      </c>
      <c r="AA1042" t="str">
        <f>IF(ISERROR(VLOOKUP(TRIM(B1042),#REF!,25,FALSE())),"",VLOOKUP(TRIM(B1042),#REF!,25,FALSE()))</f>
        <v/>
      </c>
      <c r="AL1042" s="36"/>
      <c r="AM1042" s="36"/>
      <c r="AO1042" s="36"/>
      <c r="AP1042" s="36"/>
      <c r="AQ1042" s="36"/>
      <c r="AR1042" s="36"/>
      <c r="AS1042" s="36"/>
      <c r="AU1042" s="36"/>
      <c r="AV1042" s="36"/>
      <c r="AX1042" s="36"/>
      <c r="AY1042" s="36"/>
      <c r="BA1042" s="36"/>
      <c r="BB1042" s="36"/>
      <c r="BD1042" s="40"/>
      <c r="BE1042" s="36"/>
    </row>
    <row r="1043" spans="1:61" s="25" customFormat="1" ht="18" customHeight="1" x14ac:dyDescent="0.25">
      <c r="A1043" s="12" t="s">
        <v>5460</v>
      </c>
      <c r="C1043" s="139"/>
      <c r="E1043" s="13">
        <f>COUNTA(D1046:D1110)</f>
        <v>56</v>
      </c>
      <c r="F1043" s="14">
        <f>COUNTIF(A1045:A1111,"*HB*")-1</f>
        <v>3</v>
      </c>
      <c r="G1043" s="14">
        <f>COUNTIF(A1045:A1111,"*KR*")+COUNTIF(A1045:A1111,"*LK*")</f>
        <v>3</v>
      </c>
      <c r="H1043" s="51">
        <f>COUNTIF(A1045:A1111,"*PR*")+COUNTIF(A1045:A1111,"*LP*")</f>
        <v>1</v>
      </c>
      <c r="I1043" s="14"/>
      <c r="J1043" s="14"/>
      <c r="K1043" s="8"/>
      <c r="L1043" s="16" t="str">
        <f>IF(ISERROR(VLOOKUP(TRIM(B1043),#REF!,13,FALSE())),"",VLOOKUP(TRIM(B1043),#REF!,13,FALSE()))</f>
        <v/>
      </c>
      <c r="M1043" s="16" t="str">
        <f>IF(ISERROR(VLOOKUP(TRIM(B1043),#REF!,14,FALSE())),"",VLOOKUP(TRIM(B1043),#REF!,14,FALSE()))</f>
        <v/>
      </c>
      <c r="N1043" s="16" t="str">
        <f>IF(ISERROR(VLOOKUP(TRIM(B1043),#REF!,15,FALSE())),"",VLOOKUP(TRIM(B1043),#REF!,15,FALSE()))</f>
        <v/>
      </c>
      <c r="O1043" s="16" t="str">
        <f>IF(ISERROR(VLOOKUP(TRIM(B1043),#REF!,16,FALSE())),"",VLOOKUP(TRIM(B1043),#REF!,16,FALSE()))</f>
        <v/>
      </c>
      <c r="P1043" s="15"/>
      <c r="Q1043" s="8"/>
      <c r="S1043" t="str">
        <f>IF(ISERROR(VLOOKUP(TRIM(B1043),#REF!,20,FALSE())),"",VLOOKUP(TRIM(B1043),#REF!,20,FALSE()))</f>
        <v/>
      </c>
      <c r="T1043" t="str">
        <f>IF(ISERROR(VLOOKUP(TRIM(B1043),#REF!,21,FALSE())),"",VLOOKUP(TRIM(B1043),#REF!,21,FALSE()))</f>
        <v/>
      </c>
      <c r="U1043" t="str">
        <f>IF(ISERROR(VLOOKUP(TRIM(B1043),#REF!,22,FALSE())),"",VLOOKUP(TRIM(B1043),#REF!,22,FALSE()))</f>
        <v/>
      </c>
      <c r="V1043" t="str">
        <f>IF(ISERROR(VLOOKUP(TRIM(B1043),#REF!,20,FALSE())),"",VLOOKUP(TRIM(B1043),#REF!,20,FALSE()))</f>
        <v/>
      </c>
      <c r="W1043" t="str">
        <f>IF(ISERROR(VLOOKUP(TRIM(B1043),#REF!,21,FALSE())),"",VLOOKUP(TRIM(B1043),#REF!,21,FALSE()))</f>
        <v/>
      </c>
      <c r="X1043" t="str">
        <f>IF(ISERROR(VLOOKUP(TRIM(B1043),#REF!,22,FALSE())),"",VLOOKUP(TRIM(B1043),#REF!,22,FALSE()))</f>
        <v/>
      </c>
      <c r="Y1043" t="str">
        <f>IF(ISERROR(VLOOKUP(TRIM(B1043),#REF!,23,FALSE())),"",VLOOKUP(TRIM(B1043),#REF!,23,FALSE()))</f>
        <v/>
      </c>
      <c r="Z1043" t="str">
        <f>IF(ISERROR(VLOOKUP(TRIM(B1043),#REF!,24,FALSE())),"",VLOOKUP(TRIM(B1043),#REF!,24,FALSE()))</f>
        <v/>
      </c>
      <c r="AA1043" t="str">
        <f>IF(ISERROR(VLOOKUP(TRIM(B1043),#REF!,25,FALSE())),"",VLOOKUP(TRIM(B1043),#REF!,25,FALSE()))</f>
        <v/>
      </c>
      <c r="AK1043" s="15"/>
      <c r="AL1043" s="8"/>
      <c r="AM1043" s="8"/>
      <c r="AO1043" s="8"/>
      <c r="AP1043" s="8"/>
      <c r="AQ1043" s="8"/>
      <c r="AR1043" s="8"/>
      <c r="AS1043" s="8"/>
      <c r="AT1043" s="15"/>
      <c r="AU1043" s="8"/>
      <c r="AV1043" s="8"/>
      <c r="AX1043" s="8"/>
      <c r="AY1043" s="8"/>
      <c r="BA1043" s="8"/>
      <c r="BB1043" s="8"/>
      <c r="BE1043" s="8"/>
    </row>
    <row r="1044" spans="1:61" x14ac:dyDescent="0.2">
      <c r="A1044" s="16" t="s">
        <v>5461</v>
      </c>
      <c r="B1044" s="16"/>
      <c r="C1044" s="141"/>
      <c r="H1044" s="9"/>
      <c r="I1044" s="16"/>
      <c r="J1044" s="16"/>
      <c r="K1044" s="16"/>
      <c r="L1044" s="26" t="str">
        <f>IF(ISERROR(VLOOKUP(TRIM(D1044),#REF!,8,FALSE())),"",VLOOKUP(TRIM(D1044),#REF!,8,FALSE()))</f>
        <v/>
      </c>
      <c r="O1044" s="16"/>
      <c r="P1044" s="16" t="str">
        <f>IF(ISERROR(VLOOKUP(TRIM(D1044),#REF!,11,FALSE())),"",VLOOKUP(TRIM(D1044),#REF!,11,FALSE()))</f>
        <v/>
      </c>
      <c r="Q1044" s="16" t="str">
        <f>IF(ISERROR(VLOOKUP(TRIM(D1044),#REF!,12,FALSE())),"",VLOOKUP(TRIM(D1044),#REF!,12,FALSE()))</f>
        <v/>
      </c>
      <c r="R1044" s="16" t="str">
        <f>IF(ISERROR(VLOOKUP(TRIM(D1044),#REF!,13,FALSE())),"",VLOOKUP(TRIM(D1044),#REF!,13,FALSE()))</f>
        <v/>
      </c>
      <c r="S1044" s="16" t="str">
        <f>IF(ISERROR(VLOOKUP(TRIM(D1044),#REF!,14,FALSE())),"",VLOOKUP(TRIM(D1044),#REF!,14,FALSE()))</f>
        <v/>
      </c>
      <c r="T1044" s="16" t="str">
        <f>IF(ISERROR(VLOOKUP(TRIM(D1044),#REF!,15,FALSE())),"",VLOOKUP(TRIM(D1044),#REF!,15,FALSE()))</f>
        <v/>
      </c>
      <c r="U1044" s="16" t="str">
        <f>IF(ISERROR(VLOOKUP(TRIM(D1044),#REF!,16,FALSE())),"",VLOOKUP(TRIM(D1044),#REF!,16,FALSE()))</f>
        <v/>
      </c>
      <c r="V1044" s="16"/>
      <c r="Y1044" t="str">
        <f>IF(ISERROR(VLOOKUP(TRIM(D1044),#REF!,20,FALSE())),"",VLOOKUP(TRIM(D1044),#REF!,20,FALSE()))</f>
        <v/>
      </c>
      <c r="Z1044" t="str">
        <f>IF(ISERROR(VLOOKUP(TRIM(D1044),#REF!,21,FALSE())),"",VLOOKUP(TRIM(D1044),#REF!,21,FALSE()))</f>
        <v/>
      </c>
      <c r="AA1044" t="str">
        <f>IF(ISERROR(VLOOKUP(TRIM(D1044),#REF!,22,FALSE())),"",VLOOKUP(TRIM(D1044),#REF!,22,FALSE()))</f>
        <v/>
      </c>
      <c r="AB1044" t="str">
        <f>IF(ISERROR(VLOOKUP(TRIM(D1044),#REF!,20,FALSE())),"",VLOOKUP(TRIM(D1044),#REF!,20,FALSE()))</f>
        <v/>
      </c>
      <c r="AC1044" t="str">
        <f>IF(ISERROR(VLOOKUP(TRIM(D1044),#REF!,21,FALSE())),"",VLOOKUP(TRIM(D1044),#REF!,21,FALSE()))</f>
        <v/>
      </c>
      <c r="AD1044" t="str">
        <f>IF(ISERROR(VLOOKUP(TRIM(D1044),#REF!,22,FALSE())),"",VLOOKUP(TRIM(D1044),#REF!,22,FALSE()))</f>
        <v/>
      </c>
      <c r="AE1044" t="str">
        <f>IF(ISERROR(VLOOKUP(TRIM(D1044),#REF!,23,FALSE())),"",VLOOKUP(TRIM(D1044),#REF!,23,FALSE()))</f>
        <v/>
      </c>
      <c r="AF1044" t="str">
        <f>IF(ISERROR(VLOOKUP(TRIM(D1044),#REF!,24,FALSE())),"",VLOOKUP(TRIM(D1044),#REF!,24,FALSE()))</f>
        <v/>
      </c>
      <c r="AG1044" t="str">
        <f>IF(ISERROR(VLOOKUP(TRIM(D1044),#REF!,25,FALSE())),"",VLOOKUP(TRIM(D1044),#REF!,25,FALSE()))</f>
        <v/>
      </c>
    </row>
    <row r="1045" spans="1:61" x14ac:dyDescent="0.2">
      <c r="A1045" s="145"/>
      <c r="B1045" s="19"/>
      <c r="C1045" s="141"/>
      <c r="D1045" s="19"/>
      <c r="E1045" s="39"/>
      <c r="F1045" s="19"/>
      <c r="G1045" s="19"/>
      <c r="H1045" s="145"/>
      <c r="I1045" s="19"/>
      <c r="J1045" s="18"/>
      <c r="K1045" s="26"/>
      <c r="L1045" s="26"/>
      <c r="M1045" s="42"/>
      <c r="N1045" s="19"/>
      <c r="O1045" s="19"/>
      <c r="P1045" s="19"/>
      <c r="Q1045" s="19"/>
      <c r="R1045" s="19"/>
      <c r="S1045" s="19"/>
      <c r="T1045" s="19"/>
      <c r="U1045" s="19"/>
      <c r="V1045" s="19"/>
      <c r="W1045" s="19"/>
      <c r="X1045" s="19"/>
      <c r="Y1045" s="19"/>
      <c r="Z1045" s="19"/>
      <c r="AA1045" s="19"/>
      <c r="AB1045" s="19"/>
      <c r="AC1045" s="19"/>
      <c r="AD1045" s="19"/>
      <c r="AE1045" s="19"/>
      <c r="AF1045" s="19"/>
      <c r="AG1045" s="19"/>
      <c r="AH1045" s="19"/>
      <c r="AI1045" s="19"/>
      <c r="AJ1045" s="19"/>
      <c r="AK1045" s="19"/>
      <c r="AL1045" s="19"/>
      <c r="AM1045" s="19"/>
      <c r="AN1045" s="19"/>
      <c r="AO1045" s="19"/>
      <c r="AP1045" s="19"/>
      <c r="AQ1045" s="19"/>
      <c r="AR1045" s="19"/>
      <c r="AS1045" s="19"/>
      <c r="AT1045" s="19"/>
      <c r="AU1045" s="19"/>
      <c r="AV1045" s="19"/>
      <c r="AW1045" s="19"/>
      <c r="AX1045" s="19"/>
      <c r="AY1045" s="19"/>
      <c r="AZ1045" s="19"/>
      <c r="BA1045" s="19"/>
      <c r="BB1045" s="19"/>
      <c r="BC1045" s="19"/>
      <c r="BD1045" s="19"/>
      <c r="BE1045" s="19"/>
      <c r="BF1045" s="19"/>
      <c r="BG1045" s="19"/>
      <c r="BH1045" s="19"/>
      <c r="BI1045" s="19"/>
    </row>
    <row r="1046" spans="1:61" s="25" customFormat="1" x14ac:dyDescent="0.2">
      <c r="A1046" s="18" t="s">
        <v>80</v>
      </c>
      <c r="B1046" s="18" t="s">
        <v>242</v>
      </c>
      <c r="C1046" s="141"/>
      <c r="D1046" s="19" t="s">
        <v>2433</v>
      </c>
      <c r="E1046" s="20">
        <v>35864</v>
      </c>
      <c r="F1046" s="19" t="s">
        <v>1232</v>
      </c>
      <c r="G1046" s="19" t="s">
        <v>2434</v>
      </c>
      <c r="H1046" s="18" t="s">
        <v>80</v>
      </c>
      <c r="I1046" s="18" t="s">
        <v>246</v>
      </c>
      <c r="J1046" s="18" t="s">
        <v>2435</v>
      </c>
      <c r="K1046" s="26" t="s">
        <v>80</v>
      </c>
      <c r="L1046" s="26"/>
      <c r="M1046" s="18" t="s">
        <v>80</v>
      </c>
      <c r="N1046" s="18" t="s">
        <v>242</v>
      </c>
      <c r="O1046" s="18"/>
      <c r="P1046" s="19"/>
      <c r="Q1046" s="19" t="s">
        <v>80</v>
      </c>
      <c r="R1046" s="19" t="s">
        <v>242</v>
      </c>
      <c r="S1046" s="19"/>
      <c r="T1046" s="19"/>
      <c r="U1046" s="19"/>
      <c r="V1046" s="19"/>
      <c r="W1046" s="19"/>
      <c r="X1046" s="19"/>
      <c r="Y1046" s="19"/>
      <c r="Z1046" s="19"/>
      <c r="AA1046" s="19"/>
      <c r="AB1046" s="19"/>
      <c r="AC1046" s="19"/>
      <c r="AD1046" s="19"/>
      <c r="AE1046" s="19"/>
      <c r="AF1046" s="19"/>
      <c r="AG1046" s="19"/>
      <c r="AH1046" s="19"/>
      <c r="AI1046" s="19"/>
      <c r="AJ1046" s="19"/>
      <c r="AK1046" s="19"/>
      <c r="AL1046" s="19"/>
      <c r="AM1046" s="19"/>
      <c r="AN1046" s="19"/>
      <c r="AO1046" s="19"/>
      <c r="AP1046" s="19"/>
      <c r="AQ1046" s="19"/>
      <c r="AR1046" s="19"/>
      <c r="AS1046" s="19"/>
      <c r="AT1046" s="19"/>
      <c r="AU1046" s="19"/>
      <c r="AV1046" s="19"/>
      <c r="AW1046" s="19"/>
      <c r="AX1046" s="19"/>
      <c r="AY1046" s="19"/>
      <c r="AZ1046" s="19"/>
      <c r="BA1046" s="19"/>
      <c r="BB1046" s="19"/>
      <c r="BC1046" s="19"/>
      <c r="BD1046" s="19"/>
      <c r="BE1046" s="19"/>
      <c r="BF1046" s="19"/>
      <c r="BG1046" s="19"/>
      <c r="BH1046" s="19"/>
      <c r="BI1046" s="19"/>
    </row>
    <row r="1047" spans="1:61" s="25" customFormat="1" ht="12.75" customHeight="1" x14ac:dyDescent="0.2">
      <c r="A1047" s="31" t="s">
        <v>80</v>
      </c>
      <c r="B1047" s="31" t="s">
        <v>177</v>
      </c>
      <c r="C1047" s="137" t="s">
        <v>1853</v>
      </c>
      <c r="D1047" s="19" t="s">
        <v>2436</v>
      </c>
      <c r="E1047" s="27">
        <v>34897</v>
      </c>
      <c r="F1047" s="26" t="s">
        <v>361</v>
      </c>
      <c r="G1047" s="30" t="s">
        <v>114</v>
      </c>
      <c r="H1047" s="31" t="s">
        <v>80</v>
      </c>
      <c r="I1047" s="31" t="s">
        <v>549</v>
      </c>
      <c r="J1047" s="18" t="s">
        <v>1852</v>
      </c>
      <c r="K1047" s="26" t="s">
        <v>80</v>
      </c>
      <c r="L1047" s="26" t="s">
        <v>2437</v>
      </c>
      <c r="M1047" s="33"/>
      <c r="N1047" s="33"/>
      <c r="O1047" s="33"/>
    </row>
    <row r="1048" spans="1:61" ht="12.75" customHeight="1" x14ac:dyDescent="0.2">
      <c r="A1048" s="18"/>
      <c r="B1048" s="18"/>
      <c r="C1048" s="141"/>
      <c r="D1048" s="22" t="s">
        <v>2438</v>
      </c>
      <c r="E1048" s="23">
        <v>35585</v>
      </c>
      <c r="F1048" s="24" t="s">
        <v>187</v>
      </c>
      <c r="G1048" s="22" t="s">
        <v>1549</v>
      </c>
      <c r="H1048" s="18" t="s">
        <v>80</v>
      </c>
      <c r="I1048" s="18" t="s">
        <v>261</v>
      </c>
      <c r="J1048" s="18" t="s">
        <v>2439</v>
      </c>
      <c r="K1048" s="26" t="s">
        <v>189</v>
      </c>
      <c r="L1048" s="26"/>
      <c r="M1048" s="18" t="s">
        <v>80</v>
      </c>
      <c r="N1048" s="18" t="s">
        <v>261</v>
      </c>
      <c r="O1048" s="18"/>
      <c r="P1048" s="25"/>
      <c r="Q1048" s="25"/>
      <c r="R1048" s="25"/>
      <c r="S1048" s="25"/>
      <c r="T1048" s="25"/>
      <c r="U1048" s="25"/>
      <c r="V1048" s="25"/>
      <c r="W1048" s="25"/>
      <c r="X1048" s="25"/>
      <c r="Y1048" s="25"/>
      <c r="Z1048" s="25"/>
      <c r="AA1048" s="25"/>
      <c r="AB1048" s="25"/>
      <c r="AC1048" s="25"/>
      <c r="AD1048" s="25"/>
      <c r="AE1048" s="25"/>
      <c r="AF1048" s="25"/>
      <c r="AG1048" s="25"/>
      <c r="AH1048" s="25"/>
      <c r="AI1048" s="25"/>
      <c r="AJ1048" s="25"/>
      <c r="AK1048" s="25"/>
      <c r="AL1048" s="25"/>
      <c r="AM1048" s="25"/>
      <c r="AN1048" s="25"/>
      <c r="AO1048" s="25"/>
      <c r="AP1048" s="25"/>
      <c r="AQ1048" s="25"/>
      <c r="AR1048" s="25"/>
      <c r="AS1048" s="25"/>
      <c r="AT1048" s="25"/>
      <c r="AU1048" s="25"/>
      <c r="AV1048" s="25"/>
      <c r="AW1048" s="25"/>
      <c r="AX1048" s="25"/>
      <c r="AY1048" s="25"/>
      <c r="AZ1048" s="25"/>
      <c r="BA1048" s="25"/>
      <c r="BB1048" s="25"/>
      <c r="BC1048" s="25"/>
      <c r="BD1048" s="25"/>
      <c r="BE1048" s="25"/>
      <c r="BF1048" s="25"/>
      <c r="BG1048" s="25"/>
      <c r="BH1048" s="25"/>
      <c r="BI1048" s="25"/>
    </row>
    <row r="1049" spans="1:61" x14ac:dyDescent="0.2">
      <c r="A1049" s="18"/>
      <c r="B1049" s="18"/>
      <c r="C1049" s="141"/>
      <c r="D1049" s="19"/>
      <c r="E1049" s="20"/>
      <c r="F1049" s="19"/>
      <c r="G1049" s="19"/>
      <c r="H1049" s="18"/>
      <c r="I1049" s="18"/>
      <c r="J1049" s="18"/>
      <c r="K1049" s="26"/>
      <c r="L1049" s="26"/>
      <c r="M1049" s="18"/>
      <c r="N1049" s="18"/>
      <c r="O1049" s="18"/>
      <c r="P1049" s="19"/>
      <c r="Q1049" s="19"/>
      <c r="R1049" s="19"/>
      <c r="S1049" s="19"/>
      <c r="T1049" s="19"/>
      <c r="U1049" s="19"/>
      <c r="V1049" s="19"/>
      <c r="W1049" s="19"/>
      <c r="X1049" s="19"/>
      <c r="Y1049" s="19"/>
      <c r="Z1049" s="19"/>
      <c r="AA1049" s="19"/>
      <c r="AB1049" s="19"/>
      <c r="AC1049" s="19"/>
      <c r="AD1049" s="19"/>
      <c r="AE1049" s="19"/>
      <c r="AF1049" s="19"/>
      <c r="AG1049" s="19"/>
      <c r="AH1049" s="19"/>
      <c r="AI1049" s="19"/>
      <c r="AJ1049" s="19"/>
      <c r="AK1049" s="19"/>
      <c r="AL1049" s="19"/>
      <c r="AM1049" s="19"/>
      <c r="AN1049" s="19"/>
      <c r="AO1049" s="19"/>
      <c r="AP1049" s="19"/>
      <c r="AQ1049" s="19"/>
      <c r="AR1049" s="19"/>
      <c r="AS1049" s="19"/>
      <c r="AT1049" s="19"/>
      <c r="AU1049" s="19"/>
      <c r="AV1049" s="19"/>
      <c r="AW1049" s="19"/>
      <c r="AX1049" s="19"/>
      <c r="AY1049" s="19"/>
      <c r="AZ1049" s="19"/>
      <c r="BA1049" s="19"/>
      <c r="BB1049" s="19"/>
      <c r="BC1049" s="19"/>
      <c r="BD1049" s="19"/>
      <c r="BE1049" s="19"/>
      <c r="BF1049" s="19"/>
      <c r="BG1049" s="19"/>
      <c r="BH1049" s="19"/>
      <c r="BI1049" s="19"/>
    </row>
    <row r="1050" spans="1:61" x14ac:dyDescent="0.2">
      <c r="A1050" t="s">
        <v>103</v>
      </c>
      <c r="B1050" t="s">
        <v>185</v>
      </c>
      <c r="C1050" s="141" t="s">
        <v>2440</v>
      </c>
      <c r="D1050" t="s">
        <v>2441</v>
      </c>
      <c r="E1050" s="40">
        <v>36281</v>
      </c>
      <c r="F1050" t="s">
        <v>1248</v>
      </c>
      <c r="G1050" s="19" t="s">
        <v>144</v>
      </c>
      <c r="H1050" t="s">
        <v>103</v>
      </c>
      <c r="I1050" t="s">
        <v>368</v>
      </c>
      <c r="J1050" s="18" t="s">
        <v>2442</v>
      </c>
      <c r="K1050" t="str">
        <f>IF(ISBLANK(VLOOKUP(TRIM(D1050),ALL_SOMIFA!$A$1:$V$2721,8,FALSE)),"",IF(ISERROR(VLOOKUP(TRIM(D1050),ALL_SOMIFA!$A$1:$V$2721,8,FALSE))," ",VLOOKUP(TRIM(D1050),ALL_SOMIFA!$A$1:$V$2721,8,FALSE)))</f>
        <v xml:space="preserve"> </v>
      </c>
      <c r="L1050" t="str">
        <f>IF(ISBLANK(VLOOKUP(TRIM(D1050),ALL_SOMIFA!$A$1:$V$2721,9,FALSE)),"",IF(ISERROR(VLOOKUP(TRIM(D1050),ALL_SOMIFA!$A$1:$V$2721,9,FALSE))," ",VLOOKUP(TRIM(D1050),ALL_SOMIFA!$A$1:$V$2721,9,FALSE)))</f>
        <v xml:space="preserve"> </v>
      </c>
      <c r="M1050" t="str">
        <f>IF(ISBLANK(VLOOKUP(TRIM(D1050),ALL_SOMIFA!$A$1:$V$2721,10,FALSE)),"",IF(ISERROR(VLOOKUP(TRIM(D1050),ALL_SOMIFA!$A$1:$V$2721,10,FALSE))," ",VLOOKUP(TRIM(D1050),ALL_SOMIFA!$A$1:$V$2721,10,FALSE)))</f>
        <v xml:space="preserve"> </v>
      </c>
      <c r="N1050" t="str">
        <f>IF(ISBLANK(VLOOKUP(TRIM(D1050),ALL_SOMIFA!$A$1:$V$2721,11,FALSE)),"",IF(ISERROR(VLOOKUP(TRIM(D1050),ALL_SOMIFA!$A$1:$V$2721,11,FALSE))," ",VLOOKUP(TRIM(D1050),ALL_SOMIFA!$A$1:$V$2721,11,FALSE)))</f>
        <v xml:space="preserve"> </v>
      </c>
      <c r="O1050" t="str">
        <f>IF(ISBLANK(VLOOKUP(TRIM(D1050),ALL_SOMIFA!$A$1:$V$2721,12,FALSE)),"",IF(ISERROR(VLOOKUP(TRIM(D1050),ALL_SOMIFA!$A$1:$V$2721,12,FALSE))," ",VLOOKUP(TRIM(D1050),ALL_SOMIFA!$A$1:$V$2721,12,FALSE)))</f>
        <v xml:space="preserve"> </v>
      </c>
      <c r="P1050" t="str">
        <f>IF(ISBLANK(VLOOKUP(TRIM(D1050),ALL_SOMIFA!$A$1:$V$2721,13,FALSE)),"",IF(ISERROR(VLOOKUP(TRIM(D1050),ALL_SOMIFA!$A$1:$V$2721,13,FALSE))," ",VLOOKUP(TRIM(D1050),ALL_SOMIFA!$A$1:$V$2721,13,FALSE)))</f>
        <v xml:space="preserve"> </v>
      </c>
      <c r="Q1050" t="str">
        <f>IF(ISBLANK(VLOOKUP(TRIM(D1050),ALL_SOMIFA!$A$1:$V$2721,14,FALSE)),"",IF(ISERROR(VLOOKUP(TRIM(D1050),ALL_SOMIFA!$A$1:$V$2721,14,FALSE))," ",VLOOKUP(TRIM(D1050),ALL_SOMIFA!$A$1:$V$2721,14,FALSE)))</f>
        <v xml:space="preserve"> </v>
      </c>
      <c r="R1050" t="str">
        <f>IF(ISBLANK(VLOOKUP(TRIM(D1050),ALL_SOMIFA!$A$1:$V$2721,15,FALSE)),"",IF(ISERROR(VLOOKUP(TRIM(D1050),ALL_SOMIFA!$A$1:$V$2721,15,FALSE))," ",VLOOKUP(TRIM(D1050),ALL_SOMIFA!$A$1:$V$2721,15,FALSE)))</f>
        <v xml:space="preserve"> </v>
      </c>
      <c r="S1050" t="str">
        <f>IF(ISBLANK(VLOOKUP(TRIM(D1050),ALL_SOMIFA!$A$1:$V$2721,16,FALSE)),"",IF(ISERROR(VLOOKUP(TRIM(D1050),ALL_SOMIFA!$A$1:$V$2721,16,FALSE))," ",VLOOKUP(TRIM(D1050),ALL_SOMIFA!$A$1:$V$2721,16,FALSE)))</f>
        <v xml:space="preserve"> </v>
      </c>
      <c r="T1050" t="str">
        <f>IF(ISBLANK(VLOOKUP(TRIM(D1050),ALL_SOMIFA!$A$1:$V$2721,17,FALSE)),"",IF(ISERROR(VLOOKUP(TRIM(D1050),ALL_SOMIFA!$A$1:$V$2721,17,FALSE))," ",VLOOKUP(TRIM(D1050),ALL_SOMIFA!$A$1:$V$2721,17,FALSE)))</f>
        <v xml:space="preserve"> </v>
      </c>
      <c r="U1050" t="str">
        <f>IF(ISBLANK(VLOOKUP(TRIM(D1050),ALL_SOMIFA!$A$1:$V$2721,18,FALSE)),"",IF(ISERROR(VLOOKUP(TRIM(D1050),ALL_SOMIFA!$A$1:$V$2721,18,FALSE))," ",VLOOKUP(TRIM(D1050),ALL_SOMIFA!$A$1:$V$2721,18,FALSE)))</f>
        <v xml:space="preserve"> </v>
      </c>
      <c r="V1050" t="str">
        <f>IF(ISBLANK(VLOOKUP(TRIM(D1050),ALL_SOMIFA!$A$1:$V$2721,19,FALSE)),"",IF(ISERROR(VLOOKUP(TRIM(D1050),ALL_SOMIFA!$A$1:$V$2721,19,FALSE))," ",VLOOKUP(TRIM(D1050),ALL_SOMIFA!$A$1:$V$2721,19,FALSE)))</f>
        <v xml:space="preserve"> </v>
      </c>
      <c r="W1050" t="str">
        <f>IF(ISBLANK(VLOOKUP(TRIM(D1050),ALL_SOMIFA!$A$1:$V$2721,20,FALSE)),"",IF(ISERROR(VLOOKUP(TRIM(D1050),ALL_SOMIFA!$A$1:$V$2721,20,FALSE))," ",VLOOKUP(TRIM(D1050),ALL_SOMIFA!$A$1:$V$2721,20,FALSE)))</f>
        <v xml:space="preserve"> </v>
      </c>
      <c r="X1050" t="str">
        <f>IF(ISBLANK(VLOOKUP(TRIM(D1050),ALL_SOMIFA!$A$1:$V$2721,21,FALSE)),"",IF(ISERROR(VLOOKUP(TRIM(D1050),ALL_SOMIFA!$A$1:$V$2721,21,FALSE))," ",VLOOKUP(TRIM(D1050),ALL_SOMIFA!$A$1:$V$2721,21,FALSE)))</f>
        <v xml:space="preserve"> </v>
      </c>
      <c r="Y1050" t="str">
        <f>IF(ISBLANK(VLOOKUP(TRIM(D1050),ALL_SOMIFA!$A$1:$V$2721,22,FALSE)),"",IF(ISERROR(VLOOKUP(TRIM(D1050),ALL_SOMIFA!$A$1:$V$2721,22,FALSE))," ",VLOOKUP(TRIM(D1050),ALL_SOMIFA!$A$1:$V$2721,22,FALSE)))</f>
        <v xml:space="preserve"> </v>
      </c>
    </row>
    <row r="1051" spans="1:61" ht="12.75" customHeight="1" x14ac:dyDescent="0.2">
      <c r="A1051" s="21" t="s">
        <v>94</v>
      </c>
      <c r="B1051" s="21" t="s">
        <v>583</v>
      </c>
      <c r="C1051" s="141" t="s">
        <v>2443</v>
      </c>
      <c r="D1051" s="19" t="s">
        <v>2444</v>
      </c>
      <c r="E1051" s="20">
        <v>33703</v>
      </c>
      <c r="F1051" s="19" t="s">
        <v>551</v>
      </c>
      <c r="G1051" s="19" t="s">
        <v>591</v>
      </c>
      <c r="H1051" s="21" t="s">
        <v>103</v>
      </c>
      <c r="I1051" s="21" t="s">
        <v>261</v>
      </c>
      <c r="J1051" s="18" t="s">
        <v>2445</v>
      </c>
      <c r="K1051" s="26" t="s">
        <v>103</v>
      </c>
      <c r="L1051" s="26" t="s">
        <v>2446</v>
      </c>
      <c r="M1051" s="21" t="s">
        <v>669</v>
      </c>
      <c r="N1051" s="21" t="s">
        <v>261</v>
      </c>
      <c r="O1051" s="21" t="s">
        <v>1463</v>
      </c>
      <c r="P1051" s="19"/>
      <c r="Q1051" s="19" t="s">
        <v>103</v>
      </c>
      <c r="R1051" s="19" t="s">
        <v>213</v>
      </c>
      <c r="S1051" s="19" t="s">
        <v>2447</v>
      </c>
      <c r="T1051" s="19" t="s">
        <v>103</v>
      </c>
      <c r="U1051" s="19" t="s">
        <v>207</v>
      </c>
      <c r="V1051" s="19" t="s">
        <v>2448</v>
      </c>
      <c r="W1051" s="19"/>
      <c r="X1051" s="19"/>
      <c r="Y1051" s="19"/>
      <c r="Z1051" s="19"/>
      <c r="AA1051" s="19"/>
      <c r="AB1051" s="19"/>
      <c r="AC1051" s="19"/>
      <c r="AD1051" s="19"/>
      <c r="AE1051" s="19" t="s">
        <v>184</v>
      </c>
      <c r="AF1051" s="19" t="s">
        <v>556</v>
      </c>
      <c r="AG1051" s="19"/>
      <c r="AH1051" s="19"/>
      <c r="AI1051" s="19"/>
      <c r="AJ1051" s="19"/>
      <c r="AK1051" s="19"/>
      <c r="AL1051" s="19"/>
      <c r="AM1051" s="19"/>
      <c r="AN1051" s="19"/>
      <c r="AO1051" s="19"/>
      <c r="AP1051" s="19"/>
      <c r="AQ1051" s="19"/>
      <c r="AR1051" s="19"/>
      <c r="AS1051" s="19"/>
      <c r="AT1051" s="19"/>
      <c r="AU1051" s="19"/>
      <c r="AV1051" s="19"/>
      <c r="AW1051" s="19"/>
      <c r="AX1051" s="19"/>
      <c r="AY1051" s="19"/>
      <c r="AZ1051" s="19"/>
      <c r="BA1051" s="19"/>
      <c r="BB1051" s="19"/>
      <c r="BC1051" s="19"/>
      <c r="BD1051" s="19"/>
      <c r="BE1051" s="19"/>
      <c r="BF1051" s="19"/>
      <c r="BG1051" s="19"/>
      <c r="BH1051" s="19"/>
      <c r="BI1051" s="19"/>
    </row>
    <row r="1052" spans="1:61" x14ac:dyDescent="0.2">
      <c r="A1052" s="19" t="s">
        <v>103</v>
      </c>
      <c r="B1052" s="19" t="s">
        <v>140</v>
      </c>
      <c r="C1052" s="142" t="s">
        <v>2449</v>
      </c>
      <c r="D1052" s="19" t="s">
        <v>2450</v>
      </c>
      <c r="E1052" s="27">
        <v>35690</v>
      </c>
      <c r="F1052" s="26" t="s">
        <v>802</v>
      </c>
      <c r="G1052" s="30" t="s">
        <v>498</v>
      </c>
      <c r="H1052" s="19" t="s">
        <v>103</v>
      </c>
      <c r="I1052" s="19" t="s">
        <v>145</v>
      </c>
      <c r="J1052" s="18" t="s">
        <v>2451</v>
      </c>
      <c r="K1052" s="26" t="s">
        <v>94</v>
      </c>
      <c r="L1052" s="26" t="s">
        <v>2347</v>
      </c>
    </row>
    <row r="1053" spans="1:61" s="25" customFormat="1" x14ac:dyDescent="0.2">
      <c r="A1053" s="18" t="s">
        <v>94</v>
      </c>
      <c r="B1053" s="18" t="s">
        <v>128</v>
      </c>
      <c r="C1053" s="141" t="s">
        <v>1984</v>
      </c>
      <c r="D1053" s="19" t="s">
        <v>2452</v>
      </c>
      <c r="E1053" s="20">
        <v>34958</v>
      </c>
      <c r="F1053" s="19" t="s">
        <v>585</v>
      </c>
      <c r="G1053" s="19" t="s">
        <v>404</v>
      </c>
      <c r="H1053" s="18" t="s">
        <v>100</v>
      </c>
      <c r="I1053" s="18" t="s">
        <v>395</v>
      </c>
      <c r="J1053" s="18" t="s">
        <v>2453</v>
      </c>
      <c r="K1053" s="26" t="s">
        <v>103</v>
      </c>
      <c r="L1053" s="26" t="s">
        <v>1985</v>
      </c>
      <c r="M1053" s="18" t="s">
        <v>103</v>
      </c>
      <c r="N1053" s="18" t="s">
        <v>128</v>
      </c>
      <c r="O1053" s="18" t="s">
        <v>2454</v>
      </c>
      <c r="P1053" s="19" t="s">
        <v>126</v>
      </c>
      <c r="Q1053" s="19" t="s">
        <v>103</v>
      </c>
      <c r="R1053" s="19" t="s">
        <v>128</v>
      </c>
      <c r="S1053" s="19" t="s">
        <v>2455</v>
      </c>
      <c r="T1053" s="19"/>
      <c r="U1053" s="19"/>
      <c r="V1053" s="19"/>
      <c r="W1053" s="19" t="s">
        <v>1056</v>
      </c>
      <c r="X1053" s="19">
        <v>0</v>
      </c>
      <c r="Y1053" s="19">
        <v>0</v>
      </c>
      <c r="Z1053" s="19" t="s">
        <v>103</v>
      </c>
      <c r="AA1053" s="19" t="s">
        <v>134</v>
      </c>
      <c r="AB1053" s="19" t="s">
        <v>2456</v>
      </c>
      <c r="AC1053" s="19"/>
      <c r="AD1053" s="19"/>
      <c r="AE1053" s="19"/>
      <c r="AF1053" s="19">
        <v>0</v>
      </c>
      <c r="AG1053" s="19">
        <v>0</v>
      </c>
      <c r="AH1053" s="19">
        <v>0</v>
      </c>
      <c r="AI1053" s="19">
        <v>0</v>
      </c>
      <c r="AJ1053" s="19">
        <v>0</v>
      </c>
      <c r="AK1053" s="19">
        <v>0</v>
      </c>
      <c r="AL1053" s="19">
        <v>0</v>
      </c>
      <c r="AM1053" s="19">
        <v>0</v>
      </c>
      <c r="AN1053" s="19">
        <v>0</v>
      </c>
      <c r="AO1053" s="19">
        <v>0</v>
      </c>
      <c r="AP1053" s="19">
        <v>0</v>
      </c>
      <c r="AQ1053" s="19">
        <v>0</v>
      </c>
      <c r="AR1053" s="19">
        <v>0</v>
      </c>
      <c r="AS1053" s="19">
        <v>0</v>
      </c>
      <c r="AT1053" s="19">
        <v>0</v>
      </c>
      <c r="AU1053" s="19">
        <v>0</v>
      </c>
      <c r="AV1053" s="19">
        <v>0</v>
      </c>
      <c r="AW1053" s="19">
        <v>0</v>
      </c>
      <c r="AX1053" s="19"/>
      <c r="AY1053" s="19"/>
      <c r="AZ1053" s="19"/>
      <c r="BA1053" s="19"/>
      <c r="BB1053" s="19"/>
      <c r="BC1053" s="19"/>
      <c r="BD1053" s="19"/>
      <c r="BE1053" s="19"/>
      <c r="BF1053" s="19"/>
      <c r="BG1053" s="19"/>
      <c r="BH1053" s="19"/>
      <c r="BI1053" s="19"/>
    </row>
    <row r="1054" spans="1:61" x14ac:dyDescent="0.2">
      <c r="A1054" s="18" t="s">
        <v>487</v>
      </c>
      <c r="B1054" s="18" t="s">
        <v>232</v>
      </c>
      <c r="C1054" s="141" t="s">
        <v>2457</v>
      </c>
      <c r="D1054" s="19" t="s">
        <v>2458</v>
      </c>
      <c r="E1054" s="20">
        <v>34172</v>
      </c>
      <c r="F1054" s="19" t="s">
        <v>423</v>
      </c>
      <c r="G1054" s="19" t="s">
        <v>1580</v>
      </c>
      <c r="H1054" s="18" t="s">
        <v>487</v>
      </c>
      <c r="I1054" s="18" t="s">
        <v>232</v>
      </c>
      <c r="J1054" s="18" t="s">
        <v>273</v>
      </c>
      <c r="K1054" s="26" t="s">
        <v>487</v>
      </c>
      <c r="L1054" s="26" t="s">
        <v>2459</v>
      </c>
      <c r="M1054" s="18" t="s">
        <v>487</v>
      </c>
      <c r="N1054" s="18" t="s">
        <v>232</v>
      </c>
      <c r="O1054" s="18" t="s">
        <v>2460</v>
      </c>
      <c r="P1054" s="19" t="s">
        <v>2461</v>
      </c>
      <c r="Q1054" s="19" t="s">
        <v>1179</v>
      </c>
      <c r="R1054" s="19" t="s">
        <v>232</v>
      </c>
      <c r="S1054" s="19" t="s">
        <v>2462</v>
      </c>
      <c r="T1054" s="19" t="s">
        <v>487</v>
      </c>
      <c r="U1054" s="19" t="s">
        <v>232</v>
      </c>
      <c r="V1054" s="19" t="s">
        <v>2463</v>
      </c>
      <c r="W1054" s="19" t="s">
        <v>692</v>
      </c>
      <c r="X1054" s="19" t="s">
        <v>232</v>
      </c>
      <c r="Y1054" s="19" t="s">
        <v>2464</v>
      </c>
      <c r="Z1054" s="19" t="s">
        <v>487</v>
      </c>
      <c r="AA1054" s="19" t="s">
        <v>232</v>
      </c>
      <c r="AB1054" s="19" t="s">
        <v>2465</v>
      </c>
      <c r="AC1054" s="19"/>
      <c r="AD1054" s="19"/>
      <c r="AE1054" s="19"/>
      <c r="AF1054" s="19">
        <v>0</v>
      </c>
      <c r="AG1054" s="19">
        <v>0</v>
      </c>
      <c r="AH1054" s="19">
        <v>0</v>
      </c>
      <c r="AI1054" s="19">
        <v>0</v>
      </c>
      <c r="AJ1054" s="19">
        <v>0</v>
      </c>
      <c r="AK1054" s="19">
        <v>0</v>
      </c>
      <c r="AL1054" s="19">
        <v>0</v>
      </c>
      <c r="AM1054" s="19">
        <v>0</v>
      </c>
      <c r="AN1054" s="19">
        <v>0</v>
      </c>
      <c r="AO1054" s="19">
        <v>0</v>
      </c>
      <c r="AP1054" s="19">
        <v>0</v>
      </c>
      <c r="AQ1054" s="19">
        <v>0</v>
      </c>
      <c r="AR1054" s="19">
        <v>0</v>
      </c>
      <c r="AS1054" s="19">
        <v>0</v>
      </c>
      <c r="AT1054" s="19">
        <v>0</v>
      </c>
      <c r="AU1054" s="19">
        <v>0</v>
      </c>
      <c r="AV1054" s="19">
        <v>0</v>
      </c>
      <c r="AW1054" s="19">
        <v>0</v>
      </c>
      <c r="AX1054" s="19"/>
      <c r="AY1054" s="19"/>
      <c r="AZ1054" s="19"/>
      <c r="BA1054" s="19"/>
      <c r="BB1054" s="19"/>
      <c r="BC1054" s="19"/>
      <c r="BD1054" s="19"/>
      <c r="BE1054" s="19"/>
      <c r="BF1054" s="19"/>
      <c r="BG1054" s="19"/>
      <c r="BH1054" s="19"/>
      <c r="BI1054" s="19"/>
    </row>
    <row r="1055" spans="1:61" x14ac:dyDescent="0.2">
      <c r="A1055" s="18"/>
      <c r="B1055" s="18"/>
      <c r="C1055" s="141"/>
      <c r="D1055" s="19"/>
      <c r="E1055" s="20"/>
      <c r="F1055" s="19"/>
      <c r="G1055" s="19"/>
      <c r="H1055" s="18"/>
      <c r="I1055" s="18"/>
      <c r="J1055" s="18"/>
      <c r="K1055"/>
      <c r="L1055"/>
      <c r="M1055" s="18"/>
      <c r="N1055" s="18"/>
      <c r="O1055" s="18"/>
      <c r="P1055" s="19"/>
      <c r="Q1055" s="19"/>
      <c r="R1055" s="19"/>
      <c r="S1055" s="19"/>
      <c r="T1055" s="19"/>
      <c r="U1055" s="19"/>
      <c r="V1055" s="19"/>
      <c r="W1055" s="19"/>
      <c r="X1055" s="19"/>
      <c r="Y1055" s="19"/>
      <c r="Z1055" s="19"/>
      <c r="AA1055" s="19"/>
      <c r="AB1055" s="19"/>
      <c r="AC1055" s="19"/>
      <c r="AD1055" s="19"/>
      <c r="AE1055" s="19"/>
      <c r="AF1055" s="19"/>
      <c r="AG1055" s="19"/>
      <c r="AH1055" s="19"/>
      <c r="AI1055" s="19"/>
      <c r="AJ1055" s="19"/>
      <c r="AK1055" s="19"/>
      <c r="AL1055" s="19"/>
      <c r="AM1055" s="19"/>
      <c r="AN1055" s="19"/>
      <c r="AO1055" s="19"/>
      <c r="AP1055" s="19"/>
      <c r="AQ1055" s="19"/>
      <c r="AR1055" s="19"/>
      <c r="AS1055" s="19"/>
      <c r="AT1055" s="19"/>
      <c r="AU1055" s="19"/>
      <c r="AV1055" s="19"/>
      <c r="AW1055" s="19"/>
      <c r="AX1055" s="19"/>
      <c r="AY1055" s="19"/>
      <c r="AZ1055" s="19"/>
      <c r="BA1055" s="19"/>
      <c r="BB1055" s="19"/>
      <c r="BC1055" s="19"/>
      <c r="BD1055" s="19"/>
      <c r="BE1055" s="19"/>
      <c r="BF1055" s="19"/>
      <c r="BG1055" s="19"/>
      <c r="BH1055" s="19"/>
      <c r="BI1055" s="19"/>
    </row>
    <row r="1056" spans="1:61" ht="12.75" customHeight="1" x14ac:dyDescent="0.2">
      <c r="A1056" s="31" t="s">
        <v>133</v>
      </c>
      <c r="B1056" s="32" t="s">
        <v>118</v>
      </c>
      <c r="C1056" s="141" t="s">
        <v>141</v>
      </c>
      <c r="D1056" s="19" t="s">
        <v>2466</v>
      </c>
      <c r="E1056" s="27">
        <v>36976</v>
      </c>
      <c r="F1056" s="28" t="s">
        <v>2467</v>
      </c>
      <c r="G1056" s="28" t="s">
        <v>2468</v>
      </c>
      <c r="H1056" s="31" t="s">
        <v>133</v>
      </c>
      <c r="I1056" s="32" t="s">
        <v>123</v>
      </c>
      <c r="J1056" s="18" t="s">
        <v>1881</v>
      </c>
      <c r="K1056" s="26" t="s">
        <v>147</v>
      </c>
      <c r="L1056" s="26"/>
      <c r="M1056" s="33"/>
      <c r="N1056" s="33"/>
      <c r="O1056" s="33"/>
      <c r="P1056" s="25"/>
      <c r="Q1056" s="25"/>
      <c r="R1056" s="25"/>
      <c r="S1056" s="25"/>
      <c r="T1056" s="25"/>
      <c r="U1056" s="25"/>
      <c r="V1056" s="25"/>
      <c r="W1056" s="25"/>
      <c r="X1056" s="25"/>
      <c r="Y1056" s="25"/>
      <c r="Z1056" s="25"/>
      <c r="AA1056" s="25"/>
      <c r="AB1056" s="25"/>
      <c r="AC1056" s="25"/>
      <c r="AD1056" s="25"/>
      <c r="AE1056" s="25"/>
      <c r="AF1056" s="25"/>
      <c r="AG1056" s="25"/>
      <c r="AH1056" s="25"/>
      <c r="AI1056" s="25"/>
      <c r="AJ1056" s="25"/>
      <c r="AK1056" s="25"/>
      <c r="AL1056" s="25"/>
      <c r="AM1056" s="25"/>
      <c r="AN1056" s="25"/>
      <c r="AO1056" s="25"/>
      <c r="AP1056" s="25"/>
      <c r="AQ1056" s="25"/>
      <c r="AR1056" s="25"/>
      <c r="AS1056" s="25"/>
      <c r="AT1056" s="25"/>
      <c r="AU1056" s="25"/>
      <c r="AV1056" s="25"/>
      <c r="AW1056" s="25"/>
      <c r="AX1056" s="25"/>
      <c r="AY1056" s="25"/>
      <c r="AZ1056" s="25"/>
      <c r="BA1056" s="25"/>
      <c r="BB1056" s="25"/>
      <c r="BC1056" s="25"/>
      <c r="BD1056" s="25"/>
      <c r="BE1056" s="25"/>
      <c r="BF1056" s="25"/>
      <c r="BG1056" s="25"/>
      <c r="BH1056" s="25"/>
      <c r="BI1056" s="25"/>
    </row>
    <row r="1057" spans="1:79" x14ac:dyDescent="0.2">
      <c r="A1057" s="18" t="s">
        <v>147</v>
      </c>
      <c r="B1057" s="18" t="s">
        <v>140</v>
      </c>
      <c r="C1057" s="141"/>
      <c r="D1057" s="26" t="s">
        <v>2469</v>
      </c>
      <c r="E1057" s="27">
        <v>36425</v>
      </c>
      <c r="F1057" s="26" t="s">
        <v>473</v>
      </c>
      <c r="G1057" s="26" t="s">
        <v>283</v>
      </c>
      <c r="H1057" s="18" t="s">
        <v>151</v>
      </c>
      <c r="I1057" s="18" t="s">
        <v>246</v>
      </c>
      <c r="J1057" s="18" t="s">
        <v>2470</v>
      </c>
      <c r="K1057" s="26" t="s">
        <v>147</v>
      </c>
      <c r="L1057" s="26"/>
      <c r="M1057" s="18" t="s">
        <v>147</v>
      </c>
      <c r="N1057" s="18" t="s">
        <v>242</v>
      </c>
      <c r="O1057" s="18"/>
      <c r="P1057" s="19"/>
      <c r="Q1057" s="27"/>
      <c r="R1057" s="27"/>
      <c r="S1057" s="27"/>
      <c r="T1057" s="27"/>
      <c r="U1057" s="29"/>
      <c r="V1057" s="25"/>
      <c r="W1057" s="25"/>
      <c r="X1057" s="25"/>
      <c r="Y1057" s="25"/>
      <c r="Z1057" s="25"/>
      <c r="AA1057" s="25"/>
      <c r="AB1057" s="25"/>
      <c r="AC1057" s="25"/>
      <c r="AD1057" s="25"/>
      <c r="AE1057" s="25"/>
      <c r="AF1057" s="25"/>
      <c r="AG1057" s="25"/>
      <c r="AH1057" s="25"/>
      <c r="AI1057" s="25"/>
      <c r="AJ1057" s="25"/>
      <c r="AK1057" s="25"/>
      <c r="AL1057" s="25"/>
      <c r="AM1057" s="25"/>
      <c r="AN1057" s="25"/>
      <c r="AO1057" s="25"/>
      <c r="AP1057" s="25"/>
      <c r="AQ1057" s="25"/>
      <c r="AR1057" s="25"/>
      <c r="AS1057" s="25"/>
      <c r="AT1057" s="25"/>
      <c r="AU1057" s="25"/>
      <c r="AV1057" s="25"/>
      <c r="AW1057" s="25"/>
      <c r="AX1057" s="25"/>
      <c r="AY1057" s="25"/>
      <c r="AZ1057" s="25"/>
      <c r="BA1057" s="25"/>
      <c r="BB1057" s="25"/>
      <c r="BC1057" s="25"/>
      <c r="BD1057" s="25"/>
      <c r="BE1057" s="25"/>
      <c r="BF1057" s="25"/>
      <c r="BG1057" s="25"/>
      <c r="BH1057" s="25"/>
      <c r="BI1057" s="25"/>
    </row>
    <row r="1058" spans="1:79" s="25" customFormat="1" ht="12.75" customHeight="1" x14ac:dyDescent="0.2">
      <c r="A1058" s="31" t="s">
        <v>147</v>
      </c>
      <c r="B1058" s="31" t="s">
        <v>324</v>
      </c>
      <c r="C1058" s="142"/>
      <c r="D1058" s="19" t="s">
        <v>2545</v>
      </c>
      <c r="E1058" s="27">
        <v>35329</v>
      </c>
      <c r="F1058" s="26" t="s">
        <v>415</v>
      </c>
      <c r="G1058" s="30" t="s">
        <v>188</v>
      </c>
      <c r="H1058" s="31" t="s">
        <v>850</v>
      </c>
      <c r="I1058" s="31" t="s">
        <v>91</v>
      </c>
      <c r="J1058" s="18"/>
      <c r="K1058" s="26" t="s">
        <v>850</v>
      </c>
      <c r="L1058" s="26"/>
      <c r="M1058" s="33"/>
      <c r="N1058" s="33"/>
      <c r="O1058" s="33"/>
    </row>
    <row r="1059" spans="1:79" x14ac:dyDescent="0.2">
      <c r="A1059" s="18"/>
      <c r="B1059" s="18"/>
      <c r="C1059" s="141"/>
      <c r="D1059" s="19" t="s">
        <v>2471</v>
      </c>
      <c r="E1059" s="20">
        <v>34502</v>
      </c>
      <c r="F1059" s="19" t="s">
        <v>2472</v>
      </c>
      <c r="G1059" s="19" t="s">
        <v>401</v>
      </c>
      <c r="H1059" s="18" t="s">
        <v>151</v>
      </c>
      <c r="I1059" s="18" t="s">
        <v>145</v>
      </c>
      <c r="J1059" s="18" t="s">
        <v>146</v>
      </c>
      <c r="K1059" s="26" t="s">
        <v>133</v>
      </c>
      <c r="L1059" s="26"/>
      <c r="M1059" s="18" t="s">
        <v>133</v>
      </c>
      <c r="N1059" s="18" t="s">
        <v>556</v>
      </c>
      <c r="O1059" s="18"/>
      <c r="P1059" s="19"/>
      <c r="Q1059" s="19" t="s">
        <v>127</v>
      </c>
      <c r="R1059" s="19" t="s">
        <v>200</v>
      </c>
      <c r="S1059" s="19" t="s">
        <v>86</v>
      </c>
      <c r="T1059" s="19" t="s">
        <v>127</v>
      </c>
      <c r="U1059" s="19" t="s">
        <v>195</v>
      </c>
      <c r="V1059" s="19"/>
      <c r="W1059" s="19" t="s">
        <v>127</v>
      </c>
      <c r="X1059" s="19" t="s">
        <v>195</v>
      </c>
      <c r="Y1059" s="19">
        <v>0</v>
      </c>
      <c r="Z1059" s="19" t="s">
        <v>127</v>
      </c>
      <c r="AA1059" s="19" t="s">
        <v>331</v>
      </c>
      <c r="AB1059" s="19">
        <v>0</v>
      </c>
      <c r="AC1059" s="19" t="s">
        <v>127</v>
      </c>
      <c r="AD1059" s="19" t="s">
        <v>331</v>
      </c>
      <c r="AE1059" s="19"/>
      <c r="AF1059" s="19" t="s">
        <v>127</v>
      </c>
      <c r="AG1059" s="19" t="s">
        <v>331</v>
      </c>
      <c r="AH1059" s="19">
        <v>0</v>
      </c>
      <c r="AI1059" s="19" t="s">
        <v>127</v>
      </c>
      <c r="AJ1059" s="19" t="s">
        <v>331</v>
      </c>
      <c r="AK1059" s="19">
        <v>0</v>
      </c>
      <c r="AL1059" s="19">
        <v>0</v>
      </c>
      <c r="AM1059" s="19">
        <v>0</v>
      </c>
      <c r="AN1059" s="19">
        <v>0</v>
      </c>
      <c r="AO1059" s="19">
        <v>0</v>
      </c>
      <c r="AP1059" s="19">
        <v>0</v>
      </c>
      <c r="AQ1059" s="19">
        <v>0</v>
      </c>
      <c r="AR1059" s="19">
        <v>0</v>
      </c>
      <c r="AS1059" s="19">
        <v>0</v>
      </c>
      <c r="AT1059" s="19">
        <v>0</v>
      </c>
      <c r="AU1059" s="19">
        <v>0</v>
      </c>
      <c r="AV1059" s="19">
        <v>0</v>
      </c>
      <c r="AW1059" s="19">
        <v>0</v>
      </c>
      <c r="AX1059" s="19"/>
      <c r="AY1059" s="19"/>
      <c r="AZ1059" s="19"/>
      <c r="BA1059" s="19"/>
      <c r="BB1059" s="19"/>
      <c r="BC1059" s="19"/>
      <c r="BD1059" s="19"/>
      <c r="BE1059" s="19"/>
      <c r="BF1059" s="19"/>
      <c r="BG1059" s="19"/>
      <c r="BH1059" s="19"/>
      <c r="BI1059" s="19"/>
    </row>
    <row r="1060" spans="1:79" s="25" customFormat="1" x14ac:dyDescent="0.2">
      <c r="A1060" s="18" t="s">
        <v>147</v>
      </c>
      <c r="B1060" s="18" t="s">
        <v>177</v>
      </c>
      <c r="C1060" s="141"/>
      <c r="D1060" s="19" t="s">
        <v>2473</v>
      </c>
      <c r="E1060" s="20">
        <v>34617</v>
      </c>
      <c r="F1060" s="19" t="s">
        <v>428</v>
      </c>
      <c r="G1060" s="19" t="s">
        <v>361</v>
      </c>
      <c r="H1060" s="18" t="s">
        <v>151</v>
      </c>
      <c r="I1060" s="18" t="s">
        <v>479</v>
      </c>
      <c r="J1060" s="18" t="s">
        <v>2474</v>
      </c>
      <c r="K1060" s="26" t="s">
        <v>133</v>
      </c>
      <c r="L1060" s="26"/>
      <c r="M1060" s="18" t="s">
        <v>133</v>
      </c>
      <c r="N1060" s="18" t="s">
        <v>396</v>
      </c>
      <c r="O1060" s="18"/>
      <c r="P1060" s="19"/>
      <c r="Q1060" s="19" t="s">
        <v>127</v>
      </c>
      <c r="R1060" s="19" t="s">
        <v>368</v>
      </c>
      <c r="S1060" s="19" t="s">
        <v>86</v>
      </c>
      <c r="T1060" s="19" t="s">
        <v>127</v>
      </c>
      <c r="U1060" s="19" t="s">
        <v>185</v>
      </c>
      <c r="V1060" s="19"/>
      <c r="W1060" s="19" t="s">
        <v>127</v>
      </c>
      <c r="X1060" s="19" t="s">
        <v>185</v>
      </c>
      <c r="Y1060" s="19">
        <v>0</v>
      </c>
      <c r="Z1060" s="19">
        <v>0</v>
      </c>
      <c r="AA1060" s="19">
        <v>0</v>
      </c>
      <c r="AB1060" s="19">
        <v>0</v>
      </c>
      <c r="AC1060" s="19"/>
      <c r="AD1060" s="19"/>
      <c r="AE1060" s="19"/>
      <c r="AF1060" s="19">
        <v>0</v>
      </c>
      <c r="AG1060" s="19">
        <v>0</v>
      </c>
      <c r="AH1060" s="19">
        <v>0</v>
      </c>
      <c r="AI1060" s="19"/>
      <c r="AJ1060" s="19"/>
      <c r="AK1060" s="19"/>
      <c r="AL1060" s="19"/>
      <c r="AM1060" s="19"/>
      <c r="AN1060" s="19"/>
      <c r="AO1060" s="19">
        <v>0</v>
      </c>
      <c r="AP1060" s="19">
        <v>0</v>
      </c>
      <c r="AQ1060" s="19">
        <v>0</v>
      </c>
      <c r="AR1060" s="19">
        <v>0</v>
      </c>
      <c r="AS1060" s="19">
        <v>0</v>
      </c>
      <c r="AT1060" s="19">
        <v>0</v>
      </c>
      <c r="AU1060" s="19">
        <v>0</v>
      </c>
      <c r="AV1060" s="19">
        <v>0</v>
      </c>
      <c r="AW1060" s="19">
        <v>0</v>
      </c>
      <c r="AX1060" s="19"/>
      <c r="AY1060" s="19"/>
      <c r="AZ1060" s="19"/>
      <c r="BA1060" s="19"/>
      <c r="BB1060" s="19"/>
      <c r="BC1060" s="19"/>
      <c r="BD1060" s="19"/>
      <c r="BE1060" s="19"/>
      <c r="BF1060" s="19"/>
      <c r="BG1060" s="19"/>
      <c r="BH1060" s="19"/>
      <c r="BI1060" s="19"/>
    </row>
    <row r="1061" spans="1:79" ht="12.75" customHeight="1" x14ac:dyDescent="0.2">
      <c r="A1061" s="18" t="s">
        <v>147</v>
      </c>
      <c r="B1061" s="18" t="s">
        <v>396</v>
      </c>
      <c r="C1061" s="141"/>
      <c r="D1061" s="22" t="s">
        <v>2475</v>
      </c>
      <c r="E1061" s="23">
        <v>36745</v>
      </c>
      <c r="F1061" s="24" t="s">
        <v>90</v>
      </c>
      <c r="G1061" s="22" t="s">
        <v>416</v>
      </c>
      <c r="H1061" s="18" t="s">
        <v>151</v>
      </c>
      <c r="I1061" s="18" t="s">
        <v>272</v>
      </c>
      <c r="J1061" s="18" t="s">
        <v>155</v>
      </c>
      <c r="K1061" s="26" t="s">
        <v>147</v>
      </c>
      <c r="L1061" s="26"/>
      <c r="M1061" s="18" t="s">
        <v>147</v>
      </c>
      <c r="N1061" s="18" t="s">
        <v>93</v>
      </c>
      <c r="O1061" s="18"/>
      <c r="P1061" s="25"/>
      <c r="Q1061" s="25"/>
      <c r="R1061" s="25"/>
      <c r="S1061" s="25"/>
      <c r="T1061" s="25"/>
      <c r="U1061" s="25"/>
      <c r="V1061" s="25"/>
      <c r="W1061" s="25"/>
      <c r="X1061" s="25"/>
      <c r="Y1061" s="25"/>
      <c r="Z1061" s="25"/>
      <c r="AA1061" s="25"/>
      <c r="AB1061" s="25"/>
      <c r="AC1061" s="25"/>
      <c r="AD1061" s="25"/>
      <c r="AE1061" s="25"/>
      <c r="AF1061" s="25"/>
      <c r="AG1061" s="25"/>
      <c r="AH1061" s="25"/>
      <c r="AI1061" s="25"/>
      <c r="AJ1061" s="25"/>
      <c r="AK1061" s="25"/>
      <c r="AL1061" s="25"/>
      <c r="AM1061" s="25"/>
      <c r="AN1061" s="25"/>
      <c r="AO1061" s="25"/>
      <c r="AP1061" s="25"/>
      <c r="AQ1061" s="25"/>
      <c r="AR1061" s="25"/>
      <c r="AS1061" s="25"/>
      <c r="AT1061" s="25"/>
      <c r="AU1061" s="25"/>
      <c r="AV1061" s="25"/>
      <c r="AW1061" s="25"/>
      <c r="AX1061" s="25"/>
      <c r="AY1061" s="25"/>
      <c r="AZ1061" s="25"/>
      <c r="BA1061" s="25"/>
      <c r="BB1061" s="25"/>
      <c r="BC1061" s="25"/>
      <c r="BD1061" s="25"/>
      <c r="BE1061" s="25"/>
      <c r="BF1061" s="25"/>
      <c r="BG1061" s="25"/>
      <c r="BH1061" s="25"/>
      <c r="BI1061" s="25"/>
    </row>
    <row r="1062" spans="1:79" ht="12.75" customHeight="1" x14ac:dyDescent="0.2">
      <c r="A1062" s="18"/>
      <c r="B1062" s="18"/>
      <c r="C1062" s="141"/>
      <c r="D1062" s="22" t="s">
        <v>2478</v>
      </c>
      <c r="E1062" s="23">
        <v>35121</v>
      </c>
      <c r="F1062" s="24" t="s">
        <v>391</v>
      </c>
      <c r="G1062" s="22" t="s">
        <v>187</v>
      </c>
      <c r="H1062" s="18" t="s">
        <v>151</v>
      </c>
      <c r="I1062" s="18" t="s">
        <v>232</v>
      </c>
      <c r="J1062" s="18" t="s">
        <v>155</v>
      </c>
      <c r="K1062" s="26" t="s">
        <v>147</v>
      </c>
      <c r="L1062" s="26"/>
      <c r="M1062" s="18" t="s">
        <v>147</v>
      </c>
      <c r="N1062" s="18" t="s">
        <v>261</v>
      </c>
      <c r="O1062" s="18"/>
      <c r="P1062" s="25"/>
      <c r="Q1062" s="25"/>
      <c r="R1062" s="25"/>
      <c r="S1062" s="25"/>
      <c r="T1062" s="25"/>
      <c r="U1062" s="25"/>
      <c r="V1062" s="25"/>
      <c r="W1062" s="25"/>
      <c r="X1062" s="25"/>
      <c r="Y1062" s="25"/>
      <c r="Z1062" s="25"/>
      <c r="AA1062" s="25"/>
      <c r="AB1062" s="25"/>
      <c r="AC1062" s="25"/>
      <c r="AD1062" s="25"/>
      <c r="AE1062" s="25"/>
      <c r="AF1062" s="25"/>
      <c r="AG1062" s="25"/>
      <c r="AH1062" s="25"/>
      <c r="AI1062" s="25"/>
      <c r="AJ1062" s="25"/>
      <c r="AK1062" s="25"/>
      <c r="AL1062" s="25"/>
      <c r="AM1062" s="25"/>
      <c r="AN1062" s="25"/>
      <c r="AO1062" s="25"/>
      <c r="AP1062" s="25"/>
      <c r="AQ1062" s="25"/>
      <c r="AR1062" s="25"/>
      <c r="AS1062" s="25"/>
      <c r="AT1062" s="25"/>
      <c r="AU1062" s="25"/>
      <c r="AV1062" s="25"/>
      <c r="AW1062" s="25"/>
      <c r="AX1062" s="25"/>
      <c r="AY1062" s="25"/>
      <c r="AZ1062" s="25"/>
      <c r="BA1062" s="25"/>
      <c r="BB1062" s="25"/>
      <c r="BC1062" s="25"/>
      <c r="BD1062" s="25"/>
      <c r="BE1062" s="25"/>
      <c r="BF1062" s="25"/>
      <c r="BG1062" s="25"/>
      <c r="BH1062" s="25"/>
      <c r="BI1062" s="25"/>
    </row>
    <row r="1063" spans="1:79" s="25" customFormat="1" x14ac:dyDescent="0.2">
      <c r="A1063" s="18"/>
      <c r="B1063" s="18"/>
      <c r="C1063" s="141"/>
      <c r="D1063" s="19"/>
      <c r="E1063" s="20"/>
      <c r="F1063" s="26"/>
      <c r="G1063" s="30"/>
      <c r="H1063" s="18"/>
      <c r="I1063" s="18"/>
      <c r="J1063" s="18"/>
      <c r="K1063" s="26"/>
      <c r="L1063" s="26"/>
      <c r="M1063" s="18"/>
      <c r="N1063" s="18"/>
      <c r="O1063" s="18"/>
      <c r="P1063" s="19"/>
      <c r="Q1063" s="19"/>
      <c r="R1063" s="19"/>
      <c r="S1063" s="30"/>
      <c r="T1063" s="19"/>
      <c r="U1063" s="19"/>
      <c r="V1063" s="30"/>
      <c r="W1063" s="19"/>
      <c r="X1063" s="19"/>
      <c r="Y1063" s="30"/>
      <c r="Z1063" s="19"/>
      <c r="AA1063" s="19"/>
      <c r="AB1063" s="30"/>
      <c r="AC1063" s="19"/>
      <c r="AD1063" s="19"/>
      <c r="AE1063" s="19"/>
      <c r="AF1063" s="19"/>
      <c r="AG1063" s="19"/>
      <c r="AH1063" s="19"/>
      <c r="AI1063" s="19"/>
      <c r="AJ1063" s="19"/>
      <c r="AK1063" s="19"/>
      <c r="AL1063" s="19"/>
      <c r="AM1063" s="19"/>
      <c r="AN1063" s="19"/>
      <c r="AO1063" s="19"/>
      <c r="AP1063" s="19"/>
      <c r="AQ1063" s="19"/>
      <c r="AR1063" s="19"/>
      <c r="AS1063" s="19"/>
      <c r="AT1063" s="19"/>
      <c r="AU1063" s="19"/>
      <c r="AV1063" s="19"/>
      <c r="AW1063" s="19"/>
      <c r="AX1063" s="19"/>
      <c r="AY1063" s="19"/>
    </row>
    <row r="1064" spans="1:79" x14ac:dyDescent="0.2">
      <c r="A1064" s="18" t="s">
        <v>168</v>
      </c>
      <c r="B1064" s="18" t="s">
        <v>252</v>
      </c>
      <c r="C1064" s="141" t="s">
        <v>183</v>
      </c>
      <c r="D1064" s="22" t="s">
        <v>2479</v>
      </c>
      <c r="E1064" s="23">
        <v>36634</v>
      </c>
      <c r="F1064" s="24" t="s">
        <v>89</v>
      </c>
      <c r="G1064" s="22" t="s">
        <v>90</v>
      </c>
      <c r="H1064" s="18" t="s">
        <v>156</v>
      </c>
      <c r="I1064" s="18" t="s">
        <v>250</v>
      </c>
      <c r="J1064" s="18" t="s">
        <v>2480</v>
      </c>
      <c r="K1064" s="26" t="s">
        <v>168</v>
      </c>
      <c r="L1064" s="26" t="s">
        <v>183</v>
      </c>
      <c r="M1064" s="18" t="s">
        <v>168</v>
      </c>
      <c r="N1064" s="18" t="s">
        <v>252</v>
      </c>
      <c r="O1064" s="18" t="s">
        <v>2373</v>
      </c>
      <c r="P1064" s="25"/>
      <c r="Q1064" s="25"/>
      <c r="R1064" s="25"/>
      <c r="S1064" s="25"/>
      <c r="T1064" s="25"/>
      <c r="U1064" s="25"/>
      <c r="V1064" s="25"/>
      <c r="W1064" s="25"/>
      <c r="X1064" s="25"/>
      <c r="Y1064" s="25"/>
      <c r="Z1064" s="25"/>
      <c r="AA1064" s="25"/>
      <c r="AB1064" s="25"/>
      <c r="AC1064" s="25"/>
      <c r="AD1064" s="25"/>
      <c r="AE1064" s="25"/>
      <c r="AF1064" s="25"/>
      <c r="AG1064" s="25"/>
      <c r="AH1064" s="25"/>
      <c r="AI1064" s="25"/>
      <c r="AJ1064" s="25"/>
      <c r="AK1064" s="25"/>
      <c r="AL1064" s="25"/>
      <c r="AM1064" s="25"/>
      <c r="AN1064" s="25"/>
      <c r="AO1064" s="25"/>
      <c r="AP1064" s="25"/>
      <c r="AQ1064" s="25"/>
      <c r="AR1064" s="25"/>
      <c r="AS1064" s="25"/>
      <c r="AT1064" s="25"/>
      <c r="AU1064" s="25"/>
      <c r="AV1064" s="25"/>
      <c r="AW1064" s="25"/>
      <c r="AX1064" s="25"/>
      <c r="AY1064" s="25"/>
      <c r="AZ1064" s="25"/>
      <c r="BA1064" s="25"/>
      <c r="BB1064" s="25"/>
      <c r="BC1064" s="25"/>
      <c r="BD1064" s="25"/>
      <c r="BE1064" s="25"/>
      <c r="BF1064" s="25"/>
      <c r="BG1064" s="25"/>
      <c r="BH1064" s="25"/>
      <c r="BI1064" s="25"/>
    </row>
    <row r="1065" spans="1:79" x14ac:dyDescent="0.2">
      <c r="A1065" s="19" t="s">
        <v>156</v>
      </c>
      <c r="B1065" s="19" t="s">
        <v>128</v>
      </c>
      <c r="C1065" s="142" t="s">
        <v>141</v>
      </c>
      <c r="D1065" s="19" t="s">
        <v>2481</v>
      </c>
      <c r="E1065" s="27">
        <v>34650</v>
      </c>
      <c r="F1065" s="28" t="s">
        <v>391</v>
      </c>
      <c r="G1065" s="30" t="s">
        <v>236</v>
      </c>
      <c r="H1065" s="19" t="s">
        <v>695</v>
      </c>
      <c r="I1065" s="19" t="s">
        <v>131</v>
      </c>
      <c r="J1065" s="18" t="s">
        <v>893</v>
      </c>
      <c r="K1065" s="26" t="s">
        <v>2482</v>
      </c>
      <c r="L1065" s="26" t="s">
        <v>2483</v>
      </c>
    </row>
    <row r="1066" spans="1:79" x14ac:dyDescent="0.2">
      <c r="C1066" s="141"/>
      <c r="D1066" t="s">
        <v>2484</v>
      </c>
      <c r="E1066" s="40">
        <v>34034</v>
      </c>
      <c r="F1066" t="s">
        <v>536</v>
      </c>
      <c r="H1066" t="s">
        <v>156</v>
      </c>
      <c r="I1066" t="s">
        <v>549</v>
      </c>
      <c r="J1066" s="18" t="s">
        <v>2371</v>
      </c>
      <c r="K1066" t="str">
        <f>IF(ISBLANK(VLOOKUP(TRIM(D1066),ALL_SOMIFA!$A$1:$V$2721,8,FALSE)),"",IF(ISERROR(VLOOKUP(TRIM(D1066),ALL_SOMIFA!$A$1:$V$2721,8,FALSE))," ",VLOOKUP(TRIM(D1066),ALL_SOMIFA!$A$1:$V$2721,8,FALSE)))</f>
        <v xml:space="preserve"> </v>
      </c>
      <c r="L1066" t="str">
        <f>IF(ISBLANK(VLOOKUP(TRIM(D1066),ALL_SOMIFA!$A$1:$V$2721,9,FALSE)),"",IF(ISERROR(VLOOKUP(TRIM(D1066),ALL_SOMIFA!$A$1:$V$2721,9,FALSE))," ",VLOOKUP(TRIM(D1066),ALL_SOMIFA!$A$1:$V$2721,9,FALSE)))</f>
        <v xml:space="preserve"> </v>
      </c>
      <c r="M1066" t="str">
        <f>IF(ISBLANK(VLOOKUP(TRIM(D1066),ALL_SOMIFA!$A$1:$V$2721,10,FALSE)),"",IF(ISERROR(VLOOKUP(TRIM(D1066),ALL_SOMIFA!$A$1:$V$2721,10,FALSE))," ",VLOOKUP(TRIM(D1066),ALL_SOMIFA!$A$1:$V$2721,10,FALSE)))</f>
        <v xml:space="preserve"> </v>
      </c>
      <c r="N1066" t="str">
        <f>IF(ISBLANK(VLOOKUP(TRIM(D1066),ALL_SOMIFA!$A$1:$V$2721,11,FALSE)),"",IF(ISERROR(VLOOKUP(TRIM(D1066),ALL_SOMIFA!$A$1:$V$2721,11,FALSE))," ",VLOOKUP(TRIM(D1066),ALL_SOMIFA!$A$1:$V$2721,11,FALSE)))</f>
        <v xml:space="preserve"> </v>
      </c>
      <c r="O1066" t="str">
        <f>IF(ISBLANK(VLOOKUP(TRIM(D1066),ALL_SOMIFA!$A$1:$V$2721,12,FALSE)),"",IF(ISERROR(VLOOKUP(TRIM(D1066),ALL_SOMIFA!$A$1:$V$2721,12,FALSE))," ",VLOOKUP(TRIM(D1066),ALL_SOMIFA!$A$1:$V$2721,12,FALSE)))</f>
        <v xml:space="preserve"> </v>
      </c>
      <c r="P1066" t="str">
        <f>IF(ISBLANK(VLOOKUP(TRIM(D1066),ALL_SOMIFA!$A$1:$V$2721,13,FALSE)),"",IF(ISERROR(VLOOKUP(TRIM(D1066),ALL_SOMIFA!$A$1:$V$2721,13,FALSE))," ",VLOOKUP(TRIM(D1066),ALL_SOMIFA!$A$1:$V$2721,13,FALSE)))</f>
        <v xml:space="preserve"> </v>
      </c>
      <c r="Q1066" t="str">
        <f>IF(ISBLANK(VLOOKUP(TRIM(D1066),ALL_SOMIFA!$A$1:$V$2721,14,FALSE)),"",IF(ISERROR(VLOOKUP(TRIM(D1066),ALL_SOMIFA!$A$1:$V$2721,14,FALSE))," ",VLOOKUP(TRIM(D1066),ALL_SOMIFA!$A$1:$V$2721,14,FALSE)))</f>
        <v xml:space="preserve"> </v>
      </c>
      <c r="R1066" t="str">
        <f>IF(ISBLANK(VLOOKUP(TRIM(D1066),ALL_SOMIFA!$A$1:$V$2721,15,FALSE)),"",IF(ISERROR(VLOOKUP(TRIM(D1066),ALL_SOMIFA!$A$1:$V$2721,15,FALSE))," ",VLOOKUP(TRIM(D1066),ALL_SOMIFA!$A$1:$V$2721,15,FALSE)))</f>
        <v xml:space="preserve"> </v>
      </c>
      <c r="S1066" t="str">
        <f>IF(ISBLANK(VLOOKUP(TRIM(D1066),ALL_SOMIFA!$A$1:$V$2721,16,FALSE)),"",IF(ISERROR(VLOOKUP(TRIM(D1066),ALL_SOMIFA!$A$1:$V$2721,16,FALSE))," ",VLOOKUP(TRIM(D1066),ALL_SOMIFA!$A$1:$V$2721,16,FALSE)))</f>
        <v xml:space="preserve"> </v>
      </c>
      <c r="T1066" t="str">
        <f>IF(ISBLANK(VLOOKUP(TRIM(D1066),ALL_SOMIFA!$A$1:$V$2721,17,FALSE)),"",IF(ISERROR(VLOOKUP(TRIM(D1066),ALL_SOMIFA!$A$1:$V$2721,17,FALSE))," ",VLOOKUP(TRIM(D1066),ALL_SOMIFA!$A$1:$V$2721,17,FALSE)))</f>
        <v xml:space="preserve"> </v>
      </c>
      <c r="U1066" t="str">
        <f>IF(ISBLANK(VLOOKUP(TRIM(D1066),ALL_SOMIFA!$A$1:$V$2721,18,FALSE)),"",IF(ISERROR(VLOOKUP(TRIM(D1066),ALL_SOMIFA!$A$1:$V$2721,18,FALSE))," ",VLOOKUP(TRIM(D1066),ALL_SOMIFA!$A$1:$V$2721,18,FALSE)))</f>
        <v xml:space="preserve"> </v>
      </c>
      <c r="V1066" t="str">
        <f>IF(ISBLANK(VLOOKUP(TRIM(D1066),ALL_SOMIFA!$A$1:$V$2721,19,FALSE)),"",IF(ISERROR(VLOOKUP(TRIM(D1066),ALL_SOMIFA!$A$1:$V$2721,19,FALSE))," ",VLOOKUP(TRIM(D1066),ALL_SOMIFA!$A$1:$V$2721,19,FALSE)))</f>
        <v xml:space="preserve"> </v>
      </c>
      <c r="W1066" t="str">
        <f>IF(ISBLANK(VLOOKUP(TRIM(D1066),ALL_SOMIFA!$A$1:$V$2721,20,FALSE)),"",IF(ISERROR(VLOOKUP(TRIM(D1066),ALL_SOMIFA!$A$1:$V$2721,20,FALSE))," ",VLOOKUP(TRIM(D1066),ALL_SOMIFA!$A$1:$V$2721,20,FALSE)))</f>
        <v xml:space="preserve"> </v>
      </c>
      <c r="X1066" t="str">
        <f>IF(ISBLANK(VLOOKUP(TRIM(D1066),ALL_SOMIFA!$A$1:$V$2721,21,FALSE)),"",IF(ISERROR(VLOOKUP(TRIM(D1066),ALL_SOMIFA!$A$1:$V$2721,21,FALSE))," ",VLOOKUP(TRIM(D1066),ALL_SOMIFA!$A$1:$V$2721,21,FALSE)))</f>
        <v xml:space="preserve"> </v>
      </c>
      <c r="Y1066" t="str">
        <f>IF(ISBLANK(VLOOKUP(TRIM(D1066),ALL_SOMIFA!$A$1:$V$2721,22,FALSE)),"",IF(ISERROR(VLOOKUP(TRIM(D1066),ALL_SOMIFA!$A$1:$V$2721,22,FALSE))," ",VLOOKUP(TRIM(D1066),ALL_SOMIFA!$A$1:$V$2721,22,FALSE)))</f>
        <v xml:space="preserve"> </v>
      </c>
    </row>
    <row r="1067" spans="1:79" ht="12.75" customHeight="1" x14ac:dyDescent="0.2">
      <c r="A1067" s="18"/>
      <c r="B1067" s="18"/>
      <c r="C1067" s="141"/>
      <c r="D1067" s="26" t="s">
        <v>2485</v>
      </c>
      <c r="E1067" s="27">
        <v>35823</v>
      </c>
      <c r="F1067" s="26" t="s">
        <v>482</v>
      </c>
      <c r="G1067" s="26" t="s">
        <v>554</v>
      </c>
      <c r="H1067" s="18" t="s">
        <v>189</v>
      </c>
      <c r="I1067" s="18"/>
      <c r="J1067" s="18"/>
      <c r="K1067" t="s">
        <v>162</v>
      </c>
      <c r="L1067" t="s">
        <v>891</v>
      </c>
      <c r="M1067" s="18" t="s">
        <v>156</v>
      </c>
      <c r="N1067" s="18" t="s">
        <v>95</v>
      </c>
      <c r="O1067" s="18" t="s">
        <v>141</v>
      </c>
      <c r="P1067" s="26" t="s">
        <v>183</v>
      </c>
      <c r="Q1067" s="27"/>
      <c r="R1067" s="27"/>
      <c r="S1067" s="27"/>
      <c r="T1067" s="27"/>
      <c r="U1067" s="29"/>
      <c r="V1067" s="25"/>
      <c r="W1067" s="25"/>
      <c r="X1067" s="25"/>
      <c r="Y1067" s="25"/>
      <c r="Z1067" s="25"/>
      <c r="AA1067" s="25"/>
      <c r="AB1067" s="25"/>
      <c r="AC1067" s="25"/>
      <c r="AD1067" s="25"/>
      <c r="AE1067" s="25"/>
      <c r="AF1067" s="25"/>
      <c r="AG1067" s="25"/>
      <c r="AH1067" s="25"/>
      <c r="AI1067" s="25"/>
      <c r="AJ1067" s="25"/>
      <c r="AK1067" s="25"/>
      <c r="AL1067" s="25"/>
      <c r="AM1067" s="25"/>
      <c r="AN1067" s="25"/>
      <c r="AO1067" s="25"/>
      <c r="AP1067" s="25"/>
      <c r="AQ1067" s="25"/>
      <c r="AR1067" s="25"/>
      <c r="AS1067" s="25"/>
      <c r="AT1067" s="25"/>
      <c r="AU1067" s="25"/>
      <c r="AV1067" s="25"/>
      <c r="AW1067" s="25"/>
      <c r="AX1067" s="25"/>
      <c r="AY1067" s="25"/>
      <c r="AZ1067" s="25"/>
      <c r="BA1067" s="25"/>
      <c r="BB1067" s="25"/>
      <c r="BC1067" s="25"/>
      <c r="BD1067" s="25"/>
      <c r="BE1067" s="25"/>
      <c r="BF1067" s="25"/>
      <c r="BG1067" s="25"/>
      <c r="BH1067" s="25"/>
      <c r="BI1067" s="25"/>
    </row>
    <row r="1068" spans="1:79" x14ac:dyDescent="0.2">
      <c r="A1068" s="18"/>
      <c r="B1068" s="18"/>
      <c r="C1068" s="141"/>
      <c r="D1068" s="19"/>
      <c r="E1068" s="20"/>
      <c r="F1068" s="19"/>
      <c r="G1068" s="19"/>
      <c r="H1068" s="18"/>
      <c r="I1068" s="18"/>
      <c r="J1068" s="18"/>
      <c r="K1068"/>
      <c r="L1068"/>
      <c r="M1068" s="18"/>
      <c r="N1068" s="18"/>
      <c r="O1068" s="18"/>
      <c r="P1068" s="19"/>
      <c r="Q1068" s="19"/>
      <c r="R1068" s="19"/>
      <c r="S1068" s="19"/>
      <c r="T1068" s="19"/>
      <c r="U1068" s="19"/>
      <c r="V1068" s="19"/>
      <c r="W1068" s="19"/>
      <c r="X1068" s="19"/>
      <c r="Y1068" s="19"/>
      <c r="Z1068" s="19"/>
      <c r="AA1068" s="19"/>
      <c r="AB1068" s="19"/>
      <c r="AC1068" s="19"/>
      <c r="AD1068" s="19"/>
      <c r="AE1068" s="19"/>
      <c r="AF1068" s="19"/>
      <c r="AG1068" s="19"/>
      <c r="AH1068" s="19"/>
      <c r="AI1068" s="19"/>
      <c r="AJ1068" s="19"/>
      <c r="AK1068" s="19"/>
      <c r="AL1068" s="19"/>
      <c r="AM1068" s="19"/>
      <c r="AN1068" s="19"/>
      <c r="AO1068" s="19"/>
      <c r="AP1068" s="19"/>
      <c r="AQ1068" s="19"/>
      <c r="AR1068" s="19"/>
      <c r="AS1068" s="19"/>
      <c r="AT1068" s="19"/>
      <c r="AU1068" s="19"/>
      <c r="AV1068" s="19"/>
      <c r="AW1068" s="19"/>
      <c r="AX1068" s="19"/>
      <c r="AY1068" s="19"/>
      <c r="AZ1068" s="19"/>
      <c r="BA1068" s="19"/>
      <c r="BB1068" s="19"/>
      <c r="BC1068" s="19"/>
      <c r="BD1068" s="19"/>
      <c r="BE1068" s="19"/>
      <c r="BF1068" s="19"/>
      <c r="BG1068" s="19"/>
      <c r="BH1068" s="19"/>
      <c r="BI1068" s="19"/>
    </row>
    <row r="1069" spans="1:79" x14ac:dyDescent="0.2">
      <c r="A1069" s="18" t="s">
        <v>194</v>
      </c>
      <c r="B1069" s="18" t="s">
        <v>118</v>
      </c>
      <c r="C1069" s="141" t="s">
        <v>276</v>
      </c>
      <c r="D1069" s="26" t="s">
        <v>2486</v>
      </c>
      <c r="E1069" s="20">
        <v>36808</v>
      </c>
      <c r="F1069" s="26" t="s">
        <v>1892</v>
      </c>
      <c r="G1069" s="26" t="s">
        <v>1367</v>
      </c>
      <c r="H1069" s="18" t="s">
        <v>194</v>
      </c>
      <c r="I1069" s="18" t="s">
        <v>123</v>
      </c>
      <c r="J1069" s="18" t="s">
        <v>276</v>
      </c>
      <c r="K1069" s="26" t="s">
        <v>194</v>
      </c>
      <c r="L1069" s="26" t="s">
        <v>276</v>
      </c>
      <c r="M1069" s="18" t="s">
        <v>222</v>
      </c>
      <c r="N1069" s="18" t="s">
        <v>118</v>
      </c>
      <c r="O1069" s="18" t="s">
        <v>1772</v>
      </c>
      <c r="P1069" s="19" t="s">
        <v>259</v>
      </c>
      <c r="Q1069" s="27"/>
      <c r="R1069" s="27"/>
      <c r="S1069" s="27"/>
      <c r="T1069" s="29"/>
      <c r="U1069" s="25"/>
      <c r="V1069" s="25"/>
      <c r="W1069" s="25"/>
      <c r="X1069" s="25"/>
      <c r="Y1069" s="25"/>
      <c r="Z1069" s="25"/>
      <c r="AA1069" s="25"/>
      <c r="AB1069" s="25"/>
      <c r="AC1069" s="25"/>
      <c r="AD1069" s="25"/>
      <c r="AE1069" s="25"/>
      <c r="AF1069" s="25"/>
      <c r="AG1069" s="25"/>
      <c r="AH1069" s="25"/>
      <c r="AI1069" s="25"/>
      <c r="AJ1069" s="25"/>
      <c r="AK1069" s="25"/>
      <c r="AL1069" s="25"/>
      <c r="AM1069" s="25"/>
      <c r="AN1069" s="25"/>
      <c r="AO1069" s="25"/>
      <c r="AP1069" s="25"/>
      <c r="AQ1069" s="25"/>
      <c r="AR1069" s="25"/>
      <c r="AS1069" s="25"/>
      <c r="AT1069" s="25"/>
      <c r="AU1069" s="25"/>
      <c r="AV1069" s="25"/>
      <c r="AW1069" s="25"/>
      <c r="AX1069" s="25"/>
      <c r="AY1069" s="25"/>
      <c r="AZ1069" s="25"/>
      <c r="BA1069" s="25"/>
      <c r="BB1069" s="25"/>
      <c r="BC1069" s="25"/>
      <c r="BD1069" s="25"/>
      <c r="BE1069" s="25"/>
      <c r="BF1069" s="25"/>
      <c r="BG1069" s="25"/>
      <c r="BH1069" s="25"/>
      <c r="BI1069" s="25"/>
    </row>
    <row r="1070" spans="1:79" ht="12.75" customHeight="1" x14ac:dyDescent="0.2">
      <c r="A1070" s="18" t="s">
        <v>202</v>
      </c>
      <c r="B1070" s="18" t="s">
        <v>207</v>
      </c>
      <c r="C1070" s="141" t="s">
        <v>196</v>
      </c>
      <c r="D1070" s="19" t="s">
        <v>2489</v>
      </c>
      <c r="E1070" s="20">
        <v>33857</v>
      </c>
      <c r="F1070" s="19" t="s">
        <v>423</v>
      </c>
      <c r="G1070" s="19" t="s">
        <v>2490</v>
      </c>
      <c r="H1070" s="18" t="s">
        <v>202</v>
      </c>
      <c r="I1070" s="18" t="s">
        <v>213</v>
      </c>
      <c r="J1070" s="18" t="s">
        <v>249</v>
      </c>
      <c r="K1070" s="26" t="s">
        <v>212</v>
      </c>
      <c r="L1070" s="26" t="s">
        <v>233</v>
      </c>
      <c r="M1070" s="18" t="s">
        <v>202</v>
      </c>
      <c r="N1070" s="18" t="s">
        <v>207</v>
      </c>
      <c r="O1070" s="18" t="s">
        <v>234</v>
      </c>
      <c r="P1070" s="19" t="s">
        <v>241</v>
      </c>
      <c r="Q1070" s="19" t="s">
        <v>189</v>
      </c>
      <c r="R1070" s="19"/>
      <c r="S1070" s="19"/>
      <c r="T1070" s="19"/>
      <c r="U1070" s="19"/>
      <c r="V1070" s="19"/>
      <c r="W1070" s="19"/>
      <c r="X1070" s="19"/>
      <c r="Y1070" s="19"/>
      <c r="Z1070" s="19"/>
      <c r="AA1070" s="19"/>
      <c r="AB1070" s="19"/>
      <c r="AC1070" s="19" t="s">
        <v>265</v>
      </c>
      <c r="AD1070" s="19" t="s">
        <v>261</v>
      </c>
      <c r="AE1070" s="19" t="s">
        <v>241</v>
      </c>
      <c r="AF1070" s="19"/>
      <c r="AG1070" s="19"/>
      <c r="AH1070" s="19"/>
      <c r="AI1070" s="19"/>
      <c r="AJ1070" s="19"/>
      <c r="AK1070" s="19"/>
      <c r="AL1070" s="19"/>
      <c r="AM1070" s="19"/>
      <c r="AN1070" s="19"/>
      <c r="AO1070" s="19"/>
      <c r="AP1070" s="19"/>
      <c r="AQ1070" s="19"/>
      <c r="AR1070" s="19"/>
      <c r="AS1070" s="19"/>
      <c r="AT1070" s="19"/>
      <c r="AU1070" s="19"/>
      <c r="AV1070" s="19"/>
      <c r="AW1070" s="19"/>
      <c r="AX1070" s="19"/>
      <c r="AY1070" s="19"/>
      <c r="AZ1070" s="19"/>
      <c r="BA1070" s="19"/>
      <c r="BB1070" s="19"/>
      <c r="BC1070" s="19"/>
      <c r="BD1070" s="19"/>
      <c r="BE1070" s="19"/>
      <c r="BF1070" s="19"/>
      <c r="BG1070" s="19"/>
      <c r="BH1070" s="19"/>
      <c r="BI1070" s="19"/>
      <c r="BJ1070" s="25"/>
      <c r="BK1070" s="25"/>
      <c r="BL1070" s="25"/>
      <c r="BM1070" s="25"/>
      <c r="BN1070" s="25"/>
      <c r="BO1070" s="25"/>
      <c r="BP1070" s="25"/>
      <c r="BQ1070" s="25"/>
      <c r="BR1070" s="25"/>
      <c r="BS1070" s="25"/>
      <c r="BT1070" s="25"/>
      <c r="BU1070" s="25"/>
      <c r="BV1070" s="25"/>
      <c r="BW1070" s="25"/>
      <c r="BX1070" s="25"/>
      <c r="BY1070" s="25"/>
      <c r="BZ1070" s="25"/>
      <c r="CA1070" s="25"/>
    </row>
    <row r="1071" spans="1:79" s="25" customFormat="1" ht="12.75" customHeight="1" x14ac:dyDescent="0.2">
      <c r="A1071" s="18" t="s">
        <v>226</v>
      </c>
      <c r="B1071" s="18" t="s">
        <v>118</v>
      </c>
      <c r="C1071" s="141" t="s">
        <v>234</v>
      </c>
      <c r="D1071" s="19" t="s">
        <v>2487</v>
      </c>
      <c r="E1071" s="20">
        <v>34204</v>
      </c>
      <c r="F1071" s="19" t="s">
        <v>2488</v>
      </c>
      <c r="G1071" s="19" t="s">
        <v>401</v>
      </c>
      <c r="H1071" s="18" t="s">
        <v>274</v>
      </c>
      <c r="I1071" s="18" t="s">
        <v>123</v>
      </c>
      <c r="J1071" s="18" t="s">
        <v>259</v>
      </c>
      <c r="K1071" s="26" t="s">
        <v>274</v>
      </c>
      <c r="L1071" s="26" t="s">
        <v>259</v>
      </c>
      <c r="M1071" s="18" t="s">
        <v>274</v>
      </c>
      <c r="N1071" s="18" t="s">
        <v>118</v>
      </c>
      <c r="O1071" s="18" t="s">
        <v>259</v>
      </c>
      <c r="P1071" s="19" t="s">
        <v>223</v>
      </c>
      <c r="Q1071" s="19" t="s">
        <v>274</v>
      </c>
      <c r="R1071" s="19" t="s">
        <v>118</v>
      </c>
      <c r="S1071" s="19" t="s">
        <v>541</v>
      </c>
      <c r="T1071" s="19" t="s">
        <v>274</v>
      </c>
      <c r="U1071" s="19" t="s">
        <v>118</v>
      </c>
      <c r="V1071" s="19" t="s">
        <v>228</v>
      </c>
      <c r="W1071" s="19" t="s">
        <v>522</v>
      </c>
      <c r="X1071" s="19" t="s">
        <v>118</v>
      </c>
      <c r="Y1071" s="19" t="s">
        <v>223</v>
      </c>
      <c r="Z1071" s="19" t="s">
        <v>274</v>
      </c>
      <c r="AA1071" s="19" t="s">
        <v>118</v>
      </c>
      <c r="AB1071" s="19" t="s">
        <v>269</v>
      </c>
      <c r="AC1071" s="19" t="s">
        <v>274</v>
      </c>
      <c r="AD1071" s="19" t="s">
        <v>118</v>
      </c>
      <c r="AE1071" s="19" t="s">
        <v>259</v>
      </c>
      <c r="AF1071" s="19">
        <v>0</v>
      </c>
      <c r="AG1071" s="19">
        <v>0</v>
      </c>
      <c r="AH1071" s="19">
        <v>0</v>
      </c>
      <c r="AI1071" s="19">
        <v>0</v>
      </c>
      <c r="AJ1071" s="19">
        <v>0</v>
      </c>
      <c r="AK1071" s="19">
        <v>0</v>
      </c>
      <c r="AL1071" s="19">
        <v>0</v>
      </c>
      <c r="AM1071" s="19">
        <v>0</v>
      </c>
      <c r="AN1071" s="19">
        <v>0</v>
      </c>
      <c r="AO1071" s="19">
        <v>0</v>
      </c>
      <c r="AP1071" s="19">
        <v>0</v>
      </c>
      <c r="AQ1071" s="19">
        <v>0</v>
      </c>
      <c r="AR1071" s="19">
        <v>0</v>
      </c>
      <c r="AS1071" s="19">
        <v>0</v>
      </c>
      <c r="AT1071" s="19">
        <v>0</v>
      </c>
      <c r="AU1071" s="19">
        <v>0</v>
      </c>
      <c r="AV1071" s="19">
        <v>0</v>
      </c>
      <c r="AW1071" s="19">
        <v>0</v>
      </c>
      <c r="AX1071" s="19"/>
      <c r="AY1071" s="19"/>
      <c r="AZ1071" s="19"/>
      <c r="BA1071" s="19"/>
      <c r="BB1071" s="19"/>
      <c r="BC1071" s="19"/>
      <c r="BD1071" s="19"/>
      <c r="BE1071" s="19"/>
      <c r="BF1071" s="19"/>
      <c r="BG1071" s="19"/>
      <c r="BH1071" s="19"/>
      <c r="BI1071" s="19"/>
      <c r="BJ1071"/>
      <c r="BK1071"/>
      <c r="BL1071"/>
      <c r="BM1071"/>
      <c r="BN1071"/>
      <c r="BO1071"/>
      <c r="BP1071"/>
      <c r="BQ1071"/>
      <c r="BR1071"/>
      <c r="BS1071"/>
      <c r="BT1071"/>
      <c r="BU1071"/>
      <c r="BV1071"/>
      <c r="BW1071"/>
      <c r="BX1071"/>
      <c r="BY1071"/>
      <c r="BZ1071"/>
      <c r="CA1071"/>
    </row>
    <row r="1072" spans="1:79" x14ac:dyDescent="0.2">
      <c r="A1072" s="34" t="s">
        <v>702</v>
      </c>
      <c r="B1072" s="34" t="s">
        <v>242</v>
      </c>
      <c r="C1072" s="141" t="s">
        <v>221</v>
      </c>
      <c r="D1072" s="22" t="s">
        <v>2497</v>
      </c>
      <c r="E1072" s="23">
        <v>36720</v>
      </c>
      <c r="F1072" s="24" t="s">
        <v>416</v>
      </c>
      <c r="G1072" s="22" t="s">
        <v>191</v>
      </c>
      <c r="H1072" s="34" t="s">
        <v>2498</v>
      </c>
      <c r="I1072" s="34" t="s">
        <v>246</v>
      </c>
      <c r="J1072" s="18" t="s">
        <v>913</v>
      </c>
      <c r="K1072" s="26" t="s">
        <v>212</v>
      </c>
      <c r="L1072" s="26" t="s">
        <v>216</v>
      </c>
      <c r="M1072" s="34" t="s">
        <v>274</v>
      </c>
      <c r="N1072" s="34" t="s">
        <v>242</v>
      </c>
      <c r="O1072" s="34" t="s">
        <v>216</v>
      </c>
      <c r="P1072" s="25"/>
      <c r="Q1072" s="25"/>
      <c r="R1072" s="25"/>
      <c r="S1072" s="25"/>
      <c r="T1072" s="25"/>
      <c r="U1072" s="25"/>
      <c r="V1072" s="25"/>
      <c r="W1072" s="25"/>
      <c r="X1072" s="25"/>
      <c r="Y1072" s="25"/>
      <c r="Z1072" s="25"/>
      <c r="AA1072" s="25"/>
      <c r="AB1072" s="25"/>
      <c r="AC1072" s="25"/>
      <c r="AD1072" s="25"/>
      <c r="AE1072" s="25"/>
      <c r="AF1072" s="25"/>
      <c r="AG1072" s="25"/>
      <c r="AH1072" s="25"/>
      <c r="AI1072" s="25"/>
      <c r="AJ1072" s="25"/>
      <c r="AK1072" s="25"/>
      <c r="AL1072" s="25"/>
      <c r="AM1072" s="25"/>
      <c r="AN1072" s="25"/>
      <c r="AO1072" s="25"/>
      <c r="AP1072" s="25"/>
      <c r="AQ1072" s="25"/>
      <c r="AR1072" s="25"/>
      <c r="AS1072" s="25"/>
      <c r="AT1072" s="25"/>
      <c r="AU1072" s="25"/>
      <c r="AV1072" s="25"/>
      <c r="AW1072" s="25"/>
      <c r="AX1072" s="25"/>
      <c r="AY1072" s="25"/>
      <c r="AZ1072" s="25"/>
      <c r="BA1072" s="25"/>
      <c r="BB1072" s="25"/>
      <c r="BC1072" s="25"/>
      <c r="BD1072" s="25"/>
      <c r="BE1072" s="25"/>
      <c r="BF1072" s="25"/>
      <c r="BG1072" s="25"/>
      <c r="BH1072" s="25"/>
      <c r="BI1072" s="25"/>
    </row>
    <row r="1073" spans="1:79" ht="12.75" customHeight="1" x14ac:dyDescent="0.2">
      <c r="A1073" s="33" t="s">
        <v>258</v>
      </c>
      <c r="B1073" s="33" t="s">
        <v>195</v>
      </c>
      <c r="C1073" s="141" t="s">
        <v>203</v>
      </c>
      <c r="D1073" t="s">
        <v>2491</v>
      </c>
      <c r="E1073" s="40">
        <v>36250</v>
      </c>
      <c r="F1073" t="s">
        <v>1248</v>
      </c>
      <c r="G1073" s="100" t="s">
        <v>719</v>
      </c>
      <c r="H1073" s="33" t="s">
        <v>258</v>
      </c>
      <c r="I1073" s="33" t="s">
        <v>200</v>
      </c>
      <c r="J1073" s="18" t="s">
        <v>240</v>
      </c>
      <c r="K1073" t="str">
        <f>IF(ISBLANK(VLOOKUP(TRIM(D1073),ALL_SOMIFA!$A$1:$V$2721,8,FALSE)),"",IF(ISERROR(VLOOKUP(TRIM(D1073),ALL_SOMIFA!$A$1:$V$2721,8,FALSE))," ",VLOOKUP(TRIM(D1073),ALL_SOMIFA!$A$1:$V$2721,8,FALSE)))</f>
        <v xml:space="preserve"> </v>
      </c>
      <c r="L1073" t="str">
        <f>IF(ISBLANK(VLOOKUP(TRIM(D1073),ALL_SOMIFA!$A$1:$V$2721,9,FALSE)),"",IF(ISERROR(VLOOKUP(TRIM(D1073),ALL_SOMIFA!$A$1:$V$2721,9,FALSE))," ",VLOOKUP(TRIM(D1073),ALL_SOMIFA!$A$1:$V$2721,9,FALSE)))</f>
        <v xml:space="preserve"> </v>
      </c>
      <c r="M1073" s="33" t="str">
        <f>IF(ISBLANK(VLOOKUP(TRIM(D1073),ALL_SOMIFA!$A$1:$V$2721,10,FALSE)),"",IF(ISERROR(VLOOKUP(TRIM(D1073),ALL_SOMIFA!$A$1:$V$2721,10,FALSE))," ",VLOOKUP(TRIM(D1073),ALL_SOMIFA!$A$1:$V$2721,10,FALSE)))</f>
        <v xml:space="preserve"> </v>
      </c>
      <c r="N1073" s="33" t="str">
        <f>IF(ISBLANK(VLOOKUP(TRIM(D1073),ALL_SOMIFA!$A$1:$V$2721,11,FALSE)),"",IF(ISERROR(VLOOKUP(TRIM(D1073),ALL_SOMIFA!$A$1:$V$2721,11,FALSE))," ",VLOOKUP(TRIM(D1073),ALL_SOMIFA!$A$1:$V$2721,11,FALSE)))</f>
        <v xml:space="preserve"> </v>
      </c>
      <c r="O1073" s="33" t="str">
        <f>IF(ISBLANK(VLOOKUP(TRIM(D1073),ALL_SOMIFA!$A$1:$V$2721,12,FALSE)),"",IF(ISERROR(VLOOKUP(TRIM(D1073),ALL_SOMIFA!$A$1:$V$2721,12,FALSE))," ",VLOOKUP(TRIM(D1073),ALL_SOMIFA!$A$1:$V$2721,12,FALSE)))</f>
        <v xml:space="preserve"> </v>
      </c>
      <c r="P1073" t="str">
        <f>IF(ISBLANK(VLOOKUP(TRIM(D1073),ALL_SOMIFA!$A$1:$V$2721,13,FALSE)),"",IF(ISERROR(VLOOKUP(TRIM(D1073),ALL_SOMIFA!$A$1:$V$2721,13,FALSE))," ",VLOOKUP(TRIM(D1073),ALL_SOMIFA!$A$1:$V$2721,13,FALSE)))</f>
        <v xml:space="preserve"> </v>
      </c>
      <c r="Q1073" t="str">
        <f>IF(ISBLANK(VLOOKUP(TRIM(D1073),ALL_SOMIFA!$A$1:$V$2721,14,FALSE)),"",IF(ISERROR(VLOOKUP(TRIM(D1073),ALL_SOMIFA!$A$1:$V$2721,14,FALSE))," ",VLOOKUP(TRIM(D1073),ALL_SOMIFA!$A$1:$V$2721,14,FALSE)))</f>
        <v xml:space="preserve"> </v>
      </c>
      <c r="R1073" t="str">
        <f>IF(ISBLANK(VLOOKUP(TRIM(D1073),ALL_SOMIFA!$A$1:$V$2721,15,FALSE)),"",IF(ISERROR(VLOOKUP(TRIM(D1073),ALL_SOMIFA!$A$1:$V$2721,15,FALSE))," ",VLOOKUP(TRIM(D1073),ALL_SOMIFA!$A$1:$V$2721,15,FALSE)))</f>
        <v xml:space="preserve"> </v>
      </c>
      <c r="S1073" t="str">
        <f>IF(ISBLANK(VLOOKUP(TRIM(D1073),ALL_SOMIFA!$A$1:$V$2721,16,FALSE)),"",IF(ISERROR(VLOOKUP(TRIM(D1073),ALL_SOMIFA!$A$1:$V$2721,16,FALSE))," ",VLOOKUP(TRIM(D1073),ALL_SOMIFA!$A$1:$V$2721,16,FALSE)))</f>
        <v xml:space="preserve"> </v>
      </c>
      <c r="T1073" t="str">
        <f>IF(ISBLANK(VLOOKUP(TRIM(D1073),ALL_SOMIFA!$A$1:$V$2721,17,FALSE)),"",IF(ISERROR(VLOOKUP(TRIM(D1073),ALL_SOMIFA!$A$1:$V$2721,17,FALSE))," ",VLOOKUP(TRIM(D1073),ALL_SOMIFA!$A$1:$V$2721,17,FALSE)))</f>
        <v xml:space="preserve"> </v>
      </c>
      <c r="U1073" t="str">
        <f>IF(ISBLANK(VLOOKUP(TRIM(D1073),ALL_SOMIFA!$A$1:$V$2721,18,FALSE)),"",IF(ISERROR(VLOOKUP(TRIM(D1073),ALL_SOMIFA!$A$1:$V$2721,18,FALSE))," ",VLOOKUP(TRIM(D1073),ALL_SOMIFA!$A$1:$V$2721,18,FALSE)))</f>
        <v xml:space="preserve"> </v>
      </c>
      <c r="V1073" t="str">
        <f>IF(ISBLANK(VLOOKUP(TRIM(D1073),ALL_SOMIFA!$A$1:$V$2721,19,FALSE)),"",IF(ISERROR(VLOOKUP(TRIM(D1073),ALL_SOMIFA!$A$1:$V$2721,19,FALSE))," ",VLOOKUP(TRIM(D1073),ALL_SOMIFA!$A$1:$V$2721,19,FALSE)))</f>
        <v xml:space="preserve"> </v>
      </c>
      <c r="W1073" t="str">
        <f>IF(ISBLANK(VLOOKUP(TRIM(D1073),ALL_SOMIFA!$A$1:$V$2721,20,FALSE)),"",IF(ISERROR(VLOOKUP(TRIM(D1073),ALL_SOMIFA!$A$1:$V$2721,20,FALSE))," ",VLOOKUP(TRIM(D1073),ALL_SOMIFA!$A$1:$V$2721,20,FALSE)))</f>
        <v xml:space="preserve"> </v>
      </c>
      <c r="X1073" t="str">
        <f>IF(ISBLANK(VLOOKUP(TRIM(D1073),ALL_SOMIFA!$A$1:$V$2721,21,FALSE)),"",IF(ISERROR(VLOOKUP(TRIM(D1073),ALL_SOMIFA!$A$1:$V$2721,21,FALSE))," ",VLOOKUP(TRIM(D1073),ALL_SOMIFA!$A$1:$V$2721,21,FALSE)))</f>
        <v xml:space="preserve"> </v>
      </c>
      <c r="Y1073" t="str">
        <f>IF(ISBLANK(VLOOKUP(TRIM(D1073),ALL_SOMIFA!$A$1:$V$2721,22,FALSE)),"",IF(ISERROR(VLOOKUP(TRIM(D1073),ALL_SOMIFA!$A$1:$V$2721,22,FALSE))," ",VLOOKUP(TRIM(D1073),ALL_SOMIFA!$A$1:$V$2721,22,FALSE)))</f>
        <v xml:space="preserve"> </v>
      </c>
    </row>
    <row r="1074" spans="1:79" s="25" customFormat="1" x14ac:dyDescent="0.2">
      <c r="A1074" s="18" t="s">
        <v>555</v>
      </c>
      <c r="B1074" s="18" t="s">
        <v>128</v>
      </c>
      <c r="C1074" s="141" t="s">
        <v>161</v>
      </c>
      <c r="D1074" s="19" t="s">
        <v>2494</v>
      </c>
      <c r="E1074" s="20">
        <v>35427</v>
      </c>
      <c r="F1074" s="19" t="s">
        <v>591</v>
      </c>
      <c r="G1074" s="19" t="s">
        <v>136</v>
      </c>
      <c r="H1074" s="18" t="s">
        <v>560</v>
      </c>
      <c r="I1074" s="18" t="s">
        <v>131</v>
      </c>
      <c r="J1074" s="18" t="s">
        <v>2495</v>
      </c>
      <c r="K1074" s="26" t="s">
        <v>202</v>
      </c>
      <c r="L1074" s="26" t="s">
        <v>1510</v>
      </c>
      <c r="M1074" s="18" t="s">
        <v>905</v>
      </c>
      <c r="N1074" s="18" t="s">
        <v>81</v>
      </c>
      <c r="O1074" s="18" t="s">
        <v>241</v>
      </c>
      <c r="P1074" s="19" t="s">
        <v>241</v>
      </c>
      <c r="Q1074" s="19" t="s">
        <v>258</v>
      </c>
      <c r="R1074" s="19" t="s">
        <v>140</v>
      </c>
      <c r="S1074" s="19" t="s">
        <v>1235</v>
      </c>
      <c r="T1074" s="19" t="s">
        <v>712</v>
      </c>
      <c r="U1074" s="19" t="s">
        <v>140</v>
      </c>
      <c r="V1074" s="19" t="s">
        <v>273</v>
      </c>
      <c r="W1074" s="19"/>
      <c r="X1074" s="19"/>
      <c r="Y1074" s="19"/>
      <c r="Z1074" s="19"/>
      <c r="AA1074" s="19"/>
      <c r="AB1074" s="19"/>
      <c r="AC1074" s="19"/>
      <c r="AD1074" s="19"/>
      <c r="AE1074" s="19"/>
      <c r="AF1074" s="19"/>
      <c r="AG1074" s="19"/>
      <c r="AH1074" s="19"/>
      <c r="AI1074" s="19"/>
      <c r="AJ1074" s="19"/>
      <c r="AK1074" s="19"/>
      <c r="AL1074" s="19"/>
      <c r="AM1074" s="19"/>
      <c r="AN1074" s="19"/>
      <c r="AO1074" s="19"/>
      <c r="AP1074" s="19"/>
      <c r="AQ1074" s="19"/>
      <c r="AR1074" s="19"/>
      <c r="AS1074" s="19"/>
      <c r="AT1074" s="19"/>
      <c r="AU1074" s="19"/>
      <c r="AV1074" s="19"/>
      <c r="AW1074" s="19"/>
      <c r="AX1074" s="19"/>
      <c r="AY1074" s="19"/>
      <c r="AZ1074" s="19"/>
      <c r="BA1074" s="19"/>
      <c r="BB1074" s="19"/>
      <c r="BC1074" s="19"/>
      <c r="BD1074" s="19"/>
      <c r="BE1074" s="19"/>
      <c r="BF1074" s="19"/>
      <c r="BG1074" s="19"/>
      <c r="BH1074" s="19"/>
      <c r="BI1074" s="19"/>
    </row>
    <row r="1075" spans="1:79" x14ac:dyDescent="0.2">
      <c r="A1075" s="31" t="s">
        <v>258</v>
      </c>
      <c r="B1075" s="32" t="s">
        <v>215</v>
      </c>
      <c r="C1075" s="142" t="s">
        <v>241</v>
      </c>
      <c r="D1075" s="19" t="s">
        <v>2499</v>
      </c>
      <c r="E1075" s="27">
        <v>35956</v>
      </c>
      <c r="F1075" s="28" t="s">
        <v>180</v>
      </c>
      <c r="G1075" s="28" t="s">
        <v>268</v>
      </c>
      <c r="H1075" s="31" t="s">
        <v>2500</v>
      </c>
      <c r="I1075" s="32" t="s">
        <v>272</v>
      </c>
      <c r="J1075" s="18" t="s">
        <v>2501</v>
      </c>
      <c r="K1075" s="26" t="s">
        <v>238</v>
      </c>
      <c r="L1075" s="26" t="s">
        <v>196</v>
      </c>
      <c r="M1075" s="33"/>
      <c r="N1075" s="33"/>
      <c r="O1075" s="33"/>
      <c r="P1075" s="25"/>
      <c r="Q1075" s="25"/>
      <c r="R1075" s="25"/>
      <c r="S1075" s="25"/>
      <c r="T1075" s="25"/>
      <c r="U1075" s="25"/>
      <c r="V1075" s="25"/>
      <c r="W1075" s="25"/>
      <c r="X1075" s="25"/>
      <c r="Y1075" s="25"/>
      <c r="Z1075" s="25"/>
      <c r="AA1075" s="25"/>
      <c r="AB1075" s="25"/>
      <c r="AC1075" s="25"/>
      <c r="AD1075" s="25"/>
      <c r="AE1075" s="25"/>
      <c r="AF1075" s="25"/>
      <c r="AG1075" s="25"/>
      <c r="AH1075" s="25"/>
      <c r="AI1075" s="25"/>
      <c r="AJ1075" s="25"/>
      <c r="AK1075" s="25"/>
      <c r="AL1075" s="25"/>
      <c r="AM1075" s="25"/>
      <c r="AN1075" s="25"/>
      <c r="AO1075" s="25"/>
      <c r="AP1075" s="25"/>
      <c r="AQ1075" s="25"/>
      <c r="AR1075" s="25"/>
      <c r="AS1075" s="25"/>
      <c r="AT1075" s="25"/>
      <c r="AU1075" s="25"/>
      <c r="AV1075" s="25"/>
      <c r="AW1075" s="25"/>
      <c r="AX1075" s="25"/>
      <c r="AY1075" s="25"/>
      <c r="AZ1075" s="25"/>
      <c r="BA1075" s="25"/>
      <c r="BB1075" s="25"/>
      <c r="BC1075" s="25"/>
      <c r="BD1075" s="25"/>
      <c r="BE1075" s="25"/>
      <c r="BF1075" s="25"/>
      <c r="BG1075" s="25"/>
      <c r="BH1075" s="25"/>
      <c r="BI1075" s="25"/>
      <c r="BJ1075" s="25"/>
      <c r="BK1075" s="25"/>
      <c r="BL1075" s="25"/>
      <c r="BM1075" s="25"/>
      <c r="BN1075" s="25"/>
      <c r="BO1075" s="25"/>
      <c r="BP1075" s="25"/>
      <c r="BQ1075" s="25"/>
      <c r="BR1075" s="25"/>
      <c r="BS1075" s="25"/>
      <c r="BT1075" s="25"/>
      <c r="BU1075" s="25"/>
      <c r="BV1075" s="25"/>
      <c r="BW1075" s="25"/>
      <c r="BX1075" s="25"/>
    </row>
    <row r="1076" spans="1:79" x14ac:dyDescent="0.2">
      <c r="A1076" s="18" t="s">
        <v>238</v>
      </c>
      <c r="B1076" s="18" t="s">
        <v>177</v>
      </c>
      <c r="C1076" s="141" t="s">
        <v>241</v>
      </c>
      <c r="D1076" t="s">
        <v>2502</v>
      </c>
      <c r="E1076" s="35">
        <v>35149</v>
      </c>
      <c r="F1076" s="36" t="s">
        <v>198</v>
      </c>
      <c r="G1076" s="36" t="s">
        <v>199</v>
      </c>
      <c r="H1076" s="18" t="s">
        <v>238</v>
      </c>
      <c r="I1076" s="18" t="s">
        <v>181</v>
      </c>
      <c r="J1076" s="18" t="s">
        <v>241</v>
      </c>
      <c r="K1076" s="26" t="s">
        <v>265</v>
      </c>
      <c r="L1076" s="26" t="s">
        <v>241</v>
      </c>
      <c r="M1076" s="18" t="s">
        <v>274</v>
      </c>
      <c r="N1076" s="18" t="s">
        <v>123</v>
      </c>
      <c r="O1076" s="18" t="s">
        <v>240</v>
      </c>
      <c r="P1076" s="19" t="s">
        <v>269</v>
      </c>
      <c r="Q1076" s="19" t="s">
        <v>238</v>
      </c>
      <c r="R1076" s="19" t="s">
        <v>123</v>
      </c>
      <c r="S1076" s="37" t="str">
        <f>IF(ISERROR(VLOOKUP(TRIM(D1076),#REF!,8,FALSE())),"",VLOOKUP(TRIM(D1076),#REF!,8,FALSE()))</f>
        <v/>
      </c>
      <c r="T1076" s="25"/>
      <c r="U1076" s="25"/>
      <c r="V1076" s="25"/>
      <c r="W1076" s="25"/>
      <c r="X1076" s="25"/>
      <c r="Y1076" s="25"/>
      <c r="Z1076" s="25"/>
      <c r="AA1076" s="25"/>
      <c r="AB1076" s="25"/>
      <c r="AC1076" s="25"/>
      <c r="AD1076" s="25"/>
      <c r="AE1076" s="25"/>
      <c r="AF1076" s="25"/>
      <c r="AG1076" s="25"/>
      <c r="AH1076" s="25"/>
      <c r="AI1076" s="25"/>
      <c r="AJ1076" s="25"/>
      <c r="AK1076" s="25"/>
      <c r="AL1076" s="25"/>
      <c r="AM1076" s="25"/>
      <c r="AN1076" s="25"/>
      <c r="AO1076" s="25"/>
      <c r="AP1076" s="25"/>
      <c r="AQ1076" s="25"/>
      <c r="AR1076" s="25"/>
      <c r="AS1076" s="25"/>
      <c r="AT1076" s="25"/>
      <c r="AU1076" s="25"/>
      <c r="AV1076" s="25"/>
      <c r="AW1076" s="25"/>
      <c r="AX1076" s="25"/>
      <c r="AY1076" s="25"/>
      <c r="AZ1076" s="25"/>
      <c r="BA1076" s="25"/>
      <c r="BB1076" s="25"/>
      <c r="BC1076" s="25"/>
      <c r="BD1076" s="25"/>
      <c r="BE1076" s="25"/>
      <c r="BF1076" s="25"/>
      <c r="BG1076" s="25"/>
      <c r="BH1076" s="25"/>
      <c r="BI1076" s="25"/>
    </row>
    <row r="1077" spans="1:79" x14ac:dyDescent="0.2">
      <c r="A1077" s="18"/>
      <c r="B1077" s="18"/>
      <c r="C1077" s="141"/>
      <c r="D1077" s="19" t="s">
        <v>2492</v>
      </c>
      <c r="E1077" s="20">
        <v>34209</v>
      </c>
      <c r="F1077" s="19" t="s">
        <v>1436</v>
      </c>
      <c r="G1077" s="19" t="s">
        <v>1487</v>
      </c>
      <c r="H1077" s="18" t="s">
        <v>212</v>
      </c>
      <c r="I1077" s="18" t="s">
        <v>220</v>
      </c>
      <c r="J1077" s="18" t="s">
        <v>240</v>
      </c>
      <c r="K1077" s="26" t="s">
        <v>206</v>
      </c>
      <c r="L1077" s="26" t="s">
        <v>228</v>
      </c>
      <c r="M1077" s="18" t="s">
        <v>212</v>
      </c>
      <c r="N1077" s="18" t="s">
        <v>432</v>
      </c>
      <c r="O1077" s="18" t="s">
        <v>234</v>
      </c>
      <c r="P1077" s="19" t="s">
        <v>594</v>
      </c>
      <c r="Q1077" s="19" t="s">
        <v>212</v>
      </c>
      <c r="R1077" s="19" t="s">
        <v>272</v>
      </c>
      <c r="S1077" s="19" t="s">
        <v>2128</v>
      </c>
      <c r="T1077" s="19" t="s">
        <v>212</v>
      </c>
      <c r="U1077" s="19" t="s">
        <v>93</v>
      </c>
      <c r="V1077" s="19" t="s">
        <v>259</v>
      </c>
      <c r="W1077" s="19" t="s">
        <v>212</v>
      </c>
      <c r="X1077" s="19" t="s">
        <v>93</v>
      </c>
      <c r="Y1077" s="19" t="s">
        <v>276</v>
      </c>
      <c r="Z1077" s="19" t="s">
        <v>212</v>
      </c>
      <c r="AA1077" s="19" t="s">
        <v>93</v>
      </c>
      <c r="AB1077" s="19" t="s">
        <v>594</v>
      </c>
      <c r="AC1077" s="19" t="s">
        <v>212</v>
      </c>
      <c r="AD1077" s="19" t="s">
        <v>93</v>
      </c>
      <c r="AE1077" s="19" t="s">
        <v>259</v>
      </c>
      <c r="AF1077" s="19" t="s">
        <v>2493</v>
      </c>
      <c r="AG1077" s="19" t="s">
        <v>93</v>
      </c>
      <c r="AH1077" s="19" t="s">
        <v>247</v>
      </c>
      <c r="AI1077" s="19" t="s">
        <v>2493</v>
      </c>
      <c r="AJ1077" s="19" t="s">
        <v>93</v>
      </c>
      <c r="AK1077" s="19" t="s">
        <v>247</v>
      </c>
      <c r="AL1077" s="19">
        <v>0</v>
      </c>
      <c r="AM1077" s="19">
        <v>0</v>
      </c>
      <c r="AN1077" s="19">
        <v>0</v>
      </c>
      <c r="AO1077" s="19">
        <v>0</v>
      </c>
      <c r="AP1077" s="19">
        <v>0</v>
      </c>
      <c r="AQ1077" s="19">
        <v>0</v>
      </c>
      <c r="AR1077" s="19">
        <v>0</v>
      </c>
      <c r="AS1077" s="19">
        <v>0</v>
      </c>
      <c r="AT1077" s="19">
        <v>0</v>
      </c>
      <c r="AU1077" s="19">
        <v>0</v>
      </c>
      <c r="AV1077" s="19">
        <v>0</v>
      </c>
      <c r="AW1077" s="19">
        <v>0</v>
      </c>
      <c r="AX1077" s="19"/>
      <c r="AY1077" s="19"/>
      <c r="AZ1077" s="25"/>
      <c r="BA1077" s="25"/>
      <c r="BB1077" s="25"/>
      <c r="BC1077" s="25"/>
      <c r="BD1077" s="25"/>
      <c r="BE1077" s="25"/>
      <c r="BF1077" s="25"/>
      <c r="BG1077" s="25"/>
      <c r="BH1077" s="25"/>
      <c r="BI1077" s="25"/>
      <c r="BJ1077" s="25"/>
      <c r="BK1077" s="25"/>
      <c r="BL1077" s="25"/>
      <c r="BM1077" s="25"/>
      <c r="BN1077" s="25"/>
      <c r="BO1077" s="25"/>
      <c r="BP1077" s="25"/>
      <c r="BQ1077" s="25"/>
      <c r="BR1077" s="25"/>
      <c r="BS1077" s="25"/>
      <c r="BT1077" s="25"/>
      <c r="BU1077" s="25"/>
      <c r="BV1077" s="25"/>
      <c r="BW1077" s="25"/>
      <c r="BX1077" s="25"/>
    </row>
    <row r="1078" spans="1:79" x14ac:dyDescent="0.2">
      <c r="A1078" s="31"/>
      <c r="B1078" s="31"/>
      <c r="C1078" s="142"/>
      <c r="D1078" s="19" t="s">
        <v>2496</v>
      </c>
      <c r="E1078" s="27">
        <v>35562</v>
      </c>
      <c r="F1078" s="26" t="s">
        <v>1239</v>
      </c>
      <c r="G1078" s="30" t="s">
        <v>381</v>
      </c>
      <c r="H1078" s="31" t="s">
        <v>202</v>
      </c>
      <c r="I1078" s="31" t="s">
        <v>479</v>
      </c>
      <c r="J1078" s="18" t="s">
        <v>266</v>
      </c>
      <c r="K1078" s="26" t="s">
        <v>557</v>
      </c>
      <c r="L1078" s="26" t="s">
        <v>241</v>
      </c>
      <c r="M1078" s="33"/>
      <c r="N1078" s="33"/>
      <c r="O1078" s="33"/>
    </row>
    <row r="1079" spans="1:79" x14ac:dyDescent="0.2">
      <c r="J1079" s="18"/>
    </row>
    <row r="1080" spans="1:79" s="25" customFormat="1" x14ac:dyDescent="0.2">
      <c r="A1080" s="18" t="s">
        <v>308</v>
      </c>
      <c r="B1080" s="18" t="s">
        <v>556</v>
      </c>
      <c r="C1080" s="141" t="s">
        <v>1268</v>
      </c>
      <c r="D1080" s="19" t="s">
        <v>2503</v>
      </c>
      <c r="E1080" s="20">
        <v>35062</v>
      </c>
      <c r="F1080" s="19" t="s">
        <v>645</v>
      </c>
      <c r="G1080" s="19" t="s">
        <v>2504</v>
      </c>
      <c r="H1080" s="18" t="s">
        <v>284</v>
      </c>
      <c r="I1080" s="18" t="s">
        <v>91</v>
      </c>
      <c r="J1080" s="18" t="s">
        <v>730</v>
      </c>
      <c r="K1080" s="26" t="s">
        <v>308</v>
      </c>
      <c r="L1080" s="26" t="s">
        <v>2505</v>
      </c>
      <c r="M1080" s="18" t="s">
        <v>308</v>
      </c>
      <c r="N1080" s="18" t="s">
        <v>556</v>
      </c>
      <c r="O1080" s="18" t="s">
        <v>2505</v>
      </c>
      <c r="P1080" s="19" t="s">
        <v>2506</v>
      </c>
      <c r="Q1080" s="19" t="s">
        <v>308</v>
      </c>
      <c r="R1080" s="19" t="s">
        <v>556</v>
      </c>
      <c r="S1080" s="19" t="s">
        <v>1672</v>
      </c>
      <c r="T1080" s="19" t="s">
        <v>284</v>
      </c>
      <c r="U1080" s="19" t="s">
        <v>556</v>
      </c>
      <c r="V1080" s="19" t="s">
        <v>938</v>
      </c>
      <c r="W1080" s="19" t="s">
        <v>284</v>
      </c>
      <c r="X1080" s="19" t="s">
        <v>556</v>
      </c>
      <c r="Y1080" s="19" t="s">
        <v>1365</v>
      </c>
      <c r="Z1080" s="19" t="s">
        <v>308</v>
      </c>
      <c r="AA1080" s="19" t="s">
        <v>556</v>
      </c>
      <c r="AB1080" s="19" t="s">
        <v>1074</v>
      </c>
      <c r="AC1080" s="19"/>
      <c r="AD1080" s="19"/>
      <c r="AE1080" s="19"/>
      <c r="AF1080" s="19">
        <v>0</v>
      </c>
      <c r="AG1080" s="19">
        <v>0</v>
      </c>
      <c r="AH1080" s="19">
        <v>0</v>
      </c>
      <c r="AI1080" s="19">
        <v>0</v>
      </c>
      <c r="AJ1080" s="19">
        <v>0</v>
      </c>
      <c r="AK1080" s="19">
        <v>0</v>
      </c>
      <c r="AL1080" s="19">
        <v>0</v>
      </c>
      <c r="AM1080" s="19">
        <v>0</v>
      </c>
      <c r="AN1080" s="19">
        <v>0</v>
      </c>
      <c r="AO1080" s="19">
        <v>0</v>
      </c>
      <c r="AP1080" s="19">
        <v>0</v>
      </c>
      <c r="AQ1080" s="19">
        <v>0</v>
      </c>
      <c r="AR1080" s="19">
        <v>0</v>
      </c>
      <c r="AS1080" s="19">
        <v>0</v>
      </c>
      <c r="AT1080" s="19">
        <v>0</v>
      </c>
      <c r="AU1080" s="19">
        <v>0</v>
      </c>
      <c r="AV1080" s="19">
        <v>0</v>
      </c>
      <c r="AW1080" s="19">
        <v>0</v>
      </c>
      <c r="AX1080" s="19"/>
      <c r="AY1080" s="19"/>
      <c r="AZ1080" s="19"/>
      <c r="BA1080" s="19"/>
      <c r="BB1080" s="19"/>
      <c r="BC1080" s="19"/>
      <c r="BD1080" s="19"/>
      <c r="BE1080" s="19"/>
      <c r="BF1080" s="19"/>
      <c r="BG1080" s="19"/>
      <c r="BH1080" s="19"/>
      <c r="BI1080" s="19"/>
      <c r="BJ1080"/>
      <c r="BK1080"/>
      <c r="BL1080"/>
      <c r="BM1080"/>
      <c r="BN1080"/>
      <c r="BO1080"/>
      <c r="BP1080"/>
      <c r="BQ1080"/>
      <c r="BR1080"/>
      <c r="BS1080"/>
      <c r="BT1080"/>
      <c r="BU1080"/>
      <c r="BV1080"/>
      <c r="BW1080"/>
      <c r="BX1080"/>
      <c r="BY1080"/>
      <c r="BZ1080"/>
      <c r="CA1080"/>
    </row>
    <row r="1081" spans="1:79" x14ac:dyDescent="0.2">
      <c r="A1081" s="19" t="s">
        <v>284</v>
      </c>
      <c r="B1081" s="26" t="s">
        <v>330</v>
      </c>
      <c r="C1081" s="142" t="s">
        <v>203</v>
      </c>
      <c r="D1081" s="19" t="s">
        <v>2508</v>
      </c>
      <c r="E1081" s="27">
        <v>37170</v>
      </c>
      <c r="F1081" s="28" t="s">
        <v>2509</v>
      </c>
      <c r="G1081" s="28" t="s">
        <v>98</v>
      </c>
      <c r="H1081" s="19" t="s">
        <v>194</v>
      </c>
      <c r="I1081" s="26" t="s">
        <v>479</v>
      </c>
      <c r="J1081" s="18" t="s">
        <v>314</v>
      </c>
      <c r="K1081" s="26" t="s">
        <v>315</v>
      </c>
      <c r="L1081" s="26" t="s">
        <v>224</v>
      </c>
    </row>
    <row r="1082" spans="1:79" x14ac:dyDescent="0.2">
      <c r="A1082" s="19" t="s">
        <v>308</v>
      </c>
      <c r="B1082" s="28" t="s">
        <v>242</v>
      </c>
      <c r="C1082" s="142" t="s">
        <v>240</v>
      </c>
      <c r="D1082" s="19" t="s">
        <v>2511</v>
      </c>
      <c r="E1082" s="27">
        <v>35017</v>
      </c>
      <c r="F1082" s="28" t="s">
        <v>362</v>
      </c>
      <c r="G1082" s="28" t="s">
        <v>188</v>
      </c>
      <c r="H1082" s="19" t="s">
        <v>238</v>
      </c>
      <c r="I1082" s="28" t="s">
        <v>261</v>
      </c>
      <c r="J1082" s="18" t="s">
        <v>339</v>
      </c>
      <c r="K1082" s="26" t="s">
        <v>315</v>
      </c>
      <c r="L1082" s="26" t="s">
        <v>754</v>
      </c>
    </row>
    <row r="1083" spans="1:79" x14ac:dyDescent="0.2">
      <c r="A1083" t="s">
        <v>313</v>
      </c>
      <c r="B1083" t="s">
        <v>207</v>
      </c>
      <c r="C1083" s="142" t="s">
        <v>754</v>
      </c>
      <c r="D1083" t="s">
        <v>2513</v>
      </c>
      <c r="E1083" s="40">
        <v>36070</v>
      </c>
      <c r="F1083" t="s">
        <v>416</v>
      </c>
      <c r="G1083" t="s">
        <v>441</v>
      </c>
      <c r="H1083" t="s">
        <v>238</v>
      </c>
      <c r="I1083" t="s">
        <v>213</v>
      </c>
      <c r="J1083" s="18" t="s">
        <v>241</v>
      </c>
      <c r="K1083" t="str">
        <f>IF(ISBLANK(VLOOKUP(TRIM(D1083),ALL_SOMIFA!$A$1:$V$2721,8,FALSE)),"",IF(ISERROR(VLOOKUP(TRIM(D1083),ALL_SOMIFA!$A$1:$V$2721,8,FALSE))," ",VLOOKUP(TRIM(D1083),ALL_SOMIFA!$A$1:$V$2721,8,FALSE)))</f>
        <v xml:space="preserve"> </v>
      </c>
      <c r="L1083" t="str">
        <f>IF(ISBLANK(VLOOKUP(TRIM(D1083),ALL_SOMIFA!$A$1:$V$2721,9,FALSE)),"",IF(ISERROR(VLOOKUP(TRIM(D1083),ALL_SOMIFA!$A$1:$V$2721,9,FALSE))," ",VLOOKUP(TRIM(D1083),ALL_SOMIFA!$A$1:$V$2721,9,FALSE)))</f>
        <v xml:space="preserve"> </v>
      </c>
      <c r="M1083" t="str">
        <f>IF(ISBLANK(VLOOKUP(TRIM(D1083),ALL_SOMIFA!$A$1:$V$2721,10,FALSE)),"",IF(ISERROR(VLOOKUP(TRIM(D1083),ALL_SOMIFA!$A$1:$V$2721,10,FALSE))," ",VLOOKUP(TRIM(D1083),ALL_SOMIFA!$A$1:$V$2721,10,FALSE)))</f>
        <v xml:space="preserve"> </v>
      </c>
      <c r="N1083" t="str">
        <f>IF(ISBLANK(VLOOKUP(TRIM(D1083),ALL_SOMIFA!$A$1:$V$2721,11,FALSE)),"",IF(ISERROR(VLOOKUP(TRIM(D1083),ALL_SOMIFA!$A$1:$V$2721,11,FALSE))," ",VLOOKUP(TRIM(D1083),ALL_SOMIFA!$A$1:$V$2721,11,FALSE)))</f>
        <v xml:space="preserve"> </v>
      </c>
      <c r="O1083" t="str">
        <f>IF(ISBLANK(VLOOKUP(TRIM(D1083),ALL_SOMIFA!$A$1:$V$2721,12,FALSE)),"",IF(ISERROR(VLOOKUP(TRIM(D1083),ALL_SOMIFA!$A$1:$V$2721,12,FALSE))," ",VLOOKUP(TRIM(D1083),ALL_SOMIFA!$A$1:$V$2721,12,FALSE)))</f>
        <v xml:space="preserve"> </v>
      </c>
      <c r="P1083" t="str">
        <f>IF(ISBLANK(VLOOKUP(TRIM(D1083),ALL_SOMIFA!$A$1:$V$2721,13,FALSE)),"",IF(ISERROR(VLOOKUP(TRIM(D1083),ALL_SOMIFA!$A$1:$V$2721,13,FALSE))," ",VLOOKUP(TRIM(D1083),ALL_SOMIFA!$A$1:$V$2721,13,FALSE)))</f>
        <v xml:space="preserve"> </v>
      </c>
      <c r="Q1083" t="str">
        <f>IF(ISBLANK(VLOOKUP(TRIM(D1083),ALL_SOMIFA!$A$1:$V$2721,14,FALSE)),"",IF(ISERROR(VLOOKUP(TRIM(D1083),ALL_SOMIFA!$A$1:$V$2721,14,FALSE))," ",VLOOKUP(TRIM(D1083),ALL_SOMIFA!$A$1:$V$2721,14,FALSE)))</f>
        <v xml:space="preserve"> </v>
      </c>
      <c r="R1083" t="str">
        <f>IF(ISBLANK(VLOOKUP(TRIM(D1083),ALL_SOMIFA!$A$1:$V$2721,15,FALSE)),"",IF(ISERROR(VLOOKUP(TRIM(D1083),ALL_SOMIFA!$A$1:$V$2721,15,FALSE))," ",VLOOKUP(TRIM(D1083),ALL_SOMIFA!$A$1:$V$2721,15,FALSE)))</f>
        <v xml:space="preserve"> </v>
      </c>
      <c r="S1083" t="str">
        <f>IF(ISBLANK(VLOOKUP(TRIM(D1083),ALL_SOMIFA!$A$1:$V$2721,16,FALSE)),"",IF(ISERROR(VLOOKUP(TRIM(D1083),ALL_SOMIFA!$A$1:$V$2721,16,FALSE))," ",VLOOKUP(TRIM(D1083),ALL_SOMIFA!$A$1:$V$2721,16,FALSE)))</f>
        <v xml:space="preserve"> </v>
      </c>
      <c r="T1083" t="str">
        <f>IF(ISBLANK(VLOOKUP(TRIM(D1083),ALL_SOMIFA!$A$1:$V$2721,17,FALSE)),"",IF(ISERROR(VLOOKUP(TRIM(D1083),ALL_SOMIFA!$A$1:$V$2721,17,FALSE))," ",VLOOKUP(TRIM(D1083),ALL_SOMIFA!$A$1:$V$2721,17,FALSE)))</f>
        <v xml:space="preserve"> </v>
      </c>
      <c r="U1083" t="str">
        <f>IF(ISBLANK(VLOOKUP(TRIM(D1083),ALL_SOMIFA!$A$1:$V$2721,18,FALSE)),"",IF(ISERROR(VLOOKUP(TRIM(D1083),ALL_SOMIFA!$A$1:$V$2721,18,FALSE))," ",VLOOKUP(TRIM(D1083),ALL_SOMIFA!$A$1:$V$2721,18,FALSE)))</f>
        <v xml:space="preserve"> </v>
      </c>
      <c r="V1083" t="str">
        <f>IF(ISBLANK(VLOOKUP(TRIM(D1083),ALL_SOMIFA!$A$1:$V$2721,19,FALSE)),"",IF(ISERROR(VLOOKUP(TRIM(D1083),ALL_SOMIFA!$A$1:$V$2721,19,FALSE))," ",VLOOKUP(TRIM(D1083),ALL_SOMIFA!$A$1:$V$2721,19,FALSE)))</f>
        <v xml:space="preserve"> </v>
      </c>
      <c r="W1083" t="str">
        <f>IF(ISBLANK(VLOOKUP(TRIM(D1083),ALL_SOMIFA!$A$1:$V$2721,20,FALSE)),"",IF(ISERROR(VLOOKUP(TRIM(D1083),ALL_SOMIFA!$A$1:$V$2721,20,FALSE))," ",VLOOKUP(TRIM(D1083),ALL_SOMIFA!$A$1:$V$2721,20,FALSE)))</f>
        <v xml:space="preserve"> </v>
      </c>
      <c r="X1083" t="str">
        <f>IF(ISBLANK(VLOOKUP(TRIM(D1083),ALL_SOMIFA!$A$1:$V$2721,21,FALSE)),"",IF(ISERROR(VLOOKUP(TRIM(D1083),ALL_SOMIFA!$A$1:$V$2721,21,FALSE))," ",VLOOKUP(TRIM(D1083),ALL_SOMIFA!$A$1:$V$2721,21,FALSE)))</f>
        <v xml:space="preserve"> </v>
      </c>
      <c r="Y1083" t="str">
        <f>IF(ISBLANK(VLOOKUP(TRIM(D1083),ALL_SOMIFA!$A$1:$V$2721,22,FALSE)),"",IF(ISERROR(VLOOKUP(TRIM(D1083),ALL_SOMIFA!$A$1:$V$2721,22,FALSE))," ",VLOOKUP(TRIM(D1083),ALL_SOMIFA!$A$1:$V$2721,22,FALSE)))</f>
        <v xml:space="preserve"> </v>
      </c>
    </row>
    <row r="1084" spans="1:79" x14ac:dyDescent="0.2">
      <c r="A1084" s="108" t="s">
        <v>313</v>
      </c>
      <c r="B1084" s="108" t="s">
        <v>583</v>
      </c>
      <c r="C1084" s="142" t="s">
        <v>247</v>
      </c>
      <c r="D1084" t="s">
        <v>4499</v>
      </c>
      <c r="E1084" s="40">
        <v>36475</v>
      </c>
      <c r="F1084" t="s">
        <v>99</v>
      </c>
      <c r="G1084" t="s">
        <v>621</v>
      </c>
      <c r="H1084" s="33" t="s">
        <v>238</v>
      </c>
      <c r="I1084" s="33" t="s">
        <v>363</v>
      </c>
      <c r="J1084" s="18" t="s">
        <v>339</v>
      </c>
      <c r="K1084" t="str">
        <f>IF(ISBLANK(VLOOKUP(TRIM(D1084),ALL_SOMIFA!$A$1:$V$2721,8,FALSE)),"",IF(ISERROR(VLOOKUP(TRIM(D1084),ALL_SOMIFA!$A$1:$V$2721,8,FALSE))," ",VLOOKUP(TRIM(D1084),ALL_SOMIFA!$A$1:$V$2721,8,FALSE)))</f>
        <v xml:space="preserve"> </v>
      </c>
      <c r="L1084" t="str">
        <f>IF(ISBLANK(VLOOKUP(TRIM(D1084),ALL_SOMIFA!$A$1:$V$2721,9,FALSE)),"",IF(ISERROR(VLOOKUP(TRIM(D1084),ALL_SOMIFA!$A$1:$V$2721,9,FALSE))," ",VLOOKUP(TRIM(D1084),ALL_SOMIFA!$A$1:$V$2721,9,FALSE)))</f>
        <v xml:space="preserve"> </v>
      </c>
      <c r="M1084" s="33" t="str">
        <f>IF(ISBLANK(VLOOKUP(TRIM(D1084),ALL_SOMIFA!$A$1:$V$2721,10,FALSE)),"",IF(ISERROR(VLOOKUP(TRIM(D1084),ALL_SOMIFA!$A$1:$V$2721,10,FALSE))," ",VLOOKUP(TRIM(D1084),ALL_SOMIFA!$A$1:$V$2721,10,FALSE)))</f>
        <v xml:space="preserve"> </v>
      </c>
      <c r="N1084" s="33" t="str">
        <f>IF(ISBLANK(VLOOKUP(TRIM(D1084),ALL_SOMIFA!$A$1:$V$2721,11,FALSE)),"",IF(ISERROR(VLOOKUP(TRIM(D1084),ALL_SOMIFA!$A$1:$V$2721,11,FALSE))," ",VLOOKUP(TRIM(D1084),ALL_SOMIFA!$A$1:$V$2721,11,FALSE)))</f>
        <v xml:space="preserve"> </v>
      </c>
      <c r="O1084" s="33" t="str">
        <f>IF(ISBLANK(VLOOKUP(TRIM(D1084),ALL_SOMIFA!$A$1:$V$2721,12,FALSE)),"",IF(ISERROR(VLOOKUP(TRIM(D1084),ALL_SOMIFA!$A$1:$V$2721,12,FALSE))," ",VLOOKUP(TRIM(D1084),ALL_SOMIFA!$A$1:$V$2721,12,FALSE)))</f>
        <v xml:space="preserve"> </v>
      </c>
      <c r="P1084" t="str">
        <f>IF(ISBLANK(VLOOKUP(TRIM(D1084),ALL_SOMIFA!$A$1:$V$2721,13,FALSE)),"",IF(ISERROR(VLOOKUP(TRIM(D1084),ALL_SOMIFA!$A$1:$V$2721,13,FALSE))," ",VLOOKUP(TRIM(D1084),ALL_SOMIFA!$A$1:$V$2721,13,FALSE)))</f>
        <v xml:space="preserve"> </v>
      </c>
      <c r="Q1084" t="str">
        <f>IF(ISBLANK(VLOOKUP(TRIM(D1084),ALL_SOMIFA!$A$1:$V$2721,14,FALSE)),"",IF(ISERROR(VLOOKUP(TRIM(D1084),ALL_SOMIFA!$A$1:$V$2721,14,FALSE))," ",VLOOKUP(TRIM(D1084),ALL_SOMIFA!$A$1:$V$2721,14,FALSE)))</f>
        <v xml:space="preserve"> </v>
      </c>
      <c r="R1084" t="str">
        <f>IF(ISBLANK(VLOOKUP(TRIM(D1084),ALL_SOMIFA!$A$1:$V$2721,15,FALSE)),"",IF(ISERROR(VLOOKUP(TRIM(D1084),ALL_SOMIFA!$A$1:$V$2721,15,FALSE))," ",VLOOKUP(TRIM(D1084),ALL_SOMIFA!$A$1:$V$2721,15,FALSE)))</f>
        <v xml:space="preserve"> </v>
      </c>
      <c r="S1084" t="str">
        <f>IF(ISBLANK(VLOOKUP(TRIM(D1084),ALL_SOMIFA!$A$1:$V$2721,16,FALSE)),"",IF(ISERROR(VLOOKUP(TRIM(D1084),ALL_SOMIFA!$A$1:$V$2721,16,FALSE))," ",VLOOKUP(TRIM(D1084),ALL_SOMIFA!$A$1:$V$2721,16,FALSE)))</f>
        <v xml:space="preserve"> </v>
      </c>
      <c r="T1084" t="str">
        <f>IF(ISBLANK(VLOOKUP(TRIM(D1084),ALL_SOMIFA!$A$1:$V$2721,17,FALSE)),"",IF(ISERROR(VLOOKUP(TRIM(D1084),ALL_SOMIFA!$A$1:$V$2721,17,FALSE))," ",VLOOKUP(TRIM(D1084),ALL_SOMIFA!$A$1:$V$2721,17,FALSE)))</f>
        <v xml:space="preserve"> </v>
      </c>
      <c r="U1084" t="str">
        <f>IF(ISBLANK(VLOOKUP(TRIM(D1084),ALL_SOMIFA!$A$1:$V$2721,18,FALSE)),"",IF(ISERROR(VLOOKUP(TRIM(D1084),ALL_SOMIFA!$A$1:$V$2721,18,FALSE))," ",VLOOKUP(TRIM(D1084),ALL_SOMIFA!$A$1:$V$2721,18,FALSE)))</f>
        <v xml:space="preserve"> </v>
      </c>
      <c r="V1084" t="str">
        <f>IF(ISBLANK(VLOOKUP(TRIM(D1084),ALL_SOMIFA!$A$1:$V$2721,19,FALSE)),"",IF(ISERROR(VLOOKUP(TRIM(D1084),ALL_SOMIFA!$A$1:$V$2721,19,FALSE))," ",VLOOKUP(TRIM(D1084),ALL_SOMIFA!$A$1:$V$2721,19,FALSE)))</f>
        <v xml:space="preserve"> </v>
      </c>
      <c r="W1084" t="str">
        <f>IF(ISBLANK(VLOOKUP(TRIM(D1084),ALL_SOMIFA!$A$1:$V$2721,20,FALSE)),"",IF(ISERROR(VLOOKUP(TRIM(D1084),ALL_SOMIFA!$A$1:$V$2721,20,FALSE))," ",VLOOKUP(TRIM(D1084),ALL_SOMIFA!$A$1:$V$2721,20,FALSE)))</f>
        <v xml:space="preserve"> </v>
      </c>
      <c r="X1084" t="str">
        <f>IF(ISBLANK(VLOOKUP(TRIM(D1084),ALL_SOMIFA!$A$1:$V$2721,21,FALSE)),"",IF(ISERROR(VLOOKUP(TRIM(D1084),ALL_SOMIFA!$A$1:$V$2721,21,FALSE))," ",VLOOKUP(TRIM(D1084),ALL_SOMIFA!$A$1:$V$2721,21,FALSE)))</f>
        <v xml:space="preserve"> </v>
      </c>
      <c r="Y1084" t="str">
        <f>IF(ISBLANK(VLOOKUP(TRIM(D1084),ALL_SOMIFA!$A$1:$V$2721,22,FALSE)),"",IF(ISERROR(VLOOKUP(TRIM(D1084),ALL_SOMIFA!$A$1:$V$2721,22,FALSE))," ",VLOOKUP(TRIM(D1084),ALL_SOMIFA!$A$1:$V$2721,22,FALSE)))</f>
        <v xml:space="preserve"> </v>
      </c>
    </row>
    <row r="1085" spans="1:79" x14ac:dyDescent="0.2">
      <c r="A1085" s="108"/>
      <c r="B1085" s="108"/>
      <c r="C1085" s="142"/>
      <c r="E1085" s="40"/>
      <c r="H1085" s="33"/>
      <c r="I1085" s="33"/>
      <c r="J1085" s="18"/>
      <c r="K1085"/>
      <c r="L1085"/>
      <c r="M1085" s="33"/>
      <c r="N1085" s="33"/>
      <c r="O1085" s="33"/>
    </row>
    <row r="1086" spans="1:79" x14ac:dyDescent="0.2">
      <c r="A1086" s="32" t="s">
        <v>345</v>
      </c>
      <c r="B1086" s="18" t="s">
        <v>95</v>
      </c>
      <c r="C1086" s="141" t="s">
        <v>1684</v>
      </c>
      <c r="D1086" s="19" t="s">
        <v>2514</v>
      </c>
      <c r="E1086" s="20">
        <v>35429</v>
      </c>
      <c r="F1086" s="26" t="s">
        <v>150</v>
      </c>
      <c r="G1086" s="30" t="s">
        <v>149</v>
      </c>
      <c r="H1086" s="32" t="s">
        <v>345</v>
      </c>
      <c r="I1086" s="18" t="s">
        <v>363</v>
      </c>
      <c r="J1086" s="18" t="s">
        <v>1684</v>
      </c>
      <c r="K1086" s="26" t="s">
        <v>419</v>
      </c>
      <c r="L1086" s="26" t="s">
        <v>382</v>
      </c>
      <c r="M1086" s="18" t="s">
        <v>340</v>
      </c>
      <c r="N1086" s="18" t="s">
        <v>330</v>
      </c>
      <c r="O1086" s="18" t="s">
        <v>341</v>
      </c>
      <c r="P1086" s="19" t="s">
        <v>359</v>
      </c>
      <c r="Q1086" s="19" t="s">
        <v>379</v>
      </c>
      <c r="R1086" s="19" t="s">
        <v>330</v>
      </c>
      <c r="S1086" s="30" t="s">
        <v>341</v>
      </c>
      <c r="T1086" s="19"/>
      <c r="U1086" s="19"/>
      <c r="V1086" s="30"/>
      <c r="W1086" s="19"/>
      <c r="X1086" s="19"/>
      <c r="Y1086" s="30"/>
      <c r="Z1086" s="19"/>
      <c r="AA1086" s="19"/>
      <c r="AB1086" s="30"/>
      <c r="AC1086" s="19"/>
      <c r="AD1086" s="19"/>
      <c r="AE1086" s="19"/>
      <c r="AF1086" s="19"/>
      <c r="AG1086" s="19"/>
      <c r="AH1086" s="19"/>
      <c r="AI1086" s="19"/>
      <c r="AJ1086" s="19"/>
      <c r="AK1086" s="19"/>
      <c r="AL1086" s="19"/>
      <c r="AM1086" s="19"/>
      <c r="AN1086" s="19"/>
      <c r="AO1086" s="19"/>
      <c r="AP1086" s="19"/>
      <c r="AQ1086" s="19"/>
      <c r="AR1086" s="19"/>
      <c r="AS1086" s="19"/>
      <c r="AT1086" s="19"/>
      <c r="AU1086" s="19"/>
      <c r="AV1086" s="19"/>
      <c r="AW1086" s="19"/>
    </row>
    <row r="1087" spans="1:79" x14ac:dyDescent="0.2">
      <c r="A1087" s="34" t="s">
        <v>419</v>
      </c>
      <c r="B1087" t="s">
        <v>434</v>
      </c>
      <c r="C1087" s="141" t="s">
        <v>769</v>
      </c>
      <c r="D1087" s="22" t="s">
        <v>2515</v>
      </c>
      <c r="E1087" s="23">
        <v>36118</v>
      </c>
      <c r="F1087" s="24" t="s">
        <v>698</v>
      </c>
      <c r="G1087" s="22" t="s">
        <v>1515</v>
      </c>
      <c r="H1087" s="34" t="s">
        <v>345</v>
      </c>
      <c r="I1087" t="s">
        <v>109</v>
      </c>
      <c r="J1087" s="18" t="s">
        <v>608</v>
      </c>
      <c r="K1087" t="s">
        <v>189</v>
      </c>
      <c r="L1087" t="s">
        <v>818</v>
      </c>
      <c r="M1087" s="34" t="s">
        <v>367</v>
      </c>
      <c r="N1087" s="34" t="s">
        <v>105</v>
      </c>
      <c r="O1087" s="34" t="s">
        <v>341</v>
      </c>
      <c r="P1087" s="25"/>
      <c r="Q1087" s="25"/>
      <c r="R1087" s="25"/>
      <c r="S1087" s="25"/>
      <c r="T1087" s="25"/>
      <c r="U1087" s="25"/>
      <c r="V1087" s="25"/>
      <c r="W1087" s="25"/>
      <c r="X1087" s="25"/>
      <c r="Y1087" s="25"/>
      <c r="Z1087" s="25"/>
      <c r="AA1087" s="25"/>
      <c r="AB1087" s="25"/>
      <c r="AC1087" s="25"/>
      <c r="AD1087" s="25"/>
      <c r="AE1087" s="25"/>
      <c r="AF1087" s="25"/>
      <c r="AG1087" s="25"/>
      <c r="AH1087" s="25"/>
      <c r="AI1087" s="25"/>
      <c r="AJ1087" s="25"/>
      <c r="AK1087" s="25"/>
      <c r="AL1087" s="25"/>
      <c r="AM1087" s="25"/>
      <c r="AN1087" s="25"/>
      <c r="AO1087" s="25"/>
      <c r="AP1087" s="25"/>
      <c r="AQ1087" s="25"/>
      <c r="AR1087" s="25"/>
      <c r="AS1087" s="25"/>
      <c r="AT1087" s="25"/>
      <c r="AU1087" s="25"/>
      <c r="AV1087" s="25"/>
      <c r="AW1087" s="25"/>
    </row>
    <row r="1088" spans="1:79" s="25" customFormat="1" ht="12.75" customHeight="1" x14ac:dyDescent="0.2">
      <c r="A1088" s="31" t="s">
        <v>367</v>
      </c>
      <c r="B1088" s="31" t="s">
        <v>123</v>
      </c>
      <c r="C1088" s="142" t="s">
        <v>804</v>
      </c>
      <c r="D1088" s="19" t="s">
        <v>2516</v>
      </c>
      <c r="E1088" s="27">
        <v>35298</v>
      </c>
      <c r="F1088" s="26" t="s">
        <v>1239</v>
      </c>
      <c r="G1088" s="30" t="s">
        <v>237</v>
      </c>
      <c r="H1088" s="31" t="s">
        <v>345</v>
      </c>
      <c r="I1088" s="31" t="s">
        <v>154</v>
      </c>
      <c r="J1088" s="18" t="s">
        <v>346</v>
      </c>
      <c r="K1088" s="26" t="s">
        <v>367</v>
      </c>
      <c r="L1088" s="26" t="s">
        <v>341</v>
      </c>
      <c r="M1088" s="33"/>
      <c r="N1088" s="33"/>
      <c r="O1088" s="33"/>
      <c r="AX1088"/>
      <c r="AY1088"/>
      <c r="AZ1088"/>
      <c r="BA1088"/>
      <c r="BB1088"/>
      <c r="BC1088"/>
      <c r="BD1088"/>
      <c r="BE1088"/>
      <c r="BF1088"/>
      <c r="BG1088"/>
      <c r="BH1088"/>
      <c r="BI1088"/>
      <c r="BJ1088"/>
      <c r="BK1088"/>
      <c r="BL1088"/>
      <c r="BM1088"/>
      <c r="BN1088"/>
      <c r="BO1088"/>
      <c r="BP1088"/>
      <c r="BQ1088"/>
      <c r="BR1088"/>
      <c r="BS1088"/>
      <c r="BT1088"/>
      <c r="BU1088"/>
      <c r="BV1088"/>
      <c r="BW1088"/>
      <c r="BX1088"/>
      <c r="BY1088"/>
      <c r="BZ1088"/>
      <c r="CA1088"/>
    </row>
    <row r="1089" spans="1:79" x14ac:dyDescent="0.2">
      <c r="A1089" s="18" t="s">
        <v>279</v>
      </c>
      <c r="B1089" s="18" t="s">
        <v>432</v>
      </c>
      <c r="C1089" s="141" t="s">
        <v>945</v>
      </c>
      <c r="D1089" s="19" t="s">
        <v>2517</v>
      </c>
      <c r="E1089" s="20">
        <v>34599</v>
      </c>
      <c r="F1089" s="19" t="s">
        <v>2518</v>
      </c>
      <c r="G1089" s="19" t="s">
        <v>2519</v>
      </c>
      <c r="H1089" s="18" t="s">
        <v>379</v>
      </c>
      <c r="I1089" s="18" t="s">
        <v>303</v>
      </c>
      <c r="J1089" s="18" t="s">
        <v>382</v>
      </c>
      <c r="K1089" s="26" t="s">
        <v>345</v>
      </c>
      <c r="L1089" s="26" t="s">
        <v>2033</v>
      </c>
      <c r="M1089" s="18" t="s">
        <v>332</v>
      </c>
      <c r="N1089" s="18" t="s">
        <v>95</v>
      </c>
      <c r="O1089" s="18" t="s">
        <v>2520</v>
      </c>
      <c r="P1089" s="19" t="s">
        <v>2521</v>
      </c>
      <c r="Q1089" s="19" t="s">
        <v>808</v>
      </c>
      <c r="R1089" s="19" t="s">
        <v>81</v>
      </c>
      <c r="S1089" s="19" t="s">
        <v>2522</v>
      </c>
      <c r="T1089" s="19" t="s">
        <v>340</v>
      </c>
      <c r="U1089" s="19" t="s">
        <v>81</v>
      </c>
      <c r="V1089" s="19" t="s">
        <v>632</v>
      </c>
      <c r="W1089" s="19" t="s">
        <v>332</v>
      </c>
      <c r="X1089" s="19" t="s">
        <v>81</v>
      </c>
      <c r="Y1089" s="19" t="s">
        <v>615</v>
      </c>
      <c r="Z1089" s="19" t="s">
        <v>2523</v>
      </c>
      <c r="AA1089" s="19" t="s">
        <v>81</v>
      </c>
      <c r="AB1089" s="19" t="s">
        <v>2524</v>
      </c>
      <c r="AC1089" s="19"/>
      <c r="AD1089" s="19"/>
      <c r="AE1089" s="19"/>
      <c r="AF1089" s="19">
        <v>0</v>
      </c>
      <c r="AG1089" s="19">
        <v>0</v>
      </c>
      <c r="AH1089" s="19">
        <v>0</v>
      </c>
      <c r="AI1089" s="19">
        <v>0</v>
      </c>
      <c r="AJ1089" s="19">
        <v>0</v>
      </c>
      <c r="AK1089" s="19">
        <v>0</v>
      </c>
      <c r="AL1089" s="19">
        <v>0</v>
      </c>
      <c r="AM1089" s="19">
        <v>0</v>
      </c>
      <c r="AN1089" s="19">
        <v>0</v>
      </c>
      <c r="AO1089" s="19">
        <v>0</v>
      </c>
      <c r="AP1089" s="19">
        <v>0</v>
      </c>
      <c r="AQ1089" s="19">
        <v>0</v>
      </c>
      <c r="AR1089" s="19">
        <v>0</v>
      </c>
      <c r="AS1089" s="19">
        <v>0</v>
      </c>
      <c r="AT1089" s="19">
        <v>0</v>
      </c>
      <c r="AU1089" s="19">
        <v>0</v>
      </c>
      <c r="AV1089" s="19">
        <v>0</v>
      </c>
      <c r="AW1089" s="19">
        <v>0</v>
      </c>
    </row>
    <row r="1090" spans="1:79" ht="12.75" customHeight="1" x14ac:dyDescent="0.2">
      <c r="A1090" s="19"/>
      <c r="B1090" s="31"/>
      <c r="C1090" s="142"/>
      <c r="D1090" s="19" t="s">
        <v>2507</v>
      </c>
      <c r="E1090" s="27">
        <v>35743</v>
      </c>
      <c r="F1090" s="28" t="s">
        <v>482</v>
      </c>
      <c r="G1090" s="30" t="s">
        <v>381</v>
      </c>
      <c r="H1090" s="19" t="s">
        <v>302</v>
      </c>
      <c r="I1090" s="31" t="s">
        <v>395</v>
      </c>
      <c r="J1090" s="18" t="s">
        <v>183</v>
      </c>
      <c r="K1090" s="26" t="s">
        <v>308</v>
      </c>
      <c r="L1090" s="26" t="s">
        <v>273</v>
      </c>
      <c r="M1090" s="33"/>
      <c r="N1090" s="33"/>
      <c r="O1090" s="33"/>
      <c r="P1090" s="25"/>
      <c r="Q1090" s="25"/>
      <c r="R1090" s="25"/>
      <c r="S1090" s="25"/>
      <c r="T1090" s="25"/>
      <c r="U1090" s="25"/>
      <c r="V1090" s="25"/>
      <c r="W1090" s="25"/>
      <c r="X1090" s="25"/>
      <c r="Y1090" s="25"/>
      <c r="Z1090" s="25"/>
      <c r="AA1090" s="25"/>
      <c r="AB1090" s="25"/>
      <c r="AC1090" s="25"/>
      <c r="AD1090" s="25"/>
      <c r="AE1090" s="25"/>
      <c r="AF1090" s="25"/>
      <c r="AG1090" s="25"/>
      <c r="AH1090" s="25"/>
      <c r="AI1090" s="25"/>
      <c r="AJ1090" s="25"/>
      <c r="AK1090" s="25"/>
      <c r="AL1090" s="25"/>
      <c r="AM1090" s="25"/>
      <c r="AN1090" s="25"/>
      <c r="AO1090" s="25"/>
      <c r="AP1090" s="25"/>
      <c r="AQ1090" s="25"/>
      <c r="AR1090" s="25"/>
      <c r="AS1090" s="25"/>
      <c r="AT1090" s="25"/>
      <c r="AU1090" s="25"/>
      <c r="AV1090" s="25"/>
      <c r="AW1090" s="25"/>
      <c r="AX1090" s="25"/>
      <c r="AY1090" s="25"/>
      <c r="AZ1090" s="25"/>
      <c r="BA1090" s="25"/>
      <c r="BB1090" s="25"/>
      <c r="BC1090" s="25"/>
      <c r="BD1090" s="25"/>
      <c r="BE1090" s="25"/>
      <c r="BF1090" s="25"/>
      <c r="BG1090" s="25"/>
      <c r="BH1090" s="25"/>
      <c r="BI1090" s="25"/>
      <c r="BJ1090" s="25"/>
      <c r="BK1090" s="25"/>
      <c r="BL1090" s="25"/>
      <c r="BM1090" s="25"/>
      <c r="BN1090" s="25"/>
      <c r="BO1090" s="25"/>
      <c r="BP1090" s="25"/>
      <c r="BQ1090" s="25"/>
      <c r="BR1090" s="25"/>
      <c r="BS1090" s="25"/>
      <c r="BT1090" s="25"/>
      <c r="BU1090" s="25"/>
      <c r="BV1090" s="25"/>
      <c r="BW1090" s="25"/>
      <c r="BX1090" s="25"/>
      <c r="BY1090" s="25"/>
      <c r="BZ1090" s="25"/>
      <c r="CA1090" s="25"/>
    </row>
    <row r="1091" spans="1:79" x14ac:dyDescent="0.2">
      <c r="A1091" s="18"/>
      <c r="B1091" s="34"/>
      <c r="C1091" s="141"/>
      <c r="D1091" s="26" t="s">
        <v>2510</v>
      </c>
      <c r="E1091" s="27">
        <v>35846</v>
      </c>
      <c r="F1091" s="26" t="s">
        <v>473</v>
      </c>
      <c r="G1091" s="26" t="s">
        <v>979</v>
      </c>
      <c r="H1091" s="18" t="s">
        <v>284</v>
      </c>
      <c r="I1091" s="34" t="s">
        <v>200</v>
      </c>
      <c r="J1091" s="18" t="s">
        <v>216</v>
      </c>
      <c r="K1091" s="26" t="s">
        <v>288</v>
      </c>
      <c r="L1091" s="26" t="s">
        <v>269</v>
      </c>
      <c r="M1091" s="18" t="s">
        <v>329</v>
      </c>
      <c r="N1091" s="18" t="s">
        <v>195</v>
      </c>
      <c r="O1091" s="18" t="s">
        <v>266</v>
      </c>
      <c r="P1091" s="26" t="s">
        <v>266</v>
      </c>
      <c r="Q1091" s="27"/>
      <c r="R1091" s="27"/>
      <c r="S1091" s="27"/>
      <c r="T1091" s="27"/>
      <c r="U1091" s="29"/>
      <c r="V1091" s="25"/>
      <c r="W1091" s="25"/>
      <c r="X1091" s="25"/>
      <c r="Y1091" s="25"/>
      <c r="Z1091" s="25"/>
      <c r="AA1091" s="25"/>
      <c r="AB1091" s="25"/>
      <c r="AC1091" s="25"/>
      <c r="AD1091" s="25"/>
      <c r="AE1091" s="25"/>
      <c r="AF1091" s="25"/>
      <c r="AG1091" s="25"/>
      <c r="AH1091" s="25"/>
      <c r="AI1091" s="25"/>
      <c r="AJ1091" s="25"/>
      <c r="AK1091" s="25"/>
      <c r="AL1091" s="25"/>
      <c r="AM1091" s="25"/>
      <c r="AN1091" s="25"/>
      <c r="AO1091" s="25"/>
      <c r="AP1091" s="25"/>
      <c r="AQ1091" s="25"/>
      <c r="AR1091" s="25"/>
      <c r="AS1091" s="25"/>
      <c r="AT1091" s="25"/>
      <c r="AU1091" s="25"/>
      <c r="AV1091" s="25"/>
      <c r="AW1091" s="25"/>
      <c r="AX1091" s="25"/>
      <c r="AY1091" s="25"/>
      <c r="AZ1091" s="25"/>
      <c r="BA1091" s="25"/>
      <c r="BB1091" s="25"/>
      <c r="BC1091" s="25"/>
      <c r="BD1091" s="25"/>
      <c r="BE1091" s="25"/>
      <c r="BF1091" s="25"/>
      <c r="BG1091" s="25"/>
      <c r="BH1091" s="25"/>
      <c r="BI1091" s="25"/>
      <c r="BJ1091" s="25"/>
      <c r="BK1091" s="25"/>
      <c r="BL1091" s="25"/>
      <c r="BM1091" s="25"/>
      <c r="BN1091" s="25"/>
      <c r="BO1091" s="25"/>
      <c r="BP1091" s="25"/>
      <c r="BQ1091" s="25"/>
      <c r="BR1091" s="25"/>
      <c r="BS1091" s="25"/>
      <c r="BT1091" s="25"/>
      <c r="BU1091" s="25"/>
      <c r="BV1091" s="25"/>
      <c r="BW1091" s="25"/>
      <c r="BX1091" s="25"/>
      <c r="BY1091" s="25"/>
      <c r="BZ1091" s="25"/>
      <c r="CA1091" s="25"/>
    </row>
    <row r="1092" spans="1:79" x14ac:dyDescent="0.2">
      <c r="A1092" s="18"/>
      <c r="B1092" s="18"/>
      <c r="C1092" s="141"/>
      <c r="D1092" s="19"/>
      <c r="E1092" s="20"/>
      <c r="F1092" s="19"/>
      <c r="G1092" s="19"/>
      <c r="H1092" s="18"/>
      <c r="I1092" s="18"/>
      <c r="J1092" s="18"/>
      <c r="K1092"/>
      <c r="L1092"/>
      <c r="M1092" s="18"/>
      <c r="N1092" s="18"/>
      <c r="O1092" s="18"/>
      <c r="P1092" s="19"/>
      <c r="Q1092" s="19"/>
      <c r="R1092" s="19"/>
      <c r="S1092" s="19"/>
      <c r="T1092" s="19"/>
      <c r="U1092" s="19"/>
      <c r="V1092" s="19"/>
      <c r="W1092" s="19"/>
      <c r="X1092" s="19"/>
      <c r="Y1092" s="19"/>
      <c r="Z1092" s="19"/>
      <c r="AA1092" s="19"/>
      <c r="AB1092" s="19"/>
      <c r="AC1092" s="19"/>
      <c r="AD1092" s="19"/>
      <c r="AE1092" s="19"/>
      <c r="AF1092" s="19"/>
      <c r="AG1092" s="19"/>
      <c r="AH1092" s="19"/>
      <c r="AI1092" s="19"/>
      <c r="AJ1092" s="19"/>
      <c r="AK1092" s="19"/>
      <c r="AL1092" s="19"/>
      <c r="AM1092" s="19"/>
      <c r="AN1092" s="19"/>
      <c r="AO1092" s="19"/>
      <c r="AP1092" s="19"/>
      <c r="AQ1092" s="19"/>
      <c r="AR1092" s="19"/>
      <c r="AS1092" s="19"/>
      <c r="AT1092" s="19"/>
      <c r="AU1092" s="19"/>
      <c r="AV1092" s="19"/>
      <c r="AW1092" s="19"/>
      <c r="AX1092" s="19"/>
      <c r="AY1092" s="19"/>
      <c r="AZ1092" s="19"/>
      <c r="BA1092" s="19"/>
      <c r="BB1092" s="19"/>
      <c r="BC1092" s="19"/>
      <c r="BD1092" s="19"/>
      <c r="BE1092" s="19"/>
      <c r="BF1092" s="19"/>
      <c r="BG1092" s="19"/>
      <c r="BH1092" s="19"/>
      <c r="BI1092" s="19"/>
    </row>
    <row r="1093" spans="1:79" x14ac:dyDescent="0.2">
      <c r="C1093" s="141"/>
      <c r="D1093" t="s">
        <v>2525</v>
      </c>
      <c r="E1093" s="40">
        <v>35225</v>
      </c>
      <c r="F1093" t="s">
        <v>391</v>
      </c>
      <c r="G1093" s="30" t="s">
        <v>115</v>
      </c>
      <c r="H1093" t="s">
        <v>340</v>
      </c>
      <c r="I1093" t="s">
        <v>123</v>
      </c>
      <c r="J1093" s="18" t="s">
        <v>2408</v>
      </c>
      <c r="K1093" t="str">
        <f>IF(ISBLANK(VLOOKUP(TRIM(D1093),ALL_SOMIFA!$A$1:$V$2721,8,FALSE)),"",IF(ISERROR(VLOOKUP(TRIM(D1093),ALL_SOMIFA!$A$1:$V$2721,8,FALSE))," ",VLOOKUP(TRIM(D1093),ALL_SOMIFA!$A$1:$V$2721,8,FALSE)))</f>
        <v xml:space="preserve"> </v>
      </c>
      <c r="L1093" t="str">
        <f>IF(ISBLANK(VLOOKUP(TRIM(D1093),ALL_SOMIFA!$A$1:$V$2721,9,FALSE)),"",IF(ISERROR(VLOOKUP(TRIM(D1093),ALL_SOMIFA!$A$1:$V$2721,9,FALSE))," ",VLOOKUP(TRIM(D1093),ALL_SOMIFA!$A$1:$V$2721,9,FALSE)))</f>
        <v xml:space="preserve"> </v>
      </c>
      <c r="M1093" t="str">
        <f>IF(ISBLANK(VLOOKUP(TRIM(D1093),ALL_SOMIFA!$A$1:$V$2721,10,FALSE)),"",IF(ISERROR(VLOOKUP(TRIM(D1093),ALL_SOMIFA!$A$1:$V$2721,10,FALSE))," ",VLOOKUP(TRIM(D1093),ALL_SOMIFA!$A$1:$V$2721,10,FALSE)))</f>
        <v xml:space="preserve"> </v>
      </c>
      <c r="N1093" t="str">
        <f>IF(ISBLANK(VLOOKUP(TRIM(D1093),ALL_SOMIFA!$A$1:$V$2721,11,FALSE)),"",IF(ISERROR(VLOOKUP(TRIM(D1093),ALL_SOMIFA!$A$1:$V$2721,11,FALSE))," ",VLOOKUP(TRIM(D1093),ALL_SOMIFA!$A$1:$V$2721,11,FALSE)))</f>
        <v xml:space="preserve"> </v>
      </c>
      <c r="O1093" t="str">
        <f>IF(ISBLANK(VLOOKUP(TRIM(D1093),ALL_SOMIFA!$A$1:$V$2721,12,FALSE)),"",IF(ISERROR(VLOOKUP(TRIM(D1093),ALL_SOMIFA!$A$1:$V$2721,12,FALSE))," ",VLOOKUP(TRIM(D1093),ALL_SOMIFA!$A$1:$V$2721,12,FALSE)))</f>
        <v xml:space="preserve"> </v>
      </c>
      <c r="P1093" t="str">
        <f>IF(ISBLANK(VLOOKUP(TRIM(D1093),ALL_SOMIFA!$A$1:$V$2721,13,FALSE)),"",IF(ISERROR(VLOOKUP(TRIM(D1093),ALL_SOMIFA!$A$1:$V$2721,13,FALSE))," ",VLOOKUP(TRIM(D1093),ALL_SOMIFA!$A$1:$V$2721,13,FALSE)))</f>
        <v xml:space="preserve"> </v>
      </c>
      <c r="Q1093" t="str">
        <f>IF(ISBLANK(VLOOKUP(TRIM(D1093),ALL_SOMIFA!$A$1:$V$2721,14,FALSE)),"",IF(ISERROR(VLOOKUP(TRIM(D1093),ALL_SOMIFA!$A$1:$V$2721,14,FALSE))," ",VLOOKUP(TRIM(D1093),ALL_SOMIFA!$A$1:$V$2721,14,FALSE)))</f>
        <v xml:space="preserve"> </v>
      </c>
      <c r="R1093" t="str">
        <f>IF(ISBLANK(VLOOKUP(TRIM(D1093),ALL_SOMIFA!$A$1:$V$2721,15,FALSE)),"",IF(ISERROR(VLOOKUP(TRIM(D1093),ALL_SOMIFA!$A$1:$V$2721,15,FALSE))," ",VLOOKUP(TRIM(D1093),ALL_SOMIFA!$A$1:$V$2721,15,FALSE)))</f>
        <v xml:space="preserve"> </v>
      </c>
      <c r="S1093" t="str">
        <f>IF(ISBLANK(VLOOKUP(TRIM(D1093),ALL_SOMIFA!$A$1:$V$2721,16,FALSE)),"",IF(ISERROR(VLOOKUP(TRIM(D1093),ALL_SOMIFA!$A$1:$V$2721,16,FALSE))," ",VLOOKUP(TRIM(D1093),ALL_SOMIFA!$A$1:$V$2721,16,FALSE)))</f>
        <v xml:space="preserve"> </v>
      </c>
      <c r="T1093" t="str">
        <f>IF(ISBLANK(VLOOKUP(TRIM(D1093),ALL_SOMIFA!$A$1:$V$2721,17,FALSE)),"",IF(ISERROR(VLOOKUP(TRIM(D1093),ALL_SOMIFA!$A$1:$V$2721,17,FALSE))," ",VLOOKUP(TRIM(D1093),ALL_SOMIFA!$A$1:$V$2721,17,FALSE)))</f>
        <v xml:space="preserve"> </v>
      </c>
      <c r="U1093" t="str">
        <f>IF(ISBLANK(VLOOKUP(TRIM(D1093),ALL_SOMIFA!$A$1:$V$2721,18,FALSE)),"",IF(ISERROR(VLOOKUP(TRIM(D1093),ALL_SOMIFA!$A$1:$V$2721,18,FALSE))," ",VLOOKUP(TRIM(D1093),ALL_SOMIFA!$A$1:$V$2721,18,FALSE)))</f>
        <v xml:space="preserve"> </v>
      </c>
      <c r="V1093" t="str">
        <f>IF(ISBLANK(VLOOKUP(TRIM(D1093),ALL_SOMIFA!$A$1:$V$2721,19,FALSE)),"",IF(ISERROR(VLOOKUP(TRIM(D1093),ALL_SOMIFA!$A$1:$V$2721,19,FALSE))," ",VLOOKUP(TRIM(D1093),ALL_SOMIFA!$A$1:$V$2721,19,FALSE)))</f>
        <v xml:space="preserve"> </v>
      </c>
      <c r="W1093" t="str">
        <f>IF(ISBLANK(VLOOKUP(TRIM(D1093),ALL_SOMIFA!$A$1:$V$2721,20,FALSE)),"",IF(ISERROR(VLOOKUP(TRIM(D1093),ALL_SOMIFA!$A$1:$V$2721,20,FALSE))," ",VLOOKUP(TRIM(D1093),ALL_SOMIFA!$A$1:$V$2721,20,FALSE)))</f>
        <v xml:space="preserve"> </v>
      </c>
      <c r="X1093" t="str">
        <f>IF(ISBLANK(VLOOKUP(TRIM(D1093),ALL_SOMIFA!$A$1:$V$2721,21,FALSE)),"",IF(ISERROR(VLOOKUP(TRIM(D1093),ALL_SOMIFA!$A$1:$V$2721,21,FALSE))," ",VLOOKUP(TRIM(D1093),ALL_SOMIFA!$A$1:$V$2721,21,FALSE)))</f>
        <v xml:space="preserve"> </v>
      </c>
      <c r="Y1093" t="str">
        <f>IF(ISBLANK(VLOOKUP(TRIM(D1093),ALL_SOMIFA!$A$1:$V$2721,22,FALSE)),"",IF(ISERROR(VLOOKUP(TRIM(D1093),ALL_SOMIFA!$A$1:$V$2721,22,FALSE))," ",VLOOKUP(TRIM(D1093),ALL_SOMIFA!$A$1:$V$2721,22,FALSE)))</f>
        <v xml:space="preserve"> </v>
      </c>
    </row>
    <row r="1094" spans="1:79" ht="12.75" customHeight="1" x14ac:dyDescent="0.2">
      <c r="A1094" s="18"/>
      <c r="B1094" s="18"/>
      <c r="C1094" s="141"/>
      <c r="D1094" s="19" t="s">
        <v>2526</v>
      </c>
      <c r="E1094" s="20">
        <v>34858</v>
      </c>
      <c r="F1094" s="19" t="s">
        <v>136</v>
      </c>
      <c r="G1094" s="19" t="s">
        <v>548</v>
      </c>
      <c r="H1094" s="18" t="s">
        <v>379</v>
      </c>
      <c r="I1094" s="18" t="s">
        <v>272</v>
      </c>
      <c r="J1094" s="18" t="s">
        <v>341</v>
      </c>
      <c r="K1094" s="26" t="s">
        <v>2527</v>
      </c>
      <c r="L1094" s="26" t="s">
        <v>798</v>
      </c>
      <c r="M1094" s="18" t="s">
        <v>370</v>
      </c>
      <c r="N1094" s="18" t="s">
        <v>556</v>
      </c>
      <c r="O1094" s="18" t="s">
        <v>798</v>
      </c>
      <c r="P1094" s="19" t="s">
        <v>350</v>
      </c>
      <c r="Q1094" s="19" t="s">
        <v>370</v>
      </c>
      <c r="R1094" s="19" t="s">
        <v>556</v>
      </c>
      <c r="S1094" s="19" t="s">
        <v>2528</v>
      </c>
      <c r="T1094" s="19" t="s">
        <v>340</v>
      </c>
      <c r="U1094" s="19" t="s">
        <v>556</v>
      </c>
      <c r="V1094" s="19" t="s">
        <v>341</v>
      </c>
      <c r="W1094" s="19"/>
      <c r="X1094" s="19"/>
      <c r="Y1094" s="19"/>
      <c r="Z1094" s="19"/>
      <c r="AA1094" s="19"/>
      <c r="AB1094" s="19"/>
      <c r="AC1094" s="19"/>
      <c r="AD1094" s="19"/>
      <c r="AE1094" s="19"/>
      <c r="AF1094" s="19"/>
      <c r="AG1094" s="19"/>
      <c r="AH1094" s="19"/>
      <c r="AI1094" s="19"/>
      <c r="AJ1094" s="19"/>
      <c r="AK1094" s="19"/>
      <c r="AL1094" s="19"/>
      <c r="AM1094" s="19"/>
      <c r="AN1094" s="19"/>
      <c r="AO1094" s="19"/>
      <c r="AP1094" s="19"/>
      <c r="AQ1094" s="19"/>
      <c r="AR1094" s="19"/>
      <c r="AS1094" s="19"/>
      <c r="AT1094" s="19"/>
      <c r="AU1094" s="19"/>
      <c r="AV1094" s="19"/>
      <c r="AW1094" s="19"/>
    </row>
    <row r="1095" spans="1:79" s="25" customFormat="1" x14ac:dyDescent="0.2">
      <c r="A1095" s="18"/>
      <c r="B1095" s="18"/>
      <c r="C1095" s="141"/>
      <c r="D1095" s="19"/>
      <c r="E1095" s="20"/>
      <c r="F1095" s="19"/>
      <c r="G1095" s="19"/>
      <c r="H1095" s="18"/>
      <c r="I1095" s="18"/>
      <c r="J1095" s="18"/>
      <c r="K1095"/>
      <c r="L1095"/>
      <c r="M1095" s="18"/>
      <c r="N1095" s="18"/>
      <c r="O1095" s="18"/>
      <c r="P1095" s="19"/>
      <c r="Q1095" s="19"/>
      <c r="R1095" s="19"/>
      <c r="S1095" s="19"/>
      <c r="T1095" s="19"/>
      <c r="U1095" s="19"/>
      <c r="V1095" s="19"/>
      <c r="W1095" s="19"/>
      <c r="X1095" s="19"/>
      <c r="Y1095" s="19"/>
      <c r="Z1095" s="19"/>
      <c r="AA1095" s="19"/>
      <c r="AB1095" s="19"/>
      <c r="AC1095" s="19"/>
      <c r="AD1095" s="19"/>
      <c r="AE1095" s="19"/>
      <c r="AF1095" s="19"/>
      <c r="AG1095" s="19"/>
      <c r="AH1095" s="19"/>
      <c r="AI1095" s="19"/>
      <c r="AJ1095" s="19"/>
      <c r="AK1095" s="19"/>
      <c r="AL1095" s="19"/>
      <c r="AM1095" s="19"/>
      <c r="AN1095" s="19"/>
      <c r="AO1095" s="19"/>
      <c r="AP1095" s="19"/>
      <c r="AQ1095" s="19"/>
      <c r="AR1095" s="19"/>
      <c r="AS1095" s="19"/>
      <c r="AT1095" s="19"/>
      <c r="AU1095" s="19"/>
      <c r="AV1095" s="19"/>
      <c r="AW1095" s="19"/>
    </row>
    <row r="1096" spans="1:79" x14ac:dyDescent="0.2">
      <c r="A1096" s="18" t="s">
        <v>421</v>
      </c>
      <c r="B1096" s="18" t="s">
        <v>252</v>
      </c>
      <c r="C1096" s="141" t="s">
        <v>389</v>
      </c>
      <c r="D1096" t="s">
        <v>2536</v>
      </c>
      <c r="E1096" s="35">
        <v>35690</v>
      </c>
      <c r="F1096" s="36" t="s">
        <v>415</v>
      </c>
      <c r="G1096" s="50" t="s">
        <v>1136</v>
      </c>
      <c r="H1096" s="18" t="s">
        <v>384</v>
      </c>
      <c r="I1096" s="18" t="s">
        <v>246</v>
      </c>
      <c r="J1096" s="18" t="s">
        <v>412</v>
      </c>
      <c r="K1096" s="26" t="s">
        <v>402</v>
      </c>
      <c r="L1096" s="26" t="s">
        <v>622</v>
      </c>
      <c r="M1096" s="18" t="s">
        <v>397</v>
      </c>
      <c r="N1096" s="18" t="s">
        <v>242</v>
      </c>
      <c r="O1096" s="18" t="s">
        <v>412</v>
      </c>
      <c r="P1096" s="19" t="s">
        <v>398</v>
      </c>
      <c r="Q1096" s="19" t="s">
        <v>397</v>
      </c>
      <c r="R1096" s="19" t="s">
        <v>242</v>
      </c>
      <c r="S1096" s="37" t="str">
        <f>IF(ISERROR(VLOOKUP(TRIM(D1096),#REF!,8,FALSE())),"",VLOOKUP(TRIM(D1096),#REF!,8,FALSE()))</f>
        <v/>
      </c>
      <c r="T1096" s="25"/>
      <c r="U1096" s="25"/>
      <c r="V1096" s="25"/>
      <c r="W1096" s="25"/>
      <c r="X1096" s="25"/>
      <c r="Y1096" s="25"/>
      <c r="Z1096" s="25"/>
      <c r="AA1096" s="25"/>
      <c r="AB1096" s="25"/>
      <c r="AC1096" s="25"/>
      <c r="AD1096" s="25"/>
      <c r="AE1096" s="25"/>
      <c r="AF1096" s="25"/>
      <c r="AG1096" s="25"/>
      <c r="AH1096" s="25"/>
      <c r="AI1096" s="25"/>
      <c r="AJ1096" s="25"/>
      <c r="AK1096" s="25"/>
      <c r="AL1096" s="25"/>
      <c r="AM1096" s="25"/>
      <c r="AN1096" s="25"/>
      <c r="AO1096" s="25"/>
      <c r="AP1096" s="25"/>
      <c r="AQ1096" s="25"/>
      <c r="AR1096" s="25"/>
      <c r="AS1096" s="25"/>
      <c r="AT1096" s="25"/>
      <c r="AU1096" s="25"/>
      <c r="AV1096" s="25"/>
      <c r="AW1096" s="25"/>
    </row>
    <row r="1097" spans="1:79" s="25" customFormat="1" x14ac:dyDescent="0.2">
      <c r="A1097" s="31" t="s">
        <v>421</v>
      </c>
      <c r="B1097" s="31" t="s">
        <v>123</v>
      </c>
      <c r="C1097" s="142" t="s">
        <v>406</v>
      </c>
      <c r="D1097" s="19" t="s">
        <v>2539</v>
      </c>
      <c r="E1097" s="27">
        <v>35473</v>
      </c>
      <c r="F1097" s="28" t="s">
        <v>121</v>
      </c>
      <c r="G1097" s="30" t="s">
        <v>180</v>
      </c>
      <c r="H1097" s="31" t="s">
        <v>384</v>
      </c>
      <c r="I1097" s="31" t="s">
        <v>154</v>
      </c>
      <c r="J1097" s="18" t="s">
        <v>398</v>
      </c>
      <c r="K1097" s="26" t="s">
        <v>399</v>
      </c>
      <c r="L1097" s="26" t="s">
        <v>412</v>
      </c>
      <c r="M1097" s="33"/>
      <c r="N1097" s="33"/>
      <c r="O1097" s="33"/>
      <c r="P1097"/>
      <c r="Q1097"/>
      <c r="R1097"/>
      <c r="S1097"/>
      <c r="T1097"/>
      <c r="U1097"/>
      <c r="V1097"/>
      <c r="W1097"/>
      <c r="X1097"/>
      <c r="Y1097"/>
      <c r="Z1097"/>
      <c r="AA1097"/>
      <c r="AB1097"/>
      <c r="AC1097"/>
      <c r="AD1097"/>
      <c r="AE1097"/>
      <c r="AF1097"/>
      <c r="AG1097"/>
      <c r="AH1097"/>
      <c r="AI1097"/>
      <c r="AJ1097"/>
      <c r="AK1097"/>
      <c r="AL1097"/>
      <c r="AM1097"/>
      <c r="AN1097"/>
      <c r="AO1097"/>
      <c r="AP1097"/>
      <c r="AQ1097"/>
      <c r="AR1097"/>
      <c r="AS1097"/>
      <c r="AT1097"/>
      <c r="AU1097"/>
      <c r="AV1097"/>
      <c r="AW1097"/>
      <c r="AX1097"/>
      <c r="AY1097"/>
      <c r="AZ1097"/>
      <c r="BA1097"/>
      <c r="BB1097"/>
      <c r="BC1097"/>
      <c r="BD1097"/>
      <c r="BE1097"/>
      <c r="BF1097"/>
      <c r="BG1097"/>
      <c r="BH1097"/>
      <c r="BI1097"/>
      <c r="BJ1097"/>
      <c r="BK1097"/>
      <c r="BL1097"/>
      <c r="BM1097"/>
      <c r="BN1097"/>
      <c r="BO1097"/>
      <c r="BP1097"/>
      <c r="BQ1097"/>
      <c r="BR1097"/>
      <c r="BS1097"/>
      <c r="BT1097"/>
      <c r="BU1097"/>
      <c r="BV1097"/>
      <c r="BW1097"/>
      <c r="BX1097"/>
      <c r="BY1097"/>
      <c r="BZ1097"/>
      <c r="CA1097"/>
    </row>
    <row r="1098" spans="1:79" x14ac:dyDescent="0.2">
      <c r="A1098" s="18" t="s">
        <v>384</v>
      </c>
      <c r="B1098" s="18" t="s">
        <v>170</v>
      </c>
      <c r="C1098" s="141" t="s">
        <v>406</v>
      </c>
      <c r="D1098" s="26" t="s">
        <v>2541</v>
      </c>
      <c r="E1098" s="27">
        <v>34836</v>
      </c>
      <c r="F1098" s="26" t="s">
        <v>1234</v>
      </c>
      <c r="G1098" s="26" t="s">
        <v>1437</v>
      </c>
      <c r="H1098" s="18" t="s">
        <v>397</v>
      </c>
      <c r="I1098" s="18" t="s">
        <v>175</v>
      </c>
      <c r="J1098" s="18" t="s">
        <v>398</v>
      </c>
      <c r="K1098" s="26" t="s">
        <v>397</v>
      </c>
      <c r="L1098" s="26" t="s">
        <v>2542</v>
      </c>
      <c r="M1098" s="18" t="s">
        <v>384</v>
      </c>
      <c r="N1098" s="18" t="s">
        <v>434</v>
      </c>
      <c r="O1098" s="18" t="s">
        <v>388</v>
      </c>
      <c r="P1098" s="26" t="s">
        <v>398</v>
      </c>
      <c r="Q1098" s="27"/>
      <c r="R1098" s="27"/>
      <c r="S1098" s="27"/>
      <c r="T1098" s="27"/>
      <c r="U1098" s="29"/>
      <c r="V1098" s="25"/>
      <c r="W1098" s="25"/>
      <c r="X1098" s="25"/>
      <c r="Y1098" s="25"/>
      <c r="Z1098" s="25"/>
      <c r="AA1098" s="25"/>
      <c r="AB1098" s="25"/>
      <c r="AC1098" s="25"/>
      <c r="AD1098" s="25"/>
      <c r="AE1098" s="25"/>
      <c r="AF1098" s="25"/>
      <c r="AG1098" s="25"/>
      <c r="AH1098" s="25"/>
      <c r="AI1098" s="25"/>
      <c r="AJ1098" s="25"/>
      <c r="AK1098" s="25"/>
      <c r="AL1098" s="25"/>
      <c r="AM1098" s="25"/>
      <c r="AN1098" s="25"/>
      <c r="AO1098" s="25"/>
      <c r="AP1098" s="25"/>
      <c r="AQ1098" s="25"/>
      <c r="AR1098" s="25"/>
      <c r="AS1098" s="25"/>
      <c r="AT1098" s="25"/>
      <c r="AU1098" s="25"/>
      <c r="AV1098" s="25"/>
      <c r="AW1098" s="25"/>
      <c r="AX1098" s="25"/>
      <c r="AY1098" s="25"/>
      <c r="AZ1098" s="25"/>
      <c r="BA1098" s="25"/>
      <c r="BB1098" s="25"/>
      <c r="BC1098" s="25"/>
      <c r="BD1098" s="25"/>
      <c r="BE1098" s="25"/>
      <c r="BF1098" s="25"/>
      <c r="BG1098" s="25"/>
      <c r="BH1098" s="25"/>
      <c r="BI1098" s="25"/>
      <c r="BJ1098" s="25"/>
      <c r="BK1098" s="25"/>
      <c r="BL1098" s="25"/>
      <c r="BM1098" s="25"/>
      <c r="BN1098" s="25"/>
      <c r="BO1098" s="25"/>
      <c r="BP1098" s="25"/>
      <c r="BQ1098" s="25"/>
      <c r="BR1098" s="25"/>
      <c r="BS1098" s="25"/>
      <c r="BT1098" s="25"/>
      <c r="BU1098" s="25"/>
      <c r="BV1098" s="25"/>
      <c r="BW1098" s="25"/>
      <c r="BX1098" s="25"/>
      <c r="BY1098" s="25"/>
      <c r="BZ1098" s="25"/>
      <c r="CA1098" s="25"/>
    </row>
    <row r="1099" spans="1:79" x14ac:dyDescent="0.2">
      <c r="A1099" s="18" t="s">
        <v>386</v>
      </c>
      <c r="B1099" s="18" t="s">
        <v>185</v>
      </c>
      <c r="C1099" s="141" t="s">
        <v>141</v>
      </c>
      <c r="D1099" s="22" t="s">
        <v>2529</v>
      </c>
      <c r="E1099" s="23">
        <v>35603</v>
      </c>
      <c r="F1099" s="24" t="s">
        <v>121</v>
      </c>
      <c r="G1099" s="22" t="s">
        <v>89</v>
      </c>
      <c r="H1099" s="18" t="s">
        <v>2530</v>
      </c>
      <c r="I1099" s="18" t="s">
        <v>368</v>
      </c>
      <c r="J1099" s="18" t="s">
        <v>393</v>
      </c>
      <c r="K1099" s="26" t="s">
        <v>384</v>
      </c>
      <c r="L1099" s="26" t="s">
        <v>398</v>
      </c>
      <c r="M1099" s="18" t="s">
        <v>1758</v>
      </c>
      <c r="N1099" s="18" t="s">
        <v>185</v>
      </c>
      <c r="O1099" s="18" t="s">
        <v>2531</v>
      </c>
      <c r="P1099" s="25"/>
      <c r="Q1099" s="25"/>
      <c r="R1099" s="25"/>
      <c r="S1099" s="25"/>
      <c r="T1099" s="25"/>
      <c r="U1099" s="25"/>
      <c r="V1099" s="25"/>
      <c r="W1099" s="25"/>
      <c r="X1099" s="25"/>
      <c r="Y1099" s="25"/>
      <c r="Z1099" s="25"/>
      <c r="AA1099" s="25"/>
      <c r="AB1099" s="25"/>
      <c r="AC1099" s="25"/>
      <c r="AD1099" s="25"/>
      <c r="AE1099" s="25"/>
      <c r="AF1099" s="25"/>
      <c r="AG1099" s="25"/>
      <c r="AH1099" s="25"/>
      <c r="AI1099" s="25"/>
      <c r="AJ1099" s="25"/>
      <c r="AK1099" s="25"/>
      <c r="AL1099" s="25"/>
      <c r="AM1099" s="25"/>
      <c r="AN1099" s="25"/>
      <c r="AO1099" s="25"/>
      <c r="AP1099" s="25"/>
      <c r="AQ1099" s="25"/>
      <c r="AR1099" s="25"/>
      <c r="AS1099" s="25"/>
      <c r="AT1099" s="25"/>
      <c r="AU1099" s="25"/>
      <c r="AV1099" s="25"/>
      <c r="AW1099" s="25"/>
      <c r="AX1099" s="25"/>
      <c r="AY1099" s="25"/>
      <c r="AZ1099" s="25"/>
      <c r="BA1099" s="25"/>
      <c r="BB1099" s="25"/>
      <c r="BC1099" s="25"/>
      <c r="BD1099" s="25"/>
      <c r="BE1099" s="25"/>
      <c r="BF1099" s="25"/>
      <c r="BG1099" s="25"/>
      <c r="BH1099" s="25"/>
      <c r="BI1099" s="25"/>
      <c r="BJ1099" s="25"/>
      <c r="BK1099" s="25"/>
      <c r="BL1099" s="25"/>
      <c r="BM1099" s="25"/>
      <c r="BN1099" s="25"/>
      <c r="BO1099" s="25"/>
      <c r="BP1099" s="25"/>
      <c r="BQ1099" s="25"/>
      <c r="BR1099" s="25"/>
      <c r="BS1099" s="25"/>
      <c r="BT1099" s="25"/>
      <c r="BU1099" s="25"/>
      <c r="BV1099" s="25"/>
      <c r="BW1099" s="25"/>
      <c r="BX1099" s="25"/>
    </row>
    <row r="1100" spans="1:79" x14ac:dyDescent="0.2">
      <c r="A1100" s="18" t="s">
        <v>399</v>
      </c>
      <c r="B1100" s="18" t="s">
        <v>252</v>
      </c>
      <c r="C1100" s="141" t="s">
        <v>141</v>
      </c>
      <c r="D1100" s="19" t="s">
        <v>2532</v>
      </c>
      <c r="E1100" s="20">
        <v>34843</v>
      </c>
      <c r="F1100" s="19" t="s">
        <v>301</v>
      </c>
      <c r="G1100" s="19" t="s">
        <v>301</v>
      </c>
      <c r="H1100" s="18" t="s">
        <v>386</v>
      </c>
      <c r="I1100" s="18" t="s">
        <v>549</v>
      </c>
      <c r="J1100" s="18" t="s">
        <v>141</v>
      </c>
      <c r="K1100" s="26" t="s">
        <v>386</v>
      </c>
      <c r="L1100" s="26" t="s">
        <v>141</v>
      </c>
      <c r="M1100" s="18" t="s">
        <v>386</v>
      </c>
      <c r="N1100" s="18" t="s">
        <v>128</v>
      </c>
      <c r="O1100" s="18" t="s">
        <v>141</v>
      </c>
      <c r="P1100" s="19" t="s">
        <v>393</v>
      </c>
      <c r="Q1100" s="19" t="s">
        <v>397</v>
      </c>
      <c r="R1100" s="19" t="s">
        <v>200</v>
      </c>
      <c r="S1100" s="19" t="s">
        <v>1569</v>
      </c>
      <c r="T1100" s="19" t="s">
        <v>386</v>
      </c>
      <c r="U1100" s="19" t="s">
        <v>195</v>
      </c>
      <c r="V1100" s="19" t="s">
        <v>141</v>
      </c>
      <c r="W1100" s="19" t="s">
        <v>386</v>
      </c>
      <c r="X1100" s="19" t="s">
        <v>195</v>
      </c>
      <c r="Y1100" s="19" t="s">
        <v>141</v>
      </c>
      <c r="Z1100" s="19" t="s">
        <v>386</v>
      </c>
      <c r="AA1100" s="19" t="s">
        <v>195</v>
      </c>
      <c r="AB1100" s="19" t="s">
        <v>141</v>
      </c>
      <c r="AC1100" s="19"/>
      <c r="AD1100" s="19"/>
      <c r="AE1100" s="19"/>
      <c r="AF1100" s="19">
        <v>0</v>
      </c>
      <c r="AG1100" s="19">
        <v>0</v>
      </c>
      <c r="AH1100" s="19">
        <v>0</v>
      </c>
      <c r="AI1100" s="19">
        <v>0</v>
      </c>
      <c r="AJ1100" s="19">
        <v>0</v>
      </c>
      <c r="AK1100" s="19">
        <v>0</v>
      </c>
      <c r="AL1100" s="19">
        <v>0</v>
      </c>
      <c r="AM1100" s="19">
        <v>0</v>
      </c>
      <c r="AN1100" s="19">
        <v>0</v>
      </c>
      <c r="AO1100" s="19">
        <v>0</v>
      </c>
      <c r="AP1100" s="19">
        <v>0</v>
      </c>
      <c r="AQ1100" s="19">
        <v>0</v>
      </c>
      <c r="AR1100" s="19">
        <v>0</v>
      </c>
      <c r="AS1100" s="19">
        <v>0</v>
      </c>
      <c r="AT1100" s="19">
        <v>0</v>
      </c>
      <c r="AU1100" s="19">
        <v>0</v>
      </c>
      <c r="AV1100" s="19">
        <v>0</v>
      </c>
      <c r="AW1100" s="19">
        <v>0</v>
      </c>
      <c r="AX1100" s="25"/>
      <c r="AY1100" s="25"/>
      <c r="AZ1100" s="25"/>
      <c r="BA1100" s="25"/>
      <c r="BB1100" s="25"/>
      <c r="BC1100" s="25"/>
      <c r="BD1100" s="25"/>
      <c r="BE1100" s="25"/>
      <c r="BF1100" s="25"/>
      <c r="BG1100" s="25"/>
      <c r="BH1100" s="25"/>
      <c r="BI1100" s="25"/>
      <c r="BJ1100" s="25"/>
      <c r="BK1100" s="25"/>
      <c r="BL1100" s="25"/>
      <c r="BM1100" s="25"/>
      <c r="BN1100" s="25"/>
      <c r="BO1100" s="25"/>
      <c r="BP1100" s="25"/>
      <c r="BQ1100" s="25"/>
      <c r="BR1100" s="25"/>
      <c r="BS1100" s="25"/>
      <c r="BT1100" s="25"/>
      <c r="BU1100" s="25"/>
      <c r="BV1100" s="25"/>
      <c r="BW1100" s="25"/>
      <c r="BX1100" s="25"/>
      <c r="BY1100" s="25"/>
      <c r="BZ1100" s="25"/>
      <c r="CA1100" s="25"/>
    </row>
    <row r="1101" spans="1:79" x14ac:dyDescent="0.2">
      <c r="A1101" s="34" t="s">
        <v>386</v>
      </c>
      <c r="B1101" s="34" t="s">
        <v>434</v>
      </c>
      <c r="C1101" s="141" t="s">
        <v>141</v>
      </c>
      <c r="D1101" s="22" t="s">
        <v>2537</v>
      </c>
      <c r="E1101" s="23">
        <v>35835</v>
      </c>
      <c r="F1101" s="24" t="s">
        <v>89</v>
      </c>
      <c r="G1101" s="22" t="s">
        <v>99</v>
      </c>
      <c r="H1101" s="34" t="s">
        <v>386</v>
      </c>
      <c r="I1101" s="34" t="s">
        <v>239</v>
      </c>
      <c r="J1101" s="18" t="s">
        <v>141</v>
      </c>
      <c r="K1101" s="26" t="s">
        <v>384</v>
      </c>
      <c r="L1101" s="26" t="s">
        <v>398</v>
      </c>
      <c r="M1101" s="34" t="s">
        <v>399</v>
      </c>
      <c r="N1101" s="34" t="s">
        <v>434</v>
      </c>
      <c r="O1101" s="34" t="s">
        <v>141</v>
      </c>
      <c r="P1101" s="25"/>
      <c r="Q1101" s="25"/>
      <c r="R1101" s="25"/>
      <c r="S1101" s="25"/>
      <c r="T1101" s="25"/>
      <c r="U1101" s="25"/>
      <c r="V1101" s="25"/>
      <c r="W1101" s="25"/>
      <c r="X1101" s="25"/>
      <c r="Y1101" s="25"/>
      <c r="Z1101" s="25"/>
      <c r="AA1101" s="25"/>
      <c r="AB1101" s="25"/>
      <c r="AC1101" s="25"/>
      <c r="AD1101" s="25"/>
      <c r="AE1101" s="25"/>
      <c r="AF1101" s="25"/>
      <c r="AG1101" s="25"/>
      <c r="AH1101" s="25"/>
      <c r="AI1101" s="25"/>
      <c r="AJ1101" s="25"/>
      <c r="AK1101" s="25"/>
      <c r="AL1101" s="25"/>
      <c r="AM1101" s="25"/>
      <c r="AN1101" s="25"/>
      <c r="AO1101" s="25"/>
      <c r="AP1101" s="25"/>
      <c r="AQ1101" s="25"/>
      <c r="AR1101" s="25"/>
      <c r="AS1101" s="25"/>
      <c r="AT1101" s="25"/>
      <c r="AU1101" s="25"/>
      <c r="AV1101" s="25"/>
      <c r="AW1101" s="25"/>
      <c r="AX1101" s="25"/>
      <c r="AY1101" s="25"/>
      <c r="AZ1101" s="25"/>
      <c r="BA1101" s="25"/>
      <c r="BB1101" s="25"/>
      <c r="BC1101" s="25"/>
      <c r="BD1101" s="25"/>
      <c r="BE1101" s="25"/>
      <c r="BF1101" s="25"/>
      <c r="BG1101" s="25"/>
      <c r="BH1101" s="25"/>
      <c r="BI1101" s="25"/>
      <c r="BJ1101" s="25"/>
      <c r="BK1101" s="25"/>
      <c r="BL1101" s="25"/>
      <c r="BM1101" s="25"/>
      <c r="BN1101" s="25"/>
      <c r="BO1101" s="25"/>
      <c r="BP1101" s="25"/>
      <c r="BQ1101" s="25"/>
      <c r="BR1101" s="25"/>
      <c r="BS1101" s="25"/>
      <c r="BT1101" s="25"/>
      <c r="BU1101" s="25"/>
      <c r="BV1101" s="25"/>
      <c r="BW1101" s="25"/>
      <c r="BX1101" s="25"/>
    </row>
    <row r="1102" spans="1:79" x14ac:dyDescent="0.2">
      <c r="A1102" s="18"/>
      <c r="B1102" s="18"/>
      <c r="C1102" s="141"/>
      <c r="D1102" s="19" t="s">
        <v>2533</v>
      </c>
      <c r="E1102" s="20">
        <v>34430</v>
      </c>
      <c r="F1102" s="19" t="s">
        <v>2534</v>
      </c>
      <c r="G1102" s="19" t="s">
        <v>1535</v>
      </c>
      <c r="H1102" s="18" t="s">
        <v>421</v>
      </c>
      <c r="I1102" s="18" t="s">
        <v>303</v>
      </c>
      <c r="J1102" s="18" t="s">
        <v>406</v>
      </c>
      <c r="K1102" s="26" t="s">
        <v>332</v>
      </c>
      <c r="L1102" s="26" t="s">
        <v>2535</v>
      </c>
      <c r="M1102" s="18" t="s">
        <v>402</v>
      </c>
      <c r="N1102" s="18" t="s">
        <v>93</v>
      </c>
      <c r="O1102" s="18" t="s">
        <v>164</v>
      </c>
      <c r="P1102" s="19" t="s">
        <v>141</v>
      </c>
      <c r="Q1102" s="19" t="s">
        <v>409</v>
      </c>
      <c r="R1102" s="19" t="s">
        <v>95</v>
      </c>
      <c r="S1102" s="19" t="s">
        <v>431</v>
      </c>
      <c r="T1102" s="19" t="s">
        <v>386</v>
      </c>
      <c r="U1102" s="19" t="s">
        <v>95</v>
      </c>
      <c r="V1102" s="19" t="s">
        <v>164</v>
      </c>
      <c r="W1102" s="19" t="s">
        <v>386</v>
      </c>
      <c r="X1102" s="19" t="s">
        <v>95</v>
      </c>
      <c r="Y1102" s="19" t="s">
        <v>164</v>
      </c>
      <c r="Z1102" s="19" t="s">
        <v>386</v>
      </c>
      <c r="AA1102" s="19" t="s">
        <v>95</v>
      </c>
      <c r="AB1102" s="19" t="s">
        <v>141</v>
      </c>
      <c r="AC1102" s="19" t="s">
        <v>397</v>
      </c>
      <c r="AD1102" s="19" t="s">
        <v>95</v>
      </c>
      <c r="AE1102" s="19" t="s">
        <v>398</v>
      </c>
      <c r="AF1102" s="19">
        <v>0</v>
      </c>
      <c r="AG1102" s="19">
        <v>0</v>
      </c>
      <c r="AH1102" s="19">
        <v>0</v>
      </c>
      <c r="AI1102" s="19">
        <v>0</v>
      </c>
      <c r="AJ1102" s="19">
        <v>0</v>
      </c>
      <c r="AK1102" s="19">
        <v>0</v>
      </c>
      <c r="AL1102" s="19">
        <v>0</v>
      </c>
      <c r="AM1102" s="19">
        <v>0</v>
      </c>
      <c r="AN1102" s="19">
        <v>0</v>
      </c>
      <c r="AO1102" s="19">
        <v>0</v>
      </c>
      <c r="AP1102" s="19">
        <v>0</v>
      </c>
      <c r="AQ1102" s="19">
        <v>0</v>
      </c>
      <c r="AR1102" s="19">
        <v>0</v>
      </c>
      <c r="AS1102" s="19">
        <v>0</v>
      </c>
      <c r="AT1102" s="19">
        <v>0</v>
      </c>
      <c r="AU1102" s="19">
        <v>0</v>
      </c>
      <c r="AV1102" s="19">
        <v>0</v>
      </c>
      <c r="AW1102" s="19">
        <v>0</v>
      </c>
    </row>
    <row r="1103" spans="1:79" x14ac:dyDescent="0.2">
      <c r="A1103" s="33"/>
      <c r="B1103" s="33"/>
      <c r="C1103" s="141"/>
      <c r="D1103" t="s">
        <v>2538</v>
      </c>
      <c r="E1103" s="40">
        <v>36514</v>
      </c>
      <c r="F1103" t="s">
        <v>477</v>
      </c>
      <c r="H1103" s="33" t="s">
        <v>397</v>
      </c>
      <c r="I1103" s="33" t="s">
        <v>429</v>
      </c>
      <c r="J1103" s="18" t="s">
        <v>412</v>
      </c>
      <c r="K1103" t="str">
        <f>IF(ISBLANK(VLOOKUP(TRIM(D1103),ALL_SOMIFA!$A$1:$V$2721,8,FALSE)),"",IF(ISERROR(VLOOKUP(TRIM(D1103),ALL_SOMIFA!$A$1:$V$2721,8,FALSE))," ",VLOOKUP(TRIM(D1103),ALL_SOMIFA!$A$1:$V$2721,8,FALSE)))</f>
        <v xml:space="preserve"> </v>
      </c>
      <c r="L1103" t="str">
        <f>IF(ISBLANK(VLOOKUP(TRIM(D1103),ALL_SOMIFA!$A$1:$V$2721,9,FALSE)),"",IF(ISERROR(VLOOKUP(TRIM(D1103),ALL_SOMIFA!$A$1:$V$2721,9,FALSE))," ",VLOOKUP(TRIM(D1103),ALL_SOMIFA!$A$1:$V$2721,9,FALSE)))</f>
        <v xml:space="preserve"> </v>
      </c>
      <c r="M1103" s="33" t="str">
        <f>IF(ISBLANK(VLOOKUP(TRIM(D1103),ALL_SOMIFA!$A$1:$V$2721,10,FALSE)),"",IF(ISERROR(VLOOKUP(TRIM(D1103),ALL_SOMIFA!$A$1:$V$2721,10,FALSE))," ",VLOOKUP(TRIM(D1103),ALL_SOMIFA!$A$1:$V$2721,10,FALSE)))</f>
        <v xml:space="preserve"> </v>
      </c>
      <c r="N1103" s="33" t="str">
        <f>IF(ISBLANK(VLOOKUP(TRIM(D1103),ALL_SOMIFA!$A$1:$V$2721,11,FALSE)),"",IF(ISERROR(VLOOKUP(TRIM(D1103),ALL_SOMIFA!$A$1:$V$2721,11,FALSE))," ",VLOOKUP(TRIM(D1103),ALL_SOMIFA!$A$1:$V$2721,11,FALSE)))</f>
        <v xml:space="preserve"> </v>
      </c>
      <c r="O1103" s="33" t="str">
        <f>IF(ISBLANK(VLOOKUP(TRIM(D1103),ALL_SOMIFA!$A$1:$V$2721,12,FALSE)),"",IF(ISERROR(VLOOKUP(TRIM(D1103),ALL_SOMIFA!$A$1:$V$2721,12,FALSE))," ",VLOOKUP(TRIM(D1103),ALL_SOMIFA!$A$1:$V$2721,12,FALSE)))</f>
        <v xml:space="preserve"> </v>
      </c>
      <c r="P1103" t="str">
        <f>IF(ISBLANK(VLOOKUP(TRIM(D1103),ALL_SOMIFA!$A$1:$V$2721,13,FALSE)),"",IF(ISERROR(VLOOKUP(TRIM(D1103),ALL_SOMIFA!$A$1:$V$2721,13,FALSE))," ",VLOOKUP(TRIM(D1103),ALL_SOMIFA!$A$1:$V$2721,13,FALSE)))</f>
        <v xml:space="preserve"> </v>
      </c>
      <c r="Q1103" t="str">
        <f>IF(ISBLANK(VLOOKUP(TRIM(D1103),ALL_SOMIFA!$A$1:$V$2721,14,FALSE)),"",IF(ISERROR(VLOOKUP(TRIM(D1103),ALL_SOMIFA!$A$1:$V$2721,14,FALSE))," ",VLOOKUP(TRIM(D1103),ALL_SOMIFA!$A$1:$V$2721,14,FALSE)))</f>
        <v xml:space="preserve"> </v>
      </c>
      <c r="R1103" t="str">
        <f>IF(ISBLANK(VLOOKUP(TRIM(D1103),ALL_SOMIFA!$A$1:$V$2721,15,FALSE)),"",IF(ISERROR(VLOOKUP(TRIM(D1103),ALL_SOMIFA!$A$1:$V$2721,15,FALSE))," ",VLOOKUP(TRIM(D1103),ALL_SOMIFA!$A$1:$V$2721,15,FALSE)))</f>
        <v xml:space="preserve"> </v>
      </c>
      <c r="S1103" t="str">
        <f>IF(ISBLANK(VLOOKUP(TRIM(D1103),ALL_SOMIFA!$A$1:$V$2721,16,FALSE)),"",IF(ISERROR(VLOOKUP(TRIM(D1103),ALL_SOMIFA!$A$1:$V$2721,16,FALSE))," ",VLOOKUP(TRIM(D1103),ALL_SOMIFA!$A$1:$V$2721,16,FALSE)))</f>
        <v xml:space="preserve"> </v>
      </c>
      <c r="T1103" t="str">
        <f>IF(ISBLANK(VLOOKUP(TRIM(D1103),ALL_SOMIFA!$A$1:$V$2721,17,FALSE)),"",IF(ISERROR(VLOOKUP(TRIM(D1103),ALL_SOMIFA!$A$1:$V$2721,17,FALSE))," ",VLOOKUP(TRIM(D1103),ALL_SOMIFA!$A$1:$V$2721,17,FALSE)))</f>
        <v xml:space="preserve"> </v>
      </c>
      <c r="U1103" t="str">
        <f>IF(ISBLANK(VLOOKUP(TRIM(D1103),ALL_SOMIFA!$A$1:$V$2721,18,FALSE)),"",IF(ISERROR(VLOOKUP(TRIM(D1103),ALL_SOMIFA!$A$1:$V$2721,18,FALSE))," ",VLOOKUP(TRIM(D1103),ALL_SOMIFA!$A$1:$V$2721,18,FALSE)))</f>
        <v xml:space="preserve"> </v>
      </c>
      <c r="V1103" t="str">
        <f>IF(ISBLANK(VLOOKUP(TRIM(D1103),ALL_SOMIFA!$A$1:$V$2721,19,FALSE)),"",IF(ISERROR(VLOOKUP(TRIM(D1103),ALL_SOMIFA!$A$1:$V$2721,19,FALSE))," ",VLOOKUP(TRIM(D1103),ALL_SOMIFA!$A$1:$V$2721,19,FALSE)))</f>
        <v xml:space="preserve"> </v>
      </c>
      <c r="W1103" t="str">
        <f>IF(ISBLANK(VLOOKUP(TRIM(D1103),ALL_SOMIFA!$A$1:$V$2721,20,FALSE)),"",IF(ISERROR(VLOOKUP(TRIM(D1103),ALL_SOMIFA!$A$1:$V$2721,20,FALSE))," ",VLOOKUP(TRIM(D1103),ALL_SOMIFA!$A$1:$V$2721,20,FALSE)))</f>
        <v xml:space="preserve"> </v>
      </c>
      <c r="X1103" t="str">
        <f>IF(ISBLANK(VLOOKUP(TRIM(D1103),ALL_SOMIFA!$A$1:$V$2721,21,FALSE)),"",IF(ISERROR(VLOOKUP(TRIM(D1103),ALL_SOMIFA!$A$1:$V$2721,21,FALSE))," ",VLOOKUP(TRIM(D1103),ALL_SOMIFA!$A$1:$V$2721,21,FALSE)))</f>
        <v xml:space="preserve"> </v>
      </c>
      <c r="Y1103" t="str">
        <f>IF(ISBLANK(VLOOKUP(TRIM(D1103),ALL_SOMIFA!$A$1:$V$2721,22,FALSE)),"",IF(ISERROR(VLOOKUP(TRIM(D1103),ALL_SOMIFA!$A$1:$V$2721,22,FALSE))," ",VLOOKUP(TRIM(D1103),ALL_SOMIFA!$A$1:$V$2721,22,FALSE)))</f>
        <v xml:space="preserve"> </v>
      </c>
    </row>
    <row r="1104" spans="1:79" s="25" customFormat="1" ht="12.75" customHeight="1" x14ac:dyDescent="0.2">
      <c r="A1104" s="18"/>
      <c r="B1104" s="18"/>
      <c r="C1104" s="141"/>
      <c r="D1104" t="s">
        <v>2540</v>
      </c>
      <c r="E1104" s="35">
        <v>35636</v>
      </c>
      <c r="F1104" s="36" t="s">
        <v>149</v>
      </c>
      <c r="G1104" s="36" t="s">
        <v>990</v>
      </c>
      <c r="H1104" s="18" t="s">
        <v>397</v>
      </c>
      <c r="I1104" s="18" t="s">
        <v>116</v>
      </c>
      <c r="J1104" s="18" t="s">
        <v>398</v>
      </c>
      <c r="K1104" s="26" t="s">
        <v>409</v>
      </c>
      <c r="L1104" s="26" t="s">
        <v>385</v>
      </c>
      <c r="M1104" s="18" t="s">
        <v>397</v>
      </c>
      <c r="N1104" s="18" t="s">
        <v>95</v>
      </c>
      <c r="O1104" s="18" t="s">
        <v>412</v>
      </c>
      <c r="P1104" s="19" t="s">
        <v>412</v>
      </c>
      <c r="Q1104" s="19" t="s">
        <v>397</v>
      </c>
      <c r="R1104" s="19" t="s">
        <v>95</v>
      </c>
      <c r="S1104" s="37" t="str">
        <f>IF(ISERROR(VLOOKUP(TRIM(D1104),#REF!,8,FALSE())),"",VLOOKUP(TRIM(D1104),#REF!,8,FALSE()))</f>
        <v/>
      </c>
      <c r="AX1104"/>
      <c r="AY1104"/>
      <c r="AZ1104"/>
      <c r="BA1104"/>
      <c r="BB1104"/>
      <c r="BC1104"/>
      <c r="BD1104"/>
      <c r="BE1104"/>
      <c r="BF1104"/>
      <c r="BG1104"/>
      <c r="BH1104"/>
      <c r="BI1104"/>
      <c r="BJ1104"/>
      <c r="BK1104"/>
      <c r="BL1104"/>
      <c r="BM1104"/>
      <c r="BN1104"/>
      <c r="BO1104"/>
      <c r="BP1104"/>
      <c r="BQ1104"/>
      <c r="BR1104"/>
      <c r="BS1104"/>
      <c r="BT1104"/>
      <c r="BU1104"/>
      <c r="BV1104"/>
      <c r="BW1104"/>
      <c r="BX1104"/>
      <c r="BY1104"/>
      <c r="BZ1104"/>
      <c r="CA1104"/>
    </row>
    <row r="1105" spans="1:51" s="25" customFormat="1" x14ac:dyDescent="0.2">
      <c r="A1105" s="18"/>
      <c r="B1105" s="18"/>
      <c r="C1105" s="141"/>
      <c r="D1105" s="19" t="s">
        <v>2543</v>
      </c>
      <c r="E1105" s="20">
        <v>35451</v>
      </c>
      <c r="F1105" s="26" t="s">
        <v>149</v>
      </c>
      <c r="G1105" s="30" t="s">
        <v>150</v>
      </c>
      <c r="H1105" s="18" t="s">
        <v>189</v>
      </c>
      <c r="I1105" s="18"/>
      <c r="J1105" s="18"/>
      <c r="K1105" t="s">
        <v>1758</v>
      </c>
      <c r="L1105" t="s">
        <v>167</v>
      </c>
      <c r="M1105" s="18" t="s">
        <v>386</v>
      </c>
      <c r="N1105" s="18" t="s">
        <v>396</v>
      </c>
      <c r="O1105" s="18" t="s">
        <v>393</v>
      </c>
      <c r="P1105" s="19" t="s">
        <v>141</v>
      </c>
      <c r="Q1105" s="19" t="s">
        <v>397</v>
      </c>
      <c r="R1105" s="19" t="s">
        <v>396</v>
      </c>
      <c r="S1105" s="30" t="s">
        <v>433</v>
      </c>
      <c r="T1105" s="19"/>
      <c r="U1105" s="19"/>
      <c r="V1105" s="30"/>
      <c r="W1105" s="19"/>
      <c r="X1105" s="19"/>
      <c r="Y1105" s="30"/>
      <c r="Z1105" s="19"/>
      <c r="AA1105" s="19"/>
      <c r="AB1105" s="30"/>
      <c r="AC1105" s="19"/>
      <c r="AD1105" s="19"/>
      <c r="AE1105" s="19"/>
      <c r="AF1105" s="19"/>
      <c r="AG1105" s="19"/>
      <c r="AH1105" s="19"/>
      <c r="AI1105" s="19"/>
      <c r="AJ1105" s="19"/>
      <c r="AK1105" s="19"/>
      <c r="AL1105" s="19"/>
      <c r="AM1105" s="19"/>
      <c r="AN1105" s="19"/>
      <c r="AO1105" s="19"/>
      <c r="AP1105" s="19"/>
      <c r="AQ1105" s="19"/>
      <c r="AR1105" s="19"/>
      <c r="AS1105" s="19"/>
      <c r="AT1105" s="19"/>
      <c r="AU1105" s="19"/>
      <c r="AV1105" s="19"/>
      <c r="AW1105" s="19"/>
    </row>
    <row r="1106" spans="1:51" s="25" customFormat="1" ht="12.75" customHeight="1" x14ac:dyDescent="0.2">
      <c r="A1106" s="18"/>
      <c r="B1106" s="18"/>
      <c r="C1106" s="141"/>
      <c r="D1106" s="19" t="s">
        <v>2544</v>
      </c>
      <c r="E1106" s="20">
        <v>35129</v>
      </c>
      <c r="F1106" s="19" t="s">
        <v>391</v>
      </c>
      <c r="G1106" s="19" t="s">
        <v>1079</v>
      </c>
      <c r="H1106" s="18" t="s">
        <v>189</v>
      </c>
      <c r="I1106" s="18"/>
      <c r="J1106" s="18"/>
      <c r="K1106" t="s">
        <v>407</v>
      </c>
      <c r="L1106" t="s">
        <v>141</v>
      </c>
      <c r="M1106" s="18" t="s">
        <v>397</v>
      </c>
      <c r="N1106" s="18" t="s">
        <v>227</v>
      </c>
      <c r="O1106" s="18" t="s">
        <v>398</v>
      </c>
      <c r="P1106" s="19" t="s">
        <v>398</v>
      </c>
      <c r="Q1106" s="19" t="s">
        <v>402</v>
      </c>
      <c r="R1106" s="19" t="s">
        <v>101</v>
      </c>
      <c r="S1106" s="19" t="s">
        <v>1133</v>
      </c>
      <c r="T1106" s="19" t="s">
        <v>386</v>
      </c>
      <c r="U1106" s="19" t="s">
        <v>227</v>
      </c>
      <c r="V1106" s="19" t="s">
        <v>164</v>
      </c>
      <c r="W1106" s="19" t="s">
        <v>397</v>
      </c>
      <c r="X1106" s="19" t="s">
        <v>227</v>
      </c>
      <c r="Y1106" s="19" t="s">
        <v>398</v>
      </c>
      <c r="Z1106" s="19">
        <v>0</v>
      </c>
      <c r="AA1106" s="19">
        <v>0</v>
      </c>
      <c r="AB1106" s="19">
        <v>0</v>
      </c>
      <c r="AC1106" s="19"/>
      <c r="AD1106" s="19"/>
      <c r="AE1106" s="19"/>
      <c r="AF1106" s="19">
        <v>0</v>
      </c>
      <c r="AG1106" s="19">
        <v>0</v>
      </c>
      <c r="AH1106" s="19">
        <v>0</v>
      </c>
      <c r="AI1106" s="19">
        <v>0</v>
      </c>
      <c r="AJ1106" s="19">
        <v>0</v>
      </c>
      <c r="AK1106" s="19">
        <v>0</v>
      </c>
      <c r="AL1106" s="19">
        <v>0</v>
      </c>
      <c r="AM1106" s="19">
        <v>0</v>
      </c>
      <c r="AN1106" s="19">
        <v>0</v>
      </c>
      <c r="AO1106" s="19">
        <v>0</v>
      </c>
      <c r="AP1106" s="19">
        <v>0</v>
      </c>
      <c r="AQ1106" s="19">
        <v>0</v>
      </c>
      <c r="AR1106" s="19">
        <v>0</v>
      </c>
      <c r="AS1106" s="19">
        <v>0</v>
      </c>
      <c r="AT1106" s="19">
        <v>0</v>
      </c>
      <c r="AU1106" s="19">
        <v>0</v>
      </c>
      <c r="AV1106" s="19">
        <v>0</v>
      </c>
      <c r="AW1106" s="19">
        <v>0</v>
      </c>
    </row>
    <row r="1107" spans="1:51" x14ac:dyDescent="0.2">
      <c r="A1107" s="18"/>
      <c r="B1107" s="18"/>
      <c r="C1107" s="141"/>
      <c r="D1107" s="19"/>
      <c r="E1107" s="20"/>
      <c r="F1107" s="19"/>
      <c r="G1107" s="19"/>
      <c r="H1107" s="18"/>
      <c r="I1107" s="18"/>
      <c r="J1107" s="18"/>
      <c r="K1107"/>
      <c r="L1107"/>
      <c r="M1107" s="18"/>
      <c r="N1107" s="18"/>
      <c r="O1107" s="18"/>
      <c r="P1107" s="19"/>
      <c r="Q1107" s="19"/>
      <c r="R1107" s="19"/>
      <c r="S1107" s="19"/>
      <c r="T1107" s="19"/>
      <c r="U1107" s="19"/>
      <c r="V1107" s="19"/>
      <c r="W1107" s="19"/>
      <c r="X1107" s="19"/>
      <c r="Y1107" s="19"/>
      <c r="Z1107" s="19"/>
      <c r="AA1107" s="19"/>
      <c r="AB1107" s="19"/>
      <c r="AC1107" s="19"/>
      <c r="AD1107" s="19"/>
      <c r="AE1107" s="19"/>
      <c r="AF1107" s="19"/>
      <c r="AG1107" s="19"/>
      <c r="AH1107" s="19"/>
      <c r="AI1107" s="19"/>
      <c r="AJ1107" s="19"/>
      <c r="AK1107" s="19"/>
      <c r="AL1107" s="19"/>
      <c r="AM1107" s="19"/>
      <c r="AN1107" s="19"/>
      <c r="AO1107" s="19"/>
      <c r="AP1107" s="19"/>
      <c r="AQ1107" s="19"/>
      <c r="AR1107" s="19"/>
      <c r="AS1107" s="19"/>
      <c r="AT1107" s="19"/>
      <c r="AU1107" s="19"/>
      <c r="AV1107" s="19"/>
      <c r="AW1107" s="19"/>
    </row>
    <row r="1108" spans="1:51" s="25" customFormat="1" x14ac:dyDescent="0.2">
      <c r="A1108" s="18" t="s">
        <v>639</v>
      </c>
      <c r="B1108" s="18" t="s">
        <v>454</v>
      </c>
      <c r="C1108" s="141"/>
      <c r="D1108" s="19" t="s">
        <v>2476</v>
      </c>
      <c r="E1108" s="20">
        <v>35685</v>
      </c>
      <c r="F1108" s="26" t="s">
        <v>150</v>
      </c>
      <c r="G1108" s="30"/>
      <c r="H1108" s="18" t="s">
        <v>1192</v>
      </c>
      <c r="I1108" s="18" t="s">
        <v>101</v>
      </c>
      <c r="J1108" s="18" t="s">
        <v>155</v>
      </c>
      <c r="K1108" s="26" t="s">
        <v>442</v>
      </c>
      <c r="L1108" s="26"/>
      <c r="M1108" s="18" t="s">
        <v>681</v>
      </c>
      <c r="N1108" s="18" t="s">
        <v>252</v>
      </c>
      <c r="O1108" s="18"/>
      <c r="P1108" s="19"/>
      <c r="Q1108" s="19" t="s">
        <v>2477</v>
      </c>
      <c r="R1108" s="19" t="s">
        <v>252</v>
      </c>
      <c r="S1108" s="30"/>
      <c r="T1108" s="19"/>
      <c r="U1108" s="19"/>
      <c r="V1108" s="30"/>
      <c r="W1108" s="19"/>
      <c r="X1108" s="19"/>
      <c r="Y1108" s="30"/>
      <c r="Z1108" s="19"/>
      <c r="AA1108" s="19"/>
      <c r="AB1108" s="30"/>
      <c r="AC1108" s="19"/>
      <c r="AD1108" s="19"/>
      <c r="AE1108" s="19"/>
      <c r="AF1108" s="19"/>
      <c r="AG1108" s="19"/>
      <c r="AH1108" s="19"/>
      <c r="AI1108" s="19"/>
      <c r="AJ1108" s="19"/>
      <c r="AK1108" s="19"/>
      <c r="AL1108" s="19"/>
      <c r="AM1108" s="19"/>
      <c r="AN1108" s="19"/>
      <c r="AO1108" s="19"/>
      <c r="AP1108" s="19"/>
      <c r="AQ1108" s="19"/>
      <c r="AR1108" s="19"/>
      <c r="AS1108" s="19"/>
      <c r="AT1108" s="19"/>
      <c r="AU1108" s="19"/>
      <c r="AV1108" s="19"/>
      <c r="AW1108" s="19"/>
      <c r="AX1108" s="19"/>
      <c r="AY1108" s="19"/>
    </row>
    <row r="1109" spans="1:51" x14ac:dyDescent="0.2">
      <c r="A1109" s="18"/>
      <c r="B1109" s="18"/>
      <c r="C1109" s="141"/>
      <c r="D1109" s="19" t="s">
        <v>2546</v>
      </c>
      <c r="E1109" s="20">
        <v>34408</v>
      </c>
      <c r="F1109" s="19" t="s">
        <v>607</v>
      </c>
      <c r="G1109" s="19"/>
      <c r="H1109" s="18" t="s">
        <v>453</v>
      </c>
      <c r="I1109" s="18" t="s">
        <v>285</v>
      </c>
      <c r="J1109" s="18"/>
      <c r="K1109" s="26" t="s">
        <v>450</v>
      </c>
      <c r="L1109" s="26"/>
      <c r="M1109" s="18" t="s">
        <v>450</v>
      </c>
      <c r="N1109" s="18" t="s">
        <v>434</v>
      </c>
      <c r="O1109" s="18"/>
      <c r="P1109" s="19"/>
      <c r="Q1109" s="19" t="s">
        <v>453</v>
      </c>
      <c r="R1109" s="19" t="s">
        <v>434</v>
      </c>
      <c r="S1109" s="19" t="s">
        <v>86</v>
      </c>
      <c r="T1109" s="19" t="s">
        <v>450</v>
      </c>
      <c r="U1109" s="19" t="s">
        <v>432</v>
      </c>
      <c r="V1109" s="19"/>
      <c r="W1109" s="19"/>
      <c r="X1109" s="19"/>
      <c r="Y1109" s="19"/>
      <c r="Z1109" s="19"/>
      <c r="AA1109" s="19"/>
      <c r="AB1109" s="19"/>
      <c r="AC1109" s="19"/>
      <c r="AD1109" s="19"/>
      <c r="AE1109" s="19"/>
      <c r="AF1109" s="19"/>
      <c r="AG1109" s="19"/>
      <c r="AH1109" s="19"/>
      <c r="AI1109" s="19"/>
      <c r="AJ1109" s="19"/>
      <c r="AK1109" s="19"/>
      <c r="AL1109" s="19"/>
      <c r="AM1109" s="19"/>
      <c r="AN1109" s="19"/>
      <c r="AO1109" s="19"/>
      <c r="AP1109" s="19"/>
      <c r="AQ1109" s="19"/>
      <c r="AR1109" s="19"/>
      <c r="AS1109" s="19"/>
      <c r="AT1109" s="19"/>
      <c r="AU1109" s="19"/>
      <c r="AV1109" s="19"/>
      <c r="AW1109" s="19"/>
    </row>
    <row r="1110" spans="1:51" x14ac:dyDescent="0.2">
      <c r="A1110" t="s">
        <v>445</v>
      </c>
      <c r="B1110" t="s">
        <v>177</v>
      </c>
      <c r="C1110" s="141"/>
      <c r="D1110" t="s">
        <v>2547</v>
      </c>
      <c r="E1110" s="40">
        <v>34881</v>
      </c>
      <c r="F1110" t="s">
        <v>1248</v>
      </c>
      <c r="G1110" s="19" t="s">
        <v>115</v>
      </c>
      <c r="H1110" t="s">
        <v>449</v>
      </c>
      <c r="I1110" t="s">
        <v>181</v>
      </c>
      <c r="J1110" s="18"/>
      <c r="K1110" t="str">
        <f>IF(ISBLANK(VLOOKUP(TRIM(D1110),ALL_SOMIFA!$A$1:$V$2721,8,FALSE)),"",IF(ISERROR(VLOOKUP(TRIM(D1110),ALL_SOMIFA!$A$1:$V$2721,8,FALSE))," ",VLOOKUP(TRIM(D1110),ALL_SOMIFA!$A$1:$V$2721,8,FALSE)))</f>
        <v xml:space="preserve"> </v>
      </c>
      <c r="L1110" t="str">
        <f>IF(ISBLANK(VLOOKUP(TRIM(D1110),ALL_SOMIFA!$A$1:$V$2721,9,FALSE)),"",IF(ISERROR(VLOOKUP(TRIM(D1110),ALL_SOMIFA!$A$1:$V$2721,9,FALSE))," ",VLOOKUP(TRIM(D1110),ALL_SOMIFA!$A$1:$V$2721,9,FALSE)))</f>
        <v xml:space="preserve"> </v>
      </c>
      <c r="M1110" t="str">
        <f>IF(ISBLANK(VLOOKUP(TRIM(D1110),ALL_SOMIFA!$A$1:$V$2721,10,FALSE)),"",IF(ISERROR(VLOOKUP(TRIM(D1110),ALL_SOMIFA!$A$1:$V$2721,10,FALSE))," ",VLOOKUP(TRIM(D1110),ALL_SOMIFA!$A$1:$V$2721,10,FALSE)))</f>
        <v xml:space="preserve"> </v>
      </c>
      <c r="N1110" t="str">
        <f>IF(ISBLANK(VLOOKUP(TRIM(D1110),ALL_SOMIFA!$A$1:$V$2721,11,FALSE)),"",IF(ISERROR(VLOOKUP(TRIM(D1110),ALL_SOMIFA!$A$1:$V$2721,11,FALSE))," ",VLOOKUP(TRIM(D1110),ALL_SOMIFA!$A$1:$V$2721,11,FALSE)))</f>
        <v xml:space="preserve"> </v>
      </c>
      <c r="O1110" t="str">
        <f>IF(ISBLANK(VLOOKUP(TRIM(D1110),ALL_SOMIFA!$A$1:$V$2721,12,FALSE)),"",IF(ISERROR(VLOOKUP(TRIM(D1110),ALL_SOMIFA!$A$1:$V$2721,12,FALSE))," ",VLOOKUP(TRIM(D1110),ALL_SOMIFA!$A$1:$V$2721,12,FALSE)))</f>
        <v xml:space="preserve"> </v>
      </c>
      <c r="P1110" t="str">
        <f>IF(ISBLANK(VLOOKUP(TRIM(D1110),ALL_SOMIFA!$A$1:$V$2721,13,FALSE)),"",IF(ISERROR(VLOOKUP(TRIM(D1110),ALL_SOMIFA!$A$1:$V$2721,13,FALSE))," ",VLOOKUP(TRIM(D1110),ALL_SOMIFA!$A$1:$V$2721,13,FALSE)))</f>
        <v xml:space="preserve"> </v>
      </c>
      <c r="Q1110" t="str">
        <f>IF(ISBLANK(VLOOKUP(TRIM(D1110),ALL_SOMIFA!$A$1:$V$2721,14,FALSE)),"",IF(ISERROR(VLOOKUP(TRIM(D1110),ALL_SOMIFA!$A$1:$V$2721,14,FALSE))," ",VLOOKUP(TRIM(D1110),ALL_SOMIFA!$A$1:$V$2721,14,FALSE)))</f>
        <v xml:space="preserve"> </v>
      </c>
      <c r="R1110" t="str">
        <f>IF(ISBLANK(VLOOKUP(TRIM(D1110),ALL_SOMIFA!$A$1:$V$2721,15,FALSE)),"",IF(ISERROR(VLOOKUP(TRIM(D1110),ALL_SOMIFA!$A$1:$V$2721,15,FALSE))," ",VLOOKUP(TRIM(D1110),ALL_SOMIFA!$A$1:$V$2721,15,FALSE)))</f>
        <v xml:space="preserve"> </v>
      </c>
      <c r="S1110" t="str">
        <f>IF(ISBLANK(VLOOKUP(TRIM(D1110),ALL_SOMIFA!$A$1:$V$2721,16,FALSE)),"",IF(ISERROR(VLOOKUP(TRIM(D1110),ALL_SOMIFA!$A$1:$V$2721,16,FALSE))," ",VLOOKUP(TRIM(D1110),ALL_SOMIFA!$A$1:$V$2721,16,FALSE)))</f>
        <v xml:space="preserve"> </v>
      </c>
      <c r="T1110" t="str">
        <f>IF(ISBLANK(VLOOKUP(TRIM(D1110),ALL_SOMIFA!$A$1:$V$2721,17,FALSE)),"",IF(ISERROR(VLOOKUP(TRIM(D1110),ALL_SOMIFA!$A$1:$V$2721,17,FALSE))," ",VLOOKUP(TRIM(D1110),ALL_SOMIFA!$A$1:$V$2721,17,FALSE)))</f>
        <v xml:space="preserve"> </v>
      </c>
      <c r="U1110" t="str">
        <f>IF(ISBLANK(VLOOKUP(TRIM(D1110),ALL_SOMIFA!$A$1:$V$2721,18,FALSE)),"",IF(ISERROR(VLOOKUP(TRIM(D1110),ALL_SOMIFA!$A$1:$V$2721,18,FALSE))," ",VLOOKUP(TRIM(D1110),ALL_SOMIFA!$A$1:$V$2721,18,FALSE)))</f>
        <v xml:space="preserve"> </v>
      </c>
      <c r="V1110" t="str">
        <f>IF(ISBLANK(VLOOKUP(TRIM(D1110),ALL_SOMIFA!$A$1:$V$2721,19,FALSE)),"",IF(ISERROR(VLOOKUP(TRIM(D1110),ALL_SOMIFA!$A$1:$V$2721,19,FALSE))," ",VLOOKUP(TRIM(D1110),ALL_SOMIFA!$A$1:$V$2721,19,FALSE)))</f>
        <v xml:space="preserve"> </v>
      </c>
      <c r="W1110" t="str">
        <f>IF(ISBLANK(VLOOKUP(TRIM(D1110),ALL_SOMIFA!$A$1:$V$2721,20,FALSE)),"",IF(ISERROR(VLOOKUP(TRIM(D1110),ALL_SOMIFA!$A$1:$V$2721,20,FALSE))," ",VLOOKUP(TRIM(D1110),ALL_SOMIFA!$A$1:$V$2721,20,FALSE)))</f>
        <v xml:space="preserve"> </v>
      </c>
      <c r="X1110" t="str">
        <f>IF(ISBLANK(VLOOKUP(TRIM(D1110),ALL_SOMIFA!$A$1:$V$2721,21,FALSE)),"",IF(ISERROR(VLOOKUP(TRIM(D1110),ALL_SOMIFA!$A$1:$V$2721,21,FALSE))," ",VLOOKUP(TRIM(D1110),ALL_SOMIFA!$A$1:$V$2721,21,FALSE)))</f>
        <v xml:space="preserve"> </v>
      </c>
      <c r="Y1110" t="str">
        <f>IF(ISBLANK(VLOOKUP(TRIM(D1110),ALL_SOMIFA!$A$1:$V$2721,22,FALSE)),"",IF(ISERROR(VLOOKUP(TRIM(D1110),ALL_SOMIFA!$A$1:$V$2721,22,FALSE))," ",VLOOKUP(TRIM(D1110),ALL_SOMIFA!$A$1:$V$2721,22,FALSE)))</f>
        <v xml:space="preserve"> </v>
      </c>
    </row>
    <row r="1111" spans="1:51" x14ac:dyDescent="0.2">
      <c r="A1111" s="18"/>
      <c r="B1111" s="18"/>
      <c r="C1111" s="141"/>
      <c r="D1111" s="19"/>
      <c r="E1111" s="39"/>
      <c r="F1111" s="19"/>
      <c r="G1111" s="19"/>
      <c r="H1111" s="18"/>
      <c r="I1111" s="18"/>
      <c r="J1111" s="18"/>
      <c r="K1111" s="26"/>
      <c r="L1111" s="26"/>
      <c r="M1111" s="18"/>
      <c r="N1111" s="18"/>
      <c r="O1111" s="18"/>
      <c r="P1111" s="19"/>
      <c r="Q1111" s="19"/>
      <c r="R1111" s="19"/>
      <c r="S1111" s="19"/>
      <c r="T1111" s="19"/>
      <c r="U1111" s="19"/>
      <c r="V1111" s="19"/>
      <c r="W1111" s="19"/>
      <c r="X1111" s="19"/>
      <c r="Y1111" s="19"/>
      <c r="Z1111" s="19"/>
      <c r="AA1111" s="19"/>
      <c r="AB1111" s="19"/>
      <c r="AC1111" s="19"/>
      <c r="AD1111" s="19"/>
      <c r="AE1111" s="19"/>
      <c r="AF1111" s="19"/>
      <c r="AG1111" s="19"/>
      <c r="AH1111" s="19"/>
      <c r="AI1111" s="19"/>
      <c r="AJ1111" s="19"/>
      <c r="AK1111" s="19"/>
      <c r="AL1111" s="19"/>
      <c r="AM1111" s="19"/>
      <c r="AN1111" s="19"/>
      <c r="AO1111" s="19"/>
      <c r="AP1111" s="19"/>
      <c r="AQ1111" s="19"/>
      <c r="AR1111" s="19"/>
      <c r="AS1111" s="19"/>
      <c r="AT1111" s="19"/>
      <c r="AU1111" s="19"/>
      <c r="AV1111" s="19"/>
      <c r="AW1111" s="19"/>
    </row>
    <row r="1112" spans="1:51" x14ac:dyDescent="0.2">
      <c r="C1112" s="138"/>
      <c r="E1112" s="10" t="s">
        <v>76</v>
      </c>
      <c r="F1112" s="11" t="s">
        <v>77</v>
      </c>
      <c r="G1112" s="11" t="s">
        <v>78</v>
      </c>
      <c r="H1112" s="92" t="s">
        <v>79</v>
      </c>
      <c r="I1112" s="11"/>
      <c r="J1112" s="11"/>
      <c r="K1112" s="7"/>
      <c r="L1112" s="16" t="str">
        <f>IF(ISERROR(VLOOKUP(TRIM(B1112),#REF!,13,FALSE())),"",VLOOKUP(TRIM(B1112),#REF!,13,FALSE()))</f>
        <v/>
      </c>
      <c r="M1112" s="16" t="str">
        <f>IF(ISERROR(VLOOKUP(TRIM(B1112),#REF!,14,FALSE())),"",VLOOKUP(TRIM(B1112),#REF!,14,FALSE()))</f>
        <v/>
      </c>
      <c r="N1112" s="16" t="str">
        <f>IF(ISERROR(VLOOKUP(TRIM(B1112),#REF!,15,FALSE())),"",VLOOKUP(TRIM(B1112),#REF!,15,FALSE()))</f>
        <v/>
      </c>
      <c r="O1112" s="16" t="str">
        <f>IF(ISERROR(VLOOKUP(TRIM(B1112),#REF!,16,FALSE())),"",VLOOKUP(TRIM(B1112),#REF!,16,FALSE()))</f>
        <v/>
      </c>
      <c r="Q1112" s="8"/>
      <c r="S1112" t="str">
        <f>IF(ISERROR(VLOOKUP(TRIM(B1112),#REF!,20,FALSE())),"",VLOOKUP(TRIM(B1112),#REF!,20,FALSE()))</f>
        <v/>
      </c>
      <c r="T1112" t="str">
        <f>IF(ISERROR(VLOOKUP(TRIM(B1112),#REF!,21,FALSE())),"",VLOOKUP(TRIM(B1112),#REF!,21,FALSE()))</f>
        <v/>
      </c>
      <c r="U1112" t="str">
        <f>IF(ISERROR(VLOOKUP(TRIM(B1112),#REF!,22,FALSE())),"",VLOOKUP(TRIM(B1112),#REF!,22,FALSE()))</f>
        <v/>
      </c>
      <c r="V1112" t="str">
        <f>IF(ISERROR(VLOOKUP(TRIM(B1112),#REF!,20,FALSE())),"",VLOOKUP(TRIM(B1112),#REF!,20,FALSE()))</f>
        <v/>
      </c>
      <c r="W1112" t="str">
        <f>IF(ISERROR(VLOOKUP(TRIM(B1112),#REF!,21,FALSE())),"",VLOOKUP(TRIM(B1112),#REF!,21,FALSE()))</f>
        <v/>
      </c>
      <c r="X1112" t="str">
        <f>IF(ISERROR(VLOOKUP(TRIM(B1112),#REF!,22,FALSE())),"",VLOOKUP(TRIM(B1112),#REF!,22,FALSE()))</f>
        <v/>
      </c>
      <c r="Y1112" t="str">
        <f>IF(ISERROR(VLOOKUP(TRIM(B1112),#REF!,23,FALSE())),"",VLOOKUP(TRIM(B1112),#REF!,23,FALSE()))</f>
        <v/>
      </c>
      <c r="Z1112" t="str">
        <f>IF(ISERROR(VLOOKUP(TRIM(B1112),#REF!,24,FALSE())),"",VLOOKUP(TRIM(B1112),#REF!,24,FALSE()))</f>
        <v/>
      </c>
      <c r="AA1112" t="str">
        <f>IF(ISERROR(VLOOKUP(TRIM(B1112),#REF!,25,FALSE())),"",VLOOKUP(TRIM(B1112),#REF!,25,FALSE()))</f>
        <v/>
      </c>
    </row>
    <row r="1113" spans="1:51" s="25" customFormat="1" ht="18" customHeight="1" x14ac:dyDescent="0.25">
      <c r="A1113" s="12" t="s">
        <v>5462</v>
      </c>
      <c r="C1113" s="139"/>
      <c r="E1113" s="13">
        <f>COUNTA(D1116:D1179)</f>
        <v>56</v>
      </c>
      <c r="F1113" s="14">
        <f>COUNTIF(A1116:A1179,"*HB*")-1</f>
        <v>3</v>
      </c>
      <c r="G1113" s="14">
        <f>COUNTIF(A1115:A1179,"*KR*")+COUNTIF(A1115:A1179,"*LK*")</f>
        <v>1</v>
      </c>
      <c r="H1113" s="51">
        <f>COUNTIF(A1115:A1179,"*PR*")+COUNTIF(A1115:A1179,"*LP*")</f>
        <v>2</v>
      </c>
      <c r="I1113" s="14"/>
      <c r="J1113" s="14"/>
      <c r="K1113" s="7"/>
      <c r="L1113" s="16" t="str">
        <f>IF(ISERROR(VLOOKUP(TRIM(B1113),#REF!,13,FALSE())),"",VLOOKUP(TRIM(B1113),#REF!,13,FALSE()))</f>
        <v/>
      </c>
      <c r="M1113" s="16" t="str">
        <f>IF(ISERROR(VLOOKUP(TRIM(B1113),#REF!,14,FALSE())),"",VLOOKUP(TRIM(B1113),#REF!,14,FALSE()))</f>
        <v/>
      </c>
      <c r="N1113" s="16" t="str">
        <f>IF(ISERROR(VLOOKUP(TRIM(B1113),#REF!,15,FALSE())),"",VLOOKUP(TRIM(B1113),#REF!,15,FALSE()))</f>
        <v/>
      </c>
      <c r="O1113" s="16" t="str">
        <f>IF(ISERROR(VLOOKUP(TRIM(B1113),#REF!,16,FALSE())),"",VLOOKUP(TRIM(B1113),#REF!,16,FALSE()))</f>
        <v/>
      </c>
      <c r="P1113" s="48"/>
      <c r="Q1113" s="8"/>
      <c r="S1113" t="str">
        <f>IF(ISERROR(VLOOKUP(TRIM(B1113),#REF!,20,FALSE())),"",VLOOKUP(TRIM(B1113),#REF!,20,FALSE()))</f>
        <v/>
      </c>
      <c r="T1113" t="str">
        <f>IF(ISERROR(VLOOKUP(TRIM(B1113),#REF!,21,FALSE())),"",VLOOKUP(TRIM(B1113),#REF!,21,FALSE()))</f>
        <v/>
      </c>
      <c r="U1113" t="str">
        <f>IF(ISERROR(VLOOKUP(TRIM(B1113),#REF!,22,FALSE())),"",VLOOKUP(TRIM(B1113),#REF!,22,FALSE()))</f>
        <v/>
      </c>
      <c r="V1113" t="str">
        <f>IF(ISERROR(VLOOKUP(TRIM(B1113),#REF!,20,FALSE())),"",VLOOKUP(TRIM(B1113),#REF!,20,FALSE()))</f>
        <v/>
      </c>
      <c r="W1113" t="str">
        <f>IF(ISERROR(VLOOKUP(TRIM(B1113),#REF!,21,FALSE())),"",VLOOKUP(TRIM(B1113),#REF!,21,FALSE()))</f>
        <v/>
      </c>
      <c r="X1113" t="str">
        <f>IF(ISERROR(VLOOKUP(TRIM(B1113),#REF!,22,FALSE())),"",VLOOKUP(TRIM(B1113),#REF!,22,FALSE()))</f>
        <v/>
      </c>
      <c r="Y1113" t="str">
        <f>IF(ISERROR(VLOOKUP(TRIM(B1113),#REF!,23,FALSE())),"",VLOOKUP(TRIM(B1113),#REF!,23,FALSE()))</f>
        <v/>
      </c>
      <c r="Z1113" t="str">
        <f>IF(ISERROR(VLOOKUP(TRIM(B1113),#REF!,24,FALSE())),"",VLOOKUP(TRIM(B1113),#REF!,24,FALSE()))</f>
        <v/>
      </c>
      <c r="AA1113" t="str">
        <f>IF(ISERROR(VLOOKUP(TRIM(B1113),#REF!,25,FALSE())),"",VLOOKUP(TRIM(B1113),#REF!,25,FALSE()))</f>
        <v/>
      </c>
      <c r="AK1113" s="15"/>
      <c r="AL1113" s="8"/>
      <c r="AM1113" s="8"/>
      <c r="AO1113" s="8"/>
      <c r="AP1113" s="8"/>
      <c r="AQ1113" s="8"/>
      <c r="AR1113" s="8"/>
      <c r="AS1113" s="8"/>
    </row>
    <row r="1114" spans="1:51" x14ac:dyDescent="0.2">
      <c r="A1114" s="16"/>
      <c r="B1114" s="16"/>
      <c r="C1114" s="141"/>
      <c r="F1114" s="8"/>
      <c r="G1114" s="8"/>
      <c r="H1114" s="16"/>
      <c r="I1114" s="16"/>
      <c r="J1114" s="18"/>
      <c r="K1114" s="36"/>
      <c r="L1114" s="36"/>
      <c r="M1114" s="16"/>
      <c r="N1114" s="16"/>
      <c r="O1114" s="16"/>
      <c r="P1114" s="26" t="str">
        <f>IF(ISERROR(VLOOKUP(TRIM(D1114),#REF!,8,FALSE())),"",VLOOKUP(TRIM(D1114),#REF!,8,FALSE()))</f>
        <v/>
      </c>
      <c r="Q1114" s="8"/>
      <c r="R1114" s="8"/>
      <c r="S1114" s="16"/>
      <c r="T1114" s="16" t="str">
        <f>IF(ISERROR(VLOOKUP(TRIM(D1114),#REF!,11,FALSE())),"",VLOOKUP(TRIM(D1114),#REF!,11,FALSE()))</f>
        <v/>
      </c>
      <c r="U1114" s="16" t="str">
        <f>IF(ISERROR(VLOOKUP(TRIM(D1114),#REF!,12,FALSE())),"",VLOOKUP(TRIM(D1114),#REF!,12,FALSE()))</f>
        <v/>
      </c>
      <c r="V1114" s="16" t="str">
        <f>IF(ISERROR(VLOOKUP(TRIM(D1114),#REF!,13,FALSE())),"",VLOOKUP(TRIM(D1114),#REF!,13,FALSE()))</f>
        <v/>
      </c>
      <c r="W1114" s="16" t="str">
        <f>IF(ISERROR(VLOOKUP(TRIM(D1114),#REF!,14,FALSE())),"",VLOOKUP(TRIM(D1114),#REF!,14,FALSE()))</f>
        <v/>
      </c>
      <c r="X1114" s="16" t="str">
        <f>IF(ISERROR(VLOOKUP(TRIM(D1114),#REF!,15,FALSE())),"",VLOOKUP(TRIM(D1114),#REF!,15,FALSE()))</f>
        <v/>
      </c>
      <c r="Y1114" s="16" t="str">
        <f>IF(ISERROR(VLOOKUP(TRIM(D1114),#REF!,16,FALSE())),"",VLOOKUP(TRIM(D1114),#REF!,16,FALSE()))</f>
        <v/>
      </c>
      <c r="Z1114" s="16"/>
      <c r="AA1114" s="8"/>
      <c r="AB1114" s="8"/>
      <c r="AC1114" t="str">
        <f>IF(ISERROR(VLOOKUP(TRIM(D1114),#REF!,20,FALSE())),"",VLOOKUP(TRIM(D1114),#REF!,20,FALSE()))</f>
        <v/>
      </c>
      <c r="AD1114" t="str">
        <f>IF(ISERROR(VLOOKUP(TRIM(D1114),#REF!,21,FALSE())),"",VLOOKUP(TRIM(D1114),#REF!,21,FALSE()))</f>
        <v/>
      </c>
      <c r="AE1114" t="str">
        <f>IF(ISERROR(VLOOKUP(TRIM(D1114),#REF!,22,FALSE())),"",VLOOKUP(TRIM(D1114),#REF!,22,FALSE()))</f>
        <v/>
      </c>
      <c r="AF1114" t="str">
        <f>IF(ISERROR(VLOOKUP(TRIM(D1114),#REF!,20,FALSE())),"",VLOOKUP(TRIM(D1114),#REF!,20,FALSE()))</f>
        <v/>
      </c>
      <c r="AG1114" t="str">
        <f>IF(ISERROR(VLOOKUP(TRIM(D1114),#REF!,21,FALSE())),"",VLOOKUP(TRIM(D1114),#REF!,21,FALSE()))</f>
        <v/>
      </c>
      <c r="AH1114" t="str">
        <f>IF(ISERROR(VLOOKUP(TRIM(D1114),#REF!,22,FALSE())),"",VLOOKUP(TRIM(D1114),#REF!,22,FALSE()))</f>
        <v/>
      </c>
      <c r="AI1114" t="str">
        <f>IF(ISERROR(VLOOKUP(TRIM(D1114),#REF!,23,FALSE())),"",VLOOKUP(TRIM(D1114),#REF!,23,FALSE()))</f>
        <v/>
      </c>
      <c r="AJ1114" t="str">
        <f>IF(ISERROR(VLOOKUP(TRIM(D1114),#REF!,24,FALSE())),"",VLOOKUP(TRIM(D1114),#REF!,24,FALSE()))</f>
        <v/>
      </c>
      <c r="AK1114" t="str">
        <f>IF(ISERROR(VLOOKUP(TRIM(D1114),#REF!,25,FALSE())),"",VLOOKUP(TRIM(D1114),#REF!,25,FALSE()))</f>
        <v/>
      </c>
      <c r="AV1114" s="8"/>
      <c r="AW1114" s="8"/>
    </row>
    <row r="1115" spans="1:51" s="25" customFormat="1" x14ac:dyDescent="0.2">
      <c r="A1115" s="100"/>
      <c r="B1115" s="19"/>
      <c r="C1115" s="141"/>
      <c r="D1115" s="19"/>
      <c r="E1115" s="39"/>
      <c r="F1115" s="19"/>
      <c r="G1115" s="19"/>
      <c r="H1115" s="100"/>
      <c r="I1115" s="19"/>
      <c r="J1115" s="18"/>
      <c r="K1115" s="26"/>
      <c r="L1115" s="26"/>
      <c r="M1115" s="17"/>
      <c r="N1115" s="19"/>
      <c r="O1115" s="19"/>
      <c r="P1115" s="19"/>
      <c r="Q1115" s="19"/>
      <c r="R1115" s="19"/>
      <c r="S1115" s="19"/>
      <c r="T1115" s="19"/>
      <c r="U1115" s="19"/>
      <c r="V1115" s="19"/>
      <c r="W1115" s="19"/>
      <c r="X1115" s="19"/>
      <c r="Y1115" s="19"/>
      <c r="Z1115" s="19"/>
      <c r="AA1115" s="19"/>
      <c r="AB1115" s="19"/>
      <c r="AC1115" s="19"/>
      <c r="AD1115" s="19"/>
      <c r="AE1115" s="19"/>
      <c r="AF1115" s="19"/>
      <c r="AG1115" s="19"/>
      <c r="AH1115" s="19"/>
      <c r="AI1115" s="19"/>
      <c r="AJ1115" s="19"/>
      <c r="AK1115" s="19"/>
      <c r="AL1115" s="19"/>
      <c r="AM1115" s="19"/>
      <c r="AN1115" s="19"/>
      <c r="AO1115" s="19"/>
      <c r="AP1115" s="19"/>
      <c r="AQ1115" s="19"/>
      <c r="AR1115" s="19"/>
      <c r="AS1115" s="19"/>
      <c r="AT1115" s="19"/>
      <c r="AU1115" s="19"/>
      <c r="AV1115" s="19"/>
      <c r="AW1115" s="19"/>
    </row>
    <row r="1116" spans="1:51" s="25" customFormat="1" x14ac:dyDescent="0.2">
      <c r="A1116" s="18" t="s">
        <v>80</v>
      </c>
      <c r="B1116" s="18" t="s">
        <v>140</v>
      </c>
      <c r="C1116" s="141"/>
      <c r="D1116" s="19" t="s">
        <v>2548</v>
      </c>
      <c r="E1116" s="20">
        <v>35206</v>
      </c>
      <c r="F1116" s="19" t="s">
        <v>2549</v>
      </c>
      <c r="G1116" s="19" t="s">
        <v>1902</v>
      </c>
      <c r="H1116" s="18" t="s">
        <v>87</v>
      </c>
      <c r="I1116" s="18" t="s">
        <v>145</v>
      </c>
      <c r="J1116" s="18" t="s">
        <v>2550</v>
      </c>
      <c r="K1116" s="26" t="s">
        <v>80</v>
      </c>
      <c r="L1116" s="26"/>
      <c r="M1116" s="18" t="s">
        <v>80</v>
      </c>
      <c r="N1116" s="18" t="s">
        <v>140</v>
      </c>
      <c r="O1116" s="18"/>
      <c r="P1116" s="19"/>
      <c r="Q1116" s="19" t="s">
        <v>87</v>
      </c>
      <c r="R1116" s="19" t="s">
        <v>140</v>
      </c>
      <c r="S1116" s="19" t="s">
        <v>86</v>
      </c>
      <c r="T1116" s="19" t="s">
        <v>80</v>
      </c>
      <c r="U1116" s="19" t="s">
        <v>140</v>
      </c>
      <c r="V1116" s="19"/>
      <c r="W1116" s="19" t="s">
        <v>80</v>
      </c>
      <c r="X1116" s="19" t="s">
        <v>140</v>
      </c>
      <c r="Y1116" s="19">
        <v>0</v>
      </c>
      <c r="Z1116" s="19">
        <v>0</v>
      </c>
      <c r="AA1116" s="19">
        <v>0</v>
      </c>
      <c r="AB1116" s="19">
        <v>0</v>
      </c>
      <c r="AC1116" s="19">
        <v>0</v>
      </c>
      <c r="AD1116" s="19">
        <v>0</v>
      </c>
      <c r="AE1116" s="19">
        <v>0</v>
      </c>
      <c r="AF1116" s="19">
        <v>0</v>
      </c>
      <c r="AG1116" s="19">
        <v>0</v>
      </c>
      <c r="AH1116" s="19">
        <v>0</v>
      </c>
      <c r="AI1116" s="19">
        <v>0</v>
      </c>
      <c r="AJ1116" s="19">
        <v>0</v>
      </c>
      <c r="AK1116" s="19">
        <v>0</v>
      </c>
      <c r="AL1116" s="19">
        <v>0</v>
      </c>
      <c r="AM1116" s="19">
        <v>0</v>
      </c>
      <c r="AN1116" s="19">
        <v>0</v>
      </c>
      <c r="AO1116" s="19">
        <v>0</v>
      </c>
      <c r="AP1116" s="19">
        <v>0</v>
      </c>
      <c r="AQ1116" s="19">
        <v>0</v>
      </c>
      <c r="AR1116" s="19">
        <v>0</v>
      </c>
      <c r="AS1116" s="19">
        <v>0</v>
      </c>
      <c r="AT1116" s="19">
        <v>0</v>
      </c>
      <c r="AU1116" s="19">
        <v>0</v>
      </c>
      <c r="AV1116" s="19">
        <v>0</v>
      </c>
      <c r="AW1116" s="19">
        <v>0</v>
      </c>
    </row>
    <row r="1117" spans="1:51" ht="12.75" customHeight="1" x14ac:dyDescent="0.2">
      <c r="A1117" s="18" t="s">
        <v>80</v>
      </c>
      <c r="B1117" s="18" t="s">
        <v>185</v>
      </c>
      <c r="C1117" s="141" t="s">
        <v>647</v>
      </c>
      <c r="D1117" s="22" t="s">
        <v>2551</v>
      </c>
      <c r="E1117" s="23">
        <v>36305</v>
      </c>
      <c r="F1117" s="24" t="s">
        <v>191</v>
      </c>
      <c r="G1117" s="22" t="s">
        <v>99</v>
      </c>
      <c r="H1117" s="18" t="s">
        <v>80</v>
      </c>
      <c r="I1117" s="18" t="s">
        <v>368</v>
      </c>
      <c r="J1117" s="18" t="s">
        <v>2552</v>
      </c>
      <c r="K1117" s="26" t="s">
        <v>80</v>
      </c>
      <c r="L1117" s="26"/>
      <c r="M1117" s="18" t="s">
        <v>80</v>
      </c>
      <c r="N1117" s="18" t="s">
        <v>324</v>
      </c>
      <c r="O1117" s="18" t="s">
        <v>2553</v>
      </c>
      <c r="P1117" s="25"/>
      <c r="Q1117" s="25"/>
      <c r="R1117" s="25"/>
      <c r="S1117" s="25"/>
      <c r="T1117" s="25"/>
      <c r="U1117" s="25"/>
      <c r="V1117" s="25"/>
      <c r="W1117" s="25"/>
      <c r="X1117" s="25"/>
      <c r="Y1117" s="25"/>
      <c r="Z1117" s="25"/>
      <c r="AA1117" s="25"/>
      <c r="AB1117" s="25"/>
      <c r="AC1117" s="25"/>
      <c r="AD1117" s="25"/>
      <c r="AE1117" s="25"/>
      <c r="AF1117" s="25"/>
      <c r="AG1117" s="25"/>
      <c r="AH1117" s="25"/>
      <c r="AI1117" s="25"/>
      <c r="AJ1117" s="25"/>
      <c r="AK1117" s="25"/>
      <c r="AL1117" s="25"/>
      <c r="AM1117" s="25"/>
      <c r="AN1117" s="25"/>
      <c r="AO1117" s="25"/>
      <c r="AP1117" s="25"/>
      <c r="AQ1117" s="25"/>
      <c r="AR1117" s="25"/>
      <c r="AS1117" s="25"/>
      <c r="AT1117" s="25"/>
      <c r="AU1117" s="25"/>
      <c r="AV1117" s="25"/>
      <c r="AW1117" s="25"/>
    </row>
    <row r="1118" spans="1:51" x14ac:dyDescent="0.2">
      <c r="A1118" s="18"/>
      <c r="B1118" s="18"/>
      <c r="C1118" s="141"/>
      <c r="D1118" s="19"/>
      <c r="E1118" s="20"/>
      <c r="F1118" s="19"/>
      <c r="G1118" s="19"/>
      <c r="H1118" s="18"/>
      <c r="I1118" s="18"/>
      <c r="J1118" s="18"/>
      <c r="K1118"/>
      <c r="L1118"/>
      <c r="M1118" s="18"/>
      <c r="N1118" s="18"/>
      <c r="O1118" s="18"/>
      <c r="P1118" s="19"/>
      <c r="Q1118" s="19"/>
      <c r="R1118" s="19"/>
      <c r="S1118" s="19"/>
      <c r="T1118" s="19"/>
      <c r="U1118" s="19"/>
      <c r="V1118" s="19"/>
      <c r="W1118" s="19"/>
      <c r="X1118" s="19"/>
      <c r="Y1118" s="19"/>
      <c r="Z1118" s="19"/>
      <c r="AA1118" s="19"/>
      <c r="AB1118" s="19"/>
      <c r="AC1118" s="19"/>
      <c r="AD1118" s="19"/>
      <c r="AE1118" s="19"/>
      <c r="AF1118" s="19"/>
      <c r="AG1118" s="19"/>
      <c r="AH1118" s="19"/>
      <c r="AI1118" s="19"/>
      <c r="AJ1118" s="19"/>
      <c r="AK1118" s="19"/>
      <c r="AL1118" s="19"/>
      <c r="AM1118" s="19"/>
      <c r="AN1118" s="19"/>
      <c r="AO1118" s="19"/>
      <c r="AP1118" s="19"/>
      <c r="AQ1118" s="19"/>
      <c r="AR1118" s="19"/>
      <c r="AS1118" s="19"/>
      <c r="AT1118" s="19"/>
      <c r="AU1118" s="19"/>
      <c r="AV1118" s="19"/>
      <c r="AW1118" s="19"/>
    </row>
    <row r="1119" spans="1:51" s="25" customFormat="1" ht="12.75" customHeight="1" x14ac:dyDescent="0.2">
      <c r="A1119" s="18" t="s">
        <v>103</v>
      </c>
      <c r="B1119" s="18" t="s">
        <v>227</v>
      </c>
      <c r="C1119" s="141" t="s">
        <v>2554</v>
      </c>
      <c r="D1119" s="22" t="s">
        <v>2555</v>
      </c>
      <c r="E1119" s="23">
        <v>36186</v>
      </c>
      <c r="F1119" s="24" t="s">
        <v>2556</v>
      </c>
      <c r="G1119" s="22" t="s">
        <v>2557</v>
      </c>
      <c r="H1119" s="18" t="s">
        <v>103</v>
      </c>
      <c r="I1119" s="18" t="s">
        <v>101</v>
      </c>
      <c r="J1119" s="18" t="s">
        <v>2558</v>
      </c>
      <c r="K1119" s="26" t="s">
        <v>103</v>
      </c>
      <c r="L1119" s="26" t="s">
        <v>2559</v>
      </c>
      <c r="M1119" s="18" t="s">
        <v>103</v>
      </c>
      <c r="N1119" s="18" t="s">
        <v>227</v>
      </c>
      <c r="O1119" s="18" t="s">
        <v>2560</v>
      </c>
    </row>
    <row r="1120" spans="1:51" x14ac:dyDescent="0.2">
      <c r="A1120" t="s">
        <v>103</v>
      </c>
      <c r="B1120" t="s">
        <v>81</v>
      </c>
      <c r="C1120" s="141" t="s">
        <v>2561</v>
      </c>
      <c r="D1120" t="s">
        <v>2562</v>
      </c>
      <c r="E1120" s="40">
        <v>37823</v>
      </c>
      <c r="F1120" t="s">
        <v>2563</v>
      </c>
      <c r="G1120" s="22" t="s">
        <v>295</v>
      </c>
      <c r="H1120" t="s">
        <v>103</v>
      </c>
      <c r="I1120" t="s">
        <v>84</v>
      </c>
      <c r="J1120" s="18" t="s">
        <v>2564</v>
      </c>
      <c r="K1120" t="str">
        <f>IF(ISBLANK(VLOOKUP(TRIM(D1120),ALL_SOMIFA!$A$1:$V$2721,8,FALSE)),"",IF(ISERROR(VLOOKUP(TRIM(D1120),ALL_SOMIFA!$A$1:$V$2721,8,FALSE))," ",VLOOKUP(TRIM(D1120),ALL_SOMIFA!$A$1:$V$2721,8,FALSE)))</f>
        <v xml:space="preserve"> </v>
      </c>
      <c r="L1120" t="str">
        <f>IF(ISBLANK(VLOOKUP(TRIM(D1120),ALL_SOMIFA!$A$1:$V$2721,9,FALSE)),"",IF(ISERROR(VLOOKUP(TRIM(D1120),ALL_SOMIFA!$A$1:$V$2721,9,FALSE))," ",VLOOKUP(TRIM(D1120),ALL_SOMIFA!$A$1:$V$2721,9,FALSE)))</f>
        <v xml:space="preserve"> </v>
      </c>
      <c r="M1120" t="str">
        <f>IF(ISBLANK(VLOOKUP(TRIM(D1120),ALL_SOMIFA!$A$1:$V$2721,10,FALSE)),"",IF(ISERROR(VLOOKUP(TRIM(D1120),ALL_SOMIFA!$A$1:$V$2721,10,FALSE))," ",VLOOKUP(TRIM(D1120),ALL_SOMIFA!$A$1:$V$2721,10,FALSE)))</f>
        <v xml:space="preserve"> </v>
      </c>
      <c r="N1120" t="str">
        <f>IF(ISBLANK(VLOOKUP(TRIM(D1120),ALL_SOMIFA!$A$1:$V$2721,11,FALSE)),"",IF(ISERROR(VLOOKUP(TRIM(D1120),ALL_SOMIFA!$A$1:$V$2721,11,FALSE))," ",VLOOKUP(TRIM(D1120),ALL_SOMIFA!$A$1:$V$2721,11,FALSE)))</f>
        <v xml:space="preserve"> </v>
      </c>
      <c r="O1120" t="str">
        <f>IF(ISBLANK(VLOOKUP(TRIM(D1120),ALL_SOMIFA!$A$1:$V$2721,12,FALSE)),"",IF(ISERROR(VLOOKUP(TRIM(D1120),ALL_SOMIFA!$A$1:$V$2721,12,FALSE))," ",VLOOKUP(TRIM(D1120),ALL_SOMIFA!$A$1:$V$2721,12,FALSE)))</f>
        <v xml:space="preserve"> </v>
      </c>
      <c r="P1120" t="str">
        <f>IF(ISBLANK(VLOOKUP(TRIM(D1120),ALL_SOMIFA!$A$1:$V$2721,13,FALSE)),"",IF(ISERROR(VLOOKUP(TRIM(D1120),ALL_SOMIFA!$A$1:$V$2721,13,FALSE))," ",VLOOKUP(TRIM(D1120),ALL_SOMIFA!$A$1:$V$2721,13,FALSE)))</f>
        <v xml:space="preserve"> </v>
      </c>
      <c r="Q1120" t="str">
        <f>IF(ISBLANK(VLOOKUP(TRIM(D1120),ALL_SOMIFA!$A$1:$V$2721,14,FALSE)),"",IF(ISERROR(VLOOKUP(TRIM(D1120),ALL_SOMIFA!$A$1:$V$2721,14,FALSE))," ",VLOOKUP(TRIM(D1120),ALL_SOMIFA!$A$1:$V$2721,14,FALSE)))</f>
        <v xml:space="preserve"> </v>
      </c>
      <c r="R1120" t="str">
        <f>IF(ISBLANK(VLOOKUP(TRIM(D1120),ALL_SOMIFA!$A$1:$V$2721,15,FALSE)),"",IF(ISERROR(VLOOKUP(TRIM(D1120),ALL_SOMIFA!$A$1:$V$2721,15,FALSE))," ",VLOOKUP(TRIM(D1120),ALL_SOMIFA!$A$1:$V$2721,15,FALSE)))</f>
        <v xml:space="preserve"> </v>
      </c>
      <c r="S1120" t="str">
        <f>IF(ISBLANK(VLOOKUP(TRIM(D1120),ALL_SOMIFA!$A$1:$V$2721,16,FALSE)),"",IF(ISERROR(VLOOKUP(TRIM(D1120),ALL_SOMIFA!$A$1:$V$2721,16,FALSE))," ",VLOOKUP(TRIM(D1120),ALL_SOMIFA!$A$1:$V$2721,16,FALSE)))</f>
        <v xml:space="preserve"> </v>
      </c>
      <c r="T1120" t="str">
        <f>IF(ISBLANK(VLOOKUP(TRIM(D1120),ALL_SOMIFA!$A$1:$V$2721,17,FALSE)),"",IF(ISERROR(VLOOKUP(TRIM(D1120),ALL_SOMIFA!$A$1:$V$2721,17,FALSE))," ",VLOOKUP(TRIM(D1120),ALL_SOMIFA!$A$1:$V$2721,17,FALSE)))</f>
        <v xml:space="preserve"> </v>
      </c>
      <c r="U1120" t="str">
        <f>IF(ISBLANK(VLOOKUP(TRIM(D1120),ALL_SOMIFA!$A$1:$V$2721,18,FALSE)),"",IF(ISERROR(VLOOKUP(TRIM(D1120),ALL_SOMIFA!$A$1:$V$2721,18,FALSE))," ",VLOOKUP(TRIM(D1120),ALL_SOMIFA!$A$1:$V$2721,18,FALSE)))</f>
        <v xml:space="preserve"> </v>
      </c>
      <c r="V1120" t="str">
        <f>IF(ISBLANK(VLOOKUP(TRIM(D1120),ALL_SOMIFA!$A$1:$V$2721,19,FALSE)),"",IF(ISERROR(VLOOKUP(TRIM(D1120),ALL_SOMIFA!$A$1:$V$2721,19,FALSE))," ",VLOOKUP(TRIM(D1120),ALL_SOMIFA!$A$1:$V$2721,19,FALSE)))</f>
        <v xml:space="preserve"> </v>
      </c>
      <c r="W1120" t="str">
        <f>IF(ISBLANK(VLOOKUP(TRIM(D1120),ALL_SOMIFA!$A$1:$V$2721,20,FALSE)),"",IF(ISERROR(VLOOKUP(TRIM(D1120),ALL_SOMIFA!$A$1:$V$2721,20,FALSE))," ",VLOOKUP(TRIM(D1120),ALL_SOMIFA!$A$1:$V$2721,20,FALSE)))</f>
        <v xml:space="preserve"> </v>
      </c>
      <c r="X1120" t="str">
        <f>IF(ISBLANK(VLOOKUP(TRIM(D1120),ALL_SOMIFA!$A$1:$V$2721,21,FALSE)),"",IF(ISERROR(VLOOKUP(TRIM(D1120),ALL_SOMIFA!$A$1:$V$2721,21,FALSE))," ",VLOOKUP(TRIM(D1120),ALL_SOMIFA!$A$1:$V$2721,21,FALSE)))</f>
        <v xml:space="preserve"> </v>
      </c>
      <c r="Y1120" t="str">
        <f>IF(ISBLANK(VLOOKUP(TRIM(D1120),ALL_SOMIFA!$A$1:$V$2721,22,FALSE)),"",IF(ISERROR(VLOOKUP(TRIM(D1120),ALL_SOMIFA!$A$1:$V$2721,22,FALSE))," ",VLOOKUP(TRIM(D1120),ALL_SOMIFA!$A$1:$V$2721,22,FALSE)))</f>
        <v xml:space="preserve"> </v>
      </c>
    </row>
    <row r="1121" spans="1:76" s="25" customFormat="1" x14ac:dyDescent="0.2">
      <c r="A1121" s="18" t="s">
        <v>103</v>
      </c>
      <c r="B1121" s="18" t="s">
        <v>195</v>
      </c>
      <c r="C1121" s="141" t="s">
        <v>2565</v>
      </c>
      <c r="D1121" s="19" t="s">
        <v>2566</v>
      </c>
      <c r="E1121" s="20">
        <v>35551</v>
      </c>
      <c r="F1121" s="19" t="s">
        <v>591</v>
      </c>
      <c r="G1121" s="19" t="s">
        <v>2567</v>
      </c>
      <c r="H1121" s="18" t="s">
        <v>103</v>
      </c>
      <c r="I1121" s="18" t="s">
        <v>175</v>
      </c>
      <c r="J1121" s="18" t="s">
        <v>2568</v>
      </c>
      <c r="K1121" s="26" t="s">
        <v>103</v>
      </c>
      <c r="L1121" s="26" t="s">
        <v>1867</v>
      </c>
      <c r="M1121" s="18" t="s">
        <v>103</v>
      </c>
      <c r="N1121" s="18" t="s">
        <v>95</v>
      </c>
      <c r="O1121" s="18" t="s">
        <v>2569</v>
      </c>
      <c r="P1121" s="19" t="s">
        <v>2340</v>
      </c>
      <c r="Q1121" s="19" t="s">
        <v>103</v>
      </c>
      <c r="R1121" s="19" t="s">
        <v>95</v>
      </c>
      <c r="S1121" s="19" t="s">
        <v>2570</v>
      </c>
      <c r="T1121" s="19" t="s">
        <v>94</v>
      </c>
      <c r="U1121" s="19" t="s">
        <v>95</v>
      </c>
      <c r="V1121" s="19" t="s">
        <v>2571</v>
      </c>
      <c r="W1121" s="19"/>
      <c r="X1121" s="19"/>
      <c r="Y1121" s="19"/>
      <c r="Z1121" s="19"/>
      <c r="AA1121" s="19"/>
      <c r="AB1121" s="19"/>
      <c r="AC1121" s="19"/>
      <c r="AD1121" s="19"/>
      <c r="AE1121" s="19"/>
      <c r="AF1121" s="19"/>
      <c r="AG1121" s="19"/>
      <c r="AH1121" s="19"/>
      <c r="AI1121" s="19"/>
      <c r="AJ1121" s="19"/>
      <c r="AK1121" s="19"/>
      <c r="AL1121" s="19"/>
      <c r="AM1121" s="19"/>
      <c r="AN1121" s="19"/>
      <c r="AO1121" s="19"/>
      <c r="AP1121" s="19"/>
      <c r="AQ1121" s="19"/>
      <c r="AR1121" s="19"/>
      <c r="AS1121" s="19"/>
      <c r="AT1121" s="19"/>
      <c r="AU1121" s="19"/>
      <c r="AV1121" s="19"/>
      <c r="AW1121" s="19"/>
    </row>
    <row r="1122" spans="1:76" x14ac:dyDescent="0.2">
      <c r="A1122" s="19" t="s">
        <v>103</v>
      </c>
      <c r="B1122" s="26" t="s">
        <v>81</v>
      </c>
      <c r="C1122" s="142" t="s">
        <v>1317</v>
      </c>
      <c r="D1122" s="19" t="s">
        <v>2572</v>
      </c>
      <c r="E1122" s="27">
        <v>36180</v>
      </c>
      <c r="F1122" s="28" t="s">
        <v>477</v>
      </c>
      <c r="G1122" s="28" t="s">
        <v>98</v>
      </c>
      <c r="H1122" s="19" t="s">
        <v>103</v>
      </c>
      <c r="I1122" s="26" t="s">
        <v>84</v>
      </c>
      <c r="J1122" s="18" t="s">
        <v>2573</v>
      </c>
      <c r="K1122" s="26" t="s">
        <v>103</v>
      </c>
      <c r="L1122" s="26" t="s">
        <v>2574</v>
      </c>
    </row>
    <row r="1123" spans="1:76" x14ac:dyDescent="0.2">
      <c r="A1123" s="18"/>
      <c r="B1123" s="18"/>
      <c r="C1123" s="141"/>
      <c r="D1123" s="19"/>
      <c r="E1123" s="20"/>
      <c r="F1123" s="19"/>
      <c r="G1123" s="19"/>
      <c r="H1123" s="18"/>
      <c r="I1123" s="18"/>
      <c r="J1123" s="18"/>
      <c r="K1123"/>
      <c r="L1123"/>
      <c r="M1123" s="18"/>
      <c r="N1123" s="18"/>
      <c r="O1123" s="18"/>
      <c r="P1123" s="19"/>
      <c r="Q1123" s="19"/>
      <c r="R1123" s="19"/>
      <c r="S1123" s="19"/>
      <c r="T1123" s="19"/>
      <c r="U1123" s="19"/>
      <c r="V1123" s="19"/>
      <c r="W1123" s="19"/>
      <c r="X1123" s="19"/>
      <c r="Y1123" s="19"/>
      <c r="Z1123" s="19"/>
      <c r="AA1123" s="19"/>
      <c r="AB1123" s="19"/>
      <c r="AC1123" s="19"/>
      <c r="AD1123" s="19"/>
      <c r="AE1123" s="19"/>
      <c r="AF1123" s="19"/>
      <c r="AG1123" s="19"/>
      <c r="AH1123" s="19"/>
      <c r="AI1123" s="19"/>
      <c r="AJ1123" s="19"/>
      <c r="AK1123" s="19"/>
      <c r="AL1123" s="19"/>
      <c r="AM1123" s="19"/>
      <c r="AN1123" s="19"/>
      <c r="AO1123" s="19"/>
      <c r="AP1123" s="19"/>
      <c r="AQ1123" s="19"/>
      <c r="AR1123" s="19"/>
      <c r="AS1123" s="19"/>
      <c r="AT1123" s="19"/>
      <c r="AU1123" s="19"/>
      <c r="AV1123" s="19"/>
      <c r="AW1123" s="19"/>
    </row>
    <row r="1124" spans="1:76" ht="12.75" customHeight="1" x14ac:dyDescent="0.2">
      <c r="A1124" s="18" t="s">
        <v>127</v>
      </c>
      <c r="B1124" s="18" t="s">
        <v>95</v>
      </c>
      <c r="C1124" s="141"/>
      <c r="D1124" s="26" t="s">
        <v>2575</v>
      </c>
      <c r="E1124" s="20">
        <v>36113</v>
      </c>
      <c r="F1124" s="26" t="s">
        <v>1830</v>
      </c>
      <c r="G1124" s="26" t="s">
        <v>2576</v>
      </c>
      <c r="H1124" s="18" t="s">
        <v>127</v>
      </c>
      <c r="I1124" s="18" t="s">
        <v>363</v>
      </c>
      <c r="J1124" s="18" t="s">
        <v>139</v>
      </c>
      <c r="K1124" s="26" t="s">
        <v>127</v>
      </c>
      <c r="L1124" s="26"/>
      <c r="M1124" s="18" t="s">
        <v>127</v>
      </c>
      <c r="N1124" s="18" t="s">
        <v>95</v>
      </c>
      <c r="O1124" s="18"/>
      <c r="P1124" s="19"/>
      <c r="Q1124" s="27"/>
      <c r="R1124" s="27"/>
      <c r="S1124" s="27"/>
      <c r="T1124" s="29"/>
      <c r="U1124" s="25"/>
      <c r="V1124" s="25"/>
      <c r="W1124" s="25"/>
      <c r="X1124" s="25"/>
      <c r="Y1124" s="25"/>
      <c r="Z1124" s="25"/>
      <c r="AA1124" s="25"/>
      <c r="AB1124" s="25"/>
      <c r="AC1124" s="25"/>
      <c r="AD1124" s="25"/>
      <c r="AE1124" s="25"/>
      <c r="AF1124" s="25"/>
      <c r="AG1124" s="25"/>
      <c r="AH1124" s="25"/>
      <c r="AI1124" s="25"/>
      <c r="AJ1124" s="25"/>
      <c r="AK1124" s="25"/>
      <c r="AL1124" s="25"/>
      <c r="AM1124" s="25"/>
      <c r="AN1124" s="25"/>
      <c r="AO1124" s="25"/>
      <c r="AP1124" s="25"/>
      <c r="AQ1124" s="25"/>
      <c r="AR1124" s="25"/>
      <c r="AS1124" s="25"/>
      <c r="AT1124" s="25"/>
      <c r="AU1124" s="25"/>
      <c r="AV1124" s="25"/>
      <c r="AW1124" s="25"/>
    </row>
    <row r="1125" spans="1:76" ht="12.75" customHeight="1" x14ac:dyDescent="0.2">
      <c r="A1125" s="18" t="s">
        <v>1757</v>
      </c>
      <c r="B1125" s="18" t="s">
        <v>316</v>
      </c>
      <c r="C1125" s="141"/>
      <c r="D1125" s="22" t="s">
        <v>2577</v>
      </c>
      <c r="E1125" s="23">
        <v>36038</v>
      </c>
      <c r="F1125" s="24" t="s">
        <v>698</v>
      </c>
      <c r="G1125" s="22" t="s">
        <v>191</v>
      </c>
      <c r="H1125" s="18" t="s">
        <v>1629</v>
      </c>
      <c r="I1125" s="18" t="s">
        <v>479</v>
      </c>
      <c r="J1125" s="18" t="s">
        <v>1883</v>
      </c>
      <c r="K1125" s="26" t="s">
        <v>2578</v>
      </c>
      <c r="L1125" s="26"/>
      <c r="M1125" s="18" t="s">
        <v>2579</v>
      </c>
      <c r="N1125" s="18" t="s">
        <v>330</v>
      </c>
      <c r="O1125" s="18"/>
      <c r="P1125" s="25"/>
      <c r="Q1125" s="25"/>
      <c r="R1125" s="25"/>
      <c r="S1125" s="25"/>
      <c r="T1125" s="25"/>
      <c r="U1125" s="25"/>
      <c r="V1125" s="25"/>
      <c r="W1125" s="25"/>
      <c r="X1125" s="25"/>
      <c r="Y1125" s="25"/>
      <c r="Z1125" s="25"/>
      <c r="AA1125" s="25"/>
      <c r="AB1125" s="25"/>
      <c r="AC1125" s="25"/>
      <c r="AD1125" s="25"/>
      <c r="AE1125" s="25"/>
      <c r="AF1125" s="25"/>
      <c r="AG1125" s="25"/>
      <c r="AH1125" s="25"/>
      <c r="AI1125" s="25"/>
      <c r="AJ1125" s="25"/>
      <c r="AK1125" s="25"/>
      <c r="AL1125" s="25"/>
      <c r="AM1125" s="25"/>
      <c r="AN1125" s="25"/>
      <c r="AO1125" s="25"/>
      <c r="AP1125" s="25"/>
      <c r="AQ1125" s="25"/>
      <c r="AR1125" s="25"/>
      <c r="AS1125" s="25"/>
      <c r="AT1125" s="25"/>
      <c r="AU1125" s="25"/>
      <c r="AV1125" s="25"/>
      <c r="AW1125" s="25"/>
    </row>
    <row r="1126" spans="1:76" ht="12.75" customHeight="1" x14ac:dyDescent="0.2">
      <c r="A1126" s="18"/>
      <c r="B1126" s="18"/>
      <c r="C1126" s="141"/>
      <c r="D1126" s="26" t="s">
        <v>2580</v>
      </c>
      <c r="E1126" s="27">
        <v>36440</v>
      </c>
      <c r="F1126" s="26" t="s">
        <v>283</v>
      </c>
      <c r="G1126" s="26" t="s">
        <v>553</v>
      </c>
      <c r="H1126" s="18" t="s">
        <v>151</v>
      </c>
      <c r="I1126" s="18" t="s">
        <v>239</v>
      </c>
      <c r="J1126" s="18" t="s">
        <v>146</v>
      </c>
      <c r="K1126" s="26" t="s">
        <v>147</v>
      </c>
      <c r="L1126" s="26"/>
      <c r="M1126" s="18" t="s">
        <v>147</v>
      </c>
      <c r="N1126" s="18" t="s">
        <v>434</v>
      </c>
      <c r="O1126" s="18"/>
      <c r="P1126" s="19"/>
      <c r="Q1126" s="27"/>
      <c r="R1126" s="27"/>
      <c r="S1126" s="27"/>
      <c r="T1126" s="27"/>
      <c r="U1126" s="29"/>
      <c r="V1126" s="25"/>
      <c r="W1126" s="25"/>
      <c r="X1126" s="25"/>
      <c r="Y1126" s="25"/>
      <c r="Z1126" s="25"/>
      <c r="AA1126" s="25"/>
      <c r="AB1126" s="25"/>
      <c r="AC1126" s="25"/>
      <c r="AD1126" s="25"/>
      <c r="AE1126" s="25"/>
      <c r="AF1126" s="25"/>
      <c r="AG1126" s="25"/>
      <c r="AH1126" s="25"/>
      <c r="AI1126" s="25"/>
      <c r="AJ1126" s="25"/>
      <c r="AK1126" s="25"/>
      <c r="AL1126" s="25"/>
      <c r="AM1126" s="25"/>
      <c r="AN1126" s="25"/>
      <c r="AO1126" s="25"/>
      <c r="AP1126" s="25"/>
      <c r="AQ1126" s="25"/>
      <c r="AR1126" s="25"/>
      <c r="AS1126" s="25"/>
      <c r="AT1126" s="25"/>
      <c r="AU1126" s="25"/>
      <c r="AV1126" s="25"/>
      <c r="AW1126" s="25"/>
    </row>
    <row r="1127" spans="1:76" x14ac:dyDescent="0.2">
      <c r="A1127" s="18"/>
      <c r="B1127" s="18"/>
      <c r="C1127" s="141"/>
      <c r="D1127" s="19" t="s">
        <v>2581</v>
      </c>
      <c r="E1127" s="20">
        <v>34611</v>
      </c>
      <c r="F1127" s="19" t="s">
        <v>1455</v>
      </c>
      <c r="G1127" s="19" t="s">
        <v>301</v>
      </c>
      <c r="H1127" s="18" t="s">
        <v>151</v>
      </c>
      <c r="I1127" s="18" t="s">
        <v>181</v>
      </c>
      <c r="J1127" s="18" t="s">
        <v>2582</v>
      </c>
      <c r="K1127" s="26" t="s">
        <v>147</v>
      </c>
      <c r="L1127" s="26"/>
      <c r="M1127" s="18" t="s">
        <v>133</v>
      </c>
      <c r="N1127" s="18" t="s">
        <v>242</v>
      </c>
      <c r="O1127" s="18"/>
      <c r="P1127" s="19"/>
      <c r="Q1127" s="19" t="s">
        <v>133</v>
      </c>
      <c r="R1127" s="19" t="s">
        <v>242</v>
      </c>
      <c r="S1127" s="19" t="s">
        <v>86</v>
      </c>
      <c r="T1127" s="19" t="s">
        <v>133</v>
      </c>
      <c r="U1127" s="19" t="s">
        <v>242</v>
      </c>
      <c r="V1127" s="19"/>
      <c r="W1127" s="19" t="s">
        <v>147</v>
      </c>
      <c r="X1127" s="19" t="s">
        <v>242</v>
      </c>
      <c r="Y1127" s="19">
        <v>0</v>
      </c>
      <c r="Z1127" s="19" t="s">
        <v>147</v>
      </c>
      <c r="AA1127" s="19" t="s">
        <v>242</v>
      </c>
      <c r="AB1127" s="19">
        <v>0</v>
      </c>
      <c r="AC1127" s="19"/>
      <c r="AD1127" s="19"/>
      <c r="AE1127" s="19"/>
      <c r="AF1127" s="19">
        <v>0</v>
      </c>
      <c r="AG1127" s="19">
        <v>0</v>
      </c>
      <c r="AH1127" s="19">
        <v>0</v>
      </c>
      <c r="AI1127" s="19"/>
      <c r="AJ1127" s="19"/>
      <c r="AK1127" s="19"/>
      <c r="AL1127" s="19"/>
      <c r="AM1127" s="19"/>
      <c r="AN1127" s="19"/>
      <c r="AO1127" s="19">
        <v>0</v>
      </c>
      <c r="AP1127" s="19">
        <v>0</v>
      </c>
      <c r="AQ1127" s="19">
        <v>0</v>
      </c>
      <c r="AR1127" s="19">
        <v>0</v>
      </c>
      <c r="AS1127" s="19">
        <v>0</v>
      </c>
      <c r="AT1127" s="19">
        <v>0</v>
      </c>
      <c r="AU1127" s="19">
        <v>0</v>
      </c>
      <c r="AV1127" s="19">
        <v>0</v>
      </c>
      <c r="AW1127" s="19">
        <v>0</v>
      </c>
    </row>
    <row r="1128" spans="1:76" x14ac:dyDescent="0.2">
      <c r="C1128" s="141"/>
      <c r="D1128" t="s">
        <v>2583</v>
      </c>
      <c r="E1128" s="40">
        <v>37357</v>
      </c>
      <c r="F1128" t="s">
        <v>2584</v>
      </c>
      <c r="G1128" s="100" t="s">
        <v>344</v>
      </c>
      <c r="H1128" t="s">
        <v>151</v>
      </c>
      <c r="I1128" t="s">
        <v>272</v>
      </c>
      <c r="J1128" s="18" t="s">
        <v>155</v>
      </c>
      <c r="K1128" t="str">
        <f>IF(ISBLANK(VLOOKUP(TRIM(D1128),ALL_SOMIFA!$A$1:$V$2721,8,FALSE)),"",IF(ISERROR(VLOOKUP(TRIM(D1128),ALL_SOMIFA!$A$1:$V$2721,8,FALSE))," ",VLOOKUP(TRIM(D1128),ALL_SOMIFA!$A$1:$V$2721,8,FALSE)))</f>
        <v xml:space="preserve"> </v>
      </c>
      <c r="L1128" t="str">
        <f>IF(ISBLANK(VLOOKUP(TRIM(D1128),ALL_SOMIFA!$A$1:$V$2721,9,FALSE)),"",IF(ISERROR(VLOOKUP(TRIM(D1128),ALL_SOMIFA!$A$1:$V$2721,9,FALSE))," ",VLOOKUP(TRIM(D1128),ALL_SOMIFA!$A$1:$V$2721,9,FALSE)))</f>
        <v xml:space="preserve"> </v>
      </c>
      <c r="M1128" t="str">
        <f>IF(ISBLANK(VLOOKUP(TRIM(D1128),ALL_SOMIFA!$A$1:$V$2721,10,FALSE)),"",IF(ISERROR(VLOOKUP(TRIM(D1128),ALL_SOMIFA!$A$1:$V$2721,10,FALSE))," ",VLOOKUP(TRIM(D1128),ALL_SOMIFA!$A$1:$V$2721,10,FALSE)))</f>
        <v xml:space="preserve"> </v>
      </c>
      <c r="N1128" t="str">
        <f>IF(ISBLANK(VLOOKUP(TRIM(D1128),ALL_SOMIFA!$A$1:$V$2721,11,FALSE)),"",IF(ISERROR(VLOOKUP(TRIM(D1128),ALL_SOMIFA!$A$1:$V$2721,11,FALSE))," ",VLOOKUP(TRIM(D1128),ALL_SOMIFA!$A$1:$V$2721,11,FALSE)))</f>
        <v xml:space="preserve"> </v>
      </c>
      <c r="O1128" t="str">
        <f>IF(ISBLANK(VLOOKUP(TRIM(D1128),ALL_SOMIFA!$A$1:$V$2721,12,FALSE)),"",IF(ISERROR(VLOOKUP(TRIM(D1128),ALL_SOMIFA!$A$1:$V$2721,12,FALSE))," ",VLOOKUP(TRIM(D1128),ALL_SOMIFA!$A$1:$V$2721,12,FALSE)))</f>
        <v xml:space="preserve"> </v>
      </c>
      <c r="P1128" t="str">
        <f>IF(ISBLANK(VLOOKUP(TRIM(D1128),ALL_SOMIFA!$A$1:$V$2721,13,FALSE)),"",IF(ISERROR(VLOOKUP(TRIM(D1128),ALL_SOMIFA!$A$1:$V$2721,13,FALSE))," ",VLOOKUP(TRIM(D1128),ALL_SOMIFA!$A$1:$V$2721,13,FALSE)))</f>
        <v xml:space="preserve"> </v>
      </c>
      <c r="Q1128" t="str">
        <f>IF(ISBLANK(VLOOKUP(TRIM(D1128),ALL_SOMIFA!$A$1:$V$2721,14,FALSE)),"",IF(ISERROR(VLOOKUP(TRIM(D1128),ALL_SOMIFA!$A$1:$V$2721,14,FALSE))," ",VLOOKUP(TRIM(D1128),ALL_SOMIFA!$A$1:$V$2721,14,FALSE)))</f>
        <v xml:space="preserve"> </v>
      </c>
      <c r="R1128" t="str">
        <f>IF(ISBLANK(VLOOKUP(TRIM(D1128),ALL_SOMIFA!$A$1:$V$2721,15,FALSE)),"",IF(ISERROR(VLOOKUP(TRIM(D1128),ALL_SOMIFA!$A$1:$V$2721,15,FALSE))," ",VLOOKUP(TRIM(D1128),ALL_SOMIFA!$A$1:$V$2721,15,FALSE)))</f>
        <v xml:space="preserve"> </v>
      </c>
      <c r="S1128" t="str">
        <f>IF(ISBLANK(VLOOKUP(TRIM(D1128),ALL_SOMIFA!$A$1:$V$2721,16,FALSE)),"",IF(ISERROR(VLOOKUP(TRIM(D1128),ALL_SOMIFA!$A$1:$V$2721,16,FALSE))," ",VLOOKUP(TRIM(D1128),ALL_SOMIFA!$A$1:$V$2721,16,FALSE)))</f>
        <v xml:space="preserve"> </v>
      </c>
      <c r="T1128" t="str">
        <f>IF(ISBLANK(VLOOKUP(TRIM(D1128),ALL_SOMIFA!$A$1:$V$2721,17,FALSE)),"",IF(ISERROR(VLOOKUP(TRIM(D1128),ALL_SOMIFA!$A$1:$V$2721,17,FALSE))," ",VLOOKUP(TRIM(D1128),ALL_SOMIFA!$A$1:$V$2721,17,FALSE)))</f>
        <v xml:space="preserve"> </v>
      </c>
      <c r="U1128" t="str">
        <f>IF(ISBLANK(VLOOKUP(TRIM(D1128),ALL_SOMIFA!$A$1:$V$2721,18,FALSE)),"",IF(ISERROR(VLOOKUP(TRIM(D1128),ALL_SOMIFA!$A$1:$V$2721,18,FALSE))," ",VLOOKUP(TRIM(D1128),ALL_SOMIFA!$A$1:$V$2721,18,FALSE)))</f>
        <v xml:space="preserve"> </v>
      </c>
      <c r="V1128" t="str">
        <f>IF(ISBLANK(VLOOKUP(TRIM(D1128),ALL_SOMIFA!$A$1:$V$2721,19,FALSE)),"",IF(ISERROR(VLOOKUP(TRIM(D1128),ALL_SOMIFA!$A$1:$V$2721,19,FALSE))," ",VLOOKUP(TRIM(D1128),ALL_SOMIFA!$A$1:$V$2721,19,FALSE)))</f>
        <v xml:space="preserve"> </v>
      </c>
      <c r="W1128" t="str">
        <f>IF(ISBLANK(VLOOKUP(TRIM(D1128),ALL_SOMIFA!$A$1:$V$2721,20,FALSE)),"",IF(ISERROR(VLOOKUP(TRIM(D1128),ALL_SOMIFA!$A$1:$V$2721,20,FALSE))," ",VLOOKUP(TRIM(D1128),ALL_SOMIFA!$A$1:$V$2721,20,FALSE)))</f>
        <v xml:space="preserve"> </v>
      </c>
      <c r="X1128" t="str">
        <f>IF(ISBLANK(VLOOKUP(TRIM(D1128),ALL_SOMIFA!$A$1:$V$2721,21,FALSE)),"",IF(ISERROR(VLOOKUP(TRIM(D1128),ALL_SOMIFA!$A$1:$V$2721,21,FALSE))," ",VLOOKUP(TRIM(D1128),ALL_SOMIFA!$A$1:$V$2721,21,FALSE)))</f>
        <v xml:space="preserve"> </v>
      </c>
      <c r="Y1128" t="str">
        <f>IF(ISBLANK(VLOOKUP(TRIM(D1128),ALL_SOMIFA!$A$1:$V$2721,22,FALSE)),"",IF(ISERROR(VLOOKUP(TRIM(D1128),ALL_SOMIFA!$A$1:$V$2721,22,FALSE))," ",VLOOKUP(TRIM(D1128),ALL_SOMIFA!$A$1:$V$2721,22,FALSE)))</f>
        <v xml:space="preserve"> </v>
      </c>
    </row>
    <row r="1129" spans="1:76" x14ac:dyDescent="0.2">
      <c r="C1129" s="141"/>
      <c r="E1129" s="40"/>
      <c r="G1129" s="100"/>
      <c r="J1129" s="18"/>
    </row>
    <row r="1130" spans="1:76" ht="12.75" customHeight="1" x14ac:dyDescent="0.2">
      <c r="A1130" s="18" t="s">
        <v>156</v>
      </c>
      <c r="B1130" s="18" t="s">
        <v>81</v>
      </c>
      <c r="C1130" s="141">
        <v>4</v>
      </c>
      <c r="D1130" s="22" t="s">
        <v>2585</v>
      </c>
      <c r="E1130" s="23">
        <v>36486</v>
      </c>
      <c r="F1130" s="24" t="s">
        <v>90</v>
      </c>
      <c r="G1130" s="22" t="s">
        <v>89</v>
      </c>
      <c r="H1130" s="18" t="s">
        <v>156</v>
      </c>
      <c r="I1130" s="18" t="s">
        <v>84</v>
      </c>
      <c r="J1130" s="18" t="s">
        <v>2586</v>
      </c>
      <c r="K1130" s="26" t="s">
        <v>156</v>
      </c>
      <c r="L1130" s="26" t="s">
        <v>393</v>
      </c>
      <c r="M1130" s="18" t="s">
        <v>156</v>
      </c>
      <c r="N1130" s="18" t="s">
        <v>81</v>
      </c>
      <c r="O1130" s="18" t="s">
        <v>164</v>
      </c>
      <c r="P1130" s="25"/>
      <c r="Q1130" s="25"/>
      <c r="R1130" s="25"/>
      <c r="S1130" s="25"/>
      <c r="T1130" s="25"/>
      <c r="U1130" s="25"/>
      <c r="V1130" s="25"/>
      <c r="W1130" s="25"/>
      <c r="X1130" s="25"/>
      <c r="Y1130" s="25"/>
      <c r="Z1130" s="25"/>
      <c r="AA1130" s="25"/>
      <c r="AB1130" s="25"/>
      <c r="AC1130" s="25"/>
      <c r="AD1130" s="25"/>
      <c r="AE1130" s="25"/>
      <c r="AF1130" s="25"/>
      <c r="AG1130" s="25"/>
      <c r="AH1130" s="25"/>
      <c r="AI1130" s="25"/>
      <c r="AJ1130" s="25"/>
      <c r="AK1130" s="25"/>
      <c r="AL1130" s="25"/>
      <c r="AM1130" s="25"/>
      <c r="AN1130" s="25"/>
      <c r="AO1130" s="25"/>
      <c r="AP1130" s="25"/>
      <c r="AQ1130" s="25"/>
      <c r="AR1130" s="25"/>
      <c r="AS1130" s="25"/>
      <c r="AT1130" s="25"/>
      <c r="AU1130" s="25"/>
      <c r="AV1130" s="25"/>
      <c r="AW1130" s="25"/>
    </row>
    <row r="1131" spans="1:76" x14ac:dyDescent="0.2">
      <c r="A1131" t="s">
        <v>156</v>
      </c>
      <c r="B1131" t="s">
        <v>170</v>
      </c>
      <c r="C1131" s="141" t="s">
        <v>141</v>
      </c>
      <c r="D1131" t="s">
        <v>2587</v>
      </c>
      <c r="E1131" s="40">
        <v>37707</v>
      </c>
      <c r="F1131" t="s">
        <v>2588</v>
      </c>
      <c r="G1131" s="26" t="s">
        <v>144</v>
      </c>
      <c r="H1131" t="s">
        <v>156</v>
      </c>
      <c r="I1131" t="s">
        <v>175</v>
      </c>
      <c r="J1131" s="18" t="s">
        <v>1893</v>
      </c>
      <c r="K1131" t="str">
        <f>IF(ISBLANK(VLOOKUP(TRIM(D1131),ALL_SOMIFA!$A$1:$V$2721,8,FALSE)),"",IF(ISERROR(VLOOKUP(TRIM(D1131),ALL_SOMIFA!$A$1:$V$2721,8,FALSE))," ",VLOOKUP(TRIM(D1131),ALL_SOMIFA!$A$1:$V$2721,8,FALSE)))</f>
        <v xml:space="preserve"> </v>
      </c>
      <c r="L1131" t="str">
        <f>IF(ISBLANK(VLOOKUP(TRIM(D1131),ALL_SOMIFA!$A$1:$V$2721,9,FALSE)),"",IF(ISERROR(VLOOKUP(TRIM(D1131),ALL_SOMIFA!$A$1:$V$2721,9,FALSE))," ",VLOOKUP(TRIM(D1131),ALL_SOMIFA!$A$1:$V$2721,9,FALSE)))</f>
        <v xml:space="preserve"> </v>
      </c>
      <c r="M1131" t="str">
        <f>IF(ISBLANK(VLOOKUP(TRIM(D1131),ALL_SOMIFA!$A$1:$V$2721,10,FALSE)),"",IF(ISERROR(VLOOKUP(TRIM(D1131),ALL_SOMIFA!$A$1:$V$2721,10,FALSE))," ",VLOOKUP(TRIM(D1131),ALL_SOMIFA!$A$1:$V$2721,10,FALSE)))</f>
        <v xml:space="preserve"> </v>
      </c>
      <c r="N1131" t="str">
        <f>IF(ISBLANK(VLOOKUP(TRIM(D1131),ALL_SOMIFA!$A$1:$V$2721,11,FALSE)),"",IF(ISERROR(VLOOKUP(TRIM(D1131),ALL_SOMIFA!$A$1:$V$2721,11,FALSE))," ",VLOOKUP(TRIM(D1131),ALL_SOMIFA!$A$1:$V$2721,11,FALSE)))</f>
        <v xml:space="preserve"> </v>
      </c>
      <c r="O1131" t="str">
        <f>IF(ISBLANK(VLOOKUP(TRIM(D1131),ALL_SOMIFA!$A$1:$V$2721,12,FALSE)),"",IF(ISERROR(VLOOKUP(TRIM(D1131),ALL_SOMIFA!$A$1:$V$2721,12,FALSE))," ",VLOOKUP(TRIM(D1131),ALL_SOMIFA!$A$1:$V$2721,12,FALSE)))</f>
        <v xml:space="preserve"> </v>
      </c>
      <c r="P1131" t="str">
        <f>IF(ISBLANK(VLOOKUP(TRIM(D1131),ALL_SOMIFA!$A$1:$V$2721,13,FALSE)),"",IF(ISERROR(VLOOKUP(TRIM(D1131),ALL_SOMIFA!$A$1:$V$2721,13,FALSE))," ",VLOOKUP(TRIM(D1131),ALL_SOMIFA!$A$1:$V$2721,13,FALSE)))</f>
        <v xml:space="preserve"> </v>
      </c>
      <c r="Q1131" t="str">
        <f>IF(ISBLANK(VLOOKUP(TRIM(D1131),ALL_SOMIFA!$A$1:$V$2721,14,FALSE)),"",IF(ISERROR(VLOOKUP(TRIM(D1131),ALL_SOMIFA!$A$1:$V$2721,14,FALSE))," ",VLOOKUP(TRIM(D1131),ALL_SOMIFA!$A$1:$V$2721,14,FALSE)))</f>
        <v xml:space="preserve"> </v>
      </c>
      <c r="R1131" t="str">
        <f>IF(ISBLANK(VLOOKUP(TRIM(D1131),ALL_SOMIFA!$A$1:$V$2721,15,FALSE)),"",IF(ISERROR(VLOOKUP(TRIM(D1131),ALL_SOMIFA!$A$1:$V$2721,15,FALSE))," ",VLOOKUP(TRIM(D1131),ALL_SOMIFA!$A$1:$V$2721,15,FALSE)))</f>
        <v xml:space="preserve"> </v>
      </c>
      <c r="S1131" t="str">
        <f>IF(ISBLANK(VLOOKUP(TRIM(D1131),ALL_SOMIFA!$A$1:$V$2721,16,FALSE)),"",IF(ISERROR(VLOOKUP(TRIM(D1131),ALL_SOMIFA!$A$1:$V$2721,16,FALSE))," ",VLOOKUP(TRIM(D1131),ALL_SOMIFA!$A$1:$V$2721,16,FALSE)))</f>
        <v xml:space="preserve"> </v>
      </c>
      <c r="T1131" t="str">
        <f>IF(ISBLANK(VLOOKUP(TRIM(D1131),ALL_SOMIFA!$A$1:$V$2721,17,FALSE)),"",IF(ISERROR(VLOOKUP(TRIM(D1131),ALL_SOMIFA!$A$1:$V$2721,17,FALSE))," ",VLOOKUP(TRIM(D1131),ALL_SOMIFA!$A$1:$V$2721,17,FALSE)))</f>
        <v xml:space="preserve"> </v>
      </c>
      <c r="U1131" t="str">
        <f>IF(ISBLANK(VLOOKUP(TRIM(D1131),ALL_SOMIFA!$A$1:$V$2721,18,FALSE)),"",IF(ISERROR(VLOOKUP(TRIM(D1131),ALL_SOMIFA!$A$1:$V$2721,18,FALSE))," ",VLOOKUP(TRIM(D1131),ALL_SOMIFA!$A$1:$V$2721,18,FALSE)))</f>
        <v xml:space="preserve"> </v>
      </c>
      <c r="V1131" t="str">
        <f>IF(ISBLANK(VLOOKUP(TRIM(D1131),ALL_SOMIFA!$A$1:$V$2721,19,FALSE)),"",IF(ISERROR(VLOOKUP(TRIM(D1131),ALL_SOMIFA!$A$1:$V$2721,19,FALSE))," ",VLOOKUP(TRIM(D1131),ALL_SOMIFA!$A$1:$V$2721,19,FALSE)))</f>
        <v xml:space="preserve"> </v>
      </c>
      <c r="W1131" t="str">
        <f>IF(ISBLANK(VLOOKUP(TRIM(D1131),ALL_SOMIFA!$A$1:$V$2721,20,FALSE)),"",IF(ISERROR(VLOOKUP(TRIM(D1131),ALL_SOMIFA!$A$1:$V$2721,20,FALSE))," ",VLOOKUP(TRIM(D1131),ALL_SOMIFA!$A$1:$V$2721,20,FALSE)))</f>
        <v xml:space="preserve"> </v>
      </c>
      <c r="X1131" t="str">
        <f>IF(ISBLANK(VLOOKUP(TRIM(D1131),ALL_SOMIFA!$A$1:$V$2721,21,FALSE)),"",IF(ISERROR(VLOOKUP(TRIM(D1131),ALL_SOMIFA!$A$1:$V$2721,21,FALSE))," ",VLOOKUP(TRIM(D1131),ALL_SOMIFA!$A$1:$V$2721,21,FALSE)))</f>
        <v xml:space="preserve"> </v>
      </c>
      <c r="Y1131" t="str">
        <f>IF(ISBLANK(VLOOKUP(TRIM(D1131),ALL_SOMIFA!$A$1:$V$2721,22,FALSE)),"",IF(ISERROR(VLOOKUP(TRIM(D1131),ALL_SOMIFA!$A$1:$V$2721,22,FALSE))," ",VLOOKUP(TRIM(D1131),ALL_SOMIFA!$A$1:$V$2721,22,FALSE)))</f>
        <v xml:space="preserve"> </v>
      </c>
    </row>
    <row r="1132" spans="1:76" ht="12.75" customHeight="1" x14ac:dyDescent="0.2">
      <c r="A1132" s="18" t="s">
        <v>162</v>
      </c>
      <c r="B1132" s="18" t="s">
        <v>105</v>
      </c>
      <c r="C1132" s="141" t="s">
        <v>1043</v>
      </c>
      <c r="D1132" s="26" t="s">
        <v>2589</v>
      </c>
      <c r="E1132" s="27">
        <v>35719</v>
      </c>
      <c r="F1132" s="26" t="s">
        <v>415</v>
      </c>
      <c r="G1132" s="26" t="s">
        <v>122</v>
      </c>
      <c r="H1132" s="18" t="s">
        <v>165</v>
      </c>
      <c r="I1132" s="18" t="s">
        <v>109</v>
      </c>
      <c r="J1132" s="18" t="s">
        <v>1045</v>
      </c>
      <c r="K1132" s="26" t="s">
        <v>168</v>
      </c>
      <c r="L1132" s="26" t="s">
        <v>2373</v>
      </c>
      <c r="M1132" s="18" t="s">
        <v>189</v>
      </c>
      <c r="N1132" s="18"/>
      <c r="O1132" s="18"/>
      <c r="P1132" s="26" t="s">
        <v>1042</v>
      </c>
      <c r="Q1132" s="27"/>
      <c r="R1132" s="27"/>
      <c r="S1132" s="27"/>
      <c r="T1132" s="27"/>
      <c r="U1132" s="29"/>
      <c r="V1132" s="25"/>
      <c r="W1132" s="25"/>
      <c r="X1132" s="25"/>
      <c r="Y1132" s="25"/>
      <c r="Z1132" s="25"/>
      <c r="AA1132" s="25"/>
      <c r="AB1132" s="25"/>
      <c r="AC1132" s="25"/>
      <c r="AD1132" s="25"/>
      <c r="AE1132" s="25"/>
      <c r="AF1132" s="25"/>
      <c r="AG1132" s="25"/>
      <c r="AH1132" s="25"/>
      <c r="AI1132" s="25"/>
      <c r="AJ1132" s="25"/>
      <c r="AK1132" s="25"/>
      <c r="AL1132" s="25"/>
      <c r="AM1132" s="25"/>
      <c r="AN1132" s="25"/>
      <c r="AO1132" s="25"/>
      <c r="AP1132" s="25"/>
      <c r="AQ1132" s="25"/>
      <c r="AR1132" s="25"/>
      <c r="AS1132" s="25"/>
      <c r="AT1132" s="25"/>
      <c r="AU1132" s="25"/>
      <c r="AV1132" s="25"/>
      <c r="AW1132" s="25"/>
    </row>
    <row r="1133" spans="1:76" x14ac:dyDescent="0.2">
      <c r="A1133" s="18"/>
      <c r="B1133" s="18"/>
      <c r="C1133" s="141"/>
      <c r="D1133" s="19"/>
      <c r="E1133" s="20"/>
      <c r="F1133" s="19"/>
      <c r="G1133" s="19"/>
      <c r="H1133" s="18"/>
      <c r="I1133" s="18"/>
      <c r="J1133" s="18"/>
      <c r="K1133"/>
      <c r="L1133"/>
      <c r="M1133" s="18"/>
      <c r="N1133" s="18"/>
      <c r="O1133" s="18"/>
      <c r="P1133" s="19"/>
      <c r="Q1133" s="19"/>
      <c r="R1133" s="19"/>
      <c r="S1133" s="19"/>
      <c r="T1133" s="19"/>
      <c r="U1133" s="19"/>
      <c r="V1133" s="19"/>
      <c r="W1133" s="19"/>
      <c r="X1133" s="19"/>
      <c r="Y1133" s="19"/>
      <c r="Z1133" s="19"/>
      <c r="AA1133" s="19"/>
      <c r="AB1133" s="19"/>
      <c r="AC1133" s="19"/>
      <c r="AD1133" s="19"/>
      <c r="AE1133" s="19"/>
      <c r="AF1133" s="19"/>
      <c r="AG1133" s="19"/>
      <c r="AH1133" s="19"/>
      <c r="AI1133" s="19"/>
      <c r="AJ1133" s="19"/>
      <c r="AK1133" s="19"/>
      <c r="AL1133" s="19"/>
      <c r="AM1133" s="19"/>
      <c r="AN1133" s="19"/>
      <c r="AO1133" s="19"/>
      <c r="AP1133" s="19"/>
      <c r="AQ1133" s="19"/>
      <c r="AR1133" s="19"/>
      <c r="AS1133" s="19"/>
      <c r="AT1133" s="19"/>
      <c r="AU1133" s="19"/>
      <c r="AV1133" s="19"/>
      <c r="AW1133" s="19"/>
    </row>
    <row r="1134" spans="1:76" x14ac:dyDescent="0.2">
      <c r="A1134" s="31" t="s">
        <v>194</v>
      </c>
      <c r="B1134" s="32" t="s">
        <v>454</v>
      </c>
      <c r="C1134" s="142" t="s">
        <v>276</v>
      </c>
      <c r="D1134" s="19" t="s">
        <v>2592</v>
      </c>
      <c r="E1134" s="27">
        <v>37113</v>
      </c>
      <c r="F1134" s="28" t="s">
        <v>2593</v>
      </c>
      <c r="G1134" s="28" t="s">
        <v>2594</v>
      </c>
      <c r="H1134" s="31" t="s">
        <v>194</v>
      </c>
      <c r="I1134" s="32" t="s">
        <v>327</v>
      </c>
      <c r="J1134" s="18" t="s">
        <v>204</v>
      </c>
      <c r="K1134" s="26" t="s">
        <v>226</v>
      </c>
      <c r="L1134" s="26" t="s">
        <v>203</v>
      </c>
      <c r="M1134" s="33"/>
      <c r="N1134" s="33"/>
      <c r="O1134" s="33"/>
      <c r="P1134" s="25"/>
      <c r="Q1134" s="25"/>
      <c r="R1134" s="25"/>
      <c r="S1134" s="25"/>
      <c r="T1134" s="25"/>
      <c r="U1134" s="25"/>
      <c r="V1134" s="25"/>
      <c r="W1134" s="25"/>
      <c r="X1134" s="25"/>
      <c r="Y1134" s="25"/>
      <c r="Z1134" s="25"/>
      <c r="AA1134" s="25"/>
      <c r="AB1134" s="25"/>
      <c r="AC1134" s="25"/>
      <c r="AD1134" s="25"/>
      <c r="AE1134" s="25"/>
      <c r="AF1134" s="25"/>
      <c r="AG1134" s="25"/>
      <c r="AH1134" s="25"/>
      <c r="AI1134" s="25"/>
      <c r="AJ1134" s="25"/>
      <c r="AK1134" s="25"/>
      <c r="AL1134" s="25"/>
      <c r="AM1134" s="25"/>
      <c r="AN1134" s="25"/>
      <c r="AO1134" s="25"/>
      <c r="AP1134" s="25"/>
      <c r="AQ1134" s="25"/>
      <c r="AR1134" s="25"/>
      <c r="AS1134" s="25"/>
      <c r="AT1134" s="25"/>
      <c r="AU1134" s="25"/>
      <c r="AV1134" s="25"/>
      <c r="AW1134" s="25"/>
      <c r="AX1134" s="25"/>
      <c r="AY1134" s="25"/>
      <c r="AZ1134" s="25"/>
      <c r="BA1134" s="25"/>
      <c r="BB1134" s="25"/>
      <c r="BC1134" s="25"/>
      <c r="BD1134" s="25"/>
      <c r="BE1134" s="25"/>
      <c r="BF1134" s="25"/>
      <c r="BG1134" s="25"/>
      <c r="BH1134" s="25"/>
      <c r="BI1134" s="25"/>
      <c r="BJ1134" s="25"/>
      <c r="BK1134" s="25"/>
      <c r="BL1134" s="25"/>
      <c r="BM1134" s="25"/>
      <c r="BN1134" s="25"/>
      <c r="BO1134" s="25"/>
      <c r="BP1134" s="25"/>
      <c r="BQ1134" s="25"/>
      <c r="BR1134" s="25"/>
      <c r="BS1134" s="25"/>
      <c r="BT1134" s="25"/>
      <c r="BU1134" s="25"/>
      <c r="BV1134" s="25"/>
      <c r="BW1134" s="25"/>
      <c r="BX1134" s="25"/>
    </row>
    <row r="1135" spans="1:76" x14ac:dyDescent="0.2">
      <c r="A1135" s="18" t="s">
        <v>226</v>
      </c>
      <c r="B1135" s="18" t="s">
        <v>177</v>
      </c>
      <c r="C1135" s="141" t="s">
        <v>234</v>
      </c>
      <c r="D1135" s="19" t="s">
        <v>2590</v>
      </c>
      <c r="E1135" s="20">
        <v>34271</v>
      </c>
      <c r="F1135" s="19" t="s">
        <v>536</v>
      </c>
      <c r="G1135" s="19" t="s">
        <v>1104</v>
      </c>
      <c r="H1135" s="18" t="s">
        <v>226</v>
      </c>
      <c r="I1135" s="18" t="s">
        <v>181</v>
      </c>
      <c r="J1135" s="18" t="s">
        <v>204</v>
      </c>
      <c r="K1135" s="26" t="s">
        <v>194</v>
      </c>
      <c r="L1135" s="26" t="s">
        <v>259</v>
      </c>
      <c r="M1135" s="18" t="s">
        <v>212</v>
      </c>
      <c r="N1135" s="18" t="s">
        <v>95</v>
      </c>
      <c r="O1135" s="18" t="s">
        <v>196</v>
      </c>
      <c r="P1135" s="19"/>
      <c r="Q1135" s="19" t="s">
        <v>226</v>
      </c>
      <c r="R1135" s="19" t="s">
        <v>95</v>
      </c>
      <c r="S1135" s="19" t="s">
        <v>318</v>
      </c>
      <c r="T1135" s="19" t="s">
        <v>543</v>
      </c>
      <c r="U1135" s="19" t="s">
        <v>95</v>
      </c>
      <c r="V1135" s="19" t="s">
        <v>542</v>
      </c>
      <c r="W1135" s="19" t="s">
        <v>1913</v>
      </c>
      <c r="X1135" s="19" t="s">
        <v>95</v>
      </c>
      <c r="Y1135" s="19" t="s">
        <v>241</v>
      </c>
      <c r="Z1135" s="19" t="s">
        <v>557</v>
      </c>
      <c r="AA1135" s="19" t="s">
        <v>95</v>
      </c>
      <c r="AB1135" s="19" t="s">
        <v>2591</v>
      </c>
      <c r="AC1135" s="19" t="s">
        <v>905</v>
      </c>
      <c r="AD1135" s="19" t="s">
        <v>95</v>
      </c>
      <c r="AE1135" s="19" t="s">
        <v>539</v>
      </c>
      <c r="AF1135" s="19">
        <v>0</v>
      </c>
      <c r="AG1135" s="19">
        <v>0</v>
      </c>
      <c r="AH1135" s="19">
        <v>0</v>
      </c>
      <c r="AI1135" s="19">
        <v>0</v>
      </c>
      <c r="AJ1135" s="19">
        <v>0</v>
      </c>
      <c r="AK1135" s="19">
        <v>0</v>
      </c>
      <c r="AL1135" s="19">
        <v>0</v>
      </c>
      <c r="AM1135" s="19">
        <v>0</v>
      </c>
      <c r="AN1135" s="19">
        <v>0</v>
      </c>
      <c r="AO1135" s="19">
        <v>0</v>
      </c>
      <c r="AP1135" s="19">
        <v>0</v>
      </c>
      <c r="AQ1135" s="19">
        <v>0</v>
      </c>
      <c r="AR1135" s="19">
        <v>0</v>
      </c>
      <c r="AS1135" s="19">
        <v>0</v>
      </c>
      <c r="AT1135" s="19">
        <v>0</v>
      </c>
      <c r="AU1135" s="19">
        <v>0</v>
      </c>
      <c r="AV1135" s="19">
        <v>0</v>
      </c>
      <c r="AW1135" s="19">
        <v>0</v>
      </c>
    </row>
    <row r="1136" spans="1:76" x14ac:dyDescent="0.2">
      <c r="A1136" s="18" t="s">
        <v>702</v>
      </c>
      <c r="B1136" s="18" t="s">
        <v>227</v>
      </c>
      <c r="C1136" s="141" t="s">
        <v>264</v>
      </c>
      <c r="D1136" s="26" t="s">
        <v>703</v>
      </c>
      <c r="E1136" s="27">
        <v>36251</v>
      </c>
      <c r="F1136" s="26" t="s">
        <v>283</v>
      </c>
      <c r="G1136" s="26" t="s">
        <v>553</v>
      </c>
      <c r="H1136" s="18" t="s">
        <v>274</v>
      </c>
      <c r="I1136" s="18" t="s">
        <v>101</v>
      </c>
      <c r="J1136" s="18" t="s">
        <v>259</v>
      </c>
      <c r="K1136" s="26" t="s">
        <v>212</v>
      </c>
      <c r="L1136" s="26" t="s">
        <v>273</v>
      </c>
      <c r="M1136" s="18" t="s">
        <v>238</v>
      </c>
      <c r="N1136" s="18" t="s">
        <v>227</v>
      </c>
      <c r="O1136" s="18" t="s">
        <v>241</v>
      </c>
      <c r="P1136" s="26" t="s">
        <v>161</v>
      </c>
      <c r="Q1136" s="27"/>
      <c r="R1136" s="27"/>
      <c r="S1136" s="27"/>
      <c r="T1136" s="27"/>
      <c r="U1136" s="29"/>
      <c r="V1136" s="25"/>
      <c r="W1136" s="25"/>
      <c r="X1136" s="25"/>
      <c r="Y1136" s="25"/>
      <c r="Z1136" s="25"/>
      <c r="AA1136" s="25"/>
      <c r="AB1136" s="25"/>
      <c r="AC1136" s="25"/>
      <c r="AD1136" s="25"/>
      <c r="AE1136" s="25"/>
      <c r="AF1136" s="25"/>
      <c r="AG1136" s="25"/>
      <c r="AH1136" s="25"/>
      <c r="AI1136" s="25"/>
      <c r="AJ1136" s="25"/>
      <c r="AK1136" s="25"/>
      <c r="AL1136" s="25"/>
      <c r="AM1136" s="25"/>
      <c r="AN1136" s="25"/>
      <c r="AO1136" s="25"/>
      <c r="AP1136" s="25"/>
      <c r="AQ1136" s="25"/>
      <c r="AR1136" s="25"/>
      <c r="AS1136" s="25"/>
      <c r="AT1136" s="25"/>
      <c r="AU1136" s="25"/>
      <c r="AV1136" s="25"/>
      <c r="AW1136" s="25"/>
      <c r="AX1136" s="25"/>
      <c r="AY1136" s="25"/>
      <c r="AZ1136" s="25"/>
      <c r="BA1136" s="25"/>
      <c r="BB1136" s="25"/>
      <c r="BC1136" s="25"/>
      <c r="BD1136" s="25"/>
      <c r="BE1136" s="25"/>
      <c r="BF1136" s="25"/>
      <c r="BG1136" s="25"/>
      <c r="BH1136" s="25"/>
      <c r="BI1136" s="25"/>
      <c r="BJ1136" s="25"/>
      <c r="BK1136" s="25"/>
      <c r="BL1136" s="25"/>
      <c r="BM1136" s="25"/>
      <c r="BN1136" s="25"/>
      <c r="BO1136" s="25"/>
      <c r="BP1136" s="25"/>
      <c r="BQ1136" s="25"/>
      <c r="BR1136" s="25"/>
      <c r="BS1136" s="25"/>
      <c r="BT1136" s="25"/>
      <c r="BU1136" s="25"/>
      <c r="BV1136" s="25"/>
      <c r="BW1136" s="25"/>
      <c r="BX1136" s="25"/>
    </row>
    <row r="1137" spans="1:79" s="25" customFormat="1" x14ac:dyDescent="0.2">
      <c r="A1137" s="31" t="s">
        <v>202</v>
      </c>
      <c r="B1137" s="32" t="s">
        <v>275</v>
      </c>
      <c r="C1137" s="142" t="s">
        <v>247</v>
      </c>
      <c r="D1137" s="19" t="s">
        <v>2598</v>
      </c>
      <c r="E1137" s="27">
        <v>36238</v>
      </c>
      <c r="F1137" s="28" t="s">
        <v>268</v>
      </c>
      <c r="G1137" s="28" t="s">
        <v>98</v>
      </c>
      <c r="H1137" s="31" t="s">
        <v>202</v>
      </c>
      <c r="I1137" s="32" t="s">
        <v>612</v>
      </c>
      <c r="J1137" s="18" t="s">
        <v>240</v>
      </c>
      <c r="K1137" s="26" t="s">
        <v>702</v>
      </c>
      <c r="L1137" s="26" t="s">
        <v>241</v>
      </c>
      <c r="M1137" s="33"/>
      <c r="N1137" s="33"/>
      <c r="O1137" s="33"/>
      <c r="AX1137"/>
      <c r="AY1137"/>
      <c r="AZ1137"/>
      <c r="BA1137"/>
      <c r="BB1137"/>
      <c r="BC1137"/>
      <c r="BD1137"/>
      <c r="BE1137"/>
      <c r="BF1137"/>
      <c r="BG1137"/>
      <c r="BH1137"/>
      <c r="BI1137"/>
      <c r="BJ1137"/>
      <c r="BK1137"/>
      <c r="BL1137"/>
      <c r="BM1137"/>
      <c r="BN1137"/>
      <c r="BO1137"/>
      <c r="BP1137"/>
      <c r="BQ1137"/>
      <c r="BR1137"/>
      <c r="BS1137"/>
      <c r="BT1137"/>
      <c r="BU1137"/>
      <c r="BV1137"/>
      <c r="BW1137"/>
      <c r="BX1137"/>
      <c r="BY1137"/>
      <c r="BZ1137"/>
      <c r="CA1137"/>
    </row>
    <row r="1138" spans="1:79" ht="12.75" customHeight="1" x14ac:dyDescent="0.2">
      <c r="A1138" s="33" t="s">
        <v>265</v>
      </c>
      <c r="B1138" s="33" t="s">
        <v>396</v>
      </c>
      <c r="C1138" s="141" t="s">
        <v>266</v>
      </c>
      <c r="D1138" t="s">
        <v>2606</v>
      </c>
      <c r="E1138" s="40">
        <v>36856</v>
      </c>
      <c r="F1138" t="s">
        <v>2607</v>
      </c>
      <c r="G1138" s="19" t="s">
        <v>115</v>
      </c>
      <c r="H1138" s="33" t="s">
        <v>202</v>
      </c>
      <c r="I1138" s="33" t="s">
        <v>395</v>
      </c>
      <c r="J1138" s="18" t="s">
        <v>241</v>
      </c>
      <c r="K1138" t="str">
        <f>IF(ISBLANK(VLOOKUP(TRIM(D1138),ALL_SOMIFA!$A$1:$V$2721,8,FALSE)),"",IF(ISERROR(VLOOKUP(TRIM(D1138),ALL_SOMIFA!$A$1:$V$2721,8,FALSE))," ",VLOOKUP(TRIM(D1138),ALL_SOMIFA!$A$1:$V$2721,8,FALSE)))</f>
        <v xml:space="preserve"> </v>
      </c>
      <c r="L1138" t="str">
        <f>IF(ISBLANK(VLOOKUP(TRIM(D1138),ALL_SOMIFA!$A$1:$V$2721,9,FALSE)),"",IF(ISERROR(VLOOKUP(TRIM(D1138),ALL_SOMIFA!$A$1:$V$2721,9,FALSE))," ",VLOOKUP(TRIM(D1138),ALL_SOMIFA!$A$1:$V$2721,9,FALSE)))</f>
        <v xml:space="preserve"> </v>
      </c>
      <c r="M1138" s="33" t="str">
        <f>IF(ISBLANK(VLOOKUP(TRIM(D1138),ALL_SOMIFA!$A$1:$V$2721,10,FALSE)),"",IF(ISERROR(VLOOKUP(TRIM(D1138),ALL_SOMIFA!$A$1:$V$2721,10,FALSE))," ",VLOOKUP(TRIM(D1138),ALL_SOMIFA!$A$1:$V$2721,10,FALSE)))</f>
        <v xml:space="preserve"> </v>
      </c>
      <c r="N1138" s="33" t="str">
        <f>IF(ISBLANK(VLOOKUP(TRIM(D1138),ALL_SOMIFA!$A$1:$V$2721,11,FALSE)),"",IF(ISERROR(VLOOKUP(TRIM(D1138),ALL_SOMIFA!$A$1:$V$2721,11,FALSE))," ",VLOOKUP(TRIM(D1138),ALL_SOMIFA!$A$1:$V$2721,11,FALSE)))</f>
        <v xml:space="preserve"> </v>
      </c>
      <c r="O1138" s="33" t="str">
        <f>IF(ISBLANK(VLOOKUP(TRIM(D1138),ALL_SOMIFA!$A$1:$V$2721,12,FALSE)),"",IF(ISERROR(VLOOKUP(TRIM(D1138),ALL_SOMIFA!$A$1:$V$2721,12,FALSE))," ",VLOOKUP(TRIM(D1138),ALL_SOMIFA!$A$1:$V$2721,12,FALSE)))</f>
        <v xml:space="preserve"> </v>
      </c>
      <c r="P1138" t="str">
        <f>IF(ISBLANK(VLOOKUP(TRIM(D1138),ALL_SOMIFA!$A$1:$V$2721,13,FALSE)),"",IF(ISERROR(VLOOKUP(TRIM(D1138),ALL_SOMIFA!$A$1:$V$2721,13,FALSE))," ",VLOOKUP(TRIM(D1138),ALL_SOMIFA!$A$1:$V$2721,13,FALSE)))</f>
        <v xml:space="preserve"> </v>
      </c>
      <c r="Q1138" t="str">
        <f>IF(ISBLANK(VLOOKUP(TRIM(D1138),ALL_SOMIFA!$A$1:$V$2721,14,FALSE)),"",IF(ISERROR(VLOOKUP(TRIM(D1138),ALL_SOMIFA!$A$1:$V$2721,14,FALSE))," ",VLOOKUP(TRIM(D1138),ALL_SOMIFA!$A$1:$V$2721,14,FALSE)))</f>
        <v xml:space="preserve"> </v>
      </c>
      <c r="R1138" t="str">
        <f>IF(ISBLANK(VLOOKUP(TRIM(D1138),ALL_SOMIFA!$A$1:$V$2721,15,FALSE)),"",IF(ISERROR(VLOOKUP(TRIM(D1138),ALL_SOMIFA!$A$1:$V$2721,15,FALSE))," ",VLOOKUP(TRIM(D1138),ALL_SOMIFA!$A$1:$V$2721,15,FALSE)))</f>
        <v xml:space="preserve"> </v>
      </c>
      <c r="S1138" t="str">
        <f>IF(ISBLANK(VLOOKUP(TRIM(D1138),ALL_SOMIFA!$A$1:$V$2721,16,FALSE)),"",IF(ISERROR(VLOOKUP(TRIM(D1138),ALL_SOMIFA!$A$1:$V$2721,16,FALSE))," ",VLOOKUP(TRIM(D1138),ALL_SOMIFA!$A$1:$V$2721,16,FALSE)))</f>
        <v xml:space="preserve"> </v>
      </c>
      <c r="T1138" t="str">
        <f>IF(ISBLANK(VLOOKUP(TRIM(D1138),ALL_SOMIFA!$A$1:$V$2721,17,FALSE)),"",IF(ISERROR(VLOOKUP(TRIM(D1138),ALL_SOMIFA!$A$1:$V$2721,17,FALSE))," ",VLOOKUP(TRIM(D1138),ALL_SOMIFA!$A$1:$V$2721,17,FALSE)))</f>
        <v xml:space="preserve"> </v>
      </c>
      <c r="U1138" t="str">
        <f>IF(ISBLANK(VLOOKUP(TRIM(D1138),ALL_SOMIFA!$A$1:$V$2721,18,FALSE)),"",IF(ISERROR(VLOOKUP(TRIM(D1138),ALL_SOMIFA!$A$1:$V$2721,18,FALSE))," ",VLOOKUP(TRIM(D1138),ALL_SOMIFA!$A$1:$V$2721,18,FALSE)))</f>
        <v xml:space="preserve"> </v>
      </c>
      <c r="V1138" t="str">
        <f>IF(ISBLANK(VLOOKUP(TRIM(D1138),ALL_SOMIFA!$A$1:$V$2721,19,FALSE)),"",IF(ISERROR(VLOOKUP(TRIM(D1138),ALL_SOMIFA!$A$1:$V$2721,19,FALSE))," ",VLOOKUP(TRIM(D1138),ALL_SOMIFA!$A$1:$V$2721,19,FALSE)))</f>
        <v xml:space="preserve"> </v>
      </c>
      <c r="W1138" t="str">
        <f>IF(ISBLANK(VLOOKUP(TRIM(D1138),ALL_SOMIFA!$A$1:$V$2721,20,FALSE)),"",IF(ISERROR(VLOOKUP(TRIM(D1138),ALL_SOMIFA!$A$1:$V$2721,20,FALSE))," ",VLOOKUP(TRIM(D1138),ALL_SOMIFA!$A$1:$V$2721,20,FALSE)))</f>
        <v xml:space="preserve"> </v>
      </c>
      <c r="X1138" t="str">
        <f>IF(ISBLANK(VLOOKUP(TRIM(D1138),ALL_SOMIFA!$A$1:$V$2721,21,FALSE)),"",IF(ISERROR(VLOOKUP(TRIM(D1138),ALL_SOMIFA!$A$1:$V$2721,21,FALSE))," ",VLOOKUP(TRIM(D1138),ALL_SOMIFA!$A$1:$V$2721,21,FALSE)))</f>
        <v xml:space="preserve"> </v>
      </c>
      <c r="Y1138" t="str">
        <f>IF(ISBLANK(VLOOKUP(TRIM(D1138),ALL_SOMIFA!$A$1:$V$2721,22,FALSE)),"",IF(ISERROR(VLOOKUP(TRIM(D1138),ALL_SOMIFA!$A$1:$V$2721,22,FALSE))," ",VLOOKUP(TRIM(D1138),ALL_SOMIFA!$A$1:$V$2721,22,FALSE)))</f>
        <v xml:space="preserve"> </v>
      </c>
    </row>
    <row r="1139" spans="1:79" ht="12.75" customHeight="1" x14ac:dyDescent="0.2">
      <c r="A1139" s="18" t="s">
        <v>555</v>
      </c>
      <c r="B1139" s="18" t="s">
        <v>556</v>
      </c>
      <c r="C1139" s="141" t="s">
        <v>161</v>
      </c>
      <c r="D1139" s="19" t="s">
        <v>2599</v>
      </c>
      <c r="E1139" s="20">
        <v>33437</v>
      </c>
      <c r="F1139" s="19" t="s">
        <v>1103</v>
      </c>
      <c r="G1139" s="19" t="s">
        <v>2600</v>
      </c>
      <c r="H1139" s="18" t="s">
        <v>238</v>
      </c>
      <c r="I1139" s="18" t="s">
        <v>138</v>
      </c>
      <c r="J1139" s="18" t="s">
        <v>240</v>
      </c>
      <c r="K1139" s="26" t="s">
        <v>212</v>
      </c>
      <c r="L1139" s="26" t="s">
        <v>241</v>
      </c>
      <c r="M1139" s="18" t="s">
        <v>222</v>
      </c>
      <c r="N1139" s="18" t="s">
        <v>134</v>
      </c>
      <c r="O1139" s="18" t="s">
        <v>2601</v>
      </c>
      <c r="P1139" s="19" t="s">
        <v>1363</v>
      </c>
      <c r="Q1139" s="19" t="s">
        <v>274</v>
      </c>
      <c r="R1139" s="19" t="s">
        <v>134</v>
      </c>
      <c r="S1139" s="19" t="s">
        <v>251</v>
      </c>
      <c r="T1139" s="19" t="s">
        <v>555</v>
      </c>
      <c r="U1139" s="19" t="s">
        <v>454</v>
      </c>
      <c r="V1139" s="19" t="s">
        <v>519</v>
      </c>
      <c r="W1139" s="19" t="s">
        <v>238</v>
      </c>
      <c r="X1139" s="19" t="s">
        <v>330</v>
      </c>
      <c r="Y1139" s="19" t="s">
        <v>241</v>
      </c>
      <c r="Z1139" s="19" t="s">
        <v>238</v>
      </c>
      <c r="AA1139" s="19" t="s">
        <v>434</v>
      </c>
      <c r="AB1139" s="19" t="s">
        <v>266</v>
      </c>
      <c r="AC1139" s="19" t="s">
        <v>555</v>
      </c>
      <c r="AD1139" s="19" t="s">
        <v>118</v>
      </c>
      <c r="AE1139" s="19" t="s">
        <v>519</v>
      </c>
      <c r="AF1139" s="19" t="s">
        <v>238</v>
      </c>
      <c r="AG1139" s="19" t="s">
        <v>118</v>
      </c>
      <c r="AH1139" s="19" t="s">
        <v>266</v>
      </c>
      <c r="AI1139" s="19" t="s">
        <v>238</v>
      </c>
      <c r="AJ1139" s="19" t="s">
        <v>118</v>
      </c>
      <c r="AK1139" s="19" t="s">
        <v>266</v>
      </c>
      <c r="AL1139" s="19" t="s">
        <v>238</v>
      </c>
      <c r="AM1139" s="19" t="s">
        <v>118</v>
      </c>
      <c r="AN1139" s="19" t="s">
        <v>266</v>
      </c>
      <c r="AO1139" s="19">
        <v>0</v>
      </c>
      <c r="AP1139" s="19">
        <v>0</v>
      </c>
      <c r="AQ1139" s="19">
        <v>0</v>
      </c>
      <c r="AR1139" s="19">
        <v>0</v>
      </c>
      <c r="AS1139" s="19">
        <v>0</v>
      </c>
      <c r="AT1139" s="19">
        <v>0</v>
      </c>
      <c r="AU1139" s="19">
        <v>0</v>
      </c>
      <c r="AV1139" s="19">
        <v>0</v>
      </c>
      <c r="AW1139" s="19">
        <v>0</v>
      </c>
    </row>
    <row r="1140" spans="1:79" x14ac:dyDescent="0.2">
      <c r="A1140" s="34" t="s">
        <v>905</v>
      </c>
      <c r="B1140" s="34" t="s">
        <v>123</v>
      </c>
      <c r="C1140" s="141" t="s">
        <v>241</v>
      </c>
      <c r="D1140" s="19" t="s">
        <v>2596</v>
      </c>
      <c r="E1140" s="20">
        <v>35592</v>
      </c>
      <c r="F1140" s="26" t="s">
        <v>150</v>
      </c>
      <c r="G1140" s="30" t="s">
        <v>150</v>
      </c>
      <c r="H1140" s="34" t="s">
        <v>1210</v>
      </c>
      <c r="I1140" s="34" t="s">
        <v>154</v>
      </c>
      <c r="J1140" s="18" t="s">
        <v>2597</v>
      </c>
      <c r="K1140" s="26" t="s">
        <v>202</v>
      </c>
      <c r="L1140" s="26" t="s">
        <v>161</v>
      </c>
      <c r="M1140" s="34" t="s">
        <v>238</v>
      </c>
      <c r="N1140" s="34" t="s">
        <v>275</v>
      </c>
      <c r="O1140" s="34" t="s">
        <v>241</v>
      </c>
      <c r="P1140" s="19" t="s">
        <v>161</v>
      </c>
      <c r="Q1140" s="19" t="s">
        <v>555</v>
      </c>
      <c r="R1140" s="19" t="s">
        <v>275</v>
      </c>
      <c r="S1140" s="30" t="s">
        <v>161</v>
      </c>
      <c r="T1140" s="19"/>
      <c r="U1140" s="19"/>
      <c r="V1140" s="30"/>
      <c r="W1140" s="19"/>
      <c r="X1140" s="19"/>
      <c r="Y1140" s="30"/>
      <c r="Z1140" s="19"/>
      <c r="AA1140" s="19"/>
      <c r="AB1140" s="30"/>
      <c r="AC1140" s="19"/>
      <c r="AD1140" s="19"/>
      <c r="AE1140" s="19"/>
      <c r="AF1140" s="19"/>
      <c r="AG1140" s="19"/>
      <c r="AH1140" s="19"/>
      <c r="AI1140" s="19"/>
      <c r="AJ1140" s="19"/>
      <c r="AK1140" s="19"/>
      <c r="AL1140" s="19"/>
      <c r="AM1140" s="19"/>
      <c r="AN1140" s="19"/>
      <c r="AO1140" s="19"/>
      <c r="AP1140" s="19"/>
      <c r="AQ1140" s="19"/>
      <c r="AR1140" s="19"/>
      <c r="AS1140" s="19"/>
      <c r="AT1140" s="19"/>
      <c r="AU1140" s="19"/>
      <c r="AV1140" s="19"/>
      <c r="AW1140" s="19"/>
      <c r="AX1140" s="19"/>
      <c r="AY1140" s="19"/>
    </row>
    <row r="1141" spans="1:79" s="25" customFormat="1" ht="12.75" customHeight="1" x14ac:dyDescent="0.2">
      <c r="A1141" s="31" t="s">
        <v>202</v>
      </c>
      <c r="B1141" s="32" t="s">
        <v>556</v>
      </c>
      <c r="C1141" s="142" t="s">
        <v>241</v>
      </c>
      <c r="D1141" s="19" t="s">
        <v>2608</v>
      </c>
      <c r="E1141" s="27">
        <v>37014</v>
      </c>
      <c r="F1141" s="28" t="s">
        <v>348</v>
      </c>
      <c r="G1141" s="28" t="s">
        <v>237</v>
      </c>
      <c r="H1141" s="31" t="s">
        <v>189</v>
      </c>
      <c r="I1141" s="32"/>
      <c r="J1141" s="18"/>
      <c r="L1141" t="s">
        <v>241</v>
      </c>
      <c r="M1141" s="33"/>
      <c r="N1141" s="33"/>
      <c r="O1141" s="33"/>
    </row>
    <row r="1142" spans="1:79" ht="12.75" customHeight="1" x14ac:dyDescent="0.2">
      <c r="A1142" s="18"/>
      <c r="B1142" s="18"/>
      <c r="C1142" s="141"/>
      <c r="D1142" s="19" t="s">
        <v>2595</v>
      </c>
      <c r="E1142" s="20">
        <v>33737</v>
      </c>
      <c r="F1142" s="19" t="s">
        <v>321</v>
      </c>
      <c r="G1142" s="19" t="s">
        <v>679</v>
      </c>
      <c r="H1142" s="18" t="s">
        <v>194</v>
      </c>
      <c r="I1142" s="18" t="s">
        <v>239</v>
      </c>
      <c r="J1142" s="18" t="s">
        <v>259</v>
      </c>
      <c r="K1142" s="26" t="s">
        <v>202</v>
      </c>
      <c r="L1142" s="26" t="s">
        <v>276</v>
      </c>
      <c r="M1142" s="18" t="s">
        <v>194</v>
      </c>
      <c r="N1142" s="18" t="s">
        <v>434</v>
      </c>
      <c r="O1142" s="18" t="s">
        <v>196</v>
      </c>
      <c r="P1142" s="19" t="s">
        <v>259</v>
      </c>
      <c r="Q1142" s="19" t="s">
        <v>194</v>
      </c>
      <c r="R1142" s="19" t="s">
        <v>434</v>
      </c>
      <c r="S1142" s="19" t="s">
        <v>521</v>
      </c>
      <c r="T1142" s="19" t="s">
        <v>194</v>
      </c>
      <c r="U1142" s="19" t="s">
        <v>434</v>
      </c>
      <c r="V1142" s="19" t="s">
        <v>216</v>
      </c>
      <c r="W1142" s="19" t="s">
        <v>194</v>
      </c>
      <c r="X1142" s="19" t="s">
        <v>434</v>
      </c>
      <c r="Y1142" s="19" t="s">
        <v>276</v>
      </c>
      <c r="Z1142" s="19" t="s">
        <v>194</v>
      </c>
      <c r="AA1142" s="19" t="s">
        <v>434</v>
      </c>
      <c r="AB1142" s="19" t="s">
        <v>594</v>
      </c>
      <c r="AC1142" s="19" t="s">
        <v>194</v>
      </c>
      <c r="AD1142" s="19" t="s">
        <v>1299</v>
      </c>
      <c r="AE1142" s="19" t="s">
        <v>228</v>
      </c>
      <c r="AF1142" s="19" t="s">
        <v>194</v>
      </c>
      <c r="AG1142" s="19" t="s">
        <v>1577</v>
      </c>
      <c r="AH1142" s="19" t="s">
        <v>234</v>
      </c>
      <c r="AI1142" s="19" t="s">
        <v>194</v>
      </c>
      <c r="AJ1142" s="19" t="s">
        <v>1577</v>
      </c>
      <c r="AK1142" s="19" t="s">
        <v>234</v>
      </c>
      <c r="AL1142" s="19">
        <v>0</v>
      </c>
      <c r="AM1142" s="19">
        <v>0</v>
      </c>
      <c r="AN1142" s="19">
        <v>0</v>
      </c>
      <c r="AO1142" s="19">
        <v>0</v>
      </c>
      <c r="AP1142" s="19">
        <v>0</v>
      </c>
      <c r="AQ1142" s="19">
        <v>0</v>
      </c>
      <c r="AR1142" s="19">
        <v>0</v>
      </c>
      <c r="AS1142" s="19">
        <v>0</v>
      </c>
      <c r="AT1142" s="19">
        <v>0</v>
      </c>
      <c r="AU1142" s="19">
        <v>0</v>
      </c>
      <c r="AV1142" s="19">
        <v>0</v>
      </c>
      <c r="AW1142" s="19">
        <v>0</v>
      </c>
      <c r="AX1142" s="25"/>
      <c r="AY1142" s="25"/>
      <c r="AZ1142" s="25"/>
      <c r="BA1142" s="25"/>
      <c r="BB1142" s="25"/>
      <c r="BC1142" s="25"/>
      <c r="BD1142" s="25"/>
      <c r="BE1142" s="25"/>
      <c r="BF1142" s="25"/>
      <c r="BG1142" s="25"/>
      <c r="BH1142" s="25"/>
      <c r="BI1142" s="25"/>
      <c r="BJ1142" s="25"/>
      <c r="BK1142" s="25"/>
      <c r="BL1142" s="25"/>
      <c r="BM1142" s="25"/>
      <c r="BN1142" s="25"/>
      <c r="BO1142" s="25"/>
      <c r="BP1142" s="25"/>
      <c r="BQ1142" s="25"/>
      <c r="BR1142" s="25"/>
      <c r="BS1142" s="25"/>
      <c r="BT1142" s="25"/>
      <c r="BU1142" s="25"/>
      <c r="BV1142" s="25"/>
      <c r="BW1142" s="25"/>
      <c r="BX1142" s="25"/>
      <c r="BY1142" s="25"/>
      <c r="BZ1142" s="25"/>
      <c r="CA1142" s="25"/>
    </row>
    <row r="1143" spans="1:79" ht="12.75" customHeight="1" x14ac:dyDescent="0.2">
      <c r="A1143" s="18"/>
      <c r="B1143" s="18"/>
      <c r="C1143" s="141"/>
      <c r="D1143" s="26" t="s">
        <v>2602</v>
      </c>
      <c r="E1143" s="27">
        <v>35663</v>
      </c>
      <c r="F1143" s="26" t="s">
        <v>122</v>
      </c>
      <c r="G1143" s="26" t="s">
        <v>2603</v>
      </c>
      <c r="H1143" s="18" t="s">
        <v>2500</v>
      </c>
      <c r="I1143" s="18" t="s">
        <v>479</v>
      </c>
      <c r="J1143" s="18" t="s">
        <v>587</v>
      </c>
      <c r="K1143" s="26" t="s">
        <v>194</v>
      </c>
      <c r="L1143" s="26" t="s">
        <v>161</v>
      </c>
      <c r="M1143" s="18" t="s">
        <v>555</v>
      </c>
      <c r="N1143" s="18" t="s">
        <v>330</v>
      </c>
      <c r="O1143" s="18" t="s">
        <v>163</v>
      </c>
      <c r="P1143" s="26" t="s">
        <v>241</v>
      </c>
      <c r="Q1143" s="27"/>
      <c r="R1143" s="27"/>
      <c r="S1143" s="27"/>
      <c r="T1143" s="27"/>
      <c r="U1143" s="29"/>
      <c r="V1143" s="25"/>
      <c r="W1143" s="25"/>
      <c r="X1143" s="25"/>
      <c r="Y1143" s="25"/>
      <c r="Z1143" s="25"/>
      <c r="AA1143" s="25"/>
      <c r="AB1143" s="25"/>
      <c r="AC1143" s="25"/>
      <c r="AD1143" s="25"/>
      <c r="AE1143" s="25"/>
      <c r="AF1143" s="25"/>
      <c r="AG1143" s="25"/>
      <c r="AH1143" s="25"/>
      <c r="AI1143" s="25"/>
      <c r="AJ1143" s="25"/>
      <c r="AK1143" s="25"/>
      <c r="AL1143" s="25"/>
      <c r="AM1143" s="25"/>
      <c r="AN1143" s="25"/>
      <c r="AO1143" s="25"/>
      <c r="AP1143" s="25"/>
      <c r="AQ1143" s="25"/>
      <c r="AR1143" s="25"/>
      <c r="AS1143" s="25"/>
      <c r="AT1143" s="25"/>
      <c r="AU1143" s="25"/>
      <c r="AV1143" s="25"/>
      <c r="AW1143" s="25"/>
      <c r="AX1143" s="25"/>
      <c r="AY1143" s="25"/>
      <c r="AZ1143" s="25"/>
      <c r="BA1143" s="25"/>
      <c r="BB1143" s="25"/>
      <c r="BC1143" s="25"/>
      <c r="BD1143" s="25"/>
      <c r="BE1143" s="25"/>
      <c r="BF1143" s="25"/>
      <c r="BG1143" s="25"/>
      <c r="BH1143" s="25"/>
      <c r="BI1143" s="25"/>
      <c r="BJ1143" s="25"/>
      <c r="BK1143" s="25"/>
      <c r="BL1143" s="25"/>
      <c r="BM1143" s="25"/>
      <c r="BN1143" s="25"/>
      <c r="BO1143" s="25"/>
      <c r="BP1143" s="25"/>
      <c r="BQ1143" s="25"/>
      <c r="BR1143" s="25"/>
      <c r="BS1143" s="25"/>
      <c r="BT1143" s="25"/>
      <c r="BU1143" s="25"/>
      <c r="BV1143" s="25"/>
      <c r="BW1143" s="25"/>
      <c r="BX1143" s="25"/>
      <c r="BY1143" s="25"/>
      <c r="BZ1143" s="25"/>
      <c r="CA1143" s="25"/>
    </row>
    <row r="1144" spans="1:79" x14ac:dyDescent="0.2">
      <c r="A1144" s="19"/>
      <c r="B1144" s="19"/>
      <c r="C1144" s="142"/>
      <c r="D1144" s="19" t="s">
        <v>2604</v>
      </c>
      <c r="E1144" s="27">
        <v>35549</v>
      </c>
      <c r="F1144" s="26" t="s">
        <v>554</v>
      </c>
      <c r="G1144" s="30" t="s">
        <v>180</v>
      </c>
      <c r="H1144" s="19" t="s">
        <v>258</v>
      </c>
      <c r="I1144" s="19" t="s">
        <v>303</v>
      </c>
      <c r="J1144" s="18" t="s">
        <v>247</v>
      </c>
      <c r="K1144" s="26" t="s">
        <v>265</v>
      </c>
      <c r="L1144" s="26" t="s">
        <v>248</v>
      </c>
    </row>
    <row r="1145" spans="1:79" s="25" customFormat="1" ht="12.75" customHeight="1" x14ac:dyDescent="0.2">
      <c r="A1145" s="18"/>
      <c r="B1145" s="18"/>
      <c r="C1145" s="141"/>
      <c r="D1145" s="22" t="s">
        <v>2605</v>
      </c>
      <c r="E1145" s="23">
        <v>36188</v>
      </c>
      <c r="F1145" s="24" t="s">
        <v>482</v>
      </c>
      <c r="G1145" s="22" t="s">
        <v>1515</v>
      </c>
      <c r="H1145" s="18" t="s">
        <v>226</v>
      </c>
      <c r="I1145" s="18" t="s">
        <v>261</v>
      </c>
      <c r="J1145" s="18" t="s">
        <v>269</v>
      </c>
      <c r="K1145" s="26" t="s">
        <v>202</v>
      </c>
      <c r="L1145" s="26" t="s">
        <v>241</v>
      </c>
      <c r="M1145" s="18" t="s">
        <v>258</v>
      </c>
      <c r="N1145" s="18" t="s">
        <v>261</v>
      </c>
      <c r="O1145" s="18" t="s">
        <v>241</v>
      </c>
      <c r="AX1145"/>
      <c r="AY1145"/>
      <c r="AZ1145"/>
      <c r="BA1145"/>
      <c r="BB1145"/>
      <c r="BC1145"/>
      <c r="BD1145"/>
      <c r="BE1145"/>
      <c r="BF1145"/>
      <c r="BG1145"/>
      <c r="BH1145"/>
      <c r="BI1145"/>
      <c r="BJ1145"/>
      <c r="BK1145"/>
      <c r="BL1145"/>
      <c r="BM1145"/>
      <c r="BN1145"/>
      <c r="BO1145"/>
      <c r="BP1145"/>
      <c r="BQ1145"/>
      <c r="BR1145"/>
      <c r="BS1145"/>
      <c r="BT1145"/>
      <c r="BU1145"/>
      <c r="BV1145"/>
      <c r="BW1145"/>
      <c r="BX1145"/>
      <c r="BY1145"/>
      <c r="BZ1145"/>
      <c r="CA1145"/>
    </row>
    <row r="1146" spans="1:79" x14ac:dyDescent="0.2">
      <c r="A1146" s="18"/>
      <c r="B1146" s="18"/>
      <c r="C1146" s="141"/>
      <c r="D1146" s="19"/>
      <c r="E1146" s="20"/>
      <c r="F1146" s="19"/>
      <c r="G1146" s="19"/>
      <c r="H1146" s="18"/>
      <c r="I1146" s="18"/>
      <c r="J1146" s="18"/>
      <c r="K1146"/>
      <c r="L1146"/>
      <c r="M1146" s="18"/>
      <c r="N1146" s="18"/>
      <c r="O1146" s="18"/>
      <c r="P1146" s="19"/>
      <c r="Q1146" s="19"/>
      <c r="R1146" s="19"/>
      <c r="S1146" s="19"/>
      <c r="T1146" s="19"/>
      <c r="U1146" s="19"/>
      <c r="V1146" s="19"/>
      <c r="W1146" s="19"/>
      <c r="X1146" s="19"/>
      <c r="Y1146" s="19"/>
      <c r="Z1146" s="19"/>
      <c r="AA1146" s="19"/>
      <c r="AB1146" s="19"/>
      <c r="AC1146" s="19"/>
      <c r="AD1146" s="19"/>
      <c r="AE1146" s="19"/>
      <c r="AF1146" s="19"/>
      <c r="AG1146" s="19"/>
      <c r="AH1146" s="19"/>
      <c r="AI1146" s="19"/>
      <c r="AJ1146" s="19"/>
      <c r="AK1146" s="19"/>
      <c r="AL1146" s="19"/>
      <c r="AM1146" s="19"/>
      <c r="AN1146" s="19"/>
      <c r="AO1146" s="19"/>
      <c r="AP1146" s="19"/>
      <c r="AQ1146" s="19"/>
      <c r="AR1146" s="19"/>
      <c r="AS1146" s="19"/>
      <c r="AT1146" s="19"/>
      <c r="AU1146" s="19"/>
      <c r="AV1146" s="19"/>
      <c r="AW1146" s="19"/>
    </row>
    <row r="1147" spans="1:79" x14ac:dyDescent="0.2">
      <c r="A1147" s="18" t="s">
        <v>284</v>
      </c>
      <c r="B1147" s="18" t="s">
        <v>134</v>
      </c>
      <c r="C1147" s="141" t="s">
        <v>248</v>
      </c>
      <c r="D1147" s="19" t="s">
        <v>2610</v>
      </c>
      <c r="E1147" s="20">
        <v>35577</v>
      </c>
      <c r="F1147" s="19" t="s">
        <v>1293</v>
      </c>
      <c r="G1147" s="19" t="s">
        <v>2611</v>
      </c>
      <c r="H1147" s="18" t="s">
        <v>274</v>
      </c>
      <c r="I1147" s="18" t="s">
        <v>138</v>
      </c>
      <c r="J1147" s="18" t="s">
        <v>785</v>
      </c>
      <c r="K1147" s="26" t="s">
        <v>313</v>
      </c>
      <c r="L1147" s="26" t="s">
        <v>249</v>
      </c>
      <c r="M1147" s="18" t="s">
        <v>313</v>
      </c>
      <c r="N1147" s="18" t="s">
        <v>134</v>
      </c>
      <c r="O1147" s="18" t="s">
        <v>734</v>
      </c>
      <c r="P1147" s="19" t="s">
        <v>317</v>
      </c>
      <c r="Q1147" s="19" t="s">
        <v>274</v>
      </c>
      <c r="R1147" s="19" t="s">
        <v>134</v>
      </c>
      <c r="S1147" s="19" t="s">
        <v>1052</v>
      </c>
      <c r="T1147" s="19" t="s">
        <v>288</v>
      </c>
      <c r="U1147" s="19" t="s">
        <v>134</v>
      </c>
      <c r="V1147" s="19" t="s">
        <v>196</v>
      </c>
      <c r="W1147" s="19" t="s">
        <v>288</v>
      </c>
      <c r="X1147" s="19" t="s">
        <v>134</v>
      </c>
      <c r="Y1147" s="19" t="s">
        <v>201</v>
      </c>
      <c r="Z1147" s="19">
        <v>0</v>
      </c>
      <c r="AA1147" s="19">
        <v>0</v>
      </c>
      <c r="AB1147" s="19">
        <v>0</v>
      </c>
      <c r="AC1147" s="19"/>
      <c r="AD1147" s="19"/>
      <c r="AE1147" s="19"/>
      <c r="AF1147" s="19">
        <v>0</v>
      </c>
      <c r="AG1147" s="19">
        <v>0</v>
      </c>
      <c r="AH1147" s="19">
        <v>0</v>
      </c>
      <c r="AI1147" s="19">
        <v>0</v>
      </c>
      <c r="AJ1147" s="19">
        <v>0</v>
      </c>
      <c r="AK1147" s="19">
        <v>0</v>
      </c>
      <c r="AL1147" s="19">
        <v>0</v>
      </c>
      <c r="AM1147" s="19">
        <v>0</v>
      </c>
      <c r="AN1147" s="19">
        <v>0</v>
      </c>
      <c r="AO1147" s="19">
        <v>0</v>
      </c>
      <c r="AP1147" s="19">
        <v>0</v>
      </c>
      <c r="AQ1147" s="19">
        <v>0</v>
      </c>
      <c r="AR1147" s="19">
        <v>0</v>
      </c>
      <c r="AS1147" s="19">
        <v>0</v>
      </c>
      <c r="AT1147" s="19">
        <v>0</v>
      </c>
      <c r="AU1147" s="19">
        <v>0</v>
      </c>
      <c r="AV1147" s="19"/>
      <c r="AW1147" s="19"/>
      <c r="AX1147" s="25"/>
      <c r="AY1147" s="25"/>
      <c r="AZ1147" s="25"/>
      <c r="BA1147" s="25"/>
      <c r="BB1147" s="25"/>
      <c r="BC1147" s="25"/>
      <c r="BD1147" s="25"/>
      <c r="BE1147" s="25"/>
      <c r="BF1147" s="25"/>
      <c r="BG1147" s="25"/>
      <c r="BH1147" s="25"/>
      <c r="BI1147" s="25"/>
      <c r="BJ1147" s="25"/>
      <c r="BK1147" s="25"/>
      <c r="BL1147" s="25"/>
      <c r="BM1147" s="25"/>
      <c r="BN1147" s="25"/>
      <c r="BO1147" s="25"/>
      <c r="BP1147" s="25"/>
      <c r="BQ1147" s="25"/>
      <c r="BR1147" s="25"/>
      <c r="BS1147" s="25"/>
      <c r="BT1147" s="25"/>
      <c r="BU1147" s="25"/>
      <c r="BV1147" s="25"/>
      <c r="BW1147" s="25"/>
      <c r="BX1147" s="25"/>
      <c r="BY1147" s="25"/>
      <c r="BZ1147" s="25"/>
      <c r="CA1147" s="25"/>
    </row>
    <row r="1148" spans="1:79" s="25" customFormat="1" x14ac:dyDescent="0.2">
      <c r="A1148" s="31" t="s">
        <v>329</v>
      </c>
      <c r="B1148" s="32" t="s">
        <v>556</v>
      </c>
      <c r="C1148" s="142" t="s">
        <v>248</v>
      </c>
      <c r="D1148" s="19" t="s">
        <v>2617</v>
      </c>
      <c r="E1148" s="27">
        <v>37099</v>
      </c>
      <c r="F1148" s="28" t="s">
        <v>180</v>
      </c>
      <c r="G1148" s="28" t="s">
        <v>114</v>
      </c>
      <c r="H1148" s="31" t="s">
        <v>308</v>
      </c>
      <c r="I1148" s="32" t="s">
        <v>91</v>
      </c>
      <c r="J1148" s="18" t="s">
        <v>248</v>
      </c>
      <c r="K1148" s="26" t="s">
        <v>575</v>
      </c>
      <c r="L1148" s="26" t="s">
        <v>273</v>
      </c>
      <c r="M1148" s="33"/>
      <c r="N1148" s="33"/>
      <c r="O1148" s="33"/>
      <c r="P1148" s="19"/>
      <c r="Q1148" s="19"/>
      <c r="R1148" s="19"/>
      <c r="S1148" s="19"/>
      <c r="T1148" s="19"/>
      <c r="U1148" s="19"/>
      <c r="V1148" s="19"/>
      <c r="W1148" s="19"/>
      <c r="X1148" s="19"/>
      <c r="Y1148" s="19"/>
      <c r="Z1148" s="19"/>
      <c r="AA1148" s="19"/>
      <c r="AB1148" s="19"/>
      <c r="AC1148" s="19"/>
      <c r="AD1148" s="19"/>
      <c r="AE1148" s="19"/>
      <c r="AF1148" s="19"/>
      <c r="AG1148" s="19"/>
      <c r="AH1148" s="19"/>
      <c r="AI1148" s="19"/>
      <c r="AJ1148" s="19"/>
      <c r="AK1148" s="19"/>
      <c r="AL1148" s="19"/>
      <c r="AM1148" s="19"/>
      <c r="AN1148" s="19"/>
      <c r="AO1148" s="19"/>
      <c r="AP1148" s="19"/>
      <c r="AQ1148" s="19"/>
      <c r="AR1148" s="19"/>
      <c r="AS1148" s="19"/>
      <c r="AT1148" s="19"/>
      <c r="AU1148" s="19"/>
      <c r="AV1148" s="19"/>
      <c r="AW1148" s="19"/>
      <c r="BY1148" s="19"/>
      <c r="BZ1148" s="19"/>
      <c r="CA1148" s="19"/>
    </row>
    <row r="1149" spans="1:79" ht="12.75" customHeight="1" x14ac:dyDescent="0.2">
      <c r="A1149" s="18" t="s">
        <v>288</v>
      </c>
      <c r="B1149" s="18" t="s">
        <v>192</v>
      </c>
      <c r="C1149" s="141" t="s">
        <v>754</v>
      </c>
      <c r="D1149" s="19" t="s">
        <v>2609</v>
      </c>
      <c r="E1149" s="20">
        <v>34262</v>
      </c>
      <c r="F1149" s="19" t="s">
        <v>585</v>
      </c>
      <c r="G1149" s="19" t="s">
        <v>773</v>
      </c>
      <c r="H1149" s="18" t="s">
        <v>194</v>
      </c>
      <c r="I1149" s="18" t="s">
        <v>285</v>
      </c>
      <c r="J1149" s="18" t="s">
        <v>594</v>
      </c>
      <c r="K1149" s="26" t="s">
        <v>308</v>
      </c>
      <c r="L1149" s="26" t="s">
        <v>233</v>
      </c>
      <c r="M1149" s="18" t="s">
        <v>575</v>
      </c>
      <c r="N1149" s="18" t="s">
        <v>192</v>
      </c>
      <c r="O1149" s="18" t="s">
        <v>201</v>
      </c>
      <c r="P1149" s="19" t="s">
        <v>233</v>
      </c>
      <c r="Q1149" s="19" t="s">
        <v>194</v>
      </c>
      <c r="R1149" s="19" t="s">
        <v>285</v>
      </c>
      <c r="S1149" s="19" t="s">
        <v>2029</v>
      </c>
      <c r="T1149" s="19" t="s">
        <v>575</v>
      </c>
      <c r="U1149" s="19" t="s">
        <v>192</v>
      </c>
      <c r="V1149" s="19" t="s">
        <v>248</v>
      </c>
      <c r="W1149" s="19" t="s">
        <v>315</v>
      </c>
      <c r="X1149" s="19" t="s">
        <v>192</v>
      </c>
      <c r="Y1149" s="19" t="s">
        <v>241</v>
      </c>
      <c r="Z1149" s="19" t="s">
        <v>298</v>
      </c>
      <c r="AA1149" s="19" t="s">
        <v>192</v>
      </c>
      <c r="AB1149" s="19" t="s">
        <v>241</v>
      </c>
      <c r="AC1149" s="19"/>
      <c r="AD1149" s="19"/>
      <c r="AE1149" s="19"/>
      <c r="AF1149" s="19">
        <v>0</v>
      </c>
      <c r="AG1149" s="19">
        <v>0</v>
      </c>
      <c r="AH1149" s="19">
        <v>0</v>
      </c>
      <c r="AI1149" s="19">
        <v>0</v>
      </c>
      <c r="AJ1149" s="19">
        <v>0</v>
      </c>
      <c r="AK1149" s="19">
        <v>0</v>
      </c>
      <c r="AL1149" s="19">
        <v>0</v>
      </c>
      <c r="AM1149" s="19">
        <v>0</v>
      </c>
      <c r="AN1149" s="19">
        <v>0</v>
      </c>
      <c r="AO1149" s="19">
        <v>0</v>
      </c>
      <c r="AP1149" s="19">
        <v>0</v>
      </c>
      <c r="AQ1149" s="19">
        <v>0</v>
      </c>
      <c r="AR1149" s="19">
        <v>0</v>
      </c>
      <c r="AS1149" s="19">
        <v>0</v>
      </c>
      <c r="AT1149" s="19">
        <v>0</v>
      </c>
      <c r="AU1149" s="19">
        <v>0</v>
      </c>
      <c r="AV1149" s="19">
        <v>0</v>
      </c>
      <c r="AW1149" s="19">
        <v>0</v>
      </c>
      <c r="AX1149" s="19"/>
      <c r="AY1149" s="19"/>
      <c r="AZ1149" s="19"/>
      <c r="BA1149" s="19"/>
      <c r="BB1149" s="19"/>
      <c r="BC1149" s="19"/>
      <c r="BD1149" s="19"/>
      <c r="BE1149" s="19"/>
      <c r="BF1149" s="19"/>
      <c r="BG1149" s="19"/>
      <c r="BH1149" s="19"/>
      <c r="BI1149" s="19"/>
      <c r="BJ1149" s="19"/>
      <c r="BK1149" s="19"/>
      <c r="BL1149" s="19"/>
      <c r="BM1149" s="19"/>
      <c r="BN1149" s="19"/>
      <c r="BO1149" s="19"/>
      <c r="BP1149" s="19"/>
      <c r="BQ1149" s="19"/>
      <c r="BR1149" s="19"/>
      <c r="BS1149" s="19"/>
      <c r="BT1149" s="19"/>
      <c r="BU1149" s="19"/>
      <c r="BV1149" s="19"/>
      <c r="BW1149" s="19"/>
      <c r="BX1149" s="19"/>
    </row>
    <row r="1150" spans="1:79" s="19" customFormat="1" x14ac:dyDescent="0.2">
      <c r="A1150" s="18" t="s">
        <v>329</v>
      </c>
      <c r="B1150" s="18" t="s">
        <v>215</v>
      </c>
      <c r="C1150" s="141" t="s">
        <v>317</v>
      </c>
      <c r="D1150" s="19" t="s">
        <v>2620</v>
      </c>
      <c r="E1150" s="20">
        <v>33069</v>
      </c>
      <c r="F1150" s="19" t="s">
        <v>1103</v>
      </c>
      <c r="G1150" s="19" t="s">
        <v>2621</v>
      </c>
      <c r="H1150" s="18" t="s">
        <v>326</v>
      </c>
      <c r="I1150" s="18" t="s">
        <v>220</v>
      </c>
      <c r="J1150" s="18" t="s">
        <v>269</v>
      </c>
      <c r="K1150" s="26" t="s">
        <v>298</v>
      </c>
      <c r="L1150" s="26" t="s">
        <v>2622</v>
      </c>
      <c r="M1150" s="18" t="s">
        <v>308</v>
      </c>
      <c r="N1150" s="18" t="s">
        <v>324</v>
      </c>
      <c r="O1150" s="18" t="s">
        <v>1074</v>
      </c>
      <c r="P1150" s="19" t="s">
        <v>738</v>
      </c>
      <c r="Q1150" s="19" t="s">
        <v>284</v>
      </c>
      <c r="R1150" s="19" t="s">
        <v>285</v>
      </c>
      <c r="S1150" s="19" t="s">
        <v>739</v>
      </c>
      <c r="T1150" s="19" t="s">
        <v>313</v>
      </c>
      <c r="U1150" s="19" t="s">
        <v>192</v>
      </c>
      <c r="V1150" s="19" t="s">
        <v>228</v>
      </c>
      <c r="W1150" s="19" t="s">
        <v>575</v>
      </c>
      <c r="X1150" s="19" t="s">
        <v>192</v>
      </c>
      <c r="Y1150" s="19" t="s">
        <v>938</v>
      </c>
      <c r="Z1150" s="19" t="s">
        <v>298</v>
      </c>
      <c r="AA1150" s="19" t="s">
        <v>331</v>
      </c>
      <c r="AB1150" s="19" t="s">
        <v>224</v>
      </c>
      <c r="AC1150" s="19" t="s">
        <v>284</v>
      </c>
      <c r="AD1150" s="19" t="s">
        <v>331</v>
      </c>
      <c r="AE1150" s="19" t="s">
        <v>273</v>
      </c>
      <c r="AF1150" s="19" t="s">
        <v>308</v>
      </c>
      <c r="AG1150" s="19" t="s">
        <v>331</v>
      </c>
      <c r="AH1150" s="19" t="s">
        <v>203</v>
      </c>
      <c r="AI1150" s="19" t="s">
        <v>308</v>
      </c>
      <c r="AJ1150" s="19" t="s">
        <v>331</v>
      </c>
      <c r="AK1150" s="19" t="s">
        <v>203</v>
      </c>
      <c r="AL1150" s="19" t="s">
        <v>329</v>
      </c>
      <c r="AM1150" s="19" t="s">
        <v>331</v>
      </c>
      <c r="AN1150" s="19" t="s">
        <v>241</v>
      </c>
      <c r="AO1150" s="19">
        <v>0</v>
      </c>
      <c r="AP1150" s="19">
        <v>0</v>
      </c>
      <c r="AQ1150" s="19">
        <v>0</v>
      </c>
      <c r="AR1150" s="19">
        <v>0</v>
      </c>
      <c r="AS1150" s="19">
        <v>0</v>
      </c>
      <c r="AT1150" s="19">
        <v>0</v>
      </c>
      <c r="AU1150" s="19">
        <v>0</v>
      </c>
      <c r="AV1150" s="19">
        <v>0</v>
      </c>
      <c r="AW1150" s="19">
        <v>0</v>
      </c>
      <c r="AX1150" s="25"/>
      <c r="AY1150" s="25"/>
      <c r="AZ1150" s="25"/>
      <c r="BA1150" s="25"/>
      <c r="BB1150" s="25"/>
      <c r="BC1150" s="25"/>
      <c r="BD1150" s="25"/>
      <c r="BE1150" s="25"/>
      <c r="BF1150" s="25"/>
      <c r="BG1150" s="25"/>
      <c r="BH1150" s="25"/>
      <c r="BI1150" s="25"/>
      <c r="BJ1150" s="25"/>
      <c r="BK1150" s="25"/>
      <c r="BL1150" s="25"/>
      <c r="BM1150" s="25"/>
      <c r="BN1150" s="25"/>
      <c r="BO1150" s="25"/>
      <c r="BP1150" s="25"/>
      <c r="BQ1150" s="25"/>
      <c r="BR1150" s="25"/>
      <c r="BS1150" s="25"/>
      <c r="BT1150" s="25"/>
      <c r="BU1150" s="25"/>
      <c r="BV1150" s="25"/>
      <c r="BW1150" s="25"/>
      <c r="BX1150" s="25"/>
      <c r="BY1150" s="25"/>
      <c r="BZ1150" s="25"/>
      <c r="CA1150" s="25"/>
    </row>
    <row r="1151" spans="1:79" x14ac:dyDescent="0.2">
      <c r="A1151" s="18" t="s">
        <v>376</v>
      </c>
      <c r="B1151" s="18" t="s">
        <v>95</v>
      </c>
      <c r="C1151" s="141" t="s">
        <v>2261</v>
      </c>
      <c r="D1151" s="19" t="s">
        <v>2612</v>
      </c>
      <c r="E1151" s="20">
        <v>33855</v>
      </c>
      <c r="F1151" s="19" t="s">
        <v>1436</v>
      </c>
      <c r="G1151" s="19" t="s">
        <v>1434</v>
      </c>
      <c r="H1151" s="18" t="s">
        <v>284</v>
      </c>
      <c r="I1151" s="18" t="s">
        <v>123</v>
      </c>
      <c r="J1151" s="18" t="s">
        <v>938</v>
      </c>
      <c r="K1151" s="26" t="s">
        <v>284</v>
      </c>
      <c r="L1151" s="26" t="s">
        <v>234</v>
      </c>
      <c r="M1151" s="18" t="s">
        <v>808</v>
      </c>
      <c r="N1151" s="18" t="s">
        <v>232</v>
      </c>
      <c r="O1151" s="18" t="s">
        <v>2613</v>
      </c>
      <c r="P1151" s="19"/>
      <c r="Q1151" s="19" t="s">
        <v>808</v>
      </c>
      <c r="R1151" s="19" t="s">
        <v>368</v>
      </c>
      <c r="S1151" s="19" t="s">
        <v>2614</v>
      </c>
      <c r="T1151" s="19" t="s">
        <v>808</v>
      </c>
      <c r="U1151" s="19" t="s">
        <v>185</v>
      </c>
      <c r="V1151" s="19" t="s">
        <v>2615</v>
      </c>
      <c r="W1151" s="19" t="s">
        <v>323</v>
      </c>
      <c r="X1151" s="19" t="s">
        <v>252</v>
      </c>
      <c r="Y1151" s="19" t="s">
        <v>616</v>
      </c>
      <c r="Z1151" s="19" t="s">
        <v>379</v>
      </c>
      <c r="AA1151" s="19" t="s">
        <v>252</v>
      </c>
      <c r="AB1151" s="19" t="s">
        <v>1411</v>
      </c>
      <c r="AC1151" s="19" t="s">
        <v>1524</v>
      </c>
      <c r="AD1151" s="19" t="s">
        <v>252</v>
      </c>
      <c r="AE1151" s="19" t="s">
        <v>2616</v>
      </c>
      <c r="AF1151" s="19" t="s">
        <v>379</v>
      </c>
      <c r="AG1151" s="19" t="s">
        <v>252</v>
      </c>
      <c r="AH1151" s="19" t="s">
        <v>1399</v>
      </c>
      <c r="AI1151" s="19" t="s">
        <v>379</v>
      </c>
      <c r="AJ1151" s="19" t="s">
        <v>252</v>
      </c>
      <c r="AK1151" s="19" t="s">
        <v>1399</v>
      </c>
      <c r="AL1151" s="19">
        <v>0</v>
      </c>
      <c r="AM1151" s="19">
        <v>0</v>
      </c>
      <c r="AN1151" s="19">
        <v>0</v>
      </c>
      <c r="AO1151" s="19">
        <v>0</v>
      </c>
      <c r="AP1151" s="19">
        <v>0</v>
      </c>
      <c r="AQ1151" s="19">
        <v>0</v>
      </c>
      <c r="AR1151" s="19">
        <v>0</v>
      </c>
      <c r="AS1151" s="19">
        <v>0</v>
      </c>
      <c r="AT1151" s="19">
        <v>0</v>
      </c>
      <c r="AU1151" s="19">
        <v>0</v>
      </c>
      <c r="AV1151" s="19">
        <v>0</v>
      </c>
      <c r="AW1151" s="19">
        <v>0</v>
      </c>
      <c r="AX1151" s="19"/>
      <c r="AY1151" s="19"/>
    </row>
    <row r="1152" spans="1:79" x14ac:dyDescent="0.2">
      <c r="A1152" s="18" t="s">
        <v>376</v>
      </c>
      <c r="B1152" s="18" t="s">
        <v>192</v>
      </c>
      <c r="C1152" s="141" t="s">
        <v>2261</v>
      </c>
      <c r="D1152" s="19" t="s">
        <v>2624</v>
      </c>
      <c r="E1152" s="20">
        <v>34828</v>
      </c>
      <c r="F1152" s="19" t="s">
        <v>585</v>
      </c>
      <c r="G1152" s="19" t="s">
        <v>405</v>
      </c>
      <c r="H1152" s="18" t="s">
        <v>189</v>
      </c>
      <c r="I1152" s="18"/>
      <c r="J1152" s="18"/>
      <c r="K1152" t="s">
        <v>298</v>
      </c>
      <c r="L1152" t="s">
        <v>731</v>
      </c>
      <c r="M1152" s="18" t="s">
        <v>308</v>
      </c>
      <c r="N1152" s="18" t="s">
        <v>207</v>
      </c>
      <c r="O1152" s="18" t="s">
        <v>781</v>
      </c>
      <c r="P1152" s="19" t="s">
        <v>781</v>
      </c>
      <c r="Q1152" s="19" t="s">
        <v>808</v>
      </c>
      <c r="R1152" s="19" t="s">
        <v>434</v>
      </c>
      <c r="S1152" s="19" t="s">
        <v>2625</v>
      </c>
      <c r="T1152" s="19" t="s">
        <v>379</v>
      </c>
      <c r="U1152" s="19" t="s">
        <v>434</v>
      </c>
      <c r="V1152" s="19" t="s">
        <v>770</v>
      </c>
      <c r="W1152" s="19" t="s">
        <v>279</v>
      </c>
      <c r="X1152" s="19" t="s">
        <v>434</v>
      </c>
      <c r="Y1152" s="19" t="s">
        <v>346</v>
      </c>
      <c r="Z1152" s="19" t="s">
        <v>379</v>
      </c>
      <c r="AA1152" s="19" t="s">
        <v>434</v>
      </c>
      <c r="AB1152" s="19" t="s">
        <v>346</v>
      </c>
      <c r="AC1152" s="19"/>
      <c r="AD1152" s="19"/>
      <c r="AE1152" s="19"/>
      <c r="AF1152" s="19">
        <v>0</v>
      </c>
      <c r="AG1152" s="19">
        <v>0</v>
      </c>
      <c r="AH1152" s="19">
        <v>0</v>
      </c>
      <c r="AI1152" s="19">
        <v>0</v>
      </c>
      <c r="AJ1152" s="19">
        <v>0</v>
      </c>
      <c r="AK1152" s="19">
        <v>0</v>
      </c>
      <c r="AL1152" s="19">
        <v>0</v>
      </c>
      <c r="AM1152" s="19">
        <v>0</v>
      </c>
      <c r="AN1152" s="19">
        <v>0</v>
      </c>
      <c r="AO1152" s="19">
        <v>0</v>
      </c>
      <c r="AP1152" s="19">
        <v>0</v>
      </c>
      <c r="AQ1152" s="19">
        <v>0</v>
      </c>
      <c r="AR1152" s="19">
        <v>0</v>
      </c>
      <c r="AS1152" s="19">
        <v>0</v>
      </c>
      <c r="AT1152" s="19">
        <v>0</v>
      </c>
      <c r="AU1152" s="19">
        <v>0</v>
      </c>
      <c r="AV1152" s="19">
        <v>0</v>
      </c>
      <c r="AW1152" s="19">
        <v>0</v>
      </c>
      <c r="AX1152" s="25"/>
      <c r="AY1152" s="25"/>
      <c r="AZ1152" s="25"/>
      <c r="BA1152" s="25"/>
      <c r="BB1152" s="25"/>
      <c r="BC1152" s="25"/>
      <c r="BD1152" s="25"/>
      <c r="BE1152" s="25"/>
      <c r="BF1152" s="25"/>
      <c r="BG1152" s="25"/>
      <c r="BH1152" s="25"/>
      <c r="BI1152" s="25"/>
      <c r="BJ1152" s="25"/>
      <c r="BK1152" s="25"/>
      <c r="BL1152" s="25"/>
      <c r="BM1152" s="25"/>
      <c r="BN1152" s="25"/>
      <c r="BO1152" s="25"/>
      <c r="BP1152" s="25"/>
      <c r="BQ1152" s="25"/>
      <c r="BR1152" s="25"/>
      <c r="BS1152" s="25"/>
      <c r="BT1152" s="25"/>
      <c r="BU1152" s="25"/>
      <c r="BV1152" s="25"/>
      <c r="BW1152" s="25"/>
      <c r="BX1152" s="25"/>
      <c r="BY1152" s="25"/>
      <c r="BZ1152" s="25"/>
      <c r="CA1152" s="25"/>
    </row>
    <row r="1153" spans="1:79" s="25" customFormat="1" x14ac:dyDescent="0.2">
      <c r="A1153" s="31" t="s">
        <v>298</v>
      </c>
      <c r="B1153" s="32" t="s">
        <v>185</v>
      </c>
      <c r="C1153" s="142" t="s">
        <v>266</v>
      </c>
      <c r="D1153" s="19" t="s">
        <v>2623</v>
      </c>
      <c r="E1153" s="27">
        <v>36654</v>
      </c>
      <c r="F1153" s="28" t="s">
        <v>348</v>
      </c>
      <c r="G1153" s="28" t="s">
        <v>236</v>
      </c>
      <c r="H1153" s="31" t="s">
        <v>302</v>
      </c>
      <c r="I1153" s="32" t="s">
        <v>368</v>
      </c>
      <c r="J1153" s="18" t="s">
        <v>304</v>
      </c>
      <c r="K1153" s="26" t="s">
        <v>298</v>
      </c>
      <c r="L1153" s="26" t="s">
        <v>269</v>
      </c>
      <c r="M1153" s="33"/>
      <c r="N1153" s="33"/>
      <c r="O1153" s="33"/>
    </row>
    <row r="1154" spans="1:79" s="25" customFormat="1" x14ac:dyDescent="0.2">
      <c r="A1154" s="18" t="s">
        <v>298</v>
      </c>
      <c r="B1154" s="18" t="s">
        <v>207</v>
      </c>
      <c r="C1154" s="141" t="s">
        <v>241</v>
      </c>
      <c r="D1154" s="19" t="s">
        <v>2619</v>
      </c>
      <c r="E1154" s="20">
        <v>35852</v>
      </c>
      <c r="F1154" s="26" t="s">
        <v>230</v>
      </c>
      <c r="G1154" s="30" t="s">
        <v>149</v>
      </c>
      <c r="H1154" s="18" t="s">
        <v>326</v>
      </c>
      <c r="I1154" s="18" t="s">
        <v>213</v>
      </c>
      <c r="J1154" s="18" t="s">
        <v>317</v>
      </c>
      <c r="K1154" s="26" t="s">
        <v>332</v>
      </c>
      <c r="L1154" s="26" t="s">
        <v>1399</v>
      </c>
      <c r="M1154" s="18" t="s">
        <v>284</v>
      </c>
      <c r="N1154" s="18" t="s">
        <v>170</v>
      </c>
      <c r="O1154" s="18" t="s">
        <v>196</v>
      </c>
      <c r="P1154" s="19" t="s">
        <v>224</v>
      </c>
      <c r="Q1154" s="19" t="s">
        <v>329</v>
      </c>
      <c r="R1154" s="19" t="s">
        <v>170</v>
      </c>
      <c r="S1154" s="30" t="s">
        <v>269</v>
      </c>
      <c r="T1154" s="19"/>
      <c r="U1154" s="19"/>
      <c r="V1154" s="30"/>
      <c r="W1154" s="19"/>
      <c r="X1154" s="19"/>
      <c r="Y1154" s="30"/>
      <c r="Z1154" s="19"/>
      <c r="AA1154" s="19"/>
      <c r="AB1154" s="30"/>
      <c r="AC1154" s="19"/>
      <c r="AD1154" s="19"/>
      <c r="AE1154" s="19"/>
      <c r="AF1154" s="19"/>
      <c r="AG1154" s="19"/>
      <c r="AH1154" s="19"/>
      <c r="AI1154" s="19"/>
      <c r="AJ1154" s="19"/>
      <c r="AK1154" s="19"/>
      <c r="AL1154" s="19"/>
      <c r="AM1154" s="19"/>
      <c r="AN1154" s="19"/>
      <c r="AO1154" s="19"/>
      <c r="AP1154" s="19"/>
      <c r="AQ1154" s="19"/>
      <c r="AR1154" s="19"/>
      <c r="AS1154" s="19"/>
      <c r="AT1154" s="19"/>
      <c r="AU1154" s="19"/>
      <c r="AV1154" s="19"/>
      <c r="AW1154" s="19"/>
      <c r="AX1154"/>
      <c r="AY1154"/>
      <c r="AZ1154"/>
      <c r="BA1154"/>
      <c r="BB1154"/>
      <c r="BC1154"/>
      <c r="BD1154"/>
      <c r="BE1154"/>
      <c r="BF1154"/>
      <c r="BG1154"/>
      <c r="BH1154"/>
      <c r="BI1154"/>
      <c r="BJ1154"/>
      <c r="BK1154"/>
      <c r="BL1154"/>
      <c r="BM1154"/>
      <c r="BN1154"/>
      <c r="BO1154"/>
      <c r="BP1154"/>
      <c r="BQ1154"/>
      <c r="BR1154"/>
      <c r="BS1154"/>
      <c r="BT1154"/>
      <c r="BU1154"/>
      <c r="BV1154"/>
      <c r="BW1154"/>
      <c r="BX1154"/>
      <c r="BY1154"/>
      <c r="BZ1154"/>
      <c r="CA1154"/>
    </row>
    <row r="1155" spans="1:79" s="25" customFormat="1" x14ac:dyDescent="0.2">
      <c r="A1155" s="108" t="s">
        <v>315</v>
      </c>
      <c r="B1155" s="108" t="s">
        <v>252</v>
      </c>
      <c r="C1155" s="141" t="s">
        <v>241</v>
      </c>
      <c r="D1155" s="26" t="s">
        <v>5367</v>
      </c>
      <c r="E1155" s="27">
        <v>35403</v>
      </c>
      <c r="F1155" s="26" t="s">
        <v>1239</v>
      </c>
      <c r="G1155" s="26" t="s">
        <v>554</v>
      </c>
      <c r="H1155" s="18" t="s">
        <v>308</v>
      </c>
      <c r="I1155" s="18" t="s">
        <v>250</v>
      </c>
      <c r="J1155" s="18" t="s">
        <v>240</v>
      </c>
      <c r="K1155" s="26" t="s">
        <v>308</v>
      </c>
      <c r="L1155" s="26"/>
      <c r="M1155" s="18" t="s">
        <v>288</v>
      </c>
      <c r="N1155" s="18" t="s">
        <v>252</v>
      </c>
      <c r="O1155" s="18" t="s">
        <v>754</v>
      </c>
      <c r="P1155" s="26" t="s">
        <v>339</v>
      </c>
      <c r="Q1155" s="27"/>
      <c r="R1155" s="27"/>
      <c r="S1155" s="27"/>
      <c r="T1155" s="27"/>
      <c r="U1155" s="29"/>
      <c r="AX1155"/>
      <c r="AY1155"/>
      <c r="AZ1155"/>
      <c r="BA1155"/>
      <c r="BB1155"/>
      <c r="BC1155"/>
      <c r="BD1155"/>
      <c r="BE1155"/>
      <c r="BF1155"/>
      <c r="BG1155"/>
      <c r="BH1155"/>
      <c r="BI1155"/>
      <c r="BJ1155"/>
      <c r="BK1155"/>
      <c r="BL1155"/>
      <c r="BM1155"/>
      <c r="BN1155"/>
      <c r="BO1155"/>
      <c r="BP1155"/>
      <c r="BQ1155"/>
      <c r="BR1155"/>
      <c r="BS1155"/>
      <c r="BT1155"/>
      <c r="BU1155"/>
      <c r="BV1155"/>
      <c r="BW1155"/>
      <c r="BX1155"/>
      <c r="BY1155"/>
      <c r="BZ1155"/>
      <c r="CA1155"/>
    </row>
    <row r="1156" spans="1:79" x14ac:dyDescent="0.2">
      <c r="A1156" s="18"/>
      <c r="B1156" s="18"/>
      <c r="C1156" s="141"/>
      <c r="D1156" s="19"/>
      <c r="E1156" s="20"/>
      <c r="F1156" s="19"/>
      <c r="G1156" s="19"/>
      <c r="H1156" s="18"/>
      <c r="I1156" s="18"/>
      <c r="J1156" s="18"/>
      <c r="K1156"/>
      <c r="L1156"/>
      <c r="M1156" s="18"/>
      <c r="N1156" s="18"/>
      <c r="O1156" s="18"/>
      <c r="P1156" s="19"/>
      <c r="Q1156" s="19"/>
      <c r="R1156" s="19"/>
      <c r="S1156" s="19"/>
      <c r="T1156" s="19"/>
      <c r="U1156" s="19"/>
      <c r="V1156" s="19"/>
      <c r="W1156" s="19"/>
      <c r="X1156" s="19"/>
      <c r="Y1156" s="19"/>
      <c r="Z1156" s="19"/>
      <c r="AA1156" s="19"/>
      <c r="AB1156" s="19"/>
      <c r="AC1156" s="19"/>
      <c r="AD1156" s="19"/>
      <c r="AE1156" s="19"/>
      <c r="AF1156" s="19"/>
      <c r="AG1156" s="19"/>
      <c r="AH1156" s="19"/>
      <c r="AI1156" s="19"/>
      <c r="AJ1156" s="19"/>
      <c r="AK1156" s="19"/>
      <c r="AL1156" s="19"/>
      <c r="AM1156" s="19"/>
      <c r="AN1156" s="19"/>
      <c r="AO1156" s="19"/>
      <c r="AP1156" s="19"/>
      <c r="AQ1156" s="19"/>
      <c r="AR1156" s="19"/>
      <c r="AS1156" s="19"/>
      <c r="AT1156" s="19"/>
      <c r="AU1156" s="19"/>
      <c r="AV1156" s="19"/>
      <c r="AW1156" s="19"/>
    </row>
    <row r="1157" spans="1:79" s="25" customFormat="1" x14ac:dyDescent="0.2">
      <c r="A1157" s="18" t="s">
        <v>740</v>
      </c>
      <c r="B1157" s="18" t="s">
        <v>316</v>
      </c>
      <c r="C1157" s="141" t="s">
        <v>814</v>
      </c>
      <c r="D1157" s="19" t="s">
        <v>2634</v>
      </c>
      <c r="E1157" s="20">
        <v>35427</v>
      </c>
      <c r="F1157" s="19" t="s">
        <v>516</v>
      </c>
      <c r="G1157" s="19" t="s">
        <v>361</v>
      </c>
      <c r="H1157" s="18" t="s">
        <v>379</v>
      </c>
      <c r="I1157" s="18" t="s">
        <v>116</v>
      </c>
      <c r="J1157" s="18" t="s">
        <v>382</v>
      </c>
      <c r="K1157" s="26" t="s">
        <v>808</v>
      </c>
      <c r="L1157" s="26"/>
      <c r="M1157" s="18" t="s">
        <v>279</v>
      </c>
      <c r="N1157" s="18" t="s">
        <v>316</v>
      </c>
      <c r="O1157" s="18" t="s">
        <v>2168</v>
      </c>
      <c r="P1157" s="19" t="s">
        <v>615</v>
      </c>
      <c r="Q1157" s="19" t="s">
        <v>379</v>
      </c>
      <c r="R1157" s="19" t="s">
        <v>242</v>
      </c>
      <c r="S1157" s="19" t="s">
        <v>2625</v>
      </c>
      <c r="T1157" s="19" t="s">
        <v>379</v>
      </c>
      <c r="U1157" s="19" t="s">
        <v>242</v>
      </c>
      <c r="V1157" s="19" t="s">
        <v>346</v>
      </c>
      <c r="W1157" s="19" t="s">
        <v>379</v>
      </c>
      <c r="X1157" s="19" t="s">
        <v>242</v>
      </c>
      <c r="Y1157" s="19" t="s">
        <v>809</v>
      </c>
      <c r="Z1157" s="19">
        <v>0</v>
      </c>
      <c r="AA1157" s="19">
        <v>0</v>
      </c>
      <c r="AB1157" s="19">
        <v>0</v>
      </c>
      <c r="AC1157" s="19"/>
      <c r="AD1157" s="19"/>
      <c r="AE1157" s="19"/>
      <c r="AF1157" s="19">
        <v>0</v>
      </c>
      <c r="AG1157" s="19">
        <v>0</v>
      </c>
      <c r="AH1157" s="19">
        <v>0</v>
      </c>
      <c r="AI1157" s="19">
        <v>0</v>
      </c>
      <c r="AJ1157" s="19">
        <v>0</v>
      </c>
      <c r="AK1157" s="19">
        <v>0</v>
      </c>
      <c r="AL1157" s="19">
        <v>0</v>
      </c>
      <c r="AM1157" s="19">
        <v>0</v>
      </c>
      <c r="AN1157" s="19">
        <v>0</v>
      </c>
      <c r="AO1157" s="19">
        <v>0</v>
      </c>
      <c r="AP1157" s="19">
        <v>0</v>
      </c>
      <c r="AQ1157" s="19">
        <v>0</v>
      </c>
      <c r="AR1157" s="19">
        <v>0</v>
      </c>
      <c r="AS1157" s="19">
        <v>0</v>
      </c>
      <c r="AT1157" s="19">
        <v>0</v>
      </c>
      <c r="AU1157" s="19">
        <v>0</v>
      </c>
      <c r="AV1157" s="19">
        <v>0</v>
      </c>
      <c r="AW1157" s="19">
        <v>0</v>
      </c>
      <c r="AX1157"/>
      <c r="AY1157"/>
      <c r="AZ1157"/>
      <c r="BA1157"/>
      <c r="BB1157"/>
      <c r="BC1157"/>
      <c r="BD1157"/>
      <c r="BE1157"/>
      <c r="BF1157"/>
      <c r="BG1157"/>
      <c r="BH1157"/>
      <c r="BI1157"/>
      <c r="BJ1157"/>
      <c r="BK1157"/>
      <c r="BL1157"/>
      <c r="BM1157"/>
      <c r="BN1157"/>
      <c r="BO1157"/>
      <c r="BP1157"/>
      <c r="BQ1157"/>
      <c r="BR1157"/>
      <c r="BS1157"/>
      <c r="BT1157"/>
      <c r="BU1157"/>
      <c r="BV1157"/>
      <c r="BW1157"/>
      <c r="BX1157"/>
      <c r="BY1157"/>
      <c r="BZ1157"/>
      <c r="CA1157"/>
    </row>
    <row r="1158" spans="1:79" s="25" customFormat="1" ht="12.75" customHeight="1" x14ac:dyDescent="0.2">
      <c r="A1158" s="18" t="s">
        <v>2628</v>
      </c>
      <c r="B1158" s="18" t="s">
        <v>583</v>
      </c>
      <c r="C1158" s="141" t="s">
        <v>1961</v>
      </c>
      <c r="D1158" s="19" t="s">
        <v>2629</v>
      </c>
      <c r="E1158" s="20">
        <v>35852</v>
      </c>
      <c r="F1158" s="26" t="s">
        <v>230</v>
      </c>
      <c r="G1158" s="30" t="s">
        <v>230</v>
      </c>
      <c r="H1158" s="18" t="s">
        <v>2630</v>
      </c>
      <c r="I1158" s="18" t="s">
        <v>138</v>
      </c>
      <c r="J1158" s="18" t="s">
        <v>2631</v>
      </c>
      <c r="K1158" s="26" t="s">
        <v>402</v>
      </c>
      <c r="L1158" s="26" t="s">
        <v>406</v>
      </c>
      <c r="M1158" s="18" t="s">
        <v>384</v>
      </c>
      <c r="N1158" s="18" t="s">
        <v>170</v>
      </c>
      <c r="O1158" s="18" t="s">
        <v>412</v>
      </c>
      <c r="P1158" s="19" t="s">
        <v>629</v>
      </c>
      <c r="Q1158" s="19" t="s">
        <v>2632</v>
      </c>
      <c r="R1158" s="19" t="s">
        <v>170</v>
      </c>
      <c r="S1158" s="30" t="s">
        <v>2633</v>
      </c>
      <c r="T1158" s="19"/>
      <c r="U1158" s="19"/>
      <c r="V1158" s="30"/>
      <c r="W1158" s="19"/>
      <c r="X1158" s="19"/>
      <c r="Y1158" s="30"/>
      <c r="Z1158" s="19"/>
      <c r="AA1158" s="19"/>
      <c r="AB1158" s="30"/>
      <c r="AC1158" s="19"/>
      <c r="AD1158" s="19"/>
      <c r="AE1158" s="19"/>
      <c r="AF1158" s="19"/>
      <c r="AG1158" s="19"/>
      <c r="AH1158" s="19"/>
      <c r="AI1158" s="19"/>
      <c r="AJ1158" s="19"/>
      <c r="AK1158" s="19"/>
      <c r="AL1158" s="19"/>
      <c r="AM1158" s="19"/>
      <c r="AN1158" s="19"/>
      <c r="AO1158" s="19"/>
      <c r="AP1158" s="19"/>
      <c r="AQ1158" s="19"/>
      <c r="AR1158" s="19"/>
      <c r="AS1158" s="19"/>
      <c r="AT1158" s="19"/>
      <c r="AU1158" s="19"/>
      <c r="AV1158" s="19"/>
      <c r="AW1158" s="19"/>
      <c r="AX1158" s="19"/>
      <c r="AY1158" s="19"/>
      <c r="AZ1158" s="19"/>
      <c r="BA1158" s="19"/>
      <c r="BB1158" s="19"/>
      <c r="BC1158" s="19"/>
      <c r="BD1158" s="19"/>
      <c r="BE1158" s="19"/>
      <c r="BF1158" s="19"/>
      <c r="BG1158" s="19"/>
      <c r="BH1158" s="19"/>
      <c r="BI1158" s="19"/>
      <c r="BJ1158" s="19"/>
      <c r="BK1158" s="19"/>
      <c r="BL1158" s="19"/>
      <c r="BM1158" s="19"/>
      <c r="BN1158" s="19"/>
      <c r="BO1158" s="19"/>
      <c r="BP1158" s="19"/>
      <c r="BQ1158" s="19"/>
      <c r="BR1158" s="19"/>
      <c r="BS1158" s="19"/>
      <c r="BT1158" s="19"/>
      <c r="BU1158" s="19"/>
      <c r="BV1158" s="19"/>
      <c r="BW1158" s="19"/>
      <c r="BX1158" s="19"/>
      <c r="BY1158" s="19"/>
      <c r="BZ1158" s="19"/>
      <c r="CA1158" s="19"/>
    </row>
    <row r="1159" spans="1:79" s="19" customFormat="1" x14ac:dyDescent="0.2">
      <c r="A1159" s="18" t="s">
        <v>329</v>
      </c>
      <c r="B1159" s="18" t="s">
        <v>556</v>
      </c>
      <c r="C1159" s="141" t="s">
        <v>248</v>
      </c>
      <c r="D1159" s="22" t="s">
        <v>2638</v>
      </c>
      <c r="E1159" s="23">
        <v>36708</v>
      </c>
      <c r="F1159" s="24" t="s">
        <v>191</v>
      </c>
      <c r="G1159" s="22" t="s">
        <v>338</v>
      </c>
      <c r="H1159" s="18" t="s">
        <v>326</v>
      </c>
      <c r="I1159" s="18" t="s">
        <v>91</v>
      </c>
      <c r="J1159" s="18" t="s">
        <v>273</v>
      </c>
      <c r="K1159" s="26" t="s">
        <v>340</v>
      </c>
      <c r="L1159" s="26" t="s">
        <v>341</v>
      </c>
      <c r="M1159" s="18" t="s">
        <v>379</v>
      </c>
      <c r="N1159" s="18" t="s">
        <v>81</v>
      </c>
      <c r="O1159" s="18" t="s">
        <v>1097</v>
      </c>
      <c r="P1159" s="25"/>
      <c r="Q1159" s="25"/>
      <c r="R1159" s="25"/>
      <c r="S1159" s="25"/>
      <c r="T1159" s="25"/>
      <c r="U1159" s="25"/>
      <c r="V1159" s="25"/>
      <c r="W1159" s="25"/>
      <c r="X1159" s="25"/>
      <c r="Y1159" s="25"/>
      <c r="Z1159" s="25"/>
      <c r="AA1159" s="25"/>
      <c r="AB1159" s="25"/>
      <c r="AC1159" s="25"/>
      <c r="AD1159" s="25"/>
      <c r="AE1159" s="25"/>
      <c r="AF1159" s="25"/>
      <c r="AG1159" s="25"/>
      <c r="AH1159" s="25"/>
      <c r="AI1159" s="25"/>
      <c r="AJ1159" s="25"/>
      <c r="AK1159" s="25"/>
      <c r="AL1159" s="25"/>
      <c r="AM1159" s="25"/>
      <c r="AN1159" s="25"/>
      <c r="AO1159" s="25"/>
      <c r="AP1159" s="25"/>
      <c r="AQ1159" s="25"/>
      <c r="AR1159" s="25"/>
      <c r="AS1159" s="25"/>
      <c r="AT1159" s="25"/>
      <c r="AU1159" s="25"/>
      <c r="AV1159" s="25"/>
      <c r="AW1159" s="25"/>
      <c r="BY1159"/>
      <c r="BZ1159"/>
      <c r="CA1159"/>
    </row>
    <row r="1160" spans="1:79" x14ac:dyDescent="0.2">
      <c r="A1160" s="18" t="s">
        <v>419</v>
      </c>
      <c r="B1160" s="18" t="s">
        <v>232</v>
      </c>
      <c r="C1160" s="141" t="s">
        <v>375</v>
      </c>
      <c r="D1160" s="19" t="s">
        <v>2626</v>
      </c>
      <c r="E1160" s="20">
        <v>35195</v>
      </c>
      <c r="F1160" s="19" t="s">
        <v>607</v>
      </c>
      <c r="G1160" s="19" t="s">
        <v>1234</v>
      </c>
      <c r="H1160" s="18" t="s">
        <v>419</v>
      </c>
      <c r="I1160" s="18" t="s">
        <v>232</v>
      </c>
      <c r="J1160" s="18" t="s">
        <v>1560</v>
      </c>
      <c r="K1160" s="26" t="s">
        <v>351</v>
      </c>
      <c r="L1160" s="26" t="s">
        <v>1402</v>
      </c>
      <c r="M1160" s="18" t="s">
        <v>379</v>
      </c>
      <c r="N1160" s="18" t="s">
        <v>215</v>
      </c>
      <c r="O1160" s="18" t="s">
        <v>1411</v>
      </c>
      <c r="P1160" s="19"/>
      <c r="Q1160" s="19"/>
      <c r="R1160" s="19"/>
      <c r="S1160" s="19"/>
      <c r="T1160" s="19" t="s">
        <v>340</v>
      </c>
      <c r="U1160" s="19" t="s">
        <v>306</v>
      </c>
      <c r="V1160" s="19" t="s">
        <v>366</v>
      </c>
      <c r="W1160" s="19"/>
      <c r="X1160" s="19"/>
      <c r="Y1160" s="19"/>
      <c r="Z1160" s="19"/>
      <c r="AA1160" s="19"/>
      <c r="AB1160" s="19"/>
      <c r="AC1160" s="19"/>
      <c r="AD1160" s="19"/>
      <c r="AE1160" s="19"/>
      <c r="AF1160" s="19"/>
      <c r="AG1160" s="19"/>
      <c r="AH1160" s="19"/>
      <c r="AI1160" s="19"/>
      <c r="AJ1160" s="19"/>
      <c r="AK1160" s="19"/>
      <c r="AL1160" s="19"/>
      <c r="AM1160" s="19"/>
      <c r="AN1160" s="19"/>
      <c r="AO1160" s="19"/>
      <c r="AP1160" s="19"/>
      <c r="AQ1160" s="19"/>
      <c r="AR1160" s="19"/>
      <c r="AS1160" s="19"/>
      <c r="AT1160" s="19"/>
      <c r="AU1160" s="19"/>
      <c r="AV1160" s="19"/>
      <c r="AW1160" s="19"/>
      <c r="AX1160" s="25"/>
      <c r="AY1160" s="25"/>
      <c r="AZ1160" s="25"/>
      <c r="BA1160" s="25"/>
      <c r="BB1160" s="25"/>
      <c r="BC1160" s="25"/>
      <c r="BD1160" s="25"/>
      <c r="BE1160" s="25"/>
      <c r="BF1160" s="25"/>
      <c r="BG1160" s="25"/>
      <c r="BH1160" s="25"/>
      <c r="BI1160" s="25"/>
      <c r="BJ1160" s="25"/>
      <c r="BK1160" s="25"/>
      <c r="BL1160" s="25"/>
      <c r="BM1160" s="25"/>
      <c r="BN1160" s="25"/>
      <c r="BO1160" s="25"/>
      <c r="BP1160" s="25"/>
      <c r="BQ1160" s="25"/>
      <c r="BR1160" s="25"/>
      <c r="BS1160" s="25"/>
      <c r="BT1160" s="25"/>
      <c r="BU1160" s="25"/>
      <c r="BV1160" s="25"/>
      <c r="BW1160" s="25"/>
      <c r="BX1160" s="25"/>
      <c r="BY1160" s="25"/>
      <c r="BZ1160" s="25"/>
      <c r="CA1160" s="25"/>
    </row>
    <row r="1161" spans="1:79" ht="12.75" customHeight="1" x14ac:dyDescent="0.2">
      <c r="A1161" s="18" t="s">
        <v>370</v>
      </c>
      <c r="B1161" s="18" t="s">
        <v>306</v>
      </c>
      <c r="C1161" s="141" t="s">
        <v>770</v>
      </c>
      <c r="D1161" s="19" t="s">
        <v>2627</v>
      </c>
      <c r="E1161" s="20">
        <v>35305</v>
      </c>
      <c r="F1161" s="19" t="s">
        <v>136</v>
      </c>
      <c r="G1161" s="19" t="s">
        <v>1234</v>
      </c>
      <c r="H1161" s="18" t="s">
        <v>332</v>
      </c>
      <c r="I1161" s="18" t="s">
        <v>303</v>
      </c>
      <c r="J1161" s="18" t="s">
        <v>769</v>
      </c>
      <c r="K1161" s="26" t="s">
        <v>332</v>
      </c>
      <c r="L1161" s="26" t="s">
        <v>792</v>
      </c>
      <c r="M1161" s="18" t="s">
        <v>332</v>
      </c>
      <c r="N1161" s="18" t="s">
        <v>306</v>
      </c>
      <c r="O1161" s="18" t="s">
        <v>280</v>
      </c>
      <c r="P1161" s="19" t="s">
        <v>382</v>
      </c>
      <c r="Q1161" s="19"/>
      <c r="R1161" s="19"/>
      <c r="S1161" s="19"/>
      <c r="T1161" s="19" t="s">
        <v>370</v>
      </c>
      <c r="U1161" s="19" t="s">
        <v>227</v>
      </c>
      <c r="V1161" s="19" t="s">
        <v>350</v>
      </c>
      <c r="W1161" s="19"/>
      <c r="X1161" s="19"/>
      <c r="Y1161" s="19"/>
      <c r="Z1161" s="19"/>
      <c r="AA1161" s="19"/>
      <c r="AB1161" s="19"/>
      <c r="AC1161" s="19"/>
      <c r="AD1161" s="19"/>
      <c r="AE1161" s="19"/>
      <c r="AF1161" s="19"/>
      <c r="AG1161" s="19"/>
      <c r="AH1161" s="19"/>
      <c r="AI1161" s="19"/>
      <c r="AJ1161" s="19"/>
      <c r="AK1161" s="19"/>
      <c r="AL1161" s="19"/>
      <c r="AM1161" s="19"/>
      <c r="AN1161" s="19"/>
      <c r="AO1161" s="19"/>
      <c r="AP1161" s="19"/>
      <c r="AQ1161" s="19"/>
      <c r="AR1161" s="19"/>
      <c r="AS1161" s="19"/>
      <c r="AT1161" s="19"/>
      <c r="AU1161" s="19"/>
      <c r="AV1161" s="19"/>
      <c r="AW1161" s="19"/>
      <c r="AX1161" s="25"/>
      <c r="AY1161" s="25"/>
      <c r="AZ1161" s="25"/>
      <c r="BA1161" s="25"/>
      <c r="BB1161" s="25"/>
      <c r="BC1161" s="25"/>
      <c r="BD1161" s="25"/>
      <c r="BE1161" s="25"/>
      <c r="BF1161" s="25"/>
      <c r="BG1161" s="25"/>
      <c r="BH1161" s="25"/>
      <c r="BI1161" s="25"/>
      <c r="BJ1161" s="25"/>
      <c r="BK1161" s="25"/>
      <c r="BL1161" s="25"/>
      <c r="BM1161" s="25"/>
      <c r="BN1161" s="25"/>
      <c r="BO1161" s="25"/>
      <c r="BP1161" s="25"/>
      <c r="BQ1161" s="25"/>
      <c r="BR1161" s="25"/>
      <c r="BS1161" s="25"/>
      <c r="BT1161" s="25"/>
      <c r="BU1161" s="25"/>
      <c r="BV1161" s="25"/>
      <c r="BW1161" s="25"/>
      <c r="BX1161" s="25"/>
      <c r="BY1161" s="25"/>
      <c r="BZ1161" s="25"/>
      <c r="CA1161" s="25"/>
    </row>
    <row r="1162" spans="1:79" x14ac:dyDescent="0.2">
      <c r="A1162" s="18" t="s">
        <v>379</v>
      </c>
      <c r="B1162" s="18" t="s">
        <v>95</v>
      </c>
      <c r="C1162" s="141" t="s">
        <v>382</v>
      </c>
      <c r="D1162" s="19" t="s">
        <v>2635</v>
      </c>
      <c r="E1162" s="20">
        <v>36056</v>
      </c>
      <c r="F1162" s="26" t="s">
        <v>230</v>
      </c>
      <c r="G1162" s="30" t="s">
        <v>150</v>
      </c>
      <c r="H1162" s="18" t="s">
        <v>340</v>
      </c>
      <c r="I1162" s="18" t="s">
        <v>395</v>
      </c>
      <c r="J1162" s="18" t="s">
        <v>632</v>
      </c>
      <c r="K1162" s="26" t="s">
        <v>808</v>
      </c>
      <c r="L1162" s="26" t="s">
        <v>1097</v>
      </c>
      <c r="M1162" s="18" t="s">
        <v>379</v>
      </c>
      <c r="N1162" s="18" t="s">
        <v>93</v>
      </c>
      <c r="O1162" s="18" t="s">
        <v>2636</v>
      </c>
      <c r="P1162" s="19" t="s">
        <v>2637</v>
      </c>
      <c r="Q1162" s="19" t="s">
        <v>340</v>
      </c>
      <c r="R1162" s="19" t="s">
        <v>93</v>
      </c>
      <c r="S1162" s="30" t="s">
        <v>1097</v>
      </c>
      <c r="T1162" s="19"/>
      <c r="U1162" s="19"/>
      <c r="V1162" s="30"/>
      <c r="W1162" s="19"/>
      <c r="X1162" s="19"/>
      <c r="Y1162" s="30"/>
      <c r="Z1162" s="19"/>
      <c r="AA1162" s="19"/>
      <c r="AB1162" s="30"/>
      <c r="AC1162" s="19"/>
      <c r="AD1162" s="19"/>
      <c r="AE1162" s="19"/>
      <c r="AF1162" s="19"/>
      <c r="AG1162" s="19"/>
      <c r="AH1162" s="19"/>
      <c r="AI1162" s="19"/>
      <c r="AJ1162" s="19"/>
      <c r="AK1162" s="19"/>
      <c r="AL1162" s="19"/>
      <c r="AM1162" s="19"/>
      <c r="AN1162" s="19"/>
      <c r="AO1162" s="19"/>
      <c r="AP1162" s="19"/>
      <c r="AQ1162" s="19"/>
      <c r="AR1162" s="19"/>
      <c r="AS1162" s="19"/>
      <c r="AT1162" s="19"/>
      <c r="AU1162" s="19"/>
      <c r="AV1162" s="19"/>
      <c r="AW1162" s="19"/>
    </row>
    <row r="1163" spans="1:79" x14ac:dyDescent="0.2">
      <c r="A1163" s="18" t="s">
        <v>379</v>
      </c>
      <c r="B1163" s="18" t="s">
        <v>81</v>
      </c>
      <c r="C1163" s="141" t="s">
        <v>617</v>
      </c>
      <c r="D1163" s="26" t="s">
        <v>2639</v>
      </c>
      <c r="E1163" s="27">
        <v>36210</v>
      </c>
      <c r="F1163" s="26" t="s">
        <v>473</v>
      </c>
      <c r="G1163" s="26" t="s">
        <v>473</v>
      </c>
      <c r="H1163" s="18" t="s">
        <v>379</v>
      </c>
      <c r="I1163" s="18" t="s">
        <v>84</v>
      </c>
      <c r="J1163" s="18" t="s">
        <v>1097</v>
      </c>
      <c r="K1163" s="26" t="s">
        <v>367</v>
      </c>
      <c r="L1163" s="26" t="s">
        <v>2640</v>
      </c>
      <c r="M1163" s="18" t="s">
        <v>808</v>
      </c>
      <c r="N1163" s="18" t="s">
        <v>123</v>
      </c>
      <c r="O1163" s="18" t="s">
        <v>292</v>
      </c>
      <c r="P1163" s="26" t="s">
        <v>350</v>
      </c>
      <c r="Q1163" s="27"/>
      <c r="R1163" s="27"/>
      <c r="S1163" s="27"/>
      <c r="T1163" s="27"/>
      <c r="U1163" s="29"/>
      <c r="V1163" s="25"/>
      <c r="W1163" s="25"/>
      <c r="X1163" s="25"/>
      <c r="Y1163" s="25"/>
      <c r="Z1163" s="25"/>
      <c r="AA1163" s="25"/>
      <c r="AB1163" s="25"/>
      <c r="AC1163" s="25"/>
      <c r="AD1163" s="25"/>
      <c r="AE1163" s="25"/>
      <c r="AF1163" s="25"/>
      <c r="AG1163" s="25"/>
      <c r="AH1163" s="25"/>
      <c r="AI1163" s="25"/>
      <c r="AJ1163" s="25"/>
      <c r="AK1163" s="25"/>
      <c r="AL1163" s="25"/>
      <c r="AM1163" s="25"/>
      <c r="AN1163" s="25"/>
      <c r="AO1163" s="25"/>
      <c r="AP1163" s="25"/>
      <c r="AQ1163" s="25"/>
      <c r="AR1163" s="25"/>
      <c r="AS1163" s="25"/>
      <c r="AT1163" s="25"/>
      <c r="AU1163" s="25"/>
      <c r="AV1163" s="25"/>
      <c r="AW1163" s="25"/>
    </row>
    <row r="1164" spans="1:79" x14ac:dyDescent="0.2">
      <c r="A1164" s="34" t="s">
        <v>340</v>
      </c>
      <c r="B1164" s="22" t="s">
        <v>396</v>
      </c>
      <c r="C1164" s="141" t="s">
        <v>341</v>
      </c>
      <c r="D1164" s="22" t="s">
        <v>2643</v>
      </c>
      <c r="E1164" s="23">
        <v>36200</v>
      </c>
      <c r="F1164" s="24" t="s">
        <v>698</v>
      </c>
      <c r="G1164" s="22" t="s">
        <v>1079</v>
      </c>
      <c r="H1164" s="34" t="s">
        <v>189</v>
      </c>
      <c r="I1164" s="22"/>
      <c r="J1164" s="18"/>
      <c r="K1164" t="s">
        <v>189</v>
      </c>
      <c r="L1164" t="s">
        <v>341</v>
      </c>
      <c r="M1164" s="16" t="s">
        <v>340</v>
      </c>
      <c r="N1164" s="22" t="s">
        <v>396</v>
      </c>
      <c r="O1164" s="22" t="s">
        <v>341</v>
      </c>
      <c r="P1164" s="25"/>
      <c r="Q1164" s="25"/>
      <c r="R1164" s="25"/>
      <c r="S1164" s="25"/>
      <c r="T1164" s="25"/>
      <c r="U1164" s="25"/>
      <c r="V1164" s="25"/>
      <c r="W1164" s="25"/>
      <c r="X1164" s="25"/>
      <c r="Y1164" s="25"/>
      <c r="Z1164" s="25"/>
      <c r="AA1164" s="25"/>
      <c r="AB1164" s="25"/>
      <c r="AC1164" s="25"/>
      <c r="AD1164" s="25"/>
      <c r="AE1164" s="25"/>
      <c r="AF1164" s="25"/>
      <c r="AG1164" s="25"/>
      <c r="AH1164" s="25"/>
      <c r="AI1164" s="25"/>
      <c r="AJ1164" s="25"/>
      <c r="AK1164" s="25"/>
      <c r="AL1164" s="25"/>
      <c r="AM1164" s="25"/>
      <c r="AN1164" s="25"/>
      <c r="AO1164" s="25"/>
      <c r="AP1164" s="25"/>
      <c r="AQ1164" s="25"/>
      <c r="AR1164" s="25"/>
      <c r="AS1164" s="25"/>
      <c r="AT1164" s="25"/>
      <c r="AU1164" s="25"/>
      <c r="AV1164" s="25"/>
      <c r="AW1164" s="25"/>
      <c r="AX1164" s="19"/>
      <c r="AY1164" s="19"/>
      <c r="AZ1164" s="19"/>
      <c r="BA1164" s="19"/>
      <c r="BB1164" s="19"/>
      <c r="BC1164" s="19"/>
      <c r="BD1164" s="19"/>
      <c r="BE1164" s="19"/>
      <c r="BF1164" s="19"/>
      <c r="BG1164" s="19"/>
      <c r="BH1164" s="19"/>
      <c r="BI1164" s="19"/>
      <c r="BJ1164" s="19"/>
      <c r="BK1164" s="19"/>
      <c r="BL1164" s="19"/>
      <c r="BM1164" s="19"/>
      <c r="BN1164" s="19"/>
      <c r="BO1164" s="19"/>
      <c r="BP1164" s="19"/>
      <c r="BQ1164" s="19"/>
      <c r="BR1164" s="19"/>
      <c r="BS1164" s="19"/>
      <c r="BT1164" s="19"/>
      <c r="BU1164" s="19"/>
      <c r="BV1164" s="19"/>
      <c r="BW1164" s="19"/>
      <c r="BX1164" s="19"/>
    </row>
    <row r="1165" spans="1:79" ht="12.75" customHeight="1" x14ac:dyDescent="0.2">
      <c r="C1165" s="142"/>
      <c r="D1165" t="s">
        <v>2641</v>
      </c>
      <c r="E1165" s="40">
        <v>37596</v>
      </c>
      <c r="F1165" t="s">
        <v>2642</v>
      </c>
      <c r="G1165" s="100" t="s">
        <v>344</v>
      </c>
      <c r="H1165" t="s">
        <v>340</v>
      </c>
      <c r="I1165" t="s">
        <v>246</v>
      </c>
      <c r="J1165" s="18" t="s">
        <v>341</v>
      </c>
      <c r="K1165" t="str">
        <f>IF(ISBLANK(VLOOKUP(TRIM(D1165),ALL_SOMIFA!$A$1:$V$2721,8,FALSE)),"",IF(ISERROR(VLOOKUP(TRIM(D1165),ALL_SOMIFA!$A$1:$V$2721,8,FALSE))," ",VLOOKUP(TRIM(D1165),ALL_SOMIFA!$A$1:$V$2721,8,FALSE)))</f>
        <v xml:space="preserve"> </v>
      </c>
      <c r="L1165" t="str">
        <f>IF(ISBLANK(VLOOKUP(TRIM(D1165),ALL_SOMIFA!$A$1:$V$2721,9,FALSE)),"",IF(ISERROR(VLOOKUP(TRIM(D1165),ALL_SOMIFA!$A$1:$V$2721,9,FALSE))," ",VLOOKUP(TRIM(D1165),ALL_SOMIFA!$A$1:$V$2721,9,FALSE)))</f>
        <v xml:space="preserve"> </v>
      </c>
      <c r="M1165" t="str">
        <f>IF(ISBLANK(VLOOKUP(TRIM(D1165),ALL_SOMIFA!$A$1:$V$2721,10,FALSE)),"",IF(ISERROR(VLOOKUP(TRIM(D1165),ALL_SOMIFA!$A$1:$V$2721,10,FALSE))," ",VLOOKUP(TRIM(D1165),ALL_SOMIFA!$A$1:$V$2721,10,FALSE)))</f>
        <v xml:space="preserve"> </v>
      </c>
      <c r="N1165" t="str">
        <f>IF(ISBLANK(VLOOKUP(TRIM(D1165),ALL_SOMIFA!$A$1:$V$2721,11,FALSE)),"",IF(ISERROR(VLOOKUP(TRIM(D1165),ALL_SOMIFA!$A$1:$V$2721,11,FALSE))," ",VLOOKUP(TRIM(D1165),ALL_SOMIFA!$A$1:$V$2721,11,FALSE)))</f>
        <v xml:space="preserve"> </v>
      </c>
      <c r="O1165" t="str">
        <f>IF(ISBLANK(VLOOKUP(TRIM(D1165),ALL_SOMIFA!$A$1:$V$2721,12,FALSE)),"",IF(ISERROR(VLOOKUP(TRIM(D1165),ALL_SOMIFA!$A$1:$V$2721,12,FALSE))," ",VLOOKUP(TRIM(D1165),ALL_SOMIFA!$A$1:$V$2721,12,FALSE)))</f>
        <v xml:space="preserve"> </v>
      </c>
      <c r="P1165" t="str">
        <f>IF(ISBLANK(VLOOKUP(TRIM(D1165),ALL_SOMIFA!$A$1:$V$2721,13,FALSE)),"",IF(ISERROR(VLOOKUP(TRIM(D1165),ALL_SOMIFA!$A$1:$V$2721,13,FALSE))," ",VLOOKUP(TRIM(D1165),ALL_SOMIFA!$A$1:$V$2721,13,FALSE)))</f>
        <v xml:space="preserve"> </v>
      </c>
      <c r="Q1165" t="str">
        <f>IF(ISBLANK(VLOOKUP(TRIM(D1165),ALL_SOMIFA!$A$1:$V$2721,14,FALSE)),"",IF(ISERROR(VLOOKUP(TRIM(D1165),ALL_SOMIFA!$A$1:$V$2721,14,FALSE))," ",VLOOKUP(TRIM(D1165),ALL_SOMIFA!$A$1:$V$2721,14,FALSE)))</f>
        <v xml:space="preserve"> </v>
      </c>
      <c r="R1165" t="str">
        <f>IF(ISBLANK(VLOOKUP(TRIM(D1165),ALL_SOMIFA!$A$1:$V$2721,15,FALSE)),"",IF(ISERROR(VLOOKUP(TRIM(D1165),ALL_SOMIFA!$A$1:$V$2721,15,FALSE))," ",VLOOKUP(TRIM(D1165),ALL_SOMIFA!$A$1:$V$2721,15,FALSE)))</f>
        <v xml:space="preserve"> </v>
      </c>
      <c r="S1165" t="str">
        <f>IF(ISBLANK(VLOOKUP(TRIM(D1165),ALL_SOMIFA!$A$1:$V$2721,16,FALSE)),"",IF(ISERROR(VLOOKUP(TRIM(D1165),ALL_SOMIFA!$A$1:$V$2721,16,FALSE))," ",VLOOKUP(TRIM(D1165),ALL_SOMIFA!$A$1:$V$2721,16,FALSE)))</f>
        <v xml:space="preserve"> </v>
      </c>
      <c r="T1165" t="str">
        <f>IF(ISBLANK(VLOOKUP(TRIM(D1165),ALL_SOMIFA!$A$1:$V$2721,17,FALSE)),"",IF(ISERROR(VLOOKUP(TRIM(D1165),ALL_SOMIFA!$A$1:$V$2721,17,FALSE))," ",VLOOKUP(TRIM(D1165),ALL_SOMIFA!$A$1:$V$2721,17,FALSE)))</f>
        <v xml:space="preserve"> </v>
      </c>
      <c r="U1165" t="str">
        <f>IF(ISBLANK(VLOOKUP(TRIM(D1165),ALL_SOMIFA!$A$1:$V$2721,18,FALSE)),"",IF(ISERROR(VLOOKUP(TRIM(D1165),ALL_SOMIFA!$A$1:$V$2721,18,FALSE))," ",VLOOKUP(TRIM(D1165),ALL_SOMIFA!$A$1:$V$2721,18,FALSE)))</f>
        <v xml:space="preserve"> </v>
      </c>
      <c r="V1165" t="str">
        <f>IF(ISBLANK(VLOOKUP(TRIM(D1165),ALL_SOMIFA!$A$1:$V$2721,19,FALSE)),"",IF(ISERROR(VLOOKUP(TRIM(D1165),ALL_SOMIFA!$A$1:$V$2721,19,FALSE))," ",VLOOKUP(TRIM(D1165),ALL_SOMIFA!$A$1:$V$2721,19,FALSE)))</f>
        <v xml:space="preserve"> </v>
      </c>
      <c r="W1165" t="str">
        <f>IF(ISBLANK(VLOOKUP(TRIM(D1165),ALL_SOMIFA!$A$1:$V$2721,20,FALSE)),"",IF(ISERROR(VLOOKUP(TRIM(D1165),ALL_SOMIFA!$A$1:$V$2721,20,FALSE))," ",VLOOKUP(TRIM(D1165),ALL_SOMIFA!$A$1:$V$2721,20,FALSE)))</f>
        <v xml:space="preserve"> </v>
      </c>
      <c r="X1165" t="str">
        <f>IF(ISBLANK(VLOOKUP(TRIM(D1165),ALL_SOMIFA!$A$1:$V$2721,21,FALSE)),"",IF(ISERROR(VLOOKUP(TRIM(D1165),ALL_SOMIFA!$A$1:$V$2721,21,FALSE))," ",VLOOKUP(TRIM(D1165),ALL_SOMIFA!$A$1:$V$2721,21,FALSE)))</f>
        <v xml:space="preserve"> </v>
      </c>
      <c r="Y1165" t="str">
        <f>IF(ISBLANK(VLOOKUP(TRIM(D1165),ALL_SOMIFA!$A$1:$V$2721,22,FALSE)),"",IF(ISERROR(VLOOKUP(TRIM(D1165),ALL_SOMIFA!$A$1:$V$2721,22,FALSE))," ",VLOOKUP(TRIM(D1165),ALL_SOMIFA!$A$1:$V$2721,22,FALSE)))</f>
        <v xml:space="preserve"> </v>
      </c>
    </row>
    <row r="1166" spans="1:79" s="19" customFormat="1" x14ac:dyDescent="0.2">
      <c r="A1166" s="18"/>
      <c r="B1166" s="18"/>
      <c r="C1166" s="141"/>
      <c r="E1166" s="20"/>
      <c r="H1166" s="18"/>
      <c r="I1166" s="18"/>
      <c r="J1166" s="18"/>
      <c r="K1166"/>
      <c r="L1166"/>
      <c r="M1166" s="18"/>
      <c r="N1166" s="18"/>
      <c r="O1166" s="18"/>
    </row>
    <row r="1167" spans="1:79" s="19" customFormat="1" x14ac:dyDescent="0.2">
      <c r="A1167" s="18" t="s">
        <v>402</v>
      </c>
      <c r="B1167" s="18" t="s">
        <v>170</v>
      </c>
      <c r="C1167" s="141" t="s">
        <v>167</v>
      </c>
      <c r="D1167" s="22" t="s">
        <v>2644</v>
      </c>
      <c r="E1167" s="23">
        <v>36490</v>
      </c>
      <c r="F1167" s="24" t="s">
        <v>2645</v>
      </c>
      <c r="G1167" s="22" t="s">
        <v>1830</v>
      </c>
      <c r="H1167" s="18" t="s">
        <v>402</v>
      </c>
      <c r="I1167" s="18" t="s">
        <v>175</v>
      </c>
      <c r="J1167" s="18" t="s">
        <v>393</v>
      </c>
      <c r="K1167" s="26" t="s">
        <v>384</v>
      </c>
      <c r="L1167" s="26" t="s">
        <v>393</v>
      </c>
      <c r="M1167" s="18" t="s">
        <v>402</v>
      </c>
      <c r="N1167" s="18" t="s">
        <v>170</v>
      </c>
      <c r="O1167" s="18" t="s">
        <v>141</v>
      </c>
      <c r="P1167" s="25"/>
      <c r="Q1167" s="25"/>
      <c r="R1167" s="25"/>
      <c r="S1167" s="25"/>
      <c r="T1167" s="25"/>
      <c r="U1167" s="25"/>
      <c r="V1167" s="25"/>
      <c r="W1167" s="25"/>
      <c r="X1167" s="25"/>
      <c r="Y1167" s="25"/>
      <c r="Z1167" s="25"/>
      <c r="AA1167" s="25"/>
      <c r="AB1167" s="25"/>
      <c r="AC1167" s="25"/>
      <c r="AD1167" s="25"/>
      <c r="AE1167" s="25"/>
      <c r="AF1167" s="25"/>
      <c r="AG1167" s="25"/>
      <c r="AH1167" s="25"/>
      <c r="AI1167" s="25"/>
      <c r="AJ1167" s="25"/>
      <c r="AK1167" s="25"/>
      <c r="AL1167" s="25"/>
      <c r="AM1167" s="25"/>
      <c r="AN1167" s="25"/>
      <c r="AO1167" s="25"/>
      <c r="AP1167" s="25"/>
      <c r="AQ1167" s="25"/>
      <c r="AR1167" s="25"/>
      <c r="AS1167" s="25"/>
      <c r="AT1167" s="25"/>
      <c r="AU1167" s="25"/>
      <c r="AV1167" s="25"/>
      <c r="AW1167" s="25"/>
    </row>
    <row r="1168" spans="1:79" x14ac:dyDescent="0.2">
      <c r="A1168" t="s">
        <v>409</v>
      </c>
      <c r="B1168" t="s">
        <v>185</v>
      </c>
      <c r="C1168" s="141" t="s">
        <v>831</v>
      </c>
      <c r="D1168" t="s">
        <v>2650</v>
      </c>
      <c r="E1168" s="40">
        <v>37100</v>
      </c>
      <c r="F1168" t="s">
        <v>2651</v>
      </c>
      <c r="G1168" s="100" t="s">
        <v>144</v>
      </c>
      <c r="H1168" t="s">
        <v>421</v>
      </c>
      <c r="I1168" t="s">
        <v>368</v>
      </c>
      <c r="J1168" s="18" t="s">
        <v>406</v>
      </c>
      <c r="K1168" t="str">
        <f>IF(ISBLANK(VLOOKUP(TRIM(D1168),ALL_SOMIFA!$A$1:$V$2721,8,FALSE)),"",IF(ISERROR(VLOOKUP(TRIM(D1168),ALL_SOMIFA!$A$1:$V$2721,8,FALSE))," ",VLOOKUP(TRIM(D1168),ALL_SOMIFA!$A$1:$V$2721,8,FALSE)))</f>
        <v xml:space="preserve"> </v>
      </c>
      <c r="L1168" t="str">
        <f>IF(ISBLANK(VLOOKUP(TRIM(D1168),ALL_SOMIFA!$A$1:$V$2721,9,FALSE)),"",IF(ISERROR(VLOOKUP(TRIM(D1168),ALL_SOMIFA!$A$1:$V$2721,9,FALSE))," ",VLOOKUP(TRIM(D1168),ALL_SOMIFA!$A$1:$V$2721,9,FALSE)))</f>
        <v xml:space="preserve"> </v>
      </c>
      <c r="M1168" t="str">
        <f>IF(ISBLANK(VLOOKUP(TRIM(D1168),ALL_SOMIFA!$A$1:$V$2721,10,FALSE)),"",IF(ISERROR(VLOOKUP(TRIM(D1168),ALL_SOMIFA!$A$1:$V$2721,10,FALSE))," ",VLOOKUP(TRIM(D1168),ALL_SOMIFA!$A$1:$V$2721,10,FALSE)))</f>
        <v xml:space="preserve"> </v>
      </c>
      <c r="N1168" t="str">
        <f>IF(ISBLANK(VLOOKUP(TRIM(D1168),ALL_SOMIFA!$A$1:$V$2721,11,FALSE)),"",IF(ISERROR(VLOOKUP(TRIM(D1168),ALL_SOMIFA!$A$1:$V$2721,11,FALSE))," ",VLOOKUP(TRIM(D1168),ALL_SOMIFA!$A$1:$V$2721,11,FALSE)))</f>
        <v xml:space="preserve"> </v>
      </c>
      <c r="O1168" t="str">
        <f>IF(ISBLANK(VLOOKUP(TRIM(D1168),ALL_SOMIFA!$A$1:$V$2721,12,FALSE)),"",IF(ISERROR(VLOOKUP(TRIM(D1168),ALL_SOMIFA!$A$1:$V$2721,12,FALSE))," ",VLOOKUP(TRIM(D1168),ALL_SOMIFA!$A$1:$V$2721,12,FALSE)))</f>
        <v xml:space="preserve"> </v>
      </c>
      <c r="P1168" t="str">
        <f>IF(ISBLANK(VLOOKUP(TRIM(D1168),ALL_SOMIFA!$A$1:$V$2721,13,FALSE)),"",IF(ISERROR(VLOOKUP(TRIM(D1168),ALL_SOMIFA!$A$1:$V$2721,13,FALSE))," ",VLOOKUP(TRIM(D1168),ALL_SOMIFA!$A$1:$V$2721,13,FALSE)))</f>
        <v xml:space="preserve"> </v>
      </c>
      <c r="Q1168" t="str">
        <f>IF(ISBLANK(VLOOKUP(TRIM(D1168),ALL_SOMIFA!$A$1:$V$2721,14,FALSE)),"",IF(ISERROR(VLOOKUP(TRIM(D1168),ALL_SOMIFA!$A$1:$V$2721,14,FALSE))," ",VLOOKUP(TRIM(D1168),ALL_SOMIFA!$A$1:$V$2721,14,FALSE)))</f>
        <v xml:space="preserve"> </v>
      </c>
      <c r="R1168" t="str">
        <f>IF(ISBLANK(VLOOKUP(TRIM(D1168),ALL_SOMIFA!$A$1:$V$2721,15,FALSE)),"",IF(ISERROR(VLOOKUP(TRIM(D1168),ALL_SOMIFA!$A$1:$V$2721,15,FALSE))," ",VLOOKUP(TRIM(D1168),ALL_SOMIFA!$A$1:$V$2721,15,FALSE)))</f>
        <v xml:space="preserve"> </v>
      </c>
      <c r="S1168" t="str">
        <f>IF(ISBLANK(VLOOKUP(TRIM(D1168),ALL_SOMIFA!$A$1:$V$2721,16,FALSE)),"",IF(ISERROR(VLOOKUP(TRIM(D1168),ALL_SOMIFA!$A$1:$V$2721,16,FALSE))," ",VLOOKUP(TRIM(D1168),ALL_SOMIFA!$A$1:$V$2721,16,FALSE)))</f>
        <v xml:space="preserve"> </v>
      </c>
      <c r="T1168" t="str">
        <f>IF(ISBLANK(VLOOKUP(TRIM(D1168),ALL_SOMIFA!$A$1:$V$2721,17,FALSE)),"",IF(ISERROR(VLOOKUP(TRIM(D1168),ALL_SOMIFA!$A$1:$V$2721,17,FALSE))," ",VLOOKUP(TRIM(D1168),ALL_SOMIFA!$A$1:$V$2721,17,FALSE)))</f>
        <v xml:space="preserve"> </v>
      </c>
      <c r="U1168" t="str">
        <f>IF(ISBLANK(VLOOKUP(TRIM(D1168),ALL_SOMIFA!$A$1:$V$2721,18,FALSE)),"",IF(ISERROR(VLOOKUP(TRIM(D1168),ALL_SOMIFA!$A$1:$V$2721,18,FALSE))," ",VLOOKUP(TRIM(D1168),ALL_SOMIFA!$A$1:$V$2721,18,FALSE)))</f>
        <v xml:space="preserve"> </v>
      </c>
      <c r="V1168" t="str">
        <f>IF(ISBLANK(VLOOKUP(TRIM(D1168),ALL_SOMIFA!$A$1:$V$2721,19,FALSE)),"",IF(ISERROR(VLOOKUP(TRIM(D1168),ALL_SOMIFA!$A$1:$V$2721,19,FALSE))," ",VLOOKUP(TRIM(D1168),ALL_SOMIFA!$A$1:$V$2721,19,FALSE)))</f>
        <v xml:space="preserve"> </v>
      </c>
      <c r="W1168" t="str">
        <f>IF(ISBLANK(VLOOKUP(TRIM(D1168),ALL_SOMIFA!$A$1:$V$2721,20,FALSE)),"",IF(ISERROR(VLOOKUP(TRIM(D1168),ALL_SOMIFA!$A$1:$V$2721,20,FALSE))," ",VLOOKUP(TRIM(D1168),ALL_SOMIFA!$A$1:$V$2721,20,FALSE)))</f>
        <v xml:space="preserve"> </v>
      </c>
      <c r="X1168" t="str">
        <f>IF(ISBLANK(VLOOKUP(TRIM(D1168),ALL_SOMIFA!$A$1:$V$2721,21,FALSE)),"",IF(ISERROR(VLOOKUP(TRIM(D1168),ALL_SOMIFA!$A$1:$V$2721,21,FALSE))," ",VLOOKUP(TRIM(D1168),ALL_SOMIFA!$A$1:$V$2721,21,FALSE)))</f>
        <v xml:space="preserve"> </v>
      </c>
      <c r="Y1168" t="str">
        <f>IF(ISBLANK(VLOOKUP(TRIM(D1168),ALL_SOMIFA!$A$1:$V$2721,22,FALSE)),"",IF(ISERROR(VLOOKUP(TRIM(D1168),ALL_SOMIFA!$A$1:$V$2721,22,FALSE))," ",VLOOKUP(TRIM(D1168),ALL_SOMIFA!$A$1:$V$2721,22,FALSE)))</f>
        <v xml:space="preserve"> </v>
      </c>
    </row>
    <row r="1169" spans="1:79" ht="12.75" customHeight="1" x14ac:dyDescent="0.2">
      <c r="A1169" s="18" t="s">
        <v>384</v>
      </c>
      <c r="B1169" s="18" t="s">
        <v>316</v>
      </c>
      <c r="C1169" s="141" t="s">
        <v>629</v>
      </c>
      <c r="D1169" s="22" t="s">
        <v>2649</v>
      </c>
      <c r="E1169" s="23">
        <v>36248</v>
      </c>
      <c r="F1169" s="24" t="s">
        <v>89</v>
      </c>
      <c r="G1169" s="22" t="s">
        <v>1437</v>
      </c>
      <c r="H1169" s="18" t="s">
        <v>409</v>
      </c>
      <c r="I1169" s="18" t="s">
        <v>116</v>
      </c>
      <c r="J1169" s="18" t="s">
        <v>389</v>
      </c>
      <c r="K1169" s="26" t="s">
        <v>386</v>
      </c>
      <c r="L1169" s="26" t="s">
        <v>398</v>
      </c>
      <c r="M1169" s="18" t="s">
        <v>397</v>
      </c>
      <c r="N1169" s="18" t="s">
        <v>316</v>
      </c>
      <c r="O1169" s="18" t="s">
        <v>412</v>
      </c>
      <c r="P1169" s="25"/>
      <c r="Q1169" s="25"/>
      <c r="R1169" s="25"/>
      <c r="S1169" s="25"/>
      <c r="T1169" s="25"/>
      <c r="U1169" s="25"/>
      <c r="V1169" s="25"/>
      <c r="W1169" s="25"/>
      <c r="X1169" s="25"/>
      <c r="Y1169" s="25"/>
      <c r="Z1169" s="25"/>
      <c r="AA1169" s="25"/>
      <c r="AB1169" s="25"/>
      <c r="AC1169" s="25"/>
      <c r="AD1169" s="25"/>
      <c r="AE1169" s="25"/>
      <c r="AF1169" s="25"/>
      <c r="AG1169" s="25"/>
      <c r="AH1169" s="25"/>
      <c r="AI1169" s="25"/>
      <c r="AJ1169" s="25"/>
      <c r="AK1169" s="25"/>
      <c r="AL1169" s="25"/>
      <c r="AM1169" s="25"/>
      <c r="AN1169" s="25"/>
      <c r="AO1169" s="25"/>
      <c r="AP1169" s="25"/>
      <c r="AQ1169" s="25"/>
      <c r="AR1169" s="25"/>
      <c r="AS1169" s="25"/>
      <c r="AT1169" s="25"/>
      <c r="AU1169" s="25"/>
      <c r="AV1169" s="25"/>
      <c r="AW1169" s="25"/>
    </row>
    <row r="1170" spans="1:79" x14ac:dyDescent="0.2">
      <c r="A1170" t="s">
        <v>402</v>
      </c>
      <c r="B1170" t="s">
        <v>207</v>
      </c>
      <c r="C1170" s="141" t="s">
        <v>141</v>
      </c>
      <c r="D1170" t="s">
        <v>2646</v>
      </c>
      <c r="E1170" s="40">
        <v>36839</v>
      </c>
      <c r="F1170" t="s">
        <v>2647</v>
      </c>
      <c r="G1170" s="22" t="s">
        <v>2648</v>
      </c>
      <c r="H1170" t="s">
        <v>402</v>
      </c>
      <c r="I1170" t="s">
        <v>213</v>
      </c>
      <c r="J1170" s="18" t="s">
        <v>393</v>
      </c>
      <c r="K1170" t="str">
        <f>IF(ISBLANK(VLOOKUP(TRIM(D1170),ALL_SOMIFA!$A$1:$V$2721,8,FALSE)),"",IF(ISERROR(VLOOKUP(TRIM(D1170),ALL_SOMIFA!$A$1:$V$2721,8,FALSE))," ",VLOOKUP(TRIM(D1170),ALL_SOMIFA!$A$1:$V$2721,8,FALSE)))</f>
        <v xml:space="preserve"> </v>
      </c>
      <c r="L1170" t="str">
        <f>IF(ISBLANK(VLOOKUP(TRIM(D1170),ALL_SOMIFA!$A$1:$V$2721,9,FALSE)),"",IF(ISERROR(VLOOKUP(TRIM(D1170),ALL_SOMIFA!$A$1:$V$2721,9,FALSE))," ",VLOOKUP(TRIM(D1170),ALL_SOMIFA!$A$1:$V$2721,9,FALSE)))</f>
        <v xml:space="preserve"> </v>
      </c>
      <c r="M1170" t="str">
        <f>IF(ISBLANK(VLOOKUP(TRIM(D1170),ALL_SOMIFA!$A$1:$V$2721,10,FALSE)),"",IF(ISERROR(VLOOKUP(TRIM(D1170),ALL_SOMIFA!$A$1:$V$2721,10,FALSE))," ",VLOOKUP(TRIM(D1170),ALL_SOMIFA!$A$1:$V$2721,10,FALSE)))</f>
        <v xml:space="preserve"> </v>
      </c>
      <c r="N1170" t="str">
        <f>IF(ISBLANK(VLOOKUP(TRIM(D1170),ALL_SOMIFA!$A$1:$V$2721,11,FALSE)),"",IF(ISERROR(VLOOKUP(TRIM(D1170),ALL_SOMIFA!$A$1:$V$2721,11,FALSE))," ",VLOOKUP(TRIM(D1170),ALL_SOMIFA!$A$1:$V$2721,11,FALSE)))</f>
        <v xml:space="preserve"> </v>
      </c>
      <c r="O1170" t="str">
        <f>IF(ISBLANK(VLOOKUP(TRIM(D1170),ALL_SOMIFA!$A$1:$V$2721,12,FALSE)),"",IF(ISERROR(VLOOKUP(TRIM(D1170),ALL_SOMIFA!$A$1:$V$2721,12,FALSE))," ",VLOOKUP(TRIM(D1170),ALL_SOMIFA!$A$1:$V$2721,12,FALSE)))</f>
        <v xml:space="preserve"> </v>
      </c>
      <c r="P1170" t="str">
        <f>IF(ISBLANK(VLOOKUP(TRIM(D1170),ALL_SOMIFA!$A$1:$V$2721,13,FALSE)),"",IF(ISERROR(VLOOKUP(TRIM(D1170),ALL_SOMIFA!$A$1:$V$2721,13,FALSE))," ",VLOOKUP(TRIM(D1170),ALL_SOMIFA!$A$1:$V$2721,13,FALSE)))</f>
        <v xml:space="preserve"> </v>
      </c>
      <c r="Q1170" t="str">
        <f>IF(ISBLANK(VLOOKUP(TRIM(D1170),ALL_SOMIFA!$A$1:$V$2721,14,FALSE)),"",IF(ISERROR(VLOOKUP(TRIM(D1170),ALL_SOMIFA!$A$1:$V$2721,14,FALSE))," ",VLOOKUP(TRIM(D1170),ALL_SOMIFA!$A$1:$V$2721,14,FALSE)))</f>
        <v xml:space="preserve"> </v>
      </c>
      <c r="R1170" t="str">
        <f>IF(ISBLANK(VLOOKUP(TRIM(D1170),ALL_SOMIFA!$A$1:$V$2721,15,FALSE)),"",IF(ISERROR(VLOOKUP(TRIM(D1170),ALL_SOMIFA!$A$1:$V$2721,15,FALSE))," ",VLOOKUP(TRIM(D1170),ALL_SOMIFA!$A$1:$V$2721,15,FALSE)))</f>
        <v xml:space="preserve"> </v>
      </c>
      <c r="S1170" t="str">
        <f>IF(ISBLANK(VLOOKUP(TRIM(D1170),ALL_SOMIFA!$A$1:$V$2721,16,FALSE)),"",IF(ISERROR(VLOOKUP(TRIM(D1170),ALL_SOMIFA!$A$1:$V$2721,16,FALSE))," ",VLOOKUP(TRIM(D1170),ALL_SOMIFA!$A$1:$V$2721,16,FALSE)))</f>
        <v xml:space="preserve"> </v>
      </c>
      <c r="T1170" t="str">
        <f>IF(ISBLANK(VLOOKUP(TRIM(D1170),ALL_SOMIFA!$A$1:$V$2721,17,FALSE)),"",IF(ISERROR(VLOOKUP(TRIM(D1170),ALL_SOMIFA!$A$1:$V$2721,17,FALSE))," ",VLOOKUP(TRIM(D1170),ALL_SOMIFA!$A$1:$V$2721,17,FALSE)))</f>
        <v xml:space="preserve"> </v>
      </c>
      <c r="U1170" t="str">
        <f>IF(ISBLANK(VLOOKUP(TRIM(D1170),ALL_SOMIFA!$A$1:$V$2721,18,FALSE)),"",IF(ISERROR(VLOOKUP(TRIM(D1170),ALL_SOMIFA!$A$1:$V$2721,18,FALSE))," ",VLOOKUP(TRIM(D1170),ALL_SOMIFA!$A$1:$V$2721,18,FALSE)))</f>
        <v xml:space="preserve"> </v>
      </c>
      <c r="V1170" t="str">
        <f>IF(ISBLANK(VLOOKUP(TRIM(D1170),ALL_SOMIFA!$A$1:$V$2721,19,FALSE)),"",IF(ISERROR(VLOOKUP(TRIM(D1170),ALL_SOMIFA!$A$1:$V$2721,19,FALSE))," ",VLOOKUP(TRIM(D1170),ALL_SOMIFA!$A$1:$V$2721,19,FALSE)))</f>
        <v xml:space="preserve"> </v>
      </c>
      <c r="W1170" t="str">
        <f>IF(ISBLANK(VLOOKUP(TRIM(D1170),ALL_SOMIFA!$A$1:$V$2721,20,FALSE)),"",IF(ISERROR(VLOOKUP(TRIM(D1170),ALL_SOMIFA!$A$1:$V$2721,20,FALSE))," ",VLOOKUP(TRIM(D1170),ALL_SOMIFA!$A$1:$V$2721,20,FALSE)))</f>
        <v xml:space="preserve"> </v>
      </c>
      <c r="X1170" t="str">
        <f>IF(ISBLANK(VLOOKUP(TRIM(D1170),ALL_SOMIFA!$A$1:$V$2721,21,FALSE)),"",IF(ISERROR(VLOOKUP(TRIM(D1170),ALL_SOMIFA!$A$1:$V$2721,21,FALSE))," ",VLOOKUP(TRIM(D1170),ALL_SOMIFA!$A$1:$V$2721,21,FALSE)))</f>
        <v xml:space="preserve"> </v>
      </c>
      <c r="Y1170" t="str">
        <f>IF(ISBLANK(VLOOKUP(TRIM(D1170),ALL_SOMIFA!$A$1:$V$2721,22,FALSE)),"",IF(ISERROR(VLOOKUP(TRIM(D1170),ALL_SOMIFA!$A$1:$V$2721,22,FALSE))," ",VLOOKUP(TRIM(D1170),ALL_SOMIFA!$A$1:$V$2721,22,FALSE)))</f>
        <v xml:space="preserve"> </v>
      </c>
    </row>
    <row r="1171" spans="1:79" x14ac:dyDescent="0.2">
      <c r="A1171" s="18" t="s">
        <v>1717</v>
      </c>
      <c r="B1171" s="18" t="s">
        <v>93</v>
      </c>
      <c r="C1171" s="141" t="s">
        <v>141</v>
      </c>
      <c r="D1171" s="22" t="s">
        <v>2654</v>
      </c>
      <c r="E1171" s="23">
        <v>36090</v>
      </c>
      <c r="F1171" s="24" t="s">
        <v>191</v>
      </c>
      <c r="G1171" s="22" t="s">
        <v>90</v>
      </c>
      <c r="H1171" s="18" t="s">
        <v>2655</v>
      </c>
      <c r="I1171" s="18" t="s">
        <v>272</v>
      </c>
      <c r="J1171" s="18" t="s">
        <v>141</v>
      </c>
      <c r="K1171" s="26" t="s">
        <v>397</v>
      </c>
      <c r="L1171" s="26"/>
      <c r="M1171" s="18" t="s">
        <v>2656</v>
      </c>
      <c r="N1171" s="18" t="s">
        <v>93</v>
      </c>
      <c r="O1171" s="18" t="s">
        <v>412</v>
      </c>
      <c r="P1171" s="25"/>
      <c r="Q1171" s="25"/>
      <c r="R1171" s="25"/>
      <c r="S1171" s="25"/>
      <c r="T1171" s="25"/>
      <c r="U1171" s="25"/>
      <c r="V1171" s="25"/>
      <c r="W1171" s="25"/>
      <c r="X1171" s="25"/>
      <c r="Y1171" s="25"/>
      <c r="Z1171" s="25"/>
      <c r="AA1171" s="25"/>
      <c r="AB1171" s="25"/>
      <c r="AC1171" s="25"/>
      <c r="AD1171" s="25"/>
      <c r="AE1171" s="25"/>
      <c r="AF1171" s="25"/>
      <c r="AG1171" s="25"/>
      <c r="AH1171" s="25"/>
      <c r="AI1171" s="25"/>
      <c r="AJ1171" s="25"/>
      <c r="AK1171" s="25"/>
      <c r="AL1171" s="25"/>
      <c r="AM1171" s="25"/>
      <c r="AN1171" s="25"/>
      <c r="AO1171" s="25"/>
      <c r="AP1171" s="25"/>
      <c r="AQ1171" s="25"/>
      <c r="AR1171" s="25"/>
      <c r="AS1171" s="25"/>
      <c r="AT1171" s="25"/>
      <c r="AU1171" s="25"/>
      <c r="AV1171" s="25"/>
      <c r="AW1171" s="25"/>
      <c r="AX1171" s="25"/>
      <c r="AY1171" s="25"/>
      <c r="AZ1171" s="25"/>
      <c r="BA1171" s="25"/>
      <c r="BB1171" s="25"/>
      <c r="BC1171" s="25"/>
      <c r="BD1171" s="25"/>
      <c r="BE1171" s="25"/>
      <c r="BF1171" s="25"/>
      <c r="BG1171" s="25"/>
      <c r="BH1171" s="25"/>
      <c r="BI1171" s="25"/>
      <c r="BJ1171" s="25"/>
      <c r="BK1171" s="25"/>
      <c r="BL1171" s="25"/>
      <c r="BM1171" s="25"/>
      <c r="BN1171" s="25"/>
      <c r="BO1171" s="25"/>
      <c r="BP1171" s="25"/>
      <c r="BQ1171" s="25"/>
      <c r="BR1171" s="25"/>
      <c r="BS1171" s="25"/>
      <c r="BT1171" s="25"/>
      <c r="BU1171" s="25"/>
      <c r="BV1171" s="25"/>
      <c r="BW1171" s="25"/>
      <c r="BX1171" s="25"/>
      <c r="BY1171" s="19"/>
      <c r="BZ1171" s="19"/>
      <c r="CA1171" s="19"/>
    </row>
    <row r="1172" spans="1:79" s="19" customFormat="1" x14ac:dyDescent="0.2">
      <c r="A1172" s="31"/>
      <c r="B1172" s="32"/>
      <c r="C1172" s="142"/>
      <c r="D1172" s="19" t="s">
        <v>2652</v>
      </c>
      <c r="E1172" s="27">
        <v>37244</v>
      </c>
      <c r="F1172" s="28" t="s">
        <v>180</v>
      </c>
      <c r="G1172" s="28" t="s">
        <v>236</v>
      </c>
      <c r="H1172" s="31" t="s">
        <v>399</v>
      </c>
      <c r="I1172" s="32" t="s">
        <v>109</v>
      </c>
      <c r="J1172" s="18" t="s">
        <v>141</v>
      </c>
      <c r="K1172" s="26" t="s">
        <v>399</v>
      </c>
      <c r="L1172" s="26" t="s">
        <v>398</v>
      </c>
      <c r="M1172" s="33"/>
      <c r="N1172" s="33"/>
      <c r="O1172" s="33"/>
      <c r="P1172" s="25"/>
      <c r="Q1172" s="25"/>
      <c r="R1172" s="25"/>
      <c r="S1172" s="25"/>
      <c r="T1172" s="25"/>
      <c r="U1172" s="25"/>
      <c r="V1172" s="25"/>
      <c r="W1172" s="25"/>
      <c r="X1172" s="25"/>
      <c r="Y1172" s="25"/>
      <c r="Z1172" s="25"/>
      <c r="AA1172" s="25"/>
      <c r="AB1172" s="25"/>
      <c r="AC1172" s="25"/>
      <c r="AD1172" s="25"/>
      <c r="AE1172" s="25"/>
      <c r="AF1172" s="25"/>
      <c r="AG1172" s="25"/>
      <c r="AH1172" s="25"/>
      <c r="AI1172" s="25"/>
      <c r="AJ1172" s="25"/>
      <c r="AK1172" s="25"/>
      <c r="AL1172" s="25"/>
      <c r="AM1172" s="25"/>
      <c r="AN1172" s="25"/>
      <c r="AO1172" s="25"/>
      <c r="AP1172" s="25"/>
      <c r="AQ1172" s="25"/>
      <c r="AR1172" s="25"/>
      <c r="AS1172" s="25"/>
      <c r="AT1172" s="25"/>
      <c r="AU1172" s="25"/>
      <c r="AV1172" s="25"/>
      <c r="AW1172" s="25"/>
      <c r="AX1172" s="25"/>
      <c r="AY1172" s="25"/>
      <c r="AZ1172"/>
      <c r="BA1172"/>
      <c r="BB1172"/>
      <c r="BC1172"/>
      <c r="BD1172"/>
      <c r="BE1172"/>
      <c r="BF1172"/>
      <c r="BG1172"/>
      <c r="BH1172"/>
      <c r="BI1172"/>
      <c r="BJ1172"/>
      <c r="BK1172"/>
      <c r="BL1172"/>
      <c r="BM1172"/>
      <c r="BN1172"/>
      <c r="BO1172"/>
      <c r="BP1172"/>
      <c r="BQ1172"/>
      <c r="BR1172"/>
      <c r="BS1172"/>
      <c r="BT1172"/>
      <c r="BU1172"/>
      <c r="BV1172"/>
      <c r="BW1172"/>
      <c r="BX1172"/>
      <c r="BY1172"/>
      <c r="BZ1172"/>
      <c r="CA1172"/>
    </row>
    <row r="1173" spans="1:79" ht="12.75" customHeight="1" x14ac:dyDescent="0.2">
      <c r="A1173" s="31"/>
      <c r="B1173" s="32"/>
      <c r="C1173" s="142"/>
      <c r="D1173" s="19" t="s">
        <v>2653</v>
      </c>
      <c r="E1173" s="27">
        <v>36368</v>
      </c>
      <c r="F1173" s="28" t="s">
        <v>236</v>
      </c>
      <c r="G1173" s="28" t="s">
        <v>188</v>
      </c>
      <c r="H1173" s="31" t="s">
        <v>397</v>
      </c>
      <c r="I1173" s="32" t="s">
        <v>327</v>
      </c>
      <c r="J1173" s="18" t="s">
        <v>412</v>
      </c>
      <c r="K1173" s="26" t="s">
        <v>399</v>
      </c>
      <c r="L1173" s="26" t="s">
        <v>388</v>
      </c>
      <c r="M1173" s="33"/>
      <c r="N1173" s="33"/>
      <c r="O1173" s="33"/>
      <c r="P1173" s="25"/>
      <c r="Q1173" s="25"/>
      <c r="R1173" s="25"/>
      <c r="S1173" s="25"/>
      <c r="T1173" s="25"/>
      <c r="U1173" s="25"/>
      <c r="V1173" s="25"/>
      <c r="W1173" s="25"/>
      <c r="X1173" s="25"/>
      <c r="Y1173" s="25"/>
      <c r="Z1173" s="25"/>
      <c r="AA1173" s="25"/>
      <c r="AB1173" s="25"/>
      <c r="AC1173" s="25"/>
      <c r="AD1173" s="25"/>
      <c r="AE1173" s="25"/>
      <c r="AF1173" s="25"/>
      <c r="AG1173" s="25"/>
      <c r="AH1173" s="25"/>
      <c r="AI1173" s="25"/>
      <c r="AJ1173" s="25"/>
      <c r="AK1173" s="25"/>
      <c r="AL1173" s="25"/>
      <c r="AM1173" s="25"/>
      <c r="AN1173" s="25"/>
      <c r="AO1173" s="25"/>
      <c r="AP1173" s="25"/>
      <c r="AQ1173" s="25"/>
      <c r="AR1173" s="25"/>
      <c r="AS1173" s="25"/>
      <c r="AT1173" s="25"/>
      <c r="AU1173" s="25"/>
      <c r="AV1173" s="25"/>
      <c r="AW1173" s="25"/>
      <c r="AX1173" s="19"/>
      <c r="AY1173" s="19"/>
      <c r="AZ1173" s="19"/>
      <c r="BA1173" s="19"/>
      <c r="BB1173" s="19"/>
      <c r="BC1173" s="19"/>
      <c r="BD1173" s="19"/>
      <c r="BE1173" s="19"/>
      <c r="BF1173" s="19"/>
      <c r="BG1173" s="19"/>
      <c r="BH1173" s="19"/>
      <c r="BI1173" s="19"/>
      <c r="BJ1173" s="19"/>
      <c r="BK1173" s="19"/>
      <c r="BL1173" s="19"/>
      <c r="BM1173" s="19"/>
      <c r="BN1173" s="19"/>
      <c r="BO1173" s="19"/>
      <c r="BP1173" s="19"/>
      <c r="BQ1173" s="19"/>
      <c r="BR1173" s="19"/>
      <c r="BS1173" s="19"/>
      <c r="BT1173" s="19"/>
      <c r="BU1173" s="19"/>
      <c r="BV1173" s="19"/>
      <c r="BW1173" s="19"/>
      <c r="BX1173" s="19"/>
      <c r="BY1173" s="19"/>
      <c r="BZ1173" s="19"/>
      <c r="CA1173" s="19"/>
    </row>
    <row r="1174" spans="1:79" x14ac:dyDescent="0.2">
      <c r="C1174" s="141"/>
      <c r="D1174" t="s">
        <v>5324</v>
      </c>
      <c r="E1174" s="40">
        <v>36676</v>
      </c>
      <c r="F1174" t="s">
        <v>114</v>
      </c>
      <c r="G1174" t="s">
        <v>621</v>
      </c>
      <c r="H1174" t="s">
        <v>397</v>
      </c>
      <c r="I1174" t="s">
        <v>181</v>
      </c>
      <c r="J1174" s="18" t="s">
        <v>398</v>
      </c>
      <c r="K1174" t="str">
        <f>IF(ISBLANK(VLOOKUP(TRIM(D1174),ALL_SOMIFA!$A$1:$V$2721,8,FALSE)),"",IF(ISERROR(VLOOKUP(TRIM(D1174),ALL_SOMIFA!$A$1:$V$2721,8,FALSE))," ",VLOOKUP(TRIM(D1174),ALL_SOMIFA!$A$1:$V$2721,8,FALSE)))</f>
        <v xml:space="preserve"> </v>
      </c>
      <c r="L1174" t="str">
        <f>IF(ISBLANK(VLOOKUP(TRIM(D1174),ALL_SOMIFA!$A$1:$V$2721,9,FALSE)),"",IF(ISERROR(VLOOKUP(TRIM(D1174),ALL_SOMIFA!$A$1:$V$2721,9,FALSE))," ",VLOOKUP(TRIM(D1174),ALL_SOMIFA!$A$1:$V$2721,9,FALSE)))</f>
        <v xml:space="preserve"> </v>
      </c>
      <c r="M1174" t="str">
        <f>IF(ISBLANK(VLOOKUP(TRIM(D1174),ALL_SOMIFA!$A$1:$V$2721,10,FALSE)),"",IF(ISERROR(VLOOKUP(TRIM(D1174),ALL_SOMIFA!$A$1:$V$2721,10,FALSE))," ",VLOOKUP(TRIM(D1174),ALL_SOMIFA!$A$1:$V$2721,10,FALSE)))</f>
        <v xml:space="preserve"> </v>
      </c>
      <c r="N1174" t="str">
        <f>IF(ISBLANK(VLOOKUP(TRIM(D1174),ALL_SOMIFA!$A$1:$V$2721,11,FALSE)),"",IF(ISERROR(VLOOKUP(TRIM(D1174),ALL_SOMIFA!$A$1:$V$2721,11,FALSE))," ",VLOOKUP(TRIM(D1174),ALL_SOMIFA!$A$1:$V$2721,11,FALSE)))</f>
        <v xml:space="preserve"> </v>
      </c>
      <c r="O1174" t="str">
        <f>IF(ISBLANK(VLOOKUP(TRIM(D1174),ALL_SOMIFA!$A$1:$V$2721,12,FALSE)),"",IF(ISERROR(VLOOKUP(TRIM(D1174),ALL_SOMIFA!$A$1:$V$2721,12,FALSE))," ",VLOOKUP(TRIM(D1174),ALL_SOMIFA!$A$1:$V$2721,12,FALSE)))</f>
        <v xml:space="preserve"> </v>
      </c>
      <c r="P1174" t="str">
        <f>IF(ISBLANK(VLOOKUP(TRIM(D1174),ALL_SOMIFA!$A$1:$V$2721,13,FALSE)),"",IF(ISERROR(VLOOKUP(TRIM(D1174),ALL_SOMIFA!$A$1:$V$2721,13,FALSE))," ",VLOOKUP(TRIM(D1174),ALL_SOMIFA!$A$1:$V$2721,13,FALSE)))</f>
        <v xml:space="preserve"> </v>
      </c>
      <c r="Q1174" t="str">
        <f>IF(ISBLANK(VLOOKUP(TRIM(D1174),ALL_SOMIFA!$A$1:$V$2721,14,FALSE)),"",IF(ISERROR(VLOOKUP(TRIM(D1174),ALL_SOMIFA!$A$1:$V$2721,14,FALSE))," ",VLOOKUP(TRIM(D1174),ALL_SOMIFA!$A$1:$V$2721,14,FALSE)))</f>
        <v xml:space="preserve"> </v>
      </c>
      <c r="R1174" t="str">
        <f>IF(ISBLANK(VLOOKUP(TRIM(D1174),ALL_SOMIFA!$A$1:$V$2721,15,FALSE)),"",IF(ISERROR(VLOOKUP(TRIM(D1174),ALL_SOMIFA!$A$1:$V$2721,15,FALSE))," ",VLOOKUP(TRIM(D1174),ALL_SOMIFA!$A$1:$V$2721,15,FALSE)))</f>
        <v xml:space="preserve"> </v>
      </c>
      <c r="S1174" t="str">
        <f>IF(ISBLANK(VLOOKUP(TRIM(D1174),ALL_SOMIFA!$A$1:$V$2721,16,FALSE)),"",IF(ISERROR(VLOOKUP(TRIM(D1174),ALL_SOMIFA!$A$1:$V$2721,16,FALSE))," ",VLOOKUP(TRIM(D1174),ALL_SOMIFA!$A$1:$V$2721,16,FALSE)))</f>
        <v xml:space="preserve"> </v>
      </c>
      <c r="T1174" t="str">
        <f>IF(ISBLANK(VLOOKUP(TRIM(D1174),ALL_SOMIFA!$A$1:$V$2721,17,FALSE)),"",IF(ISERROR(VLOOKUP(TRIM(D1174),ALL_SOMIFA!$A$1:$V$2721,17,FALSE))," ",VLOOKUP(TRIM(D1174),ALL_SOMIFA!$A$1:$V$2721,17,FALSE)))</f>
        <v xml:space="preserve"> </v>
      </c>
      <c r="U1174" t="str">
        <f>IF(ISBLANK(VLOOKUP(TRIM(D1174),ALL_SOMIFA!$A$1:$V$2721,18,FALSE)),"",IF(ISERROR(VLOOKUP(TRIM(D1174),ALL_SOMIFA!$A$1:$V$2721,18,FALSE))," ",VLOOKUP(TRIM(D1174),ALL_SOMIFA!$A$1:$V$2721,18,FALSE)))</f>
        <v xml:space="preserve"> </v>
      </c>
      <c r="V1174" t="str">
        <f>IF(ISBLANK(VLOOKUP(TRIM(D1174),ALL_SOMIFA!$A$1:$V$2721,19,FALSE)),"",IF(ISERROR(VLOOKUP(TRIM(D1174),ALL_SOMIFA!$A$1:$V$2721,19,FALSE))," ",VLOOKUP(TRIM(D1174),ALL_SOMIFA!$A$1:$V$2721,19,FALSE)))</f>
        <v xml:space="preserve"> </v>
      </c>
      <c r="W1174" t="str">
        <f>IF(ISBLANK(VLOOKUP(TRIM(D1174),ALL_SOMIFA!$A$1:$V$2721,20,FALSE)),"",IF(ISERROR(VLOOKUP(TRIM(D1174),ALL_SOMIFA!$A$1:$V$2721,20,FALSE))," ",VLOOKUP(TRIM(D1174),ALL_SOMIFA!$A$1:$V$2721,20,FALSE)))</f>
        <v xml:space="preserve"> </v>
      </c>
      <c r="X1174" t="str">
        <f>IF(ISBLANK(VLOOKUP(TRIM(D1174),ALL_SOMIFA!$A$1:$V$2721,21,FALSE)),"",IF(ISERROR(VLOOKUP(TRIM(D1174),ALL_SOMIFA!$A$1:$V$2721,21,FALSE))," ",VLOOKUP(TRIM(D1174),ALL_SOMIFA!$A$1:$V$2721,21,FALSE)))</f>
        <v xml:space="preserve"> </v>
      </c>
      <c r="Y1174" t="str">
        <f>IF(ISBLANK(VLOOKUP(TRIM(D1174),ALL_SOMIFA!$A$1:$V$2721,22,FALSE)),"",IF(ISERROR(VLOOKUP(TRIM(D1174),ALL_SOMIFA!$A$1:$V$2721,22,FALSE))," ",VLOOKUP(TRIM(D1174),ALL_SOMIFA!$A$1:$V$2721,22,FALSE)))</f>
        <v xml:space="preserve"> </v>
      </c>
    </row>
    <row r="1175" spans="1:79" x14ac:dyDescent="0.2">
      <c r="C1175" s="141"/>
      <c r="D1175" t="s">
        <v>2660</v>
      </c>
      <c r="E1175" s="40">
        <v>36997</v>
      </c>
      <c r="F1175" t="s">
        <v>348</v>
      </c>
      <c r="G1175" s="100" t="s">
        <v>1039</v>
      </c>
      <c r="H1175" t="s">
        <v>397</v>
      </c>
      <c r="I1175" t="s">
        <v>154</v>
      </c>
      <c r="J1175" s="18" t="s">
        <v>398</v>
      </c>
      <c r="K1175" t="str">
        <f>IF(ISBLANK(VLOOKUP(TRIM(D1175),ALL_SOMIFA!$A$1:$V$2721,8,FALSE)),"",IF(ISERROR(VLOOKUP(TRIM(D1175),ALL_SOMIFA!$A$1:$V$2721,8,FALSE))," ",VLOOKUP(TRIM(D1175),ALL_SOMIFA!$A$1:$V$2721,8,FALSE)))</f>
        <v xml:space="preserve"> </v>
      </c>
      <c r="L1175" t="str">
        <f>IF(ISBLANK(VLOOKUP(TRIM(D1175),ALL_SOMIFA!$A$1:$V$2721,9,FALSE)),"",IF(ISERROR(VLOOKUP(TRIM(D1175),ALL_SOMIFA!$A$1:$V$2721,9,FALSE))," ",VLOOKUP(TRIM(D1175),ALL_SOMIFA!$A$1:$V$2721,9,FALSE)))</f>
        <v xml:space="preserve"> </v>
      </c>
      <c r="M1175" t="str">
        <f>IF(ISBLANK(VLOOKUP(TRIM(D1175),ALL_SOMIFA!$A$1:$V$2721,10,FALSE)),"",IF(ISERROR(VLOOKUP(TRIM(D1175),ALL_SOMIFA!$A$1:$V$2721,10,FALSE))," ",VLOOKUP(TRIM(D1175),ALL_SOMIFA!$A$1:$V$2721,10,FALSE)))</f>
        <v xml:space="preserve"> </v>
      </c>
      <c r="N1175" t="str">
        <f>IF(ISBLANK(VLOOKUP(TRIM(D1175),ALL_SOMIFA!$A$1:$V$2721,11,FALSE)),"",IF(ISERROR(VLOOKUP(TRIM(D1175),ALL_SOMIFA!$A$1:$V$2721,11,FALSE))," ",VLOOKUP(TRIM(D1175),ALL_SOMIFA!$A$1:$V$2721,11,FALSE)))</f>
        <v xml:space="preserve"> </v>
      </c>
      <c r="O1175" t="str">
        <f>IF(ISBLANK(VLOOKUP(TRIM(D1175),ALL_SOMIFA!$A$1:$V$2721,12,FALSE)),"",IF(ISERROR(VLOOKUP(TRIM(D1175),ALL_SOMIFA!$A$1:$V$2721,12,FALSE))," ",VLOOKUP(TRIM(D1175),ALL_SOMIFA!$A$1:$V$2721,12,FALSE)))</f>
        <v xml:space="preserve"> </v>
      </c>
      <c r="P1175" t="str">
        <f>IF(ISBLANK(VLOOKUP(TRIM(D1175),ALL_SOMIFA!$A$1:$V$2721,13,FALSE)),"",IF(ISERROR(VLOOKUP(TRIM(D1175),ALL_SOMIFA!$A$1:$V$2721,13,FALSE))," ",VLOOKUP(TRIM(D1175),ALL_SOMIFA!$A$1:$V$2721,13,FALSE)))</f>
        <v xml:space="preserve"> </v>
      </c>
      <c r="Q1175" t="str">
        <f>IF(ISBLANK(VLOOKUP(TRIM(D1175),ALL_SOMIFA!$A$1:$V$2721,14,FALSE)),"",IF(ISERROR(VLOOKUP(TRIM(D1175),ALL_SOMIFA!$A$1:$V$2721,14,FALSE))," ",VLOOKUP(TRIM(D1175),ALL_SOMIFA!$A$1:$V$2721,14,FALSE)))</f>
        <v xml:space="preserve"> </v>
      </c>
      <c r="R1175" t="str">
        <f>IF(ISBLANK(VLOOKUP(TRIM(D1175),ALL_SOMIFA!$A$1:$V$2721,15,FALSE)),"",IF(ISERROR(VLOOKUP(TRIM(D1175),ALL_SOMIFA!$A$1:$V$2721,15,FALSE))," ",VLOOKUP(TRIM(D1175),ALL_SOMIFA!$A$1:$V$2721,15,FALSE)))</f>
        <v xml:space="preserve"> </v>
      </c>
      <c r="S1175" t="str">
        <f>IF(ISBLANK(VLOOKUP(TRIM(D1175),ALL_SOMIFA!$A$1:$V$2721,16,FALSE)),"",IF(ISERROR(VLOOKUP(TRIM(D1175),ALL_SOMIFA!$A$1:$V$2721,16,FALSE))," ",VLOOKUP(TRIM(D1175),ALL_SOMIFA!$A$1:$V$2721,16,FALSE)))</f>
        <v xml:space="preserve"> </v>
      </c>
      <c r="T1175" t="str">
        <f>IF(ISBLANK(VLOOKUP(TRIM(D1175),ALL_SOMIFA!$A$1:$V$2721,17,FALSE)),"",IF(ISERROR(VLOOKUP(TRIM(D1175),ALL_SOMIFA!$A$1:$V$2721,17,FALSE))," ",VLOOKUP(TRIM(D1175),ALL_SOMIFA!$A$1:$V$2721,17,FALSE)))</f>
        <v xml:space="preserve"> </v>
      </c>
      <c r="U1175" t="str">
        <f>IF(ISBLANK(VLOOKUP(TRIM(D1175),ALL_SOMIFA!$A$1:$V$2721,18,FALSE)),"",IF(ISERROR(VLOOKUP(TRIM(D1175),ALL_SOMIFA!$A$1:$V$2721,18,FALSE))," ",VLOOKUP(TRIM(D1175),ALL_SOMIFA!$A$1:$V$2721,18,FALSE)))</f>
        <v xml:space="preserve"> </v>
      </c>
      <c r="V1175" t="str">
        <f>IF(ISBLANK(VLOOKUP(TRIM(D1175),ALL_SOMIFA!$A$1:$V$2721,19,FALSE)),"",IF(ISERROR(VLOOKUP(TRIM(D1175),ALL_SOMIFA!$A$1:$V$2721,19,FALSE))," ",VLOOKUP(TRIM(D1175),ALL_SOMIFA!$A$1:$V$2721,19,FALSE)))</f>
        <v xml:space="preserve"> </v>
      </c>
      <c r="W1175" t="str">
        <f>IF(ISBLANK(VLOOKUP(TRIM(D1175),ALL_SOMIFA!$A$1:$V$2721,20,FALSE)),"",IF(ISERROR(VLOOKUP(TRIM(D1175),ALL_SOMIFA!$A$1:$V$2721,20,FALSE))," ",VLOOKUP(TRIM(D1175),ALL_SOMIFA!$A$1:$V$2721,20,FALSE)))</f>
        <v xml:space="preserve"> </v>
      </c>
      <c r="X1175" t="str">
        <f>IF(ISBLANK(VLOOKUP(TRIM(D1175),ALL_SOMIFA!$A$1:$V$2721,21,FALSE)),"",IF(ISERROR(VLOOKUP(TRIM(D1175),ALL_SOMIFA!$A$1:$V$2721,21,FALSE))," ",VLOOKUP(TRIM(D1175),ALL_SOMIFA!$A$1:$V$2721,21,FALSE)))</f>
        <v xml:space="preserve"> </v>
      </c>
      <c r="Y1175" t="str">
        <f>IF(ISBLANK(VLOOKUP(TRIM(D1175),ALL_SOMIFA!$A$1:$V$2721,22,FALSE)),"",IF(ISERROR(VLOOKUP(TRIM(D1175),ALL_SOMIFA!$A$1:$V$2721,22,FALSE))," ",VLOOKUP(TRIM(D1175),ALL_SOMIFA!$A$1:$V$2721,22,FALSE)))</f>
        <v xml:space="preserve"> </v>
      </c>
    </row>
    <row r="1176" spans="1:79" x14ac:dyDescent="0.2">
      <c r="A1176" s="18"/>
      <c r="B1176" s="18"/>
      <c r="C1176" s="141"/>
      <c r="D1176" s="19"/>
      <c r="E1176" s="20"/>
      <c r="F1176" s="19"/>
      <c r="G1176" s="19"/>
      <c r="H1176" s="18"/>
      <c r="I1176" s="18"/>
      <c r="J1176" s="18"/>
      <c r="K1176"/>
      <c r="M1176" s="18"/>
      <c r="N1176" s="18"/>
      <c r="O1176" s="18"/>
      <c r="P1176" s="19"/>
      <c r="Q1176" s="19"/>
      <c r="R1176" s="19"/>
      <c r="S1176" s="19"/>
      <c r="T1176" s="19"/>
      <c r="U1176" s="19"/>
      <c r="V1176" s="19"/>
      <c r="W1176" s="19"/>
      <c r="X1176" s="19"/>
      <c r="Y1176" s="19"/>
      <c r="Z1176" s="19"/>
      <c r="AA1176" s="19"/>
      <c r="AB1176" s="19"/>
      <c r="AC1176" s="19"/>
      <c r="AD1176" s="19"/>
      <c r="AE1176" s="19"/>
      <c r="AF1176" s="19"/>
      <c r="AG1176" s="19"/>
      <c r="AH1176" s="19"/>
      <c r="AI1176" s="19"/>
      <c r="AJ1176" s="19"/>
      <c r="AK1176" s="19"/>
      <c r="AL1176" s="19"/>
      <c r="AM1176" s="19"/>
      <c r="AN1176" s="19"/>
      <c r="AO1176" s="19"/>
      <c r="AP1176" s="19"/>
      <c r="AQ1176" s="19"/>
      <c r="AR1176" s="19"/>
      <c r="AS1176" s="19"/>
      <c r="AT1176" s="19"/>
      <c r="AU1176" s="19"/>
      <c r="AV1176" s="19"/>
      <c r="AW1176" s="19"/>
    </row>
    <row r="1177" spans="1:79" x14ac:dyDescent="0.2">
      <c r="C1177" s="141"/>
      <c r="D1177" t="s">
        <v>2661</v>
      </c>
      <c r="E1177" s="40">
        <v>36609</v>
      </c>
      <c r="F1177" t="s">
        <v>172</v>
      </c>
      <c r="G1177" s="19" t="s">
        <v>441</v>
      </c>
      <c r="H1177" t="s">
        <v>981</v>
      </c>
      <c r="I1177" t="s">
        <v>250</v>
      </c>
      <c r="J1177" s="18"/>
      <c r="K1177" t="str">
        <f>IF(ISBLANK(VLOOKUP(TRIM(D1177),ALL_SOMIFA!$A$1:$V$2721,8,FALSE)),"",IF(ISERROR(VLOOKUP(TRIM(D1177),ALL_SOMIFA!$A$1:$V$2721,8,FALSE))," ",VLOOKUP(TRIM(D1177),ALL_SOMIFA!$A$1:$V$2721,8,FALSE)))</f>
        <v xml:space="preserve"> </v>
      </c>
      <c r="L1177" t="str">
        <f>IF(ISBLANK(VLOOKUP(TRIM(D1177),ALL_SOMIFA!$A$1:$V$2721,9,FALSE)),"",IF(ISERROR(VLOOKUP(TRIM(D1177),ALL_SOMIFA!$A$1:$V$2721,9,FALSE))," ",VLOOKUP(TRIM(D1177),ALL_SOMIFA!$A$1:$V$2721,9,FALSE)))</f>
        <v xml:space="preserve"> </v>
      </c>
      <c r="M1177" t="str">
        <f>IF(ISBLANK(VLOOKUP(TRIM(D1177),ALL_SOMIFA!$A$1:$V$2721,10,FALSE)),"",IF(ISERROR(VLOOKUP(TRIM(D1177),ALL_SOMIFA!$A$1:$V$2721,10,FALSE))," ",VLOOKUP(TRIM(D1177),ALL_SOMIFA!$A$1:$V$2721,10,FALSE)))</f>
        <v xml:space="preserve"> </v>
      </c>
      <c r="N1177" t="str">
        <f>IF(ISBLANK(VLOOKUP(TRIM(D1177),ALL_SOMIFA!$A$1:$V$2721,11,FALSE)),"",IF(ISERROR(VLOOKUP(TRIM(D1177),ALL_SOMIFA!$A$1:$V$2721,11,FALSE))," ",VLOOKUP(TRIM(D1177),ALL_SOMIFA!$A$1:$V$2721,11,FALSE)))</f>
        <v xml:space="preserve"> </v>
      </c>
      <c r="O1177" t="str">
        <f>IF(ISBLANK(VLOOKUP(TRIM(D1177),ALL_SOMIFA!$A$1:$V$2721,12,FALSE)),"",IF(ISERROR(VLOOKUP(TRIM(D1177),ALL_SOMIFA!$A$1:$V$2721,12,FALSE))," ",VLOOKUP(TRIM(D1177),ALL_SOMIFA!$A$1:$V$2721,12,FALSE)))</f>
        <v xml:space="preserve"> </v>
      </c>
      <c r="P1177" t="str">
        <f>IF(ISBLANK(VLOOKUP(TRIM(D1177),ALL_SOMIFA!$A$1:$V$2721,13,FALSE)),"",IF(ISERROR(VLOOKUP(TRIM(D1177),ALL_SOMIFA!$A$1:$V$2721,13,FALSE))," ",VLOOKUP(TRIM(D1177),ALL_SOMIFA!$A$1:$V$2721,13,FALSE)))</f>
        <v xml:space="preserve"> </v>
      </c>
      <c r="Q1177" t="str">
        <f>IF(ISBLANK(VLOOKUP(TRIM(D1177),ALL_SOMIFA!$A$1:$V$2721,14,FALSE)),"",IF(ISERROR(VLOOKUP(TRIM(D1177),ALL_SOMIFA!$A$1:$V$2721,14,FALSE))," ",VLOOKUP(TRIM(D1177),ALL_SOMIFA!$A$1:$V$2721,14,FALSE)))</f>
        <v xml:space="preserve"> </v>
      </c>
      <c r="R1177" t="str">
        <f>IF(ISBLANK(VLOOKUP(TRIM(D1177),ALL_SOMIFA!$A$1:$V$2721,15,FALSE)),"",IF(ISERROR(VLOOKUP(TRIM(D1177),ALL_SOMIFA!$A$1:$V$2721,15,FALSE))," ",VLOOKUP(TRIM(D1177),ALL_SOMIFA!$A$1:$V$2721,15,FALSE)))</f>
        <v xml:space="preserve"> </v>
      </c>
      <c r="S1177" t="str">
        <f>IF(ISBLANK(VLOOKUP(TRIM(D1177),ALL_SOMIFA!$A$1:$V$2721,16,FALSE)),"",IF(ISERROR(VLOOKUP(TRIM(D1177),ALL_SOMIFA!$A$1:$V$2721,16,FALSE))," ",VLOOKUP(TRIM(D1177),ALL_SOMIFA!$A$1:$V$2721,16,FALSE)))</f>
        <v xml:space="preserve"> </v>
      </c>
      <c r="T1177" t="str">
        <f>IF(ISBLANK(VLOOKUP(TRIM(D1177),ALL_SOMIFA!$A$1:$V$2721,17,FALSE)),"",IF(ISERROR(VLOOKUP(TRIM(D1177),ALL_SOMIFA!$A$1:$V$2721,17,FALSE))," ",VLOOKUP(TRIM(D1177),ALL_SOMIFA!$A$1:$V$2721,17,FALSE)))</f>
        <v xml:space="preserve"> </v>
      </c>
      <c r="U1177" t="str">
        <f>IF(ISBLANK(VLOOKUP(TRIM(D1177),ALL_SOMIFA!$A$1:$V$2721,18,FALSE)),"",IF(ISERROR(VLOOKUP(TRIM(D1177),ALL_SOMIFA!$A$1:$V$2721,18,FALSE))," ",VLOOKUP(TRIM(D1177),ALL_SOMIFA!$A$1:$V$2721,18,FALSE)))</f>
        <v xml:space="preserve"> </v>
      </c>
      <c r="V1177" t="str">
        <f>IF(ISBLANK(VLOOKUP(TRIM(D1177),ALL_SOMIFA!$A$1:$V$2721,19,FALSE)),"",IF(ISERROR(VLOOKUP(TRIM(D1177),ALL_SOMIFA!$A$1:$V$2721,19,FALSE))," ",VLOOKUP(TRIM(D1177),ALL_SOMIFA!$A$1:$V$2721,19,FALSE)))</f>
        <v xml:space="preserve"> </v>
      </c>
      <c r="W1177" t="str">
        <f>IF(ISBLANK(VLOOKUP(TRIM(D1177),ALL_SOMIFA!$A$1:$V$2721,20,FALSE)),"",IF(ISERROR(VLOOKUP(TRIM(D1177),ALL_SOMIFA!$A$1:$V$2721,20,FALSE))," ",VLOOKUP(TRIM(D1177),ALL_SOMIFA!$A$1:$V$2721,20,FALSE)))</f>
        <v xml:space="preserve"> </v>
      </c>
      <c r="X1177" t="str">
        <f>IF(ISBLANK(VLOOKUP(TRIM(D1177),ALL_SOMIFA!$A$1:$V$2721,21,FALSE)),"",IF(ISERROR(VLOOKUP(TRIM(D1177),ALL_SOMIFA!$A$1:$V$2721,21,FALSE))," ",VLOOKUP(TRIM(D1177),ALL_SOMIFA!$A$1:$V$2721,21,FALSE)))</f>
        <v xml:space="preserve"> </v>
      </c>
      <c r="Y1177" t="str">
        <f>IF(ISBLANK(VLOOKUP(TRIM(D1177),ALL_SOMIFA!$A$1:$V$2721,22,FALSE)),"",IF(ISERROR(VLOOKUP(TRIM(D1177),ALL_SOMIFA!$A$1:$V$2721,22,FALSE))," ",VLOOKUP(TRIM(D1177),ALL_SOMIFA!$A$1:$V$2721,22,FALSE)))</f>
        <v xml:space="preserve"> </v>
      </c>
    </row>
    <row r="1178" spans="1:79" ht="12.75" customHeight="1" x14ac:dyDescent="0.2">
      <c r="A1178" s="31" t="s">
        <v>450</v>
      </c>
      <c r="B1178" s="32" t="s">
        <v>134</v>
      </c>
      <c r="C1178" s="142"/>
      <c r="D1178" s="19" t="s">
        <v>2662</v>
      </c>
      <c r="E1178" s="27">
        <v>36487</v>
      </c>
      <c r="F1178" s="28" t="s">
        <v>98</v>
      </c>
      <c r="G1178" s="28" t="s">
        <v>237</v>
      </c>
      <c r="H1178" s="31" t="s">
        <v>453</v>
      </c>
      <c r="I1178" s="32" t="s">
        <v>213</v>
      </c>
      <c r="J1178" s="18"/>
      <c r="K1178" s="26" t="s">
        <v>450</v>
      </c>
      <c r="L1178" s="26"/>
      <c r="M1178" s="33"/>
      <c r="N1178" s="33"/>
      <c r="O1178" s="33"/>
      <c r="P1178" s="25"/>
      <c r="Q1178" s="25"/>
      <c r="R1178" s="25"/>
      <c r="S1178" s="25"/>
      <c r="T1178" s="25"/>
      <c r="U1178" s="25"/>
      <c r="V1178" s="25"/>
      <c r="W1178" s="25"/>
      <c r="X1178" s="25"/>
      <c r="Y1178" s="25"/>
      <c r="Z1178" s="25"/>
      <c r="AA1178" s="25"/>
      <c r="AB1178" s="25"/>
      <c r="AC1178" s="25"/>
      <c r="AD1178" s="25"/>
      <c r="AE1178" s="25"/>
      <c r="AF1178" s="25"/>
      <c r="AG1178" s="25"/>
      <c r="AH1178" s="25"/>
      <c r="AI1178" s="25"/>
      <c r="AJ1178" s="25"/>
      <c r="AK1178" s="25"/>
      <c r="AL1178" s="25"/>
      <c r="AM1178" s="25"/>
      <c r="AN1178" s="25"/>
      <c r="AO1178" s="25"/>
      <c r="AP1178" s="25"/>
      <c r="AQ1178" s="25"/>
      <c r="AR1178" s="25"/>
      <c r="AS1178" s="25"/>
      <c r="AT1178" s="25"/>
      <c r="AU1178" s="25"/>
      <c r="AV1178" s="25"/>
      <c r="AW1178" s="25"/>
    </row>
    <row r="1179" spans="1:79" s="19" customFormat="1" ht="12.75" customHeight="1" x14ac:dyDescent="0.2">
      <c r="A1179" s="21" t="s">
        <v>445</v>
      </c>
      <c r="B1179" s="21" t="s">
        <v>324</v>
      </c>
      <c r="C1179" s="141"/>
      <c r="D1179" s="19" t="s">
        <v>2663</v>
      </c>
      <c r="E1179" s="20">
        <v>32912</v>
      </c>
      <c r="F1179" s="19" t="s">
        <v>1573</v>
      </c>
      <c r="G1179" s="19" t="s">
        <v>2045</v>
      </c>
      <c r="H1179" s="21" t="s">
        <v>449</v>
      </c>
      <c r="I1179" s="21" t="s">
        <v>175</v>
      </c>
      <c r="J1179" s="18"/>
      <c r="K1179" s="26" t="s">
        <v>445</v>
      </c>
      <c r="L1179" s="26"/>
      <c r="M1179" s="21" t="s">
        <v>445</v>
      </c>
      <c r="N1179" s="21" t="s">
        <v>170</v>
      </c>
      <c r="O1179" s="21"/>
      <c r="Q1179" s="19" t="s">
        <v>449</v>
      </c>
      <c r="R1179" s="19" t="s">
        <v>434</v>
      </c>
      <c r="S1179" s="19" t="s">
        <v>86</v>
      </c>
      <c r="T1179" s="19" t="s">
        <v>445</v>
      </c>
      <c r="U1179" s="19" t="s">
        <v>434</v>
      </c>
      <c r="V1179" s="19">
        <v>0</v>
      </c>
      <c r="W1179" s="19" t="s">
        <v>445</v>
      </c>
      <c r="X1179" s="19" t="s">
        <v>434</v>
      </c>
      <c r="Y1179" s="19">
        <v>0</v>
      </c>
      <c r="Z1179" s="19" t="s">
        <v>445</v>
      </c>
      <c r="AA1179" s="19" t="s">
        <v>434</v>
      </c>
      <c r="AB1179" s="19">
        <v>0</v>
      </c>
      <c r="AC1179" s="19" t="s">
        <v>445</v>
      </c>
      <c r="AD1179" s="19" t="s">
        <v>1299</v>
      </c>
      <c r="AE1179" s="19">
        <v>0</v>
      </c>
      <c r="AF1179" s="19" t="s">
        <v>445</v>
      </c>
      <c r="AG1179" s="19" t="s">
        <v>1577</v>
      </c>
      <c r="AH1179" s="19">
        <v>0</v>
      </c>
      <c r="AI1179" s="19" t="s">
        <v>445</v>
      </c>
      <c r="AJ1179" s="19" t="s">
        <v>1577</v>
      </c>
      <c r="AK1179" s="19">
        <v>0</v>
      </c>
      <c r="AL1179" s="19" t="s">
        <v>445</v>
      </c>
      <c r="AM1179" s="19" t="s">
        <v>1577</v>
      </c>
      <c r="AN1179" s="19">
        <v>0</v>
      </c>
      <c r="AO1179" s="19" t="s">
        <v>445</v>
      </c>
      <c r="AP1179" s="19" t="s">
        <v>1577</v>
      </c>
      <c r="AQ1179" s="19">
        <v>0</v>
      </c>
      <c r="AR1179" s="19">
        <v>0</v>
      </c>
      <c r="AS1179" s="19">
        <v>0</v>
      </c>
      <c r="AT1179" s="19">
        <v>0</v>
      </c>
      <c r="AU1179" s="19">
        <v>0</v>
      </c>
      <c r="AV1179" s="19">
        <v>0</v>
      </c>
      <c r="AW1179" s="19">
        <v>0</v>
      </c>
    </row>
    <row r="1180" spans="1:79" s="19" customFormat="1" x14ac:dyDescent="0.2">
      <c r="C1180" s="141"/>
      <c r="E1180" s="39"/>
      <c r="J1180" s="18"/>
      <c r="K1180" s="26"/>
      <c r="L1180" s="26"/>
    </row>
    <row r="1181" spans="1:79" s="19" customFormat="1" x14ac:dyDescent="0.2">
      <c r="C1181" s="138"/>
      <c r="D1181" s="40"/>
      <c r="E1181" s="10" t="s">
        <v>76</v>
      </c>
      <c r="F1181" s="11" t="s">
        <v>77</v>
      </c>
      <c r="G1181" s="11" t="s">
        <v>78</v>
      </c>
      <c r="H1181" s="92" t="s">
        <v>79</v>
      </c>
      <c r="L1181" s="11"/>
      <c r="M1181" s="8"/>
      <c r="N1181" s="16" t="str">
        <f>IF(ISERROR(VLOOKUP(TRIM(B1181),#REF!,11,FALSE())),"",VLOOKUP(TRIM(B1181),#REF!,11,FALSE()))</f>
        <v/>
      </c>
      <c r="O1181" s="16" t="str">
        <f>IF(ISERROR(VLOOKUP(TRIM(B1181),#REF!,12,FALSE())),"",VLOOKUP(TRIM(B1181),#REF!,12,FALSE()))</f>
        <v/>
      </c>
      <c r="P1181" s="16" t="str">
        <f>IF(ISERROR(VLOOKUP(TRIM(B1181),#REF!,13,FALSE())),"",VLOOKUP(TRIM(B1181),#REF!,13,FALSE()))</f>
        <v/>
      </c>
      <c r="Q1181" s="16" t="str">
        <f>IF(ISERROR(VLOOKUP(TRIM(B1181),#REF!,14,FALSE())),"",VLOOKUP(TRIM(B1181),#REF!,14,FALSE()))</f>
        <v/>
      </c>
      <c r="R1181" s="16" t="str">
        <f>IF(ISERROR(VLOOKUP(TRIM(B1181),#REF!,15,FALSE())),"",VLOOKUP(TRIM(B1181),#REF!,15,FALSE()))</f>
        <v/>
      </c>
      <c r="S1181" s="16" t="str">
        <f>IF(ISERROR(VLOOKUP(TRIM(B1181),#REF!,16,FALSE())),"",VLOOKUP(TRIM(B1181),#REF!,16,FALSE()))</f>
        <v/>
      </c>
      <c r="U1181" s="8"/>
      <c r="W1181" t="str">
        <f>IF(ISERROR(VLOOKUP(TRIM(B1181),#REF!,20,FALSE())),"",VLOOKUP(TRIM(B1181),#REF!,20,FALSE()))</f>
        <v/>
      </c>
      <c r="X1181" t="str">
        <f>IF(ISERROR(VLOOKUP(TRIM(B1181),#REF!,21,FALSE())),"",VLOOKUP(TRIM(B1181),#REF!,21,FALSE()))</f>
        <v/>
      </c>
      <c r="Y1181" t="str">
        <f>IF(ISERROR(VLOOKUP(TRIM(B1181),#REF!,22,FALSE())),"",VLOOKUP(TRIM(B1181),#REF!,22,FALSE()))</f>
        <v/>
      </c>
      <c r="Z1181" t="str">
        <f>IF(ISERROR(VLOOKUP(TRIM(B1181),#REF!,20,FALSE())),"",VLOOKUP(TRIM(B1181),#REF!,20,FALSE()))</f>
        <v/>
      </c>
      <c r="AA1181" t="str">
        <f>IF(ISERROR(VLOOKUP(TRIM(B1181),#REF!,21,FALSE())),"",VLOOKUP(TRIM(B1181),#REF!,21,FALSE()))</f>
        <v/>
      </c>
      <c r="AB1181" t="str">
        <f>IF(ISERROR(VLOOKUP(TRIM(B1181),#REF!,22,FALSE())),"",VLOOKUP(TRIM(B1181),#REF!,22,FALSE()))</f>
        <v/>
      </c>
      <c r="AC1181" t="str">
        <f>IF(ISERROR(VLOOKUP(TRIM(B1181),#REF!,23,FALSE())),"",VLOOKUP(TRIM(B1181),#REF!,23,FALSE()))</f>
        <v/>
      </c>
      <c r="AD1181" t="str">
        <f>IF(ISERROR(VLOOKUP(TRIM(B1181),#REF!,24,FALSE())),"",VLOOKUP(TRIM(B1181),#REF!,24,FALSE()))</f>
        <v/>
      </c>
      <c r="AE1181" t="str">
        <f>IF(ISERROR(VLOOKUP(TRIM(B1181),#REF!,25,FALSE())),"",VLOOKUP(TRIM(B1181),#REF!,25,FALSE()))</f>
        <v/>
      </c>
      <c r="AP1181" s="36"/>
      <c r="AQ1181" s="36"/>
      <c r="AS1181" s="36"/>
    </row>
    <row r="1182" spans="1:79" ht="18" customHeight="1" x14ac:dyDescent="0.25">
      <c r="A1182" s="41" t="s">
        <v>5480</v>
      </c>
      <c r="C1182" s="139"/>
      <c r="E1182" s="13">
        <f>COUNTA(D1184:D1247)</f>
        <v>54</v>
      </c>
      <c r="F1182" s="14">
        <f>COUNTIF(A1185:A1247,"*HB*")</f>
        <v>1</v>
      </c>
      <c r="G1182" s="14">
        <f>COUNTIF(A1185:A1247,"*KR*")+COUNTIF(A1185:A1247,"*LK*")</f>
        <v>0</v>
      </c>
      <c r="H1182" s="51">
        <f>COUNTIF(A1185:A1247,"*PR*")+COUNTIF(A1185:A1247,"*LP*")</f>
        <v>1</v>
      </c>
      <c r="I1182" s="12"/>
      <c r="L1182" s="14"/>
      <c r="M1182" s="8"/>
      <c r="N1182" s="16" t="str">
        <f>IF(ISERROR(VLOOKUP(TRIM(B1182),#REF!,11,FALSE())),"",VLOOKUP(TRIM(B1182),#REF!,11,FALSE()))</f>
        <v/>
      </c>
      <c r="O1182" s="16" t="str">
        <f>IF(ISERROR(VLOOKUP(TRIM(B1182),#REF!,12,FALSE())),"",VLOOKUP(TRIM(B1182),#REF!,12,FALSE()))</f>
        <v/>
      </c>
      <c r="P1182" s="16" t="str">
        <f>IF(ISERROR(VLOOKUP(TRIM(B1182),#REF!,13,FALSE())),"",VLOOKUP(TRIM(B1182),#REF!,13,FALSE()))</f>
        <v/>
      </c>
      <c r="Q1182" s="16" t="str">
        <f>IF(ISERROR(VLOOKUP(TRIM(B1182),#REF!,14,FALSE())),"",VLOOKUP(TRIM(B1182),#REF!,14,FALSE()))</f>
        <v/>
      </c>
      <c r="R1182" s="16" t="str">
        <f>IF(ISERROR(VLOOKUP(TRIM(B1182),#REF!,15,FALSE())),"",VLOOKUP(TRIM(B1182),#REF!,15,FALSE()))</f>
        <v/>
      </c>
      <c r="S1182" s="16" t="str">
        <f>IF(ISERROR(VLOOKUP(TRIM(B1182),#REF!,16,FALSE())),"",VLOOKUP(TRIM(B1182),#REF!,16,FALSE()))</f>
        <v/>
      </c>
      <c r="T1182" s="15"/>
      <c r="U1182" s="8"/>
      <c r="W1182" t="str">
        <f>IF(ISERROR(VLOOKUP(TRIM(B1182),#REF!,20,FALSE())),"",VLOOKUP(TRIM(B1182),#REF!,20,FALSE()))</f>
        <v/>
      </c>
      <c r="X1182" t="str">
        <f>IF(ISERROR(VLOOKUP(TRIM(B1182),#REF!,21,FALSE())),"",VLOOKUP(TRIM(B1182),#REF!,21,FALSE()))</f>
        <v/>
      </c>
      <c r="Y1182" t="str">
        <f>IF(ISERROR(VLOOKUP(TRIM(B1182),#REF!,22,FALSE())),"",VLOOKUP(TRIM(B1182),#REF!,22,FALSE()))</f>
        <v/>
      </c>
      <c r="Z1182" t="str">
        <f>IF(ISERROR(VLOOKUP(TRIM(B1182),#REF!,20,FALSE())),"",VLOOKUP(TRIM(B1182),#REF!,20,FALSE()))</f>
        <v/>
      </c>
      <c r="AA1182" t="str">
        <f>IF(ISERROR(VLOOKUP(TRIM(B1182),#REF!,21,FALSE())),"",VLOOKUP(TRIM(B1182),#REF!,21,FALSE()))</f>
        <v/>
      </c>
      <c r="AB1182" t="str">
        <f>IF(ISERROR(VLOOKUP(TRIM(B1182),#REF!,22,FALSE())),"",VLOOKUP(TRIM(B1182),#REF!,22,FALSE()))</f>
        <v/>
      </c>
      <c r="AC1182" t="str">
        <f>IF(ISERROR(VLOOKUP(TRIM(B1182),#REF!,23,FALSE())),"",VLOOKUP(TRIM(B1182),#REF!,23,FALSE()))</f>
        <v/>
      </c>
      <c r="AD1182" t="str">
        <f>IF(ISERROR(VLOOKUP(TRIM(B1182),#REF!,24,FALSE())),"",VLOOKUP(TRIM(B1182),#REF!,24,FALSE()))</f>
        <v/>
      </c>
      <c r="AE1182" t="str">
        <f>IF(ISERROR(VLOOKUP(TRIM(B1182),#REF!,25,FALSE())),"",VLOOKUP(TRIM(B1182),#REF!,25,FALSE()))</f>
        <v/>
      </c>
      <c r="AO1182" s="15"/>
    </row>
    <row r="1183" spans="1:79" x14ac:dyDescent="0.2">
      <c r="A1183" s="49"/>
      <c r="B1183" s="16"/>
      <c r="C1183" s="141"/>
      <c r="F1183" s="8"/>
      <c r="G1183" s="8"/>
      <c r="H1183" s="36"/>
      <c r="I1183" s="16"/>
      <c r="J1183" s="16"/>
      <c r="K1183" s="16"/>
      <c r="L1183" s="26" t="str">
        <f>IF(ISERROR(VLOOKUP(TRIM(D1183),#REF!,8,FALSE())),"",VLOOKUP(TRIM(D1183),#REF!,8,FALSE()))</f>
        <v/>
      </c>
      <c r="M1183" s="8"/>
      <c r="N1183" s="8"/>
      <c r="O1183" s="16"/>
      <c r="P1183" s="16" t="str">
        <f>IF(ISERROR(VLOOKUP(TRIM(D1183),#REF!,11,FALSE())),"",VLOOKUP(TRIM(D1183),#REF!,11,FALSE()))</f>
        <v/>
      </c>
      <c r="Q1183" s="16" t="str">
        <f>IF(ISERROR(VLOOKUP(TRIM(D1183),#REF!,12,FALSE())),"",VLOOKUP(TRIM(D1183),#REF!,12,FALSE()))</f>
        <v/>
      </c>
      <c r="R1183" s="16" t="str">
        <f>IF(ISERROR(VLOOKUP(TRIM(D1183),#REF!,13,FALSE())),"",VLOOKUP(TRIM(D1183),#REF!,13,FALSE()))</f>
        <v/>
      </c>
      <c r="S1183" s="16" t="str">
        <f>IF(ISERROR(VLOOKUP(TRIM(D1183),#REF!,14,FALSE())),"",VLOOKUP(TRIM(D1183),#REF!,14,FALSE()))</f>
        <v/>
      </c>
      <c r="T1183" s="16" t="str">
        <f>IF(ISERROR(VLOOKUP(TRIM(D1183),#REF!,15,FALSE())),"",VLOOKUP(TRIM(D1183),#REF!,15,FALSE()))</f>
        <v/>
      </c>
      <c r="U1183" s="16" t="str">
        <f>IF(ISERROR(VLOOKUP(TRIM(D1183),#REF!,16,FALSE())),"",VLOOKUP(TRIM(D1183),#REF!,16,FALSE()))</f>
        <v/>
      </c>
      <c r="V1183" s="16"/>
      <c r="W1183" s="8"/>
      <c r="X1183" s="8"/>
      <c r="Y1183" t="str">
        <f>IF(ISERROR(VLOOKUP(TRIM(D1183),#REF!,20,FALSE())),"",VLOOKUP(TRIM(D1183),#REF!,20,FALSE()))</f>
        <v/>
      </c>
      <c r="Z1183" t="str">
        <f>IF(ISERROR(VLOOKUP(TRIM(D1183),#REF!,21,FALSE())),"",VLOOKUP(TRIM(D1183),#REF!,21,FALSE()))</f>
        <v/>
      </c>
      <c r="AA1183" t="str">
        <f>IF(ISERROR(VLOOKUP(TRIM(D1183),#REF!,22,FALSE())),"",VLOOKUP(TRIM(D1183),#REF!,22,FALSE()))</f>
        <v/>
      </c>
      <c r="AB1183" t="str">
        <f>IF(ISERROR(VLOOKUP(TRIM(D1183),#REF!,20,FALSE())),"",VLOOKUP(TRIM(D1183),#REF!,20,FALSE()))</f>
        <v/>
      </c>
      <c r="AC1183" t="str">
        <f>IF(ISERROR(VLOOKUP(TRIM(D1183),#REF!,21,FALSE())),"",VLOOKUP(TRIM(D1183),#REF!,21,FALSE()))</f>
        <v/>
      </c>
      <c r="AD1183" t="str">
        <f>IF(ISERROR(VLOOKUP(TRIM(D1183),#REF!,22,FALSE())),"",VLOOKUP(TRIM(D1183),#REF!,22,FALSE()))</f>
        <v/>
      </c>
      <c r="AE1183" t="str">
        <f>IF(ISERROR(VLOOKUP(TRIM(D1183),#REF!,23,FALSE())),"",VLOOKUP(TRIM(D1183),#REF!,23,FALSE()))</f>
        <v/>
      </c>
      <c r="AF1183" t="str">
        <f>IF(ISERROR(VLOOKUP(TRIM(D1183),#REF!,24,FALSE())),"",VLOOKUP(TRIM(D1183),#REF!,24,FALSE()))</f>
        <v/>
      </c>
      <c r="AG1183" t="str">
        <f>IF(ISERROR(VLOOKUP(TRIM(D1183),#REF!,25,FALSE())),"",VLOOKUP(TRIM(D1183),#REF!,25,FALSE()))</f>
        <v/>
      </c>
      <c r="AR1183" s="8"/>
      <c r="AS1183" s="8"/>
    </row>
    <row r="1184" spans="1:79" s="19" customFormat="1" x14ac:dyDescent="0.2">
      <c r="A1184" s="145"/>
      <c r="C1184" s="141"/>
      <c r="E1184" s="39"/>
      <c r="H1184" s="145"/>
      <c r="J1184" s="18"/>
      <c r="K1184" s="26"/>
      <c r="L1184" s="26"/>
    </row>
    <row r="1185" spans="1:49" s="19" customFormat="1" x14ac:dyDescent="0.2">
      <c r="A1185" s="21" t="s">
        <v>80</v>
      </c>
      <c r="B1185" s="21" t="s">
        <v>583</v>
      </c>
      <c r="C1185" s="141"/>
      <c r="D1185" s="19" t="s">
        <v>2664</v>
      </c>
      <c r="E1185" s="20">
        <v>33156</v>
      </c>
      <c r="F1185" s="19" t="s">
        <v>158</v>
      </c>
      <c r="G1185" s="19" t="s">
        <v>1395</v>
      </c>
      <c r="H1185" s="21" t="s">
        <v>80</v>
      </c>
      <c r="I1185" s="21" t="s">
        <v>116</v>
      </c>
      <c r="J1185" s="18" t="s">
        <v>2665</v>
      </c>
      <c r="K1185" s="26" t="s">
        <v>80</v>
      </c>
      <c r="L1185" s="26"/>
      <c r="M1185" s="21" t="s">
        <v>80</v>
      </c>
      <c r="N1185" s="21" t="s">
        <v>316</v>
      </c>
      <c r="O1185" s="21"/>
      <c r="P1185" s="19" t="s">
        <v>2666</v>
      </c>
      <c r="Q1185" s="19" t="s">
        <v>80</v>
      </c>
      <c r="R1185" s="19" t="s">
        <v>316</v>
      </c>
      <c r="S1185" s="19" t="s">
        <v>2667</v>
      </c>
      <c r="T1185" s="19" t="s">
        <v>80</v>
      </c>
      <c r="U1185" s="19" t="s">
        <v>316</v>
      </c>
      <c r="V1185" s="19" t="s">
        <v>1446</v>
      </c>
      <c r="W1185" s="19" t="s">
        <v>80</v>
      </c>
      <c r="X1185" s="19" t="s">
        <v>242</v>
      </c>
      <c r="Y1185" s="19" t="s">
        <v>1156</v>
      </c>
      <c r="Z1185" s="19" t="s">
        <v>80</v>
      </c>
      <c r="AA1185" s="19" t="s">
        <v>275</v>
      </c>
      <c r="AB1185" s="19" t="s">
        <v>2668</v>
      </c>
      <c r="AC1185" s="19" t="s">
        <v>80</v>
      </c>
      <c r="AD1185" s="19" t="s">
        <v>306</v>
      </c>
      <c r="AE1185" s="19" t="s">
        <v>2669</v>
      </c>
      <c r="AF1185" s="19" t="s">
        <v>80</v>
      </c>
      <c r="AG1185" s="19" t="s">
        <v>306</v>
      </c>
      <c r="AH1185" s="19" t="s">
        <v>2670</v>
      </c>
      <c r="AI1185" s="19" t="s">
        <v>80</v>
      </c>
      <c r="AJ1185" s="19" t="s">
        <v>306</v>
      </c>
      <c r="AK1185" s="19" t="s">
        <v>2670</v>
      </c>
      <c r="AL1185" s="19" t="s">
        <v>80</v>
      </c>
      <c r="AM1185" s="19" t="s">
        <v>306</v>
      </c>
      <c r="AN1185" s="19">
        <v>0</v>
      </c>
      <c r="AO1185" s="19">
        <v>0</v>
      </c>
      <c r="AP1185" s="19">
        <v>0</v>
      </c>
      <c r="AQ1185" s="19">
        <v>0</v>
      </c>
      <c r="AR1185" s="19">
        <v>0</v>
      </c>
      <c r="AS1185" s="19">
        <v>0</v>
      </c>
      <c r="AT1185" s="19">
        <v>0</v>
      </c>
      <c r="AU1185" s="19">
        <v>0</v>
      </c>
      <c r="AV1185" s="19">
        <v>0</v>
      </c>
      <c r="AW1185" s="19">
        <v>0</v>
      </c>
    </row>
    <row r="1186" spans="1:49" x14ac:dyDescent="0.2">
      <c r="A1186" s="21" t="s">
        <v>80</v>
      </c>
      <c r="B1186" s="21" t="s">
        <v>242</v>
      </c>
      <c r="C1186" s="141" t="s">
        <v>651</v>
      </c>
      <c r="D1186" s="26" t="s">
        <v>2671</v>
      </c>
      <c r="E1186" s="20">
        <v>36655</v>
      </c>
      <c r="F1186" s="26" t="s">
        <v>2672</v>
      </c>
      <c r="G1186" s="26" t="s">
        <v>2672</v>
      </c>
      <c r="H1186" s="21" t="s">
        <v>80</v>
      </c>
      <c r="I1186" s="21" t="s">
        <v>200</v>
      </c>
      <c r="J1186" s="18" t="s">
        <v>1449</v>
      </c>
      <c r="K1186" s="26" t="s">
        <v>80</v>
      </c>
      <c r="L1186" s="26"/>
      <c r="M1186" s="21" t="s">
        <v>80</v>
      </c>
      <c r="N1186" s="21" t="s">
        <v>207</v>
      </c>
      <c r="O1186" s="21" t="s">
        <v>2673</v>
      </c>
      <c r="P1186" s="19" t="s">
        <v>2674</v>
      </c>
      <c r="Q1186" s="27"/>
      <c r="R1186" s="27"/>
      <c r="S1186" s="27"/>
      <c r="T1186" s="29"/>
      <c r="U1186" s="25"/>
      <c r="V1186" s="25"/>
      <c r="W1186" s="25"/>
      <c r="X1186" s="25"/>
      <c r="Y1186" s="25"/>
      <c r="Z1186" s="25"/>
      <c r="AA1186" s="25"/>
      <c r="AB1186" s="25"/>
      <c r="AC1186" s="25"/>
      <c r="AD1186" s="25"/>
      <c r="AE1186" s="25"/>
      <c r="AF1186" s="25"/>
      <c r="AG1186" s="25"/>
      <c r="AH1186" s="25"/>
      <c r="AI1186" s="25"/>
      <c r="AJ1186" s="25"/>
      <c r="AK1186" s="25"/>
      <c r="AL1186" s="25"/>
      <c r="AM1186" s="25"/>
      <c r="AN1186" s="25"/>
      <c r="AO1186" s="25"/>
      <c r="AP1186" s="25"/>
      <c r="AQ1186" s="25"/>
      <c r="AR1186" s="25"/>
      <c r="AS1186" s="25"/>
      <c r="AT1186" s="25"/>
      <c r="AU1186" s="25"/>
      <c r="AV1186" s="25"/>
      <c r="AW1186" s="25"/>
    </row>
    <row r="1187" spans="1:49" s="19" customFormat="1" x14ac:dyDescent="0.2">
      <c r="C1187" s="141"/>
      <c r="E1187" s="39"/>
      <c r="J1187" s="18"/>
      <c r="L1187"/>
    </row>
    <row r="1188" spans="1:49" s="25" customFormat="1" x14ac:dyDescent="0.2">
      <c r="A1188" s="21" t="s">
        <v>103</v>
      </c>
      <c r="B1188" s="21" t="s">
        <v>95</v>
      </c>
      <c r="C1188" s="141" t="s">
        <v>2675</v>
      </c>
      <c r="D1188" s="19" t="s">
        <v>2676</v>
      </c>
      <c r="E1188" s="20">
        <v>35470</v>
      </c>
      <c r="F1188" s="19" t="s">
        <v>2677</v>
      </c>
      <c r="G1188" s="19" t="s">
        <v>2677</v>
      </c>
      <c r="H1188" s="21" t="s">
        <v>103</v>
      </c>
      <c r="I1188" s="21" t="s">
        <v>363</v>
      </c>
      <c r="J1188" s="18" t="s">
        <v>2678</v>
      </c>
      <c r="K1188" s="26" t="s">
        <v>103</v>
      </c>
      <c r="L1188" s="26" t="s">
        <v>2679</v>
      </c>
      <c r="M1188" s="21" t="s">
        <v>103</v>
      </c>
      <c r="N1188" s="21" t="s">
        <v>275</v>
      </c>
      <c r="O1188" s="21" t="s">
        <v>2680</v>
      </c>
      <c r="P1188" s="19" t="s">
        <v>2681</v>
      </c>
      <c r="Q1188" s="19" t="s">
        <v>189</v>
      </c>
      <c r="R1188" s="19"/>
      <c r="S1188" s="19"/>
      <c r="T1188" s="19" t="s">
        <v>103</v>
      </c>
      <c r="U1188" s="19" t="s">
        <v>275</v>
      </c>
      <c r="V1188" s="19" t="s">
        <v>1005</v>
      </c>
      <c r="W1188" s="19" t="s">
        <v>103</v>
      </c>
      <c r="X1188" s="19" t="s">
        <v>275</v>
      </c>
      <c r="Y1188" s="19" t="s">
        <v>2682</v>
      </c>
      <c r="Z1188" s="19">
        <v>0</v>
      </c>
      <c r="AA1188" s="19">
        <v>0</v>
      </c>
      <c r="AB1188" s="19">
        <v>0</v>
      </c>
      <c r="AC1188" s="19"/>
      <c r="AD1188" s="19"/>
      <c r="AE1188" s="19"/>
      <c r="AF1188" s="19">
        <v>0</v>
      </c>
      <c r="AG1188" s="19">
        <v>0</v>
      </c>
      <c r="AH1188" s="19">
        <v>0</v>
      </c>
      <c r="AI1188" s="19">
        <v>0</v>
      </c>
      <c r="AJ1188" s="19">
        <v>0</v>
      </c>
      <c r="AK1188" s="19">
        <v>0</v>
      </c>
      <c r="AL1188" s="19">
        <v>0</v>
      </c>
      <c r="AM1188" s="19">
        <v>0</v>
      </c>
      <c r="AN1188" s="19">
        <v>0</v>
      </c>
      <c r="AO1188" s="19">
        <v>0</v>
      </c>
      <c r="AP1188" s="19">
        <v>0</v>
      </c>
      <c r="AQ1188" s="19">
        <v>0</v>
      </c>
      <c r="AR1188" s="19">
        <v>0</v>
      </c>
      <c r="AS1188" s="19">
        <v>0</v>
      </c>
      <c r="AT1188" s="19">
        <v>0</v>
      </c>
      <c r="AU1188" s="19">
        <v>0</v>
      </c>
      <c r="AV1188" s="19">
        <v>0</v>
      </c>
      <c r="AW1188" s="19">
        <v>0</v>
      </c>
    </row>
    <row r="1189" spans="1:49" s="19" customFormat="1" x14ac:dyDescent="0.2">
      <c r="A1189" s="21"/>
      <c r="B1189" s="21"/>
      <c r="C1189" s="141"/>
      <c r="D1189" s="19" t="s">
        <v>2683</v>
      </c>
      <c r="E1189" s="20">
        <v>33314</v>
      </c>
      <c r="F1189" s="19" t="s">
        <v>2684</v>
      </c>
      <c r="G1189" s="19" t="s">
        <v>1695</v>
      </c>
      <c r="H1189" s="21" t="s">
        <v>100</v>
      </c>
      <c r="I1189" s="21" t="s">
        <v>181</v>
      </c>
      <c r="J1189" s="18" t="s">
        <v>1744</v>
      </c>
      <c r="K1189" s="26" t="s">
        <v>94</v>
      </c>
      <c r="L1189" s="26" t="s">
        <v>2685</v>
      </c>
      <c r="M1189" s="21" t="s">
        <v>94</v>
      </c>
      <c r="N1189" s="21" t="s">
        <v>105</v>
      </c>
      <c r="O1189" s="21" t="s">
        <v>2338</v>
      </c>
      <c r="P1189" s="19" t="s">
        <v>2686</v>
      </c>
      <c r="Q1189" s="19" t="s">
        <v>2687</v>
      </c>
      <c r="R1189" s="19" t="s">
        <v>327</v>
      </c>
      <c r="S1189" s="19" t="s">
        <v>2688</v>
      </c>
      <c r="T1189" s="19" t="s">
        <v>2689</v>
      </c>
      <c r="U1189" s="19" t="s">
        <v>454</v>
      </c>
      <c r="V1189" s="19" t="s">
        <v>1473</v>
      </c>
      <c r="W1189" s="19" t="s">
        <v>2689</v>
      </c>
      <c r="X1189" s="19" t="s">
        <v>93</v>
      </c>
      <c r="Y1189" s="19" t="s">
        <v>2690</v>
      </c>
      <c r="Z1189" s="19" t="s">
        <v>686</v>
      </c>
      <c r="AA1189" s="19" t="s">
        <v>331</v>
      </c>
      <c r="AB1189" s="19">
        <v>0</v>
      </c>
      <c r="AC1189" s="19" t="s">
        <v>2477</v>
      </c>
      <c r="AD1189" s="19" t="s">
        <v>232</v>
      </c>
      <c r="AF1189" s="19" t="s">
        <v>2691</v>
      </c>
      <c r="AG1189" s="19" t="s">
        <v>232</v>
      </c>
      <c r="AH1189" s="19">
        <v>0</v>
      </c>
      <c r="AI1189" s="19" t="s">
        <v>2691</v>
      </c>
      <c r="AJ1189" s="19" t="s">
        <v>232</v>
      </c>
      <c r="AK1189" s="19">
        <v>0</v>
      </c>
      <c r="AL1189" s="19" t="s">
        <v>2477</v>
      </c>
      <c r="AM1189" s="19" t="s">
        <v>232</v>
      </c>
      <c r="AN1189" s="19">
        <v>0</v>
      </c>
      <c r="AO1189" s="19">
        <v>0</v>
      </c>
      <c r="AP1189" s="19">
        <v>0</v>
      </c>
      <c r="AQ1189" s="19">
        <v>0</v>
      </c>
      <c r="AR1189" s="19">
        <v>0</v>
      </c>
      <c r="AS1189" s="19">
        <v>0</v>
      </c>
      <c r="AT1189" s="19">
        <v>0</v>
      </c>
      <c r="AU1189" s="19">
        <v>0</v>
      </c>
      <c r="AV1189" s="19">
        <v>0</v>
      </c>
      <c r="AW1189" s="19">
        <v>0</v>
      </c>
    </row>
    <row r="1190" spans="1:49" x14ac:dyDescent="0.2">
      <c r="C1190" s="141"/>
      <c r="D1190" t="s">
        <v>2692</v>
      </c>
      <c r="E1190" s="40">
        <v>36840</v>
      </c>
      <c r="F1190" t="s">
        <v>698</v>
      </c>
      <c r="G1190" s="100" t="s">
        <v>719</v>
      </c>
      <c r="H1190" t="s">
        <v>100</v>
      </c>
      <c r="I1190" t="s">
        <v>285</v>
      </c>
      <c r="J1190" s="18" t="s">
        <v>1744</v>
      </c>
      <c r="K1190" t="str">
        <f>IF(ISBLANK(VLOOKUP(TRIM(D1190),ALL_SOMIFA!$A$1:$V$2721,8,FALSE)),"",IF(ISERROR(VLOOKUP(TRIM(D1190),ALL_SOMIFA!$A$1:$V$2721,8,FALSE))," ",VLOOKUP(TRIM(D1190),ALL_SOMIFA!$A$1:$V$2721,8,FALSE)))</f>
        <v xml:space="preserve"> </v>
      </c>
      <c r="L1190" t="str">
        <f>IF(ISBLANK(VLOOKUP(TRIM(D1190),ALL_SOMIFA!$A$1:$V$2721,9,FALSE)),"",IF(ISERROR(VLOOKUP(TRIM(D1190),ALL_SOMIFA!$A$1:$V$2721,9,FALSE))," ",VLOOKUP(TRIM(D1190),ALL_SOMIFA!$A$1:$V$2721,9,FALSE)))</f>
        <v xml:space="preserve"> </v>
      </c>
      <c r="M1190" t="str">
        <f>IF(ISBLANK(VLOOKUP(TRIM(D1190),ALL_SOMIFA!$A$1:$V$2721,10,FALSE)),"",IF(ISERROR(VLOOKUP(TRIM(D1190),ALL_SOMIFA!$A$1:$V$2721,10,FALSE))," ",VLOOKUP(TRIM(D1190),ALL_SOMIFA!$A$1:$V$2721,10,FALSE)))</f>
        <v xml:space="preserve"> </v>
      </c>
      <c r="N1190" t="str">
        <f>IF(ISBLANK(VLOOKUP(TRIM(D1190),ALL_SOMIFA!$A$1:$V$2721,11,FALSE)),"",IF(ISERROR(VLOOKUP(TRIM(D1190),ALL_SOMIFA!$A$1:$V$2721,11,FALSE))," ",VLOOKUP(TRIM(D1190),ALL_SOMIFA!$A$1:$V$2721,11,FALSE)))</f>
        <v xml:space="preserve"> </v>
      </c>
      <c r="O1190" t="str">
        <f>IF(ISBLANK(VLOOKUP(TRIM(D1190),ALL_SOMIFA!$A$1:$V$2721,12,FALSE)),"",IF(ISERROR(VLOOKUP(TRIM(D1190),ALL_SOMIFA!$A$1:$V$2721,12,FALSE))," ",VLOOKUP(TRIM(D1190),ALL_SOMIFA!$A$1:$V$2721,12,FALSE)))</f>
        <v xml:space="preserve"> </v>
      </c>
      <c r="P1190" t="str">
        <f>IF(ISBLANK(VLOOKUP(TRIM(D1190),ALL_SOMIFA!$A$1:$V$2721,13,FALSE)),"",IF(ISERROR(VLOOKUP(TRIM(D1190),ALL_SOMIFA!$A$1:$V$2721,13,FALSE))," ",VLOOKUP(TRIM(D1190),ALL_SOMIFA!$A$1:$V$2721,13,FALSE)))</f>
        <v xml:space="preserve"> </v>
      </c>
      <c r="Q1190" t="str">
        <f>IF(ISBLANK(VLOOKUP(TRIM(D1190),ALL_SOMIFA!$A$1:$V$2721,14,FALSE)),"",IF(ISERROR(VLOOKUP(TRIM(D1190),ALL_SOMIFA!$A$1:$V$2721,14,FALSE))," ",VLOOKUP(TRIM(D1190),ALL_SOMIFA!$A$1:$V$2721,14,FALSE)))</f>
        <v xml:space="preserve"> </v>
      </c>
      <c r="R1190" t="str">
        <f>IF(ISBLANK(VLOOKUP(TRIM(D1190),ALL_SOMIFA!$A$1:$V$2721,15,FALSE)),"",IF(ISERROR(VLOOKUP(TRIM(D1190),ALL_SOMIFA!$A$1:$V$2721,15,FALSE))," ",VLOOKUP(TRIM(D1190),ALL_SOMIFA!$A$1:$V$2721,15,FALSE)))</f>
        <v xml:space="preserve"> </v>
      </c>
      <c r="S1190" t="str">
        <f>IF(ISBLANK(VLOOKUP(TRIM(D1190),ALL_SOMIFA!$A$1:$V$2721,16,FALSE)),"",IF(ISERROR(VLOOKUP(TRIM(D1190),ALL_SOMIFA!$A$1:$V$2721,16,FALSE))," ",VLOOKUP(TRIM(D1190),ALL_SOMIFA!$A$1:$V$2721,16,FALSE)))</f>
        <v xml:space="preserve"> </v>
      </c>
      <c r="T1190" t="str">
        <f>IF(ISBLANK(VLOOKUP(TRIM(D1190),ALL_SOMIFA!$A$1:$V$2721,17,FALSE)),"",IF(ISERROR(VLOOKUP(TRIM(D1190),ALL_SOMIFA!$A$1:$V$2721,17,FALSE))," ",VLOOKUP(TRIM(D1190),ALL_SOMIFA!$A$1:$V$2721,17,FALSE)))</f>
        <v xml:space="preserve"> </v>
      </c>
      <c r="U1190" t="str">
        <f>IF(ISBLANK(VLOOKUP(TRIM(D1190),ALL_SOMIFA!$A$1:$V$2721,18,FALSE)),"",IF(ISERROR(VLOOKUP(TRIM(D1190),ALL_SOMIFA!$A$1:$V$2721,18,FALSE))," ",VLOOKUP(TRIM(D1190),ALL_SOMIFA!$A$1:$V$2721,18,FALSE)))</f>
        <v xml:space="preserve"> </v>
      </c>
      <c r="V1190" t="str">
        <f>IF(ISBLANK(VLOOKUP(TRIM(D1190),ALL_SOMIFA!$A$1:$V$2721,19,FALSE)),"",IF(ISERROR(VLOOKUP(TRIM(D1190),ALL_SOMIFA!$A$1:$V$2721,19,FALSE))," ",VLOOKUP(TRIM(D1190),ALL_SOMIFA!$A$1:$V$2721,19,FALSE)))</f>
        <v xml:space="preserve"> </v>
      </c>
      <c r="W1190" t="str">
        <f>IF(ISBLANK(VLOOKUP(TRIM(D1190),ALL_SOMIFA!$A$1:$V$2721,20,FALSE)),"",IF(ISERROR(VLOOKUP(TRIM(D1190),ALL_SOMIFA!$A$1:$V$2721,20,FALSE))," ",VLOOKUP(TRIM(D1190),ALL_SOMIFA!$A$1:$V$2721,20,FALSE)))</f>
        <v xml:space="preserve"> </v>
      </c>
      <c r="X1190" t="str">
        <f>IF(ISBLANK(VLOOKUP(TRIM(D1190),ALL_SOMIFA!$A$1:$V$2721,21,FALSE)),"",IF(ISERROR(VLOOKUP(TRIM(D1190),ALL_SOMIFA!$A$1:$V$2721,21,FALSE))," ",VLOOKUP(TRIM(D1190),ALL_SOMIFA!$A$1:$V$2721,21,FALSE)))</f>
        <v xml:space="preserve"> </v>
      </c>
      <c r="Y1190" t="str">
        <f>IF(ISBLANK(VLOOKUP(TRIM(D1190),ALL_SOMIFA!$A$1:$V$2721,22,FALSE)),"",IF(ISERROR(VLOOKUP(TRIM(D1190),ALL_SOMIFA!$A$1:$V$2721,22,FALSE))," ",VLOOKUP(TRIM(D1190),ALL_SOMIFA!$A$1:$V$2721,22,FALSE)))</f>
        <v xml:space="preserve"> </v>
      </c>
    </row>
    <row r="1191" spans="1:49" x14ac:dyDescent="0.2">
      <c r="A1191" t="s">
        <v>487</v>
      </c>
      <c r="B1191" t="s">
        <v>123</v>
      </c>
      <c r="C1191" s="141" t="s">
        <v>2693</v>
      </c>
      <c r="D1191" t="s">
        <v>2694</v>
      </c>
      <c r="E1191" s="40">
        <v>35431</v>
      </c>
      <c r="F1191" t="s">
        <v>1248</v>
      </c>
      <c r="H1191" t="s">
        <v>487</v>
      </c>
      <c r="I1191" t="s">
        <v>479</v>
      </c>
      <c r="J1191" s="18" t="s">
        <v>273</v>
      </c>
      <c r="K1191" t="str">
        <f>IF(ISBLANK(VLOOKUP(TRIM(D1191),ALL_SOMIFA!$A$1:$V$2721,8,FALSE)),"",IF(ISERROR(VLOOKUP(TRIM(D1191),ALL_SOMIFA!$A$1:$V$2721,8,FALSE))," ",VLOOKUP(TRIM(D1191),ALL_SOMIFA!$A$1:$V$2721,8,FALSE)))</f>
        <v xml:space="preserve"> </v>
      </c>
      <c r="L1191" t="str">
        <f>IF(ISBLANK(VLOOKUP(TRIM(D1191),ALL_SOMIFA!$A$1:$V$2721,9,FALSE)),"",IF(ISERROR(VLOOKUP(TRIM(D1191),ALL_SOMIFA!$A$1:$V$2721,9,FALSE))," ",VLOOKUP(TRIM(D1191),ALL_SOMIFA!$A$1:$V$2721,9,FALSE)))</f>
        <v xml:space="preserve"> </v>
      </c>
      <c r="M1191" t="str">
        <f>IF(ISBLANK(VLOOKUP(TRIM(D1191),ALL_SOMIFA!$A$1:$V$2721,10,FALSE)),"",IF(ISERROR(VLOOKUP(TRIM(D1191),ALL_SOMIFA!$A$1:$V$2721,10,FALSE))," ",VLOOKUP(TRIM(D1191),ALL_SOMIFA!$A$1:$V$2721,10,FALSE)))</f>
        <v xml:space="preserve"> </v>
      </c>
      <c r="N1191" t="str">
        <f>IF(ISBLANK(VLOOKUP(TRIM(D1191),ALL_SOMIFA!$A$1:$V$2721,11,FALSE)),"",IF(ISERROR(VLOOKUP(TRIM(D1191),ALL_SOMIFA!$A$1:$V$2721,11,FALSE))," ",VLOOKUP(TRIM(D1191),ALL_SOMIFA!$A$1:$V$2721,11,FALSE)))</f>
        <v xml:space="preserve"> </v>
      </c>
      <c r="O1191" t="str">
        <f>IF(ISBLANK(VLOOKUP(TRIM(D1191),ALL_SOMIFA!$A$1:$V$2721,12,FALSE)),"",IF(ISERROR(VLOOKUP(TRIM(D1191),ALL_SOMIFA!$A$1:$V$2721,12,FALSE))," ",VLOOKUP(TRIM(D1191),ALL_SOMIFA!$A$1:$V$2721,12,FALSE)))</f>
        <v xml:space="preserve"> </v>
      </c>
      <c r="P1191" t="str">
        <f>IF(ISBLANK(VLOOKUP(TRIM(D1191),ALL_SOMIFA!$A$1:$V$2721,13,FALSE)),"",IF(ISERROR(VLOOKUP(TRIM(D1191),ALL_SOMIFA!$A$1:$V$2721,13,FALSE))," ",VLOOKUP(TRIM(D1191),ALL_SOMIFA!$A$1:$V$2721,13,FALSE)))</f>
        <v xml:space="preserve"> </v>
      </c>
      <c r="Q1191" t="str">
        <f>IF(ISBLANK(VLOOKUP(TRIM(D1191),ALL_SOMIFA!$A$1:$V$2721,14,FALSE)),"",IF(ISERROR(VLOOKUP(TRIM(D1191),ALL_SOMIFA!$A$1:$V$2721,14,FALSE))," ",VLOOKUP(TRIM(D1191),ALL_SOMIFA!$A$1:$V$2721,14,FALSE)))</f>
        <v xml:space="preserve"> </v>
      </c>
      <c r="R1191" t="str">
        <f>IF(ISBLANK(VLOOKUP(TRIM(D1191),ALL_SOMIFA!$A$1:$V$2721,15,FALSE)),"",IF(ISERROR(VLOOKUP(TRIM(D1191),ALL_SOMIFA!$A$1:$V$2721,15,FALSE))," ",VLOOKUP(TRIM(D1191),ALL_SOMIFA!$A$1:$V$2721,15,FALSE)))</f>
        <v xml:space="preserve"> </v>
      </c>
      <c r="S1191" t="str">
        <f>IF(ISBLANK(VLOOKUP(TRIM(D1191),ALL_SOMIFA!$A$1:$V$2721,16,FALSE)),"",IF(ISERROR(VLOOKUP(TRIM(D1191),ALL_SOMIFA!$A$1:$V$2721,16,FALSE))," ",VLOOKUP(TRIM(D1191),ALL_SOMIFA!$A$1:$V$2721,16,FALSE)))</f>
        <v xml:space="preserve"> </v>
      </c>
      <c r="T1191" t="str">
        <f>IF(ISBLANK(VLOOKUP(TRIM(D1191),ALL_SOMIFA!$A$1:$V$2721,17,FALSE)),"",IF(ISERROR(VLOOKUP(TRIM(D1191),ALL_SOMIFA!$A$1:$V$2721,17,FALSE))," ",VLOOKUP(TRIM(D1191),ALL_SOMIFA!$A$1:$V$2721,17,FALSE)))</f>
        <v xml:space="preserve"> </v>
      </c>
      <c r="U1191" t="str">
        <f>IF(ISBLANK(VLOOKUP(TRIM(D1191),ALL_SOMIFA!$A$1:$V$2721,18,FALSE)),"",IF(ISERROR(VLOOKUP(TRIM(D1191),ALL_SOMIFA!$A$1:$V$2721,18,FALSE))," ",VLOOKUP(TRIM(D1191),ALL_SOMIFA!$A$1:$V$2721,18,FALSE)))</f>
        <v xml:space="preserve"> </v>
      </c>
      <c r="V1191" t="str">
        <f>IF(ISBLANK(VLOOKUP(TRIM(D1191),ALL_SOMIFA!$A$1:$V$2721,19,FALSE)),"",IF(ISERROR(VLOOKUP(TRIM(D1191),ALL_SOMIFA!$A$1:$V$2721,19,FALSE))," ",VLOOKUP(TRIM(D1191),ALL_SOMIFA!$A$1:$V$2721,19,FALSE)))</f>
        <v xml:space="preserve"> </v>
      </c>
      <c r="W1191" t="str">
        <f>IF(ISBLANK(VLOOKUP(TRIM(D1191),ALL_SOMIFA!$A$1:$V$2721,20,FALSE)),"",IF(ISERROR(VLOOKUP(TRIM(D1191),ALL_SOMIFA!$A$1:$V$2721,20,FALSE))," ",VLOOKUP(TRIM(D1191),ALL_SOMIFA!$A$1:$V$2721,20,FALSE)))</f>
        <v xml:space="preserve"> </v>
      </c>
      <c r="X1191" t="str">
        <f>IF(ISBLANK(VLOOKUP(TRIM(D1191),ALL_SOMIFA!$A$1:$V$2721,21,FALSE)),"",IF(ISERROR(VLOOKUP(TRIM(D1191),ALL_SOMIFA!$A$1:$V$2721,21,FALSE))," ",VLOOKUP(TRIM(D1191),ALL_SOMIFA!$A$1:$V$2721,21,FALSE)))</f>
        <v xml:space="preserve"> </v>
      </c>
      <c r="Y1191" t="str">
        <f>IF(ISBLANK(VLOOKUP(TRIM(D1191),ALL_SOMIFA!$A$1:$V$2721,22,FALSE)),"",IF(ISERROR(VLOOKUP(TRIM(D1191),ALL_SOMIFA!$A$1:$V$2721,22,FALSE))," ",VLOOKUP(TRIM(D1191),ALL_SOMIFA!$A$1:$V$2721,22,FALSE)))</f>
        <v xml:space="preserve"> </v>
      </c>
    </row>
    <row r="1192" spans="1:49" s="25" customFormat="1" x14ac:dyDescent="0.2">
      <c r="A1192" s="16"/>
      <c r="B1192" s="16"/>
      <c r="C1192" s="141"/>
      <c r="E1192" s="1"/>
      <c r="F1192" s="8"/>
      <c r="G1192" s="8"/>
      <c r="H1192" s="16"/>
      <c r="I1192" s="16"/>
      <c r="J1192" s="18"/>
      <c r="L1192"/>
      <c r="M1192" s="16"/>
      <c r="N1192" s="16"/>
      <c r="O1192" s="16"/>
      <c r="P1192" s="26" t="str">
        <f>IF(ISERROR(VLOOKUP(TRIM(D1192),#REF!,8,FALSE())),"",VLOOKUP(TRIM(D1192),#REF!,8,FALSE()))</f>
        <v/>
      </c>
      <c r="Q1192" s="8"/>
      <c r="R1192" s="8"/>
      <c r="S1192" s="16"/>
      <c r="T1192" s="16" t="str">
        <f>IF(ISERROR(VLOOKUP(TRIM(D1192),#REF!,11,FALSE())),"",VLOOKUP(TRIM(D1192),#REF!,11,FALSE()))</f>
        <v/>
      </c>
      <c r="U1192" s="16" t="str">
        <f>IF(ISERROR(VLOOKUP(TRIM(D1192),#REF!,12,FALSE())),"",VLOOKUP(TRIM(D1192),#REF!,12,FALSE()))</f>
        <v/>
      </c>
      <c r="V1192" s="16" t="str">
        <f>IF(ISERROR(VLOOKUP(TRIM(D1192),#REF!,13,FALSE())),"",VLOOKUP(TRIM(D1192),#REF!,13,FALSE()))</f>
        <v/>
      </c>
      <c r="W1192" s="16" t="str">
        <f>IF(ISERROR(VLOOKUP(TRIM(D1192),#REF!,14,FALSE())),"",VLOOKUP(TRIM(D1192),#REF!,14,FALSE()))</f>
        <v/>
      </c>
      <c r="X1192" s="16" t="str">
        <f>IF(ISERROR(VLOOKUP(TRIM(D1192),#REF!,15,FALSE())),"",VLOOKUP(TRIM(D1192),#REF!,15,FALSE()))</f>
        <v/>
      </c>
      <c r="Y1192" s="16" t="str">
        <f>IF(ISERROR(VLOOKUP(TRIM(D1192),#REF!,16,FALSE())),"",VLOOKUP(TRIM(D1192),#REF!,16,FALSE()))</f>
        <v/>
      </c>
      <c r="Z1192" s="16"/>
      <c r="AA1192" s="8"/>
      <c r="AB1192" s="8"/>
      <c r="AC1192" t="str">
        <f>IF(ISERROR(VLOOKUP(TRIM(D1192),#REF!,20,FALSE())),"",VLOOKUP(TRIM(D1192),#REF!,20,FALSE()))</f>
        <v/>
      </c>
      <c r="AD1192" t="str">
        <f>IF(ISERROR(VLOOKUP(TRIM(D1192),#REF!,21,FALSE())),"",VLOOKUP(TRIM(D1192),#REF!,21,FALSE()))</f>
        <v/>
      </c>
      <c r="AE1192" t="str">
        <f>IF(ISERROR(VLOOKUP(TRIM(D1192),#REF!,22,FALSE())),"",VLOOKUP(TRIM(D1192),#REF!,22,FALSE()))</f>
        <v/>
      </c>
      <c r="AF1192" t="str">
        <f>IF(ISERROR(VLOOKUP(TRIM(D1192),#REF!,20,FALSE())),"",VLOOKUP(TRIM(D1192),#REF!,20,FALSE()))</f>
        <v/>
      </c>
      <c r="AG1192" t="str">
        <f>IF(ISERROR(VLOOKUP(TRIM(D1192),#REF!,21,FALSE())),"",VLOOKUP(TRIM(D1192),#REF!,21,FALSE()))</f>
        <v/>
      </c>
      <c r="AH1192" t="str">
        <f>IF(ISERROR(VLOOKUP(TRIM(D1192),#REF!,22,FALSE())),"",VLOOKUP(TRIM(D1192),#REF!,22,FALSE()))</f>
        <v/>
      </c>
      <c r="AI1192" t="str">
        <f>IF(ISERROR(VLOOKUP(TRIM(D1192),#REF!,23,FALSE())),"",VLOOKUP(TRIM(D1192),#REF!,23,FALSE()))</f>
        <v/>
      </c>
      <c r="AJ1192" t="str">
        <f>IF(ISERROR(VLOOKUP(TRIM(D1192),#REF!,24,FALSE())),"",VLOOKUP(TRIM(D1192),#REF!,24,FALSE()))</f>
        <v/>
      </c>
      <c r="AK1192" t="str">
        <f>IF(ISERROR(VLOOKUP(TRIM(D1192),#REF!,25,FALSE())),"",VLOOKUP(TRIM(D1192),#REF!,25,FALSE()))</f>
        <v/>
      </c>
      <c r="AV1192" s="8"/>
      <c r="AW1192" s="8"/>
    </row>
    <row r="1193" spans="1:49" s="25" customFormat="1" x14ac:dyDescent="0.2">
      <c r="A1193" s="21" t="s">
        <v>147</v>
      </c>
      <c r="B1193" s="21" t="s">
        <v>261</v>
      </c>
      <c r="C1193" s="141"/>
      <c r="D1193" s="19" t="s">
        <v>2695</v>
      </c>
      <c r="E1193" s="20">
        <v>34394</v>
      </c>
      <c r="F1193" s="19" t="s">
        <v>310</v>
      </c>
      <c r="G1193" s="19" t="s">
        <v>655</v>
      </c>
      <c r="H1193" s="21" t="s">
        <v>127</v>
      </c>
      <c r="I1193" s="21" t="s">
        <v>261</v>
      </c>
      <c r="J1193" s="18" t="s">
        <v>2696</v>
      </c>
      <c r="K1193" s="26" t="s">
        <v>127</v>
      </c>
      <c r="L1193" s="26"/>
      <c r="M1193" s="21" t="s">
        <v>127</v>
      </c>
      <c r="N1193" s="21" t="s">
        <v>261</v>
      </c>
      <c r="O1193" s="21"/>
      <c r="P1193" s="19"/>
      <c r="Q1193" s="19" t="s">
        <v>127</v>
      </c>
      <c r="R1193" s="19" t="s">
        <v>395</v>
      </c>
      <c r="S1193" s="19" t="s">
        <v>86</v>
      </c>
      <c r="T1193" s="19" t="s">
        <v>1186</v>
      </c>
      <c r="U1193" s="19" t="s">
        <v>396</v>
      </c>
      <c r="V1193" s="19"/>
      <c r="W1193" s="19" t="s">
        <v>2697</v>
      </c>
      <c r="X1193" s="19" t="s">
        <v>396</v>
      </c>
      <c r="Y1193" s="19">
        <v>0</v>
      </c>
      <c r="Z1193" s="19" t="s">
        <v>2698</v>
      </c>
      <c r="AA1193" s="19" t="s">
        <v>396</v>
      </c>
      <c r="AB1193" s="19" t="s">
        <v>1473</v>
      </c>
      <c r="AC1193" s="19" t="s">
        <v>2699</v>
      </c>
      <c r="AD1193" s="19" t="s">
        <v>396</v>
      </c>
      <c r="AE1193" s="19" t="s">
        <v>2573</v>
      </c>
      <c r="AF1193" s="19">
        <v>0</v>
      </c>
      <c r="AG1193" s="19">
        <v>0</v>
      </c>
      <c r="AH1193" s="19">
        <v>0</v>
      </c>
      <c r="AI1193" s="19">
        <v>0</v>
      </c>
      <c r="AJ1193" s="19">
        <v>0</v>
      </c>
      <c r="AK1193" s="19">
        <v>0</v>
      </c>
      <c r="AL1193" s="19">
        <v>0</v>
      </c>
      <c r="AM1193" s="19">
        <v>0</v>
      </c>
      <c r="AN1193" s="19">
        <v>0</v>
      </c>
      <c r="AO1193" s="19">
        <v>0</v>
      </c>
      <c r="AP1193" s="19">
        <v>0</v>
      </c>
      <c r="AQ1193" s="19">
        <v>0</v>
      </c>
      <c r="AR1193" s="19">
        <v>0</v>
      </c>
      <c r="AS1193" s="19">
        <v>0</v>
      </c>
      <c r="AT1193" s="19">
        <v>0</v>
      </c>
      <c r="AU1193" s="19">
        <v>0</v>
      </c>
      <c r="AV1193" s="19">
        <v>0</v>
      </c>
      <c r="AW1193" s="19">
        <v>0</v>
      </c>
    </row>
    <row r="1194" spans="1:49" s="19" customFormat="1" x14ac:dyDescent="0.2">
      <c r="A1194" s="19" t="s">
        <v>1186</v>
      </c>
      <c r="B1194" s="26" t="s">
        <v>177</v>
      </c>
      <c r="C1194" s="141"/>
      <c r="D1194" s="19" t="s">
        <v>2700</v>
      </c>
      <c r="E1194" s="27">
        <v>36243</v>
      </c>
      <c r="F1194" s="28" t="s">
        <v>89</v>
      </c>
      <c r="G1194" s="28" t="s">
        <v>180</v>
      </c>
      <c r="H1194" s="19" t="s">
        <v>509</v>
      </c>
      <c r="I1194" s="26" t="s">
        <v>181</v>
      </c>
      <c r="J1194" s="18" t="s">
        <v>146</v>
      </c>
      <c r="K1194" s="26" t="s">
        <v>852</v>
      </c>
      <c r="L1194" s="26"/>
    </row>
    <row r="1195" spans="1:49" s="25" customFormat="1" x14ac:dyDescent="0.2">
      <c r="A1195" s="21" t="s">
        <v>147</v>
      </c>
      <c r="B1195" s="21" t="s">
        <v>396</v>
      </c>
      <c r="C1195" s="141"/>
      <c r="D1195" s="19" t="s">
        <v>2701</v>
      </c>
      <c r="E1195" s="20">
        <v>35585</v>
      </c>
      <c r="F1195" s="19" t="s">
        <v>924</v>
      </c>
      <c r="G1195" s="19" t="s">
        <v>591</v>
      </c>
      <c r="H1195" s="21" t="s">
        <v>151</v>
      </c>
      <c r="I1195" s="21" t="s">
        <v>395</v>
      </c>
      <c r="J1195" s="18" t="s">
        <v>155</v>
      </c>
      <c r="K1195" s="26" t="s">
        <v>133</v>
      </c>
      <c r="L1195" s="26"/>
      <c r="M1195" s="21" t="s">
        <v>127</v>
      </c>
      <c r="N1195" s="21" t="s">
        <v>81</v>
      </c>
      <c r="O1195" s="21"/>
      <c r="P1195" s="19"/>
      <c r="Q1195" s="19" t="s">
        <v>133</v>
      </c>
      <c r="R1195" s="19" t="s">
        <v>250</v>
      </c>
      <c r="S1195" s="19" t="s">
        <v>86</v>
      </c>
      <c r="T1195" s="19" t="s">
        <v>127</v>
      </c>
      <c r="U1195" s="19" t="s">
        <v>252</v>
      </c>
      <c r="V1195" s="19"/>
      <c r="W1195" s="19"/>
      <c r="X1195" s="19"/>
      <c r="Y1195" s="19"/>
      <c r="Z1195" s="19"/>
      <c r="AA1195" s="19"/>
      <c r="AB1195" s="19"/>
      <c r="AC1195" s="19"/>
      <c r="AD1195" s="19"/>
      <c r="AE1195" s="19"/>
      <c r="AF1195" s="19"/>
      <c r="AG1195" s="19"/>
      <c r="AH1195" s="19"/>
      <c r="AI1195" s="19"/>
      <c r="AJ1195" s="19"/>
      <c r="AK1195" s="19"/>
      <c r="AL1195" s="19"/>
      <c r="AM1195" s="19"/>
      <c r="AN1195" s="19"/>
      <c r="AO1195" s="19"/>
      <c r="AP1195" s="19"/>
      <c r="AQ1195" s="19"/>
      <c r="AR1195" s="19"/>
      <c r="AS1195" s="19"/>
      <c r="AT1195" s="19"/>
      <c r="AU1195" s="19"/>
      <c r="AV1195" s="19"/>
      <c r="AW1195" s="19"/>
    </row>
    <row r="1196" spans="1:49" s="19" customFormat="1" x14ac:dyDescent="0.2">
      <c r="A1196" s="21" t="s">
        <v>147</v>
      </c>
      <c r="B1196" s="21" t="s">
        <v>81</v>
      </c>
      <c r="C1196" s="141"/>
      <c r="D1196" s="19" t="s">
        <v>2702</v>
      </c>
      <c r="E1196" s="20">
        <v>34788</v>
      </c>
      <c r="F1196" s="19" t="s">
        <v>301</v>
      </c>
      <c r="G1196" s="19" t="s">
        <v>1509</v>
      </c>
      <c r="H1196" s="21" t="s">
        <v>151</v>
      </c>
      <c r="I1196" s="21" t="s">
        <v>84</v>
      </c>
      <c r="J1196" s="18" t="s">
        <v>155</v>
      </c>
      <c r="K1196" s="26" t="s">
        <v>147</v>
      </c>
      <c r="L1196" s="26"/>
      <c r="M1196" s="21" t="s">
        <v>133</v>
      </c>
      <c r="N1196" s="21" t="s">
        <v>227</v>
      </c>
      <c r="O1196" s="21"/>
      <c r="Q1196" s="19" t="s">
        <v>147</v>
      </c>
      <c r="R1196" s="19" t="s">
        <v>583</v>
      </c>
      <c r="S1196" s="19" t="s">
        <v>86</v>
      </c>
      <c r="T1196" s="19" t="s">
        <v>127</v>
      </c>
      <c r="U1196" s="19" t="s">
        <v>331</v>
      </c>
      <c r="W1196" s="19" t="s">
        <v>127</v>
      </c>
      <c r="X1196" s="19" t="s">
        <v>140</v>
      </c>
      <c r="Y1196" s="19">
        <v>0</v>
      </c>
      <c r="Z1196" s="19" t="s">
        <v>127</v>
      </c>
      <c r="AA1196" s="19" t="s">
        <v>140</v>
      </c>
      <c r="AB1196" s="19">
        <v>0</v>
      </c>
      <c r="AF1196" s="19">
        <v>0</v>
      </c>
      <c r="AG1196" s="19">
        <v>0</v>
      </c>
      <c r="AH1196" s="19">
        <v>0</v>
      </c>
      <c r="AI1196" s="19">
        <v>0</v>
      </c>
      <c r="AJ1196" s="19">
        <v>0</v>
      </c>
      <c r="AK1196" s="19">
        <v>0</v>
      </c>
      <c r="AL1196" s="19">
        <v>0</v>
      </c>
      <c r="AM1196" s="19">
        <v>0</v>
      </c>
      <c r="AN1196" s="19">
        <v>0</v>
      </c>
      <c r="AO1196" s="19">
        <v>0</v>
      </c>
      <c r="AP1196" s="19">
        <v>0</v>
      </c>
      <c r="AQ1196" s="19">
        <v>0</v>
      </c>
      <c r="AR1196" s="19">
        <v>0</v>
      </c>
      <c r="AS1196" s="19">
        <v>0</v>
      </c>
      <c r="AT1196" s="19">
        <v>0</v>
      </c>
      <c r="AU1196" s="19">
        <v>0</v>
      </c>
      <c r="AV1196" s="19">
        <v>0</v>
      </c>
      <c r="AW1196" s="19">
        <v>0</v>
      </c>
    </row>
    <row r="1197" spans="1:49" s="25" customFormat="1" x14ac:dyDescent="0.2">
      <c r="A1197" s="19"/>
      <c r="B1197" s="26"/>
      <c r="C1197" s="142"/>
      <c r="D1197" s="19" t="s">
        <v>2703</v>
      </c>
      <c r="E1197" s="27">
        <v>36011</v>
      </c>
      <c r="F1197" s="28" t="s">
        <v>477</v>
      </c>
      <c r="G1197" s="28" t="s">
        <v>237</v>
      </c>
      <c r="H1197" s="19" t="s">
        <v>151</v>
      </c>
      <c r="I1197" s="26" t="s">
        <v>116</v>
      </c>
      <c r="J1197" s="18" t="s">
        <v>155</v>
      </c>
      <c r="K1197" s="26" t="s">
        <v>147</v>
      </c>
      <c r="L1197" s="26"/>
    </row>
    <row r="1198" spans="1:49" x14ac:dyDescent="0.2">
      <c r="A1198" t="s">
        <v>147</v>
      </c>
      <c r="B1198" t="s">
        <v>306</v>
      </c>
      <c r="C1198" s="142"/>
      <c r="D1198" t="s">
        <v>2704</v>
      </c>
      <c r="E1198" s="40">
        <v>36032</v>
      </c>
      <c r="F1198" t="s">
        <v>1239</v>
      </c>
      <c r="G1198" s="19" t="s">
        <v>115</v>
      </c>
      <c r="H1198" t="s">
        <v>151</v>
      </c>
      <c r="I1198" t="s">
        <v>239</v>
      </c>
      <c r="J1198" s="18" t="s">
        <v>155</v>
      </c>
      <c r="K1198" t="str">
        <f>IF(ISBLANK(VLOOKUP(TRIM(D1198),ALL_SOMIFA!$A$1:$V$2721,8,FALSE)),"",IF(ISERROR(VLOOKUP(TRIM(D1198),ALL_SOMIFA!$A$1:$V$2721,8,FALSE))," ",VLOOKUP(TRIM(D1198),ALL_SOMIFA!$A$1:$V$2721,8,FALSE)))</f>
        <v xml:space="preserve"> </v>
      </c>
      <c r="L1198" t="str">
        <f>IF(ISBLANK(VLOOKUP(TRIM(D1198),ALL_SOMIFA!$A$1:$V$2721,9,FALSE)),"",IF(ISERROR(VLOOKUP(TRIM(D1198),ALL_SOMIFA!$A$1:$V$2721,9,FALSE))," ",VLOOKUP(TRIM(D1198),ALL_SOMIFA!$A$1:$V$2721,9,FALSE)))</f>
        <v xml:space="preserve"> </v>
      </c>
      <c r="M1198" t="str">
        <f>IF(ISBLANK(VLOOKUP(TRIM(D1198),ALL_SOMIFA!$A$1:$V$2721,10,FALSE)),"",IF(ISERROR(VLOOKUP(TRIM(D1198),ALL_SOMIFA!$A$1:$V$2721,10,FALSE))," ",VLOOKUP(TRIM(D1198),ALL_SOMIFA!$A$1:$V$2721,10,FALSE)))</f>
        <v xml:space="preserve"> </v>
      </c>
      <c r="N1198" t="str">
        <f>IF(ISBLANK(VLOOKUP(TRIM(D1198),ALL_SOMIFA!$A$1:$V$2721,11,FALSE)),"",IF(ISERROR(VLOOKUP(TRIM(D1198),ALL_SOMIFA!$A$1:$V$2721,11,FALSE))," ",VLOOKUP(TRIM(D1198),ALL_SOMIFA!$A$1:$V$2721,11,FALSE)))</f>
        <v xml:space="preserve"> </v>
      </c>
      <c r="O1198" t="str">
        <f>IF(ISBLANK(VLOOKUP(TRIM(D1198),ALL_SOMIFA!$A$1:$V$2721,12,FALSE)),"",IF(ISERROR(VLOOKUP(TRIM(D1198),ALL_SOMIFA!$A$1:$V$2721,12,FALSE))," ",VLOOKUP(TRIM(D1198),ALL_SOMIFA!$A$1:$V$2721,12,FALSE)))</f>
        <v xml:space="preserve"> </v>
      </c>
      <c r="P1198" t="str">
        <f>IF(ISBLANK(VLOOKUP(TRIM(D1198),ALL_SOMIFA!$A$1:$V$2721,13,FALSE)),"",IF(ISERROR(VLOOKUP(TRIM(D1198),ALL_SOMIFA!$A$1:$V$2721,13,FALSE))," ",VLOOKUP(TRIM(D1198),ALL_SOMIFA!$A$1:$V$2721,13,FALSE)))</f>
        <v xml:space="preserve"> </v>
      </c>
      <c r="Q1198" t="str">
        <f>IF(ISBLANK(VLOOKUP(TRIM(D1198),ALL_SOMIFA!$A$1:$V$2721,14,FALSE)),"",IF(ISERROR(VLOOKUP(TRIM(D1198),ALL_SOMIFA!$A$1:$V$2721,14,FALSE))," ",VLOOKUP(TRIM(D1198),ALL_SOMIFA!$A$1:$V$2721,14,FALSE)))</f>
        <v xml:space="preserve"> </v>
      </c>
      <c r="R1198" t="str">
        <f>IF(ISBLANK(VLOOKUP(TRIM(D1198),ALL_SOMIFA!$A$1:$V$2721,15,FALSE)),"",IF(ISERROR(VLOOKUP(TRIM(D1198),ALL_SOMIFA!$A$1:$V$2721,15,FALSE))," ",VLOOKUP(TRIM(D1198),ALL_SOMIFA!$A$1:$V$2721,15,FALSE)))</f>
        <v xml:space="preserve"> </v>
      </c>
      <c r="S1198" t="str">
        <f>IF(ISBLANK(VLOOKUP(TRIM(D1198),ALL_SOMIFA!$A$1:$V$2721,16,FALSE)),"",IF(ISERROR(VLOOKUP(TRIM(D1198),ALL_SOMIFA!$A$1:$V$2721,16,FALSE))," ",VLOOKUP(TRIM(D1198),ALL_SOMIFA!$A$1:$V$2721,16,FALSE)))</f>
        <v xml:space="preserve"> </v>
      </c>
      <c r="T1198" t="str">
        <f>IF(ISBLANK(VLOOKUP(TRIM(D1198),ALL_SOMIFA!$A$1:$V$2721,17,FALSE)),"",IF(ISERROR(VLOOKUP(TRIM(D1198),ALL_SOMIFA!$A$1:$V$2721,17,FALSE))," ",VLOOKUP(TRIM(D1198),ALL_SOMIFA!$A$1:$V$2721,17,FALSE)))</f>
        <v xml:space="preserve"> </v>
      </c>
      <c r="U1198" t="str">
        <f>IF(ISBLANK(VLOOKUP(TRIM(D1198),ALL_SOMIFA!$A$1:$V$2721,18,FALSE)),"",IF(ISERROR(VLOOKUP(TRIM(D1198),ALL_SOMIFA!$A$1:$V$2721,18,FALSE))," ",VLOOKUP(TRIM(D1198),ALL_SOMIFA!$A$1:$V$2721,18,FALSE)))</f>
        <v xml:space="preserve"> </v>
      </c>
      <c r="V1198" t="str">
        <f>IF(ISBLANK(VLOOKUP(TRIM(D1198),ALL_SOMIFA!$A$1:$V$2721,19,FALSE)),"",IF(ISERROR(VLOOKUP(TRIM(D1198),ALL_SOMIFA!$A$1:$V$2721,19,FALSE))," ",VLOOKUP(TRIM(D1198),ALL_SOMIFA!$A$1:$V$2721,19,FALSE)))</f>
        <v xml:space="preserve"> </v>
      </c>
      <c r="W1198" t="str">
        <f>IF(ISBLANK(VLOOKUP(TRIM(D1198),ALL_SOMIFA!$A$1:$V$2721,20,FALSE)),"",IF(ISERROR(VLOOKUP(TRIM(D1198),ALL_SOMIFA!$A$1:$V$2721,20,FALSE))," ",VLOOKUP(TRIM(D1198),ALL_SOMIFA!$A$1:$V$2721,20,FALSE)))</f>
        <v xml:space="preserve"> </v>
      </c>
      <c r="X1198" t="str">
        <f>IF(ISBLANK(VLOOKUP(TRIM(D1198),ALL_SOMIFA!$A$1:$V$2721,21,FALSE)),"",IF(ISERROR(VLOOKUP(TRIM(D1198),ALL_SOMIFA!$A$1:$V$2721,21,FALSE))," ",VLOOKUP(TRIM(D1198),ALL_SOMIFA!$A$1:$V$2721,21,FALSE)))</f>
        <v xml:space="preserve"> </v>
      </c>
      <c r="Y1198" t="str">
        <f>IF(ISBLANK(VLOOKUP(TRIM(D1198),ALL_SOMIFA!$A$1:$V$2721,22,FALSE)),"",IF(ISERROR(VLOOKUP(TRIM(D1198),ALL_SOMIFA!$A$1:$V$2721,22,FALSE))," ",VLOOKUP(TRIM(D1198),ALL_SOMIFA!$A$1:$V$2721,22,FALSE)))</f>
        <v xml:space="preserve"> </v>
      </c>
    </row>
    <row r="1199" spans="1:49" x14ac:dyDescent="0.2">
      <c r="C1199" s="142"/>
      <c r="D1199" t="s">
        <v>2705</v>
      </c>
      <c r="E1199" s="40">
        <v>36588</v>
      </c>
      <c r="F1199" t="s">
        <v>477</v>
      </c>
      <c r="H1199" t="s">
        <v>151</v>
      </c>
      <c r="I1199" t="s">
        <v>368</v>
      </c>
      <c r="J1199" s="18" t="s">
        <v>155</v>
      </c>
      <c r="K1199" t="str">
        <f>IF(ISBLANK(VLOOKUP(TRIM(D1199),ALL_SOMIFA!$A$1:$V$2721,8,FALSE)),"",IF(ISERROR(VLOOKUP(TRIM(D1199),ALL_SOMIFA!$A$1:$V$2721,8,FALSE))," ",VLOOKUP(TRIM(D1199),ALL_SOMIFA!$A$1:$V$2721,8,FALSE)))</f>
        <v xml:space="preserve"> </v>
      </c>
      <c r="L1199" t="str">
        <f>IF(ISBLANK(VLOOKUP(TRIM(D1199),ALL_SOMIFA!$A$1:$V$2721,9,FALSE)),"",IF(ISERROR(VLOOKUP(TRIM(D1199),ALL_SOMIFA!$A$1:$V$2721,9,FALSE))," ",VLOOKUP(TRIM(D1199),ALL_SOMIFA!$A$1:$V$2721,9,FALSE)))</f>
        <v xml:space="preserve"> </v>
      </c>
      <c r="M1199" t="str">
        <f>IF(ISBLANK(VLOOKUP(TRIM(D1199),ALL_SOMIFA!$A$1:$V$2721,10,FALSE)),"",IF(ISERROR(VLOOKUP(TRIM(D1199),ALL_SOMIFA!$A$1:$V$2721,10,FALSE))," ",VLOOKUP(TRIM(D1199),ALL_SOMIFA!$A$1:$V$2721,10,FALSE)))</f>
        <v xml:space="preserve"> </v>
      </c>
      <c r="N1199" t="str">
        <f>IF(ISBLANK(VLOOKUP(TRIM(D1199),ALL_SOMIFA!$A$1:$V$2721,11,FALSE)),"",IF(ISERROR(VLOOKUP(TRIM(D1199),ALL_SOMIFA!$A$1:$V$2721,11,FALSE))," ",VLOOKUP(TRIM(D1199),ALL_SOMIFA!$A$1:$V$2721,11,FALSE)))</f>
        <v xml:space="preserve"> </v>
      </c>
      <c r="O1199" t="str">
        <f>IF(ISBLANK(VLOOKUP(TRIM(D1199),ALL_SOMIFA!$A$1:$V$2721,12,FALSE)),"",IF(ISERROR(VLOOKUP(TRIM(D1199),ALL_SOMIFA!$A$1:$V$2721,12,FALSE))," ",VLOOKUP(TRIM(D1199),ALL_SOMIFA!$A$1:$V$2721,12,FALSE)))</f>
        <v xml:space="preserve"> </v>
      </c>
      <c r="P1199" t="str">
        <f>IF(ISBLANK(VLOOKUP(TRIM(D1199),ALL_SOMIFA!$A$1:$V$2721,13,FALSE)),"",IF(ISERROR(VLOOKUP(TRIM(D1199),ALL_SOMIFA!$A$1:$V$2721,13,FALSE))," ",VLOOKUP(TRIM(D1199),ALL_SOMIFA!$A$1:$V$2721,13,FALSE)))</f>
        <v xml:space="preserve"> </v>
      </c>
      <c r="Q1199" t="str">
        <f>IF(ISBLANK(VLOOKUP(TRIM(D1199),ALL_SOMIFA!$A$1:$V$2721,14,FALSE)),"",IF(ISERROR(VLOOKUP(TRIM(D1199),ALL_SOMIFA!$A$1:$V$2721,14,FALSE))," ",VLOOKUP(TRIM(D1199),ALL_SOMIFA!$A$1:$V$2721,14,FALSE)))</f>
        <v xml:space="preserve"> </v>
      </c>
      <c r="R1199" t="str">
        <f>IF(ISBLANK(VLOOKUP(TRIM(D1199),ALL_SOMIFA!$A$1:$V$2721,15,FALSE)),"",IF(ISERROR(VLOOKUP(TRIM(D1199),ALL_SOMIFA!$A$1:$V$2721,15,FALSE))," ",VLOOKUP(TRIM(D1199),ALL_SOMIFA!$A$1:$V$2721,15,FALSE)))</f>
        <v xml:space="preserve"> </v>
      </c>
      <c r="S1199" t="str">
        <f>IF(ISBLANK(VLOOKUP(TRIM(D1199),ALL_SOMIFA!$A$1:$V$2721,16,FALSE)),"",IF(ISERROR(VLOOKUP(TRIM(D1199),ALL_SOMIFA!$A$1:$V$2721,16,FALSE))," ",VLOOKUP(TRIM(D1199),ALL_SOMIFA!$A$1:$V$2721,16,FALSE)))</f>
        <v xml:space="preserve"> </v>
      </c>
      <c r="T1199" t="str">
        <f>IF(ISBLANK(VLOOKUP(TRIM(D1199),ALL_SOMIFA!$A$1:$V$2721,17,FALSE)),"",IF(ISERROR(VLOOKUP(TRIM(D1199),ALL_SOMIFA!$A$1:$V$2721,17,FALSE))," ",VLOOKUP(TRIM(D1199),ALL_SOMIFA!$A$1:$V$2721,17,FALSE)))</f>
        <v xml:space="preserve"> </v>
      </c>
      <c r="U1199" t="str">
        <f>IF(ISBLANK(VLOOKUP(TRIM(D1199),ALL_SOMIFA!$A$1:$V$2721,18,FALSE)),"",IF(ISERROR(VLOOKUP(TRIM(D1199),ALL_SOMIFA!$A$1:$V$2721,18,FALSE))," ",VLOOKUP(TRIM(D1199),ALL_SOMIFA!$A$1:$V$2721,18,FALSE)))</f>
        <v xml:space="preserve"> </v>
      </c>
      <c r="V1199" t="str">
        <f>IF(ISBLANK(VLOOKUP(TRIM(D1199),ALL_SOMIFA!$A$1:$V$2721,19,FALSE)),"",IF(ISERROR(VLOOKUP(TRIM(D1199),ALL_SOMIFA!$A$1:$V$2721,19,FALSE))," ",VLOOKUP(TRIM(D1199),ALL_SOMIFA!$A$1:$V$2721,19,FALSE)))</f>
        <v xml:space="preserve"> </v>
      </c>
      <c r="W1199" t="str">
        <f>IF(ISBLANK(VLOOKUP(TRIM(D1199),ALL_SOMIFA!$A$1:$V$2721,20,FALSE)),"",IF(ISERROR(VLOOKUP(TRIM(D1199),ALL_SOMIFA!$A$1:$V$2721,20,FALSE))," ",VLOOKUP(TRIM(D1199),ALL_SOMIFA!$A$1:$V$2721,20,FALSE)))</f>
        <v xml:space="preserve"> </v>
      </c>
      <c r="X1199" t="str">
        <f>IF(ISBLANK(VLOOKUP(TRIM(D1199),ALL_SOMIFA!$A$1:$V$2721,21,FALSE)),"",IF(ISERROR(VLOOKUP(TRIM(D1199),ALL_SOMIFA!$A$1:$V$2721,21,FALSE))," ",VLOOKUP(TRIM(D1199),ALL_SOMIFA!$A$1:$V$2721,21,FALSE)))</f>
        <v xml:space="preserve"> </v>
      </c>
      <c r="Y1199" t="str">
        <f>IF(ISBLANK(VLOOKUP(TRIM(D1199),ALL_SOMIFA!$A$1:$V$2721,22,FALSE)),"",IF(ISERROR(VLOOKUP(TRIM(D1199),ALL_SOMIFA!$A$1:$V$2721,22,FALSE))," ",VLOOKUP(TRIM(D1199),ALL_SOMIFA!$A$1:$V$2721,22,FALSE)))</f>
        <v xml:space="preserve"> </v>
      </c>
    </row>
    <row r="1200" spans="1:49" x14ac:dyDescent="0.2">
      <c r="A1200" s="42"/>
      <c r="B1200" s="19"/>
      <c r="C1200" s="141"/>
      <c r="D1200" s="19"/>
      <c r="E1200" s="39"/>
      <c r="F1200" s="19"/>
      <c r="G1200" s="19"/>
      <c r="H1200" s="42"/>
      <c r="I1200" s="19"/>
      <c r="J1200" s="18"/>
      <c r="M1200" s="42"/>
      <c r="N1200" s="19"/>
      <c r="O1200" s="19"/>
      <c r="P1200" s="19"/>
      <c r="Q1200" s="19"/>
      <c r="R1200" s="19"/>
      <c r="S1200" s="19"/>
      <c r="T1200" s="19"/>
      <c r="U1200" s="19"/>
      <c r="V1200" s="19"/>
      <c r="W1200" s="19"/>
      <c r="X1200" s="19"/>
      <c r="Y1200" s="19"/>
      <c r="Z1200" s="19"/>
      <c r="AA1200" s="19"/>
      <c r="AB1200" s="19"/>
      <c r="AC1200" s="19"/>
      <c r="AD1200" s="19"/>
      <c r="AE1200" s="19"/>
      <c r="AF1200" s="19"/>
      <c r="AG1200" s="19"/>
      <c r="AH1200" s="19"/>
      <c r="AI1200" s="19"/>
      <c r="AJ1200" s="19"/>
      <c r="AK1200" s="19"/>
      <c r="AL1200" s="19"/>
      <c r="AM1200" s="19"/>
      <c r="AN1200" s="19"/>
      <c r="AO1200" s="19"/>
      <c r="AP1200" s="19"/>
      <c r="AQ1200" s="19"/>
      <c r="AR1200" s="19"/>
      <c r="AS1200" s="19"/>
      <c r="AT1200" s="19"/>
      <c r="AU1200" s="19"/>
      <c r="AV1200" s="19"/>
      <c r="AW1200" s="19"/>
    </row>
    <row r="1201" spans="1:79" s="25" customFormat="1" x14ac:dyDescent="0.2">
      <c r="A1201" s="21" t="s">
        <v>156</v>
      </c>
      <c r="B1201" s="21" t="s">
        <v>252</v>
      </c>
      <c r="C1201" s="141" t="s">
        <v>141</v>
      </c>
      <c r="D1201" s="19" t="s">
        <v>2706</v>
      </c>
      <c r="E1201" s="20">
        <v>35314</v>
      </c>
      <c r="F1201" s="19" t="s">
        <v>361</v>
      </c>
      <c r="G1201" s="19" t="s">
        <v>1290</v>
      </c>
      <c r="H1201" s="21" t="s">
        <v>156</v>
      </c>
      <c r="I1201" s="21" t="s">
        <v>250</v>
      </c>
      <c r="J1201" s="18" t="s">
        <v>2707</v>
      </c>
      <c r="K1201" s="26" t="s">
        <v>156</v>
      </c>
      <c r="L1201" s="26" t="s">
        <v>141</v>
      </c>
      <c r="M1201" s="21" t="s">
        <v>2708</v>
      </c>
      <c r="N1201" s="21" t="s">
        <v>252</v>
      </c>
      <c r="O1201" s="21" t="s">
        <v>2709</v>
      </c>
      <c r="P1201" s="19" t="s">
        <v>167</v>
      </c>
      <c r="Q1201" s="19" t="s">
        <v>695</v>
      </c>
      <c r="R1201" s="19" t="s">
        <v>250</v>
      </c>
      <c r="S1201" s="19" t="s">
        <v>1348</v>
      </c>
      <c r="T1201" s="19" t="s">
        <v>156</v>
      </c>
      <c r="U1201" s="19" t="s">
        <v>252</v>
      </c>
      <c r="V1201" s="19" t="s">
        <v>393</v>
      </c>
      <c r="W1201" s="19" t="s">
        <v>168</v>
      </c>
      <c r="X1201" s="19" t="s">
        <v>252</v>
      </c>
      <c r="Y1201" s="19" t="s">
        <v>183</v>
      </c>
      <c r="Z1201" s="19">
        <v>0</v>
      </c>
      <c r="AA1201" s="19">
        <v>0</v>
      </c>
      <c r="AB1201" s="19">
        <v>0</v>
      </c>
      <c r="AC1201" s="19"/>
      <c r="AD1201" s="19"/>
      <c r="AE1201" s="19"/>
      <c r="AF1201" s="19">
        <v>0</v>
      </c>
      <c r="AG1201" s="19">
        <v>0</v>
      </c>
      <c r="AH1201" s="19">
        <v>0</v>
      </c>
      <c r="AI1201" s="19">
        <v>0</v>
      </c>
      <c r="AJ1201" s="19">
        <v>0</v>
      </c>
      <c r="AK1201" s="19">
        <v>0</v>
      </c>
      <c r="AL1201" s="19">
        <v>0</v>
      </c>
      <c r="AM1201" s="19">
        <v>0</v>
      </c>
      <c r="AN1201" s="19">
        <v>0</v>
      </c>
      <c r="AO1201" s="19">
        <v>0</v>
      </c>
      <c r="AP1201" s="19">
        <v>0</v>
      </c>
      <c r="AQ1201" s="19">
        <v>0</v>
      </c>
      <c r="AR1201" s="19">
        <v>0</v>
      </c>
      <c r="AS1201" s="19">
        <v>0</v>
      </c>
      <c r="AT1201" s="19">
        <v>0</v>
      </c>
      <c r="AU1201" s="19">
        <v>0</v>
      </c>
      <c r="AV1201" s="19">
        <v>0</v>
      </c>
      <c r="AW1201" s="19">
        <v>0</v>
      </c>
    </row>
    <row r="1202" spans="1:79" x14ac:dyDescent="0.2">
      <c r="A1202" t="s">
        <v>156</v>
      </c>
      <c r="B1202" t="s">
        <v>316</v>
      </c>
      <c r="C1202" s="141" t="s">
        <v>141</v>
      </c>
      <c r="D1202" t="s">
        <v>2710</v>
      </c>
      <c r="E1202" s="40">
        <v>37379</v>
      </c>
      <c r="F1202" t="s">
        <v>2711</v>
      </c>
      <c r="G1202" s="19" t="s">
        <v>173</v>
      </c>
      <c r="H1202" t="s">
        <v>695</v>
      </c>
      <c r="I1202" t="s">
        <v>116</v>
      </c>
      <c r="J1202" s="18" t="s">
        <v>2712</v>
      </c>
      <c r="K1202" t="str">
        <f>IF(ISBLANK(VLOOKUP(TRIM(D1202),ALL_SOMIFA!$A$1:$V$2721,8,FALSE)),"",IF(ISERROR(VLOOKUP(TRIM(D1202),ALL_SOMIFA!$A$1:$V$2721,8,FALSE))," ",VLOOKUP(TRIM(D1202),ALL_SOMIFA!$A$1:$V$2721,8,FALSE)))</f>
        <v xml:space="preserve"> </v>
      </c>
      <c r="L1202" t="str">
        <f>IF(ISBLANK(VLOOKUP(TRIM(D1202),ALL_SOMIFA!$A$1:$V$2721,9,FALSE)),"",IF(ISERROR(VLOOKUP(TRIM(D1202),ALL_SOMIFA!$A$1:$V$2721,9,FALSE))," ",VLOOKUP(TRIM(D1202),ALL_SOMIFA!$A$1:$V$2721,9,FALSE)))</f>
        <v xml:space="preserve"> </v>
      </c>
      <c r="M1202" t="str">
        <f>IF(ISBLANK(VLOOKUP(TRIM(D1202),ALL_SOMIFA!$A$1:$V$2721,10,FALSE)),"",IF(ISERROR(VLOOKUP(TRIM(D1202),ALL_SOMIFA!$A$1:$V$2721,10,FALSE))," ",VLOOKUP(TRIM(D1202),ALL_SOMIFA!$A$1:$V$2721,10,FALSE)))</f>
        <v xml:space="preserve"> </v>
      </c>
      <c r="N1202" t="str">
        <f>IF(ISBLANK(VLOOKUP(TRIM(D1202),ALL_SOMIFA!$A$1:$V$2721,11,FALSE)),"",IF(ISERROR(VLOOKUP(TRIM(D1202),ALL_SOMIFA!$A$1:$V$2721,11,FALSE))," ",VLOOKUP(TRIM(D1202),ALL_SOMIFA!$A$1:$V$2721,11,FALSE)))</f>
        <v xml:space="preserve"> </v>
      </c>
      <c r="O1202" t="str">
        <f>IF(ISBLANK(VLOOKUP(TRIM(D1202),ALL_SOMIFA!$A$1:$V$2721,12,FALSE)),"",IF(ISERROR(VLOOKUP(TRIM(D1202),ALL_SOMIFA!$A$1:$V$2721,12,FALSE))," ",VLOOKUP(TRIM(D1202),ALL_SOMIFA!$A$1:$V$2721,12,FALSE)))</f>
        <v xml:space="preserve"> </v>
      </c>
      <c r="P1202" t="str">
        <f>IF(ISBLANK(VLOOKUP(TRIM(D1202),ALL_SOMIFA!$A$1:$V$2721,13,FALSE)),"",IF(ISERROR(VLOOKUP(TRIM(D1202),ALL_SOMIFA!$A$1:$V$2721,13,FALSE))," ",VLOOKUP(TRIM(D1202),ALL_SOMIFA!$A$1:$V$2721,13,FALSE)))</f>
        <v xml:space="preserve"> </v>
      </c>
      <c r="Q1202" t="str">
        <f>IF(ISBLANK(VLOOKUP(TRIM(D1202),ALL_SOMIFA!$A$1:$V$2721,14,FALSE)),"",IF(ISERROR(VLOOKUP(TRIM(D1202),ALL_SOMIFA!$A$1:$V$2721,14,FALSE))," ",VLOOKUP(TRIM(D1202),ALL_SOMIFA!$A$1:$V$2721,14,FALSE)))</f>
        <v xml:space="preserve"> </v>
      </c>
      <c r="R1202" t="str">
        <f>IF(ISBLANK(VLOOKUP(TRIM(D1202),ALL_SOMIFA!$A$1:$V$2721,15,FALSE)),"",IF(ISERROR(VLOOKUP(TRIM(D1202),ALL_SOMIFA!$A$1:$V$2721,15,FALSE))," ",VLOOKUP(TRIM(D1202),ALL_SOMIFA!$A$1:$V$2721,15,FALSE)))</f>
        <v xml:space="preserve"> </v>
      </c>
      <c r="S1202" t="str">
        <f>IF(ISBLANK(VLOOKUP(TRIM(D1202),ALL_SOMIFA!$A$1:$V$2721,16,FALSE)),"",IF(ISERROR(VLOOKUP(TRIM(D1202),ALL_SOMIFA!$A$1:$V$2721,16,FALSE))," ",VLOOKUP(TRIM(D1202),ALL_SOMIFA!$A$1:$V$2721,16,FALSE)))</f>
        <v xml:space="preserve"> </v>
      </c>
      <c r="T1202" t="str">
        <f>IF(ISBLANK(VLOOKUP(TRIM(D1202),ALL_SOMIFA!$A$1:$V$2721,17,FALSE)),"",IF(ISERROR(VLOOKUP(TRIM(D1202),ALL_SOMIFA!$A$1:$V$2721,17,FALSE))," ",VLOOKUP(TRIM(D1202),ALL_SOMIFA!$A$1:$V$2721,17,FALSE)))</f>
        <v xml:space="preserve"> </v>
      </c>
      <c r="U1202" t="str">
        <f>IF(ISBLANK(VLOOKUP(TRIM(D1202),ALL_SOMIFA!$A$1:$V$2721,18,FALSE)),"",IF(ISERROR(VLOOKUP(TRIM(D1202),ALL_SOMIFA!$A$1:$V$2721,18,FALSE))," ",VLOOKUP(TRIM(D1202),ALL_SOMIFA!$A$1:$V$2721,18,FALSE)))</f>
        <v xml:space="preserve"> </v>
      </c>
      <c r="V1202" t="str">
        <f>IF(ISBLANK(VLOOKUP(TRIM(D1202),ALL_SOMIFA!$A$1:$V$2721,19,FALSE)),"",IF(ISERROR(VLOOKUP(TRIM(D1202),ALL_SOMIFA!$A$1:$V$2721,19,FALSE))," ",VLOOKUP(TRIM(D1202),ALL_SOMIFA!$A$1:$V$2721,19,FALSE)))</f>
        <v xml:space="preserve"> </v>
      </c>
      <c r="W1202" t="str">
        <f>IF(ISBLANK(VLOOKUP(TRIM(D1202),ALL_SOMIFA!$A$1:$V$2721,20,FALSE)),"",IF(ISERROR(VLOOKUP(TRIM(D1202),ALL_SOMIFA!$A$1:$V$2721,20,FALSE))," ",VLOOKUP(TRIM(D1202),ALL_SOMIFA!$A$1:$V$2721,20,FALSE)))</f>
        <v xml:space="preserve"> </v>
      </c>
      <c r="X1202" t="str">
        <f>IF(ISBLANK(VLOOKUP(TRIM(D1202),ALL_SOMIFA!$A$1:$V$2721,21,FALSE)),"",IF(ISERROR(VLOOKUP(TRIM(D1202),ALL_SOMIFA!$A$1:$V$2721,21,FALSE))," ",VLOOKUP(TRIM(D1202),ALL_SOMIFA!$A$1:$V$2721,21,FALSE)))</f>
        <v xml:space="preserve"> </v>
      </c>
      <c r="Y1202" t="str">
        <f>IF(ISBLANK(VLOOKUP(TRIM(D1202),ALL_SOMIFA!$A$1:$V$2721,22,FALSE)),"",IF(ISERROR(VLOOKUP(TRIM(D1202),ALL_SOMIFA!$A$1:$V$2721,22,FALSE))," ",VLOOKUP(TRIM(D1202),ALL_SOMIFA!$A$1:$V$2721,22,FALSE)))</f>
        <v xml:space="preserve"> </v>
      </c>
    </row>
    <row r="1203" spans="1:79" s="19" customFormat="1" x14ac:dyDescent="0.2">
      <c r="A1203" s="21" t="s">
        <v>168</v>
      </c>
      <c r="B1203" s="21" t="s">
        <v>215</v>
      </c>
      <c r="C1203" s="141" t="s">
        <v>183</v>
      </c>
      <c r="D1203" s="19" t="s">
        <v>2713</v>
      </c>
      <c r="E1203" s="20">
        <v>35908</v>
      </c>
      <c r="F1203" s="26" t="s">
        <v>149</v>
      </c>
      <c r="G1203" s="30" t="s">
        <v>149</v>
      </c>
      <c r="H1203" s="21" t="s">
        <v>695</v>
      </c>
      <c r="I1203" s="21" t="s">
        <v>491</v>
      </c>
      <c r="J1203" s="18" t="s">
        <v>1045</v>
      </c>
      <c r="K1203" s="26" t="s">
        <v>168</v>
      </c>
      <c r="L1203" s="26" t="s">
        <v>511</v>
      </c>
      <c r="M1203" s="21" t="s">
        <v>162</v>
      </c>
      <c r="N1203" s="21" t="s">
        <v>556</v>
      </c>
      <c r="O1203" s="21" t="s">
        <v>1896</v>
      </c>
      <c r="P1203" s="19" t="s">
        <v>193</v>
      </c>
      <c r="Q1203" s="19" t="s">
        <v>162</v>
      </c>
      <c r="R1203" s="19" t="s">
        <v>556</v>
      </c>
      <c r="S1203" s="30" t="s">
        <v>511</v>
      </c>
      <c r="V1203" s="30"/>
      <c r="Y1203" s="30"/>
      <c r="AB1203" s="30"/>
    </row>
    <row r="1204" spans="1:79" s="25" customFormat="1" x14ac:dyDescent="0.2">
      <c r="A1204" s="19"/>
      <c r="B1204" s="19"/>
      <c r="C1204" s="141"/>
      <c r="D1204" s="19"/>
      <c r="E1204" s="39"/>
      <c r="F1204" s="19"/>
      <c r="G1204" s="19"/>
      <c r="H1204" s="19"/>
      <c r="I1204" s="19"/>
      <c r="J1204" s="18"/>
      <c r="L1204"/>
      <c r="M1204" s="19"/>
      <c r="N1204" s="19"/>
      <c r="O1204" s="19"/>
      <c r="P1204" s="19"/>
      <c r="Q1204" s="19"/>
      <c r="R1204" s="19"/>
      <c r="S1204" s="19"/>
      <c r="T1204" s="19"/>
      <c r="U1204" s="19"/>
      <c r="V1204" s="19"/>
      <c r="W1204" s="19"/>
      <c r="X1204" s="19"/>
      <c r="Y1204" s="19"/>
      <c r="Z1204" s="19"/>
      <c r="AA1204" s="19"/>
      <c r="AB1204" s="19"/>
      <c r="AC1204" s="19"/>
      <c r="AD1204" s="19"/>
      <c r="AE1204" s="19"/>
      <c r="AF1204" s="19"/>
      <c r="AG1204" s="19"/>
      <c r="AH1204" s="19"/>
      <c r="AI1204" s="19"/>
      <c r="AJ1204" s="19"/>
      <c r="AK1204" s="19"/>
      <c r="AL1204" s="19"/>
      <c r="AM1204" s="19"/>
      <c r="AN1204" s="19"/>
      <c r="AO1204" s="19"/>
      <c r="AP1204" s="19"/>
      <c r="AQ1204" s="19"/>
      <c r="AR1204" s="19"/>
      <c r="AS1204" s="19"/>
      <c r="AT1204" s="19"/>
      <c r="AU1204" s="19"/>
      <c r="AV1204" s="19"/>
      <c r="AW1204" s="19"/>
    </row>
    <row r="1205" spans="1:79" s="19" customFormat="1" x14ac:dyDescent="0.2">
      <c r="A1205" s="18" t="s">
        <v>274</v>
      </c>
      <c r="B1205" s="18" t="s">
        <v>134</v>
      </c>
      <c r="C1205" s="141" t="s">
        <v>259</v>
      </c>
      <c r="D1205" s="19" t="s">
        <v>2714</v>
      </c>
      <c r="E1205" s="20">
        <v>34548</v>
      </c>
      <c r="F1205" s="19" t="s">
        <v>2715</v>
      </c>
      <c r="G1205" s="19" t="s">
        <v>401</v>
      </c>
      <c r="H1205" s="18" t="s">
        <v>274</v>
      </c>
      <c r="I1205" s="18" t="s">
        <v>220</v>
      </c>
      <c r="J1205" s="18" t="s">
        <v>259</v>
      </c>
      <c r="K1205" s="26" t="s">
        <v>274</v>
      </c>
      <c r="L1205" s="26" t="s">
        <v>276</v>
      </c>
      <c r="M1205" s="18" t="s">
        <v>274</v>
      </c>
      <c r="N1205" s="18" t="s">
        <v>215</v>
      </c>
      <c r="O1205" s="18" t="s">
        <v>276</v>
      </c>
      <c r="Q1205" s="19" t="s">
        <v>2716</v>
      </c>
      <c r="R1205" s="19" t="s">
        <v>215</v>
      </c>
      <c r="S1205" s="19" t="s">
        <v>2717</v>
      </c>
      <c r="T1205" s="19" t="s">
        <v>274</v>
      </c>
      <c r="U1205" s="19" t="s">
        <v>215</v>
      </c>
      <c r="V1205" s="19" t="s">
        <v>594</v>
      </c>
      <c r="W1205" s="19" t="s">
        <v>274</v>
      </c>
      <c r="X1205" s="19" t="s">
        <v>261</v>
      </c>
      <c r="Y1205" s="19" t="s">
        <v>201</v>
      </c>
      <c r="Z1205" s="19" t="s">
        <v>274</v>
      </c>
      <c r="AA1205" s="19" t="s">
        <v>261</v>
      </c>
      <c r="AB1205" s="19" t="s">
        <v>224</v>
      </c>
      <c r="AC1205" s="19" t="s">
        <v>214</v>
      </c>
      <c r="AD1205" s="19" t="s">
        <v>261</v>
      </c>
      <c r="AE1205" s="19" t="s">
        <v>234</v>
      </c>
      <c r="AF1205" s="19">
        <v>0</v>
      </c>
      <c r="AG1205" s="19">
        <v>0</v>
      </c>
      <c r="AH1205" s="19">
        <v>0</v>
      </c>
      <c r="AI1205" s="19">
        <v>0</v>
      </c>
      <c r="AJ1205" s="19">
        <v>0</v>
      </c>
      <c r="AK1205" s="19">
        <v>0</v>
      </c>
      <c r="AL1205" s="19">
        <v>0</v>
      </c>
      <c r="AM1205" s="19">
        <v>0</v>
      </c>
      <c r="AN1205" s="19">
        <v>0</v>
      </c>
      <c r="AO1205" s="19">
        <v>0</v>
      </c>
      <c r="AP1205" s="19">
        <v>0</v>
      </c>
      <c r="AQ1205" s="19">
        <v>0</v>
      </c>
      <c r="AR1205" s="19">
        <v>0</v>
      </c>
      <c r="AS1205" s="19">
        <v>0</v>
      </c>
      <c r="AT1205" s="19">
        <v>0</v>
      </c>
      <c r="AU1205" s="19">
        <v>0</v>
      </c>
      <c r="AV1205" s="19">
        <v>0</v>
      </c>
      <c r="AW1205" s="19">
        <v>0</v>
      </c>
    </row>
    <row r="1206" spans="1:79" x14ac:dyDescent="0.2">
      <c r="A1206" s="31" t="s">
        <v>226</v>
      </c>
      <c r="B1206" s="32" t="s">
        <v>434</v>
      </c>
      <c r="C1206" s="142" t="s">
        <v>259</v>
      </c>
      <c r="D1206" s="19" t="s">
        <v>2720</v>
      </c>
      <c r="E1206" s="27">
        <v>36449</v>
      </c>
      <c r="F1206" s="28" t="s">
        <v>268</v>
      </c>
      <c r="G1206" s="28" t="s">
        <v>268</v>
      </c>
      <c r="H1206" s="31" t="s">
        <v>226</v>
      </c>
      <c r="I1206" s="32" t="s">
        <v>239</v>
      </c>
      <c r="J1206" s="18" t="s">
        <v>228</v>
      </c>
      <c r="K1206" s="26" t="s">
        <v>274</v>
      </c>
      <c r="L1206" s="26" t="s">
        <v>228</v>
      </c>
      <c r="M1206" s="33"/>
      <c r="N1206" s="33"/>
      <c r="O1206" s="33"/>
      <c r="P1206" s="19"/>
      <c r="Q1206" s="19"/>
      <c r="R1206" s="19"/>
      <c r="S1206" s="19"/>
      <c r="T1206" s="19"/>
      <c r="U1206" s="19"/>
      <c r="V1206" s="19"/>
      <c r="W1206" s="19"/>
      <c r="X1206" s="19"/>
      <c r="Y1206" s="19"/>
      <c r="Z1206" s="19"/>
      <c r="AA1206" s="19"/>
      <c r="AB1206" s="19"/>
      <c r="AC1206" s="19"/>
      <c r="AD1206" s="19"/>
      <c r="AE1206" s="19"/>
      <c r="AF1206" s="19"/>
      <c r="AG1206" s="19"/>
      <c r="AH1206" s="19"/>
      <c r="AI1206" s="19"/>
      <c r="AJ1206" s="19"/>
      <c r="AK1206" s="19"/>
      <c r="AL1206" s="19"/>
      <c r="AM1206" s="19"/>
      <c r="AN1206" s="19"/>
      <c r="AO1206" s="19"/>
      <c r="AP1206" s="19"/>
      <c r="AQ1206" s="19"/>
      <c r="AR1206" s="19"/>
      <c r="AS1206" s="19"/>
      <c r="AT1206" s="19"/>
      <c r="AU1206" s="19"/>
      <c r="AV1206" s="19"/>
      <c r="AW1206" s="19"/>
      <c r="AX1206" s="19"/>
      <c r="AY1206" s="19"/>
      <c r="AZ1206" s="19"/>
      <c r="BA1206" s="19"/>
      <c r="BB1206" s="19"/>
      <c r="BC1206" s="19"/>
      <c r="BD1206" s="19"/>
      <c r="BE1206" s="19"/>
      <c r="BF1206" s="19"/>
      <c r="BG1206" s="19"/>
      <c r="BH1206" s="19"/>
      <c r="BI1206" s="19"/>
      <c r="BJ1206" s="19"/>
      <c r="BK1206" s="19"/>
      <c r="BL1206" s="19"/>
      <c r="BM1206" s="19"/>
      <c r="BN1206" s="19"/>
      <c r="BO1206" s="19"/>
      <c r="BP1206" s="19"/>
      <c r="BQ1206" s="19"/>
      <c r="BR1206" s="19"/>
      <c r="BS1206" s="19"/>
      <c r="BT1206" s="19"/>
      <c r="BU1206" s="19"/>
      <c r="BV1206" s="19"/>
      <c r="BW1206" s="19"/>
      <c r="BX1206" s="19"/>
      <c r="BY1206" s="19"/>
      <c r="BZ1206" s="19"/>
      <c r="CA1206" s="19"/>
    </row>
    <row r="1207" spans="1:79" s="19" customFormat="1" x14ac:dyDescent="0.2">
      <c r="A1207" s="33" t="s">
        <v>194</v>
      </c>
      <c r="B1207" s="33" t="s">
        <v>252</v>
      </c>
      <c r="C1207" s="142" t="s">
        <v>201</v>
      </c>
      <c r="D1207" t="s">
        <v>2721</v>
      </c>
      <c r="E1207" s="40">
        <v>37410</v>
      </c>
      <c r="F1207" t="s">
        <v>2722</v>
      </c>
      <c r="G1207" s="19" t="s">
        <v>2723</v>
      </c>
      <c r="H1207" s="33" t="s">
        <v>194</v>
      </c>
      <c r="I1207" s="33" t="s">
        <v>250</v>
      </c>
      <c r="J1207" s="18" t="s">
        <v>228</v>
      </c>
      <c r="K1207" t="str">
        <f>IF(ISBLANK(VLOOKUP(TRIM(D1207),ALL_SOMIFA!$A$1:$V$2721,8,FALSE)),"",IF(ISERROR(VLOOKUP(TRIM(D1207),ALL_SOMIFA!$A$1:$V$2721,8,FALSE))," ",VLOOKUP(TRIM(D1207),ALL_SOMIFA!$A$1:$V$2721,8,FALSE)))</f>
        <v xml:space="preserve"> </v>
      </c>
      <c r="L1207" t="str">
        <f>IF(ISBLANK(VLOOKUP(TRIM(D1207),ALL_SOMIFA!$A$1:$V$2721,9,FALSE)),"",IF(ISERROR(VLOOKUP(TRIM(D1207),ALL_SOMIFA!$A$1:$V$2721,9,FALSE))," ",VLOOKUP(TRIM(D1207),ALL_SOMIFA!$A$1:$V$2721,9,FALSE)))</f>
        <v xml:space="preserve"> </v>
      </c>
      <c r="M1207" s="33" t="str">
        <f>IF(ISBLANK(VLOOKUP(TRIM(D1207),ALL_SOMIFA!$A$1:$V$2721,10,FALSE)),"",IF(ISERROR(VLOOKUP(TRIM(D1207),ALL_SOMIFA!$A$1:$V$2721,10,FALSE))," ",VLOOKUP(TRIM(D1207),ALL_SOMIFA!$A$1:$V$2721,10,FALSE)))</f>
        <v xml:space="preserve"> </v>
      </c>
      <c r="N1207" s="33" t="str">
        <f>IF(ISBLANK(VLOOKUP(TRIM(D1207),ALL_SOMIFA!$A$1:$V$2721,11,FALSE)),"",IF(ISERROR(VLOOKUP(TRIM(D1207),ALL_SOMIFA!$A$1:$V$2721,11,FALSE))," ",VLOOKUP(TRIM(D1207),ALL_SOMIFA!$A$1:$V$2721,11,FALSE)))</f>
        <v xml:space="preserve"> </v>
      </c>
      <c r="O1207" s="33" t="str">
        <f>IF(ISBLANK(VLOOKUP(TRIM(D1207),ALL_SOMIFA!$A$1:$V$2721,12,FALSE)),"",IF(ISERROR(VLOOKUP(TRIM(D1207),ALL_SOMIFA!$A$1:$V$2721,12,FALSE))," ",VLOOKUP(TRIM(D1207),ALL_SOMIFA!$A$1:$V$2721,12,FALSE)))</f>
        <v xml:space="preserve"> </v>
      </c>
      <c r="P1207" t="str">
        <f>IF(ISBLANK(VLOOKUP(TRIM(D1207),ALL_SOMIFA!$A$1:$V$2721,13,FALSE)),"",IF(ISERROR(VLOOKUP(TRIM(D1207),ALL_SOMIFA!$A$1:$V$2721,13,FALSE))," ",VLOOKUP(TRIM(D1207),ALL_SOMIFA!$A$1:$V$2721,13,FALSE)))</f>
        <v xml:space="preserve"> </v>
      </c>
      <c r="Q1207" t="str">
        <f>IF(ISBLANK(VLOOKUP(TRIM(D1207),ALL_SOMIFA!$A$1:$V$2721,14,FALSE)),"",IF(ISERROR(VLOOKUP(TRIM(D1207),ALL_SOMIFA!$A$1:$V$2721,14,FALSE))," ",VLOOKUP(TRIM(D1207),ALL_SOMIFA!$A$1:$V$2721,14,FALSE)))</f>
        <v xml:space="preserve"> </v>
      </c>
      <c r="R1207" t="str">
        <f>IF(ISBLANK(VLOOKUP(TRIM(D1207),ALL_SOMIFA!$A$1:$V$2721,15,FALSE)),"",IF(ISERROR(VLOOKUP(TRIM(D1207),ALL_SOMIFA!$A$1:$V$2721,15,FALSE))," ",VLOOKUP(TRIM(D1207),ALL_SOMIFA!$A$1:$V$2721,15,FALSE)))</f>
        <v xml:space="preserve"> </v>
      </c>
      <c r="S1207" t="str">
        <f>IF(ISBLANK(VLOOKUP(TRIM(D1207),ALL_SOMIFA!$A$1:$V$2721,16,FALSE)),"",IF(ISERROR(VLOOKUP(TRIM(D1207),ALL_SOMIFA!$A$1:$V$2721,16,FALSE))," ",VLOOKUP(TRIM(D1207),ALL_SOMIFA!$A$1:$V$2721,16,FALSE)))</f>
        <v xml:space="preserve"> </v>
      </c>
      <c r="T1207" t="str">
        <f>IF(ISBLANK(VLOOKUP(TRIM(D1207),ALL_SOMIFA!$A$1:$V$2721,17,FALSE)),"",IF(ISERROR(VLOOKUP(TRIM(D1207),ALL_SOMIFA!$A$1:$V$2721,17,FALSE))," ",VLOOKUP(TRIM(D1207),ALL_SOMIFA!$A$1:$V$2721,17,FALSE)))</f>
        <v xml:space="preserve"> </v>
      </c>
      <c r="U1207" t="str">
        <f>IF(ISBLANK(VLOOKUP(TRIM(D1207),ALL_SOMIFA!$A$1:$V$2721,18,FALSE)),"",IF(ISERROR(VLOOKUP(TRIM(D1207),ALL_SOMIFA!$A$1:$V$2721,18,FALSE))," ",VLOOKUP(TRIM(D1207),ALL_SOMIFA!$A$1:$V$2721,18,FALSE)))</f>
        <v xml:space="preserve"> </v>
      </c>
      <c r="V1207" t="str">
        <f>IF(ISBLANK(VLOOKUP(TRIM(D1207),ALL_SOMIFA!$A$1:$V$2721,19,FALSE)),"",IF(ISERROR(VLOOKUP(TRIM(D1207),ALL_SOMIFA!$A$1:$V$2721,19,FALSE))," ",VLOOKUP(TRIM(D1207),ALL_SOMIFA!$A$1:$V$2721,19,FALSE)))</f>
        <v xml:space="preserve"> </v>
      </c>
      <c r="W1207" t="str">
        <f>IF(ISBLANK(VLOOKUP(TRIM(D1207),ALL_SOMIFA!$A$1:$V$2721,20,FALSE)),"",IF(ISERROR(VLOOKUP(TRIM(D1207),ALL_SOMIFA!$A$1:$V$2721,20,FALSE))," ",VLOOKUP(TRIM(D1207),ALL_SOMIFA!$A$1:$V$2721,20,FALSE)))</f>
        <v xml:space="preserve"> </v>
      </c>
      <c r="X1207" t="str">
        <f>IF(ISBLANK(VLOOKUP(TRIM(D1207),ALL_SOMIFA!$A$1:$V$2721,21,FALSE)),"",IF(ISERROR(VLOOKUP(TRIM(D1207),ALL_SOMIFA!$A$1:$V$2721,21,FALSE))," ",VLOOKUP(TRIM(D1207),ALL_SOMIFA!$A$1:$V$2721,21,FALSE)))</f>
        <v xml:space="preserve"> </v>
      </c>
      <c r="Y1207" t="str">
        <f>IF(ISBLANK(VLOOKUP(TRIM(D1207),ALL_SOMIFA!$A$1:$V$2721,22,FALSE)),"",IF(ISERROR(VLOOKUP(TRIM(D1207),ALL_SOMIFA!$A$1:$V$2721,22,FALSE))," ",VLOOKUP(TRIM(D1207),ALL_SOMIFA!$A$1:$V$2721,22,FALSE)))</f>
        <v xml:space="preserve"> </v>
      </c>
      <c r="Z1207"/>
      <c r="AA1207"/>
      <c r="AB1207"/>
      <c r="AC1207"/>
      <c r="AD1207"/>
      <c r="AE1207"/>
      <c r="AF1207"/>
      <c r="AG1207"/>
      <c r="AH1207"/>
      <c r="AI1207"/>
      <c r="AJ1207"/>
      <c r="AK1207"/>
      <c r="AL1207"/>
      <c r="AM1207"/>
      <c r="AN1207"/>
      <c r="AO1207"/>
      <c r="AP1207"/>
      <c r="AQ1207"/>
      <c r="AR1207"/>
      <c r="AS1207"/>
      <c r="AT1207"/>
      <c r="AU1207"/>
      <c r="AV1207"/>
      <c r="AW1207"/>
      <c r="AX1207"/>
      <c r="AY1207"/>
      <c r="AZ1207"/>
      <c r="BA1207"/>
      <c r="BB1207"/>
      <c r="BC1207"/>
      <c r="BD1207"/>
      <c r="BE1207"/>
      <c r="BF1207"/>
      <c r="BG1207"/>
      <c r="BH1207"/>
      <c r="BI1207"/>
      <c r="BJ1207"/>
      <c r="BK1207"/>
      <c r="BL1207"/>
      <c r="BM1207"/>
      <c r="BN1207"/>
      <c r="BO1207"/>
      <c r="BP1207"/>
      <c r="BQ1207"/>
      <c r="BR1207"/>
      <c r="BS1207"/>
      <c r="BT1207"/>
      <c r="BU1207"/>
      <c r="BV1207"/>
      <c r="BW1207"/>
      <c r="BX1207"/>
      <c r="BY1207"/>
      <c r="BZ1207"/>
      <c r="CA1207"/>
    </row>
    <row r="1208" spans="1:79" x14ac:dyDescent="0.2">
      <c r="A1208" s="160" t="s">
        <v>202</v>
      </c>
      <c r="B1208" s="160" t="s">
        <v>556</v>
      </c>
      <c r="C1208" s="141" t="s">
        <v>248</v>
      </c>
      <c r="D1208" s="19" t="s">
        <v>2724</v>
      </c>
      <c r="E1208" s="20">
        <v>34916</v>
      </c>
      <c r="F1208" s="19" t="s">
        <v>301</v>
      </c>
      <c r="G1208" s="19" t="s">
        <v>585</v>
      </c>
      <c r="H1208" s="160" t="s">
        <v>1502</v>
      </c>
      <c r="I1208" s="160" t="s">
        <v>91</v>
      </c>
      <c r="J1208" s="18" t="s">
        <v>264</v>
      </c>
      <c r="K1208" s="26" t="s">
        <v>226</v>
      </c>
      <c r="L1208" s="26" t="s">
        <v>234</v>
      </c>
      <c r="M1208" s="160" t="s">
        <v>202</v>
      </c>
      <c r="N1208" s="160" t="s">
        <v>556</v>
      </c>
      <c r="O1208" s="160" t="s">
        <v>593</v>
      </c>
      <c r="P1208" s="19" t="s">
        <v>233</v>
      </c>
      <c r="Q1208" s="19" t="s">
        <v>202</v>
      </c>
      <c r="R1208" s="19" t="s">
        <v>316</v>
      </c>
      <c r="S1208" s="19" t="s">
        <v>586</v>
      </c>
      <c r="T1208" s="19" t="s">
        <v>265</v>
      </c>
      <c r="U1208" s="19" t="s">
        <v>316</v>
      </c>
      <c r="V1208" s="19" t="s">
        <v>241</v>
      </c>
      <c r="W1208" s="19" t="s">
        <v>258</v>
      </c>
      <c r="X1208" s="19" t="s">
        <v>316</v>
      </c>
      <c r="Y1208" s="19" t="s">
        <v>241</v>
      </c>
      <c r="Z1208" s="19" t="s">
        <v>265</v>
      </c>
      <c r="AA1208" s="19" t="s">
        <v>316</v>
      </c>
      <c r="AB1208" s="19" t="s">
        <v>241</v>
      </c>
      <c r="AC1208" s="19"/>
      <c r="AD1208" s="19"/>
      <c r="AE1208" s="19"/>
      <c r="AF1208" s="19">
        <v>0</v>
      </c>
      <c r="AG1208" s="19">
        <v>0</v>
      </c>
      <c r="AH1208" s="19">
        <v>0</v>
      </c>
      <c r="AI1208" s="19">
        <v>0</v>
      </c>
      <c r="AJ1208" s="19">
        <v>0</v>
      </c>
      <c r="AK1208" s="19">
        <v>0</v>
      </c>
      <c r="AL1208" s="19">
        <v>0</v>
      </c>
      <c r="AM1208" s="19">
        <v>0</v>
      </c>
      <c r="AN1208" s="19">
        <v>0</v>
      </c>
      <c r="AO1208" s="19">
        <v>0</v>
      </c>
      <c r="AP1208" s="19">
        <v>0</v>
      </c>
      <c r="AQ1208" s="19">
        <v>0</v>
      </c>
      <c r="AR1208" s="19">
        <v>0</v>
      </c>
      <c r="AS1208" s="19">
        <v>0</v>
      </c>
      <c r="AT1208" s="19">
        <v>0</v>
      </c>
      <c r="AU1208" s="19">
        <v>0</v>
      </c>
      <c r="AV1208" s="19">
        <v>0</v>
      </c>
      <c r="AW1208" s="19">
        <v>0</v>
      </c>
    </row>
    <row r="1209" spans="1:79" x14ac:dyDescent="0.2">
      <c r="A1209" s="33" t="s">
        <v>226</v>
      </c>
      <c r="B1209" s="33" t="s">
        <v>252</v>
      </c>
      <c r="C1209" s="141" t="s">
        <v>247</v>
      </c>
      <c r="D1209" t="s">
        <v>2725</v>
      </c>
      <c r="E1209" s="40">
        <v>36181</v>
      </c>
      <c r="F1209" t="s">
        <v>114</v>
      </c>
      <c r="G1209" s="19" t="s">
        <v>506</v>
      </c>
      <c r="H1209" s="33" t="s">
        <v>258</v>
      </c>
      <c r="I1209" s="33" t="s">
        <v>250</v>
      </c>
      <c r="J1209" s="18" t="s">
        <v>273</v>
      </c>
      <c r="K1209" t="str">
        <f>IF(ISBLANK(VLOOKUP(TRIM(D1209),ALL_SOMIFA!$A$1:$V$2721,8,FALSE)),"",IF(ISERROR(VLOOKUP(TRIM(D1209),ALL_SOMIFA!$A$1:$V$2721,8,FALSE))," ",VLOOKUP(TRIM(D1209),ALL_SOMIFA!$A$1:$V$2721,8,FALSE)))</f>
        <v xml:space="preserve"> </v>
      </c>
      <c r="L1209" t="str">
        <f>IF(ISBLANK(VLOOKUP(TRIM(D1209),ALL_SOMIFA!$A$1:$V$2721,9,FALSE)),"",IF(ISERROR(VLOOKUP(TRIM(D1209),ALL_SOMIFA!$A$1:$V$2721,9,FALSE))," ",VLOOKUP(TRIM(D1209),ALL_SOMIFA!$A$1:$V$2721,9,FALSE)))</f>
        <v xml:space="preserve"> </v>
      </c>
      <c r="M1209" s="33" t="str">
        <f>IF(ISBLANK(VLOOKUP(TRIM(D1209),ALL_SOMIFA!$A$1:$V$2721,10,FALSE)),"",IF(ISERROR(VLOOKUP(TRIM(D1209),ALL_SOMIFA!$A$1:$V$2721,10,FALSE))," ",VLOOKUP(TRIM(D1209),ALL_SOMIFA!$A$1:$V$2721,10,FALSE)))</f>
        <v xml:space="preserve"> </v>
      </c>
      <c r="N1209" s="33" t="str">
        <f>IF(ISBLANK(VLOOKUP(TRIM(D1209),ALL_SOMIFA!$A$1:$V$2721,11,FALSE)),"",IF(ISERROR(VLOOKUP(TRIM(D1209),ALL_SOMIFA!$A$1:$V$2721,11,FALSE))," ",VLOOKUP(TRIM(D1209),ALL_SOMIFA!$A$1:$V$2721,11,FALSE)))</f>
        <v xml:space="preserve"> </v>
      </c>
      <c r="O1209" s="33" t="str">
        <f>IF(ISBLANK(VLOOKUP(TRIM(D1209),ALL_SOMIFA!$A$1:$V$2721,12,FALSE)),"",IF(ISERROR(VLOOKUP(TRIM(D1209),ALL_SOMIFA!$A$1:$V$2721,12,FALSE))," ",VLOOKUP(TRIM(D1209),ALL_SOMIFA!$A$1:$V$2721,12,FALSE)))</f>
        <v xml:space="preserve"> </v>
      </c>
      <c r="P1209" t="str">
        <f>IF(ISBLANK(VLOOKUP(TRIM(D1209),ALL_SOMIFA!$A$1:$V$2721,13,FALSE)),"",IF(ISERROR(VLOOKUP(TRIM(D1209),ALL_SOMIFA!$A$1:$V$2721,13,FALSE))," ",VLOOKUP(TRIM(D1209),ALL_SOMIFA!$A$1:$V$2721,13,FALSE)))</f>
        <v xml:space="preserve"> </v>
      </c>
      <c r="Q1209" t="str">
        <f>IF(ISBLANK(VLOOKUP(TRIM(D1209),ALL_SOMIFA!$A$1:$V$2721,14,FALSE)),"",IF(ISERROR(VLOOKUP(TRIM(D1209),ALL_SOMIFA!$A$1:$V$2721,14,FALSE))," ",VLOOKUP(TRIM(D1209),ALL_SOMIFA!$A$1:$V$2721,14,FALSE)))</f>
        <v xml:space="preserve"> </v>
      </c>
      <c r="R1209" t="str">
        <f>IF(ISBLANK(VLOOKUP(TRIM(D1209),ALL_SOMIFA!$A$1:$V$2721,15,FALSE)),"",IF(ISERROR(VLOOKUP(TRIM(D1209),ALL_SOMIFA!$A$1:$V$2721,15,FALSE))," ",VLOOKUP(TRIM(D1209),ALL_SOMIFA!$A$1:$V$2721,15,FALSE)))</f>
        <v xml:space="preserve"> </v>
      </c>
      <c r="S1209" t="str">
        <f>IF(ISBLANK(VLOOKUP(TRIM(D1209),ALL_SOMIFA!$A$1:$V$2721,16,FALSE)),"",IF(ISERROR(VLOOKUP(TRIM(D1209),ALL_SOMIFA!$A$1:$V$2721,16,FALSE))," ",VLOOKUP(TRIM(D1209),ALL_SOMIFA!$A$1:$V$2721,16,FALSE)))</f>
        <v xml:space="preserve"> </v>
      </c>
      <c r="T1209" t="str">
        <f>IF(ISBLANK(VLOOKUP(TRIM(D1209),ALL_SOMIFA!$A$1:$V$2721,17,FALSE)),"",IF(ISERROR(VLOOKUP(TRIM(D1209),ALL_SOMIFA!$A$1:$V$2721,17,FALSE))," ",VLOOKUP(TRIM(D1209),ALL_SOMIFA!$A$1:$V$2721,17,FALSE)))</f>
        <v xml:space="preserve"> </v>
      </c>
      <c r="U1209" t="str">
        <f>IF(ISBLANK(VLOOKUP(TRIM(D1209),ALL_SOMIFA!$A$1:$V$2721,18,FALSE)),"",IF(ISERROR(VLOOKUP(TRIM(D1209),ALL_SOMIFA!$A$1:$V$2721,18,FALSE))," ",VLOOKUP(TRIM(D1209),ALL_SOMIFA!$A$1:$V$2721,18,FALSE)))</f>
        <v xml:space="preserve"> </v>
      </c>
      <c r="V1209" t="str">
        <f>IF(ISBLANK(VLOOKUP(TRIM(D1209),ALL_SOMIFA!$A$1:$V$2721,19,FALSE)),"",IF(ISERROR(VLOOKUP(TRIM(D1209),ALL_SOMIFA!$A$1:$V$2721,19,FALSE))," ",VLOOKUP(TRIM(D1209),ALL_SOMIFA!$A$1:$V$2721,19,FALSE)))</f>
        <v xml:space="preserve"> </v>
      </c>
      <c r="W1209" t="str">
        <f>IF(ISBLANK(VLOOKUP(TRIM(D1209),ALL_SOMIFA!$A$1:$V$2721,20,FALSE)),"",IF(ISERROR(VLOOKUP(TRIM(D1209),ALL_SOMIFA!$A$1:$V$2721,20,FALSE))," ",VLOOKUP(TRIM(D1209),ALL_SOMIFA!$A$1:$V$2721,20,FALSE)))</f>
        <v xml:space="preserve"> </v>
      </c>
      <c r="X1209" t="str">
        <f>IF(ISBLANK(VLOOKUP(TRIM(D1209),ALL_SOMIFA!$A$1:$V$2721,21,FALSE)),"",IF(ISERROR(VLOOKUP(TRIM(D1209),ALL_SOMIFA!$A$1:$V$2721,21,FALSE))," ",VLOOKUP(TRIM(D1209),ALL_SOMIFA!$A$1:$V$2721,21,FALSE)))</f>
        <v xml:space="preserve"> </v>
      </c>
      <c r="Y1209" t="str">
        <f>IF(ISBLANK(VLOOKUP(TRIM(D1209),ALL_SOMIFA!$A$1:$V$2721,22,FALSE)),"",IF(ISERROR(VLOOKUP(TRIM(D1209),ALL_SOMIFA!$A$1:$V$2721,22,FALSE))," ",VLOOKUP(TRIM(D1209),ALL_SOMIFA!$A$1:$V$2721,22,FALSE)))</f>
        <v xml:space="preserve"> </v>
      </c>
    </row>
    <row r="1210" spans="1:79" x14ac:dyDescent="0.2">
      <c r="A1210" s="44" t="s">
        <v>238</v>
      </c>
      <c r="B1210" s="44" t="s">
        <v>434</v>
      </c>
      <c r="C1210" s="141" t="s">
        <v>241</v>
      </c>
      <c r="D1210" s="19" t="s">
        <v>2726</v>
      </c>
      <c r="E1210" s="20">
        <v>34331</v>
      </c>
      <c r="F1210" s="19" t="s">
        <v>2727</v>
      </c>
      <c r="G1210" s="19" t="s">
        <v>750</v>
      </c>
      <c r="H1210" s="44" t="s">
        <v>238</v>
      </c>
      <c r="I1210" s="44" t="s">
        <v>395</v>
      </c>
      <c r="J1210" s="18" t="s">
        <v>266</v>
      </c>
      <c r="K1210" s="26" t="s">
        <v>226</v>
      </c>
      <c r="L1210" s="26" t="s">
        <v>234</v>
      </c>
      <c r="M1210" s="44" t="s">
        <v>274</v>
      </c>
      <c r="N1210" s="44" t="s">
        <v>81</v>
      </c>
      <c r="O1210" s="44" t="s">
        <v>234</v>
      </c>
      <c r="P1210" s="19" t="s">
        <v>259</v>
      </c>
      <c r="Q1210" s="19" t="s">
        <v>274</v>
      </c>
      <c r="R1210" s="19" t="s">
        <v>81</v>
      </c>
      <c r="S1210" s="19" t="s">
        <v>1903</v>
      </c>
      <c r="T1210" s="19" t="s">
        <v>522</v>
      </c>
      <c r="U1210" s="19" t="s">
        <v>81</v>
      </c>
      <c r="V1210" s="19" t="s">
        <v>2601</v>
      </c>
      <c r="W1210" s="19" t="s">
        <v>274</v>
      </c>
      <c r="X1210" s="19" t="s">
        <v>81</v>
      </c>
      <c r="Y1210" s="19" t="s">
        <v>593</v>
      </c>
      <c r="Z1210" s="19" t="s">
        <v>1056</v>
      </c>
      <c r="AA1210" s="19">
        <v>0</v>
      </c>
      <c r="AB1210" s="19">
        <v>0</v>
      </c>
      <c r="AC1210" s="19" t="s">
        <v>194</v>
      </c>
      <c r="AD1210" s="19" t="s">
        <v>81</v>
      </c>
      <c r="AE1210" s="19" t="s">
        <v>203</v>
      </c>
      <c r="AF1210" s="19">
        <v>0</v>
      </c>
      <c r="AG1210" s="19">
        <v>0</v>
      </c>
      <c r="AH1210" s="19">
        <v>0</v>
      </c>
      <c r="AI1210" s="19">
        <v>0</v>
      </c>
      <c r="AJ1210" s="19">
        <v>0</v>
      </c>
      <c r="AK1210" s="19">
        <v>0</v>
      </c>
      <c r="AL1210" s="19">
        <v>0</v>
      </c>
      <c r="AM1210" s="19">
        <v>0</v>
      </c>
      <c r="AN1210" s="19">
        <v>0</v>
      </c>
      <c r="AO1210" s="19">
        <v>0</v>
      </c>
      <c r="AP1210" s="19">
        <v>0</v>
      </c>
      <c r="AQ1210" s="19">
        <v>0</v>
      </c>
      <c r="AR1210" s="19">
        <v>0</v>
      </c>
      <c r="AS1210" s="19">
        <v>0</v>
      </c>
      <c r="AT1210" s="19">
        <v>0</v>
      </c>
      <c r="AU1210" s="19">
        <v>0</v>
      </c>
      <c r="AV1210" s="19">
        <v>0</v>
      </c>
      <c r="AW1210" s="19">
        <v>0</v>
      </c>
      <c r="AX1210" s="19"/>
      <c r="AY1210" s="19"/>
      <c r="AZ1210" s="19"/>
      <c r="BA1210" s="19"/>
      <c r="BB1210" s="19"/>
      <c r="BC1210" s="19"/>
      <c r="BD1210" s="19"/>
      <c r="BE1210" s="19"/>
      <c r="BF1210" s="19"/>
      <c r="BG1210" s="19"/>
      <c r="BH1210" s="19"/>
      <c r="BI1210" s="19"/>
      <c r="BJ1210" s="19"/>
      <c r="BK1210" s="19"/>
      <c r="BL1210" s="19"/>
      <c r="BM1210" s="19"/>
      <c r="BN1210" s="19"/>
      <c r="BO1210" s="19"/>
      <c r="BP1210" s="19"/>
      <c r="BQ1210" s="19"/>
      <c r="BR1210" s="19"/>
      <c r="BS1210" s="19"/>
      <c r="BT1210" s="19"/>
      <c r="BU1210" s="19"/>
      <c r="BV1210" s="19"/>
      <c r="BW1210" s="19"/>
      <c r="BX1210" s="19"/>
    </row>
    <row r="1211" spans="1:79" x14ac:dyDescent="0.2">
      <c r="A1211" s="160"/>
      <c r="B1211" s="160"/>
      <c r="C1211" s="141"/>
      <c r="D1211" s="19" t="s">
        <v>2718</v>
      </c>
      <c r="E1211" s="20">
        <v>33643</v>
      </c>
      <c r="F1211" s="19" t="s">
        <v>2719</v>
      </c>
      <c r="G1211" s="19" t="s">
        <v>1276</v>
      </c>
      <c r="H1211" s="160" t="s">
        <v>226</v>
      </c>
      <c r="I1211" s="160" t="s">
        <v>116</v>
      </c>
      <c r="J1211" s="18" t="s">
        <v>228</v>
      </c>
      <c r="K1211" s="26" t="s">
        <v>202</v>
      </c>
      <c r="L1211" s="26" t="s">
        <v>228</v>
      </c>
      <c r="M1211" s="160" t="s">
        <v>226</v>
      </c>
      <c r="N1211" s="160" t="s">
        <v>306</v>
      </c>
      <c r="O1211" s="160" t="s">
        <v>234</v>
      </c>
      <c r="P1211" s="19" t="s">
        <v>201</v>
      </c>
      <c r="Q1211" s="19" t="s">
        <v>226</v>
      </c>
      <c r="R1211" s="19" t="s">
        <v>213</v>
      </c>
      <c r="S1211" s="19" t="s">
        <v>541</v>
      </c>
      <c r="T1211" s="19" t="s">
        <v>226</v>
      </c>
      <c r="U1211" s="19" t="s">
        <v>207</v>
      </c>
      <c r="V1211" s="19" t="s">
        <v>248</v>
      </c>
      <c r="W1211" s="19" t="s">
        <v>226</v>
      </c>
      <c r="X1211" s="19" t="s">
        <v>207</v>
      </c>
      <c r="Y1211" s="19" t="s">
        <v>228</v>
      </c>
      <c r="Z1211" s="19" t="s">
        <v>226</v>
      </c>
      <c r="AA1211" s="19" t="s">
        <v>207</v>
      </c>
      <c r="AB1211" s="19" t="s">
        <v>233</v>
      </c>
      <c r="AC1211" s="19" t="s">
        <v>226</v>
      </c>
      <c r="AD1211" s="19" t="s">
        <v>118</v>
      </c>
      <c r="AE1211" s="19" t="s">
        <v>269</v>
      </c>
      <c r="AF1211" s="19" t="s">
        <v>226</v>
      </c>
      <c r="AG1211" s="19" t="s">
        <v>118</v>
      </c>
      <c r="AH1211" s="19" t="s">
        <v>228</v>
      </c>
      <c r="AI1211" s="19" t="s">
        <v>226</v>
      </c>
      <c r="AJ1211" s="19" t="s">
        <v>118</v>
      </c>
      <c r="AK1211" s="19" t="s">
        <v>228</v>
      </c>
      <c r="AL1211" s="19">
        <v>0</v>
      </c>
      <c r="AM1211" s="19">
        <v>0</v>
      </c>
      <c r="AN1211" s="19">
        <v>0</v>
      </c>
      <c r="AO1211" s="19">
        <v>0</v>
      </c>
      <c r="AP1211" s="19">
        <v>0</v>
      </c>
      <c r="AQ1211" s="19">
        <v>0</v>
      </c>
      <c r="AR1211" s="19">
        <v>0</v>
      </c>
      <c r="AS1211" s="19">
        <v>0</v>
      </c>
      <c r="AT1211" s="19">
        <v>0</v>
      </c>
      <c r="AU1211" s="19">
        <v>0</v>
      </c>
      <c r="AV1211" s="19">
        <v>0</v>
      </c>
      <c r="AW1211" s="19">
        <v>0</v>
      </c>
    </row>
    <row r="1212" spans="1:79" x14ac:dyDescent="0.2">
      <c r="C1212" s="141"/>
      <c r="D1212" t="s">
        <v>2728</v>
      </c>
      <c r="E1212" s="40">
        <v>35876</v>
      </c>
      <c r="F1212" s="109" t="s">
        <v>698</v>
      </c>
      <c r="H1212" t="s">
        <v>533</v>
      </c>
      <c r="I1212" t="s">
        <v>145</v>
      </c>
      <c r="J1212" s="18" t="s">
        <v>546</v>
      </c>
      <c r="K1212" t="str">
        <f>IF(ISBLANK(VLOOKUP(TRIM(D1212),ALL_SOMIFA!$A$1:$V$2721,8,FALSE)),"",IF(ISERROR(VLOOKUP(TRIM(D1212),ALL_SOMIFA!$A$1:$V$2721,8,FALSE))," ",VLOOKUP(TRIM(D1212),ALL_SOMIFA!$A$1:$V$2721,8,FALSE)))</f>
        <v xml:space="preserve"> </v>
      </c>
      <c r="L1212" t="str">
        <f>IF(ISBLANK(VLOOKUP(TRIM(D1212),ALL_SOMIFA!$A$1:$V$2721,9,FALSE)),"",IF(ISERROR(VLOOKUP(TRIM(D1212),ALL_SOMIFA!$A$1:$V$2721,9,FALSE))," ",VLOOKUP(TRIM(D1212),ALL_SOMIFA!$A$1:$V$2721,9,FALSE)))</f>
        <v xml:space="preserve"> </v>
      </c>
      <c r="M1212" t="str">
        <f>IF(ISBLANK(VLOOKUP(TRIM(D1212),ALL_SOMIFA!$A$1:$V$2721,10,FALSE)),"",IF(ISERROR(VLOOKUP(TRIM(D1212),ALL_SOMIFA!$A$1:$V$2721,10,FALSE))," ",VLOOKUP(TRIM(D1212),ALL_SOMIFA!$A$1:$V$2721,10,FALSE)))</f>
        <v xml:space="preserve"> </v>
      </c>
      <c r="N1212" t="str">
        <f>IF(ISBLANK(VLOOKUP(TRIM(D1212),ALL_SOMIFA!$A$1:$V$2721,11,FALSE)),"",IF(ISERROR(VLOOKUP(TRIM(D1212),ALL_SOMIFA!$A$1:$V$2721,11,FALSE))," ",VLOOKUP(TRIM(D1212),ALL_SOMIFA!$A$1:$V$2721,11,FALSE)))</f>
        <v xml:space="preserve"> </v>
      </c>
      <c r="O1212" t="str">
        <f>IF(ISBLANK(VLOOKUP(TRIM(D1212),ALL_SOMIFA!$A$1:$V$2721,12,FALSE)),"",IF(ISERROR(VLOOKUP(TRIM(D1212),ALL_SOMIFA!$A$1:$V$2721,12,FALSE))," ",VLOOKUP(TRIM(D1212),ALL_SOMIFA!$A$1:$V$2721,12,FALSE)))</f>
        <v xml:space="preserve"> </v>
      </c>
      <c r="P1212" t="str">
        <f>IF(ISBLANK(VLOOKUP(TRIM(D1212),ALL_SOMIFA!$A$1:$V$2721,13,FALSE)),"",IF(ISERROR(VLOOKUP(TRIM(D1212),ALL_SOMIFA!$A$1:$V$2721,13,FALSE))," ",VLOOKUP(TRIM(D1212),ALL_SOMIFA!$A$1:$V$2721,13,FALSE)))</f>
        <v xml:space="preserve"> </v>
      </c>
      <c r="Q1212" t="str">
        <f>IF(ISBLANK(VLOOKUP(TRIM(D1212),ALL_SOMIFA!$A$1:$V$2721,14,FALSE)),"",IF(ISERROR(VLOOKUP(TRIM(D1212),ALL_SOMIFA!$A$1:$V$2721,14,FALSE))," ",VLOOKUP(TRIM(D1212),ALL_SOMIFA!$A$1:$V$2721,14,FALSE)))</f>
        <v xml:space="preserve"> </v>
      </c>
      <c r="R1212" t="str">
        <f>IF(ISBLANK(VLOOKUP(TRIM(D1212),ALL_SOMIFA!$A$1:$V$2721,15,FALSE)),"",IF(ISERROR(VLOOKUP(TRIM(D1212),ALL_SOMIFA!$A$1:$V$2721,15,FALSE))," ",VLOOKUP(TRIM(D1212),ALL_SOMIFA!$A$1:$V$2721,15,FALSE)))</f>
        <v xml:space="preserve"> </v>
      </c>
      <c r="S1212" t="str">
        <f>IF(ISBLANK(VLOOKUP(TRIM(D1212),ALL_SOMIFA!$A$1:$V$2721,16,FALSE)),"",IF(ISERROR(VLOOKUP(TRIM(D1212),ALL_SOMIFA!$A$1:$V$2721,16,FALSE))," ",VLOOKUP(TRIM(D1212),ALL_SOMIFA!$A$1:$V$2721,16,FALSE)))</f>
        <v xml:space="preserve"> </v>
      </c>
      <c r="T1212" t="str">
        <f>IF(ISBLANK(VLOOKUP(TRIM(D1212),ALL_SOMIFA!$A$1:$V$2721,17,FALSE)),"",IF(ISERROR(VLOOKUP(TRIM(D1212),ALL_SOMIFA!$A$1:$V$2721,17,FALSE))," ",VLOOKUP(TRIM(D1212),ALL_SOMIFA!$A$1:$V$2721,17,FALSE)))</f>
        <v xml:space="preserve"> </v>
      </c>
      <c r="U1212" t="str">
        <f>IF(ISBLANK(VLOOKUP(TRIM(D1212),ALL_SOMIFA!$A$1:$V$2721,18,FALSE)),"",IF(ISERROR(VLOOKUP(TRIM(D1212),ALL_SOMIFA!$A$1:$V$2721,18,FALSE))," ",VLOOKUP(TRIM(D1212),ALL_SOMIFA!$A$1:$V$2721,18,FALSE)))</f>
        <v xml:space="preserve"> </v>
      </c>
      <c r="V1212" t="str">
        <f>IF(ISBLANK(VLOOKUP(TRIM(D1212),ALL_SOMIFA!$A$1:$V$2721,19,FALSE)),"",IF(ISERROR(VLOOKUP(TRIM(D1212),ALL_SOMIFA!$A$1:$V$2721,19,FALSE))," ",VLOOKUP(TRIM(D1212),ALL_SOMIFA!$A$1:$V$2721,19,FALSE)))</f>
        <v xml:space="preserve"> </v>
      </c>
      <c r="W1212" t="str">
        <f>IF(ISBLANK(VLOOKUP(TRIM(D1212),ALL_SOMIFA!$A$1:$V$2721,20,FALSE)),"",IF(ISERROR(VLOOKUP(TRIM(D1212),ALL_SOMIFA!$A$1:$V$2721,20,FALSE))," ",VLOOKUP(TRIM(D1212),ALL_SOMIFA!$A$1:$V$2721,20,FALSE)))</f>
        <v xml:space="preserve"> </v>
      </c>
      <c r="X1212" t="str">
        <f>IF(ISBLANK(VLOOKUP(TRIM(D1212),ALL_SOMIFA!$A$1:$V$2721,21,FALSE)),"",IF(ISERROR(VLOOKUP(TRIM(D1212),ALL_SOMIFA!$A$1:$V$2721,21,FALSE))," ",VLOOKUP(TRIM(D1212),ALL_SOMIFA!$A$1:$V$2721,21,FALSE)))</f>
        <v xml:space="preserve"> </v>
      </c>
      <c r="Y1212" t="str">
        <f>IF(ISBLANK(VLOOKUP(TRIM(D1212),ALL_SOMIFA!$A$1:$V$2721,22,FALSE)),"",IF(ISERROR(VLOOKUP(TRIM(D1212),ALL_SOMIFA!$A$1:$V$2721,22,FALSE))," ",VLOOKUP(TRIM(D1212),ALL_SOMIFA!$A$1:$V$2721,22,FALSE)))</f>
        <v xml:space="preserve"> </v>
      </c>
    </row>
    <row r="1213" spans="1:79" x14ac:dyDescent="0.2">
      <c r="A1213" s="21"/>
      <c r="B1213" s="21"/>
      <c r="C1213" s="141"/>
      <c r="D1213" s="19" t="s">
        <v>2729</v>
      </c>
      <c r="E1213" s="20">
        <v>35311</v>
      </c>
      <c r="F1213" s="19" t="s">
        <v>136</v>
      </c>
      <c r="G1213" s="19" t="s">
        <v>802</v>
      </c>
      <c r="H1213" s="21" t="s">
        <v>1502</v>
      </c>
      <c r="I1213" s="21" t="s">
        <v>138</v>
      </c>
      <c r="J1213" s="18" t="s">
        <v>913</v>
      </c>
      <c r="K1213" s="26" t="s">
        <v>238</v>
      </c>
      <c r="L1213" s="26" t="s">
        <v>224</v>
      </c>
      <c r="M1213" s="21" t="s">
        <v>202</v>
      </c>
      <c r="N1213" s="21" t="s">
        <v>261</v>
      </c>
      <c r="O1213" s="21" t="s">
        <v>241</v>
      </c>
      <c r="P1213" s="19" t="s">
        <v>224</v>
      </c>
      <c r="Q1213" s="19" t="s">
        <v>545</v>
      </c>
      <c r="R1213" s="19" t="s">
        <v>261</v>
      </c>
      <c r="S1213" s="19" t="s">
        <v>1364</v>
      </c>
      <c r="T1213" s="19" t="s">
        <v>226</v>
      </c>
      <c r="U1213" s="19" t="s">
        <v>261</v>
      </c>
      <c r="V1213" s="19" t="s">
        <v>266</v>
      </c>
      <c r="W1213" s="19"/>
      <c r="X1213" s="19"/>
      <c r="Y1213" s="19"/>
      <c r="Z1213" s="19"/>
      <c r="AA1213" s="19"/>
      <c r="AB1213" s="19"/>
      <c r="AC1213" s="19"/>
      <c r="AD1213" s="19"/>
      <c r="AE1213" s="19"/>
      <c r="AF1213" s="19"/>
      <c r="AG1213" s="19"/>
      <c r="AH1213" s="19"/>
      <c r="AI1213" s="19"/>
      <c r="AJ1213" s="19"/>
      <c r="AK1213" s="19"/>
      <c r="AL1213" s="19"/>
      <c r="AM1213" s="19"/>
      <c r="AN1213" s="19"/>
      <c r="AO1213" s="19"/>
      <c r="AP1213" s="19"/>
      <c r="AQ1213" s="19"/>
      <c r="AR1213" s="19"/>
      <c r="AS1213" s="19"/>
      <c r="AT1213" s="19"/>
      <c r="AU1213" s="19"/>
      <c r="AV1213" s="19"/>
      <c r="AW1213" s="19"/>
    </row>
    <row r="1214" spans="1:79" x14ac:dyDescent="0.2">
      <c r="C1214" s="141"/>
      <c r="D1214" t="s">
        <v>2730</v>
      </c>
      <c r="E1214" s="40">
        <v>36624</v>
      </c>
      <c r="F1214" t="s">
        <v>2731</v>
      </c>
      <c r="H1214" t="s">
        <v>258</v>
      </c>
      <c r="I1214" t="s">
        <v>429</v>
      </c>
      <c r="J1214" s="18" t="s">
        <v>241</v>
      </c>
      <c r="K1214" t="str">
        <f>IF(ISBLANK(VLOOKUP(TRIM(D1214),ALL_SOMIFA!$A$1:$V$2721,8,FALSE)),"",IF(ISERROR(VLOOKUP(TRIM(D1214),ALL_SOMIFA!$A$1:$V$2721,8,FALSE))," ",VLOOKUP(TRIM(D1214),ALL_SOMIFA!$A$1:$V$2721,8,FALSE)))</f>
        <v xml:space="preserve"> </v>
      </c>
      <c r="L1214" t="str">
        <f>IF(ISBLANK(VLOOKUP(TRIM(D1214),ALL_SOMIFA!$A$1:$V$2721,9,FALSE)),"",IF(ISERROR(VLOOKUP(TRIM(D1214),ALL_SOMIFA!$A$1:$V$2721,9,FALSE))," ",VLOOKUP(TRIM(D1214),ALL_SOMIFA!$A$1:$V$2721,9,FALSE)))</f>
        <v xml:space="preserve"> </v>
      </c>
      <c r="M1214" t="str">
        <f>IF(ISBLANK(VLOOKUP(TRIM(D1214),ALL_SOMIFA!$A$1:$V$2721,10,FALSE)),"",IF(ISERROR(VLOOKUP(TRIM(D1214),ALL_SOMIFA!$A$1:$V$2721,10,FALSE))," ",VLOOKUP(TRIM(D1214),ALL_SOMIFA!$A$1:$V$2721,10,FALSE)))</f>
        <v xml:space="preserve"> </v>
      </c>
      <c r="N1214" t="str">
        <f>IF(ISBLANK(VLOOKUP(TRIM(D1214),ALL_SOMIFA!$A$1:$V$2721,11,FALSE)),"",IF(ISERROR(VLOOKUP(TRIM(D1214),ALL_SOMIFA!$A$1:$V$2721,11,FALSE))," ",VLOOKUP(TRIM(D1214),ALL_SOMIFA!$A$1:$V$2721,11,FALSE)))</f>
        <v xml:space="preserve"> </v>
      </c>
      <c r="O1214" t="str">
        <f>IF(ISBLANK(VLOOKUP(TRIM(D1214),ALL_SOMIFA!$A$1:$V$2721,12,FALSE)),"",IF(ISERROR(VLOOKUP(TRIM(D1214),ALL_SOMIFA!$A$1:$V$2721,12,FALSE))," ",VLOOKUP(TRIM(D1214),ALL_SOMIFA!$A$1:$V$2721,12,FALSE)))</f>
        <v xml:space="preserve"> </v>
      </c>
      <c r="P1214" t="str">
        <f>IF(ISBLANK(VLOOKUP(TRIM(D1214),ALL_SOMIFA!$A$1:$V$2721,13,FALSE)),"",IF(ISERROR(VLOOKUP(TRIM(D1214),ALL_SOMIFA!$A$1:$V$2721,13,FALSE))," ",VLOOKUP(TRIM(D1214),ALL_SOMIFA!$A$1:$V$2721,13,FALSE)))</f>
        <v xml:space="preserve"> </v>
      </c>
      <c r="Q1214" t="str">
        <f>IF(ISBLANK(VLOOKUP(TRIM(D1214),ALL_SOMIFA!$A$1:$V$2721,14,FALSE)),"",IF(ISERROR(VLOOKUP(TRIM(D1214),ALL_SOMIFA!$A$1:$V$2721,14,FALSE))," ",VLOOKUP(TRIM(D1214),ALL_SOMIFA!$A$1:$V$2721,14,FALSE)))</f>
        <v xml:space="preserve"> </v>
      </c>
      <c r="R1214" t="str">
        <f>IF(ISBLANK(VLOOKUP(TRIM(D1214),ALL_SOMIFA!$A$1:$V$2721,15,FALSE)),"",IF(ISERROR(VLOOKUP(TRIM(D1214),ALL_SOMIFA!$A$1:$V$2721,15,FALSE))," ",VLOOKUP(TRIM(D1214),ALL_SOMIFA!$A$1:$V$2721,15,FALSE)))</f>
        <v xml:space="preserve"> </v>
      </c>
      <c r="S1214" t="str">
        <f>IF(ISBLANK(VLOOKUP(TRIM(D1214),ALL_SOMIFA!$A$1:$V$2721,16,FALSE)),"",IF(ISERROR(VLOOKUP(TRIM(D1214),ALL_SOMIFA!$A$1:$V$2721,16,FALSE))," ",VLOOKUP(TRIM(D1214),ALL_SOMIFA!$A$1:$V$2721,16,FALSE)))</f>
        <v xml:space="preserve"> </v>
      </c>
      <c r="T1214" t="str">
        <f>IF(ISBLANK(VLOOKUP(TRIM(D1214),ALL_SOMIFA!$A$1:$V$2721,17,FALSE)),"",IF(ISERROR(VLOOKUP(TRIM(D1214),ALL_SOMIFA!$A$1:$V$2721,17,FALSE))," ",VLOOKUP(TRIM(D1214),ALL_SOMIFA!$A$1:$V$2721,17,FALSE)))</f>
        <v xml:space="preserve"> </v>
      </c>
      <c r="U1214" t="str">
        <f>IF(ISBLANK(VLOOKUP(TRIM(D1214),ALL_SOMIFA!$A$1:$V$2721,18,FALSE)),"",IF(ISERROR(VLOOKUP(TRIM(D1214),ALL_SOMIFA!$A$1:$V$2721,18,FALSE))," ",VLOOKUP(TRIM(D1214),ALL_SOMIFA!$A$1:$V$2721,18,FALSE)))</f>
        <v xml:space="preserve"> </v>
      </c>
      <c r="V1214" t="str">
        <f>IF(ISBLANK(VLOOKUP(TRIM(D1214),ALL_SOMIFA!$A$1:$V$2721,19,FALSE)),"",IF(ISERROR(VLOOKUP(TRIM(D1214),ALL_SOMIFA!$A$1:$V$2721,19,FALSE))," ",VLOOKUP(TRIM(D1214),ALL_SOMIFA!$A$1:$V$2721,19,FALSE)))</f>
        <v xml:space="preserve"> </v>
      </c>
      <c r="W1214" t="str">
        <f>IF(ISBLANK(VLOOKUP(TRIM(D1214),ALL_SOMIFA!$A$1:$V$2721,20,FALSE)),"",IF(ISERROR(VLOOKUP(TRIM(D1214),ALL_SOMIFA!$A$1:$V$2721,20,FALSE))," ",VLOOKUP(TRIM(D1214),ALL_SOMIFA!$A$1:$V$2721,20,FALSE)))</f>
        <v xml:space="preserve"> </v>
      </c>
      <c r="X1214" t="str">
        <f>IF(ISBLANK(VLOOKUP(TRIM(D1214),ALL_SOMIFA!$A$1:$V$2721,21,FALSE)),"",IF(ISERROR(VLOOKUP(TRIM(D1214),ALL_SOMIFA!$A$1:$V$2721,21,FALSE))," ",VLOOKUP(TRIM(D1214),ALL_SOMIFA!$A$1:$V$2721,21,FALSE)))</f>
        <v xml:space="preserve"> </v>
      </c>
      <c r="Y1214" t="str">
        <f>IF(ISBLANK(VLOOKUP(TRIM(D1214),ALL_SOMIFA!$A$1:$V$2721,22,FALSE)),"",IF(ISERROR(VLOOKUP(TRIM(D1214),ALL_SOMIFA!$A$1:$V$2721,22,FALSE))," ",VLOOKUP(TRIM(D1214),ALL_SOMIFA!$A$1:$V$2721,22,FALSE)))</f>
        <v xml:space="preserve"> </v>
      </c>
    </row>
    <row r="1215" spans="1:79" s="19" customFormat="1" x14ac:dyDescent="0.2">
      <c r="A1215" s="21"/>
      <c r="B1215" s="21"/>
      <c r="C1215" s="141"/>
      <c r="E1215" s="20"/>
      <c r="H1215" s="21"/>
      <c r="I1215" s="21"/>
      <c r="J1215" s="18"/>
      <c r="M1215" s="21"/>
      <c r="N1215" s="21"/>
      <c r="O1215" s="21"/>
    </row>
    <row r="1216" spans="1:79" x14ac:dyDescent="0.2">
      <c r="A1216" s="21" t="s">
        <v>284</v>
      </c>
      <c r="B1216" s="21" t="s">
        <v>123</v>
      </c>
      <c r="C1216" s="141" t="s">
        <v>276</v>
      </c>
      <c r="D1216" s="19" t="s">
        <v>2732</v>
      </c>
      <c r="E1216" s="20">
        <v>35662</v>
      </c>
      <c r="F1216" s="19" t="s">
        <v>136</v>
      </c>
      <c r="G1216" s="19" t="s">
        <v>607</v>
      </c>
      <c r="H1216" s="21" t="s">
        <v>284</v>
      </c>
      <c r="I1216" s="21" t="s">
        <v>154</v>
      </c>
      <c r="J1216" s="18" t="s">
        <v>1392</v>
      </c>
      <c r="K1216" s="26" t="s">
        <v>288</v>
      </c>
      <c r="L1216" s="26" t="s">
        <v>781</v>
      </c>
      <c r="M1216" s="21" t="s">
        <v>308</v>
      </c>
      <c r="N1216" s="21" t="s">
        <v>81</v>
      </c>
      <c r="O1216" s="21" t="s">
        <v>781</v>
      </c>
      <c r="P1216" s="19" t="s">
        <v>248</v>
      </c>
      <c r="Q1216" s="19" t="s">
        <v>284</v>
      </c>
      <c r="R1216" s="19" t="s">
        <v>81</v>
      </c>
      <c r="S1216" s="19" t="s">
        <v>318</v>
      </c>
      <c r="T1216" s="19" t="s">
        <v>329</v>
      </c>
      <c r="U1216" s="19" t="s">
        <v>81</v>
      </c>
      <c r="V1216" s="19" t="s">
        <v>241</v>
      </c>
      <c r="W1216" s="19"/>
      <c r="X1216" s="19"/>
      <c r="Y1216" s="19"/>
      <c r="Z1216" s="19"/>
      <c r="AA1216" s="19"/>
      <c r="AB1216" s="19"/>
      <c r="AC1216" s="19"/>
      <c r="AD1216" s="19"/>
      <c r="AE1216" s="19"/>
      <c r="AF1216" s="19"/>
      <c r="AG1216" s="19"/>
      <c r="AH1216" s="19"/>
      <c r="AI1216" s="19"/>
      <c r="AJ1216" s="19"/>
      <c r="AK1216" s="19"/>
      <c r="AL1216" s="19"/>
      <c r="AM1216" s="19"/>
      <c r="AN1216" s="19"/>
      <c r="AO1216" s="19"/>
      <c r="AP1216" s="19"/>
      <c r="AQ1216" s="19"/>
      <c r="AR1216" s="19"/>
      <c r="AS1216" s="19"/>
      <c r="AT1216" s="19"/>
      <c r="AU1216" s="19"/>
      <c r="AV1216" s="19"/>
      <c r="AW1216" s="19"/>
      <c r="AX1216" s="25"/>
      <c r="AY1216" s="25"/>
      <c r="AZ1216" s="25"/>
      <c r="BA1216" s="25"/>
      <c r="BB1216" s="25"/>
      <c r="BC1216" s="25"/>
      <c r="BD1216" s="25"/>
      <c r="BE1216" s="25"/>
      <c r="BF1216" s="25"/>
      <c r="BG1216" s="25"/>
      <c r="BH1216" s="25"/>
      <c r="BI1216" s="25"/>
      <c r="BJ1216" s="25"/>
      <c r="BK1216" s="25"/>
      <c r="BL1216" s="25"/>
      <c r="BM1216" s="25"/>
      <c r="BN1216" s="25"/>
      <c r="BO1216" s="25"/>
      <c r="BP1216" s="25"/>
      <c r="BQ1216" s="25"/>
      <c r="BR1216" s="25"/>
      <c r="BS1216" s="25"/>
      <c r="BT1216" s="25"/>
      <c r="BU1216" s="25"/>
      <c r="BV1216" s="25"/>
      <c r="BW1216" s="25"/>
      <c r="BX1216" s="25"/>
    </row>
    <row r="1217" spans="1:79" s="25" customFormat="1" ht="12.75" customHeight="1" x14ac:dyDescent="0.2">
      <c r="A1217" s="33" t="s">
        <v>307</v>
      </c>
      <c r="B1217" s="33" t="s">
        <v>215</v>
      </c>
      <c r="C1217" s="141" t="s">
        <v>264</v>
      </c>
      <c r="D1217" t="s">
        <v>2746</v>
      </c>
      <c r="E1217" s="40">
        <v>36796</v>
      </c>
      <c r="F1217" t="s">
        <v>553</v>
      </c>
      <c r="G1217"/>
      <c r="H1217" s="33" t="s">
        <v>238</v>
      </c>
      <c r="I1217" s="33" t="s">
        <v>220</v>
      </c>
      <c r="J1217" s="18" t="s">
        <v>273</v>
      </c>
      <c r="K1217" t="str">
        <f>IF(ISBLANK(VLOOKUP(TRIM(D1217),ALL_SOMIFA!$A$1:$V$2721,8,FALSE)),"",IF(ISERROR(VLOOKUP(TRIM(D1217),ALL_SOMIFA!$A$1:$V$2721,8,FALSE))," ",VLOOKUP(TRIM(D1217),ALL_SOMIFA!$A$1:$V$2721,8,FALSE)))</f>
        <v xml:space="preserve"> </v>
      </c>
      <c r="L1217" t="str">
        <f>IF(ISBLANK(VLOOKUP(TRIM(D1217),ALL_SOMIFA!$A$1:$V$2721,9,FALSE)),"",IF(ISERROR(VLOOKUP(TRIM(D1217),ALL_SOMIFA!$A$1:$V$2721,9,FALSE))," ",VLOOKUP(TRIM(D1217),ALL_SOMIFA!$A$1:$V$2721,9,FALSE)))</f>
        <v xml:space="preserve"> </v>
      </c>
      <c r="M1217" s="33" t="str">
        <f>IF(ISBLANK(VLOOKUP(TRIM(D1217),ALL_SOMIFA!$A$1:$V$2721,10,FALSE)),"",IF(ISERROR(VLOOKUP(TRIM(D1217),ALL_SOMIFA!$A$1:$V$2721,10,FALSE))," ",VLOOKUP(TRIM(D1217),ALL_SOMIFA!$A$1:$V$2721,10,FALSE)))</f>
        <v xml:space="preserve"> </v>
      </c>
      <c r="N1217" s="33" t="str">
        <f>IF(ISBLANK(VLOOKUP(TRIM(D1217),ALL_SOMIFA!$A$1:$V$2721,11,FALSE)),"",IF(ISERROR(VLOOKUP(TRIM(D1217),ALL_SOMIFA!$A$1:$V$2721,11,FALSE))," ",VLOOKUP(TRIM(D1217),ALL_SOMIFA!$A$1:$V$2721,11,FALSE)))</f>
        <v xml:space="preserve"> </v>
      </c>
      <c r="O1217" s="33" t="str">
        <f>IF(ISBLANK(VLOOKUP(TRIM(D1217),ALL_SOMIFA!$A$1:$V$2721,12,FALSE)),"",IF(ISERROR(VLOOKUP(TRIM(D1217),ALL_SOMIFA!$A$1:$V$2721,12,FALSE))," ",VLOOKUP(TRIM(D1217),ALL_SOMIFA!$A$1:$V$2721,12,FALSE)))</f>
        <v xml:space="preserve"> </v>
      </c>
      <c r="P1217" t="str">
        <f>IF(ISBLANK(VLOOKUP(TRIM(D1217),ALL_SOMIFA!$A$1:$V$2721,13,FALSE)),"",IF(ISERROR(VLOOKUP(TRIM(D1217),ALL_SOMIFA!$A$1:$V$2721,13,FALSE))," ",VLOOKUP(TRIM(D1217),ALL_SOMIFA!$A$1:$V$2721,13,FALSE)))</f>
        <v xml:space="preserve"> </v>
      </c>
      <c r="Q1217" t="str">
        <f>IF(ISBLANK(VLOOKUP(TRIM(D1217),ALL_SOMIFA!$A$1:$V$2721,14,FALSE)),"",IF(ISERROR(VLOOKUP(TRIM(D1217),ALL_SOMIFA!$A$1:$V$2721,14,FALSE))," ",VLOOKUP(TRIM(D1217),ALL_SOMIFA!$A$1:$V$2721,14,FALSE)))</f>
        <v xml:space="preserve"> </v>
      </c>
      <c r="R1217" t="str">
        <f>IF(ISBLANK(VLOOKUP(TRIM(D1217),ALL_SOMIFA!$A$1:$V$2721,15,FALSE)),"",IF(ISERROR(VLOOKUP(TRIM(D1217),ALL_SOMIFA!$A$1:$V$2721,15,FALSE))," ",VLOOKUP(TRIM(D1217),ALL_SOMIFA!$A$1:$V$2721,15,FALSE)))</f>
        <v xml:space="preserve"> </v>
      </c>
      <c r="S1217" t="str">
        <f>IF(ISBLANK(VLOOKUP(TRIM(D1217),ALL_SOMIFA!$A$1:$V$2721,16,FALSE)),"",IF(ISERROR(VLOOKUP(TRIM(D1217),ALL_SOMIFA!$A$1:$V$2721,16,FALSE))," ",VLOOKUP(TRIM(D1217),ALL_SOMIFA!$A$1:$V$2721,16,FALSE)))</f>
        <v xml:space="preserve"> </v>
      </c>
      <c r="T1217" t="str">
        <f>IF(ISBLANK(VLOOKUP(TRIM(D1217),ALL_SOMIFA!$A$1:$V$2721,17,FALSE)),"",IF(ISERROR(VLOOKUP(TRIM(D1217),ALL_SOMIFA!$A$1:$V$2721,17,FALSE))," ",VLOOKUP(TRIM(D1217),ALL_SOMIFA!$A$1:$V$2721,17,FALSE)))</f>
        <v xml:space="preserve"> </v>
      </c>
      <c r="U1217" t="str">
        <f>IF(ISBLANK(VLOOKUP(TRIM(D1217),ALL_SOMIFA!$A$1:$V$2721,18,FALSE)),"",IF(ISERROR(VLOOKUP(TRIM(D1217),ALL_SOMIFA!$A$1:$V$2721,18,FALSE))," ",VLOOKUP(TRIM(D1217),ALL_SOMIFA!$A$1:$V$2721,18,FALSE)))</f>
        <v xml:space="preserve"> </v>
      </c>
      <c r="V1217" t="str">
        <f>IF(ISBLANK(VLOOKUP(TRIM(D1217),ALL_SOMIFA!$A$1:$V$2721,19,FALSE)),"",IF(ISERROR(VLOOKUP(TRIM(D1217),ALL_SOMIFA!$A$1:$V$2721,19,FALSE))," ",VLOOKUP(TRIM(D1217),ALL_SOMIFA!$A$1:$V$2721,19,FALSE)))</f>
        <v xml:space="preserve"> </v>
      </c>
      <c r="W1217" t="str">
        <f>IF(ISBLANK(VLOOKUP(TRIM(D1217),ALL_SOMIFA!$A$1:$V$2721,20,FALSE)),"",IF(ISERROR(VLOOKUP(TRIM(D1217),ALL_SOMIFA!$A$1:$V$2721,20,FALSE))," ",VLOOKUP(TRIM(D1217),ALL_SOMIFA!$A$1:$V$2721,20,FALSE)))</f>
        <v xml:space="preserve"> </v>
      </c>
      <c r="X1217" t="str">
        <f>IF(ISBLANK(VLOOKUP(TRIM(D1217),ALL_SOMIFA!$A$1:$V$2721,21,FALSE)),"",IF(ISERROR(VLOOKUP(TRIM(D1217),ALL_SOMIFA!$A$1:$V$2721,21,FALSE))," ",VLOOKUP(TRIM(D1217),ALL_SOMIFA!$A$1:$V$2721,21,FALSE)))</f>
        <v xml:space="preserve"> </v>
      </c>
      <c r="Y1217" t="str">
        <f>IF(ISBLANK(VLOOKUP(TRIM(D1217),ALL_SOMIFA!$A$1:$V$2721,22,FALSE)),"",IF(ISERROR(VLOOKUP(TRIM(D1217),ALL_SOMIFA!$A$1:$V$2721,22,FALSE))," ",VLOOKUP(TRIM(D1217),ALL_SOMIFA!$A$1:$V$2721,22,FALSE)))</f>
        <v xml:space="preserve"> </v>
      </c>
      <c r="Z1217"/>
      <c r="AA1217"/>
      <c r="AB1217"/>
      <c r="AC1217"/>
      <c r="AD1217"/>
      <c r="AE1217"/>
      <c r="AF1217"/>
      <c r="AG1217"/>
      <c r="AH1217"/>
      <c r="AI1217"/>
      <c r="AJ1217"/>
      <c r="AK1217"/>
      <c r="AL1217"/>
      <c r="AM1217"/>
      <c r="AN1217"/>
      <c r="AO1217"/>
      <c r="AP1217"/>
      <c r="AQ1217"/>
      <c r="AR1217"/>
      <c r="AS1217"/>
      <c r="AT1217"/>
      <c r="AU1217"/>
      <c r="AV1217"/>
      <c r="AW1217"/>
      <c r="AX1217"/>
      <c r="AY1217"/>
      <c r="AZ1217"/>
      <c r="BA1217"/>
      <c r="BB1217"/>
      <c r="BC1217"/>
      <c r="BD1217"/>
      <c r="BE1217"/>
      <c r="BF1217"/>
      <c r="BG1217"/>
      <c r="BH1217"/>
      <c r="BI1217"/>
      <c r="BJ1217"/>
      <c r="BK1217"/>
      <c r="BL1217"/>
      <c r="BM1217"/>
      <c r="BN1217"/>
      <c r="BO1217"/>
      <c r="BP1217"/>
      <c r="BQ1217"/>
      <c r="BR1217"/>
      <c r="BS1217"/>
      <c r="BT1217"/>
      <c r="BU1217"/>
      <c r="BV1217"/>
      <c r="BW1217"/>
      <c r="BX1217"/>
      <c r="BY1217"/>
      <c r="BZ1217"/>
      <c r="CA1217"/>
    </row>
    <row r="1218" spans="1:79" ht="12.75" customHeight="1" x14ac:dyDescent="0.2">
      <c r="A1218" s="34" t="s">
        <v>313</v>
      </c>
      <c r="B1218" s="34" t="s">
        <v>195</v>
      </c>
      <c r="C1218" s="141" t="s">
        <v>248</v>
      </c>
      <c r="D1218" s="19" t="s">
        <v>2740</v>
      </c>
      <c r="E1218" s="20">
        <v>34976</v>
      </c>
      <c r="F1218" s="19" t="s">
        <v>2741</v>
      </c>
      <c r="G1218" s="19" t="s">
        <v>743</v>
      </c>
      <c r="H1218" s="34" t="s">
        <v>274</v>
      </c>
      <c r="I1218" s="34" t="s">
        <v>368</v>
      </c>
      <c r="J1218" s="18" t="s">
        <v>233</v>
      </c>
      <c r="K1218" s="26" t="s">
        <v>284</v>
      </c>
      <c r="L1218" s="26" t="s">
        <v>2742</v>
      </c>
      <c r="M1218" s="34" t="s">
        <v>288</v>
      </c>
      <c r="N1218" s="34" t="s">
        <v>185</v>
      </c>
      <c r="O1218" s="34" t="s">
        <v>248</v>
      </c>
      <c r="P1218" s="19" t="s">
        <v>204</v>
      </c>
      <c r="Q1218" s="19" t="s">
        <v>288</v>
      </c>
      <c r="R1218" s="19" t="s">
        <v>368</v>
      </c>
      <c r="S1218" s="19" t="s">
        <v>2029</v>
      </c>
      <c r="T1218" s="19" t="s">
        <v>288</v>
      </c>
      <c r="U1218" s="19" t="s">
        <v>185</v>
      </c>
      <c r="V1218" s="19" t="s">
        <v>785</v>
      </c>
      <c r="W1218" s="19" t="s">
        <v>288</v>
      </c>
      <c r="X1218" s="19" t="s">
        <v>185</v>
      </c>
      <c r="Y1218" s="19" t="s">
        <v>1389</v>
      </c>
      <c r="Z1218" s="19" t="s">
        <v>288</v>
      </c>
      <c r="AA1218" s="19" t="s">
        <v>185</v>
      </c>
      <c r="AB1218" s="19" t="s">
        <v>594</v>
      </c>
      <c r="AC1218" s="19" t="s">
        <v>298</v>
      </c>
      <c r="AD1218" s="19" t="s">
        <v>185</v>
      </c>
      <c r="AE1218" s="19" t="s">
        <v>247</v>
      </c>
      <c r="AF1218" s="19">
        <v>0</v>
      </c>
      <c r="AG1218" s="19">
        <v>0</v>
      </c>
      <c r="AH1218" s="19">
        <v>0</v>
      </c>
      <c r="AI1218" s="19">
        <v>0</v>
      </c>
      <c r="AJ1218" s="19">
        <v>0</v>
      </c>
      <c r="AK1218" s="19">
        <v>0</v>
      </c>
      <c r="AL1218" s="19">
        <v>0</v>
      </c>
      <c r="AM1218" s="19">
        <v>0</v>
      </c>
      <c r="AN1218" s="19">
        <v>0</v>
      </c>
      <c r="AO1218" s="19">
        <v>0</v>
      </c>
      <c r="AP1218" s="19">
        <v>0</v>
      </c>
      <c r="AQ1218" s="19">
        <v>0</v>
      </c>
      <c r="AR1218" s="19">
        <v>0</v>
      </c>
      <c r="AS1218" s="19">
        <v>0</v>
      </c>
      <c r="AT1218" s="19">
        <v>0</v>
      </c>
      <c r="AU1218" s="19">
        <v>0</v>
      </c>
      <c r="AV1218" s="19">
        <v>0</v>
      </c>
      <c r="AW1218" s="19">
        <v>0</v>
      </c>
      <c r="AX1218" s="19"/>
      <c r="AY1218" s="19"/>
      <c r="AZ1218" s="19"/>
      <c r="BA1218" s="19"/>
      <c r="BB1218" s="19"/>
      <c r="BC1218" s="19"/>
      <c r="BD1218" s="19"/>
      <c r="BE1218" s="19"/>
      <c r="BF1218" s="19"/>
      <c r="BG1218" s="19"/>
      <c r="BH1218" s="19"/>
      <c r="BI1218" s="19"/>
      <c r="BJ1218" s="19"/>
      <c r="BK1218" s="19"/>
      <c r="BL1218" s="19"/>
      <c r="BM1218" s="19"/>
      <c r="BN1218" s="19"/>
      <c r="BO1218" s="19"/>
      <c r="BP1218" s="19"/>
      <c r="BQ1218" s="19"/>
      <c r="BR1218" s="19"/>
      <c r="BS1218" s="19"/>
      <c r="BT1218" s="19"/>
      <c r="BU1218" s="19"/>
      <c r="BV1218" s="19"/>
      <c r="BW1218" s="19"/>
      <c r="BX1218" s="19"/>
    </row>
    <row r="1219" spans="1:79" s="19" customFormat="1" ht="12.75" customHeight="1" x14ac:dyDescent="0.2">
      <c r="A1219" s="33" t="s">
        <v>284</v>
      </c>
      <c r="B1219" s="33" t="s">
        <v>207</v>
      </c>
      <c r="C1219" s="141" t="s">
        <v>248</v>
      </c>
      <c r="D1219" t="s">
        <v>2745</v>
      </c>
      <c r="E1219" s="40">
        <v>35916</v>
      </c>
      <c r="F1219" t="s">
        <v>698</v>
      </c>
      <c r="G1219"/>
      <c r="H1219" s="33" t="s">
        <v>326</v>
      </c>
      <c r="I1219" s="33" t="s">
        <v>213</v>
      </c>
      <c r="J1219" s="18" t="s">
        <v>224</v>
      </c>
      <c r="K1219" t="str">
        <f>IF(ISBLANK(VLOOKUP(TRIM(D1219),ALL_SOMIFA!$A$1:$V$2721,8,FALSE)),"",IF(ISERROR(VLOOKUP(TRIM(D1219),ALL_SOMIFA!$A$1:$V$2721,8,FALSE))," ",VLOOKUP(TRIM(D1219),ALL_SOMIFA!$A$1:$V$2721,8,FALSE)))</f>
        <v xml:space="preserve"> </v>
      </c>
      <c r="L1219" t="str">
        <f>IF(ISBLANK(VLOOKUP(TRIM(D1219),ALL_SOMIFA!$A$1:$V$2721,9,FALSE)),"",IF(ISERROR(VLOOKUP(TRIM(D1219),ALL_SOMIFA!$A$1:$V$2721,9,FALSE))," ",VLOOKUP(TRIM(D1219),ALL_SOMIFA!$A$1:$V$2721,9,FALSE)))</f>
        <v xml:space="preserve"> </v>
      </c>
      <c r="M1219" s="33" t="str">
        <f>IF(ISBLANK(VLOOKUP(TRIM(D1219),ALL_SOMIFA!$A$1:$V$2721,10,FALSE)),"",IF(ISERROR(VLOOKUP(TRIM(D1219),ALL_SOMIFA!$A$1:$V$2721,10,FALSE))," ",VLOOKUP(TRIM(D1219),ALL_SOMIFA!$A$1:$V$2721,10,FALSE)))</f>
        <v xml:space="preserve"> </v>
      </c>
      <c r="N1219" s="33" t="str">
        <f>IF(ISBLANK(VLOOKUP(TRIM(D1219),ALL_SOMIFA!$A$1:$V$2721,11,FALSE)),"",IF(ISERROR(VLOOKUP(TRIM(D1219),ALL_SOMIFA!$A$1:$V$2721,11,FALSE))," ",VLOOKUP(TRIM(D1219),ALL_SOMIFA!$A$1:$V$2721,11,FALSE)))</f>
        <v xml:space="preserve"> </v>
      </c>
      <c r="O1219" s="33" t="str">
        <f>IF(ISBLANK(VLOOKUP(TRIM(D1219),ALL_SOMIFA!$A$1:$V$2721,12,FALSE)),"",IF(ISERROR(VLOOKUP(TRIM(D1219),ALL_SOMIFA!$A$1:$V$2721,12,FALSE))," ",VLOOKUP(TRIM(D1219),ALL_SOMIFA!$A$1:$V$2721,12,FALSE)))</f>
        <v xml:space="preserve"> </v>
      </c>
      <c r="P1219" t="str">
        <f>IF(ISBLANK(VLOOKUP(TRIM(D1219),ALL_SOMIFA!$A$1:$V$2721,13,FALSE)),"",IF(ISERROR(VLOOKUP(TRIM(D1219),ALL_SOMIFA!$A$1:$V$2721,13,FALSE))," ",VLOOKUP(TRIM(D1219),ALL_SOMIFA!$A$1:$V$2721,13,FALSE)))</f>
        <v xml:space="preserve"> </v>
      </c>
      <c r="Q1219" t="str">
        <f>IF(ISBLANK(VLOOKUP(TRIM(D1219),ALL_SOMIFA!$A$1:$V$2721,14,FALSE)),"",IF(ISERROR(VLOOKUP(TRIM(D1219),ALL_SOMIFA!$A$1:$V$2721,14,FALSE))," ",VLOOKUP(TRIM(D1219),ALL_SOMIFA!$A$1:$V$2721,14,FALSE)))</f>
        <v xml:space="preserve"> </v>
      </c>
      <c r="R1219" t="str">
        <f>IF(ISBLANK(VLOOKUP(TRIM(D1219),ALL_SOMIFA!$A$1:$V$2721,15,FALSE)),"",IF(ISERROR(VLOOKUP(TRIM(D1219),ALL_SOMIFA!$A$1:$V$2721,15,FALSE))," ",VLOOKUP(TRIM(D1219),ALL_SOMIFA!$A$1:$V$2721,15,FALSE)))</f>
        <v xml:space="preserve"> </v>
      </c>
      <c r="S1219" t="str">
        <f>IF(ISBLANK(VLOOKUP(TRIM(D1219),ALL_SOMIFA!$A$1:$V$2721,16,FALSE)),"",IF(ISERROR(VLOOKUP(TRIM(D1219),ALL_SOMIFA!$A$1:$V$2721,16,FALSE))," ",VLOOKUP(TRIM(D1219),ALL_SOMIFA!$A$1:$V$2721,16,FALSE)))</f>
        <v xml:space="preserve"> </v>
      </c>
      <c r="T1219" t="str">
        <f>IF(ISBLANK(VLOOKUP(TRIM(D1219),ALL_SOMIFA!$A$1:$V$2721,17,FALSE)),"",IF(ISERROR(VLOOKUP(TRIM(D1219),ALL_SOMIFA!$A$1:$V$2721,17,FALSE))," ",VLOOKUP(TRIM(D1219),ALL_SOMIFA!$A$1:$V$2721,17,FALSE)))</f>
        <v xml:space="preserve"> </v>
      </c>
      <c r="U1219" t="str">
        <f>IF(ISBLANK(VLOOKUP(TRIM(D1219),ALL_SOMIFA!$A$1:$V$2721,18,FALSE)),"",IF(ISERROR(VLOOKUP(TRIM(D1219),ALL_SOMIFA!$A$1:$V$2721,18,FALSE))," ",VLOOKUP(TRIM(D1219),ALL_SOMIFA!$A$1:$V$2721,18,FALSE)))</f>
        <v xml:space="preserve"> </v>
      </c>
      <c r="V1219" t="str">
        <f>IF(ISBLANK(VLOOKUP(TRIM(D1219),ALL_SOMIFA!$A$1:$V$2721,19,FALSE)),"",IF(ISERROR(VLOOKUP(TRIM(D1219),ALL_SOMIFA!$A$1:$V$2721,19,FALSE))," ",VLOOKUP(TRIM(D1219),ALL_SOMIFA!$A$1:$V$2721,19,FALSE)))</f>
        <v xml:space="preserve"> </v>
      </c>
      <c r="W1219" t="str">
        <f>IF(ISBLANK(VLOOKUP(TRIM(D1219),ALL_SOMIFA!$A$1:$V$2721,20,FALSE)),"",IF(ISERROR(VLOOKUP(TRIM(D1219),ALL_SOMIFA!$A$1:$V$2721,20,FALSE))," ",VLOOKUP(TRIM(D1219),ALL_SOMIFA!$A$1:$V$2721,20,FALSE)))</f>
        <v xml:space="preserve"> </v>
      </c>
      <c r="X1219" t="str">
        <f>IF(ISBLANK(VLOOKUP(TRIM(D1219),ALL_SOMIFA!$A$1:$V$2721,21,FALSE)),"",IF(ISERROR(VLOOKUP(TRIM(D1219),ALL_SOMIFA!$A$1:$V$2721,21,FALSE))," ",VLOOKUP(TRIM(D1219),ALL_SOMIFA!$A$1:$V$2721,21,FALSE)))</f>
        <v xml:space="preserve"> </v>
      </c>
      <c r="Y1219" t="str">
        <f>IF(ISBLANK(VLOOKUP(TRIM(D1219),ALL_SOMIFA!$A$1:$V$2721,22,FALSE)),"",IF(ISERROR(VLOOKUP(TRIM(D1219),ALL_SOMIFA!$A$1:$V$2721,22,FALSE))," ",VLOOKUP(TRIM(D1219),ALL_SOMIFA!$A$1:$V$2721,22,FALSE)))</f>
        <v xml:space="preserve"> </v>
      </c>
      <c r="Z1219"/>
      <c r="AA1219"/>
      <c r="AB1219"/>
      <c r="AC1219"/>
      <c r="AD1219"/>
      <c r="AE1219"/>
      <c r="AF1219"/>
      <c r="AG1219"/>
      <c r="AH1219"/>
      <c r="AI1219"/>
      <c r="AJ1219"/>
      <c r="AK1219"/>
      <c r="AL1219"/>
      <c r="AM1219"/>
      <c r="AN1219"/>
      <c r="AO1219"/>
      <c r="AP1219"/>
      <c r="AQ1219"/>
      <c r="AR1219"/>
      <c r="AS1219"/>
      <c r="AT1219"/>
      <c r="AU1219"/>
      <c r="AV1219"/>
      <c r="AW1219"/>
      <c r="AX1219"/>
      <c r="AY1219"/>
      <c r="AZ1219"/>
      <c r="BA1219"/>
      <c r="BB1219"/>
      <c r="BC1219"/>
      <c r="BD1219"/>
      <c r="BE1219"/>
      <c r="BF1219"/>
      <c r="BG1219"/>
      <c r="BH1219"/>
      <c r="BI1219"/>
      <c r="BJ1219"/>
      <c r="BK1219"/>
      <c r="BL1219"/>
      <c r="BM1219"/>
      <c r="BN1219"/>
      <c r="BO1219"/>
      <c r="BP1219"/>
      <c r="BQ1219"/>
      <c r="BR1219"/>
      <c r="BS1219"/>
      <c r="BT1219"/>
      <c r="BU1219"/>
      <c r="BV1219"/>
      <c r="BW1219"/>
      <c r="BX1219"/>
      <c r="BY1219"/>
      <c r="BZ1219"/>
      <c r="CA1219"/>
    </row>
    <row r="1220" spans="1:79" x14ac:dyDescent="0.2">
      <c r="A1220" s="44" t="s">
        <v>329</v>
      </c>
      <c r="B1220" s="44" t="s">
        <v>252</v>
      </c>
      <c r="C1220" s="141" t="s">
        <v>754</v>
      </c>
      <c r="D1220" s="19" t="s">
        <v>2750</v>
      </c>
      <c r="E1220" s="20">
        <v>33363</v>
      </c>
      <c r="F1220" s="19" t="s">
        <v>749</v>
      </c>
      <c r="G1220" s="19" t="s">
        <v>2751</v>
      </c>
      <c r="H1220" s="44" t="s">
        <v>302</v>
      </c>
      <c r="I1220" s="44" t="s">
        <v>250</v>
      </c>
      <c r="J1220" s="18" t="s">
        <v>193</v>
      </c>
      <c r="K1220" s="26" t="s">
        <v>298</v>
      </c>
      <c r="L1220" s="26" t="s">
        <v>273</v>
      </c>
      <c r="M1220" s="44" t="s">
        <v>329</v>
      </c>
      <c r="N1220" s="44" t="s">
        <v>252</v>
      </c>
      <c r="O1220" s="44" t="s">
        <v>339</v>
      </c>
      <c r="P1220" s="19"/>
      <c r="Q1220" s="19" t="s">
        <v>326</v>
      </c>
      <c r="R1220" s="19" t="s">
        <v>327</v>
      </c>
      <c r="S1220" s="19" t="s">
        <v>927</v>
      </c>
      <c r="T1220" s="19" t="s">
        <v>298</v>
      </c>
      <c r="U1220" s="19" t="s">
        <v>454</v>
      </c>
      <c r="V1220" s="19" t="s">
        <v>241</v>
      </c>
      <c r="W1220" s="19" t="s">
        <v>284</v>
      </c>
      <c r="X1220" s="19" t="s">
        <v>252</v>
      </c>
      <c r="Y1220" s="19" t="s">
        <v>291</v>
      </c>
      <c r="Z1220" s="19" t="s">
        <v>1056</v>
      </c>
      <c r="AA1220" s="19">
        <v>0</v>
      </c>
      <c r="AB1220" s="19">
        <v>0</v>
      </c>
      <c r="AC1220" s="19" t="s">
        <v>298</v>
      </c>
      <c r="AD1220" s="19" t="s">
        <v>252</v>
      </c>
      <c r="AE1220" s="19" t="s">
        <v>266</v>
      </c>
      <c r="AF1220" s="19" t="s">
        <v>329</v>
      </c>
      <c r="AG1220" s="19" t="s">
        <v>252</v>
      </c>
      <c r="AH1220" s="19" t="s">
        <v>266</v>
      </c>
      <c r="AI1220" s="19" t="s">
        <v>329</v>
      </c>
      <c r="AJ1220" s="19" t="s">
        <v>252</v>
      </c>
      <c r="AK1220" s="19" t="s">
        <v>266</v>
      </c>
      <c r="AL1220" s="19">
        <v>0</v>
      </c>
      <c r="AM1220" s="19">
        <v>0</v>
      </c>
      <c r="AN1220" s="19">
        <v>0</v>
      </c>
      <c r="AO1220" s="19">
        <v>0</v>
      </c>
      <c r="AP1220" s="19">
        <v>0</v>
      </c>
      <c r="AQ1220" s="19">
        <v>0</v>
      </c>
      <c r="AR1220" s="19">
        <v>0</v>
      </c>
      <c r="AS1220" s="19">
        <v>0</v>
      </c>
      <c r="AT1220" s="19">
        <v>0</v>
      </c>
      <c r="AU1220" s="19">
        <v>0</v>
      </c>
      <c r="AV1220" s="19">
        <v>0</v>
      </c>
      <c r="AW1220" s="19">
        <v>0</v>
      </c>
      <c r="AX1220" s="25"/>
      <c r="AY1220" s="25"/>
      <c r="AZ1220" s="25"/>
      <c r="BA1220" s="25"/>
      <c r="BB1220" s="25"/>
      <c r="BC1220" s="25"/>
      <c r="BD1220" s="25"/>
      <c r="BE1220" s="25"/>
      <c r="BF1220" s="25"/>
      <c r="BG1220" s="25"/>
      <c r="BH1220" s="25"/>
      <c r="BI1220" s="25"/>
      <c r="BJ1220" s="25"/>
      <c r="BK1220" s="25"/>
      <c r="BL1220" s="25"/>
      <c r="BM1220" s="25"/>
      <c r="BN1220" s="25"/>
      <c r="BO1220" s="25"/>
      <c r="BP1220" s="25"/>
      <c r="BQ1220" s="25"/>
      <c r="BR1220" s="25"/>
      <c r="BS1220" s="25"/>
      <c r="BT1220" s="25"/>
      <c r="BU1220" s="25"/>
      <c r="BV1220" s="25"/>
      <c r="BW1220" s="25"/>
      <c r="BX1220" s="25"/>
      <c r="BY1220" s="25"/>
      <c r="BZ1220" s="25"/>
      <c r="CA1220" s="25"/>
    </row>
    <row r="1221" spans="1:79" x14ac:dyDescent="0.2">
      <c r="A1221" s="108" t="s">
        <v>298</v>
      </c>
      <c r="B1221" s="108" t="s">
        <v>185</v>
      </c>
      <c r="C1221" s="141" t="s">
        <v>266</v>
      </c>
      <c r="D1221" t="s">
        <v>4623</v>
      </c>
      <c r="E1221" s="40">
        <v>36555</v>
      </c>
      <c r="F1221" t="s">
        <v>477</v>
      </c>
      <c r="G1221" s="19" t="s">
        <v>621</v>
      </c>
      <c r="H1221" t="s">
        <v>296</v>
      </c>
      <c r="I1221" t="s">
        <v>368</v>
      </c>
      <c r="J1221" s="18" t="s">
        <v>304</v>
      </c>
      <c r="K1221" t="str">
        <f>IF(ISBLANK(VLOOKUP(TRIM(D1221),ALL_SOMIFA!$A$1:$V$2721,8,FALSE)),"",IF(ISERROR(VLOOKUP(TRIM(D1221),ALL_SOMIFA!$A$1:$V$2721,8,FALSE))," ",VLOOKUP(TRIM(D1221),ALL_SOMIFA!$A$1:$V$2721,8,FALSE)))</f>
        <v xml:space="preserve"> </v>
      </c>
      <c r="L1221" t="str">
        <f>IF(ISBLANK(VLOOKUP(TRIM(D1221),ALL_SOMIFA!$A$1:$V$2721,9,FALSE)),"",IF(ISERROR(VLOOKUP(TRIM(D1221),ALL_SOMIFA!$A$1:$V$2721,9,FALSE))," ",VLOOKUP(TRIM(D1221),ALL_SOMIFA!$A$1:$V$2721,9,FALSE)))</f>
        <v xml:space="preserve"> </v>
      </c>
      <c r="M1221" t="str">
        <f>IF(ISBLANK(VLOOKUP(TRIM(D1221),ALL_SOMIFA!$A$1:$V$2721,10,FALSE)),"",IF(ISERROR(VLOOKUP(TRIM(D1221),ALL_SOMIFA!$A$1:$V$2721,10,FALSE))," ",VLOOKUP(TRIM(D1221),ALL_SOMIFA!$A$1:$V$2721,10,FALSE)))</f>
        <v xml:space="preserve"> </v>
      </c>
      <c r="N1221" t="str">
        <f>IF(ISBLANK(VLOOKUP(TRIM(D1221),ALL_SOMIFA!$A$1:$V$2721,11,FALSE)),"",IF(ISERROR(VLOOKUP(TRIM(D1221),ALL_SOMIFA!$A$1:$V$2721,11,FALSE))," ",VLOOKUP(TRIM(D1221),ALL_SOMIFA!$A$1:$V$2721,11,FALSE)))</f>
        <v xml:space="preserve"> </v>
      </c>
      <c r="O1221" t="str">
        <f>IF(ISBLANK(VLOOKUP(TRIM(D1221),ALL_SOMIFA!$A$1:$V$2721,12,FALSE)),"",IF(ISERROR(VLOOKUP(TRIM(D1221),ALL_SOMIFA!$A$1:$V$2721,12,FALSE))," ",VLOOKUP(TRIM(D1221),ALL_SOMIFA!$A$1:$V$2721,12,FALSE)))</f>
        <v xml:space="preserve"> </v>
      </c>
      <c r="P1221" t="str">
        <f>IF(ISBLANK(VLOOKUP(TRIM(D1221),ALL_SOMIFA!$A$1:$V$2721,13,FALSE)),"",IF(ISERROR(VLOOKUP(TRIM(D1221),ALL_SOMIFA!$A$1:$V$2721,13,FALSE))," ",VLOOKUP(TRIM(D1221),ALL_SOMIFA!$A$1:$V$2721,13,FALSE)))</f>
        <v xml:space="preserve"> </v>
      </c>
      <c r="Q1221" t="str">
        <f>IF(ISBLANK(VLOOKUP(TRIM(D1221),ALL_SOMIFA!$A$1:$V$2721,14,FALSE)),"",IF(ISERROR(VLOOKUP(TRIM(D1221),ALL_SOMIFA!$A$1:$V$2721,14,FALSE))," ",VLOOKUP(TRIM(D1221),ALL_SOMIFA!$A$1:$V$2721,14,FALSE)))</f>
        <v xml:space="preserve"> </v>
      </c>
      <c r="R1221" t="str">
        <f>IF(ISBLANK(VLOOKUP(TRIM(D1221),ALL_SOMIFA!$A$1:$V$2721,15,FALSE)),"",IF(ISERROR(VLOOKUP(TRIM(D1221),ALL_SOMIFA!$A$1:$V$2721,15,FALSE))," ",VLOOKUP(TRIM(D1221),ALL_SOMIFA!$A$1:$V$2721,15,FALSE)))</f>
        <v xml:space="preserve"> </v>
      </c>
      <c r="S1221" t="str">
        <f>IF(ISBLANK(VLOOKUP(TRIM(D1221),ALL_SOMIFA!$A$1:$V$2721,16,FALSE)),"",IF(ISERROR(VLOOKUP(TRIM(D1221),ALL_SOMIFA!$A$1:$V$2721,16,FALSE))," ",VLOOKUP(TRIM(D1221),ALL_SOMIFA!$A$1:$V$2721,16,FALSE)))</f>
        <v xml:space="preserve"> </v>
      </c>
      <c r="T1221" t="str">
        <f>IF(ISBLANK(VLOOKUP(TRIM(D1221),ALL_SOMIFA!$A$1:$V$2721,17,FALSE)),"",IF(ISERROR(VLOOKUP(TRIM(D1221),ALL_SOMIFA!$A$1:$V$2721,17,FALSE))," ",VLOOKUP(TRIM(D1221),ALL_SOMIFA!$A$1:$V$2721,17,FALSE)))</f>
        <v xml:space="preserve"> </v>
      </c>
      <c r="U1221" t="str">
        <f>IF(ISBLANK(VLOOKUP(TRIM(D1221),ALL_SOMIFA!$A$1:$V$2721,18,FALSE)),"",IF(ISERROR(VLOOKUP(TRIM(D1221),ALL_SOMIFA!$A$1:$V$2721,18,FALSE))," ",VLOOKUP(TRIM(D1221),ALL_SOMIFA!$A$1:$V$2721,18,FALSE)))</f>
        <v xml:space="preserve"> </v>
      </c>
      <c r="V1221" t="str">
        <f>IF(ISBLANK(VLOOKUP(TRIM(D1221),ALL_SOMIFA!$A$1:$V$2721,19,FALSE)),"",IF(ISERROR(VLOOKUP(TRIM(D1221),ALL_SOMIFA!$A$1:$V$2721,19,FALSE))," ",VLOOKUP(TRIM(D1221),ALL_SOMIFA!$A$1:$V$2721,19,FALSE)))</f>
        <v xml:space="preserve"> </v>
      </c>
      <c r="W1221" t="str">
        <f>IF(ISBLANK(VLOOKUP(TRIM(D1221),ALL_SOMIFA!$A$1:$V$2721,20,FALSE)),"",IF(ISERROR(VLOOKUP(TRIM(D1221),ALL_SOMIFA!$A$1:$V$2721,20,FALSE))," ",VLOOKUP(TRIM(D1221),ALL_SOMIFA!$A$1:$V$2721,20,FALSE)))</f>
        <v xml:space="preserve"> </v>
      </c>
      <c r="X1221" t="str">
        <f>IF(ISBLANK(VLOOKUP(TRIM(D1221),ALL_SOMIFA!$A$1:$V$2721,21,FALSE)),"",IF(ISERROR(VLOOKUP(TRIM(D1221),ALL_SOMIFA!$A$1:$V$2721,21,FALSE))," ",VLOOKUP(TRIM(D1221),ALL_SOMIFA!$A$1:$V$2721,21,FALSE)))</f>
        <v xml:space="preserve"> </v>
      </c>
      <c r="Y1221" t="str">
        <f>IF(ISBLANK(VLOOKUP(TRIM(D1221),ALL_SOMIFA!$A$1:$V$2721,22,FALSE)),"",IF(ISERROR(VLOOKUP(TRIM(D1221),ALL_SOMIFA!$A$1:$V$2721,22,FALSE))," ",VLOOKUP(TRIM(D1221),ALL_SOMIFA!$A$1:$V$2721,22,FALSE)))</f>
        <v xml:space="preserve"> </v>
      </c>
    </row>
    <row r="1222" spans="1:79" s="19" customFormat="1" ht="12.75" customHeight="1" x14ac:dyDescent="0.2">
      <c r="A1222" s="21"/>
      <c r="B1222" s="21"/>
      <c r="C1222" s="141"/>
      <c r="D1222" s="19" t="s">
        <v>2733</v>
      </c>
      <c r="E1222" s="20">
        <v>34673</v>
      </c>
      <c r="F1222" s="19" t="s">
        <v>405</v>
      </c>
      <c r="G1222" s="19" t="s">
        <v>753</v>
      </c>
      <c r="H1222" s="21" t="s">
        <v>1369</v>
      </c>
      <c r="I1222" s="21" t="s">
        <v>131</v>
      </c>
      <c r="J1222" s="18" t="s">
        <v>2734</v>
      </c>
      <c r="K1222" s="26" t="s">
        <v>284</v>
      </c>
      <c r="L1222" s="26" t="s">
        <v>2735</v>
      </c>
      <c r="M1222" s="21" t="s">
        <v>2736</v>
      </c>
      <c r="N1222" s="21" t="s">
        <v>128</v>
      </c>
      <c r="O1222" s="21" t="s">
        <v>2737</v>
      </c>
      <c r="P1222" s="19" t="s">
        <v>2738</v>
      </c>
      <c r="Q1222" s="19" t="s">
        <v>308</v>
      </c>
      <c r="R1222" s="19" t="s">
        <v>479</v>
      </c>
      <c r="S1222" s="19" t="s">
        <v>2739</v>
      </c>
      <c r="T1222" s="19" t="s">
        <v>329</v>
      </c>
      <c r="U1222" s="19" t="s">
        <v>330</v>
      </c>
      <c r="V1222" s="19" t="s">
        <v>228</v>
      </c>
      <c r="W1222" s="19" t="s">
        <v>329</v>
      </c>
      <c r="X1222" s="19" t="s">
        <v>330</v>
      </c>
      <c r="Y1222" s="19" t="s">
        <v>241</v>
      </c>
      <c r="Z1222" s="19" t="s">
        <v>329</v>
      </c>
      <c r="AA1222" s="19" t="s">
        <v>330</v>
      </c>
      <c r="AB1222" s="19" t="s">
        <v>266</v>
      </c>
      <c r="AF1222" s="19">
        <v>0</v>
      </c>
      <c r="AG1222" s="19">
        <v>0</v>
      </c>
      <c r="AH1222" s="19">
        <v>0</v>
      </c>
      <c r="AI1222" s="19">
        <v>0</v>
      </c>
      <c r="AJ1222" s="19">
        <v>0</v>
      </c>
      <c r="AK1222" s="19">
        <v>0</v>
      </c>
      <c r="AL1222" s="19">
        <v>0</v>
      </c>
      <c r="AM1222" s="19">
        <v>0</v>
      </c>
      <c r="AN1222" s="19">
        <v>0</v>
      </c>
      <c r="AO1222" s="19">
        <v>0</v>
      </c>
      <c r="AP1222" s="19">
        <v>0</v>
      </c>
      <c r="AQ1222" s="19">
        <v>0</v>
      </c>
      <c r="AR1222" s="19">
        <v>0</v>
      </c>
      <c r="AS1222" s="19">
        <v>0</v>
      </c>
      <c r="AT1222" s="19">
        <v>0</v>
      </c>
      <c r="AU1222" s="19">
        <v>0</v>
      </c>
      <c r="AV1222" s="19">
        <v>0</v>
      </c>
      <c r="AW1222" s="19">
        <v>0</v>
      </c>
      <c r="BY1222" s="25"/>
      <c r="BZ1222" s="25"/>
      <c r="CA1222" s="25"/>
    </row>
    <row r="1223" spans="1:79" x14ac:dyDescent="0.2">
      <c r="A1223" s="44"/>
      <c r="B1223" s="44"/>
      <c r="C1223" s="141"/>
      <c r="D1223" s="19" t="s">
        <v>2743</v>
      </c>
      <c r="E1223" s="20">
        <v>33914</v>
      </c>
      <c r="F1223" s="19" t="s">
        <v>423</v>
      </c>
      <c r="G1223" s="19" t="s">
        <v>737</v>
      </c>
      <c r="H1223" s="44" t="s">
        <v>238</v>
      </c>
      <c r="I1223" s="44" t="s">
        <v>250</v>
      </c>
      <c r="J1223" s="18" t="s">
        <v>203</v>
      </c>
      <c r="K1223" s="26" t="s">
        <v>308</v>
      </c>
      <c r="L1223" s="26" t="s">
        <v>2744</v>
      </c>
      <c r="M1223" s="44" t="s">
        <v>189</v>
      </c>
      <c r="N1223" s="44"/>
      <c r="O1223" s="44"/>
      <c r="P1223" s="19" t="s">
        <v>249</v>
      </c>
      <c r="Q1223" s="19" t="s">
        <v>189</v>
      </c>
      <c r="R1223" s="19"/>
      <c r="S1223" s="19"/>
      <c r="T1223" s="19" t="s">
        <v>288</v>
      </c>
      <c r="U1223" s="19" t="s">
        <v>252</v>
      </c>
      <c r="V1223" s="19" t="s">
        <v>291</v>
      </c>
      <c r="W1223" s="19" t="s">
        <v>315</v>
      </c>
      <c r="X1223" s="19" t="s">
        <v>252</v>
      </c>
      <c r="Y1223" s="19" t="s">
        <v>576</v>
      </c>
      <c r="Z1223" s="19" t="s">
        <v>288</v>
      </c>
      <c r="AA1223" s="19" t="s">
        <v>252</v>
      </c>
      <c r="AB1223" s="19" t="s">
        <v>291</v>
      </c>
      <c r="AC1223" s="19" t="s">
        <v>315</v>
      </c>
      <c r="AD1223" s="19" t="s">
        <v>252</v>
      </c>
      <c r="AE1223" s="19" t="s">
        <v>240</v>
      </c>
      <c r="AF1223" s="19">
        <v>0</v>
      </c>
      <c r="AG1223" s="19">
        <v>0</v>
      </c>
      <c r="AH1223" s="19">
        <v>0</v>
      </c>
      <c r="AI1223" s="19">
        <v>0</v>
      </c>
      <c r="AJ1223" s="19">
        <v>0</v>
      </c>
      <c r="AK1223" s="19">
        <v>0</v>
      </c>
      <c r="AL1223" s="19">
        <v>0</v>
      </c>
      <c r="AM1223" s="19">
        <v>0</v>
      </c>
      <c r="AN1223" s="19">
        <v>0</v>
      </c>
      <c r="AO1223" s="19">
        <v>0</v>
      </c>
      <c r="AP1223" s="19">
        <v>0</v>
      </c>
      <c r="AQ1223" s="19">
        <v>0</v>
      </c>
      <c r="AR1223" s="19">
        <v>0</v>
      </c>
      <c r="AS1223" s="19">
        <v>0</v>
      </c>
      <c r="AT1223" s="19">
        <v>0</v>
      </c>
      <c r="AU1223" s="19">
        <v>0</v>
      </c>
      <c r="AV1223" s="19">
        <v>0</v>
      </c>
      <c r="AW1223" s="19">
        <v>0</v>
      </c>
      <c r="AX1223" s="19"/>
      <c r="AY1223" s="19"/>
      <c r="AZ1223" s="19"/>
      <c r="BA1223" s="19"/>
      <c r="BB1223" s="19"/>
      <c r="BC1223" s="19"/>
      <c r="BD1223" s="19"/>
      <c r="BE1223" s="19"/>
      <c r="BF1223" s="19"/>
      <c r="BG1223" s="19"/>
      <c r="BH1223" s="19"/>
      <c r="BI1223" s="19"/>
      <c r="BJ1223" s="19"/>
      <c r="BK1223" s="19"/>
      <c r="BL1223" s="19"/>
      <c r="BM1223" s="19"/>
      <c r="BN1223" s="19"/>
      <c r="BO1223" s="19"/>
      <c r="BP1223" s="19"/>
      <c r="BQ1223" s="19"/>
      <c r="BR1223" s="19"/>
      <c r="BS1223" s="19"/>
      <c r="BT1223" s="19"/>
      <c r="BU1223" s="19"/>
      <c r="BV1223" s="19"/>
      <c r="BW1223" s="19"/>
      <c r="BX1223" s="19"/>
      <c r="BY1223" s="19"/>
      <c r="BZ1223" s="19"/>
      <c r="CA1223" s="19"/>
    </row>
    <row r="1224" spans="1:79" s="19" customFormat="1" x14ac:dyDescent="0.2">
      <c r="A1224" s="31"/>
      <c r="B1224" s="31"/>
      <c r="C1224" s="142"/>
      <c r="D1224" s="19" t="s">
        <v>2747</v>
      </c>
      <c r="E1224" s="27">
        <v>35863</v>
      </c>
      <c r="F1224" s="28" t="s">
        <v>198</v>
      </c>
      <c r="G1224" s="30" t="s">
        <v>1437</v>
      </c>
      <c r="H1224" s="31" t="s">
        <v>238</v>
      </c>
      <c r="I1224" s="31" t="s">
        <v>123</v>
      </c>
      <c r="J1224" s="18" t="s">
        <v>266</v>
      </c>
      <c r="K1224" s="26" t="s">
        <v>284</v>
      </c>
      <c r="L1224" s="26" t="s">
        <v>339</v>
      </c>
      <c r="M1224" s="33"/>
      <c r="N1224" s="33"/>
      <c r="O1224" s="33"/>
    </row>
    <row r="1225" spans="1:79" s="25" customFormat="1" x14ac:dyDescent="0.2">
      <c r="A1225" s="33"/>
      <c r="B1225" s="33"/>
      <c r="C1225" s="141"/>
      <c r="D1225" s="19" t="s">
        <v>2748</v>
      </c>
      <c r="E1225" s="27">
        <v>36679</v>
      </c>
      <c r="F1225" s="28" t="s">
        <v>477</v>
      </c>
      <c r="G1225" s="28" t="s">
        <v>2603</v>
      </c>
      <c r="H1225" s="33" t="s">
        <v>326</v>
      </c>
      <c r="I1225" s="33" t="s">
        <v>491</v>
      </c>
      <c r="J1225" s="18" t="s">
        <v>266</v>
      </c>
      <c r="K1225" t="s">
        <v>379</v>
      </c>
      <c r="L1225" t="s">
        <v>341</v>
      </c>
      <c r="M1225" s="33"/>
      <c r="N1225" s="33"/>
      <c r="O1225" s="33"/>
      <c r="P1225"/>
      <c r="Q1225"/>
      <c r="R1225"/>
      <c r="S1225"/>
      <c r="T1225"/>
      <c r="U1225"/>
      <c r="V1225"/>
      <c r="W1225"/>
      <c r="X1225"/>
      <c r="Y1225"/>
      <c r="Z1225"/>
      <c r="AA1225"/>
      <c r="AB1225"/>
      <c r="AC1225"/>
      <c r="AD1225"/>
      <c r="AE1225"/>
      <c r="AF1225"/>
      <c r="AG1225"/>
      <c r="AH1225"/>
      <c r="AI1225"/>
      <c r="AJ1225"/>
      <c r="AK1225"/>
      <c r="AL1225"/>
      <c r="AM1225"/>
      <c r="AN1225"/>
      <c r="AO1225"/>
      <c r="AP1225"/>
      <c r="AQ1225"/>
      <c r="AR1225"/>
      <c r="AS1225"/>
      <c r="AT1225"/>
      <c r="AU1225"/>
      <c r="AV1225"/>
      <c r="AW1225"/>
      <c r="AX1225"/>
      <c r="AY1225"/>
      <c r="AZ1225"/>
      <c r="BA1225"/>
      <c r="BB1225"/>
      <c r="BC1225"/>
      <c r="BD1225"/>
      <c r="BE1225"/>
      <c r="BF1225"/>
      <c r="BG1225"/>
      <c r="BH1225"/>
      <c r="BI1225"/>
      <c r="BJ1225"/>
      <c r="BK1225"/>
      <c r="BL1225"/>
      <c r="BM1225"/>
      <c r="BN1225"/>
      <c r="BO1225"/>
      <c r="BP1225"/>
      <c r="BQ1225"/>
      <c r="BR1225"/>
      <c r="BS1225"/>
      <c r="BT1225"/>
      <c r="BU1225"/>
      <c r="BV1225"/>
      <c r="BW1225"/>
      <c r="BX1225"/>
      <c r="BY1225"/>
      <c r="BZ1225"/>
      <c r="CA1225"/>
    </row>
    <row r="1226" spans="1:79" x14ac:dyDescent="0.2">
      <c r="A1226" s="44"/>
      <c r="B1226" s="44"/>
      <c r="C1226" s="141"/>
      <c r="D1226" s="19" t="s">
        <v>2749</v>
      </c>
      <c r="E1226" s="20">
        <v>33870</v>
      </c>
      <c r="F1226" s="19" t="s">
        <v>654</v>
      </c>
      <c r="G1226" s="19" t="s">
        <v>1362</v>
      </c>
      <c r="H1226" s="44" t="s">
        <v>238</v>
      </c>
      <c r="I1226" s="44" t="s">
        <v>285</v>
      </c>
      <c r="J1226" s="18" t="s">
        <v>241</v>
      </c>
      <c r="K1226" s="26" t="s">
        <v>740</v>
      </c>
      <c r="L1226" s="26" t="s">
        <v>754</v>
      </c>
      <c r="M1226" s="44" t="s">
        <v>329</v>
      </c>
      <c r="N1226" s="44" t="s">
        <v>227</v>
      </c>
      <c r="O1226" s="44" t="s">
        <v>273</v>
      </c>
      <c r="P1226" s="19" t="s">
        <v>224</v>
      </c>
      <c r="Q1226" s="19" t="s">
        <v>308</v>
      </c>
      <c r="R1226" s="19" t="s">
        <v>101</v>
      </c>
      <c r="S1226" s="19" t="s">
        <v>577</v>
      </c>
      <c r="T1226" s="19" t="s">
        <v>298</v>
      </c>
      <c r="U1226" s="19" t="s">
        <v>123</v>
      </c>
      <c r="V1226" s="19" t="s">
        <v>247</v>
      </c>
      <c r="W1226" s="19" t="s">
        <v>308</v>
      </c>
      <c r="X1226" s="19" t="s">
        <v>123</v>
      </c>
      <c r="Y1226" s="19" t="s">
        <v>203</v>
      </c>
      <c r="Z1226" s="19" t="s">
        <v>308</v>
      </c>
      <c r="AA1226" s="19" t="s">
        <v>123</v>
      </c>
      <c r="AB1226" s="19" t="s">
        <v>196</v>
      </c>
      <c r="AC1226" s="19" t="s">
        <v>329</v>
      </c>
      <c r="AD1226" s="19" t="s">
        <v>123</v>
      </c>
      <c r="AE1226" s="19" t="s">
        <v>241</v>
      </c>
      <c r="AF1226" s="19">
        <v>0</v>
      </c>
      <c r="AG1226" s="19">
        <v>0</v>
      </c>
      <c r="AH1226" s="19">
        <v>0</v>
      </c>
      <c r="AI1226" s="19">
        <v>0</v>
      </c>
      <c r="AJ1226" s="19">
        <v>0</v>
      </c>
      <c r="AK1226" s="19">
        <v>0</v>
      </c>
      <c r="AL1226" s="19">
        <v>0</v>
      </c>
      <c r="AM1226" s="19">
        <v>0</v>
      </c>
      <c r="AN1226" s="19">
        <v>0</v>
      </c>
      <c r="AO1226" s="19">
        <v>0</v>
      </c>
      <c r="AP1226" s="19">
        <v>0</v>
      </c>
      <c r="AQ1226" s="19">
        <v>0</v>
      </c>
      <c r="AR1226" s="19">
        <v>0</v>
      </c>
      <c r="AS1226" s="19">
        <v>0</v>
      </c>
      <c r="AT1226" s="19">
        <v>0</v>
      </c>
      <c r="AU1226" s="19">
        <v>0</v>
      </c>
      <c r="AV1226" s="19">
        <v>0</v>
      </c>
      <c r="AW1226" s="19">
        <v>0</v>
      </c>
      <c r="AX1226" s="19"/>
      <c r="AY1226" s="19"/>
      <c r="AZ1226" s="19"/>
      <c r="BA1226" s="19"/>
      <c r="BB1226" s="19"/>
      <c r="BC1226" s="19"/>
      <c r="BD1226" s="19"/>
      <c r="BE1226" s="19"/>
      <c r="BF1226" s="19"/>
      <c r="BG1226" s="19"/>
      <c r="BH1226" s="19"/>
      <c r="BI1226" s="19"/>
      <c r="BJ1226" s="19"/>
      <c r="BK1226" s="19"/>
      <c r="BL1226" s="19"/>
      <c r="BM1226" s="19"/>
      <c r="BN1226" s="19"/>
      <c r="BO1226" s="19"/>
      <c r="BP1226" s="19"/>
      <c r="BQ1226" s="19"/>
      <c r="BR1226" s="19"/>
      <c r="BS1226" s="19"/>
      <c r="BT1226" s="19"/>
      <c r="BU1226" s="19"/>
      <c r="BV1226" s="19"/>
      <c r="BW1226" s="19"/>
      <c r="BX1226" s="19"/>
      <c r="BY1226" s="19"/>
      <c r="BZ1226" s="19"/>
      <c r="CA1226" s="19"/>
    </row>
    <row r="1227" spans="1:79" x14ac:dyDescent="0.2">
      <c r="A1227" s="19"/>
      <c r="B1227" s="19"/>
      <c r="C1227" s="141"/>
      <c r="D1227" s="19"/>
      <c r="E1227" s="39"/>
      <c r="F1227" s="19"/>
      <c r="G1227" s="19"/>
      <c r="H1227" s="19"/>
      <c r="I1227" s="19"/>
      <c r="J1227" s="18"/>
      <c r="L1227"/>
      <c r="M1227" s="19"/>
      <c r="N1227" s="19"/>
      <c r="O1227" s="19"/>
      <c r="P1227" s="19"/>
      <c r="Q1227" s="19"/>
      <c r="R1227" s="19"/>
      <c r="S1227" s="19"/>
      <c r="T1227" s="19"/>
      <c r="U1227" s="19"/>
      <c r="V1227" s="19"/>
      <c r="W1227" s="19"/>
      <c r="X1227" s="19"/>
      <c r="Y1227" s="19"/>
      <c r="Z1227" s="19"/>
      <c r="AA1227" s="19"/>
      <c r="AB1227" s="19"/>
      <c r="AC1227" s="19"/>
      <c r="AD1227" s="19"/>
      <c r="AE1227" s="19"/>
      <c r="AF1227" s="19"/>
      <c r="AG1227" s="19"/>
      <c r="AH1227" s="19"/>
      <c r="AI1227" s="19"/>
      <c r="AJ1227" s="19"/>
      <c r="AK1227" s="19"/>
      <c r="AL1227" s="19"/>
      <c r="AM1227" s="19"/>
      <c r="AN1227" s="19"/>
      <c r="AO1227" s="19"/>
      <c r="AP1227" s="19"/>
      <c r="AQ1227" s="19"/>
      <c r="AR1227" s="19"/>
      <c r="AS1227" s="19"/>
      <c r="AT1227" s="19"/>
      <c r="AU1227" s="19"/>
      <c r="AV1227" s="19"/>
      <c r="AW1227" s="19"/>
    </row>
    <row r="1228" spans="1:79" ht="12.75" customHeight="1" x14ac:dyDescent="0.2">
      <c r="A1228" s="21" t="s">
        <v>808</v>
      </c>
      <c r="B1228" s="21" t="s">
        <v>252</v>
      </c>
      <c r="C1228" s="141" t="s">
        <v>2060</v>
      </c>
      <c r="D1228" s="19" t="s">
        <v>2757</v>
      </c>
      <c r="E1228" s="20">
        <v>33323</v>
      </c>
      <c r="F1228" s="19" t="s">
        <v>1391</v>
      </c>
      <c r="G1228" s="19" t="s">
        <v>1147</v>
      </c>
      <c r="H1228" s="21" t="s">
        <v>279</v>
      </c>
      <c r="I1228" s="21" t="s">
        <v>250</v>
      </c>
      <c r="J1228" s="18" t="s">
        <v>2758</v>
      </c>
      <c r="K1228" s="26" t="s">
        <v>2632</v>
      </c>
      <c r="L1228" s="26" t="s">
        <v>2759</v>
      </c>
      <c r="M1228" s="21" t="s">
        <v>279</v>
      </c>
      <c r="N1228" s="21" t="s">
        <v>242</v>
      </c>
      <c r="O1228" s="21" t="s">
        <v>2760</v>
      </c>
      <c r="P1228" s="19" t="s">
        <v>2761</v>
      </c>
      <c r="Q1228" s="19" t="s">
        <v>279</v>
      </c>
      <c r="R1228" s="19" t="s">
        <v>261</v>
      </c>
      <c r="S1228" s="19" t="s">
        <v>2762</v>
      </c>
      <c r="T1228" s="19" t="s">
        <v>323</v>
      </c>
      <c r="U1228" s="19" t="s">
        <v>93</v>
      </c>
      <c r="V1228" s="19" t="s">
        <v>2763</v>
      </c>
      <c r="W1228" s="19" t="s">
        <v>370</v>
      </c>
      <c r="X1228" s="19" t="s">
        <v>93</v>
      </c>
      <c r="Y1228" s="19" t="s">
        <v>804</v>
      </c>
      <c r="Z1228" s="19" t="s">
        <v>370</v>
      </c>
      <c r="AA1228" s="19" t="s">
        <v>93</v>
      </c>
      <c r="AB1228" s="19" t="s">
        <v>2764</v>
      </c>
      <c r="AC1228" s="19" t="s">
        <v>379</v>
      </c>
      <c r="AD1228" s="19" t="s">
        <v>93</v>
      </c>
      <c r="AE1228" s="19" t="s">
        <v>632</v>
      </c>
      <c r="AF1228" s="19" t="s">
        <v>379</v>
      </c>
      <c r="AG1228" s="19" t="s">
        <v>118</v>
      </c>
      <c r="AH1228" s="19" t="s">
        <v>823</v>
      </c>
      <c r="AI1228" s="19"/>
      <c r="AJ1228" s="19"/>
      <c r="AK1228" s="19"/>
      <c r="AL1228" s="19"/>
      <c r="AM1228" s="19"/>
      <c r="AN1228" s="19"/>
      <c r="AO1228" s="19">
        <v>0</v>
      </c>
      <c r="AP1228" s="19">
        <v>0</v>
      </c>
      <c r="AQ1228" s="19">
        <v>0</v>
      </c>
      <c r="AR1228" s="19">
        <v>0</v>
      </c>
      <c r="AS1228" s="19">
        <v>0</v>
      </c>
      <c r="AT1228" s="19">
        <v>0</v>
      </c>
      <c r="AU1228" s="19">
        <v>0</v>
      </c>
      <c r="AV1228" s="19">
        <v>0</v>
      </c>
      <c r="AW1228" s="19">
        <v>0</v>
      </c>
      <c r="AX1228" s="19"/>
      <c r="AY1228" s="19"/>
      <c r="AZ1228" s="19"/>
      <c r="BA1228" s="19"/>
      <c r="BB1228" s="19"/>
      <c r="BC1228" s="19"/>
      <c r="BD1228" s="19"/>
      <c r="BE1228" s="19"/>
      <c r="BF1228" s="19"/>
      <c r="BG1228" s="19"/>
      <c r="BH1228" s="19"/>
      <c r="BI1228" s="19"/>
      <c r="BJ1228" s="19"/>
      <c r="BK1228" s="19"/>
      <c r="BL1228" s="19"/>
      <c r="BM1228" s="19"/>
      <c r="BN1228" s="19"/>
      <c r="BO1228" s="19"/>
      <c r="BP1228" s="19"/>
      <c r="BQ1228" s="19"/>
      <c r="BR1228" s="19"/>
      <c r="BS1228" s="19"/>
      <c r="BT1228" s="19"/>
      <c r="BU1228" s="19"/>
      <c r="BV1228" s="19"/>
      <c r="BW1228" s="19"/>
      <c r="BX1228" s="19"/>
      <c r="BY1228" s="19"/>
      <c r="BZ1228" s="19"/>
      <c r="CA1228" s="19"/>
    </row>
    <row r="1229" spans="1:79" ht="12.75" customHeight="1" x14ac:dyDescent="0.2">
      <c r="A1229" s="21" t="s">
        <v>345</v>
      </c>
      <c r="B1229" s="21" t="s">
        <v>93</v>
      </c>
      <c r="C1229" s="141" t="s">
        <v>790</v>
      </c>
      <c r="D1229" s="19" t="s">
        <v>2756</v>
      </c>
      <c r="E1229" s="20">
        <v>35047</v>
      </c>
      <c r="F1229" s="26" t="s">
        <v>391</v>
      </c>
      <c r="G1229" s="30" t="s">
        <v>415</v>
      </c>
      <c r="H1229" s="21" t="s">
        <v>351</v>
      </c>
      <c r="I1229" s="21" t="s">
        <v>491</v>
      </c>
      <c r="J1229" s="18" t="s">
        <v>355</v>
      </c>
      <c r="K1229" s="26" t="s">
        <v>351</v>
      </c>
      <c r="L1229" s="26" t="s">
        <v>2298</v>
      </c>
      <c r="M1229" s="21" t="s">
        <v>367</v>
      </c>
      <c r="N1229" s="21" t="s">
        <v>177</v>
      </c>
      <c r="O1229" s="21" t="s">
        <v>382</v>
      </c>
      <c r="P1229" s="19" t="s">
        <v>341</v>
      </c>
      <c r="Q1229" s="19" t="s">
        <v>419</v>
      </c>
      <c r="R1229" s="19" t="s">
        <v>177</v>
      </c>
      <c r="S1229" s="30" t="s">
        <v>1246</v>
      </c>
      <c r="T1229" s="19" t="s">
        <v>340</v>
      </c>
      <c r="U1229" s="19" t="s">
        <v>177</v>
      </c>
      <c r="V1229" s="30" t="s">
        <v>341</v>
      </c>
      <c r="W1229" s="19"/>
      <c r="X1229" s="19"/>
      <c r="Y1229" s="30"/>
      <c r="Z1229" s="19"/>
      <c r="AA1229" s="19"/>
      <c r="AB1229" s="30"/>
      <c r="AC1229" s="19"/>
      <c r="AD1229" s="19"/>
      <c r="AE1229" s="19"/>
      <c r="AF1229" s="19"/>
      <c r="AG1229" s="19"/>
      <c r="AH1229" s="19"/>
      <c r="AI1229" s="19"/>
      <c r="AJ1229" s="19"/>
      <c r="AK1229" s="19"/>
      <c r="AL1229" s="19"/>
      <c r="AM1229" s="19"/>
      <c r="AN1229" s="19"/>
      <c r="AO1229" s="19"/>
      <c r="AP1229" s="19"/>
      <c r="AQ1229" s="19"/>
      <c r="AR1229" s="19"/>
      <c r="AS1229" s="19"/>
      <c r="AT1229" s="19"/>
      <c r="AU1229" s="19"/>
      <c r="AV1229" s="19"/>
      <c r="AW1229" s="19"/>
    </row>
    <row r="1230" spans="1:79" s="19" customFormat="1" x14ac:dyDescent="0.2">
      <c r="A1230" s="21" t="s">
        <v>332</v>
      </c>
      <c r="B1230" s="21" t="s">
        <v>227</v>
      </c>
      <c r="C1230" s="141" t="s">
        <v>346</v>
      </c>
      <c r="D1230" s="19" t="s">
        <v>2765</v>
      </c>
      <c r="E1230" s="20">
        <v>34555</v>
      </c>
      <c r="F1230" s="28" t="s">
        <v>391</v>
      </c>
      <c r="G1230" s="19" t="s">
        <v>150</v>
      </c>
      <c r="H1230" s="21" t="s">
        <v>379</v>
      </c>
      <c r="I1230" s="21" t="s">
        <v>84</v>
      </c>
      <c r="J1230" s="18" t="s">
        <v>280</v>
      </c>
      <c r="K1230" s="26" t="s">
        <v>808</v>
      </c>
      <c r="L1230" s="26" t="s">
        <v>2759</v>
      </c>
      <c r="M1230" s="21" t="s">
        <v>379</v>
      </c>
      <c r="N1230" s="21" t="s">
        <v>81</v>
      </c>
      <c r="O1230" s="21" t="s">
        <v>632</v>
      </c>
      <c r="P1230" s="19" t="s">
        <v>341</v>
      </c>
      <c r="Q1230" s="19" t="s">
        <v>379</v>
      </c>
      <c r="R1230" s="19" t="s">
        <v>81</v>
      </c>
      <c r="S1230" s="19" t="s">
        <v>2766</v>
      </c>
      <c r="U1230" s="28"/>
      <c r="V1230" s="28"/>
      <c r="W1230" s="19" t="s">
        <v>340</v>
      </c>
      <c r="X1230" s="28" t="s">
        <v>81</v>
      </c>
      <c r="Y1230" s="28" t="s">
        <v>341</v>
      </c>
      <c r="AA1230" s="28"/>
      <c r="AB1230" s="28"/>
      <c r="AD1230" s="28"/>
      <c r="AE1230" s="28"/>
      <c r="AG1230" s="28"/>
      <c r="AH1230" s="28"/>
      <c r="AJ1230" s="28"/>
      <c r="AK1230" s="28"/>
      <c r="AM1230" s="28"/>
      <c r="AN1230" s="28"/>
      <c r="AP1230" s="28"/>
      <c r="AQ1230" s="28"/>
      <c r="AS1230" s="28"/>
      <c r="AT1230" s="28"/>
      <c r="AV1230" s="28"/>
      <c r="AW1230" s="28"/>
      <c r="AX1230"/>
      <c r="AY1230"/>
      <c r="AZ1230"/>
      <c r="BA1230"/>
      <c r="BB1230"/>
      <c r="BC1230"/>
      <c r="BD1230"/>
      <c r="BE1230"/>
      <c r="BF1230"/>
      <c r="BG1230"/>
      <c r="BH1230"/>
      <c r="BI1230"/>
      <c r="BJ1230"/>
      <c r="BK1230"/>
      <c r="BL1230"/>
      <c r="BM1230"/>
      <c r="BN1230"/>
      <c r="BO1230"/>
      <c r="BP1230"/>
      <c r="BQ1230"/>
      <c r="BR1230"/>
      <c r="BS1230"/>
      <c r="BT1230"/>
      <c r="BU1230"/>
      <c r="BV1230"/>
      <c r="BW1230"/>
      <c r="BX1230"/>
      <c r="BY1230"/>
      <c r="BZ1230"/>
      <c r="CA1230"/>
    </row>
    <row r="1231" spans="1:79" ht="12.75" customHeight="1" x14ac:dyDescent="0.2">
      <c r="A1231" s="18" t="s">
        <v>376</v>
      </c>
      <c r="B1231" s="18" t="s">
        <v>432</v>
      </c>
      <c r="C1231" s="141" t="s">
        <v>614</v>
      </c>
      <c r="D1231" s="19" t="s">
        <v>2767</v>
      </c>
      <c r="E1231" s="20">
        <v>35493</v>
      </c>
      <c r="F1231" s="19" t="s">
        <v>548</v>
      </c>
      <c r="G1231" s="19" t="s">
        <v>498</v>
      </c>
      <c r="H1231" s="18" t="s">
        <v>296</v>
      </c>
      <c r="I1231" s="18" t="s">
        <v>429</v>
      </c>
      <c r="J1231" s="18" t="s">
        <v>312</v>
      </c>
      <c r="K1231" s="26" t="s">
        <v>379</v>
      </c>
      <c r="L1231" s="26" t="s">
        <v>1097</v>
      </c>
      <c r="M1231" s="34" t="s">
        <v>379</v>
      </c>
      <c r="N1231" s="34" t="s">
        <v>432</v>
      </c>
      <c r="O1231" s="34" t="s">
        <v>615</v>
      </c>
      <c r="P1231" s="19" t="s">
        <v>280</v>
      </c>
      <c r="Q1231" s="19" t="s">
        <v>757</v>
      </c>
      <c r="R1231" s="19" t="s">
        <v>429</v>
      </c>
      <c r="S1231" s="19" t="s">
        <v>2768</v>
      </c>
      <c r="T1231" s="19" t="s">
        <v>379</v>
      </c>
      <c r="U1231" s="19" t="s">
        <v>432</v>
      </c>
      <c r="V1231" s="19" t="s">
        <v>359</v>
      </c>
      <c r="W1231" s="19"/>
      <c r="X1231" s="19"/>
      <c r="Y1231" s="19"/>
      <c r="Z1231" s="19"/>
      <c r="AA1231" s="19"/>
      <c r="AB1231" s="19"/>
      <c r="AC1231" s="19"/>
      <c r="AD1231" s="19"/>
      <c r="AE1231" s="19"/>
      <c r="AF1231" s="19"/>
      <c r="AG1231" s="19"/>
      <c r="AH1231" s="19"/>
      <c r="AI1231" s="19"/>
      <c r="AJ1231" s="19"/>
      <c r="AK1231" s="19"/>
      <c r="AL1231" s="19"/>
      <c r="AM1231" s="19"/>
      <c r="AN1231" s="19"/>
      <c r="AO1231" s="19"/>
      <c r="AP1231" s="19"/>
      <c r="AQ1231" s="19"/>
      <c r="AR1231" s="19"/>
      <c r="AS1231" s="19"/>
      <c r="AT1231" s="19"/>
      <c r="AU1231" s="19"/>
      <c r="AV1231" s="19"/>
      <c r="AW1231" s="19"/>
      <c r="AX1231" s="19"/>
      <c r="AY1231" s="19"/>
      <c r="AZ1231" s="19"/>
      <c r="BA1231" s="19"/>
      <c r="BB1231" s="19"/>
      <c r="BC1231" s="19"/>
      <c r="BD1231" s="19"/>
      <c r="BE1231" s="19"/>
      <c r="BF1231" s="19"/>
      <c r="BG1231" s="19"/>
      <c r="BH1231" s="19"/>
      <c r="BI1231" s="19"/>
      <c r="BJ1231" s="19"/>
      <c r="BK1231" s="19"/>
      <c r="BL1231" s="19"/>
      <c r="BM1231" s="19"/>
      <c r="BN1231" s="19"/>
      <c r="BO1231" s="19"/>
      <c r="BP1231" s="19"/>
      <c r="BQ1231" s="19"/>
      <c r="BR1231" s="19"/>
      <c r="BS1231" s="19"/>
      <c r="BT1231" s="19"/>
      <c r="BU1231" s="19"/>
      <c r="BV1231" s="19"/>
      <c r="BW1231" s="19"/>
      <c r="BX1231" s="19"/>
      <c r="BY1231" s="19"/>
      <c r="BZ1231" s="19"/>
      <c r="CA1231" s="19"/>
    </row>
    <row r="1232" spans="1:79" s="19" customFormat="1" x14ac:dyDescent="0.2">
      <c r="A1232" s="21"/>
      <c r="B1232" s="21"/>
      <c r="C1232" s="141"/>
      <c r="D1232" s="19" t="s">
        <v>2753</v>
      </c>
      <c r="E1232" s="20">
        <v>35388</v>
      </c>
      <c r="F1232" s="19" t="s">
        <v>361</v>
      </c>
      <c r="G1232" s="19" t="s">
        <v>516</v>
      </c>
      <c r="H1232" s="21" t="s">
        <v>351</v>
      </c>
      <c r="I1232" s="21" t="s">
        <v>213</v>
      </c>
      <c r="J1232" s="18" t="s">
        <v>352</v>
      </c>
      <c r="K1232" s="26" t="s">
        <v>351</v>
      </c>
      <c r="L1232" s="26" t="s">
        <v>352</v>
      </c>
      <c r="M1232" s="21" t="s">
        <v>351</v>
      </c>
      <c r="N1232" s="21" t="s">
        <v>207</v>
      </c>
      <c r="O1232" s="21" t="s">
        <v>352</v>
      </c>
      <c r="P1232" s="19" t="s">
        <v>791</v>
      </c>
      <c r="Q1232" s="19" t="s">
        <v>351</v>
      </c>
      <c r="R1232" s="19" t="s">
        <v>213</v>
      </c>
      <c r="S1232" s="19" t="s">
        <v>2754</v>
      </c>
      <c r="T1232" s="19" t="s">
        <v>351</v>
      </c>
      <c r="U1232" s="19" t="s">
        <v>207</v>
      </c>
      <c r="V1232" s="19" t="s">
        <v>2755</v>
      </c>
      <c r="W1232" s="19" t="s">
        <v>351</v>
      </c>
      <c r="X1232" s="19" t="s">
        <v>207</v>
      </c>
      <c r="Y1232" s="19" t="s">
        <v>1798</v>
      </c>
      <c r="Z1232" s="19">
        <v>0</v>
      </c>
      <c r="AA1232" s="19">
        <v>0</v>
      </c>
      <c r="AB1232" s="19">
        <v>0</v>
      </c>
      <c r="AC1232" s="19">
        <v>0</v>
      </c>
      <c r="AD1232" s="19">
        <v>0</v>
      </c>
      <c r="AE1232" s="19">
        <v>0</v>
      </c>
      <c r="AF1232" s="19">
        <v>0</v>
      </c>
      <c r="AG1232" s="19">
        <v>0</v>
      </c>
      <c r="AH1232" s="19">
        <v>0</v>
      </c>
      <c r="AO1232" s="19">
        <v>0</v>
      </c>
      <c r="AP1232" s="19">
        <v>0</v>
      </c>
      <c r="AQ1232" s="19">
        <v>0</v>
      </c>
      <c r="AR1232" s="19">
        <v>0</v>
      </c>
      <c r="AS1232" s="19">
        <v>0</v>
      </c>
      <c r="AT1232" s="19">
        <v>0</v>
      </c>
      <c r="AU1232" s="19">
        <v>0</v>
      </c>
      <c r="AV1232" s="19">
        <v>0</v>
      </c>
      <c r="AW1232" s="19">
        <v>0</v>
      </c>
      <c r="AX1232"/>
      <c r="AY1232"/>
      <c r="AZ1232"/>
      <c r="BA1232"/>
      <c r="BB1232"/>
      <c r="BC1232"/>
      <c r="BD1232"/>
      <c r="BE1232"/>
      <c r="BF1232"/>
      <c r="BG1232"/>
      <c r="BH1232"/>
      <c r="BI1232"/>
      <c r="BJ1232"/>
      <c r="BK1232"/>
      <c r="BL1232"/>
      <c r="BM1232"/>
      <c r="BN1232"/>
      <c r="BO1232"/>
      <c r="BP1232"/>
      <c r="BQ1232"/>
      <c r="BR1232"/>
      <c r="BS1232"/>
      <c r="BT1232"/>
      <c r="BU1232"/>
      <c r="BV1232"/>
      <c r="BW1232"/>
      <c r="BX1232"/>
      <c r="BY1232"/>
      <c r="BZ1232"/>
      <c r="CA1232"/>
    </row>
    <row r="1233" spans="1:76" x14ac:dyDescent="0.2">
      <c r="C1233" s="141"/>
      <c r="D1233" t="s">
        <v>2769</v>
      </c>
      <c r="E1233" s="40">
        <v>36069</v>
      </c>
      <c r="F1233" t="s">
        <v>448</v>
      </c>
      <c r="G1233" s="100" t="s">
        <v>344</v>
      </c>
      <c r="H1233" t="s">
        <v>340</v>
      </c>
      <c r="I1233" t="s">
        <v>285</v>
      </c>
      <c r="J1233" s="18" t="s">
        <v>632</v>
      </c>
      <c r="K1233" t="str">
        <f>IF(ISBLANK(VLOOKUP(TRIM(D1233),ALL_SOMIFA!$A$1:$V$2721,8,FALSE)),"",IF(ISERROR(VLOOKUP(TRIM(D1233),ALL_SOMIFA!$A$1:$V$2721,8,FALSE))," ",VLOOKUP(TRIM(D1233),ALL_SOMIFA!$A$1:$V$2721,8,FALSE)))</f>
        <v xml:space="preserve"> </v>
      </c>
      <c r="L1233" t="str">
        <f>IF(ISBLANK(VLOOKUP(TRIM(D1233),ALL_SOMIFA!$A$1:$V$2721,9,FALSE)),"",IF(ISERROR(VLOOKUP(TRIM(D1233),ALL_SOMIFA!$A$1:$V$2721,9,FALSE))," ",VLOOKUP(TRIM(D1233),ALL_SOMIFA!$A$1:$V$2721,9,FALSE)))</f>
        <v xml:space="preserve"> </v>
      </c>
      <c r="M1233" t="str">
        <f>IF(ISBLANK(VLOOKUP(TRIM(D1233),ALL_SOMIFA!$A$1:$V$2721,10,FALSE)),"",IF(ISERROR(VLOOKUP(TRIM(D1233),ALL_SOMIFA!$A$1:$V$2721,10,FALSE))," ",VLOOKUP(TRIM(D1233),ALL_SOMIFA!$A$1:$V$2721,10,FALSE)))</f>
        <v xml:space="preserve"> </v>
      </c>
      <c r="N1233" t="str">
        <f>IF(ISBLANK(VLOOKUP(TRIM(D1233),ALL_SOMIFA!$A$1:$V$2721,11,FALSE)),"",IF(ISERROR(VLOOKUP(TRIM(D1233),ALL_SOMIFA!$A$1:$V$2721,11,FALSE))," ",VLOOKUP(TRIM(D1233),ALL_SOMIFA!$A$1:$V$2721,11,FALSE)))</f>
        <v xml:space="preserve"> </v>
      </c>
      <c r="O1233" t="str">
        <f>IF(ISBLANK(VLOOKUP(TRIM(D1233),ALL_SOMIFA!$A$1:$V$2721,12,FALSE)),"",IF(ISERROR(VLOOKUP(TRIM(D1233),ALL_SOMIFA!$A$1:$V$2721,12,FALSE))," ",VLOOKUP(TRIM(D1233),ALL_SOMIFA!$A$1:$V$2721,12,FALSE)))</f>
        <v xml:space="preserve"> </v>
      </c>
      <c r="P1233" t="str">
        <f>IF(ISBLANK(VLOOKUP(TRIM(D1233),ALL_SOMIFA!$A$1:$V$2721,13,FALSE)),"",IF(ISERROR(VLOOKUP(TRIM(D1233),ALL_SOMIFA!$A$1:$V$2721,13,FALSE))," ",VLOOKUP(TRIM(D1233),ALL_SOMIFA!$A$1:$V$2721,13,FALSE)))</f>
        <v xml:space="preserve"> </v>
      </c>
      <c r="Q1233" t="str">
        <f>IF(ISBLANK(VLOOKUP(TRIM(D1233),ALL_SOMIFA!$A$1:$V$2721,14,FALSE)),"",IF(ISERROR(VLOOKUP(TRIM(D1233),ALL_SOMIFA!$A$1:$V$2721,14,FALSE))," ",VLOOKUP(TRIM(D1233),ALL_SOMIFA!$A$1:$V$2721,14,FALSE)))</f>
        <v xml:space="preserve"> </v>
      </c>
      <c r="R1233" t="str">
        <f>IF(ISBLANK(VLOOKUP(TRIM(D1233),ALL_SOMIFA!$A$1:$V$2721,15,FALSE)),"",IF(ISERROR(VLOOKUP(TRIM(D1233),ALL_SOMIFA!$A$1:$V$2721,15,FALSE))," ",VLOOKUP(TRIM(D1233),ALL_SOMIFA!$A$1:$V$2721,15,FALSE)))</f>
        <v xml:space="preserve"> </v>
      </c>
      <c r="S1233" t="str">
        <f>IF(ISBLANK(VLOOKUP(TRIM(D1233),ALL_SOMIFA!$A$1:$V$2721,16,FALSE)),"",IF(ISERROR(VLOOKUP(TRIM(D1233),ALL_SOMIFA!$A$1:$V$2721,16,FALSE))," ",VLOOKUP(TRIM(D1233),ALL_SOMIFA!$A$1:$V$2721,16,FALSE)))</f>
        <v xml:space="preserve"> </v>
      </c>
      <c r="T1233" t="str">
        <f>IF(ISBLANK(VLOOKUP(TRIM(D1233),ALL_SOMIFA!$A$1:$V$2721,17,FALSE)),"",IF(ISERROR(VLOOKUP(TRIM(D1233),ALL_SOMIFA!$A$1:$V$2721,17,FALSE))," ",VLOOKUP(TRIM(D1233),ALL_SOMIFA!$A$1:$V$2721,17,FALSE)))</f>
        <v xml:space="preserve"> </v>
      </c>
      <c r="U1233" t="str">
        <f>IF(ISBLANK(VLOOKUP(TRIM(D1233),ALL_SOMIFA!$A$1:$V$2721,18,FALSE)),"",IF(ISERROR(VLOOKUP(TRIM(D1233),ALL_SOMIFA!$A$1:$V$2721,18,FALSE))," ",VLOOKUP(TRIM(D1233),ALL_SOMIFA!$A$1:$V$2721,18,FALSE)))</f>
        <v xml:space="preserve"> </v>
      </c>
      <c r="V1233" t="str">
        <f>IF(ISBLANK(VLOOKUP(TRIM(D1233),ALL_SOMIFA!$A$1:$V$2721,19,FALSE)),"",IF(ISERROR(VLOOKUP(TRIM(D1233),ALL_SOMIFA!$A$1:$V$2721,19,FALSE))," ",VLOOKUP(TRIM(D1233),ALL_SOMIFA!$A$1:$V$2721,19,FALSE)))</f>
        <v xml:space="preserve"> </v>
      </c>
      <c r="W1233" t="str">
        <f>IF(ISBLANK(VLOOKUP(TRIM(D1233),ALL_SOMIFA!$A$1:$V$2721,20,FALSE)),"",IF(ISERROR(VLOOKUP(TRIM(D1233),ALL_SOMIFA!$A$1:$V$2721,20,FALSE))," ",VLOOKUP(TRIM(D1233),ALL_SOMIFA!$A$1:$V$2721,20,FALSE)))</f>
        <v xml:space="preserve"> </v>
      </c>
      <c r="X1233" t="str">
        <f>IF(ISBLANK(VLOOKUP(TRIM(D1233),ALL_SOMIFA!$A$1:$V$2721,21,FALSE)),"",IF(ISERROR(VLOOKUP(TRIM(D1233),ALL_SOMIFA!$A$1:$V$2721,21,FALSE))," ",VLOOKUP(TRIM(D1233),ALL_SOMIFA!$A$1:$V$2721,21,FALSE)))</f>
        <v xml:space="preserve"> </v>
      </c>
      <c r="Y1233" t="str">
        <f>IF(ISBLANK(VLOOKUP(TRIM(D1233),ALL_SOMIFA!$A$1:$V$2721,22,FALSE)),"",IF(ISERROR(VLOOKUP(TRIM(D1233),ALL_SOMIFA!$A$1:$V$2721,22,FALSE))," ",VLOOKUP(TRIM(D1233),ALL_SOMIFA!$A$1:$V$2721,22,FALSE)))</f>
        <v xml:space="preserve"> </v>
      </c>
    </row>
    <row r="1234" spans="1:76" x14ac:dyDescent="0.2">
      <c r="A1234" s="19"/>
      <c r="B1234" s="19"/>
      <c r="C1234" s="141"/>
      <c r="D1234" s="19"/>
      <c r="E1234" s="39"/>
      <c r="F1234" s="19"/>
      <c r="G1234" s="19"/>
      <c r="H1234" s="19"/>
      <c r="I1234" s="19"/>
      <c r="J1234" s="18"/>
      <c r="L1234"/>
      <c r="M1234" s="19"/>
      <c r="N1234" s="19"/>
      <c r="O1234" s="19"/>
      <c r="P1234" s="19"/>
      <c r="Q1234" s="19"/>
      <c r="R1234" s="19"/>
      <c r="S1234" s="19"/>
      <c r="T1234" s="19"/>
      <c r="U1234" s="19"/>
      <c r="V1234" s="19"/>
      <c r="W1234" s="19"/>
      <c r="X1234" s="19"/>
      <c r="Y1234" s="19"/>
      <c r="Z1234" s="19"/>
      <c r="AA1234" s="19"/>
      <c r="AB1234" s="19"/>
      <c r="AC1234" s="19"/>
      <c r="AD1234" s="19"/>
      <c r="AE1234" s="19"/>
      <c r="AF1234" s="19"/>
      <c r="AG1234" s="19"/>
      <c r="AH1234" s="19"/>
      <c r="AI1234" s="19"/>
      <c r="AJ1234" s="19"/>
      <c r="AK1234" s="19"/>
      <c r="AL1234" s="19"/>
      <c r="AM1234" s="19"/>
      <c r="AN1234" s="19"/>
      <c r="AO1234" s="19"/>
      <c r="AP1234" s="19"/>
      <c r="AQ1234" s="19"/>
      <c r="AR1234" s="19"/>
      <c r="AS1234" s="19"/>
      <c r="AT1234" s="19"/>
      <c r="AU1234" s="19"/>
      <c r="AV1234" s="19"/>
      <c r="AW1234" s="19"/>
    </row>
    <row r="1235" spans="1:76" x14ac:dyDescent="0.2">
      <c r="A1235" s="18" t="s">
        <v>384</v>
      </c>
      <c r="B1235" s="18" t="s">
        <v>454</v>
      </c>
      <c r="C1235" s="141" t="s">
        <v>830</v>
      </c>
      <c r="D1235" s="19" t="s">
        <v>2775</v>
      </c>
      <c r="E1235" s="20">
        <v>34198</v>
      </c>
      <c r="F1235" s="19" t="s">
        <v>536</v>
      </c>
      <c r="G1235" s="19" t="s">
        <v>919</v>
      </c>
      <c r="H1235" s="18" t="s">
        <v>384</v>
      </c>
      <c r="I1235" s="18" t="s">
        <v>327</v>
      </c>
      <c r="J1235" s="18" t="s">
        <v>410</v>
      </c>
      <c r="K1235" s="26" t="s">
        <v>386</v>
      </c>
      <c r="L1235" s="26" t="s">
        <v>831</v>
      </c>
      <c r="M1235" s="18" t="s">
        <v>384</v>
      </c>
      <c r="N1235" s="18" t="s">
        <v>324</v>
      </c>
      <c r="O1235" s="18" t="s">
        <v>622</v>
      </c>
      <c r="P1235" s="19" t="s">
        <v>830</v>
      </c>
      <c r="Q1235" s="19" t="s">
        <v>384</v>
      </c>
      <c r="R1235" s="19" t="s">
        <v>549</v>
      </c>
      <c r="S1235" s="19" t="s">
        <v>1423</v>
      </c>
      <c r="T1235" s="19" t="s">
        <v>384</v>
      </c>
      <c r="U1235" s="19" t="s">
        <v>324</v>
      </c>
      <c r="V1235" s="19" t="s">
        <v>830</v>
      </c>
      <c r="W1235" s="19" t="s">
        <v>384</v>
      </c>
      <c r="X1235" s="19" t="s">
        <v>324</v>
      </c>
      <c r="Y1235" s="19" t="s">
        <v>830</v>
      </c>
      <c r="Z1235" s="19" t="s">
        <v>384</v>
      </c>
      <c r="AA1235" s="19" t="s">
        <v>324</v>
      </c>
      <c r="AB1235" s="19" t="s">
        <v>830</v>
      </c>
      <c r="AC1235" s="19" t="s">
        <v>384</v>
      </c>
      <c r="AD1235" s="19" t="s">
        <v>324</v>
      </c>
      <c r="AE1235" s="19" t="s">
        <v>389</v>
      </c>
      <c r="AF1235" s="19">
        <v>0</v>
      </c>
      <c r="AG1235" s="19">
        <v>0</v>
      </c>
      <c r="AH1235" s="19">
        <v>0</v>
      </c>
      <c r="AI1235" s="19">
        <v>0</v>
      </c>
      <c r="AJ1235" s="19">
        <v>0</v>
      </c>
      <c r="AK1235" s="19">
        <v>0</v>
      </c>
      <c r="AL1235" s="19">
        <v>0</v>
      </c>
      <c r="AM1235" s="19">
        <v>0</v>
      </c>
      <c r="AN1235" s="19">
        <v>0</v>
      </c>
      <c r="AO1235" s="19">
        <v>0</v>
      </c>
      <c r="AP1235" s="19">
        <v>0</v>
      </c>
      <c r="AQ1235" s="19">
        <v>0</v>
      </c>
      <c r="AR1235" s="19">
        <v>0</v>
      </c>
      <c r="AS1235" s="19">
        <v>0</v>
      </c>
      <c r="AT1235" s="19">
        <v>0</v>
      </c>
      <c r="AU1235" s="19">
        <v>0</v>
      </c>
      <c r="AV1235" s="19">
        <v>0</v>
      </c>
      <c r="AW1235" s="19">
        <v>0</v>
      </c>
    </row>
    <row r="1236" spans="1:76" x14ac:dyDescent="0.2">
      <c r="A1236" s="18" t="s">
        <v>384</v>
      </c>
      <c r="B1236" s="18" t="s">
        <v>81</v>
      </c>
      <c r="C1236" s="141" t="s">
        <v>629</v>
      </c>
      <c r="D1236" s="19" t="s">
        <v>2770</v>
      </c>
      <c r="E1236" s="20">
        <v>35994</v>
      </c>
      <c r="F1236" s="19" t="s">
        <v>2771</v>
      </c>
      <c r="G1236" s="19" t="s">
        <v>548</v>
      </c>
      <c r="H1236" s="18" t="s">
        <v>409</v>
      </c>
      <c r="I1236" s="18" t="s">
        <v>84</v>
      </c>
      <c r="J1236" s="18" t="s">
        <v>629</v>
      </c>
      <c r="K1236" s="26" t="s">
        <v>409</v>
      </c>
      <c r="L1236" s="26" t="s">
        <v>385</v>
      </c>
      <c r="M1236" s="18" t="s">
        <v>384</v>
      </c>
      <c r="N1236" s="18" t="s">
        <v>81</v>
      </c>
      <c r="O1236" s="18" t="s">
        <v>406</v>
      </c>
      <c r="P1236" s="19" t="s">
        <v>629</v>
      </c>
      <c r="Q1236" s="19" t="s">
        <v>421</v>
      </c>
      <c r="R1236" s="19" t="s">
        <v>81</v>
      </c>
      <c r="S1236" s="19" t="s">
        <v>431</v>
      </c>
      <c r="T1236" s="19" t="s">
        <v>384</v>
      </c>
      <c r="U1236" s="19" t="s">
        <v>81</v>
      </c>
      <c r="V1236" s="19" t="s">
        <v>433</v>
      </c>
      <c r="W1236" s="19"/>
      <c r="X1236" s="19"/>
      <c r="Y1236" s="19"/>
      <c r="Z1236" s="19"/>
      <c r="AA1236" s="19"/>
      <c r="AB1236" s="19"/>
      <c r="AC1236" s="19"/>
      <c r="AD1236" s="19"/>
      <c r="AE1236" s="19"/>
      <c r="AF1236" s="19"/>
      <c r="AG1236" s="19"/>
      <c r="AH1236" s="19"/>
      <c r="AI1236" s="19"/>
      <c r="AJ1236" s="19"/>
      <c r="AK1236" s="19"/>
      <c r="AL1236" s="19"/>
      <c r="AM1236" s="19"/>
      <c r="AN1236" s="19"/>
      <c r="AO1236" s="19"/>
      <c r="AP1236" s="19"/>
      <c r="AQ1236" s="19"/>
      <c r="AR1236" s="19"/>
      <c r="AS1236" s="19"/>
      <c r="AT1236" s="19"/>
      <c r="AU1236" s="19"/>
      <c r="AV1236" s="19"/>
      <c r="AW1236" s="19"/>
    </row>
    <row r="1237" spans="1:76" s="25" customFormat="1" x14ac:dyDescent="0.2">
      <c r="A1237" s="21" t="s">
        <v>386</v>
      </c>
      <c r="B1237" s="21" t="s">
        <v>93</v>
      </c>
      <c r="C1237" s="141" t="s">
        <v>393</v>
      </c>
      <c r="D1237" s="19" t="s">
        <v>2774</v>
      </c>
      <c r="E1237" s="20">
        <v>35430</v>
      </c>
      <c r="F1237" s="19" t="s">
        <v>516</v>
      </c>
      <c r="G1237" s="19" t="s">
        <v>361</v>
      </c>
      <c r="H1237" s="21" t="s">
        <v>386</v>
      </c>
      <c r="I1237" s="21" t="s">
        <v>123</v>
      </c>
      <c r="J1237" s="18" t="s">
        <v>393</v>
      </c>
      <c r="K1237" s="26" t="s">
        <v>402</v>
      </c>
      <c r="L1237" s="26" t="s">
        <v>141</v>
      </c>
      <c r="M1237" s="21" t="s">
        <v>386</v>
      </c>
      <c r="N1237" s="21" t="s">
        <v>432</v>
      </c>
      <c r="O1237" s="21" t="s">
        <v>393</v>
      </c>
      <c r="P1237" s="19" t="s">
        <v>393</v>
      </c>
      <c r="Q1237" s="19" t="s">
        <v>386</v>
      </c>
      <c r="R1237" s="19" t="s">
        <v>429</v>
      </c>
      <c r="S1237" s="19" t="s">
        <v>394</v>
      </c>
      <c r="T1237" s="19" t="s">
        <v>386</v>
      </c>
      <c r="U1237" s="19" t="s">
        <v>432</v>
      </c>
      <c r="V1237" s="19" t="s">
        <v>141</v>
      </c>
      <c r="W1237" s="19" t="s">
        <v>402</v>
      </c>
      <c r="X1237" s="19" t="s">
        <v>432</v>
      </c>
      <c r="Y1237" s="19" t="s">
        <v>164</v>
      </c>
      <c r="Z1237" s="19">
        <v>0</v>
      </c>
      <c r="AA1237" s="19">
        <v>0</v>
      </c>
      <c r="AB1237" s="19">
        <v>0</v>
      </c>
      <c r="AC1237" s="19"/>
      <c r="AD1237" s="19"/>
      <c r="AE1237" s="19"/>
      <c r="AF1237" s="19">
        <v>0</v>
      </c>
      <c r="AG1237" s="19">
        <v>0</v>
      </c>
      <c r="AH1237" s="19">
        <v>0</v>
      </c>
      <c r="AI1237" s="19">
        <v>0</v>
      </c>
      <c r="AJ1237" s="19">
        <v>0</v>
      </c>
      <c r="AK1237" s="19">
        <v>0</v>
      </c>
      <c r="AL1237" s="19">
        <v>0</v>
      </c>
      <c r="AM1237" s="19">
        <v>0</v>
      </c>
      <c r="AN1237" s="19">
        <v>0</v>
      </c>
      <c r="AO1237" s="19">
        <v>0</v>
      </c>
      <c r="AP1237" s="19">
        <v>0</v>
      </c>
      <c r="AQ1237" s="19">
        <v>0</v>
      </c>
      <c r="AR1237" s="19">
        <v>0</v>
      </c>
      <c r="AS1237" s="19">
        <v>0</v>
      </c>
      <c r="AT1237" s="19">
        <v>0</v>
      </c>
      <c r="AU1237" s="19">
        <v>0</v>
      </c>
      <c r="AV1237" s="19">
        <v>0</v>
      </c>
      <c r="AW1237" s="19">
        <v>0</v>
      </c>
      <c r="AX1237" s="19"/>
      <c r="AY1237" s="19"/>
      <c r="AZ1237" s="19"/>
      <c r="BA1237" s="19"/>
      <c r="BB1237" s="19"/>
      <c r="BC1237" s="19"/>
      <c r="BD1237" s="19"/>
      <c r="BE1237" s="19"/>
      <c r="BF1237" s="19"/>
      <c r="BG1237" s="19"/>
      <c r="BH1237" s="19"/>
      <c r="BI1237" s="19"/>
      <c r="BJ1237" s="19"/>
      <c r="BK1237" s="19"/>
      <c r="BL1237" s="19"/>
      <c r="BM1237" s="19"/>
      <c r="BN1237" s="19"/>
      <c r="BO1237" s="19"/>
      <c r="BP1237" s="19"/>
      <c r="BQ1237" s="19"/>
      <c r="BR1237" s="19"/>
      <c r="BS1237" s="19"/>
      <c r="BT1237" s="19"/>
      <c r="BU1237" s="19"/>
      <c r="BV1237" s="19"/>
      <c r="BW1237" s="19"/>
      <c r="BX1237" s="19"/>
    </row>
    <row r="1238" spans="1:76" x14ac:dyDescent="0.2">
      <c r="A1238" s="21" t="s">
        <v>397</v>
      </c>
      <c r="B1238" s="21" t="s">
        <v>227</v>
      </c>
      <c r="C1238" s="141" t="s">
        <v>406</v>
      </c>
      <c r="D1238" s="19" t="s">
        <v>2776</v>
      </c>
      <c r="E1238" s="20">
        <v>34341</v>
      </c>
      <c r="F1238" s="19" t="s">
        <v>1350</v>
      </c>
      <c r="G1238" s="19" t="s">
        <v>2777</v>
      </c>
      <c r="H1238" s="21" t="s">
        <v>384</v>
      </c>
      <c r="I1238" s="21" t="s">
        <v>220</v>
      </c>
      <c r="J1238" s="18" t="s">
        <v>406</v>
      </c>
      <c r="K1238" s="26" t="s">
        <v>399</v>
      </c>
      <c r="L1238" s="26" t="s">
        <v>398</v>
      </c>
      <c r="M1238" s="21" t="s">
        <v>397</v>
      </c>
      <c r="N1238" s="21" t="s">
        <v>215</v>
      </c>
      <c r="O1238" s="21" t="s">
        <v>412</v>
      </c>
      <c r="P1238" s="19" t="s">
        <v>433</v>
      </c>
      <c r="Q1238" s="19" t="s">
        <v>384</v>
      </c>
      <c r="R1238" s="19" t="s">
        <v>215</v>
      </c>
      <c r="S1238" s="19" t="s">
        <v>2778</v>
      </c>
      <c r="T1238" s="19" t="s">
        <v>397</v>
      </c>
      <c r="U1238" s="19" t="s">
        <v>556</v>
      </c>
      <c r="V1238" s="19" t="s">
        <v>412</v>
      </c>
      <c r="W1238" s="19" t="s">
        <v>384</v>
      </c>
      <c r="X1238" s="19" t="s">
        <v>396</v>
      </c>
      <c r="Y1238" s="19" t="s">
        <v>433</v>
      </c>
      <c r="Z1238" s="19" t="s">
        <v>397</v>
      </c>
      <c r="AA1238" s="19" t="s">
        <v>396</v>
      </c>
      <c r="AB1238" s="19" t="s">
        <v>398</v>
      </c>
      <c r="AC1238" s="19" t="s">
        <v>397</v>
      </c>
      <c r="AD1238" s="19" t="s">
        <v>396</v>
      </c>
      <c r="AE1238" s="19" t="s">
        <v>398</v>
      </c>
      <c r="AF1238" s="19">
        <v>0</v>
      </c>
      <c r="AG1238" s="19">
        <v>0</v>
      </c>
      <c r="AH1238" s="19">
        <v>0</v>
      </c>
      <c r="AI1238" s="19">
        <v>0</v>
      </c>
      <c r="AJ1238" s="19">
        <v>0</v>
      </c>
      <c r="AK1238" s="19">
        <v>0</v>
      </c>
      <c r="AL1238" s="19">
        <v>0</v>
      </c>
      <c r="AM1238" s="19">
        <v>0</v>
      </c>
      <c r="AN1238" s="19">
        <v>0</v>
      </c>
      <c r="AO1238" s="19">
        <v>0</v>
      </c>
      <c r="AP1238" s="19">
        <v>0</v>
      </c>
      <c r="AQ1238" s="19">
        <v>0</v>
      </c>
      <c r="AR1238" s="19">
        <v>0</v>
      </c>
      <c r="AS1238" s="19">
        <v>0</v>
      </c>
      <c r="AT1238" s="19">
        <v>0</v>
      </c>
      <c r="AU1238" s="19">
        <v>0</v>
      </c>
      <c r="AV1238" s="19">
        <v>0</v>
      </c>
      <c r="AW1238" s="19">
        <v>0</v>
      </c>
      <c r="AX1238" s="19"/>
      <c r="AY1238" s="19"/>
      <c r="AZ1238" s="19"/>
      <c r="BA1238" s="19"/>
      <c r="BB1238" s="19"/>
      <c r="BC1238" s="19"/>
      <c r="BD1238" s="19"/>
      <c r="BE1238" s="19"/>
      <c r="BF1238" s="19"/>
      <c r="BG1238" s="19"/>
      <c r="BH1238" s="19"/>
      <c r="BI1238" s="19"/>
      <c r="BJ1238" s="19"/>
      <c r="BK1238" s="19"/>
      <c r="BL1238" s="19"/>
      <c r="BM1238" s="19"/>
      <c r="BN1238" s="19"/>
      <c r="BO1238" s="19"/>
      <c r="BP1238" s="19"/>
      <c r="BQ1238" s="19"/>
      <c r="BR1238" s="19"/>
      <c r="BS1238" s="19"/>
      <c r="BT1238" s="19"/>
      <c r="BU1238" s="19"/>
      <c r="BV1238" s="19"/>
      <c r="BW1238" s="19"/>
      <c r="BX1238" s="19"/>
    </row>
    <row r="1239" spans="1:76" x14ac:dyDescent="0.2">
      <c r="A1239" s="44" t="s">
        <v>397</v>
      </c>
      <c r="B1239" s="44" t="s">
        <v>134</v>
      </c>
      <c r="C1239" s="141" t="s">
        <v>398</v>
      </c>
      <c r="D1239" s="19" t="s">
        <v>2772</v>
      </c>
      <c r="E1239" s="20">
        <v>34232</v>
      </c>
      <c r="F1239" s="19" t="s">
        <v>423</v>
      </c>
      <c r="G1239" s="19" t="s">
        <v>2773</v>
      </c>
      <c r="H1239" s="44" t="s">
        <v>386</v>
      </c>
      <c r="I1239" s="44" t="s">
        <v>272</v>
      </c>
      <c r="J1239" s="18" t="s">
        <v>393</v>
      </c>
      <c r="K1239" s="26" t="s">
        <v>409</v>
      </c>
      <c r="L1239" s="26" t="s">
        <v>393</v>
      </c>
      <c r="M1239" s="44" t="s">
        <v>386</v>
      </c>
      <c r="N1239" s="44" t="s">
        <v>93</v>
      </c>
      <c r="O1239" s="44" t="s">
        <v>141</v>
      </c>
      <c r="P1239" s="19" t="s">
        <v>412</v>
      </c>
      <c r="Q1239" s="19" t="s">
        <v>399</v>
      </c>
      <c r="R1239" s="19" t="s">
        <v>272</v>
      </c>
      <c r="S1239" s="19" t="s">
        <v>424</v>
      </c>
      <c r="T1239" s="19" t="s">
        <v>399</v>
      </c>
      <c r="U1239" s="19" t="s">
        <v>93</v>
      </c>
      <c r="V1239" s="19" t="s">
        <v>141</v>
      </c>
      <c r="W1239" s="19" t="s">
        <v>397</v>
      </c>
      <c r="X1239" s="19" t="s">
        <v>93</v>
      </c>
      <c r="Y1239" s="19" t="s">
        <v>412</v>
      </c>
      <c r="Z1239" s="19" t="s">
        <v>397</v>
      </c>
      <c r="AA1239" s="19" t="s">
        <v>93</v>
      </c>
      <c r="AB1239" s="19" t="s">
        <v>433</v>
      </c>
      <c r="AC1239" s="19" t="s">
        <v>397</v>
      </c>
      <c r="AD1239" s="19" t="s">
        <v>93</v>
      </c>
      <c r="AE1239" s="19" t="s">
        <v>398</v>
      </c>
      <c r="AF1239" s="19">
        <v>0</v>
      </c>
      <c r="AG1239" s="19">
        <v>0</v>
      </c>
      <c r="AH1239" s="19">
        <v>0</v>
      </c>
      <c r="AI1239" s="19">
        <v>0</v>
      </c>
      <c r="AJ1239" s="19">
        <v>0</v>
      </c>
      <c r="AK1239" s="19">
        <v>0</v>
      </c>
      <c r="AL1239" s="19">
        <v>0</v>
      </c>
      <c r="AM1239" s="19">
        <v>0</v>
      </c>
      <c r="AN1239" s="19">
        <v>0</v>
      </c>
      <c r="AO1239" s="19">
        <v>0</v>
      </c>
      <c r="AP1239" s="19">
        <v>0</v>
      </c>
      <c r="AQ1239" s="19">
        <v>0</v>
      </c>
      <c r="AR1239" s="19">
        <v>0</v>
      </c>
      <c r="AS1239" s="19">
        <v>0</v>
      </c>
      <c r="AT1239" s="19">
        <v>0</v>
      </c>
      <c r="AU1239" s="19">
        <v>0</v>
      </c>
      <c r="AV1239" s="19">
        <v>0</v>
      </c>
      <c r="AW1239" s="19">
        <v>0</v>
      </c>
      <c r="AX1239" s="19"/>
      <c r="AY1239" s="19"/>
      <c r="AZ1239" s="19"/>
      <c r="BA1239" s="19"/>
      <c r="BB1239" s="19"/>
      <c r="BC1239" s="19"/>
      <c r="BD1239" s="19"/>
      <c r="BE1239" s="19"/>
      <c r="BF1239" s="19"/>
      <c r="BG1239" s="19"/>
      <c r="BH1239" s="19"/>
      <c r="BI1239" s="19"/>
      <c r="BJ1239" s="19"/>
      <c r="BK1239" s="19"/>
      <c r="BL1239" s="19"/>
      <c r="BM1239" s="19"/>
      <c r="BN1239" s="19"/>
      <c r="BO1239" s="19"/>
      <c r="BP1239" s="19"/>
      <c r="BQ1239" s="19"/>
      <c r="BR1239" s="19"/>
      <c r="BS1239" s="19"/>
      <c r="BT1239" s="19"/>
      <c r="BU1239" s="19"/>
      <c r="BV1239" s="19"/>
      <c r="BW1239" s="19"/>
      <c r="BX1239" s="19"/>
    </row>
    <row r="1240" spans="1:76" ht="12.75" customHeight="1" x14ac:dyDescent="0.2">
      <c r="A1240" s="31" t="s">
        <v>397</v>
      </c>
      <c r="B1240" s="32" t="s">
        <v>128</v>
      </c>
      <c r="C1240" s="141" t="s">
        <v>398</v>
      </c>
      <c r="D1240" s="19" t="s">
        <v>2779</v>
      </c>
      <c r="E1240" s="27">
        <v>36581</v>
      </c>
      <c r="F1240" s="28" t="s">
        <v>114</v>
      </c>
      <c r="G1240" s="28"/>
      <c r="H1240" s="31" t="s">
        <v>397</v>
      </c>
      <c r="I1240" s="32" t="s">
        <v>131</v>
      </c>
      <c r="J1240" s="18" t="s">
        <v>398</v>
      </c>
      <c r="K1240" s="26" t="s">
        <v>409</v>
      </c>
      <c r="L1240" s="26" t="s">
        <v>398</v>
      </c>
      <c r="M1240" s="33"/>
      <c r="N1240" s="33"/>
      <c r="O1240" s="33"/>
    </row>
    <row r="1241" spans="1:76" x14ac:dyDescent="0.2">
      <c r="C1241" s="141"/>
      <c r="D1241" t="s">
        <v>2780</v>
      </c>
      <c r="E1241" s="40">
        <v>35993</v>
      </c>
      <c r="F1241" t="s">
        <v>187</v>
      </c>
      <c r="G1241" s="19" t="s">
        <v>441</v>
      </c>
      <c r="H1241" t="s">
        <v>397</v>
      </c>
      <c r="I1241" t="s">
        <v>395</v>
      </c>
      <c r="J1241" s="18" t="s">
        <v>412</v>
      </c>
      <c r="K1241" t="str">
        <f>IF(ISBLANK(VLOOKUP(TRIM(D1241),ALL_SOMIFA!$A$1:$V$2721,8,FALSE)),"",IF(ISERROR(VLOOKUP(TRIM(D1241),ALL_SOMIFA!$A$1:$V$2721,8,FALSE))," ",VLOOKUP(TRIM(D1241),ALL_SOMIFA!$A$1:$V$2721,8,FALSE)))</f>
        <v xml:space="preserve"> </v>
      </c>
      <c r="L1241" t="str">
        <f>IF(ISBLANK(VLOOKUP(TRIM(D1241),ALL_SOMIFA!$A$1:$V$2721,9,FALSE)),"",IF(ISERROR(VLOOKUP(TRIM(D1241),ALL_SOMIFA!$A$1:$V$2721,9,FALSE))," ",VLOOKUP(TRIM(D1241),ALL_SOMIFA!$A$1:$V$2721,9,FALSE)))</f>
        <v xml:space="preserve"> </v>
      </c>
      <c r="M1241" t="str">
        <f>IF(ISBLANK(VLOOKUP(TRIM(D1241),ALL_SOMIFA!$A$1:$V$2721,10,FALSE)),"",IF(ISERROR(VLOOKUP(TRIM(D1241),ALL_SOMIFA!$A$1:$V$2721,10,FALSE))," ",VLOOKUP(TRIM(D1241),ALL_SOMIFA!$A$1:$V$2721,10,FALSE)))</f>
        <v xml:space="preserve"> </v>
      </c>
      <c r="N1241" t="str">
        <f>IF(ISBLANK(VLOOKUP(TRIM(D1241),ALL_SOMIFA!$A$1:$V$2721,11,FALSE)),"",IF(ISERROR(VLOOKUP(TRIM(D1241),ALL_SOMIFA!$A$1:$V$2721,11,FALSE))," ",VLOOKUP(TRIM(D1241),ALL_SOMIFA!$A$1:$V$2721,11,FALSE)))</f>
        <v xml:space="preserve"> </v>
      </c>
      <c r="O1241" t="str">
        <f>IF(ISBLANK(VLOOKUP(TRIM(D1241),ALL_SOMIFA!$A$1:$V$2721,12,FALSE)),"",IF(ISERROR(VLOOKUP(TRIM(D1241),ALL_SOMIFA!$A$1:$V$2721,12,FALSE))," ",VLOOKUP(TRIM(D1241),ALL_SOMIFA!$A$1:$V$2721,12,FALSE)))</f>
        <v xml:space="preserve"> </v>
      </c>
      <c r="P1241" t="str">
        <f>IF(ISBLANK(VLOOKUP(TRIM(D1241),ALL_SOMIFA!$A$1:$V$2721,13,FALSE)),"",IF(ISERROR(VLOOKUP(TRIM(D1241),ALL_SOMIFA!$A$1:$V$2721,13,FALSE))," ",VLOOKUP(TRIM(D1241),ALL_SOMIFA!$A$1:$V$2721,13,FALSE)))</f>
        <v xml:space="preserve"> </v>
      </c>
      <c r="Q1241" t="str">
        <f>IF(ISBLANK(VLOOKUP(TRIM(D1241),ALL_SOMIFA!$A$1:$V$2721,14,FALSE)),"",IF(ISERROR(VLOOKUP(TRIM(D1241),ALL_SOMIFA!$A$1:$V$2721,14,FALSE))," ",VLOOKUP(TRIM(D1241),ALL_SOMIFA!$A$1:$V$2721,14,FALSE)))</f>
        <v xml:space="preserve"> </v>
      </c>
      <c r="R1241" t="str">
        <f>IF(ISBLANK(VLOOKUP(TRIM(D1241),ALL_SOMIFA!$A$1:$V$2721,15,FALSE)),"",IF(ISERROR(VLOOKUP(TRIM(D1241),ALL_SOMIFA!$A$1:$V$2721,15,FALSE))," ",VLOOKUP(TRIM(D1241),ALL_SOMIFA!$A$1:$V$2721,15,FALSE)))</f>
        <v xml:space="preserve"> </v>
      </c>
      <c r="S1241" t="str">
        <f>IF(ISBLANK(VLOOKUP(TRIM(D1241),ALL_SOMIFA!$A$1:$V$2721,16,FALSE)),"",IF(ISERROR(VLOOKUP(TRIM(D1241),ALL_SOMIFA!$A$1:$V$2721,16,FALSE))," ",VLOOKUP(TRIM(D1241),ALL_SOMIFA!$A$1:$V$2721,16,FALSE)))</f>
        <v xml:space="preserve"> </v>
      </c>
      <c r="T1241" t="str">
        <f>IF(ISBLANK(VLOOKUP(TRIM(D1241),ALL_SOMIFA!$A$1:$V$2721,17,FALSE)),"",IF(ISERROR(VLOOKUP(TRIM(D1241),ALL_SOMIFA!$A$1:$V$2721,17,FALSE))," ",VLOOKUP(TRIM(D1241),ALL_SOMIFA!$A$1:$V$2721,17,FALSE)))</f>
        <v xml:space="preserve"> </v>
      </c>
      <c r="U1241" t="str">
        <f>IF(ISBLANK(VLOOKUP(TRIM(D1241),ALL_SOMIFA!$A$1:$V$2721,18,FALSE)),"",IF(ISERROR(VLOOKUP(TRIM(D1241),ALL_SOMIFA!$A$1:$V$2721,18,FALSE))," ",VLOOKUP(TRIM(D1241),ALL_SOMIFA!$A$1:$V$2721,18,FALSE)))</f>
        <v xml:space="preserve"> </v>
      </c>
      <c r="V1241" t="str">
        <f>IF(ISBLANK(VLOOKUP(TRIM(D1241),ALL_SOMIFA!$A$1:$V$2721,19,FALSE)),"",IF(ISERROR(VLOOKUP(TRIM(D1241),ALL_SOMIFA!$A$1:$V$2721,19,FALSE))," ",VLOOKUP(TRIM(D1241),ALL_SOMIFA!$A$1:$V$2721,19,FALSE)))</f>
        <v xml:space="preserve"> </v>
      </c>
      <c r="W1241" t="str">
        <f>IF(ISBLANK(VLOOKUP(TRIM(D1241),ALL_SOMIFA!$A$1:$V$2721,20,FALSE)),"",IF(ISERROR(VLOOKUP(TRIM(D1241),ALL_SOMIFA!$A$1:$V$2721,20,FALSE))," ",VLOOKUP(TRIM(D1241),ALL_SOMIFA!$A$1:$V$2721,20,FALSE)))</f>
        <v xml:space="preserve"> </v>
      </c>
      <c r="X1241" t="str">
        <f>IF(ISBLANK(VLOOKUP(TRIM(D1241),ALL_SOMIFA!$A$1:$V$2721,21,FALSE)),"",IF(ISERROR(VLOOKUP(TRIM(D1241),ALL_SOMIFA!$A$1:$V$2721,21,FALSE))," ",VLOOKUP(TRIM(D1241),ALL_SOMIFA!$A$1:$V$2721,21,FALSE)))</f>
        <v xml:space="preserve"> </v>
      </c>
      <c r="Y1241" t="str">
        <f>IF(ISBLANK(VLOOKUP(TRIM(D1241),ALL_SOMIFA!$A$1:$V$2721,22,FALSE)),"",IF(ISERROR(VLOOKUP(TRIM(D1241),ALL_SOMIFA!$A$1:$V$2721,22,FALSE))," ",VLOOKUP(TRIM(D1241),ALL_SOMIFA!$A$1:$V$2721,22,FALSE)))</f>
        <v xml:space="preserve"> </v>
      </c>
    </row>
    <row r="1242" spans="1:76" x14ac:dyDescent="0.2">
      <c r="A1242" s="19"/>
      <c r="B1242" s="26"/>
      <c r="C1242" s="142"/>
      <c r="D1242" s="19" t="s">
        <v>2781</v>
      </c>
      <c r="E1242" s="27">
        <v>37160</v>
      </c>
      <c r="F1242" s="28" t="s">
        <v>477</v>
      </c>
      <c r="G1242" s="28" t="s">
        <v>188</v>
      </c>
      <c r="H1242" s="19" t="s">
        <v>189</v>
      </c>
      <c r="I1242" s="26"/>
      <c r="J1242" s="18"/>
      <c r="K1242" t="s">
        <v>397</v>
      </c>
      <c r="L1242" t="s">
        <v>398</v>
      </c>
      <c r="P1242" s="25"/>
      <c r="Q1242" s="25"/>
      <c r="R1242" s="25"/>
      <c r="S1242" s="25"/>
      <c r="T1242" s="25"/>
      <c r="U1242" s="25"/>
      <c r="V1242" s="25"/>
      <c r="W1242" s="25"/>
      <c r="X1242" s="25"/>
      <c r="Y1242" s="25"/>
      <c r="Z1242" s="25"/>
      <c r="AA1242" s="25"/>
      <c r="AB1242" s="25"/>
      <c r="AC1242" s="25"/>
      <c r="AD1242" s="25"/>
      <c r="AE1242" s="25"/>
      <c r="AF1242" s="25"/>
      <c r="AG1242" s="25"/>
      <c r="AH1242" s="25"/>
      <c r="AI1242" s="25"/>
      <c r="AJ1242" s="25"/>
      <c r="AK1242" s="25"/>
      <c r="AL1242" s="25"/>
      <c r="AM1242" s="25"/>
      <c r="AN1242" s="25"/>
      <c r="AO1242" s="25"/>
      <c r="AP1242" s="25"/>
      <c r="AQ1242" s="25"/>
      <c r="AR1242" s="25"/>
      <c r="AS1242" s="25"/>
      <c r="AT1242" s="25"/>
      <c r="AU1242" s="25"/>
      <c r="AV1242" s="25"/>
      <c r="AW1242" s="25"/>
      <c r="AX1242" s="25"/>
      <c r="AY1242" s="25"/>
      <c r="AZ1242" s="25"/>
      <c r="BA1242" s="25"/>
      <c r="BB1242" s="25"/>
      <c r="BC1242" s="25"/>
      <c r="BD1242" s="25"/>
      <c r="BE1242" s="25"/>
      <c r="BF1242" s="25"/>
      <c r="BG1242" s="25"/>
      <c r="BH1242" s="25"/>
      <c r="BI1242" s="25"/>
      <c r="BJ1242" s="25"/>
      <c r="BK1242" s="25"/>
      <c r="BL1242" s="25"/>
      <c r="BM1242" s="25"/>
      <c r="BN1242" s="25"/>
      <c r="BO1242" s="25"/>
      <c r="BP1242" s="25"/>
      <c r="BQ1242" s="25"/>
      <c r="BR1242" s="25"/>
      <c r="BS1242" s="25"/>
      <c r="BT1242" s="25"/>
      <c r="BU1242" s="25"/>
      <c r="BV1242" s="25"/>
      <c r="BW1242" s="25"/>
      <c r="BX1242" s="25"/>
    </row>
    <row r="1243" spans="1:76" x14ac:dyDescent="0.2">
      <c r="A1243" s="42"/>
      <c r="B1243" s="19"/>
      <c r="C1243" s="141"/>
      <c r="D1243" s="19"/>
      <c r="E1243" s="39"/>
      <c r="F1243" s="19"/>
      <c r="G1243" s="19"/>
      <c r="H1243" s="42"/>
      <c r="I1243" s="19"/>
      <c r="J1243" s="18"/>
      <c r="K1243" t="s">
        <v>184</v>
      </c>
      <c r="M1243" s="42"/>
      <c r="N1243" s="19"/>
      <c r="O1243" s="19"/>
      <c r="P1243" s="19"/>
      <c r="Q1243" s="19"/>
      <c r="R1243" s="19"/>
      <c r="S1243" s="19"/>
      <c r="T1243" s="19"/>
      <c r="U1243" s="19"/>
      <c r="V1243" s="19"/>
      <c r="W1243" s="19"/>
      <c r="X1243" s="19"/>
      <c r="Y1243" s="19"/>
      <c r="Z1243" s="19"/>
      <c r="AA1243" s="19"/>
      <c r="AB1243" s="19"/>
      <c r="AC1243" s="19"/>
      <c r="AD1243" s="19"/>
      <c r="AE1243" s="19"/>
      <c r="AF1243" s="19"/>
      <c r="AG1243" s="19"/>
      <c r="AH1243" s="19"/>
      <c r="AI1243" s="19"/>
      <c r="AJ1243" s="19"/>
      <c r="AK1243" s="19"/>
      <c r="AL1243" s="19"/>
      <c r="AM1243" s="19"/>
      <c r="AN1243" s="19"/>
      <c r="AO1243" s="19"/>
      <c r="AP1243" s="19"/>
      <c r="AQ1243" s="19"/>
      <c r="AR1243" s="19"/>
      <c r="AS1243" s="19"/>
      <c r="AT1243" s="19"/>
      <c r="AU1243" s="19"/>
      <c r="AV1243" s="19"/>
      <c r="AW1243" s="19"/>
      <c r="AX1243" s="19"/>
      <c r="AY1243" s="19"/>
      <c r="AZ1243" s="19"/>
      <c r="BA1243" s="19"/>
      <c r="BB1243" s="19"/>
      <c r="BC1243" s="19"/>
      <c r="BD1243" s="19"/>
      <c r="BE1243" s="19"/>
      <c r="BF1243" s="19"/>
      <c r="BG1243" s="19"/>
      <c r="BH1243" s="19"/>
      <c r="BI1243" s="19"/>
      <c r="BJ1243" s="19"/>
      <c r="BK1243" s="19"/>
      <c r="BL1243" s="19"/>
      <c r="BM1243" s="19"/>
      <c r="BN1243" s="19"/>
      <c r="BO1243" s="19"/>
      <c r="BP1243" s="19"/>
      <c r="BQ1243" s="19"/>
      <c r="BR1243" s="19"/>
      <c r="BS1243" s="19"/>
      <c r="BT1243" s="19"/>
      <c r="BU1243" s="19"/>
      <c r="BV1243" s="7"/>
      <c r="BW1243" s="7"/>
      <c r="BX1243" s="7"/>
    </row>
    <row r="1244" spans="1:76" x14ac:dyDescent="0.2">
      <c r="A1244" s="19"/>
      <c r="B1244" s="26"/>
      <c r="C1244" s="142"/>
      <c r="D1244" s="19" t="s">
        <v>2782</v>
      </c>
      <c r="E1244" s="27">
        <v>35885</v>
      </c>
      <c r="F1244" s="28" t="s">
        <v>198</v>
      </c>
      <c r="G1244" s="28" t="s">
        <v>381</v>
      </c>
      <c r="H1244" s="19" t="s">
        <v>184</v>
      </c>
      <c r="I1244" s="26" t="s">
        <v>123</v>
      </c>
      <c r="J1244" s="18"/>
      <c r="K1244" s="26" t="s">
        <v>2429</v>
      </c>
      <c r="L1244" s="26"/>
    </row>
    <row r="1245" spans="1:76" x14ac:dyDescent="0.2">
      <c r="A1245" s="31" t="s">
        <v>450</v>
      </c>
      <c r="B1245" s="31" t="s">
        <v>432</v>
      </c>
      <c r="C1245" s="141"/>
      <c r="D1245" s="19" t="s">
        <v>2783</v>
      </c>
      <c r="E1245" s="27">
        <v>35164</v>
      </c>
      <c r="F1245" s="28" t="s">
        <v>121</v>
      </c>
      <c r="G1245" s="30" t="s">
        <v>934</v>
      </c>
      <c r="H1245" s="31" t="s">
        <v>450</v>
      </c>
      <c r="I1245" s="31" t="s">
        <v>429</v>
      </c>
      <c r="J1245" s="18"/>
      <c r="K1245" s="26" t="s">
        <v>450</v>
      </c>
      <c r="L1245" s="26"/>
      <c r="M1245" s="33"/>
      <c r="N1245" s="33"/>
      <c r="O1245" s="33"/>
    </row>
    <row r="1246" spans="1:76" x14ac:dyDescent="0.2">
      <c r="A1246" s="31" t="s">
        <v>445</v>
      </c>
      <c r="B1246" s="31" t="s">
        <v>192</v>
      </c>
      <c r="C1246" s="142"/>
      <c r="D1246" s="19" t="s">
        <v>2784</v>
      </c>
      <c r="E1246" s="27">
        <v>34585</v>
      </c>
      <c r="F1246" s="26" t="s">
        <v>884</v>
      </c>
      <c r="G1246" s="30" t="s">
        <v>753</v>
      </c>
      <c r="H1246" s="31" t="s">
        <v>445</v>
      </c>
      <c r="I1246" s="31" t="s">
        <v>285</v>
      </c>
      <c r="J1246" s="18"/>
      <c r="K1246" s="26" t="s">
        <v>445</v>
      </c>
      <c r="L1246" s="26"/>
      <c r="M1246" s="33"/>
      <c r="N1246" s="33"/>
      <c r="O1246" s="33"/>
      <c r="P1246" s="19"/>
      <c r="Q1246" s="19"/>
      <c r="R1246" s="19"/>
      <c r="S1246" s="19"/>
      <c r="T1246" s="19"/>
      <c r="U1246" s="19"/>
      <c r="V1246" s="19"/>
      <c r="W1246" s="19"/>
      <c r="X1246" s="19"/>
      <c r="Y1246" s="19"/>
      <c r="Z1246" s="19"/>
      <c r="AA1246" s="19"/>
      <c r="AB1246" s="19"/>
      <c r="AC1246" s="19"/>
      <c r="AD1246" s="19"/>
      <c r="AE1246" s="19"/>
      <c r="AF1246" s="19"/>
      <c r="AG1246" s="19"/>
      <c r="AH1246" s="19"/>
      <c r="AI1246" s="19"/>
      <c r="AJ1246" s="19"/>
      <c r="AK1246" s="19"/>
      <c r="AL1246" s="19"/>
      <c r="AM1246" s="19"/>
      <c r="AN1246" s="19"/>
      <c r="AO1246" s="19"/>
      <c r="AP1246" s="19"/>
      <c r="AQ1246" s="19"/>
      <c r="AR1246" s="19"/>
      <c r="AS1246" s="19"/>
      <c r="AT1246" s="19"/>
      <c r="AU1246" s="19"/>
      <c r="AV1246" s="19"/>
      <c r="AW1246" s="19"/>
      <c r="AX1246" s="19"/>
      <c r="AY1246" s="19"/>
      <c r="AZ1246" s="19"/>
      <c r="BA1246" s="19"/>
      <c r="BB1246" s="19"/>
      <c r="BC1246" s="19"/>
      <c r="BD1246" s="19"/>
      <c r="BE1246" s="19"/>
      <c r="BF1246" s="19"/>
      <c r="BG1246" s="19"/>
      <c r="BH1246" s="19"/>
      <c r="BI1246" s="19"/>
      <c r="BJ1246" s="19"/>
      <c r="BK1246" s="19"/>
      <c r="BL1246" s="19"/>
      <c r="BM1246" s="19"/>
      <c r="BN1246" s="19"/>
      <c r="BO1246" s="19"/>
      <c r="BP1246" s="19"/>
      <c r="BQ1246" s="19"/>
      <c r="BR1246" s="19"/>
      <c r="BS1246" s="19"/>
      <c r="BT1246" s="19"/>
      <c r="BU1246" s="19"/>
      <c r="BV1246" s="19"/>
      <c r="BW1246" s="19"/>
      <c r="BX1246" s="19"/>
    </row>
    <row r="1247" spans="1:76" x14ac:dyDescent="0.2">
      <c r="A1247" s="19"/>
      <c r="B1247" s="19"/>
      <c r="C1247" s="141"/>
      <c r="D1247" s="19"/>
      <c r="E1247" s="39"/>
      <c r="F1247" s="19"/>
      <c r="G1247" s="19"/>
      <c r="H1247" s="19"/>
      <c r="I1247" s="19"/>
      <c r="J1247" s="18"/>
      <c r="L1247"/>
      <c r="M1247" s="19"/>
      <c r="N1247" s="19"/>
      <c r="O1247" s="19"/>
      <c r="P1247" s="19"/>
      <c r="Q1247" s="19"/>
      <c r="R1247" s="19"/>
      <c r="S1247" s="19"/>
      <c r="T1247" s="19"/>
      <c r="U1247" s="19"/>
      <c r="V1247" s="19"/>
      <c r="W1247" s="19"/>
      <c r="X1247" s="19"/>
      <c r="Y1247" s="19"/>
      <c r="Z1247" s="19"/>
      <c r="AA1247" s="19"/>
      <c r="AB1247" s="19"/>
      <c r="AC1247" s="19"/>
      <c r="AD1247" s="19"/>
      <c r="AE1247" s="19"/>
      <c r="AF1247" s="19"/>
      <c r="AG1247" s="19"/>
      <c r="AH1247" s="19"/>
      <c r="AI1247" s="19"/>
      <c r="AJ1247" s="19"/>
      <c r="AK1247" s="19"/>
      <c r="AL1247" s="19"/>
      <c r="AM1247" s="19"/>
      <c r="AN1247" s="19"/>
      <c r="AO1247" s="19"/>
      <c r="AP1247" s="19"/>
      <c r="AQ1247" s="19"/>
      <c r="AR1247" s="19"/>
      <c r="AS1247" s="19"/>
      <c r="AT1247" s="19"/>
      <c r="AU1247" s="19"/>
      <c r="AV1247" s="19"/>
      <c r="AW1247" s="19"/>
      <c r="AX1247" s="19"/>
      <c r="AY1247" s="19"/>
      <c r="AZ1247" s="19"/>
      <c r="BA1247" s="19"/>
      <c r="BB1247" s="19"/>
      <c r="BC1247" s="19"/>
      <c r="BD1247" s="19"/>
      <c r="BE1247" s="19"/>
      <c r="BF1247" s="19"/>
      <c r="BG1247" s="19"/>
      <c r="BH1247" s="19"/>
      <c r="BI1247" s="19"/>
      <c r="BJ1247" s="19"/>
      <c r="BK1247" s="19"/>
      <c r="BL1247" s="19"/>
      <c r="BM1247" s="19"/>
      <c r="BN1247" s="19"/>
      <c r="BO1247" s="19"/>
      <c r="BP1247" s="19"/>
      <c r="BQ1247" s="19"/>
      <c r="BR1247" s="19"/>
      <c r="BS1247" s="7"/>
      <c r="BT1247" s="7"/>
      <c r="BU1247" s="7"/>
      <c r="BV1247" s="7"/>
      <c r="BW1247" s="7"/>
      <c r="BX1247" s="7"/>
    </row>
    <row r="1248" spans="1:76" x14ac:dyDescent="0.2">
      <c r="C1248" s="138"/>
      <c r="E1248" s="10" t="s">
        <v>76</v>
      </c>
      <c r="F1248" s="11" t="s">
        <v>77</v>
      </c>
      <c r="G1248" s="11" t="s">
        <v>78</v>
      </c>
      <c r="H1248" s="11" t="s">
        <v>79</v>
      </c>
      <c r="I1248" s="11"/>
      <c r="J1248" s="11"/>
      <c r="K1248" s="8"/>
      <c r="L1248" s="16" t="str">
        <f>IF(ISERROR(VLOOKUP(TRIM(B1248),#REF!,13,FALSE())),"",VLOOKUP(TRIM(B1248),#REF!,13,FALSE()))</f>
        <v/>
      </c>
      <c r="M1248" s="16" t="str">
        <f>IF(ISERROR(VLOOKUP(TRIM(B1248),#REF!,14,FALSE())),"",VLOOKUP(TRIM(B1248),#REF!,14,FALSE()))</f>
        <v/>
      </c>
      <c r="N1248" s="16" t="str">
        <f>IF(ISERROR(VLOOKUP(TRIM(B1248),#REF!,15,FALSE())),"",VLOOKUP(TRIM(B1248),#REF!,15,FALSE()))</f>
        <v/>
      </c>
      <c r="O1248" s="16" t="str">
        <f>IF(ISERROR(VLOOKUP(TRIM(B1248),#REF!,16,FALSE())),"",VLOOKUP(TRIM(B1248),#REF!,16,FALSE()))</f>
        <v/>
      </c>
      <c r="Q1248" s="8"/>
      <c r="S1248" t="str">
        <f>IF(ISERROR(VLOOKUP(TRIM(B1248),#REF!,20,FALSE())),"",VLOOKUP(TRIM(B1248),#REF!,20,FALSE()))</f>
        <v/>
      </c>
      <c r="T1248" t="str">
        <f>IF(ISERROR(VLOOKUP(TRIM(B1248),#REF!,21,FALSE())),"",VLOOKUP(TRIM(B1248),#REF!,21,FALSE()))</f>
        <v/>
      </c>
      <c r="U1248" t="str">
        <f>IF(ISERROR(VLOOKUP(TRIM(B1248),#REF!,22,FALSE())),"",VLOOKUP(TRIM(B1248),#REF!,22,FALSE()))</f>
        <v/>
      </c>
      <c r="V1248" t="str">
        <f>IF(ISERROR(VLOOKUP(TRIM(B1248),#REF!,20,FALSE())),"",VLOOKUP(TRIM(B1248),#REF!,20,FALSE()))</f>
        <v/>
      </c>
      <c r="W1248" t="str">
        <f>IF(ISERROR(VLOOKUP(TRIM(B1248),#REF!,21,FALSE())),"",VLOOKUP(TRIM(B1248),#REF!,21,FALSE()))</f>
        <v/>
      </c>
      <c r="X1248" t="str">
        <f>IF(ISERROR(VLOOKUP(TRIM(B1248),#REF!,22,FALSE())),"",VLOOKUP(TRIM(B1248),#REF!,22,FALSE()))</f>
        <v/>
      </c>
      <c r="Y1248" t="str">
        <f>IF(ISERROR(VLOOKUP(TRIM(B1248),#REF!,23,FALSE())),"",VLOOKUP(TRIM(B1248),#REF!,23,FALSE()))</f>
        <v/>
      </c>
      <c r="Z1248" t="str">
        <f>IF(ISERROR(VLOOKUP(TRIM(B1248),#REF!,24,FALSE())),"",VLOOKUP(TRIM(B1248),#REF!,24,FALSE()))</f>
        <v/>
      </c>
      <c r="AA1248" t="str">
        <f>IF(ISERROR(VLOOKUP(TRIM(B1248),#REF!,25,FALSE())),"",VLOOKUP(TRIM(B1248),#REF!,25,FALSE()))</f>
        <v/>
      </c>
      <c r="AL1248" s="8"/>
      <c r="AM1248" s="8"/>
      <c r="AO1248" s="8"/>
      <c r="AP1248" s="8"/>
      <c r="AQ1248" s="8"/>
      <c r="AR1248" s="8"/>
      <c r="AS1248" s="8"/>
      <c r="AU1248" s="8"/>
      <c r="AV1248" s="8"/>
      <c r="AX1248" s="8"/>
      <c r="AY1248" s="8"/>
      <c r="BA1248" s="8"/>
      <c r="BB1248" s="8"/>
      <c r="BE1248" s="8"/>
      <c r="BJ1248" s="9"/>
      <c r="BK1248" s="9"/>
      <c r="BL1248" s="7"/>
      <c r="BM1248" s="7"/>
      <c r="BN1248" s="7"/>
      <c r="BO1248" s="7"/>
      <c r="BP1248" s="7"/>
      <c r="BQ1248" s="7"/>
      <c r="BR1248" s="7"/>
      <c r="BS1248" s="7"/>
      <c r="BT1248" s="7"/>
    </row>
    <row r="1249" spans="1:76" ht="18" customHeight="1" x14ac:dyDescent="0.25">
      <c r="A1249" s="41" t="s">
        <v>5463</v>
      </c>
      <c r="C1249" s="139"/>
      <c r="E1249" s="13">
        <f>COUNTA(D1252:D1313)</f>
        <v>53</v>
      </c>
      <c r="F1249" s="14">
        <f>COUNTIF(A1251:A1313,"*HB*")</f>
        <v>2</v>
      </c>
      <c r="G1249" s="14">
        <f>COUNTIF(A1251:A1313,"*KR*")+COUNTIF(A1251:A1313,"*LK*")</f>
        <v>2</v>
      </c>
      <c r="H1249" s="14">
        <f>COUNTIF(A1252:A1313,"*PR*")+COUNTIF(A1252:A1313,"*LP*")</f>
        <v>0</v>
      </c>
      <c r="I1249" s="14"/>
      <c r="J1249" s="14"/>
      <c r="K1249" s="8"/>
      <c r="L1249" s="16" t="str">
        <f>IF(ISERROR(VLOOKUP(TRIM(B1249),#REF!,13,FALSE())),"",VLOOKUP(TRIM(B1249),#REF!,13,FALSE()))</f>
        <v/>
      </c>
      <c r="M1249" s="16" t="str">
        <f>IF(ISERROR(VLOOKUP(TRIM(B1249),#REF!,14,FALSE())),"",VLOOKUP(TRIM(B1249),#REF!,14,FALSE()))</f>
        <v/>
      </c>
      <c r="N1249" s="16" t="str">
        <f>IF(ISERROR(VLOOKUP(TRIM(B1249),#REF!,15,FALSE())),"",VLOOKUP(TRIM(B1249),#REF!,15,FALSE()))</f>
        <v/>
      </c>
      <c r="O1249" s="16" t="str">
        <f>IF(ISERROR(VLOOKUP(TRIM(B1249),#REF!,16,FALSE())),"",VLOOKUP(TRIM(B1249),#REF!,16,FALSE()))</f>
        <v/>
      </c>
      <c r="P1249" s="53"/>
      <c r="Q1249" s="8"/>
      <c r="S1249" t="str">
        <f>IF(ISERROR(VLOOKUP(TRIM(B1249),#REF!,20,FALSE())),"",VLOOKUP(TRIM(B1249),#REF!,20,FALSE()))</f>
        <v/>
      </c>
      <c r="T1249" t="str">
        <f>IF(ISERROR(VLOOKUP(TRIM(B1249),#REF!,21,FALSE())),"",VLOOKUP(TRIM(B1249),#REF!,21,FALSE()))</f>
        <v/>
      </c>
      <c r="U1249" t="str">
        <f>IF(ISERROR(VLOOKUP(TRIM(B1249),#REF!,22,FALSE())),"",VLOOKUP(TRIM(B1249),#REF!,22,FALSE()))</f>
        <v/>
      </c>
      <c r="V1249" t="str">
        <f>IF(ISERROR(VLOOKUP(TRIM(B1249),#REF!,20,FALSE())),"",VLOOKUP(TRIM(B1249),#REF!,20,FALSE()))</f>
        <v/>
      </c>
      <c r="W1249" t="str">
        <f>IF(ISERROR(VLOOKUP(TRIM(B1249),#REF!,21,FALSE())),"",VLOOKUP(TRIM(B1249),#REF!,21,FALSE()))</f>
        <v/>
      </c>
      <c r="X1249" t="str">
        <f>IF(ISERROR(VLOOKUP(TRIM(B1249),#REF!,22,FALSE())),"",VLOOKUP(TRIM(B1249),#REF!,22,FALSE()))</f>
        <v/>
      </c>
      <c r="Y1249" t="str">
        <f>IF(ISERROR(VLOOKUP(TRIM(B1249),#REF!,23,FALSE())),"",VLOOKUP(TRIM(B1249),#REF!,23,FALSE()))</f>
        <v/>
      </c>
      <c r="Z1249" t="str">
        <f>IF(ISERROR(VLOOKUP(TRIM(B1249),#REF!,24,FALSE())),"",VLOOKUP(TRIM(B1249),#REF!,24,FALSE()))</f>
        <v/>
      </c>
      <c r="AA1249" t="str">
        <f>IF(ISERROR(VLOOKUP(TRIM(B1249),#REF!,25,FALSE())),"",VLOOKUP(TRIM(B1249),#REF!,25,FALSE()))</f>
        <v/>
      </c>
      <c r="AK1249" s="15"/>
      <c r="AT1249" s="15"/>
      <c r="BB1249" s="8"/>
      <c r="BL1249" s="7"/>
      <c r="BM1249" s="7"/>
      <c r="BN1249" s="7"/>
      <c r="BO1249" s="7"/>
      <c r="BP1249" s="7"/>
      <c r="BQ1249" s="7"/>
      <c r="BR1249" s="7"/>
      <c r="BS1249" s="7"/>
      <c r="BT1249" s="7"/>
    </row>
    <row r="1250" spans="1:76" x14ac:dyDescent="0.2">
      <c r="A1250" s="16" t="s">
        <v>5452</v>
      </c>
      <c r="B1250" s="16"/>
      <c r="C1250" s="141"/>
      <c r="I1250" s="16"/>
      <c r="J1250" s="16"/>
      <c r="K1250" s="16"/>
      <c r="L1250" s="26" t="str">
        <f>IF(ISERROR(VLOOKUP(TRIM(D1250),#REF!,8,FALSE())),"",VLOOKUP(TRIM(D1250),#REF!,8,FALSE()))</f>
        <v/>
      </c>
      <c r="O1250" s="16"/>
      <c r="P1250" s="16" t="str">
        <f>IF(ISERROR(VLOOKUP(TRIM(D1250),#REF!,11,FALSE())),"",VLOOKUP(TRIM(D1250),#REF!,11,FALSE()))</f>
        <v/>
      </c>
      <c r="Q1250" s="16" t="str">
        <f>IF(ISERROR(VLOOKUP(TRIM(D1250),#REF!,12,FALSE())),"",VLOOKUP(TRIM(D1250),#REF!,12,FALSE()))</f>
        <v/>
      </c>
      <c r="R1250" s="16" t="str">
        <f>IF(ISERROR(VLOOKUP(TRIM(D1250),#REF!,13,FALSE())),"",VLOOKUP(TRIM(D1250),#REF!,13,FALSE()))</f>
        <v/>
      </c>
      <c r="S1250" s="16" t="str">
        <f>IF(ISERROR(VLOOKUP(TRIM(D1250),#REF!,14,FALSE())),"",VLOOKUP(TRIM(D1250),#REF!,14,FALSE()))</f>
        <v/>
      </c>
      <c r="T1250" s="16" t="str">
        <f>IF(ISERROR(VLOOKUP(TRIM(D1250),#REF!,15,FALSE())),"",VLOOKUP(TRIM(D1250),#REF!,15,FALSE()))</f>
        <v/>
      </c>
      <c r="U1250" s="16" t="str">
        <f>IF(ISERROR(VLOOKUP(TRIM(D1250),#REF!,16,FALSE())),"",VLOOKUP(TRIM(D1250),#REF!,16,FALSE()))</f>
        <v/>
      </c>
      <c r="Y1250" t="str">
        <f>IF(ISERROR(VLOOKUP(TRIM(D1250),#REF!,20,FALSE())),"",VLOOKUP(TRIM(D1250),#REF!,20,FALSE()))</f>
        <v/>
      </c>
      <c r="Z1250" t="str">
        <f>IF(ISERROR(VLOOKUP(TRIM(D1250),#REF!,21,FALSE())),"",VLOOKUP(TRIM(D1250),#REF!,21,FALSE()))</f>
        <v/>
      </c>
      <c r="AA1250" t="str">
        <f>IF(ISERROR(VLOOKUP(TRIM(D1250),#REF!,22,FALSE())),"",VLOOKUP(TRIM(D1250),#REF!,22,FALSE()))</f>
        <v/>
      </c>
      <c r="AB1250" t="str">
        <f>IF(ISERROR(VLOOKUP(TRIM(D1250),#REF!,20,FALSE())),"",VLOOKUP(TRIM(D1250),#REF!,20,FALSE()))</f>
        <v/>
      </c>
      <c r="AC1250" t="str">
        <f>IF(ISERROR(VLOOKUP(TRIM(D1250),#REF!,21,FALSE())),"",VLOOKUP(TRIM(D1250),#REF!,21,FALSE()))</f>
        <v/>
      </c>
      <c r="AD1250" t="str">
        <f>IF(ISERROR(VLOOKUP(TRIM(D1250),#REF!,22,FALSE())),"",VLOOKUP(TRIM(D1250),#REF!,22,FALSE()))</f>
        <v/>
      </c>
      <c r="AE1250" t="str">
        <f>IF(ISERROR(VLOOKUP(TRIM(D1250),#REF!,23,FALSE())),"",VLOOKUP(TRIM(D1250),#REF!,23,FALSE()))</f>
        <v/>
      </c>
      <c r="AF1250" t="str">
        <f>IF(ISERROR(VLOOKUP(TRIM(D1250),#REF!,24,FALSE())),"",VLOOKUP(TRIM(D1250),#REF!,24,FALSE()))</f>
        <v/>
      </c>
      <c r="AG1250" t="str">
        <f>IF(ISERROR(VLOOKUP(TRIM(D1250),#REF!,25,FALSE())),"",VLOOKUP(TRIM(D1250),#REF!,25,FALSE()))</f>
        <v/>
      </c>
      <c r="BH1250" s="8"/>
    </row>
    <row r="1251" spans="1:76" x14ac:dyDescent="0.2">
      <c r="A1251" s="145"/>
      <c r="B1251" s="19"/>
      <c r="C1251" s="141"/>
      <c r="D1251" s="19"/>
      <c r="E1251" s="39"/>
      <c r="F1251" s="19"/>
      <c r="G1251" s="19"/>
      <c r="H1251" s="145"/>
      <c r="I1251" s="19"/>
      <c r="J1251" s="18"/>
      <c r="M1251" s="42"/>
      <c r="N1251" s="19"/>
      <c r="O1251" s="19"/>
      <c r="P1251" s="19"/>
      <c r="Q1251" s="19"/>
      <c r="R1251" s="19"/>
      <c r="S1251" s="19"/>
      <c r="T1251" s="19"/>
      <c r="U1251" s="19"/>
      <c r="V1251" s="19"/>
      <c r="W1251" s="19"/>
      <c r="X1251" s="19"/>
      <c r="Y1251" s="19"/>
      <c r="Z1251" s="19"/>
      <c r="AA1251" s="19"/>
      <c r="AB1251" s="19"/>
      <c r="AC1251" s="19"/>
      <c r="AD1251" s="19"/>
      <c r="AE1251" s="19"/>
      <c r="AF1251" s="19"/>
      <c r="AG1251" s="19"/>
      <c r="AH1251" s="19"/>
      <c r="AI1251" s="19"/>
      <c r="AJ1251" s="19"/>
      <c r="AK1251" s="19"/>
      <c r="AL1251" s="19"/>
      <c r="AM1251" s="19"/>
      <c r="AN1251" s="19"/>
      <c r="AO1251" s="19"/>
      <c r="AP1251" s="19"/>
      <c r="AQ1251" s="19"/>
      <c r="AR1251" s="19"/>
      <c r="AS1251" s="19"/>
      <c r="AT1251" s="19"/>
      <c r="AU1251" s="19"/>
      <c r="AV1251" s="19"/>
      <c r="AW1251" s="19"/>
      <c r="AX1251" s="19"/>
      <c r="AY1251" s="19"/>
      <c r="AZ1251" s="19"/>
      <c r="BA1251" s="19"/>
      <c r="BB1251" s="19"/>
      <c r="BC1251" s="19"/>
      <c r="BD1251" s="19"/>
      <c r="BE1251" s="19"/>
      <c r="BF1251" s="19"/>
      <c r="BG1251" s="19"/>
      <c r="BH1251" s="19"/>
      <c r="BI1251" s="19"/>
      <c r="BJ1251" s="19"/>
      <c r="BK1251" s="19"/>
      <c r="BL1251" s="19"/>
      <c r="BM1251" s="19"/>
      <c r="BN1251" s="19"/>
      <c r="BO1251" s="19"/>
      <c r="BP1251" s="19"/>
      <c r="BQ1251" s="19"/>
      <c r="BR1251" s="19"/>
      <c r="BS1251" s="19"/>
      <c r="BT1251" s="19"/>
      <c r="BU1251" s="19"/>
      <c r="BV1251" s="7"/>
      <c r="BW1251" s="7"/>
      <c r="BX1251" s="7"/>
    </row>
    <row r="1252" spans="1:76" ht="12.75" customHeight="1" x14ac:dyDescent="0.2">
      <c r="A1252" s="18" t="s">
        <v>80</v>
      </c>
      <c r="B1252" s="18" t="s">
        <v>177</v>
      </c>
      <c r="C1252" s="141"/>
      <c r="D1252" s="19" t="s">
        <v>2785</v>
      </c>
      <c r="E1252" s="20">
        <v>30652</v>
      </c>
      <c r="F1252" s="19" t="s">
        <v>2786</v>
      </c>
      <c r="G1252" s="19" t="s">
        <v>2787</v>
      </c>
      <c r="H1252" s="18" t="s">
        <v>80</v>
      </c>
      <c r="I1252" s="18" t="s">
        <v>303</v>
      </c>
      <c r="J1252" s="18" t="s">
        <v>2788</v>
      </c>
      <c r="K1252" s="26" t="s">
        <v>189</v>
      </c>
      <c r="L1252" s="26"/>
      <c r="M1252" s="18" t="s">
        <v>80</v>
      </c>
      <c r="N1252" s="18" t="s">
        <v>185</v>
      </c>
      <c r="O1252" s="18"/>
      <c r="P1252" s="19"/>
      <c r="Q1252" s="19" t="s">
        <v>80</v>
      </c>
      <c r="R1252" s="19" t="s">
        <v>368</v>
      </c>
      <c r="S1252" s="19" t="s">
        <v>86</v>
      </c>
      <c r="T1252" s="19" t="s">
        <v>80</v>
      </c>
      <c r="U1252" s="19" t="s">
        <v>185</v>
      </c>
      <c r="V1252" s="19"/>
      <c r="W1252" s="19" t="s">
        <v>80</v>
      </c>
      <c r="X1252" s="19" t="s">
        <v>185</v>
      </c>
      <c r="Y1252" s="19"/>
      <c r="Z1252" s="19" t="s">
        <v>80</v>
      </c>
      <c r="AA1252" s="19" t="s">
        <v>185</v>
      </c>
      <c r="AB1252" s="19"/>
      <c r="AC1252" s="19" t="s">
        <v>80</v>
      </c>
      <c r="AD1252" s="19" t="s">
        <v>185</v>
      </c>
      <c r="AE1252" s="19">
        <v>0</v>
      </c>
      <c r="AF1252" s="19" t="s">
        <v>80</v>
      </c>
      <c r="AG1252" s="19" t="s">
        <v>185</v>
      </c>
      <c r="AH1252" s="19">
        <v>0</v>
      </c>
      <c r="AI1252" s="19" t="s">
        <v>80</v>
      </c>
      <c r="AJ1252" s="19" t="s">
        <v>185</v>
      </c>
      <c r="AK1252" s="19">
        <v>0</v>
      </c>
      <c r="AL1252" s="19" t="s">
        <v>80</v>
      </c>
      <c r="AM1252" s="19" t="s">
        <v>185</v>
      </c>
      <c r="AN1252" s="19">
        <v>0</v>
      </c>
      <c r="AO1252" s="19" t="s">
        <v>80</v>
      </c>
      <c r="AP1252" s="19" t="s">
        <v>185</v>
      </c>
      <c r="AQ1252" s="19">
        <v>0</v>
      </c>
      <c r="AR1252" s="19" t="s">
        <v>80</v>
      </c>
      <c r="AS1252" s="19" t="s">
        <v>185</v>
      </c>
      <c r="AT1252" s="19">
        <v>0</v>
      </c>
      <c r="AU1252" s="19" t="s">
        <v>80</v>
      </c>
      <c r="AV1252" s="19" t="s">
        <v>185</v>
      </c>
      <c r="AW1252" s="19">
        <v>0</v>
      </c>
      <c r="AX1252" s="19" t="s">
        <v>80</v>
      </c>
      <c r="AY1252" s="19" t="s">
        <v>185</v>
      </c>
      <c r="AZ1252" s="19"/>
      <c r="BA1252" s="19" t="s">
        <v>80</v>
      </c>
      <c r="BB1252" s="19" t="s">
        <v>185</v>
      </c>
      <c r="BC1252" s="19" t="s">
        <v>2789</v>
      </c>
      <c r="BD1252" s="19" t="s">
        <v>80</v>
      </c>
      <c r="BE1252" s="19" t="s">
        <v>185</v>
      </c>
      <c r="BF1252" s="19" t="s">
        <v>2790</v>
      </c>
      <c r="BG1252" s="19" t="s">
        <v>80</v>
      </c>
      <c r="BH1252" s="19" t="s">
        <v>185</v>
      </c>
      <c r="BI1252" s="19" t="s">
        <v>2791</v>
      </c>
      <c r="BJ1252" s="19" t="s">
        <v>80</v>
      </c>
      <c r="BK1252" s="19" t="s">
        <v>185</v>
      </c>
      <c r="BL1252" s="19" t="s">
        <v>2792</v>
      </c>
    </row>
    <row r="1253" spans="1:76" x14ac:dyDescent="0.2">
      <c r="A1253" s="18" t="s">
        <v>80</v>
      </c>
      <c r="B1253" s="18" t="s">
        <v>275</v>
      </c>
      <c r="C1253" s="141" t="s">
        <v>2793</v>
      </c>
      <c r="D1253" s="19" t="s">
        <v>2794</v>
      </c>
      <c r="E1253" s="20">
        <v>34340</v>
      </c>
      <c r="F1253" s="19" t="s">
        <v>2795</v>
      </c>
      <c r="G1253" s="19" t="s">
        <v>1039</v>
      </c>
      <c r="H1253" s="18" t="s">
        <v>80</v>
      </c>
      <c r="I1253" s="18" t="s">
        <v>91</v>
      </c>
      <c r="J1253" s="18" t="s">
        <v>2796</v>
      </c>
      <c r="K1253" s="26" t="s">
        <v>80</v>
      </c>
      <c r="L1253" s="26"/>
      <c r="M1253" s="18" t="s">
        <v>80</v>
      </c>
      <c r="N1253" s="18" t="s">
        <v>330</v>
      </c>
      <c r="O1253" s="18"/>
      <c r="P1253" s="19"/>
      <c r="Q1253" s="19" t="s">
        <v>189</v>
      </c>
      <c r="R1253" s="19"/>
      <c r="S1253" s="19"/>
      <c r="T1253" s="19" t="s">
        <v>80</v>
      </c>
      <c r="U1253" s="19" t="s">
        <v>432</v>
      </c>
      <c r="V1253" s="19"/>
      <c r="W1253" s="19" t="s">
        <v>80</v>
      </c>
      <c r="X1253" s="19" t="s">
        <v>432</v>
      </c>
      <c r="Y1253" s="19">
        <v>0</v>
      </c>
      <c r="Z1253" s="19" t="s">
        <v>80</v>
      </c>
      <c r="AA1253" s="19" t="s">
        <v>432</v>
      </c>
      <c r="AB1253" s="19">
        <v>0</v>
      </c>
      <c r="AC1253" s="19" t="s">
        <v>80</v>
      </c>
      <c r="AD1253" s="19" t="s">
        <v>432</v>
      </c>
      <c r="AE1253" s="19"/>
      <c r="AF1253" s="19" t="s">
        <v>80</v>
      </c>
      <c r="AG1253" s="19" t="s">
        <v>432</v>
      </c>
      <c r="AH1253" s="19">
        <v>0</v>
      </c>
      <c r="AI1253" s="19"/>
      <c r="AJ1253" s="19"/>
      <c r="AK1253" s="19"/>
      <c r="AL1253" s="19"/>
      <c r="AM1253" s="19"/>
      <c r="AN1253" s="19"/>
      <c r="AO1253" s="19">
        <v>0</v>
      </c>
      <c r="AP1253" s="19">
        <v>0</v>
      </c>
      <c r="AQ1253" s="19">
        <v>0</v>
      </c>
      <c r="AR1253" s="19">
        <v>0</v>
      </c>
      <c r="AS1253" s="19">
        <v>0</v>
      </c>
      <c r="AT1253" s="19">
        <v>0</v>
      </c>
      <c r="AU1253" s="19">
        <v>0</v>
      </c>
      <c r="AV1253" s="19">
        <v>0</v>
      </c>
      <c r="AW1253" s="19">
        <v>0</v>
      </c>
      <c r="AX1253" s="19"/>
      <c r="AY1253" s="19"/>
      <c r="AZ1253" s="19"/>
      <c r="BA1253" s="19"/>
      <c r="BB1253" s="19"/>
      <c r="BC1253" s="19"/>
      <c r="BD1253" s="19"/>
      <c r="BE1253" s="19"/>
      <c r="BF1253" s="19"/>
      <c r="BG1253" s="19"/>
      <c r="BH1253" s="19"/>
      <c r="BI1253" s="19"/>
    </row>
    <row r="1254" spans="1:76" x14ac:dyDescent="0.2">
      <c r="C1254" s="141"/>
      <c r="D1254" t="s">
        <v>2797</v>
      </c>
      <c r="E1254" s="40">
        <v>36229</v>
      </c>
      <c r="F1254" t="s">
        <v>180</v>
      </c>
      <c r="G1254" s="100" t="s">
        <v>1487</v>
      </c>
      <c r="H1254" t="s">
        <v>80</v>
      </c>
      <c r="I1254" t="s">
        <v>479</v>
      </c>
      <c r="J1254" s="18" t="s">
        <v>2798</v>
      </c>
      <c r="K1254" t="str">
        <f>IF(ISBLANK(VLOOKUP(TRIM(D1254),ALL_SOMIFA!$A$1:$V$2721,8,FALSE)),"",IF(ISERROR(VLOOKUP(TRIM(D1254),ALL_SOMIFA!$A$1:$V$2721,8,FALSE))," ",VLOOKUP(TRIM(D1254),ALL_SOMIFA!$A$1:$V$2721,8,FALSE)))</f>
        <v xml:space="preserve"> </v>
      </c>
      <c r="L1254" t="str">
        <f>IF(ISBLANK(VLOOKUP(TRIM(D1254),ALL_SOMIFA!$A$1:$V$2721,9,FALSE)),"",IF(ISERROR(VLOOKUP(TRIM(D1254),ALL_SOMIFA!$A$1:$V$2721,9,FALSE))," ",VLOOKUP(TRIM(D1254),ALL_SOMIFA!$A$1:$V$2721,9,FALSE)))</f>
        <v xml:space="preserve"> </v>
      </c>
      <c r="M1254" t="str">
        <f>IF(ISBLANK(VLOOKUP(TRIM(D1254),ALL_SOMIFA!$A$1:$V$2721,10,FALSE)),"",IF(ISERROR(VLOOKUP(TRIM(D1254),ALL_SOMIFA!$A$1:$V$2721,10,FALSE))," ",VLOOKUP(TRIM(D1254),ALL_SOMIFA!$A$1:$V$2721,10,FALSE)))</f>
        <v xml:space="preserve"> </v>
      </c>
      <c r="N1254" t="str">
        <f>IF(ISBLANK(VLOOKUP(TRIM(D1254),ALL_SOMIFA!$A$1:$V$2721,11,FALSE)),"",IF(ISERROR(VLOOKUP(TRIM(D1254),ALL_SOMIFA!$A$1:$V$2721,11,FALSE))," ",VLOOKUP(TRIM(D1254),ALL_SOMIFA!$A$1:$V$2721,11,FALSE)))</f>
        <v xml:space="preserve"> </v>
      </c>
      <c r="O1254" t="str">
        <f>IF(ISBLANK(VLOOKUP(TRIM(D1254),ALL_SOMIFA!$A$1:$V$2721,12,FALSE)),"",IF(ISERROR(VLOOKUP(TRIM(D1254),ALL_SOMIFA!$A$1:$V$2721,12,FALSE))," ",VLOOKUP(TRIM(D1254),ALL_SOMIFA!$A$1:$V$2721,12,FALSE)))</f>
        <v xml:space="preserve"> </v>
      </c>
      <c r="P1254" t="str">
        <f>IF(ISBLANK(VLOOKUP(TRIM(D1254),ALL_SOMIFA!$A$1:$V$2721,13,FALSE)),"",IF(ISERROR(VLOOKUP(TRIM(D1254),ALL_SOMIFA!$A$1:$V$2721,13,FALSE))," ",VLOOKUP(TRIM(D1254),ALL_SOMIFA!$A$1:$V$2721,13,FALSE)))</f>
        <v xml:space="preserve"> </v>
      </c>
      <c r="Q1254" t="str">
        <f>IF(ISBLANK(VLOOKUP(TRIM(D1254),ALL_SOMIFA!$A$1:$V$2721,14,FALSE)),"",IF(ISERROR(VLOOKUP(TRIM(D1254),ALL_SOMIFA!$A$1:$V$2721,14,FALSE))," ",VLOOKUP(TRIM(D1254),ALL_SOMIFA!$A$1:$V$2721,14,FALSE)))</f>
        <v xml:space="preserve"> </v>
      </c>
      <c r="R1254" t="str">
        <f>IF(ISBLANK(VLOOKUP(TRIM(D1254),ALL_SOMIFA!$A$1:$V$2721,15,FALSE)),"",IF(ISERROR(VLOOKUP(TRIM(D1254),ALL_SOMIFA!$A$1:$V$2721,15,FALSE))," ",VLOOKUP(TRIM(D1254),ALL_SOMIFA!$A$1:$V$2721,15,FALSE)))</f>
        <v xml:space="preserve"> </v>
      </c>
      <c r="S1254" t="str">
        <f>IF(ISBLANK(VLOOKUP(TRIM(D1254),ALL_SOMIFA!$A$1:$V$2721,16,FALSE)),"",IF(ISERROR(VLOOKUP(TRIM(D1254),ALL_SOMIFA!$A$1:$V$2721,16,FALSE))," ",VLOOKUP(TRIM(D1254),ALL_SOMIFA!$A$1:$V$2721,16,FALSE)))</f>
        <v xml:space="preserve"> </v>
      </c>
      <c r="T1254" t="str">
        <f>IF(ISBLANK(VLOOKUP(TRIM(D1254),ALL_SOMIFA!$A$1:$V$2721,17,FALSE)),"",IF(ISERROR(VLOOKUP(TRIM(D1254),ALL_SOMIFA!$A$1:$V$2721,17,FALSE))," ",VLOOKUP(TRIM(D1254),ALL_SOMIFA!$A$1:$V$2721,17,FALSE)))</f>
        <v xml:space="preserve"> </v>
      </c>
      <c r="U1254" t="str">
        <f>IF(ISBLANK(VLOOKUP(TRIM(D1254),ALL_SOMIFA!$A$1:$V$2721,18,FALSE)),"",IF(ISERROR(VLOOKUP(TRIM(D1254),ALL_SOMIFA!$A$1:$V$2721,18,FALSE))," ",VLOOKUP(TRIM(D1254),ALL_SOMIFA!$A$1:$V$2721,18,FALSE)))</f>
        <v xml:space="preserve"> </v>
      </c>
      <c r="V1254" t="str">
        <f>IF(ISBLANK(VLOOKUP(TRIM(D1254),ALL_SOMIFA!$A$1:$V$2721,19,FALSE)),"",IF(ISERROR(VLOOKUP(TRIM(D1254),ALL_SOMIFA!$A$1:$V$2721,19,FALSE))," ",VLOOKUP(TRIM(D1254),ALL_SOMIFA!$A$1:$V$2721,19,FALSE)))</f>
        <v xml:space="preserve"> </v>
      </c>
      <c r="W1254" t="str">
        <f>IF(ISBLANK(VLOOKUP(TRIM(D1254),ALL_SOMIFA!$A$1:$V$2721,20,FALSE)),"",IF(ISERROR(VLOOKUP(TRIM(D1254),ALL_SOMIFA!$A$1:$V$2721,20,FALSE))," ",VLOOKUP(TRIM(D1254),ALL_SOMIFA!$A$1:$V$2721,20,FALSE)))</f>
        <v xml:space="preserve"> </v>
      </c>
      <c r="X1254" t="str">
        <f>IF(ISBLANK(VLOOKUP(TRIM(D1254),ALL_SOMIFA!$A$1:$V$2721,21,FALSE)),"",IF(ISERROR(VLOOKUP(TRIM(D1254),ALL_SOMIFA!$A$1:$V$2721,21,FALSE))," ",VLOOKUP(TRIM(D1254),ALL_SOMIFA!$A$1:$V$2721,21,FALSE)))</f>
        <v xml:space="preserve"> </v>
      </c>
      <c r="Y1254" t="str">
        <f>IF(ISBLANK(VLOOKUP(TRIM(D1254),ALL_SOMIFA!$A$1:$V$2721,22,FALSE)),"",IF(ISERROR(VLOOKUP(TRIM(D1254),ALL_SOMIFA!$A$1:$V$2721,22,FALSE))," ",VLOOKUP(TRIM(D1254),ALL_SOMIFA!$A$1:$V$2721,22,FALSE)))</f>
        <v xml:space="preserve"> </v>
      </c>
    </row>
    <row r="1255" spans="1:76" x14ac:dyDescent="0.2">
      <c r="A1255" s="18"/>
      <c r="B1255" s="18"/>
      <c r="C1255" s="141"/>
      <c r="D1255" s="19"/>
      <c r="E1255" s="20"/>
      <c r="F1255" s="19"/>
      <c r="G1255" s="19"/>
      <c r="H1255" s="18"/>
      <c r="I1255" s="18"/>
      <c r="J1255" s="18"/>
      <c r="K1255"/>
      <c r="L1255"/>
      <c r="M1255" s="18"/>
      <c r="N1255" s="18"/>
      <c r="O1255" s="18"/>
      <c r="P1255" s="19"/>
      <c r="Q1255" s="19"/>
      <c r="R1255" s="19"/>
      <c r="S1255" s="19"/>
      <c r="T1255" s="19"/>
      <c r="U1255" s="19"/>
      <c r="V1255" s="19"/>
      <c r="W1255" s="19"/>
      <c r="X1255" s="19"/>
      <c r="Y1255" s="19"/>
      <c r="Z1255" s="19"/>
      <c r="AA1255" s="19"/>
      <c r="AB1255" s="19"/>
      <c r="AC1255" s="19"/>
      <c r="AD1255" s="19"/>
      <c r="AE1255" s="19"/>
      <c r="AF1255" s="19"/>
      <c r="AG1255" s="19"/>
      <c r="AH1255" s="19"/>
      <c r="AI1255" s="19"/>
      <c r="AJ1255" s="19"/>
      <c r="AK1255" s="19"/>
      <c r="AL1255" s="19"/>
      <c r="AM1255" s="19"/>
      <c r="AN1255" s="19"/>
      <c r="AO1255" s="19"/>
      <c r="AP1255" s="19"/>
      <c r="AQ1255" s="19"/>
      <c r="AR1255" s="19"/>
      <c r="AS1255" s="19"/>
      <c r="AT1255" s="19"/>
      <c r="AU1255" s="19"/>
      <c r="AV1255" s="19"/>
      <c r="AW1255" s="19"/>
      <c r="AX1255" s="19"/>
      <c r="AY1255" s="19"/>
      <c r="AZ1255" s="19"/>
      <c r="BA1255" s="19"/>
      <c r="BB1255" s="19"/>
      <c r="BC1255" s="19"/>
      <c r="BD1255" s="19"/>
      <c r="BE1255" s="19"/>
      <c r="BF1255" s="19"/>
      <c r="BG1255" s="19"/>
      <c r="BH1255" s="19"/>
      <c r="BI1255" s="19"/>
      <c r="BJ1255" s="19"/>
      <c r="BK1255" s="19"/>
      <c r="BL1255" s="19"/>
      <c r="BM1255" s="19"/>
      <c r="BN1255" s="19"/>
      <c r="BO1255" s="19"/>
      <c r="BP1255" s="19"/>
      <c r="BQ1255" s="19"/>
      <c r="BR1255" s="19"/>
      <c r="BS1255" s="19"/>
      <c r="BT1255" s="19"/>
      <c r="BU1255" s="19"/>
      <c r="BV1255" s="19"/>
      <c r="BW1255" s="19"/>
      <c r="BX1255" s="19"/>
    </row>
    <row r="1256" spans="1:76" ht="12.75" customHeight="1" x14ac:dyDescent="0.2">
      <c r="A1256" s="18" t="s">
        <v>94</v>
      </c>
      <c r="B1256" s="18" t="s">
        <v>170</v>
      </c>
      <c r="C1256" s="141" t="s">
        <v>2331</v>
      </c>
      <c r="D1256" s="26" t="s">
        <v>2799</v>
      </c>
      <c r="E1256" s="27">
        <v>36322</v>
      </c>
      <c r="F1256" s="26" t="s">
        <v>553</v>
      </c>
      <c r="G1256" s="26" t="s">
        <v>473</v>
      </c>
      <c r="H1256" s="18" t="s">
        <v>103</v>
      </c>
      <c r="I1256" s="18" t="s">
        <v>175</v>
      </c>
      <c r="J1256" s="18" t="s">
        <v>2800</v>
      </c>
      <c r="K1256" s="26" t="s">
        <v>103</v>
      </c>
      <c r="L1256" s="26" t="s">
        <v>2801</v>
      </c>
      <c r="M1256" s="18" t="s">
        <v>94</v>
      </c>
      <c r="N1256" s="18" t="s">
        <v>170</v>
      </c>
      <c r="O1256" s="18" t="s">
        <v>2454</v>
      </c>
      <c r="P1256" s="26" t="s">
        <v>2802</v>
      </c>
      <c r="Q1256" s="27"/>
      <c r="R1256" s="27"/>
      <c r="S1256" s="27"/>
      <c r="T1256" s="27"/>
      <c r="U1256" s="29"/>
      <c r="V1256" s="25"/>
      <c r="W1256" s="25"/>
      <c r="X1256" s="25"/>
      <c r="Y1256" s="25"/>
      <c r="Z1256" s="25"/>
      <c r="AA1256" s="25"/>
      <c r="AB1256" s="25"/>
      <c r="AC1256" s="25"/>
      <c r="AD1256" s="25"/>
      <c r="AE1256" s="25"/>
      <c r="AF1256" s="25"/>
      <c r="AG1256" s="25"/>
      <c r="AH1256" s="25"/>
      <c r="AI1256" s="25"/>
      <c r="AJ1256" s="25"/>
      <c r="AK1256" s="25"/>
      <c r="AL1256" s="25"/>
      <c r="AM1256" s="25"/>
      <c r="AN1256" s="25"/>
      <c r="AO1256" s="25"/>
      <c r="AP1256" s="25"/>
      <c r="AQ1256" s="25"/>
      <c r="AR1256" s="25"/>
      <c r="AS1256" s="25"/>
      <c r="AT1256" s="25"/>
      <c r="AU1256" s="25"/>
      <c r="AV1256" s="25"/>
      <c r="AW1256" s="25"/>
      <c r="AX1256" s="25"/>
      <c r="AY1256" s="25"/>
      <c r="AZ1256" s="25"/>
      <c r="BA1256" s="25"/>
      <c r="BB1256" s="25"/>
      <c r="BC1256" s="25"/>
      <c r="BD1256" s="25"/>
      <c r="BE1256" s="25"/>
      <c r="BF1256" s="25"/>
      <c r="BG1256" s="25"/>
      <c r="BH1256" s="25"/>
      <c r="BI1256" s="25"/>
      <c r="BJ1256" s="25"/>
      <c r="BK1256" s="25"/>
      <c r="BL1256" s="25"/>
      <c r="BM1256" s="25"/>
      <c r="BN1256" s="25"/>
      <c r="BO1256" s="25"/>
      <c r="BP1256" s="25"/>
      <c r="BQ1256" s="25"/>
      <c r="BR1256" s="25"/>
      <c r="BS1256" s="25"/>
      <c r="BT1256" s="25"/>
      <c r="BU1256" s="25"/>
      <c r="BV1256" s="25"/>
      <c r="BW1256" s="25"/>
      <c r="BX1256" s="25"/>
    </row>
    <row r="1257" spans="1:76" x14ac:dyDescent="0.2">
      <c r="A1257" s="108" t="s">
        <v>103</v>
      </c>
      <c r="B1257" s="108" t="s">
        <v>275</v>
      </c>
      <c r="C1257" s="141" t="s">
        <v>2101</v>
      </c>
      <c r="D1257" t="s">
        <v>3914</v>
      </c>
      <c r="E1257" s="40">
        <v>36487</v>
      </c>
      <c r="F1257" t="s">
        <v>172</v>
      </c>
      <c r="G1257" s="19" t="s">
        <v>295</v>
      </c>
      <c r="H1257" t="s">
        <v>103</v>
      </c>
      <c r="I1257" t="s">
        <v>612</v>
      </c>
      <c r="J1257" s="18" t="s">
        <v>2804</v>
      </c>
      <c r="K1257" t="str">
        <f>IF(ISBLANK(VLOOKUP(TRIM(D1257),ALL_SOMIFA!$A$1:$V$2721,8,FALSE)),"",IF(ISERROR(VLOOKUP(TRIM(D1257),ALL_SOMIFA!$A$1:$V$2721,8,FALSE))," ",VLOOKUP(TRIM(D1257),ALL_SOMIFA!$A$1:$V$2721,8,FALSE)))</f>
        <v xml:space="preserve"> </v>
      </c>
      <c r="L1257" t="str">
        <f>IF(ISBLANK(VLOOKUP(TRIM(D1257),ALL_SOMIFA!$A$1:$V$2721,9,FALSE)),"",IF(ISERROR(VLOOKUP(TRIM(D1257),ALL_SOMIFA!$A$1:$V$2721,9,FALSE))," ",VLOOKUP(TRIM(D1257),ALL_SOMIFA!$A$1:$V$2721,9,FALSE)))</f>
        <v xml:space="preserve"> </v>
      </c>
      <c r="M1257" t="str">
        <f>IF(ISBLANK(VLOOKUP(TRIM(D1257),ALL_SOMIFA!$A$1:$V$2721,10,FALSE)),"",IF(ISERROR(VLOOKUP(TRIM(D1257),ALL_SOMIFA!$A$1:$V$2721,10,FALSE))," ",VLOOKUP(TRIM(D1257),ALL_SOMIFA!$A$1:$V$2721,10,FALSE)))</f>
        <v xml:space="preserve"> </v>
      </c>
      <c r="N1257" t="str">
        <f>IF(ISBLANK(VLOOKUP(TRIM(D1257),ALL_SOMIFA!$A$1:$V$2721,11,FALSE)),"",IF(ISERROR(VLOOKUP(TRIM(D1257),ALL_SOMIFA!$A$1:$V$2721,11,FALSE))," ",VLOOKUP(TRIM(D1257),ALL_SOMIFA!$A$1:$V$2721,11,FALSE)))</f>
        <v xml:space="preserve"> </v>
      </c>
      <c r="O1257" t="str">
        <f>IF(ISBLANK(VLOOKUP(TRIM(D1257),ALL_SOMIFA!$A$1:$V$2721,12,FALSE)),"",IF(ISERROR(VLOOKUP(TRIM(D1257),ALL_SOMIFA!$A$1:$V$2721,12,FALSE))," ",VLOOKUP(TRIM(D1257),ALL_SOMIFA!$A$1:$V$2721,12,FALSE)))</f>
        <v xml:space="preserve"> </v>
      </c>
      <c r="P1257" t="str">
        <f>IF(ISBLANK(VLOOKUP(TRIM(D1257),ALL_SOMIFA!$A$1:$V$2721,13,FALSE)),"",IF(ISERROR(VLOOKUP(TRIM(D1257),ALL_SOMIFA!$A$1:$V$2721,13,FALSE))," ",VLOOKUP(TRIM(D1257),ALL_SOMIFA!$A$1:$V$2721,13,FALSE)))</f>
        <v xml:space="preserve"> </v>
      </c>
      <c r="Q1257" t="str">
        <f>IF(ISBLANK(VLOOKUP(TRIM(D1257),ALL_SOMIFA!$A$1:$V$2721,14,FALSE)),"",IF(ISERROR(VLOOKUP(TRIM(D1257),ALL_SOMIFA!$A$1:$V$2721,14,FALSE))," ",VLOOKUP(TRIM(D1257),ALL_SOMIFA!$A$1:$V$2721,14,FALSE)))</f>
        <v xml:space="preserve"> </v>
      </c>
      <c r="R1257" t="str">
        <f>IF(ISBLANK(VLOOKUP(TRIM(D1257),ALL_SOMIFA!$A$1:$V$2721,15,FALSE)),"",IF(ISERROR(VLOOKUP(TRIM(D1257),ALL_SOMIFA!$A$1:$V$2721,15,FALSE))," ",VLOOKUP(TRIM(D1257),ALL_SOMIFA!$A$1:$V$2721,15,FALSE)))</f>
        <v xml:space="preserve"> </v>
      </c>
      <c r="S1257" t="str">
        <f>IF(ISBLANK(VLOOKUP(TRIM(D1257),ALL_SOMIFA!$A$1:$V$2721,16,FALSE)),"",IF(ISERROR(VLOOKUP(TRIM(D1257),ALL_SOMIFA!$A$1:$V$2721,16,FALSE))," ",VLOOKUP(TRIM(D1257),ALL_SOMIFA!$A$1:$V$2721,16,FALSE)))</f>
        <v xml:space="preserve"> </v>
      </c>
      <c r="T1257" t="str">
        <f>IF(ISBLANK(VLOOKUP(TRIM(D1257),ALL_SOMIFA!$A$1:$V$2721,17,FALSE)),"",IF(ISERROR(VLOOKUP(TRIM(D1257),ALL_SOMIFA!$A$1:$V$2721,17,FALSE))," ",VLOOKUP(TRIM(D1257),ALL_SOMIFA!$A$1:$V$2721,17,FALSE)))</f>
        <v xml:space="preserve"> </v>
      </c>
      <c r="U1257" t="str">
        <f>IF(ISBLANK(VLOOKUP(TRIM(D1257),ALL_SOMIFA!$A$1:$V$2721,18,FALSE)),"",IF(ISERROR(VLOOKUP(TRIM(D1257),ALL_SOMIFA!$A$1:$V$2721,18,FALSE))," ",VLOOKUP(TRIM(D1257),ALL_SOMIFA!$A$1:$V$2721,18,FALSE)))</f>
        <v xml:space="preserve"> </v>
      </c>
      <c r="V1257" t="str">
        <f>IF(ISBLANK(VLOOKUP(TRIM(D1257),ALL_SOMIFA!$A$1:$V$2721,19,FALSE)),"",IF(ISERROR(VLOOKUP(TRIM(D1257),ALL_SOMIFA!$A$1:$V$2721,19,FALSE))," ",VLOOKUP(TRIM(D1257),ALL_SOMIFA!$A$1:$V$2721,19,FALSE)))</f>
        <v xml:space="preserve"> </v>
      </c>
      <c r="W1257" t="str">
        <f>IF(ISBLANK(VLOOKUP(TRIM(D1257),ALL_SOMIFA!$A$1:$V$2721,20,FALSE)),"",IF(ISERROR(VLOOKUP(TRIM(D1257),ALL_SOMIFA!$A$1:$V$2721,20,FALSE))," ",VLOOKUP(TRIM(D1257),ALL_SOMIFA!$A$1:$V$2721,20,FALSE)))</f>
        <v xml:space="preserve"> </v>
      </c>
      <c r="X1257" t="str">
        <f>IF(ISBLANK(VLOOKUP(TRIM(D1257),ALL_SOMIFA!$A$1:$V$2721,21,FALSE)),"",IF(ISERROR(VLOOKUP(TRIM(D1257),ALL_SOMIFA!$A$1:$V$2721,21,FALSE))," ",VLOOKUP(TRIM(D1257),ALL_SOMIFA!$A$1:$V$2721,21,FALSE)))</f>
        <v xml:space="preserve"> </v>
      </c>
      <c r="Y1257" t="str">
        <f>IF(ISBLANK(VLOOKUP(TRIM(D1257),ALL_SOMIFA!$A$1:$V$2721,22,FALSE)),"",IF(ISERROR(VLOOKUP(TRIM(D1257),ALL_SOMIFA!$A$1:$V$2721,22,FALSE))," ",VLOOKUP(TRIM(D1257),ALL_SOMIFA!$A$1:$V$2721,22,FALSE)))</f>
        <v xml:space="preserve"> </v>
      </c>
    </row>
    <row r="1258" spans="1:76" x14ac:dyDescent="0.2">
      <c r="C1258" s="141"/>
      <c r="D1258" t="s">
        <v>2805</v>
      </c>
      <c r="E1258" s="40">
        <v>36705</v>
      </c>
      <c r="F1258" t="s">
        <v>2806</v>
      </c>
      <c r="G1258" s="19" t="s">
        <v>173</v>
      </c>
      <c r="H1258" t="s">
        <v>100</v>
      </c>
      <c r="I1258" t="s">
        <v>213</v>
      </c>
      <c r="J1258" s="18" t="s">
        <v>668</v>
      </c>
      <c r="K1258" t="str">
        <f>IF(ISBLANK(VLOOKUP(TRIM(D1258),ALL_SOMIFA!$A$1:$V$2721,8,FALSE)),"",IF(ISERROR(VLOOKUP(TRIM(D1258),ALL_SOMIFA!$A$1:$V$2721,8,FALSE))," ",VLOOKUP(TRIM(D1258),ALL_SOMIFA!$A$1:$V$2721,8,FALSE)))</f>
        <v xml:space="preserve"> </v>
      </c>
      <c r="L1258" t="str">
        <f>IF(ISBLANK(VLOOKUP(TRIM(D1258),ALL_SOMIFA!$A$1:$V$2721,9,FALSE)),"",IF(ISERROR(VLOOKUP(TRIM(D1258),ALL_SOMIFA!$A$1:$V$2721,9,FALSE))," ",VLOOKUP(TRIM(D1258),ALL_SOMIFA!$A$1:$V$2721,9,FALSE)))</f>
        <v xml:space="preserve"> </v>
      </c>
      <c r="M1258" t="str">
        <f>IF(ISBLANK(VLOOKUP(TRIM(D1258),ALL_SOMIFA!$A$1:$V$2721,10,FALSE)),"",IF(ISERROR(VLOOKUP(TRIM(D1258),ALL_SOMIFA!$A$1:$V$2721,10,FALSE))," ",VLOOKUP(TRIM(D1258),ALL_SOMIFA!$A$1:$V$2721,10,FALSE)))</f>
        <v xml:space="preserve"> </v>
      </c>
      <c r="N1258" t="str">
        <f>IF(ISBLANK(VLOOKUP(TRIM(D1258),ALL_SOMIFA!$A$1:$V$2721,11,FALSE)),"",IF(ISERROR(VLOOKUP(TRIM(D1258),ALL_SOMIFA!$A$1:$V$2721,11,FALSE))," ",VLOOKUP(TRIM(D1258),ALL_SOMIFA!$A$1:$V$2721,11,FALSE)))</f>
        <v xml:space="preserve"> </v>
      </c>
      <c r="O1258" t="str">
        <f>IF(ISBLANK(VLOOKUP(TRIM(D1258),ALL_SOMIFA!$A$1:$V$2721,12,FALSE)),"",IF(ISERROR(VLOOKUP(TRIM(D1258),ALL_SOMIFA!$A$1:$V$2721,12,FALSE))," ",VLOOKUP(TRIM(D1258),ALL_SOMIFA!$A$1:$V$2721,12,FALSE)))</f>
        <v xml:space="preserve"> </v>
      </c>
      <c r="P1258" t="str">
        <f>IF(ISBLANK(VLOOKUP(TRIM(D1258),ALL_SOMIFA!$A$1:$V$2721,13,FALSE)),"",IF(ISERROR(VLOOKUP(TRIM(D1258),ALL_SOMIFA!$A$1:$V$2721,13,FALSE))," ",VLOOKUP(TRIM(D1258),ALL_SOMIFA!$A$1:$V$2721,13,FALSE)))</f>
        <v xml:space="preserve"> </v>
      </c>
      <c r="Q1258" t="str">
        <f>IF(ISBLANK(VLOOKUP(TRIM(D1258),ALL_SOMIFA!$A$1:$V$2721,14,FALSE)),"",IF(ISERROR(VLOOKUP(TRIM(D1258),ALL_SOMIFA!$A$1:$V$2721,14,FALSE))," ",VLOOKUP(TRIM(D1258),ALL_SOMIFA!$A$1:$V$2721,14,FALSE)))</f>
        <v xml:space="preserve"> </v>
      </c>
      <c r="R1258" t="str">
        <f>IF(ISBLANK(VLOOKUP(TRIM(D1258),ALL_SOMIFA!$A$1:$V$2721,15,FALSE)),"",IF(ISERROR(VLOOKUP(TRIM(D1258),ALL_SOMIFA!$A$1:$V$2721,15,FALSE))," ",VLOOKUP(TRIM(D1258),ALL_SOMIFA!$A$1:$V$2721,15,FALSE)))</f>
        <v xml:space="preserve"> </v>
      </c>
      <c r="S1258" t="str">
        <f>IF(ISBLANK(VLOOKUP(TRIM(D1258),ALL_SOMIFA!$A$1:$V$2721,16,FALSE)),"",IF(ISERROR(VLOOKUP(TRIM(D1258),ALL_SOMIFA!$A$1:$V$2721,16,FALSE))," ",VLOOKUP(TRIM(D1258),ALL_SOMIFA!$A$1:$V$2721,16,FALSE)))</f>
        <v xml:space="preserve"> </v>
      </c>
      <c r="T1258" t="str">
        <f>IF(ISBLANK(VLOOKUP(TRIM(D1258),ALL_SOMIFA!$A$1:$V$2721,17,FALSE)),"",IF(ISERROR(VLOOKUP(TRIM(D1258),ALL_SOMIFA!$A$1:$V$2721,17,FALSE))," ",VLOOKUP(TRIM(D1258),ALL_SOMIFA!$A$1:$V$2721,17,FALSE)))</f>
        <v xml:space="preserve"> </v>
      </c>
      <c r="U1258" t="str">
        <f>IF(ISBLANK(VLOOKUP(TRIM(D1258),ALL_SOMIFA!$A$1:$V$2721,18,FALSE)),"",IF(ISERROR(VLOOKUP(TRIM(D1258),ALL_SOMIFA!$A$1:$V$2721,18,FALSE))," ",VLOOKUP(TRIM(D1258),ALL_SOMIFA!$A$1:$V$2721,18,FALSE)))</f>
        <v xml:space="preserve"> </v>
      </c>
      <c r="V1258" t="str">
        <f>IF(ISBLANK(VLOOKUP(TRIM(D1258),ALL_SOMIFA!$A$1:$V$2721,19,FALSE)),"",IF(ISERROR(VLOOKUP(TRIM(D1258),ALL_SOMIFA!$A$1:$V$2721,19,FALSE))," ",VLOOKUP(TRIM(D1258),ALL_SOMIFA!$A$1:$V$2721,19,FALSE)))</f>
        <v xml:space="preserve"> </v>
      </c>
      <c r="W1258" t="str">
        <f>IF(ISBLANK(VLOOKUP(TRIM(D1258),ALL_SOMIFA!$A$1:$V$2721,20,FALSE)),"",IF(ISERROR(VLOOKUP(TRIM(D1258),ALL_SOMIFA!$A$1:$V$2721,20,FALSE))," ",VLOOKUP(TRIM(D1258),ALL_SOMIFA!$A$1:$V$2721,20,FALSE)))</f>
        <v xml:space="preserve"> </v>
      </c>
      <c r="X1258" t="str">
        <f>IF(ISBLANK(VLOOKUP(TRIM(D1258),ALL_SOMIFA!$A$1:$V$2721,21,FALSE)),"",IF(ISERROR(VLOOKUP(TRIM(D1258),ALL_SOMIFA!$A$1:$V$2721,21,FALSE))," ",VLOOKUP(TRIM(D1258),ALL_SOMIFA!$A$1:$V$2721,21,FALSE)))</f>
        <v xml:space="preserve"> </v>
      </c>
      <c r="Y1258" t="str">
        <f>IF(ISBLANK(VLOOKUP(TRIM(D1258),ALL_SOMIFA!$A$1:$V$2721,22,FALSE)),"",IF(ISERROR(VLOOKUP(TRIM(D1258),ALL_SOMIFA!$A$1:$V$2721,22,FALSE))," ",VLOOKUP(TRIM(D1258),ALL_SOMIFA!$A$1:$V$2721,22,FALSE)))</f>
        <v xml:space="preserve"> </v>
      </c>
    </row>
    <row r="1259" spans="1:76" ht="12.75" customHeight="1" x14ac:dyDescent="0.2">
      <c r="A1259" s="18"/>
      <c r="B1259" s="18"/>
      <c r="C1259" s="141"/>
      <c r="D1259" s="26" t="s">
        <v>2807</v>
      </c>
      <c r="E1259" s="27">
        <v>35917</v>
      </c>
      <c r="F1259" s="26" t="s">
        <v>122</v>
      </c>
      <c r="G1259" s="26" t="s">
        <v>1972</v>
      </c>
      <c r="H1259" s="18" t="s">
        <v>189</v>
      </c>
      <c r="I1259" s="18"/>
      <c r="J1259" s="18"/>
      <c r="K1259" t="s">
        <v>103</v>
      </c>
      <c r="L1259" t="s">
        <v>2808</v>
      </c>
      <c r="M1259" s="18" t="s">
        <v>103</v>
      </c>
      <c r="N1259" s="18" t="s">
        <v>207</v>
      </c>
      <c r="O1259" s="18" t="s">
        <v>2809</v>
      </c>
      <c r="P1259" s="19" t="s">
        <v>2810</v>
      </c>
      <c r="Q1259" s="27"/>
      <c r="R1259" s="27"/>
      <c r="S1259" s="27"/>
      <c r="T1259" s="27"/>
      <c r="U1259" s="29"/>
      <c r="V1259" s="25"/>
      <c r="W1259" s="25"/>
      <c r="X1259" s="25"/>
      <c r="Y1259" s="25"/>
      <c r="Z1259" s="25"/>
      <c r="AA1259" s="25"/>
      <c r="AB1259" s="25"/>
      <c r="AC1259" s="25"/>
      <c r="AD1259" s="25"/>
      <c r="AE1259" s="25"/>
      <c r="AF1259" s="25"/>
      <c r="AG1259" s="25"/>
      <c r="AH1259" s="25"/>
      <c r="AI1259" s="25"/>
      <c r="AJ1259" s="25"/>
      <c r="AK1259" s="25"/>
      <c r="AL1259" s="25"/>
      <c r="AM1259" s="25"/>
      <c r="AN1259" s="25"/>
      <c r="AO1259" s="25"/>
      <c r="AP1259" s="25"/>
      <c r="AQ1259" s="25"/>
      <c r="AR1259" s="25"/>
      <c r="AS1259" s="25"/>
      <c r="AT1259" s="25"/>
      <c r="AU1259" s="25"/>
      <c r="AV1259" s="25"/>
      <c r="AW1259" s="25"/>
      <c r="AX1259" s="25"/>
      <c r="AY1259" s="25"/>
      <c r="AZ1259" s="25"/>
      <c r="BA1259" s="25"/>
      <c r="BB1259" s="25"/>
      <c r="BC1259" s="25"/>
      <c r="BD1259" s="25"/>
      <c r="BE1259" s="25"/>
      <c r="BF1259" s="25"/>
      <c r="BG1259" s="25"/>
      <c r="BH1259" s="25"/>
      <c r="BI1259" s="25"/>
      <c r="BJ1259" s="25"/>
      <c r="BK1259" s="25"/>
      <c r="BL1259" s="25"/>
      <c r="BM1259" s="25"/>
      <c r="BN1259" s="25"/>
      <c r="BO1259" s="25"/>
      <c r="BP1259" s="25"/>
      <c r="BQ1259" s="25"/>
      <c r="BR1259" s="25"/>
      <c r="BS1259" s="25"/>
      <c r="BT1259" s="25"/>
      <c r="BU1259" s="25"/>
      <c r="BV1259" s="25"/>
      <c r="BW1259" s="25"/>
      <c r="BX1259" s="25"/>
    </row>
    <row r="1260" spans="1:76" x14ac:dyDescent="0.2">
      <c r="A1260" s="18"/>
      <c r="B1260" s="18"/>
      <c r="C1260" s="141"/>
      <c r="D1260" s="19"/>
      <c r="E1260" s="20"/>
      <c r="F1260" s="19"/>
      <c r="G1260" s="19"/>
      <c r="H1260" s="18"/>
      <c r="I1260" s="18"/>
      <c r="J1260" s="18"/>
      <c r="K1260"/>
      <c r="L1260"/>
      <c r="M1260" s="18"/>
      <c r="N1260" s="18"/>
      <c r="O1260" s="18"/>
      <c r="P1260" s="19"/>
      <c r="Q1260" s="19"/>
      <c r="R1260" s="19"/>
      <c r="S1260" s="19"/>
      <c r="T1260" s="19"/>
      <c r="U1260" s="19"/>
      <c r="V1260" s="19"/>
      <c r="W1260" s="19"/>
      <c r="X1260" s="19"/>
      <c r="Y1260" s="19"/>
      <c r="Z1260" s="19"/>
      <c r="AA1260" s="19"/>
      <c r="AB1260" s="19"/>
      <c r="AC1260" s="19"/>
      <c r="AD1260" s="19"/>
      <c r="AE1260" s="19"/>
      <c r="AF1260" s="19"/>
      <c r="AG1260" s="19"/>
      <c r="AH1260" s="19"/>
      <c r="AI1260" s="19"/>
      <c r="AJ1260" s="19"/>
      <c r="AK1260" s="19"/>
      <c r="AL1260" s="19"/>
      <c r="AM1260" s="19"/>
      <c r="AN1260" s="19"/>
      <c r="AO1260" s="19"/>
      <c r="AP1260" s="19"/>
      <c r="AQ1260" s="19"/>
      <c r="AR1260" s="19"/>
      <c r="AS1260" s="19"/>
      <c r="AT1260" s="19"/>
      <c r="AU1260" s="19"/>
      <c r="AV1260" s="19"/>
      <c r="AW1260" s="19"/>
      <c r="AX1260" s="19"/>
      <c r="AY1260" s="19"/>
      <c r="AZ1260" s="19"/>
      <c r="BA1260" s="19"/>
      <c r="BB1260" s="19"/>
      <c r="BC1260" s="19"/>
      <c r="BD1260" s="19"/>
      <c r="BE1260" s="19"/>
      <c r="BF1260" s="19"/>
      <c r="BG1260" s="19"/>
      <c r="BH1260" s="19"/>
      <c r="BI1260" s="19"/>
      <c r="BJ1260" s="19"/>
      <c r="BK1260" s="19"/>
      <c r="BL1260" s="19"/>
      <c r="BM1260" s="19"/>
      <c r="BN1260" s="19"/>
      <c r="BO1260" s="19"/>
      <c r="BP1260" s="19"/>
      <c r="BQ1260" s="19"/>
      <c r="BR1260" s="19"/>
      <c r="BS1260" s="19"/>
      <c r="BT1260" s="19"/>
      <c r="BU1260" s="19"/>
      <c r="BV1260" s="19"/>
      <c r="BW1260" s="19"/>
      <c r="BX1260" s="19"/>
    </row>
    <row r="1261" spans="1:76" x14ac:dyDescent="0.2">
      <c r="A1261" t="s">
        <v>147</v>
      </c>
      <c r="B1261" t="s">
        <v>275</v>
      </c>
      <c r="C1261" s="141"/>
      <c r="D1261" t="s">
        <v>2811</v>
      </c>
      <c r="E1261" s="40">
        <v>37830</v>
      </c>
      <c r="F1261" t="s">
        <v>2812</v>
      </c>
      <c r="G1261" s="19" t="s">
        <v>2813</v>
      </c>
      <c r="H1261" t="s">
        <v>127</v>
      </c>
      <c r="I1261" t="s">
        <v>612</v>
      </c>
      <c r="J1261" s="18" t="s">
        <v>2110</v>
      </c>
      <c r="K1261" t="str">
        <f>IF(ISBLANK(VLOOKUP(TRIM(D1261),ALL_SOMIFA!$A$1:$V$2721,8,FALSE)),"",IF(ISERROR(VLOOKUP(TRIM(D1261),ALL_SOMIFA!$A$1:$V$2721,8,FALSE))," ",VLOOKUP(TRIM(D1261),ALL_SOMIFA!$A$1:$V$2721,8,FALSE)))</f>
        <v xml:space="preserve"> </v>
      </c>
      <c r="L1261" t="str">
        <f>IF(ISBLANK(VLOOKUP(TRIM(D1261),ALL_SOMIFA!$A$1:$V$2721,9,FALSE)),"",IF(ISERROR(VLOOKUP(TRIM(D1261),ALL_SOMIFA!$A$1:$V$2721,9,FALSE))," ",VLOOKUP(TRIM(D1261),ALL_SOMIFA!$A$1:$V$2721,9,FALSE)))</f>
        <v xml:space="preserve"> </v>
      </c>
      <c r="M1261" t="str">
        <f>IF(ISBLANK(VLOOKUP(TRIM(D1261),ALL_SOMIFA!$A$1:$V$2721,10,FALSE)),"",IF(ISERROR(VLOOKUP(TRIM(D1261),ALL_SOMIFA!$A$1:$V$2721,10,FALSE))," ",VLOOKUP(TRIM(D1261),ALL_SOMIFA!$A$1:$V$2721,10,FALSE)))</f>
        <v xml:space="preserve"> </v>
      </c>
      <c r="N1261" t="str">
        <f>IF(ISBLANK(VLOOKUP(TRIM(D1261),ALL_SOMIFA!$A$1:$V$2721,11,FALSE)),"",IF(ISERROR(VLOOKUP(TRIM(D1261),ALL_SOMIFA!$A$1:$V$2721,11,FALSE))," ",VLOOKUP(TRIM(D1261),ALL_SOMIFA!$A$1:$V$2721,11,FALSE)))</f>
        <v xml:space="preserve"> </v>
      </c>
      <c r="O1261" t="str">
        <f>IF(ISBLANK(VLOOKUP(TRIM(D1261),ALL_SOMIFA!$A$1:$V$2721,12,FALSE)),"",IF(ISERROR(VLOOKUP(TRIM(D1261),ALL_SOMIFA!$A$1:$V$2721,12,FALSE))," ",VLOOKUP(TRIM(D1261),ALL_SOMIFA!$A$1:$V$2721,12,FALSE)))</f>
        <v xml:space="preserve"> </v>
      </c>
      <c r="P1261" t="str">
        <f>IF(ISBLANK(VLOOKUP(TRIM(D1261),ALL_SOMIFA!$A$1:$V$2721,13,FALSE)),"",IF(ISERROR(VLOOKUP(TRIM(D1261),ALL_SOMIFA!$A$1:$V$2721,13,FALSE))," ",VLOOKUP(TRIM(D1261),ALL_SOMIFA!$A$1:$V$2721,13,FALSE)))</f>
        <v xml:space="preserve"> </v>
      </c>
      <c r="Q1261" t="str">
        <f>IF(ISBLANK(VLOOKUP(TRIM(D1261),ALL_SOMIFA!$A$1:$V$2721,14,FALSE)),"",IF(ISERROR(VLOOKUP(TRIM(D1261),ALL_SOMIFA!$A$1:$V$2721,14,FALSE))," ",VLOOKUP(TRIM(D1261),ALL_SOMIFA!$A$1:$V$2721,14,FALSE)))</f>
        <v xml:space="preserve"> </v>
      </c>
      <c r="R1261" t="str">
        <f>IF(ISBLANK(VLOOKUP(TRIM(D1261),ALL_SOMIFA!$A$1:$V$2721,15,FALSE)),"",IF(ISERROR(VLOOKUP(TRIM(D1261),ALL_SOMIFA!$A$1:$V$2721,15,FALSE))," ",VLOOKUP(TRIM(D1261),ALL_SOMIFA!$A$1:$V$2721,15,FALSE)))</f>
        <v xml:space="preserve"> </v>
      </c>
      <c r="S1261" t="str">
        <f>IF(ISBLANK(VLOOKUP(TRIM(D1261),ALL_SOMIFA!$A$1:$V$2721,16,FALSE)),"",IF(ISERROR(VLOOKUP(TRIM(D1261),ALL_SOMIFA!$A$1:$V$2721,16,FALSE))," ",VLOOKUP(TRIM(D1261),ALL_SOMIFA!$A$1:$V$2721,16,FALSE)))</f>
        <v xml:space="preserve"> </v>
      </c>
      <c r="T1261" t="str">
        <f>IF(ISBLANK(VLOOKUP(TRIM(D1261),ALL_SOMIFA!$A$1:$V$2721,17,FALSE)),"",IF(ISERROR(VLOOKUP(TRIM(D1261),ALL_SOMIFA!$A$1:$V$2721,17,FALSE))," ",VLOOKUP(TRIM(D1261),ALL_SOMIFA!$A$1:$V$2721,17,FALSE)))</f>
        <v xml:space="preserve"> </v>
      </c>
      <c r="U1261" t="str">
        <f>IF(ISBLANK(VLOOKUP(TRIM(D1261),ALL_SOMIFA!$A$1:$V$2721,18,FALSE)),"",IF(ISERROR(VLOOKUP(TRIM(D1261),ALL_SOMIFA!$A$1:$V$2721,18,FALSE))," ",VLOOKUP(TRIM(D1261),ALL_SOMIFA!$A$1:$V$2721,18,FALSE)))</f>
        <v xml:space="preserve"> </v>
      </c>
      <c r="V1261" t="str">
        <f>IF(ISBLANK(VLOOKUP(TRIM(D1261),ALL_SOMIFA!$A$1:$V$2721,19,FALSE)),"",IF(ISERROR(VLOOKUP(TRIM(D1261),ALL_SOMIFA!$A$1:$V$2721,19,FALSE))," ",VLOOKUP(TRIM(D1261),ALL_SOMIFA!$A$1:$V$2721,19,FALSE)))</f>
        <v xml:space="preserve"> </v>
      </c>
      <c r="W1261" t="str">
        <f>IF(ISBLANK(VLOOKUP(TRIM(D1261),ALL_SOMIFA!$A$1:$V$2721,20,FALSE)),"",IF(ISERROR(VLOOKUP(TRIM(D1261),ALL_SOMIFA!$A$1:$V$2721,20,FALSE))," ",VLOOKUP(TRIM(D1261),ALL_SOMIFA!$A$1:$V$2721,20,FALSE)))</f>
        <v xml:space="preserve"> </v>
      </c>
      <c r="X1261" t="str">
        <f>IF(ISBLANK(VLOOKUP(TRIM(D1261),ALL_SOMIFA!$A$1:$V$2721,21,FALSE)),"",IF(ISERROR(VLOOKUP(TRIM(D1261),ALL_SOMIFA!$A$1:$V$2721,21,FALSE))," ",VLOOKUP(TRIM(D1261),ALL_SOMIFA!$A$1:$V$2721,21,FALSE)))</f>
        <v xml:space="preserve"> </v>
      </c>
      <c r="Y1261" t="str">
        <f>IF(ISBLANK(VLOOKUP(TRIM(D1261),ALL_SOMIFA!$A$1:$V$2721,22,FALSE)),"",IF(ISERROR(VLOOKUP(TRIM(D1261),ALL_SOMIFA!$A$1:$V$2721,22,FALSE))," ",VLOOKUP(TRIM(D1261),ALL_SOMIFA!$A$1:$V$2721,22,FALSE)))</f>
        <v xml:space="preserve"> </v>
      </c>
    </row>
    <row r="1262" spans="1:76" x14ac:dyDescent="0.2">
      <c r="A1262" s="18" t="s">
        <v>147</v>
      </c>
      <c r="B1262" s="18" t="s">
        <v>177</v>
      </c>
      <c r="C1262" s="141"/>
      <c r="D1262" s="19" t="s">
        <v>2814</v>
      </c>
      <c r="E1262" s="20">
        <v>33107</v>
      </c>
      <c r="F1262" s="19" t="s">
        <v>1728</v>
      </c>
      <c r="G1262" s="19" t="s">
        <v>2815</v>
      </c>
      <c r="H1262" s="18" t="s">
        <v>127</v>
      </c>
      <c r="I1262" s="18" t="s">
        <v>175</v>
      </c>
      <c r="J1262" s="18" t="s">
        <v>880</v>
      </c>
      <c r="K1262" s="26" t="s">
        <v>127</v>
      </c>
      <c r="L1262" s="26"/>
      <c r="M1262" s="18" t="s">
        <v>127</v>
      </c>
      <c r="N1262" s="18" t="s">
        <v>232</v>
      </c>
      <c r="O1262" s="18"/>
      <c r="P1262" s="19"/>
      <c r="Q1262" s="19" t="s">
        <v>127</v>
      </c>
      <c r="R1262" s="19" t="s">
        <v>232</v>
      </c>
      <c r="S1262" s="19" t="s">
        <v>86</v>
      </c>
      <c r="T1262" s="19" t="s">
        <v>127</v>
      </c>
      <c r="U1262" s="19" t="s">
        <v>232</v>
      </c>
      <c r="V1262" s="19"/>
      <c r="W1262" s="19" t="s">
        <v>133</v>
      </c>
      <c r="X1262" s="19" t="s">
        <v>232</v>
      </c>
      <c r="Y1262" s="19">
        <v>0</v>
      </c>
      <c r="Z1262" s="19" t="s">
        <v>133</v>
      </c>
      <c r="AA1262" s="19" t="s">
        <v>232</v>
      </c>
      <c r="AB1262" s="19">
        <v>0</v>
      </c>
      <c r="AC1262" s="19" t="s">
        <v>133</v>
      </c>
      <c r="AD1262" s="19" t="s">
        <v>232</v>
      </c>
      <c r="AE1262" s="19"/>
      <c r="AF1262" s="19" t="s">
        <v>147</v>
      </c>
      <c r="AG1262" s="19" t="s">
        <v>232</v>
      </c>
      <c r="AH1262" s="19">
        <v>0</v>
      </c>
      <c r="AI1262" s="19" t="s">
        <v>147</v>
      </c>
      <c r="AJ1262" s="19" t="s">
        <v>232</v>
      </c>
      <c r="AK1262" s="19">
        <v>0</v>
      </c>
      <c r="AL1262" s="19">
        <v>0</v>
      </c>
      <c r="AM1262" s="19">
        <v>0</v>
      </c>
      <c r="AN1262" s="19">
        <v>0</v>
      </c>
      <c r="AO1262" s="19">
        <v>0</v>
      </c>
      <c r="AP1262" s="19">
        <v>0</v>
      </c>
      <c r="AQ1262" s="19">
        <v>0</v>
      </c>
      <c r="AR1262" s="19">
        <v>0</v>
      </c>
      <c r="AS1262" s="19">
        <v>0</v>
      </c>
      <c r="AT1262" s="19">
        <v>0</v>
      </c>
      <c r="AU1262" s="19">
        <v>0</v>
      </c>
      <c r="AV1262" s="19">
        <v>0</v>
      </c>
      <c r="AW1262" s="19">
        <v>0</v>
      </c>
      <c r="AX1262" s="19"/>
      <c r="AY1262" s="19"/>
      <c r="AZ1262" s="19"/>
      <c r="BA1262" s="19"/>
      <c r="BB1262" s="19"/>
      <c r="BC1262" s="19"/>
      <c r="BD1262" s="19"/>
      <c r="BE1262" s="19"/>
      <c r="BF1262" s="19"/>
      <c r="BG1262" s="19"/>
      <c r="BH1262" s="19"/>
      <c r="BI1262" s="19"/>
      <c r="BJ1262" s="19"/>
      <c r="BK1262" s="19"/>
      <c r="BL1262" s="19"/>
      <c r="BM1262" s="19"/>
      <c r="BN1262" s="19"/>
      <c r="BO1262" s="19"/>
      <c r="BP1262" s="19"/>
      <c r="BQ1262" s="19"/>
      <c r="BR1262" s="19"/>
      <c r="BS1262" s="19"/>
      <c r="BT1262" s="19"/>
      <c r="BU1262" s="19"/>
      <c r="BV1262" s="19"/>
      <c r="BW1262" s="19"/>
      <c r="BX1262" s="19"/>
    </row>
    <row r="1263" spans="1:76" ht="12.75" customHeight="1" x14ac:dyDescent="0.2">
      <c r="A1263" s="31" t="s">
        <v>127</v>
      </c>
      <c r="B1263" s="32" t="s">
        <v>81</v>
      </c>
      <c r="C1263" s="142"/>
      <c r="D1263" s="19" t="s">
        <v>2816</v>
      </c>
      <c r="E1263" s="27">
        <v>36579</v>
      </c>
      <c r="F1263" s="28" t="s">
        <v>98</v>
      </c>
      <c r="G1263" s="28" t="s">
        <v>98</v>
      </c>
      <c r="H1263" s="31" t="s">
        <v>127</v>
      </c>
      <c r="I1263" s="32" t="s">
        <v>84</v>
      </c>
      <c r="J1263" s="18" t="s">
        <v>146</v>
      </c>
      <c r="K1263" s="26" t="s">
        <v>127</v>
      </c>
      <c r="L1263" s="26"/>
      <c r="M1263" s="33"/>
      <c r="N1263" s="33"/>
      <c r="O1263" s="33"/>
      <c r="P1263" s="25"/>
      <c r="Q1263" s="25"/>
      <c r="R1263" s="25"/>
      <c r="S1263" s="25"/>
      <c r="T1263" s="25"/>
      <c r="U1263" s="25"/>
      <c r="V1263" s="25"/>
      <c r="W1263" s="25"/>
      <c r="X1263" s="25"/>
      <c r="Y1263" s="25"/>
      <c r="Z1263" s="25"/>
      <c r="AA1263" s="25"/>
      <c r="AB1263" s="25"/>
      <c r="AC1263" s="25"/>
      <c r="AD1263" s="25"/>
      <c r="AE1263" s="25"/>
      <c r="AF1263" s="25"/>
      <c r="AG1263" s="25"/>
      <c r="AH1263" s="25"/>
      <c r="AI1263" s="25"/>
      <c r="AJ1263" s="25"/>
      <c r="AK1263" s="25"/>
      <c r="AL1263" s="25"/>
      <c r="AM1263" s="25"/>
      <c r="AN1263" s="25"/>
      <c r="AO1263" s="25"/>
      <c r="AP1263" s="25"/>
      <c r="AQ1263" s="25"/>
      <c r="AR1263" s="25"/>
      <c r="AS1263" s="25"/>
      <c r="AT1263" s="25"/>
      <c r="AU1263" s="25"/>
      <c r="AV1263" s="25"/>
      <c r="AW1263" s="25"/>
      <c r="AX1263" s="25"/>
      <c r="AY1263" s="25"/>
      <c r="AZ1263" s="25"/>
      <c r="BA1263" s="25"/>
      <c r="BB1263" s="25"/>
      <c r="BC1263" s="25"/>
      <c r="BD1263" s="25"/>
      <c r="BE1263" s="25"/>
      <c r="BF1263" s="25"/>
      <c r="BG1263" s="25"/>
      <c r="BH1263" s="25"/>
      <c r="BI1263" s="25"/>
      <c r="BJ1263" s="25"/>
      <c r="BK1263" s="25"/>
      <c r="BL1263" s="25"/>
      <c r="BM1263" s="25"/>
      <c r="BN1263" s="25"/>
      <c r="BO1263" s="25"/>
      <c r="BP1263" s="25"/>
      <c r="BQ1263" s="25"/>
      <c r="BR1263" s="25"/>
      <c r="BS1263" s="25"/>
      <c r="BT1263" s="25"/>
      <c r="BU1263" s="25"/>
      <c r="BV1263" s="25"/>
      <c r="BW1263" s="25"/>
      <c r="BX1263" s="25"/>
    </row>
    <row r="1264" spans="1:76" x14ac:dyDescent="0.2">
      <c r="A1264" s="18"/>
      <c r="B1264" s="18"/>
      <c r="C1264" s="141"/>
      <c r="D1264" s="19" t="s">
        <v>2817</v>
      </c>
      <c r="E1264" s="20">
        <v>35251</v>
      </c>
      <c r="F1264" s="19" t="s">
        <v>136</v>
      </c>
      <c r="G1264" s="19" t="s">
        <v>591</v>
      </c>
      <c r="H1264" s="18" t="s">
        <v>151</v>
      </c>
      <c r="I1264" s="18" t="s">
        <v>220</v>
      </c>
      <c r="J1264" s="18" t="s">
        <v>882</v>
      </c>
      <c r="K1264" s="26" t="s">
        <v>127</v>
      </c>
      <c r="L1264" s="26"/>
      <c r="M1264" s="18" t="s">
        <v>133</v>
      </c>
      <c r="N1264" s="18" t="s">
        <v>177</v>
      </c>
      <c r="O1264" s="18"/>
      <c r="P1264" s="19"/>
      <c r="Q1264" s="19" t="s">
        <v>133</v>
      </c>
      <c r="R1264" s="19" t="s">
        <v>181</v>
      </c>
      <c r="S1264" s="19" t="s">
        <v>86</v>
      </c>
      <c r="T1264" s="19" t="s">
        <v>510</v>
      </c>
      <c r="U1264" s="19" t="s">
        <v>177</v>
      </c>
      <c r="V1264" s="19"/>
      <c r="W1264" s="19"/>
      <c r="X1264" s="19"/>
      <c r="Y1264" s="19"/>
      <c r="Z1264" s="19"/>
      <c r="AA1264" s="19"/>
      <c r="AB1264" s="19"/>
      <c r="AC1264" s="19"/>
      <c r="AD1264" s="19"/>
      <c r="AE1264" s="19"/>
      <c r="AF1264" s="19"/>
      <c r="AG1264" s="19"/>
      <c r="AH1264" s="19"/>
      <c r="AI1264" s="19"/>
      <c r="AJ1264" s="19"/>
      <c r="AK1264" s="19"/>
      <c r="AL1264" s="19"/>
      <c r="AM1264" s="19"/>
      <c r="AN1264" s="19"/>
      <c r="AO1264" s="19"/>
      <c r="AP1264" s="19"/>
      <c r="AQ1264" s="19"/>
      <c r="AR1264" s="19"/>
      <c r="AS1264" s="19"/>
      <c r="AT1264" s="19"/>
      <c r="AU1264" s="19"/>
      <c r="AV1264" s="19"/>
      <c r="AW1264" s="19"/>
      <c r="AX1264" s="19"/>
      <c r="AY1264" s="19"/>
      <c r="AZ1264" s="19"/>
      <c r="BA1264" s="19"/>
      <c r="BB1264" s="19"/>
      <c r="BC1264" s="19"/>
      <c r="BD1264" s="19"/>
      <c r="BE1264" s="19"/>
      <c r="BF1264" s="19"/>
      <c r="BG1264" s="19"/>
      <c r="BH1264" s="19"/>
      <c r="BI1264" s="19"/>
      <c r="BJ1264" s="19"/>
      <c r="BK1264" s="19"/>
      <c r="BL1264" s="19"/>
      <c r="BM1264" s="19"/>
      <c r="BN1264" s="19"/>
      <c r="BO1264" s="19"/>
      <c r="BP1264" s="19"/>
      <c r="BQ1264" s="19"/>
      <c r="BR1264" s="19"/>
      <c r="BS1264" s="19"/>
      <c r="BT1264" s="19"/>
      <c r="BU1264" s="19"/>
      <c r="BV1264" s="19"/>
      <c r="BW1264" s="19"/>
      <c r="BX1264" s="19"/>
    </row>
    <row r="1265" spans="1:76" x14ac:dyDescent="0.2">
      <c r="A1265" s="31"/>
      <c r="B1265" s="32"/>
      <c r="C1265" s="142"/>
      <c r="D1265" s="19" t="s">
        <v>2818</v>
      </c>
      <c r="E1265" s="27">
        <v>37001</v>
      </c>
      <c r="F1265" s="28" t="s">
        <v>268</v>
      </c>
      <c r="G1265" s="28" t="s">
        <v>180</v>
      </c>
      <c r="H1265" s="31" t="s">
        <v>151</v>
      </c>
      <c r="I1265" s="32" t="s">
        <v>200</v>
      </c>
      <c r="J1265" s="18" t="s">
        <v>155</v>
      </c>
      <c r="K1265" s="26" t="s">
        <v>133</v>
      </c>
      <c r="L1265" s="26"/>
      <c r="M1265" s="33"/>
      <c r="N1265" s="33"/>
      <c r="O1265" s="33"/>
    </row>
    <row r="1266" spans="1:76" x14ac:dyDescent="0.2">
      <c r="A1266" s="18"/>
      <c r="B1266" s="18"/>
      <c r="C1266" s="141"/>
      <c r="D1266" s="26" t="s">
        <v>2819</v>
      </c>
      <c r="E1266" s="27">
        <v>34702</v>
      </c>
      <c r="F1266" s="26" t="s">
        <v>391</v>
      </c>
      <c r="G1266" s="26" t="s">
        <v>554</v>
      </c>
      <c r="H1266" s="18" t="s">
        <v>151</v>
      </c>
      <c r="I1266" s="18" t="s">
        <v>109</v>
      </c>
      <c r="J1266" s="18" t="s">
        <v>155</v>
      </c>
      <c r="K1266" s="26" t="s">
        <v>127</v>
      </c>
      <c r="L1266" s="26"/>
      <c r="M1266" s="18" t="s">
        <v>147</v>
      </c>
      <c r="N1266" s="18" t="s">
        <v>105</v>
      </c>
      <c r="O1266" s="18"/>
      <c r="P1266" s="19"/>
      <c r="Q1266" s="27"/>
      <c r="R1266" s="27"/>
      <c r="S1266" s="27"/>
      <c r="T1266" s="27"/>
      <c r="U1266" s="29"/>
      <c r="V1266" s="25"/>
      <c r="W1266" s="25"/>
      <c r="X1266" s="25"/>
      <c r="Y1266" s="25"/>
      <c r="Z1266" s="25"/>
      <c r="AA1266" s="25"/>
      <c r="AB1266" s="25"/>
      <c r="AC1266" s="25"/>
      <c r="AD1266" s="25"/>
      <c r="AE1266" s="25"/>
      <c r="AF1266" s="25"/>
      <c r="AG1266" s="25"/>
      <c r="AH1266" s="25"/>
      <c r="AI1266" s="25"/>
      <c r="AJ1266" s="25"/>
      <c r="AK1266" s="25"/>
      <c r="AL1266" s="25"/>
      <c r="AM1266" s="25"/>
      <c r="AN1266" s="25"/>
      <c r="AO1266" s="25"/>
      <c r="AP1266" s="25"/>
      <c r="AQ1266" s="25"/>
      <c r="AR1266" s="25"/>
      <c r="AS1266" s="25"/>
      <c r="AT1266" s="25"/>
      <c r="AU1266" s="25"/>
      <c r="AV1266" s="25"/>
      <c r="AW1266" s="25"/>
      <c r="AX1266" s="25"/>
      <c r="AY1266" s="25"/>
      <c r="AZ1266" s="25"/>
      <c r="BA1266" s="25"/>
      <c r="BB1266" s="25"/>
      <c r="BC1266" s="25"/>
      <c r="BD1266" s="25"/>
      <c r="BE1266" s="25"/>
      <c r="BF1266" s="25"/>
      <c r="BG1266" s="25"/>
      <c r="BH1266" s="25"/>
      <c r="BI1266" s="25"/>
      <c r="BJ1266" s="25"/>
      <c r="BK1266" s="25"/>
      <c r="BL1266" s="25"/>
      <c r="BM1266" s="25"/>
      <c r="BN1266" s="25"/>
      <c r="BO1266" s="25"/>
      <c r="BP1266" s="25"/>
      <c r="BQ1266" s="25"/>
      <c r="BR1266" s="25"/>
      <c r="BS1266" s="25"/>
      <c r="BT1266" s="25"/>
      <c r="BU1266" s="25"/>
      <c r="BV1266" s="25"/>
      <c r="BW1266" s="25"/>
      <c r="BX1266" s="25"/>
    </row>
    <row r="1267" spans="1:76" x14ac:dyDescent="0.2">
      <c r="A1267" s="18"/>
      <c r="B1267" s="18"/>
      <c r="C1267" s="141"/>
      <c r="D1267" s="26"/>
      <c r="E1267" s="27"/>
      <c r="F1267" s="26"/>
      <c r="G1267" s="26"/>
      <c r="H1267" s="18"/>
      <c r="I1267" s="18"/>
      <c r="J1267" s="18"/>
      <c r="K1267" s="26"/>
      <c r="L1267" s="26"/>
      <c r="M1267" s="18"/>
      <c r="N1267" s="18"/>
      <c r="O1267" s="18"/>
      <c r="P1267" s="19"/>
      <c r="Q1267" s="27"/>
      <c r="R1267" s="27"/>
      <c r="S1267" s="27"/>
      <c r="T1267" s="27"/>
      <c r="U1267" s="29"/>
      <c r="V1267" s="25"/>
      <c r="W1267" s="25"/>
      <c r="X1267" s="25"/>
      <c r="Y1267" s="25"/>
      <c r="Z1267" s="25"/>
      <c r="AA1267" s="25"/>
      <c r="AB1267" s="25"/>
      <c r="AC1267" s="25"/>
      <c r="AD1267" s="25"/>
      <c r="AE1267" s="25"/>
      <c r="AF1267" s="25"/>
      <c r="AG1267" s="25"/>
      <c r="AH1267" s="25"/>
      <c r="AI1267" s="25"/>
      <c r="AJ1267" s="25"/>
      <c r="AK1267" s="25"/>
      <c r="AL1267" s="25"/>
      <c r="AM1267" s="25"/>
      <c r="AN1267" s="25"/>
      <c r="AO1267" s="25"/>
      <c r="AP1267" s="25"/>
      <c r="AQ1267" s="25"/>
      <c r="AR1267" s="25"/>
      <c r="AS1267" s="25"/>
      <c r="AT1267" s="25"/>
      <c r="AU1267" s="25"/>
      <c r="AV1267" s="25"/>
      <c r="AW1267" s="25"/>
      <c r="AX1267" s="25"/>
      <c r="AY1267" s="25"/>
      <c r="AZ1267" s="25"/>
      <c r="BA1267" s="25"/>
      <c r="BB1267" s="25"/>
      <c r="BC1267" s="25"/>
      <c r="BD1267" s="25"/>
      <c r="BE1267" s="25"/>
      <c r="BF1267" s="25"/>
      <c r="BG1267" s="25"/>
      <c r="BH1267" s="25"/>
      <c r="BI1267" s="25"/>
      <c r="BJ1267" s="25"/>
      <c r="BK1267" s="25"/>
      <c r="BL1267" s="25"/>
      <c r="BM1267" s="25"/>
      <c r="BN1267" s="25"/>
      <c r="BO1267" s="25"/>
      <c r="BP1267" s="25"/>
      <c r="BQ1267" s="25"/>
      <c r="BR1267" s="25"/>
      <c r="BS1267" s="25"/>
      <c r="BT1267" s="25"/>
      <c r="BU1267" s="25"/>
      <c r="BV1267" s="25"/>
      <c r="BW1267" s="25"/>
      <c r="BX1267" s="25"/>
    </row>
    <row r="1268" spans="1:76" x14ac:dyDescent="0.2">
      <c r="A1268" s="31" t="s">
        <v>156</v>
      </c>
      <c r="B1268" s="32" t="s">
        <v>140</v>
      </c>
      <c r="C1268" s="141" t="s">
        <v>393</v>
      </c>
      <c r="D1268" s="19" t="s">
        <v>2820</v>
      </c>
      <c r="E1268" s="27">
        <v>36451</v>
      </c>
      <c r="F1268" s="28" t="s">
        <v>2468</v>
      </c>
      <c r="G1268" s="28" t="s">
        <v>2821</v>
      </c>
      <c r="H1268" s="31" t="s">
        <v>165</v>
      </c>
      <c r="I1268" s="32" t="s">
        <v>145</v>
      </c>
      <c r="J1268" s="18" t="s">
        <v>2822</v>
      </c>
      <c r="K1268" s="26" t="s">
        <v>156</v>
      </c>
      <c r="L1268" s="26"/>
      <c r="M1268" s="33"/>
      <c r="N1268" s="33"/>
      <c r="O1268" s="33"/>
    </row>
    <row r="1269" spans="1:76" x14ac:dyDescent="0.2">
      <c r="A1269" s="18" t="s">
        <v>168</v>
      </c>
      <c r="B1269" s="18" t="s">
        <v>242</v>
      </c>
      <c r="C1269" s="141" t="s">
        <v>183</v>
      </c>
      <c r="D1269" s="19" t="s">
        <v>2823</v>
      </c>
      <c r="E1269" s="20">
        <v>35254</v>
      </c>
      <c r="F1269" s="19" t="s">
        <v>362</v>
      </c>
      <c r="G1269" s="19" t="s">
        <v>362</v>
      </c>
      <c r="H1269" s="18" t="s">
        <v>156</v>
      </c>
      <c r="I1269" s="18" t="s">
        <v>246</v>
      </c>
      <c r="J1269" s="18" t="s">
        <v>2824</v>
      </c>
      <c r="K1269" s="26" t="s">
        <v>162</v>
      </c>
      <c r="L1269" s="26" t="s">
        <v>2825</v>
      </c>
      <c r="M1269" s="18" t="s">
        <v>156</v>
      </c>
      <c r="N1269" s="18" t="s">
        <v>316</v>
      </c>
      <c r="O1269" s="18" t="s">
        <v>393</v>
      </c>
      <c r="P1269" s="19" t="s">
        <v>141</v>
      </c>
      <c r="Q1269" s="19" t="s">
        <v>165</v>
      </c>
      <c r="R1269" s="19" t="s">
        <v>316</v>
      </c>
      <c r="S1269" s="19" t="s">
        <v>251</v>
      </c>
      <c r="T1269" s="19" t="s">
        <v>156</v>
      </c>
      <c r="U1269" s="19" t="s">
        <v>316</v>
      </c>
      <c r="V1269" s="19" t="s">
        <v>393</v>
      </c>
      <c r="W1269" s="19" t="s">
        <v>168</v>
      </c>
      <c r="X1269" s="19" t="s">
        <v>316</v>
      </c>
      <c r="Y1269" s="19" t="s">
        <v>183</v>
      </c>
      <c r="Z1269" s="19">
        <v>0</v>
      </c>
      <c r="AA1269" s="19">
        <v>0</v>
      </c>
      <c r="AB1269" s="19">
        <v>0</v>
      </c>
      <c r="AC1269" s="19"/>
      <c r="AD1269" s="19"/>
      <c r="AE1269" s="19"/>
      <c r="AF1269" s="19">
        <v>0</v>
      </c>
      <c r="AG1269" s="19">
        <v>0</v>
      </c>
      <c r="AH1269" s="19">
        <v>0</v>
      </c>
      <c r="AI1269" s="19">
        <v>0</v>
      </c>
      <c r="AJ1269" s="19">
        <v>0</v>
      </c>
      <c r="AK1269" s="19">
        <v>0</v>
      </c>
      <c r="AL1269" s="19">
        <v>0</v>
      </c>
      <c r="AM1269" s="19">
        <v>0</v>
      </c>
      <c r="AN1269" s="19">
        <v>0</v>
      </c>
      <c r="AO1269" s="19">
        <v>0</v>
      </c>
      <c r="AP1269" s="19">
        <v>0</v>
      </c>
      <c r="AQ1269" s="19">
        <v>0</v>
      </c>
      <c r="AR1269" s="19">
        <v>0</v>
      </c>
      <c r="AS1269" s="19">
        <v>0</v>
      </c>
      <c r="AT1269" s="19">
        <v>0</v>
      </c>
      <c r="AU1269" s="19">
        <v>0</v>
      </c>
      <c r="AV1269" s="19">
        <v>0</v>
      </c>
      <c r="AW1269" s="19">
        <v>0</v>
      </c>
      <c r="AX1269" s="19"/>
      <c r="AY1269" s="19"/>
      <c r="AZ1269" s="19"/>
      <c r="BA1269" s="19"/>
      <c r="BB1269" s="19"/>
      <c r="BC1269" s="19"/>
      <c r="BD1269" s="19"/>
      <c r="BE1269" s="19"/>
      <c r="BF1269" s="19"/>
      <c r="BG1269" s="19"/>
      <c r="BH1269" s="19"/>
      <c r="BI1269" s="19"/>
      <c r="BJ1269" s="19"/>
      <c r="BK1269" s="19"/>
      <c r="BL1269" s="19"/>
      <c r="BM1269" s="19"/>
      <c r="BN1269" s="19"/>
      <c r="BO1269" s="19"/>
      <c r="BP1269" s="19"/>
      <c r="BQ1269" s="19"/>
      <c r="BR1269" s="19"/>
      <c r="BS1269" s="19"/>
      <c r="BT1269" s="19"/>
      <c r="BU1269" s="19"/>
      <c r="BV1269" s="19"/>
      <c r="BW1269" s="19"/>
      <c r="BX1269" s="19"/>
    </row>
    <row r="1270" spans="1:76" x14ac:dyDescent="0.2">
      <c r="A1270" s="18"/>
      <c r="B1270" s="18"/>
      <c r="C1270" s="141"/>
      <c r="D1270" s="19" t="s">
        <v>2826</v>
      </c>
      <c r="E1270" s="20">
        <v>33713</v>
      </c>
      <c r="F1270" s="19" t="s">
        <v>361</v>
      </c>
      <c r="G1270" s="19" t="s">
        <v>428</v>
      </c>
      <c r="H1270" s="18" t="s">
        <v>165</v>
      </c>
      <c r="I1270" s="18" t="s">
        <v>91</v>
      </c>
      <c r="J1270" s="18" t="s">
        <v>2827</v>
      </c>
      <c r="K1270" s="26" t="s">
        <v>168</v>
      </c>
      <c r="L1270" s="26" t="s">
        <v>193</v>
      </c>
      <c r="M1270" s="18" t="s">
        <v>168</v>
      </c>
      <c r="N1270" s="18" t="s">
        <v>215</v>
      </c>
      <c r="O1270" s="18" t="s">
        <v>193</v>
      </c>
      <c r="P1270" s="19" t="s">
        <v>161</v>
      </c>
      <c r="Q1270" s="19" t="s">
        <v>695</v>
      </c>
      <c r="R1270" s="19" t="s">
        <v>215</v>
      </c>
      <c r="S1270" s="19" t="s">
        <v>494</v>
      </c>
      <c r="T1270" s="19" t="s">
        <v>162</v>
      </c>
      <c r="U1270" s="19" t="s">
        <v>215</v>
      </c>
      <c r="V1270" s="19" t="s">
        <v>518</v>
      </c>
      <c r="W1270" s="19" t="s">
        <v>168</v>
      </c>
      <c r="X1270" s="19" t="s">
        <v>215</v>
      </c>
      <c r="Y1270" s="19" t="s">
        <v>169</v>
      </c>
      <c r="Z1270" s="19">
        <v>0</v>
      </c>
      <c r="AA1270" s="19">
        <v>0</v>
      </c>
      <c r="AB1270" s="19">
        <v>0</v>
      </c>
      <c r="AC1270" s="19"/>
      <c r="AD1270" s="19"/>
      <c r="AE1270" s="19"/>
      <c r="AF1270" s="19">
        <v>0</v>
      </c>
      <c r="AG1270" s="19">
        <v>0</v>
      </c>
      <c r="AH1270" s="19">
        <v>0</v>
      </c>
      <c r="AI1270" s="19">
        <v>0</v>
      </c>
      <c r="AJ1270" s="19">
        <v>0</v>
      </c>
      <c r="AK1270" s="19">
        <v>0</v>
      </c>
      <c r="AL1270" s="19">
        <v>0</v>
      </c>
      <c r="AM1270" s="19">
        <v>0</v>
      </c>
      <c r="AN1270" s="19">
        <v>0</v>
      </c>
      <c r="AO1270" s="19">
        <v>0</v>
      </c>
      <c r="AP1270" s="19">
        <v>0</v>
      </c>
      <c r="AQ1270" s="19">
        <v>0</v>
      </c>
      <c r="AR1270" s="19">
        <v>0</v>
      </c>
      <c r="AS1270" s="19">
        <v>0</v>
      </c>
      <c r="AT1270" s="19">
        <v>0</v>
      </c>
      <c r="AU1270" s="19">
        <v>0</v>
      </c>
      <c r="AV1270" s="19">
        <v>0</v>
      </c>
      <c r="AW1270" s="19">
        <v>0</v>
      </c>
      <c r="AX1270" s="19"/>
      <c r="AY1270" s="19"/>
      <c r="AZ1270" s="19"/>
      <c r="BA1270" s="19"/>
      <c r="BB1270" s="19"/>
      <c r="BC1270" s="19"/>
      <c r="BD1270" s="19"/>
      <c r="BE1270" s="19"/>
      <c r="BF1270" s="19"/>
      <c r="BG1270" s="19"/>
      <c r="BH1270" s="19"/>
      <c r="BI1270" s="19"/>
      <c r="BJ1270" s="19"/>
      <c r="BK1270" s="19"/>
      <c r="BL1270" s="19"/>
      <c r="BM1270" s="19"/>
      <c r="BN1270" s="19"/>
      <c r="BO1270" s="19"/>
      <c r="BP1270" s="19"/>
      <c r="BQ1270" s="19"/>
      <c r="BR1270" s="19"/>
      <c r="BS1270" s="19"/>
      <c r="BT1270" s="19"/>
      <c r="BU1270" s="19"/>
      <c r="BV1270" s="19"/>
      <c r="BW1270" s="19"/>
      <c r="BX1270" s="19"/>
    </row>
    <row r="1271" spans="1:76" s="25" customFormat="1" x14ac:dyDescent="0.2">
      <c r="A1271" s="18"/>
      <c r="B1271" s="18"/>
      <c r="C1271" s="141"/>
      <c r="D1271" s="19"/>
      <c r="E1271" s="20"/>
      <c r="F1271" s="19"/>
      <c r="G1271" s="19"/>
      <c r="H1271" s="18"/>
      <c r="I1271" s="18"/>
      <c r="J1271" s="18"/>
      <c r="K1271"/>
      <c r="L1271"/>
      <c r="M1271" s="18"/>
      <c r="N1271" s="18"/>
      <c r="O1271" s="18"/>
      <c r="P1271" s="19"/>
      <c r="Q1271" s="19"/>
      <c r="R1271" s="19"/>
      <c r="S1271" s="19"/>
      <c r="T1271" s="19"/>
      <c r="U1271" s="19"/>
      <c r="V1271" s="19"/>
      <c r="W1271" s="19"/>
      <c r="X1271" s="19"/>
      <c r="Y1271" s="19"/>
      <c r="Z1271" s="19"/>
      <c r="AA1271" s="19"/>
      <c r="AB1271" s="19"/>
      <c r="AC1271" s="19"/>
      <c r="AD1271" s="19"/>
      <c r="AE1271" s="19"/>
      <c r="AF1271" s="19"/>
      <c r="AG1271" s="19"/>
      <c r="AH1271" s="19"/>
      <c r="AI1271" s="19"/>
      <c r="AJ1271" s="19"/>
      <c r="AK1271" s="19"/>
      <c r="AL1271" s="19"/>
      <c r="AM1271" s="19"/>
      <c r="AN1271" s="19"/>
      <c r="AO1271" s="19"/>
      <c r="AP1271" s="19"/>
      <c r="AQ1271" s="19"/>
      <c r="AR1271" s="19"/>
      <c r="AS1271" s="19"/>
      <c r="AT1271" s="19"/>
      <c r="AU1271" s="19"/>
      <c r="AV1271" s="19"/>
      <c r="AW1271" s="19"/>
      <c r="AX1271" s="19"/>
      <c r="AY1271" s="19"/>
      <c r="AZ1271" s="19"/>
      <c r="BA1271" s="19"/>
      <c r="BB1271" s="19"/>
      <c r="BC1271" s="19"/>
      <c r="BD1271" s="19"/>
      <c r="BE1271" s="19"/>
      <c r="BF1271" s="19"/>
      <c r="BG1271" s="19"/>
      <c r="BH1271" s="19"/>
      <c r="BI1271" s="19"/>
      <c r="BJ1271" s="19"/>
      <c r="BK1271" s="19"/>
      <c r="BL1271" s="19"/>
      <c r="BM1271" s="19"/>
      <c r="BN1271" s="19"/>
      <c r="BO1271" s="19"/>
      <c r="BP1271" s="19"/>
      <c r="BQ1271" s="19"/>
      <c r="BR1271" s="19"/>
      <c r="BS1271" s="19"/>
      <c r="BT1271" s="19"/>
      <c r="BU1271" s="19"/>
      <c r="BV1271" s="19"/>
      <c r="BW1271" s="19"/>
      <c r="BX1271" s="19"/>
    </row>
    <row r="1272" spans="1:76" s="25" customFormat="1" x14ac:dyDescent="0.2">
      <c r="A1272" s="18" t="s">
        <v>274</v>
      </c>
      <c r="B1272" s="18" t="s">
        <v>207</v>
      </c>
      <c r="C1272" s="141" t="s">
        <v>276</v>
      </c>
      <c r="D1272" s="19" t="s">
        <v>2828</v>
      </c>
      <c r="E1272" s="20">
        <v>32343</v>
      </c>
      <c r="F1272" s="19" t="s">
        <v>2829</v>
      </c>
      <c r="G1272" s="19" t="s">
        <v>401</v>
      </c>
      <c r="H1272" s="18" t="s">
        <v>274</v>
      </c>
      <c r="I1272" s="18" t="s">
        <v>213</v>
      </c>
      <c r="J1272" s="18" t="s">
        <v>276</v>
      </c>
      <c r="K1272" s="26" t="s">
        <v>274</v>
      </c>
      <c r="L1272" s="26" t="s">
        <v>276</v>
      </c>
      <c r="M1272" s="18" t="s">
        <v>274</v>
      </c>
      <c r="N1272" s="18" t="s">
        <v>207</v>
      </c>
      <c r="O1272" s="18" t="s">
        <v>276</v>
      </c>
      <c r="P1272" s="19" t="s">
        <v>276</v>
      </c>
      <c r="Q1272" s="19" t="s">
        <v>274</v>
      </c>
      <c r="R1272" s="19" t="s">
        <v>213</v>
      </c>
      <c r="S1272" s="19" t="s">
        <v>1903</v>
      </c>
      <c r="T1272" s="19" t="s">
        <v>189</v>
      </c>
      <c r="U1272" s="19"/>
      <c r="V1272" s="19"/>
      <c r="W1272" s="19" t="s">
        <v>274</v>
      </c>
      <c r="X1272" s="19" t="s">
        <v>134</v>
      </c>
      <c r="Y1272" s="19" t="s">
        <v>276</v>
      </c>
      <c r="Z1272" s="19" t="s">
        <v>274</v>
      </c>
      <c r="AA1272" s="19" t="s">
        <v>134</v>
      </c>
      <c r="AB1272" s="19" t="s">
        <v>276</v>
      </c>
      <c r="AC1272" s="19" t="s">
        <v>274</v>
      </c>
      <c r="AD1272" s="19" t="s">
        <v>134</v>
      </c>
      <c r="AE1272" s="19" t="s">
        <v>276</v>
      </c>
      <c r="AF1272" s="19" t="s">
        <v>274</v>
      </c>
      <c r="AG1272" s="19" t="s">
        <v>134</v>
      </c>
      <c r="AH1272" s="19" t="s">
        <v>276</v>
      </c>
      <c r="AI1272" s="19"/>
      <c r="AJ1272" s="19"/>
      <c r="AK1272" s="19"/>
      <c r="AL1272" s="19"/>
      <c r="AM1272" s="19"/>
      <c r="AN1272" s="19"/>
      <c r="AO1272" s="19" t="s">
        <v>274</v>
      </c>
      <c r="AP1272" s="19" t="s">
        <v>134</v>
      </c>
      <c r="AQ1272" s="19" t="s">
        <v>276</v>
      </c>
      <c r="AR1272" s="19" t="s">
        <v>274</v>
      </c>
      <c r="AS1272" s="19" t="s">
        <v>134</v>
      </c>
      <c r="AT1272" s="19" t="s">
        <v>234</v>
      </c>
      <c r="AU1272" s="19" t="s">
        <v>274</v>
      </c>
      <c r="AV1272" s="19" t="s">
        <v>134</v>
      </c>
      <c r="AW1272" s="19" t="s">
        <v>248</v>
      </c>
      <c r="AX1272" s="19"/>
      <c r="AY1272" s="19"/>
      <c r="AZ1272" s="19"/>
      <c r="BA1272" s="19"/>
      <c r="BB1272" s="19"/>
      <c r="BC1272" s="19"/>
      <c r="BD1272" s="19"/>
      <c r="BE1272" s="19"/>
      <c r="BF1272" s="19"/>
      <c r="BG1272" s="19"/>
      <c r="BH1272" s="19"/>
      <c r="BI1272" s="19"/>
      <c r="BJ1272" s="19"/>
      <c r="BK1272" s="19"/>
      <c r="BL1272" s="19"/>
      <c r="BM1272" s="19"/>
      <c r="BN1272" s="19"/>
      <c r="BO1272" s="19"/>
      <c r="BP1272" s="19"/>
      <c r="BQ1272" s="19"/>
      <c r="BR1272" s="19"/>
      <c r="BS1272" s="19"/>
      <c r="BT1272" s="19"/>
      <c r="BU1272" s="19"/>
      <c r="BV1272" s="19"/>
      <c r="BW1272" s="19"/>
      <c r="BX1272" s="19"/>
    </row>
    <row r="1273" spans="1:76" x14ac:dyDescent="0.2">
      <c r="A1273" s="18" t="s">
        <v>212</v>
      </c>
      <c r="B1273" s="18" t="s">
        <v>324</v>
      </c>
      <c r="C1273" s="141" t="s">
        <v>249</v>
      </c>
      <c r="D1273" s="19" t="s">
        <v>2831</v>
      </c>
      <c r="E1273" s="20">
        <v>32940</v>
      </c>
      <c r="F1273" s="19" t="s">
        <v>2832</v>
      </c>
      <c r="G1273" s="19" t="s">
        <v>1342</v>
      </c>
      <c r="H1273" s="18" t="s">
        <v>212</v>
      </c>
      <c r="I1273" s="18" t="s">
        <v>123</v>
      </c>
      <c r="J1273" s="18" t="s">
        <v>594</v>
      </c>
      <c r="K1273" s="26" t="s">
        <v>202</v>
      </c>
      <c r="L1273" s="26" t="s">
        <v>234</v>
      </c>
      <c r="M1273" s="18" t="s">
        <v>212</v>
      </c>
      <c r="N1273" s="18" t="s">
        <v>252</v>
      </c>
      <c r="O1273" s="18" t="s">
        <v>201</v>
      </c>
      <c r="P1273" s="19" t="s">
        <v>259</v>
      </c>
      <c r="Q1273" s="19" t="s">
        <v>212</v>
      </c>
      <c r="R1273" s="19" t="s">
        <v>612</v>
      </c>
      <c r="S1273" s="19" t="s">
        <v>521</v>
      </c>
      <c r="T1273" s="19" t="s">
        <v>212</v>
      </c>
      <c r="U1273" s="19" t="s">
        <v>275</v>
      </c>
      <c r="V1273" s="19" t="s">
        <v>259</v>
      </c>
      <c r="W1273" s="19" t="s">
        <v>212</v>
      </c>
      <c r="X1273" s="19" t="s">
        <v>556</v>
      </c>
      <c r="Y1273" s="19" t="s">
        <v>234</v>
      </c>
      <c r="Z1273" s="19" t="s">
        <v>212</v>
      </c>
      <c r="AA1273" s="19" t="s">
        <v>556</v>
      </c>
      <c r="AB1273" s="19" t="s">
        <v>201</v>
      </c>
      <c r="AC1273" s="19" t="s">
        <v>212</v>
      </c>
      <c r="AD1273" s="19" t="s">
        <v>128</v>
      </c>
      <c r="AE1273" s="19" t="s">
        <v>276</v>
      </c>
      <c r="AF1273" s="19" t="s">
        <v>212</v>
      </c>
      <c r="AG1273" s="19" t="s">
        <v>128</v>
      </c>
      <c r="AH1273" s="19" t="s">
        <v>594</v>
      </c>
      <c r="AI1273" s="19"/>
      <c r="AJ1273" s="19"/>
      <c r="AK1273" s="19"/>
      <c r="AL1273" s="19"/>
      <c r="AM1273" s="19"/>
      <c r="AN1273" s="19"/>
      <c r="AO1273" s="19" t="s">
        <v>212</v>
      </c>
      <c r="AP1273" s="19" t="s">
        <v>128</v>
      </c>
      <c r="AQ1273" s="19" t="s">
        <v>248</v>
      </c>
      <c r="AR1273" s="19">
        <v>0</v>
      </c>
      <c r="AS1273" s="19">
        <v>0</v>
      </c>
      <c r="AT1273" s="19">
        <v>0</v>
      </c>
      <c r="AU1273" s="19">
        <v>0</v>
      </c>
      <c r="AV1273" s="19">
        <v>0</v>
      </c>
      <c r="AW1273" s="19">
        <v>0</v>
      </c>
      <c r="AX1273" s="19"/>
      <c r="AY1273" s="19"/>
      <c r="AZ1273" s="19"/>
      <c r="BA1273" s="19"/>
      <c r="BB1273" s="19"/>
      <c r="BC1273" s="19"/>
      <c r="BD1273" s="19"/>
      <c r="BE1273" s="19"/>
      <c r="BF1273" s="19"/>
      <c r="BG1273" s="19"/>
      <c r="BH1273" s="19"/>
      <c r="BI1273" s="19"/>
      <c r="BJ1273" s="19"/>
      <c r="BK1273" s="19"/>
      <c r="BL1273" s="19"/>
      <c r="BM1273" s="19"/>
      <c r="BN1273" s="19"/>
      <c r="BO1273" s="19"/>
      <c r="BP1273" s="19"/>
      <c r="BQ1273" s="19"/>
      <c r="BR1273" s="19"/>
      <c r="BS1273" s="19"/>
      <c r="BT1273" s="19"/>
      <c r="BU1273" s="19"/>
      <c r="BV1273" s="19"/>
      <c r="BW1273" s="19"/>
      <c r="BX1273" s="19"/>
    </row>
    <row r="1274" spans="1:76" s="25" customFormat="1" x14ac:dyDescent="0.2">
      <c r="A1274" s="34" t="s">
        <v>226</v>
      </c>
      <c r="B1274" s="34" t="s">
        <v>242</v>
      </c>
      <c r="C1274" s="141" t="s">
        <v>228</v>
      </c>
      <c r="D1274" s="22" t="s">
        <v>2835</v>
      </c>
      <c r="E1274" s="23">
        <v>36482</v>
      </c>
      <c r="F1274" s="24" t="s">
        <v>2836</v>
      </c>
      <c r="G1274" s="22" t="s">
        <v>932</v>
      </c>
      <c r="H1274" s="34" t="s">
        <v>226</v>
      </c>
      <c r="I1274" s="34" t="s">
        <v>246</v>
      </c>
      <c r="J1274" s="18" t="s">
        <v>240</v>
      </c>
      <c r="K1274" s="26" t="s">
        <v>194</v>
      </c>
      <c r="L1274" s="26" t="s">
        <v>273</v>
      </c>
      <c r="M1274" s="34" t="s">
        <v>212</v>
      </c>
      <c r="N1274" s="34" t="s">
        <v>242</v>
      </c>
      <c r="O1274" s="34" t="s">
        <v>228</v>
      </c>
    </row>
    <row r="1275" spans="1:76" ht="12.75" customHeight="1" x14ac:dyDescent="0.2">
      <c r="A1275" s="31" t="s">
        <v>194</v>
      </c>
      <c r="B1275" s="32" t="s">
        <v>227</v>
      </c>
      <c r="C1275" s="142" t="s">
        <v>234</v>
      </c>
      <c r="D1275" s="19" t="s">
        <v>2837</v>
      </c>
      <c r="E1275" s="27">
        <v>37289</v>
      </c>
      <c r="F1275" s="28" t="s">
        <v>2594</v>
      </c>
      <c r="G1275" s="28" t="s">
        <v>268</v>
      </c>
      <c r="H1275" s="31" t="s">
        <v>194</v>
      </c>
      <c r="I1275" s="32" t="s">
        <v>101</v>
      </c>
      <c r="J1275" s="18" t="s">
        <v>269</v>
      </c>
      <c r="K1275" s="26" t="s">
        <v>212</v>
      </c>
      <c r="L1275" s="26" t="s">
        <v>228</v>
      </c>
      <c r="M1275" s="33"/>
      <c r="N1275" s="33"/>
      <c r="O1275" s="33"/>
    </row>
    <row r="1276" spans="1:76" s="25" customFormat="1" x14ac:dyDescent="0.2">
      <c r="A1276" s="18" t="s">
        <v>1505</v>
      </c>
      <c r="B1276" s="18" t="s">
        <v>261</v>
      </c>
      <c r="C1276" s="141" t="s">
        <v>558</v>
      </c>
      <c r="D1276" s="19" t="s">
        <v>2838</v>
      </c>
      <c r="E1276" s="20">
        <v>34361</v>
      </c>
      <c r="F1276" s="19" t="s">
        <v>884</v>
      </c>
      <c r="G1276" s="19" t="s">
        <v>607</v>
      </c>
      <c r="H1276" s="18" t="s">
        <v>1502</v>
      </c>
      <c r="I1276" s="18" t="s">
        <v>549</v>
      </c>
      <c r="J1276" s="18" t="s">
        <v>913</v>
      </c>
      <c r="K1276" s="26" t="s">
        <v>226</v>
      </c>
      <c r="L1276" s="26" t="s">
        <v>248</v>
      </c>
      <c r="M1276" s="18" t="s">
        <v>2839</v>
      </c>
      <c r="N1276" s="18" t="s">
        <v>207</v>
      </c>
      <c r="O1276" s="18" t="s">
        <v>2840</v>
      </c>
      <c r="P1276" s="19" t="s">
        <v>247</v>
      </c>
      <c r="Q1276" s="19" t="s">
        <v>1502</v>
      </c>
      <c r="R1276" s="19" t="s">
        <v>213</v>
      </c>
      <c r="S1276" s="19" t="s">
        <v>2841</v>
      </c>
      <c r="T1276" s="19" t="s">
        <v>2842</v>
      </c>
      <c r="U1276" s="19" t="s">
        <v>207</v>
      </c>
      <c r="V1276" s="19" t="s">
        <v>534</v>
      </c>
      <c r="W1276" s="19"/>
      <c r="X1276" s="19"/>
      <c r="Y1276" s="19"/>
      <c r="Z1276" s="19"/>
      <c r="AA1276" s="19"/>
      <c r="AB1276" s="19"/>
      <c r="AC1276" s="19"/>
      <c r="AD1276" s="19"/>
      <c r="AE1276" s="19"/>
      <c r="AF1276" s="19"/>
      <c r="AG1276" s="19"/>
      <c r="AH1276" s="19"/>
      <c r="AI1276" s="19"/>
      <c r="AJ1276" s="19"/>
      <c r="AK1276" s="19"/>
      <c r="AL1276" s="19"/>
      <c r="AM1276" s="19"/>
      <c r="AN1276" s="19"/>
      <c r="AO1276" s="19"/>
      <c r="AP1276" s="19"/>
      <c r="AQ1276" s="19"/>
      <c r="AR1276" s="19"/>
      <c r="AS1276" s="19"/>
      <c r="AT1276" s="19"/>
      <c r="AU1276" s="19"/>
      <c r="AV1276" s="19"/>
      <c r="AW1276" s="19"/>
      <c r="AX1276" s="19"/>
      <c r="AY1276" s="19"/>
      <c r="AZ1276" s="19"/>
      <c r="BA1276" s="19"/>
      <c r="BB1276" s="19"/>
      <c r="BC1276" s="19"/>
      <c r="BD1276" s="19"/>
      <c r="BE1276" s="19"/>
      <c r="BF1276" s="19"/>
      <c r="BG1276" s="19"/>
      <c r="BH1276" s="19"/>
      <c r="BI1276" s="19"/>
      <c r="BJ1276" s="19"/>
      <c r="BK1276" s="19"/>
      <c r="BL1276" s="19"/>
      <c r="BM1276" s="19"/>
      <c r="BN1276" s="19"/>
      <c r="BO1276" s="19"/>
      <c r="BP1276" s="19"/>
      <c r="BQ1276" s="19"/>
      <c r="BR1276" s="19"/>
      <c r="BS1276" s="19"/>
      <c r="BT1276" s="19"/>
      <c r="BU1276" s="19"/>
      <c r="BV1276" s="19"/>
      <c r="BW1276" s="19"/>
      <c r="BX1276" s="19"/>
    </row>
    <row r="1277" spans="1:76" x14ac:dyDescent="0.2">
      <c r="A1277" s="18"/>
      <c r="B1277" s="18"/>
      <c r="C1277" s="141"/>
      <c r="D1277" s="19" t="s">
        <v>2833</v>
      </c>
      <c r="E1277" s="20">
        <v>35669</v>
      </c>
      <c r="F1277" s="19" t="s">
        <v>591</v>
      </c>
      <c r="G1277" s="19" t="s">
        <v>2834</v>
      </c>
      <c r="H1277" s="18" t="s">
        <v>202</v>
      </c>
      <c r="I1277" s="18" t="s">
        <v>479</v>
      </c>
      <c r="J1277" s="18" t="s">
        <v>259</v>
      </c>
      <c r="K1277" s="26" t="s">
        <v>212</v>
      </c>
      <c r="L1277" s="26" t="s">
        <v>594</v>
      </c>
      <c r="M1277" s="18" t="s">
        <v>202</v>
      </c>
      <c r="N1277" s="18" t="s">
        <v>330</v>
      </c>
      <c r="O1277" s="18" t="s">
        <v>203</v>
      </c>
      <c r="P1277" s="19" t="s">
        <v>228</v>
      </c>
      <c r="Q1277" s="19" t="s">
        <v>202</v>
      </c>
      <c r="R1277" s="19" t="s">
        <v>479</v>
      </c>
      <c r="S1277" s="19" t="s">
        <v>541</v>
      </c>
      <c r="T1277" s="19" t="s">
        <v>202</v>
      </c>
      <c r="U1277" s="19" t="s">
        <v>330</v>
      </c>
      <c r="V1277" s="19" t="s">
        <v>259</v>
      </c>
      <c r="W1277" s="19"/>
      <c r="X1277" s="19"/>
      <c r="Y1277" s="19"/>
      <c r="Z1277" s="19"/>
      <c r="AA1277" s="19"/>
      <c r="AB1277" s="19"/>
      <c r="AC1277" s="19"/>
      <c r="AD1277" s="19"/>
      <c r="AE1277" s="19"/>
      <c r="AF1277" s="19"/>
      <c r="AG1277" s="19"/>
      <c r="AH1277" s="19"/>
      <c r="AI1277" s="19"/>
      <c r="AJ1277" s="19"/>
      <c r="AK1277" s="19"/>
      <c r="AL1277" s="19"/>
      <c r="AM1277" s="19"/>
      <c r="AN1277" s="19"/>
      <c r="AO1277" s="19"/>
      <c r="AP1277" s="19"/>
      <c r="AQ1277" s="19"/>
      <c r="AR1277" s="19"/>
      <c r="AS1277" s="19"/>
      <c r="AT1277" s="19"/>
      <c r="AU1277" s="19"/>
      <c r="AV1277" s="19"/>
      <c r="AW1277" s="19"/>
      <c r="AX1277" s="19"/>
      <c r="AY1277" s="19"/>
      <c r="AZ1277" s="19"/>
      <c r="BA1277" s="19"/>
      <c r="BB1277" s="19"/>
      <c r="BC1277" s="19"/>
      <c r="BD1277" s="19"/>
      <c r="BE1277" s="19"/>
      <c r="BF1277" s="19"/>
      <c r="BG1277" s="19"/>
      <c r="BH1277" s="19"/>
      <c r="BI1277" s="19"/>
      <c r="BJ1277" s="19"/>
      <c r="BK1277" s="19"/>
      <c r="BL1277" s="19"/>
      <c r="BM1277" s="19"/>
      <c r="BN1277" s="19"/>
      <c r="BO1277" s="19"/>
      <c r="BP1277" s="19"/>
      <c r="BQ1277" s="19"/>
      <c r="BR1277" s="19"/>
      <c r="BS1277" s="19"/>
      <c r="BT1277" s="19"/>
      <c r="BU1277" s="19"/>
      <c r="BV1277" s="19"/>
      <c r="BW1277" s="19"/>
      <c r="BX1277" s="19"/>
    </row>
    <row r="1278" spans="1:76" s="25" customFormat="1" x14ac:dyDescent="0.2">
      <c r="A1278" s="18"/>
      <c r="B1278" s="18"/>
      <c r="C1278" s="141"/>
      <c r="D1278" s="19" t="s">
        <v>2830</v>
      </c>
      <c r="E1278" s="20">
        <v>33442</v>
      </c>
      <c r="F1278" s="19" t="s">
        <v>1782</v>
      </c>
      <c r="G1278" s="19" t="s">
        <v>301</v>
      </c>
      <c r="H1278" s="18" t="s">
        <v>274</v>
      </c>
      <c r="I1278" s="18" t="s">
        <v>261</v>
      </c>
      <c r="J1278" s="18" t="s">
        <v>276</v>
      </c>
      <c r="K1278" s="26" t="s">
        <v>274</v>
      </c>
      <c r="L1278" s="26" t="s">
        <v>276</v>
      </c>
      <c r="M1278" s="18" t="s">
        <v>274</v>
      </c>
      <c r="N1278" s="18" t="s">
        <v>261</v>
      </c>
      <c r="O1278" s="18" t="s">
        <v>276</v>
      </c>
      <c r="P1278" s="19" t="s">
        <v>234</v>
      </c>
      <c r="Q1278" s="19" t="s">
        <v>274</v>
      </c>
      <c r="R1278" s="19" t="s">
        <v>479</v>
      </c>
      <c r="S1278" s="19" t="s">
        <v>521</v>
      </c>
      <c r="T1278" s="19" t="s">
        <v>274</v>
      </c>
      <c r="U1278" s="19" t="s">
        <v>330</v>
      </c>
      <c r="V1278" s="19" t="s">
        <v>259</v>
      </c>
      <c r="W1278" s="19" t="s">
        <v>274</v>
      </c>
      <c r="X1278" s="19" t="s">
        <v>330</v>
      </c>
      <c r="Y1278" s="19" t="s">
        <v>276</v>
      </c>
      <c r="Z1278" s="19" t="s">
        <v>274</v>
      </c>
      <c r="AA1278" s="19" t="s">
        <v>330</v>
      </c>
      <c r="AB1278" s="19" t="s">
        <v>259</v>
      </c>
      <c r="AC1278" s="19"/>
      <c r="AD1278" s="19"/>
      <c r="AE1278" s="19"/>
      <c r="AF1278" s="19" t="s">
        <v>274</v>
      </c>
      <c r="AG1278" s="19" t="s">
        <v>330</v>
      </c>
      <c r="AH1278" s="19" t="s">
        <v>276</v>
      </c>
      <c r="AI1278" s="19" t="s">
        <v>274</v>
      </c>
      <c r="AJ1278" s="19" t="s">
        <v>330</v>
      </c>
      <c r="AK1278" s="19" t="s">
        <v>276</v>
      </c>
      <c r="AL1278" s="19" t="s">
        <v>274</v>
      </c>
      <c r="AM1278" s="19" t="s">
        <v>330</v>
      </c>
      <c r="AN1278" s="19" t="s">
        <v>259</v>
      </c>
      <c r="AO1278" s="19">
        <v>0</v>
      </c>
      <c r="AP1278" s="19">
        <v>0</v>
      </c>
      <c r="AQ1278" s="19">
        <v>0</v>
      </c>
      <c r="AR1278" s="19">
        <v>0</v>
      </c>
      <c r="AS1278" s="19">
        <v>0</v>
      </c>
      <c r="AT1278" s="19">
        <v>0</v>
      </c>
      <c r="AU1278" s="19">
        <v>0</v>
      </c>
      <c r="AV1278" s="19">
        <v>0</v>
      </c>
      <c r="AW1278" s="19">
        <v>0</v>
      </c>
      <c r="AX1278" s="19"/>
      <c r="AY1278" s="19"/>
    </row>
    <row r="1279" spans="1:76" s="25" customFormat="1" x14ac:dyDescent="0.2">
      <c r="A1279" s="18"/>
      <c r="B1279" s="18"/>
      <c r="C1279" s="141"/>
      <c r="D1279" s="19" t="s">
        <v>2843</v>
      </c>
      <c r="E1279" s="20">
        <v>33796</v>
      </c>
      <c r="F1279" s="19" t="s">
        <v>654</v>
      </c>
      <c r="G1279" s="19" t="s">
        <v>679</v>
      </c>
      <c r="H1279" s="18" t="s">
        <v>258</v>
      </c>
      <c r="I1279" s="18" t="s">
        <v>491</v>
      </c>
      <c r="J1279" s="18" t="s">
        <v>241</v>
      </c>
      <c r="K1279" s="26" t="s">
        <v>905</v>
      </c>
      <c r="L1279" s="26" t="s">
        <v>241</v>
      </c>
      <c r="M1279" s="18" t="s">
        <v>226</v>
      </c>
      <c r="N1279" s="18" t="s">
        <v>454</v>
      </c>
      <c r="O1279" s="18" t="s">
        <v>240</v>
      </c>
      <c r="P1279" s="19" t="s">
        <v>1904</v>
      </c>
      <c r="Q1279" s="19" t="s">
        <v>538</v>
      </c>
      <c r="R1279" s="19" t="s">
        <v>327</v>
      </c>
      <c r="S1279" s="19" t="s">
        <v>2844</v>
      </c>
      <c r="T1279" s="19" t="s">
        <v>265</v>
      </c>
      <c r="U1279" s="19" t="s">
        <v>454</v>
      </c>
      <c r="V1279" s="19" t="s">
        <v>221</v>
      </c>
      <c r="W1279" s="19" t="s">
        <v>202</v>
      </c>
      <c r="X1279" s="19" t="s">
        <v>454</v>
      </c>
      <c r="Y1279" s="19" t="s">
        <v>248</v>
      </c>
      <c r="Z1279" s="19" t="s">
        <v>265</v>
      </c>
      <c r="AA1279" s="19" t="s">
        <v>454</v>
      </c>
      <c r="AB1279" s="19" t="s">
        <v>540</v>
      </c>
      <c r="AC1279" s="19" t="s">
        <v>202</v>
      </c>
      <c r="AD1279" s="19" t="s">
        <v>454</v>
      </c>
      <c r="AE1279" s="19" t="s">
        <v>228</v>
      </c>
      <c r="AF1279" s="19">
        <v>0</v>
      </c>
      <c r="AG1279" s="19">
        <v>0</v>
      </c>
      <c r="AH1279" s="19">
        <v>0</v>
      </c>
      <c r="AI1279" s="19"/>
      <c r="AJ1279" s="19"/>
      <c r="AK1279" s="19"/>
      <c r="AL1279" s="19"/>
      <c r="AM1279" s="19"/>
      <c r="AN1279" s="19"/>
      <c r="AO1279" s="19">
        <v>0</v>
      </c>
      <c r="AP1279" s="19">
        <v>0</v>
      </c>
      <c r="AQ1279" s="19">
        <v>0</v>
      </c>
      <c r="AR1279" s="19">
        <v>0</v>
      </c>
      <c r="AS1279" s="19">
        <v>0</v>
      </c>
      <c r="AT1279" s="19">
        <v>0</v>
      </c>
      <c r="AU1279" s="19">
        <v>0</v>
      </c>
      <c r="AV1279" s="19">
        <v>0</v>
      </c>
      <c r="AW1279" s="19">
        <v>0</v>
      </c>
      <c r="AX1279" s="19"/>
      <c r="AY1279" s="19"/>
      <c r="AZ1279" s="19"/>
      <c r="BA1279" s="19"/>
      <c r="BB1279" s="19"/>
      <c r="BC1279" s="19"/>
      <c r="BD1279" s="19"/>
      <c r="BE1279" s="19"/>
      <c r="BF1279" s="19"/>
      <c r="BG1279" s="19"/>
      <c r="BH1279" s="19"/>
      <c r="BI1279" s="19"/>
      <c r="BJ1279" s="19"/>
      <c r="BK1279" s="19"/>
      <c r="BL1279" s="19"/>
      <c r="BM1279" s="19"/>
      <c r="BN1279" s="19"/>
      <c r="BO1279" s="19"/>
      <c r="BP1279" s="19"/>
      <c r="BQ1279" s="19"/>
      <c r="BR1279" s="19"/>
      <c r="BS1279" s="19"/>
      <c r="BT1279" s="19"/>
      <c r="BU1279" s="19"/>
      <c r="BV1279" s="19"/>
      <c r="BW1279" s="19"/>
      <c r="BX1279" s="19"/>
    </row>
    <row r="1280" spans="1:76" s="25" customFormat="1" x14ac:dyDescent="0.2">
      <c r="A1280" s="18"/>
      <c r="B1280" s="18"/>
      <c r="C1280" s="141"/>
      <c r="D1280" s="19" t="s">
        <v>2845</v>
      </c>
      <c r="E1280" s="20">
        <v>34975</v>
      </c>
      <c r="F1280" s="19" t="s">
        <v>2846</v>
      </c>
      <c r="G1280" s="19" t="s">
        <v>548</v>
      </c>
      <c r="H1280" s="18" t="s">
        <v>238</v>
      </c>
      <c r="I1280" s="18" t="s">
        <v>368</v>
      </c>
      <c r="J1280" s="18" t="s">
        <v>241</v>
      </c>
      <c r="K1280" s="26" t="s">
        <v>265</v>
      </c>
      <c r="L1280" s="26" t="s">
        <v>241</v>
      </c>
      <c r="M1280" s="18" t="s">
        <v>905</v>
      </c>
      <c r="N1280" s="18" t="s">
        <v>95</v>
      </c>
      <c r="O1280" s="18" t="s">
        <v>241</v>
      </c>
      <c r="P1280" s="19" t="s">
        <v>247</v>
      </c>
      <c r="Q1280" s="19" t="s">
        <v>189</v>
      </c>
      <c r="R1280" s="19"/>
      <c r="S1280" s="19"/>
      <c r="T1280" s="19" t="s">
        <v>238</v>
      </c>
      <c r="U1280" s="19" t="s">
        <v>95</v>
      </c>
      <c r="V1280" s="19" t="s">
        <v>266</v>
      </c>
      <c r="W1280" s="19"/>
      <c r="X1280" s="19"/>
      <c r="Y1280" s="19"/>
      <c r="Z1280" s="19"/>
      <c r="AA1280" s="19"/>
      <c r="AB1280" s="19"/>
      <c r="AC1280" s="19"/>
      <c r="AD1280" s="19"/>
      <c r="AE1280" s="19"/>
      <c r="AF1280" s="19"/>
      <c r="AG1280" s="19"/>
      <c r="AH1280" s="19"/>
      <c r="AI1280" s="19"/>
      <c r="AJ1280" s="19"/>
      <c r="AK1280" s="19"/>
      <c r="AL1280" s="19"/>
      <c r="AM1280" s="19"/>
      <c r="AN1280" s="19"/>
      <c r="AO1280" s="19"/>
      <c r="AP1280" s="19"/>
      <c r="AQ1280" s="19"/>
      <c r="AR1280" s="19"/>
      <c r="AS1280" s="19"/>
      <c r="AT1280" s="19"/>
      <c r="AU1280" s="19"/>
      <c r="AV1280" s="19"/>
      <c r="AW1280" s="19"/>
      <c r="AX1280" s="19"/>
      <c r="AY1280" s="19"/>
      <c r="AZ1280" s="19"/>
      <c r="BA1280" s="19"/>
      <c r="BB1280" s="19"/>
      <c r="BC1280" s="19"/>
      <c r="BD1280" s="19"/>
      <c r="BE1280" s="19"/>
      <c r="BF1280" s="19"/>
      <c r="BG1280" s="19"/>
      <c r="BH1280" s="19"/>
      <c r="BI1280" s="19"/>
      <c r="BJ1280" s="19"/>
      <c r="BK1280" s="19"/>
      <c r="BL1280" s="19"/>
      <c r="BM1280" s="19"/>
      <c r="BN1280" s="19"/>
      <c r="BO1280" s="19"/>
      <c r="BP1280" s="19"/>
      <c r="BQ1280" s="19"/>
      <c r="BR1280" s="19"/>
      <c r="BS1280" s="19"/>
      <c r="BT1280" s="19"/>
      <c r="BU1280" s="19"/>
      <c r="BV1280" s="19"/>
      <c r="BW1280" s="19"/>
      <c r="BX1280" s="19"/>
    </row>
    <row r="1281" spans="1:76" s="25" customFormat="1" x14ac:dyDescent="0.2">
      <c r="A1281" s="18" t="s">
        <v>905</v>
      </c>
      <c r="B1281" s="18" t="s">
        <v>195</v>
      </c>
      <c r="C1281" s="141" t="s">
        <v>241</v>
      </c>
      <c r="D1281" t="s">
        <v>2847</v>
      </c>
      <c r="E1281" s="35">
        <v>35772</v>
      </c>
      <c r="F1281" s="36" t="s">
        <v>415</v>
      </c>
      <c r="G1281" s="50" t="s">
        <v>1136</v>
      </c>
      <c r="H1281" s="18" t="s">
        <v>189</v>
      </c>
      <c r="I1281" s="18"/>
      <c r="J1281" s="18"/>
      <c r="K1281" t="s">
        <v>189</v>
      </c>
      <c r="L1281"/>
      <c r="M1281" s="18" t="s">
        <v>238</v>
      </c>
      <c r="N1281" s="18" t="s">
        <v>128</v>
      </c>
      <c r="O1281" s="18" t="s">
        <v>241</v>
      </c>
      <c r="P1281" s="19" t="s">
        <v>266</v>
      </c>
      <c r="Q1281" s="19" t="s">
        <v>1210</v>
      </c>
      <c r="R1281" s="19" t="s">
        <v>128</v>
      </c>
      <c r="S1281" s="37" t="str">
        <f>IF(ISERROR(VLOOKUP(TRIM(D1281),#REF!,8,FALSE())),"",VLOOKUP(TRIM(D1281),#REF!,8,FALSE()))</f>
        <v/>
      </c>
    </row>
    <row r="1282" spans="1:76" s="25" customFormat="1" x14ac:dyDescent="0.2">
      <c r="A1282" s="18"/>
      <c r="B1282" s="18"/>
      <c r="C1282" s="141"/>
      <c r="D1282" s="19"/>
      <c r="E1282" s="20"/>
      <c r="F1282" s="19"/>
      <c r="G1282" s="19"/>
      <c r="H1282" s="18"/>
      <c r="I1282" s="18"/>
      <c r="J1282" s="18"/>
      <c r="K1282"/>
      <c r="L1282"/>
      <c r="M1282" s="18"/>
      <c r="N1282" s="18"/>
      <c r="O1282" s="18"/>
      <c r="P1282" s="19"/>
      <c r="Q1282" s="19"/>
      <c r="R1282" s="19"/>
      <c r="S1282" s="19"/>
      <c r="T1282" s="19"/>
      <c r="U1282" s="19"/>
      <c r="V1282" s="19"/>
      <c r="W1282" s="19"/>
      <c r="X1282" s="19"/>
      <c r="Y1282" s="19"/>
      <c r="Z1282" s="19"/>
      <c r="AA1282" s="19"/>
      <c r="AB1282" s="19"/>
      <c r="AC1282" s="19"/>
      <c r="AD1282" s="19"/>
      <c r="AE1282" s="19"/>
      <c r="AF1282" s="19"/>
      <c r="AG1282" s="19"/>
      <c r="AH1282" s="19"/>
      <c r="AI1282" s="19"/>
      <c r="AJ1282" s="19"/>
      <c r="AK1282" s="19"/>
      <c r="AL1282" s="19"/>
      <c r="AM1282" s="19"/>
      <c r="AN1282" s="19"/>
      <c r="AO1282" s="19"/>
      <c r="AP1282" s="19"/>
      <c r="AQ1282" s="19"/>
      <c r="AR1282" s="19"/>
      <c r="AS1282" s="19"/>
      <c r="AT1282" s="19"/>
      <c r="AU1282" s="19"/>
      <c r="AV1282" s="19"/>
      <c r="AW1282" s="19"/>
      <c r="AX1282" s="19"/>
      <c r="AY1282" s="19"/>
      <c r="AZ1282" s="19"/>
      <c r="BA1282" s="19"/>
      <c r="BB1282" s="19"/>
      <c r="BC1282" s="19"/>
      <c r="BD1282" s="19"/>
      <c r="BE1282" s="19"/>
      <c r="BF1282" s="19"/>
      <c r="BG1282" s="19"/>
      <c r="BH1282" s="19"/>
      <c r="BI1282" s="19"/>
      <c r="BJ1282" s="19"/>
      <c r="BK1282" s="19"/>
      <c r="BL1282" s="19"/>
      <c r="BM1282" s="19"/>
      <c r="BN1282" s="19"/>
      <c r="BO1282" s="19"/>
      <c r="BP1282" s="19"/>
      <c r="BQ1282" s="19"/>
      <c r="BR1282" s="19"/>
      <c r="BS1282" s="19"/>
      <c r="BT1282" s="19"/>
      <c r="BU1282" s="19"/>
      <c r="BV1282" s="19"/>
      <c r="BW1282" s="19"/>
      <c r="BX1282" s="19"/>
    </row>
    <row r="1283" spans="1:76" s="25" customFormat="1" x14ac:dyDescent="0.2">
      <c r="A1283" s="18" t="s">
        <v>284</v>
      </c>
      <c r="B1283" s="18" t="s">
        <v>105</v>
      </c>
      <c r="C1283" s="141" t="s">
        <v>233</v>
      </c>
      <c r="D1283" s="19" t="s">
        <v>2848</v>
      </c>
      <c r="E1283" s="20">
        <v>33921</v>
      </c>
      <c r="F1283" s="19" t="s">
        <v>1350</v>
      </c>
      <c r="G1283" s="19" t="s">
        <v>2849</v>
      </c>
      <c r="H1283" s="18" t="s">
        <v>308</v>
      </c>
      <c r="I1283" s="18" t="s">
        <v>109</v>
      </c>
      <c r="J1283" s="18" t="s">
        <v>203</v>
      </c>
      <c r="K1283" s="26" t="s">
        <v>288</v>
      </c>
      <c r="L1283" s="26" t="s">
        <v>201</v>
      </c>
      <c r="M1283" s="18" t="s">
        <v>575</v>
      </c>
      <c r="N1283" s="18" t="s">
        <v>330</v>
      </c>
      <c r="O1283" s="18" t="s">
        <v>216</v>
      </c>
      <c r="P1283" s="19" t="s">
        <v>196</v>
      </c>
      <c r="Q1283" s="19" t="s">
        <v>274</v>
      </c>
      <c r="R1283" s="19" t="s">
        <v>479</v>
      </c>
      <c r="S1283" s="19" t="s">
        <v>521</v>
      </c>
      <c r="T1283" s="19" t="s">
        <v>575</v>
      </c>
      <c r="U1283" s="19" t="s">
        <v>330</v>
      </c>
      <c r="V1283" s="19" t="s">
        <v>203</v>
      </c>
      <c r="W1283" s="19" t="s">
        <v>315</v>
      </c>
      <c r="X1283" s="19" t="s">
        <v>330</v>
      </c>
      <c r="Y1283" s="19" t="s">
        <v>228</v>
      </c>
      <c r="Z1283" s="19" t="s">
        <v>315</v>
      </c>
      <c r="AA1283" s="19" t="s">
        <v>330</v>
      </c>
      <c r="AB1283" s="19" t="s">
        <v>240</v>
      </c>
      <c r="AC1283" s="19" t="s">
        <v>315</v>
      </c>
      <c r="AD1283" s="19" t="s">
        <v>330</v>
      </c>
      <c r="AE1283" s="19" t="s">
        <v>241</v>
      </c>
      <c r="AF1283" s="19">
        <v>0</v>
      </c>
      <c r="AG1283" s="19">
        <v>0</v>
      </c>
      <c r="AH1283" s="19">
        <v>0</v>
      </c>
      <c r="AI1283" s="19">
        <v>0</v>
      </c>
      <c r="AJ1283" s="19">
        <v>0</v>
      </c>
      <c r="AK1283" s="19">
        <v>0</v>
      </c>
      <c r="AL1283" s="19">
        <v>0</v>
      </c>
      <c r="AM1283" s="19">
        <v>0</v>
      </c>
      <c r="AN1283" s="19">
        <v>0</v>
      </c>
      <c r="AO1283" s="19">
        <v>0</v>
      </c>
      <c r="AP1283" s="19">
        <v>0</v>
      </c>
      <c r="AQ1283" s="19">
        <v>0</v>
      </c>
      <c r="AR1283" s="19">
        <v>0</v>
      </c>
      <c r="AS1283" s="19">
        <v>0</v>
      </c>
      <c r="AT1283" s="19">
        <v>0</v>
      </c>
      <c r="AU1283" s="19">
        <v>0</v>
      </c>
      <c r="AV1283" s="19">
        <v>0</v>
      </c>
      <c r="AW1283" s="19">
        <v>0</v>
      </c>
      <c r="AX1283" s="19"/>
      <c r="AY1283" s="19"/>
      <c r="AZ1283" s="19"/>
      <c r="BA1283" s="19"/>
      <c r="BB1283" s="19"/>
      <c r="BC1283" s="19"/>
      <c r="BD1283" s="19"/>
      <c r="BE1283" s="19"/>
      <c r="BF1283" s="19"/>
      <c r="BG1283" s="19"/>
      <c r="BH1283" s="19"/>
      <c r="BI1283" s="19"/>
      <c r="BJ1283" s="19"/>
      <c r="BK1283" s="19"/>
      <c r="BL1283" s="19"/>
      <c r="BM1283" s="19"/>
      <c r="BN1283" s="19"/>
      <c r="BO1283" s="19"/>
      <c r="BP1283" s="19"/>
      <c r="BQ1283" s="19"/>
      <c r="BR1283" s="19"/>
      <c r="BS1283" s="19"/>
      <c r="BT1283" s="19"/>
      <c r="BU1283" s="19"/>
      <c r="BV1283" s="19"/>
      <c r="BW1283" s="19"/>
      <c r="BX1283" s="19"/>
    </row>
    <row r="1284" spans="1:76" s="25" customFormat="1" x14ac:dyDescent="0.2">
      <c r="A1284" s="18" t="s">
        <v>308</v>
      </c>
      <c r="B1284" s="18" t="s">
        <v>330</v>
      </c>
      <c r="C1284" s="141" t="s">
        <v>248</v>
      </c>
      <c r="D1284" s="19" t="s">
        <v>2850</v>
      </c>
      <c r="E1284" s="20">
        <v>34251</v>
      </c>
      <c r="F1284" s="19" t="s">
        <v>361</v>
      </c>
      <c r="G1284" s="19" t="s">
        <v>245</v>
      </c>
      <c r="H1284" s="18" t="s">
        <v>274</v>
      </c>
      <c r="I1284" s="18" t="s">
        <v>479</v>
      </c>
      <c r="J1284" s="18" t="s">
        <v>240</v>
      </c>
      <c r="K1284" s="26" t="s">
        <v>313</v>
      </c>
      <c r="L1284" s="26" t="s">
        <v>248</v>
      </c>
      <c r="M1284" s="18" t="s">
        <v>315</v>
      </c>
      <c r="N1284" s="18" t="s">
        <v>306</v>
      </c>
      <c r="O1284" s="18" t="s">
        <v>273</v>
      </c>
      <c r="P1284" s="19" t="s">
        <v>241</v>
      </c>
      <c r="Q1284" s="19" t="s">
        <v>238</v>
      </c>
      <c r="R1284" s="19" t="s">
        <v>306</v>
      </c>
      <c r="S1284" s="19" t="s">
        <v>318</v>
      </c>
      <c r="T1284" s="19" t="s">
        <v>315</v>
      </c>
      <c r="U1284" s="19" t="s">
        <v>306</v>
      </c>
      <c r="V1284" s="19" t="s">
        <v>273</v>
      </c>
      <c r="W1284" s="19" t="s">
        <v>298</v>
      </c>
      <c r="X1284" s="19" t="s">
        <v>306</v>
      </c>
      <c r="Y1284" s="19" t="s">
        <v>241</v>
      </c>
      <c r="Z1284" s="19">
        <v>0</v>
      </c>
      <c r="AA1284" s="19">
        <v>0</v>
      </c>
      <c r="AB1284" s="19">
        <v>0</v>
      </c>
      <c r="AC1284" s="19"/>
      <c r="AD1284" s="19"/>
      <c r="AE1284" s="19"/>
      <c r="AF1284" s="19">
        <v>0</v>
      </c>
      <c r="AG1284" s="19">
        <v>0</v>
      </c>
      <c r="AH1284" s="19">
        <v>0</v>
      </c>
      <c r="AI1284" s="19">
        <v>0</v>
      </c>
      <c r="AJ1284" s="19">
        <v>0</v>
      </c>
      <c r="AK1284" s="19">
        <v>0</v>
      </c>
      <c r="AL1284" s="19">
        <v>0</v>
      </c>
      <c r="AM1284" s="19">
        <v>0</v>
      </c>
      <c r="AN1284" s="19">
        <v>0</v>
      </c>
      <c r="AO1284" s="19">
        <v>0</v>
      </c>
      <c r="AP1284" s="19">
        <v>0</v>
      </c>
      <c r="AQ1284" s="19">
        <v>0</v>
      </c>
      <c r="AR1284" s="19">
        <v>0</v>
      </c>
      <c r="AS1284" s="19">
        <v>0</v>
      </c>
      <c r="AT1284" s="19">
        <v>0</v>
      </c>
      <c r="AU1284" s="19">
        <v>0</v>
      </c>
      <c r="AV1284" s="19">
        <v>0</v>
      </c>
      <c r="AW1284" s="19">
        <v>0</v>
      </c>
      <c r="AX1284" s="19"/>
      <c r="AY1284" s="19"/>
      <c r="AZ1284" s="19"/>
      <c r="BA1284" s="19"/>
      <c r="BB1284" s="19"/>
      <c r="BC1284" s="19"/>
      <c r="BD1284" s="19"/>
      <c r="BE1284" s="19"/>
      <c r="BF1284" s="19"/>
      <c r="BG1284" s="19"/>
      <c r="BH1284" s="19"/>
      <c r="BI1284" s="19"/>
      <c r="BJ1284" s="19"/>
      <c r="BK1284" s="19"/>
      <c r="BL1284" s="19"/>
      <c r="BM1284" s="19"/>
      <c r="BN1284" s="19"/>
      <c r="BO1284" s="19"/>
      <c r="BP1284" s="19"/>
      <c r="BQ1284" s="19"/>
      <c r="BR1284" s="19"/>
      <c r="BS1284" s="19"/>
      <c r="BT1284" s="19"/>
      <c r="BU1284" s="19"/>
      <c r="BV1284" s="19"/>
      <c r="BW1284" s="19"/>
      <c r="BX1284" s="19"/>
    </row>
    <row r="1285" spans="1:76" x14ac:dyDescent="0.2">
      <c r="A1285" s="19" t="s">
        <v>329</v>
      </c>
      <c r="B1285" s="26" t="s">
        <v>128</v>
      </c>
      <c r="C1285" s="142" t="s">
        <v>241</v>
      </c>
      <c r="D1285" s="19" t="s">
        <v>2857</v>
      </c>
      <c r="E1285" s="27">
        <v>36829</v>
      </c>
      <c r="F1285" s="28" t="s">
        <v>268</v>
      </c>
      <c r="G1285" s="28" t="s">
        <v>236</v>
      </c>
      <c r="H1285" s="19" t="s">
        <v>326</v>
      </c>
      <c r="I1285" s="26" t="s">
        <v>479</v>
      </c>
      <c r="J1285" s="18" t="s">
        <v>241</v>
      </c>
      <c r="K1285" s="26" t="s">
        <v>298</v>
      </c>
      <c r="L1285" s="26" t="s">
        <v>339</v>
      </c>
    </row>
    <row r="1286" spans="1:76" x14ac:dyDescent="0.2">
      <c r="A1286" s="19" t="s">
        <v>284</v>
      </c>
      <c r="B1286" s="26" t="s">
        <v>192</v>
      </c>
      <c r="C1286" s="142" t="s">
        <v>269</v>
      </c>
      <c r="D1286" s="19" t="s">
        <v>2858</v>
      </c>
      <c r="E1286" s="27">
        <v>36954</v>
      </c>
      <c r="F1286" s="28" t="s">
        <v>180</v>
      </c>
      <c r="G1286" s="28" t="s">
        <v>348</v>
      </c>
      <c r="H1286" s="19" t="s">
        <v>302</v>
      </c>
      <c r="I1286" s="26" t="s">
        <v>285</v>
      </c>
      <c r="J1286" s="18" t="s">
        <v>2859</v>
      </c>
      <c r="K1286" s="26" t="s">
        <v>329</v>
      </c>
      <c r="L1286" s="26" t="s">
        <v>273</v>
      </c>
    </row>
    <row r="1287" spans="1:76" x14ac:dyDescent="0.2">
      <c r="C1287" s="141"/>
      <c r="D1287" t="s">
        <v>2851</v>
      </c>
      <c r="E1287" s="40">
        <v>36263</v>
      </c>
      <c r="F1287" t="s">
        <v>698</v>
      </c>
      <c r="G1287" s="100" t="s">
        <v>344</v>
      </c>
      <c r="H1287" t="s">
        <v>296</v>
      </c>
      <c r="I1287" t="s">
        <v>368</v>
      </c>
      <c r="J1287" s="18" t="s">
        <v>2117</v>
      </c>
      <c r="K1287" t="str">
        <f>IF(ISBLANK(VLOOKUP(TRIM(D1287),ALL_SOMIFA!$A$1:$V$2721,8,FALSE)),"",IF(ISERROR(VLOOKUP(TRIM(D1287),ALL_SOMIFA!$A$1:$V$2721,8,FALSE))," ",VLOOKUP(TRIM(D1287),ALL_SOMIFA!$A$1:$V$2721,8,FALSE)))</f>
        <v xml:space="preserve"> </v>
      </c>
      <c r="L1287" t="str">
        <f>IF(ISBLANK(VLOOKUP(TRIM(D1287),ALL_SOMIFA!$A$1:$V$2721,9,FALSE)),"",IF(ISERROR(VLOOKUP(TRIM(D1287),ALL_SOMIFA!$A$1:$V$2721,9,FALSE))," ",VLOOKUP(TRIM(D1287),ALL_SOMIFA!$A$1:$V$2721,9,FALSE)))</f>
        <v xml:space="preserve"> </v>
      </c>
      <c r="M1287" t="str">
        <f>IF(ISBLANK(VLOOKUP(TRIM(D1287),ALL_SOMIFA!$A$1:$V$2721,10,FALSE)),"",IF(ISERROR(VLOOKUP(TRIM(D1287),ALL_SOMIFA!$A$1:$V$2721,10,FALSE))," ",VLOOKUP(TRIM(D1287),ALL_SOMIFA!$A$1:$V$2721,10,FALSE)))</f>
        <v xml:space="preserve"> </v>
      </c>
      <c r="N1287" t="str">
        <f>IF(ISBLANK(VLOOKUP(TRIM(D1287),ALL_SOMIFA!$A$1:$V$2721,11,FALSE)),"",IF(ISERROR(VLOOKUP(TRIM(D1287),ALL_SOMIFA!$A$1:$V$2721,11,FALSE))," ",VLOOKUP(TRIM(D1287),ALL_SOMIFA!$A$1:$V$2721,11,FALSE)))</f>
        <v xml:space="preserve"> </v>
      </c>
      <c r="O1287" t="str">
        <f>IF(ISBLANK(VLOOKUP(TRIM(D1287),ALL_SOMIFA!$A$1:$V$2721,12,FALSE)),"",IF(ISERROR(VLOOKUP(TRIM(D1287),ALL_SOMIFA!$A$1:$V$2721,12,FALSE))," ",VLOOKUP(TRIM(D1287),ALL_SOMIFA!$A$1:$V$2721,12,FALSE)))</f>
        <v xml:space="preserve"> </v>
      </c>
      <c r="P1287" t="str">
        <f>IF(ISBLANK(VLOOKUP(TRIM(D1287),ALL_SOMIFA!$A$1:$V$2721,13,FALSE)),"",IF(ISERROR(VLOOKUP(TRIM(D1287),ALL_SOMIFA!$A$1:$V$2721,13,FALSE))," ",VLOOKUP(TRIM(D1287),ALL_SOMIFA!$A$1:$V$2721,13,FALSE)))</f>
        <v xml:space="preserve"> </v>
      </c>
      <c r="Q1287" t="str">
        <f>IF(ISBLANK(VLOOKUP(TRIM(D1287),ALL_SOMIFA!$A$1:$V$2721,14,FALSE)),"",IF(ISERROR(VLOOKUP(TRIM(D1287),ALL_SOMIFA!$A$1:$V$2721,14,FALSE))," ",VLOOKUP(TRIM(D1287),ALL_SOMIFA!$A$1:$V$2721,14,FALSE)))</f>
        <v xml:space="preserve"> </v>
      </c>
      <c r="R1287" t="str">
        <f>IF(ISBLANK(VLOOKUP(TRIM(D1287),ALL_SOMIFA!$A$1:$V$2721,15,FALSE)),"",IF(ISERROR(VLOOKUP(TRIM(D1287),ALL_SOMIFA!$A$1:$V$2721,15,FALSE))," ",VLOOKUP(TRIM(D1287),ALL_SOMIFA!$A$1:$V$2721,15,FALSE)))</f>
        <v xml:space="preserve"> </v>
      </c>
      <c r="S1287" t="str">
        <f>IF(ISBLANK(VLOOKUP(TRIM(D1287),ALL_SOMIFA!$A$1:$V$2721,16,FALSE)),"",IF(ISERROR(VLOOKUP(TRIM(D1287),ALL_SOMIFA!$A$1:$V$2721,16,FALSE))," ",VLOOKUP(TRIM(D1287),ALL_SOMIFA!$A$1:$V$2721,16,FALSE)))</f>
        <v xml:space="preserve"> </v>
      </c>
      <c r="T1287" t="str">
        <f>IF(ISBLANK(VLOOKUP(TRIM(D1287),ALL_SOMIFA!$A$1:$V$2721,17,FALSE)),"",IF(ISERROR(VLOOKUP(TRIM(D1287),ALL_SOMIFA!$A$1:$V$2721,17,FALSE))," ",VLOOKUP(TRIM(D1287),ALL_SOMIFA!$A$1:$V$2721,17,FALSE)))</f>
        <v xml:space="preserve"> </v>
      </c>
      <c r="U1287" t="str">
        <f>IF(ISBLANK(VLOOKUP(TRIM(D1287),ALL_SOMIFA!$A$1:$V$2721,18,FALSE)),"",IF(ISERROR(VLOOKUP(TRIM(D1287),ALL_SOMIFA!$A$1:$V$2721,18,FALSE))," ",VLOOKUP(TRIM(D1287),ALL_SOMIFA!$A$1:$V$2721,18,FALSE)))</f>
        <v xml:space="preserve"> </v>
      </c>
      <c r="V1287" t="str">
        <f>IF(ISBLANK(VLOOKUP(TRIM(D1287),ALL_SOMIFA!$A$1:$V$2721,19,FALSE)),"",IF(ISERROR(VLOOKUP(TRIM(D1287),ALL_SOMIFA!$A$1:$V$2721,19,FALSE))," ",VLOOKUP(TRIM(D1287),ALL_SOMIFA!$A$1:$V$2721,19,FALSE)))</f>
        <v xml:space="preserve"> </v>
      </c>
      <c r="W1287" t="str">
        <f>IF(ISBLANK(VLOOKUP(TRIM(D1287),ALL_SOMIFA!$A$1:$V$2721,20,FALSE)),"",IF(ISERROR(VLOOKUP(TRIM(D1287),ALL_SOMIFA!$A$1:$V$2721,20,FALSE))," ",VLOOKUP(TRIM(D1287),ALL_SOMIFA!$A$1:$V$2721,20,FALSE)))</f>
        <v xml:space="preserve"> </v>
      </c>
      <c r="X1287" t="str">
        <f>IF(ISBLANK(VLOOKUP(TRIM(D1287),ALL_SOMIFA!$A$1:$V$2721,21,FALSE)),"",IF(ISERROR(VLOOKUP(TRIM(D1287),ALL_SOMIFA!$A$1:$V$2721,21,FALSE))," ",VLOOKUP(TRIM(D1287),ALL_SOMIFA!$A$1:$V$2721,21,FALSE)))</f>
        <v xml:space="preserve"> </v>
      </c>
      <c r="Y1287" t="str">
        <f>IF(ISBLANK(VLOOKUP(TRIM(D1287),ALL_SOMIFA!$A$1:$V$2721,22,FALSE)),"",IF(ISERROR(VLOOKUP(TRIM(D1287),ALL_SOMIFA!$A$1:$V$2721,22,FALSE))," ",VLOOKUP(TRIM(D1287),ALL_SOMIFA!$A$1:$V$2721,22,FALSE)))</f>
        <v xml:space="preserve"> </v>
      </c>
    </row>
    <row r="1288" spans="1:76" x14ac:dyDescent="0.2">
      <c r="A1288" s="31"/>
      <c r="B1288" s="31"/>
      <c r="C1288" s="142"/>
      <c r="D1288" s="19" t="s">
        <v>2855</v>
      </c>
      <c r="E1288" s="27">
        <v>35299</v>
      </c>
      <c r="F1288" s="26" t="s">
        <v>415</v>
      </c>
      <c r="G1288" s="30" t="s">
        <v>381</v>
      </c>
      <c r="H1288" s="31" t="s">
        <v>238</v>
      </c>
      <c r="I1288" s="31" t="s">
        <v>213</v>
      </c>
      <c r="J1288" s="18" t="s">
        <v>273</v>
      </c>
      <c r="K1288" s="26" t="s">
        <v>284</v>
      </c>
      <c r="L1288" s="26" t="s">
        <v>269</v>
      </c>
      <c r="M1288" s="33"/>
      <c r="N1288" s="33"/>
      <c r="O1288" s="33"/>
    </row>
    <row r="1289" spans="1:76" x14ac:dyDescent="0.2">
      <c r="A1289" s="34"/>
      <c r="B1289" s="34"/>
      <c r="C1289" s="141"/>
      <c r="D1289" s="19" t="s">
        <v>2856</v>
      </c>
      <c r="E1289" s="20">
        <v>35640</v>
      </c>
      <c r="F1289" s="26" t="s">
        <v>756</v>
      </c>
      <c r="G1289" s="30" t="s">
        <v>756</v>
      </c>
      <c r="H1289" s="34" t="s">
        <v>326</v>
      </c>
      <c r="I1289" s="34" t="s">
        <v>109</v>
      </c>
      <c r="J1289" s="18" t="s">
        <v>339</v>
      </c>
      <c r="K1289" s="26" t="s">
        <v>298</v>
      </c>
      <c r="L1289" s="26" t="s">
        <v>754</v>
      </c>
      <c r="M1289" s="34" t="s">
        <v>284</v>
      </c>
      <c r="N1289" s="34" t="s">
        <v>134</v>
      </c>
      <c r="O1289" s="34" t="s">
        <v>228</v>
      </c>
      <c r="P1289" s="19" t="s">
        <v>248</v>
      </c>
      <c r="Q1289" s="19" t="s">
        <v>329</v>
      </c>
      <c r="R1289" s="19" t="s">
        <v>134</v>
      </c>
      <c r="S1289" s="30" t="s">
        <v>266</v>
      </c>
      <c r="T1289" s="19"/>
      <c r="U1289" s="19"/>
      <c r="V1289" s="30"/>
      <c r="W1289" s="19"/>
      <c r="X1289" s="19"/>
      <c r="Y1289" s="30"/>
      <c r="Z1289" s="19"/>
      <c r="AA1289" s="19"/>
      <c r="AB1289" s="30"/>
      <c r="AC1289" s="19"/>
      <c r="AD1289" s="19"/>
      <c r="AE1289" s="19"/>
      <c r="AF1289" s="19"/>
      <c r="AG1289" s="19"/>
      <c r="AH1289" s="19"/>
      <c r="AI1289" s="19"/>
      <c r="AJ1289" s="19"/>
      <c r="AK1289" s="19"/>
      <c r="AL1289" s="19"/>
      <c r="AM1289" s="19"/>
      <c r="AN1289" s="19"/>
      <c r="AO1289" s="19"/>
      <c r="AP1289" s="19"/>
      <c r="AQ1289" s="19"/>
      <c r="AR1289" s="19"/>
      <c r="AS1289" s="19"/>
      <c r="AT1289" s="19"/>
      <c r="AU1289" s="19"/>
      <c r="AV1289" s="19"/>
      <c r="AW1289" s="19"/>
      <c r="AX1289" s="19"/>
      <c r="AY1289" s="19"/>
      <c r="AZ1289" s="19"/>
      <c r="BA1289" s="19"/>
      <c r="BB1289" s="19"/>
      <c r="BC1289" s="19"/>
      <c r="BD1289" s="19"/>
      <c r="BE1289" s="19"/>
      <c r="BF1289" s="19"/>
      <c r="BG1289" s="19"/>
      <c r="BH1289" s="19"/>
      <c r="BI1289" s="19"/>
      <c r="BJ1289" s="19"/>
      <c r="BK1289" s="19"/>
      <c r="BL1289" s="19"/>
      <c r="BM1289" s="19"/>
      <c r="BN1289" s="19"/>
      <c r="BO1289" s="19"/>
      <c r="BP1289" s="19"/>
      <c r="BQ1289" s="19"/>
      <c r="BR1289" s="19"/>
      <c r="BS1289" s="19"/>
      <c r="BT1289" s="19"/>
      <c r="BU1289" s="19"/>
      <c r="BV1289" s="19"/>
      <c r="BW1289" s="19"/>
      <c r="BX1289" s="19"/>
    </row>
    <row r="1290" spans="1:76" x14ac:dyDescent="0.2">
      <c r="A1290" s="18"/>
      <c r="B1290" s="18"/>
      <c r="C1290" s="141"/>
      <c r="D1290" t="s">
        <v>2860</v>
      </c>
      <c r="E1290" s="35">
        <v>35698</v>
      </c>
      <c r="F1290" s="36" t="s">
        <v>150</v>
      </c>
      <c r="G1290" s="50" t="s">
        <v>1362</v>
      </c>
      <c r="H1290" s="18"/>
      <c r="I1290" s="18"/>
      <c r="J1290" s="18"/>
      <c r="K1290" t="s">
        <v>189</v>
      </c>
      <c r="L1290"/>
      <c r="M1290" s="18"/>
      <c r="N1290" s="18"/>
      <c r="O1290" s="18"/>
      <c r="P1290" s="19" t="s">
        <v>266</v>
      </c>
      <c r="Q1290" s="19" t="s">
        <v>238</v>
      </c>
      <c r="R1290" s="19" t="s">
        <v>123</v>
      </c>
      <c r="S1290" s="37" t="str">
        <f>IF(ISERROR(VLOOKUP(TRIM(D1290),#REF!,8,FALSE())),"",VLOOKUP(TRIM(D1290),#REF!,8,FALSE()))</f>
        <v/>
      </c>
      <c r="T1290" s="25"/>
      <c r="U1290" s="25"/>
      <c r="V1290" s="25"/>
      <c r="W1290" s="25"/>
      <c r="X1290" s="25"/>
      <c r="Y1290" s="25"/>
      <c r="Z1290" s="25"/>
      <c r="AA1290" s="25"/>
      <c r="AB1290" s="25"/>
      <c r="AC1290" s="25"/>
      <c r="AD1290" s="25"/>
      <c r="AE1290" s="25"/>
      <c r="AF1290" s="25"/>
      <c r="AG1290" s="25"/>
      <c r="AH1290" s="25"/>
      <c r="AI1290" s="25"/>
      <c r="AJ1290" s="25"/>
      <c r="AK1290" s="25"/>
      <c r="AL1290" s="25"/>
      <c r="AM1290" s="25"/>
      <c r="AN1290" s="25"/>
      <c r="AO1290" s="25"/>
      <c r="AP1290" s="25"/>
      <c r="AQ1290" s="25"/>
      <c r="AR1290" s="25"/>
      <c r="AS1290" s="25"/>
      <c r="AT1290" s="25"/>
      <c r="AU1290" s="25"/>
      <c r="AV1290" s="25"/>
      <c r="AW1290" s="25"/>
      <c r="AX1290" s="25"/>
      <c r="AY1290" s="25"/>
      <c r="AZ1290" s="25"/>
      <c r="BA1290" s="25"/>
      <c r="BB1290" s="25"/>
      <c r="BC1290" s="25"/>
      <c r="BD1290" s="25"/>
      <c r="BE1290" s="25"/>
      <c r="BF1290" s="25"/>
      <c r="BG1290" s="25"/>
      <c r="BH1290" s="25"/>
      <c r="BI1290" s="25"/>
      <c r="BJ1290" s="25"/>
      <c r="BK1290" s="25"/>
      <c r="BL1290" s="25"/>
      <c r="BM1290" s="25"/>
      <c r="BN1290" s="25"/>
      <c r="BO1290" s="25"/>
      <c r="BP1290" s="25"/>
      <c r="BQ1290" s="25"/>
      <c r="BR1290" s="25"/>
      <c r="BS1290" s="25"/>
      <c r="BT1290" s="25"/>
      <c r="BU1290" s="25"/>
      <c r="BV1290" s="25"/>
      <c r="BW1290" s="25"/>
      <c r="BX1290" s="25"/>
    </row>
    <row r="1291" spans="1:76" x14ac:dyDescent="0.2">
      <c r="A1291" s="18"/>
      <c r="B1291" s="18"/>
      <c r="C1291" s="141"/>
      <c r="D1291" s="19"/>
      <c r="E1291" s="20"/>
      <c r="F1291" s="19"/>
      <c r="G1291" s="19"/>
      <c r="H1291" s="18"/>
      <c r="I1291" s="18"/>
      <c r="J1291" s="18"/>
      <c r="K1291"/>
      <c r="L1291"/>
      <c r="M1291" s="18"/>
      <c r="N1291" s="18"/>
      <c r="O1291" s="18"/>
      <c r="P1291" s="19"/>
      <c r="Q1291" s="19"/>
      <c r="R1291" s="19"/>
      <c r="S1291" s="19"/>
      <c r="T1291" s="19"/>
      <c r="U1291" s="19"/>
      <c r="V1291" s="19"/>
      <c r="W1291" s="19"/>
      <c r="X1291" s="19"/>
      <c r="Y1291" s="19"/>
      <c r="Z1291" s="19"/>
      <c r="AA1291" s="19"/>
      <c r="AB1291" s="19"/>
      <c r="AC1291" s="19"/>
      <c r="AD1291" s="19"/>
      <c r="AE1291" s="19"/>
      <c r="AF1291" s="19"/>
      <c r="AG1291" s="19"/>
      <c r="AH1291" s="19"/>
      <c r="AI1291" s="19"/>
      <c r="AJ1291" s="19"/>
      <c r="AK1291" s="19"/>
      <c r="AL1291" s="19"/>
      <c r="AM1291" s="19"/>
      <c r="AN1291" s="19"/>
      <c r="AO1291" s="19"/>
      <c r="AP1291" s="19"/>
      <c r="AQ1291" s="19"/>
      <c r="AR1291" s="19"/>
      <c r="AS1291" s="19"/>
      <c r="AT1291" s="19"/>
      <c r="AU1291" s="19"/>
      <c r="AV1291" s="19"/>
      <c r="AW1291" s="19"/>
      <c r="AX1291" s="19"/>
      <c r="AY1291" s="19"/>
      <c r="AZ1291" s="19"/>
      <c r="BA1291" s="19"/>
      <c r="BB1291" s="19"/>
      <c r="BC1291" s="19"/>
      <c r="BD1291" s="19"/>
      <c r="BE1291" s="19"/>
      <c r="BF1291" s="19"/>
      <c r="BG1291" s="19"/>
      <c r="BH1291" s="19"/>
      <c r="BI1291" s="19"/>
      <c r="BJ1291" s="19"/>
      <c r="BK1291" s="19"/>
      <c r="BL1291" s="19"/>
      <c r="BM1291" s="19"/>
      <c r="BN1291" s="19"/>
      <c r="BO1291" s="19"/>
      <c r="BP1291" s="19"/>
      <c r="BQ1291" s="19"/>
      <c r="BR1291" s="19"/>
      <c r="BS1291" s="19"/>
      <c r="BT1291" s="19"/>
      <c r="BU1291" s="19"/>
      <c r="BV1291" s="19"/>
      <c r="BW1291" s="19"/>
      <c r="BX1291" s="19"/>
    </row>
    <row r="1292" spans="1:76" x14ac:dyDescent="0.2">
      <c r="A1292" s="18" t="s">
        <v>323</v>
      </c>
      <c r="B1292" s="18" t="s">
        <v>93</v>
      </c>
      <c r="C1292" s="141" t="s">
        <v>2861</v>
      </c>
      <c r="D1292" s="19" t="s">
        <v>2862</v>
      </c>
      <c r="E1292" s="20">
        <v>35221</v>
      </c>
      <c r="F1292" s="19" t="s">
        <v>516</v>
      </c>
      <c r="G1292" s="19" t="s">
        <v>516</v>
      </c>
      <c r="H1292" s="18" t="s">
        <v>279</v>
      </c>
      <c r="I1292" s="18" t="s">
        <v>549</v>
      </c>
      <c r="J1292" s="18" t="s">
        <v>2863</v>
      </c>
      <c r="K1292" s="26" t="s">
        <v>419</v>
      </c>
      <c r="L1292" s="26" t="s">
        <v>2864</v>
      </c>
      <c r="M1292" s="18"/>
      <c r="N1292" s="18"/>
      <c r="O1292" s="18"/>
      <c r="P1292" s="19" t="s">
        <v>1556</v>
      </c>
      <c r="Q1292" s="19" t="s">
        <v>808</v>
      </c>
      <c r="R1292" s="19" t="s">
        <v>549</v>
      </c>
      <c r="S1292" s="19" t="s">
        <v>2865</v>
      </c>
      <c r="T1292" s="19" t="s">
        <v>808</v>
      </c>
      <c r="U1292" s="19" t="s">
        <v>324</v>
      </c>
      <c r="V1292" s="19" t="s">
        <v>1556</v>
      </c>
      <c r="W1292" s="19" t="s">
        <v>379</v>
      </c>
      <c r="X1292" s="19" t="s">
        <v>324</v>
      </c>
      <c r="Y1292" s="19" t="s">
        <v>292</v>
      </c>
      <c r="Z1292" s="19">
        <v>0</v>
      </c>
      <c r="AA1292" s="19">
        <v>0</v>
      </c>
      <c r="AB1292" s="19">
        <v>0</v>
      </c>
      <c r="AC1292" s="19"/>
      <c r="AD1292" s="19"/>
      <c r="AE1292" s="19"/>
      <c r="AF1292" s="19">
        <v>0</v>
      </c>
      <c r="AG1292" s="19">
        <v>0</v>
      </c>
      <c r="AH1292" s="19">
        <v>0</v>
      </c>
      <c r="AI1292" s="19">
        <v>0</v>
      </c>
      <c r="AJ1292" s="19">
        <v>0</v>
      </c>
      <c r="AK1292" s="19">
        <v>0</v>
      </c>
      <c r="AL1292" s="19">
        <v>0</v>
      </c>
      <c r="AM1292" s="19">
        <v>0</v>
      </c>
      <c r="AN1292" s="19">
        <v>0</v>
      </c>
      <c r="AO1292" s="19">
        <v>0</v>
      </c>
      <c r="AP1292" s="19">
        <v>0</v>
      </c>
      <c r="AQ1292" s="19">
        <v>0</v>
      </c>
      <c r="AR1292" s="19">
        <v>0</v>
      </c>
      <c r="AS1292" s="19">
        <v>0</v>
      </c>
      <c r="AT1292" s="19">
        <v>0</v>
      </c>
      <c r="AU1292" s="19">
        <v>0</v>
      </c>
      <c r="AV1292" s="19">
        <v>0</v>
      </c>
      <c r="AW1292" s="19">
        <v>0</v>
      </c>
      <c r="AX1292" s="19"/>
      <c r="AY1292" s="19"/>
      <c r="AZ1292" s="19"/>
      <c r="BA1292" s="19"/>
      <c r="BB1292" s="19"/>
      <c r="BC1292" s="19"/>
      <c r="BD1292" s="19"/>
      <c r="BE1292" s="19"/>
      <c r="BF1292" s="19"/>
      <c r="BG1292" s="19"/>
      <c r="BH1292" s="19"/>
      <c r="BI1292" s="19"/>
      <c r="BJ1292" s="19"/>
      <c r="BK1292" s="19"/>
      <c r="BL1292" s="19"/>
      <c r="BM1292" s="19"/>
      <c r="BN1292" s="19"/>
      <c r="BO1292" s="19"/>
      <c r="BP1292" s="19"/>
      <c r="BQ1292" s="19"/>
      <c r="BR1292" s="19"/>
      <c r="BS1292" s="19"/>
      <c r="BT1292" s="19"/>
      <c r="BU1292" s="19"/>
      <c r="BV1292" s="19"/>
      <c r="BW1292" s="19"/>
      <c r="BX1292" s="19"/>
    </row>
    <row r="1293" spans="1:76" x14ac:dyDescent="0.2">
      <c r="A1293" s="18" t="s">
        <v>370</v>
      </c>
      <c r="B1293" s="18" t="s">
        <v>134</v>
      </c>
      <c r="C1293" s="141" t="s">
        <v>804</v>
      </c>
      <c r="D1293" s="19" t="s">
        <v>2866</v>
      </c>
      <c r="E1293" s="20">
        <v>35327</v>
      </c>
      <c r="F1293" s="19" t="s">
        <v>391</v>
      </c>
      <c r="G1293" s="19" t="s">
        <v>1081</v>
      </c>
      <c r="H1293" s="18" t="s">
        <v>370</v>
      </c>
      <c r="I1293" s="18" t="s">
        <v>138</v>
      </c>
      <c r="J1293" s="18" t="s">
        <v>1243</v>
      </c>
      <c r="K1293" s="26" t="s">
        <v>367</v>
      </c>
      <c r="L1293" s="26" t="s">
        <v>2280</v>
      </c>
      <c r="M1293" s="18" t="s">
        <v>332</v>
      </c>
      <c r="N1293" s="18" t="s">
        <v>170</v>
      </c>
      <c r="O1293" s="18" t="s">
        <v>2867</v>
      </c>
      <c r="P1293" s="19" t="s">
        <v>382</v>
      </c>
      <c r="Q1293" s="19" t="s">
        <v>379</v>
      </c>
      <c r="R1293" s="19" t="s">
        <v>306</v>
      </c>
      <c r="S1293" s="19" t="s">
        <v>2171</v>
      </c>
      <c r="T1293" s="19" t="s">
        <v>379</v>
      </c>
      <c r="U1293" s="19" t="s">
        <v>306</v>
      </c>
      <c r="V1293" s="19" t="s">
        <v>366</v>
      </c>
      <c r="W1293" s="19" t="s">
        <v>379</v>
      </c>
      <c r="X1293" s="19" t="s">
        <v>306</v>
      </c>
      <c r="Y1293" s="19" t="s">
        <v>809</v>
      </c>
      <c r="Z1293" s="19">
        <v>0</v>
      </c>
      <c r="AA1293" s="19">
        <v>0</v>
      </c>
      <c r="AB1293" s="19">
        <v>0</v>
      </c>
      <c r="AC1293" s="19"/>
      <c r="AD1293" s="19"/>
      <c r="AE1293" s="19"/>
      <c r="AF1293" s="19">
        <v>0</v>
      </c>
      <c r="AG1293" s="19">
        <v>0</v>
      </c>
      <c r="AH1293" s="19">
        <v>0</v>
      </c>
      <c r="AI1293" s="19">
        <v>0</v>
      </c>
      <c r="AJ1293" s="19">
        <v>0</v>
      </c>
      <c r="AK1293" s="19">
        <v>0</v>
      </c>
      <c r="AL1293" s="19">
        <v>0</v>
      </c>
      <c r="AM1293" s="19">
        <v>0</v>
      </c>
      <c r="AN1293" s="19">
        <v>0</v>
      </c>
      <c r="AO1293" s="19">
        <v>0</v>
      </c>
      <c r="AP1293" s="19">
        <v>0</v>
      </c>
      <c r="AQ1293" s="19">
        <v>0</v>
      </c>
      <c r="AR1293" s="19">
        <v>0</v>
      </c>
      <c r="AS1293" s="19">
        <v>0</v>
      </c>
      <c r="AT1293" s="19">
        <v>0</v>
      </c>
      <c r="AU1293" s="19">
        <v>0</v>
      </c>
      <c r="AV1293" s="19">
        <v>0</v>
      </c>
      <c r="AW1293" s="19">
        <v>0</v>
      </c>
      <c r="AX1293" s="19"/>
      <c r="AY1293" s="19"/>
      <c r="AZ1293" s="19"/>
      <c r="BA1293" s="19"/>
      <c r="BB1293" s="19"/>
      <c r="BC1293" s="19"/>
      <c r="BD1293" s="19"/>
      <c r="BE1293" s="19"/>
      <c r="BF1293" s="19"/>
      <c r="BG1293" s="19"/>
      <c r="BH1293" s="19"/>
      <c r="BI1293" s="19"/>
      <c r="BJ1293" s="19"/>
      <c r="BK1293" s="19"/>
      <c r="BL1293" s="19"/>
      <c r="BM1293" s="19"/>
      <c r="BN1293" s="19"/>
      <c r="BO1293" s="19"/>
      <c r="BP1293" s="19"/>
      <c r="BQ1293" s="19"/>
      <c r="BR1293" s="19"/>
      <c r="BS1293" s="19"/>
      <c r="BT1293" s="19"/>
      <c r="BU1293" s="19"/>
      <c r="BV1293" s="19"/>
      <c r="BW1293" s="19"/>
      <c r="BX1293" s="19"/>
    </row>
    <row r="1294" spans="1:76" x14ac:dyDescent="0.2">
      <c r="A1294" t="s">
        <v>1524</v>
      </c>
      <c r="B1294" t="s">
        <v>324</v>
      </c>
      <c r="C1294" s="141" t="s">
        <v>2852</v>
      </c>
      <c r="D1294" t="s">
        <v>2853</v>
      </c>
      <c r="E1294" s="40">
        <v>37377</v>
      </c>
      <c r="F1294" t="s">
        <v>2854</v>
      </c>
      <c r="G1294" s="100" t="s">
        <v>719</v>
      </c>
      <c r="H1294" t="s">
        <v>296</v>
      </c>
      <c r="I1294" t="s">
        <v>549</v>
      </c>
      <c r="J1294" s="18" t="s">
        <v>183</v>
      </c>
      <c r="K1294" t="str">
        <f>IF(ISBLANK(VLOOKUP(TRIM(D1294),ALL_SOMIFA!$A$1:$V$2721,8,FALSE)),"",IF(ISERROR(VLOOKUP(TRIM(D1294),ALL_SOMIFA!$A$1:$V$2721,8,FALSE))," ",VLOOKUP(TRIM(D1294),ALL_SOMIFA!$A$1:$V$2721,8,FALSE)))</f>
        <v xml:space="preserve"> </v>
      </c>
      <c r="L1294" t="str">
        <f>IF(ISBLANK(VLOOKUP(TRIM(D1294),ALL_SOMIFA!$A$1:$V$2721,9,FALSE)),"",IF(ISERROR(VLOOKUP(TRIM(D1294),ALL_SOMIFA!$A$1:$V$2721,9,FALSE))," ",VLOOKUP(TRIM(D1294),ALL_SOMIFA!$A$1:$V$2721,9,FALSE)))</f>
        <v xml:space="preserve"> </v>
      </c>
      <c r="M1294" t="str">
        <f>IF(ISBLANK(VLOOKUP(TRIM(D1294),ALL_SOMIFA!$A$1:$V$2721,10,FALSE)),"",IF(ISERROR(VLOOKUP(TRIM(D1294),ALL_SOMIFA!$A$1:$V$2721,10,FALSE))," ",VLOOKUP(TRIM(D1294),ALL_SOMIFA!$A$1:$V$2721,10,FALSE)))</f>
        <v xml:space="preserve"> </v>
      </c>
      <c r="N1294" t="str">
        <f>IF(ISBLANK(VLOOKUP(TRIM(D1294),ALL_SOMIFA!$A$1:$V$2721,11,FALSE)),"",IF(ISERROR(VLOOKUP(TRIM(D1294),ALL_SOMIFA!$A$1:$V$2721,11,FALSE))," ",VLOOKUP(TRIM(D1294),ALL_SOMIFA!$A$1:$V$2721,11,FALSE)))</f>
        <v xml:space="preserve"> </v>
      </c>
      <c r="O1294" t="str">
        <f>IF(ISBLANK(VLOOKUP(TRIM(D1294),ALL_SOMIFA!$A$1:$V$2721,12,FALSE)),"",IF(ISERROR(VLOOKUP(TRIM(D1294),ALL_SOMIFA!$A$1:$V$2721,12,FALSE))," ",VLOOKUP(TRIM(D1294),ALL_SOMIFA!$A$1:$V$2721,12,FALSE)))</f>
        <v xml:space="preserve"> </v>
      </c>
      <c r="P1294" t="str">
        <f>IF(ISBLANK(VLOOKUP(TRIM(D1294),ALL_SOMIFA!$A$1:$V$2721,13,FALSE)),"",IF(ISERROR(VLOOKUP(TRIM(D1294),ALL_SOMIFA!$A$1:$V$2721,13,FALSE))," ",VLOOKUP(TRIM(D1294),ALL_SOMIFA!$A$1:$V$2721,13,FALSE)))</f>
        <v xml:space="preserve"> </v>
      </c>
      <c r="Q1294" t="str">
        <f>IF(ISBLANK(VLOOKUP(TRIM(D1294),ALL_SOMIFA!$A$1:$V$2721,14,FALSE)),"",IF(ISERROR(VLOOKUP(TRIM(D1294),ALL_SOMIFA!$A$1:$V$2721,14,FALSE))," ",VLOOKUP(TRIM(D1294),ALL_SOMIFA!$A$1:$V$2721,14,FALSE)))</f>
        <v xml:space="preserve"> </v>
      </c>
      <c r="R1294" t="str">
        <f>IF(ISBLANK(VLOOKUP(TRIM(D1294),ALL_SOMIFA!$A$1:$V$2721,15,FALSE)),"",IF(ISERROR(VLOOKUP(TRIM(D1294),ALL_SOMIFA!$A$1:$V$2721,15,FALSE))," ",VLOOKUP(TRIM(D1294),ALL_SOMIFA!$A$1:$V$2721,15,FALSE)))</f>
        <v xml:space="preserve"> </v>
      </c>
      <c r="S1294" t="str">
        <f>IF(ISBLANK(VLOOKUP(TRIM(D1294),ALL_SOMIFA!$A$1:$V$2721,16,FALSE)),"",IF(ISERROR(VLOOKUP(TRIM(D1294),ALL_SOMIFA!$A$1:$V$2721,16,FALSE))," ",VLOOKUP(TRIM(D1294),ALL_SOMIFA!$A$1:$V$2721,16,FALSE)))</f>
        <v xml:space="preserve"> </v>
      </c>
      <c r="T1294" t="str">
        <f>IF(ISBLANK(VLOOKUP(TRIM(D1294),ALL_SOMIFA!$A$1:$V$2721,17,FALSE)),"",IF(ISERROR(VLOOKUP(TRIM(D1294),ALL_SOMIFA!$A$1:$V$2721,17,FALSE))," ",VLOOKUP(TRIM(D1294),ALL_SOMIFA!$A$1:$V$2721,17,FALSE)))</f>
        <v xml:space="preserve"> </v>
      </c>
      <c r="U1294" t="str">
        <f>IF(ISBLANK(VLOOKUP(TRIM(D1294),ALL_SOMIFA!$A$1:$V$2721,18,FALSE)),"",IF(ISERROR(VLOOKUP(TRIM(D1294),ALL_SOMIFA!$A$1:$V$2721,18,FALSE))," ",VLOOKUP(TRIM(D1294),ALL_SOMIFA!$A$1:$V$2721,18,FALSE)))</f>
        <v xml:space="preserve"> </v>
      </c>
      <c r="V1294" t="str">
        <f>IF(ISBLANK(VLOOKUP(TRIM(D1294),ALL_SOMIFA!$A$1:$V$2721,19,FALSE)),"",IF(ISERROR(VLOOKUP(TRIM(D1294),ALL_SOMIFA!$A$1:$V$2721,19,FALSE))," ",VLOOKUP(TRIM(D1294),ALL_SOMIFA!$A$1:$V$2721,19,FALSE)))</f>
        <v xml:space="preserve"> </v>
      </c>
      <c r="W1294" t="str">
        <f>IF(ISBLANK(VLOOKUP(TRIM(D1294),ALL_SOMIFA!$A$1:$V$2721,20,FALSE)),"",IF(ISERROR(VLOOKUP(TRIM(D1294),ALL_SOMIFA!$A$1:$V$2721,20,FALSE))," ",VLOOKUP(TRIM(D1294),ALL_SOMIFA!$A$1:$V$2721,20,FALSE)))</f>
        <v xml:space="preserve"> </v>
      </c>
      <c r="X1294" t="str">
        <f>IF(ISBLANK(VLOOKUP(TRIM(D1294),ALL_SOMIFA!$A$1:$V$2721,21,FALSE)),"",IF(ISERROR(VLOOKUP(TRIM(D1294),ALL_SOMIFA!$A$1:$V$2721,21,FALSE))," ",VLOOKUP(TRIM(D1294),ALL_SOMIFA!$A$1:$V$2721,21,FALSE)))</f>
        <v xml:space="preserve"> </v>
      </c>
      <c r="Y1294" t="str">
        <f>IF(ISBLANK(VLOOKUP(TRIM(D1294),ALL_SOMIFA!$A$1:$V$2721,22,FALSE)),"",IF(ISERROR(VLOOKUP(TRIM(D1294),ALL_SOMIFA!$A$1:$V$2721,22,FALSE))," ",VLOOKUP(TRIM(D1294),ALL_SOMIFA!$A$1:$V$2721,22,FALSE)))</f>
        <v xml:space="preserve"> </v>
      </c>
    </row>
    <row r="1295" spans="1:76" ht="12.75" customHeight="1" x14ac:dyDescent="0.2">
      <c r="A1295" s="34" t="s">
        <v>340</v>
      </c>
      <c r="B1295" s="34" t="s">
        <v>261</v>
      </c>
      <c r="C1295" s="141" t="s">
        <v>359</v>
      </c>
      <c r="D1295" s="22" t="s">
        <v>2868</v>
      </c>
      <c r="E1295" s="23">
        <v>36315</v>
      </c>
      <c r="F1295" s="24" t="s">
        <v>677</v>
      </c>
      <c r="G1295" s="22" t="s">
        <v>338</v>
      </c>
      <c r="H1295" s="34" t="s">
        <v>345</v>
      </c>
      <c r="I1295" s="34" t="s">
        <v>429</v>
      </c>
      <c r="J1295" s="18" t="s">
        <v>2408</v>
      </c>
      <c r="K1295" s="26" t="s">
        <v>340</v>
      </c>
      <c r="L1295" s="26" t="s">
        <v>364</v>
      </c>
      <c r="M1295" s="34" t="s">
        <v>367</v>
      </c>
      <c r="N1295" s="34" t="s">
        <v>432</v>
      </c>
      <c r="O1295" s="34" t="s">
        <v>341</v>
      </c>
      <c r="P1295" s="25"/>
      <c r="Q1295" s="25"/>
      <c r="R1295" s="25"/>
      <c r="S1295" s="25"/>
      <c r="T1295" s="25"/>
      <c r="U1295" s="25"/>
      <c r="V1295" s="25"/>
      <c r="W1295" s="25"/>
      <c r="X1295" s="25"/>
      <c r="Y1295" s="25"/>
      <c r="Z1295" s="25"/>
      <c r="AA1295" s="25"/>
      <c r="AB1295" s="25"/>
      <c r="AC1295" s="25"/>
      <c r="AD1295" s="25"/>
      <c r="AE1295" s="25"/>
      <c r="AF1295" s="25"/>
      <c r="AG1295" s="25"/>
      <c r="AH1295" s="25"/>
      <c r="AI1295" s="25"/>
      <c r="AJ1295" s="25"/>
      <c r="AK1295" s="25"/>
      <c r="AL1295" s="25"/>
      <c r="AM1295" s="25"/>
      <c r="AN1295" s="25"/>
      <c r="AO1295" s="25"/>
      <c r="AP1295" s="25"/>
      <c r="AQ1295" s="25"/>
      <c r="AR1295" s="25"/>
      <c r="AS1295" s="25"/>
      <c r="AT1295" s="25"/>
      <c r="AU1295" s="25"/>
      <c r="AV1295" s="25"/>
      <c r="AW1295" s="25"/>
      <c r="AX1295" s="25"/>
      <c r="AY1295" s="25"/>
      <c r="AZ1295" s="25"/>
      <c r="BA1295" s="25"/>
      <c r="BB1295" s="25"/>
      <c r="BC1295" s="25"/>
      <c r="BD1295" s="25"/>
      <c r="BE1295" s="25"/>
      <c r="BF1295" s="25"/>
      <c r="BG1295" s="25"/>
      <c r="BH1295" s="25"/>
      <c r="BI1295" s="25"/>
      <c r="BJ1295" s="25"/>
      <c r="BK1295" s="25"/>
      <c r="BL1295" s="25"/>
      <c r="BM1295" s="25"/>
      <c r="BN1295" s="25"/>
      <c r="BO1295" s="25"/>
      <c r="BP1295" s="25"/>
      <c r="BQ1295" s="25"/>
      <c r="BR1295" s="25"/>
      <c r="BS1295" s="25"/>
      <c r="BT1295" s="25"/>
      <c r="BU1295" s="25"/>
      <c r="BV1295" s="25"/>
      <c r="BW1295" s="25"/>
      <c r="BX1295" s="25"/>
    </row>
    <row r="1296" spans="1:76" x14ac:dyDescent="0.2">
      <c r="A1296" s="18"/>
      <c r="B1296" s="18"/>
      <c r="C1296" s="141"/>
      <c r="D1296" s="26" t="s">
        <v>2869</v>
      </c>
      <c r="E1296" s="27">
        <v>36042</v>
      </c>
      <c r="F1296" s="26" t="s">
        <v>482</v>
      </c>
      <c r="G1296" s="26" t="s">
        <v>1427</v>
      </c>
      <c r="H1296" s="18" t="s">
        <v>340</v>
      </c>
      <c r="I1296" s="18" t="s">
        <v>327</v>
      </c>
      <c r="J1296" s="18" t="s">
        <v>617</v>
      </c>
      <c r="K1296" s="26" t="s">
        <v>332</v>
      </c>
      <c r="L1296" s="26"/>
      <c r="M1296" s="18" t="s">
        <v>189</v>
      </c>
      <c r="N1296" s="18"/>
      <c r="O1296" s="18"/>
      <c r="P1296" s="26" t="s">
        <v>617</v>
      </c>
      <c r="Q1296" s="27"/>
      <c r="R1296" s="27"/>
      <c r="S1296" s="27"/>
      <c r="T1296" s="27"/>
      <c r="U1296" s="29"/>
      <c r="V1296" s="25"/>
      <c r="W1296" s="25"/>
      <c r="X1296" s="25"/>
      <c r="Y1296" s="25"/>
      <c r="Z1296" s="25"/>
      <c r="AA1296" s="25"/>
      <c r="AB1296" s="25"/>
      <c r="AC1296" s="25"/>
      <c r="AD1296" s="25"/>
      <c r="AE1296" s="25"/>
      <c r="AF1296" s="25"/>
      <c r="AG1296" s="25"/>
      <c r="AH1296" s="25"/>
      <c r="AI1296" s="25"/>
      <c r="AJ1296" s="25"/>
      <c r="AK1296" s="25"/>
      <c r="AL1296" s="25"/>
      <c r="AM1296" s="25"/>
      <c r="AN1296" s="25"/>
      <c r="AO1296" s="25"/>
      <c r="AP1296" s="25"/>
      <c r="AQ1296" s="25"/>
      <c r="AR1296" s="25"/>
      <c r="AS1296" s="25"/>
      <c r="AT1296" s="25"/>
      <c r="AU1296" s="25"/>
      <c r="AV1296" s="25"/>
      <c r="AW1296" s="25"/>
    </row>
    <row r="1297" spans="1:79" ht="12.75" customHeight="1" x14ac:dyDescent="0.2">
      <c r="A1297" s="31"/>
      <c r="B1297" s="32"/>
      <c r="C1297" s="142"/>
      <c r="D1297" s="19" t="s">
        <v>2870</v>
      </c>
      <c r="E1297" s="27">
        <v>36465</v>
      </c>
      <c r="F1297" s="28" t="s">
        <v>698</v>
      </c>
      <c r="G1297" s="28" t="s">
        <v>237</v>
      </c>
      <c r="H1297" s="31" t="s">
        <v>340</v>
      </c>
      <c r="I1297" s="32" t="s">
        <v>285</v>
      </c>
      <c r="J1297" s="18" t="s">
        <v>341</v>
      </c>
      <c r="K1297" s="26" t="s">
        <v>340</v>
      </c>
      <c r="L1297" s="26" t="s">
        <v>341</v>
      </c>
      <c r="M1297" s="33"/>
      <c r="N1297" s="33"/>
      <c r="O1297" s="33"/>
      <c r="P1297" s="25"/>
      <c r="Q1297" s="25"/>
      <c r="R1297" s="25"/>
      <c r="S1297" s="25"/>
      <c r="T1297" s="25"/>
      <c r="U1297" s="25"/>
      <c r="V1297" s="25"/>
      <c r="W1297" s="25"/>
      <c r="X1297" s="25"/>
      <c r="Y1297" s="25"/>
      <c r="Z1297" s="25"/>
      <c r="AA1297" s="25"/>
      <c r="AB1297" s="25"/>
      <c r="AC1297" s="25"/>
      <c r="AD1297" s="25"/>
      <c r="AE1297" s="25"/>
      <c r="AF1297" s="25"/>
      <c r="AG1297" s="25"/>
      <c r="AH1297" s="25"/>
      <c r="AI1297" s="25"/>
      <c r="AJ1297" s="25"/>
      <c r="AK1297" s="25"/>
      <c r="AL1297" s="25"/>
      <c r="AM1297" s="25"/>
      <c r="AN1297" s="25"/>
      <c r="AO1297" s="25"/>
      <c r="AP1297" s="25"/>
      <c r="AQ1297" s="25"/>
      <c r="AR1297" s="25"/>
      <c r="AS1297" s="25"/>
      <c r="AT1297" s="25"/>
      <c r="AU1297" s="25"/>
      <c r="AV1297" s="25"/>
      <c r="AW1297" s="25"/>
    </row>
    <row r="1298" spans="1:79" x14ac:dyDescent="0.2">
      <c r="A1298" s="18"/>
      <c r="B1298" s="18"/>
      <c r="C1298" s="141"/>
      <c r="D1298" s="19"/>
      <c r="E1298" s="20"/>
      <c r="F1298" s="19"/>
      <c r="G1298" s="19"/>
      <c r="H1298" s="18"/>
      <c r="I1298" s="18"/>
      <c r="J1298" s="18"/>
      <c r="K1298"/>
      <c r="L1298"/>
      <c r="M1298" s="18"/>
      <c r="N1298" s="18"/>
      <c r="O1298" s="18"/>
      <c r="P1298" s="19"/>
      <c r="Q1298" s="19"/>
      <c r="R1298" s="19"/>
      <c r="S1298" s="19"/>
      <c r="T1298" s="19"/>
      <c r="U1298" s="19"/>
      <c r="V1298" s="19"/>
      <c r="W1298" s="19"/>
      <c r="X1298" s="19"/>
      <c r="Y1298" s="19"/>
      <c r="Z1298" s="19"/>
      <c r="AA1298" s="19"/>
      <c r="AB1298" s="19"/>
      <c r="AC1298" s="19"/>
      <c r="AD1298" s="19"/>
      <c r="AE1298" s="19"/>
      <c r="AF1298" s="19"/>
      <c r="AG1298" s="19"/>
      <c r="AH1298" s="19"/>
      <c r="AI1298" s="19"/>
      <c r="AJ1298" s="19"/>
      <c r="AK1298" s="19"/>
      <c r="AL1298" s="19"/>
      <c r="AM1298" s="19"/>
      <c r="AN1298" s="19"/>
      <c r="AO1298" s="19"/>
      <c r="AP1298" s="19"/>
      <c r="AQ1298" s="19"/>
      <c r="AR1298" s="19"/>
      <c r="AS1298" s="19"/>
      <c r="AT1298" s="19"/>
      <c r="AU1298" s="19"/>
      <c r="AV1298" s="19"/>
      <c r="AW1298" s="19"/>
      <c r="AX1298" s="19"/>
      <c r="AY1298" s="19"/>
      <c r="AZ1298" s="19"/>
      <c r="BA1298" s="19"/>
      <c r="BB1298" s="19"/>
      <c r="BC1298" s="19"/>
      <c r="BD1298" s="19"/>
      <c r="BE1298" s="19"/>
      <c r="BF1298" s="19"/>
      <c r="BG1298" s="19"/>
      <c r="BH1298" s="19"/>
      <c r="BI1298" s="19"/>
      <c r="BJ1298" s="19"/>
      <c r="BK1298" s="19"/>
      <c r="BL1298" s="19"/>
      <c r="BM1298" s="19"/>
      <c r="BN1298" s="19"/>
      <c r="BO1298" s="19"/>
      <c r="BP1298" s="19"/>
      <c r="BQ1298" s="19"/>
      <c r="BR1298" s="19"/>
      <c r="BS1298" s="19"/>
      <c r="BT1298" s="19"/>
      <c r="BU1298" s="19"/>
      <c r="BV1298" s="19"/>
      <c r="BW1298" s="19"/>
      <c r="BX1298" s="19"/>
    </row>
    <row r="1299" spans="1:79" s="25" customFormat="1" ht="12.75" customHeight="1" x14ac:dyDescent="0.2">
      <c r="A1299" s="18" t="s">
        <v>386</v>
      </c>
      <c r="B1299" s="18" t="s">
        <v>396</v>
      </c>
      <c r="C1299" s="141" t="s">
        <v>393</v>
      </c>
      <c r="D1299" s="22" t="s">
        <v>2887</v>
      </c>
      <c r="E1299" s="23">
        <v>36055</v>
      </c>
      <c r="F1299" s="24" t="s">
        <v>187</v>
      </c>
      <c r="G1299" s="22" t="s">
        <v>89</v>
      </c>
      <c r="H1299" s="18" t="s">
        <v>189</v>
      </c>
      <c r="I1299" s="18"/>
      <c r="J1299" s="18"/>
      <c r="K1299" t="s">
        <v>2888</v>
      </c>
      <c r="L1299" t="s">
        <v>141</v>
      </c>
      <c r="M1299" s="18" t="s">
        <v>397</v>
      </c>
      <c r="N1299" s="18" t="s">
        <v>396</v>
      </c>
      <c r="O1299" s="18" t="s">
        <v>398</v>
      </c>
    </row>
    <row r="1300" spans="1:79" s="25" customFormat="1" ht="12.75" customHeight="1" x14ac:dyDescent="0.2">
      <c r="A1300" s="18" t="s">
        <v>409</v>
      </c>
      <c r="B1300" s="18" t="s">
        <v>330</v>
      </c>
      <c r="C1300" s="141" t="s">
        <v>389</v>
      </c>
      <c r="D1300" s="19" t="s">
        <v>2872</v>
      </c>
      <c r="E1300" s="20">
        <v>35476</v>
      </c>
      <c r="F1300" s="19" t="s">
        <v>361</v>
      </c>
      <c r="G1300" s="19" t="s">
        <v>1292</v>
      </c>
      <c r="H1300" s="18" t="s">
        <v>409</v>
      </c>
      <c r="I1300" s="18" t="s">
        <v>395</v>
      </c>
      <c r="J1300" s="18" t="s">
        <v>629</v>
      </c>
      <c r="K1300" s="26" t="s">
        <v>409</v>
      </c>
      <c r="L1300" s="26" t="s">
        <v>406</v>
      </c>
      <c r="M1300" s="18" t="s">
        <v>409</v>
      </c>
      <c r="N1300" s="18" t="s">
        <v>396</v>
      </c>
      <c r="O1300" s="18" t="s">
        <v>408</v>
      </c>
      <c r="P1300" s="19" t="s">
        <v>412</v>
      </c>
      <c r="Q1300" s="19" t="s">
        <v>409</v>
      </c>
      <c r="R1300" s="19" t="s">
        <v>215</v>
      </c>
      <c r="S1300" s="19" t="s">
        <v>411</v>
      </c>
      <c r="T1300" s="19" t="s">
        <v>409</v>
      </c>
      <c r="U1300" s="19" t="s">
        <v>215</v>
      </c>
      <c r="V1300" s="19" t="s">
        <v>408</v>
      </c>
      <c r="W1300" s="19" t="s">
        <v>384</v>
      </c>
      <c r="X1300" s="19" t="s">
        <v>215</v>
      </c>
      <c r="Y1300" s="19" t="s">
        <v>629</v>
      </c>
      <c r="Z1300" s="19">
        <v>0</v>
      </c>
      <c r="AA1300" s="19">
        <v>0</v>
      </c>
      <c r="AB1300" s="19">
        <v>0</v>
      </c>
      <c r="AC1300" s="19"/>
      <c r="AD1300" s="19"/>
      <c r="AE1300" s="19"/>
      <c r="AF1300" s="19">
        <v>0</v>
      </c>
      <c r="AG1300" s="19">
        <v>0</v>
      </c>
      <c r="AH1300" s="19">
        <v>0</v>
      </c>
      <c r="AI1300" s="19">
        <v>0</v>
      </c>
      <c r="AJ1300" s="19">
        <v>0</v>
      </c>
      <c r="AK1300" s="19">
        <v>0</v>
      </c>
      <c r="AL1300" s="19">
        <v>0</v>
      </c>
      <c r="AM1300" s="19">
        <v>0</v>
      </c>
      <c r="AN1300" s="19">
        <v>0</v>
      </c>
      <c r="AO1300" s="19">
        <v>0</v>
      </c>
      <c r="AP1300" s="19">
        <v>0</v>
      </c>
      <c r="AQ1300" s="19">
        <v>0</v>
      </c>
      <c r="AR1300" s="19">
        <v>0</v>
      </c>
      <c r="AS1300" s="19">
        <v>0</v>
      </c>
      <c r="AT1300" s="19">
        <v>0</v>
      </c>
      <c r="AU1300" s="19">
        <v>0</v>
      </c>
      <c r="AV1300" s="19">
        <v>0</v>
      </c>
      <c r="AW1300" s="19">
        <v>0</v>
      </c>
      <c r="AX1300" s="19"/>
      <c r="AY1300" s="19"/>
      <c r="AZ1300" s="19"/>
      <c r="BA1300" s="19"/>
      <c r="BB1300" s="19"/>
      <c r="BC1300" s="19"/>
      <c r="BD1300" s="19"/>
      <c r="BE1300" s="19"/>
      <c r="BF1300" s="19"/>
      <c r="BG1300" s="19"/>
      <c r="BH1300" s="19"/>
      <c r="BI1300" s="19"/>
      <c r="BJ1300" s="19"/>
      <c r="BK1300" s="19"/>
      <c r="BL1300" s="19"/>
      <c r="BM1300" s="19"/>
      <c r="BN1300" s="19"/>
      <c r="BO1300" s="19"/>
      <c r="BP1300" s="19"/>
      <c r="BQ1300" s="19"/>
      <c r="BR1300" s="19"/>
      <c r="BS1300" s="19"/>
      <c r="BT1300" s="19"/>
      <c r="BU1300" s="19"/>
      <c r="BV1300" s="19"/>
      <c r="BW1300" s="19"/>
      <c r="BX1300" s="19"/>
    </row>
    <row r="1301" spans="1:79" x14ac:dyDescent="0.2">
      <c r="A1301" t="s">
        <v>397</v>
      </c>
      <c r="B1301" t="s">
        <v>128</v>
      </c>
      <c r="C1301" s="141" t="s">
        <v>433</v>
      </c>
      <c r="D1301" t="s">
        <v>2873</v>
      </c>
      <c r="E1301" s="40">
        <v>36783</v>
      </c>
      <c r="F1301" t="s">
        <v>2874</v>
      </c>
      <c r="G1301" s="19" t="s">
        <v>173</v>
      </c>
      <c r="H1301" t="s">
        <v>402</v>
      </c>
      <c r="I1301" t="s">
        <v>131</v>
      </c>
      <c r="J1301" s="18" t="s">
        <v>141</v>
      </c>
      <c r="K1301" t="str">
        <f>IF(ISBLANK(VLOOKUP(TRIM(D1301),ALL_SOMIFA!$A$1:$V$2721,8,FALSE)),"",IF(ISERROR(VLOOKUP(TRIM(D1301),ALL_SOMIFA!$A$1:$V$2721,8,FALSE))," ",VLOOKUP(TRIM(D1301),ALL_SOMIFA!$A$1:$V$2721,8,FALSE)))</f>
        <v xml:space="preserve"> </v>
      </c>
      <c r="L1301" t="str">
        <f>IF(ISBLANK(VLOOKUP(TRIM(D1301),ALL_SOMIFA!$A$1:$V$2721,9,FALSE)),"",IF(ISERROR(VLOOKUP(TRIM(D1301),ALL_SOMIFA!$A$1:$V$2721,9,FALSE))," ",VLOOKUP(TRIM(D1301),ALL_SOMIFA!$A$1:$V$2721,9,FALSE)))</f>
        <v xml:space="preserve"> </v>
      </c>
      <c r="M1301" t="str">
        <f>IF(ISBLANK(VLOOKUP(TRIM(D1301),ALL_SOMIFA!$A$1:$V$2721,10,FALSE)),"",IF(ISERROR(VLOOKUP(TRIM(D1301),ALL_SOMIFA!$A$1:$V$2721,10,FALSE))," ",VLOOKUP(TRIM(D1301),ALL_SOMIFA!$A$1:$V$2721,10,FALSE)))</f>
        <v xml:space="preserve"> </v>
      </c>
      <c r="N1301" t="str">
        <f>IF(ISBLANK(VLOOKUP(TRIM(D1301),ALL_SOMIFA!$A$1:$V$2721,11,FALSE)),"",IF(ISERROR(VLOOKUP(TRIM(D1301),ALL_SOMIFA!$A$1:$V$2721,11,FALSE))," ",VLOOKUP(TRIM(D1301),ALL_SOMIFA!$A$1:$V$2721,11,FALSE)))</f>
        <v xml:space="preserve"> </v>
      </c>
      <c r="O1301" t="str">
        <f>IF(ISBLANK(VLOOKUP(TRIM(D1301),ALL_SOMIFA!$A$1:$V$2721,12,FALSE)),"",IF(ISERROR(VLOOKUP(TRIM(D1301),ALL_SOMIFA!$A$1:$V$2721,12,FALSE))," ",VLOOKUP(TRIM(D1301),ALL_SOMIFA!$A$1:$V$2721,12,FALSE)))</f>
        <v xml:space="preserve"> </v>
      </c>
      <c r="P1301" t="str">
        <f>IF(ISBLANK(VLOOKUP(TRIM(D1301),ALL_SOMIFA!$A$1:$V$2721,13,FALSE)),"",IF(ISERROR(VLOOKUP(TRIM(D1301),ALL_SOMIFA!$A$1:$V$2721,13,FALSE))," ",VLOOKUP(TRIM(D1301),ALL_SOMIFA!$A$1:$V$2721,13,FALSE)))</f>
        <v xml:space="preserve"> </v>
      </c>
      <c r="Q1301" t="str">
        <f>IF(ISBLANK(VLOOKUP(TRIM(D1301),ALL_SOMIFA!$A$1:$V$2721,14,FALSE)),"",IF(ISERROR(VLOOKUP(TRIM(D1301),ALL_SOMIFA!$A$1:$V$2721,14,FALSE))," ",VLOOKUP(TRIM(D1301),ALL_SOMIFA!$A$1:$V$2721,14,FALSE)))</f>
        <v xml:space="preserve"> </v>
      </c>
      <c r="R1301" t="str">
        <f>IF(ISBLANK(VLOOKUP(TRIM(D1301),ALL_SOMIFA!$A$1:$V$2721,15,FALSE)),"",IF(ISERROR(VLOOKUP(TRIM(D1301),ALL_SOMIFA!$A$1:$V$2721,15,FALSE))," ",VLOOKUP(TRIM(D1301),ALL_SOMIFA!$A$1:$V$2721,15,FALSE)))</f>
        <v xml:space="preserve"> </v>
      </c>
      <c r="S1301" t="str">
        <f>IF(ISBLANK(VLOOKUP(TRIM(D1301),ALL_SOMIFA!$A$1:$V$2721,16,FALSE)),"",IF(ISERROR(VLOOKUP(TRIM(D1301),ALL_SOMIFA!$A$1:$V$2721,16,FALSE))," ",VLOOKUP(TRIM(D1301),ALL_SOMIFA!$A$1:$V$2721,16,FALSE)))</f>
        <v xml:space="preserve"> </v>
      </c>
      <c r="T1301" t="str">
        <f>IF(ISBLANK(VLOOKUP(TRIM(D1301),ALL_SOMIFA!$A$1:$V$2721,17,FALSE)),"",IF(ISERROR(VLOOKUP(TRIM(D1301),ALL_SOMIFA!$A$1:$V$2721,17,FALSE))," ",VLOOKUP(TRIM(D1301),ALL_SOMIFA!$A$1:$V$2721,17,FALSE)))</f>
        <v xml:space="preserve"> </v>
      </c>
      <c r="U1301" t="str">
        <f>IF(ISBLANK(VLOOKUP(TRIM(D1301),ALL_SOMIFA!$A$1:$V$2721,18,FALSE)),"",IF(ISERROR(VLOOKUP(TRIM(D1301),ALL_SOMIFA!$A$1:$V$2721,18,FALSE))," ",VLOOKUP(TRIM(D1301),ALL_SOMIFA!$A$1:$V$2721,18,FALSE)))</f>
        <v xml:space="preserve"> </v>
      </c>
      <c r="V1301" t="str">
        <f>IF(ISBLANK(VLOOKUP(TRIM(D1301),ALL_SOMIFA!$A$1:$V$2721,19,FALSE)),"",IF(ISERROR(VLOOKUP(TRIM(D1301),ALL_SOMIFA!$A$1:$V$2721,19,FALSE))," ",VLOOKUP(TRIM(D1301),ALL_SOMIFA!$A$1:$V$2721,19,FALSE)))</f>
        <v xml:space="preserve"> </v>
      </c>
      <c r="W1301" t="str">
        <f>IF(ISBLANK(VLOOKUP(TRIM(D1301),ALL_SOMIFA!$A$1:$V$2721,20,FALSE)),"",IF(ISERROR(VLOOKUP(TRIM(D1301),ALL_SOMIFA!$A$1:$V$2721,20,FALSE))," ",VLOOKUP(TRIM(D1301),ALL_SOMIFA!$A$1:$V$2721,20,FALSE)))</f>
        <v xml:space="preserve"> </v>
      </c>
      <c r="X1301" t="str">
        <f>IF(ISBLANK(VLOOKUP(TRIM(D1301),ALL_SOMIFA!$A$1:$V$2721,21,FALSE)),"",IF(ISERROR(VLOOKUP(TRIM(D1301),ALL_SOMIFA!$A$1:$V$2721,21,FALSE))," ",VLOOKUP(TRIM(D1301),ALL_SOMIFA!$A$1:$V$2721,21,FALSE)))</f>
        <v xml:space="preserve"> </v>
      </c>
      <c r="Y1301" t="str">
        <f>IF(ISBLANK(VLOOKUP(TRIM(D1301),ALL_SOMIFA!$A$1:$V$2721,22,FALSE)),"",IF(ISERROR(VLOOKUP(TRIM(D1301),ALL_SOMIFA!$A$1:$V$2721,22,FALSE))," ",VLOOKUP(TRIM(D1301),ALL_SOMIFA!$A$1:$V$2721,22,FALSE)))</f>
        <v xml:space="preserve"> </v>
      </c>
    </row>
    <row r="1302" spans="1:79" s="25" customFormat="1" ht="12.75" customHeight="1" x14ac:dyDescent="0.2">
      <c r="A1302" s="18" t="s">
        <v>399</v>
      </c>
      <c r="B1302" s="18" t="s">
        <v>105</v>
      </c>
      <c r="C1302" s="141" t="s">
        <v>141</v>
      </c>
      <c r="D1302" s="22" t="s">
        <v>2875</v>
      </c>
      <c r="E1302" s="23">
        <v>35739</v>
      </c>
      <c r="F1302" s="22" t="s">
        <v>482</v>
      </c>
      <c r="G1302" s="22" t="s">
        <v>416</v>
      </c>
      <c r="H1302" s="18" t="s">
        <v>397</v>
      </c>
      <c r="I1302" s="18" t="s">
        <v>109</v>
      </c>
      <c r="J1302" s="18" t="s">
        <v>412</v>
      </c>
      <c r="K1302" s="26" t="s">
        <v>399</v>
      </c>
      <c r="L1302" s="26" t="s">
        <v>398</v>
      </c>
      <c r="M1302" s="18" t="s">
        <v>397</v>
      </c>
      <c r="N1302" s="18" t="s">
        <v>105</v>
      </c>
      <c r="O1302" s="18" t="s">
        <v>412</v>
      </c>
    </row>
    <row r="1303" spans="1:79" s="25" customFormat="1" ht="12.75" customHeight="1" x14ac:dyDescent="0.2">
      <c r="A1303" s="18" t="s">
        <v>397</v>
      </c>
      <c r="B1303" s="18" t="s">
        <v>434</v>
      </c>
      <c r="C1303" s="141" t="s">
        <v>412</v>
      </c>
      <c r="D1303" s="22" t="s">
        <v>2884</v>
      </c>
      <c r="E1303" s="23">
        <v>36566</v>
      </c>
      <c r="F1303" s="24" t="s">
        <v>90</v>
      </c>
      <c r="G1303" s="22" t="s">
        <v>90</v>
      </c>
      <c r="H1303" s="18" t="s">
        <v>397</v>
      </c>
      <c r="I1303" s="18" t="s">
        <v>549</v>
      </c>
      <c r="J1303" s="18" t="s">
        <v>412</v>
      </c>
      <c r="K1303" s="26" t="s">
        <v>402</v>
      </c>
      <c r="L1303" s="26" t="s">
        <v>141</v>
      </c>
      <c r="M1303" s="18" t="s">
        <v>386</v>
      </c>
      <c r="N1303" s="18" t="s">
        <v>324</v>
      </c>
      <c r="O1303" s="18" t="s">
        <v>141</v>
      </c>
    </row>
    <row r="1304" spans="1:79" ht="12.75" customHeight="1" x14ac:dyDescent="0.2">
      <c r="A1304" s="18" t="s">
        <v>399</v>
      </c>
      <c r="B1304" s="18" t="s">
        <v>330</v>
      </c>
      <c r="C1304" s="141" t="s">
        <v>141</v>
      </c>
      <c r="D1304" s="22" t="s">
        <v>2885</v>
      </c>
      <c r="E1304" s="23">
        <v>36132</v>
      </c>
      <c r="F1304" s="24" t="s">
        <v>90</v>
      </c>
      <c r="G1304" s="22" t="s">
        <v>191</v>
      </c>
      <c r="H1304" s="18" t="s">
        <v>402</v>
      </c>
      <c r="I1304" s="18" t="s">
        <v>479</v>
      </c>
      <c r="J1304" s="18" t="s">
        <v>164</v>
      </c>
      <c r="K1304" s="26" t="s">
        <v>399</v>
      </c>
      <c r="L1304" s="26" t="s">
        <v>398</v>
      </c>
      <c r="M1304" s="18" t="s">
        <v>397</v>
      </c>
      <c r="N1304" s="18" t="s">
        <v>330</v>
      </c>
      <c r="O1304" s="18" t="s">
        <v>398</v>
      </c>
      <c r="P1304" s="25"/>
      <c r="Q1304" s="25"/>
      <c r="R1304" s="25"/>
      <c r="S1304" s="25"/>
      <c r="T1304" s="25"/>
      <c r="U1304" s="25"/>
      <c r="V1304" s="25"/>
      <c r="W1304" s="25"/>
      <c r="X1304" s="25"/>
      <c r="Y1304" s="25"/>
      <c r="Z1304" s="25"/>
      <c r="AA1304" s="25"/>
      <c r="AB1304" s="25"/>
      <c r="AC1304" s="25"/>
      <c r="AD1304" s="25"/>
      <c r="AE1304" s="25"/>
      <c r="AF1304" s="25"/>
      <c r="AG1304" s="25"/>
      <c r="AH1304" s="25"/>
      <c r="AI1304" s="25"/>
      <c r="AJ1304" s="25"/>
      <c r="AK1304" s="25"/>
      <c r="AL1304" s="25"/>
      <c r="AM1304" s="25"/>
      <c r="AN1304" s="25"/>
      <c r="AO1304" s="25"/>
      <c r="AP1304" s="25"/>
      <c r="AQ1304" s="25"/>
      <c r="AR1304" s="25"/>
      <c r="AS1304" s="25"/>
      <c r="AT1304" s="25"/>
      <c r="AU1304" s="25"/>
      <c r="AV1304" s="25"/>
      <c r="AW1304" s="25"/>
      <c r="AX1304" s="25"/>
      <c r="AY1304" s="25"/>
      <c r="AZ1304" s="25"/>
      <c r="BA1304" s="25"/>
      <c r="BB1304" s="25"/>
      <c r="BC1304" s="25"/>
      <c r="BD1304" s="25"/>
      <c r="BE1304" s="25"/>
      <c r="BF1304" s="25"/>
      <c r="BG1304" s="25"/>
      <c r="BH1304" s="25"/>
      <c r="BI1304" s="25"/>
      <c r="BJ1304" s="25"/>
      <c r="BK1304" s="25"/>
      <c r="BL1304" s="25"/>
      <c r="BM1304" s="25"/>
      <c r="BN1304" s="25"/>
      <c r="BO1304" s="25"/>
      <c r="BP1304" s="25"/>
      <c r="BQ1304" s="25"/>
      <c r="BR1304" s="25"/>
      <c r="BS1304" s="25"/>
      <c r="BT1304" s="25"/>
      <c r="BU1304" s="25"/>
      <c r="BV1304" s="25"/>
      <c r="BW1304" s="25"/>
      <c r="BX1304" s="25"/>
    </row>
    <row r="1305" spans="1:79" ht="12.75" customHeight="1" x14ac:dyDescent="0.2">
      <c r="A1305" s="18" t="s">
        <v>397</v>
      </c>
      <c r="B1305" s="18" t="s">
        <v>434</v>
      </c>
      <c r="C1305" s="141" t="s">
        <v>398</v>
      </c>
      <c r="D1305" s="22" t="s">
        <v>2886</v>
      </c>
      <c r="E1305" s="23">
        <v>36762</v>
      </c>
      <c r="F1305" s="24" t="s">
        <v>416</v>
      </c>
      <c r="G1305" s="22" t="s">
        <v>99</v>
      </c>
      <c r="H1305" s="18" t="s">
        <v>189</v>
      </c>
      <c r="I1305" s="18"/>
      <c r="J1305" s="18"/>
      <c r="K1305" t="s">
        <v>399</v>
      </c>
      <c r="L1305" t="s">
        <v>164</v>
      </c>
      <c r="M1305" s="18" t="s">
        <v>397</v>
      </c>
      <c r="N1305" s="18" t="s">
        <v>434</v>
      </c>
      <c r="O1305" s="18" t="s">
        <v>398</v>
      </c>
      <c r="P1305" s="25"/>
      <c r="Q1305" s="25"/>
      <c r="R1305" s="25"/>
      <c r="S1305" s="25"/>
      <c r="T1305" s="25"/>
      <c r="U1305" s="25"/>
      <c r="V1305" s="25"/>
      <c r="W1305" s="25"/>
      <c r="X1305" s="25"/>
      <c r="Y1305" s="25"/>
      <c r="Z1305" s="25"/>
      <c r="AA1305" s="25"/>
      <c r="AB1305" s="25"/>
      <c r="AC1305" s="25"/>
      <c r="AD1305" s="25"/>
      <c r="AE1305" s="25"/>
      <c r="AF1305" s="25"/>
      <c r="AG1305" s="25"/>
      <c r="AH1305" s="25"/>
      <c r="AI1305" s="25"/>
      <c r="AJ1305" s="25"/>
      <c r="AK1305" s="25"/>
      <c r="AL1305" s="25"/>
      <c r="AM1305" s="25"/>
      <c r="AN1305" s="25"/>
      <c r="AO1305" s="25"/>
      <c r="AP1305" s="25"/>
      <c r="AQ1305" s="25"/>
      <c r="AR1305" s="25"/>
      <c r="AS1305" s="25"/>
      <c r="AT1305" s="25"/>
      <c r="AU1305" s="25"/>
      <c r="AV1305" s="25"/>
      <c r="AW1305" s="25"/>
      <c r="AX1305" s="25"/>
      <c r="AY1305" s="25"/>
      <c r="AZ1305" s="25"/>
      <c r="BA1305" s="25"/>
      <c r="BB1305" s="25"/>
      <c r="BC1305" s="25"/>
      <c r="BD1305" s="25"/>
      <c r="BE1305" s="25"/>
      <c r="BF1305" s="25"/>
      <c r="BG1305" s="25"/>
      <c r="BH1305" s="25"/>
      <c r="BI1305" s="25"/>
      <c r="BJ1305" s="25"/>
      <c r="BK1305" s="25"/>
      <c r="BL1305" s="25"/>
      <c r="BM1305" s="25"/>
      <c r="BN1305" s="25"/>
      <c r="BO1305" s="25"/>
      <c r="BP1305" s="25"/>
      <c r="BQ1305" s="25"/>
      <c r="BR1305" s="25"/>
      <c r="BS1305" s="25"/>
      <c r="BT1305" s="25"/>
      <c r="BU1305" s="25"/>
      <c r="BV1305" s="25"/>
      <c r="BW1305" s="25"/>
      <c r="BX1305" s="25"/>
    </row>
    <row r="1306" spans="1:79" s="25" customFormat="1" ht="12.75" customHeight="1" x14ac:dyDescent="0.2">
      <c r="A1306" s="18"/>
      <c r="B1306" s="18"/>
      <c r="C1306" s="141"/>
      <c r="D1306" s="22" t="s">
        <v>2871</v>
      </c>
      <c r="E1306" s="23">
        <v>36348</v>
      </c>
      <c r="F1306" s="24" t="s">
        <v>99</v>
      </c>
      <c r="G1306" s="22" t="s">
        <v>1549</v>
      </c>
      <c r="H1306" s="18" t="s">
        <v>386</v>
      </c>
      <c r="I1306" s="18" t="s">
        <v>285</v>
      </c>
      <c r="J1306" s="18" t="s">
        <v>393</v>
      </c>
      <c r="K1306" s="26" t="s">
        <v>402</v>
      </c>
      <c r="L1306" s="26" t="s">
        <v>398</v>
      </c>
      <c r="M1306" s="18" t="s">
        <v>397</v>
      </c>
      <c r="N1306" s="18" t="s">
        <v>207</v>
      </c>
      <c r="O1306" s="18" t="s">
        <v>412</v>
      </c>
    </row>
    <row r="1307" spans="1:79" x14ac:dyDescent="0.2">
      <c r="A1307" s="18"/>
      <c r="B1307" s="18"/>
      <c r="C1307" s="141"/>
      <c r="D1307" s="19" t="s">
        <v>2876</v>
      </c>
      <c r="E1307" s="20">
        <v>36002</v>
      </c>
      <c r="F1307" s="26" t="s">
        <v>2877</v>
      </c>
      <c r="G1307" s="30" t="s">
        <v>2234</v>
      </c>
      <c r="H1307" s="18" t="s">
        <v>2878</v>
      </c>
      <c r="I1307" s="18" t="s">
        <v>612</v>
      </c>
      <c r="J1307" s="18" t="s">
        <v>2879</v>
      </c>
      <c r="K1307" s="26" t="s">
        <v>2880</v>
      </c>
      <c r="L1307" s="26" t="s">
        <v>2881</v>
      </c>
      <c r="M1307" s="18" t="s">
        <v>2882</v>
      </c>
      <c r="N1307" s="18" t="s">
        <v>81</v>
      </c>
      <c r="O1307" s="18" t="s">
        <v>2883</v>
      </c>
      <c r="P1307" s="19" t="s">
        <v>798</v>
      </c>
      <c r="Q1307" s="19" t="s">
        <v>340</v>
      </c>
      <c r="R1307" s="19" t="s">
        <v>81</v>
      </c>
      <c r="S1307" s="30" t="s">
        <v>945</v>
      </c>
      <c r="T1307" s="19"/>
      <c r="U1307" s="19"/>
      <c r="V1307" s="30"/>
      <c r="W1307" s="19"/>
      <c r="X1307" s="19"/>
      <c r="Y1307" s="30"/>
      <c r="Z1307" s="19"/>
      <c r="AA1307" s="19"/>
      <c r="AB1307" s="30"/>
      <c r="AC1307" s="19"/>
      <c r="AD1307" s="19"/>
      <c r="AE1307" s="19"/>
      <c r="AF1307" s="19"/>
      <c r="AG1307" s="19"/>
      <c r="AH1307" s="19"/>
      <c r="AI1307" s="19"/>
      <c r="AJ1307" s="19"/>
      <c r="AK1307" s="19"/>
      <c r="AL1307" s="19"/>
      <c r="AM1307" s="19"/>
      <c r="AN1307" s="19"/>
      <c r="AO1307" s="19"/>
      <c r="AP1307" s="19"/>
      <c r="AQ1307" s="19"/>
      <c r="AR1307" s="19"/>
      <c r="AS1307" s="19"/>
      <c r="AT1307" s="19"/>
      <c r="AU1307" s="19"/>
      <c r="AV1307" s="19"/>
      <c r="AW1307" s="19"/>
      <c r="AX1307" s="19"/>
      <c r="AY1307" s="19"/>
      <c r="AZ1307" s="19"/>
      <c r="BA1307" s="19"/>
      <c r="BB1307" s="19"/>
      <c r="BC1307" s="19"/>
      <c r="BD1307" s="19"/>
      <c r="BE1307" s="19"/>
      <c r="BF1307" s="19"/>
      <c r="BG1307" s="19"/>
      <c r="BH1307" s="19"/>
      <c r="BI1307" s="19"/>
      <c r="BJ1307" s="19"/>
      <c r="BK1307" s="19"/>
      <c r="BL1307" s="19"/>
      <c r="BM1307" s="19"/>
      <c r="BN1307" s="19"/>
      <c r="BO1307" s="19"/>
      <c r="BP1307" s="19"/>
      <c r="BQ1307" s="19"/>
      <c r="BR1307" s="19"/>
      <c r="BS1307" s="19"/>
      <c r="BT1307" s="19"/>
      <c r="BU1307" s="19"/>
      <c r="BV1307" s="19"/>
      <c r="BW1307" s="19"/>
      <c r="BX1307" s="19"/>
    </row>
    <row r="1308" spans="1:79" s="25" customFormat="1" x14ac:dyDescent="0.2">
      <c r="A1308" s="18"/>
      <c r="B1308" s="18"/>
      <c r="C1308" s="141"/>
      <c r="D1308" s="19"/>
      <c r="E1308" s="20"/>
      <c r="F1308" s="19"/>
      <c r="G1308" s="19"/>
      <c r="H1308" s="18"/>
      <c r="I1308" s="18"/>
      <c r="J1308" s="18"/>
      <c r="K1308"/>
      <c r="L1308"/>
      <c r="M1308" s="18"/>
      <c r="N1308" s="18"/>
      <c r="O1308" s="18"/>
      <c r="P1308" s="19"/>
      <c r="Q1308" s="19"/>
      <c r="R1308" s="19"/>
      <c r="S1308" s="19"/>
      <c r="T1308" s="19"/>
      <c r="U1308" s="19"/>
      <c r="V1308" s="19"/>
      <c r="W1308" s="19"/>
      <c r="X1308" s="19"/>
      <c r="Y1308" s="19"/>
      <c r="Z1308" s="19"/>
      <c r="AA1308" s="19"/>
      <c r="AB1308" s="19"/>
      <c r="AC1308" s="19"/>
      <c r="AD1308" s="19"/>
      <c r="AE1308" s="19"/>
      <c r="AF1308" s="19"/>
      <c r="AG1308" s="19"/>
      <c r="AH1308" s="19"/>
      <c r="AI1308" s="19"/>
      <c r="AJ1308" s="19"/>
      <c r="AK1308" s="19"/>
      <c r="AL1308" s="19"/>
      <c r="AM1308" s="19"/>
      <c r="AN1308" s="19"/>
      <c r="AO1308" s="19"/>
      <c r="AP1308" s="19"/>
      <c r="AQ1308" s="19"/>
      <c r="AR1308" s="19"/>
      <c r="AS1308" s="19"/>
      <c r="AT1308" s="19"/>
      <c r="AU1308" s="19"/>
      <c r="AV1308" s="19"/>
      <c r="AW1308" s="19"/>
      <c r="AX1308" s="19"/>
      <c r="AY1308" s="19"/>
      <c r="AZ1308" s="19"/>
      <c r="BA1308" s="19"/>
      <c r="BB1308" s="19"/>
      <c r="BC1308" s="19"/>
      <c r="BD1308" s="19"/>
      <c r="BE1308" s="19"/>
      <c r="BF1308" s="19"/>
      <c r="BG1308" s="19"/>
      <c r="BH1308" s="19"/>
      <c r="BI1308" s="19"/>
      <c r="BJ1308" s="19"/>
      <c r="BK1308" s="19"/>
      <c r="BL1308" s="19"/>
      <c r="BM1308" s="19"/>
      <c r="BN1308" s="19"/>
      <c r="BO1308" s="19"/>
      <c r="BP1308" s="19"/>
      <c r="BQ1308" s="19"/>
      <c r="BR1308" s="19"/>
      <c r="BS1308" s="19"/>
      <c r="BT1308" s="19"/>
      <c r="BU1308" s="19"/>
      <c r="BV1308" s="19"/>
      <c r="BW1308" s="19"/>
      <c r="BX1308" s="19"/>
    </row>
    <row r="1309" spans="1:79" x14ac:dyDescent="0.2">
      <c r="A1309" s="19"/>
      <c r="B1309" s="18"/>
      <c r="C1309" s="142"/>
      <c r="D1309" s="19" t="s">
        <v>2889</v>
      </c>
      <c r="E1309" s="27">
        <v>34908</v>
      </c>
      <c r="F1309" s="28" t="s">
        <v>391</v>
      </c>
      <c r="G1309" s="28" t="s">
        <v>188</v>
      </c>
      <c r="H1309" s="19"/>
      <c r="I1309" s="18"/>
      <c r="J1309" s="18"/>
      <c r="K1309" t="s">
        <v>450</v>
      </c>
      <c r="BY1309" s="25"/>
      <c r="BZ1309" s="25"/>
      <c r="CA1309" s="25"/>
    </row>
    <row r="1310" spans="1:79" s="25" customFormat="1" x14ac:dyDescent="0.2">
      <c r="A1310" s="18" t="s">
        <v>184</v>
      </c>
      <c r="B1310" s="18" t="s">
        <v>306</v>
      </c>
      <c r="C1310" s="141"/>
      <c r="D1310" s="26" t="s">
        <v>2890</v>
      </c>
      <c r="E1310" s="27">
        <v>35835</v>
      </c>
      <c r="F1310" s="26" t="s">
        <v>553</v>
      </c>
      <c r="G1310" s="26" t="s">
        <v>283</v>
      </c>
      <c r="H1310" s="18" t="s">
        <v>981</v>
      </c>
      <c r="I1310" s="18" t="s">
        <v>303</v>
      </c>
      <c r="J1310" s="18"/>
      <c r="K1310" s="26" t="s">
        <v>2691</v>
      </c>
      <c r="L1310" s="26"/>
      <c r="M1310" s="18" t="s">
        <v>2691</v>
      </c>
      <c r="N1310" s="18" t="s">
        <v>232</v>
      </c>
      <c r="O1310" s="18"/>
      <c r="P1310" s="26" t="s">
        <v>2891</v>
      </c>
      <c r="Q1310" s="27"/>
      <c r="R1310" s="27"/>
      <c r="S1310" s="27"/>
      <c r="T1310" s="27"/>
      <c r="U1310" s="29"/>
    </row>
    <row r="1311" spans="1:79" x14ac:dyDescent="0.2">
      <c r="C1311" s="142"/>
      <c r="D1311" t="s">
        <v>2892</v>
      </c>
      <c r="E1311" s="40">
        <v>37322</v>
      </c>
      <c r="F1311" t="s">
        <v>2893</v>
      </c>
      <c r="G1311" t="s">
        <v>506</v>
      </c>
      <c r="H1311" t="s">
        <v>453</v>
      </c>
      <c r="I1311" t="s">
        <v>239</v>
      </c>
      <c r="J1311" s="18"/>
      <c r="K1311" t="str">
        <f>IF(ISBLANK(VLOOKUP(TRIM(D1311),ALL_SOMIFA!$A$1:$V$2721,8,FALSE)),"",IF(ISERROR(VLOOKUP(TRIM(D1311),ALL_SOMIFA!$A$1:$V$2721,8,FALSE))," ",VLOOKUP(TRIM(D1311),ALL_SOMIFA!$A$1:$V$2721,8,FALSE)))</f>
        <v xml:space="preserve"> </v>
      </c>
      <c r="L1311" t="str">
        <f>IF(ISBLANK(VLOOKUP(TRIM(D1311),ALL_SOMIFA!$A$1:$V$2721,9,FALSE)),"",IF(ISERROR(VLOOKUP(TRIM(D1311),ALL_SOMIFA!$A$1:$V$2721,9,FALSE))," ",VLOOKUP(TRIM(D1311),ALL_SOMIFA!$A$1:$V$2721,9,FALSE)))</f>
        <v xml:space="preserve"> </v>
      </c>
      <c r="M1311" t="str">
        <f>IF(ISBLANK(VLOOKUP(TRIM(D1311),ALL_SOMIFA!$A$1:$V$2721,10,FALSE)),"",IF(ISERROR(VLOOKUP(TRIM(D1311),ALL_SOMIFA!$A$1:$V$2721,10,FALSE))," ",VLOOKUP(TRIM(D1311),ALL_SOMIFA!$A$1:$V$2721,10,FALSE)))</f>
        <v xml:space="preserve"> </v>
      </c>
      <c r="N1311" t="str">
        <f>IF(ISBLANK(VLOOKUP(TRIM(D1311),ALL_SOMIFA!$A$1:$V$2721,11,FALSE)),"",IF(ISERROR(VLOOKUP(TRIM(D1311),ALL_SOMIFA!$A$1:$V$2721,11,FALSE))," ",VLOOKUP(TRIM(D1311),ALL_SOMIFA!$A$1:$V$2721,11,FALSE)))</f>
        <v xml:space="preserve"> </v>
      </c>
      <c r="O1311" t="str">
        <f>IF(ISBLANK(VLOOKUP(TRIM(D1311),ALL_SOMIFA!$A$1:$V$2721,12,FALSE)),"",IF(ISERROR(VLOOKUP(TRIM(D1311),ALL_SOMIFA!$A$1:$V$2721,12,FALSE))," ",VLOOKUP(TRIM(D1311),ALL_SOMIFA!$A$1:$V$2721,12,FALSE)))</f>
        <v xml:space="preserve"> </v>
      </c>
      <c r="P1311" t="str">
        <f>IF(ISBLANK(VLOOKUP(TRIM(D1311),ALL_SOMIFA!$A$1:$V$2721,13,FALSE)),"",IF(ISERROR(VLOOKUP(TRIM(D1311),ALL_SOMIFA!$A$1:$V$2721,13,FALSE))," ",VLOOKUP(TRIM(D1311),ALL_SOMIFA!$A$1:$V$2721,13,FALSE)))</f>
        <v xml:space="preserve"> </v>
      </c>
      <c r="Q1311" t="str">
        <f>IF(ISBLANK(VLOOKUP(TRIM(D1311),ALL_SOMIFA!$A$1:$V$2721,14,FALSE)),"",IF(ISERROR(VLOOKUP(TRIM(D1311),ALL_SOMIFA!$A$1:$V$2721,14,FALSE))," ",VLOOKUP(TRIM(D1311),ALL_SOMIFA!$A$1:$V$2721,14,FALSE)))</f>
        <v xml:space="preserve"> </v>
      </c>
      <c r="R1311" t="str">
        <f>IF(ISBLANK(VLOOKUP(TRIM(D1311),ALL_SOMIFA!$A$1:$V$2721,15,FALSE)),"",IF(ISERROR(VLOOKUP(TRIM(D1311),ALL_SOMIFA!$A$1:$V$2721,15,FALSE))," ",VLOOKUP(TRIM(D1311),ALL_SOMIFA!$A$1:$V$2721,15,FALSE)))</f>
        <v xml:space="preserve"> </v>
      </c>
      <c r="S1311" t="str">
        <f>IF(ISBLANK(VLOOKUP(TRIM(D1311),ALL_SOMIFA!$A$1:$V$2721,16,FALSE)),"",IF(ISERROR(VLOOKUP(TRIM(D1311),ALL_SOMIFA!$A$1:$V$2721,16,FALSE))," ",VLOOKUP(TRIM(D1311),ALL_SOMIFA!$A$1:$V$2721,16,FALSE)))</f>
        <v xml:space="preserve"> </v>
      </c>
      <c r="T1311" t="str">
        <f>IF(ISBLANK(VLOOKUP(TRIM(D1311),ALL_SOMIFA!$A$1:$V$2721,17,FALSE)),"",IF(ISERROR(VLOOKUP(TRIM(D1311),ALL_SOMIFA!$A$1:$V$2721,17,FALSE))," ",VLOOKUP(TRIM(D1311),ALL_SOMIFA!$A$1:$V$2721,17,FALSE)))</f>
        <v xml:space="preserve"> </v>
      </c>
      <c r="U1311" t="str">
        <f>IF(ISBLANK(VLOOKUP(TRIM(D1311),ALL_SOMIFA!$A$1:$V$2721,18,FALSE)),"",IF(ISERROR(VLOOKUP(TRIM(D1311),ALL_SOMIFA!$A$1:$V$2721,18,FALSE))," ",VLOOKUP(TRIM(D1311),ALL_SOMIFA!$A$1:$V$2721,18,FALSE)))</f>
        <v xml:space="preserve"> </v>
      </c>
      <c r="V1311" t="str">
        <f>IF(ISBLANK(VLOOKUP(TRIM(D1311),ALL_SOMIFA!$A$1:$V$2721,19,FALSE)),"",IF(ISERROR(VLOOKUP(TRIM(D1311),ALL_SOMIFA!$A$1:$V$2721,19,FALSE))," ",VLOOKUP(TRIM(D1311),ALL_SOMIFA!$A$1:$V$2721,19,FALSE)))</f>
        <v xml:space="preserve"> </v>
      </c>
      <c r="W1311" t="str">
        <f>IF(ISBLANK(VLOOKUP(TRIM(D1311),ALL_SOMIFA!$A$1:$V$2721,20,FALSE)),"",IF(ISERROR(VLOOKUP(TRIM(D1311),ALL_SOMIFA!$A$1:$V$2721,20,FALSE))," ",VLOOKUP(TRIM(D1311),ALL_SOMIFA!$A$1:$V$2721,20,FALSE)))</f>
        <v xml:space="preserve"> </v>
      </c>
      <c r="X1311" t="str">
        <f>IF(ISBLANK(VLOOKUP(TRIM(D1311),ALL_SOMIFA!$A$1:$V$2721,21,FALSE)),"",IF(ISERROR(VLOOKUP(TRIM(D1311),ALL_SOMIFA!$A$1:$V$2721,21,FALSE))," ",VLOOKUP(TRIM(D1311),ALL_SOMIFA!$A$1:$V$2721,21,FALSE)))</f>
        <v xml:space="preserve"> </v>
      </c>
      <c r="Y1311" t="str">
        <f>IF(ISBLANK(VLOOKUP(TRIM(D1311),ALL_SOMIFA!$A$1:$V$2721,22,FALSE)),"",IF(ISERROR(VLOOKUP(TRIM(D1311),ALL_SOMIFA!$A$1:$V$2721,22,FALSE))," ",VLOOKUP(TRIM(D1311),ALL_SOMIFA!$A$1:$V$2721,22,FALSE)))</f>
        <v xml:space="preserve"> </v>
      </c>
    </row>
    <row r="1312" spans="1:79" x14ac:dyDescent="0.2">
      <c r="A1312" s="31" t="s">
        <v>445</v>
      </c>
      <c r="B1312" s="18" t="s">
        <v>261</v>
      </c>
      <c r="C1312" s="142"/>
      <c r="D1312" s="19" t="s">
        <v>2894</v>
      </c>
      <c r="E1312" s="27">
        <v>35599</v>
      </c>
      <c r="F1312" s="26" t="s">
        <v>607</v>
      </c>
      <c r="G1312" s="30" t="s">
        <v>237</v>
      </c>
      <c r="H1312" s="31" t="s">
        <v>449</v>
      </c>
      <c r="I1312" s="18" t="s">
        <v>261</v>
      </c>
      <c r="J1312" s="18"/>
      <c r="K1312" s="26" t="s">
        <v>445</v>
      </c>
      <c r="L1312" s="26"/>
      <c r="M1312" s="33"/>
      <c r="N1312" s="33"/>
      <c r="O1312" s="33"/>
    </row>
    <row r="1313" spans="1:76" x14ac:dyDescent="0.2">
      <c r="A1313" s="18"/>
      <c r="B1313" s="18"/>
      <c r="C1313" s="141"/>
      <c r="D1313" s="19"/>
      <c r="E1313" s="39"/>
      <c r="F1313" s="19"/>
      <c r="G1313" s="19"/>
      <c r="H1313" s="18" t="str">
        <f>IF(ISERROR(VLOOKUP(TRIM($D1313),#REF!,2,FALSE())),"",VLOOKUP(TRIM($D1313),#REF!,2,FALSE()))</f>
        <v/>
      </c>
      <c r="I1313" s="18" t="str">
        <f>IF(ISERROR(VLOOKUP(TRIM($D1313),#REF!,3,FALSE())),"",VLOOKUP(TRIM($D1313),#REF!,3,FALSE()))</f>
        <v/>
      </c>
      <c r="J1313" s="18"/>
      <c r="K1313" s="26"/>
      <c r="L1313" s="26"/>
      <c r="M1313" s="18"/>
      <c r="N1313" s="18"/>
      <c r="O1313" s="18"/>
      <c r="P1313" s="19"/>
      <c r="Q1313" s="19"/>
      <c r="R1313" s="19"/>
      <c r="S1313" s="19"/>
      <c r="T1313" s="19"/>
      <c r="U1313" s="19"/>
      <c r="V1313" s="19"/>
      <c r="W1313" s="19"/>
      <c r="X1313" s="19"/>
      <c r="Y1313" s="19"/>
      <c r="Z1313" s="19"/>
      <c r="AA1313" s="19"/>
      <c r="AB1313" s="19"/>
      <c r="AC1313" s="19"/>
      <c r="AD1313" s="19"/>
      <c r="AE1313" s="19"/>
      <c r="AF1313" s="19"/>
      <c r="AG1313" s="19"/>
      <c r="AH1313" s="19"/>
      <c r="AI1313" s="19"/>
      <c r="AJ1313" s="19"/>
      <c r="AK1313" s="19"/>
      <c r="AL1313" s="19"/>
      <c r="AM1313" s="19"/>
      <c r="AN1313" s="19"/>
      <c r="AO1313" s="19"/>
      <c r="AP1313" s="19"/>
      <c r="AQ1313" s="19"/>
      <c r="AR1313" s="19"/>
      <c r="AS1313" s="19"/>
      <c r="AT1313" s="19"/>
      <c r="AU1313" s="19"/>
      <c r="AV1313" s="19"/>
      <c r="AW1313" s="19"/>
      <c r="AX1313" s="19"/>
      <c r="AY1313" s="19"/>
      <c r="AZ1313" s="19"/>
      <c r="BA1313" s="19"/>
      <c r="BB1313" s="19"/>
      <c r="BC1313" s="19"/>
      <c r="BD1313" s="19"/>
      <c r="BE1313" s="19"/>
      <c r="BF1313" s="19"/>
      <c r="BG1313" s="19"/>
      <c r="BH1313" s="19"/>
      <c r="BI1313" s="19"/>
      <c r="BJ1313" s="19"/>
      <c r="BK1313" s="19"/>
      <c r="BL1313" s="19"/>
      <c r="BM1313" s="19"/>
      <c r="BN1313" s="19"/>
      <c r="BO1313" s="19"/>
      <c r="BP1313" s="19"/>
      <c r="BQ1313" s="19"/>
      <c r="BR1313" s="19"/>
      <c r="BS1313" s="19"/>
      <c r="BT1313" s="19"/>
      <c r="BU1313" s="19"/>
      <c r="BV1313" s="7"/>
      <c r="BW1313" s="7"/>
      <c r="BX1313" s="7"/>
    </row>
    <row r="1314" spans="1:76" x14ac:dyDescent="0.2">
      <c r="A1314" s="18"/>
      <c r="B1314" s="18"/>
      <c r="C1314" s="138"/>
      <c r="E1314" s="10" t="s">
        <v>76</v>
      </c>
      <c r="F1314" s="11" t="s">
        <v>77</v>
      </c>
      <c r="G1314" s="11" t="s">
        <v>78</v>
      </c>
      <c r="H1314" s="92" t="s">
        <v>79</v>
      </c>
      <c r="I1314" s="11"/>
      <c r="J1314" s="11"/>
      <c r="K1314" s="8"/>
      <c r="L1314" s="16" t="str">
        <f>IF(ISERROR(VLOOKUP(TRIM(B1314),#REF!,13,FALSE())),"",VLOOKUP(TRIM(B1314),#REF!,13,FALSE()))</f>
        <v/>
      </c>
      <c r="M1314" s="16" t="str">
        <f>IF(ISERROR(VLOOKUP(TRIM(B1314),#REF!,14,FALSE())),"",VLOOKUP(TRIM(B1314),#REF!,14,FALSE()))</f>
        <v/>
      </c>
      <c r="N1314" s="16" t="str">
        <f>IF(ISERROR(VLOOKUP(TRIM(B1314),#REF!,15,FALSE())),"",VLOOKUP(TRIM(B1314),#REF!,15,FALSE()))</f>
        <v/>
      </c>
      <c r="O1314" s="16" t="str">
        <f>IF(ISERROR(VLOOKUP(TRIM(B1314),#REF!,16,FALSE())),"",VLOOKUP(TRIM(B1314),#REF!,16,FALSE()))</f>
        <v/>
      </c>
      <c r="Q1314" s="8"/>
      <c r="S1314" t="str">
        <f>IF(ISERROR(VLOOKUP(TRIM(B1314),#REF!,20,FALSE())),"",VLOOKUP(TRIM(B1314),#REF!,20,FALSE()))</f>
        <v/>
      </c>
      <c r="T1314" t="str">
        <f>IF(ISERROR(VLOOKUP(TRIM(B1314),#REF!,21,FALSE())),"",VLOOKUP(TRIM(B1314),#REF!,21,FALSE()))</f>
        <v/>
      </c>
      <c r="U1314" t="str">
        <f>IF(ISERROR(VLOOKUP(TRIM(B1314),#REF!,22,FALSE())),"",VLOOKUP(TRIM(B1314),#REF!,22,FALSE()))</f>
        <v/>
      </c>
      <c r="V1314" t="str">
        <f>IF(ISERROR(VLOOKUP(TRIM(B1314),#REF!,20,FALSE())),"",VLOOKUP(TRIM(B1314),#REF!,20,FALSE()))</f>
        <v/>
      </c>
      <c r="W1314" t="str">
        <f>IF(ISERROR(VLOOKUP(TRIM(B1314),#REF!,21,FALSE())),"",VLOOKUP(TRIM(B1314),#REF!,21,FALSE()))</f>
        <v/>
      </c>
      <c r="X1314" t="str">
        <f>IF(ISERROR(VLOOKUP(TRIM(B1314),#REF!,22,FALSE())),"",VLOOKUP(TRIM(B1314),#REF!,22,FALSE()))</f>
        <v/>
      </c>
      <c r="Y1314" t="str">
        <f>IF(ISERROR(VLOOKUP(TRIM(B1314),#REF!,23,FALSE())),"",VLOOKUP(TRIM(B1314),#REF!,23,FALSE()))</f>
        <v/>
      </c>
      <c r="Z1314" t="str">
        <f>IF(ISERROR(VLOOKUP(TRIM(B1314),#REF!,24,FALSE())),"",VLOOKUP(TRIM(B1314),#REF!,24,FALSE()))</f>
        <v/>
      </c>
      <c r="AA1314" t="str">
        <f>IF(ISERROR(VLOOKUP(TRIM(B1314),#REF!,25,FALSE())),"",VLOOKUP(TRIM(B1314),#REF!,25,FALSE()))</f>
        <v/>
      </c>
      <c r="BB1314" s="8"/>
    </row>
    <row r="1315" spans="1:76" ht="18" customHeight="1" x14ac:dyDescent="0.25">
      <c r="A1315" s="12" t="s">
        <v>5464</v>
      </c>
      <c r="C1315" s="139"/>
      <c r="E1315" s="13">
        <f>COUNTA(D1318:D1378)</f>
        <v>52</v>
      </c>
      <c r="F1315" s="14">
        <f>COUNTIF(A1317:A1378,"*HB*")-1</f>
        <v>0</v>
      </c>
      <c r="G1315" s="14">
        <f>COUNTIF(A1317:A1378,"*KR*")+COUNTIF(A1317:A1378,"*LK*")</f>
        <v>0</v>
      </c>
      <c r="H1315" s="51">
        <f>COUNTIF(A1317:A1378,"*PR*")+COUNTIF(A1317:A1378,"*LP*")</f>
        <v>0</v>
      </c>
      <c r="I1315" s="14"/>
      <c r="J1315" s="14"/>
      <c r="K1315" s="8"/>
      <c r="L1315" s="16" t="str">
        <f>IF(ISERROR(VLOOKUP(TRIM(B1315),#REF!,13,FALSE())),"",VLOOKUP(TRIM(B1315),#REF!,13,FALSE()))</f>
        <v/>
      </c>
      <c r="M1315" s="16" t="str">
        <f>IF(ISERROR(VLOOKUP(TRIM(B1315),#REF!,14,FALSE())),"",VLOOKUP(TRIM(B1315),#REF!,14,FALSE()))</f>
        <v/>
      </c>
      <c r="N1315" s="16" t="str">
        <f>IF(ISERROR(VLOOKUP(TRIM(B1315),#REF!,15,FALSE())),"",VLOOKUP(TRIM(B1315),#REF!,15,FALSE()))</f>
        <v/>
      </c>
      <c r="O1315" s="16" t="str">
        <f>IF(ISERROR(VLOOKUP(TRIM(B1315),#REF!,16,FALSE())),"",VLOOKUP(TRIM(B1315),#REF!,16,FALSE()))</f>
        <v/>
      </c>
      <c r="P1315" s="15"/>
      <c r="Q1315" s="8"/>
      <c r="S1315" t="str">
        <f>IF(ISERROR(VLOOKUP(TRIM(B1315),#REF!,20,FALSE())),"",VLOOKUP(TRIM(B1315),#REF!,20,FALSE()))</f>
        <v/>
      </c>
      <c r="T1315" t="str">
        <f>IF(ISERROR(VLOOKUP(TRIM(B1315),#REF!,21,FALSE())),"",VLOOKUP(TRIM(B1315),#REF!,21,FALSE()))</f>
        <v/>
      </c>
      <c r="U1315" t="str">
        <f>IF(ISERROR(VLOOKUP(TRIM(B1315),#REF!,22,FALSE())),"",VLOOKUP(TRIM(B1315),#REF!,22,FALSE()))</f>
        <v/>
      </c>
      <c r="V1315" t="str">
        <f>IF(ISERROR(VLOOKUP(TRIM(B1315),#REF!,20,FALSE())),"",VLOOKUP(TRIM(B1315),#REF!,20,FALSE()))</f>
        <v/>
      </c>
      <c r="W1315" t="str">
        <f>IF(ISERROR(VLOOKUP(TRIM(B1315),#REF!,21,FALSE())),"",VLOOKUP(TRIM(B1315),#REF!,21,FALSE()))</f>
        <v/>
      </c>
      <c r="X1315" t="str">
        <f>IF(ISERROR(VLOOKUP(TRIM(B1315),#REF!,22,FALSE())),"",VLOOKUP(TRIM(B1315),#REF!,22,FALSE()))</f>
        <v/>
      </c>
      <c r="Y1315" t="str">
        <f>IF(ISERROR(VLOOKUP(TRIM(B1315),#REF!,23,FALSE())),"",VLOOKUP(TRIM(B1315),#REF!,23,FALSE()))</f>
        <v/>
      </c>
      <c r="Z1315" t="str">
        <f>IF(ISERROR(VLOOKUP(TRIM(B1315),#REF!,24,FALSE())),"",VLOOKUP(TRIM(B1315),#REF!,24,FALSE()))</f>
        <v/>
      </c>
      <c r="AA1315" t="str">
        <f>IF(ISERROR(VLOOKUP(TRIM(B1315),#REF!,25,FALSE())),"",VLOOKUP(TRIM(B1315),#REF!,25,FALSE()))</f>
        <v/>
      </c>
      <c r="AK1315" s="15"/>
      <c r="AT1315" s="15"/>
      <c r="BB1315" s="8"/>
      <c r="BL1315" s="7"/>
      <c r="BM1315" s="7"/>
      <c r="BN1315" s="7"/>
      <c r="BO1315" s="7"/>
      <c r="BP1315" s="7"/>
      <c r="BQ1315" s="7"/>
      <c r="BR1315" s="7"/>
      <c r="BS1315" s="7"/>
      <c r="BT1315" s="7"/>
    </row>
    <row r="1316" spans="1:76" x14ac:dyDescent="0.2">
      <c r="A1316" s="16" t="s">
        <v>5482</v>
      </c>
      <c r="B1316" s="16"/>
      <c r="C1316" s="141"/>
      <c r="H1316" s="9"/>
      <c r="I1316" s="16"/>
      <c r="J1316" s="16"/>
      <c r="K1316" s="16"/>
      <c r="L1316" s="26" t="str">
        <f>IF(ISERROR(VLOOKUP(TRIM(D1316),#REF!,8,FALSE())),"",VLOOKUP(TRIM(D1316),#REF!,8,FALSE()))</f>
        <v/>
      </c>
      <c r="O1316" s="16"/>
      <c r="P1316" s="16" t="str">
        <f>IF(ISERROR(VLOOKUP(TRIM(D1316),#REF!,11,FALSE())),"",VLOOKUP(TRIM(D1316),#REF!,11,FALSE()))</f>
        <v/>
      </c>
      <c r="Q1316" s="16" t="str">
        <f>IF(ISERROR(VLOOKUP(TRIM(D1316),#REF!,12,FALSE())),"",VLOOKUP(TRIM(D1316),#REF!,12,FALSE()))</f>
        <v/>
      </c>
      <c r="R1316" s="16" t="str">
        <f>IF(ISERROR(VLOOKUP(TRIM(D1316),#REF!,13,FALSE())),"",VLOOKUP(TRIM(D1316),#REF!,13,FALSE()))</f>
        <v/>
      </c>
      <c r="S1316" s="16" t="str">
        <f>IF(ISERROR(VLOOKUP(TRIM(D1316),#REF!,14,FALSE())),"",VLOOKUP(TRIM(D1316),#REF!,14,FALSE()))</f>
        <v/>
      </c>
      <c r="T1316" s="16" t="str">
        <f>IF(ISERROR(VLOOKUP(TRIM(D1316),#REF!,15,FALSE())),"",VLOOKUP(TRIM(D1316),#REF!,15,FALSE()))</f>
        <v/>
      </c>
      <c r="U1316" s="16" t="str">
        <f>IF(ISERROR(VLOOKUP(TRIM(D1316),#REF!,16,FALSE())),"",VLOOKUP(TRIM(D1316),#REF!,16,FALSE()))</f>
        <v/>
      </c>
      <c r="Y1316" t="str">
        <f>IF(ISERROR(VLOOKUP(TRIM(D1316),#REF!,20,FALSE())),"",VLOOKUP(TRIM(D1316),#REF!,20,FALSE()))</f>
        <v/>
      </c>
      <c r="Z1316" t="str">
        <f>IF(ISERROR(VLOOKUP(TRIM(D1316),#REF!,21,FALSE())),"",VLOOKUP(TRIM(D1316),#REF!,21,FALSE()))</f>
        <v/>
      </c>
      <c r="AA1316" t="str">
        <f>IF(ISERROR(VLOOKUP(TRIM(D1316),#REF!,22,FALSE())),"",VLOOKUP(TRIM(D1316),#REF!,22,FALSE()))</f>
        <v/>
      </c>
      <c r="AB1316" t="str">
        <f>IF(ISERROR(VLOOKUP(TRIM(D1316),#REF!,20,FALSE())),"",VLOOKUP(TRIM(D1316),#REF!,20,FALSE()))</f>
        <v/>
      </c>
      <c r="AC1316" t="str">
        <f>IF(ISERROR(VLOOKUP(TRIM(D1316),#REF!,21,FALSE())),"",VLOOKUP(TRIM(D1316),#REF!,21,FALSE()))</f>
        <v/>
      </c>
      <c r="AD1316" t="str">
        <f>IF(ISERROR(VLOOKUP(TRIM(D1316),#REF!,22,FALSE())),"",VLOOKUP(TRIM(D1316),#REF!,22,FALSE()))</f>
        <v/>
      </c>
      <c r="AE1316" t="str">
        <f>IF(ISERROR(VLOOKUP(TRIM(D1316),#REF!,23,FALSE())),"",VLOOKUP(TRIM(D1316),#REF!,23,FALSE()))</f>
        <v/>
      </c>
      <c r="AF1316" t="str">
        <f>IF(ISERROR(VLOOKUP(TRIM(D1316),#REF!,24,FALSE())),"",VLOOKUP(TRIM(D1316),#REF!,24,FALSE()))</f>
        <v/>
      </c>
      <c r="AG1316" t="str">
        <f>IF(ISERROR(VLOOKUP(TRIM(D1316),#REF!,25,FALSE())),"",VLOOKUP(TRIM(D1316),#REF!,25,FALSE()))</f>
        <v/>
      </c>
      <c r="BH1316" s="8"/>
    </row>
    <row r="1317" spans="1:76" s="25" customFormat="1" x14ac:dyDescent="0.2">
      <c r="A1317" s="145"/>
      <c r="B1317" s="19"/>
      <c r="C1317" s="141"/>
      <c r="D1317" s="19"/>
      <c r="E1317" s="39"/>
      <c r="F1317" s="19"/>
      <c r="G1317" s="19"/>
      <c r="H1317" s="145"/>
      <c r="I1317" s="19"/>
      <c r="J1317" s="18"/>
      <c r="K1317" s="26"/>
      <c r="L1317" s="26"/>
      <c r="M1317" s="42"/>
      <c r="N1317" s="19"/>
      <c r="O1317" s="19"/>
      <c r="P1317" s="19"/>
      <c r="Q1317" s="19"/>
      <c r="R1317" s="19"/>
      <c r="S1317" s="19"/>
      <c r="T1317" s="19"/>
      <c r="U1317" s="19"/>
      <c r="V1317" s="19"/>
      <c r="W1317" s="19"/>
      <c r="X1317" s="19"/>
      <c r="Y1317" s="19"/>
      <c r="Z1317" s="19"/>
      <c r="AA1317" s="19"/>
      <c r="AB1317" s="19"/>
      <c r="AC1317" s="19"/>
      <c r="AD1317" s="19"/>
      <c r="AE1317" s="19"/>
      <c r="AF1317" s="19"/>
      <c r="AG1317" s="19"/>
      <c r="AH1317" s="19"/>
      <c r="AI1317" s="19"/>
      <c r="AJ1317" s="19"/>
      <c r="AK1317" s="19"/>
      <c r="AL1317" s="19"/>
      <c r="AM1317" s="19"/>
      <c r="AN1317" s="19"/>
      <c r="AO1317" s="19"/>
      <c r="AP1317" s="19"/>
      <c r="AQ1317" s="19"/>
      <c r="AR1317" s="19"/>
      <c r="AS1317" s="19"/>
      <c r="AT1317" s="19"/>
      <c r="AU1317" s="19"/>
      <c r="AV1317" s="19"/>
      <c r="AW1317" s="19"/>
      <c r="AX1317" s="19"/>
      <c r="AY1317" s="19"/>
      <c r="AZ1317" s="19"/>
      <c r="BA1317" s="19"/>
      <c r="BB1317" s="19"/>
      <c r="BC1317" s="19"/>
      <c r="BD1317" s="19"/>
      <c r="BE1317" s="19"/>
      <c r="BF1317" s="19"/>
      <c r="BG1317" s="19"/>
      <c r="BH1317" s="19"/>
      <c r="BI1317" s="19"/>
      <c r="BJ1317" s="19"/>
      <c r="BK1317" s="19"/>
      <c r="BL1317" s="19"/>
      <c r="BM1317" s="19"/>
      <c r="BN1317" s="19"/>
      <c r="BO1317" s="19"/>
      <c r="BP1317" s="19"/>
      <c r="BQ1317" s="19"/>
      <c r="BR1317" s="19"/>
      <c r="BS1317" s="19"/>
      <c r="BT1317" s="19"/>
      <c r="BU1317" s="19"/>
    </row>
    <row r="1318" spans="1:76" x14ac:dyDescent="0.2">
      <c r="A1318" s="18" t="s">
        <v>80</v>
      </c>
      <c r="B1318" s="18" t="s">
        <v>128</v>
      </c>
      <c r="C1318" s="141"/>
      <c r="D1318" s="19" t="s">
        <v>2895</v>
      </c>
      <c r="E1318" s="20">
        <v>35409</v>
      </c>
      <c r="F1318" s="19" t="s">
        <v>2434</v>
      </c>
      <c r="G1318" s="19" t="s">
        <v>1787</v>
      </c>
      <c r="H1318" s="18" t="s">
        <v>80</v>
      </c>
      <c r="I1318" s="18" t="s">
        <v>131</v>
      </c>
      <c r="J1318" s="18" t="s">
        <v>2896</v>
      </c>
      <c r="K1318" s="26" t="s">
        <v>80</v>
      </c>
      <c r="L1318" s="26">
        <v>0</v>
      </c>
      <c r="M1318" s="18" t="s">
        <v>80</v>
      </c>
      <c r="N1318" s="18" t="s">
        <v>128</v>
      </c>
      <c r="O1318" s="18">
        <v>0</v>
      </c>
      <c r="P1318" s="19"/>
      <c r="Q1318" s="19" t="s">
        <v>80</v>
      </c>
      <c r="R1318" s="19" t="s">
        <v>128</v>
      </c>
      <c r="S1318" s="19"/>
      <c r="T1318" s="19"/>
      <c r="U1318" s="19"/>
      <c r="V1318" s="19"/>
      <c r="W1318" s="19"/>
      <c r="X1318" s="19"/>
      <c r="Y1318" s="19"/>
      <c r="Z1318" s="19"/>
      <c r="AA1318" s="19"/>
      <c r="AB1318" s="19"/>
      <c r="AC1318" s="19"/>
      <c r="AD1318" s="19"/>
      <c r="AE1318" s="19"/>
      <c r="AF1318" s="19"/>
      <c r="AG1318" s="19"/>
      <c r="AH1318" s="19"/>
      <c r="AI1318" s="19"/>
      <c r="AJ1318" s="19"/>
      <c r="AK1318" s="19"/>
      <c r="AL1318" s="19"/>
      <c r="AM1318" s="19"/>
      <c r="AN1318" s="19"/>
      <c r="AO1318" s="19"/>
      <c r="AP1318" s="19"/>
      <c r="AQ1318" s="19"/>
      <c r="AR1318" s="19"/>
      <c r="AS1318" s="19"/>
      <c r="AT1318" s="19"/>
      <c r="AU1318" s="19"/>
      <c r="AV1318" s="19"/>
      <c r="AW1318" s="19"/>
      <c r="AX1318" s="19"/>
      <c r="AY1318" s="19"/>
      <c r="AZ1318" s="19"/>
      <c r="BA1318" s="19"/>
      <c r="BB1318" s="19"/>
      <c r="BC1318" s="19"/>
      <c r="BD1318" s="19"/>
      <c r="BE1318" s="19"/>
      <c r="BF1318" s="19"/>
      <c r="BG1318" s="19"/>
      <c r="BH1318" s="19"/>
      <c r="BI1318" s="19"/>
      <c r="BJ1318" s="19"/>
      <c r="BK1318" s="19"/>
      <c r="BL1318" s="19"/>
      <c r="BM1318" s="19"/>
      <c r="BN1318" s="19"/>
      <c r="BO1318" s="19"/>
      <c r="BP1318" s="19"/>
      <c r="BQ1318" s="19"/>
      <c r="BR1318" s="19"/>
      <c r="BS1318" s="19"/>
      <c r="BT1318" s="19"/>
      <c r="BU1318" s="19"/>
      <c r="BV1318" s="19"/>
      <c r="BW1318" s="19"/>
      <c r="BX1318" s="19"/>
    </row>
    <row r="1319" spans="1:76" x14ac:dyDescent="0.2">
      <c r="C1319" s="141"/>
      <c r="D1319" t="s">
        <v>2900</v>
      </c>
      <c r="E1319" s="40">
        <v>35808</v>
      </c>
      <c r="F1319" t="s">
        <v>98</v>
      </c>
      <c r="H1319" t="s">
        <v>80</v>
      </c>
      <c r="I1319" t="s">
        <v>123</v>
      </c>
      <c r="J1319" s="18" t="s">
        <v>2901</v>
      </c>
      <c r="K1319" t="str">
        <f>IF(ISBLANK(VLOOKUP(TRIM(D1319),ALL_SOMIFA!$A$1:$V$2721,8,FALSE)),"",IF(ISERROR(VLOOKUP(TRIM(D1319),ALL_SOMIFA!$A$1:$V$2721,8,FALSE))," ",VLOOKUP(TRIM(D1319),ALL_SOMIFA!$A$1:$V$2721,8,FALSE)))</f>
        <v xml:space="preserve"> </v>
      </c>
      <c r="L1319" t="str">
        <f>IF(ISBLANK(VLOOKUP(TRIM(D1319),ALL_SOMIFA!$A$1:$V$2721,9,FALSE)),"",IF(ISERROR(VLOOKUP(TRIM(D1319),ALL_SOMIFA!$A$1:$V$2721,9,FALSE))," ",VLOOKUP(TRIM(D1319),ALL_SOMIFA!$A$1:$V$2721,9,FALSE)))</f>
        <v xml:space="preserve"> </v>
      </c>
      <c r="M1319" t="str">
        <f>IF(ISBLANK(VLOOKUP(TRIM(D1319),ALL_SOMIFA!$A$1:$V$2721,10,FALSE)),"",IF(ISERROR(VLOOKUP(TRIM(D1319),ALL_SOMIFA!$A$1:$V$2721,10,FALSE))," ",VLOOKUP(TRIM(D1319),ALL_SOMIFA!$A$1:$V$2721,10,FALSE)))</f>
        <v xml:space="preserve"> </v>
      </c>
      <c r="N1319" t="str">
        <f>IF(ISBLANK(VLOOKUP(TRIM(D1319),ALL_SOMIFA!$A$1:$V$2721,11,FALSE)),"",IF(ISERROR(VLOOKUP(TRIM(D1319),ALL_SOMIFA!$A$1:$V$2721,11,FALSE))," ",VLOOKUP(TRIM(D1319),ALL_SOMIFA!$A$1:$V$2721,11,FALSE)))</f>
        <v xml:space="preserve"> </v>
      </c>
      <c r="O1319" t="str">
        <f>IF(ISBLANK(VLOOKUP(TRIM(D1319),ALL_SOMIFA!$A$1:$V$2721,12,FALSE)),"",IF(ISERROR(VLOOKUP(TRIM(D1319),ALL_SOMIFA!$A$1:$V$2721,12,FALSE))," ",VLOOKUP(TRIM(D1319),ALL_SOMIFA!$A$1:$V$2721,12,FALSE)))</f>
        <v xml:space="preserve"> </v>
      </c>
      <c r="P1319" t="str">
        <f>IF(ISBLANK(VLOOKUP(TRIM(D1319),ALL_SOMIFA!$A$1:$V$2721,13,FALSE)),"",IF(ISERROR(VLOOKUP(TRIM(D1319),ALL_SOMIFA!$A$1:$V$2721,13,FALSE))," ",VLOOKUP(TRIM(D1319),ALL_SOMIFA!$A$1:$V$2721,13,FALSE)))</f>
        <v xml:space="preserve"> </v>
      </c>
      <c r="Q1319" t="str">
        <f>IF(ISBLANK(VLOOKUP(TRIM(D1319),ALL_SOMIFA!$A$1:$V$2721,14,FALSE)),"",IF(ISERROR(VLOOKUP(TRIM(D1319),ALL_SOMIFA!$A$1:$V$2721,14,FALSE))," ",VLOOKUP(TRIM(D1319),ALL_SOMIFA!$A$1:$V$2721,14,FALSE)))</f>
        <v xml:space="preserve"> </v>
      </c>
      <c r="R1319" t="str">
        <f>IF(ISBLANK(VLOOKUP(TRIM(D1319),ALL_SOMIFA!$A$1:$V$2721,15,FALSE)),"",IF(ISERROR(VLOOKUP(TRIM(D1319),ALL_SOMIFA!$A$1:$V$2721,15,FALSE))," ",VLOOKUP(TRIM(D1319),ALL_SOMIFA!$A$1:$V$2721,15,FALSE)))</f>
        <v xml:space="preserve"> </v>
      </c>
      <c r="S1319" t="str">
        <f>IF(ISBLANK(VLOOKUP(TRIM(D1319),ALL_SOMIFA!$A$1:$V$2721,16,FALSE)),"",IF(ISERROR(VLOOKUP(TRIM(D1319),ALL_SOMIFA!$A$1:$V$2721,16,FALSE))," ",VLOOKUP(TRIM(D1319),ALL_SOMIFA!$A$1:$V$2721,16,FALSE)))</f>
        <v xml:space="preserve"> </v>
      </c>
      <c r="T1319" t="str">
        <f>IF(ISBLANK(VLOOKUP(TRIM(D1319),ALL_SOMIFA!$A$1:$V$2721,17,FALSE)),"",IF(ISERROR(VLOOKUP(TRIM(D1319),ALL_SOMIFA!$A$1:$V$2721,17,FALSE))," ",VLOOKUP(TRIM(D1319),ALL_SOMIFA!$A$1:$V$2721,17,FALSE)))</f>
        <v xml:space="preserve"> </v>
      </c>
      <c r="U1319" t="str">
        <f>IF(ISBLANK(VLOOKUP(TRIM(D1319),ALL_SOMIFA!$A$1:$V$2721,18,FALSE)),"",IF(ISERROR(VLOOKUP(TRIM(D1319),ALL_SOMIFA!$A$1:$V$2721,18,FALSE))," ",VLOOKUP(TRIM(D1319),ALL_SOMIFA!$A$1:$V$2721,18,FALSE)))</f>
        <v xml:space="preserve"> </v>
      </c>
      <c r="V1319" t="str">
        <f>IF(ISBLANK(VLOOKUP(TRIM(D1319),ALL_SOMIFA!$A$1:$V$2721,19,FALSE)),"",IF(ISERROR(VLOOKUP(TRIM(D1319),ALL_SOMIFA!$A$1:$V$2721,19,FALSE))," ",VLOOKUP(TRIM(D1319),ALL_SOMIFA!$A$1:$V$2721,19,FALSE)))</f>
        <v xml:space="preserve"> </v>
      </c>
      <c r="W1319" t="str">
        <f>IF(ISBLANK(VLOOKUP(TRIM(D1319),ALL_SOMIFA!$A$1:$V$2721,20,FALSE)),"",IF(ISERROR(VLOOKUP(TRIM(D1319),ALL_SOMIFA!$A$1:$V$2721,20,FALSE))," ",VLOOKUP(TRIM(D1319),ALL_SOMIFA!$A$1:$V$2721,20,FALSE)))</f>
        <v xml:space="preserve"> </v>
      </c>
      <c r="X1319" t="str">
        <f>IF(ISBLANK(VLOOKUP(TRIM(D1319),ALL_SOMIFA!$A$1:$V$2721,21,FALSE)),"",IF(ISERROR(VLOOKUP(TRIM(D1319),ALL_SOMIFA!$A$1:$V$2721,21,FALSE))," ",VLOOKUP(TRIM(D1319),ALL_SOMIFA!$A$1:$V$2721,21,FALSE)))</f>
        <v xml:space="preserve"> </v>
      </c>
      <c r="Y1319" t="str">
        <f>IF(ISBLANK(VLOOKUP(TRIM(D1319),ALL_SOMIFA!$A$1:$V$2721,22,FALSE)),"",IF(ISERROR(VLOOKUP(TRIM(D1319),ALL_SOMIFA!$A$1:$V$2721,22,FALSE))," ",VLOOKUP(TRIM(D1319),ALL_SOMIFA!$A$1:$V$2721,22,FALSE)))</f>
        <v xml:space="preserve"> </v>
      </c>
    </row>
    <row r="1320" spans="1:76" s="25" customFormat="1" x14ac:dyDescent="0.2">
      <c r="A1320" s="18"/>
      <c r="B1320" s="18"/>
      <c r="C1320" s="141"/>
      <c r="D1320" s="19"/>
      <c r="E1320" s="20"/>
      <c r="F1320" s="19"/>
      <c r="G1320" s="19"/>
      <c r="H1320" s="18"/>
      <c r="I1320" s="18"/>
      <c r="J1320" s="18"/>
      <c r="K1320"/>
      <c r="L1320"/>
      <c r="M1320" s="18"/>
      <c r="N1320" s="18"/>
      <c r="O1320" s="18"/>
      <c r="P1320" s="19"/>
      <c r="Q1320" s="19"/>
      <c r="R1320" s="19"/>
      <c r="S1320" s="19"/>
      <c r="T1320" s="19"/>
      <c r="U1320" s="19"/>
      <c r="V1320" s="19"/>
      <c r="W1320" s="19"/>
      <c r="X1320" s="19"/>
      <c r="Y1320" s="19"/>
      <c r="Z1320" s="19"/>
      <c r="AA1320" s="19"/>
      <c r="AB1320" s="19"/>
      <c r="AC1320" s="19"/>
      <c r="AD1320" s="19"/>
      <c r="AE1320" s="19"/>
      <c r="AF1320" s="19"/>
      <c r="AG1320" s="19"/>
      <c r="AH1320" s="19"/>
      <c r="AI1320" s="19"/>
      <c r="AJ1320" s="19"/>
      <c r="AK1320" s="19"/>
      <c r="AL1320" s="19"/>
      <c r="AM1320" s="19"/>
      <c r="AN1320" s="19"/>
      <c r="AO1320" s="19"/>
      <c r="AP1320" s="19"/>
      <c r="AQ1320" s="19"/>
      <c r="AR1320" s="19"/>
      <c r="AS1320" s="19"/>
      <c r="AT1320" s="19"/>
      <c r="AU1320" s="19"/>
      <c r="AV1320" s="19"/>
      <c r="AW1320" s="19"/>
      <c r="AX1320" s="19"/>
      <c r="AY1320" s="19"/>
      <c r="AZ1320" s="19"/>
      <c r="BA1320" s="19"/>
      <c r="BB1320" s="19"/>
      <c r="BC1320" s="19"/>
      <c r="BD1320" s="19"/>
      <c r="BE1320" s="19"/>
      <c r="BF1320" s="19"/>
      <c r="BG1320" s="19"/>
      <c r="BH1320" s="19"/>
      <c r="BI1320" s="19"/>
      <c r="BJ1320" s="19"/>
      <c r="BK1320" s="19"/>
      <c r="BL1320" s="19"/>
      <c r="BM1320" s="19"/>
      <c r="BN1320" s="19"/>
      <c r="BO1320" s="19"/>
      <c r="BP1320" s="19"/>
      <c r="BQ1320" s="19"/>
      <c r="BR1320" s="19"/>
      <c r="BS1320" s="19"/>
      <c r="BT1320" s="19"/>
      <c r="BU1320" s="19"/>
      <c r="BV1320" s="19"/>
      <c r="BW1320" s="19"/>
      <c r="BX1320" s="19"/>
    </row>
    <row r="1321" spans="1:76" s="25" customFormat="1" ht="12.75" customHeight="1" x14ac:dyDescent="0.2">
      <c r="A1321" s="18" t="s">
        <v>103</v>
      </c>
      <c r="B1321" s="18" t="s">
        <v>316</v>
      </c>
      <c r="C1321" s="141" t="s">
        <v>2909</v>
      </c>
      <c r="D1321" s="22" t="s">
        <v>2910</v>
      </c>
      <c r="E1321" s="23">
        <v>36819</v>
      </c>
      <c r="F1321" s="24" t="s">
        <v>90</v>
      </c>
      <c r="G1321" s="22" t="s">
        <v>1202</v>
      </c>
      <c r="H1321" s="18" t="s">
        <v>103</v>
      </c>
      <c r="I1321" s="18" t="s">
        <v>116</v>
      </c>
      <c r="J1321" s="18" t="s">
        <v>2911</v>
      </c>
      <c r="K1321" s="26" t="s">
        <v>103</v>
      </c>
      <c r="L1321" s="26" t="s">
        <v>659</v>
      </c>
      <c r="M1321" s="18" t="s">
        <v>103</v>
      </c>
      <c r="N1321" s="18" t="s">
        <v>316</v>
      </c>
      <c r="O1321" s="18" t="s">
        <v>2912</v>
      </c>
    </row>
    <row r="1322" spans="1:76" s="25" customFormat="1" ht="12.75" customHeight="1" x14ac:dyDescent="0.2">
      <c r="A1322" s="31"/>
      <c r="B1322" s="32"/>
      <c r="C1322" s="142"/>
      <c r="D1322" s="19" t="s">
        <v>2913</v>
      </c>
      <c r="E1322" s="27">
        <v>37197</v>
      </c>
      <c r="F1322" s="28" t="s">
        <v>348</v>
      </c>
      <c r="G1322" s="28" t="s">
        <v>114</v>
      </c>
      <c r="H1322" s="31" t="s">
        <v>103</v>
      </c>
      <c r="I1322" s="32" t="s">
        <v>200</v>
      </c>
      <c r="J1322" s="18" t="s">
        <v>2914</v>
      </c>
      <c r="K1322" s="26" t="s">
        <v>103</v>
      </c>
      <c r="L1322" s="26" t="s">
        <v>125</v>
      </c>
      <c r="M1322" s="33"/>
      <c r="N1322" s="33"/>
      <c r="O1322" s="33"/>
    </row>
    <row r="1323" spans="1:76" ht="12.75" customHeight="1" x14ac:dyDescent="0.2">
      <c r="A1323" s="18" t="s">
        <v>487</v>
      </c>
      <c r="B1323" s="18" t="s">
        <v>261</v>
      </c>
      <c r="C1323" s="141" t="s">
        <v>2915</v>
      </c>
      <c r="D1323" s="19" t="s">
        <v>2916</v>
      </c>
      <c r="E1323" s="20">
        <v>35255</v>
      </c>
      <c r="F1323" s="19" t="s">
        <v>121</v>
      </c>
      <c r="G1323" s="19" t="s">
        <v>490</v>
      </c>
      <c r="H1323" s="18" t="s">
        <v>487</v>
      </c>
      <c r="I1323" s="18" t="s">
        <v>261</v>
      </c>
      <c r="J1323" s="18" t="s">
        <v>269</v>
      </c>
      <c r="K1323" s="26" t="s">
        <v>487</v>
      </c>
      <c r="L1323" s="26" t="s">
        <v>2917</v>
      </c>
      <c r="M1323" s="18" t="s">
        <v>692</v>
      </c>
      <c r="N1323" s="18" t="s">
        <v>261</v>
      </c>
      <c r="O1323" s="18" t="s">
        <v>2918</v>
      </c>
      <c r="P1323" s="19" t="s">
        <v>2915</v>
      </c>
      <c r="Q1323" s="19" t="s">
        <v>487</v>
      </c>
      <c r="R1323" s="19" t="s">
        <v>583</v>
      </c>
      <c r="S1323" s="19" t="s">
        <v>2919</v>
      </c>
      <c r="T1323" s="19" t="s">
        <v>487</v>
      </c>
      <c r="U1323" s="19" t="s">
        <v>331</v>
      </c>
      <c r="V1323" s="19" t="s">
        <v>2920</v>
      </c>
      <c r="W1323" s="19"/>
      <c r="X1323" s="19"/>
      <c r="Y1323" s="19"/>
      <c r="Z1323" s="19"/>
      <c r="AA1323" s="19"/>
      <c r="AB1323" s="19"/>
      <c r="AC1323" s="19"/>
      <c r="AD1323" s="19"/>
      <c r="AE1323" s="19"/>
      <c r="AF1323" s="19"/>
      <c r="AG1323" s="19"/>
      <c r="AH1323" s="19"/>
      <c r="AI1323" s="19"/>
      <c r="AJ1323" s="19"/>
      <c r="AK1323" s="19"/>
      <c r="AL1323" s="19"/>
      <c r="AM1323" s="19"/>
      <c r="AN1323" s="19"/>
      <c r="AO1323" s="19"/>
      <c r="AP1323" s="19"/>
      <c r="AQ1323" s="19"/>
      <c r="AR1323" s="19"/>
      <c r="AS1323" s="19"/>
      <c r="AT1323" s="19"/>
      <c r="AU1323" s="19"/>
      <c r="AV1323" s="19"/>
      <c r="AW1323" s="19"/>
      <c r="AX1323" s="19"/>
      <c r="AY1323" s="19"/>
      <c r="AZ1323" s="19"/>
      <c r="BA1323" s="19"/>
      <c r="BB1323" s="19"/>
      <c r="BC1323" s="19"/>
      <c r="BD1323" s="19"/>
      <c r="BE1323" s="19"/>
      <c r="BF1323" s="19"/>
      <c r="BG1323" s="19"/>
      <c r="BH1323" s="19"/>
      <c r="BI1323" s="19"/>
      <c r="BJ1323" s="19"/>
      <c r="BK1323" s="19"/>
      <c r="BL1323" s="19"/>
      <c r="BM1323" s="19"/>
      <c r="BN1323" s="19"/>
      <c r="BO1323" s="19"/>
      <c r="BP1323" s="19"/>
      <c r="BQ1323" s="19"/>
      <c r="BR1323" s="19"/>
      <c r="BS1323" s="19"/>
      <c r="BT1323" s="19"/>
      <c r="BU1323" s="19"/>
      <c r="BV1323" s="19"/>
      <c r="BW1323" s="19"/>
      <c r="BX1323" s="19"/>
    </row>
    <row r="1324" spans="1:76" x14ac:dyDescent="0.2">
      <c r="A1324" s="18"/>
      <c r="B1324" s="18"/>
      <c r="C1324" s="141"/>
      <c r="D1324" s="19"/>
      <c r="E1324" s="20"/>
      <c r="F1324" s="19"/>
      <c r="G1324" s="19"/>
      <c r="H1324" s="18"/>
      <c r="I1324" s="18"/>
      <c r="J1324" s="18"/>
      <c r="K1324"/>
      <c r="L1324"/>
      <c r="M1324" s="18"/>
      <c r="N1324" s="18"/>
      <c r="O1324" s="18"/>
      <c r="P1324" s="19"/>
      <c r="Q1324" s="19"/>
      <c r="R1324" s="19"/>
      <c r="S1324" s="19"/>
      <c r="T1324" s="19"/>
      <c r="U1324" s="19"/>
      <c r="V1324" s="19"/>
      <c r="W1324" s="19"/>
      <c r="X1324" s="19"/>
      <c r="Y1324" s="19"/>
      <c r="Z1324" s="19"/>
      <c r="AA1324" s="19"/>
      <c r="AB1324" s="19"/>
      <c r="AC1324" s="19"/>
      <c r="AD1324" s="19"/>
      <c r="AE1324" s="19"/>
      <c r="AF1324" s="19"/>
      <c r="AG1324" s="19"/>
      <c r="AH1324" s="19"/>
      <c r="AI1324" s="19"/>
      <c r="AJ1324" s="19"/>
      <c r="AK1324" s="19"/>
      <c r="AL1324" s="19"/>
      <c r="AM1324" s="19"/>
      <c r="AN1324" s="19"/>
      <c r="AO1324" s="19"/>
      <c r="AP1324" s="19"/>
      <c r="AQ1324" s="19"/>
      <c r="AR1324" s="19"/>
      <c r="AS1324" s="19"/>
      <c r="AT1324" s="19"/>
      <c r="AU1324" s="19"/>
      <c r="AV1324" s="19"/>
      <c r="AW1324" s="19"/>
      <c r="AX1324" s="19"/>
      <c r="AY1324" s="19"/>
      <c r="AZ1324" s="19"/>
      <c r="BA1324" s="19"/>
      <c r="BB1324" s="19"/>
      <c r="BC1324" s="19"/>
      <c r="BD1324" s="19"/>
      <c r="BE1324" s="19"/>
      <c r="BF1324" s="19"/>
      <c r="BG1324" s="19"/>
      <c r="BH1324" s="19"/>
      <c r="BI1324" s="19"/>
      <c r="BJ1324" s="19"/>
      <c r="BK1324" s="19"/>
      <c r="BL1324" s="19"/>
      <c r="BM1324" s="19"/>
      <c r="BN1324" s="19"/>
      <c r="BO1324" s="19"/>
      <c r="BP1324" s="19"/>
      <c r="BQ1324" s="19"/>
      <c r="BR1324" s="19"/>
      <c r="BS1324" s="19"/>
      <c r="BT1324" s="19"/>
      <c r="BU1324" s="19"/>
      <c r="BV1324" s="19"/>
      <c r="BW1324" s="19"/>
      <c r="BX1324" s="19"/>
    </row>
    <row r="1325" spans="1:76" x14ac:dyDescent="0.2">
      <c r="A1325" s="19" t="s">
        <v>127</v>
      </c>
      <c r="B1325" s="26" t="s">
        <v>434</v>
      </c>
      <c r="C1325" s="142"/>
      <c r="D1325" s="19" t="s">
        <v>2921</v>
      </c>
      <c r="E1325" s="27">
        <v>37040</v>
      </c>
      <c r="F1325" s="28" t="s">
        <v>236</v>
      </c>
      <c r="G1325" s="28" t="s">
        <v>2593</v>
      </c>
      <c r="H1325" s="19" t="s">
        <v>133</v>
      </c>
      <c r="I1325" s="26" t="s">
        <v>239</v>
      </c>
      <c r="J1325" s="18" t="s">
        <v>1751</v>
      </c>
      <c r="K1325" s="26" t="s">
        <v>133</v>
      </c>
      <c r="L1325" s="26"/>
    </row>
    <row r="1326" spans="1:76" s="25" customFormat="1" x14ac:dyDescent="0.2">
      <c r="A1326" s="18" t="s">
        <v>127</v>
      </c>
      <c r="B1326" s="18" t="s">
        <v>118</v>
      </c>
      <c r="C1326" s="141"/>
      <c r="D1326" s="26" t="s">
        <v>2922</v>
      </c>
      <c r="E1326" s="27">
        <v>36457</v>
      </c>
      <c r="F1326" s="26" t="s">
        <v>553</v>
      </c>
      <c r="G1326" s="26" t="s">
        <v>283</v>
      </c>
      <c r="H1326" s="18" t="s">
        <v>127</v>
      </c>
      <c r="I1326" s="18" t="s">
        <v>123</v>
      </c>
      <c r="J1326" s="18" t="s">
        <v>1751</v>
      </c>
      <c r="K1326" s="26" t="s">
        <v>127</v>
      </c>
      <c r="L1326" s="26"/>
      <c r="M1326" s="18" t="s">
        <v>127</v>
      </c>
      <c r="N1326" s="18" t="s">
        <v>118</v>
      </c>
      <c r="O1326" s="18"/>
      <c r="P1326" s="19"/>
      <c r="Q1326" s="27"/>
      <c r="R1326" s="27"/>
      <c r="S1326" s="27"/>
      <c r="T1326" s="27"/>
      <c r="U1326" s="29"/>
    </row>
    <row r="1327" spans="1:76" x14ac:dyDescent="0.2">
      <c r="A1327" t="s">
        <v>127</v>
      </c>
      <c r="B1327" t="s">
        <v>123</v>
      </c>
      <c r="C1327" s="142"/>
      <c r="D1327" t="s">
        <v>2926</v>
      </c>
      <c r="E1327" s="40">
        <v>37658</v>
      </c>
      <c r="F1327" t="s">
        <v>2927</v>
      </c>
      <c r="G1327" t="s">
        <v>173</v>
      </c>
      <c r="H1327" t="s">
        <v>151</v>
      </c>
      <c r="I1327" t="s">
        <v>154</v>
      </c>
      <c r="J1327" s="18" t="s">
        <v>155</v>
      </c>
      <c r="K1327" t="str">
        <f>IF(ISBLANK(VLOOKUP(TRIM(D1327),ALL_SOMIFA!$A$1:$V$2721,8,FALSE)),"",IF(ISERROR(VLOOKUP(TRIM(D1327),ALL_SOMIFA!$A$1:$V$2721,8,FALSE))," ",VLOOKUP(TRIM(D1327),ALL_SOMIFA!$A$1:$V$2721,8,FALSE)))</f>
        <v xml:space="preserve"> </v>
      </c>
      <c r="L1327" t="str">
        <f>IF(ISBLANK(VLOOKUP(TRIM(D1327),ALL_SOMIFA!$A$1:$V$2721,9,FALSE)),"",IF(ISERROR(VLOOKUP(TRIM(D1327),ALL_SOMIFA!$A$1:$V$2721,9,FALSE))," ",VLOOKUP(TRIM(D1327),ALL_SOMIFA!$A$1:$V$2721,9,FALSE)))</f>
        <v xml:space="preserve"> </v>
      </c>
      <c r="M1327" t="str">
        <f>IF(ISBLANK(VLOOKUP(TRIM(D1327),ALL_SOMIFA!$A$1:$V$2721,10,FALSE)),"",IF(ISERROR(VLOOKUP(TRIM(D1327),ALL_SOMIFA!$A$1:$V$2721,10,FALSE))," ",VLOOKUP(TRIM(D1327),ALL_SOMIFA!$A$1:$V$2721,10,FALSE)))</f>
        <v xml:space="preserve"> </v>
      </c>
      <c r="N1327" t="str">
        <f>IF(ISBLANK(VLOOKUP(TRIM(D1327),ALL_SOMIFA!$A$1:$V$2721,11,FALSE)),"",IF(ISERROR(VLOOKUP(TRIM(D1327),ALL_SOMIFA!$A$1:$V$2721,11,FALSE))," ",VLOOKUP(TRIM(D1327),ALL_SOMIFA!$A$1:$V$2721,11,FALSE)))</f>
        <v xml:space="preserve"> </v>
      </c>
      <c r="O1327" t="str">
        <f>IF(ISBLANK(VLOOKUP(TRIM(D1327),ALL_SOMIFA!$A$1:$V$2721,12,FALSE)),"",IF(ISERROR(VLOOKUP(TRIM(D1327),ALL_SOMIFA!$A$1:$V$2721,12,FALSE))," ",VLOOKUP(TRIM(D1327),ALL_SOMIFA!$A$1:$V$2721,12,FALSE)))</f>
        <v xml:space="preserve"> </v>
      </c>
      <c r="P1327" t="str">
        <f>IF(ISBLANK(VLOOKUP(TRIM(D1327),ALL_SOMIFA!$A$1:$V$2721,13,FALSE)),"",IF(ISERROR(VLOOKUP(TRIM(D1327),ALL_SOMIFA!$A$1:$V$2721,13,FALSE))," ",VLOOKUP(TRIM(D1327),ALL_SOMIFA!$A$1:$V$2721,13,FALSE)))</f>
        <v xml:space="preserve"> </v>
      </c>
      <c r="Q1327" t="str">
        <f>IF(ISBLANK(VLOOKUP(TRIM(D1327),ALL_SOMIFA!$A$1:$V$2721,14,FALSE)),"",IF(ISERROR(VLOOKUP(TRIM(D1327),ALL_SOMIFA!$A$1:$V$2721,14,FALSE))," ",VLOOKUP(TRIM(D1327),ALL_SOMIFA!$A$1:$V$2721,14,FALSE)))</f>
        <v xml:space="preserve"> </v>
      </c>
      <c r="R1327" t="str">
        <f>IF(ISBLANK(VLOOKUP(TRIM(D1327),ALL_SOMIFA!$A$1:$V$2721,15,FALSE)),"",IF(ISERROR(VLOOKUP(TRIM(D1327),ALL_SOMIFA!$A$1:$V$2721,15,FALSE))," ",VLOOKUP(TRIM(D1327),ALL_SOMIFA!$A$1:$V$2721,15,FALSE)))</f>
        <v xml:space="preserve"> </v>
      </c>
      <c r="S1327" t="str">
        <f>IF(ISBLANK(VLOOKUP(TRIM(D1327),ALL_SOMIFA!$A$1:$V$2721,16,FALSE)),"",IF(ISERROR(VLOOKUP(TRIM(D1327),ALL_SOMIFA!$A$1:$V$2721,16,FALSE))," ",VLOOKUP(TRIM(D1327),ALL_SOMIFA!$A$1:$V$2721,16,FALSE)))</f>
        <v xml:space="preserve"> </v>
      </c>
      <c r="T1327" t="str">
        <f>IF(ISBLANK(VLOOKUP(TRIM(D1327),ALL_SOMIFA!$A$1:$V$2721,17,FALSE)),"",IF(ISERROR(VLOOKUP(TRIM(D1327),ALL_SOMIFA!$A$1:$V$2721,17,FALSE))," ",VLOOKUP(TRIM(D1327),ALL_SOMIFA!$A$1:$V$2721,17,FALSE)))</f>
        <v xml:space="preserve"> </v>
      </c>
      <c r="U1327" t="str">
        <f>IF(ISBLANK(VLOOKUP(TRIM(D1327),ALL_SOMIFA!$A$1:$V$2721,18,FALSE)),"",IF(ISERROR(VLOOKUP(TRIM(D1327),ALL_SOMIFA!$A$1:$V$2721,18,FALSE))," ",VLOOKUP(TRIM(D1327),ALL_SOMIFA!$A$1:$V$2721,18,FALSE)))</f>
        <v xml:space="preserve"> </v>
      </c>
      <c r="V1327" t="str">
        <f>IF(ISBLANK(VLOOKUP(TRIM(D1327),ALL_SOMIFA!$A$1:$V$2721,19,FALSE)),"",IF(ISERROR(VLOOKUP(TRIM(D1327),ALL_SOMIFA!$A$1:$V$2721,19,FALSE))," ",VLOOKUP(TRIM(D1327),ALL_SOMIFA!$A$1:$V$2721,19,FALSE)))</f>
        <v xml:space="preserve"> </v>
      </c>
      <c r="W1327" t="str">
        <f>IF(ISBLANK(VLOOKUP(TRIM(D1327),ALL_SOMIFA!$A$1:$V$2721,20,FALSE)),"",IF(ISERROR(VLOOKUP(TRIM(D1327),ALL_SOMIFA!$A$1:$V$2721,20,FALSE))," ",VLOOKUP(TRIM(D1327),ALL_SOMIFA!$A$1:$V$2721,20,FALSE)))</f>
        <v xml:space="preserve"> </v>
      </c>
      <c r="X1327" t="str">
        <f>IF(ISBLANK(VLOOKUP(TRIM(D1327),ALL_SOMIFA!$A$1:$V$2721,21,FALSE)),"",IF(ISERROR(VLOOKUP(TRIM(D1327),ALL_SOMIFA!$A$1:$V$2721,21,FALSE))," ",VLOOKUP(TRIM(D1327),ALL_SOMIFA!$A$1:$V$2721,21,FALSE)))</f>
        <v xml:space="preserve"> </v>
      </c>
      <c r="Y1327" t="str">
        <f>IF(ISBLANK(VLOOKUP(TRIM(D1327),ALL_SOMIFA!$A$1:$V$2721,22,FALSE)),"",IF(ISERROR(VLOOKUP(TRIM(D1327),ALL_SOMIFA!$A$1:$V$2721,22,FALSE))," ",VLOOKUP(TRIM(D1327),ALL_SOMIFA!$A$1:$V$2721,22,FALSE)))</f>
        <v xml:space="preserve"> </v>
      </c>
    </row>
    <row r="1328" spans="1:76" x14ac:dyDescent="0.2">
      <c r="A1328" t="s">
        <v>147</v>
      </c>
      <c r="B1328" t="s">
        <v>215</v>
      </c>
      <c r="C1328" s="142"/>
      <c r="D1328" t="s">
        <v>2928</v>
      </c>
      <c r="E1328" s="40">
        <v>36678</v>
      </c>
      <c r="F1328" t="s">
        <v>348</v>
      </c>
      <c r="G1328" t="s">
        <v>621</v>
      </c>
      <c r="H1328" t="s">
        <v>151</v>
      </c>
      <c r="I1328" t="s">
        <v>220</v>
      </c>
      <c r="J1328" s="18" t="s">
        <v>155</v>
      </c>
      <c r="K1328" t="str">
        <f>IF(ISBLANK(VLOOKUP(TRIM(D1328),ALL_SOMIFA!$A$1:$V$2721,8,FALSE)),"",IF(ISERROR(VLOOKUP(TRIM(D1328),ALL_SOMIFA!$A$1:$V$2721,8,FALSE))," ",VLOOKUP(TRIM(D1328),ALL_SOMIFA!$A$1:$V$2721,8,FALSE)))</f>
        <v xml:space="preserve"> </v>
      </c>
      <c r="L1328" t="str">
        <f>IF(ISBLANK(VLOOKUP(TRIM(D1328),ALL_SOMIFA!$A$1:$V$2721,9,FALSE)),"",IF(ISERROR(VLOOKUP(TRIM(D1328),ALL_SOMIFA!$A$1:$V$2721,9,FALSE))," ",VLOOKUP(TRIM(D1328),ALL_SOMIFA!$A$1:$V$2721,9,FALSE)))</f>
        <v xml:space="preserve"> </v>
      </c>
      <c r="M1328" t="str">
        <f>IF(ISBLANK(VLOOKUP(TRIM(D1328),ALL_SOMIFA!$A$1:$V$2721,10,FALSE)),"",IF(ISERROR(VLOOKUP(TRIM(D1328),ALL_SOMIFA!$A$1:$V$2721,10,FALSE))," ",VLOOKUP(TRIM(D1328),ALL_SOMIFA!$A$1:$V$2721,10,FALSE)))</f>
        <v xml:space="preserve"> </v>
      </c>
      <c r="N1328" t="str">
        <f>IF(ISBLANK(VLOOKUP(TRIM(D1328),ALL_SOMIFA!$A$1:$V$2721,11,FALSE)),"",IF(ISERROR(VLOOKUP(TRIM(D1328),ALL_SOMIFA!$A$1:$V$2721,11,FALSE))," ",VLOOKUP(TRIM(D1328),ALL_SOMIFA!$A$1:$V$2721,11,FALSE)))</f>
        <v xml:space="preserve"> </v>
      </c>
      <c r="O1328" t="str">
        <f>IF(ISBLANK(VLOOKUP(TRIM(D1328),ALL_SOMIFA!$A$1:$V$2721,12,FALSE)),"",IF(ISERROR(VLOOKUP(TRIM(D1328),ALL_SOMIFA!$A$1:$V$2721,12,FALSE))," ",VLOOKUP(TRIM(D1328),ALL_SOMIFA!$A$1:$V$2721,12,FALSE)))</f>
        <v xml:space="preserve"> </v>
      </c>
      <c r="P1328" t="str">
        <f>IF(ISBLANK(VLOOKUP(TRIM(D1328),ALL_SOMIFA!$A$1:$V$2721,13,FALSE)),"",IF(ISERROR(VLOOKUP(TRIM(D1328),ALL_SOMIFA!$A$1:$V$2721,13,FALSE))," ",VLOOKUP(TRIM(D1328),ALL_SOMIFA!$A$1:$V$2721,13,FALSE)))</f>
        <v xml:space="preserve"> </v>
      </c>
      <c r="Q1328" t="str">
        <f>IF(ISBLANK(VLOOKUP(TRIM(D1328),ALL_SOMIFA!$A$1:$V$2721,14,FALSE)),"",IF(ISERROR(VLOOKUP(TRIM(D1328),ALL_SOMIFA!$A$1:$V$2721,14,FALSE))," ",VLOOKUP(TRIM(D1328),ALL_SOMIFA!$A$1:$V$2721,14,FALSE)))</f>
        <v xml:space="preserve"> </v>
      </c>
      <c r="R1328" t="str">
        <f>IF(ISBLANK(VLOOKUP(TRIM(D1328),ALL_SOMIFA!$A$1:$V$2721,15,FALSE)),"",IF(ISERROR(VLOOKUP(TRIM(D1328),ALL_SOMIFA!$A$1:$V$2721,15,FALSE))," ",VLOOKUP(TRIM(D1328),ALL_SOMIFA!$A$1:$V$2721,15,FALSE)))</f>
        <v xml:space="preserve"> </v>
      </c>
      <c r="S1328" t="str">
        <f>IF(ISBLANK(VLOOKUP(TRIM(D1328),ALL_SOMIFA!$A$1:$V$2721,16,FALSE)),"",IF(ISERROR(VLOOKUP(TRIM(D1328),ALL_SOMIFA!$A$1:$V$2721,16,FALSE))," ",VLOOKUP(TRIM(D1328),ALL_SOMIFA!$A$1:$V$2721,16,FALSE)))</f>
        <v xml:space="preserve"> </v>
      </c>
      <c r="T1328" t="str">
        <f>IF(ISBLANK(VLOOKUP(TRIM(D1328),ALL_SOMIFA!$A$1:$V$2721,17,FALSE)),"",IF(ISERROR(VLOOKUP(TRIM(D1328),ALL_SOMIFA!$A$1:$V$2721,17,FALSE))," ",VLOOKUP(TRIM(D1328),ALL_SOMIFA!$A$1:$V$2721,17,FALSE)))</f>
        <v xml:space="preserve"> </v>
      </c>
      <c r="U1328" t="str">
        <f>IF(ISBLANK(VLOOKUP(TRIM(D1328),ALL_SOMIFA!$A$1:$V$2721,18,FALSE)),"",IF(ISERROR(VLOOKUP(TRIM(D1328),ALL_SOMIFA!$A$1:$V$2721,18,FALSE))," ",VLOOKUP(TRIM(D1328),ALL_SOMIFA!$A$1:$V$2721,18,FALSE)))</f>
        <v xml:space="preserve"> </v>
      </c>
      <c r="V1328" t="str">
        <f>IF(ISBLANK(VLOOKUP(TRIM(D1328),ALL_SOMIFA!$A$1:$V$2721,19,FALSE)),"",IF(ISERROR(VLOOKUP(TRIM(D1328),ALL_SOMIFA!$A$1:$V$2721,19,FALSE))," ",VLOOKUP(TRIM(D1328),ALL_SOMIFA!$A$1:$V$2721,19,FALSE)))</f>
        <v xml:space="preserve"> </v>
      </c>
      <c r="W1328" t="str">
        <f>IF(ISBLANK(VLOOKUP(TRIM(D1328),ALL_SOMIFA!$A$1:$V$2721,20,FALSE)),"",IF(ISERROR(VLOOKUP(TRIM(D1328),ALL_SOMIFA!$A$1:$V$2721,20,FALSE))," ",VLOOKUP(TRIM(D1328),ALL_SOMIFA!$A$1:$V$2721,20,FALSE)))</f>
        <v xml:space="preserve"> </v>
      </c>
      <c r="X1328" t="str">
        <f>IF(ISBLANK(VLOOKUP(TRIM(D1328),ALL_SOMIFA!$A$1:$V$2721,21,FALSE)),"",IF(ISERROR(VLOOKUP(TRIM(D1328),ALL_SOMIFA!$A$1:$V$2721,21,FALSE))," ",VLOOKUP(TRIM(D1328),ALL_SOMIFA!$A$1:$V$2721,21,FALSE)))</f>
        <v xml:space="preserve"> </v>
      </c>
      <c r="Y1328" t="str">
        <f>IF(ISBLANK(VLOOKUP(TRIM(D1328),ALL_SOMIFA!$A$1:$V$2721,22,FALSE)),"",IF(ISERROR(VLOOKUP(TRIM(D1328),ALL_SOMIFA!$A$1:$V$2721,22,FALSE))," ",VLOOKUP(TRIM(D1328),ALL_SOMIFA!$A$1:$V$2721,22,FALSE)))</f>
        <v xml:space="preserve"> </v>
      </c>
    </row>
    <row r="1329" spans="1:76" x14ac:dyDescent="0.2">
      <c r="C1329" s="142"/>
      <c r="E1329" s="40"/>
      <c r="J1329" s="18"/>
    </row>
    <row r="1330" spans="1:76" ht="12.75" customHeight="1" x14ac:dyDescent="0.2">
      <c r="A1330" s="18" t="s">
        <v>156</v>
      </c>
      <c r="B1330" s="18" t="s">
        <v>177</v>
      </c>
      <c r="C1330" s="141" t="s">
        <v>141</v>
      </c>
      <c r="D1330" s="26" t="s">
        <v>2929</v>
      </c>
      <c r="E1330" s="27">
        <v>36093</v>
      </c>
      <c r="F1330" s="26" t="s">
        <v>283</v>
      </c>
      <c r="G1330" s="26" t="s">
        <v>283</v>
      </c>
      <c r="H1330" s="18" t="s">
        <v>156</v>
      </c>
      <c r="I1330" s="18" t="s">
        <v>181</v>
      </c>
      <c r="J1330" s="18" t="s">
        <v>160</v>
      </c>
      <c r="K1330" s="26" t="s">
        <v>189</v>
      </c>
      <c r="L1330" s="26" t="s">
        <v>141</v>
      </c>
      <c r="M1330" s="18" t="s">
        <v>162</v>
      </c>
      <c r="N1330" s="18" t="s">
        <v>177</v>
      </c>
      <c r="O1330" s="18" t="s">
        <v>1043</v>
      </c>
      <c r="P1330" s="19" t="s">
        <v>2930</v>
      </c>
      <c r="Q1330" s="27"/>
      <c r="R1330" s="27"/>
      <c r="S1330" s="27"/>
      <c r="T1330" s="27"/>
      <c r="U1330" s="29"/>
      <c r="V1330" s="25"/>
      <c r="W1330" s="25"/>
      <c r="X1330" s="25"/>
      <c r="Y1330" s="25"/>
      <c r="Z1330" s="25"/>
      <c r="AA1330" s="25"/>
      <c r="AB1330" s="25"/>
      <c r="AC1330" s="25"/>
      <c r="AD1330" s="25"/>
      <c r="AE1330" s="25"/>
      <c r="AF1330" s="25"/>
      <c r="AG1330" s="25"/>
      <c r="AH1330" s="25"/>
      <c r="AI1330" s="25"/>
      <c r="AJ1330" s="25"/>
      <c r="AK1330" s="25"/>
      <c r="AL1330" s="25"/>
      <c r="AM1330" s="25"/>
      <c r="AN1330" s="25"/>
      <c r="AO1330" s="25"/>
      <c r="AP1330" s="25"/>
      <c r="AQ1330" s="25"/>
      <c r="AR1330" s="25"/>
      <c r="AS1330" s="25"/>
      <c r="AT1330" s="25"/>
      <c r="AU1330" s="25"/>
      <c r="AV1330" s="25"/>
      <c r="AW1330" s="25"/>
      <c r="AX1330" s="25"/>
      <c r="AY1330" s="25"/>
      <c r="AZ1330" s="25"/>
      <c r="BA1330" s="25"/>
      <c r="BB1330" s="25"/>
      <c r="BC1330" s="25"/>
      <c r="BD1330" s="25"/>
      <c r="BE1330" s="25"/>
      <c r="BF1330" s="25"/>
      <c r="BG1330" s="25"/>
      <c r="BH1330" s="25"/>
      <c r="BI1330" s="25"/>
      <c r="BJ1330" s="25"/>
      <c r="BK1330" s="25"/>
      <c r="BL1330" s="25"/>
      <c r="BM1330" s="25"/>
      <c r="BN1330" s="25"/>
      <c r="BO1330" s="25"/>
      <c r="BP1330" s="25"/>
      <c r="BQ1330" s="25"/>
      <c r="BR1330" s="25"/>
      <c r="BS1330" s="25"/>
      <c r="BT1330" s="25"/>
      <c r="BU1330" s="25"/>
      <c r="BV1330" s="25"/>
      <c r="BW1330" s="25"/>
      <c r="BX1330" s="25"/>
    </row>
    <row r="1331" spans="1:76" x14ac:dyDescent="0.2">
      <c r="A1331" s="18" t="s">
        <v>168</v>
      </c>
      <c r="B1331" s="18" t="s">
        <v>93</v>
      </c>
      <c r="C1331" s="141" t="s">
        <v>183</v>
      </c>
      <c r="D1331" s="19" t="s">
        <v>2931</v>
      </c>
      <c r="E1331" s="20">
        <v>34642</v>
      </c>
      <c r="F1331" s="19" t="s">
        <v>536</v>
      </c>
      <c r="G1331" s="19" t="s">
        <v>1342</v>
      </c>
      <c r="H1331" s="18" t="s">
        <v>156</v>
      </c>
      <c r="I1331" s="18" t="s">
        <v>272</v>
      </c>
      <c r="J1331" s="18" t="s">
        <v>2932</v>
      </c>
      <c r="K1331" s="26" t="s">
        <v>156</v>
      </c>
      <c r="L1331" s="26" t="s">
        <v>183</v>
      </c>
      <c r="M1331" s="18" t="s">
        <v>168</v>
      </c>
      <c r="N1331" s="18" t="s">
        <v>324</v>
      </c>
      <c r="O1331" s="18" t="s">
        <v>193</v>
      </c>
      <c r="P1331" s="19" t="s">
        <v>141</v>
      </c>
      <c r="Q1331" s="19" t="s">
        <v>156</v>
      </c>
      <c r="R1331" s="19" t="s">
        <v>556</v>
      </c>
      <c r="S1331" s="19" t="s">
        <v>577</v>
      </c>
      <c r="T1331" s="19" t="s">
        <v>156</v>
      </c>
      <c r="U1331" s="19" t="s">
        <v>105</v>
      </c>
      <c r="V1331" s="19" t="s">
        <v>141</v>
      </c>
      <c r="W1331" s="19" t="s">
        <v>156</v>
      </c>
      <c r="X1331" s="19" t="s">
        <v>105</v>
      </c>
      <c r="Y1331" s="19" t="s">
        <v>141</v>
      </c>
      <c r="Z1331" s="19" t="s">
        <v>156</v>
      </c>
      <c r="AA1331" s="19" t="s">
        <v>105</v>
      </c>
      <c r="AB1331" s="19" t="s">
        <v>167</v>
      </c>
      <c r="AC1331" s="19" t="s">
        <v>168</v>
      </c>
      <c r="AD1331" s="19" t="s">
        <v>105</v>
      </c>
      <c r="AE1331" s="19" t="s">
        <v>1042</v>
      </c>
      <c r="AF1331" s="19"/>
      <c r="AG1331" s="19"/>
      <c r="AH1331" s="19"/>
      <c r="AI1331" s="19"/>
      <c r="AJ1331" s="19"/>
      <c r="AK1331" s="19"/>
      <c r="AL1331" s="19"/>
      <c r="AM1331" s="19"/>
      <c r="AN1331" s="19"/>
      <c r="AO1331" s="19"/>
      <c r="AP1331" s="19"/>
      <c r="AQ1331" s="19"/>
      <c r="AR1331" s="19"/>
      <c r="AS1331" s="19"/>
      <c r="AT1331" s="19"/>
      <c r="AU1331" s="19"/>
      <c r="AV1331" s="19"/>
      <c r="AW1331" s="19"/>
      <c r="AX1331" s="19"/>
      <c r="AY1331" s="19"/>
      <c r="AZ1331" s="19"/>
      <c r="BA1331" s="19"/>
      <c r="BB1331" s="19"/>
      <c r="BC1331" s="19"/>
      <c r="BD1331" s="19"/>
      <c r="BE1331" s="19"/>
      <c r="BF1331" s="19"/>
      <c r="BG1331" s="19"/>
      <c r="BH1331" s="19"/>
      <c r="BI1331" s="19"/>
      <c r="BJ1331" s="19"/>
      <c r="BK1331" s="19"/>
      <c r="BL1331" s="19"/>
      <c r="BM1331" s="19"/>
      <c r="BN1331" s="19"/>
      <c r="BO1331" s="19"/>
      <c r="BP1331" s="19"/>
      <c r="BQ1331" s="19"/>
      <c r="BR1331" s="19"/>
      <c r="BS1331" s="19"/>
      <c r="BT1331" s="19"/>
      <c r="BU1331" s="19"/>
      <c r="BV1331" s="19"/>
      <c r="BW1331" s="19"/>
      <c r="BX1331" s="19"/>
    </row>
    <row r="1332" spans="1:76" x14ac:dyDescent="0.2">
      <c r="A1332" t="s">
        <v>168</v>
      </c>
      <c r="B1332" t="s">
        <v>232</v>
      </c>
      <c r="C1332" s="141" t="s">
        <v>183</v>
      </c>
      <c r="D1332" t="s">
        <v>2933</v>
      </c>
      <c r="E1332" s="40">
        <v>36662</v>
      </c>
      <c r="F1332" t="s">
        <v>477</v>
      </c>
      <c r="G1332" s="100" t="s">
        <v>344</v>
      </c>
      <c r="H1332" t="s">
        <v>695</v>
      </c>
      <c r="I1332" t="s">
        <v>368</v>
      </c>
      <c r="J1332" s="18" t="s">
        <v>696</v>
      </c>
      <c r="K1332" t="str">
        <f>IF(ISBLANK(VLOOKUP(TRIM(D1332),ALL_SOMIFA!$A$1:$V$2721,8,FALSE)),"",IF(ISERROR(VLOOKUP(TRIM(D1332),ALL_SOMIFA!$A$1:$V$2721,8,FALSE))," ",VLOOKUP(TRIM(D1332),ALL_SOMIFA!$A$1:$V$2721,8,FALSE)))</f>
        <v xml:space="preserve"> </v>
      </c>
      <c r="L1332" t="str">
        <f>IF(ISBLANK(VLOOKUP(TRIM(D1332),ALL_SOMIFA!$A$1:$V$2721,9,FALSE)),"",IF(ISERROR(VLOOKUP(TRIM(D1332),ALL_SOMIFA!$A$1:$V$2721,9,FALSE))," ",VLOOKUP(TRIM(D1332),ALL_SOMIFA!$A$1:$V$2721,9,FALSE)))</f>
        <v xml:space="preserve"> </v>
      </c>
      <c r="M1332" t="str">
        <f>IF(ISBLANK(VLOOKUP(TRIM(D1332),ALL_SOMIFA!$A$1:$V$2721,10,FALSE)),"",IF(ISERROR(VLOOKUP(TRIM(D1332),ALL_SOMIFA!$A$1:$V$2721,10,FALSE))," ",VLOOKUP(TRIM(D1332),ALL_SOMIFA!$A$1:$V$2721,10,FALSE)))</f>
        <v xml:space="preserve"> </v>
      </c>
      <c r="N1332" t="str">
        <f>IF(ISBLANK(VLOOKUP(TRIM(D1332),ALL_SOMIFA!$A$1:$V$2721,11,FALSE)),"",IF(ISERROR(VLOOKUP(TRIM(D1332),ALL_SOMIFA!$A$1:$V$2721,11,FALSE))," ",VLOOKUP(TRIM(D1332),ALL_SOMIFA!$A$1:$V$2721,11,FALSE)))</f>
        <v xml:space="preserve"> </v>
      </c>
      <c r="O1332" t="str">
        <f>IF(ISBLANK(VLOOKUP(TRIM(D1332),ALL_SOMIFA!$A$1:$V$2721,12,FALSE)),"",IF(ISERROR(VLOOKUP(TRIM(D1332),ALL_SOMIFA!$A$1:$V$2721,12,FALSE))," ",VLOOKUP(TRIM(D1332),ALL_SOMIFA!$A$1:$V$2721,12,FALSE)))</f>
        <v xml:space="preserve"> </v>
      </c>
      <c r="P1332" t="str">
        <f>IF(ISBLANK(VLOOKUP(TRIM(D1332),ALL_SOMIFA!$A$1:$V$2721,13,FALSE)),"",IF(ISERROR(VLOOKUP(TRIM(D1332),ALL_SOMIFA!$A$1:$V$2721,13,FALSE))," ",VLOOKUP(TRIM(D1332),ALL_SOMIFA!$A$1:$V$2721,13,FALSE)))</f>
        <v xml:space="preserve"> </v>
      </c>
      <c r="Q1332" t="str">
        <f>IF(ISBLANK(VLOOKUP(TRIM(D1332),ALL_SOMIFA!$A$1:$V$2721,14,FALSE)),"",IF(ISERROR(VLOOKUP(TRIM(D1332),ALL_SOMIFA!$A$1:$V$2721,14,FALSE))," ",VLOOKUP(TRIM(D1332),ALL_SOMIFA!$A$1:$V$2721,14,FALSE)))</f>
        <v xml:space="preserve"> </v>
      </c>
      <c r="R1332" t="str">
        <f>IF(ISBLANK(VLOOKUP(TRIM(D1332),ALL_SOMIFA!$A$1:$V$2721,15,FALSE)),"",IF(ISERROR(VLOOKUP(TRIM(D1332),ALL_SOMIFA!$A$1:$V$2721,15,FALSE))," ",VLOOKUP(TRIM(D1332),ALL_SOMIFA!$A$1:$V$2721,15,FALSE)))</f>
        <v xml:space="preserve"> </v>
      </c>
      <c r="S1332" t="str">
        <f>IF(ISBLANK(VLOOKUP(TRIM(D1332),ALL_SOMIFA!$A$1:$V$2721,16,FALSE)),"",IF(ISERROR(VLOOKUP(TRIM(D1332),ALL_SOMIFA!$A$1:$V$2721,16,FALSE))," ",VLOOKUP(TRIM(D1332),ALL_SOMIFA!$A$1:$V$2721,16,FALSE)))</f>
        <v xml:space="preserve"> </v>
      </c>
      <c r="T1332" t="str">
        <f>IF(ISBLANK(VLOOKUP(TRIM(D1332),ALL_SOMIFA!$A$1:$V$2721,17,FALSE)),"",IF(ISERROR(VLOOKUP(TRIM(D1332),ALL_SOMIFA!$A$1:$V$2721,17,FALSE))," ",VLOOKUP(TRIM(D1332),ALL_SOMIFA!$A$1:$V$2721,17,FALSE)))</f>
        <v xml:space="preserve"> </v>
      </c>
      <c r="U1332" t="str">
        <f>IF(ISBLANK(VLOOKUP(TRIM(D1332),ALL_SOMIFA!$A$1:$V$2721,18,FALSE)),"",IF(ISERROR(VLOOKUP(TRIM(D1332),ALL_SOMIFA!$A$1:$V$2721,18,FALSE))," ",VLOOKUP(TRIM(D1332),ALL_SOMIFA!$A$1:$V$2721,18,FALSE)))</f>
        <v xml:space="preserve"> </v>
      </c>
      <c r="V1332" t="str">
        <f>IF(ISBLANK(VLOOKUP(TRIM(D1332),ALL_SOMIFA!$A$1:$V$2721,19,FALSE)),"",IF(ISERROR(VLOOKUP(TRIM(D1332),ALL_SOMIFA!$A$1:$V$2721,19,FALSE))," ",VLOOKUP(TRIM(D1332),ALL_SOMIFA!$A$1:$V$2721,19,FALSE)))</f>
        <v xml:space="preserve"> </v>
      </c>
      <c r="W1332" t="str">
        <f>IF(ISBLANK(VLOOKUP(TRIM(D1332),ALL_SOMIFA!$A$1:$V$2721,20,FALSE)),"",IF(ISERROR(VLOOKUP(TRIM(D1332),ALL_SOMIFA!$A$1:$V$2721,20,FALSE))," ",VLOOKUP(TRIM(D1332),ALL_SOMIFA!$A$1:$V$2721,20,FALSE)))</f>
        <v xml:space="preserve"> </v>
      </c>
      <c r="X1332" t="str">
        <f>IF(ISBLANK(VLOOKUP(TRIM(D1332),ALL_SOMIFA!$A$1:$V$2721,21,FALSE)),"",IF(ISERROR(VLOOKUP(TRIM(D1332),ALL_SOMIFA!$A$1:$V$2721,21,FALSE))," ",VLOOKUP(TRIM(D1332),ALL_SOMIFA!$A$1:$V$2721,21,FALSE)))</f>
        <v xml:space="preserve"> </v>
      </c>
      <c r="Y1332" t="str">
        <f>IF(ISBLANK(VLOOKUP(TRIM(D1332),ALL_SOMIFA!$A$1:$V$2721,22,FALSE)),"",IF(ISERROR(VLOOKUP(TRIM(D1332),ALL_SOMIFA!$A$1:$V$2721,22,FALSE))," ",VLOOKUP(TRIM(D1332),ALL_SOMIFA!$A$1:$V$2721,22,FALSE)))</f>
        <v xml:space="preserve"> </v>
      </c>
    </row>
    <row r="1333" spans="1:76" x14ac:dyDescent="0.2">
      <c r="A1333" t="s">
        <v>168</v>
      </c>
      <c r="B1333" t="s">
        <v>118</v>
      </c>
      <c r="C1333" s="141" t="s">
        <v>183</v>
      </c>
      <c r="D1333" t="s">
        <v>2934</v>
      </c>
      <c r="E1333" s="40">
        <v>35370</v>
      </c>
      <c r="F1333" t="s">
        <v>1248</v>
      </c>
      <c r="H1333" t="s">
        <v>695</v>
      </c>
      <c r="I1333" t="s">
        <v>123</v>
      </c>
      <c r="J1333" s="18" t="s">
        <v>1045</v>
      </c>
      <c r="K1333" t="str">
        <f>IF(ISBLANK(VLOOKUP(TRIM(D1333),ALL_SOMIFA!$A$1:$V$2721,8,FALSE)),"",IF(ISERROR(VLOOKUP(TRIM(D1333),ALL_SOMIFA!$A$1:$V$2721,8,FALSE))," ",VLOOKUP(TRIM(D1333),ALL_SOMIFA!$A$1:$V$2721,8,FALSE)))</f>
        <v xml:space="preserve"> </v>
      </c>
      <c r="L1333" t="str">
        <f>IF(ISBLANK(VLOOKUP(TRIM(D1333),ALL_SOMIFA!$A$1:$V$2721,9,FALSE)),"",IF(ISERROR(VLOOKUP(TRIM(D1333),ALL_SOMIFA!$A$1:$V$2721,9,FALSE))," ",VLOOKUP(TRIM(D1333),ALL_SOMIFA!$A$1:$V$2721,9,FALSE)))</f>
        <v xml:space="preserve"> </v>
      </c>
      <c r="M1333" t="str">
        <f>IF(ISBLANK(VLOOKUP(TRIM(D1333),ALL_SOMIFA!$A$1:$V$2721,10,FALSE)),"",IF(ISERROR(VLOOKUP(TRIM(D1333),ALL_SOMIFA!$A$1:$V$2721,10,FALSE))," ",VLOOKUP(TRIM(D1333),ALL_SOMIFA!$A$1:$V$2721,10,FALSE)))</f>
        <v xml:space="preserve"> </v>
      </c>
      <c r="N1333" t="str">
        <f>IF(ISBLANK(VLOOKUP(TRIM(D1333),ALL_SOMIFA!$A$1:$V$2721,11,FALSE)),"",IF(ISERROR(VLOOKUP(TRIM(D1333),ALL_SOMIFA!$A$1:$V$2721,11,FALSE))," ",VLOOKUP(TRIM(D1333),ALL_SOMIFA!$A$1:$V$2721,11,FALSE)))</f>
        <v xml:space="preserve"> </v>
      </c>
      <c r="O1333" t="str">
        <f>IF(ISBLANK(VLOOKUP(TRIM(D1333),ALL_SOMIFA!$A$1:$V$2721,12,FALSE)),"",IF(ISERROR(VLOOKUP(TRIM(D1333),ALL_SOMIFA!$A$1:$V$2721,12,FALSE))," ",VLOOKUP(TRIM(D1333),ALL_SOMIFA!$A$1:$V$2721,12,FALSE)))</f>
        <v xml:space="preserve"> </v>
      </c>
      <c r="P1333" t="str">
        <f>IF(ISBLANK(VLOOKUP(TRIM(D1333),ALL_SOMIFA!$A$1:$V$2721,13,FALSE)),"",IF(ISERROR(VLOOKUP(TRIM(D1333),ALL_SOMIFA!$A$1:$V$2721,13,FALSE))," ",VLOOKUP(TRIM(D1333),ALL_SOMIFA!$A$1:$V$2721,13,FALSE)))</f>
        <v xml:space="preserve"> </v>
      </c>
      <c r="Q1333" t="str">
        <f>IF(ISBLANK(VLOOKUP(TRIM(D1333),ALL_SOMIFA!$A$1:$V$2721,14,FALSE)),"",IF(ISERROR(VLOOKUP(TRIM(D1333),ALL_SOMIFA!$A$1:$V$2721,14,FALSE))," ",VLOOKUP(TRIM(D1333),ALL_SOMIFA!$A$1:$V$2721,14,FALSE)))</f>
        <v xml:space="preserve"> </v>
      </c>
      <c r="R1333" t="str">
        <f>IF(ISBLANK(VLOOKUP(TRIM(D1333),ALL_SOMIFA!$A$1:$V$2721,15,FALSE)),"",IF(ISERROR(VLOOKUP(TRIM(D1333),ALL_SOMIFA!$A$1:$V$2721,15,FALSE))," ",VLOOKUP(TRIM(D1333),ALL_SOMIFA!$A$1:$V$2721,15,FALSE)))</f>
        <v xml:space="preserve"> </v>
      </c>
      <c r="S1333" t="str">
        <f>IF(ISBLANK(VLOOKUP(TRIM(D1333),ALL_SOMIFA!$A$1:$V$2721,16,FALSE)),"",IF(ISERROR(VLOOKUP(TRIM(D1333),ALL_SOMIFA!$A$1:$V$2721,16,FALSE))," ",VLOOKUP(TRIM(D1333),ALL_SOMIFA!$A$1:$V$2721,16,FALSE)))</f>
        <v xml:space="preserve"> </v>
      </c>
      <c r="T1333" t="str">
        <f>IF(ISBLANK(VLOOKUP(TRIM(D1333),ALL_SOMIFA!$A$1:$V$2721,17,FALSE)),"",IF(ISERROR(VLOOKUP(TRIM(D1333),ALL_SOMIFA!$A$1:$V$2721,17,FALSE))," ",VLOOKUP(TRIM(D1333),ALL_SOMIFA!$A$1:$V$2721,17,FALSE)))</f>
        <v xml:space="preserve"> </v>
      </c>
      <c r="U1333" t="str">
        <f>IF(ISBLANK(VLOOKUP(TRIM(D1333),ALL_SOMIFA!$A$1:$V$2721,18,FALSE)),"",IF(ISERROR(VLOOKUP(TRIM(D1333),ALL_SOMIFA!$A$1:$V$2721,18,FALSE))," ",VLOOKUP(TRIM(D1333),ALL_SOMIFA!$A$1:$V$2721,18,FALSE)))</f>
        <v xml:space="preserve"> </v>
      </c>
      <c r="V1333" t="str">
        <f>IF(ISBLANK(VLOOKUP(TRIM(D1333),ALL_SOMIFA!$A$1:$V$2721,19,FALSE)),"",IF(ISERROR(VLOOKUP(TRIM(D1333),ALL_SOMIFA!$A$1:$V$2721,19,FALSE))," ",VLOOKUP(TRIM(D1333),ALL_SOMIFA!$A$1:$V$2721,19,FALSE)))</f>
        <v xml:space="preserve"> </v>
      </c>
      <c r="W1333" t="str">
        <f>IF(ISBLANK(VLOOKUP(TRIM(D1333),ALL_SOMIFA!$A$1:$V$2721,20,FALSE)),"",IF(ISERROR(VLOOKUP(TRIM(D1333),ALL_SOMIFA!$A$1:$V$2721,20,FALSE))," ",VLOOKUP(TRIM(D1333),ALL_SOMIFA!$A$1:$V$2721,20,FALSE)))</f>
        <v xml:space="preserve"> </v>
      </c>
      <c r="X1333" t="str">
        <f>IF(ISBLANK(VLOOKUP(TRIM(D1333),ALL_SOMIFA!$A$1:$V$2721,21,FALSE)),"",IF(ISERROR(VLOOKUP(TRIM(D1333),ALL_SOMIFA!$A$1:$V$2721,21,FALSE))," ",VLOOKUP(TRIM(D1333),ALL_SOMIFA!$A$1:$V$2721,21,FALSE)))</f>
        <v xml:space="preserve"> </v>
      </c>
      <c r="Y1333" t="str">
        <f>IF(ISBLANK(VLOOKUP(TRIM(D1333),ALL_SOMIFA!$A$1:$V$2721,22,FALSE)),"",IF(ISERROR(VLOOKUP(TRIM(D1333),ALL_SOMIFA!$A$1:$V$2721,22,FALSE))," ",VLOOKUP(TRIM(D1333),ALL_SOMIFA!$A$1:$V$2721,22,FALSE)))</f>
        <v xml:space="preserve"> </v>
      </c>
    </row>
    <row r="1334" spans="1:76" x14ac:dyDescent="0.2">
      <c r="A1334" s="18" t="s">
        <v>168</v>
      </c>
      <c r="B1334" s="18" t="s">
        <v>396</v>
      </c>
      <c r="C1334" s="141" t="s">
        <v>1042</v>
      </c>
      <c r="D1334" s="19" t="s">
        <v>2935</v>
      </c>
      <c r="E1334" s="20">
        <v>34454</v>
      </c>
      <c r="F1334" s="19" t="s">
        <v>884</v>
      </c>
      <c r="G1334" s="19" t="s">
        <v>245</v>
      </c>
      <c r="H1334" s="18" t="s">
        <v>189</v>
      </c>
      <c r="I1334" s="18"/>
      <c r="J1334" s="18"/>
      <c r="K1334" t="s">
        <v>162</v>
      </c>
      <c r="L1334" t="s">
        <v>161</v>
      </c>
      <c r="M1334" s="18" t="s">
        <v>168</v>
      </c>
      <c r="N1334" s="18" t="s">
        <v>185</v>
      </c>
      <c r="O1334" s="18" t="s">
        <v>193</v>
      </c>
      <c r="P1334" s="19" t="s">
        <v>193</v>
      </c>
      <c r="Q1334" s="19" t="s">
        <v>165</v>
      </c>
      <c r="R1334" s="19" t="s">
        <v>368</v>
      </c>
      <c r="S1334" s="19" t="s">
        <v>166</v>
      </c>
      <c r="T1334" s="19" t="s">
        <v>168</v>
      </c>
      <c r="U1334" s="19" t="s">
        <v>185</v>
      </c>
      <c r="V1334" s="19" t="s">
        <v>183</v>
      </c>
      <c r="W1334" s="19" t="s">
        <v>2936</v>
      </c>
      <c r="X1334" s="19" t="s">
        <v>185</v>
      </c>
      <c r="Y1334" s="19" t="s">
        <v>2937</v>
      </c>
      <c r="Z1334" s="19"/>
      <c r="AA1334" s="19"/>
      <c r="AB1334" s="19"/>
      <c r="AC1334" s="19"/>
      <c r="AD1334" s="19"/>
      <c r="AE1334" s="19"/>
      <c r="AF1334" s="19"/>
      <c r="AG1334" s="19"/>
      <c r="AH1334" s="19"/>
      <c r="AI1334" s="19"/>
      <c r="AJ1334" s="19"/>
      <c r="AK1334" s="19"/>
      <c r="AL1334" s="19"/>
      <c r="AM1334" s="19"/>
      <c r="AN1334" s="19"/>
      <c r="AO1334" s="19"/>
      <c r="AP1334" s="19"/>
      <c r="AQ1334" s="19"/>
      <c r="AR1334" s="19"/>
      <c r="AS1334" s="19"/>
      <c r="AT1334" s="19"/>
      <c r="AU1334" s="19"/>
      <c r="AV1334" s="19"/>
      <c r="AW1334" s="19"/>
      <c r="AX1334" s="19"/>
      <c r="AY1334" s="19"/>
      <c r="AZ1334" s="19"/>
      <c r="BA1334" s="19"/>
      <c r="BB1334" s="19"/>
      <c r="BC1334" s="19"/>
      <c r="BD1334" s="19"/>
      <c r="BE1334" s="19"/>
      <c r="BF1334" s="19"/>
      <c r="BG1334" s="19"/>
      <c r="BH1334" s="19"/>
      <c r="BI1334" s="19"/>
      <c r="BJ1334" s="19"/>
      <c r="BK1334" s="19"/>
      <c r="BL1334" s="19"/>
      <c r="BM1334" s="19"/>
      <c r="BN1334" s="19"/>
      <c r="BO1334" s="19"/>
      <c r="BP1334" s="19"/>
      <c r="BQ1334" s="19"/>
      <c r="BR1334" s="19"/>
      <c r="BS1334" s="19"/>
      <c r="BT1334" s="19"/>
      <c r="BU1334" s="19"/>
      <c r="BV1334" s="19"/>
      <c r="BW1334" s="19"/>
      <c r="BX1334" s="19"/>
    </row>
    <row r="1335" spans="1:76" s="25" customFormat="1" x14ac:dyDescent="0.2">
      <c r="A1335" s="18"/>
      <c r="B1335" s="18"/>
      <c r="C1335" s="141"/>
      <c r="D1335" s="19"/>
      <c r="E1335" s="20"/>
      <c r="F1335" s="19"/>
      <c r="G1335" s="19"/>
      <c r="H1335" s="18"/>
      <c r="I1335" s="18"/>
      <c r="J1335" s="18"/>
      <c r="K1335" t="s">
        <v>168</v>
      </c>
      <c r="L1335"/>
      <c r="M1335" s="18"/>
      <c r="N1335" s="18"/>
      <c r="O1335" s="18"/>
      <c r="P1335" s="19"/>
      <c r="Q1335" s="19"/>
      <c r="R1335" s="19"/>
      <c r="S1335" s="19"/>
      <c r="T1335" s="19"/>
      <c r="U1335" s="19"/>
      <c r="V1335" s="19"/>
      <c r="W1335" s="19"/>
      <c r="X1335" s="19"/>
      <c r="Y1335" s="19"/>
      <c r="Z1335" s="19"/>
      <c r="AA1335" s="19"/>
      <c r="AB1335" s="19"/>
      <c r="AC1335" s="19"/>
      <c r="AD1335" s="19"/>
      <c r="AE1335" s="19"/>
      <c r="AF1335" s="19"/>
      <c r="AG1335" s="19"/>
      <c r="AH1335" s="19"/>
      <c r="AI1335" s="19"/>
      <c r="AJ1335" s="19"/>
      <c r="AK1335" s="19"/>
      <c r="AL1335" s="19"/>
      <c r="AM1335" s="19"/>
      <c r="AN1335" s="19"/>
      <c r="AO1335" s="19"/>
      <c r="AP1335" s="19"/>
      <c r="AQ1335" s="19"/>
      <c r="AR1335" s="19"/>
      <c r="AS1335" s="19"/>
      <c r="AT1335" s="19"/>
      <c r="AU1335" s="19"/>
      <c r="AV1335" s="19"/>
      <c r="AW1335" s="19"/>
      <c r="AX1335" s="19"/>
      <c r="AY1335" s="19"/>
      <c r="AZ1335" s="19"/>
      <c r="BA1335" s="19"/>
      <c r="BB1335" s="19"/>
      <c r="BC1335" s="19"/>
      <c r="BD1335" s="19"/>
      <c r="BE1335" s="19"/>
      <c r="BF1335" s="19"/>
      <c r="BG1335" s="19"/>
      <c r="BH1335" s="19"/>
      <c r="BI1335" s="19"/>
      <c r="BJ1335" s="19"/>
      <c r="BK1335" s="19"/>
      <c r="BL1335" s="19"/>
      <c r="BM1335" s="19"/>
      <c r="BN1335" s="19"/>
      <c r="BO1335" s="19"/>
      <c r="BP1335" s="19"/>
      <c r="BQ1335" s="19"/>
      <c r="BR1335" s="19"/>
      <c r="BS1335" s="19"/>
      <c r="BT1335" s="19"/>
      <c r="BU1335" s="19"/>
      <c r="BV1335" s="19"/>
      <c r="BW1335" s="19"/>
      <c r="BX1335" s="19"/>
    </row>
    <row r="1336" spans="1:76" s="25" customFormat="1" x14ac:dyDescent="0.2">
      <c r="A1336" s="18" t="s">
        <v>194</v>
      </c>
      <c r="B1336" s="18" t="s">
        <v>95</v>
      </c>
      <c r="C1336" s="141" t="s">
        <v>201</v>
      </c>
      <c r="D1336" s="19" t="s">
        <v>2938</v>
      </c>
      <c r="E1336" s="20">
        <v>33001</v>
      </c>
      <c r="F1336" s="19" t="s">
        <v>2939</v>
      </c>
      <c r="G1336" s="19" t="s">
        <v>763</v>
      </c>
      <c r="H1336" s="18" t="s">
        <v>194</v>
      </c>
      <c r="I1336" s="18" t="s">
        <v>363</v>
      </c>
      <c r="J1336" s="18" t="s">
        <v>594</v>
      </c>
      <c r="K1336" s="26"/>
      <c r="L1336" s="26" t="s">
        <v>276</v>
      </c>
      <c r="M1336" s="18" t="s">
        <v>194</v>
      </c>
      <c r="N1336" s="18" t="s">
        <v>95</v>
      </c>
      <c r="O1336" s="18" t="s">
        <v>276</v>
      </c>
      <c r="P1336" s="19" t="s">
        <v>276</v>
      </c>
      <c r="Q1336" s="19" t="s">
        <v>189</v>
      </c>
      <c r="R1336" s="19"/>
      <c r="S1336" s="19"/>
      <c r="T1336" s="19" t="s">
        <v>194</v>
      </c>
      <c r="U1336" s="19" t="s">
        <v>95</v>
      </c>
      <c r="V1336" s="19" t="s">
        <v>594</v>
      </c>
      <c r="W1336" s="19" t="s">
        <v>194</v>
      </c>
      <c r="X1336" s="19" t="s">
        <v>95</v>
      </c>
      <c r="Y1336" s="19" t="s">
        <v>594</v>
      </c>
      <c r="Z1336" s="19" t="s">
        <v>194</v>
      </c>
      <c r="AA1336" s="19" t="s">
        <v>95</v>
      </c>
      <c r="AB1336" s="19" t="s">
        <v>276</v>
      </c>
      <c r="AC1336" s="19" t="s">
        <v>194</v>
      </c>
      <c r="AD1336" s="19" t="s">
        <v>95</v>
      </c>
      <c r="AE1336" s="19" t="s">
        <v>201</v>
      </c>
      <c r="AF1336" s="19" t="s">
        <v>194</v>
      </c>
      <c r="AG1336" s="19" t="s">
        <v>95</v>
      </c>
      <c r="AH1336" s="19" t="s">
        <v>201</v>
      </c>
      <c r="AI1336" s="19" t="s">
        <v>194</v>
      </c>
      <c r="AJ1336" s="19" t="s">
        <v>95</v>
      </c>
      <c r="AK1336" s="19" t="s">
        <v>201</v>
      </c>
      <c r="AL1336" s="19" t="s">
        <v>194</v>
      </c>
      <c r="AM1336" s="19" t="s">
        <v>95</v>
      </c>
      <c r="AN1336" s="19" t="s">
        <v>594</v>
      </c>
      <c r="AO1336" s="19">
        <v>0</v>
      </c>
      <c r="AP1336" s="19">
        <v>0</v>
      </c>
      <c r="AQ1336" s="19">
        <v>0</v>
      </c>
      <c r="AR1336" s="19">
        <v>0</v>
      </c>
      <c r="AS1336" s="19">
        <v>0</v>
      </c>
      <c r="AT1336" s="19">
        <v>0</v>
      </c>
      <c r="AU1336" s="19">
        <v>0</v>
      </c>
      <c r="AV1336" s="19"/>
      <c r="AW1336" s="19"/>
      <c r="AX1336" s="19"/>
      <c r="AY1336" s="19"/>
      <c r="AZ1336" s="19"/>
      <c r="BA1336" s="19"/>
      <c r="BB1336" s="19"/>
      <c r="BC1336" s="19"/>
      <c r="BD1336" s="19"/>
      <c r="BE1336" s="19"/>
      <c r="BF1336" s="19"/>
      <c r="BG1336" s="19"/>
      <c r="BH1336" s="19"/>
      <c r="BI1336" s="19"/>
      <c r="BJ1336" s="19"/>
      <c r="BK1336" s="19"/>
      <c r="BL1336" s="19"/>
      <c r="BM1336" s="19"/>
      <c r="BN1336" s="19"/>
      <c r="BO1336" s="19"/>
      <c r="BP1336" s="19"/>
      <c r="BQ1336" s="19"/>
      <c r="BR1336" s="19"/>
      <c r="BS1336" s="19"/>
      <c r="BT1336" s="19"/>
      <c r="BU1336" s="19"/>
      <c r="BV1336" s="19"/>
      <c r="BW1336" s="19"/>
      <c r="BX1336" s="19"/>
    </row>
    <row r="1337" spans="1:76" x14ac:dyDescent="0.2">
      <c r="A1337" s="18" t="s">
        <v>202</v>
      </c>
      <c r="B1337" s="18" t="s">
        <v>232</v>
      </c>
      <c r="C1337" s="141" t="s">
        <v>233</v>
      </c>
      <c r="D1337" s="19" t="s">
        <v>2945</v>
      </c>
      <c r="E1337" s="20">
        <v>34119</v>
      </c>
      <c r="F1337" s="19" t="s">
        <v>2946</v>
      </c>
      <c r="G1337" s="19" t="s">
        <v>679</v>
      </c>
      <c r="H1337" s="18" t="s">
        <v>202</v>
      </c>
      <c r="I1337" s="18" t="s">
        <v>285</v>
      </c>
      <c r="J1337" s="18" t="s">
        <v>228</v>
      </c>
      <c r="K1337" s="26" t="s">
        <v>202</v>
      </c>
      <c r="L1337" s="26" t="s">
        <v>259</v>
      </c>
      <c r="M1337" s="18" t="s">
        <v>202</v>
      </c>
      <c r="N1337" s="18" t="s">
        <v>192</v>
      </c>
      <c r="O1337" s="18" t="s">
        <v>233</v>
      </c>
      <c r="P1337" s="19" t="s">
        <v>276</v>
      </c>
      <c r="Q1337" s="19" t="s">
        <v>202</v>
      </c>
      <c r="R1337" s="19" t="s">
        <v>285</v>
      </c>
      <c r="S1337" s="19" t="s">
        <v>1213</v>
      </c>
      <c r="T1337" s="19" t="s">
        <v>202</v>
      </c>
      <c r="U1337" s="19" t="s">
        <v>192</v>
      </c>
      <c r="V1337" s="19" t="s">
        <v>249</v>
      </c>
      <c r="W1337" s="19" t="s">
        <v>202</v>
      </c>
      <c r="X1337" s="19" t="s">
        <v>192</v>
      </c>
      <c r="Y1337" s="19" t="s">
        <v>259</v>
      </c>
      <c r="Z1337" s="19" t="s">
        <v>202</v>
      </c>
      <c r="AA1337" s="19" t="s">
        <v>192</v>
      </c>
      <c r="AB1337" s="19" t="s">
        <v>240</v>
      </c>
      <c r="AC1337" s="19" t="s">
        <v>202</v>
      </c>
      <c r="AD1337" s="19" t="s">
        <v>192</v>
      </c>
      <c r="AE1337" s="19" t="s">
        <v>234</v>
      </c>
      <c r="AF1337" s="19"/>
      <c r="AG1337" s="19"/>
      <c r="AH1337" s="19"/>
      <c r="AI1337" s="19"/>
      <c r="AJ1337" s="19"/>
      <c r="AK1337" s="19"/>
      <c r="AL1337" s="19"/>
      <c r="AM1337" s="19"/>
      <c r="AN1337" s="19"/>
      <c r="AO1337" s="19"/>
      <c r="AP1337" s="19"/>
      <c r="AQ1337" s="19"/>
      <c r="AR1337" s="19"/>
      <c r="AS1337" s="19"/>
      <c r="AT1337" s="19"/>
      <c r="AU1337" s="19"/>
      <c r="AV1337" s="19"/>
      <c r="AW1337" s="19"/>
      <c r="AX1337" s="19"/>
      <c r="AY1337" s="19"/>
      <c r="AZ1337" s="19"/>
      <c r="BA1337" s="19"/>
      <c r="BB1337" s="19"/>
      <c r="BC1337" s="19"/>
      <c r="BD1337" s="19"/>
      <c r="BE1337" s="19"/>
      <c r="BF1337" s="19"/>
      <c r="BG1337" s="19"/>
      <c r="BH1337" s="19"/>
      <c r="BI1337" s="19"/>
      <c r="BJ1337" s="19"/>
      <c r="BK1337" s="19"/>
      <c r="BL1337" s="19"/>
      <c r="BM1337" s="19"/>
      <c r="BN1337" s="19"/>
      <c r="BO1337" s="19"/>
      <c r="BP1337" s="19"/>
      <c r="BQ1337" s="19"/>
      <c r="BR1337" s="19"/>
      <c r="BS1337" s="19"/>
      <c r="BT1337" s="19"/>
      <c r="BU1337" s="19"/>
      <c r="BV1337" s="19"/>
      <c r="BW1337" s="19"/>
      <c r="BX1337" s="19"/>
    </row>
    <row r="1338" spans="1:76" x14ac:dyDescent="0.2">
      <c r="A1338" t="s">
        <v>265</v>
      </c>
      <c r="B1338" t="s">
        <v>434</v>
      </c>
      <c r="C1338" s="141" t="s">
        <v>241</v>
      </c>
      <c r="D1338" t="s">
        <v>2947</v>
      </c>
      <c r="E1338" s="40">
        <v>37052</v>
      </c>
      <c r="F1338" t="s">
        <v>2948</v>
      </c>
      <c r="G1338" s="19" t="s">
        <v>506</v>
      </c>
      <c r="H1338" t="s">
        <v>202</v>
      </c>
      <c r="I1338" t="s">
        <v>239</v>
      </c>
      <c r="J1338" s="18" t="s">
        <v>203</v>
      </c>
      <c r="K1338" t="str">
        <f>IF(ISBLANK(VLOOKUP(TRIM(D1338),ALL_SOMIFA!$A$1:$V$2721,8,FALSE)),"",IF(ISERROR(VLOOKUP(TRIM(D1338),ALL_SOMIFA!$A$1:$V$2721,8,FALSE))," ",VLOOKUP(TRIM(D1338),ALL_SOMIFA!$A$1:$V$2721,8,FALSE)))</f>
        <v xml:space="preserve"> </v>
      </c>
      <c r="L1338" t="str">
        <f>IF(ISBLANK(VLOOKUP(TRIM(D1338),ALL_SOMIFA!$A$1:$V$2721,9,FALSE)),"",IF(ISERROR(VLOOKUP(TRIM(D1338),ALL_SOMIFA!$A$1:$V$2721,9,FALSE))," ",VLOOKUP(TRIM(D1338),ALL_SOMIFA!$A$1:$V$2721,9,FALSE)))</f>
        <v xml:space="preserve"> </v>
      </c>
      <c r="M1338" t="str">
        <f>IF(ISBLANK(VLOOKUP(TRIM(D1338),ALL_SOMIFA!$A$1:$V$2721,10,FALSE)),"",IF(ISERROR(VLOOKUP(TRIM(D1338),ALL_SOMIFA!$A$1:$V$2721,10,FALSE))," ",VLOOKUP(TRIM(D1338),ALL_SOMIFA!$A$1:$V$2721,10,FALSE)))</f>
        <v xml:space="preserve"> </v>
      </c>
      <c r="N1338" t="str">
        <f>IF(ISBLANK(VLOOKUP(TRIM(D1338),ALL_SOMIFA!$A$1:$V$2721,11,FALSE)),"",IF(ISERROR(VLOOKUP(TRIM(D1338),ALL_SOMIFA!$A$1:$V$2721,11,FALSE))," ",VLOOKUP(TRIM(D1338),ALL_SOMIFA!$A$1:$V$2721,11,FALSE)))</f>
        <v xml:space="preserve"> </v>
      </c>
      <c r="O1338" t="str">
        <f>IF(ISBLANK(VLOOKUP(TRIM(D1338),ALL_SOMIFA!$A$1:$V$2721,12,FALSE)),"",IF(ISERROR(VLOOKUP(TRIM(D1338),ALL_SOMIFA!$A$1:$V$2721,12,FALSE))," ",VLOOKUP(TRIM(D1338),ALL_SOMIFA!$A$1:$V$2721,12,FALSE)))</f>
        <v xml:space="preserve"> </v>
      </c>
      <c r="P1338" t="str">
        <f>IF(ISBLANK(VLOOKUP(TRIM(D1338),ALL_SOMIFA!$A$1:$V$2721,13,FALSE)),"",IF(ISERROR(VLOOKUP(TRIM(D1338),ALL_SOMIFA!$A$1:$V$2721,13,FALSE))," ",VLOOKUP(TRIM(D1338),ALL_SOMIFA!$A$1:$V$2721,13,FALSE)))</f>
        <v xml:space="preserve"> </v>
      </c>
      <c r="Q1338" t="str">
        <f>IF(ISBLANK(VLOOKUP(TRIM(D1338),ALL_SOMIFA!$A$1:$V$2721,14,FALSE)),"",IF(ISERROR(VLOOKUP(TRIM(D1338),ALL_SOMIFA!$A$1:$V$2721,14,FALSE))," ",VLOOKUP(TRIM(D1338),ALL_SOMIFA!$A$1:$V$2721,14,FALSE)))</f>
        <v xml:space="preserve"> </v>
      </c>
      <c r="R1338" t="str">
        <f>IF(ISBLANK(VLOOKUP(TRIM(D1338),ALL_SOMIFA!$A$1:$V$2721,15,FALSE)),"",IF(ISERROR(VLOOKUP(TRIM(D1338),ALL_SOMIFA!$A$1:$V$2721,15,FALSE))," ",VLOOKUP(TRIM(D1338),ALL_SOMIFA!$A$1:$V$2721,15,FALSE)))</f>
        <v xml:space="preserve"> </v>
      </c>
      <c r="S1338" t="str">
        <f>IF(ISBLANK(VLOOKUP(TRIM(D1338),ALL_SOMIFA!$A$1:$V$2721,16,FALSE)),"",IF(ISERROR(VLOOKUP(TRIM(D1338),ALL_SOMIFA!$A$1:$V$2721,16,FALSE))," ",VLOOKUP(TRIM(D1338),ALL_SOMIFA!$A$1:$V$2721,16,FALSE)))</f>
        <v xml:space="preserve"> </v>
      </c>
      <c r="T1338" t="str">
        <f>IF(ISBLANK(VLOOKUP(TRIM(D1338),ALL_SOMIFA!$A$1:$V$2721,17,FALSE)),"",IF(ISERROR(VLOOKUP(TRIM(D1338),ALL_SOMIFA!$A$1:$V$2721,17,FALSE))," ",VLOOKUP(TRIM(D1338),ALL_SOMIFA!$A$1:$V$2721,17,FALSE)))</f>
        <v xml:space="preserve"> </v>
      </c>
      <c r="U1338" t="str">
        <f>IF(ISBLANK(VLOOKUP(TRIM(D1338),ALL_SOMIFA!$A$1:$V$2721,18,FALSE)),"",IF(ISERROR(VLOOKUP(TRIM(D1338),ALL_SOMIFA!$A$1:$V$2721,18,FALSE))," ",VLOOKUP(TRIM(D1338),ALL_SOMIFA!$A$1:$V$2721,18,FALSE)))</f>
        <v xml:space="preserve"> </v>
      </c>
      <c r="V1338" t="str">
        <f>IF(ISBLANK(VLOOKUP(TRIM(D1338),ALL_SOMIFA!$A$1:$V$2721,19,FALSE)),"",IF(ISERROR(VLOOKUP(TRIM(D1338),ALL_SOMIFA!$A$1:$V$2721,19,FALSE))," ",VLOOKUP(TRIM(D1338),ALL_SOMIFA!$A$1:$V$2721,19,FALSE)))</f>
        <v xml:space="preserve"> </v>
      </c>
      <c r="W1338" t="str">
        <f>IF(ISBLANK(VLOOKUP(TRIM(D1338),ALL_SOMIFA!$A$1:$V$2721,20,FALSE)),"",IF(ISERROR(VLOOKUP(TRIM(D1338),ALL_SOMIFA!$A$1:$V$2721,20,FALSE))," ",VLOOKUP(TRIM(D1338),ALL_SOMIFA!$A$1:$V$2721,20,FALSE)))</f>
        <v xml:space="preserve"> </v>
      </c>
      <c r="X1338" t="str">
        <f>IF(ISBLANK(VLOOKUP(TRIM(D1338),ALL_SOMIFA!$A$1:$V$2721,21,FALSE)),"",IF(ISERROR(VLOOKUP(TRIM(D1338),ALL_SOMIFA!$A$1:$V$2721,21,FALSE))," ",VLOOKUP(TRIM(D1338),ALL_SOMIFA!$A$1:$V$2721,21,FALSE)))</f>
        <v xml:space="preserve"> </v>
      </c>
      <c r="Y1338" t="str">
        <f>IF(ISBLANK(VLOOKUP(TRIM(D1338),ALL_SOMIFA!$A$1:$V$2721,22,FALSE)),"",IF(ISERROR(VLOOKUP(TRIM(D1338),ALL_SOMIFA!$A$1:$V$2721,22,FALSE))," ",VLOOKUP(TRIM(D1338),ALL_SOMIFA!$A$1:$V$2721,22,FALSE)))</f>
        <v xml:space="preserve"> </v>
      </c>
    </row>
    <row r="1339" spans="1:76" ht="12.75" customHeight="1" x14ac:dyDescent="0.2">
      <c r="A1339" s="31" t="s">
        <v>531</v>
      </c>
      <c r="B1339" s="31" t="s">
        <v>170</v>
      </c>
      <c r="C1339" s="142" t="s">
        <v>519</v>
      </c>
      <c r="D1339" s="19" t="s">
        <v>2954</v>
      </c>
      <c r="E1339" s="27">
        <v>35835</v>
      </c>
      <c r="F1339" s="26" t="s">
        <v>482</v>
      </c>
      <c r="G1339" s="30" t="s">
        <v>188</v>
      </c>
      <c r="H1339" s="31" t="s">
        <v>2498</v>
      </c>
      <c r="I1339" s="31" t="s">
        <v>327</v>
      </c>
      <c r="J1339" s="18" t="s">
        <v>913</v>
      </c>
      <c r="K1339" s="26" t="s">
        <v>226</v>
      </c>
      <c r="L1339" s="26" t="s">
        <v>247</v>
      </c>
      <c r="M1339" s="33"/>
      <c r="N1339" s="33"/>
      <c r="O1339" s="33"/>
      <c r="Q1339" s="8"/>
      <c r="R1339" s="8"/>
      <c r="S1339" s="8"/>
    </row>
    <row r="1340" spans="1:76" s="25" customFormat="1" x14ac:dyDescent="0.2">
      <c r="A1340" s="34" t="s">
        <v>212</v>
      </c>
      <c r="B1340" s="34" t="s">
        <v>261</v>
      </c>
      <c r="C1340" s="141" t="s">
        <v>266</v>
      </c>
      <c r="D1340" s="22" t="s">
        <v>2955</v>
      </c>
      <c r="E1340" s="23">
        <v>36007</v>
      </c>
      <c r="F1340" s="24" t="s">
        <v>2956</v>
      </c>
      <c r="G1340" s="22" t="s">
        <v>191</v>
      </c>
      <c r="H1340" s="34" t="s">
        <v>202</v>
      </c>
      <c r="I1340" s="34" t="s">
        <v>272</v>
      </c>
      <c r="J1340" s="18" t="s">
        <v>241</v>
      </c>
      <c r="K1340" s="26" t="s">
        <v>557</v>
      </c>
      <c r="L1340" s="26" t="s">
        <v>203</v>
      </c>
      <c r="M1340" s="34" t="s">
        <v>226</v>
      </c>
      <c r="N1340" s="34" t="s">
        <v>93</v>
      </c>
      <c r="O1340" s="34" t="s">
        <v>273</v>
      </c>
    </row>
    <row r="1341" spans="1:76" ht="12.75" customHeight="1" x14ac:dyDescent="0.2">
      <c r="A1341" s="18" t="s">
        <v>555</v>
      </c>
      <c r="B1341" s="18" t="s">
        <v>316</v>
      </c>
      <c r="C1341" s="141" t="s">
        <v>598</v>
      </c>
      <c r="D1341" s="19" t="s">
        <v>2957</v>
      </c>
      <c r="E1341" s="20">
        <v>35603</v>
      </c>
      <c r="F1341" s="26" t="s">
        <v>150</v>
      </c>
      <c r="G1341" s="30" t="s">
        <v>149</v>
      </c>
      <c r="H1341" s="18" t="s">
        <v>1210</v>
      </c>
      <c r="I1341" s="18" t="s">
        <v>250</v>
      </c>
      <c r="J1341" s="18" t="s">
        <v>2958</v>
      </c>
      <c r="K1341" s="26" t="s">
        <v>905</v>
      </c>
      <c r="L1341" s="26" t="s">
        <v>241</v>
      </c>
      <c r="M1341" s="18" t="s">
        <v>2842</v>
      </c>
      <c r="N1341" s="18" t="s">
        <v>81</v>
      </c>
      <c r="O1341" s="18" t="s">
        <v>539</v>
      </c>
      <c r="P1341" s="19" t="s">
        <v>558</v>
      </c>
      <c r="Q1341" s="19" t="s">
        <v>238</v>
      </c>
      <c r="R1341" s="19" t="s">
        <v>81</v>
      </c>
      <c r="S1341" s="30" t="s">
        <v>266</v>
      </c>
      <c r="T1341" s="19"/>
      <c r="U1341" s="19"/>
      <c r="V1341" s="30"/>
      <c r="W1341" s="19"/>
      <c r="X1341" s="19"/>
      <c r="Y1341" s="30"/>
      <c r="Z1341" s="19"/>
      <c r="AA1341" s="19"/>
      <c r="AB1341" s="30"/>
      <c r="AC1341" s="19"/>
      <c r="AD1341" s="19"/>
      <c r="AE1341" s="19"/>
      <c r="AF1341" s="19"/>
      <c r="AG1341" s="19"/>
      <c r="AH1341" s="19"/>
      <c r="AI1341" s="19"/>
      <c r="AJ1341" s="19"/>
      <c r="AK1341" s="19"/>
      <c r="AL1341" s="19"/>
      <c r="AM1341" s="19"/>
      <c r="AN1341" s="19"/>
      <c r="AO1341" s="19"/>
      <c r="AP1341" s="19"/>
      <c r="AQ1341" s="19"/>
      <c r="AR1341" s="19"/>
      <c r="AS1341" s="19"/>
      <c r="AT1341" s="19"/>
      <c r="AU1341" s="19"/>
      <c r="AV1341" s="19"/>
      <c r="AW1341" s="19"/>
      <c r="AX1341" s="19"/>
      <c r="AY1341" s="19"/>
      <c r="AZ1341" s="19"/>
      <c r="BA1341" s="19"/>
      <c r="BB1341" s="19"/>
      <c r="BC1341" s="19"/>
      <c r="BD1341" s="19"/>
      <c r="BE1341" s="19"/>
      <c r="BF1341" s="19"/>
      <c r="BG1341" s="19"/>
      <c r="BH1341" s="19"/>
      <c r="BI1341" s="19"/>
      <c r="BJ1341" s="19"/>
      <c r="BK1341" s="19"/>
      <c r="BL1341" s="19"/>
      <c r="BM1341" s="19"/>
      <c r="BN1341" s="19"/>
      <c r="BO1341" s="19"/>
      <c r="BP1341" s="19"/>
      <c r="BQ1341" s="19"/>
      <c r="BR1341" s="19"/>
      <c r="BS1341" s="19"/>
      <c r="BT1341" s="19"/>
      <c r="BU1341" s="19"/>
      <c r="BV1341" s="19"/>
      <c r="BW1341" s="19"/>
      <c r="BX1341" s="19"/>
    </row>
    <row r="1342" spans="1:76" s="25" customFormat="1" x14ac:dyDescent="0.2">
      <c r="A1342" s="18"/>
      <c r="B1342" s="18"/>
      <c r="C1342" s="141"/>
      <c r="D1342" s="19" t="s">
        <v>2940</v>
      </c>
      <c r="E1342" s="20">
        <v>33219</v>
      </c>
      <c r="F1342" s="19" t="s">
        <v>2941</v>
      </c>
      <c r="G1342" s="19" t="s">
        <v>401</v>
      </c>
      <c r="H1342" s="18" t="s">
        <v>274</v>
      </c>
      <c r="I1342" s="18" t="s">
        <v>303</v>
      </c>
      <c r="J1342" s="18" t="s">
        <v>249</v>
      </c>
      <c r="K1342" s="26" t="s">
        <v>194</v>
      </c>
      <c r="L1342" s="26" t="s">
        <v>259</v>
      </c>
      <c r="M1342" s="18" t="s">
        <v>238</v>
      </c>
      <c r="N1342" s="18" t="s">
        <v>195</v>
      </c>
      <c r="O1342" s="18" t="s">
        <v>248</v>
      </c>
      <c r="P1342" s="19" t="s">
        <v>276</v>
      </c>
      <c r="Q1342" s="19" t="s">
        <v>189</v>
      </c>
      <c r="R1342" s="19"/>
      <c r="S1342" s="19"/>
      <c r="T1342" s="19" t="s">
        <v>274</v>
      </c>
      <c r="U1342" s="19" t="s">
        <v>195</v>
      </c>
      <c r="V1342" s="19" t="s">
        <v>276</v>
      </c>
      <c r="W1342" s="19" t="s">
        <v>274</v>
      </c>
      <c r="X1342" s="19" t="s">
        <v>195</v>
      </c>
      <c r="Y1342" s="19" t="s">
        <v>594</v>
      </c>
      <c r="Z1342" s="19" t="s">
        <v>274</v>
      </c>
      <c r="AA1342" s="19" t="s">
        <v>195</v>
      </c>
      <c r="AB1342" s="19" t="s">
        <v>594</v>
      </c>
      <c r="AC1342" s="19" t="s">
        <v>274</v>
      </c>
      <c r="AD1342" s="19" t="s">
        <v>195</v>
      </c>
      <c r="AE1342" s="19" t="s">
        <v>276</v>
      </c>
      <c r="AF1342" s="19" t="s">
        <v>274</v>
      </c>
      <c r="AG1342" s="19" t="s">
        <v>195</v>
      </c>
      <c r="AH1342" s="19" t="s">
        <v>276</v>
      </c>
      <c r="AI1342" s="19" t="s">
        <v>274</v>
      </c>
      <c r="AJ1342" s="19" t="s">
        <v>195</v>
      </c>
      <c r="AK1342" s="19" t="s">
        <v>276</v>
      </c>
      <c r="AL1342" s="19" t="s">
        <v>274</v>
      </c>
      <c r="AM1342" s="19" t="s">
        <v>195</v>
      </c>
      <c r="AN1342" s="19" t="s">
        <v>276</v>
      </c>
      <c r="AO1342" s="19" t="s">
        <v>274</v>
      </c>
      <c r="AP1342" s="19" t="s">
        <v>195</v>
      </c>
      <c r="AQ1342" s="19" t="s">
        <v>201</v>
      </c>
      <c r="AR1342" s="19" t="s">
        <v>194</v>
      </c>
      <c r="AS1342" s="19" t="s">
        <v>195</v>
      </c>
      <c r="AT1342" s="19" t="s">
        <v>201</v>
      </c>
      <c r="AU1342" s="19">
        <v>0</v>
      </c>
      <c r="AV1342" s="19"/>
      <c r="AW1342" s="19"/>
      <c r="AX1342" s="19"/>
      <c r="AY1342" s="19"/>
      <c r="AZ1342" s="19"/>
      <c r="BA1342" s="19"/>
      <c r="BB1342" s="19"/>
      <c r="BC1342" s="19"/>
      <c r="BD1342" s="19"/>
      <c r="BE1342" s="19"/>
      <c r="BF1342" s="19"/>
      <c r="BG1342" s="19"/>
      <c r="BH1342" s="19"/>
      <c r="BI1342" s="19"/>
      <c r="BJ1342" s="19"/>
      <c r="BK1342" s="19"/>
      <c r="BL1342" s="19"/>
      <c r="BM1342" s="19"/>
      <c r="BN1342" s="19"/>
      <c r="BO1342" s="19"/>
      <c r="BP1342" s="19"/>
      <c r="BQ1342" s="19"/>
      <c r="BR1342" s="19"/>
      <c r="BS1342" s="19"/>
      <c r="BT1342" s="19"/>
      <c r="BU1342" s="19"/>
      <c r="BV1342" s="19"/>
      <c r="BW1342" s="19"/>
      <c r="BX1342" s="19"/>
    </row>
    <row r="1343" spans="1:76" s="25" customFormat="1" ht="12.75" customHeight="1" x14ac:dyDescent="0.2">
      <c r="A1343" s="18"/>
      <c r="B1343" s="18"/>
      <c r="C1343" s="141"/>
      <c r="D1343" s="19" t="s">
        <v>2942</v>
      </c>
      <c r="E1343" s="20">
        <v>33166</v>
      </c>
      <c r="F1343" s="19" t="s">
        <v>2943</v>
      </c>
      <c r="G1343" s="19" t="s">
        <v>401</v>
      </c>
      <c r="H1343" s="18" t="s">
        <v>212</v>
      </c>
      <c r="I1343" s="18" t="s">
        <v>200</v>
      </c>
      <c r="J1343" s="18" t="s">
        <v>234</v>
      </c>
      <c r="K1343" s="26" t="s">
        <v>212</v>
      </c>
      <c r="L1343" s="26" t="s">
        <v>276</v>
      </c>
      <c r="M1343" s="18" t="s">
        <v>212</v>
      </c>
      <c r="N1343" s="18" t="s">
        <v>195</v>
      </c>
      <c r="O1343" s="18" t="s">
        <v>276</v>
      </c>
      <c r="P1343" s="19" t="s">
        <v>276</v>
      </c>
      <c r="Q1343" s="19" t="s">
        <v>710</v>
      </c>
      <c r="R1343" s="19" t="s">
        <v>200</v>
      </c>
      <c r="S1343" s="19" t="s">
        <v>2944</v>
      </c>
      <c r="T1343" s="19" t="s">
        <v>212</v>
      </c>
      <c r="U1343" s="19" t="s">
        <v>195</v>
      </c>
      <c r="V1343" s="19" t="s">
        <v>276</v>
      </c>
      <c r="W1343" s="19" t="s">
        <v>212</v>
      </c>
      <c r="X1343" s="19" t="s">
        <v>195</v>
      </c>
      <c r="Y1343" s="19" t="s">
        <v>594</v>
      </c>
      <c r="Z1343" s="19" t="s">
        <v>212</v>
      </c>
      <c r="AA1343" s="19" t="s">
        <v>195</v>
      </c>
      <c r="AB1343" s="19" t="s">
        <v>276</v>
      </c>
      <c r="AC1343" s="19" t="s">
        <v>212</v>
      </c>
      <c r="AD1343" s="19" t="s">
        <v>195</v>
      </c>
      <c r="AE1343" s="19" t="s">
        <v>276</v>
      </c>
      <c r="AF1343" s="19" t="s">
        <v>212</v>
      </c>
      <c r="AG1343" s="19" t="s">
        <v>195</v>
      </c>
      <c r="AH1343" s="19" t="s">
        <v>276</v>
      </c>
      <c r="AI1343" s="19" t="s">
        <v>212</v>
      </c>
      <c r="AJ1343" s="19" t="s">
        <v>195</v>
      </c>
      <c r="AK1343" s="19" t="s">
        <v>276</v>
      </c>
      <c r="AL1343" s="19" t="s">
        <v>212</v>
      </c>
      <c r="AM1343" s="19" t="s">
        <v>195</v>
      </c>
      <c r="AN1343" s="19" t="s">
        <v>259</v>
      </c>
      <c r="AO1343" s="19">
        <v>0</v>
      </c>
      <c r="AP1343" s="19">
        <v>0</v>
      </c>
      <c r="AQ1343" s="19">
        <v>0</v>
      </c>
      <c r="AR1343" s="19">
        <v>0</v>
      </c>
      <c r="AS1343" s="19">
        <v>0</v>
      </c>
      <c r="AT1343" s="19">
        <v>0</v>
      </c>
      <c r="AU1343" s="19">
        <v>0</v>
      </c>
      <c r="AV1343" s="19">
        <v>0</v>
      </c>
      <c r="AW1343" s="19">
        <v>0</v>
      </c>
      <c r="AX1343" s="19"/>
      <c r="AY1343" s="19"/>
      <c r="AZ1343" s="19"/>
      <c r="BA1343" s="19"/>
      <c r="BB1343" s="19"/>
      <c r="BC1343" s="19"/>
      <c r="BD1343" s="19"/>
      <c r="BE1343" s="19"/>
      <c r="BF1343" s="19"/>
      <c r="BG1343" s="19"/>
      <c r="BH1343" s="19"/>
      <c r="BI1343" s="19"/>
      <c r="BJ1343" s="19"/>
      <c r="BK1343" s="19"/>
      <c r="BL1343" s="19"/>
      <c r="BM1343" s="19"/>
      <c r="BN1343" s="19"/>
      <c r="BO1343" s="19"/>
      <c r="BP1343" s="19"/>
      <c r="BQ1343" s="19"/>
      <c r="BR1343" s="19"/>
      <c r="BS1343" s="19"/>
      <c r="BT1343" s="19"/>
      <c r="BU1343" s="19"/>
      <c r="BV1343" s="19"/>
      <c r="BW1343" s="19"/>
      <c r="BX1343" s="19"/>
    </row>
    <row r="1344" spans="1:76" s="25" customFormat="1" x14ac:dyDescent="0.2">
      <c r="A1344" s="18"/>
      <c r="B1344" s="18"/>
      <c r="C1344" s="141"/>
      <c r="D1344" s="19" t="s">
        <v>2949</v>
      </c>
      <c r="E1344" s="20">
        <v>33598</v>
      </c>
      <c r="F1344" s="19" t="s">
        <v>2950</v>
      </c>
      <c r="G1344" s="19" t="s">
        <v>783</v>
      </c>
      <c r="H1344" s="18" t="s">
        <v>212</v>
      </c>
      <c r="I1344" s="18" t="s">
        <v>101</v>
      </c>
      <c r="J1344" s="18" t="s">
        <v>216</v>
      </c>
      <c r="K1344" s="26" t="s">
        <v>274</v>
      </c>
      <c r="L1344" s="26" t="s">
        <v>234</v>
      </c>
      <c r="M1344" s="18" t="s">
        <v>212</v>
      </c>
      <c r="N1344" s="18" t="s">
        <v>227</v>
      </c>
      <c r="O1344" s="18" t="s">
        <v>234</v>
      </c>
      <c r="P1344" s="19" t="s">
        <v>594</v>
      </c>
      <c r="Q1344" s="19" t="s">
        <v>212</v>
      </c>
      <c r="R1344" s="19" t="s">
        <v>134</v>
      </c>
      <c r="S1344" s="19" t="s">
        <v>1213</v>
      </c>
      <c r="T1344" s="19" t="s">
        <v>212</v>
      </c>
      <c r="U1344" s="19" t="s">
        <v>134</v>
      </c>
      <c r="V1344" s="19" t="s">
        <v>594</v>
      </c>
      <c r="W1344" s="19" t="s">
        <v>212</v>
      </c>
      <c r="X1344" s="19" t="s">
        <v>134</v>
      </c>
      <c r="Y1344" s="19" t="s">
        <v>228</v>
      </c>
      <c r="Z1344" s="19" t="s">
        <v>212</v>
      </c>
      <c r="AA1344" s="19" t="s">
        <v>134</v>
      </c>
      <c r="AB1344" s="19" t="s">
        <v>594</v>
      </c>
      <c r="AC1344" s="19" t="s">
        <v>212</v>
      </c>
      <c r="AD1344" s="19" t="s">
        <v>134</v>
      </c>
      <c r="AE1344" s="19" t="s">
        <v>276</v>
      </c>
      <c r="AF1344" s="19" t="s">
        <v>212</v>
      </c>
      <c r="AG1344" s="19" t="s">
        <v>134</v>
      </c>
      <c r="AH1344" s="19" t="s">
        <v>201</v>
      </c>
      <c r="AI1344" s="19"/>
      <c r="AJ1344" s="19"/>
      <c r="AK1344" s="19"/>
      <c r="AL1344" s="19"/>
      <c r="AM1344" s="19"/>
      <c r="AN1344" s="19"/>
      <c r="AO1344" s="19"/>
      <c r="AP1344" s="19"/>
      <c r="AQ1344" s="19"/>
      <c r="AR1344" s="19"/>
      <c r="AS1344" s="19"/>
      <c r="AT1344" s="19"/>
      <c r="AU1344" s="19"/>
      <c r="AV1344" s="19"/>
      <c r="AW1344" s="19"/>
      <c r="AX1344" s="19"/>
      <c r="AY1344" s="19"/>
      <c r="AZ1344" s="19"/>
      <c r="BA1344" s="19"/>
      <c r="BB1344" s="19"/>
      <c r="BC1344" s="19"/>
      <c r="BD1344" s="19"/>
      <c r="BE1344" s="19"/>
      <c r="BF1344" s="19"/>
      <c r="BG1344" s="19"/>
      <c r="BH1344" s="19"/>
      <c r="BI1344" s="19"/>
      <c r="BJ1344" s="19"/>
      <c r="BK1344" s="19"/>
      <c r="BL1344" s="19"/>
      <c r="BM1344" s="19"/>
      <c r="BN1344" s="19"/>
      <c r="BO1344" s="19"/>
      <c r="BP1344" s="19"/>
      <c r="BQ1344" s="19"/>
      <c r="BR1344" s="19"/>
      <c r="BS1344" s="19"/>
      <c r="BT1344" s="19"/>
      <c r="BU1344" s="19"/>
      <c r="BV1344" s="19"/>
      <c r="BW1344" s="19"/>
      <c r="BX1344" s="19"/>
    </row>
    <row r="1345" spans="1:76" ht="12.75" customHeight="1" x14ac:dyDescent="0.2">
      <c r="A1345" s="31"/>
      <c r="B1345" s="31"/>
      <c r="C1345" s="142"/>
      <c r="D1345" s="19" t="s">
        <v>2951</v>
      </c>
      <c r="E1345" s="27">
        <v>34574</v>
      </c>
      <c r="F1345" s="28" t="s">
        <v>884</v>
      </c>
      <c r="G1345" s="30" t="s">
        <v>381</v>
      </c>
      <c r="H1345" s="31" t="s">
        <v>2952</v>
      </c>
      <c r="I1345" s="31" t="s">
        <v>91</v>
      </c>
      <c r="J1345" s="18" t="s">
        <v>2953</v>
      </c>
      <c r="K1345" s="26" t="s">
        <v>212</v>
      </c>
      <c r="L1345" s="26" t="s">
        <v>1510</v>
      </c>
      <c r="M1345" s="33"/>
      <c r="N1345" s="33"/>
      <c r="O1345" s="33"/>
      <c r="P1345" s="25"/>
      <c r="Q1345" s="25"/>
      <c r="R1345" s="25"/>
      <c r="S1345" s="25"/>
      <c r="T1345" s="25"/>
      <c r="U1345" s="25"/>
      <c r="V1345" s="25"/>
      <c r="W1345" s="25"/>
      <c r="X1345" s="25"/>
      <c r="Y1345" s="25"/>
      <c r="Z1345" s="25"/>
      <c r="AA1345" s="25"/>
      <c r="AB1345" s="25"/>
      <c r="AC1345" s="25"/>
      <c r="AD1345" s="25"/>
      <c r="AE1345" s="25"/>
      <c r="AF1345" s="25"/>
      <c r="AG1345" s="25"/>
      <c r="AH1345" s="25"/>
      <c r="AI1345" s="25"/>
      <c r="AJ1345" s="25"/>
      <c r="AK1345" s="25"/>
      <c r="AL1345" s="25"/>
      <c r="AM1345" s="25"/>
      <c r="AN1345" s="25"/>
      <c r="AO1345" s="25"/>
      <c r="AP1345" s="25"/>
      <c r="AQ1345" s="25"/>
      <c r="AR1345" s="25"/>
      <c r="AS1345" s="25"/>
      <c r="AT1345" s="25"/>
      <c r="AU1345" s="25"/>
      <c r="AV1345" s="25"/>
      <c r="AW1345" s="25"/>
      <c r="AX1345" s="25"/>
      <c r="AY1345" s="25"/>
      <c r="AZ1345" s="25"/>
      <c r="BA1345" s="25"/>
      <c r="BB1345" s="25"/>
      <c r="BC1345" s="25"/>
      <c r="BD1345" s="25"/>
      <c r="BE1345" s="25"/>
      <c r="BF1345" s="25"/>
      <c r="BG1345" s="25"/>
      <c r="BH1345" s="25"/>
      <c r="BI1345" s="25"/>
      <c r="BJ1345" s="25"/>
      <c r="BK1345" s="25"/>
      <c r="BL1345" s="25"/>
      <c r="BM1345" s="25"/>
      <c r="BN1345" s="25"/>
      <c r="BO1345" s="25"/>
      <c r="BP1345" s="25"/>
      <c r="BQ1345" s="25"/>
      <c r="BR1345" s="25"/>
      <c r="BS1345" s="25"/>
      <c r="BT1345" s="25"/>
      <c r="BU1345" s="25"/>
      <c r="BV1345" s="25"/>
      <c r="BW1345" s="25"/>
      <c r="BX1345" s="25"/>
    </row>
    <row r="1346" spans="1:76" x14ac:dyDescent="0.2">
      <c r="A1346" s="18"/>
      <c r="B1346" s="18"/>
      <c r="C1346" s="141"/>
      <c r="D1346" s="19"/>
      <c r="E1346" s="20"/>
      <c r="F1346" s="19"/>
      <c r="G1346" s="19"/>
      <c r="H1346" s="18"/>
      <c r="I1346" s="18"/>
      <c r="J1346" s="18"/>
      <c r="K1346" t="s">
        <v>905</v>
      </c>
      <c r="L1346"/>
      <c r="M1346" s="18"/>
      <c r="N1346" s="18"/>
      <c r="O1346" s="18"/>
      <c r="P1346" s="19"/>
      <c r="Q1346" s="19"/>
      <c r="R1346" s="19"/>
      <c r="S1346" s="19"/>
      <c r="T1346" s="19"/>
      <c r="U1346" s="19"/>
      <c r="V1346" s="19"/>
      <c r="W1346" s="19"/>
      <c r="X1346" s="19"/>
      <c r="Y1346" s="19"/>
      <c r="Z1346" s="19"/>
      <c r="AA1346" s="19"/>
      <c r="AB1346" s="19"/>
      <c r="AC1346" s="19"/>
      <c r="AD1346" s="19"/>
      <c r="AE1346" s="19"/>
      <c r="AF1346" s="19"/>
      <c r="AG1346" s="19"/>
      <c r="AH1346" s="19"/>
      <c r="AI1346" s="19"/>
      <c r="AJ1346" s="19"/>
      <c r="AK1346" s="19"/>
      <c r="AL1346" s="19"/>
      <c r="AM1346" s="19"/>
      <c r="AN1346" s="19"/>
      <c r="AO1346" s="19"/>
      <c r="AP1346" s="19"/>
      <c r="AQ1346" s="19"/>
      <c r="AR1346" s="19"/>
      <c r="AS1346" s="19"/>
      <c r="AT1346" s="19"/>
      <c r="AU1346" s="19"/>
      <c r="AV1346" s="19"/>
      <c r="AW1346" s="19"/>
      <c r="AX1346" s="19"/>
      <c r="AY1346" s="19"/>
      <c r="AZ1346" s="19"/>
      <c r="BA1346" s="19"/>
      <c r="BB1346" s="19"/>
      <c r="BC1346" s="19"/>
      <c r="BD1346" s="19"/>
      <c r="BE1346" s="19"/>
      <c r="BF1346" s="19"/>
      <c r="BG1346" s="19"/>
      <c r="BH1346" s="19"/>
      <c r="BI1346" s="19"/>
      <c r="BJ1346" s="19"/>
      <c r="BK1346" s="19"/>
      <c r="BL1346" s="19"/>
      <c r="BM1346" s="19"/>
      <c r="BN1346" s="19"/>
      <c r="BO1346" s="19"/>
      <c r="BP1346" s="19"/>
      <c r="BQ1346" s="19"/>
      <c r="BR1346" s="19"/>
      <c r="BS1346" s="19"/>
      <c r="BT1346" s="19"/>
      <c r="BU1346" s="19"/>
      <c r="BV1346" s="19"/>
      <c r="BW1346" s="19"/>
      <c r="BX1346" s="19"/>
    </row>
    <row r="1347" spans="1:76" x14ac:dyDescent="0.2">
      <c r="A1347" s="18" t="s">
        <v>288</v>
      </c>
      <c r="B1347" s="18" t="s">
        <v>275</v>
      </c>
      <c r="C1347" s="141" t="s">
        <v>291</v>
      </c>
      <c r="D1347" s="19" t="s">
        <v>2962</v>
      </c>
      <c r="E1347" s="20">
        <v>35746</v>
      </c>
      <c r="F1347" s="19" t="s">
        <v>2567</v>
      </c>
      <c r="G1347" s="19" t="s">
        <v>1129</v>
      </c>
      <c r="H1347" s="18" t="s">
        <v>288</v>
      </c>
      <c r="I1347" s="18" t="s">
        <v>612</v>
      </c>
      <c r="J1347" s="18" t="s">
        <v>732</v>
      </c>
      <c r="K1347" s="26" t="s">
        <v>288</v>
      </c>
      <c r="L1347" s="26" t="s">
        <v>594</v>
      </c>
      <c r="M1347" s="18" t="s">
        <v>288</v>
      </c>
      <c r="N1347" s="18" t="s">
        <v>275</v>
      </c>
      <c r="O1347" s="18" t="s">
        <v>1392</v>
      </c>
      <c r="P1347" s="19" t="s">
        <v>196</v>
      </c>
      <c r="Q1347" s="19" t="s">
        <v>284</v>
      </c>
      <c r="R1347" s="19" t="s">
        <v>612</v>
      </c>
      <c r="S1347" s="19" t="s">
        <v>541</v>
      </c>
      <c r="T1347" s="19" t="s">
        <v>284</v>
      </c>
      <c r="U1347" s="19" t="s">
        <v>275</v>
      </c>
      <c r="V1347" s="19" t="s">
        <v>196</v>
      </c>
      <c r="W1347" s="19"/>
      <c r="X1347" s="19"/>
      <c r="Y1347" s="19"/>
      <c r="Z1347" s="19"/>
      <c r="AA1347" s="19"/>
      <c r="AB1347" s="19"/>
      <c r="AC1347" s="19"/>
      <c r="AD1347" s="19"/>
      <c r="AE1347" s="19"/>
      <c r="AF1347" s="19"/>
      <c r="AG1347" s="19"/>
      <c r="AH1347" s="19"/>
      <c r="AI1347" s="19"/>
      <c r="AJ1347" s="19"/>
      <c r="AK1347" s="19"/>
      <c r="AL1347" s="19"/>
      <c r="AM1347" s="19"/>
      <c r="AN1347" s="19"/>
      <c r="AO1347" s="19"/>
      <c r="AP1347" s="19"/>
      <c r="AQ1347" s="19"/>
      <c r="AR1347" s="19"/>
      <c r="AS1347" s="19"/>
      <c r="AT1347" s="19"/>
      <c r="AU1347" s="19"/>
      <c r="AV1347" s="19"/>
      <c r="AW1347" s="19"/>
      <c r="AX1347" s="19"/>
      <c r="AY1347" s="19"/>
      <c r="AZ1347" s="19"/>
      <c r="BA1347" s="19"/>
      <c r="BB1347" s="19"/>
      <c r="BC1347" s="19"/>
      <c r="BD1347" s="19"/>
      <c r="BE1347" s="19"/>
      <c r="BF1347" s="19"/>
      <c r="BG1347" s="19"/>
      <c r="BH1347" s="19"/>
      <c r="BI1347" s="19"/>
      <c r="BJ1347" s="19"/>
      <c r="BK1347" s="19"/>
      <c r="BL1347" s="19"/>
      <c r="BM1347" s="19"/>
      <c r="BN1347" s="19"/>
      <c r="BO1347" s="19"/>
      <c r="BP1347" s="19"/>
      <c r="BQ1347" s="19"/>
      <c r="BR1347" s="19"/>
      <c r="BS1347" s="19"/>
      <c r="BT1347" s="19"/>
      <c r="BU1347" s="19"/>
      <c r="BV1347" s="19"/>
      <c r="BW1347" s="19"/>
      <c r="BX1347" s="19"/>
    </row>
    <row r="1348" spans="1:76" x14ac:dyDescent="0.2">
      <c r="A1348" t="s">
        <v>307</v>
      </c>
      <c r="B1348" t="s">
        <v>316</v>
      </c>
      <c r="C1348" s="141" t="s">
        <v>587</v>
      </c>
      <c r="D1348" t="s">
        <v>2966</v>
      </c>
      <c r="E1348" s="40">
        <v>37003</v>
      </c>
      <c r="F1348" t="s">
        <v>236</v>
      </c>
      <c r="G1348" s="100" t="s">
        <v>719</v>
      </c>
      <c r="H1348" t="s">
        <v>302</v>
      </c>
      <c r="I1348" t="s">
        <v>116</v>
      </c>
      <c r="J1348" s="18" t="s">
        <v>193</v>
      </c>
      <c r="K1348" t="str">
        <f>IF(ISBLANK(VLOOKUP(TRIM(D1348),ALL_SOMIFA!$A$1:$V$2721,8,FALSE)),"",IF(ISERROR(VLOOKUP(TRIM(D1348),ALL_SOMIFA!$A$1:$V$2721,8,FALSE))," ",VLOOKUP(TRIM(D1348),ALL_SOMIFA!$A$1:$V$2721,8,FALSE)))</f>
        <v xml:space="preserve"> </v>
      </c>
      <c r="L1348" t="str">
        <f>IF(ISBLANK(VLOOKUP(TRIM(D1348),ALL_SOMIFA!$A$1:$V$2721,9,FALSE)),"",IF(ISERROR(VLOOKUP(TRIM(D1348),ALL_SOMIFA!$A$1:$V$2721,9,FALSE))," ",VLOOKUP(TRIM(D1348),ALL_SOMIFA!$A$1:$V$2721,9,FALSE)))</f>
        <v xml:space="preserve"> </v>
      </c>
      <c r="M1348" t="str">
        <f>IF(ISBLANK(VLOOKUP(TRIM(D1348),ALL_SOMIFA!$A$1:$V$2721,10,FALSE)),"",IF(ISERROR(VLOOKUP(TRIM(D1348),ALL_SOMIFA!$A$1:$V$2721,10,FALSE))," ",VLOOKUP(TRIM(D1348),ALL_SOMIFA!$A$1:$V$2721,10,FALSE)))</f>
        <v xml:space="preserve"> </v>
      </c>
      <c r="N1348" t="str">
        <f>IF(ISBLANK(VLOOKUP(TRIM(D1348),ALL_SOMIFA!$A$1:$V$2721,11,FALSE)),"",IF(ISERROR(VLOOKUP(TRIM(D1348),ALL_SOMIFA!$A$1:$V$2721,11,FALSE))," ",VLOOKUP(TRIM(D1348),ALL_SOMIFA!$A$1:$V$2721,11,FALSE)))</f>
        <v xml:space="preserve"> </v>
      </c>
      <c r="O1348" t="str">
        <f>IF(ISBLANK(VLOOKUP(TRIM(D1348),ALL_SOMIFA!$A$1:$V$2721,12,FALSE)),"",IF(ISERROR(VLOOKUP(TRIM(D1348),ALL_SOMIFA!$A$1:$V$2721,12,FALSE))," ",VLOOKUP(TRIM(D1348),ALL_SOMIFA!$A$1:$V$2721,12,FALSE)))</f>
        <v xml:space="preserve"> </v>
      </c>
      <c r="P1348" t="str">
        <f>IF(ISBLANK(VLOOKUP(TRIM(D1348),ALL_SOMIFA!$A$1:$V$2721,13,FALSE)),"",IF(ISERROR(VLOOKUP(TRIM(D1348),ALL_SOMIFA!$A$1:$V$2721,13,FALSE))," ",VLOOKUP(TRIM(D1348),ALL_SOMIFA!$A$1:$V$2721,13,FALSE)))</f>
        <v xml:space="preserve"> </v>
      </c>
      <c r="Q1348" t="str">
        <f>IF(ISBLANK(VLOOKUP(TRIM(D1348),ALL_SOMIFA!$A$1:$V$2721,14,FALSE)),"",IF(ISERROR(VLOOKUP(TRIM(D1348),ALL_SOMIFA!$A$1:$V$2721,14,FALSE))," ",VLOOKUP(TRIM(D1348),ALL_SOMIFA!$A$1:$V$2721,14,FALSE)))</f>
        <v xml:space="preserve"> </v>
      </c>
      <c r="R1348" t="str">
        <f>IF(ISBLANK(VLOOKUP(TRIM(D1348),ALL_SOMIFA!$A$1:$V$2721,15,FALSE)),"",IF(ISERROR(VLOOKUP(TRIM(D1348),ALL_SOMIFA!$A$1:$V$2721,15,FALSE))," ",VLOOKUP(TRIM(D1348),ALL_SOMIFA!$A$1:$V$2721,15,FALSE)))</f>
        <v xml:space="preserve"> </v>
      </c>
      <c r="S1348" t="str">
        <f>IF(ISBLANK(VLOOKUP(TRIM(D1348),ALL_SOMIFA!$A$1:$V$2721,16,FALSE)),"",IF(ISERROR(VLOOKUP(TRIM(D1348),ALL_SOMIFA!$A$1:$V$2721,16,FALSE))," ",VLOOKUP(TRIM(D1348),ALL_SOMIFA!$A$1:$V$2721,16,FALSE)))</f>
        <v xml:space="preserve"> </v>
      </c>
      <c r="T1348" t="str">
        <f>IF(ISBLANK(VLOOKUP(TRIM(D1348),ALL_SOMIFA!$A$1:$V$2721,17,FALSE)),"",IF(ISERROR(VLOOKUP(TRIM(D1348),ALL_SOMIFA!$A$1:$V$2721,17,FALSE))," ",VLOOKUP(TRIM(D1348),ALL_SOMIFA!$A$1:$V$2721,17,FALSE)))</f>
        <v xml:space="preserve"> </v>
      </c>
      <c r="U1348" t="str">
        <f>IF(ISBLANK(VLOOKUP(TRIM(D1348),ALL_SOMIFA!$A$1:$V$2721,18,FALSE)),"",IF(ISERROR(VLOOKUP(TRIM(D1348),ALL_SOMIFA!$A$1:$V$2721,18,FALSE))," ",VLOOKUP(TRIM(D1348),ALL_SOMIFA!$A$1:$V$2721,18,FALSE)))</f>
        <v xml:space="preserve"> </v>
      </c>
      <c r="V1348" t="str">
        <f>IF(ISBLANK(VLOOKUP(TRIM(D1348),ALL_SOMIFA!$A$1:$V$2721,19,FALSE)),"",IF(ISERROR(VLOOKUP(TRIM(D1348),ALL_SOMIFA!$A$1:$V$2721,19,FALSE))," ",VLOOKUP(TRIM(D1348),ALL_SOMIFA!$A$1:$V$2721,19,FALSE)))</f>
        <v xml:space="preserve"> </v>
      </c>
      <c r="W1348" t="str">
        <f>IF(ISBLANK(VLOOKUP(TRIM(D1348),ALL_SOMIFA!$A$1:$V$2721,20,FALSE)),"",IF(ISERROR(VLOOKUP(TRIM(D1348),ALL_SOMIFA!$A$1:$V$2721,20,FALSE))," ",VLOOKUP(TRIM(D1348),ALL_SOMIFA!$A$1:$V$2721,20,FALSE)))</f>
        <v xml:space="preserve"> </v>
      </c>
      <c r="X1348" t="str">
        <f>IF(ISBLANK(VLOOKUP(TRIM(D1348),ALL_SOMIFA!$A$1:$V$2721,21,FALSE)),"",IF(ISERROR(VLOOKUP(TRIM(D1348),ALL_SOMIFA!$A$1:$V$2721,21,FALSE))," ",VLOOKUP(TRIM(D1348),ALL_SOMIFA!$A$1:$V$2721,21,FALSE)))</f>
        <v xml:space="preserve"> </v>
      </c>
      <c r="Y1348" t="str">
        <f>IF(ISBLANK(VLOOKUP(TRIM(D1348),ALL_SOMIFA!$A$1:$V$2721,22,FALSE)),"",IF(ISERROR(VLOOKUP(TRIM(D1348),ALL_SOMIFA!$A$1:$V$2721,22,FALSE))," ",VLOOKUP(TRIM(D1348),ALL_SOMIFA!$A$1:$V$2721,22,FALSE)))</f>
        <v xml:space="preserve"> </v>
      </c>
    </row>
    <row r="1349" spans="1:76" x14ac:dyDescent="0.2">
      <c r="A1349" t="s">
        <v>315</v>
      </c>
      <c r="B1349" t="s">
        <v>170</v>
      </c>
      <c r="C1349" s="141" t="s">
        <v>241</v>
      </c>
      <c r="D1349" t="s">
        <v>2967</v>
      </c>
      <c r="E1349" s="40">
        <v>36737</v>
      </c>
      <c r="F1349" t="s">
        <v>2968</v>
      </c>
      <c r="G1349" s="100" t="s">
        <v>1039</v>
      </c>
      <c r="H1349" t="s">
        <v>326</v>
      </c>
      <c r="I1349" t="s">
        <v>175</v>
      </c>
      <c r="J1349" s="18" t="s">
        <v>266</v>
      </c>
      <c r="K1349" t="str">
        <f>IF(ISBLANK(VLOOKUP(TRIM(D1349),ALL_SOMIFA!$A$1:$V$2721,8,FALSE)),"",IF(ISERROR(VLOOKUP(TRIM(D1349),ALL_SOMIFA!$A$1:$V$2721,8,FALSE))," ",VLOOKUP(TRIM(D1349),ALL_SOMIFA!$A$1:$V$2721,8,FALSE)))</f>
        <v xml:space="preserve"> </v>
      </c>
      <c r="L1349" t="str">
        <f>IF(ISBLANK(VLOOKUP(TRIM(D1349),ALL_SOMIFA!$A$1:$V$2721,9,FALSE)),"",IF(ISERROR(VLOOKUP(TRIM(D1349),ALL_SOMIFA!$A$1:$V$2721,9,FALSE))," ",VLOOKUP(TRIM(D1349),ALL_SOMIFA!$A$1:$V$2721,9,FALSE)))</f>
        <v xml:space="preserve"> </v>
      </c>
      <c r="M1349" t="str">
        <f>IF(ISBLANK(VLOOKUP(TRIM(D1349),ALL_SOMIFA!$A$1:$V$2721,10,FALSE)),"",IF(ISERROR(VLOOKUP(TRIM(D1349),ALL_SOMIFA!$A$1:$V$2721,10,FALSE))," ",VLOOKUP(TRIM(D1349),ALL_SOMIFA!$A$1:$V$2721,10,FALSE)))</f>
        <v xml:space="preserve"> </v>
      </c>
      <c r="N1349" t="str">
        <f>IF(ISBLANK(VLOOKUP(TRIM(D1349),ALL_SOMIFA!$A$1:$V$2721,11,FALSE)),"",IF(ISERROR(VLOOKUP(TRIM(D1349),ALL_SOMIFA!$A$1:$V$2721,11,FALSE))," ",VLOOKUP(TRIM(D1349),ALL_SOMIFA!$A$1:$V$2721,11,FALSE)))</f>
        <v xml:space="preserve"> </v>
      </c>
      <c r="O1349" t="str">
        <f>IF(ISBLANK(VLOOKUP(TRIM(D1349),ALL_SOMIFA!$A$1:$V$2721,12,FALSE)),"",IF(ISERROR(VLOOKUP(TRIM(D1349),ALL_SOMIFA!$A$1:$V$2721,12,FALSE))," ",VLOOKUP(TRIM(D1349),ALL_SOMIFA!$A$1:$V$2721,12,FALSE)))</f>
        <v xml:space="preserve"> </v>
      </c>
      <c r="P1349" t="str">
        <f>IF(ISBLANK(VLOOKUP(TRIM(D1349),ALL_SOMIFA!$A$1:$V$2721,13,FALSE)),"",IF(ISERROR(VLOOKUP(TRIM(D1349),ALL_SOMIFA!$A$1:$V$2721,13,FALSE))," ",VLOOKUP(TRIM(D1349),ALL_SOMIFA!$A$1:$V$2721,13,FALSE)))</f>
        <v xml:space="preserve"> </v>
      </c>
      <c r="Q1349" t="str">
        <f>IF(ISBLANK(VLOOKUP(TRIM(D1349),ALL_SOMIFA!$A$1:$V$2721,14,FALSE)),"",IF(ISERROR(VLOOKUP(TRIM(D1349),ALL_SOMIFA!$A$1:$V$2721,14,FALSE))," ",VLOOKUP(TRIM(D1349),ALL_SOMIFA!$A$1:$V$2721,14,FALSE)))</f>
        <v xml:space="preserve"> </v>
      </c>
      <c r="R1349" t="str">
        <f>IF(ISBLANK(VLOOKUP(TRIM(D1349),ALL_SOMIFA!$A$1:$V$2721,15,FALSE)),"",IF(ISERROR(VLOOKUP(TRIM(D1349),ALL_SOMIFA!$A$1:$V$2721,15,FALSE))," ",VLOOKUP(TRIM(D1349),ALL_SOMIFA!$A$1:$V$2721,15,FALSE)))</f>
        <v xml:space="preserve"> </v>
      </c>
      <c r="S1349" t="str">
        <f>IF(ISBLANK(VLOOKUP(TRIM(D1349),ALL_SOMIFA!$A$1:$V$2721,16,FALSE)),"",IF(ISERROR(VLOOKUP(TRIM(D1349),ALL_SOMIFA!$A$1:$V$2721,16,FALSE))," ",VLOOKUP(TRIM(D1349),ALL_SOMIFA!$A$1:$V$2721,16,FALSE)))</f>
        <v xml:space="preserve"> </v>
      </c>
      <c r="T1349" t="str">
        <f>IF(ISBLANK(VLOOKUP(TRIM(D1349),ALL_SOMIFA!$A$1:$V$2721,17,FALSE)),"",IF(ISERROR(VLOOKUP(TRIM(D1349),ALL_SOMIFA!$A$1:$V$2721,17,FALSE))," ",VLOOKUP(TRIM(D1349),ALL_SOMIFA!$A$1:$V$2721,17,FALSE)))</f>
        <v xml:space="preserve"> </v>
      </c>
      <c r="U1349" t="str">
        <f>IF(ISBLANK(VLOOKUP(TRIM(D1349),ALL_SOMIFA!$A$1:$V$2721,18,FALSE)),"",IF(ISERROR(VLOOKUP(TRIM(D1349),ALL_SOMIFA!$A$1:$V$2721,18,FALSE))," ",VLOOKUP(TRIM(D1349),ALL_SOMIFA!$A$1:$V$2721,18,FALSE)))</f>
        <v xml:space="preserve"> </v>
      </c>
      <c r="V1349" t="str">
        <f>IF(ISBLANK(VLOOKUP(TRIM(D1349),ALL_SOMIFA!$A$1:$V$2721,19,FALSE)),"",IF(ISERROR(VLOOKUP(TRIM(D1349),ALL_SOMIFA!$A$1:$V$2721,19,FALSE))," ",VLOOKUP(TRIM(D1349),ALL_SOMIFA!$A$1:$V$2721,19,FALSE)))</f>
        <v xml:space="preserve"> </v>
      </c>
      <c r="W1349" t="str">
        <f>IF(ISBLANK(VLOOKUP(TRIM(D1349),ALL_SOMIFA!$A$1:$V$2721,20,FALSE)),"",IF(ISERROR(VLOOKUP(TRIM(D1349),ALL_SOMIFA!$A$1:$V$2721,20,FALSE))," ",VLOOKUP(TRIM(D1349),ALL_SOMIFA!$A$1:$V$2721,20,FALSE)))</f>
        <v xml:space="preserve"> </v>
      </c>
      <c r="X1349" t="str">
        <f>IF(ISBLANK(VLOOKUP(TRIM(D1349),ALL_SOMIFA!$A$1:$V$2721,21,FALSE)),"",IF(ISERROR(VLOOKUP(TRIM(D1349),ALL_SOMIFA!$A$1:$V$2721,21,FALSE))," ",VLOOKUP(TRIM(D1349),ALL_SOMIFA!$A$1:$V$2721,21,FALSE)))</f>
        <v xml:space="preserve"> </v>
      </c>
      <c r="Y1349" t="str">
        <f>IF(ISBLANK(VLOOKUP(TRIM(D1349),ALL_SOMIFA!$A$1:$V$2721,22,FALSE)),"",IF(ISERROR(VLOOKUP(TRIM(D1349),ALL_SOMIFA!$A$1:$V$2721,22,FALSE))," ",VLOOKUP(TRIM(D1349),ALL_SOMIFA!$A$1:$V$2721,22,FALSE)))</f>
        <v xml:space="preserve"> </v>
      </c>
    </row>
    <row r="1350" spans="1:76" x14ac:dyDescent="0.2">
      <c r="A1350" s="18"/>
      <c r="B1350" s="18"/>
      <c r="C1350" s="141"/>
      <c r="D1350" s="19" t="s">
        <v>2963</v>
      </c>
      <c r="E1350" s="20">
        <v>35751</v>
      </c>
      <c r="F1350" s="26" t="s">
        <v>150</v>
      </c>
      <c r="G1350" s="30" t="s">
        <v>149</v>
      </c>
      <c r="H1350" s="18" t="s">
        <v>284</v>
      </c>
      <c r="I1350" s="18" t="s">
        <v>250</v>
      </c>
      <c r="J1350" s="18" t="s">
        <v>1389</v>
      </c>
      <c r="K1350" s="26" t="s">
        <v>308</v>
      </c>
      <c r="L1350" s="26" t="s">
        <v>287</v>
      </c>
      <c r="M1350" s="18" t="s">
        <v>308</v>
      </c>
      <c r="N1350" s="18" t="s">
        <v>252</v>
      </c>
      <c r="O1350" s="18" t="s">
        <v>228</v>
      </c>
      <c r="P1350" s="19" t="s">
        <v>266</v>
      </c>
      <c r="Q1350" s="19" t="s">
        <v>315</v>
      </c>
      <c r="R1350" s="19" t="s">
        <v>252</v>
      </c>
      <c r="S1350" s="30" t="s">
        <v>754</v>
      </c>
      <c r="T1350" s="19"/>
      <c r="U1350" s="19"/>
      <c r="V1350" s="30"/>
      <c r="W1350" s="19"/>
      <c r="X1350" s="19"/>
      <c r="Y1350" s="30"/>
      <c r="Z1350" s="19"/>
      <c r="AA1350" s="19"/>
      <c r="AB1350" s="30"/>
      <c r="AC1350" s="19"/>
      <c r="AD1350" s="19"/>
      <c r="AE1350" s="19"/>
      <c r="AF1350" s="19"/>
      <c r="AG1350" s="19"/>
      <c r="AH1350" s="19"/>
      <c r="AI1350" s="19"/>
      <c r="AJ1350" s="19"/>
      <c r="AK1350" s="19"/>
      <c r="AL1350" s="19"/>
      <c r="AM1350" s="19"/>
      <c r="AN1350" s="19"/>
      <c r="AO1350" s="19"/>
      <c r="AP1350" s="19"/>
      <c r="AQ1350" s="19"/>
      <c r="AR1350" s="19"/>
      <c r="AS1350" s="19"/>
      <c r="AT1350" s="19"/>
      <c r="AU1350" s="19"/>
      <c r="AV1350" s="19"/>
      <c r="AW1350" s="19"/>
    </row>
    <row r="1351" spans="1:76" x14ac:dyDescent="0.2">
      <c r="A1351" s="34"/>
      <c r="B1351" s="34"/>
      <c r="C1351" s="141"/>
      <c r="D1351" s="19" t="s">
        <v>2964</v>
      </c>
      <c r="E1351" s="20">
        <v>33450</v>
      </c>
      <c r="F1351" s="19" t="s">
        <v>1020</v>
      </c>
      <c r="G1351" s="19" t="s">
        <v>2965</v>
      </c>
      <c r="H1351" s="34" t="s">
        <v>302</v>
      </c>
      <c r="I1351" s="34" t="s">
        <v>429</v>
      </c>
      <c r="J1351" s="18" t="s">
        <v>780</v>
      </c>
      <c r="K1351" s="26" t="s">
        <v>315</v>
      </c>
      <c r="L1351" s="26" t="s">
        <v>241</v>
      </c>
      <c r="M1351" s="34" t="s">
        <v>308</v>
      </c>
      <c r="N1351" s="34" t="s">
        <v>432</v>
      </c>
      <c r="O1351" s="34" t="s">
        <v>247</v>
      </c>
      <c r="P1351" s="19" t="s">
        <v>248</v>
      </c>
      <c r="Q1351" s="19" t="s">
        <v>308</v>
      </c>
      <c r="R1351" s="19" t="s">
        <v>429</v>
      </c>
      <c r="S1351" s="19" t="s">
        <v>586</v>
      </c>
      <c r="T1351" s="19" t="s">
        <v>298</v>
      </c>
      <c r="U1351" s="19" t="s">
        <v>432</v>
      </c>
      <c r="V1351" s="19" t="s">
        <v>754</v>
      </c>
      <c r="W1351" s="19" t="s">
        <v>298</v>
      </c>
      <c r="X1351" s="19" t="s">
        <v>432</v>
      </c>
      <c r="Y1351" s="19" t="s">
        <v>339</v>
      </c>
      <c r="Z1351" s="19" t="s">
        <v>284</v>
      </c>
      <c r="AA1351" s="19" t="s">
        <v>432</v>
      </c>
      <c r="AB1351" s="19" t="s">
        <v>247</v>
      </c>
      <c r="AC1351" s="19" t="s">
        <v>284</v>
      </c>
      <c r="AD1351" s="19" t="s">
        <v>432</v>
      </c>
      <c r="AE1351" s="19" t="s">
        <v>201</v>
      </c>
      <c r="AF1351" s="19" t="s">
        <v>284</v>
      </c>
      <c r="AG1351" s="19" t="s">
        <v>432</v>
      </c>
      <c r="AH1351" s="19" t="s">
        <v>248</v>
      </c>
      <c r="AI1351" s="19" t="s">
        <v>284</v>
      </c>
      <c r="AJ1351" s="19" t="s">
        <v>432</v>
      </c>
      <c r="AK1351" s="19" t="s">
        <v>248</v>
      </c>
      <c r="AL1351" s="19" t="s">
        <v>298</v>
      </c>
      <c r="AM1351" s="19" t="s">
        <v>432</v>
      </c>
      <c r="AN1351" s="19" t="s">
        <v>241</v>
      </c>
      <c r="AO1351" s="19">
        <v>0</v>
      </c>
      <c r="AP1351" s="19">
        <v>0</v>
      </c>
      <c r="AQ1351" s="19">
        <v>0</v>
      </c>
      <c r="AR1351" s="19">
        <v>0</v>
      </c>
      <c r="AS1351" s="19">
        <v>0</v>
      </c>
      <c r="AT1351" s="19">
        <v>0</v>
      </c>
      <c r="AU1351" s="19">
        <v>0</v>
      </c>
      <c r="AV1351" s="19">
        <v>0</v>
      </c>
      <c r="AW1351" s="19">
        <v>0</v>
      </c>
      <c r="AX1351" s="19"/>
      <c r="AY1351" s="19"/>
      <c r="AZ1351" s="19"/>
      <c r="BA1351" s="19"/>
      <c r="BB1351" s="19"/>
      <c r="BC1351" s="19"/>
      <c r="BD1351" s="19"/>
      <c r="BE1351" s="19"/>
      <c r="BF1351" s="19"/>
      <c r="BG1351" s="19"/>
      <c r="BH1351" s="19"/>
      <c r="BI1351" s="19"/>
      <c r="BJ1351" s="19"/>
      <c r="BK1351" s="19"/>
      <c r="BL1351" s="19"/>
      <c r="BM1351" s="19"/>
      <c r="BN1351" s="19"/>
      <c r="BO1351" s="19"/>
      <c r="BP1351" s="19"/>
      <c r="BQ1351" s="19"/>
      <c r="BR1351" s="19"/>
      <c r="BS1351" s="19"/>
      <c r="BT1351" s="19"/>
      <c r="BU1351" s="19"/>
      <c r="BV1351" s="19"/>
      <c r="BW1351" s="19"/>
      <c r="BX1351" s="19"/>
    </row>
    <row r="1352" spans="1:76" x14ac:dyDescent="0.2">
      <c r="A1352" s="18"/>
      <c r="B1352" s="18"/>
      <c r="C1352" s="141"/>
      <c r="D1352" s="19" t="s">
        <v>2959</v>
      </c>
      <c r="E1352" s="20">
        <v>35726</v>
      </c>
      <c r="F1352" s="19" t="s">
        <v>2081</v>
      </c>
      <c r="G1352" s="19" t="s">
        <v>2960</v>
      </c>
      <c r="H1352" s="18" t="s">
        <v>308</v>
      </c>
      <c r="I1352" s="18" t="s">
        <v>213</v>
      </c>
      <c r="J1352" s="18" t="s">
        <v>731</v>
      </c>
      <c r="K1352" s="26"/>
      <c r="L1352" s="26" t="s">
        <v>731</v>
      </c>
      <c r="M1352" s="18" t="s">
        <v>284</v>
      </c>
      <c r="N1352" s="18" t="s">
        <v>207</v>
      </c>
      <c r="O1352" s="18" t="s">
        <v>2961</v>
      </c>
      <c r="P1352" s="19" t="s">
        <v>2506</v>
      </c>
      <c r="Q1352" s="19" t="s">
        <v>189</v>
      </c>
      <c r="R1352" s="19"/>
      <c r="S1352" s="19"/>
      <c r="T1352" s="19" t="s">
        <v>308</v>
      </c>
      <c r="U1352" s="19" t="s">
        <v>207</v>
      </c>
      <c r="V1352" s="19" t="s">
        <v>726</v>
      </c>
      <c r="W1352" s="19"/>
      <c r="X1352" s="19"/>
      <c r="Y1352" s="19"/>
      <c r="Z1352" s="19"/>
      <c r="AA1352" s="19"/>
      <c r="AB1352" s="19"/>
      <c r="AC1352" s="19"/>
      <c r="AD1352" s="19"/>
      <c r="AE1352" s="19"/>
      <c r="AF1352" s="19"/>
      <c r="AG1352" s="19"/>
      <c r="AH1352" s="19"/>
      <c r="AI1352" s="19"/>
      <c r="AJ1352" s="19"/>
      <c r="AK1352" s="19"/>
      <c r="AL1352" s="19"/>
      <c r="AM1352" s="19"/>
      <c r="AN1352" s="19"/>
      <c r="AO1352" s="19"/>
      <c r="AP1352" s="19"/>
      <c r="AQ1352" s="19"/>
      <c r="AR1352" s="19"/>
      <c r="AS1352" s="19"/>
      <c r="AT1352" s="19"/>
      <c r="AU1352" s="19"/>
      <c r="AV1352" s="19"/>
      <c r="AW1352" s="19"/>
      <c r="AX1352" s="19"/>
      <c r="AY1352" s="19"/>
      <c r="AZ1352" s="19"/>
      <c r="BA1352" s="19"/>
      <c r="BB1352" s="19"/>
      <c r="BC1352" s="19"/>
      <c r="BD1352" s="19"/>
      <c r="BE1352" s="19"/>
      <c r="BF1352" s="19"/>
      <c r="BG1352" s="19"/>
      <c r="BH1352" s="19"/>
      <c r="BI1352" s="19"/>
      <c r="BJ1352" s="19"/>
      <c r="BK1352" s="19"/>
      <c r="BL1352" s="19"/>
      <c r="BM1352" s="19"/>
      <c r="BN1352" s="19"/>
      <c r="BO1352" s="19"/>
      <c r="BP1352" s="19"/>
      <c r="BQ1352" s="19"/>
      <c r="BR1352" s="19"/>
      <c r="BS1352" s="19"/>
      <c r="BT1352" s="19"/>
      <c r="BU1352" s="19"/>
      <c r="BV1352" s="19"/>
      <c r="BW1352" s="19"/>
      <c r="BX1352" s="19"/>
    </row>
    <row r="1353" spans="1:76" x14ac:dyDescent="0.2">
      <c r="A1353" s="18"/>
      <c r="B1353" s="18"/>
      <c r="C1353" s="141"/>
      <c r="D1353" s="19"/>
      <c r="E1353" s="20"/>
      <c r="F1353" s="19"/>
      <c r="G1353" s="19"/>
      <c r="H1353" s="18"/>
      <c r="I1353" s="18"/>
      <c r="J1353" s="18"/>
      <c r="K1353" t="s">
        <v>298</v>
      </c>
      <c r="L1353"/>
      <c r="M1353" s="18"/>
      <c r="N1353" s="18"/>
      <c r="O1353" s="18"/>
      <c r="P1353" s="19"/>
      <c r="Q1353" s="19"/>
      <c r="R1353" s="19"/>
      <c r="S1353" s="19"/>
      <c r="T1353" s="19"/>
      <c r="U1353" s="19"/>
      <c r="V1353" s="19"/>
      <c r="W1353" s="19"/>
      <c r="X1353" s="19"/>
      <c r="Y1353" s="19"/>
      <c r="Z1353" s="19"/>
      <c r="AA1353" s="19"/>
      <c r="AB1353" s="19"/>
      <c r="AC1353" s="19"/>
      <c r="AD1353" s="19"/>
      <c r="AE1353" s="19"/>
      <c r="AF1353" s="19"/>
      <c r="AG1353" s="19"/>
      <c r="AH1353" s="19"/>
      <c r="AI1353" s="19"/>
      <c r="AJ1353" s="19"/>
      <c r="AK1353" s="19"/>
      <c r="AL1353" s="19"/>
      <c r="AM1353" s="19"/>
      <c r="AN1353" s="19"/>
      <c r="AO1353" s="19"/>
      <c r="AP1353" s="19"/>
      <c r="AQ1353" s="19"/>
      <c r="AR1353" s="19"/>
      <c r="AS1353" s="19"/>
      <c r="AT1353" s="19"/>
      <c r="AU1353" s="19"/>
      <c r="AV1353" s="19"/>
      <c r="AW1353" s="19"/>
      <c r="AX1353" s="19"/>
      <c r="AY1353" s="19"/>
      <c r="AZ1353" s="19"/>
      <c r="BA1353" s="19"/>
      <c r="BB1353" s="19"/>
      <c r="BC1353" s="19"/>
      <c r="BD1353" s="19"/>
      <c r="BE1353" s="19"/>
      <c r="BF1353" s="19"/>
      <c r="BG1353" s="19"/>
      <c r="BH1353" s="19"/>
      <c r="BI1353" s="19"/>
      <c r="BJ1353" s="19"/>
      <c r="BK1353" s="19"/>
      <c r="BL1353" s="19"/>
      <c r="BM1353" s="19"/>
      <c r="BN1353" s="19"/>
      <c r="BO1353" s="19"/>
      <c r="BP1353" s="19"/>
      <c r="BQ1353" s="19"/>
      <c r="BR1353" s="19"/>
      <c r="BS1353" s="19"/>
      <c r="BT1353" s="19"/>
      <c r="BU1353" s="19"/>
      <c r="BV1353" s="19"/>
      <c r="BW1353" s="19"/>
      <c r="BX1353" s="19"/>
    </row>
    <row r="1354" spans="1:76" x14ac:dyDescent="0.2">
      <c r="A1354" s="18" t="s">
        <v>370</v>
      </c>
      <c r="B1354" s="18" t="s">
        <v>118</v>
      </c>
      <c r="C1354" s="141" t="s">
        <v>349</v>
      </c>
      <c r="D1354" s="19" t="s">
        <v>2973</v>
      </c>
      <c r="E1354" s="20">
        <v>34599</v>
      </c>
      <c r="F1354" s="19" t="s">
        <v>405</v>
      </c>
      <c r="G1354" s="19" t="s">
        <v>516</v>
      </c>
      <c r="H1354" s="18" t="s">
        <v>332</v>
      </c>
      <c r="I1354" s="18" t="s">
        <v>123</v>
      </c>
      <c r="J1354" s="18" t="s">
        <v>1093</v>
      </c>
      <c r="K1354" s="26" t="s">
        <v>370</v>
      </c>
      <c r="L1354" s="26" t="s">
        <v>769</v>
      </c>
      <c r="M1354" s="18" t="s">
        <v>351</v>
      </c>
      <c r="N1354" s="18" t="s">
        <v>118</v>
      </c>
      <c r="O1354" s="18" t="s">
        <v>1683</v>
      </c>
      <c r="P1354" s="19" t="s">
        <v>358</v>
      </c>
      <c r="Q1354" s="19" t="s">
        <v>351</v>
      </c>
      <c r="R1354" s="19" t="s">
        <v>479</v>
      </c>
      <c r="S1354" s="19" t="s">
        <v>2972</v>
      </c>
      <c r="T1354" s="19" t="s">
        <v>367</v>
      </c>
      <c r="U1354" s="19" t="s">
        <v>330</v>
      </c>
      <c r="V1354" s="19" t="s">
        <v>823</v>
      </c>
      <c r="W1354" s="19" t="s">
        <v>351</v>
      </c>
      <c r="X1354" s="19" t="s">
        <v>330</v>
      </c>
      <c r="Y1354" s="19" t="s">
        <v>605</v>
      </c>
      <c r="Z1354" s="19">
        <v>0</v>
      </c>
      <c r="AA1354" s="19">
        <v>0</v>
      </c>
      <c r="AB1354" s="19">
        <v>0</v>
      </c>
      <c r="AC1354" s="19"/>
      <c r="AD1354" s="19"/>
      <c r="AE1354" s="19"/>
      <c r="AF1354" s="19">
        <v>0</v>
      </c>
      <c r="AG1354" s="19">
        <v>0</v>
      </c>
      <c r="AH1354" s="19">
        <v>0</v>
      </c>
      <c r="AI1354" s="19">
        <v>0</v>
      </c>
      <c r="AJ1354" s="19">
        <v>0</v>
      </c>
      <c r="AK1354" s="19">
        <v>0</v>
      </c>
      <c r="AL1354" s="19">
        <v>0</v>
      </c>
      <c r="AM1354" s="19">
        <v>0</v>
      </c>
      <c r="AN1354" s="19">
        <v>0</v>
      </c>
      <c r="AO1354" s="19">
        <v>0</v>
      </c>
      <c r="AP1354" s="19">
        <v>0</v>
      </c>
      <c r="AQ1354" s="19">
        <v>0</v>
      </c>
      <c r="AR1354" s="19">
        <v>0</v>
      </c>
      <c r="AS1354" s="19">
        <v>0</v>
      </c>
      <c r="AT1354" s="19">
        <v>0</v>
      </c>
      <c r="AU1354" s="19">
        <v>0</v>
      </c>
      <c r="AV1354" s="19">
        <v>0</v>
      </c>
      <c r="AW1354" s="19">
        <v>0</v>
      </c>
      <c r="AX1354" s="19"/>
      <c r="AY1354" s="19"/>
      <c r="AZ1354" s="19"/>
      <c r="BA1354" s="19"/>
      <c r="BB1354" s="19"/>
      <c r="BC1354" s="19"/>
      <c r="BD1354" s="19"/>
      <c r="BE1354" s="19"/>
      <c r="BF1354" s="19"/>
      <c r="BG1354" s="19"/>
      <c r="BH1354" s="19"/>
      <c r="BI1354" s="19"/>
      <c r="BJ1354" s="19"/>
      <c r="BK1354" s="19"/>
      <c r="BL1354" s="19"/>
      <c r="BM1354" s="19"/>
      <c r="BN1354" s="19"/>
      <c r="BO1354" s="19"/>
      <c r="BP1354" s="19"/>
      <c r="BQ1354" s="19"/>
      <c r="BR1354" s="19"/>
      <c r="BS1354" s="19"/>
      <c r="BT1354" s="19"/>
      <c r="BU1354" s="19"/>
      <c r="BV1354" s="19"/>
      <c r="BW1354" s="19"/>
      <c r="BX1354" s="19"/>
    </row>
    <row r="1355" spans="1:76" x14ac:dyDescent="0.2">
      <c r="A1355" s="31" t="s">
        <v>376</v>
      </c>
      <c r="B1355" s="32" t="s">
        <v>316</v>
      </c>
      <c r="C1355" s="142" t="s">
        <v>2974</v>
      </c>
      <c r="D1355" s="19" t="s">
        <v>2975</v>
      </c>
      <c r="E1355" s="27">
        <v>36969</v>
      </c>
      <c r="F1355" s="28" t="s">
        <v>268</v>
      </c>
      <c r="G1355" s="28" t="s">
        <v>98</v>
      </c>
      <c r="H1355" s="31" t="s">
        <v>808</v>
      </c>
      <c r="I1355" s="32" t="s">
        <v>116</v>
      </c>
      <c r="J1355" s="18" t="s">
        <v>2976</v>
      </c>
      <c r="K1355" s="26" t="s">
        <v>746</v>
      </c>
      <c r="L1355" s="26" t="s">
        <v>2977</v>
      </c>
      <c r="M1355" s="33"/>
      <c r="N1355" s="33"/>
      <c r="O1355" s="33"/>
    </row>
    <row r="1356" spans="1:76" x14ac:dyDescent="0.2">
      <c r="A1356" t="s">
        <v>345</v>
      </c>
      <c r="B1356" t="s">
        <v>434</v>
      </c>
      <c r="C1356" s="142" t="s">
        <v>796</v>
      </c>
      <c r="D1356" t="s">
        <v>2978</v>
      </c>
      <c r="E1356" s="40">
        <v>36952</v>
      </c>
      <c r="F1356" t="s">
        <v>172</v>
      </c>
      <c r="G1356" s="19" t="s">
        <v>144</v>
      </c>
      <c r="H1356" t="s">
        <v>419</v>
      </c>
      <c r="I1356" t="s">
        <v>239</v>
      </c>
      <c r="J1356" s="18" t="s">
        <v>364</v>
      </c>
      <c r="K1356" t="str">
        <f>IF(ISBLANK(VLOOKUP(TRIM(D1356),ALL_SOMIFA!$A$1:$V$2721,8,FALSE)),"",IF(ISERROR(VLOOKUP(TRIM(D1356),ALL_SOMIFA!$A$1:$V$2721,8,FALSE))," ",VLOOKUP(TRIM(D1356),ALL_SOMIFA!$A$1:$V$2721,8,FALSE)))</f>
        <v xml:space="preserve"> </v>
      </c>
      <c r="L1356" t="str">
        <f>IF(ISBLANK(VLOOKUP(TRIM(D1356),ALL_SOMIFA!$A$1:$V$2721,9,FALSE)),"",IF(ISERROR(VLOOKUP(TRIM(D1356),ALL_SOMIFA!$A$1:$V$2721,9,FALSE))," ",VLOOKUP(TRIM(D1356),ALL_SOMIFA!$A$1:$V$2721,9,FALSE)))</f>
        <v xml:space="preserve"> </v>
      </c>
      <c r="M1356" t="str">
        <f>IF(ISBLANK(VLOOKUP(TRIM(D1356),ALL_SOMIFA!$A$1:$V$2721,10,FALSE)),"",IF(ISERROR(VLOOKUP(TRIM(D1356),ALL_SOMIFA!$A$1:$V$2721,10,FALSE))," ",VLOOKUP(TRIM(D1356),ALL_SOMIFA!$A$1:$V$2721,10,FALSE)))</f>
        <v xml:space="preserve"> </v>
      </c>
      <c r="N1356" t="str">
        <f>IF(ISBLANK(VLOOKUP(TRIM(D1356),ALL_SOMIFA!$A$1:$V$2721,11,FALSE)),"",IF(ISERROR(VLOOKUP(TRIM(D1356),ALL_SOMIFA!$A$1:$V$2721,11,FALSE))," ",VLOOKUP(TRIM(D1356),ALL_SOMIFA!$A$1:$V$2721,11,FALSE)))</f>
        <v xml:space="preserve"> </v>
      </c>
      <c r="O1356" t="str">
        <f>IF(ISBLANK(VLOOKUP(TRIM(D1356),ALL_SOMIFA!$A$1:$V$2721,12,FALSE)),"",IF(ISERROR(VLOOKUP(TRIM(D1356),ALL_SOMIFA!$A$1:$V$2721,12,FALSE))," ",VLOOKUP(TRIM(D1356),ALL_SOMIFA!$A$1:$V$2721,12,FALSE)))</f>
        <v xml:space="preserve"> </v>
      </c>
      <c r="P1356" t="str">
        <f>IF(ISBLANK(VLOOKUP(TRIM(D1356),ALL_SOMIFA!$A$1:$V$2721,13,FALSE)),"",IF(ISERROR(VLOOKUP(TRIM(D1356),ALL_SOMIFA!$A$1:$V$2721,13,FALSE))," ",VLOOKUP(TRIM(D1356),ALL_SOMIFA!$A$1:$V$2721,13,FALSE)))</f>
        <v xml:space="preserve"> </v>
      </c>
      <c r="Q1356" t="str">
        <f>IF(ISBLANK(VLOOKUP(TRIM(D1356),ALL_SOMIFA!$A$1:$V$2721,14,FALSE)),"",IF(ISERROR(VLOOKUP(TRIM(D1356),ALL_SOMIFA!$A$1:$V$2721,14,FALSE))," ",VLOOKUP(TRIM(D1356),ALL_SOMIFA!$A$1:$V$2721,14,FALSE)))</f>
        <v xml:space="preserve"> </v>
      </c>
      <c r="R1356" t="str">
        <f>IF(ISBLANK(VLOOKUP(TRIM(D1356),ALL_SOMIFA!$A$1:$V$2721,15,FALSE)),"",IF(ISERROR(VLOOKUP(TRIM(D1356),ALL_SOMIFA!$A$1:$V$2721,15,FALSE))," ",VLOOKUP(TRIM(D1356),ALL_SOMIFA!$A$1:$V$2721,15,FALSE)))</f>
        <v xml:space="preserve"> </v>
      </c>
      <c r="S1356" t="str">
        <f>IF(ISBLANK(VLOOKUP(TRIM(D1356),ALL_SOMIFA!$A$1:$V$2721,16,FALSE)),"",IF(ISERROR(VLOOKUP(TRIM(D1356),ALL_SOMIFA!$A$1:$V$2721,16,FALSE))," ",VLOOKUP(TRIM(D1356),ALL_SOMIFA!$A$1:$V$2721,16,FALSE)))</f>
        <v xml:space="preserve"> </v>
      </c>
      <c r="T1356" t="str">
        <f>IF(ISBLANK(VLOOKUP(TRIM(D1356),ALL_SOMIFA!$A$1:$V$2721,17,FALSE)),"",IF(ISERROR(VLOOKUP(TRIM(D1356),ALL_SOMIFA!$A$1:$V$2721,17,FALSE))," ",VLOOKUP(TRIM(D1356),ALL_SOMIFA!$A$1:$V$2721,17,FALSE)))</f>
        <v xml:space="preserve"> </v>
      </c>
      <c r="U1356" t="str">
        <f>IF(ISBLANK(VLOOKUP(TRIM(D1356),ALL_SOMIFA!$A$1:$V$2721,18,FALSE)),"",IF(ISERROR(VLOOKUP(TRIM(D1356),ALL_SOMIFA!$A$1:$V$2721,18,FALSE))," ",VLOOKUP(TRIM(D1356),ALL_SOMIFA!$A$1:$V$2721,18,FALSE)))</f>
        <v xml:space="preserve"> </v>
      </c>
      <c r="V1356" t="str">
        <f>IF(ISBLANK(VLOOKUP(TRIM(D1356),ALL_SOMIFA!$A$1:$V$2721,19,FALSE)),"",IF(ISERROR(VLOOKUP(TRIM(D1356),ALL_SOMIFA!$A$1:$V$2721,19,FALSE))," ",VLOOKUP(TRIM(D1356),ALL_SOMIFA!$A$1:$V$2721,19,FALSE)))</f>
        <v xml:space="preserve"> </v>
      </c>
      <c r="W1356" t="str">
        <f>IF(ISBLANK(VLOOKUP(TRIM(D1356),ALL_SOMIFA!$A$1:$V$2721,20,FALSE)),"",IF(ISERROR(VLOOKUP(TRIM(D1356),ALL_SOMIFA!$A$1:$V$2721,20,FALSE))," ",VLOOKUP(TRIM(D1356),ALL_SOMIFA!$A$1:$V$2721,20,FALSE)))</f>
        <v xml:space="preserve"> </v>
      </c>
      <c r="X1356" t="str">
        <f>IF(ISBLANK(VLOOKUP(TRIM(D1356),ALL_SOMIFA!$A$1:$V$2721,21,FALSE)),"",IF(ISERROR(VLOOKUP(TRIM(D1356),ALL_SOMIFA!$A$1:$V$2721,21,FALSE))," ",VLOOKUP(TRIM(D1356),ALL_SOMIFA!$A$1:$V$2721,21,FALSE)))</f>
        <v xml:space="preserve"> </v>
      </c>
      <c r="Y1356" t="str">
        <f>IF(ISBLANK(VLOOKUP(TRIM(D1356),ALL_SOMIFA!$A$1:$V$2721,22,FALSE)),"",IF(ISERROR(VLOOKUP(TRIM(D1356),ALL_SOMIFA!$A$1:$V$2721,22,FALSE))," ",VLOOKUP(TRIM(D1356),ALL_SOMIFA!$A$1:$V$2721,22,FALSE)))</f>
        <v xml:space="preserve"> </v>
      </c>
    </row>
    <row r="1357" spans="1:76" ht="12.75" customHeight="1" x14ac:dyDescent="0.2">
      <c r="A1357" s="108" t="s">
        <v>370</v>
      </c>
      <c r="B1357" s="116" t="s">
        <v>215</v>
      </c>
      <c r="C1357" s="142" t="s">
        <v>769</v>
      </c>
      <c r="D1357" s="19" t="s">
        <v>2980</v>
      </c>
      <c r="E1357" s="27">
        <v>36896</v>
      </c>
      <c r="F1357" s="28" t="s">
        <v>236</v>
      </c>
      <c r="G1357" s="28" t="s">
        <v>98</v>
      </c>
      <c r="H1357" s="108" t="s">
        <v>351</v>
      </c>
      <c r="I1357" s="116" t="s">
        <v>215</v>
      </c>
      <c r="J1357" s="18" t="s">
        <v>382</v>
      </c>
      <c r="K1357" t="s">
        <v>340</v>
      </c>
      <c r="L1357" t="s">
        <v>359</v>
      </c>
      <c r="M1357" s="33"/>
      <c r="N1357" s="33"/>
      <c r="O1357" s="33"/>
      <c r="P1357" s="25"/>
      <c r="Q1357" s="25"/>
      <c r="R1357" s="25"/>
      <c r="S1357" s="25"/>
      <c r="T1357" s="25"/>
      <c r="U1357" s="25"/>
      <c r="V1357" s="25"/>
      <c r="W1357" s="25"/>
      <c r="X1357" s="25"/>
      <c r="Y1357" s="25"/>
      <c r="Z1357" s="25"/>
      <c r="AA1357" s="25"/>
      <c r="AB1357" s="25"/>
      <c r="AC1357" s="25"/>
      <c r="AD1357" s="25"/>
      <c r="AE1357" s="25"/>
      <c r="AF1357" s="25"/>
      <c r="AG1357" s="25"/>
      <c r="AH1357" s="25"/>
      <c r="AI1357" s="25"/>
      <c r="AJ1357" s="25"/>
      <c r="AK1357" s="25"/>
      <c r="AL1357" s="25"/>
      <c r="AM1357" s="25"/>
      <c r="AN1357" s="25"/>
      <c r="AO1357" s="25"/>
      <c r="AP1357" s="25"/>
      <c r="AQ1357" s="25"/>
      <c r="AR1357" s="25"/>
      <c r="AS1357" s="25"/>
      <c r="AT1357" s="25"/>
      <c r="AU1357" s="25"/>
      <c r="AV1357" s="25"/>
      <c r="AW1357" s="25"/>
      <c r="AX1357" s="25"/>
      <c r="AY1357" s="25"/>
      <c r="AZ1357" s="25"/>
      <c r="BA1357" s="25"/>
      <c r="BB1357" s="25"/>
      <c r="BC1357" s="25"/>
      <c r="BD1357" s="25"/>
      <c r="BE1357" s="25"/>
      <c r="BF1357" s="25"/>
      <c r="BG1357" s="25"/>
      <c r="BH1357" s="25"/>
      <c r="BI1357" s="25"/>
      <c r="BJ1357" s="25"/>
      <c r="BK1357" s="25"/>
      <c r="BL1357" s="25"/>
      <c r="BM1357" s="25"/>
      <c r="BN1357" s="25"/>
      <c r="BO1357" s="25"/>
      <c r="BP1357" s="25"/>
      <c r="BQ1357" s="25"/>
      <c r="BR1357" s="25"/>
      <c r="BS1357" s="25"/>
      <c r="BT1357" s="25"/>
      <c r="BU1357" s="25"/>
      <c r="BV1357" s="25"/>
      <c r="BW1357" s="25"/>
      <c r="BX1357" s="25"/>
    </row>
    <row r="1358" spans="1:76" ht="12.75" customHeight="1" x14ac:dyDescent="0.2">
      <c r="A1358" s="18" t="s">
        <v>345</v>
      </c>
      <c r="B1358" s="18" t="s">
        <v>123</v>
      </c>
      <c r="C1358" s="141" t="s">
        <v>790</v>
      </c>
      <c r="D1358" s="19" t="s">
        <v>2982</v>
      </c>
      <c r="E1358" s="20">
        <v>35575</v>
      </c>
      <c r="F1358" s="19" t="s">
        <v>607</v>
      </c>
      <c r="G1358" s="19" t="s">
        <v>591</v>
      </c>
      <c r="H1358" s="18" t="s">
        <v>189</v>
      </c>
      <c r="I1358" s="18"/>
      <c r="J1358" s="18"/>
      <c r="K1358" t="s">
        <v>332</v>
      </c>
      <c r="L1358" t="s">
        <v>946</v>
      </c>
      <c r="M1358" s="18" t="s">
        <v>370</v>
      </c>
      <c r="N1358" s="18" t="s">
        <v>207</v>
      </c>
      <c r="O1358" s="18" t="s">
        <v>2983</v>
      </c>
      <c r="P1358" s="19" t="s">
        <v>341</v>
      </c>
      <c r="Q1358" s="19" t="s">
        <v>332</v>
      </c>
      <c r="R1358" s="19" t="s">
        <v>213</v>
      </c>
      <c r="S1358" s="19" t="s">
        <v>2984</v>
      </c>
      <c r="T1358" s="19" t="s">
        <v>332</v>
      </c>
      <c r="U1358" s="19" t="s">
        <v>207</v>
      </c>
      <c r="V1358" s="19" t="s">
        <v>2985</v>
      </c>
      <c r="W1358" s="19"/>
      <c r="X1358" s="19"/>
      <c r="Y1358" s="19"/>
      <c r="Z1358" s="19"/>
      <c r="AA1358" s="19"/>
      <c r="AB1358" s="19"/>
      <c r="AC1358" s="19"/>
      <c r="AD1358" s="19"/>
      <c r="AE1358" s="19"/>
      <c r="AF1358" s="19"/>
      <c r="AG1358" s="19"/>
      <c r="AH1358" s="19"/>
      <c r="AI1358" s="19"/>
      <c r="AJ1358" s="19"/>
      <c r="AK1358" s="19"/>
      <c r="AL1358" s="19"/>
      <c r="AM1358" s="19"/>
      <c r="AN1358" s="19"/>
      <c r="AO1358" s="19"/>
      <c r="AP1358" s="19"/>
      <c r="AQ1358" s="19"/>
      <c r="AR1358" s="19"/>
      <c r="AS1358" s="19"/>
      <c r="AT1358" s="19"/>
      <c r="AU1358" s="19"/>
      <c r="AV1358" s="19"/>
      <c r="AW1358" s="19"/>
      <c r="AX1358" s="19"/>
      <c r="AY1358" s="19"/>
      <c r="AZ1358" s="19"/>
      <c r="BA1358" s="19"/>
      <c r="BB1358" s="19"/>
      <c r="BC1358" s="19"/>
      <c r="BD1358" s="19"/>
      <c r="BE1358" s="19"/>
      <c r="BF1358" s="19"/>
      <c r="BG1358" s="19"/>
      <c r="BH1358" s="19"/>
      <c r="BI1358" s="19"/>
      <c r="BJ1358" s="19"/>
      <c r="BK1358" s="19"/>
      <c r="BL1358" s="19"/>
      <c r="BM1358" s="19"/>
      <c r="BN1358" s="19"/>
      <c r="BO1358" s="19"/>
      <c r="BP1358" s="19"/>
      <c r="BQ1358" s="19"/>
      <c r="BR1358" s="19"/>
      <c r="BS1358" s="19"/>
      <c r="BT1358" s="19"/>
      <c r="BU1358" s="19"/>
      <c r="BV1358" s="19"/>
      <c r="BW1358" s="19"/>
      <c r="BX1358" s="19"/>
    </row>
    <row r="1359" spans="1:76" x14ac:dyDescent="0.2">
      <c r="A1359" s="18"/>
      <c r="B1359" s="18"/>
      <c r="C1359" s="141"/>
      <c r="D1359" s="19" t="s">
        <v>2969</v>
      </c>
      <c r="E1359" s="20">
        <v>33782</v>
      </c>
      <c r="F1359" s="19" t="s">
        <v>1376</v>
      </c>
      <c r="G1359" s="19" t="s">
        <v>401</v>
      </c>
      <c r="H1359" s="18" t="s">
        <v>2970</v>
      </c>
      <c r="I1359" s="18" t="s">
        <v>91</v>
      </c>
      <c r="J1359" s="18" t="s">
        <v>2971</v>
      </c>
      <c r="K1359" s="26"/>
      <c r="L1359" s="26" t="s">
        <v>609</v>
      </c>
      <c r="M1359" s="18" t="s">
        <v>419</v>
      </c>
      <c r="N1359" s="18" t="s">
        <v>232</v>
      </c>
      <c r="O1359" s="18" t="s">
        <v>375</v>
      </c>
      <c r="P1359" s="19" t="s">
        <v>1560</v>
      </c>
      <c r="Q1359" s="19" t="s">
        <v>345</v>
      </c>
      <c r="R1359" s="19" t="s">
        <v>81</v>
      </c>
      <c r="S1359" s="19" t="s">
        <v>2972</v>
      </c>
      <c r="T1359" s="19" t="s">
        <v>345</v>
      </c>
      <c r="U1359" s="19" t="s">
        <v>81</v>
      </c>
      <c r="V1359" s="19" t="s">
        <v>333</v>
      </c>
      <c r="W1359" s="19" t="s">
        <v>351</v>
      </c>
      <c r="X1359" s="19" t="s">
        <v>95</v>
      </c>
      <c r="Y1359" s="19" t="s">
        <v>1943</v>
      </c>
      <c r="Z1359" s="19" t="s">
        <v>1056</v>
      </c>
      <c r="AA1359" s="19">
        <v>0</v>
      </c>
      <c r="AB1359" s="19">
        <v>0</v>
      </c>
      <c r="AC1359" s="19" t="s">
        <v>351</v>
      </c>
      <c r="AD1359" s="19" t="s">
        <v>95</v>
      </c>
      <c r="AE1359" s="19" t="s">
        <v>799</v>
      </c>
      <c r="AF1359" s="19" t="s">
        <v>367</v>
      </c>
      <c r="AG1359" s="19" t="s">
        <v>95</v>
      </c>
      <c r="AH1359" s="19" t="s">
        <v>358</v>
      </c>
      <c r="AI1359" s="19" t="s">
        <v>367</v>
      </c>
      <c r="AJ1359" s="19" t="s">
        <v>95</v>
      </c>
      <c r="AK1359" s="19" t="s">
        <v>358</v>
      </c>
      <c r="AL1359" s="19">
        <v>0</v>
      </c>
      <c r="AM1359" s="19">
        <v>0</v>
      </c>
      <c r="AN1359" s="19">
        <v>0</v>
      </c>
      <c r="AO1359" s="19">
        <v>0</v>
      </c>
      <c r="AP1359" s="19">
        <v>0</v>
      </c>
      <c r="AQ1359" s="19">
        <v>0</v>
      </c>
      <c r="AR1359" s="19">
        <v>0</v>
      </c>
      <c r="AS1359" s="19">
        <v>0</v>
      </c>
      <c r="AT1359" s="19">
        <v>0</v>
      </c>
      <c r="AU1359" s="19">
        <v>0</v>
      </c>
      <c r="AV1359" s="19">
        <v>0</v>
      </c>
      <c r="AW1359" s="19">
        <v>0</v>
      </c>
      <c r="AX1359" s="19"/>
      <c r="AY1359" s="19"/>
      <c r="AZ1359" s="19"/>
      <c r="BA1359" s="19"/>
      <c r="BB1359" s="19"/>
      <c r="BC1359" s="19"/>
      <c r="BD1359" s="19"/>
      <c r="BE1359" s="19"/>
      <c r="BF1359" s="19"/>
      <c r="BG1359" s="19"/>
      <c r="BH1359" s="19"/>
      <c r="BI1359" s="19"/>
      <c r="BJ1359" s="19"/>
      <c r="BK1359" s="19"/>
      <c r="BL1359" s="19"/>
      <c r="BM1359" s="19"/>
      <c r="BN1359" s="19"/>
      <c r="BO1359" s="19"/>
      <c r="BP1359" s="19"/>
      <c r="BQ1359" s="19"/>
      <c r="BR1359" s="19"/>
      <c r="BS1359" s="19"/>
      <c r="BT1359" s="19"/>
      <c r="BU1359" s="19"/>
      <c r="BV1359" s="19"/>
      <c r="BW1359" s="19"/>
      <c r="BX1359" s="19"/>
    </row>
    <row r="1360" spans="1:76" x14ac:dyDescent="0.2">
      <c r="A1360" s="18"/>
      <c r="B1360" s="18"/>
      <c r="C1360" s="141"/>
      <c r="D1360" s="22" t="s">
        <v>2979</v>
      </c>
      <c r="E1360" s="23">
        <v>36736</v>
      </c>
      <c r="F1360" s="24" t="s">
        <v>698</v>
      </c>
      <c r="G1360" s="22" t="s">
        <v>99</v>
      </c>
      <c r="H1360" s="18" t="s">
        <v>332</v>
      </c>
      <c r="I1360" s="18" t="s">
        <v>327</v>
      </c>
      <c r="J1360" s="18" t="s">
        <v>346</v>
      </c>
      <c r="K1360" s="26" t="s">
        <v>351</v>
      </c>
      <c r="L1360" s="26" t="s">
        <v>358</v>
      </c>
      <c r="M1360" s="18" t="s">
        <v>351</v>
      </c>
      <c r="N1360" s="18" t="s">
        <v>454</v>
      </c>
      <c r="O1360" s="18" t="s">
        <v>1246</v>
      </c>
      <c r="P1360" s="25"/>
      <c r="Q1360" s="25"/>
      <c r="R1360" s="25"/>
      <c r="S1360" s="25"/>
      <c r="T1360" s="25"/>
      <c r="U1360" s="25"/>
      <c r="V1360" s="25"/>
      <c r="W1360" s="25"/>
      <c r="X1360" s="25"/>
      <c r="Y1360" s="25"/>
      <c r="Z1360" s="25"/>
      <c r="AA1360" s="25"/>
      <c r="AB1360" s="25"/>
      <c r="AC1360" s="25"/>
      <c r="AD1360" s="25"/>
      <c r="AE1360" s="25"/>
      <c r="AF1360" s="25"/>
      <c r="AG1360" s="25"/>
      <c r="AH1360" s="25"/>
      <c r="AI1360" s="25"/>
      <c r="AJ1360" s="25"/>
      <c r="AK1360" s="25"/>
      <c r="AL1360" s="25"/>
      <c r="AM1360" s="25"/>
      <c r="AN1360" s="25"/>
      <c r="AO1360" s="25"/>
      <c r="AP1360" s="25"/>
      <c r="AQ1360" s="25"/>
      <c r="AR1360" s="25"/>
      <c r="AS1360" s="25"/>
      <c r="AT1360" s="25"/>
      <c r="AU1360" s="25"/>
      <c r="AV1360" s="25"/>
      <c r="AW1360" s="25"/>
      <c r="AX1360" s="25"/>
      <c r="AY1360" s="25"/>
      <c r="AZ1360" s="25"/>
      <c r="BA1360" s="25"/>
      <c r="BB1360" s="25"/>
      <c r="BC1360" s="25"/>
      <c r="BD1360" s="25"/>
      <c r="BE1360" s="25"/>
      <c r="BF1360" s="25"/>
      <c r="BG1360" s="25"/>
      <c r="BH1360" s="25"/>
      <c r="BI1360" s="25"/>
      <c r="BJ1360" s="25"/>
      <c r="BK1360" s="25"/>
      <c r="BL1360" s="25"/>
      <c r="BM1360" s="25"/>
      <c r="BN1360" s="25"/>
      <c r="BO1360" s="25"/>
      <c r="BP1360" s="25"/>
      <c r="BQ1360" s="25"/>
      <c r="BR1360" s="25"/>
      <c r="BS1360" s="25"/>
      <c r="BT1360" s="25"/>
      <c r="BU1360" s="25"/>
      <c r="BV1360" s="25"/>
      <c r="BW1360" s="25"/>
      <c r="BX1360" s="25"/>
    </row>
    <row r="1361" spans="1:76" x14ac:dyDescent="0.2">
      <c r="A1361" s="31"/>
      <c r="B1361" s="32"/>
      <c r="C1361" s="142"/>
      <c r="D1361" s="19" t="s">
        <v>2981</v>
      </c>
      <c r="E1361" s="27">
        <v>36891</v>
      </c>
      <c r="F1361" s="28" t="s">
        <v>98</v>
      </c>
      <c r="G1361" s="28" t="s">
        <v>348</v>
      </c>
      <c r="H1361" s="31" t="s">
        <v>340</v>
      </c>
      <c r="I1361" s="32" t="s">
        <v>154</v>
      </c>
      <c r="J1361" s="18" t="s">
        <v>823</v>
      </c>
      <c r="K1361" s="26" t="s">
        <v>345</v>
      </c>
      <c r="L1361" s="26" t="s">
        <v>341</v>
      </c>
      <c r="M1361" s="33"/>
      <c r="N1361" s="33"/>
      <c r="O1361" s="33"/>
      <c r="P1361" s="25"/>
      <c r="Q1361" s="25"/>
      <c r="R1361" s="25"/>
      <c r="S1361" s="25"/>
      <c r="T1361" s="25"/>
      <c r="U1361" s="25"/>
      <c r="V1361" s="25"/>
      <c r="W1361" s="25"/>
      <c r="X1361" s="25"/>
      <c r="Y1361" s="25"/>
      <c r="Z1361" s="25"/>
      <c r="AA1361" s="25"/>
      <c r="AB1361" s="25"/>
      <c r="AC1361" s="25"/>
      <c r="AD1361" s="25"/>
      <c r="AE1361" s="25"/>
      <c r="AF1361" s="25"/>
      <c r="AG1361" s="25"/>
      <c r="AH1361" s="25"/>
      <c r="AI1361" s="25"/>
      <c r="AJ1361" s="25"/>
      <c r="AK1361" s="25"/>
      <c r="AL1361" s="25"/>
      <c r="AM1361" s="25"/>
      <c r="AN1361" s="25"/>
      <c r="AO1361" s="25"/>
      <c r="AP1361" s="25"/>
      <c r="AQ1361" s="25"/>
      <c r="AR1361" s="25"/>
      <c r="AS1361" s="25"/>
      <c r="AT1361" s="25"/>
      <c r="AU1361" s="25"/>
      <c r="AV1361" s="25"/>
      <c r="AW1361" s="25"/>
      <c r="AX1361" s="25"/>
      <c r="AY1361" s="25"/>
      <c r="AZ1361" s="25"/>
      <c r="BA1361" s="25"/>
      <c r="BB1361" s="25"/>
      <c r="BC1361" s="25"/>
      <c r="BD1361" s="25"/>
      <c r="BE1361" s="25"/>
      <c r="BF1361" s="25"/>
      <c r="BG1361" s="25"/>
      <c r="BH1361" s="25"/>
      <c r="BI1361" s="25"/>
      <c r="BJ1361" s="25"/>
      <c r="BK1361" s="25"/>
      <c r="BL1361" s="25"/>
      <c r="BM1361" s="25"/>
      <c r="BN1361" s="25"/>
      <c r="BO1361" s="25"/>
      <c r="BP1361" s="25"/>
      <c r="BQ1361" s="25"/>
      <c r="BR1361" s="25"/>
      <c r="BS1361" s="25"/>
      <c r="BT1361" s="25"/>
      <c r="BU1361" s="25"/>
      <c r="BV1361" s="25"/>
      <c r="BW1361" s="25"/>
      <c r="BX1361" s="25"/>
    </row>
    <row r="1362" spans="1:76" s="25" customFormat="1" ht="12.75" customHeight="1" x14ac:dyDescent="0.2">
      <c r="A1362" s="18"/>
      <c r="B1362" s="18"/>
      <c r="C1362" s="141"/>
      <c r="D1362" s="19" t="s">
        <v>2986</v>
      </c>
      <c r="E1362" s="20">
        <v>35406</v>
      </c>
      <c r="F1362" s="19" t="s">
        <v>136</v>
      </c>
      <c r="G1362" s="19" t="s">
        <v>802</v>
      </c>
      <c r="H1362" s="18" t="s">
        <v>189</v>
      </c>
      <c r="I1362" s="18"/>
      <c r="J1362" s="18"/>
      <c r="K1362" t="s">
        <v>340</v>
      </c>
      <c r="L1362" t="s">
        <v>341</v>
      </c>
      <c r="M1362" s="18" t="s">
        <v>279</v>
      </c>
      <c r="N1362" s="18" t="s">
        <v>275</v>
      </c>
      <c r="O1362" s="18" t="s">
        <v>382</v>
      </c>
      <c r="P1362" s="19" t="s">
        <v>341</v>
      </c>
      <c r="Q1362" s="19" t="s">
        <v>379</v>
      </c>
      <c r="R1362" s="19" t="s">
        <v>612</v>
      </c>
      <c r="S1362" s="19" t="s">
        <v>369</v>
      </c>
      <c r="T1362" s="19" t="s">
        <v>379</v>
      </c>
      <c r="U1362" s="19" t="s">
        <v>275</v>
      </c>
      <c r="V1362" s="19" t="s">
        <v>292</v>
      </c>
      <c r="W1362" s="19"/>
      <c r="X1362" s="19"/>
      <c r="Y1362" s="19"/>
      <c r="Z1362" s="19"/>
      <c r="AA1362" s="19"/>
      <c r="AB1362" s="19"/>
      <c r="AC1362" s="19"/>
      <c r="AD1362" s="19"/>
      <c r="AE1362" s="19"/>
      <c r="AF1362" s="19"/>
      <c r="AG1362" s="19"/>
      <c r="AH1362" s="19"/>
      <c r="AI1362" s="19"/>
      <c r="AJ1362" s="19"/>
      <c r="AK1362" s="19"/>
      <c r="AL1362" s="19"/>
      <c r="AM1362" s="19"/>
      <c r="AN1362" s="19"/>
      <c r="AO1362" s="19"/>
      <c r="AP1362" s="19"/>
      <c r="AQ1362" s="19"/>
      <c r="AR1362" s="19"/>
      <c r="AS1362" s="19"/>
      <c r="AT1362" s="19"/>
      <c r="AU1362" s="19"/>
      <c r="AV1362" s="19"/>
      <c r="AW1362" s="19"/>
      <c r="AX1362" s="19"/>
      <c r="AY1362" s="19"/>
      <c r="AZ1362" s="19"/>
      <c r="BA1362" s="19"/>
      <c r="BB1362" s="19"/>
      <c r="BC1362" s="19"/>
      <c r="BD1362" s="19"/>
      <c r="BE1362" s="19"/>
      <c r="BF1362" s="19"/>
      <c r="BG1362" s="19"/>
      <c r="BH1362" s="19"/>
      <c r="BI1362" s="19"/>
      <c r="BJ1362" s="19"/>
      <c r="BK1362" s="19"/>
      <c r="BL1362" s="19"/>
      <c r="BM1362" s="19"/>
      <c r="BN1362" s="19"/>
      <c r="BO1362" s="19"/>
      <c r="BP1362" s="19"/>
      <c r="BQ1362" s="19"/>
      <c r="BR1362" s="19"/>
      <c r="BS1362" s="19"/>
      <c r="BT1362" s="19"/>
      <c r="BU1362" s="19"/>
      <c r="BV1362" s="19"/>
      <c r="BW1362" s="19"/>
      <c r="BX1362" s="19"/>
    </row>
    <row r="1363" spans="1:76" s="25" customFormat="1" x14ac:dyDescent="0.2">
      <c r="A1363" s="18"/>
      <c r="B1363" s="18"/>
      <c r="C1363" s="141"/>
      <c r="D1363" s="19"/>
      <c r="E1363" s="20"/>
      <c r="F1363" s="19"/>
      <c r="G1363" s="19"/>
      <c r="H1363" s="18"/>
      <c r="I1363" s="18"/>
      <c r="J1363" s="18"/>
      <c r="K1363" t="s">
        <v>340</v>
      </c>
      <c r="L1363"/>
      <c r="M1363" s="18"/>
      <c r="N1363" s="18"/>
      <c r="O1363" s="18"/>
      <c r="P1363" s="19"/>
      <c r="Q1363" s="19"/>
      <c r="R1363" s="19"/>
      <c r="S1363" s="19"/>
      <c r="T1363" s="19"/>
      <c r="U1363" s="19"/>
      <c r="V1363" s="19"/>
      <c r="W1363" s="19"/>
      <c r="X1363" s="19"/>
      <c r="Y1363" s="19"/>
      <c r="Z1363" s="19"/>
      <c r="AA1363" s="19"/>
      <c r="AB1363" s="19"/>
      <c r="AC1363" s="19"/>
      <c r="AD1363" s="19"/>
      <c r="AE1363" s="19"/>
      <c r="AF1363" s="19"/>
      <c r="AG1363" s="19"/>
      <c r="AH1363" s="19"/>
      <c r="AI1363" s="19"/>
      <c r="AJ1363" s="19"/>
      <c r="AK1363" s="19"/>
      <c r="AL1363" s="19"/>
      <c r="AM1363" s="19"/>
      <c r="AN1363" s="19"/>
      <c r="AO1363" s="19"/>
      <c r="AP1363" s="19"/>
      <c r="AQ1363" s="19"/>
      <c r="AR1363" s="19"/>
      <c r="AS1363" s="19"/>
      <c r="AT1363" s="19"/>
      <c r="AU1363" s="19"/>
      <c r="AV1363" s="19"/>
      <c r="AW1363" s="19"/>
      <c r="AX1363" s="19"/>
      <c r="AY1363" s="19"/>
      <c r="AZ1363" s="19"/>
      <c r="BA1363" s="19"/>
      <c r="BB1363" s="19"/>
      <c r="BC1363" s="19"/>
      <c r="BD1363" s="19"/>
      <c r="BE1363" s="19"/>
      <c r="BF1363" s="19"/>
      <c r="BG1363" s="19"/>
      <c r="BH1363" s="19"/>
      <c r="BI1363" s="19"/>
      <c r="BJ1363" s="19"/>
      <c r="BK1363" s="19"/>
      <c r="BL1363" s="19"/>
      <c r="BM1363" s="19"/>
      <c r="BN1363" s="19"/>
      <c r="BO1363" s="19"/>
      <c r="BP1363" s="19"/>
      <c r="BQ1363" s="19"/>
      <c r="BR1363" s="19"/>
      <c r="BS1363" s="19"/>
      <c r="BT1363" s="19"/>
      <c r="BU1363" s="19"/>
      <c r="BV1363" s="19"/>
      <c r="BW1363" s="19"/>
      <c r="BX1363" s="19"/>
    </row>
    <row r="1364" spans="1:76" s="25" customFormat="1" ht="12.75" customHeight="1" x14ac:dyDescent="0.2">
      <c r="A1364" s="18" t="s">
        <v>402</v>
      </c>
      <c r="B1364" s="18" t="s">
        <v>123</v>
      </c>
      <c r="C1364" s="141" t="s">
        <v>167</v>
      </c>
      <c r="D1364" s="26" t="s">
        <v>2987</v>
      </c>
      <c r="E1364" s="20">
        <v>36630</v>
      </c>
      <c r="F1364" s="26" t="s">
        <v>2576</v>
      </c>
      <c r="G1364" s="26" t="s">
        <v>1479</v>
      </c>
      <c r="H1364" s="18" t="s">
        <v>386</v>
      </c>
      <c r="I1364" s="18" t="s">
        <v>154</v>
      </c>
      <c r="J1364" s="18" t="s">
        <v>167</v>
      </c>
      <c r="K1364" s="26"/>
      <c r="L1364" s="26" t="s">
        <v>167</v>
      </c>
      <c r="M1364" s="18" t="s">
        <v>402</v>
      </c>
      <c r="N1364" s="18" t="s">
        <v>123</v>
      </c>
      <c r="O1364" s="18" t="s">
        <v>167</v>
      </c>
      <c r="P1364" s="19" t="s">
        <v>393</v>
      </c>
      <c r="Q1364" s="27"/>
      <c r="R1364" s="27"/>
      <c r="S1364" s="27"/>
      <c r="T1364" s="29"/>
    </row>
    <row r="1365" spans="1:76" x14ac:dyDescent="0.2">
      <c r="A1365" t="s">
        <v>402</v>
      </c>
      <c r="B1365" t="s">
        <v>95</v>
      </c>
      <c r="C1365" s="141" t="s">
        <v>167</v>
      </c>
      <c r="D1365" t="s">
        <v>2988</v>
      </c>
      <c r="E1365" s="40">
        <v>37090</v>
      </c>
      <c r="F1365" t="s">
        <v>2989</v>
      </c>
      <c r="G1365" s="19" t="s">
        <v>2990</v>
      </c>
      <c r="H1365" t="s">
        <v>386</v>
      </c>
      <c r="I1365" t="s">
        <v>363</v>
      </c>
      <c r="J1365" s="18" t="s">
        <v>393</v>
      </c>
      <c r="K1365" t="str">
        <f>IF(ISBLANK(VLOOKUP(TRIM(D1365),ALL_SOMIFA!$A$1:$V$2721,8,FALSE)),"",IF(ISERROR(VLOOKUP(TRIM(D1365),ALL_SOMIFA!$A$1:$V$2721,8,FALSE))," ",VLOOKUP(TRIM(D1365),ALL_SOMIFA!$A$1:$V$2721,8,FALSE)))</f>
        <v xml:space="preserve"> </v>
      </c>
      <c r="L1365" t="str">
        <f>IF(ISBLANK(VLOOKUP(TRIM(D1365),ALL_SOMIFA!$A$1:$V$2721,9,FALSE)),"",IF(ISERROR(VLOOKUP(TRIM(D1365),ALL_SOMIFA!$A$1:$V$2721,9,FALSE))," ",VLOOKUP(TRIM(D1365),ALL_SOMIFA!$A$1:$V$2721,9,FALSE)))</f>
        <v xml:space="preserve"> </v>
      </c>
      <c r="M1365" t="str">
        <f>IF(ISBLANK(VLOOKUP(TRIM(D1365),ALL_SOMIFA!$A$1:$V$2721,10,FALSE)),"",IF(ISERROR(VLOOKUP(TRIM(D1365),ALL_SOMIFA!$A$1:$V$2721,10,FALSE))," ",VLOOKUP(TRIM(D1365),ALL_SOMIFA!$A$1:$V$2721,10,FALSE)))</f>
        <v xml:space="preserve"> </v>
      </c>
      <c r="N1365" t="str">
        <f>IF(ISBLANK(VLOOKUP(TRIM(D1365),ALL_SOMIFA!$A$1:$V$2721,11,FALSE)),"",IF(ISERROR(VLOOKUP(TRIM(D1365),ALL_SOMIFA!$A$1:$V$2721,11,FALSE))," ",VLOOKUP(TRIM(D1365),ALL_SOMIFA!$A$1:$V$2721,11,FALSE)))</f>
        <v xml:space="preserve"> </v>
      </c>
      <c r="O1365" t="str">
        <f>IF(ISBLANK(VLOOKUP(TRIM(D1365),ALL_SOMIFA!$A$1:$V$2721,12,FALSE)),"",IF(ISERROR(VLOOKUP(TRIM(D1365),ALL_SOMIFA!$A$1:$V$2721,12,FALSE))," ",VLOOKUP(TRIM(D1365),ALL_SOMIFA!$A$1:$V$2721,12,FALSE)))</f>
        <v xml:space="preserve"> </v>
      </c>
      <c r="P1365" t="str">
        <f>IF(ISBLANK(VLOOKUP(TRIM(D1365),ALL_SOMIFA!$A$1:$V$2721,13,FALSE)),"",IF(ISERROR(VLOOKUP(TRIM(D1365),ALL_SOMIFA!$A$1:$V$2721,13,FALSE))," ",VLOOKUP(TRIM(D1365),ALL_SOMIFA!$A$1:$V$2721,13,FALSE)))</f>
        <v xml:space="preserve"> </v>
      </c>
      <c r="Q1365" t="str">
        <f>IF(ISBLANK(VLOOKUP(TRIM(D1365),ALL_SOMIFA!$A$1:$V$2721,14,FALSE)),"",IF(ISERROR(VLOOKUP(TRIM(D1365),ALL_SOMIFA!$A$1:$V$2721,14,FALSE))," ",VLOOKUP(TRIM(D1365),ALL_SOMIFA!$A$1:$V$2721,14,FALSE)))</f>
        <v xml:space="preserve"> </v>
      </c>
      <c r="R1365" t="str">
        <f>IF(ISBLANK(VLOOKUP(TRIM(D1365),ALL_SOMIFA!$A$1:$V$2721,15,FALSE)),"",IF(ISERROR(VLOOKUP(TRIM(D1365),ALL_SOMIFA!$A$1:$V$2721,15,FALSE))," ",VLOOKUP(TRIM(D1365),ALL_SOMIFA!$A$1:$V$2721,15,FALSE)))</f>
        <v xml:space="preserve"> </v>
      </c>
      <c r="S1365" t="str">
        <f>IF(ISBLANK(VLOOKUP(TRIM(D1365),ALL_SOMIFA!$A$1:$V$2721,16,FALSE)),"",IF(ISERROR(VLOOKUP(TRIM(D1365),ALL_SOMIFA!$A$1:$V$2721,16,FALSE))," ",VLOOKUP(TRIM(D1365),ALL_SOMIFA!$A$1:$V$2721,16,FALSE)))</f>
        <v xml:space="preserve"> </v>
      </c>
      <c r="T1365" t="str">
        <f>IF(ISBLANK(VLOOKUP(TRIM(D1365),ALL_SOMIFA!$A$1:$V$2721,17,FALSE)),"",IF(ISERROR(VLOOKUP(TRIM(D1365),ALL_SOMIFA!$A$1:$V$2721,17,FALSE))," ",VLOOKUP(TRIM(D1365),ALL_SOMIFA!$A$1:$V$2721,17,FALSE)))</f>
        <v xml:space="preserve"> </v>
      </c>
      <c r="U1365" t="str">
        <f>IF(ISBLANK(VLOOKUP(TRIM(D1365),ALL_SOMIFA!$A$1:$V$2721,18,FALSE)),"",IF(ISERROR(VLOOKUP(TRIM(D1365),ALL_SOMIFA!$A$1:$V$2721,18,FALSE))," ",VLOOKUP(TRIM(D1365),ALL_SOMIFA!$A$1:$V$2721,18,FALSE)))</f>
        <v xml:space="preserve"> </v>
      </c>
      <c r="V1365" t="str">
        <f>IF(ISBLANK(VLOOKUP(TRIM(D1365),ALL_SOMIFA!$A$1:$V$2721,19,FALSE)),"",IF(ISERROR(VLOOKUP(TRIM(D1365),ALL_SOMIFA!$A$1:$V$2721,19,FALSE))," ",VLOOKUP(TRIM(D1365),ALL_SOMIFA!$A$1:$V$2721,19,FALSE)))</f>
        <v xml:space="preserve"> </v>
      </c>
      <c r="W1365" t="str">
        <f>IF(ISBLANK(VLOOKUP(TRIM(D1365),ALL_SOMIFA!$A$1:$V$2721,20,FALSE)),"",IF(ISERROR(VLOOKUP(TRIM(D1365),ALL_SOMIFA!$A$1:$V$2721,20,FALSE))," ",VLOOKUP(TRIM(D1365),ALL_SOMIFA!$A$1:$V$2721,20,FALSE)))</f>
        <v xml:space="preserve"> </v>
      </c>
      <c r="X1365" t="str">
        <f>IF(ISBLANK(VLOOKUP(TRIM(D1365),ALL_SOMIFA!$A$1:$V$2721,21,FALSE)),"",IF(ISERROR(VLOOKUP(TRIM(D1365),ALL_SOMIFA!$A$1:$V$2721,21,FALSE))," ",VLOOKUP(TRIM(D1365),ALL_SOMIFA!$A$1:$V$2721,21,FALSE)))</f>
        <v xml:space="preserve"> </v>
      </c>
      <c r="Y1365" t="str">
        <f>IF(ISBLANK(VLOOKUP(TRIM(D1365),ALL_SOMIFA!$A$1:$V$2721,22,FALSE)),"",IF(ISERROR(VLOOKUP(TRIM(D1365),ALL_SOMIFA!$A$1:$V$2721,22,FALSE))," ",VLOOKUP(TRIM(D1365),ALL_SOMIFA!$A$1:$V$2721,22,FALSE)))</f>
        <v xml:space="preserve"> </v>
      </c>
    </row>
    <row r="1366" spans="1:76" ht="12.75" customHeight="1" x14ac:dyDescent="0.2">
      <c r="A1366" s="18" t="s">
        <v>397</v>
      </c>
      <c r="B1366" s="18" t="s">
        <v>177</v>
      </c>
      <c r="C1366" s="141" t="s">
        <v>398</v>
      </c>
      <c r="D1366" s="19" t="s">
        <v>2991</v>
      </c>
      <c r="E1366" s="20">
        <v>34991</v>
      </c>
      <c r="F1366" s="19" t="s">
        <v>591</v>
      </c>
      <c r="G1366" s="19" t="s">
        <v>2846</v>
      </c>
      <c r="H1366" s="18" t="s">
        <v>384</v>
      </c>
      <c r="I1366" s="18" t="s">
        <v>91</v>
      </c>
      <c r="J1366" s="18" t="s">
        <v>406</v>
      </c>
      <c r="K1366" s="26" t="s">
        <v>384</v>
      </c>
      <c r="L1366" s="26" t="s">
        <v>389</v>
      </c>
      <c r="M1366" s="18" t="s">
        <v>384</v>
      </c>
      <c r="N1366" s="18" t="s">
        <v>396</v>
      </c>
      <c r="O1366" s="18" t="s">
        <v>408</v>
      </c>
      <c r="P1366" s="19" t="s">
        <v>406</v>
      </c>
      <c r="Q1366" s="19" t="s">
        <v>397</v>
      </c>
      <c r="R1366" s="19" t="s">
        <v>395</v>
      </c>
      <c r="S1366" s="19" t="s">
        <v>411</v>
      </c>
      <c r="T1366" s="19" t="s">
        <v>384</v>
      </c>
      <c r="U1366" s="19" t="s">
        <v>396</v>
      </c>
      <c r="V1366" s="19" t="s">
        <v>408</v>
      </c>
      <c r="W1366" s="19"/>
      <c r="X1366" s="19"/>
      <c r="Y1366" s="19"/>
      <c r="Z1366" s="19"/>
      <c r="AA1366" s="19"/>
      <c r="AB1366" s="19"/>
      <c r="AC1366" s="19"/>
      <c r="AD1366" s="19"/>
      <c r="AE1366" s="19"/>
      <c r="AF1366" s="19"/>
      <c r="AG1366" s="19"/>
      <c r="AH1366" s="19"/>
      <c r="AI1366" s="19"/>
      <c r="AJ1366" s="19"/>
      <c r="AK1366" s="19"/>
      <c r="AL1366" s="19"/>
      <c r="AM1366" s="19"/>
      <c r="AN1366" s="19"/>
      <c r="AO1366" s="19"/>
      <c r="AP1366" s="19"/>
      <c r="AQ1366" s="19"/>
      <c r="AR1366" s="19"/>
      <c r="AS1366" s="19"/>
      <c r="AT1366" s="19"/>
      <c r="AU1366" s="19"/>
      <c r="AV1366" s="19"/>
      <c r="AW1366" s="19"/>
      <c r="AX1366" s="19"/>
      <c r="AY1366" s="19"/>
      <c r="AZ1366" s="19"/>
      <c r="BA1366" s="19"/>
      <c r="BB1366" s="19"/>
      <c r="BC1366" s="19"/>
      <c r="BD1366" s="19"/>
      <c r="BE1366" s="19"/>
      <c r="BF1366" s="19"/>
      <c r="BG1366" s="19"/>
      <c r="BH1366" s="19"/>
      <c r="BI1366" s="19"/>
      <c r="BJ1366" s="19"/>
      <c r="BK1366" s="19"/>
      <c r="BL1366" s="19"/>
      <c r="BM1366" s="19"/>
      <c r="BN1366" s="19"/>
      <c r="BO1366" s="19"/>
      <c r="BP1366" s="19"/>
      <c r="BQ1366" s="19"/>
      <c r="BR1366" s="19"/>
      <c r="BS1366" s="19"/>
      <c r="BT1366" s="19"/>
      <c r="BU1366" s="19"/>
      <c r="BV1366" s="19"/>
      <c r="BW1366" s="19"/>
      <c r="BX1366" s="19"/>
    </row>
    <row r="1367" spans="1:76" s="25" customFormat="1" x14ac:dyDescent="0.2">
      <c r="A1367" s="18" t="s">
        <v>409</v>
      </c>
      <c r="B1367" s="18" t="s">
        <v>434</v>
      </c>
      <c r="C1367" s="141" t="s">
        <v>831</v>
      </c>
      <c r="D1367" s="19" t="s">
        <v>2992</v>
      </c>
      <c r="E1367" s="20">
        <v>36222</v>
      </c>
      <c r="F1367" s="26" t="s">
        <v>756</v>
      </c>
      <c r="G1367" s="30" t="s">
        <v>150</v>
      </c>
      <c r="H1367" s="18" t="s">
        <v>409</v>
      </c>
      <c r="I1367" s="18" t="s">
        <v>239</v>
      </c>
      <c r="J1367" s="18" t="s">
        <v>406</v>
      </c>
      <c r="K1367" s="26" t="s">
        <v>409</v>
      </c>
      <c r="L1367" s="26" t="s">
        <v>406</v>
      </c>
      <c r="M1367" s="18" t="s">
        <v>2993</v>
      </c>
      <c r="N1367" s="18" t="s">
        <v>134</v>
      </c>
      <c r="O1367" s="18" t="s">
        <v>2994</v>
      </c>
      <c r="P1367" s="19" t="s">
        <v>389</v>
      </c>
      <c r="Q1367" s="19" t="s">
        <v>409</v>
      </c>
      <c r="R1367" s="19" t="s">
        <v>134</v>
      </c>
      <c r="S1367" s="30" t="s">
        <v>406</v>
      </c>
      <c r="T1367" s="19"/>
      <c r="U1367" s="19"/>
      <c r="V1367" s="30"/>
      <c r="W1367" s="19"/>
      <c r="X1367" s="19"/>
      <c r="Y1367" s="30"/>
      <c r="Z1367" s="19"/>
      <c r="AA1367" s="19"/>
      <c r="AB1367" s="30"/>
      <c r="AC1367" s="19"/>
      <c r="AD1367" s="19"/>
      <c r="AE1367" s="19"/>
      <c r="AF1367" s="19"/>
      <c r="AG1367" s="19"/>
      <c r="AH1367" s="19"/>
      <c r="AI1367" s="19"/>
      <c r="AJ1367" s="19"/>
      <c r="AK1367" s="19"/>
      <c r="AL1367" s="19"/>
      <c r="AM1367" s="19"/>
      <c r="AN1367" s="19"/>
      <c r="AO1367" s="19"/>
      <c r="AP1367" s="19"/>
      <c r="AQ1367" s="19"/>
      <c r="AR1367" s="19"/>
      <c r="AS1367" s="19"/>
      <c r="AT1367" s="19"/>
      <c r="AU1367" s="19"/>
      <c r="AV1367" s="19"/>
      <c r="AW1367" s="19"/>
      <c r="AX1367" s="19"/>
      <c r="AY1367" s="19"/>
      <c r="AZ1367" s="19"/>
      <c r="BA1367" s="19"/>
      <c r="BB1367" s="19"/>
      <c r="BC1367" s="19"/>
      <c r="BD1367" s="19"/>
      <c r="BE1367" s="19"/>
      <c r="BF1367" s="19"/>
      <c r="BG1367" s="19"/>
      <c r="BH1367" s="19"/>
      <c r="BI1367" s="19"/>
      <c r="BJ1367" s="19"/>
      <c r="BK1367" s="19"/>
      <c r="BL1367" s="19"/>
      <c r="BM1367" s="19"/>
      <c r="BN1367" s="19"/>
      <c r="BO1367" s="19"/>
      <c r="BP1367" s="19"/>
      <c r="BQ1367" s="19"/>
      <c r="BR1367" s="19"/>
      <c r="BS1367" s="19"/>
      <c r="BT1367" s="19"/>
      <c r="BU1367" s="19"/>
      <c r="BV1367" s="19"/>
      <c r="BW1367" s="19"/>
      <c r="BX1367" s="19"/>
    </row>
    <row r="1368" spans="1:76" x14ac:dyDescent="0.2">
      <c r="A1368" s="18" t="s">
        <v>399</v>
      </c>
      <c r="B1368" s="18" t="s">
        <v>192</v>
      </c>
      <c r="C1368" s="141" t="s">
        <v>141</v>
      </c>
      <c r="D1368" s="19" t="s">
        <v>2995</v>
      </c>
      <c r="E1368" s="20">
        <v>34934</v>
      </c>
      <c r="F1368" s="19" t="s">
        <v>884</v>
      </c>
      <c r="G1368" s="19" t="s">
        <v>706</v>
      </c>
      <c r="H1368" s="18" t="s">
        <v>399</v>
      </c>
      <c r="I1368" s="18" t="s">
        <v>285</v>
      </c>
      <c r="J1368" s="18" t="s">
        <v>393</v>
      </c>
      <c r="K1368" s="26" t="s">
        <v>386</v>
      </c>
      <c r="L1368" s="26" t="s">
        <v>393</v>
      </c>
      <c r="M1368" s="18" t="s">
        <v>399</v>
      </c>
      <c r="N1368" s="18" t="s">
        <v>192</v>
      </c>
      <c r="O1368" s="18" t="s">
        <v>167</v>
      </c>
      <c r="P1368" s="19" t="s">
        <v>141</v>
      </c>
      <c r="Q1368" s="19" t="s">
        <v>399</v>
      </c>
      <c r="R1368" s="19" t="s">
        <v>285</v>
      </c>
      <c r="S1368" s="19" t="s">
        <v>424</v>
      </c>
      <c r="T1368" s="19" t="s">
        <v>399</v>
      </c>
      <c r="U1368" s="19" t="s">
        <v>192</v>
      </c>
      <c r="V1368" s="19" t="s">
        <v>393</v>
      </c>
      <c r="W1368" s="19" t="s">
        <v>402</v>
      </c>
      <c r="X1368" s="19" t="s">
        <v>192</v>
      </c>
      <c r="Y1368" s="19" t="s">
        <v>141</v>
      </c>
      <c r="Z1368" s="19" t="s">
        <v>399</v>
      </c>
      <c r="AA1368" s="19" t="s">
        <v>192</v>
      </c>
      <c r="AB1368" s="19" t="s">
        <v>141</v>
      </c>
      <c r="AC1368" s="19"/>
      <c r="AD1368" s="19"/>
      <c r="AE1368" s="19"/>
      <c r="AF1368" s="19">
        <v>0</v>
      </c>
      <c r="AG1368" s="19">
        <v>0</v>
      </c>
      <c r="AH1368" s="19">
        <v>0</v>
      </c>
      <c r="AI1368" s="19">
        <v>0</v>
      </c>
      <c r="AJ1368" s="19">
        <v>0</v>
      </c>
      <c r="AK1368" s="19">
        <v>0</v>
      </c>
      <c r="AL1368" s="19">
        <v>0</v>
      </c>
      <c r="AM1368" s="19">
        <v>0</v>
      </c>
      <c r="AN1368" s="19">
        <v>0</v>
      </c>
      <c r="AO1368" s="19">
        <v>0</v>
      </c>
      <c r="AP1368" s="19">
        <v>0</v>
      </c>
      <c r="AQ1368" s="19">
        <v>0</v>
      </c>
      <c r="AR1368" s="19">
        <v>0</v>
      </c>
      <c r="AS1368" s="19">
        <v>0</v>
      </c>
      <c r="AT1368" s="19">
        <v>0</v>
      </c>
      <c r="AU1368" s="19">
        <v>0</v>
      </c>
      <c r="AV1368" s="19">
        <v>0</v>
      </c>
      <c r="AW1368" s="19">
        <v>0</v>
      </c>
      <c r="AX1368" s="19"/>
      <c r="AY1368" s="19"/>
      <c r="AZ1368" s="19"/>
      <c r="BA1368" s="19"/>
      <c r="BB1368" s="19"/>
      <c r="BC1368" s="19"/>
      <c r="BD1368" s="19"/>
      <c r="BE1368" s="19"/>
      <c r="BF1368" s="19"/>
      <c r="BG1368" s="19"/>
      <c r="BH1368" s="19"/>
      <c r="BI1368" s="19"/>
      <c r="BJ1368" s="19"/>
      <c r="BK1368" s="19"/>
      <c r="BL1368" s="19"/>
      <c r="BM1368" s="19"/>
      <c r="BN1368" s="19"/>
      <c r="BO1368" s="19"/>
      <c r="BP1368" s="19"/>
      <c r="BQ1368" s="19"/>
      <c r="BR1368" s="19"/>
      <c r="BS1368" s="19"/>
      <c r="BT1368" s="19"/>
      <c r="BU1368" s="19"/>
      <c r="BV1368" s="19"/>
      <c r="BW1368" s="19"/>
      <c r="BX1368" s="19"/>
    </row>
    <row r="1369" spans="1:76" s="25" customFormat="1" x14ac:dyDescent="0.2">
      <c r="A1369" s="18" t="s">
        <v>397</v>
      </c>
      <c r="B1369" s="18" t="s">
        <v>434</v>
      </c>
      <c r="C1369" s="141" t="s">
        <v>412</v>
      </c>
      <c r="D1369" s="19" t="s">
        <v>2999</v>
      </c>
      <c r="E1369" s="20">
        <v>34779</v>
      </c>
      <c r="F1369" s="19" t="s">
        <v>405</v>
      </c>
      <c r="G1369" s="19" t="s">
        <v>405</v>
      </c>
      <c r="H1369" s="18" t="s">
        <v>397</v>
      </c>
      <c r="I1369" s="18" t="s">
        <v>239</v>
      </c>
      <c r="J1369" s="18" t="s">
        <v>412</v>
      </c>
      <c r="K1369" s="26" t="s">
        <v>399</v>
      </c>
      <c r="L1369" s="26" t="s">
        <v>141</v>
      </c>
      <c r="M1369" s="18" t="s">
        <v>189</v>
      </c>
      <c r="N1369" s="18"/>
      <c r="O1369" s="18"/>
      <c r="P1369" s="19" t="s">
        <v>141</v>
      </c>
      <c r="Q1369" s="19" t="s">
        <v>399</v>
      </c>
      <c r="R1369" s="19" t="s">
        <v>213</v>
      </c>
      <c r="S1369" s="19" t="s">
        <v>394</v>
      </c>
      <c r="T1369" s="19" t="s">
        <v>399</v>
      </c>
      <c r="U1369" s="19"/>
      <c r="V1369" s="19" t="s">
        <v>141</v>
      </c>
      <c r="W1369" s="19" t="s">
        <v>402</v>
      </c>
      <c r="X1369" s="19" t="s">
        <v>207</v>
      </c>
      <c r="Y1369" s="19" t="s">
        <v>141</v>
      </c>
      <c r="Z1369" s="19" t="s">
        <v>386</v>
      </c>
      <c r="AA1369" s="19" t="s">
        <v>207</v>
      </c>
      <c r="AB1369" s="19" t="s">
        <v>141</v>
      </c>
      <c r="AC1369" s="19">
        <v>0</v>
      </c>
      <c r="AD1369" s="19">
        <v>0</v>
      </c>
      <c r="AE1369" s="19">
        <v>0</v>
      </c>
      <c r="AF1369" s="19">
        <v>0</v>
      </c>
      <c r="AG1369" s="19">
        <v>0</v>
      </c>
      <c r="AH1369" s="19">
        <v>0</v>
      </c>
      <c r="AI1369" s="19"/>
      <c r="AJ1369" s="19"/>
      <c r="AK1369" s="19"/>
      <c r="AL1369" s="19"/>
      <c r="AM1369" s="19"/>
      <c r="AN1369" s="19"/>
      <c r="AO1369" s="19">
        <v>0</v>
      </c>
      <c r="AP1369" s="19">
        <v>0</v>
      </c>
      <c r="AQ1369" s="19">
        <v>0</v>
      </c>
      <c r="AR1369" s="19">
        <v>0</v>
      </c>
      <c r="AS1369" s="19">
        <v>0</v>
      </c>
      <c r="AT1369" s="19">
        <v>0</v>
      </c>
      <c r="AU1369" s="19">
        <v>0</v>
      </c>
      <c r="AV1369" s="19">
        <v>0</v>
      </c>
      <c r="AW1369" s="19">
        <v>0</v>
      </c>
      <c r="AX1369" s="19"/>
      <c r="AY1369" s="19"/>
      <c r="AZ1369" s="19"/>
      <c r="BA1369" s="19"/>
      <c r="BB1369" s="19"/>
      <c r="BC1369" s="19"/>
      <c r="BD1369" s="19"/>
      <c r="BE1369" s="19"/>
      <c r="BF1369" s="19"/>
      <c r="BG1369" s="19"/>
      <c r="BH1369" s="19"/>
      <c r="BI1369" s="19"/>
      <c r="BJ1369" s="19"/>
      <c r="BK1369" s="19"/>
      <c r="BL1369" s="19"/>
      <c r="BM1369" s="19"/>
      <c r="BN1369" s="19"/>
      <c r="BO1369" s="19"/>
      <c r="BP1369" s="19"/>
      <c r="BQ1369" s="19"/>
      <c r="BR1369" s="19"/>
      <c r="BS1369" s="19"/>
      <c r="BT1369" s="19"/>
      <c r="BU1369" s="19"/>
      <c r="BV1369" s="19"/>
      <c r="BW1369" s="19"/>
      <c r="BX1369" s="19"/>
    </row>
    <row r="1370" spans="1:76" s="25" customFormat="1" x14ac:dyDescent="0.2">
      <c r="A1370" s="19" t="s">
        <v>397</v>
      </c>
      <c r="B1370" s="26" t="s">
        <v>432</v>
      </c>
      <c r="C1370" s="142" t="s">
        <v>412</v>
      </c>
      <c r="D1370" s="19" t="s">
        <v>3000</v>
      </c>
      <c r="E1370" s="27">
        <v>36685</v>
      </c>
      <c r="F1370" s="28" t="s">
        <v>477</v>
      </c>
      <c r="G1370" s="28" t="s">
        <v>236</v>
      </c>
      <c r="H1370" s="19" t="s">
        <v>421</v>
      </c>
      <c r="I1370" s="26" t="s">
        <v>429</v>
      </c>
      <c r="J1370" s="18" t="s">
        <v>412</v>
      </c>
      <c r="K1370" s="26" t="s">
        <v>421</v>
      </c>
      <c r="L1370" s="26" t="s">
        <v>412</v>
      </c>
    </row>
    <row r="1371" spans="1:76" s="25" customFormat="1" x14ac:dyDescent="0.2">
      <c r="A1371" s="19" t="s">
        <v>402</v>
      </c>
      <c r="B1371" s="26" t="s">
        <v>434</v>
      </c>
      <c r="C1371" s="142" t="s">
        <v>141</v>
      </c>
      <c r="D1371" s="19" t="s">
        <v>3001</v>
      </c>
      <c r="E1371" s="27">
        <v>36904</v>
      </c>
      <c r="F1371" s="28" t="s">
        <v>2119</v>
      </c>
      <c r="G1371" s="28" t="s">
        <v>236</v>
      </c>
      <c r="H1371" s="19" t="s">
        <v>397</v>
      </c>
      <c r="I1371" s="26" t="s">
        <v>239</v>
      </c>
      <c r="J1371" s="18" t="s">
        <v>398</v>
      </c>
      <c r="K1371" s="26" t="s">
        <v>397</v>
      </c>
      <c r="L1371" s="26" t="s">
        <v>398</v>
      </c>
    </row>
    <row r="1372" spans="1:76" x14ac:dyDescent="0.2">
      <c r="A1372" s="18"/>
      <c r="B1372" s="18"/>
      <c r="C1372" s="141"/>
      <c r="D1372" s="22" t="s">
        <v>3002</v>
      </c>
      <c r="E1372" s="23">
        <v>36492</v>
      </c>
      <c r="F1372" s="24" t="s">
        <v>122</v>
      </c>
      <c r="G1372" s="22" t="s">
        <v>1549</v>
      </c>
      <c r="H1372" s="18" t="s">
        <v>397</v>
      </c>
      <c r="I1372" s="18" t="s">
        <v>200</v>
      </c>
      <c r="J1372" s="18" t="s">
        <v>398</v>
      </c>
      <c r="K1372" s="26" t="s">
        <v>397</v>
      </c>
      <c r="L1372" s="26" t="s">
        <v>398</v>
      </c>
      <c r="M1372" s="18" t="s">
        <v>397</v>
      </c>
      <c r="N1372" s="18" t="s">
        <v>195</v>
      </c>
      <c r="O1372" s="18" t="s">
        <v>398</v>
      </c>
      <c r="P1372" s="25"/>
      <c r="Q1372" s="25"/>
      <c r="R1372" s="25"/>
      <c r="S1372" s="25"/>
      <c r="T1372" s="25"/>
      <c r="U1372" s="25"/>
      <c r="V1372" s="25"/>
      <c r="W1372" s="25"/>
      <c r="X1372" s="25"/>
      <c r="Y1372" s="25"/>
      <c r="Z1372" s="25"/>
      <c r="AA1372" s="25"/>
      <c r="AB1372" s="25"/>
      <c r="AC1372" s="25"/>
      <c r="AD1372" s="25"/>
      <c r="AE1372" s="25"/>
      <c r="AF1372" s="25"/>
      <c r="AG1372" s="25"/>
      <c r="AH1372" s="25"/>
      <c r="AI1372" s="25"/>
      <c r="AJ1372" s="25"/>
      <c r="AK1372" s="25"/>
      <c r="AL1372" s="25"/>
      <c r="AM1372" s="25"/>
      <c r="AN1372" s="25"/>
      <c r="AO1372" s="25"/>
      <c r="AP1372" s="25"/>
      <c r="AQ1372" s="25"/>
      <c r="AR1372" s="25"/>
      <c r="AS1372" s="25"/>
      <c r="AT1372" s="25"/>
      <c r="AU1372" s="25"/>
      <c r="AV1372" s="25"/>
      <c r="AW1372" s="25"/>
      <c r="AX1372" s="25"/>
      <c r="AY1372" s="25"/>
      <c r="AZ1372" s="25"/>
      <c r="BA1372" s="25"/>
      <c r="BB1372" s="25"/>
      <c r="BC1372" s="25"/>
      <c r="BD1372" s="25"/>
      <c r="BE1372" s="25"/>
      <c r="BF1372" s="25"/>
      <c r="BG1372" s="25"/>
      <c r="BH1372" s="25"/>
      <c r="BI1372" s="25"/>
      <c r="BJ1372" s="25"/>
      <c r="BK1372" s="25"/>
      <c r="BL1372" s="25"/>
      <c r="BM1372" s="25"/>
      <c r="BN1372" s="25"/>
      <c r="BO1372" s="25"/>
      <c r="BP1372" s="25"/>
      <c r="BQ1372" s="25"/>
      <c r="BR1372" s="25"/>
      <c r="BS1372" s="25"/>
      <c r="BT1372" s="25"/>
      <c r="BU1372" s="25"/>
      <c r="BV1372" s="25"/>
      <c r="BW1372" s="25"/>
      <c r="BX1372" s="25"/>
    </row>
    <row r="1373" spans="1:76" x14ac:dyDescent="0.2">
      <c r="A1373" s="18" t="s">
        <v>397</v>
      </c>
      <c r="B1373" s="18" t="s">
        <v>232</v>
      </c>
      <c r="C1373" s="141" t="s">
        <v>398</v>
      </c>
      <c r="D1373" s="19" t="s">
        <v>3003</v>
      </c>
      <c r="E1373" s="20">
        <v>36193</v>
      </c>
      <c r="F1373" s="26" t="s">
        <v>3004</v>
      </c>
      <c r="G1373" s="30" t="s">
        <v>230</v>
      </c>
      <c r="H1373" s="18" t="s">
        <v>397</v>
      </c>
      <c r="I1373" s="18" t="s">
        <v>220</v>
      </c>
      <c r="J1373" s="18" t="s">
        <v>398</v>
      </c>
      <c r="K1373" s="26" t="s">
        <v>397</v>
      </c>
      <c r="L1373" s="26" t="s">
        <v>164</v>
      </c>
      <c r="M1373" s="18" t="s">
        <v>402</v>
      </c>
      <c r="N1373" s="18" t="s">
        <v>118</v>
      </c>
      <c r="O1373" s="18" t="s">
        <v>141</v>
      </c>
      <c r="P1373" s="19"/>
      <c r="Q1373" s="19" t="s">
        <v>397</v>
      </c>
      <c r="R1373" s="19" t="s">
        <v>118</v>
      </c>
      <c r="S1373" s="30" t="s">
        <v>412</v>
      </c>
      <c r="T1373" s="19"/>
      <c r="U1373" s="19"/>
      <c r="V1373" s="30"/>
      <c r="W1373" s="19"/>
      <c r="X1373" s="19"/>
      <c r="Y1373" s="30"/>
      <c r="Z1373" s="19"/>
      <c r="AA1373" s="19"/>
      <c r="AB1373" s="30"/>
      <c r="AC1373" s="19"/>
      <c r="AD1373" s="19"/>
      <c r="AE1373" s="19"/>
      <c r="AF1373" s="19"/>
      <c r="AG1373" s="19"/>
      <c r="AH1373" s="19"/>
      <c r="AI1373" s="19"/>
      <c r="AJ1373" s="19"/>
      <c r="AK1373" s="19"/>
      <c r="AL1373" s="19"/>
      <c r="AM1373" s="19"/>
      <c r="AN1373" s="19"/>
      <c r="AO1373" s="19"/>
      <c r="AP1373" s="19"/>
      <c r="AQ1373" s="19"/>
      <c r="AR1373" s="19"/>
      <c r="AS1373" s="19"/>
      <c r="AT1373" s="19"/>
      <c r="AU1373" s="19"/>
      <c r="AV1373" s="19"/>
      <c r="AW1373" s="19"/>
      <c r="AX1373" s="19"/>
      <c r="AY1373" s="19"/>
      <c r="AZ1373" s="19"/>
      <c r="BA1373" s="19"/>
      <c r="BB1373" s="19"/>
      <c r="BC1373" s="19"/>
      <c r="BD1373" s="19"/>
      <c r="BE1373" s="19"/>
      <c r="BF1373" s="19"/>
      <c r="BG1373" s="19"/>
      <c r="BH1373" s="19"/>
      <c r="BI1373" s="19"/>
      <c r="BJ1373" s="19"/>
      <c r="BK1373" s="19"/>
      <c r="BL1373" s="19"/>
      <c r="BM1373" s="19"/>
      <c r="BN1373" s="19"/>
      <c r="BO1373" s="19"/>
      <c r="BP1373" s="19"/>
      <c r="BQ1373" s="19"/>
      <c r="BR1373" s="19"/>
      <c r="BS1373" s="19"/>
      <c r="BT1373" s="19"/>
      <c r="BU1373" s="19"/>
      <c r="BV1373" s="19"/>
      <c r="BW1373" s="19"/>
      <c r="BX1373" s="19"/>
    </row>
    <row r="1374" spans="1:76" x14ac:dyDescent="0.2">
      <c r="A1374" s="18"/>
      <c r="B1374" s="18"/>
      <c r="C1374" s="141"/>
      <c r="D1374" s="19"/>
      <c r="E1374" s="20"/>
      <c r="F1374" s="19"/>
      <c r="G1374" s="19"/>
      <c r="H1374" s="18"/>
      <c r="I1374" s="18"/>
      <c r="J1374" s="18"/>
      <c r="K1374" t="s">
        <v>189</v>
      </c>
      <c r="L1374"/>
      <c r="M1374" s="18"/>
      <c r="N1374" s="18"/>
      <c r="O1374" s="18"/>
      <c r="P1374" s="19"/>
      <c r="Q1374" s="19"/>
      <c r="R1374" s="19"/>
      <c r="S1374" s="19"/>
      <c r="T1374" s="19"/>
      <c r="U1374" s="19"/>
      <c r="V1374" s="19"/>
      <c r="W1374" s="19"/>
      <c r="X1374" s="19"/>
      <c r="Y1374" s="19"/>
      <c r="Z1374" s="19"/>
      <c r="AA1374" s="19"/>
      <c r="AB1374" s="19"/>
      <c r="AC1374" s="19"/>
      <c r="AD1374" s="19"/>
      <c r="AE1374" s="19"/>
      <c r="AF1374" s="19"/>
      <c r="AG1374" s="19"/>
      <c r="AH1374" s="19"/>
      <c r="AI1374" s="19"/>
      <c r="AJ1374" s="19"/>
      <c r="AK1374" s="19"/>
      <c r="AL1374" s="19"/>
      <c r="AM1374" s="19"/>
      <c r="AN1374" s="19"/>
      <c r="AO1374" s="19"/>
      <c r="AP1374" s="19"/>
      <c r="AQ1374" s="19"/>
      <c r="AR1374" s="19"/>
      <c r="AS1374" s="19"/>
      <c r="AT1374" s="19"/>
      <c r="AU1374" s="19"/>
      <c r="AV1374" s="19"/>
      <c r="AW1374" s="19"/>
      <c r="AX1374" s="19"/>
      <c r="AY1374" s="19"/>
      <c r="AZ1374" s="19"/>
      <c r="BA1374" s="19"/>
      <c r="BB1374" s="19"/>
      <c r="BC1374" s="19"/>
      <c r="BD1374" s="19"/>
      <c r="BE1374" s="19"/>
      <c r="BF1374" s="19"/>
      <c r="BG1374" s="19"/>
      <c r="BH1374" s="19"/>
      <c r="BI1374" s="19"/>
      <c r="BJ1374" s="19"/>
      <c r="BK1374" s="19"/>
      <c r="BL1374" s="19"/>
      <c r="BM1374" s="19"/>
      <c r="BN1374" s="19"/>
      <c r="BO1374" s="19"/>
      <c r="BP1374" s="19"/>
      <c r="BQ1374" s="19"/>
      <c r="BR1374" s="19"/>
      <c r="BS1374" s="19"/>
      <c r="BT1374" s="19"/>
      <c r="BU1374" s="19"/>
      <c r="BV1374" s="19"/>
      <c r="BW1374" s="19"/>
      <c r="BX1374" s="19"/>
    </row>
    <row r="1375" spans="1:76" x14ac:dyDescent="0.2">
      <c r="A1375" s="18"/>
      <c r="B1375" s="18"/>
      <c r="C1375" s="141"/>
      <c r="D1375" s="19" t="s">
        <v>3005</v>
      </c>
      <c r="E1375" s="20">
        <v>35520</v>
      </c>
      <c r="F1375" s="19" t="s">
        <v>121</v>
      </c>
      <c r="G1375" s="19" t="s">
        <v>548</v>
      </c>
      <c r="H1375" s="18" t="s">
        <v>444</v>
      </c>
      <c r="I1375" s="18" t="s">
        <v>220</v>
      </c>
      <c r="J1375" s="18"/>
      <c r="K1375" s="26" t="s">
        <v>3006</v>
      </c>
      <c r="L1375" s="26"/>
      <c r="M1375" s="18" t="s">
        <v>502</v>
      </c>
      <c r="N1375" s="18" t="s">
        <v>177</v>
      </c>
      <c r="O1375" s="18"/>
      <c r="P1375" s="19"/>
      <c r="Q1375" s="19" t="s">
        <v>1890</v>
      </c>
      <c r="R1375" s="19" t="s">
        <v>134</v>
      </c>
      <c r="S1375" s="19" t="s">
        <v>86</v>
      </c>
      <c r="T1375" s="19" t="s">
        <v>2477</v>
      </c>
      <c r="U1375" s="19" t="s">
        <v>134</v>
      </c>
      <c r="V1375" s="19"/>
      <c r="W1375" s="19"/>
      <c r="X1375" s="19"/>
      <c r="Y1375" s="19"/>
      <c r="Z1375" s="19"/>
      <c r="AA1375" s="19"/>
      <c r="AB1375" s="19"/>
      <c r="AC1375" s="19"/>
      <c r="AD1375" s="19"/>
      <c r="AE1375" s="19"/>
      <c r="AF1375" s="19"/>
      <c r="AG1375" s="19"/>
      <c r="AH1375" s="19"/>
      <c r="AI1375" s="19"/>
      <c r="AJ1375" s="19"/>
      <c r="AK1375" s="19"/>
      <c r="AL1375" s="19"/>
      <c r="AM1375" s="19"/>
      <c r="AN1375" s="19"/>
      <c r="AO1375" s="19"/>
      <c r="AP1375" s="19"/>
      <c r="AQ1375" s="19"/>
      <c r="AR1375" s="19"/>
      <c r="AS1375" s="19"/>
      <c r="AT1375" s="19"/>
      <c r="AU1375" s="19"/>
      <c r="AV1375" s="19"/>
      <c r="AW1375" s="19"/>
      <c r="AX1375" s="19"/>
      <c r="AY1375" s="19"/>
      <c r="AZ1375" s="19"/>
      <c r="BA1375" s="19"/>
      <c r="BB1375" s="19"/>
      <c r="BC1375" s="19"/>
      <c r="BD1375" s="19"/>
      <c r="BE1375" s="19"/>
      <c r="BF1375" s="19"/>
      <c r="BG1375" s="19"/>
      <c r="BH1375" s="19"/>
      <c r="BI1375" s="19"/>
      <c r="BJ1375" s="19"/>
      <c r="BK1375" s="19"/>
      <c r="BL1375" s="19"/>
      <c r="BM1375" s="19"/>
      <c r="BN1375" s="19"/>
      <c r="BO1375" s="19"/>
      <c r="BP1375" s="19"/>
      <c r="BQ1375" s="19"/>
      <c r="BR1375" s="19"/>
      <c r="BS1375" s="19"/>
      <c r="BT1375" s="19"/>
      <c r="BU1375" s="19"/>
      <c r="BV1375" s="19"/>
      <c r="BW1375" s="19"/>
      <c r="BX1375" s="19"/>
    </row>
    <row r="1376" spans="1:76" s="25" customFormat="1" x14ac:dyDescent="0.2">
      <c r="A1376" s="18" t="s">
        <v>445</v>
      </c>
      <c r="B1376" s="18" t="s">
        <v>432</v>
      </c>
      <c r="C1376" s="141"/>
      <c r="D1376" s="19" t="s">
        <v>3007</v>
      </c>
      <c r="E1376" s="20">
        <v>34205</v>
      </c>
      <c r="F1376" s="19" t="s">
        <v>2534</v>
      </c>
      <c r="G1376" s="19" t="s">
        <v>537</v>
      </c>
      <c r="H1376" s="18" t="s">
        <v>449</v>
      </c>
      <c r="I1376" s="18" t="s">
        <v>154</v>
      </c>
      <c r="J1376" s="18"/>
      <c r="K1376" s="26" t="s">
        <v>445</v>
      </c>
      <c r="L1376" s="26"/>
      <c r="M1376" s="18" t="s">
        <v>445</v>
      </c>
      <c r="N1376" s="18" t="s">
        <v>434</v>
      </c>
      <c r="O1376" s="18"/>
      <c r="P1376" s="19"/>
      <c r="Q1376" s="19" t="s">
        <v>449</v>
      </c>
      <c r="R1376" s="19" t="s">
        <v>612</v>
      </c>
      <c r="S1376" s="19" t="s">
        <v>86</v>
      </c>
      <c r="T1376" s="19" t="s">
        <v>445</v>
      </c>
      <c r="U1376" s="19" t="s">
        <v>275</v>
      </c>
      <c r="V1376" s="19">
        <v>0</v>
      </c>
      <c r="W1376" s="19" t="s">
        <v>445</v>
      </c>
      <c r="X1376" s="19" t="s">
        <v>275</v>
      </c>
      <c r="Y1376" s="19">
        <v>0</v>
      </c>
      <c r="Z1376" s="19" t="s">
        <v>445</v>
      </c>
      <c r="AA1376" s="19" t="s">
        <v>123</v>
      </c>
      <c r="AB1376" s="19">
        <v>0</v>
      </c>
      <c r="AC1376" s="19" t="s">
        <v>445</v>
      </c>
      <c r="AD1376" s="19" t="s">
        <v>123</v>
      </c>
      <c r="AE1376" s="19"/>
      <c r="AF1376" s="19">
        <v>0</v>
      </c>
      <c r="AG1376" s="19">
        <v>0</v>
      </c>
      <c r="AH1376" s="19">
        <v>0</v>
      </c>
      <c r="AI1376" s="19">
        <v>0</v>
      </c>
      <c r="AJ1376" s="19">
        <v>0</v>
      </c>
      <c r="AK1376" s="19">
        <v>0</v>
      </c>
      <c r="AL1376" s="19">
        <v>0</v>
      </c>
      <c r="AM1376" s="19">
        <v>0</v>
      </c>
      <c r="AN1376" s="19">
        <v>0</v>
      </c>
      <c r="AO1376" s="19">
        <v>0</v>
      </c>
      <c r="AP1376" s="19">
        <v>0</v>
      </c>
      <c r="AQ1376" s="19">
        <v>0</v>
      </c>
      <c r="AR1376" s="19">
        <v>0</v>
      </c>
      <c r="AS1376" s="19">
        <v>0</v>
      </c>
      <c r="AT1376" s="19">
        <v>0</v>
      </c>
      <c r="AU1376" s="19">
        <v>0</v>
      </c>
      <c r="AV1376" s="19">
        <v>0</v>
      </c>
      <c r="AW1376" s="19">
        <v>0</v>
      </c>
      <c r="AX1376" s="19"/>
      <c r="AY1376" s="19"/>
      <c r="AZ1376" s="19"/>
      <c r="BA1376" s="19"/>
      <c r="BB1376" s="19"/>
      <c r="BC1376" s="19"/>
      <c r="BD1376" s="19"/>
      <c r="BE1376" s="19"/>
      <c r="BF1376" s="19"/>
      <c r="BG1376" s="19"/>
      <c r="BH1376" s="19"/>
      <c r="BI1376" s="19"/>
      <c r="BJ1376" s="19"/>
      <c r="BK1376" s="19"/>
      <c r="BL1376" s="19"/>
      <c r="BM1376" s="19"/>
      <c r="BN1376" s="19"/>
      <c r="BO1376" s="19"/>
      <c r="BP1376" s="19"/>
      <c r="BQ1376" s="19"/>
      <c r="BR1376" s="19"/>
      <c r="BS1376" s="19"/>
      <c r="BT1376" s="19"/>
      <c r="BU1376" s="19"/>
      <c r="BV1376" s="19"/>
      <c r="BW1376" s="19"/>
      <c r="BX1376" s="19"/>
    </row>
    <row r="1377" spans="1:76" x14ac:dyDescent="0.2">
      <c r="A1377" s="18" t="s">
        <v>450</v>
      </c>
      <c r="B1377" s="18" t="s">
        <v>316</v>
      </c>
      <c r="C1377" s="141"/>
      <c r="D1377" s="19" t="s">
        <v>3008</v>
      </c>
      <c r="E1377" s="20">
        <v>33370</v>
      </c>
      <c r="F1377" s="19" t="s">
        <v>1728</v>
      </c>
      <c r="G1377" s="19" t="s">
        <v>1337</v>
      </c>
      <c r="H1377" s="18" t="s">
        <v>453</v>
      </c>
      <c r="I1377" s="18" t="s">
        <v>116</v>
      </c>
      <c r="J1377" s="18"/>
      <c r="K1377" s="26" t="s">
        <v>450</v>
      </c>
      <c r="L1377" s="26"/>
      <c r="M1377" s="18" t="s">
        <v>450</v>
      </c>
      <c r="N1377" s="18" t="s">
        <v>316</v>
      </c>
      <c r="O1377" s="18"/>
      <c r="P1377" s="19"/>
      <c r="Q1377" s="19" t="s">
        <v>453</v>
      </c>
      <c r="R1377" s="19" t="s">
        <v>316</v>
      </c>
      <c r="S1377" s="19" t="s">
        <v>86</v>
      </c>
      <c r="T1377" s="19" t="s">
        <v>450</v>
      </c>
      <c r="U1377" s="19" t="s">
        <v>316</v>
      </c>
      <c r="V1377" s="19">
        <v>0</v>
      </c>
      <c r="W1377" s="19" t="s">
        <v>450</v>
      </c>
      <c r="X1377" s="19" t="s">
        <v>306</v>
      </c>
      <c r="Y1377" s="19">
        <v>0</v>
      </c>
      <c r="Z1377" s="19" t="s">
        <v>1056</v>
      </c>
      <c r="AA1377" s="19">
        <v>0</v>
      </c>
      <c r="AB1377" s="19">
        <v>0</v>
      </c>
      <c r="AC1377" s="19" t="s">
        <v>450</v>
      </c>
      <c r="AD1377" s="19" t="s">
        <v>227</v>
      </c>
      <c r="AE1377" s="19"/>
      <c r="AF1377" s="19" t="s">
        <v>450</v>
      </c>
      <c r="AG1377" s="19" t="s">
        <v>227</v>
      </c>
      <c r="AH1377" s="19">
        <v>0</v>
      </c>
      <c r="AI1377" s="19" t="s">
        <v>450</v>
      </c>
      <c r="AJ1377" s="19" t="s">
        <v>227</v>
      </c>
      <c r="AK1377" s="19">
        <v>0</v>
      </c>
      <c r="AL1377" s="19">
        <v>0</v>
      </c>
      <c r="AM1377" s="19">
        <v>0</v>
      </c>
      <c r="AN1377" s="19">
        <v>0</v>
      </c>
      <c r="AO1377" s="19">
        <v>0</v>
      </c>
      <c r="AP1377" s="19">
        <v>0</v>
      </c>
      <c r="AQ1377" s="19">
        <v>0</v>
      </c>
      <c r="AR1377" s="19">
        <v>0</v>
      </c>
      <c r="AS1377" s="19">
        <v>0</v>
      </c>
      <c r="AT1377" s="19">
        <v>0</v>
      </c>
      <c r="AU1377" s="19">
        <v>0</v>
      </c>
      <c r="AV1377" s="19">
        <v>0</v>
      </c>
      <c r="AW1377" s="19">
        <v>0</v>
      </c>
      <c r="AX1377" s="19"/>
      <c r="AY1377" s="19"/>
      <c r="AZ1377" s="19"/>
      <c r="BA1377" s="19"/>
      <c r="BB1377" s="19"/>
      <c r="BC1377" s="19"/>
      <c r="BD1377" s="19"/>
      <c r="BE1377" s="19"/>
      <c r="BF1377" s="19"/>
      <c r="BG1377" s="19"/>
      <c r="BH1377" s="19"/>
      <c r="BI1377" s="19"/>
      <c r="BJ1377" s="19"/>
      <c r="BK1377" s="19"/>
      <c r="BL1377" s="19"/>
      <c r="BM1377" s="19"/>
      <c r="BN1377" s="19"/>
      <c r="BO1377" s="19"/>
      <c r="BP1377" s="19"/>
      <c r="BQ1377" s="19"/>
      <c r="BR1377" s="19"/>
      <c r="BS1377" s="19"/>
      <c r="BT1377" s="19"/>
      <c r="BU1377" s="19"/>
      <c r="BV1377" s="19"/>
      <c r="BW1377" s="19"/>
      <c r="BX1377" s="19"/>
    </row>
    <row r="1378" spans="1:76" s="25" customFormat="1" x14ac:dyDescent="0.2">
      <c r="A1378" s="18"/>
      <c r="B1378" s="18"/>
      <c r="C1378" s="141"/>
      <c r="D1378" s="19"/>
      <c r="E1378" s="39"/>
      <c r="F1378" s="19"/>
      <c r="G1378" s="19"/>
      <c r="H1378" s="18" t="str">
        <f>IF(ISERROR(VLOOKUP(TRIM($D1378),#REF!,2,FALSE())),"",VLOOKUP(TRIM($D1378),#REF!,2,FALSE()))</f>
        <v/>
      </c>
      <c r="I1378" s="18" t="str">
        <f>IF(ISERROR(VLOOKUP(TRIM($D1378),#REF!,3,FALSE())),"",VLOOKUP(TRIM($D1378),#REF!,3,FALSE()))</f>
        <v/>
      </c>
      <c r="J1378" s="18"/>
      <c r="K1378" s="26"/>
      <c r="L1378" s="26"/>
      <c r="M1378" s="18"/>
      <c r="N1378" s="18"/>
      <c r="O1378" s="18"/>
      <c r="P1378" s="19"/>
      <c r="Q1378" s="19"/>
      <c r="R1378" s="19"/>
      <c r="S1378" s="19"/>
      <c r="T1378" s="19"/>
      <c r="U1378" s="19"/>
      <c r="V1378" s="19"/>
      <c r="W1378" s="19"/>
      <c r="X1378" s="19"/>
      <c r="Y1378" s="19"/>
      <c r="Z1378" s="19"/>
      <c r="AA1378" s="19"/>
      <c r="AB1378" s="19"/>
      <c r="AC1378" s="19"/>
      <c r="AD1378" s="19"/>
      <c r="AE1378" s="19"/>
      <c r="AF1378" s="19"/>
      <c r="AG1378" s="19"/>
      <c r="AH1378" s="19"/>
      <c r="AI1378" s="19"/>
      <c r="AJ1378" s="19"/>
      <c r="AK1378" s="19"/>
      <c r="AL1378" s="19"/>
      <c r="AM1378" s="19"/>
      <c r="AN1378" s="19"/>
      <c r="AO1378" s="19"/>
      <c r="AP1378" s="19"/>
      <c r="AQ1378" s="19"/>
      <c r="AR1378" s="19"/>
      <c r="AS1378" s="19"/>
      <c r="AT1378" s="19"/>
      <c r="AU1378" s="19"/>
      <c r="AV1378" s="19"/>
      <c r="AW1378" s="19"/>
      <c r="AX1378" s="19"/>
      <c r="AY1378" s="19"/>
      <c r="AZ1378" s="19"/>
      <c r="BA1378" s="19"/>
      <c r="BB1378" s="19"/>
      <c r="BC1378" s="19"/>
      <c r="BD1378" s="19"/>
      <c r="BE1378" s="19"/>
      <c r="BF1378" s="19"/>
      <c r="BG1378" s="19"/>
      <c r="BH1378" s="19"/>
      <c r="BI1378" s="19"/>
      <c r="BJ1378" s="19"/>
      <c r="BK1378" s="19"/>
      <c r="BL1378" s="19"/>
      <c r="BM1378" s="19"/>
      <c r="BN1378" s="19"/>
      <c r="BO1378" s="19"/>
      <c r="BP1378" s="19"/>
      <c r="BQ1378" s="19"/>
      <c r="BR1378" s="19"/>
      <c r="BS1378" s="19"/>
      <c r="BT1378" s="19"/>
      <c r="BU1378" s="19"/>
    </row>
    <row r="1379" spans="1:76" s="25" customFormat="1" x14ac:dyDescent="0.2">
      <c r="C1379" s="138"/>
      <c r="E1379" s="10" t="s">
        <v>76</v>
      </c>
      <c r="F1379" s="11" t="s">
        <v>77</v>
      </c>
      <c r="G1379" s="11" t="s">
        <v>78</v>
      </c>
      <c r="H1379" s="92" t="s">
        <v>79</v>
      </c>
      <c r="I1379" s="11"/>
      <c r="J1379" s="11"/>
      <c r="K1379" s="8"/>
      <c r="L1379" s="16" t="str">
        <f>IF(ISERROR(VLOOKUP(TRIM(B1379),#REF!,13,FALSE())),"",VLOOKUP(TRIM(B1379),#REF!,13,FALSE()))</f>
        <v/>
      </c>
      <c r="M1379" s="16" t="str">
        <f>IF(ISERROR(VLOOKUP(TRIM(B1379),#REF!,14,FALSE())),"",VLOOKUP(TRIM(B1379),#REF!,14,FALSE()))</f>
        <v/>
      </c>
      <c r="N1379" s="16" t="str">
        <f>IF(ISERROR(VLOOKUP(TRIM(B1379),#REF!,15,FALSE())),"",VLOOKUP(TRIM(B1379),#REF!,15,FALSE()))</f>
        <v/>
      </c>
      <c r="O1379" s="16" t="str">
        <f>IF(ISERROR(VLOOKUP(TRIM(B1379),#REF!,16,FALSE())),"",VLOOKUP(TRIM(B1379),#REF!,16,FALSE()))</f>
        <v/>
      </c>
      <c r="Q1379" s="8"/>
      <c r="S1379" t="str">
        <f>IF(ISERROR(VLOOKUP(TRIM(B1379),#REF!,20,FALSE())),"",VLOOKUP(TRIM(B1379),#REF!,20,FALSE()))</f>
        <v/>
      </c>
      <c r="T1379" t="str">
        <f>IF(ISERROR(VLOOKUP(TRIM(B1379),#REF!,21,FALSE())),"",VLOOKUP(TRIM(B1379),#REF!,21,FALSE()))</f>
        <v/>
      </c>
      <c r="U1379" t="str">
        <f>IF(ISERROR(VLOOKUP(TRIM(B1379),#REF!,22,FALSE())),"",VLOOKUP(TRIM(B1379),#REF!,22,FALSE()))</f>
        <v/>
      </c>
      <c r="V1379" t="str">
        <f>IF(ISERROR(VLOOKUP(TRIM(B1379),#REF!,20,FALSE())),"",VLOOKUP(TRIM(B1379),#REF!,20,FALSE()))</f>
        <v/>
      </c>
      <c r="W1379" t="str">
        <f>IF(ISERROR(VLOOKUP(TRIM(B1379),#REF!,21,FALSE())),"",VLOOKUP(TRIM(B1379),#REF!,21,FALSE()))</f>
        <v/>
      </c>
      <c r="X1379" t="str">
        <f>IF(ISERROR(VLOOKUP(TRIM(B1379),#REF!,22,FALSE())),"",VLOOKUP(TRIM(B1379),#REF!,22,FALSE()))</f>
        <v/>
      </c>
      <c r="Y1379" t="str">
        <f>IF(ISERROR(VLOOKUP(TRIM(B1379),#REF!,23,FALSE())),"",VLOOKUP(TRIM(B1379),#REF!,23,FALSE()))</f>
        <v/>
      </c>
      <c r="Z1379" t="str">
        <f>IF(ISERROR(VLOOKUP(TRIM(B1379),#REF!,24,FALSE())),"",VLOOKUP(TRIM(B1379),#REF!,24,FALSE()))</f>
        <v/>
      </c>
      <c r="AA1379" t="str">
        <f>IF(ISERROR(VLOOKUP(TRIM(B1379),#REF!,25,FALSE())),"",VLOOKUP(TRIM(B1379),#REF!,25,FALSE()))</f>
        <v/>
      </c>
      <c r="AL1379" s="8"/>
      <c r="AM1379" s="8"/>
      <c r="AO1379" s="8"/>
      <c r="AP1379" s="8"/>
      <c r="AQ1379" s="8"/>
      <c r="AR1379" s="8"/>
      <c r="AS1379" s="8"/>
      <c r="AU1379" s="8"/>
      <c r="AV1379" s="8"/>
      <c r="AX1379" s="8"/>
      <c r="AY1379" s="8"/>
      <c r="BA1379" s="8"/>
      <c r="BB1379" s="8"/>
      <c r="BE1379" s="8"/>
      <c r="BJ1379" s="9"/>
      <c r="BK1379" s="9"/>
    </row>
    <row r="1380" spans="1:76" ht="18" customHeight="1" x14ac:dyDescent="0.25">
      <c r="A1380" s="41" t="s">
        <v>5465</v>
      </c>
      <c r="C1380" s="139"/>
      <c r="E1380" s="13">
        <f>COUNTA(D1383:D1447)</f>
        <v>56</v>
      </c>
      <c r="F1380" s="14">
        <f>COUNTIF(A1384:A1447,"*HB*")</f>
        <v>4</v>
      </c>
      <c r="G1380" s="14">
        <f>COUNTIF(A1384:A1447,"*KR*")+COUNTIF(A1384:A1447,"*LK*")</f>
        <v>0</v>
      </c>
      <c r="H1380" s="51">
        <f>COUNTIF(A1384:A1447,"*PR*")+COUNTIF(A1384:A1447,"*LP*")</f>
        <v>2</v>
      </c>
      <c r="I1380" s="14"/>
      <c r="J1380" s="14"/>
      <c r="K1380" s="8"/>
      <c r="L1380" s="16" t="str">
        <f>IF(ISERROR(VLOOKUP(TRIM(B1380),#REF!,13,FALSE())),"",VLOOKUP(TRIM(B1380),#REF!,13,FALSE()))</f>
        <v/>
      </c>
      <c r="M1380" s="16" t="str">
        <f>IF(ISERROR(VLOOKUP(TRIM(B1380),#REF!,14,FALSE())),"",VLOOKUP(TRIM(B1380),#REF!,14,FALSE()))</f>
        <v/>
      </c>
      <c r="N1380" s="16" t="str">
        <f>IF(ISERROR(VLOOKUP(TRIM(B1380),#REF!,15,FALSE())),"",VLOOKUP(TRIM(B1380),#REF!,15,FALSE()))</f>
        <v/>
      </c>
      <c r="O1380" s="16" t="str">
        <f>IF(ISERROR(VLOOKUP(TRIM(B1380),#REF!,16,FALSE())),"",VLOOKUP(TRIM(B1380),#REF!,16,FALSE()))</f>
        <v/>
      </c>
      <c r="P1380" s="15"/>
      <c r="Q1380" s="8"/>
      <c r="S1380" t="str">
        <f>IF(ISERROR(VLOOKUP(TRIM(B1380),#REF!,20,FALSE())),"",VLOOKUP(TRIM(B1380),#REF!,20,FALSE()))</f>
        <v/>
      </c>
      <c r="T1380" t="str">
        <f>IF(ISERROR(VLOOKUP(TRIM(B1380),#REF!,21,FALSE())),"",VLOOKUP(TRIM(B1380),#REF!,21,FALSE()))</f>
        <v/>
      </c>
      <c r="U1380" t="str">
        <f>IF(ISERROR(VLOOKUP(TRIM(B1380),#REF!,22,FALSE())),"",VLOOKUP(TRIM(B1380),#REF!,22,FALSE()))</f>
        <v/>
      </c>
      <c r="V1380" t="str">
        <f>IF(ISERROR(VLOOKUP(TRIM(B1380),#REF!,20,FALSE())),"",VLOOKUP(TRIM(B1380),#REF!,20,FALSE()))</f>
        <v/>
      </c>
      <c r="W1380" t="str">
        <f>IF(ISERROR(VLOOKUP(TRIM(B1380),#REF!,21,FALSE())),"",VLOOKUP(TRIM(B1380),#REF!,21,FALSE()))</f>
        <v/>
      </c>
      <c r="X1380" t="str">
        <f>IF(ISERROR(VLOOKUP(TRIM(B1380),#REF!,22,FALSE())),"",VLOOKUP(TRIM(B1380),#REF!,22,FALSE()))</f>
        <v/>
      </c>
      <c r="Y1380" t="str">
        <f>IF(ISERROR(VLOOKUP(TRIM(B1380),#REF!,23,FALSE())),"",VLOOKUP(TRIM(B1380),#REF!,23,FALSE()))</f>
        <v/>
      </c>
      <c r="Z1380" t="str">
        <f>IF(ISERROR(VLOOKUP(TRIM(B1380),#REF!,24,FALSE())),"",VLOOKUP(TRIM(B1380),#REF!,24,FALSE()))</f>
        <v/>
      </c>
      <c r="AA1380" t="str">
        <f>IF(ISERROR(VLOOKUP(TRIM(B1380),#REF!,25,FALSE())),"",VLOOKUP(TRIM(B1380),#REF!,25,FALSE()))</f>
        <v/>
      </c>
      <c r="AK1380" s="15"/>
      <c r="AL1380" s="8"/>
      <c r="AM1380" s="8"/>
      <c r="AO1380" s="8"/>
      <c r="AP1380" s="8"/>
      <c r="AQ1380" s="8"/>
      <c r="AR1380" s="8"/>
      <c r="AS1380" s="8"/>
      <c r="AT1380" s="15"/>
      <c r="AU1380" s="8"/>
      <c r="AV1380" s="8"/>
      <c r="AX1380" s="8"/>
      <c r="AY1380" s="8"/>
      <c r="BA1380" s="8"/>
      <c r="BB1380" s="8"/>
      <c r="BE1380" s="8"/>
      <c r="BJ1380" s="9"/>
      <c r="BK1380" s="9"/>
      <c r="BL1380" s="7"/>
      <c r="BM1380" s="7"/>
      <c r="BN1380" s="7"/>
      <c r="BO1380" s="7"/>
      <c r="BP1380" s="7"/>
      <c r="BQ1380" s="7"/>
      <c r="BR1380" s="7"/>
      <c r="BS1380" s="7"/>
      <c r="BT1380" s="7"/>
    </row>
    <row r="1381" spans="1:76" x14ac:dyDescent="0.2">
      <c r="A1381" s="16" t="s">
        <v>5466</v>
      </c>
      <c r="B1381" s="16"/>
      <c r="C1381" s="141"/>
      <c r="F1381" s="8"/>
      <c r="G1381" s="8"/>
      <c r="H1381" s="36"/>
      <c r="I1381" s="16"/>
      <c r="J1381" s="16"/>
      <c r="K1381" s="16"/>
      <c r="L1381" s="26" t="str">
        <f>IF(ISERROR(VLOOKUP(TRIM(D1381),#REF!,8,FALSE())),"",VLOOKUP(TRIM(D1381),#REF!,8,FALSE()))</f>
        <v/>
      </c>
      <c r="M1381" s="8"/>
      <c r="N1381" s="8"/>
      <c r="O1381" s="16"/>
      <c r="P1381" s="16" t="str">
        <f>IF(ISERROR(VLOOKUP(TRIM(D1381),#REF!,11,FALSE())),"",VLOOKUP(TRIM(D1381),#REF!,11,FALSE()))</f>
        <v/>
      </c>
      <c r="Q1381" s="16" t="str">
        <f>IF(ISERROR(VLOOKUP(TRIM(D1381),#REF!,12,FALSE())),"",VLOOKUP(TRIM(D1381),#REF!,12,FALSE()))</f>
        <v/>
      </c>
      <c r="R1381" s="16" t="str">
        <f>IF(ISERROR(VLOOKUP(TRIM(D1381),#REF!,13,FALSE())),"",VLOOKUP(TRIM(D1381),#REF!,13,FALSE()))</f>
        <v/>
      </c>
      <c r="S1381" s="16" t="str">
        <f>IF(ISERROR(VLOOKUP(TRIM(D1381),#REF!,14,FALSE())),"",VLOOKUP(TRIM(D1381),#REF!,14,FALSE()))</f>
        <v/>
      </c>
      <c r="T1381" s="16" t="str">
        <f>IF(ISERROR(VLOOKUP(TRIM(D1381),#REF!,15,FALSE())),"",VLOOKUP(TRIM(D1381),#REF!,15,FALSE()))</f>
        <v/>
      </c>
      <c r="U1381" s="16" t="str">
        <f>IF(ISERROR(VLOOKUP(TRIM(D1381),#REF!,16,FALSE())),"",VLOOKUP(TRIM(D1381),#REF!,16,FALSE()))</f>
        <v/>
      </c>
      <c r="V1381" s="16"/>
      <c r="W1381" s="8"/>
      <c r="X1381" s="8"/>
      <c r="Y1381" t="str">
        <f>IF(ISERROR(VLOOKUP(TRIM(D1381),#REF!,20,FALSE())),"",VLOOKUP(TRIM(D1381),#REF!,20,FALSE()))</f>
        <v/>
      </c>
      <c r="Z1381" t="str">
        <f>IF(ISERROR(VLOOKUP(TRIM(D1381),#REF!,21,FALSE())),"",VLOOKUP(TRIM(D1381),#REF!,21,FALSE()))</f>
        <v/>
      </c>
      <c r="AA1381" t="str">
        <f>IF(ISERROR(VLOOKUP(TRIM(D1381),#REF!,22,FALSE())),"",VLOOKUP(TRIM(D1381),#REF!,22,FALSE()))</f>
        <v/>
      </c>
      <c r="AB1381" t="str">
        <f>IF(ISERROR(VLOOKUP(TRIM(D1381),#REF!,20,FALSE())),"",VLOOKUP(TRIM(D1381),#REF!,20,FALSE()))</f>
        <v/>
      </c>
      <c r="AC1381" t="str">
        <f>IF(ISERROR(VLOOKUP(TRIM(D1381),#REF!,21,FALSE())),"",VLOOKUP(TRIM(D1381),#REF!,21,FALSE()))</f>
        <v/>
      </c>
      <c r="AD1381" t="str">
        <f>IF(ISERROR(VLOOKUP(TRIM(D1381),#REF!,22,FALSE())),"",VLOOKUP(TRIM(D1381),#REF!,22,FALSE()))</f>
        <v/>
      </c>
      <c r="AE1381" t="str">
        <f>IF(ISERROR(VLOOKUP(TRIM(D1381),#REF!,23,FALSE())),"",VLOOKUP(TRIM(D1381),#REF!,23,FALSE()))</f>
        <v/>
      </c>
      <c r="AF1381" t="str">
        <f>IF(ISERROR(VLOOKUP(TRIM(D1381),#REF!,24,FALSE())),"",VLOOKUP(TRIM(D1381),#REF!,24,FALSE()))</f>
        <v/>
      </c>
      <c r="AG1381" t="str">
        <f>IF(ISERROR(VLOOKUP(TRIM(D1381),#REF!,25,FALSE())),"",VLOOKUP(TRIM(D1381),#REF!,25,FALSE()))</f>
        <v/>
      </c>
      <c r="AR1381" s="8"/>
      <c r="AS1381" s="8"/>
      <c r="AU1381" s="8"/>
      <c r="AV1381" s="8"/>
      <c r="AW1381" s="8"/>
      <c r="AX1381" s="8"/>
      <c r="AY1381" s="8"/>
      <c r="BA1381" s="8"/>
      <c r="BB1381" s="8"/>
      <c r="BD1381" s="8"/>
      <c r="BE1381" s="8"/>
      <c r="BG1381" s="8"/>
      <c r="BH1381" s="8"/>
      <c r="BK1381" s="8"/>
      <c r="BP1381" s="9"/>
      <c r="BQ1381" s="9"/>
      <c r="BR1381" s="7"/>
      <c r="BS1381" s="7"/>
      <c r="BT1381" s="7"/>
    </row>
    <row r="1382" spans="1:76" x14ac:dyDescent="0.2">
      <c r="A1382" s="145"/>
      <c r="B1382" s="19"/>
      <c r="C1382" s="141"/>
      <c r="D1382" s="19"/>
      <c r="E1382" s="39"/>
      <c r="F1382" s="19"/>
      <c r="G1382" s="19"/>
      <c r="H1382" s="145"/>
      <c r="I1382" s="19"/>
      <c r="J1382" s="18"/>
      <c r="K1382" s="26"/>
      <c r="L1382" s="26"/>
      <c r="M1382" s="42"/>
      <c r="N1382" s="19"/>
      <c r="O1382" s="19"/>
      <c r="P1382" s="19"/>
      <c r="Q1382" s="19"/>
      <c r="R1382" s="19"/>
      <c r="S1382" s="19"/>
      <c r="T1382" s="19"/>
      <c r="U1382" s="19"/>
      <c r="V1382" s="19"/>
      <c r="W1382" s="19"/>
      <c r="X1382" s="19"/>
      <c r="Y1382" s="19"/>
      <c r="Z1382" s="19"/>
      <c r="AA1382" s="19"/>
      <c r="AB1382" s="19"/>
      <c r="AC1382" s="19"/>
      <c r="AD1382" s="19"/>
      <c r="AE1382" s="19"/>
      <c r="AF1382" s="19"/>
      <c r="AG1382" s="19"/>
      <c r="AH1382" s="19"/>
      <c r="AI1382" s="19"/>
      <c r="AJ1382" s="19"/>
      <c r="AK1382" s="19"/>
      <c r="AL1382" s="19"/>
      <c r="AM1382" s="19"/>
      <c r="AN1382" s="19"/>
      <c r="AO1382" s="19"/>
      <c r="AP1382" s="19"/>
      <c r="AQ1382" s="19"/>
      <c r="AR1382" s="19"/>
      <c r="AS1382" s="19"/>
      <c r="AT1382" s="19"/>
      <c r="AU1382" s="19"/>
      <c r="AV1382" s="19"/>
      <c r="AW1382" s="19"/>
      <c r="AX1382" s="19"/>
      <c r="AY1382" s="19"/>
      <c r="AZ1382" s="19"/>
      <c r="BA1382" s="19"/>
      <c r="BB1382" s="19"/>
      <c r="BC1382" s="19"/>
      <c r="BD1382" s="19"/>
      <c r="BE1382" s="19"/>
      <c r="BF1382" s="19"/>
      <c r="BG1382" s="19"/>
      <c r="BH1382" s="19"/>
      <c r="BI1382" s="19"/>
      <c r="BJ1382" s="19"/>
      <c r="BK1382" s="19"/>
      <c r="BL1382" s="19"/>
      <c r="BM1382" s="19"/>
      <c r="BN1382" s="19"/>
      <c r="BO1382" s="19"/>
      <c r="BP1382" s="19"/>
      <c r="BQ1382" s="19"/>
      <c r="BR1382" s="19"/>
      <c r="BS1382" s="19"/>
      <c r="BT1382" s="19"/>
      <c r="BU1382" s="19"/>
    </row>
    <row r="1383" spans="1:76" x14ac:dyDescent="0.2">
      <c r="A1383" t="s">
        <v>80</v>
      </c>
      <c r="B1383" t="s">
        <v>93</v>
      </c>
      <c r="C1383" s="142"/>
      <c r="D1383" t="s">
        <v>3009</v>
      </c>
      <c r="E1383" s="40">
        <v>37498</v>
      </c>
      <c r="F1383" t="s">
        <v>3010</v>
      </c>
      <c r="G1383" t="s">
        <v>3011</v>
      </c>
      <c r="H1383" t="s">
        <v>80</v>
      </c>
      <c r="I1383" t="s">
        <v>272</v>
      </c>
      <c r="J1383" s="18" t="s">
        <v>3012</v>
      </c>
      <c r="K1383" t="str">
        <f>IF(ISBLANK(VLOOKUP(TRIM(D1383),ALL_SOMIFA!$A$1:$V$2721,8,FALSE)),"",IF(ISERROR(VLOOKUP(TRIM(D1383),ALL_SOMIFA!$A$1:$V$2721,8,FALSE))," ",VLOOKUP(TRIM(D1383),ALL_SOMIFA!$A$1:$V$2721,8,FALSE)))</f>
        <v xml:space="preserve"> </v>
      </c>
      <c r="L1383" t="str">
        <f>IF(ISBLANK(VLOOKUP(TRIM(D1383),ALL_SOMIFA!$A$1:$V$2721,9,FALSE)),"",IF(ISERROR(VLOOKUP(TRIM(D1383),ALL_SOMIFA!$A$1:$V$2721,9,FALSE))," ",VLOOKUP(TRIM(D1383),ALL_SOMIFA!$A$1:$V$2721,9,FALSE)))</f>
        <v xml:space="preserve"> </v>
      </c>
      <c r="M1383" t="str">
        <f>IF(ISBLANK(VLOOKUP(TRIM(D1383),ALL_SOMIFA!$A$1:$V$2721,10,FALSE)),"",IF(ISERROR(VLOOKUP(TRIM(D1383),ALL_SOMIFA!$A$1:$V$2721,10,FALSE))," ",VLOOKUP(TRIM(D1383),ALL_SOMIFA!$A$1:$V$2721,10,FALSE)))</f>
        <v xml:space="preserve"> </v>
      </c>
      <c r="N1383" t="str">
        <f>IF(ISBLANK(VLOOKUP(TRIM(D1383),ALL_SOMIFA!$A$1:$V$2721,11,FALSE)),"",IF(ISERROR(VLOOKUP(TRIM(D1383),ALL_SOMIFA!$A$1:$V$2721,11,FALSE))," ",VLOOKUP(TRIM(D1383),ALL_SOMIFA!$A$1:$V$2721,11,FALSE)))</f>
        <v xml:space="preserve"> </v>
      </c>
      <c r="O1383" t="str">
        <f>IF(ISBLANK(VLOOKUP(TRIM(D1383),ALL_SOMIFA!$A$1:$V$2721,12,FALSE)),"",IF(ISERROR(VLOOKUP(TRIM(D1383),ALL_SOMIFA!$A$1:$V$2721,12,FALSE))," ",VLOOKUP(TRIM(D1383),ALL_SOMIFA!$A$1:$V$2721,12,FALSE)))</f>
        <v xml:space="preserve"> </v>
      </c>
      <c r="P1383" t="str">
        <f>IF(ISBLANK(VLOOKUP(TRIM(D1383),ALL_SOMIFA!$A$1:$V$2721,13,FALSE)),"",IF(ISERROR(VLOOKUP(TRIM(D1383),ALL_SOMIFA!$A$1:$V$2721,13,FALSE))," ",VLOOKUP(TRIM(D1383),ALL_SOMIFA!$A$1:$V$2721,13,FALSE)))</f>
        <v xml:space="preserve"> </v>
      </c>
      <c r="Q1383" t="str">
        <f>IF(ISBLANK(VLOOKUP(TRIM(D1383),ALL_SOMIFA!$A$1:$V$2721,14,FALSE)),"",IF(ISERROR(VLOOKUP(TRIM(D1383),ALL_SOMIFA!$A$1:$V$2721,14,FALSE))," ",VLOOKUP(TRIM(D1383),ALL_SOMIFA!$A$1:$V$2721,14,FALSE)))</f>
        <v xml:space="preserve"> </v>
      </c>
      <c r="R1383" t="str">
        <f>IF(ISBLANK(VLOOKUP(TRIM(D1383),ALL_SOMIFA!$A$1:$V$2721,15,FALSE)),"",IF(ISERROR(VLOOKUP(TRIM(D1383),ALL_SOMIFA!$A$1:$V$2721,15,FALSE))," ",VLOOKUP(TRIM(D1383),ALL_SOMIFA!$A$1:$V$2721,15,FALSE)))</f>
        <v xml:space="preserve"> </v>
      </c>
      <c r="S1383" t="str">
        <f>IF(ISBLANK(VLOOKUP(TRIM(D1383),ALL_SOMIFA!$A$1:$V$2721,16,FALSE)),"",IF(ISERROR(VLOOKUP(TRIM(D1383),ALL_SOMIFA!$A$1:$V$2721,16,FALSE))," ",VLOOKUP(TRIM(D1383),ALL_SOMIFA!$A$1:$V$2721,16,FALSE)))</f>
        <v xml:space="preserve"> </v>
      </c>
      <c r="T1383" t="str">
        <f>IF(ISBLANK(VLOOKUP(TRIM(D1383),ALL_SOMIFA!$A$1:$V$2721,17,FALSE)),"",IF(ISERROR(VLOOKUP(TRIM(D1383),ALL_SOMIFA!$A$1:$V$2721,17,FALSE))," ",VLOOKUP(TRIM(D1383),ALL_SOMIFA!$A$1:$V$2721,17,FALSE)))</f>
        <v xml:space="preserve"> </v>
      </c>
      <c r="U1383" t="str">
        <f>IF(ISBLANK(VLOOKUP(TRIM(D1383),ALL_SOMIFA!$A$1:$V$2721,18,FALSE)),"",IF(ISERROR(VLOOKUP(TRIM(D1383),ALL_SOMIFA!$A$1:$V$2721,18,FALSE))," ",VLOOKUP(TRIM(D1383),ALL_SOMIFA!$A$1:$V$2721,18,FALSE)))</f>
        <v xml:space="preserve"> </v>
      </c>
      <c r="V1383" t="str">
        <f>IF(ISBLANK(VLOOKUP(TRIM(D1383),ALL_SOMIFA!$A$1:$V$2721,19,FALSE)),"",IF(ISERROR(VLOOKUP(TRIM(D1383),ALL_SOMIFA!$A$1:$V$2721,19,FALSE))," ",VLOOKUP(TRIM(D1383),ALL_SOMIFA!$A$1:$V$2721,19,FALSE)))</f>
        <v xml:space="preserve"> </v>
      </c>
      <c r="W1383" t="str">
        <f>IF(ISBLANK(VLOOKUP(TRIM(D1383),ALL_SOMIFA!$A$1:$V$2721,20,FALSE)),"",IF(ISERROR(VLOOKUP(TRIM(D1383),ALL_SOMIFA!$A$1:$V$2721,20,FALSE))," ",VLOOKUP(TRIM(D1383),ALL_SOMIFA!$A$1:$V$2721,20,FALSE)))</f>
        <v xml:space="preserve"> </v>
      </c>
      <c r="X1383" t="str">
        <f>IF(ISBLANK(VLOOKUP(TRIM(D1383),ALL_SOMIFA!$A$1:$V$2721,21,FALSE)),"",IF(ISERROR(VLOOKUP(TRIM(D1383),ALL_SOMIFA!$A$1:$V$2721,21,FALSE))," ",VLOOKUP(TRIM(D1383),ALL_SOMIFA!$A$1:$V$2721,21,FALSE)))</f>
        <v xml:space="preserve"> </v>
      </c>
      <c r="Y1383" t="str">
        <f>IF(ISBLANK(VLOOKUP(TRIM(D1383),ALL_SOMIFA!$A$1:$V$2721,22,FALSE)),"",IF(ISERROR(VLOOKUP(TRIM(D1383),ALL_SOMIFA!$A$1:$V$2721,22,FALSE))," ",VLOOKUP(TRIM(D1383),ALL_SOMIFA!$A$1:$V$2721,22,FALSE)))</f>
        <v xml:space="preserve"> </v>
      </c>
    </row>
    <row r="1384" spans="1:76" x14ac:dyDescent="0.2">
      <c r="A1384" s="19" t="s">
        <v>80</v>
      </c>
      <c r="B1384" s="26" t="s">
        <v>128</v>
      </c>
      <c r="C1384" s="142"/>
      <c r="D1384" s="19" t="s">
        <v>3013</v>
      </c>
      <c r="E1384" s="27">
        <v>35166</v>
      </c>
      <c r="F1384" s="28" t="s">
        <v>121</v>
      </c>
      <c r="G1384" s="28" t="s">
        <v>3014</v>
      </c>
      <c r="H1384" s="19" t="s">
        <v>80</v>
      </c>
      <c r="I1384" s="26" t="s">
        <v>131</v>
      </c>
      <c r="J1384" s="18" t="s">
        <v>3015</v>
      </c>
      <c r="K1384" s="26" t="s">
        <v>80</v>
      </c>
      <c r="L1384" s="26"/>
    </row>
    <row r="1385" spans="1:76" ht="12.75" customHeight="1" x14ac:dyDescent="0.2">
      <c r="A1385" s="18" t="s">
        <v>80</v>
      </c>
      <c r="B1385" s="18" t="s">
        <v>583</v>
      </c>
      <c r="C1385" s="141" t="s">
        <v>3016</v>
      </c>
      <c r="D1385" s="22" t="s">
        <v>3017</v>
      </c>
      <c r="E1385" s="23">
        <v>35952</v>
      </c>
      <c r="F1385" s="24" t="s">
        <v>3018</v>
      </c>
      <c r="G1385" s="22" t="s">
        <v>3019</v>
      </c>
      <c r="H1385" s="18" t="s">
        <v>80</v>
      </c>
      <c r="I1385" s="18" t="s">
        <v>363</v>
      </c>
      <c r="J1385" s="18" t="s">
        <v>3020</v>
      </c>
      <c r="K1385" s="26" t="s">
        <v>80</v>
      </c>
      <c r="L1385" s="26"/>
      <c r="M1385" s="18" t="s">
        <v>80</v>
      </c>
      <c r="N1385" s="18" t="s">
        <v>177</v>
      </c>
      <c r="O1385" s="18"/>
      <c r="P1385" s="25"/>
      <c r="Q1385" s="25"/>
      <c r="R1385" s="25"/>
      <c r="S1385" s="25"/>
      <c r="T1385" s="25"/>
      <c r="U1385" s="25"/>
      <c r="V1385" s="25"/>
      <c r="W1385" s="25"/>
      <c r="X1385" s="25"/>
      <c r="Y1385" s="25"/>
      <c r="Z1385" s="25"/>
      <c r="AA1385" s="25"/>
      <c r="AB1385" s="25"/>
      <c r="AC1385" s="25"/>
      <c r="AD1385" s="25"/>
      <c r="AE1385" s="25"/>
      <c r="AF1385" s="25"/>
      <c r="AG1385" s="25"/>
      <c r="AH1385" s="25"/>
      <c r="AI1385" s="25"/>
      <c r="AJ1385" s="25"/>
      <c r="AK1385" s="25"/>
      <c r="AL1385" s="25"/>
      <c r="AM1385" s="25"/>
      <c r="AN1385" s="25"/>
      <c r="AO1385" s="25"/>
      <c r="AP1385" s="25"/>
      <c r="AQ1385" s="25"/>
      <c r="AR1385" s="25"/>
      <c r="AS1385" s="25"/>
      <c r="AT1385" s="25"/>
      <c r="AU1385" s="25"/>
      <c r="AV1385" s="25"/>
      <c r="AW1385" s="25"/>
      <c r="AX1385" s="25"/>
      <c r="AY1385" s="25"/>
      <c r="AZ1385" s="25"/>
      <c r="BA1385" s="25"/>
      <c r="BB1385" s="25"/>
      <c r="BC1385" s="25"/>
      <c r="BD1385" s="25"/>
      <c r="BE1385" s="25"/>
      <c r="BF1385" s="25"/>
      <c r="BG1385" s="25"/>
      <c r="BH1385" s="25"/>
      <c r="BI1385" s="25"/>
      <c r="BJ1385" s="25"/>
      <c r="BK1385" s="25"/>
      <c r="BL1385" s="25"/>
      <c r="BM1385" s="25"/>
      <c r="BN1385" s="25"/>
      <c r="BO1385" s="25"/>
      <c r="BP1385" s="25"/>
      <c r="BQ1385" s="25"/>
      <c r="BR1385" s="25"/>
      <c r="BS1385" s="25"/>
      <c r="BT1385" s="25"/>
      <c r="BU1385" s="25"/>
      <c r="BV1385" s="25"/>
      <c r="BW1385" s="25"/>
      <c r="BX1385" s="25"/>
    </row>
    <row r="1386" spans="1:76" s="25" customFormat="1" x14ac:dyDescent="0.2">
      <c r="A1386" s="18"/>
      <c r="B1386" s="18"/>
      <c r="C1386" s="141"/>
      <c r="D1386" s="19"/>
      <c r="E1386" s="20"/>
      <c r="F1386" s="19"/>
      <c r="G1386" s="19"/>
      <c r="H1386" s="18"/>
      <c r="I1386" s="18"/>
      <c r="J1386" s="18"/>
      <c r="K1386"/>
      <c r="L1386"/>
      <c r="M1386" s="18"/>
      <c r="N1386" s="18"/>
      <c r="O1386" s="18"/>
      <c r="P1386" s="19"/>
      <c r="Q1386" s="19"/>
      <c r="R1386" s="19"/>
      <c r="S1386" s="19"/>
      <c r="T1386" s="19"/>
      <c r="U1386" s="19"/>
      <c r="V1386" s="19"/>
      <c r="W1386" s="19"/>
      <c r="X1386" s="19"/>
      <c r="Y1386" s="19"/>
      <c r="Z1386" s="19"/>
      <c r="AA1386" s="19"/>
      <c r="AB1386" s="19"/>
      <c r="AC1386" s="19"/>
      <c r="AD1386" s="19"/>
      <c r="AE1386" s="19"/>
      <c r="AF1386" s="19"/>
      <c r="AG1386" s="19"/>
      <c r="AH1386" s="19"/>
      <c r="AI1386" s="19"/>
      <c r="AJ1386" s="19"/>
      <c r="AK1386" s="19"/>
      <c r="AL1386" s="19"/>
      <c r="AM1386" s="19"/>
      <c r="AN1386" s="19"/>
      <c r="AO1386" s="19"/>
      <c r="AP1386" s="19"/>
      <c r="AQ1386" s="19"/>
      <c r="AR1386" s="19"/>
      <c r="AS1386" s="19"/>
      <c r="AT1386" s="19"/>
      <c r="AU1386" s="19"/>
      <c r="AV1386" s="19"/>
      <c r="AW1386" s="19"/>
      <c r="AX1386" s="19"/>
      <c r="AY1386" s="19"/>
      <c r="AZ1386" s="19"/>
      <c r="BA1386" s="19"/>
      <c r="BB1386" s="19"/>
      <c r="BC1386" s="19"/>
      <c r="BD1386" s="19"/>
      <c r="BE1386" s="19"/>
      <c r="BF1386" s="19"/>
      <c r="BG1386" s="19"/>
      <c r="BH1386" s="19"/>
      <c r="BI1386" s="19"/>
      <c r="BJ1386" s="19"/>
      <c r="BK1386" s="19"/>
      <c r="BL1386" s="19"/>
      <c r="BM1386" s="19"/>
      <c r="BN1386" s="19"/>
      <c r="BO1386" s="19"/>
      <c r="BP1386" s="19"/>
      <c r="BQ1386" s="19"/>
      <c r="BR1386" s="19"/>
      <c r="BS1386" s="19"/>
      <c r="BT1386" s="19"/>
      <c r="BU1386" s="19"/>
      <c r="BV1386" s="19"/>
      <c r="BW1386" s="19"/>
      <c r="BX1386" s="19"/>
    </row>
    <row r="1387" spans="1:76" ht="12.75" customHeight="1" x14ac:dyDescent="0.2">
      <c r="A1387" s="18" t="s">
        <v>103</v>
      </c>
      <c r="B1387" s="18" t="s">
        <v>434</v>
      </c>
      <c r="C1387" s="141" t="s">
        <v>3021</v>
      </c>
      <c r="D1387" s="22" t="s">
        <v>3022</v>
      </c>
      <c r="E1387" s="23">
        <v>36764</v>
      </c>
      <c r="F1387" s="24" t="s">
        <v>99</v>
      </c>
      <c r="G1387" s="22" t="s">
        <v>187</v>
      </c>
      <c r="H1387" s="18" t="s">
        <v>103</v>
      </c>
      <c r="I1387" s="18" t="s">
        <v>239</v>
      </c>
      <c r="J1387" s="18" t="s">
        <v>3023</v>
      </c>
      <c r="K1387" s="26" t="s">
        <v>103</v>
      </c>
      <c r="L1387" s="26" t="s">
        <v>3024</v>
      </c>
      <c r="M1387" s="18" t="s">
        <v>103</v>
      </c>
      <c r="N1387" s="18" t="s">
        <v>434</v>
      </c>
      <c r="O1387" s="18" t="s">
        <v>3025</v>
      </c>
      <c r="P1387" s="25"/>
      <c r="Q1387" s="25"/>
      <c r="R1387" s="25"/>
      <c r="S1387" s="25"/>
      <c r="T1387" s="25"/>
      <c r="U1387" s="25"/>
      <c r="V1387" s="25"/>
      <c r="W1387" s="25"/>
      <c r="X1387" s="25"/>
      <c r="Y1387" s="25"/>
      <c r="Z1387" s="25"/>
      <c r="AA1387" s="25"/>
      <c r="AB1387" s="25"/>
      <c r="AC1387" s="25"/>
      <c r="AD1387" s="25"/>
      <c r="AE1387" s="25"/>
      <c r="AF1387" s="25"/>
      <c r="AG1387" s="25"/>
      <c r="AH1387" s="25"/>
      <c r="AI1387" s="25"/>
      <c r="AJ1387" s="25"/>
      <c r="AK1387" s="25"/>
      <c r="AL1387" s="25"/>
      <c r="AM1387" s="25"/>
      <c r="AN1387" s="25"/>
      <c r="AO1387" s="25"/>
      <c r="AP1387" s="25"/>
      <c r="AQ1387" s="25"/>
      <c r="AR1387" s="25"/>
      <c r="AS1387" s="25"/>
      <c r="AT1387" s="25"/>
      <c r="AU1387" s="25"/>
      <c r="AV1387" s="25"/>
      <c r="AW1387" s="25"/>
      <c r="AX1387" s="25"/>
      <c r="AY1387" s="25"/>
      <c r="AZ1387" s="25"/>
      <c r="BA1387" s="25"/>
      <c r="BB1387" s="25"/>
      <c r="BC1387" s="25"/>
      <c r="BD1387" s="25"/>
      <c r="BE1387" s="25"/>
      <c r="BF1387" s="25"/>
      <c r="BG1387" s="25"/>
      <c r="BH1387" s="25"/>
      <c r="BI1387" s="25"/>
    </row>
    <row r="1388" spans="1:76" ht="12.75" customHeight="1" x14ac:dyDescent="0.2">
      <c r="A1388" s="18" t="s">
        <v>103</v>
      </c>
      <c r="B1388" s="18" t="s">
        <v>556</v>
      </c>
      <c r="C1388" s="141" t="s">
        <v>3026</v>
      </c>
      <c r="D1388" s="22" t="s">
        <v>3027</v>
      </c>
      <c r="E1388" s="23">
        <v>36415</v>
      </c>
      <c r="F1388" s="24" t="s">
        <v>99</v>
      </c>
      <c r="G1388" s="22" t="s">
        <v>89</v>
      </c>
      <c r="H1388" s="18" t="s">
        <v>100</v>
      </c>
      <c r="I1388" s="18" t="s">
        <v>91</v>
      </c>
      <c r="J1388" s="18" t="s">
        <v>3028</v>
      </c>
      <c r="K1388" s="26" t="s">
        <v>103</v>
      </c>
      <c r="L1388" s="26" t="s">
        <v>3029</v>
      </c>
      <c r="M1388" s="18" t="s">
        <v>3030</v>
      </c>
      <c r="N1388" s="18" t="s">
        <v>556</v>
      </c>
      <c r="O1388" s="18" t="s">
        <v>3031</v>
      </c>
      <c r="P1388" s="25"/>
      <c r="Q1388" s="25"/>
      <c r="R1388" s="25"/>
      <c r="S1388" s="25"/>
      <c r="T1388" s="25"/>
      <c r="U1388" s="25"/>
      <c r="V1388" s="25"/>
      <c r="W1388" s="25"/>
      <c r="X1388" s="25"/>
      <c r="Y1388" s="25"/>
      <c r="Z1388" s="25"/>
      <c r="AA1388" s="25"/>
      <c r="AB1388" s="25"/>
      <c r="AC1388" s="25"/>
      <c r="AD1388" s="25"/>
      <c r="AE1388" s="25"/>
      <c r="AF1388" s="25"/>
      <c r="AG1388" s="25"/>
      <c r="AH1388" s="25"/>
      <c r="AI1388" s="25"/>
      <c r="AJ1388" s="25"/>
      <c r="AK1388" s="25"/>
      <c r="AL1388" s="25"/>
      <c r="AM1388" s="25"/>
      <c r="AN1388" s="25"/>
      <c r="AO1388" s="25"/>
      <c r="AP1388" s="25"/>
      <c r="AQ1388" s="25"/>
      <c r="AR1388" s="25"/>
      <c r="AS1388" s="25"/>
      <c r="AT1388" s="25"/>
      <c r="AU1388" s="25"/>
      <c r="AV1388" s="25"/>
      <c r="AW1388" s="25"/>
      <c r="AX1388" s="25"/>
      <c r="AY1388" s="25"/>
      <c r="AZ1388" s="25"/>
      <c r="BA1388" s="25"/>
      <c r="BB1388" s="25"/>
      <c r="BC1388" s="25"/>
      <c r="BD1388" s="25"/>
      <c r="BE1388" s="25"/>
      <c r="BF1388" s="25"/>
      <c r="BG1388" s="25"/>
      <c r="BH1388" s="25"/>
      <c r="BI1388" s="25"/>
      <c r="BJ1388" s="25"/>
      <c r="BK1388" s="25"/>
      <c r="BL1388" s="25"/>
      <c r="BM1388" s="25"/>
      <c r="BN1388" s="25"/>
      <c r="BO1388" s="25"/>
      <c r="BP1388" s="25"/>
      <c r="BQ1388" s="25"/>
      <c r="BR1388" s="25"/>
      <c r="BS1388" s="25"/>
      <c r="BT1388" s="25"/>
      <c r="BU1388" s="25"/>
      <c r="BV1388" s="25"/>
      <c r="BW1388" s="25"/>
      <c r="BX1388" s="25"/>
    </row>
    <row r="1389" spans="1:76" x14ac:dyDescent="0.2">
      <c r="A1389" t="s">
        <v>103</v>
      </c>
      <c r="B1389" t="s">
        <v>261</v>
      </c>
      <c r="C1389" s="141" t="s">
        <v>2362</v>
      </c>
      <c r="D1389" t="s">
        <v>3032</v>
      </c>
      <c r="E1389" s="40">
        <v>37712</v>
      </c>
      <c r="F1389" t="s">
        <v>3033</v>
      </c>
      <c r="G1389" s="22" t="s">
        <v>173</v>
      </c>
      <c r="H1389" t="s">
        <v>103</v>
      </c>
      <c r="I1389" t="s">
        <v>261</v>
      </c>
      <c r="J1389" s="18" t="s">
        <v>3034</v>
      </c>
      <c r="K1389" t="str">
        <f>IF(ISBLANK(VLOOKUP(TRIM(D1389),ALL_SOMIFA!$A$1:$V$2721,8,FALSE)),"",IF(ISERROR(VLOOKUP(TRIM(D1389),ALL_SOMIFA!$A$1:$V$2721,8,FALSE))," ",VLOOKUP(TRIM(D1389),ALL_SOMIFA!$A$1:$V$2721,8,FALSE)))</f>
        <v xml:space="preserve"> </v>
      </c>
      <c r="L1389" t="str">
        <f>IF(ISBLANK(VLOOKUP(TRIM(D1389),ALL_SOMIFA!$A$1:$V$2721,9,FALSE)),"",IF(ISERROR(VLOOKUP(TRIM(D1389),ALL_SOMIFA!$A$1:$V$2721,9,FALSE))," ",VLOOKUP(TRIM(D1389),ALL_SOMIFA!$A$1:$V$2721,9,FALSE)))</f>
        <v xml:space="preserve"> </v>
      </c>
      <c r="M1389" t="str">
        <f>IF(ISBLANK(VLOOKUP(TRIM(D1389),ALL_SOMIFA!$A$1:$V$2721,10,FALSE)),"",IF(ISERROR(VLOOKUP(TRIM(D1389),ALL_SOMIFA!$A$1:$V$2721,10,FALSE))," ",VLOOKUP(TRIM(D1389),ALL_SOMIFA!$A$1:$V$2721,10,FALSE)))</f>
        <v xml:space="preserve"> </v>
      </c>
      <c r="N1389" t="str">
        <f>IF(ISBLANK(VLOOKUP(TRIM(D1389),ALL_SOMIFA!$A$1:$V$2721,11,FALSE)),"",IF(ISERROR(VLOOKUP(TRIM(D1389),ALL_SOMIFA!$A$1:$V$2721,11,FALSE))," ",VLOOKUP(TRIM(D1389),ALL_SOMIFA!$A$1:$V$2721,11,FALSE)))</f>
        <v xml:space="preserve"> </v>
      </c>
      <c r="O1389" t="str">
        <f>IF(ISBLANK(VLOOKUP(TRIM(D1389),ALL_SOMIFA!$A$1:$V$2721,12,FALSE)),"",IF(ISERROR(VLOOKUP(TRIM(D1389),ALL_SOMIFA!$A$1:$V$2721,12,FALSE))," ",VLOOKUP(TRIM(D1389),ALL_SOMIFA!$A$1:$V$2721,12,FALSE)))</f>
        <v xml:space="preserve"> </v>
      </c>
      <c r="P1389" t="str">
        <f>IF(ISBLANK(VLOOKUP(TRIM(D1389),ALL_SOMIFA!$A$1:$V$2721,13,FALSE)),"",IF(ISERROR(VLOOKUP(TRIM(D1389),ALL_SOMIFA!$A$1:$V$2721,13,FALSE))," ",VLOOKUP(TRIM(D1389),ALL_SOMIFA!$A$1:$V$2721,13,FALSE)))</f>
        <v xml:space="preserve"> </v>
      </c>
      <c r="Q1389" t="str">
        <f>IF(ISBLANK(VLOOKUP(TRIM(D1389),ALL_SOMIFA!$A$1:$V$2721,14,FALSE)),"",IF(ISERROR(VLOOKUP(TRIM(D1389),ALL_SOMIFA!$A$1:$V$2721,14,FALSE))," ",VLOOKUP(TRIM(D1389),ALL_SOMIFA!$A$1:$V$2721,14,FALSE)))</f>
        <v xml:space="preserve"> </v>
      </c>
      <c r="R1389" t="str">
        <f>IF(ISBLANK(VLOOKUP(TRIM(D1389),ALL_SOMIFA!$A$1:$V$2721,15,FALSE)),"",IF(ISERROR(VLOOKUP(TRIM(D1389),ALL_SOMIFA!$A$1:$V$2721,15,FALSE))," ",VLOOKUP(TRIM(D1389),ALL_SOMIFA!$A$1:$V$2721,15,FALSE)))</f>
        <v xml:space="preserve"> </v>
      </c>
      <c r="S1389" t="str">
        <f>IF(ISBLANK(VLOOKUP(TRIM(D1389),ALL_SOMIFA!$A$1:$V$2721,16,FALSE)),"",IF(ISERROR(VLOOKUP(TRIM(D1389),ALL_SOMIFA!$A$1:$V$2721,16,FALSE))," ",VLOOKUP(TRIM(D1389),ALL_SOMIFA!$A$1:$V$2721,16,FALSE)))</f>
        <v xml:space="preserve"> </v>
      </c>
      <c r="T1389" t="str">
        <f>IF(ISBLANK(VLOOKUP(TRIM(D1389),ALL_SOMIFA!$A$1:$V$2721,17,FALSE)),"",IF(ISERROR(VLOOKUP(TRIM(D1389),ALL_SOMIFA!$A$1:$V$2721,17,FALSE))," ",VLOOKUP(TRIM(D1389),ALL_SOMIFA!$A$1:$V$2721,17,FALSE)))</f>
        <v xml:space="preserve"> </v>
      </c>
      <c r="U1389" t="str">
        <f>IF(ISBLANK(VLOOKUP(TRIM(D1389),ALL_SOMIFA!$A$1:$V$2721,18,FALSE)),"",IF(ISERROR(VLOOKUP(TRIM(D1389),ALL_SOMIFA!$A$1:$V$2721,18,FALSE))," ",VLOOKUP(TRIM(D1389),ALL_SOMIFA!$A$1:$V$2721,18,FALSE)))</f>
        <v xml:space="preserve"> </v>
      </c>
      <c r="V1389" t="str">
        <f>IF(ISBLANK(VLOOKUP(TRIM(D1389),ALL_SOMIFA!$A$1:$V$2721,19,FALSE)),"",IF(ISERROR(VLOOKUP(TRIM(D1389),ALL_SOMIFA!$A$1:$V$2721,19,FALSE))," ",VLOOKUP(TRIM(D1389),ALL_SOMIFA!$A$1:$V$2721,19,FALSE)))</f>
        <v xml:space="preserve"> </v>
      </c>
      <c r="W1389" t="str">
        <f>IF(ISBLANK(VLOOKUP(TRIM(D1389),ALL_SOMIFA!$A$1:$V$2721,20,FALSE)),"",IF(ISERROR(VLOOKUP(TRIM(D1389),ALL_SOMIFA!$A$1:$V$2721,20,FALSE))," ",VLOOKUP(TRIM(D1389),ALL_SOMIFA!$A$1:$V$2721,20,FALSE)))</f>
        <v xml:space="preserve"> </v>
      </c>
      <c r="X1389" t="str">
        <f>IF(ISBLANK(VLOOKUP(TRIM(D1389),ALL_SOMIFA!$A$1:$V$2721,21,FALSE)),"",IF(ISERROR(VLOOKUP(TRIM(D1389),ALL_SOMIFA!$A$1:$V$2721,21,FALSE))," ",VLOOKUP(TRIM(D1389),ALL_SOMIFA!$A$1:$V$2721,21,FALSE)))</f>
        <v xml:space="preserve"> </v>
      </c>
      <c r="Y1389" t="str">
        <f>IF(ISBLANK(VLOOKUP(TRIM(D1389),ALL_SOMIFA!$A$1:$V$2721,22,FALSE)),"",IF(ISERROR(VLOOKUP(TRIM(D1389),ALL_SOMIFA!$A$1:$V$2721,22,FALSE))," ",VLOOKUP(TRIM(D1389),ALL_SOMIFA!$A$1:$V$2721,22,FALSE)))</f>
        <v xml:space="preserve"> </v>
      </c>
    </row>
    <row r="1390" spans="1:76" x14ac:dyDescent="0.2">
      <c r="A1390" s="18" t="s">
        <v>103</v>
      </c>
      <c r="B1390" s="18" t="s">
        <v>207</v>
      </c>
      <c r="C1390" s="141" t="s">
        <v>3035</v>
      </c>
      <c r="D1390" s="19" t="s">
        <v>3036</v>
      </c>
      <c r="E1390" s="20">
        <v>35223</v>
      </c>
      <c r="F1390" s="19" t="s">
        <v>3037</v>
      </c>
      <c r="G1390" s="19" t="s">
        <v>2208</v>
      </c>
      <c r="H1390" s="18" t="s">
        <v>103</v>
      </c>
      <c r="I1390" s="18" t="s">
        <v>213</v>
      </c>
      <c r="J1390" s="18" t="s">
        <v>3038</v>
      </c>
      <c r="K1390" s="26" t="s">
        <v>103</v>
      </c>
      <c r="L1390" s="26" t="s">
        <v>1464</v>
      </c>
      <c r="M1390" s="18" t="s">
        <v>103</v>
      </c>
      <c r="N1390" s="18" t="s">
        <v>207</v>
      </c>
      <c r="O1390" s="18" t="s">
        <v>3039</v>
      </c>
      <c r="P1390" s="19" t="s">
        <v>469</v>
      </c>
      <c r="Q1390" s="19" t="s">
        <v>103</v>
      </c>
      <c r="R1390" s="19" t="s">
        <v>175</v>
      </c>
      <c r="S1390" s="19" t="s">
        <v>3040</v>
      </c>
      <c r="T1390" s="19" t="s">
        <v>103</v>
      </c>
      <c r="U1390" s="19" t="s">
        <v>170</v>
      </c>
      <c r="V1390" s="19" t="s">
        <v>3041</v>
      </c>
      <c r="W1390" s="19" t="s">
        <v>103</v>
      </c>
      <c r="X1390" s="19" t="s">
        <v>170</v>
      </c>
      <c r="Y1390" s="19" t="s">
        <v>3042</v>
      </c>
      <c r="Z1390" s="19" t="s">
        <v>3043</v>
      </c>
      <c r="AA1390" s="19" t="s">
        <v>170</v>
      </c>
      <c r="AB1390" s="19" t="s">
        <v>3044</v>
      </c>
      <c r="AC1390" s="19">
        <v>0</v>
      </c>
      <c r="AD1390" s="19">
        <v>0</v>
      </c>
      <c r="AE1390" s="19">
        <v>0</v>
      </c>
      <c r="AF1390" s="19">
        <v>0</v>
      </c>
      <c r="AG1390" s="19">
        <v>0</v>
      </c>
      <c r="AH1390" s="19">
        <v>0</v>
      </c>
      <c r="AI1390" s="19">
        <v>0</v>
      </c>
      <c r="AJ1390" s="19">
        <v>0</v>
      </c>
      <c r="AK1390" s="19">
        <v>0</v>
      </c>
      <c r="AL1390" s="19">
        <v>0</v>
      </c>
      <c r="AM1390" s="19">
        <v>0</v>
      </c>
      <c r="AN1390" s="19">
        <v>0</v>
      </c>
      <c r="AO1390" s="19">
        <v>0</v>
      </c>
      <c r="AP1390" s="19">
        <v>0</v>
      </c>
      <c r="AQ1390" s="19">
        <v>0</v>
      </c>
      <c r="AR1390" s="19">
        <v>0</v>
      </c>
      <c r="AS1390" s="19">
        <v>0</v>
      </c>
      <c r="AT1390" s="19">
        <v>0</v>
      </c>
      <c r="AU1390" s="19">
        <v>0</v>
      </c>
      <c r="AV1390" s="19">
        <v>0</v>
      </c>
      <c r="AW1390" s="19">
        <v>0</v>
      </c>
      <c r="AX1390" s="19"/>
      <c r="AY1390" s="19"/>
      <c r="AZ1390" s="19"/>
      <c r="BA1390" s="19"/>
      <c r="BB1390" s="19"/>
      <c r="BC1390" s="19"/>
      <c r="BD1390" s="19"/>
      <c r="BE1390" s="19"/>
      <c r="BF1390" s="19"/>
      <c r="BG1390" s="19"/>
      <c r="BH1390" s="19"/>
      <c r="BI1390" s="19"/>
      <c r="BJ1390" s="19"/>
      <c r="BK1390" s="19"/>
      <c r="BL1390" s="19"/>
      <c r="BM1390" s="19"/>
      <c r="BN1390" s="19"/>
      <c r="BO1390" s="19"/>
      <c r="BP1390" s="19"/>
      <c r="BQ1390" s="19"/>
      <c r="BR1390" s="19"/>
      <c r="BS1390" s="19"/>
      <c r="BT1390" s="19"/>
      <c r="BU1390" s="19"/>
      <c r="BV1390" s="19"/>
      <c r="BW1390" s="19"/>
      <c r="BX1390" s="19"/>
    </row>
    <row r="1391" spans="1:76" ht="12.75" customHeight="1" x14ac:dyDescent="0.2">
      <c r="A1391" s="18"/>
      <c r="B1391" s="18"/>
      <c r="C1391" s="141"/>
      <c r="D1391" s="22" t="s">
        <v>3045</v>
      </c>
      <c r="E1391" s="23">
        <v>36459</v>
      </c>
      <c r="F1391" s="24" t="s">
        <v>416</v>
      </c>
      <c r="G1391" s="22" t="s">
        <v>187</v>
      </c>
      <c r="H1391" s="18" t="s">
        <v>189</v>
      </c>
      <c r="I1391" s="18"/>
      <c r="J1391" s="18"/>
      <c r="K1391" t="s">
        <v>103</v>
      </c>
      <c r="L1391" t="s">
        <v>984</v>
      </c>
      <c r="M1391" s="18" t="s">
        <v>487</v>
      </c>
      <c r="N1391" s="18" t="s">
        <v>81</v>
      </c>
      <c r="O1391" s="18" t="s">
        <v>2104</v>
      </c>
      <c r="P1391" s="25"/>
      <c r="Q1391" s="25"/>
      <c r="R1391" s="25"/>
      <c r="S1391" s="25"/>
      <c r="T1391" s="25"/>
      <c r="U1391" s="25"/>
      <c r="V1391" s="25"/>
      <c r="W1391" s="25"/>
      <c r="X1391" s="25"/>
      <c r="Y1391" s="25"/>
      <c r="Z1391" s="25"/>
      <c r="AA1391" s="25"/>
      <c r="AB1391" s="25"/>
      <c r="AC1391" s="25"/>
      <c r="AD1391" s="25"/>
      <c r="AE1391" s="25"/>
      <c r="AF1391" s="25"/>
      <c r="AG1391" s="25"/>
      <c r="AH1391" s="25"/>
      <c r="AI1391" s="25"/>
      <c r="AJ1391" s="25"/>
      <c r="AK1391" s="25"/>
      <c r="AL1391" s="25"/>
      <c r="AM1391" s="25"/>
      <c r="AN1391" s="25"/>
      <c r="AO1391" s="25"/>
      <c r="AP1391" s="25"/>
      <c r="AQ1391" s="25"/>
      <c r="AR1391" s="25"/>
      <c r="AS1391" s="25"/>
      <c r="AT1391" s="25"/>
      <c r="AU1391" s="25"/>
      <c r="AV1391" s="25"/>
      <c r="AW1391" s="25"/>
      <c r="AX1391" s="25"/>
      <c r="AY1391" s="25"/>
      <c r="AZ1391" s="25"/>
      <c r="BA1391" s="25"/>
      <c r="BB1391" s="25"/>
      <c r="BC1391" s="25"/>
      <c r="BD1391" s="25"/>
      <c r="BE1391" s="25"/>
      <c r="BF1391" s="25"/>
      <c r="BG1391" s="25"/>
      <c r="BH1391" s="25"/>
      <c r="BI1391" s="25"/>
      <c r="BJ1391" s="25"/>
      <c r="BK1391" s="25"/>
      <c r="BL1391" s="25"/>
      <c r="BM1391" s="25"/>
      <c r="BN1391" s="25"/>
      <c r="BO1391" s="25"/>
      <c r="BP1391" s="25"/>
      <c r="BQ1391" s="25"/>
      <c r="BR1391" s="25"/>
      <c r="BS1391" s="25"/>
      <c r="BT1391" s="25"/>
      <c r="BU1391" s="25"/>
      <c r="BV1391" s="25"/>
      <c r="BW1391" s="25"/>
      <c r="BX1391" s="25"/>
    </row>
    <row r="1392" spans="1:76" x14ac:dyDescent="0.2">
      <c r="A1392" s="18"/>
      <c r="B1392" s="18"/>
      <c r="C1392" s="141"/>
      <c r="D1392" s="19"/>
      <c r="E1392" s="20"/>
      <c r="F1392" s="19"/>
      <c r="G1392" s="19"/>
      <c r="H1392" s="18"/>
      <c r="I1392" s="18"/>
      <c r="J1392" s="18"/>
      <c r="K1392"/>
      <c r="L1392"/>
      <c r="M1392" s="18"/>
      <c r="N1392" s="18"/>
      <c r="O1392" s="18"/>
      <c r="P1392" s="19"/>
      <c r="Q1392" s="19"/>
      <c r="R1392" s="19"/>
      <c r="S1392" s="19"/>
      <c r="T1392" s="19"/>
      <c r="U1392" s="19"/>
      <c r="V1392" s="19"/>
      <c r="W1392" s="19"/>
      <c r="X1392" s="19"/>
      <c r="Y1392" s="19"/>
      <c r="Z1392" s="19"/>
      <c r="AA1392" s="19"/>
      <c r="AB1392" s="19"/>
      <c r="AC1392" s="19"/>
      <c r="AD1392" s="19"/>
      <c r="AE1392" s="19"/>
      <c r="AF1392" s="19"/>
      <c r="AG1392" s="19"/>
      <c r="AH1392" s="19"/>
      <c r="AI1392" s="19"/>
      <c r="AJ1392" s="19"/>
      <c r="AK1392" s="19"/>
      <c r="AL1392" s="19"/>
      <c r="AM1392" s="19"/>
      <c r="AN1392" s="19"/>
      <c r="AO1392" s="19"/>
      <c r="AP1392" s="19"/>
      <c r="AQ1392" s="19"/>
      <c r="AR1392" s="19"/>
      <c r="AS1392" s="19"/>
      <c r="AT1392" s="19"/>
      <c r="AU1392" s="19"/>
      <c r="AV1392" s="19"/>
      <c r="AW1392" s="19"/>
      <c r="AX1392" s="19"/>
      <c r="AY1392" s="19"/>
      <c r="AZ1392" s="19"/>
      <c r="BA1392" s="19"/>
      <c r="BB1392" s="19"/>
      <c r="BC1392" s="19"/>
      <c r="BD1392" s="19"/>
      <c r="BE1392" s="19"/>
      <c r="BF1392" s="19"/>
      <c r="BG1392" s="19"/>
      <c r="BH1392" s="19"/>
      <c r="BI1392" s="19"/>
      <c r="BJ1392" s="19"/>
      <c r="BK1392" s="19"/>
      <c r="BL1392" s="19"/>
      <c r="BM1392" s="19"/>
      <c r="BN1392" s="19"/>
      <c r="BO1392" s="19"/>
      <c r="BP1392" s="19"/>
      <c r="BQ1392" s="19"/>
      <c r="BR1392" s="19"/>
      <c r="BS1392" s="19"/>
      <c r="BT1392" s="19"/>
      <c r="BU1392" s="19"/>
      <c r="BV1392" s="19"/>
      <c r="BW1392" s="19"/>
      <c r="BX1392" s="19"/>
    </row>
    <row r="1393" spans="1:76" x14ac:dyDescent="0.2">
      <c r="A1393" t="s">
        <v>133</v>
      </c>
      <c r="B1393" t="s">
        <v>81</v>
      </c>
      <c r="C1393" s="141"/>
      <c r="D1393" t="s">
        <v>3046</v>
      </c>
      <c r="E1393" s="40">
        <v>37479</v>
      </c>
      <c r="F1393" t="s">
        <v>3047</v>
      </c>
      <c r="G1393" s="19" t="s">
        <v>3048</v>
      </c>
      <c r="H1393" t="s">
        <v>133</v>
      </c>
      <c r="I1393" t="s">
        <v>84</v>
      </c>
      <c r="J1393" s="18" t="s">
        <v>3049</v>
      </c>
      <c r="K1393" t="str">
        <f>IF(ISBLANK(VLOOKUP(TRIM(D1393),ALL_SOMIFA!$A$1:$V$2721,8,FALSE)),"",IF(ISERROR(VLOOKUP(TRIM(D1393),ALL_SOMIFA!$A$1:$V$2721,8,FALSE))," ",VLOOKUP(TRIM(D1393),ALL_SOMIFA!$A$1:$V$2721,8,FALSE)))</f>
        <v xml:space="preserve"> </v>
      </c>
      <c r="L1393" t="str">
        <f>IF(ISBLANK(VLOOKUP(TRIM(D1393),ALL_SOMIFA!$A$1:$V$2721,9,FALSE)),"",IF(ISERROR(VLOOKUP(TRIM(D1393),ALL_SOMIFA!$A$1:$V$2721,9,FALSE))," ",VLOOKUP(TRIM(D1393),ALL_SOMIFA!$A$1:$V$2721,9,FALSE)))</f>
        <v xml:space="preserve"> </v>
      </c>
      <c r="M1393" t="str">
        <f>IF(ISBLANK(VLOOKUP(TRIM(D1393),ALL_SOMIFA!$A$1:$V$2721,10,FALSE)),"",IF(ISERROR(VLOOKUP(TRIM(D1393),ALL_SOMIFA!$A$1:$V$2721,10,FALSE))," ",VLOOKUP(TRIM(D1393),ALL_SOMIFA!$A$1:$V$2721,10,FALSE)))</f>
        <v xml:space="preserve"> </v>
      </c>
      <c r="N1393" t="str">
        <f>IF(ISBLANK(VLOOKUP(TRIM(D1393),ALL_SOMIFA!$A$1:$V$2721,11,FALSE)),"",IF(ISERROR(VLOOKUP(TRIM(D1393),ALL_SOMIFA!$A$1:$V$2721,11,FALSE))," ",VLOOKUP(TRIM(D1393),ALL_SOMIFA!$A$1:$V$2721,11,FALSE)))</f>
        <v xml:space="preserve"> </v>
      </c>
      <c r="O1393" t="str">
        <f>IF(ISBLANK(VLOOKUP(TRIM(D1393),ALL_SOMIFA!$A$1:$V$2721,12,FALSE)),"",IF(ISERROR(VLOOKUP(TRIM(D1393),ALL_SOMIFA!$A$1:$V$2721,12,FALSE))," ",VLOOKUP(TRIM(D1393),ALL_SOMIFA!$A$1:$V$2721,12,FALSE)))</f>
        <v xml:space="preserve"> </v>
      </c>
      <c r="P1393" t="str">
        <f>IF(ISBLANK(VLOOKUP(TRIM(D1393),ALL_SOMIFA!$A$1:$V$2721,13,FALSE)),"",IF(ISERROR(VLOOKUP(TRIM(D1393),ALL_SOMIFA!$A$1:$V$2721,13,FALSE))," ",VLOOKUP(TRIM(D1393),ALL_SOMIFA!$A$1:$V$2721,13,FALSE)))</f>
        <v xml:space="preserve"> </v>
      </c>
      <c r="Q1393" t="str">
        <f>IF(ISBLANK(VLOOKUP(TRIM(D1393),ALL_SOMIFA!$A$1:$V$2721,14,FALSE)),"",IF(ISERROR(VLOOKUP(TRIM(D1393),ALL_SOMIFA!$A$1:$V$2721,14,FALSE))," ",VLOOKUP(TRIM(D1393),ALL_SOMIFA!$A$1:$V$2721,14,FALSE)))</f>
        <v xml:space="preserve"> </v>
      </c>
      <c r="R1393" t="str">
        <f>IF(ISBLANK(VLOOKUP(TRIM(D1393),ALL_SOMIFA!$A$1:$V$2721,15,FALSE)),"",IF(ISERROR(VLOOKUP(TRIM(D1393),ALL_SOMIFA!$A$1:$V$2721,15,FALSE))," ",VLOOKUP(TRIM(D1393),ALL_SOMIFA!$A$1:$V$2721,15,FALSE)))</f>
        <v xml:space="preserve"> </v>
      </c>
      <c r="S1393" t="str">
        <f>IF(ISBLANK(VLOOKUP(TRIM(D1393),ALL_SOMIFA!$A$1:$V$2721,16,FALSE)),"",IF(ISERROR(VLOOKUP(TRIM(D1393),ALL_SOMIFA!$A$1:$V$2721,16,FALSE))," ",VLOOKUP(TRIM(D1393),ALL_SOMIFA!$A$1:$V$2721,16,FALSE)))</f>
        <v xml:space="preserve"> </v>
      </c>
      <c r="T1393" t="str">
        <f>IF(ISBLANK(VLOOKUP(TRIM(D1393),ALL_SOMIFA!$A$1:$V$2721,17,FALSE)),"",IF(ISERROR(VLOOKUP(TRIM(D1393),ALL_SOMIFA!$A$1:$V$2721,17,FALSE))," ",VLOOKUP(TRIM(D1393),ALL_SOMIFA!$A$1:$V$2721,17,FALSE)))</f>
        <v xml:space="preserve"> </v>
      </c>
      <c r="U1393" t="str">
        <f>IF(ISBLANK(VLOOKUP(TRIM(D1393),ALL_SOMIFA!$A$1:$V$2721,18,FALSE)),"",IF(ISERROR(VLOOKUP(TRIM(D1393),ALL_SOMIFA!$A$1:$V$2721,18,FALSE))," ",VLOOKUP(TRIM(D1393),ALL_SOMIFA!$A$1:$V$2721,18,FALSE)))</f>
        <v xml:space="preserve"> </v>
      </c>
      <c r="V1393" t="str">
        <f>IF(ISBLANK(VLOOKUP(TRIM(D1393),ALL_SOMIFA!$A$1:$V$2721,19,FALSE)),"",IF(ISERROR(VLOOKUP(TRIM(D1393),ALL_SOMIFA!$A$1:$V$2721,19,FALSE))," ",VLOOKUP(TRIM(D1393),ALL_SOMIFA!$A$1:$V$2721,19,FALSE)))</f>
        <v xml:space="preserve"> </v>
      </c>
      <c r="W1393" t="str">
        <f>IF(ISBLANK(VLOOKUP(TRIM(D1393),ALL_SOMIFA!$A$1:$V$2721,20,FALSE)),"",IF(ISERROR(VLOOKUP(TRIM(D1393),ALL_SOMIFA!$A$1:$V$2721,20,FALSE))," ",VLOOKUP(TRIM(D1393),ALL_SOMIFA!$A$1:$V$2721,20,FALSE)))</f>
        <v xml:space="preserve"> </v>
      </c>
      <c r="X1393" t="str">
        <f>IF(ISBLANK(VLOOKUP(TRIM(D1393),ALL_SOMIFA!$A$1:$V$2721,21,FALSE)),"",IF(ISERROR(VLOOKUP(TRIM(D1393),ALL_SOMIFA!$A$1:$V$2721,21,FALSE))," ",VLOOKUP(TRIM(D1393),ALL_SOMIFA!$A$1:$V$2721,21,FALSE)))</f>
        <v xml:space="preserve"> </v>
      </c>
      <c r="Y1393" t="str">
        <f>IF(ISBLANK(VLOOKUP(TRIM(D1393),ALL_SOMIFA!$A$1:$V$2721,22,FALSE)),"",IF(ISERROR(VLOOKUP(TRIM(D1393),ALL_SOMIFA!$A$1:$V$2721,22,FALSE))," ",VLOOKUP(TRIM(D1393),ALL_SOMIFA!$A$1:$V$2721,22,FALSE)))</f>
        <v xml:space="preserve"> </v>
      </c>
    </row>
    <row r="1394" spans="1:76" x14ac:dyDescent="0.2">
      <c r="A1394" s="18" t="s">
        <v>510</v>
      </c>
      <c r="B1394" s="18" t="s">
        <v>185</v>
      </c>
      <c r="C1394" s="141"/>
      <c r="D1394" s="22" t="s">
        <v>3050</v>
      </c>
      <c r="E1394" s="23">
        <v>36629</v>
      </c>
      <c r="F1394" s="24" t="s">
        <v>89</v>
      </c>
      <c r="G1394" s="22" t="s">
        <v>191</v>
      </c>
      <c r="H1394" s="18" t="s">
        <v>133</v>
      </c>
      <c r="I1394" s="18" t="s">
        <v>368</v>
      </c>
      <c r="J1394" s="18" t="s">
        <v>3049</v>
      </c>
      <c r="K1394" s="26" t="s">
        <v>127</v>
      </c>
      <c r="L1394" s="26"/>
      <c r="M1394" s="18" t="s">
        <v>147</v>
      </c>
      <c r="N1394" s="18" t="s">
        <v>185</v>
      </c>
      <c r="O1394" s="18"/>
      <c r="P1394" s="25"/>
      <c r="Q1394" s="25"/>
      <c r="R1394" s="25"/>
      <c r="S1394" s="25"/>
      <c r="T1394" s="25"/>
      <c r="U1394" s="25"/>
      <c r="V1394" s="25"/>
      <c r="W1394" s="25"/>
      <c r="X1394" s="25"/>
      <c r="Y1394" s="25"/>
      <c r="Z1394" s="25"/>
      <c r="AA1394" s="25"/>
      <c r="AB1394" s="25"/>
      <c r="AC1394" s="25"/>
      <c r="AD1394" s="25"/>
      <c r="AE1394" s="25"/>
      <c r="AF1394" s="25"/>
      <c r="AG1394" s="25"/>
      <c r="AH1394" s="25"/>
      <c r="AI1394" s="25"/>
      <c r="AJ1394" s="25"/>
      <c r="AK1394" s="25"/>
      <c r="AL1394" s="25"/>
      <c r="AM1394" s="25"/>
      <c r="AN1394" s="25"/>
      <c r="AO1394" s="25"/>
      <c r="AP1394" s="25"/>
      <c r="AQ1394" s="25"/>
      <c r="AR1394" s="25"/>
      <c r="AS1394" s="25"/>
      <c r="AT1394" s="25"/>
      <c r="AU1394" s="25"/>
      <c r="AV1394" s="25"/>
      <c r="AW1394" s="25"/>
      <c r="AX1394" s="25"/>
      <c r="AY1394" s="25"/>
      <c r="AZ1394" s="25"/>
      <c r="BA1394" s="25"/>
      <c r="BB1394" s="25"/>
      <c r="BC1394" s="25"/>
      <c r="BD1394" s="25"/>
      <c r="BE1394" s="25"/>
      <c r="BF1394" s="25"/>
      <c r="BG1394" s="25"/>
      <c r="BH1394" s="25"/>
      <c r="BI1394" s="25"/>
      <c r="BJ1394" s="25"/>
      <c r="BK1394" s="25"/>
      <c r="BL1394" s="25"/>
      <c r="BM1394" s="25"/>
      <c r="BN1394" s="25"/>
      <c r="BO1394" s="25"/>
      <c r="BP1394" s="25"/>
      <c r="BQ1394" s="25"/>
      <c r="BR1394" s="25"/>
      <c r="BS1394" s="25"/>
      <c r="BT1394" s="25"/>
      <c r="BU1394" s="25"/>
      <c r="BV1394" s="25"/>
      <c r="BW1394" s="25"/>
      <c r="BX1394" s="25"/>
    </row>
    <row r="1395" spans="1:76" x14ac:dyDescent="0.2">
      <c r="A1395" s="19" t="s">
        <v>133</v>
      </c>
      <c r="B1395" s="26" t="s">
        <v>242</v>
      </c>
      <c r="C1395" s="141"/>
      <c r="D1395" s="19" t="s">
        <v>3051</v>
      </c>
      <c r="E1395" s="27">
        <v>37140</v>
      </c>
      <c r="F1395" s="28" t="s">
        <v>3052</v>
      </c>
      <c r="G1395" s="28" t="s">
        <v>268</v>
      </c>
      <c r="H1395" s="19" t="s">
        <v>133</v>
      </c>
      <c r="I1395" s="26" t="s">
        <v>246</v>
      </c>
      <c r="J1395" s="18" t="s">
        <v>496</v>
      </c>
      <c r="K1395" s="26" t="s">
        <v>133</v>
      </c>
      <c r="L1395" s="26"/>
    </row>
    <row r="1396" spans="1:76" ht="12.75" customHeight="1" x14ac:dyDescent="0.2">
      <c r="A1396" s="18" t="s">
        <v>133</v>
      </c>
      <c r="B1396" s="18" t="s">
        <v>275</v>
      </c>
      <c r="C1396" s="141"/>
      <c r="D1396" s="19" t="s">
        <v>3053</v>
      </c>
      <c r="E1396" s="20">
        <v>35442</v>
      </c>
      <c r="F1396" s="19" t="s">
        <v>607</v>
      </c>
      <c r="G1396" s="19" t="s">
        <v>591</v>
      </c>
      <c r="H1396" s="18" t="s">
        <v>133</v>
      </c>
      <c r="I1396" s="18" t="s">
        <v>612</v>
      </c>
      <c r="J1396" s="18" t="s">
        <v>146</v>
      </c>
      <c r="K1396" s="26" t="s">
        <v>133</v>
      </c>
      <c r="L1396" s="26"/>
      <c r="M1396" s="18" t="s">
        <v>133</v>
      </c>
      <c r="N1396" s="18" t="s">
        <v>275</v>
      </c>
      <c r="O1396" s="18"/>
      <c r="P1396" s="19"/>
      <c r="Q1396" s="19" t="s">
        <v>133</v>
      </c>
      <c r="R1396" s="19" t="s">
        <v>612</v>
      </c>
      <c r="S1396" s="19" t="s">
        <v>86</v>
      </c>
      <c r="T1396" s="19" t="s">
        <v>147</v>
      </c>
      <c r="U1396" s="19" t="s">
        <v>275</v>
      </c>
      <c r="V1396" s="19"/>
      <c r="W1396" s="19"/>
      <c r="X1396" s="19"/>
      <c r="Y1396" s="19"/>
      <c r="Z1396" s="19"/>
      <c r="AA1396" s="19"/>
      <c r="AB1396" s="19"/>
      <c r="AC1396" s="19"/>
      <c r="AD1396" s="19"/>
      <c r="AE1396" s="19"/>
      <c r="AF1396" s="19"/>
      <c r="AG1396" s="19"/>
      <c r="AH1396" s="19"/>
      <c r="AI1396" s="19"/>
      <c r="AJ1396" s="19"/>
      <c r="AK1396" s="19"/>
      <c r="AL1396" s="19"/>
      <c r="AM1396" s="19"/>
      <c r="AN1396" s="19"/>
      <c r="AO1396" s="19"/>
      <c r="AP1396" s="19"/>
      <c r="AQ1396" s="19"/>
      <c r="AR1396" s="19"/>
      <c r="AS1396" s="19"/>
      <c r="AT1396" s="19"/>
      <c r="AU1396" s="19"/>
      <c r="AV1396" s="19"/>
      <c r="AW1396" s="19"/>
      <c r="AX1396" s="19"/>
      <c r="AY1396" s="19"/>
      <c r="AZ1396" s="19"/>
      <c r="BA1396" s="19"/>
      <c r="BB1396" s="19"/>
      <c r="BC1396" s="19"/>
      <c r="BD1396" s="19"/>
      <c r="BE1396" s="19"/>
      <c r="BF1396" s="19"/>
      <c r="BG1396" s="19"/>
      <c r="BH1396" s="19"/>
      <c r="BI1396" s="19"/>
      <c r="BJ1396" s="19"/>
      <c r="BK1396" s="19"/>
      <c r="BL1396" s="19"/>
      <c r="BM1396" s="19"/>
      <c r="BN1396" s="19"/>
      <c r="BO1396" s="19"/>
      <c r="BP1396" s="19"/>
      <c r="BQ1396" s="19"/>
      <c r="BR1396" s="19"/>
      <c r="BS1396" s="19"/>
      <c r="BT1396" s="19"/>
      <c r="BU1396" s="19"/>
      <c r="BV1396" s="19"/>
      <c r="BW1396" s="19"/>
      <c r="BX1396" s="19"/>
    </row>
    <row r="1397" spans="1:76" x14ac:dyDescent="0.2">
      <c r="A1397" s="19" t="s">
        <v>850</v>
      </c>
      <c r="B1397" s="26" t="s">
        <v>95</v>
      </c>
      <c r="C1397" s="142"/>
      <c r="D1397" s="19" t="s">
        <v>3054</v>
      </c>
      <c r="E1397" s="27">
        <v>36958</v>
      </c>
      <c r="F1397" s="28" t="s">
        <v>477</v>
      </c>
      <c r="G1397" s="28" t="s">
        <v>180</v>
      </c>
      <c r="H1397" s="19" t="s">
        <v>1192</v>
      </c>
      <c r="I1397" s="26" t="s">
        <v>303</v>
      </c>
      <c r="J1397" s="18" t="s">
        <v>155</v>
      </c>
      <c r="K1397" s="26" t="s">
        <v>133</v>
      </c>
      <c r="L1397" s="26"/>
    </row>
    <row r="1398" spans="1:76" ht="12.75" customHeight="1" x14ac:dyDescent="0.2">
      <c r="A1398" s="31" t="s">
        <v>127</v>
      </c>
      <c r="B1398" s="32" t="s">
        <v>556</v>
      </c>
      <c r="C1398" s="142"/>
      <c r="D1398" s="19" t="s">
        <v>3055</v>
      </c>
      <c r="E1398" s="27">
        <v>36635</v>
      </c>
      <c r="F1398" s="28" t="s">
        <v>98</v>
      </c>
      <c r="G1398" s="28" t="s">
        <v>114</v>
      </c>
      <c r="H1398" s="31" t="s">
        <v>151</v>
      </c>
      <c r="I1398" s="32" t="s">
        <v>91</v>
      </c>
      <c r="J1398" s="18" t="s">
        <v>146</v>
      </c>
      <c r="K1398" s="26" t="s">
        <v>502</v>
      </c>
      <c r="L1398" s="26"/>
      <c r="M1398" s="33"/>
      <c r="N1398" s="33"/>
      <c r="O1398" s="33"/>
      <c r="P1398" s="25"/>
      <c r="Q1398" s="25"/>
      <c r="R1398" s="25"/>
      <c r="S1398" s="25"/>
      <c r="T1398" s="25"/>
      <c r="U1398" s="25"/>
      <c r="V1398" s="25"/>
      <c r="W1398" s="25"/>
      <c r="X1398" s="25"/>
      <c r="Y1398" s="25"/>
      <c r="Z1398" s="25"/>
      <c r="AA1398" s="25"/>
      <c r="AB1398" s="25"/>
      <c r="AC1398" s="25"/>
      <c r="AD1398" s="25"/>
      <c r="AE1398" s="25"/>
      <c r="AF1398" s="25"/>
      <c r="AG1398" s="25"/>
      <c r="AH1398" s="25"/>
      <c r="AI1398" s="25"/>
      <c r="AJ1398" s="25"/>
      <c r="AK1398" s="25"/>
      <c r="AL1398" s="25"/>
      <c r="AM1398" s="25"/>
      <c r="AN1398" s="25"/>
      <c r="AO1398" s="25"/>
      <c r="AP1398" s="25"/>
      <c r="AQ1398" s="25"/>
      <c r="AR1398" s="25"/>
      <c r="AS1398" s="25"/>
      <c r="AT1398" s="25"/>
      <c r="AU1398" s="25"/>
      <c r="AV1398" s="25"/>
      <c r="AW1398" s="25"/>
      <c r="AX1398" s="25"/>
      <c r="AY1398" s="25"/>
      <c r="AZ1398" s="25"/>
      <c r="BA1398" s="25"/>
      <c r="BB1398" s="25"/>
      <c r="BC1398" s="25"/>
      <c r="BD1398" s="25"/>
      <c r="BE1398" s="25"/>
      <c r="BF1398" s="25"/>
      <c r="BG1398" s="25"/>
      <c r="BH1398" s="25"/>
      <c r="BI1398" s="25"/>
      <c r="BJ1398" s="25"/>
      <c r="BK1398" s="25"/>
      <c r="BL1398" s="25"/>
      <c r="BM1398" s="25"/>
      <c r="BN1398" s="25"/>
      <c r="BO1398" s="25"/>
      <c r="BP1398" s="25"/>
      <c r="BQ1398" s="25"/>
      <c r="BR1398" s="25"/>
      <c r="BS1398" s="25"/>
      <c r="BT1398" s="25"/>
      <c r="BU1398" s="25"/>
      <c r="BV1398" s="25"/>
      <c r="BW1398" s="25"/>
      <c r="BX1398" s="25"/>
    </row>
    <row r="1399" spans="1:76" ht="12.75" customHeight="1" x14ac:dyDescent="0.2">
      <c r="A1399" s="31"/>
      <c r="B1399" s="32"/>
      <c r="C1399" s="142"/>
      <c r="D1399" s="19"/>
      <c r="E1399" s="27"/>
      <c r="F1399" s="28"/>
      <c r="G1399" s="28"/>
      <c r="H1399" s="31"/>
      <c r="I1399" s="32"/>
      <c r="J1399" s="18"/>
      <c r="K1399" s="26"/>
      <c r="L1399" s="26"/>
      <c r="M1399" s="33"/>
      <c r="N1399" s="33"/>
      <c r="O1399" s="33"/>
      <c r="P1399" s="25"/>
      <c r="Q1399" s="25"/>
      <c r="R1399" s="25"/>
      <c r="S1399" s="25"/>
      <c r="T1399" s="25"/>
      <c r="U1399" s="25"/>
      <c r="V1399" s="25"/>
      <c r="W1399" s="25"/>
      <c r="X1399" s="25"/>
      <c r="Y1399" s="25"/>
      <c r="Z1399" s="25"/>
      <c r="AA1399" s="25"/>
      <c r="AB1399" s="25"/>
      <c r="AC1399" s="25"/>
      <c r="AD1399" s="25"/>
      <c r="AE1399" s="25"/>
      <c r="AF1399" s="25"/>
      <c r="AG1399" s="25"/>
      <c r="AH1399" s="25"/>
      <c r="AI1399" s="25"/>
      <c r="AJ1399" s="25"/>
      <c r="AK1399" s="25"/>
      <c r="AL1399" s="25"/>
      <c r="AM1399" s="25"/>
      <c r="AN1399" s="25"/>
      <c r="AO1399" s="25"/>
      <c r="AP1399" s="25"/>
      <c r="AQ1399" s="25"/>
      <c r="AR1399" s="25"/>
      <c r="AS1399" s="25"/>
      <c r="AT1399" s="25"/>
      <c r="AU1399" s="25"/>
      <c r="AV1399" s="25"/>
      <c r="AW1399" s="25"/>
      <c r="AX1399" s="25"/>
      <c r="AY1399" s="25"/>
      <c r="AZ1399" s="25"/>
      <c r="BA1399" s="25"/>
      <c r="BB1399" s="25"/>
      <c r="BC1399" s="25"/>
      <c r="BD1399" s="25"/>
      <c r="BE1399" s="25"/>
      <c r="BF1399" s="25"/>
      <c r="BG1399" s="25"/>
      <c r="BH1399" s="25"/>
      <c r="BI1399" s="25"/>
      <c r="BJ1399" s="25"/>
      <c r="BK1399" s="25"/>
      <c r="BL1399" s="25"/>
      <c r="BM1399" s="25"/>
      <c r="BN1399" s="25"/>
      <c r="BO1399" s="25"/>
      <c r="BP1399" s="25"/>
      <c r="BQ1399" s="25"/>
      <c r="BR1399" s="25"/>
      <c r="BS1399" s="25"/>
      <c r="BT1399" s="25"/>
      <c r="BU1399" s="25"/>
      <c r="BV1399" s="25"/>
      <c r="BW1399" s="25"/>
      <c r="BX1399" s="25"/>
    </row>
    <row r="1400" spans="1:76" x14ac:dyDescent="0.2">
      <c r="A1400" s="18" t="s">
        <v>156</v>
      </c>
      <c r="B1400" s="18" t="s">
        <v>123</v>
      </c>
      <c r="C1400" s="141" t="s">
        <v>141</v>
      </c>
      <c r="D1400" s="19" t="s">
        <v>3056</v>
      </c>
      <c r="E1400" s="20">
        <v>34579</v>
      </c>
      <c r="F1400" s="19" t="s">
        <v>1958</v>
      </c>
      <c r="G1400" s="19" t="s">
        <v>301</v>
      </c>
      <c r="H1400" s="18" t="s">
        <v>156</v>
      </c>
      <c r="I1400" s="18" t="s">
        <v>101</v>
      </c>
      <c r="J1400" s="18" t="s">
        <v>3057</v>
      </c>
      <c r="K1400" s="26" t="s">
        <v>147</v>
      </c>
      <c r="L1400" s="26" t="s">
        <v>141</v>
      </c>
      <c r="M1400" s="18" t="s">
        <v>156</v>
      </c>
      <c r="N1400" s="18" t="s">
        <v>227</v>
      </c>
      <c r="O1400" s="18" t="s">
        <v>141</v>
      </c>
      <c r="P1400" s="19" t="s">
        <v>164</v>
      </c>
      <c r="Q1400" s="19" t="s">
        <v>156</v>
      </c>
      <c r="R1400" s="19" t="s">
        <v>612</v>
      </c>
      <c r="S1400" s="19" t="s">
        <v>577</v>
      </c>
      <c r="T1400" s="19" t="s">
        <v>156</v>
      </c>
      <c r="U1400" s="19" t="s">
        <v>275</v>
      </c>
      <c r="V1400" s="19" t="s">
        <v>141</v>
      </c>
      <c r="W1400" s="19" t="s">
        <v>156</v>
      </c>
      <c r="X1400" s="19" t="s">
        <v>275</v>
      </c>
      <c r="Y1400" s="19" t="s">
        <v>164</v>
      </c>
      <c r="Z1400" s="19" t="s">
        <v>156</v>
      </c>
      <c r="AA1400" s="19" t="s">
        <v>275</v>
      </c>
      <c r="AB1400" s="19" t="s">
        <v>164</v>
      </c>
      <c r="AC1400" s="19"/>
      <c r="AD1400" s="19"/>
      <c r="AE1400" s="19"/>
      <c r="AF1400" s="19">
        <v>0</v>
      </c>
      <c r="AG1400" s="19">
        <v>0</v>
      </c>
      <c r="AH1400" s="19">
        <v>0</v>
      </c>
      <c r="AI1400" s="19">
        <v>0</v>
      </c>
      <c r="AJ1400" s="19">
        <v>0</v>
      </c>
      <c r="AK1400" s="19">
        <v>0</v>
      </c>
      <c r="AL1400" s="19">
        <v>0</v>
      </c>
      <c r="AM1400" s="19">
        <v>0</v>
      </c>
      <c r="AN1400" s="19">
        <v>0</v>
      </c>
      <c r="AO1400" s="19">
        <v>0</v>
      </c>
      <c r="AP1400" s="19">
        <v>0</v>
      </c>
      <c r="AQ1400" s="19">
        <v>0</v>
      </c>
      <c r="AR1400" s="19">
        <v>0</v>
      </c>
      <c r="AS1400" s="19">
        <v>0</v>
      </c>
      <c r="AT1400" s="19">
        <v>0</v>
      </c>
      <c r="AU1400" s="19">
        <v>0</v>
      </c>
      <c r="AV1400" s="19">
        <v>0</v>
      </c>
      <c r="AW1400" s="19">
        <v>0</v>
      </c>
      <c r="AX1400" s="19"/>
      <c r="AY1400" s="19"/>
      <c r="AZ1400" s="19"/>
      <c r="BA1400" s="19"/>
      <c r="BB1400" s="19"/>
      <c r="BC1400" s="19"/>
      <c r="BD1400" s="19"/>
      <c r="BE1400" s="19"/>
      <c r="BF1400" s="19"/>
      <c r="BG1400" s="19"/>
      <c r="BH1400" s="19"/>
      <c r="BI1400" s="19"/>
      <c r="BJ1400" s="19"/>
      <c r="BK1400" s="19"/>
      <c r="BL1400" s="19"/>
      <c r="BM1400" s="19"/>
      <c r="BN1400" s="19"/>
      <c r="BO1400" s="19"/>
      <c r="BP1400" s="19"/>
      <c r="BQ1400" s="19"/>
      <c r="BR1400" s="19"/>
      <c r="BS1400" s="19"/>
      <c r="BT1400" s="19"/>
      <c r="BU1400" s="19"/>
      <c r="BV1400" s="19"/>
      <c r="BW1400" s="19"/>
      <c r="BX1400" s="19"/>
    </row>
    <row r="1401" spans="1:76" ht="12.75" customHeight="1" x14ac:dyDescent="0.2">
      <c r="A1401" s="18" t="s">
        <v>162</v>
      </c>
      <c r="B1401" s="18" t="s">
        <v>95</v>
      </c>
      <c r="C1401" s="141" t="s">
        <v>511</v>
      </c>
      <c r="D1401" s="22" t="s">
        <v>3058</v>
      </c>
      <c r="E1401" s="23">
        <v>36133</v>
      </c>
      <c r="F1401" s="24" t="s">
        <v>416</v>
      </c>
      <c r="G1401" s="22" t="s">
        <v>187</v>
      </c>
      <c r="H1401" s="18" t="s">
        <v>165</v>
      </c>
      <c r="I1401" s="18" t="s">
        <v>363</v>
      </c>
      <c r="J1401" s="18" t="s">
        <v>3059</v>
      </c>
      <c r="K1401" s="26" t="s">
        <v>156</v>
      </c>
      <c r="L1401" s="26" t="s">
        <v>183</v>
      </c>
      <c r="M1401" s="18" t="s">
        <v>168</v>
      </c>
      <c r="N1401" s="18" t="s">
        <v>95</v>
      </c>
      <c r="O1401" s="18" t="s">
        <v>183</v>
      </c>
      <c r="P1401" s="25"/>
      <c r="Q1401" s="25"/>
      <c r="R1401" s="25"/>
      <c r="S1401" s="25"/>
      <c r="T1401" s="25"/>
      <c r="U1401" s="25"/>
      <c r="V1401" s="25"/>
      <c r="W1401" s="25"/>
      <c r="X1401" s="25"/>
      <c r="Y1401" s="25"/>
      <c r="Z1401" s="25"/>
      <c r="AA1401" s="25"/>
      <c r="AB1401" s="25"/>
      <c r="AC1401" s="25"/>
      <c r="AD1401" s="25"/>
      <c r="AE1401" s="25"/>
      <c r="AF1401" s="25"/>
      <c r="AG1401" s="25"/>
      <c r="AH1401" s="25"/>
      <c r="AI1401" s="25"/>
      <c r="AJ1401" s="25"/>
      <c r="AK1401" s="25"/>
      <c r="AL1401" s="25"/>
      <c r="AM1401" s="25"/>
      <c r="AN1401" s="25"/>
      <c r="AO1401" s="25"/>
      <c r="AP1401" s="25"/>
      <c r="AQ1401" s="25"/>
      <c r="AR1401" s="25"/>
      <c r="AS1401" s="25"/>
      <c r="AT1401" s="25"/>
      <c r="AU1401" s="25"/>
      <c r="AV1401" s="25"/>
      <c r="AW1401" s="25"/>
      <c r="AX1401" s="25"/>
      <c r="AY1401" s="25"/>
      <c r="AZ1401" s="25"/>
      <c r="BA1401" s="25"/>
      <c r="BB1401" s="25"/>
      <c r="BC1401" s="25"/>
      <c r="BD1401" s="25"/>
      <c r="BE1401" s="25"/>
      <c r="BF1401" s="25"/>
      <c r="BG1401" s="25"/>
      <c r="BH1401" s="25"/>
      <c r="BI1401" s="25"/>
      <c r="BJ1401" s="25"/>
      <c r="BK1401" s="25"/>
      <c r="BL1401" s="25"/>
      <c r="BM1401" s="25"/>
      <c r="BN1401" s="25"/>
      <c r="BO1401" s="25"/>
      <c r="BP1401" s="25"/>
      <c r="BQ1401" s="25"/>
      <c r="BR1401" s="25"/>
      <c r="BS1401" s="25"/>
      <c r="BT1401" s="25"/>
      <c r="BU1401" s="25"/>
      <c r="BV1401" s="25"/>
      <c r="BW1401" s="25"/>
      <c r="BX1401" s="25"/>
    </row>
    <row r="1402" spans="1:76" x14ac:dyDescent="0.2">
      <c r="A1402" s="19" t="s">
        <v>168</v>
      </c>
      <c r="B1402" s="26" t="s">
        <v>432</v>
      </c>
      <c r="C1402" s="142" t="s">
        <v>1042</v>
      </c>
      <c r="D1402" s="19" t="s">
        <v>3060</v>
      </c>
      <c r="E1402" s="27">
        <v>36692</v>
      </c>
      <c r="F1402" s="28" t="s">
        <v>236</v>
      </c>
      <c r="G1402" s="28" t="s">
        <v>114</v>
      </c>
      <c r="H1402" s="19" t="s">
        <v>695</v>
      </c>
      <c r="I1402" s="26" t="s">
        <v>429</v>
      </c>
      <c r="J1402" s="18" t="s">
        <v>3061</v>
      </c>
      <c r="K1402" s="26" t="s">
        <v>168</v>
      </c>
      <c r="L1402" s="26" t="s">
        <v>1042</v>
      </c>
    </row>
    <row r="1403" spans="1:76" s="25" customFormat="1" ht="12.75" customHeight="1" x14ac:dyDescent="0.2">
      <c r="A1403" s="18"/>
      <c r="B1403" s="18"/>
      <c r="C1403" s="141"/>
      <c r="D1403" s="26" t="s">
        <v>3062</v>
      </c>
      <c r="E1403" s="27">
        <v>36723</v>
      </c>
      <c r="F1403" s="26" t="s">
        <v>677</v>
      </c>
      <c r="G1403" s="26" t="s">
        <v>553</v>
      </c>
      <c r="H1403" s="18" t="s">
        <v>189</v>
      </c>
      <c r="I1403" s="18"/>
      <c r="J1403" s="18"/>
      <c r="K1403" t="s">
        <v>168</v>
      </c>
      <c r="L1403" t="s">
        <v>183</v>
      </c>
      <c r="M1403" s="18" t="s">
        <v>189</v>
      </c>
      <c r="N1403" s="18"/>
      <c r="O1403" s="18"/>
      <c r="P1403" s="26" t="s">
        <v>183</v>
      </c>
      <c r="Q1403" s="27"/>
      <c r="R1403" s="27"/>
      <c r="S1403" s="27"/>
      <c r="T1403" s="27"/>
      <c r="U1403" s="29"/>
    </row>
    <row r="1404" spans="1:76" x14ac:dyDescent="0.2">
      <c r="A1404" s="18"/>
      <c r="B1404" s="18"/>
      <c r="C1404" s="141"/>
      <c r="D1404" s="19"/>
      <c r="E1404" s="20"/>
      <c r="F1404" s="19"/>
      <c r="G1404" s="19"/>
      <c r="H1404" s="18"/>
      <c r="I1404" s="18"/>
      <c r="J1404" s="18"/>
      <c r="K1404" t="s">
        <v>168</v>
      </c>
      <c r="L1404"/>
      <c r="M1404" s="18"/>
      <c r="N1404" s="18"/>
      <c r="O1404" s="18"/>
      <c r="P1404" s="19"/>
      <c r="Q1404" s="19"/>
      <c r="R1404" s="19"/>
      <c r="S1404" s="19"/>
      <c r="T1404" s="19"/>
      <c r="U1404" s="19"/>
      <c r="V1404" s="19"/>
      <c r="W1404" s="19"/>
      <c r="X1404" s="19"/>
      <c r="Y1404" s="19"/>
      <c r="Z1404" s="19"/>
      <c r="AA1404" s="19"/>
      <c r="AB1404" s="19"/>
      <c r="AC1404" s="19"/>
      <c r="AD1404" s="19"/>
      <c r="AE1404" s="19"/>
      <c r="AF1404" s="19"/>
      <c r="AG1404" s="19"/>
      <c r="AH1404" s="19"/>
      <c r="AI1404" s="19"/>
      <c r="AJ1404" s="19"/>
      <c r="AK1404" s="19"/>
      <c r="AL1404" s="19"/>
      <c r="AM1404" s="19"/>
      <c r="AN1404" s="19"/>
      <c r="AO1404" s="19"/>
      <c r="AP1404" s="19"/>
      <c r="AQ1404" s="19"/>
      <c r="AR1404" s="19"/>
      <c r="AS1404" s="19"/>
      <c r="AT1404" s="19"/>
      <c r="AU1404" s="19"/>
      <c r="AV1404" s="19"/>
      <c r="AW1404" s="19"/>
      <c r="AX1404" s="19"/>
      <c r="AY1404" s="19"/>
      <c r="AZ1404" s="19"/>
      <c r="BA1404" s="19"/>
      <c r="BB1404" s="19"/>
      <c r="BC1404" s="19"/>
      <c r="BD1404" s="19"/>
      <c r="BE1404" s="19"/>
      <c r="BF1404" s="19"/>
      <c r="BG1404" s="19"/>
      <c r="BH1404" s="19"/>
      <c r="BI1404" s="19"/>
      <c r="BJ1404" s="19"/>
      <c r="BK1404" s="19"/>
      <c r="BL1404" s="19"/>
      <c r="BM1404" s="19"/>
      <c r="BN1404" s="19"/>
      <c r="BO1404" s="19"/>
      <c r="BP1404" s="19"/>
      <c r="BQ1404" s="19"/>
      <c r="BR1404" s="19"/>
      <c r="BS1404" s="19"/>
      <c r="BT1404" s="19"/>
      <c r="BU1404" s="19"/>
      <c r="BV1404" s="19"/>
      <c r="BW1404" s="19"/>
      <c r="BX1404" s="19"/>
    </row>
    <row r="1405" spans="1:76" x14ac:dyDescent="0.2">
      <c r="A1405" s="18" t="s">
        <v>202</v>
      </c>
      <c r="B1405" s="18" t="s">
        <v>396</v>
      </c>
      <c r="C1405" s="141" t="s">
        <v>276</v>
      </c>
      <c r="D1405" s="26" t="s">
        <v>3063</v>
      </c>
      <c r="E1405" s="20">
        <v>36339</v>
      </c>
      <c r="F1405" s="26" t="s">
        <v>283</v>
      </c>
      <c r="G1405" s="26" t="s">
        <v>2557</v>
      </c>
      <c r="H1405" s="18" t="s">
        <v>202</v>
      </c>
      <c r="I1405" s="18" t="s">
        <v>395</v>
      </c>
      <c r="J1405" s="18" t="s">
        <v>276</v>
      </c>
      <c r="K1405" s="26"/>
      <c r="L1405" s="26" t="s">
        <v>1897</v>
      </c>
      <c r="M1405" s="18" t="s">
        <v>202</v>
      </c>
      <c r="N1405" s="18" t="s">
        <v>396</v>
      </c>
      <c r="O1405" s="18" t="s">
        <v>276</v>
      </c>
      <c r="P1405" s="19" t="s">
        <v>259</v>
      </c>
      <c r="Q1405" s="27"/>
      <c r="R1405" s="27"/>
      <c r="S1405" s="27"/>
      <c r="T1405" s="29"/>
      <c r="U1405" s="25"/>
      <c r="V1405" s="25"/>
      <c r="W1405" s="25"/>
      <c r="X1405" s="25"/>
      <c r="Y1405" s="25"/>
      <c r="Z1405" s="25"/>
      <c r="AA1405" s="25"/>
      <c r="AB1405" s="25"/>
      <c r="AC1405" s="25"/>
      <c r="AD1405" s="25"/>
      <c r="AE1405" s="25"/>
      <c r="AF1405" s="25"/>
      <c r="AG1405" s="25"/>
      <c r="AH1405" s="25"/>
      <c r="AI1405" s="25"/>
      <c r="AJ1405" s="25"/>
      <c r="AK1405" s="25"/>
      <c r="AL1405" s="25"/>
      <c r="AM1405" s="25"/>
      <c r="AN1405" s="25"/>
      <c r="AO1405" s="25"/>
      <c r="AP1405" s="25"/>
      <c r="AQ1405" s="25"/>
      <c r="AR1405" s="25"/>
      <c r="AS1405" s="25"/>
      <c r="AT1405" s="25"/>
      <c r="AU1405" s="25"/>
      <c r="AV1405" s="25"/>
      <c r="AW1405" s="25"/>
      <c r="AX1405" s="25"/>
      <c r="AY1405" s="25"/>
      <c r="AZ1405" s="25"/>
      <c r="BA1405" s="25"/>
      <c r="BB1405" s="25"/>
      <c r="BC1405" s="25"/>
      <c r="BD1405" s="25"/>
      <c r="BE1405" s="25"/>
      <c r="BF1405" s="25"/>
      <c r="BG1405" s="25"/>
      <c r="BH1405" s="25"/>
      <c r="BI1405" s="25"/>
      <c r="BJ1405" s="25"/>
      <c r="BK1405" s="25"/>
      <c r="BL1405" s="25"/>
      <c r="BM1405" s="25"/>
      <c r="BN1405" s="25"/>
      <c r="BO1405" s="25"/>
      <c r="BP1405" s="25"/>
      <c r="BQ1405" s="25"/>
      <c r="BR1405" s="25"/>
      <c r="BS1405" s="25"/>
      <c r="BT1405" s="25"/>
      <c r="BU1405" s="25"/>
      <c r="BV1405" s="25"/>
      <c r="BW1405" s="25"/>
      <c r="BX1405" s="25"/>
    </row>
    <row r="1406" spans="1:76" x14ac:dyDescent="0.2">
      <c r="A1406" s="18" t="s">
        <v>194</v>
      </c>
      <c r="B1406" s="18" t="s">
        <v>316</v>
      </c>
      <c r="C1406" s="141" t="s">
        <v>259</v>
      </c>
      <c r="D1406" s="22" t="s">
        <v>3068</v>
      </c>
      <c r="E1406" s="23">
        <v>36093</v>
      </c>
      <c r="F1406" s="24" t="s">
        <v>191</v>
      </c>
      <c r="G1406" s="22" t="s">
        <v>90</v>
      </c>
      <c r="H1406" s="18" t="s">
        <v>194</v>
      </c>
      <c r="I1406" s="18" t="s">
        <v>116</v>
      </c>
      <c r="J1406" s="18" t="s">
        <v>228</v>
      </c>
      <c r="K1406" s="26" t="s">
        <v>274</v>
      </c>
      <c r="L1406" s="26"/>
      <c r="M1406" s="18" t="s">
        <v>194</v>
      </c>
      <c r="N1406" s="18" t="s">
        <v>316</v>
      </c>
      <c r="O1406" s="18" t="s">
        <v>228</v>
      </c>
      <c r="P1406" s="25"/>
      <c r="Q1406" s="25"/>
      <c r="R1406" s="25"/>
      <c r="S1406" s="25"/>
      <c r="T1406" s="25"/>
      <c r="U1406" s="25"/>
      <c r="V1406" s="25"/>
      <c r="W1406" s="25"/>
      <c r="X1406" s="25"/>
      <c r="Y1406" s="25"/>
      <c r="Z1406" s="25"/>
      <c r="AA1406" s="25"/>
      <c r="AB1406" s="25"/>
      <c r="AC1406" s="25"/>
      <c r="AD1406" s="25"/>
      <c r="AE1406" s="25"/>
      <c r="AF1406" s="25"/>
      <c r="AG1406" s="25"/>
      <c r="AH1406" s="25"/>
      <c r="AI1406" s="25"/>
      <c r="AJ1406" s="25"/>
      <c r="AK1406" s="25"/>
      <c r="AL1406" s="25"/>
      <c r="AM1406" s="25"/>
      <c r="AN1406" s="25"/>
      <c r="AO1406" s="25"/>
      <c r="AP1406" s="25"/>
      <c r="AQ1406" s="25"/>
      <c r="AR1406" s="25"/>
      <c r="AS1406" s="25"/>
      <c r="AT1406" s="25"/>
      <c r="AU1406" s="25"/>
      <c r="AV1406" s="25"/>
      <c r="AW1406" s="25"/>
      <c r="AX1406" s="25"/>
      <c r="AY1406" s="25"/>
      <c r="AZ1406" s="25"/>
      <c r="BA1406" s="25"/>
      <c r="BB1406" s="25"/>
      <c r="BC1406" s="25"/>
      <c r="BD1406" s="25"/>
      <c r="BE1406" s="25"/>
      <c r="BF1406" s="25"/>
      <c r="BG1406" s="25"/>
      <c r="BH1406" s="25"/>
      <c r="BI1406" s="25"/>
      <c r="BJ1406" s="25"/>
      <c r="BK1406" s="25"/>
      <c r="BL1406" s="25"/>
      <c r="BM1406" s="25"/>
      <c r="BN1406" s="25"/>
      <c r="BO1406" s="25"/>
      <c r="BP1406" s="25"/>
      <c r="BQ1406" s="25"/>
      <c r="BR1406" s="25"/>
      <c r="BS1406" s="25"/>
      <c r="BT1406" s="25"/>
      <c r="BU1406" s="25"/>
      <c r="BV1406" s="25"/>
      <c r="BW1406" s="25"/>
      <c r="BX1406" s="25"/>
    </row>
    <row r="1407" spans="1:76" ht="12.75" customHeight="1" x14ac:dyDescent="0.2">
      <c r="A1407" s="18" t="s">
        <v>212</v>
      </c>
      <c r="B1407" s="18" t="s">
        <v>134</v>
      </c>
      <c r="C1407" s="141" t="s">
        <v>249</v>
      </c>
      <c r="D1407" s="26" t="s">
        <v>3065</v>
      </c>
      <c r="E1407" s="27">
        <v>36207</v>
      </c>
      <c r="F1407" s="26" t="s">
        <v>283</v>
      </c>
      <c r="G1407" s="26" t="s">
        <v>283</v>
      </c>
      <c r="H1407" s="18" t="s">
        <v>212</v>
      </c>
      <c r="I1407" s="18" t="s">
        <v>138</v>
      </c>
      <c r="J1407" s="18" t="s">
        <v>228</v>
      </c>
      <c r="K1407" s="26" t="s">
        <v>226</v>
      </c>
      <c r="L1407" s="26" t="s">
        <v>594</v>
      </c>
      <c r="M1407" s="18" t="s">
        <v>555</v>
      </c>
      <c r="N1407" s="18" t="s">
        <v>134</v>
      </c>
      <c r="O1407" s="18" t="s">
        <v>1068</v>
      </c>
      <c r="P1407" s="26" t="s">
        <v>3066</v>
      </c>
      <c r="Q1407" s="27"/>
      <c r="R1407" s="27"/>
      <c r="S1407" s="27"/>
      <c r="T1407" s="27"/>
      <c r="U1407" s="29"/>
      <c r="V1407" s="25"/>
      <c r="W1407" s="25"/>
      <c r="X1407" s="25"/>
      <c r="Y1407" s="25"/>
      <c r="Z1407" s="25"/>
      <c r="AA1407" s="25"/>
      <c r="AB1407" s="25"/>
      <c r="AC1407" s="25"/>
      <c r="AD1407" s="25"/>
      <c r="AE1407" s="25"/>
      <c r="AF1407" s="25"/>
      <c r="AG1407" s="25"/>
      <c r="AH1407" s="25"/>
      <c r="AI1407" s="25"/>
      <c r="AJ1407" s="25"/>
      <c r="AK1407" s="25"/>
      <c r="AL1407" s="25"/>
      <c r="AM1407" s="25"/>
      <c r="AN1407" s="25"/>
      <c r="AO1407" s="25"/>
      <c r="AP1407" s="25"/>
      <c r="AQ1407" s="25"/>
      <c r="AR1407" s="25"/>
      <c r="AS1407" s="25"/>
      <c r="AT1407" s="25"/>
      <c r="AU1407" s="25"/>
      <c r="AV1407" s="25"/>
      <c r="AW1407" s="25"/>
      <c r="AX1407" s="25"/>
      <c r="AY1407" s="25"/>
      <c r="AZ1407" s="25"/>
      <c r="BA1407" s="25"/>
      <c r="BB1407" s="25"/>
      <c r="BC1407" s="25"/>
      <c r="BD1407" s="25"/>
      <c r="BE1407" s="25"/>
      <c r="BF1407" s="25"/>
      <c r="BG1407" s="25"/>
      <c r="BH1407" s="25"/>
      <c r="BI1407" s="25"/>
      <c r="BJ1407" s="25"/>
      <c r="BK1407" s="25"/>
      <c r="BL1407" s="25"/>
      <c r="BM1407" s="25"/>
      <c r="BN1407" s="25"/>
      <c r="BO1407" s="25"/>
      <c r="BP1407" s="25"/>
      <c r="BQ1407" s="25"/>
      <c r="BR1407" s="25"/>
      <c r="BS1407" s="25"/>
      <c r="BT1407" s="25"/>
      <c r="BU1407" s="25"/>
      <c r="BV1407" s="25"/>
      <c r="BW1407" s="25"/>
      <c r="BX1407" s="25"/>
    </row>
    <row r="1408" spans="1:76" x14ac:dyDescent="0.2">
      <c r="A1408" s="161" t="s">
        <v>905</v>
      </c>
      <c r="B1408" s="161" t="s">
        <v>556</v>
      </c>
      <c r="C1408" s="141" t="s">
        <v>587</v>
      </c>
      <c r="D1408" s="26" t="s">
        <v>3064</v>
      </c>
      <c r="E1408" s="27">
        <v>35857</v>
      </c>
      <c r="F1408" s="26" t="s">
        <v>283</v>
      </c>
      <c r="G1408" s="26" t="s">
        <v>677</v>
      </c>
      <c r="H1408" s="18" t="s">
        <v>226</v>
      </c>
      <c r="I1408" s="18" t="s">
        <v>327</v>
      </c>
      <c r="J1408" s="18" t="s">
        <v>233</v>
      </c>
      <c r="K1408" s="26" t="s">
        <v>265</v>
      </c>
      <c r="L1408" s="26" t="s">
        <v>201</v>
      </c>
      <c r="M1408" s="18" t="s">
        <v>212</v>
      </c>
      <c r="N1408" s="18" t="s">
        <v>454</v>
      </c>
      <c r="O1408" s="18" t="s">
        <v>744</v>
      </c>
      <c r="P1408" s="26" t="s">
        <v>241</v>
      </c>
      <c r="Q1408" s="27"/>
      <c r="R1408" s="27"/>
      <c r="S1408" s="27"/>
      <c r="T1408" s="27"/>
      <c r="U1408" s="29"/>
      <c r="V1408" s="25"/>
      <c r="W1408" s="25"/>
      <c r="X1408" s="25"/>
      <c r="Y1408" s="25"/>
      <c r="Z1408" s="25"/>
      <c r="AA1408" s="25"/>
      <c r="AB1408" s="25"/>
      <c r="AC1408" s="25"/>
      <c r="AD1408" s="25"/>
      <c r="AE1408" s="25"/>
      <c r="AF1408" s="25"/>
      <c r="AG1408" s="25"/>
      <c r="AH1408" s="25"/>
      <c r="AI1408" s="25"/>
      <c r="AJ1408" s="25"/>
      <c r="AK1408" s="25"/>
      <c r="AL1408" s="25"/>
      <c r="AM1408" s="25"/>
      <c r="AN1408" s="25"/>
      <c r="AO1408" s="25"/>
      <c r="AP1408" s="25"/>
      <c r="AQ1408" s="25"/>
      <c r="AR1408" s="25"/>
      <c r="AS1408" s="25"/>
      <c r="AT1408" s="25"/>
      <c r="AU1408" s="25"/>
      <c r="AV1408" s="25"/>
      <c r="AW1408" s="25"/>
      <c r="AX1408" s="25"/>
      <c r="AY1408" s="25"/>
      <c r="AZ1408" s="25"/>
      <c r="BA1408" s="25"/>
      <c r="BB1408" s="25"/>
      <c r="BC1408" s="25"/>
      <c r="BD1408" s="25"/>
      <c r="BE1408" s="25"/>
      <c r="BF1408" s="25"/>
      <c r="BG1408" s="25"/>
      <c r="BH1408" s="25"/>
      <c r="BI1408" s="25"/>
      <c r="BJ1408" s="25"/>
      <c r="BK1408" s="25"/>
      <c r="BL1408" s="25"/>
      <c r="BM1408" s="25"/>
      <c r="BN1408" s="25"/>
      <c r="BO1408" s="25"/>
      <c r="BP1408" s="25"/>
      <c r="BQ1408" s="25"/>
      <c r="BR1408" s="25"/>
      <c r="BS1408" s="25"/>
      <c r="BT1408" s="25"/>
      <c r="BU1408" s="25"/>
      <c r="BV1408" s="25"/>
      <c r="BW1408" s="25"/>
      <c r="BX1408" s="25"/>
    </row>
    <row r="1409" spans="1:79" ht="12.75" customHeight="1" x14ac:dyDescent="0.2">
      <c r="A1409" s="159" t="s">
        <v>274</v>
      </c>
      <c r="B1409" s="159" t="s">
        <v>324</v>
      </c>
      <c r="C1409" s="141" t="s">
        <v>247</v>
      </c>
      <c r="D1409" s="26" t="s">
        <v>5082</v>
      </c>
      <c r="E1409" s="27">
        <v>36066</v>
      </c>
      <c r="F1409" s="26" t="s">
        <v>553</v>
      </c>
      <c r="G1409" s="26" t="s">
        <v>677</v>
      </c>
      <c r="H1409" s="18" t="s">
        <v>274</v>
      </c>
      <c r="I1409" s="18" t="s">
        <v>181</v>
      </c>
      <c r="J1409" s="18" t="s">
        <v>228</v>
      </c>
      <c r="K1409" s="26" t="s">
        <v>274</v>
      </c>
      <c r="L1409" s="26"/>
      <c r="M1409" s="18" t="s">
        <v>522</v>
      </c>
      <c r="N1409" s="18" t="s">
        <v>177</v>
      </c>
      <c r="O1409" s="18" t="s">
        <v>1494</v>
      </c>
      <c r="P1409" s="26" t="s">
        <v>1043</v>
      </c>
      <c r="Q1409" s="27"/>
      <c r="R1409" s="27"/>
      <c r="S1409" s="27"/>
      <c r="T1409" s="27"/>
      <c r="U1409" s="29"/>
      <c r="V1409" s="25"/>
      <c r="W1409" s="25"/>
      <c r="X1409" s="25"/>
      <c r="Y1409" s="25"/>
      <c r="Z1409" s="25"/>
      <c r="AA1409" s="25"/>
      <c r="AB1409" s="25"/>
      <c r="AC1409" s="25"/>
      <c r="AD1409" s="25"/>
      <c r="AE1409" s="25"/>
      <c r="AF1409" s="25"/>
      <c r="AG1409" s="25"/>
      <c r="AH1409" s="25"/>
      <c r="AI1409" s="25"/>
      <c r="AJ1409" s="25"/>
      <c r="AK1409" s="25"/>
      <c r="AL1409" s="25"/>
      <c r="AM1409" s="25"/>
      <c r="AN1409" s="25"/>
      <c r="AO1409" s="25"/>
      <c r="AP1409" s="25"/>
      <c r="AQ1409" s="25"/>
      <c r="AR1409" s="25"/>
      <c r="AS1409" s="25"/>
      <c r="AT1409" s="25"/>
      <c r="AU1409" s="25"/>
      <c r="AV1409" s="25"/>
      <c r="AW1409" s="25"/>
      <c r="AX1409" s="25"/>
      <c r="AY1409" s="25"/>
      <c r="AZ1409" s="25"/>
      <c r="BA1409" s="25"/>
      <c r="BB1409" s="25"/>
      <c r="BC1409" s="25"/>
      <c r="BD1409" s="25"/>
      <c r="BE1409" s="25"/>
      <c r="BF1409" s="25"/>
      <c r="BG1409" s="25"/>
      <c r="BH1409" s="25"/>
      <c r="BI1409" s="25"/>
      <c r="BJ1409" s="25"/>
      <c r="BK1409" s="25"/>
      <c r="BL1409" s="25"/>
      <c r="BM1409" s="25"/>
      <c r="BN1409" s="25"/>
      <c r="BO1409" s="25"/>
      <c r="BP1409" s="25"/>
      <c r="BQ1409" s="25"/>
      <c r="BR1409" s="25"/>
      <c r="BS1409" s="25"/>
      <c r="BT1409" s="25"/>
      <c r="BU1409" s="25"/>
      <c r="BV1409" s="25"/>
      <c r="BW1409" s="25"/>
      <c r="BX1409" s="25"/>
    </row>
    <row r="1410" spans="1:79" x14ac:dyDescent="0.2">
      <c r="A1410" s="18" t="s">
        <v>226</v>
      </c>
      <c r="B1410" s="18" t="s">
        <v>134</v>
      </c>
      <c r="C1410" s="141" t="s">
        <v>224</v>
      </c>
      <c r="D1410" s="22" t="s">
        <v>3078</v>
      </c>
      <c r="E1410" s="23">
        <v>36118</v>
      </c>
      <c r="F1410" s="24" t="s">
        <v>187</v>
      </c>
      <c r="G1410" s="22" t="s">
        <v>338</v>
      </c>
      <c r="H1410" s="18"/>
      <c r="I1410" s="18"/>
      <c r="J1410" s="18"/>
      <c r="K1410" t="s">
        <v>202</v>
      </c>
      <c r="L1410" t="s">
        <v>241</v>
      </c>
      <c r="M1410" s="18" t="s">
        <v>258</v>
      </c>
      <c r="N1410" s="18" t="s">
        <v>134</v>
      </c>
      <c r="O1410" s="18" t="s">
        <v>241</v>
      </c>
      <c r="P1410" s="25"/>
      <c r="Q1410" s="25"/>
      <c r="R1410" s="25"/>
      <c r="S1410" s="25"/>
      <c r="T1410" s="25"/>
      <c r="U1410" s="25"/>
      <c r="V1410" s="25"/>
      <c r="W1410" s="25"/>
      <c r="X1410" s="25"/>
      <c r="Y1410" s="25"/>
      <c r="Z1410" s="25"/>
      <c r="AA1410" s="25"/>
      <c r="AB1410" s="25"/>
      <c r="AC1410" s="25"/>
      <c r="AD1410" s="25"/>
      <c r="AE1410" s="25"/>
      <c r="AF1410" s="25"/>
      <c r="AG1410" s="25"/>
      <c r="AH1410" s="25"/>
      <c r="AI1410" s="25"/>
      <c r="AJ1410" s="25"/>
      <c r="AK1410" s="25"/>
      <c r="AL1410" s="25"/>
      <c r="AM1410" s="25"/>
      <c r="AN1410" s="25"/>
      <c r="AO1410" s="25"/>
      <c r="AP1410" s="25"/>
      <c r="AQ1410" s="25"/>
      <c r="AR1410" s="25"/>
      <c r="AS1410" s="25"/>
      <c r="AT1410" s="25"/>
      <c r="AU1410" s="25"/>
      <c r="AV1410" s="25"/>
      <c r="AW1410" s="25"/>
      <c r="AX1410" s="25"/>
      <c r="AY1410" s="25"/>
      <c r="AZ1410" s="25"/>
      <c r="BA1410" s="25"/>
      <c r="BB1410" s="25"/>
      <c r="BC1410" s="25"/>
      <c r="BD1410" s="25"/>
      <c r="BE1410" s="25"/>
      <c r="BF1410" s="25"/>
      <c r="BG1410" s="25"/>
      <c r="BH1410" s="25"/>
      <c r="BI1410" s="25"/>
      <c r="BJ1410" s="25"/>
      <c r="BK1410" s="25"/>
      <c r="BL1410" s="25"/>
      <c r="BM1410" s="25"/>
      <c r="BN1410" s="25"/>
      <c r="BO1410" s="25"/>
      <c r="BP1410" s="25"/>
      <c r="BQ1410" s="25"/>
      <c r="BR1410" s="25"/>
      <c r="BS1410" s="25"/>
      <c r="BT1410" s="25"/>
      <c r="BU1410" s="25"/>
      <c r="BV1410" s="25"/>
      <c r="BW1410" s="25"/>
      <c r="BX1410" s="25"/>
      <c r="BY1410" s="25"/>
      <c r="BZ1410" s="25"/>
      <c r="CA1410" s="25"/>
    </row>
    <row r="1411" spans="1:79" s="25" customFormat="1" x14ac:dyDescent="0.2">
      <c r="A1411" s="33" t="s">
        <v>531</v>
      </c>
      <c r="B1411" s="33" t="s">
        <v>93</v>
      </c>
      <c r="C1411" s="141" t="s">
        <v>161</v>
      </c>
      <c r="D1411" t="s">
        <v>3077</v>
      </c>
      <c r="E1411" s="40">
        <v>35941</v>
      </c>
      <c r="F1411" t="s">
        <v>477</v>
      </c>
      <c r="G1411" s="19" t="s">
        <v>115</v>
      </c>
      <c r="H1411" s="33" t="s">
        <v>202</v>
      </c>
      <c r="I1411" s="33" t="s">
        <v>272</v>
      </c>
      <c r="J1411" s="18" t="s">
        <v>273</v>
      </c>
      <c r="K1411" t="str">
        <f>IF(ISBLANK(VLOOKUP(TRIM(D1411),ALL_SOMIFA!$A$1:$V$2721,8,FALSE)),"",IF(ISERROR(VLOOKUP(TRIM(D1411),ALL_SOMIFA!$A$1:$V$2721,8,FALSE))," ",VLOOKUP(TRIM(D1411),ALL_SOMIFA!$A$1:$V$2721,8,FALSE)))</f>
        <v xml:space="preserve"> </v>
      </c>
      <c r="L1411" t="str">
        <f>IF(ISBLANK(VLOOKUP(TRIM(D1411),ALL_SOMIFA!$A$1:$V$2721,9,FALSE)),"",IF(ISERROR(VLOOKUP(TRIM(D1411),ALL_SOMIFA!$A$1:$V$2721,9,FALSE))," ",VLOOKUP(TRIM(D1411),ALL_SOMIFA!$A$1:$V$2721,9,FALSE)))</f>
        <v xml:space="preserve"> </v>
      </c>
      <c r="M1411" s="33" t="str">
        <f>IF(ISBLANK(VLOOKUP(TRIM(D1411),ALL_SOMIFA!$A$1:$V$2721,10,FALSE)),"",IF(ISERROR(VLOOKUP(TRIM(D1411),ALL_SOMIFA!$A$1:$V$2721,10,FALSE))," ",VLOOKUP(TRIM(D1411),ALL_SOMIFA!$A$1:$V$2721,10,FALSE)))</f>
        <v xml:space="preserve"> </v>
      </c>
      <c r="N1411" s="33" t="str">
        <f>IF(ISBLANK(VLOOKUP(TRIM(D1411),ALL_SOMIFA!$A$1:$V$2721,11,FALSE)),"",IF(ISERROR(VLOOKUP(TRIM(D1411),ALL_SOMIFA!$A$1:$V$2721,11,FALSE))," ",VLOOKUP(TRIM(D1411),ALL_SOMIFA!$A$1:$V$2721,11,FALSE)))</f>
        <v xml:space="preserve"> </v>
      </c>
      <c r="O1411" s="33" t="str">
        <f>IF(ISBLANK(VLOOKUP(TRIM(D1411),ALL_SOMIFA!$A$1:$V$2721,12,FALSE)),"",IF(ISERROR(VLOOKUP(TRIM(D1411),ALL_SOMIFA!$A$1:$V$2721,12,FALSE))," ",VLOOKUP(TRIM(D1411),ALL_SOMIFA!$A$1:$V$2721,12,FALSE)))</f>
        <v xml:space="preserve"> </v>
      </c>
      <c r="P1411" t="str">
        <f>IF(ISBLANK(VLOOKUP(TRIM(D1411),ALL_SOMIFA!$A$1:$V$2721,13,FALSE)),"",IF(ISERROR(VLOOKUP(TRIM(D1411),ALL_SOMIFA!$A$1:$V$2721,13,FALSE))," ",VLOOKUP(TRIM(D1411),ALL_SOMIFA!$A$1:$V$2721,13,FALSE)))</f>
        <v xml:space="preserve"> </v>
      </c>
      <c r="Q1411" t="str">
        <f>IF(ISBLANK(VLOOKUP(TRIM(D1411),ALL_SOMIFA!$A$1:$V$2721,14,FALSE)),"",IF(ISERROR(VLOOKUP(TRIM(D1411),ALL_SOMIFA!$A$1:$V$2721,14,FALSE))," ",VLOOKUP(TRIM(D1411),ALL_SOMIFA!$A$1:$V$2721,14,FALSE)))</f>
        <v xml:space="preserve"> </v>
      </c>
      <c r="R1411" t="str">
        <f>IF(ISBLANK(VLOOKUP(TRIM(D1411),ALL_SOMIFA!$A$1:$V$2721,15,FALSE)),"",IF(ISERROR(VLOOKUP(TRIM(D1411),ALL_SOMIFA!$A$1:$V$2721,15,FALSE))," ",VLOOKUP(TRIM(D1411),ALL_SOMIFA!$A$1:$V$2721,15,FALSE)))</f>
        <v xml:space="preserve"> </v>
      </c>
      <c r="S1411" t="str">
        <f>IF(ISBLANK(VLOOKUP(TRIM(D1411),ALL_SOMIFA!$A$1:$V$2721,16,FALSE)),"",IF(ISERROR(VLOOKUP(TRIM(D1411),ALL_SOMIFA!$A$1:$V$2721,16,FALSE))," ",VLOOKUP(TRIM(D1411),ALL_SOMIFA!$A$1:$V$2721,16,FALSE)))</f>
        <v xml:space="preserve"> </v>
      </c>
      <c r="T1411" t="str">
        <f>IF(ISBLANK(VLOOKUP(TRIM(D1411),ALL_SOMIFA!$A$1:$V$2721,17,FALSE)),"",IF(ISERROR(VLOOKUP(TRIM(D1411),ALL_SOMIFA!$A$1:$V$2721,17,FALSE))," ",VLOOKUP(TRIM(D1411),ALL_SOMIFA!$A$1:$V$2721,17,FALSE)))</f>
        <v xml:space="preserve"> </v>
      </c>
      <c r="U1411" t="str">
        <f>IF(ISBLANK(VLOOKUP(TRIM(D1411),ALL_SOMIFA!$A$1:$V$2721,18,FALSE)),"",IF(ISERROR(VLOOKUP(TRIM(D1411),ALL_SOMIFA!$A$1:$V$2721,18,FALSE))," ",VLOOKUP(TRIM(D1411),ALL_SOMIFA!$A$1:$V$2721,18,FALSE)))</f>
        <v xml:space="preserve"> </v>
      </c>
      <c r="V1411" t="str">
        <f>IF(ISBLANK(VLOOKUP(TRIM(D1411),ALL_SOMIFA!$A$1:$V$2721,19,FALSE)),"",IF(ISERROR(VLOOKUP(TRIM(D1411),ALL_SOMIFA!$A$1:$V$2721,19,FALSE))," ",VLOOKUP(TRIM(D1411),ALL_SOMIFA!$A$1:$V$2721,19,FALSE)))</f>
        <v xml:space="preserve"> </v>
      </c>
      <c r="W1411" t="str">
        <f>IF(ISBLANK(VLOOKUP(TRIM(D1411),ALL_SOMIFA!$A$1:$V$2721,20,FALSE)),"",IF(ISERROR(VLOOKUP(TRIM(D1411),ALL_SOMIFA!$A$1:$V$2721,20,FALSE))," ",VLOOKUP(TRIM(D1411),ALL_SOMIFA!$A$1:$V$2721,20,FALSE)))</f>
        <v xml:space="preserve"> </v>
      </c>
      <c r="X1411" t="str">
        <f>IF(ISBLANK(VLOOKUP(TRIM(D1411),ALL_SOMIFA!$A$1:$V$2721,21,FALSE)),"",IF(ISERROR(VLOOKUP(TRIM(D1411),ALL_SOMIFA!$A$1:$V$2721,21,FALSE))," ",VLOOKUP(TRIM(D1411),ALL_SOMIFA!$A$1:$V$2721,21,FALSE)))</f>
        <v xml:space="preserve"> </v>
      </c>
      <c r="Y1411" t="str">
        <f>IF(ISBLANK(VLOOKUP(TRIM(D1411),ALL_SOMIFA!$A$1:$V$2721,22,FALSE)),"",IF(ISERROR(VLOOKUP(TRIM(D1411),ALL_SOMIFA!$A$1:$V$2721,22,FALSE))," ",VLOOKUP(TRIM(D1411),ALL_SOMIFA!$A$1:$V$2721,22,FALSE)))</f>
        <v xml:space="preserve"> </v>
      </c>
      <c r="Z1411"/>
      <c r="AA1411"/>
      <c r="AB1411"/>
      <c r="AC1411"/>
      <c r="AD1411"/>
      <c r="AE1411"/>
      <c r="AF1411"/>
      <c r="AG1411"/>
      <c r="AH1411"/>
      <c r="AI1411"/>
      <c r="AJ1411"/>
      <c r="AK1411"/>
      <c r="AL1411"/>
      <c r="AM1411"/>
      <c r="AN1411"/>
      <c r="AO1411"/>
      <c r="AP1411"/>
      <c r="AQ1411"/>
      <c r="AR1411"/>
      <c r="AS1411"/>
      <c r="AT1411"/>
      <c r="AU1411"/>
      <c r="AV1411"/>
      <c r="AW1411"/>
      <c r="AX1411"/>
      <c r="AY1411"/>
      <c r="AZ1411"/>
      <c r="BA1411"/>
      <c r="BB1411"/>
      <c r="BC1411"/>
      <c r="BD1411"/>
      <c r="BE1411"/>
      <c r="BF1411"/>
      <c r="BG1411"/>
      <c r="BH1411"/>
      <c r="BI1411"/>
      <c r="BJ1411"/>
      <c r="BK1411"/>
      <c r="BL1411"/>
      <c r="BM1411"/>
      <c r="BN1411"/>
      <c r="BO1411"/>
      <c r="BP1411"/>
      <c r="BQ1411"/>
      <c r="BR1411"/>
      <c r="BS1411"/>
      <c r="BT1411"/>
      <c r="BU1411"/>
      <c r="BV1411"/>
      <c r="BW1411"/>
      <c r="BX1411"/>
      <c r="BY1411"/>
      <c r="BZ1411"/>
      <c r="CA1411"/>
    </row>
    <row r="1412" spans="1:79" x14ac:dyDescent="0.2">
      <c r="A1412" s="161" t="s">
        <v>238</v>
      </c>
      <c r="B1412" s="161" t="s">
        <v>118</v>
      </c>
      <c r="C1412" s="141" t="s">
        <v>241</v>
      </c>
      <c r="D1412" s="19" t="s">
        <v>3069</v>
      </c>
      <c r="E1412" s="20">
        <v>33351</v>
      </c>
      <c r="F1412" s="19" t="s">
        <v>1728</v>
      </c>
      <c r="G1412" s="19" t="s">
        <v>3070</v>
      </c>
      <c r="H1412" s="161" t="s">
        <v>238</v>
      </c>
      <c r="I1412" s="161" t="s">
        <v>612</v>
      </c>
      <c r="J1412" s="18" t="s">
        <v>247</v>
      </c>
      <c r="K1412" s="26" t="s">
        <v>194</v>
      </c>
      <c r="L1412" s="26" t="s">
        <v>203</v>
      </c>
      <c r="M1412" s="161" t="s">
        <v>555</v>
      </c>
      <c r="N1412" s="161" t="s">
        <v>556</v>
      </c>
      <c r="O1412" s="161" t="s">
        <v>161</v>
      </c>
      <c r="P1412" s="19" t="s">
        <v>241</v>
      </c>
      <c r="Q1412" s="19" t="s">
        <v>533</v>
      </c>
      <c r="R1412" s="19" t="s">
        <v>556</v>
      </c>
      <c r="S1412" s="19" t="s">
        <v>1220</v>
      </c>
      <c r="T1412" s="19" t="s">
        <v>194</v>
      </c>
      <c r="U1412" s="19" t="s">
        <v>556</v>
      </c>
      <c r="V1412" s="19" t="s">
        <v>266</v>
      </c>
      <c r="W1412" s="19" t="s">
        <v>194</v>
      </c>
      <c r="X1412" s="19" t="s">
        <v>556</v>
      </c>
      <c r="Y1412" s="19" t="s">
        <v>248</v>
      </c>
      <c r="Z1412" s="19" t="s">
        <v>1662</v>
      </c>
      <c r="AA1412" s="19" t="s">
        <v>177</v>
      </c>
      <c r="AB1412" s="19" t="s">
        <v>3071</v>
      </c>
      <c r="AC1412" s="19" t="s">
        <v>555</v>
      </c>
      <c r="AD1412" s="19" t="s">
        <v>177</v>
      </c>
      <c r="AE1412" s="19" t="s">
        <v>1638</v>
      </c>
      <c r="AF1412" s="19" t="s">
        <v>1913</v>
      </c>
      <c r="AG1412" s="19" t="s">
        <v>177</v>
      </c>
      <c r="AH1412" s="19" t="s">
        <v>241</v>
      </c>
      <c r="AI1412" s="19" t="s">
        <v>1913</v>
      </c>
      <c r="AJ1412" s="19" t="s">
        <v>177</v>
      </c>
      <c r="AK1412" s="19" t="s">
        <v>241</v>
      </c>
      <c r="AL1412" s="19" t="s">
        <v>258</v>
      </c>
      <c r="AM1412" s="19" t="s">
        <v>177</v>
      </c>
      <c r="AN1412" s="19" t="s">
        <v>241</v>
      </c>
      <c r="AO1412" s="19">
        <v>0</v>
      </c>
      <c r="AP1412" s="19">
        <v>0</v>
      </c>
      <c r="AQ1412" s="19">
        <v>0</v>
      </c>
      <c r="AR1412" s="19">
        <v>0</v>
      </c>
      <c r="AS1412" s="19">
        <v>0</v>
      </c>
      <c r="AT1412" s="19">
        <v>0</v>
      </c>
      <c r="AU1412" s="19">
        <v>0</v>
      </c>
      <c r="AV1412" s="19">
        <v>0</v>
      </c>
      <c r="AW1412" s="19">
        <v>0</v>
      </c>
      <c r="AX1412" s="19"/>
      <c r="AY1412" s="19"/>
      <c r="AZ1412" s="19"/>
      <c r="BA1412" s="19"/>
      <c r="BB1412" s="19"/>
      <c r="BC1412" s="19"/>
      <c r="BD1412" s="19"/>
      <c r="BE1412" s="19"/>
      <c r="BF1412" s="19"/>
      <c r="BG1412" s="19"/>
      <c r="BH1412" s="19"/>
      <c r="BI1412" s="19"/>
      <c r="BJ1412" s="19"/>
      <c r="BK1412" s="19"/>
      <c r="BL1412" s="19"/>
      <c r="BM1412" s="19"/>
      <c r="BN1412" s="19"/>
      <c r="BO1412" s="19"/>
      <c r="BP1412" s="19"/>
      <c r="BQ1412" s="19"/>
      <c r="BR1412" s="19"/>
      <c r="BS1412" s="19"/>
      <c r="BT1412" s="19"/>
      <c r="BU1412" s="19"/>
      <c r="BV1412" s="19"/>
      <c r="BW1412" s="19"/>
      <c r="BX1412" s="19"/>
    </row>
    <row r="1413" spans="1:79" x14ac:dyDescent="0.2">
      <c r="A1413" s="161"/>
      <c r="B1413" s="161"/>
      <c r="C1413" s="141"/>
      <c r="D1413" s="19" t="s">
        <v>3072</v>
      </c>
      <c r="E1413" s="20">
        <v>34487</v>
      </c>
      <c r="F1413" s="19" t="s">
        <v>3073</v>
      </c>
      <c r="G1413" s="19" t="s">
        <v>3074</v>
      </c>
      <c r="H1413" s="161" t="s">
        <v>274</v>
      </c>
      <c r="I1413" s="161" t="s">
        <v>91</v>
      </c>
      <c r="J1413" s="18" t="s">
        <v>266</v>
      </c>
      <c r="K1413" s="26" t="s">
        <v>274</v>
      </c>
      <c r="L1413" s="26"/>
      <c r="M1413" s="161" t="s">
        <v>555</v>
      </c>
      <c r="N1413" s="161" t="s">
        <v>105</v>
      </c>
      <c r="O1413" s="161" t="s">
        <v>161</v>
      </c>
      <c r="P1413" s="19" t="s">
        <v>241</v>
      </c>
      <c r="Q1413" s="19" t="s">
        <v>212</v>
      </c>
      <c r="R1413" s="19" t="s">
        <v>327</v>
      </c>
      <c r="S1413" s="19" t="s">
        <v>251</v>
      </c>
      <c r="T1413" s="19" t="s">
        <v>194</v>
      </c>
      <c r="U1413" s="19" t="s">
        <v>316</v>
      </c>
      <c r="V1413" s="19" t="s">
        <v>203</v>
      </c>
      <c r="W1413" s="19" t="s">
        <v>712</v>
      </c>
      <c r="X1413" s="19" t="s">
        <v>316</v>
      </c>
      <c r="Y1413" s="19" t="s">
        <v>266</v>
      </c>
      <c r="Z1413" s="19" t="s">
        <v>194</v>
      </c>
      <c r="AA1413" s="19" t="s">
        <v>316</v>
      </c>
      <c r="AB1413" s="19" t="s">
        <v>224</v>
      </c>
      <c r="AC1413" s="19" t="s">
        <v>212</v>
      </c>
      <c r="AD1413" s="19" t="s">
        <v>316</v>
      </c>
      <c r="AE1413" s="19" t="s">
        <v>273</v>
      </c>
      <c r="AF1413" s="19">
        <v>0</v>
      </c>
      <c r="AG1413" s="19">
        <v>0</v>
      </c>
      <c r="AH1413" s="19">
        <v>0</v>
      </c>
      <c r="AI1413" s="19">
        <v>0</v>
      </c>
      <c r="AJ1413" s="19">
        <v>0</v>
      </c>
      <c r="AK1413" s="19">
        <v>0</v>
      </c>
      <c r="AL1413" s="19">
        <v>0</v>
      </c>
      <c r="AM1413" s="19">
        <v>0</v>
      </c>
      <c r="AN1413" s="19">
        <v>0</v>
      </c>
      <c r="AO1413" s="19">
        <v>0</v>
      </c>
      <c r="AP1413" s="19">
        <v>0</v>
      </c>
      <c r="AQ1413" s="19">
        <v>0</v>
      </c>
      <c r="AR1413" s="19">
        <v>0</v>
      </c>
      <c r="AS1413" s="19">
        <v>0</v>
      </c>
      <c r="AT1413" s="19">
        <v>0</v>
      </c>
      <c r="AU1413" s="19">
        <v>0</v>
      </c>
      <c r="AV1413" s="19">
        <v>0</v>
      </c>
      <c r="AW1413" s="19">
        <v>0</v>
      </c>
      <c r="AX1413" s="19"/>
      <c r="AY1413" s="19"/>
      <c r="AZ1413" s="19"/>
      <c r="BA1413" s="19"/>
      <c r="BB1413" s="19"/>
      <c r="BC1413" s="19"/>
      <c r="BD1413" s="19"/>
      <c r="BE1413" s="19"/>
      <c r="BF1413" s="19"/>
      <c r="BG1413" s="19"/>
      <c r="BH1413" s="19"/>
      <c r="BI1413" s="19"/>
      <c r="BJ1413" s="19"/>
      <c r="BK1413" s="19"/>
      <c r="BL1413" s="19"/>
      <c r="BM1413" s="19"/>
      <c r="BN1413" s="19"/>
      <c r="BO1413" s="19"/>
      <c r="BP1413" s="19"/>
      <c r="BQ1413" s="19"/>
      <c r="BR1413" s="19"/>
      <c r="BS1413" s="19"/>
      <c r="BT1413" s="19"/>
      <c r="BU1413" s="19"/>
      <c r="BV1413" s="19"/>
      <c r="BW1413" s="19"/>
      <c r="BX1413" s="19"/>
      <c r="BY1413" s="25"/>
      <c r="BZ1413" s="25"/>
      <c r="CA1413" s="25"/>
    </row>
    <row r="1414" spans="1:79" s="25" customFormat="1" x14ac:dyDescent="0.2">
      <c r="A1414" s="33"/>
      <c r="B1414" s="33"/>
      <c r="C1414" s="141"/>
      <c r="D1414" t="s">
        <v>3075</v>
      </c>
      <c r="E1414" s="40">
        <v>37288</v>
      </c>
      <c r="F1414" t="s">
        <v>3076</v>
      </c>
      <c r="G1414" s="100" t="s">
        <v>344</v>
      </c>
      <c r="H1414" s="33" t="s">
        <v>533</v>
      </c>
      <c r="I1414" s="33" t="s">
        <v>327</v>
      </c>
      <c r="J1414" s="18" t="s">
        <v>913</v>
      </c>
      <c r="K1414" t="str">
        <f>IF(ISBLANK(VLOOKUP(TRIM(D1414),ALL_SOMIFA!$A$1:$V$2721,8,FALSE)),"",IF(ISERROR(VLOOKUP(TRIM(D1414),ALL_SOMIFA!$A$1:$V$2721,8,FALSE))," ",VLOOKUP(TRIM(D1414),ALL_SOMIFA!$A$1:$V$2721,8,FALSE)))</f>
        <v xml:space="preserve"> </v>
      </c>
      <c r="L1414" t="str">
        <f>IF(ISBLANK(VLOOKUP(TRIM(D1414),ALL_SOMIFA!$A$1:$V$2721,9,FALSE)),"",IF(ISERROR(VLOOKUP(TRIM(D1414),ALL_SOMIFA!$A$1:$V$2721,9,FALSE))," ",VLOOKUP(TRIM(D1414),ALL_SOMIFA!$A$1:$V$2721,9,FALSE)))</f>
        <v xml:space="preserve"> </v>
      </c>
      <c r="M1414" s="33" t="str">
        <f>IF(ISBLANK(VLOOKUP(TRIM(D1414),ALL_SOMIFA!$A$1:$V$2721,10,FALSE)),"",IF(ISERROR(VLOOKUP(TRIM(D1414),ALL_SOMIFA!$A$1:$V$2721,10,FALSE))," ",VLOOKUP(TRIM(D1414),ALL_SOMIFA!$A$1:$V$2721,10,FALSE)))</f>
        <v xml:space="preserve"> </v>
      </c>
      <c r="N1414" s="33" t="str">
        <f>IF(ISBLANK(VLOOKUP(TRIM(D1414),ALL_SOMIFA!$A$1:$V$2721,11,FALSE)),"",IF(ISERROR(VLOOKUP(TRIM(D1414),ALL_SOMIFA!$A$1:$V$2721,11,FALSE))," ",VLOOKUP(TRIM(D1414),ALL_SOMIFA!$A$1:$V$2721,11,FALSE)))</f>
        <v xml:space="preserve"> </v>
      </c>
      <c r="O1414" s="33" t="str">
        <f>IF(ISBLANK(VLOOKUP(TRIM(D1414),ALL_SOMIFA!$A$1:$V$2721,12,FALSE)),"",IF(ISERROR(VLOOKUP(TRIM(D1414),ALL_SOMIFA!$A$1:$V$2721,12,FALSE))," ",VLOOKUP(TRIM(D1414),ALL_SOMIFA!$A$1:$V$2721,12,FALSE)))</f>
        <v xml:space="preserve"> </v>
      </c>
      <c r="P1414" t="str">
        <f>IF(ISBLANK(VLOOKUP(TRIM(D1414),ALL_SOMIFA!$A$1:$V$2721,13,FALSE)),"",IF(ISERROR(VLOOKUP(TRIM(D1414),ALL_SOMIFA!$A$1:$V$2721,13,FALSE))," ",VLOOKUP(TRIM(D1414),ALL_SOMIFA!$A$1:$V$2721,13,FALSE)))</f>
        <v xml:space="preserve"> </v>
      </c>
      <c r="Q1414" t="str">
        <f>IF(ISBLANK(VLOOKUP(TRIM(D1414),ALL_SOMIFA!$A$1:$V$2721,14,FALSE)),"",IF(ISERROR(VLOOKUP(TRIM(D1414),ALL_SOMIFA!$A$1:$V$2721,14,FALSE))," ",VLOOKUP(TRIM(D1414),ALL_SOMIFA!$A$1:$V$2721,14,FALSE)))</f>
        <v xml:space="preserve"> </v>
      </c>
      <c r="R1414" t="str">
        <f>IF(ISBLANK(VLOOKUP(TRIM(D1414),ALL_SOMIFA!$A$1:$V$2721,15,FALSE)),"",IF(ISERROR(VLOOKUP(TRIM(D1414),ALL_SOMIFA!$A$1:$V$2721,15,FALSE))," ",VLOOKUP(TRIM(D1414),ALL_SOMIFA!$A$1:$V$2721,15,FALSE)))</f>
        <v xml:space="preserve"> </v>
      </c>
      <c r="S1414" t="str">
        <f>IF(ISBLANK(VLOOKUP(TRIM(D1414),ALL_SOMIFA!$A$1:$V$2721,16,FALSE)),"",IF(ISERROR(VLOOKUP(TRIM(D1414),ALL_SOMIFA!$A$1:$V$2721,16,FALSE))," ",VLOOKUP(TRIM(D1414),ALL_SOMIFA!$A$1:$V$2721,16,FALSE)))</f>
        <v xml:space="preserve"> </v>
      </c>
      <c r="T1414" t="str">
        <f>IF(ISBLANK(VLOOKUP(TRIM(D1414),ALL_SOMIFA!$A$1:$V$2721,17,FALSE)),"",IF(ISERROR(VLOOKUP(TRIM(D1414),ALL_SOMIFA!$A$1:$V$2721,17,FALSE))," ",VLOOKUP(TRIM(D1414),ALL_SOMIFA!$A$1:$V$2721,17,FALSE)))</f>
        <v xml:space="preserve"> </v>
      </c>
      <c r="U1414" t="str">
        <f>IF(ISBLANK(VLOOKUP(TRIM(D1414),ALL_SOMIFA!$A$1:$V$2721,18,FALSE)),"",IF(ISERROR(VLOOKUP(TRIM(D1414),ALL_SOMIFA!$A$1:$V$2721,18,FALSE))," ",VLOOKUP(TRIM(D1414),ALL_SOMIFA!$A$1:$V$2721,18,FALSE)))</f>
        <v xml:space="preserve"> </v>
      </c>
      <c r="V1414" t="str">
        <f>IF(ISBLANK(VLOOKUP(TRIM(D1414),ALL_SOMIFA!$A$1:$V$2721,19,FALSE)),"",IF(ISERROR(VLOOKUP(TRIM(D1414),ALL_SOMIFA!$A$1:$V$2721,19,FALSE))," ",VLOOKUP(TRIM(D1414),ALL_SOMIFA!$A$1:$V$2721,19,FALSE)))</f>
        <v xml:space="preserve"> </v>
      </c>
      <c r="W1414" t="str">
        <f>IF(ISBLANK(VLOOKUP(TRIM(D1414),ALL_SOMIFA!$A$1:$V$2721,20,FALSE)),"",IF(ISERROR(VLOOKUP(TRIM(D1414),ALL_SOMIFA!$A$1:$V$2721,20,FALSE))," ",VLOOKUP(TRIM(D1414),ALL_SOMIFA!$A$1:$V$2721,20,FALSE)))</f>
        <v xml:space="preserve"> </v>
      </c>
      <c r="X1414" t="str">
        <f>IF(ISBLANK(VLOOKUP(TRIM(D1414),ALL_SOMIFA!$A$1:$V$2721,21,FALSE)),"",IF(ISERROR(VLOOKUP(TRIM(D1414),ALL_SOMIFA!$A$1:$V$2721,21,FALSE))," ",VLOOKUP(TRIM(D1414),ALL_SOMIFA!$A$1:$V$2721,21,FALSE)))</f>
        <v xml:space="preserve"> </v>
      </c>
      <c r="Y1414" t="str">
        <f>IF(ISBLANK(VLOOKUP(TRIM(D1414),ALL_SOMIFA!$A$1:$V$2721,22,FALSE)),"",IF(ISERROR(VLOOKUP(TRIM(D1414),ALL_SOMIFA!$A$1:$V$2721,22,FALSE))," ",VLOOKUP(TRIM(D1414),ALL_SOMIFA!$A$1:$V$2721,22,FALSE)))</f>
        <v xml:space="preserve"> </v>
      </c>
      <c r="Z1414"/>
      <c r="AA1414"/>
      <c r="AB1414"/>
      <c r="AC1414"/>
      <c r="AD1414"/>
      <c r="AE1414"/>
      <c r="AF1414"/>
      <c r="AG1414"/>
      <c r="AH1414"/>
      <c r="AI1414"/>
      <c r="AJ1414"/>
      <c r="AK1414"/>
      <c r="AL1414"/>
      <c r="AM1414"/>
      <c r="AN1414"/>
      <c r="AO1414"/>
      <c r="AP1414"/>
      <c r="AQ1414"/>
      <c r="AR1414"/>
      <c r="AS1414"/>
      <c r="AT1414"/>
      <c r="AU1414"/>
      <c r="AV1414"/>
      <c r="AW1414"/>
      <c r="AX1414"/>
      <c r="AY1414"/>
      <c r="AZ1414"/>
      <c r="BA1414"/>
      <c r="BB1414"/>
      <c r="BC1414"/>
      <c r="BD1414"/>
      <c r="BE1414"/>
      <c r="BF1414"/>
      <c r="BG1414"/>
      <c r="BH1414"/>
      <c r="BI1414"/>
      <c r="BJ1414"/>
      <c r="BK1414"/>
      <c r="BL1414"/>
      <c r="BM1414"/>
      <c r="BN1414"/>
      <c r="BO1414"/>
      <c r="BP1414"/>
      <c r="BQ1414"/>
      <c r="BR1414"/>
      <c r="BS1414"/>
      <c r="BT1414"/>
      <c r="BU1414"/>
      <c r="BV1414"/>
      <c r="BW1414"/>
      <c r="BX1414"/>
      <c r="BY1414"/>
      <c r="BZ1414"/>
      <c r="CA1414"/>
    </row>
    <row r="1415" spans="1:79" x14ac:dyDescent="0.2">
      <c r="A1415" s="31"/>
      <c r="B1415" s="32"/>
      <c r="C1415" s="142"/>
      <c r="D1415" s="19" t="s">
        <v>3079</v>
      </c>
      <c r="E1415" s="27">
        <v>35950</v>
      </c>
      <c r="F1415" s="28" t="s">
        <v>416</v>
      </c>
      <c r="G1415" s="28" t="s">
        <v>1437</v>
      </c>
      <c r="H1415" s="31"/>
      <c r="I1415" s="32"/>
      <c r="J1415" s="18"/>
      <c r="K1415" t="s">
        <v>189</v>
      </c>
      <c r="L1415" t="s">
        <v>241</v>
      </c>
      <c r="M1415" s="33"/>
      <c r="N1415" s="33"/>
      <c r="O1415" s="33"/>
    </row>
    <row r="1416" spans="1:79" x14ac:dyDescent="0.2">
      <c r="A1416" s="18"/>
      <c r="B1416" s="18"/>
      <c r="C1416" s="141"/>
      <c r="D1416" s="19"/>
      <c r="E1416" s="20"/>
      <c r="F1416" s="19"/>
      <c r="G1416" s="19"/>
      <c r="H1416" s="18"/>
      <c r="I1416" s="18"/>
      <c r="J1416" s="18"/>
      <c r="L1416"/>
      <c r="M1416" s="18"/>
      <c r="N1416" s="18"/>
      <c r="O1416" s="18"/>
      <c r="P1416" s="19"/>
      <c r="Q1416" s="19"/>
      <c r="R1416" s="19"/>
      <c r="S1416" s="19"/>
      <c r="T1416" s="19"/>
      <c r="U1416" s="19"/>
      <c r="V1416" s="19"/>
      <c r="W1416" s="19"/>
      <c r="X1416" s="19"/>
      <c r="Y1416" s="19"/>
      <c r="Z1416" s="19"/>
      <c r="AA1416" s="19"/>
      <c r="AB1416" s="19"/>
      <c r="AC1416" s="19"/>
      <c r="AD1416" s="19"/>
      <c r="AE1416" s="19"/>
      <c r="AF1416" s="19"/>
      <c r="AG1416" s="19"/>
      <c r="AH1416" s="19"/>
      <c r="AI1416" s="19"/>
      <c r="AJ1416" s="19"/>
      <c r="AK1416" s="19"/>
      <c r="AL1416" s="19"/>
      <c r="AM1416" s="19"/>
      <c r="AN1416" s="19"/>
      <c r="AO1416" s="19"/>
      <c r="AP1416" s="19"/>
      <c r="AQ1416" s="19"/>
      <c r="AR1416" s="19"/>
      <c r="AS1416" s="19"/>
      <c r="AT1416" s="19"/>
      <c r="AU1416" s="19"/>
      <c r="AV1416" s="19"/>
      <c r="AW1416" s="19"/>
      <c r="AX1416" s="19"/>
      <c r="AY1416" s="19"/>
      <c r="AZ1416" s="19"/>
      <c r="BA1416" s="19"/>
      <c r="BB1416" s="19"/>
      <c r="BC1416" s="19"/>
      <c r="BD1416" s="19"/>
      <c r="BE1416" s="19"/>
      <c r="BF1416" s="19"/>
      <c r="BG1416" s="19"/>
      <c r="BH1416" s="19"/>
      <c r="BI1416" s="19"/>
      <c r="BJ1416" s="19"/>
      <c r="BK1416" s="19"/>
      <c r="BL1416" s="19"/>
      <c r="BM1416" s="19"/>
      <c r="BN1416" s="19"/>
      <c r="BO1416" s="19"/>
      <c r="BP1416" s="19"/>
      <c r="BQ1416" s="19"/>
      <c r="BR1416" s="19"/>
      <c r="BS1416" s="19"/>
      <c r="BT1416" s="19"/>
      <c r="BU1416" s="19"/>
      <c r="BV1416" s="19"/>
      <c r="BW1416" s="19"/>
      <c r="BX1416" s="19"/>
    </row>
    <row r="1417" spans="1:79" x14ac:dyDescent="0.2">
      <c r="A1417" s="18" t="s">
        <v>284</v>
      </c>
      <c r="B1417" s="18" t="s">
        <v>140</v>
      </c>
      <c r="C1417" s="141" t="s">
        <v>729</v>
      </c>
      <c r="D1417" s="26" t="s">
        <v>3082</v>
      </c>
      <c r="E1417" s="27">
        <v>36621</v>
      </c>
      <c r="F1417" s="26" t="s">
        <v>3083</v>
      </c>
      <c r="G1417" s="26" t="s">
        <v>282</v>
      </c>
      <c r="H1417" s="18" t="s">
        <v>284</v>
      </c>
      <c r="I1417" s="18" t="s">
        <v>145</v>
      </c>
      <c r="J1417" s="18" t="s">
        <v>286</v>
      </c>
      <c r="K1417" s="26" t="s">
        <v>1378</v>
      </c>
      <c r="L1417" s="26" t="s">
        <v>259</v>
      </c>
      <c r="M1417" s="18" t="s">
        <v>284</v>
      </c>
      <c r="N1417" s="18" t="s">
        <v>140</v>
      </c>
      <c r="O1417" s="18" t="s">
        <v>738</v>
      </c>
      <c r="P1417" s="19" t="s">
        <v>234</v>
      </c>
      <c r="Q1417" s="27"/>
      <c r="R1417" s="27"/>
      <c r="S1417" s="27"/>
      <c r="T1417" s="27"/>
      <c r="U1417" s="29"/>
      <c r="V1417" s="25"/>
      <c r="W1417" s="25"/>
      <c r="X1417" s="25"/>
      <c r="Y1417" s="25"/>
      <c r="Z1417" s="25"/>
      <c r="AA1417" s="25"/>
      <c r="AB1417" s="25"/>
      <c r="AC1417" s="25"/>
      <c r="AD1417" s="25"/>
      <c r="AE1417" s="25"/>
      <c r="AF1417" s="25"/>
      <c r="AG1417" s="25"/>
      <c r="AH1417" s="25"/>
      <c r="AI1417" s="25"/>
      <c r="AJ1417" s="25"/>
      <c r="AK1417" s="25"/>
      <c r="AL1417" s="25"/>
      <c r="AM1417" s="25"/>
      <c r="AN1417" s="25"/>
      <c r="AO1417" s="25"/>
      <c r="AP1417" s="25"/>
      <c r="AQ1417" s="25"/>
      <c r="AR1417" s="25"/>
      <c r="AS1417" s="25"/>
      <c r="AT1417" s="25"/>
      <c r="AU1417" s="25"/>
      <c r="AV1417" s="25"/>
      <c r="AW1417" s="25"/>
      <c r="AX1417" s="25"/>
      <c r="AY1417" s="25"/>
      <c r="AZ1417" s="25"/>
      <c r="BA1417" s="25"/>
      <c r="BB1417" s="25"/>
      <c r="BC1417" s="25"/>
      <c r="BD1417" s="25"/>
      <c r="BE1417" s="25"/>
      <c r="BF1417" s="25"/>
      <c r="BG1417" s="25"/>
      <c r="BH1417" s="25"/>
      <c r="BI1417" s="25"/>
      <c r="BJ1417" s="25"/>
      <c r="BK1417" s="25"/>
      <c r="BL1417" s="25"/>
      <c r="BM1417" s="25"/>
      <c r="BN1417" s="25"/>
      <c r="BO1417" s="25"/>
      <c r="BP1417" s="25"/>
      <c r="BQ1417" s="25"/>
      <c r="BR1417" s="25"/>
      <c r="BS1417" s="25"/>
      <c r="BT1417" s="25"/>
      <c r="BU1417" s="25"/>
      <c r="BV1417" s="25"/>
      <c r="BW1417" s="25"/>
      <c r="BX1417" s="25"/>
    </row>
    <row r="1418" spans="1:79" ht="12.75" customHeight="1" x14ac:dyDescent="0.2">
      <c r="A1418" s="18" t="s">
        <v>288</v>
      </c>
      <c r="B1418" s="18" t="s">
        <v>232</v>
      </c>
      <c r="C1418" s="141" t="s">
        <v>781</v>
      </c>
      <c r="D1418" s="19" t="s">
        <v>782</v>
      </c>
      <c r="E1418" s="20">
        <v>34007</v>
      </c>
      <c r="F1418" s="19" t="s">
        <v>536</v>
      </c>
      <c r="G1418" s="19" t="s">
        <v>783</v>
      </c>
      <c r="H1418" s="18" t="s">
        <v>189</v>
      </c>
      <c r="I1418" s="18"/>
      <c r="J1418" s="18"/>
      <c r="K1418" t="s">
        <v>189</v>
      </c>
      <c r="L1418" t="s">
        <v>314</v>
      </c>
      <c r="M1418" s="18" t="s">
        <v>575</v>
      </c>
      <c r="N1418" s="18" t="s">
        <v>95</v>
      </c>
      <c r="O1418" s="18" t="s">
        <v>784</v>
      </c>
      <c r="P1418" s="19" t="s">
        <v>580</v>
      </c>
      <c r="Q1418" s="19" t="s">
        <v>194</v>
      </c>
      <c r="R1418" s="19" t="s">
        <v>95</v>
      </c>
      <c r="S1418" s="19" t="s">
        <v>733</v>
      </c>
      <c r="T1418" s="19" t="s">
        <v>288</v>
      </c>
      <c r="U1418" s="19" t="s">
        <v>177</v>
      </c>
      <c r="V1418" s="19" t="s">
        <v>249</v>
      </c>
      <c r="W1418" s="19" t="s">
        <v>288</v>
      </c>
      <c r="X1418" s="19" t="s">
        <v>177</v>
      </c>
      <c r="Y1418" s="19" t="s">
        <v>785</v>
      </c>
      <c r="Z1418" s="19" t="s">
        <v>288</v>
      </c>
      <c r="AA1418" s="19" t="s">
        <v>177</v>
      </c>
      <c r="AB1418" s="19" t="s">
        <v>240</v>
      </c>
      <c r="AC1418" s="19" t="s">
        <v>288</v>
      </c>
      <c r="AD1418" s="19" t="s">
        <v>177</v>
      </c>
      <c r="AE1418" s="19" t="s">
        <v>240</v>
      </c>
      <c r="AF1418" s="19">
        <v>0</v>
      </c>
      <c r="AG1418" s="19">
        <v>0</v>
      </c>
      <c r="AH1418" s="19">
        <v>0</v>
      </c>
      <c r="AI1418" s="19">
        <v>0</v>
      </c>
      <c r="AJ1418" s="19">
        <v>0</v>
      </c>
      <c r="AK1418" s="19">
        <v>0</v>
      </c>
      <c r="AL1418" s="19">
        <v>0</v>
      </c>
      <c r="AM1418" s="19">
        <v>0</v>
      </c>
      <c r="AN1418" s="19">
        <v>0</v>
      </c>
      <c r="AO1418" s="19">
        <v>0</v>
      </c>
      <c r="AP1418" s="19">
        <v>0</v>
      </c>
      <c r="AQ1418" s="19">
        <v>0</v>
      </c>
      <c r="AR1418" s="19">
        <v>0</v>
      </c>
      <c r="AS1418" s="19">
        <v>0</v>
      </c>
      <c r="AT1418" s="19">
        <v>0</v>
      </c>
      <c r="AU1418" s="19">
        <v>0</v>
      </c>
      <c r="AV1418" s="19">
        <v>0</v>
      </c>
      <c r="AW1418" s="19">
        <v>0</v>
      </c>
    </row>
    <row r="1419" spans="1:79" x14ac:dyDescent="0.2">
      <c r="A1419" s="18" t="s">
        <v>284</v>
      </c>
      <c r="B1419" s="18" t="s">
        <v>324</v>
      </c>
      <c r="C1419" s="141" t="s">
        <v>203</v>
      </c>
      <c r="D1419" s="19" t="s">
        <v>3080</v>
      </c>
      <c r="E1419" s="20">
        <v>34779</v>
      </c>
      <c r="F1419" s="19" t="s">
        <v>244</v>
      </c>
      <c r="G1419" s="19" t="s">
        <v>607</v>
      </c>
      <c r="H1419" s="18" t="s">
        <v>284</v>
      </c>
      <c r="I1419" s="18" t="s">
        <v>549</v>
      </c>
      <c r="J1419" s="18" t="s">
        <v>196</v>
      </c>
      <c r="K1419" s="26" t="s">
        <v>308</v>
      </c>
      <c r="L1419" s="26" t="s">
        <v>269</v>
      </c>
      <c r="M1419" s="18" t="s">
        <v>3081</v>
      </c>
      <c r="N1419" s="18" t="s">
        <v>242</v>
      </c>
      <c r="O1419" s="18" t="s">
        <v>534</v>
      </c>
      <c r="P1419" s="19"/>
      <c r="Q1419" s="19" t="s">
        <v>288</v>
      </c>
      <c r="R1419" s="19" t="s">
        <v>434</v>
      </c>
      <c r="S1419" s="19" t="s">
        <v>2029</v>
      </c>
      <c r="T1419" s="19" t="s">
        <v>288</v>
      </c>
      <c r="U1419" s="19" t="s">
        <v>434</v>
      </c>
      <c r="V1419" s="19" t="s">
        <v>240</v>
      </c>
      <c r="W1419" s="19"/>
      <c r="X1419" s="19"/>
      <c r="Y1419" s="19"/>
      <c r="Z1419" s="19"/>
      <c r="AA1419" s="19"/>
      <c r="AB1419" s="19"/>
      <c r="AC1419" s="19"/>
      <c r="AD1419" s="19"/>
      <c r="AE1419" s="19"/>
      <c r="AF1419" s="19"/>
      <c r="AG1419" s="19"/>
      <c r="AH1419" s="19"/>
      <c r="AI1419" s="19"/>
      <c r="AJ1419" s="19"/>
      <c r="AK1419" s="19"/>
      <c r="AL1419" s="19"/>
      <c r="AM1419" s="19"/>
      <c r="AN1419" s="19"/>
      <c r="AO1419" s="19"/>
      <c r="AP1419" s="19"/>
      <c r="AQ1419" s="19"/>
      <c r="AR1419" s="19"/>
      <c r="AS1419" s="19"/>
      <c r="AT1419" s="19"/>
      <c r="AU1419" s="19"/>
      <c r="AV1419" s="19"/>
      <c r="AW1419" s="19"/>
      <c r="AX1419" s="19"/>
      <c r="AY1419" s="19"/>
      <c r="AZ1419" s="19"/>
      <c r="BA1419" s="19"/>
      <c r="BB1419" s="19"/>
      <c r="BC1419" s="19"/>
      <c r="BD1419" s="19"/>
      <c r="BE1419" s="19"/>
      <c r="BF1419" s="19"/>
      <c r="BG1419" s="19"/>
      <c r="BH1419" s="19"/>
      <c r="BI1419" s="19"/>
      <c r="BJ1419" s="19"/>
      <c r="BK1419" s="19"/>
      <c r="BL1419" s="19"/>
      <c r="BM1419" s="19"/>
      <c r="BN1419" s="19"/>
      <c r="BO1419" s="19"/>
      <c r="BP1419" s="19"/>
      <c r="BQ1419" s="19"/>
      <c r="BR1419" s="19"/>
      <c r="BS1419" s="19"/>
      <c r="BT1419" s="19"/>
      <c r="BU1419" s="19"/>
      <c r="BV1419" s="19"/>
      <c r="BW1419" s="19"/>
      <c r="BX1419" s="19"/>
    </row>
    <row r="1420" spans="1:79" x14ac:dyDescent="0.2">
      <c r="A1420" s="18" t="s">
        <v>315</v>
      </c>
      <c r="B1420" s="18" t="s">
        <v>118</v>
      </c>
      <c r="C1420" s="141" t="s">
        <v>273</v>
      </c>
      <c r="D1420" s="26" t="s">
        <v>3084</v>
      </c>
      <c r="E1420" s="27">
        <v>35649</v>
      </c>
      <c r="F1420" s="26" t="s">
        <v>122</v>
      </c>
      <c r="G1420" s="26" t="s">
        <v>677</v>
      </c>
      <c r="H1420" s="18" t="s">
        <v>288</v>
      </c>
      <c r="I1420" s="18" t="s">
        <v>84</v>
      </c>
      <c r="J1420" s="18" t="s">
        <v>240</v>
      </c>
      <c r="K1420" s="26" t="s">
        <v>288</v>
      </c>
      <c r="L1420" s="26" t="s">
        <v>247</v>
      </c>
      <c r="M1420" s="18" t="s">
        <v>313</v>
      </c>
      <c r="N1420" s="18" t="s">
        <v>215</v>
      </c>
      <c r="O1420" s="18" t="s">
        <v>203</v>
      </c>
      <c r="P1420" s="26" t="s">
        <v>203</v>
      </c>
      <c r="Q1420" s="27"/>
      <c r="R1420" s="27"/>
      <c r="S1420" s="27"/>
      <c r="T1420" s="27"/>
      <c r="U1420" s="29"/>
      <c r="V1420" s="25"/>
      <c r="W1420" s="25"/>
      <c r="X1420" s="25"/>
      <c r="Y1420" s="25"/>
      <c r="Z1420" s="25"/>
      <c r="AA1420" s="25"/>
      <c r="AB1420" s="25"/>
      <c r="AC1420" s="25"/>
      <c r="AD1420" s="25"/>
      <c r="AE1420" s="25"/>
      <c r="AF1420" s="25"/>
      <c r="AG1420" s="25"/>
      <c r="AH1420" s="25"/>
      <c r="AI1420" s="25"/>
      <c r="AJ1420" s="25"/>
      <c r="AK1420" s="25"/>
      <c r="AL1420" s="25"/>
      <c r="AM1420" s="25"/>
      <c r="AN1420" s="25"/>
      <c r="AO1420" s="25"/>
      <c r="AP1420" s="25"/>
      <c r="AQ1420" s="25"/>
      <c r="AR1420" s="25"/>
      <c r="AS1420" s="25"/>
      <c r="AT1420" s="25"/>
      <c r="AU1420" s="25"/>
      <c r="AV1420" s="25"/>
      <c r="AW1420" s="25"/>
      <c r="AX1420" s="25"/>
      <c r="AY1420" s="25"/>
      <c r="AZ1420" s="25"/>
      <c r="BA1420" s="25"/>
      <c r="BB1420" s="25"/>
      <c r="BC1420" s="25"/>
      <c r="BD1420" s="25"/>
      <c r="BE1420" s="25"/>
      <c r="BF1420" s="25"/>
      <c r="BG1420" s="25"/>
      <c r="BH1420" s="25"/>
      <c r="BI1420" s="25"/>
      <c r="BJ1420" s="25"/>
      <c r="BK1420" s="25"/>
      <c r="BL1420" s="25"/>
      <c r="BM1420" s="25"/>
      <c r="BN1420" s="25"/>
      <c r="BO1420" s="25"/>
      <c r="BP1420" s="25"/>
      <c r="BQ1420" s="25"/>
      <c r="BR1420" s="25"/>
      <c r="BS1420" s="25"/>
      <c r="BT1420" s="25"/>
      <c r="BU1420" s="25"/>
      <c r="BV1420" s="25"/>
      <c r="BW1420" s="25"/>
      <c r="BX1420" s="25"/>
    </row>
    <row r="1421" spans="1:79" x14ac:dyDescent="0.2">
      <c r="A1421" t="s">
        <v>329</v>
      </c>
      <c r="B1421" t="s">
        <v>195</v>
      </c>
      <c r="C1421" s="141" t="s">
        <v>266</v>
      </c>
      <c r="D1421" t="s">
        <v>3089</v>
      </c>
      <c r="E1421" s="40">
        <v>37080</v>
      </c>
      <c r="F1421" t="s">
        <v>3090</v>
      </c>
      <c r="G1421" s="26" t="s">
        <v>173</v>
      </c>
      <c r="H1421" t="s">
        <v>326</v>
      </c>
      <c r="I1421" t="s">
        <v>200</v>
      </c>
      <c r="J1421" s="18" t="s">
        <v>241</v>
      </c>
      <c r="K1421" t="str">
        <f>IF(ISBLANK(VLOOKUP(TRIM(D1421),ALL_SOMIFA!$A$1:$V$2721,8,FALSE)),"",IF(ISERROR(VLOOKUP(TRIM(D1421),ALL_SOMIFA!$A$1:$V$2721,8,FALSE))," ",VLOOKUP(TRIM(D1421),ALL_SOMIFA!$A$1:$V$2721,8,FALSE)))</f>
        <v xml:space="preserve"> </v>
      </c>
      <c r="L1421" t="str">
        <f>IF(ISBLANK(VLOOKUP(TRIM(D1421),ALL_SOMIFA!$A$1:$V$2721,9,FALSE)),"",IF(ISERROR(VLOOKUP(TRIM(D1421),ALL_SOMIFA!$A$1:$V$2721,9,FALSE))," ",VLOOKUP(TRIM(D1421),ALL_SOMIFA!$A$1:$V$2721,9,FALSE)))</f>
        <v xml:space="preserve"> </v>
      </c>
      <c r="M1421" t="str">
        <f>IF(ISBLANK(VLOOKUP(TRIM(D1421),ALL_SOMIFA!$A$1:$V$2721,10,FALSE)),"",IF(ISERROR(VLOOKUP(TRIM(D1421),ALL_SOMIFA!$A$1:$V$2721,10,FALSE))," ",VLOOKUP(TRIM(D1421),ALL_SOMIFA!$A$1:$V$2721,10,FALSE)))</f>
        <v xml:space="preserve"> </v>
      </c>
      <c r="N1421" t="str">
        <f>IF(ISBLANK(VLOOKUP(TRIM(D1421),ALL_SOMIFA!$A$1:$V$2721,11,FALSE)),"",IF(ISERROR(VLOOKUP(TRIM(D1421),ALL_SOMIFA!$A$1:$V$2721,11,FALSE))," ",VLOOKUP(TRIM(D1421),ALL_SOMIFA!$A$1:$V$2721,11,FALSE)))</f>
        <v xml:space="preserve"> </v>
      </c>
      <c r="O1421" t="str">
        <f>IF(ISBLANK(VLOOKUP(TRIM(D1421),ALL_SOMIFA!$A$1:$V$2721,12,FALSE)),"",IF(ISERROR(VLOOKUP(TRIM(D1421),ALL_SOMIFA!$A$1:$V$2721,12,FALSE))," ",VLOOKUP(TRIM(D1421),ALL_SOMIFA!$A$1:$V$2721,12,FALSE)))</f>
        <v xml:space="preserve"> </v>
      </c>
      <c r="P1421" t="str">
        <f>IF(ISBLANK(VLOOKUP(TRIM(D1421),ALL_SOMIFA!$A$1:$V$2721,13,FALSE)),"",IF(ISERROR(VLOOKUP(TRIM(D1421),ALL_SOMIFA!$A$1:$V$2721,13,FALSE))," ",VLOOKUP(TRIM(D1421),ALL_SOMIFA!$A$1:$V$2721,13,FALSE)))</f>
        <v xml:space="preserve"> </v>
      </c>
      <c r="Q1421" t="str">
        <f>IF(ISBLANK(VLOOKUP(TRIM(D1421),ALL_SOMIFA!$A$1:$V$2721,14,FALSE)),"",IF(ISERROR(VLOOKUP(TRIM(D1421),ALL_SOMIFA!$A$1:$V$2721,14,FALSE))," ",VLOOKUP(TRIM(D1421),ALL_SOMIFA!$A$1:$V$2721,14,FALSE)))</f>
        <v xml:space="preserve"> </v>
      </c>
      <c r="R1421" t="str">
        <f>IF(ISBLANK(VLOOKUP(TRIM(D1421),ALL_SOMIFA!$A$1:$V$2721,15,FALSE)),"",IF(ISERROR(VLOOKUP(TRIM(D1421),ALL_SOMIFA!$A$1:$V$2721,15,FALSE))," ",VLOOKUP(TRIM(D1421),ALL_SOMIFA!$A$1:$V$2721,15,FALSE)))</f>
        <v xml:space="preserve"> </v>
      </c>
      <c r="S1421" t="str">
        <f>IF(ISBLANK(VLOOKUP(TRIM(D1421),ALL_SOMIFA!$A$1:$V$2721,16,FALSE)),"",IF(ISERROR(VLOOKUP(TRIM(D1421),ALL_SOMIFA!$A$1:$V$2721,16,FALSE))," ",VLOOKUP(TRIM(D1421),ALL_SOMIFA!$A$1:$V$2721,16,FALSE)))</f>
        <v xml:space="preserve"> </v>
      </c>
      <c r="T1421" t="str">
        <f>IF(ISBLANK(VLOOKUP(TRIM(D1421),ALL_SOMIFA!$A$1:$V$2721,17,FALSE)),"",IF(ISERROR(VLOOKUP(TRIM(D1421),ALL_SOMIFA!$A$1:$V$2721,17,FALSE))," ",VLOOKUP(TRIM(D1421),ALL_SOMIFA!$A$1:$V$2721,17,FALSE)))</f>
        <v xml:space="preserve"> </v>
      </c>
      <c r="U1421" t="str">
        <f>IF(ISBLANK(VLOOKUP(TRIM(D1421),ALL_SOMIFA!$A$1:$V$2721,18,FALSE)),"",IF(ISERROR(VLOOKUP(TRIM(D1421),ALL_SOMIFA!$A$1:$V$2721,18,FALSE))," ",VLOOKUP(TRIM(D1421),ALL_SOMIFA!$A$1:$V$2721,18,FALSE)))</f>
        <v xml:space="preserve"> </v>
      </c>
      <c r="V1421" t="str">
        <f>IF(ISBLANK(VLOOKUP(TRIM(D1421),ALL_SOMIFA!$A$1:$V$2721,19,FALSE)),"",IF(ISERROR(VLOOKUP(TRIM(D1421),ALL_SOMIFA!$A$1:$V$2721,19,FALSE))," ",VLOOKUP(TRIM(D1421),ALL_SOMIFA!$A$1:$V$2721,19,FALSE)))</f>
        <v xml:space="preserve"> </v>
      </c>
      <c r="W1421" t="str">
        <f>IF(ISBLANK(VLOOKUP(TRIM(D1421),ALL_SOMIFA!$A$1:$V$2721,20,FALSE)),"",IF(ISERROR(VLOOKUP(TRIM(D1421),ALL_SOMIFA!$A$1:$V$2721,20,FALSE))," ",VLOOKUP(TRIM(D1421),ALL_SOMIFA!$A$1:$V$2721,20,FALSE)))</f>
        <v xml:space="preserve"> </v>
      </c>
      <c r="X1421" t="str">
        <f>IF(ISBLANK(VLOOKUP(TRIM(D1421),ALL_SOMIFA!$A$1:$V$2721,21,FALSE)),"",IF(ISERROR(VLOOKUP(TRIM(D1421),ALL_SOMIFA!$A$1:$V$2721,21,FALSE))," ",VLOOKUP(TRIM(D1421),ALL_SOMIFA!$A$1:$V$2721,21,FALSE)))</f>
        <v xml:space="preserve"> </v>
      </c>
      <c r="Y1421" t="str">
        <f>IF(ISBLANK(VLOOKUP(TRIM(D1421),ALL_SOMIFA!$A$1:$V$2721,22,FALSE)),"",IF(ISERROR(VLOOKUP(TRIM(D1421),ALL_SOMIFA!$A$1:$V$2721,22,FALSE))," ",VLOOKUP(TRIM(D1421),ALL_SOMIFA!$A$1:$V$2721,22,FALSE)))</f>
        <v xml:space="preserve"> </v>
      </c>
    </row>
    <row r="1422" spans="1:79" x14ac:dyDescent="0.2">
      <c r="A1422" s="18"/>
      <c r="B1422" s="18"/>
      <c r="C1422" s="141"/>
      <c r="D1422" s="26" t="s">
        <v>3085</v>
      </c>
      <c r="E1422" s="27">
        <v>36311</v>
      </c>
      <c r="F1422" s="26" t="s">
        <v>122</v>
      </c>
      <c r="G1422" s="26" t="s">
        <v>554</v>
      </c>
      <c r="H1422" s="18" t="s">
        <v>238</v>
      </c>
      <c r="I1422" s="18" t="s">
        <v>395</v>
      </c>
      <c r="J1422" s="18" t="s">
        <v>241</v>
      </c>
      <c r="K1422" s="26" t="s">
        <v>315</v>
      </c>
      <c r="L1422" s="26" t="s">
        <v>266</v>
      </c>
      <c r="M1422" s="18" t="s">
        <v>315</v>
      </c>
      <c r="N1422" s="18" t="s">
        <v>95</v>
      </c>
      <c r="O1422" s="18" t="s">
        <v>266</v>
      </c>
      <c r="P1422" s="26" t="s">
        <v>241</v>
      </c>
      <c r="Q1422" s="27"/>
      <c r="R1422" s="27"/>
      <c r="S1422" s="27"/>
      <c r="T1422" s="27"/>
      <c r="U1422" s="29"/>
      <c r="V1422" s="25"/>
      <c r="W1422" s="25"/>
      <c r="X1422" s="25"/>
      <c r="Y1422" s="25"/>
      <c r="Z1422" s="25"/>
      <c r="AA1422" s="25"/>
      <c r="AB1422" s="25"/>
      <c r="AC1422" s="25"/>
      <c r="AD1422" s="25"/>
      <c r="AE1422" s="25"/>
      <c r="AF1422" s="25"/>
      <c r="AG1422" s="25"/>
      <c r="AH1422" s="25"/>
      <c r="AI1422" s="25"/>
      <c r="AJ1422" s="25"/>
      <c r="AK1422" s="25"/>
      <c r="AL1422" s="25"/>
      <c r="AM1422" s="25"/>
      <c r="AN1422" s="25"/>
      <c r="AO1422" s="25"/>
      <c r="AP1422" s="25"/>
      <c r="AQ1422" s="25"/>
      <c r="AR1422" s="25"/>
      <c r="AS1422" s="25"/>
      <c r="AT1422" s="25"/>
      <c r="AU1422" s="25"/>
      <c r="AV1422" s="25"/>
      <c r="AW1422" s="25"/>
      <c r="AX1422" s="25"/>
      <c r="AY1422" s="25"/>
      <c r="AZ1422" s="25"/>
      <c r="BA1422" s="25"/>
      <c r="BB1422" s="25"/>
      <c r="BC1422" s="25"/>
      <c r="BD1422" s="25"/>
      <c r="BE1422" s="25"/>
      <c r="BF1422" s="25"/>
      <c r="BG1422" s="25"/>
      <c r="BH1422" s="25"/>
      <c r="BI1422" s="25"/>
      <c r="BJ1422" s="25"/>
      <c r="BK1422" s="25"/>
      <c r="BL1422" s="25"/>
      <c r="BM1422" s="25"/>
      <c r="BN1422" s="25"/>
      <c r="BO1422" s="25"/>
      <c r="BP1422" s="25"/>
      <c r="BQ1422" s="25"/>
      <c r="BR1422" s="25"/>
      <c r="BS1422" s="25"/>
      <c r="BT1422" s="25"/>
      <c r="BU1422" s="25"/>
      <c r="BV1422" s="25"/>
      <c r="BW1422" s="25"/>
      <c r="BX1422" s="25"/>
    </row>
    <row r="1423" spans="1:79" s="25" customFormat="1" ht="12.75" customHeight="1" x14ac:dyDescent="0.2">
      <c r="A1423" s="18"/>
      <c r="B1423" s="18"/>
      <c r="C1423" s="141"/>
      <c r="D1423" s="19" t="s">
        <v>3086</v>
      </c>
      <c r="E1423" s="20">
        <v>34494</v>
      </c>
      <c r="F1423" s="19" t="s">
        <v>1350</v>
      </c>
      <c r="G1423" s="19" t="s">
        <v>921</v>
      </c>
      <c r="H1423" s="18" t="s">
        <v>302</v>
      </c>
      <c r="I1423" s="18" t="s">
        <v>181</v>
      </c>
      <c r="J1423" s="18" t="s">
        <v>780</v>
      </c>
      <c r="K1423" s="26" t="s">
        <v>298</v>
      </c>
      <c r="L1423" s="26" t="s">
        <v>241</v>
      </c>
      <c r="M1423" s="18" t="s">
        <v>284</v>
      </c>
      <c r="N1423" s="18" t="s">
        <v>185</v>
      </c>
      <c r="O1423" s="18" t="s">
        <v>339</v>
      </c>
      <c r="P1423" s="19" t="s">
        <v>228</v>
      </c>
      <c r="Q1423" s="19" t="s">
        <v>284</v>
      </c>
      <c r="R1423" s="19" t="s">
        <v>368</v>
      </c>
      <c r="S1423" s="19" t="s">
        <v>586</v>
      </c>
      <c r="T1423" s="19" t="s">
        <v>284</v>
      </c>
      <c r="U1423" s="19" t="s">
        <v>185</v>
      </c>
      <c r="V1423" s="19" t="s">
        <v>247</v>
      </c>
      <c r="W1423" s="19" t="s">
        <v>284</v>
      </c>
      <c r="X1423" s="19" t="s">
        <v>185</v>
      </c>
      <c r="Y1423" s="19" t="s">
        <v>196</v>
      </c>
      <c r="Z1423" s="19" t="s">
        <v>284</v>
      </c>
      <c r="AA1423" s="19" t="s">
        <v>185</v>
      </c>
      <c r="AB1423" s="19" t="s">
        <v>240</v>
      </c>
      <c r="AC1423" s="19" t="s">
        <v>329</v>
      </c>
      <c r="AD1423" s="19" t="s">
        <v>185</v>
      </c>
      <c r="AE1423" s="19" t="s">
        <v>266</v>
      </c>
      <c r="AF1423" s="19">
        <v>0</v>
      </c>
      <c r="AG1423" s="19">
        <v>0</v>
      </c>
      <c r="AH1423" s="19">
        <v>0</v>
      </c>
      <c r="AI1423" s="19">
        <v>0</v>
      </c>
      <c r="AJ1423" s="19">
        <v>0</v>
      </c>
      <c r="AK1423" s="19">
        <v>0</v>
      </c>
      <c r="AL1423" s="19">
        <v>0</v>
      </c>
      <c r="AM1423" s="19">
        <v>0</v>
      </c>
      <c r="AN1423" s="19">
        <v>0</v>
      </c>
      <c r="AO1423" s="19">
        <v>0</v>
      </c>
      <c r="AP1423" s="19">
        <v>0</v>
      </c>
      <c r="AQ1423" s="19">
        <v>0</v>
      </c>
      <c r="AR1423" s="19">
        <v>0</v>
      </c>
      <c r="AS1423" s="19">
        <v>0</v>
      </c>
      <c r="AT1423" s="19">
        <v>0</v>
      </c>
      <c r="AU1423" s="19">
        <v>0</v>
      </c>
      <c r="AV1423" s="19">
        <v>0</v>
      </c>
      <c r="AW1423" s="19">
        <v>0</v>
      </c>
      <c r="AX1423" s="19"/>
      <c r="AY1423" s="19"/>
      <c r="AZ1423" s="19"/>
      <c r="BA1423" s="19"/>
      <c r="BB1423" s="19"/>
      <c r="BC1423" s="19"/>
      <c r="BD1423" s="19"/>
      <c r="BE1423" s="19"/>
      <c r="BF1423" s="19"/>
      <c r="BG1423" s="19"/>
      <c r="BH1423" s="19"/>
      <c r="BI1423" s="19"/>
      <c r="BJ1423" s="19"/>
      <c r="BK1423" s="19"/>
      <c r="BL1423" s="19"/>
      <c r="BM1423" s="19"/>
      <c r="BN1423" s="19"/>
      <c r="BO1423" s="19"/>
      <c r="BP1423" s="19"/>
      <c r="BQ1423" s="19"/>
      <c r="BR1423" s="19"/>
      <c r="BS1423" s="19"/>
      <c r="BT1423" s="19"/>
      <c r="BU1423" s="19"/>
      <c r="BV1423" s="19"/>
      <c r="BW1423" s="19"/>
      <c r="BX1423" s="19"/>
    </row>
    <row r="1424" spans="1:79" x14ac:dyDescent="0.2">
      <c r="A1424" s="18"/>
      <c r="B1424" s="18"/>
      <c r="C1424" s="141"/>
      <c r="D1424" s="19"/>
      <c r="E1424" s="20"/>
      <c r="F1424" s="19"/>
      <c r="G1424" s="19"/>
      <c r="H1424" s="18"/>
      <c r="I1424" s="18"/>
      <c r="J1424" s="18"/>
      <c r="K1424" t="s">
        <v>298</v>
      </c>
      <c r="L1424"/>
      <c r="M1424" s="18"/>
      <c r="N1424" s="18"/>
      <c r="O1424" s="18"/>
      <c r="P1424" s="19"/>
      <c r="Q1424" s="19"/>
      <c r="R1424" s="19"/>
      <c r="S1424" s="19"/>
      <c r="T1424" s="19"/>
      <c r="U1424" s="19"/>
      <c r="V1424" s="19"/>
      <c r="W1424" s="19"/>
      <c r="X1424" s="19"/>
      <c r="Y1424" s="19"/>
      <c r="Z1424" s="19"/>
      <c r="AA1424" s="19"/>
      <c r="AB1424" s="19"/>
      <c r="AC1424" s="19"/>
      <c r="AD1424" s="19"/>
      <c r="AE1424" s="19"/>
      <c r="AF1424" s="19"/>
      <c r="AG1424" s="19"/>
      <c r="AH1424" s="19"/>
      <c r="AI1424" s="19"/>
      <c r="AJ1424" s="19"/>
      <c r="AK1424" s="19"/>
      <c r="AL1424" s="19"/>
      <c r="AM1424" s="19"/>
      <c r="AN1424" s="19"/>
      <c r="AO1424" s="19"/>
      <c r="AP1424" s="19"/>
      <c r="AQ1424" s="19"/>
      <c r="AR1424" s="19"/>
      <c r="AS1424" s="19"/>
      <c r="AT1424" s="19"/>
      <c r="AU1424" s="19"/>
      <c r="AV1424" s="19"/>
      <c r="AW1424" s="19"/>
      <c r="AX1424" s="19"/>
      <c r="AY1424" s="19"/>
      <c r="AZ1424" s="19"/>
      <c r="BA1424" s="19"/>
      <c r="BB1424" s="19"/>
      <c r="BC1424" s="19"/>
      <c r="BD1424" s="19"/>
      <c r="BE1424" s="19"/>
      <c r="BF1424" s="19"/>
      <c r="BG1424" s="19"/>
      <c r="BH1424" s="19"/>
      <c r="BI1424" s="19"/>
      <c r="BJ1424" s="19"/>
      <c r="BK1424" s="19"/>
      <c r="BL1424" s="19"/>
      <c r="BM1424" s="19"/>
      <c r="BN1424" s="19"/>
      <c r="BO1424" s="19"/>
      <c r="BP1424" s="19"/>
      <c r="BQ1424" s="19"/>
      <c r="BR1424" s="19"/>
      <c r="BS1424" s="19"/>
      <c r="BT1424" s="19"/>
      <c r="BU1424" s="19"/>
      <c r="BV1424" s="19"/>
      <c r="BW1424" s="19"/>
      <c r="BX1424" s="19"/>
    </row>
    <row r="1425" spans="1:79" x14ac:dyDescent="0.2">
      <c r="A1425" s="18" t="s">
        <v>370</v>
      </c>
      <c r="B1425" s="18" t="s">
        <v>396</v>
      </c>
      <c r="C1425" s="141" t="s">
        <v>2276</v>
      </c>
      <c r="D1425" s="19" t="s">
        <v>3091</v>
      </c>
      <c r="E1425" s="20">
        <v>34926</v>
      </c>
      <c r="F1425" s="19" t="s">
        <v>548</v>
      </c>
      <c r="G1425" s="19" t="s">
        <v>136</v>
      </c>
      <c r="H1425" s="18" t="s">
        <v>370</v>
      </c>
      <c r="I1425" s="18" t="s">
        <v>395</v>
      </c>
      <c r="J1425" s="18" t="s">
        <v>798</v>
      </c>
      <c r="K1425" s="26" t="s">
        <v>808</v>
      </c>
      <c r="L1425" s="26" t="s">
        <v>2764</v>
      </c>
      <c r="M1425" s="18" t="s">
        <v>345</v>
      </c>
      <c r="N1425" s="18" t="s">
        <v>242</v>
      </c>
      <c r="O1425" s="18" t="s">
        <v>3092</v>
      </c>
      <c r="P1425" s="19" t="s">
        <v>2985</v>
      </c>
      <c r="Q1425" s="19" t="s">
        <v>189</v>
      </c>
      <c r="R1425" s="19"/>
      <c r="S1425" s="19"/>
      <c r="T1425" s="19" t="s">
        <v>367</v>
      </c>
      <c r="U1425" s="19" t="s">
        <v>242</v>
      </c>
      <c r="V1425" s="19" t="s">
        <v>359</v>
      </c>
      <c r="W1425" s="19"/>
      <c r="X1425" s="19"/>
      <c r="Y1425" s="19"/>
      <c r="Z1425" s="19"/>
      <c r="AA1425" s="19"/>
      <c r="AB1425" s="19"/>
      <c r="AC1425" s="19"/>
      <c r="AD1425" s="19"/>
      <c r="AE1425" s="19"/>
      <c r="AF1425" s="19"/>
      <c r="AG1425" s="19"/>
      <c r="AH1425" s="19"/>
      <c r="AI1425" s="19"/>
      <c r="AJ1425" s="19"/>
      <c r="AK1425" s="19"/>
      <c r="AL1425" s="19"/>
      <c r="AM1425" s="19"/>
      <c r="AN1425" s="19"/>
      <c r="AO1425" s="19"/>
      <c r="AP1425" s="19"/>
      <c r="AQ1425" s="19"/>
      <c r="AR1425" s="19"/>
      <c r="AS1425" s="19"/>
      <c r="AT1425" s="19"/>
      <c r="AU1425" s="19"/>
      <c r="AV1425" s="19"/>
      <c r="AW1425" s="19"/>
      <c r="AX1425" s="19"/>
      <c r="AY1425" s="19"/>
      <c r="AZ1425" s="19"/>
      <c r="BA1425" s="19"/>
      <c r="BB1425" s="19"/>
      <c r="BC1425" s="19"/>
      <c r="BD1425" s="19"/>
      <c r="BE1425" s="19"/>
      <c r="BF1425" s="19"/>
      <c r="BG1425" s="19"/>
      <c r="BH1425" s="19"/>
      <c r="BI1425" s="19"/>
      <c r="BJ1425" s="19"/>
      <c r="BK1425" s="19"/>
      <c r="BL1425" s="19"/>
      <c r="BM1425" s="19"/>
      <c r="BN1425" s="19"/>
      <c r="BO1425" s="19"/>
      <c r="BP1425" s="19"/>
      <c r="BQ1425" s="19"/>
      <c r="BR1425" s="19"/>
      <c r="BS1425" s="19"/>
      <c r="BT1425" s="19"/>
      <c r="BU1425" s="19"/>
      <c r="BV1425" s="19"/>
      <c r="BW1425" s="19"/>
      <c r="BX1425" s="19"/>
    </row>
    <row r="1426" spans="1:79" x14ac:dyDescent="0.2">
      <c r="A1426" s="33" t="s">
        <v>419</v>
      </c>
      <c r="B1426" s="33" t="s">
        <v>324</v>
      </c>
      <c r="C1426" s="141" t="s">
        <v>355</v>
      </c>
      <c r="D1426" t="s">
        <v>3105</v>
      </c>
      <c r="E1426" s="40">
        <v>37559</v>
      </c>
      <c r="F1426" t="s">
        <v>3106</v>
      </c>
      <c r="G1426" s="19" t="s">
        <v>506</v>
      </c>
      <c r="H1426" s="33" t="s">
        <v>340</v>
      </c>
      <c r="I1426" s="33" t="s">
        <v>549</v>
      </c>
      <c r="J1426" s="18" t="s">
        <v>341</v>
      </c>
      <c r="K1426" t="str">
        <f>IF(ISBLANK(VLOOKUP(TRIM(D1426),ALL_SOMIFA!$A$1:$V$2721,8,FALSE)),"",IF(ISERROR(VLOOKUP(TRIM(D1426),ALL_SOMIFA!$A$1:$V$2721,8,FALSE))," ",VLOOKUP(TRIM(D1426),ALL_SOMIFA!$A$1:$V$2721,8,FALSE)))</f>
        <v xml:space="preserve"> </v>
      </c>
      <c r="L1426" t="str">
        <f>IF(ISBLANK(VLOOKUP(TRIM(D1426),ALL_SOMIFA!$A$1:$V$2721,9,FALSE)),"",IF(ISERROR(VLOOKUP(TRIM(D1426),ALL_SOMIFA!$A$1:$V$2721,9,FALSE))," ",VLOOKUP(TRIM(D1426),ALL_SOMIFA!$A$1:$V$2721,9,FALSE)))</f>
        <v xml:space="preserve"> </v>
      </c>
      <c r="M1426" s="33" t="str">
        <f>IF(ISBLANK(VLOOKUP(TRIM(D1426),ALL_SOMIFA!$A$1:$V$2721,10,FALSE)),"",IF(ISERROR(VLOOKUP(TRIM(D1426),ALL_SOMIFA!$A$1:$V$2721,10,FALSE))," ",VLOOKUP(TRIM(D1426),ALL_SOMIFA!$A$1:$V$2721,10,FALSE)))</f>
        <v xml:space="preserve"> </v>
      </c>
      <c r="N1426" s="33" t="str">
        <f>IF(ISBLANK(VLOOKUP(TRIM(D1426),ALL_SOMIFA!$A$1:$V$2721,11,FALSE)),"",IF(ISERROR(VLOOKUP(TRIM(D1426),ALL_SOMIFA!$A$1:$V$2721,11,FALSE))," ",VLOOKUP(TRIM(D1426),ALL_SOMIFA!$A$1:$V$2721,11,FALSE)))</f>
        <v xml:space="preserve"> </v>
      </c>
      <c r="O1426" s="33" t="str">
        <f>IF(ISBLANK(VLOOKUP(TRIM(D1426),ALL_SOMIFA!$A$1:$V$2721,12,FALSE)),"",IF(ISERROR(VLOOKUP(TRIM(D1426),ALL_SOMIFA!$A$1:$V$2721,12,FALSE))," ",VLOOKUP(TRIM(D1426),ALL_SOMIFA!$A$1:$V$2721,12,FALSE)))</f>
        <v xml:space="preserve"> </v>
      </c>
      <c r="P1426" t="str">
        <f>IF(ISBLANK(VLOOKUP(TRIM(D1426),ALL_SOMIFA!$A$1:$V$2721,13,FALSE)),"",IF(ISERROR(VLOOKUP(TRIM(D1426),ALL_SOMIFA!$A$1:$V$2721,13,FALSE))," ",VLOOKUP(TRIM(D1426),ALL_SOMIFA!$A$1:$V$2721,13,FALSE)))</f>
        <v xml:space="preserve"> </v>
      </c>
      <c r="Q1426" t="str">
        <f>IF(ISBLANK(VLOOKUP(TRIM(D1426),ALL_SOMIFA!$A$1:$V$2721,14,FALSE)),"",IF(ISERROR(VLOOKUP(TRIM(D1426),ALL_SOMIFA!$A$1:$V$2721,14,FALSE))," ",VLOOKUP(TRIM(D1426),ALL_SOMIFA!$A$1:$V$2721,14,FALSE)))</f>
        <v xml:space="preserve"> </v>
      </c>
      <c r="R1426" t="str">
        <f>IF(ISBLANK(VLOOKUP(TRIM(D1426),ALL_SOMIFA!$A$1:$V$2721,15,FALSE)),"",IF(ISERROR(VLOOKUP(TRIM(D1426),ALL_SOMIFA!$A$1:$V$2721,15,FALSE))," ",VLOOKUP(TRIM(D1426),ALL_SOMIFA!$A$1:$V$2721,15,FALSE)))</f>
        <v xml:space="preserve"> </v>
      </c>
      <c r="S1426" t="str">
        <f>IF(ISBLANK(VLOOKUP(TRIM(D1426),ALL_SOMIFA!$A$1:$V$2721,16,FALSE)),"",IF(ISERROR(VLOOKUP(TRIM(D1426),ALL_SOMIFA!$A$1:$V$2721,16,FALSE))," ",VLOOKUP(TRIM(D1426),ALL_SOMIFA!$A$1:$V$2721,16,FALSE)))</f>
        <v xml:space="preserve"> </v>
      </c>
      <c r="T1426" t="str">
        <f>IF(ISBLANK(VLOOKUP(TRIM(D1426),ALL_SOMIFA!$A$1:$V$2721,17,FALSE)),"",IF(ISERROR(VLOOKUP(TRIM(D1426),ALL_SOMIFA!$A$1:$V$2721,17,FALSE))," ",VLOOKUP(TRIM(D1426),ALL_SOMIFA!$A$1:$V$2721,17,FALSE)))</f>
        <v xml:space="preserve"> </v>
      </c>
      <c r="U1426" t="str">
        <f>IF(ISBLANK(VLOOKUP(TRIM(D1426),ALL_SOMIFA!$A$1:$V$2721,18,FALSE)),"",IF(ISERROR(VLOOKUP(TRIM(D1426),ALL_SOMIFA!$A$1:$V$2721,18,FALSE))," ",VLOOKUP(TRIM(D1426),ALL_SOMIFA!$A$1:$V$2721,18,FALSE)))</f>
        <v xml:space="preserve"> </v>
      </c>
      <c r="V1426" t="str">
        <f>IF(ISBLANK(VLOOKUP(TRIM(D1426),ALL_SOMIFA!$A$1:$V$2721,19,FALSE)),"",IF(ISERROR(VLOOKUP(TRIM(D1426),ALL_SOMIFA!$A$1:$V$2721,19,FALSE))," ",VLOOKUP(TRIM(D1426),ALL_SOMIFA!$A$1:$V$2721,19,FALSE)))</f>
        <v xml:space="preserve"> </v>
      </c>
      <c r="W1426" t="str">
        <f>IF(ISBLANK(VLOOKUP(TRIM(D1426),ALL_SOMIFA!$A$1:$V$2721,20,FALSE)),"",IF(ISERROR(VLOOKUP(TRIM(D1426),ALL_SOMIFA!$A$1:$V$2721,20,FALSE))," ",VLOOKUP(TRIM(D1426),ALL_SOMIFA!$A$1:$V$2721,20,FALSE)))</f>
        <v xml:space="preserve"> </v>
      </c>
      <c r="X1426" t="str">
        <f>IF(ISBLANK(VLOOKUP(TRIM(D1426),ALL_SOMIFA!$A$1:$V$2721,21,FALSE)),"",IF(ISERROR(VLOOKUP(TRIM(D1426),ALL_SOMIFA!$A$1:$V$2721,21,FALSE))," ",VLOOKUP(TRIM(D1426),ALL_SOMIFA!$A$1:$V$2721,21,FALSE)))</f>
        <v xml:space="preserve"> </v>
      </c>
      <c r="Y1426" t="str">
        <f>IF(ISBLANK(VLOOKUP(TRIM(D1426),ALL_SOMIFA!$A$1:$V$2721,22,FALSE)),"",IF(ISERROR(VLOOKUP(TRIM(D1426),ALL_SOMIFA!$A$1:$V$2721,22,FALSE))," ",VLOOKUP(TRIM(D1426),ALL_SOMIFA!$A$1:$V$2721,22,FALSE)))</f>
        <v xml:space="preserve"> </v>
      </c>
    </row>
    <row r="1427" spans="1:79" x14ac:dyDescent="0.2">
      <c r="A1427" s="160" t="s">
        <v>345</v>
      </c>
      <c r="B1427" s="160" t="s">
        <v>242</v>
      </c>
      <c r="C1427" s="141" t="s">
        <v>364</v>
      </c>
      <c r="D1427" s="19" t="s">
        <v>3093</v>
      </c>
      <c r="E1427" s="20">
        <v>33943</v>
      </c>
      <c r="F1427" s="19" t="s">
        <v>321</v>
      </c>
      <c r="G1427" s="19" t="s">
        <v>2815</v>
      </c>
      <c r="H1427" s="160" t="s">
        <v>419</v>
      </c>
      <c r="I1427" s="160" t="s">
        <v>246</v>
      </c>
      <c r="J1427" s="18" t="s">
        <v>945</v>
      </c>
      <c r="K1427" s="26" t="s">
        <v>332</v>
      </c>
      <c r="L1427" s="26" t="s">
        <v>1403</v>
      </c>
      <c r="M1427" s="160" t="s">
        <v>351</v>
      </c>
      <c r="N1427" s="160" t="s">
        <v>583</v>
      </c>
      <c r="O1427" s="160" t="s">
        <v>609</v>
      </c>
      <c r="P1427" s="19" t="s">
        <v>357</v>
      </c>
      <c r="Q1427" s="19" t="s">
        <v>351</v>
      </c>
      <c r="R1427" s="19" t="s">
        <v>242</v>
      </c>
      <c r="S1427" s="19" t="s">
        <v>3094</v>
      </c>
      <c r="T1427" s="19" t="s">
        <v>3095</v>
      </c>
      <c r="U1427" s="19" t="s">
        <v>242</v>
      </c>
      <c r="V1427" s="19" t="s">
        <v>796</v>
      </c>
      <c r="W1427" s="19" t="s">
        <v>351</v>
      </c>
      <c r="X1427" s="19" t="s">
        <v>242</v>
      </c>
      <c r="Y1427" s="19" t="s">
        <v>796</v>
      </c>
      <c r="Z1427" s="19" t="s">
        <v>3096</v>
      </c>
      <c r="AA1427" s="19" t="s">
        <v>242</v>
      </c>
      <c r="AB1427" s="19" t="s">
        <v>3097</v>
      </c>
      <c r="AC1427" s="19" t="s">
        <v>419</v>
      </c>
      <c r="AD1427" s="19" t="s">
        <v>1344</v>
      </c>
      <c r="AE1427" s="19" t="s">
        <v>333</v>
      </c>
      <c r="AF1427" s="19" t="s">
        <v>419</v>
      </c>
      <c r="AG1427" s="19" t="s">
        <v>1344</v>
      </c>
      <c r="AH1427" s="19" t="s">
        <v>375</v>
      </c>
      <c r="AI1427" s="19" t="s">
        <v>419</v>
      </c>
      <c r="AJ1427" s="19" t="s">
        <v>1344</v>
      </c>
      <c r="AK1427" s="19" t="s">
        <v>375</v>
      </c>
      <c r="AL1427" s="19">
        <v>0</v>
      </c>
      <c r="AM1427" s="19">
        <v>0</v>
      </c>
      <c r="AN1427" s="19">
        <v>0</v>
      </c>
      <c r="AO1427" s="19">
        <v>0</v>
      </c>
      <c r="AP1427" s="19">
        <v>0</v>
      </c>
      <c r="AQ1427" s="19">
        <v>0</v>
      </c>
      <c r="AR1427" s="19">
        <v>0</v>
      </c>
      <c r="AS1427" s="19">
        <v>0</v>
      </c>
      <c r="AT1427" s="19">
        <v>0</v>
      </c>
      <c r="AU1427" s="19">
        <v>0</v>
      </c>
      <c r="AV1427" s="19">
        <v>0</v>
      </c>
      <c r="AW1427" s="19">
        <v>0</v>
      </c>
      <c r="AX1427" s="19"/>
      <c r="AY1427" s="19"/>
      <c r="AZ1427" s="19"/>
      <c r="BA1427" s="19"/>
      <c r="BB1427" s="19"/>
      <c r="BC1427" s="19"/>
      <c r="BD1427" s="19"/>
      <c r="BE1427" s="19"/>
      <c r="BF1427" s="19"/>
      <c r="BG1427" s="19"/>
      <c r="BH1427" s="19"/>
      <c r="BI1427" s="19"/>
      <c r="BJ1427" s="19"/>
      <c r="BK1427" s="19"/>
      <c r="BL1427" s="19"/>
      <c r="BM1427" s="19"/>
      <c r="BN1427" s="19"/>
      <c r="BO1427" s="19"/>
      <c r="BP1427" s="19"/>
      <c r="BQ1427" s="19"/>
      <c r="BR1427" s="19"/>
      <c r="BS1427" s="19"/>
      <c r="BT1427" s="19"/>
      <c r="BU1427" s="19"/>
      <c r="BV1427" s="19"/>
      <c r="BW1427" s="19"/>
      <c r="BX1427" s="19"/>
    </row>
    <row r="1428" spans="1:79" x14ac:dyDescent="0.2">
      <c r="A1428" s="18" t="s">
        <v>279</v>
      </c>
      <c r="B1428" s="18" t="s">
        <v>324</v>
      </c>
      <c r="C1428" s="141" t="s">
        <v>2058</v>
      </c>
      <c r="D1428" s="19" t="s">
        <v>3087</v>
      </c>
      <c r="E1428" s="20">
        <v>34465</v>
      </c>
      <c r="F1428" s="19" t="s">
        <v>654</v>
      </c>
      <c r="G1428" s="19" t="s">
        <v>1251</v>
      </c>
      <c r="H1428" s="18" t="s">
        <v>302</v>
      </c>
      <c r="I1428" s="18" t="s">
        <v>232</v>
      </c>
      <c r="J1428" s="18" t="s">
        <v>780</v>
      </c>
      <c r="K1428" s="26" t="s">
        <v>345</v>
      </c>
      <c r="L1428" s="26" t="s">
        <v>1411</v>
      </c>
      <c r="M1428" s="18" t="s">
        <v>284</v>
      </c>
      <c r="N1428" s="18" t="s">
        <v>275</v>
      </c>
      <c r="O1428" s="18" t="s">
        <v>273</v>
      </c>
      <c r="P1428" s="19" t="s">
        <v>269</v>
      </c>
      <c r="Q1428" s="19" t="s">
        <v>296</v>
      </c>
      <c r="R1428" s="19" t="s">
        <v>250</v>
      </c>
      <c r="S1428" s="19" t="s">
        <v>3088</v>
      </c>
      <c r="T1428" s="19" t="s">
        <v>329</v>
      </c>
      <c r="U1428" s="19" t="s">
        <v>252</v>
      </c>
      <c r="V1428" s="19" t="s">
        <v>339</v>
      </c>
      <c r="W1428" s="19" t="s">
        <v>315</v>
      </c>
      <c r="X1428" s="19" t="s">
        <v>192</v>
      </c>
      <c r="Y1428" s="19" t="s">
        <v>269</v>
      </c>
      <c r="Z1428" s="19" t="s">
        <v>329</v>
      </c>
      <c r="AA1428" s="19" t="s">
        <v>331</v>
      </c>
      <c r="AB1428" s="19" t="s">
        <v>339</v>
      </c>
      <c r="AC1428" s="19" t="s">
        <v>775</v>
      </c>
      <c r="AD1428" s="19" t="s">
        <v>331</v>
      </c>
      <c r="AE1428" s="19" t="s">
        <v>241</v>
      </c>
      <c r="AF1428" s="19"/>
      <c r="AG1428" s="19"/>
      <c r="AH1428" s="19"/>
      <c r="AI1428" s="19"/>
      <c r="AJ1428" s="19"/>
      <c r="AK1428" s="19"/>
      <c r="AL1428" s="19"/>
      <c r="AM1428" s="19"/>
      <c r="AN1428" s="19"/>
      <c r="AO1428" s="19"/>
      <c r="AP1428" s="19"/>
      <c r="AQ1428" s="19"/>
      <c r="AR1428" s="19"/>
      <c r="AS1428" s="19"/>
      <c r="AT1428" s="19"/>
      <c r="AU1428" s="19"/>
      <c r="AV1428" s="19"/>
      <c r="AW1428" s="19"/>
      <c r="AX1428" s="19"/>
      <c r="AY1428" s="19"/>
      <c r="AZ1428" s="19"/>
      <c r="BA1428" s="19"/>
      <c r="BB1428" s="19"/>
      <c r="BC1428" s="19"/>
      <c r="BD1428" s="19"/>
      <c r="BE1428" s="19"/>
      <c r="BF1428" s="19"/>
      <c r="BG1428" s="19"/>
      <c r="BH1428" s="19"/>
      <c r="BI1428" s="19"/>
      <c r="BJ1428" s="19"/>
      <c r="BK1428" s="19"/>
      <c r="BL1428" s="19"/>
      <c r="BM1428" s="19"/>
      <c r="BN1428" s="19"/>
      <c r="BO1428" s="19"/>
      <c r="BP1428" s="19"/>
      <c r="BQ1428" s="19"/>
      <c r="BR1428" s="19"/>
      <c r="BS1428" s="19"/>
      <c r="BT1428" s="19"/>
      <c r="BU1428" s="19"/>
      <c r="BV1428" s="19"/>
      <c r="BW1428" s="19"/>
      <c r="BX1428" s="19"/>
    </row>
    <row r="1429" spans="1:79" ht="12.75" customHeight="1" x14ac:dyDescent="0.2">
      <c r="A1429" s="33" t="s">
        <v>379</v>
      </c>
      <c r="B1429" s="33" t="s">
        <v>95</v>
      </c>
      <c r="C1429" s="141" t="s">
        <v>2760</v>
      </c>
      <c r="D1429" t="s">
        <v>3098</v>
      </c>
      <c r="E1429" s="40">
        <v>36963</v>
      </c>
      <c r="F1429" t="s">
        <v>3099</v>
      </c>
      <c r="G1429" s="19" t="s">
        <v>295</v>
      </c>
      <c r="H1429" s="33" t="s">
        <v>379</v>
      </c>
      <c r="I1429" s="33" t="s">
        <v>363</v>
      </c>
      <c r="J1429" s="18" t="s">
        <v>346</v>
      </c>
      <c r="K1429" t="str">
        <f>IF(ISBLANK(VLOOKUP(TRIM(D1429),ALL_SOMIFA!$A$1:$V$2721,8,FALSE)),"",IF(ISERROR(VLOOKUP(TRIM(D1429),ALL_SOMIFA!$A$1:$V$2721,8,FALSE))," ",VLOOKUP(TRIM(D1429),ALL_SOMIFA!$A$1:$V$2721,8,FALSE)))</f>
        <v xml:space="preserve"> </v>
      </c>
      <c r="L1429" t="str">
        <f>IF(ISBLANK(VLOOKUP(TRIM(D1429),ALL_SOMIFA!$A$1:$V$2721,9,FALSE)),"",IF(ISERROR(VLOOKUP(TRIM(D1429),ALL_SOMIFA!$A$1:$V$2721,9,FALSE))," ",VLOOKUP(TRIM(D1429),ALL_SOMIFA!$A$1:$V$2721,9,FALSE)))</f>
        <v xml:space="preserve"> </v>
      </c>
      <c r="M1429" s="33" t="str">
        <f>IF(ISBLANK(VLOOKUP(TRIM(D1429),ALL_SOMIFA!$A$1:$V$2721,10,FALSE)),"",IF(ISERROR(VLOOKUP(TRIM(D1429),ALL_SOMIFA!$A$1:$V$2721,10,FALSE))," ",VLOOKUP(TRIM(D1429),ALL_SOMIFA!$A$1:$V$2721,10,FALSE)))</f>
        <v xml:space="preserve"> </v>
      </c>
      <c r="N1429" s="33" t="str">
        <f>IF(ISBLANK(VLOOKUP(TRIM(D1429),ALL_SOMIFA!$A$1:$V$2721,11,FALSE)),"",IF(ISERROR(VLOOKUP(TRIM(D1429),ALL_SOMIFA!$A$1:$V$2721,11,FALSE))," ",VLOOKUP(TRIM(D1429),ALL_SOMIFA!$A$1:$V$2721,11,FALSE)))</f>
        <v xml:space="preserve"> </v>
      </c>
      <c r="O1429" s="33" t="str">
        <f>IF(ISBLANK(VLOOKUP(TRIM(D1429),ALL_SOMIFA!$A$1:$V$2721,12,FALSE)),"",IF(ISERROR(VLOOKUP(TRIM(D1429),ALL_SOMIFA!$A$1:$V$2721,12,FALSE))," ",VLOOKUP(TRIM(D1429),ALL_SOMIFA!$A$1:$V$2721,12,FALSE)))</f>
        <v xml:space="preserve"> </v>
      </c>
      <c r="P1429" t="str">
        <f>IF(ISBLANK(VLOOKUP(TRIM(D1429),ALL_SOMIFA!$A$1:$V$2721,13,FALSE)),"",IF(ISERROR(VLOOKUP(TRIM(D1429),ALL_SOMIFA!$A$1:$V$2721,13,FALSE))," ",VLOOKUP(TRIM(D1429),ALL_SOMIFA!$A$1:$V$2721,13,FALSE)))</f>
        <v xml:space="preserve"> </v>
      </c>
      <c r="Q1429" t="str">
        <f>IF(ISBLANK(VLOOKUP(TRIM(D1429),ALL_SOMIFA!$A$1:$V$2721,14,FALSE)),"",IF(ISERROR(VLOOKUP(TRIM(D1429),ALL_SOMIFA!$A$1:$V$2721,14,FALSE))," ",VLOOKUP(TRIM(D1429),ALL_SOMIFA!$A$1:$V$2721,14,FALSE)))</f>
        <v xml:space="preserve"> </v>
      </c>
      <c r="R1429" t="str">
        <f>IF(ISBLANK(VLOOKUP(TRIM(D1429),ALL_SOMIFA!$A$1:$V$2721,15,FALSE)),"",IF(ISERROR(VLOOKUP(TRIM(D1429),ALL_SOMIFA!$A$1:$V$2721,15,FALSE))," ",VLOOKUP(TRIM(D1429),ALL_SOMIFA!$A$1:$V$2721,15,FALSE)))</f>
        <v xml:space="preserve"> </v>
      </c>
      <c r="S1429" t="str">
        <f>IF(ISBLANK(VLOOKUP(TRIM(D1429),ALL_SOMIFA!$A$1:$V$2721,16,FALSE)),"",IF(ISERROR(VLOOKUP(TRIM(D1429),ALL_SOMIFA!$A$1:$V$2721,16,FALSE))," ",VLOOKUP(TRIM(D1429),ALL_SOMIFA!$A$1:$V$2721,16,FALSE)))</f>
        <v xml:space="preserve"> </v>
      </c>
      <c r="T1429" t="str">
        <f>IF(ISBLANK(VLOOKUP(TRIM(D1429),ALL_SOMIFA!$A$1:$V$2721,17,FALSE)),"",IF(ISERROR(VLOOKUP(TRIM(D1429),ALL_SOMIFA!$A$1:$V$2721,17,FALSE))," ",VLOOKUP(TRIM(D1429),ALL_SOMIFA!$A$1:$V$2721,17,FALSE)))</f>
        <v xml:space="preserve"> </v>
      </c>
      <c r="U1429" t="str">
        <f>IF(ISBLANK(VLOOKUP(TRIM(D1429),ALL_SOMIFA!$A$1:$V$2721,18,FALSE)),"",IF(ISERROR(VLOOKUP(TRIM(D1429),ALL_SOMIFA!$A$1:$V$2721,18,FALSE))," ",VLOOKUP(TRIM(D1429),ALL_SOMIFA!$A$1:$V$2721,18,FALSE)))</f>
        <v xml:space="preserve"> </v>
      </c>
      <c r="V1429" t="str">
        <f>IF(ISBLANK(VLOOKUP(TRIM(D1429),ALL_SOMIFA!$A$1:$V$2721,19,FALSE)),"",IF(ISERROR(VLOOKUP(TRIM(D1429),ALL_SOMIFA!$A$1:$V$2721,19,FALSE))," ",VLOOKUP(TRIM(D1429),ALL_SOMIFA!$A$1:$V$2721,19,FALSE)))</f>
        <v xml:space="preserve"> </v>
      </c>
      <c r="W1429" t="str">
        <f>IF(ISBLANK(VLOOKUP(TRIM(D1429),ALL_SOMIFA!$A$1:$V$2721,20,FALSE)),"",IF(ISERROR(VLOOKUP(TRIM(D1429),ALL_SOMIFA!$A$1:$V$2721,20,FALSE))," ",VLOOKUP(TRIM(D1429),ALL_SOMIFA!$A$1:$V$2721,20,FALSE)))</f>
        <v xml:space="preserve"> </v>
      </c>
      <c r="X1429" t="str">
        <f>IF(ISBLANK(VLOOKUP(TRIM(D1429),ALL_SOMIFA!$A$1:$V$2721,21,FALSE)),"",IF(ISERROR(VLOOKUP(TRIM(D1429),ALL_SOMIFA!$A$1:$V$2721,21,FALSE))," ",VLOOKUP(TRIM(D1429),ALL_SOMIFA!$A$1:$V$2721,21,FALSE)))</f>
        <v xml:space="preserve"> </v>
      </c>
      <c r="Y1429" t="str">
        <f>IF(ISBLANK(VLOOKUP(TRIM(D1429),ALL_SOMIFA!$A$1:$V$2721,22,FALSE)),"",IF(ISERROR(VLOOKUP(TRIM(D1429),ALL_SOMIFA!$A$1:$V$2721,22,FALSE))," ",VLOOKUP(TRIM(D1429),ALL_SOMIFA!$A$1:$V$2721,22,FALSE)))</f>
        <v xml:space="preserve"> </v>
      </c>
    </row>
    <row r="1430" spans="1:79" x14ac:dyDescent="0.2">
      <c r="A1430" t="s">
        <v>419</v>
      </c>
      <c r="B1430" t="s">
        <v>275</v>
      </c>
      <c r="C1430" s="141" t="s">
        <v>632</v>
      </c>
      <c r="D1430" t="s">
        <v>3101</v>
      </c>
      <c r="E1430" s="40">
        <v>36932</v>
      </c>
      <c r="F1430" t="s">
        <v>3102</v>
      </c>
      <c r="G1430" s="100" t="s">
        <v>719</v>
      </c>
      <c r="H1430" t="s">
        <v>279</v>
      </c>
      <c r="I1430" t="s">
        <v>612</v>
      </c>
      <c r="J1430" s="18" t="s">
        <v>359</v>
      </c>
      <c r="K1430" t="str">
        <f>IF(ISBLANK(VLOOKUP(TRIM(D1430),ALL_SOMIFA!$A$1:$V$2721,8,FALSE)),"",IF(ISERROR(VLOOKUP(TRIM(D1430),ALL_SOMIFA!$A$1:$V$2721,8,FALSE))," ",VLOOKUP(TRIM(D1430),ALL_SOMIFA!$A$1:$V$2721,8,FALSE)))</f>
        <v xml:space="preserve"> </v>
      </c>
      <c r="L1430" t="str">
        <f>IF(ISBLANK(VLOOKUP(TRIM(D1430),ALL_SOMIFA!$A$1:$V$2721,9,FALSE)),"",IF(ISERROR(VLOOKUP(TRIM(D1430),ALL_SOMIFA!$A$1:$V$2721,9,FALSE))," ",VLOOKUP(TRIM(D1430),ALL_SOMIFA!$A$1:$V$2721,9,FALSE)))</f>
        <v xml:space="preserve"> </v>
      </c>
      <c r="M1430" t="str">
        <f>IF(ISBLANK(VLOOKUP(TRIM(D1430),ALL_SOMIFA!$A$1:$V$2721,10,FALSE)),"",IF(ISERROR(VLOOKUP(TRIM(D1430),ALL_SOMIFA!$A$1:$V$2721,10,FALSE))," ",VLOOKUP(TRIM(D1430),ALL_SOMIFA!$A$1:$V$2721,10,FALSE)))</f>
        <v xml:space="preserve"> </v>
      </c>
      <c r="N1430" t="str">
        <f>IF(ISBLANK(VLOOKUP(TRIM(D1430),ALL_SOMIFA!$A$1:$V$2721,11,FALSE)),"",IF(ISERROR(VLOOKUP(TRIM(D1430),ALL_SOMIFA!$A$1:$V$2721,11,FALSE))," ",VLOOKUP(TRIM(D1430),ALL_SOMIFA!$A$1:$V$2721,11,FALSE)))</f>
        <v xml:space="preserve"> </v>
      </c>
      <c r="O1430" t="str">
        <f>IF(ISBLANK(VLOOKUP(TRIM(D1430),ALL_SOMIFA!$A$1:$V$2721,12,FALSE)),"",IF(ISERROR(VLOOKUP(TRIM(D1430),ALL_SOMIFA!$A$1:$V$2721,12,FALSE))," ",VLOOKUP(TRIM(D1430),ALL_SOMIFA!$A$1:$V$2721,12,FALSE)))</f>
        <v xml:space="preserve"> </v>
      </c>
      <c r="P1430" t="str">
        <f>IF(ISBLANK(VLOOKUP(TRIM(D1430),ALL_SOMIFA!$A$1:$V$2721,13,FALSE)),"",IF(ISERROR(VLOOKUP(TRIM(D1430),ALL_SOMIFA!$A$1:$V$2721,13,FALSE))," ",VLOOKUP(TRIM(D1430),ALL_SOMIFA!$A$1:$V$2721,13,FALSE)))</f>
        <v xml:space="preserve"> </v>
      </c>
      <c r="Q1430" t="str">
        <f>IF(ISBLANK(VLOOKUP(TRIM(D1430),ALL_SOMIFA!$A$1:$V$2721,14,FALSE)),"",IF(ISERROR(VLOOKUP(TRIM(D1430),ALL_SOMIFA!$A$1:$V$2721,14,FALSE))," ",VLOOKUP(TRIM(D1430),ALL_SOMIFA!$A$1:$V$2721,14,FALSE)))</f>
        <v xml:space="preserve"> </v>
      </c>
      <c r="R1430" t="str">
        <f>IF(ISBLANK(VLOOKUP(TRIM(D1430),ALL_SOMIFA!$A$1:$V$2721,15,FALSE)),"",IF(ISERROR(VLOOKUP(TRIM(D1430),ALL_SOMIFA!$A$1:$V$2721,15,FALSE))," ",VLOOKUP(TRIM(D1430),ALL_SOMIFA!$A$1:$V$2721,15,FALSE)))</f>
        <v xml:space="preserve"> </v>
      </c>
      <c r="S1430" t="str">
        <f>IF(ISBLANK(VLOOKUP(TRIM(D1430),ALL_SOMIFA!$A$1:$V$2721,16,FALSE)),"",IF(ISERROR(VLOOKUP(TRIM(D1430),ALL_SOMIFA!$A$1:$V$2721,16,FALSE))," ",VLOOKUP(TRIM(D1430),ALL_SOMIFA!$A$1:$V$2721,16,FALSE)))</f>
        <v xml:space="preserve"> </v>
      </c>
      <c r="T1430" t="str">
        <f>IF(ISBLANK(VLOOKUP(TRIM(D1430),ALL_SOMIFA!$A$1:$V$2721,17,FALSE)),"",IF(ISERROR(VLOOKUP(TRIM(D1430),ALL_SOMIFA!$A$1:$V$2721,17,FALSE))," ",VLOOKUP(TRIM(D1430),ALL_SOMIFA!$A$1:$V$2721,17,FALSE)))</f>
        <v xml:space="preserve"> </v>
      </c>
      <c r="U1430" t="str">
        <f>IF(ISBLANK(VLOOKUP(TRIM(D1430),ALL_SOMIFA!$A$1:$V$2721,18,FALSE)),"",IF(ISERROR(VLOOKUP(TRIM(D1430),ALL_SOMIFA!$A$1:$V$2721,18,FALSE))," ",VLOOKUP(TRIM(D1430),ALL_SOMIFA!$A$1:$V$2721,18,FALSE)))</f>
        <v xml:space="preserve"> </v>
      </c>
      <c r="V1430" t="str">
        <f>IF(ISBLANK(VLOOKUP(TRIM(D1430),ALL_SOMIFA!$A$1:$V$2721,19,FALSE)),"",IF(ISERROR(VLOOKUP(TRIM(D1430),ALL_SOMIFA!$A$1:$V$2721,19,FALSE))," ",VLOOKUP(TRIM(D1430),ALL_SOMIFA!$A$1:$V$2721,19,FALSE)))</f>
        <v xml:space="preserve"> </v>
      </c>
      <c r="W1430" t="str">
        <f>IF(ISBLANK(VLOOKUP(TRIM(D1430),ALL_SOMIFA!$A$1:$V$2721,20,FALSE)),"",IF(ISERROR(VLOOKUP(TRIM(D1430),ALL_SOMIFA!$A$1:$V$2721,20,FALSE))," ",VLOOKUP(TRIM(D1430),ALL_SOMIFA!$A$1:$V$2721,20,FALSE)))</f>
        <v xml:space="preserve"> </v>
      </c>
      <c r="X1430" t="str">
        <f>IF(ISBLANK(VLOOKUP(TRIM(D1430),ALL_SOMIFA!$A$1:$V$2721,21,FALSE)),"",IF(ISERROR(VLOOKUP(TRIM(D1430),ALL_SOMIFA!$A$1:$V$2721,21,FALSE))," ",VLOOKUP(TRIM(D1430),ALL_SOMIFA!$A$1:$V$2721,21,FALSE)))</f>
        <v xml:space="preserve"> </v>
      </c>
      <c r="Y1430" t="str">
        <f>IF(ISBLANK(VLOOKUP(TRIM(D1430),ALL_SOMIFA!$A$1:$V$2721,22,FALSE)),"",IF(ISERROR(VLOOKUP(TRIM(D1430),ALL_SOMIFA!$A$1:$V$2721,22,FALSE))," ",VLOOKUP(TRIM(D1430),ALL_SOMIFA!$A$1:$V$2721,22,FALSE)))</f>
        <v xml:space="preserve"> </v>
      </c>
    </row>
    <row r="1431" spans="1:79" x14ac:dyDescent="0.2">
      <c r="A1431" s="18"/>
      <c r="B1431" s="18"/>
      <c r="C1431" s="141"/>
      <c r="D1431" s="22" t="s">
        <v>3100</v>
      </c>
      <c r="E1431" s="23">
        <v>35802</v>
      </c>
      <c r="F1431" s="24" t="s">
        <v>698</v>
      </c>
      <c r="G1431" s="22" t="s">
        <v>416</v>
      </c>
      <c r="H1431" s="18" t="s">
        <v>340</v>
      </c>
      <c r="I1431" s="18" t="s">
        <v>491</v>
      </c>
      <c r="J1431" s="18" t="s">
        <v>359</v>
      </c>
      <c r="K1431" s="26" t="s">
        <v>367</v>
      </c>
      <c r="L1431" s="26" t="s">
        <v>364</v>
      </c>
      <c r="M1431" s="18" t="s">
        <v>340</v>
      </c>
      <c r="N1431" s="18" t="s">
        <v>583</v>
      </c>
      <c r="O1431" s="18" t="s">
        <v>341</v>
      </c>
      <c r="P1431" s="25"/>
      <c r="Q1431" s="25"/>
      <c r="R1431" s="25"/>
      <c r="S1431" s="25"/>
      <c r="T1431" s="25"/>
      <c r="U1431" s="25"/>
      <c r="V1431" s="25"/>
      <c r="W1431" s="25"/>
      <c r="X1431" s="25"/>
      <c r="Y1431" s="25"/>
      <c r="Z1431" s="25"/>
      <c r="AA1431" s="25"/>
      <c r="AB1431" s="25"/>
      <c r="AC1431" s="25"/>
      <c r="AD1431" s="25"/>
      <c r="AE1431" s="25"/>
      <c r="AF1431" s="25"/>
      <c r="AG1431" s="25"/>
      <c r="AH1431" s="25"/>
      <c r="AI1431" s="25"/>
      <c r="AJ1431" s="25"/>
      <c r="AK1431" s="25"/>
      <c r="AL1431" s="25"/>
      <c r="AM1431" s="25"/>
      <c r="AN1431" s="25"/>
      <c r="AO1431" s="25"/>
      <c r="AP1431" s="25"/>
      <c r="AQ1431" s="25"/>
      <c r="AR1431" s="25"/>
      <c r="AS1431" s="25"/>
      <c r="AT1431" s="25"/>
      <c r="AU1431" s="25"/>
      <c r="AV1431" s="25"/>
      <c r="AW1431" s="25"/>
      <c r="AX1431" s="25"/>
      <c r="AY1431" s="25"/>
      <c r="AZ1431" s="25"/>
      <c r="BA1431" s="25"/>
      <c r="BB1431" s="25"/>
      <c r="BC1431" s="25"/>
      <c r="BD1431" s="25"/>
      <c r="BE1431" s="25"/>
      <c r="BF1431" s="25"/>
      <c r="BG1431" s="25"/>
      <c r="BH1431" s="25"/>
      <c r="BI1431" s="25"/>
      <c r="BJ1431" s="25"/>
      <c r="BK1431" s="25"/>
      <c r="BL1431" s="25"/>
      <c r="BM1431" s="25"/>
      <c r="BN1431" s="25"/>
      <c r="BO1431" s="25"/>
      <c r="BP1431" s="25"/>
      <c r="BQ1431" s="25"/>
      <c r="BR1431" s="25"/>
      <c r="BS1431" s="25"/>
      <c r="BT1431" s="25"/>
      <c r="BU1431" s="25"/>
      <c r="BV1431" s="25"/>
      <c r="BW1431" s="25"/>
      <c r="BX1431" s="25"/>
    </row>
    <row r="1432" spans="1:79" x14ac:dyDescent="0.2">
      <c r="A1432" s="161"/>
      <c r="B1432" s="161"/>
      <c r="C1432" s="141"/>
      <c r="D1432" s="19" t="s">
        <v>3103</v>
      </c>
      <c r="E1432" s="20">
        <v>34151</v>
      </c>
      <c r="F1432" s="19" t="s">
        <v>1350</v>
      </c>
      <c r="G1432" s="19" t="s">
        <v>750</v>
      </c>
      <c r="H1432" s="161" t="s">
        <v>370</v>
      </c>
      <c r="I1432" s="161" t="s">
        <v>213</v>
      </c>
      <c r="J1432" s="18" t="s">
        <v>341</v>
      </c>
      <c r="K1432" s="26" t="s">
        <v>351</v>
      </c>
      <c r="L1432" s="26" t="s">
        <v>359</v>
      </c>
      <c r="M1432" s="161" t="s">
        <v>345</v>
      </c>
      <c r="N1432" s="161" t="s">
        <v>185</v>
      </c>
      <c r="O1432" s="161" t="s">
        <v>1798</v>
      </c>
      <c r="P1432" s="19" t="s">
        <v>352</v>
      </c>
      <c r="Q1432" s="19" t="s">
        <v>419</v>
      </c>
      <c r="R1432" s="19" t="s">
        <v>81</v>
      </c>
      <c r="S1432" s="19" t="s">
        <v>1944</v>
      </c>
      <c r="T1432" s="19" t="s">
        <v>370</v>
      </c>
      <c r="U1432" s="19" t="s">
        <v>105</v>
      </c>
      <c r="V1432" s="19" t="s">
        <v>382</v>
      </c>
      <c r="W1432" s="19" t="s">
        <v>370</v>
      </c>
      <c r="X1432" s="19" t="s">
        <v>105</v>
      </c>
      <c r="Y1432" s="19" t="s">
        <v>3104</v>
      </c>
      <c r="Z1432" s="19" t="s">
        <v>370</v>
      </c>
      <c r="AA1432" s="19" t="s">
        <v>105</v>
      </c>
      <c r="AB1432" s="19" t="s">
        <v>605</v>
      </c>
      <c r="AC1432" s="19" t="s">
        <v>370</v>
      </c>
      <c r="AD1432" s="19" t="s">
        <v>105</v>
      </c>
      <c r="AE1432" s="19" t="s">
        <v>364</v>
      </c>
      <c r="AF1432" s="19">
        <v>0</v>
      </c>
      <c r="AG1432" s="19">
        <v>0</v>
      </c>
      <c r="AH1432" s="19">
        <v>0</v>
      </c>
      <c r="AI1432" s="19">
        <v>0</v>
      </c>
      <c r="AJ1432" s="19">
        <v>0</v>
      </c>
      <c r="AK1432" s="19">
        <v>0</v>
      </c>
      <c r="AL1432" s="19">
        <v>0</v>
      </c>
      <c r="AM1432" s="19">
        <v>0</v>
      </c>
      <c r="AN1432" s="19">
        <v>0</v>
      </c>
      <c r="AO1432" s="19">
        <v>0</v>
      </c>
      <c r="AP1432" s="19">
        <v>0</v>
      </c>
      <c r="AQ1432" s="19">
        <v>0</v>
      </c>
      <c r="AR1432" s="19">
        <v>0</v>
      </c>
      <c r="AS1432" s="19">
        <v>0</v>
      </c>
      <c r="AT1432" s="19">
        <v>0</v>
      </c>
      <c r="AU1432" s="19">
        <v>0</v>
      </c>
      <c r="AV1432" s="19">
        <v>0</v>
      </c>
      <c r="AW1432" s="19">
        <v>0</v>
      </c>
      <c r="AX1432" s="19"/>
      <c r="AY1432" s="19"/>
      <c r="AZ1432" s="19"/>
      <c r="BA1432" s="19"/>
      <c r="BB1432" s="19"/>
      <c r="BC1432" s="19"/>
      <c r="BD1432" s="19"/>
      <c r="BE1432" s="19"/>
      <c r="BF1432" s="19"/>
      <c r="BG1432" s="19"/>
      <c r="BH1432" s="19"/>
      <c r="BI1432" s="19"/>
      <c r="BJ1432" s="19"/>
      <c r="BK1432" s="19"/>
      <c r="BL1432" s="19"/>
      <c r="BM1432" s="19"/>
      <c r="BN1432" s="19"/>
      <c r="BO1432" s="19"/>
      <c r="BP1432" s="19"/>
      <c r="BQ1432" s="19"/>
      <c r="BR1432" s="19"/>
      <c r="BS1432" s="19"/>
      <c r="BT1432" s="19"/>
      <c r="BU1432" s="19"/>
      <c r="BV1432" s="19"/>
      <c r="BW1432" s="19"/>
      <c r="BX1432" s="19"/>
    </row>
    <row r="1433" spans="1:79" x14ac:dyDescent="0.2">
      <c r="A1433" s="18"/>
      <c r="B1433" s="18"/>
      <c r="C1433" s="141"/>
      <c r="D1433" s="19"/>
      <c r="E1433" s="20"/>
      <c r="F1433" s="19"/>
      <c r="G1433" s="19"/>
      <c r="H1433" s="18"/>
      <c r="I1433" s="18"/>
      <c r="J1433" s="18"/>
      <c r="K1433" t="s">
        <v>379</v>
      </c>
      <c r="L1433"/>
      <c r="M1433" s="18"/>
      <c r="N1433" s="18"/>
      <c r="O1433" s="18"/>
      <c r="P1433" s="19"/>
      <c r="Q1433" s="19"/>
      <c r="R1433" s="19"/>
      <c r="S1433" s="19"/>
      <c r="T1433" s="19"/>
      <c r="U1433" s="19"/>
      <c r="V1433" s="19"/>
      <c r="W1433" s="19"/>
      <c r="X1433" s="19"/>
      <c r="Y1433" s="19"/>
      <c r="Z1433" s="19"/>
      <c r="AA1433" s="19"/>
      <c r="AB1433" s="19"/>
      <c r="AC1433" s="19"/>
      <c r="AD1433" s="19"/>
      <c r="AE1433" s="19"/>
      <c r="AF1433" s="19"/>
      <c r="AG1433" s="19"/>
      <c r="AH1433" s="19"/>
      <c r="AI1433" s="19"/>
      <c r="AJ1433" s="19"/>
      <c r="AK1433" s="19"/>
      <c r="AL1433" s="19"/>
      <c r="AM1433" s="19"/>
      <c r="AN1433" s="19"/>
      <c r="AO1433" s="19"/>
      <c r="AP1433" s="19"/>
      <c r="AQ1433" s="19"/>
      <c r="AR1433" s="19"/>
      <c r="AS1433" s="19"/>
      <c r="AT1433" s="19"/>
      <c r="AU1433" s="19"/>
      <c r="AV1433" s="19"/>
      <c r="AW1433" s="19"/>
      <c r="AX1433" s="19"/>
      <c r="AY1433" s="19"/>
      <c r="AZ1433" s="19"/>
      <c r="BA1433" s="19"/>
      <c r="BB1433" s="19"/>
      <c r="BC1433" s="19"/>
      <c r="BD1433" s="19"/>
      <c r="BE1433" s="19"/>
      <c r="BF1433" s="19"/>
      <c r="BG1433" s="19"/>
      <c r="BH1433" s="19"/>
      <c r="BI1433" s="19"/>
      <c r="BJ1433" s="19"/>
      <c r="BK1433" s="19"/>
      <c r="BL1433" s="19"/>
      <c r="BM1433" s="19"/>
      <c r="BN1433" s="19"/>
      <c r="BO1433" s="19"/>
      <c r="BP1433" s="19"/>
      <c r="BQ1433" s="19"/>
      <c r="BR1433" s="19"/>
      <c r="BS1433" s="19"/>
      <c r="BT1433" s="19"/>
      <c r="BU1433" s="19"/>
      <c r="BV1433" s="19"/>
      <c r="BW1433" s="19"/>
      <c r="BX1433" s="19"/>
    </row>
    <row r="1434" spans="1:79" s="25" customFormat="1" x14ac:dyDescent="0.2">
      <c r="A1434" s="18" t="s">
        <v>386</v>
      </c>
      <c r="B1434" s="18" t="s">
        <v>170</v>
      </c>
      <c r="C1434" s="141" t="s">
        <v>167</v>
      </c>
      <c r="D1434" s="22" t="s">
        <v>3113</v>
      </c>
      <c r="E1434" s="23">
        <v>35440</v>
      </c>
      <c r="F1434" s="24" t="s">
        <v>607</v>
      </c>
      <c r="G1434" s="22" t="s">
        <v>416</v>
      </c>
      <c r="H1434" s="18" t="s">
        <v>386</v>
      </c>
      <c r="I1434" s="18" t="s">
        <v>175</v>
      </c>
      <c r="J1434" s="18" t="s">
        <v>393</v>
      </c>
      <c r="K1434" s="26" t="s">
        <v>1578</v>
      </c>
      <c r="L1434" s="26" t="s">
        <v>141</v>
      </c>
      <c r="M1434" s="18" t="s">
        <v>386</v>
      </c>
      <c r="N1434" s="18" t="s">
        <v>316</v>
      </c>
      <c r="O1434" s="18" t="s">
        <v>164</v>
      </c>
      <c r="BJ1434"/>
      <c r="BK1434"/>
      <c r="BL1434"/>
      <c r="BM1434"/>
      <c r="BN1434"/>
      <c r="BO1434"/>
      <c r="BP1434"/>
      <c r="BQ1434"/>
      <c r="BR1434"/>
      <c r="BS1434"/>
      <c r="BT1434"/>
      <c r="BU1434"/>
      <c r="BV1434"/>
      <c r="BW1434"/>
      <c r="BX1434"/>
      <c r="BY1434"/>
      <c r="BZ1434"/>
      <c r="CA1434"/>
    </row>
    <row r="1435" spans="1:79" x14ac:dyDescent="0.2">
      <c r="A1435" s="18" t="s">
        <v>384</v>
      </c>
      <c r="B1435" s="18" t="s">
        <v>261</v>
      </c>
      <c r="C1435" s="141" t="s">
        <v>831</v>
      </c>
      <c r="D1435" s="19" t="s">
        <v>3107</v>
      </c>
      <c r="E1435" s="20">
        <v>35386</v>
      </c>
      <c r="F1435" s="19" t="s">
        <v>3108</v>
      </c>
      <c r="G1435" s="19" t="s">
        <v>516</v>
      </c>
      <c r="H1435" s="18" t="s">
        <v>384</v>
      </c>
      <c r="I1435" s="18" t="s">
        <v>181</v>
      </c>
      <c r="J1435" s="18" t="s">
        <v>622</v>
      </c>
      <c r="K1435" s="26"/>
      <c r="L1435" s="26" t="s">
        <v>831</v>
      </c>
      <c r="M1435" s="18" t="s">
        <v>384</v>
      </c>
      <c r="N1435" s="18" t="s">
        <v>177</v>
      </c>
      <c r="O1435" s="18" t="s">
        <v>830</v>
      </c>
      <c r="P1435" s="19" t="s">
        <v>410</v>
      </c>
      <c r="Q1435" s="19" t="s">
        <v>384</v>
      </c>
      <c r="R1435" s="19" t="s">
        <v>181</v>
      </c>
      <c r="S1435" s="19" t="s">
        <v>1116</v>
      </c>
      <c r="T1435" s="19" t="s">
        <v>384</v>
      </c>
      <c r="U1435" s="19" t="s">
        <v>177</v>
      </c>
      <c r="V1435" s="19" t="s">
        <v>830</v>
      </c>
      <c r="W1435" s="19" t="s">
        <v>386</v>
      </c>
      <c r="X1435" s="19" t="s">
        <v>261</v>
      </c>
      <c r="Y1435" s="19" t="s">
        <v>141</v>
      </c>
      <c r="Z1435" s="19">
        <v>0</v>
      </c>
      <c r="AA1435" s="19">
        <v>0</v>
      </c>
      <c r="AB1435" s="19">
        <v>0</v>
      </c>
      <c r="AC1435" s="19"/>
      <c r="AD1435" s="19"/>
      <c r="AE1435" s="19"/>
      <c r="AF1435" s="19">
        <v>0</v>
      </c>
      <c r="AG1435" s="19">
        <v>0</v>
      </c>
      <c r="AH1435" s="19">
        <v>0</v>
      </c>
      <c r="AI1435" s="19">
        <v>0</v>
      </c>
      <c r="AJ1435" s="19">
        <v>0</v>
      </c>
      <c r="AK1435" s="19">
        <v>0</v>
      </c>
      <c r="AL1435" s="19">
        <v>0</v>
      </c>
      <c r="AM1435" s="19">
        <v>0</v>
      </c>
      <c r="AN1435" s="19">
        <v>0</v>
      </c>
      <c r="AO1435" s="19">
        <v>0</v>
      </c>
      <c r="AP1435" s="19">
        <v>0</v>
      </c>
      <c r="AQ1435" s="19">
        <v>0</v>
      </c>
      <c r="AR1435" s="19">
        <v>0</v>
      </c>
      <c r="AS1435" s="19">
        <v>0</v>
      </c>
      <c r="AT1435" s="19">
        <v>0</v>
      </c>
      <c r="AU1435" s="19">
        <v>0</v>
      </c>
      <c r="AV1435" s="19">
        <v>0</v>
      </c>
      <c r="AW1435" s="19">
        <v>0</v>
      </c>
      <c r="AX1435" s="19"/>
      <c r="AY1435" s="19"/>
      <c r="AZ1435" s="19"/>
      <c r="BA1435" s="19"/>
      <c r="BB1435" s="19"/>
      <c r="BC1435" s="19"/>
      <c r="BD1435" s="19"/>
      <c r="BE1435" s="19"/>
      <c r="BF1435" s="19"/>
      <c r="BG1435" s="19"/>
      <c r="BH1435" s="19"/>
      <c r="BI1435" s="19"/>
      <c r="BJ1435" s="19"/>
      <c r="BK1435" s="19"/>
      <c r="BL1435" s="19"/>
      <c r="BM1435" s="19"/>
      <c r="BN1435" s="19"/>
      <c r="BO1435" s="19"/>
      <c r="BP1435" s="19"/>
      <c r="BQ1435" s="19"/>
      <c r="BR1435" s="19"/>
      <c r="BS1435" s="19"/>
      <c r="BT1435" s="19"/>
      <c r="BU1435" s="19"/>
      <c r="BV1435" s="19"/>
      <c r="BW1435" s="19"/>
      <c r="BX1435" s="19"/>
      <c r="BY1435" s="25"/>
      <c r="BZ1435" s="25"/>
      <c r="CA1435" s="25"/>
    </row>
    <row r="1436" spans="1:79" x14ac:dyDescent="0.2">
      <c r="A1436" s="33" t="s">
        <v>409</v>
      </c>
      <c r="B1436" s="33" t="s">
        <v>432</v>
      </c>
      <c r="C1436" s="141" t="s">
        <v>406</v>
      </c>
      <c r="D1436" t="s">
        <v>3114</v>
      </c>
      <c r="E1436" s="40">
        <v>36940</v>
      </c>
      <c r="F1436" t="s">
        <v>3115</v>
      </c>
      <c r="G1436" s="22" t="s">
        <v>144</v>
      </c>
      <c r="H1436" s="33" t="s">
        <v>399</v>
      </c>
      <c r="I1436" s="33" t="s">
        <v>429</v>
      </c>
      <c r="J1436" s="18" t="s">
        <v>141</v>
      </c>
      <c r="K1436" t="str">
        <f>IF(ISBLANK(VLOOKUP(TRIM(D1436),ALL_SOMIFA!$A$1:$V$2721,8,FALSE)),"",IF(ISERROR(VLOOKUP(TRIM(D1436),ALL_SOMIFA!$A$1:$V$2721,8,FALSE))," ",VLOOKUP(TRIM(D1436),ALL_SOMIFA!$A$1:$V$2721,8,FALSE)))</f>
        <v xml:space="preserve"> </v>
      </c>
      <c r="L1436" t="str">
        <f>IF(ISBLANK(VLOOKUP(TRIM(D1436),ALL_SOMIFA!$A$1:$V$2721,9,FALSE)),"",IF(ISERROR(VLOOKUP(TRIM(D1436),ALL_SOMIFA!$A$1:$V$2721,9,FALSE))," ",VLOOKUP(TRIM(D1436),ALL_SOMIFA!$A$1:$V$2721,9,FALSE)))</f>
        <v xml:space="preserve"> </v>
      </c>
      <c r="M1436" s="33" t="str">
        <f>IF(ISBLANK(VLOOKUP(TRIM(D1436),ALL_SOMIFA!$A$1:$V$2721,10,FALSE)),"",IF(ISERROR(VLOOKUP(TRIM(D1436),ALL_SOMIFA!$A$1:$V$2721,10,FALSE))," ",VLOOKUP(TRIM(D1436),ALL_SOMIFA!$A$1:$V$2721,10,FALSE)))</f>
        <v xml:space="preserve"> </v>
      </c>
      <c r="N1436" s="33" t="str">
        <f>IF(ISBLANK(VLOOKUP(TRIM(D1436),ALL_SOMIFA!$A$1:$V$2721,11,FALSE)),"",IF(ISERROR(VLOOKUP(TRIM(D1436),ALL_SOMIFA!$A$1:$V$2721,11,FALSE))," ",VLOOKUP(TRIM(D1436),ALL_SOMIFA!$A$1:$V$2721,11,FALSE)))</f>
        <v xml:space="preserve"> </v>
      </c>
      <c r="O1436" s="33" t="str">
        <f>IF(ISBLANK(VLOOKUP(TRIM(D1436),ALL_SOMIFA!$A$1:$V$2721,12,FALSE)),"",IF(ISERROR(VLOOKUP(TRIM(D1436),ALL_SOMIFA!$A$1:$V$2721,12,FALSE))," ",VLOOKUP(TRIM(D1436),ALL_SOMIFA!$A$1:$V$2721,12,FALSE)))</f>
        <v xml:space="preserve"> </v>
      </c>
      <c r="P1436" t="str">
        <f>IF(ISBLANK(VLOOKUP(TRIM(D1436),ALL_SOMIFA!$A$1:$V$2721,13,FALSE)),"",IF(ISERROR(VLOOKUP(TRIM(D1436),ALL_SOMIFA!$A$1:$V$2721,13,FALSE))," ",VLOOKUP(TRIM(D1436),ALL_SOMIFA!$A$1:$V$2721,13,FALSE)))</f>
        <v xml:space="preserve"> </v>
      </c>
      <c r="Q1436" t="str">
        <f>IF(ISBLANK(VLOOKUP(TRIM(D1436),ALL_SOMIFA!$A$1:$V$2721,14,FALSE)),"",IF(ISERROR(VLOOKUP(TRIM(D1436),ALL_SOMIFA!$A$1:$V$2721,14,FALSE))," ",VLOOKUP(TRIM(D1436),ALL_SOMIFA!$A$1:$V$2721,14,FALSE)))</f>
        <v xml:space="preserve"> </v>
      </c>
      <c r="R1436" t="str">
        <f>IF(ISBLANK(VLOOKUP(TRIM(D1436),ALL_SOMIFA!$A$1:$V$2721,15,FALSE)),"",IF(ISERROR(VLOOKUP(TRIM(D1436),ALL_SOMIFA!$A$1:$V$2721,15,FALSE))," ",VLOOKUP(TRIM(D1436),ALL_SOMIFA!$A$1:$V$2721,15,FALSE)))</f>
        <v xml:space="preserve"> </v>
      </c>
      <c r="S1436" t="str">
        <f>IF(ISBLANK(VLOOKUP(TRIM(D1436),ALL_SOMIFA!$A$1:$V$2721,16,FALSE)),"",IF(ISERROR(VLOOKUP(TRIM(D1436),ALL_SOMIFA!$A$1:$V$2721,16,FALSE))," ",VLOOKUP(TRIM(D1436),ALL_SOMIFA!$A$1:$V$2721,16,FALSE)))</f>
        <v xml:space="preserve"> </v>
      </c>
      <c r="T1436" t="str">
        <f>IF(ISBLANK(VLOOKUP(TRIM(D1436),ALL_SOMIFA!$A$1:$V$2721,17,FALSE)),"",IF(ISERROR(VLOOKUP(TRIM(D1436),ALL_SOMIFA!$A$1:$V$2721,17,FALSE))," ",VLOOKUP(TRIM(D1436),ALL_SOMIFA!$A$1:$V$2721,17,FALSE)))</f>
        <v xml:space="preserve"> </v>
      </c>
      <c r="U1436" t="str">
        <f>IF(ISBLANK(VLOOKUP(TRIM(D1436),ALL_SOMIFA!$A$1:$V$2721,18,FALSE)),"",IF(ISERROR(VLOOKUP(TRIM(D1436),ALL_SOMIFA!$A$1:$V$2721,18,FALSE))," ",VLOOKUP(TRIM(D1436),ALL_SOMIFA!$A$1:$V$2721,18,FALSE)))</f>
        <v xml:space="preserve"> </v>
      </c>
      <c r="V1436" t="str">
        <f>IF(ISBLANK(VLOOKUP(TRIM(D1436),ALL_SOMIFA!$A$1:$V$2721,19,FALSE)),"",IF(ISERROR(VLOOKUP(TRIM(D1436),ALL_SOMIFA!$A$1:$V$2721,19,FALSE))," ",VLOOKUP(TRIM(D1436),ALL_SOMIFA!$A$1:$V$2721,19,FALSE)))</f>
        <v xml:space="preserve"> </v>
      </c>
      <c r="W1436" t="str">
        <f>IF(ISBLANK(VLOOKUP(TRIM(D1436),ALL_SOMIFA!$A$1:$V$2721,20,FALSE)),"",IF(ISERROR(VLOOKUP(TRIM(D1436),ALL_SOMIFA!$A$1:$V$2721,20,FALSE))," ",VLOOKUP(TRIM(D1436),ALL_SOMIFA!$A$1:$V$2721,20,FALSE)))</f>
        <v xml:space="preserve"> </v>
      </c>
      <c r="X1436" t="str">
        <f>IF(ISBLANK(VLOOKUP(TRIM(D1436),ALL_SOMIFA!$A$1:$V$2721,21,FALSE)),"",IF(ISERROR(VLOOKUP(TRIM(D1436),ALL_SOMIFA!$A$1:$V$2721,21,FALSE))," ",VLOOKUP(TRIM(D1436),ALL_SOMIFA!$A$1:$V$2721,21,FALSE)))</f>
        <v xml:space="preserve"> </v>
      </c>
      <c r="Y1436" t="str">
        <f>IF(ISBLANK(VLOOKUP(TRIM(D1436),ALL_SOMIFA!$A$1:$V$2721,22,FALSE)),"",IF(ISERROR(VLOOKUP(TRIM(D1436),ALL_SOMIFA!$A$1:$V$2721,22,FALSE))," ",VLOOKUP(TRIM(D1436),ALL_SOMIFA!$A$1:$V$2721,22,FALSE)))</f>
        <v xml:space="preserve"> </v>
      </c>
    </row>
    <row r="1437" spans="1:79" x14ac:dyDescent="0.2">
      <c r="A1437" s="18" t="s">
        <v>386</v>
      </c>
      <c r="B1437" s="18" t="s">
        <v>195</v>
      </c>
      <c r="C1437" s="141" t="s">
        <v>141</v>
      </c>
      <c r="D1437" s="22" t="s">
        <v>3109</v>
      </c>
      <c r="E1437" s="23">
        <v>36323</v>
      </c>
      <c r="F1437" s="24" t="s">
        <v>99</v>
      </c>
      <c r="G1437" s="22" t="s">
        <v>99</v>
      </c>
      <c r="H1437" s="18" t="s">
        <v>386</v>
      </c>
      <c r="I1437" s="18" t="s">
        <v>200</v>
      </c>
      <c r="J1437" s="18" t="s">
        <v>393</v>
      </c>
      <c r="K1437" s="26" t="s">
        <v>402</v>
      </c>
      <c r="L1437" s="26" t="s">
        <v>167</v>
      </c>
      <c r="M1437" s="18" t="s">
        <v>399</v>
      </c>
      <c r="N1437" s="18" t="s">
        <v>195</v>
      </c>
      <c r="O1437" s="18" t="s">
        <v>141</v>
      </c>
      <c r="P1437" s="25"/>
      <c r="Q1437" s="25"/>
      <c r="R1437" s="25"/>
      <c r="S1437" s="25"/>
      <c r="T1437" s="25"/>
      <c r="U1437" s="25"/>
      <c r="V1437" s="25"/>
      <c r="W1437" s="25"/>
      <c r="X1437" s="25"/>
      <c r="Y1437" s="25"/>
      <c r="Z1437" s="25"/>
      <c r="AA1437" s="25"/>
      <c r="AB1437" s="25"/>
      <c r="AC1437" s="25"/>
      <c r="AD1437" s="25"/>
      <c r="AE1437" s="25"/>
      <c r="AF1437" s="25"/>
      <c r="AG1437" s="25"/>
      <c r="AH1437" s="25"/>
      <c r="AI1437" s="25"/>
      <c r="AJ1437" s="25"/>
      <c r="AK1437" s="25"/>
      <c r="AL1437" s="25"/>
      <c r="AM1437" s="25"/>
      <c r="AN1437" s="25"/>
      <c r="AO1437" s="25"/>
      <c r="AP1437" s="25"/>
      <c r="AQ1437" s="25"/>
      <c r="AR1437" s="25"/>
      <c r="AS1437" s="25"/>
      <c r="AT1437" s="25"/>
      <c r="AU1437" s="25"/>
      <c r="AV1437" s="25"/>
      <c r="AW1437" s="25"/>
      <c r="AX1437" s="25"/>
      <c r="AY1437" s="25"/>
      <c r="AZ1437" s="25"/>
      <c r="BA1437" s="25"/>
      <c r="BB1437" s="25"/>
      <c r="BC1437" s="25"/>
      <c r="BD1437" s="25"/>
      <c r="BE1437" s="25"/>
      <c r="BF1437" s="25"/>
      <c r="BG1437" s="25"/>
      <c r="BH1437" s="25"/>
      <c r="BI1437" s="25"/>
      <c r="BJ1437" s="25"/>
      <c r="BK1437" s="25"/>
      <c r="BL1437" s="25"/>
      <c r="BM1437" s="25"/>
      <c r="BN1437" s="25"/>
      <c r="BO1437" s="25"/>
      <c r="BP1437" s="25"/>
      <c r="BQ1437" s="25"/>
      <c r="BR1437" s="25"/>
      <c r="BS1437" s="25"/>
      <c r="BT1437" s="25"/>
      <c r="BU1437" s="25"/>
      <c r="BV1437" s="25"/>
      <c r="BW1437" s="25"/>
      <c r="BX1437" s="25"/>
    </row>
    <row r="1438" spans="1:79" x14ac:dyDescent="0.2">
      <c r="A1438" s="19" t="s">
        <v>399</v>
      </c>
      <c r="B1438" s="26" t="s">
        <v>454</v>
      </c>
      <c r="C1438" s="142" t="s">
        <v>141</v>
      </c>
      <c r="D1438" s="19" t="s">
        <v>3118</v>
      </c>
      <c r="E1438" s="27">
        <v>36672</v>
      </c>
      <c r="F1438" s="28" t="s">
        <v>268</v>
      </c>
      <c r="G1438" s="28" t="s">
        <v>268</v>
      </c>
      <c r="H1438" s="19" t="s">
        <v>402</v>
      </c>
      <c r="I1438" s="26" t="s">
        <v>327</v>
      </c>
      <c r="J1438" s="18" t="s">
        <v>164</v>
      </c>
      <c r="K1438" s="26" t="s">
        <v>384</v>
      </c>
      <c r="L1438" s="26" t="s">
        <v>164</v>
      </c>
      <c r="P1438" s="25"/>
      <c r="Q1438" s="25"/>
      <c r="R1438" s="25"/>
      <c r="S1438" s="25"/>
      <c r="T1438" s="25"/>
      <c r="U1438" s="25"/>
      <c r="V1438" s="25"/>
      <c r="W1438" s="25"/>
      <c r="X1438" s="25"/>
      <c r="Y1438" s="25"/>
      <c r="Z1438" s="25"/>
      <c r="AA1438" s="25"/>
      <c r="AB1438" s="25"/>
      <c r="AC1438" s="25"/>
      <c r="AD1438" s="25"/>
      <c r="AE1438" s="25"/>
      <c r="AF1438" s="25"/>
      <c r="AG1438" s="25"/>
      <c r="AH1438" s="25"/>
      <c r="AI1438" s="25"/>
      <c r="AJ1438" s="25"/>
      <c r="AK1438" s="25"/>
      <c r="AL1438" s="25"/>
      <c r="AM1438" s="25"/>
      <c r="AN1438" s="25"/>
      <c r="AO1438" s="25"/>
      <c r="AP1438" s="25"/>
      <c r="AQ1438" s="25"/>
      <c r="AR1438" s="25"/>
      <c r="AS1438" s="25"/>
      <c r="AT1438" s="25"/>
      <c r="AU1438" s="25"/>
      <c r="AV1438" s="25"/>
      <c r="AW1438" s="25"/>
      <c r="AX1438" s="25"/>
      <c r="AY1438" s="25"/>
      <c r="AZ1438" s="25"/>
      <c r="BA1438" s="25"/>
      <c r="BB1438" s="25"/>
      <c r="BC1438" s="25"/>
      <c r="BD1438" s="25"/>
      <c r="BE1438" s="25"/>
      <c r="BF1438" s="25"/>
      <c r="BG1438" s="25"/>
      <c r="BH1438" s="25"/>
      <c r="BI1438" s="25"/>
      <c r="BJ1438" s="25"/>
      <c r="BK1438" s="25"/>
      <c r="BL1438" s="25"/>
      <c r="BM1438" s="25"/>
      <c r="BN1438" s="25"/>
      <c r="BO1438" s="25"/>
      <c r="BP1438" s="25"/>
      <c r="BQ1438" s="25"/>
      <c r="BR1438" s="25"/>
      <c r="BS1438" s="25"/>
      <c r="BT1438" s="25"/>
      <c r="BU1438" s="25"/>
      <c r="BV1438" s="25"/>
      <c r="BW1438" s="25"/>
      <c r="BX1438" s="25"/>
    </row>
    <row r="1439" spans="1:79" x14ac:dyDescent="0.2">
      <c r="A1439" s="161" t="s">
        <v>384</v>
      </c>
      <c r="B1439" s="161" t="s">
        <v>306</v>
      </c>
      <c r="C1439" s="141" t="s">
        <v>388</v>
      </c>
      <c r="D1439" s="26" t="s">
        <v>3112</v>
      </c>
      <c r="E1439" s="27">
        <v>36608</v>
      </c>
      <c r="F1439" s="26" t="s">
        <v>473</v>
      </c>
      <c r="G1439" s="26" t="s">
        <v>473</v>
      </c>
      <c r="H1439" s="161" t="s">
        <v>409</v>
      </c>
      <c r="I1439" s="161" t="s">
        <v>101</v>
      </c>
      <c r="J1439" s="18" t="s">
        <v>412</v>
      </c>
      <c r="K1439" s="26" t="s">
        <v>409</v>
      </c>
      <c r="L1439" s="26" t="s">
        <v>433</v>
      </c>
      <c r="M1439" s="161" t="s">
        <v>384</v>
      </c>
      <c r="N1439" s="161" t="s">
        <v>227</v>
      </c>
      <c r="O1439" s="161" t="s">
        <v>406</v>
      </c>
      <c r="P1439" s="26" t="s">
        <v>412</v>
      </c>
      <c r="Q1439" s="27"/>
      <c r="R1439" s="27"/>
      <c r="S1439" s="27"/>
      <c r="T1439" s="27"/>
      <c r="U1439" s="29"/>
      <c r="V1439" s="25"/>
      <c r="W1439" s="25"/>
      <c r="X1439" s="25"/>
      <c r="Y1439" s="25"/>
      <c r="Z1439" s="25"/>
      <c r="AA1439" s="25"/>
      <c r="AB1439" s="25"/>
      <c r="AC1439" s="25"/>
      <c r="AD1439" s="25"/>
      <c r="AE1439" s="25"/>
      <c r="AF1439" s="25"/>
      <c r="AG1439" s="25"/>
      <c r="AH1439" s="25"/>
      <c r="AI1439" s="25"/>
      <c r="AJ1439" s="25"/>
      <c r="AK1439" s="25"/>
      <c r="AL1439" s="25"/>
      <c r="AM1439" s="25"/>
      <c r="AN1439" s="25"/>
      <c r="AO1439" s="25"/>
      <c r="AP1439" s="25"/>
      <c r="AQ1439" s="25"/>
      <c r="AR1439" s="25"/>
      <c r="AS1439" s="25"/>
      <c r="AT1439" s="25"/>
      <c r="AU1439" s="25"/>
      <c r="AV1439" s="25"/>
      <c r="AW1439" s="25"/>
      <c r="AX1439" s="25"/>
      <c r="AY1439" s="25"/>
      <c r="AZ1439" s="25"/>
      <c r="BA1439" s="25"/>
      <c r="BB1439" s="25"/>
      <c r="BC1439" s="25"/>
      <c r="BD1439" s="25"/>
      <c r="BE1439" s="25"/>
      <c r="BF1439" s="25"/>
      <c r="BG1439" s="25"/>
      <c r="BH1439" s="25"/>
      <c r="BI1439" s="25"/>
      <c r="BJ1439" s="25"/>
      <c r="BK1439" s="25"/>
      <c r="BL1439" s="25"/>
      <c r="BM1439" s="25"/>
      <c r="BN1439" s="25"/>
      <c r="BO1439" s="25"/>
      <c r="BP1439" s="25"/>
      <c r="BQ1439" s="25"/>
      <c r="BR1439" s="25"/>
      <c r="BS1439" s="25"/>
      <c r="BT1439" s="25"/>
      <c r="BU1439" s="25"/>
      <c r="BV1439" s="25"/>
      <c r="BW1439" s="25"/>
      <c r="BX1439" s="25"/>
    </row>
    <row r="1440" spans="1:79" s="25" customFormat="1" ht="12.75" customHeight="1" x14ac:dyDescent="0.2">
      <c r="A1440" s="18"/>
      <c r="B1440" s="18"/>
      <c r="C1440" s="141"/>
      <c r="D1440" s="19" t="s">
        <v>3116</v>
      </c>
      <c r="E1440" s="20">
        <v>34125</v>
      </c>
      <c r="F1440" s="19" t="s">
        <v>706</v>
      </c>
      <c r="G1440" s="19" t="s">
        <v>706</v>
      </c>
      <c r="H1440" s="18" t="s">
        <v>421</v>
      </c>
      <c r="I1440" s="18" t="s">
        <v>181</v>
      </c>
      <c r="J1440" s="18" t="s">
        <v>412</v>
      </c>
      <c r="K1440" s="26" t="s">
        <v>402</v>
      </c>
      <c r="L1440" s="26" t="s">
        <v>433</v>
      </c>
      <c r="M1440" s="18" t="s">
        <v>421</v>
      </c>
      <c r="N1440" s="18" t="s">
        <v>177</v>
      </c>
      <c r="O1440" s="18" t="s">
        <v>406</v>
      </c>
      <c r="P1440" s="19" t="s">
        <v>406</v>
      </c>
      <c r="Q1440" s="19"/>
      <c r="R1440" s="19"/>
      <c r="S1440" s="19"/>
      <c r="T1440" s="19" t="s">
        <v>409</v>
      </c>
      <c r="U1440" s="19" t="s">
        <v>105</v>
      </c>
      <c r="V1440" s="19" t="s">
        <v>412</v>
      </c>
      <c r="W1440" s="19" t="s">
        <v>384</v>
      </c>
      <c r="X1440" s="19" t="s">
        <v>105</v>
      </c>
      <c r="Y1440" s="19" t="s">
        <v>408</v>
      </c>
      <c r="Z1440" s="19" t="s">
        <v>397</v>
      </c>
      <c r="AA1440" s="19" t="s">
        <v>105</v>
      </c>
      <c r="AB1440" s="19" t="s">
        <v>398</v>
      </c>
      <c r="AC1440" s="19"/>
      <c r="AD1440" s="19"/>
      <c r="AE1440" s="19"/>
      <c r="AF1440" s="19">
        <v>0</v>
      </c>
      <c r="AG1440" s="19">
        <v>0</v>
      </c>
      <c r="AH1440" s="19">
        <v>0</v>
      </c>
      <c r="AI1440" s="19">
        <v>0</v>
      </c>
      <c r="AJ1440" s="19">
        <v>0</v>
      </c>
      <c r="AK1440" s="19">
        <v>0</v>
      </c>
      <c r="AL1440" s="19">
        <v>0</v>
      </c>
      <c r="AM1440" s="19">
        <v>0</v>
      </c>
      <c r="AN1440" s="19">
        <v>0</v>
      </c>
      <c r="AO1440" s="19">
        <v>0</v>
      </c>
      <c r="AP1440" s="19">
        <v>0</v>
      </c>
      <c r="AQ1440" s="19">
        <v>0</v>
      </c>
      <c r="AR1440" s="19">
        <v>0</v>
      </c>
      <c r="AS1440" s="19">
        <v>0</v>
      </c>
      <c r="AT1440" s="19">
        <v>0</v>
      </c>
      <c r="AU1440" s="19">
        <v>0</v>
      </c>
      <c r="AV1440" s="19">
        <v>0</v>
      </c>
      <c r="AW1440" s="19">
        <v>0</v>
      </c>
      <c r="AX1440" s="19"/>
      <c r="AY1440" s="19"/>
      <c r="AZ1440" s="19"/>
      <c r="BA1440" s="19"/>
      <c r="BB1440" s="19"/>
      <c r="BC1440" s="19"/>
      <c r="BD1440" s="19"/>
      <c r="BE1440" s="19"/>
      <c r="BF1440" s="19"/>
      <c r="BG1440" s="19"/>
      <c r="BH1440" s="19"/>
      <c r="BI1440" s="19"/>
      <c r="BJ1440" s="19"/>
      <c r="BK1440" s="19"/>
      <c r="BL1440" s="19"/>
      <c r="BM1440" s="19"/>
      <c r="BN1440" s="19"/>
      <c r="BO1440" s="19"/>
      <c r="BP1440" s="19"/>
      <c r="BQ1440" s="19"/>
      <c r="BR1440" s="19"/>
      <c r="BS1440" s="19"/>
      <c r="BT1440" s="19"/>
      <c r="BU1440" s="19"/>
      <c r="BV1440" s="19"/>
      <c r="BW1440" s="19"/>
      <c r="BX1440" s="19"/>
      <c r="BY1440"/>
      <c r="BZ1440"/>
      <c r="CA1440"/>
    </row>
    <row r="1441" spans="1:79" x14ac:dyDescent="0.2">
      <c r="A1441" s="161"/>
      <c r="B1441" s="161"/>
      <c r="C1441" s="141"/>
      <c r="D1441" s="19" t="s">
        <v>3117</v>
      </c>
      <c r="E1441" s="20">
        <v>34680</v>
      </c>
      <c r="F1441" s="19" t="s">
        <v>654</v>
      </c>
      <c r="G1441" s="19" t="s">
        <v>2045</v>
      </c>
      <c r="H1441" s="161" t="s">
        <v>421</v>
      </c>
      <c r="I1441" s="161" t="s">
        <v>131</v>
      </c>
      <c r="J1441" s="18" t="s">
        <v>398</v>
      </c>
      <c r="K1441" s="26" t="s">
        <v>409</v>
      </c>
      <c r="L1441" s="26" t="s">
        <v>406</v>
      </c>
      <c r="M1441" s="161" t="s">
        <v>409</v>
      </c>
      <c r="N1441" s="161" t="s">
        <v>128</v>
      </c>
      <c r="O1441" s="161" t="s">
        <v>408</v>
      </c>
      <c r="P1441" s="19" t="s">
        <v>629</v>
      </c>
      <c r="Q1441" s="19" t="s">
        <v>409</v>
      </c>
      <c r="R1441" s="19" t="s">
        <v>128</v>
      </c>
      <c r="S1441" s="19" t="s">
        <v>1423</v>
      </c>
      <c r="T1441" s="19" t="s">
        <v>409</v>
      </c>
      <c r="U1441" s="19" t="s">
        <v>330</v>
      </c>
      <c r="V1441" s="19" t="s">
        <v>410</v>
      </c>
      <c r="W1441" s="19" t="s">
        <v>409</v>
      </c>
      <c r="X1441" s="19" t="s">
        <v>330</v>
      </c>
      <c r="Y1441" s="19" t="s">
        <v>389</v>
      </c>
      <c r="Z1441" s="19" t="s">
        <v>397</v>
      </c>
      <c r="AA1441" s="19" t="s">
        <v>330</v>
      </c>
      <c r="AB1441" s="19" t="s">
        <v>398</v>
      </c>
      <c r="AC1441" s="19" t="s">
        <v>397</v>
      </c>
      <c r="AD1441" s="19" t="s">
        <v>330</v>
      </c>
      <c r="AE1441" s="19" t="s">
        <v>388</v>
      </c>
      <c r="AF1441" s="19">
        <v>0</v>
      </c>
      <c r="AG1441" s="19">
        <v>0</v>
      </c>
      <c r="AH1441" s="19">
        <v>0</v>
      </c>
      <c r="AI1441" s="19">
        <v>0</v>
      </c>
      <c r="AJ1441" s="19">
        <v>0</v>
      </c>
      <c r="AK1441" s="19">
        <v>0</v>
      </c>
      <c r="AL1441" s="19">
        <v>0</v>
      </c>
      <c r="AM1441" s="19">
        <v>0</v>
      </c>
      <c r="AN1441" s="19">
        <v>0</v>
      </c>
      <c r="AO1441" s="19">
        <v>0</v>
      </c>
      <c r="AP1441" s="19">
        <v>0</v>
      </c>
      <c r="AQ1441" s="19">
        <v>0</v>
      </c>
      <c r="AR1441" s="19">
        <v>0</v>
      </c>
      <c r="AS1441" s="19">
        <v>0</v>
      </c>
      <c r="AT1441" s="19">
        <v>0</v>
      </c>
      <c r="AU1441" s="19">
        <v>0</v>
      </c>
      <c r="AV1441" s="19">
        <v>0</v>
      </c>
      <c r="AW1441" s="19">
        <v>0</v>
      </c>
      <c r="AX1441" s="19"/>
      <c r="AY1441" s="19"/>
      <c r="AZ1441" s="19"/>
      <c r="BA1441" s="19"/>
      <c r="BB1441" s="19"/>
      <c r="BC1441" s="19"/>
      <c r="BD1441" s="19"/>
      <c r="BE1441" s="19"/>
      <c r="BF1441" s="19"/>
      <c r="BG1441" s="19"/>
      <c r="BH1441" s="19"/>
      <c r="BI1441" s="19"/>
      <c r="BJ1441" s="19"/>
      <c r="BK1441" s="19"/>
      <c r="BL1441" s="19"/>
      <c r="BM1441" s="19"/>
      <c r="BN1441" s="19"/>
      <c r="BO1441" s="19"/>
      <c r="BP1441" s="19"/>
      <c r="BQ1441" s="19"/>
      <c r="BR1441" s="19"/>
      <c r="BS1441" s="19"/>
      <c r="BT1441" s="19"/>
      <c r="BU1441" s="19"/>
      <c r="BV1441" s="19"/>
      <c r="BW1441" s="19"/>
      <c r="BX1441" s="19"/>
      <c r="BY1441" s="25"/>
      <c r="BZ1441" s="25"/>
      <c r="CA1441" s="25"/>
    </row>
    <row r="1442" spans="1:79" ht="12.75" customHeight="1" x14ac:dyDescent="0.2">
      <c r="A1442" s="31"/>
      <c r="B1442" s="32"/>
      <c r="C1442" s="142"/>
      <c r="D1442" s="19" t="s">
        <v>3119</v>
      </c>
      <c r="E1442" s="27">
        <v>36682</v>
      </c>
      <c r="F1442" s="28" t="s">
        <v>114</v>
      </c>
      <c r="G1442" s="28" t="s">
        <v>237</v>
      </c>
      <c r="H1442" s="31" t="s">
        <v>189</v>
      </c>
      <c r="I1442" s="32"/>
      <c r="J1442" s="18"/>
      <c r="K1442" t="s">
        <v>421</v>
      </c>
      <c r="L1442" t="s">
        <v>412</v>
      </c>
      <c r="M1442" s="33"/>
      <c r="N1442" s="33"/>
      <c r="O1442" s="33"/>
    </row>
    <row r="1443" spans="1:79" x14ac:dyDescent="0.2">
      <c r="A1443" s="18"/>
      <c r="B1443" s="18"/>
      <c r="C1443" s="141"/>
      <c r="D1443" s="19"/>
      <c r="E1443" s="20"/>
      <c r="F1443" s="19"/>
      <c r="G1443" s="19"/>
      <c r="H1443" s="18"/>
      <c r="I1443" s="18"/>
      <c r="J1443" s="18"/>
      <c r="K1443" t="s">
        <v>402</v>
      </c>
      <c r="L1443"/>
      <c r="M1443" s="18"/>
      <c r="N1443" s="18"/>
      <c r="O1443" s="18"/>
      <c r="P1443" s="19"/>
      <c r="Q1443" s="19"/>
      <c r="R1443" s="19"/>
      <c r="S1443" s="19"/>
      <c r="T1443" s="19"/>
      <c r="U1443" s="19"/>
      <c r="V1443" s="19"/>
      <c r="W1443" s="19"/>
      <c r="X1443" s="19"/>
      <c r="Y1443" s="19"/>
      <c r="Z1443" s="19"/>
      <c r="AA1443" s="19"/>
      <c r="AB1443" s="19"/>
      <c r="AC1443" s="19"/>
      <c r="AD1443" s="19"/>
      <c r="AE1443" s="19"/>
      <c r="AF1443" s="19"/>
      <c r="AG1443" s="19"/>
      <c r="AH1443" s="19"/>
      <c r="AI1443" s="19"/>
      <c r="AJ1443" s="19"/>
      <c r="AK1443" s="19"/>
      <c r="AL1443" s="19"/>
      <c r="AM1443" s="19"/>
      <c r="AN1443" s="19"/>
      <c r="AO1443" s="19"/>
      <c r="AP1443" s="19"/>
      <c r="AQ1443" s="19"/>
      <c r="AR1443" s="19"/>
      <c r="AS1443" s="19"/>
      <c r="AT1443" s="19"/>
      <c r="AU1443" s="19"/>
      <c r="AV1443" s="19"/>
      <c r="AW1443" s="19"/>
      <c r="AX1443" s="19"/>
      <c r="AY1443" s="19"/>
      <c r="AZ1443" s="19"/>
      <c r="BA1443" s="19"/>
      <c r="BB1443" s="19"/>
      <c r="BC1443" s="19"/>
      <c r="BD1443" s="19"/>
      <c r="BE1443" s="19"/>
      <c r="BF1443" s="19"/>
      <c r="BG1443" s="19"/>
      <c r="BH1443" s="19"/>
      <c r="BI1443" s="19"/>
      <c r="BJ1443" s="19"/>
      <c r="BK1443" s="19"/>
      <c r="BL1443" s="19"/>
      <c r="BM1443" s="19"/>
      <c r="BN1443" s="19"/>
      <c r="BO1443" s="19"/>
      <c r="BP1443" s="19"/>
      <c r="BQ1443" s="19"/>
      <c r="BR1443" s="19"/>
      <c r="BS1443" s="19"/>
      <c r="BT1443" s="19"/>
      <c r="BU1443" s="19"/>
      <c r="BV1443" s="19"/>
      <c r="BW1443" s="19"/>
      <c r="BX1443" s="19"/>
    </row>
    <row r="1444" spans="1:79" ht="12.75" customHeight="1" x14ac:dyDescent="0.2">
      <c r="A1444" s="18"/>
      <c r="B1444" s="18"/>
      <c r="C1444" s="141"/>
      <c r="D1444" s="26" t="s">
        <v>3120</v>
      </c>
      <c r="E1444" s="27">
        <v>35991</v>
      </c>
      <c r="F1444" s="26" t="s">
        <v>677</v>
      </c>
      <c r="G1444" s="26" t="s">
        <v>122</v>
      </c>
      <c r="H1444" s="18" t="s">
        <v>444</v>
      </c>
      <c r="I1444" s="18" t="s">
        <v>109</v>
      </c>
      <c r="J1444" s="18"/>
      <c r="K1444" s="26"/>
      <c r="L1444" s="26"/>
      <c r="M1444" s="18" t="s">
        <v>982</v>
      </c>
      <c r="N1444" s="18" t="s">
        <v>105</v>
      </c>
      <c r="O1444" s="18" t="s">
        <v>2443</v>
      </c>
      <c r="P1444" s="19"/>
      <c r="Q1444" s="27"/>
      <c r="R1444" s="27"/>
      <c r="S1444" s="27"/>
      <c r="T1444" s="27"/>
      <c r="U1444" s="29"/>
      <c r="V1444" s="25"/>
      <c r="W1444" s="25"/>
      <c r="X1444" s="25"/>
      <c r="Y1444" s="25"/>
      <c r="Z1444" s="25"/>
      <c r="AA1444" s="25"/>
      <c r="AB1444" s="25"/>
      <c r="AC1444" s="25"/>
      <c r="AD1444" s="25"/>
      <c r="AE1444" s="25"/>
      <c r="AF1444" s="25"/>
      <c r="AG1444" s="25"/>
      <c r="AH1444" s="25"/>
      <c r="AI1444" s="25"/>
      <c r="AJ1444" s="25"/>
      <c r="AK1444" s="25"/>
      <c r="AL1444" s="25"/>
      <c r="AM1444" s="25"/>
      <c r="AN1444" s="25"/>
      <c r="AO1444" s="25"/>
      <c r="AP1444" s="25"/>
      <c r="AQ1444" s="25"/>
      <c r="AR1444" s="25"/>
      <c r="AS1444" s="25"/>
      <c r="AT1444" s="25"/>
      <c r="AU1444" s="25"/>
      <c r="AV1444" s="25"/>
      <c r="AW1444" s="25"/>
      <c r="AX1444" s="25"/>
      <c r="AY1444" s="25"/>
      <c r="AZ1444" s="25"/>
      <c r="BA1444" s="25"/>
      <c r="BB1444" s="25"/>
      <c r="BC1444" s="25"/>
      <c r="BD1444" s="25"/>
      <c r="BE1444" s="25"/>
      <c r="BF1444" s="25"/>
      <c r="BG1444" s="25"/>
      <c r="BH1444" s="25"/>
      <c r="BI1444" s="25"/>
      <c r="BJ1444" s="25"/>
      <c r="BK1444" s="25"/>
      <c r="BL1444" s="25"/>
      <c r="BM1444" s="25"/>
      <c r="BN1444" s="25"/>
      <c r="BO1444" s="25"/>
      <c r="BP1444" s="25"/>
      <c r="BQ1444" s="25"/>
      <c r="BR1444" s="25"/>
      <c r="BS1444" s="25"/>
      <c r="BT1444" s="25"/>
      <c r="BU1444" s="25"/>
      <c r="BV1444" s="25"/>
      <c r="BW1444" s="25"/>
      <c r="BX1444" s="25"/>
    </row>
    <row r="1445" spans="1:79" x14ac:dyDescent="0.2">
      <c r="A1445" s="18" t="s">
        <v>445</v>
      </c>
      <c r="B1445" s="18" t="s">
        <v>316</v>
      </c>
      <c r="C1445" s="141"/>
      <c r="D1445" s="19" t="s">
        <v>3121</v>
      </c>
      <c r="E1445" s="20">
        <v>35068</v>
      </c>
      <c r="F1445" s="19" t="s">
        <v>428</v>
      </c>
      <c r="G1445" s="19" t="s">
        <v>362</v>
      </c>
      <c r="H1445" s="18" t="s">
        <v>449</v>
      </c>
      <c r="I1445" s="18" t="s">
        <v>116</v>
      </c>
      <c r="J1445" s="18"/>
      <c r="K1445" s="26" t="s">
        <v>445</v>
      </c>
      <c r="L1445" s="26"/>
      <c r="M1445" s="18" t="s">
        <v>445</v>
      </c>
      <c r="N1445" s="18" t="s">
        <v>316</v>
      </c>
      <c r="O1445" s="18"/>
      <c r="P1445" s="19"/>
      <c r="Q1445" s="19" t="s">
        <v>449</v>
      </c>
      <c r="R1445" s="19" t="s">
        <v>316</v>
      </c>
      <c r="S1445" s="19" t="s">
        <v>86</v>
      </c>
      <c r="T1445" s="19" t="s">
        <v>445</v>
      </c>
      <c r="U1445" s="19" t="s">
        <v>316</v>
      </c>
      <c r="V1445" s="19"/>
      <c r="W1445" s="19" t="s">
        <v>445</v>
      </c>
      <c r="X1445" s="19" t="s">
        <v>316</v>
      </c>
      <c r="Y1445" s="19">
        <v>0</v>
      </c>
      <c r="Z1445" s="19">
        <v>0</v>
      </c>
      <c r="AA1445" s="19">
        <v>0</v>
      </c>
      <c r="AB1445" s="19">
        <v>0</v>
      </c>
      <c r="AC1445" s="19"/>
      <c r="AD1445" s="19"/>
      <c r="AE1445" s="19"/>
      <c r="AF1445" s="19">
        <v>0</v>
      </c>
      <c r="AG1445" s="19">
        <v>0</v>
      </c>
      <c r="AH1445" s="19">
        <v>0</v>
      </c>
      <c r="AI1445" s="19">
        <v>0</v>
      </c>
      <c r="AJ1445" s="19">
        <v>0</v>
      </c>
      <c r="AK1445" s="19">
        <v>0</v>
      </c>
      <c r="AL1445" s="19">
        <v>0</v>
      </c>
      <c r="AM1445" s="19">
        <v>0</v>
      </c>
      <c r="AN1445" s="19">
        <v>0</v>
      </c>
      <c r="AO1445" s="19">
        <v>0</v>
      </c>
      <c r="AP1445" s="19">
        <v>0</v>
      </c>
      <c r="AQ1445" s="19">
        <v>0</v>
      </c>
      <c r="AR1445" s="19">
        <v>0</v>
      </c>
      <c r="AS1445" s="19">
        <v>0</v>
      </c>
      <c r="AT1445" s="19">
        <v>0</v>
      </c>
      <c r="AU1445" s="19">
        <v>0</v>
      </c>
      <c r="AV1445" s="19">
        <v>0</v>
      </c>
      <c r="AW1445" s="19">
        <v>0</v>
      </c>
      <c r="AX1445" s="19"/>
      <c r="AY1445" s="19"/>
      <c r="AZ1445" s="19"/>
      <c r="BA1445" s="19"/>
      <c r="BB1445" s="19"/>
      <c r="BC1445" s="19"/>
      <c r="BD1445" s="19"/>
      <c r="BE1445" s="19"/>
      <c r="BF1445" s="19"/>
      <c r="BG1445" s="19"/>
      <c r="BH1445" s="19"/>
      <c r="BI1445" s="19"/>
      <c r="BJ1445" s="19"/>
      <c r="BK1445" s="19"/>
      <c r="BL1445" s="19"/>
      <c r="BM1445" s="19"/>
      <c r="BN1445" s="19"/>
      <c r="BO1445" s="19"/>
      <c r="BP1445" s="19"/>
      <c r="BQ1445" s="19"/>
      <c r="BR1445" s="19"/>
      <c r="BS1445" s="19"/>
      <c r="BT1445" s="19"/>
      <c r="BU1445" s="19"/>
      <c r="BV1445" s="19"/>
      <c r="BW1445" s="19"/>
      <c r="BX1445" s="19"/>
    </row>
    <row r="1446" spans="1:79" x14ac:dyDescent="0.2">
      <c r="A1446" s="18"/>
      <c r="B1446" s="18"/>
      <c r="C1446" s="141"/>
      <c r="D1446" s="19" t="s">
        <v>3122</v>
      </c>
      <c r="E1446" s="20">
        <v>35475</v>
      </c>
      <c r="F1446" s="28" t="s">
        <v>415</v>
      </c>
      <c r="G1446" s="28" t="s">
        <v>149</v>
      </c>
      <c r="H1446" s="18" t="s">
        <v>453</v>
      </c>
      <c r="I1446" s="18" t="s">
        <v>145</v>
      </c>
      <c r="J1446" s="18"/>
      <c r="K1446" s="26" t="s">
        <v>450</v>
      </c>
      <c r="L1446" s="26"/>
      <c r="M1446" s="18" t="s">
        <v>450</v>
      </c>
      <c r="N1446" s="18" t="s">
        <v>140</v>
      </c>
      <c r="O1446" s="18"/>
      <c r="P1446" s="19"/>
      <c r="Q1446" s="19" t="s">
        <v>450</v>
      </c>
      <c r="R1446" s="28" t="s">
        <v>140</v>
      </c>
      <c r="S1446" s="28"/>
      <c r="T1446" s="19"/>
      <c r="U1446" s="28"/>
      <c r="V1446" s="28"/>
      <c r="W1446" s="19"/>
      <c r="X1446" s="28"/>
      <c r="Y1446" s="28"/>
      <c r="Z1446" s="19"/>
      <c r="AA1446" s="28"/>
      <c r="AB1446" s="28"/>
      <c r="AC1446" s="19"/>
      <c r="AD1446" s="28"/>
      <c r="AE1446" s="28"/>
      <c r="AF1446" s="19"/>
      <c r="AG1446" s="28"/>
      <c r="AH1446" s="28"/>
      <c r="AI1446" s="19"/>
      <c r="AJ1446" s="28"/>
      <c r="AK1446" s="28"/>
      <c r="AL1446" s="19"/>
      <c r="AM1446" s="28"/>
      <c r="AN1446" s="28"/>
      <c r="AO1446" s="19"/>
      <c r="AP1446" s="28"/>
      <c r="AQ1446" s="28"/>
      <c r="AR1446" s="19"/>
      <c r="AS1446" s="28"/>
      <c r="AT1446" s="28"/>
      <c r="AU1446" s="19"/>
      <c r="AV1446" s="28"/>
      <c r="AW1446" s="28"/>
      <c r="AX1446" s="19"/>
      <c r="AY1446" s="28"/>
      <c r="AZ1446" s="28"/>
      <c r="BA1446" s="19"/>
      <c r="BB1446" s="28"/>
      <c r="BC1446" s="28"/>
      <c r="BD1446" s="19"/>
      <c r="BE1446" s="28"/>
      <c r="BF1446" s="28"/>
      <c r="BG1446" s="19"/>
      <c r="BH1446" s="28"/>
      <c r="BI1446" s="28"/>
      <c r="BJ1446" s="19"/>
      <c r="BK1446" s="28"/>
      <c r="BL1446" s="28"/>
      <c r="BM1446" s="19"/>
      <c r="BN1446" s="28"/>
      <c r="BO1446" s="28"/>
      <c r="BP1446" s="19"/>
      <c r="BQ1446" s="27"/>
      <c r="BR1446" s="28"/>
      <c r="BS1446" s="26"/>
      <c r="BT1446" s="19"/>
      <c r="BU1446" s="30"/>
      <c r="BV1446" s="26"/>
      <c r="BW1446" s="26"/>
      <c r="BX1446" s="26"/>
    </row>
    <row r="1447" spans="1:79" x14ac:dyDescent="0.2">
      <c r="A1447" s="19"/>
      <c r="B1447" s="19"/>
      <c r="C1447" s="141"/>
      <c r="D1447" s="19"/>
      <c r="E1447" s="39"/>
      <c r="F1447" s="19"/>
      <c r="G1447" s="19"/>
      <c r="H1447" s="19"/>
      <c r="I1447" s="19"/>
      <c r="J1447" s="18"/>
      <c r="K1447" s="26"/>
      <c r="L1447" s="26"/>
      <c r="M1447" s="19"/>
      <c r="N1447" s="19"/>
      <c r="O1447" s="19"/>
      <c r="P1447" s="19"/>
      <c r="Q1447" s="19"/>
      <c r="R1447" s="19"/>
      <c r="S1447" s="19"/>
      <c r="T1447" s="19"/>
      <c r="U1447" s="19"/>
      <c r="V1447" s="19"/>
      <c r="W1447" s="19"/>
      <c r="X1447" s="19"/>
      <c r="Y1447" s="19"/>
      <c r="Z1447" s="19"/>
      <c r="AA1447" s="19"/>
      <c r="AB1447" s="19"/>
      <c r="AC1447" s="19"/>
      <c r="AD1447" s="19"/>
      <c r="AE1447" s="19"/>
      <c r="AF1447" s="19"/>
      <c r="AG1447" s="19"/>
      <c r="AH1447" s="19"/>
      <c r="AI1447" s="19"/>
      <c r="AJ1447" s="19"/>
      <c r="AK1447" s="19"/>
      <c r="AL1447" s="19"/>
      <c r="AM1447" s="19"/>
      <c r="AN1447" s="19"/>
      <c r="AO1447" s="19"/>
      <c r="AP1447" s="19"/>
      <c r="AQ1447" s="19"/>
      <c r="AR1447" s="19"/>
      <c r="AS1447" s="19"/>
      <c r="AT1447" s="19"/>
      <c r="AU1447" s="19"/>
      <c r="AV1447" s="19"/>
      <c r="AW1447" s="19"/>
      <c r="AX1447" s="19"/>
      <c r="AY1447" s="19"/>
      <c r="AZ1447" s="19"/>
      <c r="BA1447" s="19"/>
      <c r="BB1447" s="19"/>
      <c r="BC1447" s="19"/>
      <c r="BD1447" s="19"/>
      <c r="BE1447" s="19"/>
      <c r="BF1447" s="19"/>
      <c r="BG1447" s="19"/>
      <c r="BH1447" s="19"/>
      <c r="BI1447" s="19"/>
      <c r="BJ1447" s="19"/>
      <c r="BK1447" s="19"/>
      <c r="BL1447" s="19"/>
      <c r="BM1447" s="19"/>
      <c r="BN1447" s="19"/>
      <c r="BO1447" s="19"/>
      <c r="BP1447" s="19"/>
      <c r="BQ1447" s="19"/>
      <c r="BR1447" s="19"/>
      <c r="BS1447" s="19"/>
      <c r="BT1447" s="19"/>
      <c r="BU1447" s="19"/>
    </row>
    <row r="1448" spans="1:79" x14ac:dyDescent="0.2">
      <c r="C1448" s="138"/>
      <c r="E1448" s="10" t="s">
        <v>76</v>
      </c>
      <c r="F1448" s="11" t="s">
        <v>77</v>
      </c>
      <c r="G1448" s="11" t="s">
        <v>78</v>
      </c>
      <c r="H1448" s="92" t="s">
        <v>79</v>
      </c>
      <c r="I1448" s="11"/>
      <c r="J1448" s="11"/>
      <c r="K1448" s="8"/>
      <c r="L1448" s="16" t="str">
        <f>IF(ISERROR(VLOOKUP(TRIM(B1448),#REF!,13,FALSE())),"",VLOOKUP(TRIM(B1448),#REF!,13,FALSE()))</f>
        <v/>
      </c>
      <c r="M1448" s="16" t="str">
        <f>IF(ISERROR(VLOOKUP(TRIM(B1448),#REF!,14,FALSE())),"",VLOOKUP(TRIM(B1448),#REF!,14,FALSE()))</f>
        <v/>
      </c>
      <c r="N1448" s="16" t="str">
        <f>IF(ISERROR(VLOOKUP(TRIM(B1448),#REF!,15,FALSE())),"",VLOOKUP(TRIM(B1448),#REF!,15,FALSE()))</f>
        <v/>
      </c>
      <c r="O1448" s="16" t="str">
        <f>IF(ISERROR(VLOOKUP(TRIM(B1448),#REF!,16,FALSE())),"",VLOOKUP(TRIM(B1448),#REF!,16,FALSE()))</f>
        <v/>
      </c>
      <c r="Q1448" s="8"/>
      <c r="S1448" t="str">
        <f>IF(ISERROR(VLOOKUP(TRIM(B1448),#REF!,20,FALSE())),"",VLOOKUP(TRIM(B1448),#REF!,20,FALSE()))</f>
        <v/>
      </c>
      <c r="T1448" t="str">
        <f>IF(ISERROR(VLOOKUP(TRIM(B1448),#REF!,21,FALSE())),"",VLOOKUP(TRIM(B1448),#REF!,21,FALSE()))</f>
        <v/>
      </c>
      <c r="U1448" t="str">
        <f>IF(ISERROR(VLOOKUP(TRIM(B1448),#REF!,22,FALSE())),"",VLOOKUP(TRIM(B1448),#REF!,22,FALSE()))</f>
        <v/>
      </c>
      <c r="V1448" t="str">
        <f>IF(ISERROR(VLOOKUP(TRIM(B1448),#REF!,20,FALSE())),"",VLOOKUP(TRIM(B1448),#REF!,20,FALSE()))</f>
        <v/>
      </c>
      <c r="W1448" t="str">
        <f>IF(ISERROR(VLOOKUP(TRIM(B1448),#REF!,21,FALSE())),"",VLOOKUP(TRIM(B1448),#REF!,21,FALSE()))</f>
        <v/>
      </c>
      <c r="X1448" t="str">
        <f>IF(ISERROR(VLOOKUP(TRIM(B1448),#REF!,22,FALSE())),"",VLOOKUP(TRIM(B1448),#REF!,22,FALSE()))</f>
        <v/>
      </c>
      <c r="Y1448" t="str">
        <f>IF(ISERROR(VLOOKUP(TRIM(B1448),#REF!,23,FALSE())),"",VLOOKUP(TRIM(B1448),#REF!,23,FALSE()))</f>
        <v/>
      </c>
      <c r="Z1448" t="str">
        <f>IF(ISERROR(VLOOKUP(TRIM(B1448),#REF!,24,FALSE())),"",VLOOKUP(TRIM(B1448),#REF!,24,FALSE()))</f>
        <v/>
      </c>
      <c r="AA1448" t="str">
        <f>IF(ISERROR(VLOOKUP(TRIM(B1448),#REF!,25,FALSE())),"",VLOOKUP(TRIM(B1448),#REF!,25,FALSE()))</f>
        <v/>
      </c>
      <c r="AL1448" s="8"/>
      <c r="AM1448" s="8"/>
      <c r="AO1448" s="8"/>
      <c r="AP1448" s="8"/>
      <c r="AQ1448" s="8"/>
      <c r="AR1448" s="8"/>
      <c r="AS1448" s="8"/>
      <c r="AU1448" s="8"/>
      <c r="AV1448" s="8"/>
      <c r="AX1448" s="8"/>
      <c r="AY1448" s="8"/>
      <c r="BA1448" s="8"/>
      <c r="BB1448" s="8"/>
      <c r="BE1448" s="8"/>
      <c r="BJ1448" s="9"/>
      <c r="BK1448" s="9"/>
    </row>
    <row r="1449" spans="1:79" s="25" customFormat="1" ht="18" customHeight="1" x14ac:dyDescent="0.25">
      <c r="A1449" s="41" t="s">
        <v>5467</v>
      </c>
      <c r="C1449" s="139"/>
      <c r="E1449" s="13">
        <f>COUNTA(D1452:D1517)</f>
        <v>56</v>
      </c>
      <c r="F1449" s="14">
        <f>COUNTIF(A1452:A1517,"*HB*")</f>
        <v>1</v>
      </c>
      <c r="G1449" s="14">
        <f>COUNTIF(A1452:A1517,"*KR*")+COUNTIF(A1452:A1517,"*LK*")</f>
        <v>1</v>
      </c>
      <c r="H1449" s="51">
        <f>COUNTIF(A1452:A1517,"*PR*")+COUNTIF(A1452:A1517,"*LP*")</f>
        <v>1</v>
      </c>
      <c r="I1449" s="14"/>
      <c r="J1449" s="14"/>
      <c r="K1449" s="7"/>
      <c r="L1449" s="16" t="str">
        <f>IF(ISERROR(VLOOKUP(TRIM(B1449),#REF!,13,FALSE())),"",VLOOKUP(TRIM(B1449),#REF!,13,FALSE()))</f>
        <v/>
      </c>
      <c r="M1449" s="16" t="str">
        <f>IF(ISERROR(VLOOKUP(TRIM(B1449),#REF!,14,FALSE())),"",VLOOKUP(TRIM(B1449),#REF!,14,FALSE()))</f>
        <v/>
      </c>
      <c r="N1449" s="16" t="str">
        <f>IF(ISERROR(VLOOKUP(TRIM(B1449),#REF!,15,FALSE())),"",VLOOKUP(TRIM(B1449),#REF!,15,FALSE()))</f>
        <v/>
      </c>
      <c r="O1449" s="16" t="str">
        <f>IF(ISERROR(VLOOKUP(TRIM(B1449),#REF!,16,FALSE())),"",VLOOKUP(TRIM(B1449),#REF!,16,FALSE()))</f>
        <v/>
      </c>
      <c r="P1449" s="15"/>
      <c r="Q1449" s="8"/>
      <c r="S1449" t="str">
        <f>IF(ISERROR(VLOOKUP(TRIM(B1449),#REF!,20,FALSE())),"",VLOOKUP(TRIM(B1449),#REF!,20,FALSE()))</f>
        <v/>
      </c>
      <c r="T1449" t="str">
        <f>IF(ISERROR(VLOOKUP(TRIM(B1449),#REF!,21,FALSE())),"",VLOOKUP(TRIM(B1449),#REF!,21,FALSE()))</f>
        <v/>
      </c>
      <c r="U1449" t="str">
        <f>IF(ISERROR(VLOOKUP(TRIM(B1449),#REF!,22,FALSE())),"",VLOOKUP(TRIM(B1449),#REF!,22,FALSE()))</f>
        <v/>
      </c>
      <c r="V1449" t="str">
        <f>IF(ISERROR(VLOOKUP(TRIM(B1449),#REF!,20,FALSE())),"",VLOOKUP(TRIM(B1449),#REF!,20,FALSE()))</f>
        <v/>
      </c>
      <c r="W1449" t="str">
        <f>IF(ISERROR(VLOOKUP(TRIM(B1449),#REF!,21,FALSE())),"",VLOOKUP(TRIM(B1449),#REF!,21,FALSE()))</f>
        <v/>
      </c>
      <c r="X1449" t="str">
        <f>IF(ISERROR(VLOOKUP(TRIM(B1449),#REF!,22,FALSE())),"",VLOOKUP(TRIM(B1449),#REF!,22,FALSE()))</f>
        <v/>
      </c>
      <c r="Y1449" t="str">
        <f>IF(ISERROR(VLOOKUP(TRIM(B1449),#REF!,23,FALSE())),"",VLOOKUP(TRIM(B1449),#REF!,23,FALSE()))</f>
        <v/>
      </c>
      <c r="Z1449" t="str">
        <f>IF(ISERROR(VLOOKUP(TRIM(B1449),#REF!,24,FALSE())),"",VLOOKUP(TRIM(B1449),#REF!,24,FALSE()))</f>
        <v/>
      </c>
      <c r="AA1449" t="str">
        <f>IF(ISERROR(VLOOKUP(TRIM(B1449),#REF!,25,FALSE())),"",VLOOKUP(TRIM(B1449),#REF!,25,FALSE()))</f>
        <v/>
      </c>
      <c r="AK1449" s="15"/>
      <c r="AL1449" s="8"/>
      <c r="AM1449" s="8"/>
      <c r="AO1449" s="8"/>
      <c r="AP1449" s="8"/>
      <c r="AQ1449" s="8"/>
      <c r="AR1449" s="8"/>
      <c r="AS1449" s="8"/>
      <c r="AT1449" s="15"/>
      <c r="AU1449" s="8"/>
      <c r="AV1449" s="8"/>
      <c r="AX1449" s="8"/>
      <c r="AY1449" s="8"/>
      <c r="BA1449" s="8"/>
      <c r="BB1449" s="8"/>
      <c r="BE1449" s="8"/>
      <c r="BJ1449" s="9"/>
      <c r="BK1449" s="9"/>
    </row>
    <row r="1450" spans="1:79" x14ac:dyDescent="0.2">
      <c r="A1450" s="16"/>
      <c r="B1450" s="16"/>
      <c r="C1450" s="141"/>
      <c r="F1450" s="8"/>
      <c r="G1450" s="8"/>
      <c r="H1450" s="36"/>
      <c r="I1450" s="16"/>
      <c r="J1450" s="16"/>
      <c r="K1450" s="16"/>
      <c r="L1450" s="26"/>
      <c r="M1450" s="8"/>
      <c r="N1450" s="8"/>
      <c r="O1450" s="16"/>
      <c r="P1450" s="16" t="str">
        <f>IF(ISERROR(VLOOKUP(TRIM(D1450),#REF!,11,FALSE())),"",VLOOKUP(TRIM(D1450),#REF!,11,FALSE()))</f>
        <v/>
      </c>
      <c r="Q1450" s="16" t="str">
        <f>IF(ISERROR(VLOOKUP(TRIM(D1450),#REF!,12,FALSE())),"",VLOOKUP(TRIM(D1450),#REF!,12,FALSE()))</f>
        <v/>
      </c>
      <c r="R1450" s="16" t="str">
        <f>IF(ISERROR(VLOOKUP(TRIM(D1450),#REF!,13,FALSE())),"",VLOOKUP(TRIM(D1450),#REF!,13,FALSE()))</f>
        <v/>
      </c>
      <c r="S1450" s="16" t="str">
        <f>IF(ISERROR(VLOOKUP(TRIM(D1450),#REF!,14,FALSE())),"",VLOOKUP(TRIM(D1450),#REF!,14,FALSE()))</f>
        <v/>
      </c>
      <c r="T1450" s="16" t="str">
        <f>IF(ISERROR(VLOOKUP(TRIM(D1450),#REF!,15,FALSE())),"",VLOOKUP(TRIM(D1450),#REF!,15,FALSE()))</f>
        <v/>
      </c>
      <c r="U1450" s="16" t="str">
        <f>IF(ISERROR(VLOOKUP(TRIM(D1450),#REF!,16,FALSE())),"",VLOOKUP(TRIM(D1450),#REF!,16,FALSE()))</f>
        <v/>
      </c>
      <c r="V1450" s="16"/>
      <c r="W1450" s="8"/>
      <c r="X1450" s="8"/>
      <c r="Y1450" t="str">
        <f>IF(ISERROR(VLOOKUP(TRIM(D1450),#REF!,20,FALSE())),"",VLOOKUP(TRIM(D1450),#REF!,20,FALSE()))</f>
        <v/>
      </c>
      <c r="Z1450" t="str">
        <f>IF(ISERROR(VLOOKUP(TRIM(D1450),#REF!,21,FALSE())),"",VLOOKUP(TRIM(D1450),#REF!,21,FALSE()))</f>
        <v/>
      </c>
      <c r="AA1450" t="str">
        <f>IF(ISERROR(VLOOKUP(TRIM(D1450),#REF!,22,FALSE())),"",VLOOKUP(TRIM(D1450),#REF!,22,FALSE()))</f>
        <v/>
      </c>
      <c r="AB1450" t="str">
        <f>IF(ISERROR(VLOOKUP(TRIM(D1450),#REF!,20,FALSE())),"",VLOOKUP(TRIM(D1450),#REF!,20,FALSE()))</f>
        <v/>
      </c>
      <c r="AC1450" t="str">
        <f>IF(ISERROR(VLOOKUP(TRIM(D1450),#REF!,21,FALSE())),"",VLOOKUP(TRIM(D1450),#REF!,21,FALSE()))</f>
        <v/>
      </c>
      <c r="AD1450" t="str">
        <f>IF(ISERROR(VLOOKUP(TRIM(D1450),#REF!,22,FALSE())),"",VLOOKUP(TRIM(D1450),#REF!,22,FALSE()))</f>
        <v/>
      </c>
      <c r="AE1450" t="str">
        <f>IF(ISERROR(VLOOKUP(TRIM(D1450),#REF!,23,FALSE())),"",VLOOKUP(TRIM(D1450),#REF!,23,FALSE()))</f>
        <v/>
      </c>
      <c r="AF1450" t="str">
        <f>IF(ISERROR(VLOOKUP(TRIM(D1450),#REF!,24,FALSE())),"",VLOOKUP(TRIM(D1450),#REF!,24,FALSE()))</f>
        <v/>
      </c>
      <c r="AG1450" t="str">
        <f>IF(ISERROR(VLOOKUP(TRIM(D1450),#REF!,25,FALSE())),"",VLOOKUP(TRIM(D1450),#REF!,25,FALSE()))</f>
        <v/>
      </c>
      <c r="AR1450" s="8"/>
      <c r="AS1450" s="8"/>
      <c r="AU1450" s="8"/>
      <c r="AV1450" s="8"/>
      <c r="AW1450" s="8"/>
      <c r="AX1450" s="8"/>
      <c r="AY1450" s="8"/>
      <c r="BA1450" s="8"/>
      <c r="BB1450" s="8"/>
      <c r="BD1450" s="8"/>
      <c r="BE1450" s="8"/>
      <c r="BG1450" s="8"/>
      <c r="BH1450" s="8"/>
      <c r="BK1450" s="8"/>
      <c r="BP1450" s="9"/>
      <c r="BQ1450" s="9"/>
    </row>
    <row r="1451" spans="1:79" s="25" customFormat="1" x14ac:dyDescent="0.2">
      <c r="A1451" s="148"/>
      <c r="B1451" s="19"/>
      <c r="C1451" s="141"/>
      <c r="D1451" s="19"/>
      <c r="E1451" s="39"/>
      <c r="F1451" s="19"/>
      <c r="G1451" s="19"/>
      <c r="H1451" s="148"/>
      <c r="I1451" s="19"/>
      <c r="J1451" s="18"/>
      <c r="K1451" s="26"/>
      <c r="L1451" s="26"/>
      <c r="M1451" s="54"/>
      <c r="N1451" s="19"/>
      <c r="O1451" s="19"/>
      <c r="P1451" s="19"/>
      <c r="Q1451" s="19"/>
      <c r="R1451" s="19"/>
      <c r="S1451" s="19"/>
      <c r="T1451" s="19"/>
      <c r="U1451" s="19"/>
      <c r="V1451" s="19"/>
      <c r="W1451" s="19"/>
      <c r="X1451" s="19"/>
      <c r="Y1451" s="19"/>
      <c r="Z1451" s="19"/>
      <c r="AA1451" s="19"/>
      <c r="AB1451" s="19"/>
      <c r="AC1451" s="19"/>
      <c r="AD1451" s="19"/>
      <c r="AE1451" s="19"/>
      <c r="AF1451" s="19"/>
      <c r="AG1451" s="19"/>
      <c r="AH1451" s="19"/>
      <c r="AI1451" s="19"/>
      <c r="AJ1451" s="19"/>
      <c r="AK1451" s="19"/>
      <c r="AL1451" s="19"/>
      <c r="AM1451" s="19"/>
      <c r="AN1451" s="19"/>
      <c r="AO1451" s="19"/>
      <c r="AP1451" s="19"/>
      <c r="AQ1451" s="19"/>
      <c r="AR1451" s="19"/>
      <c r="AS1451" s="19"/>
      <c r="AT1451" s="19"/>
      <c r="AU1451" s="19"/>
      <c r="AV1451" s="19"/>
      <c r="AW1451" s="19"/>
      <c r="AX1451" s="19"/>
      <c r="AY1451" s="19"/>
      <c r="AZ1451" s="19"/>
      <c r="BA1451" s="19"/>
      <c r="BB1451" s="19"/>
      <c r="BC1451" s="19"/>
      <c r="BD1451" s="19"/>
      <c r="BE1451" s="19"/>
      <c r="BF1451" s="19"/>
      <c r="BG1451" s="19"/>
      <c r="BH1451" s="19"/>
      <c r="BI1451" s="19"/>
      <c r="BJ1451" s="19"/>
      <c r="BK1451" s="19"/>
      <c r="BL1451" s="19"/>
      <c r="BM1451" s="19"/>
      <c r="BN1451" s="19"/>
      <c r="BO1451" s="19"/>
      <c r="BP1451" s="19"/>
      <c r="BQ1451" s="19"/>
      <c r="BR1451" s="19"/>
      <c r="BS1451" s="19"/>
      <c r="BT1451" s="19"/>
      <c r="BU1451" s="19"/>
    </row>
    <row r="1452" spans="1:79" x14ac:dyDescent="0.2">
      <c r="A1452" s="18"/>
      <c r="B1452" s="18"/>
      <c r="C1452" s="141"/>
      <c r="D1452" s="19" t="s">
        <v>3123</v>
      </c>
      <c r="E1452" s="20">
        <v>33325</v>
      </c>
      <c r="F1452" s="19" t="s">
        <v>1391</v>
      </c>
      <c r="G1452" s="19" t="s">
        <v>3124</v>
      </c>
      <c r="H1452" s="18" t="s">
        <v>80</v>
      </c>
      <c r="I1452" s="18" t="s">
        <v>479</v>
      </c>
      <c r="J1452" s="18" t="s">
        <v>3125</v>
      </c>
      <c r="K1452" s="26" t="s">
        <v>80</v>
      </c>
      <c r="L1452" s="26"/>
      <c r="M1452" s="18" t="s">
        <v>80</v>
      </c>
      <c r="N1452" s="18" t="s">
        <v>583</v>
      </c>
      <c r="O1452" s="18"/>
      <c r="P1452" s="19"/>
      <c r="Q1452" s="19" t="s">
        <v>80</v>
      </c>
      <c r="R1452" s="19" t="s">
        <v>583</v>
      </c>
      <c r="S1452" s="19" t="s">
        <v>86</v>
      </c>
      <c r="T1452" s="19" t="s">
        <v>80</v>
      </c>
      <c r="U1452" s="19" t="s">
        <v>331</v>
      </c>
      <c r="V1452" s="19"/>
      <c r="W1452" s="19" t="s">
        <v>80</v>
      </c>
      <c r="X1452" s="19" t="s">
        <v>331</v>
      </c>
      <c r="Y1452" s="19">
        <v>0</v>
      </c>
      <c r="Z1452" s="19" t="s">
        <v>80</v>
      </c>
      <c r="AA1452" s="19" t="s">
        <v>331</v>
      </c>
      <c r="AB1452" s="19">
        <v>0</v>
      </c>
      <c r="AC1452" s="19" t="s">
        <v>80</v>
      </c>
      <c r="AD1452" s="19" t="s">
        <v>331</v>
      </c>
      <c r="AE1452" s="19"/>
      <c r="AF1452" s="19" t="s">
        <v>80</v>
      </c>
      <c r="AG1452" s="19" t="s">
        <v>331</v>
      </c>
      <c r="AH1452" s="19">
        <v>0</v>
      </c>
      <c r="AI1452" s="19" t="s">
        <v>80</v>
      </c>
      <c r="AJ1452" s="19" t="s">
        <v>331</v>
      </c>
      <c r="AK1452" s="19">
        <v>0</v>
      </c>
      <c r="AL1452" s="19" t="s">
        <v>80</v>
      </c>
      <c r="AM1452" s="19" t="s">
        <v>331</v>
      </c>
      <c r="AN1452" s="19">
        <v>0</v>
      </c>
      <c r="AO1452" s="19">
        <v>0</v>
      </c>
      <c r="AP1452" s="19">
        <v>0</v>
      </c>
      <c r="AQ1452" s="19">
        <v>0</v>
      </c>
      <c r="AR1452" s="19">
        <v>0</v>
      </c>
      <c r="AS1452" s="19">
        <v>0</v>
      </c>
      <c r="AT1452" s="19">
        <v>0</v>
      </c>
      <c r="AU1452" s="19">
        <v>0</v>
      </c>
      <c r="AV1452" s="19">
        <v>0</v>
      </c>
      <c r="AW1452" s="19">
        <v>0</v>
      </c>
      <c r="AX1452" s="19"/>
      <c r="AY1452" s="19"/>
      <c r="AZ1452" s="19"/>
      <c r="BA1452" s="19"/>
      <c r="BB1452" s="19"/>
      <c r="BC1452" s="19"/>
      <c r="BD1452" s="19"/>
      <c r="BE1452" s="19"/>
      <c r="BF1452" s="19"/>
      <c r="BG1452" s="19"/>
      <c r="BH1452" s="19"/>
      <c r="BI1452" s="19"/>
      <c r="BJ1452" s="19"/>
      <c r="BK1452" s="19"/>
      <c r="BL1452" s="19"/>
      <c r="BM1452" s="19"/>
      <c r="BN1452" s="19"/>
      <c r="BO1452" s="19"/>
      <c r="BP1452" s="19"/>
      <c r="BQ1452" s="19"/>
      <c r="BR1452" s="19"/>
      <c r="BS1452" s="19"/>
      <c r="BT1452" s="19"/>
      <c r="BU1452" s="19"/>
      <c r="BV1452" s="19"/>
      <c r="BW1452" s="19"/>
      <c r="BX1452" s="19"/>
    </row>
    <row r="1453" spans="1:79" ht="12.75" customHeight="1" x14ac:dyDescent="0.2">
      <c r="A1453" s="31" t="s">
        <v>80</v>
      </c>
      <c r="B1453" s="32" t="s">
        <v>185</v>
      </c>
      <c r="C1453" s="142" t="s">
        <v>2791</v>
      </c>
      <c r="D1453" s="19" t="s">
        <v>3126</v>
      </c>
      <c r="E1453" s="27">
        <v>36242</v>
      </c>
      <c r="F1453" s="28" t="s">
        <v>236</v>
      </c>
      <c r="G1453" s="28" t="s">
        <v>381</v>
      </c>
      <c r="H1453" s="31" t="s">
        <v>80</v>
      </c>
      <c r="I1453" s="32" t="s">
        <v>84</v>
      </c>
      <c r="J1453" s="18" t="s">
        <v>1158</v>
      </c>
      <c r="K1453" s="26" t="s">
        <v>80</v>
      </c>
      <c r="L1453" s="26" t="s">
        <v>3127</v>
      </c>
      <c r="M1453" s="33"/>
      <c r="N1453" s="33"/>
      <c r="O1453" s="33"/>
      <c r="P1453" s="25"/>
      <c r="Q1453" s="25"/>
      <c r="R1453" s="25"/>
      <c r="S1453" s="25"/>
      <c r="T1453" s="25"/>
      <c r="U1453" s="25"/>
      <c r="V1453" s="25"/>
      <c r="W1453" s="25"/>
      <c r="X1453" s="25"/>
      <c r="Y1453" s="25"/>
      <c r="Z1453" s="25"/>
      <c r="AA1453" s="25"/>
      <c r="AB1453" s="25"/>
      <c r="AC1453" s="25"/>
      <c r="AD1453" s="25"/>
      <c r="AE1453" s="25"/>
      <c r="AF1453" s="25"/>
      <c r="AG1453" s="25"/>
      <c r="AH1453" s="25"/>
      <c r="AI1453" s="25"/>
      <c r="AJ1453" s="25"/>
      <c r="AK1453" s="25"/>
      <c r="AL1453" s="25"/>
      <c r="AM1453" s="25"/>
      <c r="AN1453" s="25"/>
      <c r="AO1453" s="25"/>
      <c r="AP1453" s="25"/>
      <c r="AQ1453" s="25"/>
      <c r="AR1453" s="25"/>
      <c r="AS1453" s="25"/>
      <c r="AT1453" s="25"/>
      <c r="AU1453" s="25"/>
      <c r="AV1453" s="25"/>
      <c r="AW1453" s="25"/>
      <c r="AX1453" s="25"/>
      <c r="AY1453" s="25"/>
      <c r="AZ1453" s="25"/>
      <c r="BA1453" s="25"/>
      <c r="BB1453" s="25"/>
      <c r="BC1453" s="25"/>
      <c r="BD1453" s="25"/>
      <c r="BE1453" s="25"/>
      <c r="BF1453" s="25"/>
      <c r="BG1453" s="25"/>
      <c r="BH1453" s="25"/>
      <c r="BI1453" s="25"/>
      <c r="BJ1453" s="25"/>
      <c r="BK1453" s="25"/>
      <c r="BL1453" s="25"/>
      <c r="BM1453" s="25"/>
      <c r="BN1453" s="25"/>
      <c r="BO1453" s="25"/>
      <c r="BP1453" s="25"/>
      <c r="BQ1453" s="25"/>
      <c r="BR1453" s="25"/>
      <c r="BS1453" s="25"/>
      <c r="BT1453" s="25"/>
      <c r="BU1453" s="25"/>
      <c r="BV1453" s="25"/>
      <c r="BW1453" s="25"/>
      <c r="BX1453" s="25"/>
    </row>
    <row r="1454" spans="1:79" s="25" customFormat="1" x14ac:dyDescent="0.2">
      <c r="A1454" s="18"/>
      <c r="B1454" s="18"/>
      <c r="C1454" s="141"/>
      <c r="D1454" s="19"/>
      <c r="E1454" s="20"/>
      <c r="F1454" s="19"/>
      <c r="G1454" s="19"/>
      <c r="H1454" s="18"/>
      <c r="I1454" s="18"/>
      <c r="J1454" s="18"/>
      <c r="K1454"/>
      <c r="L1454"/>
      <c r="M1454" s="18"/>
      <c r="N1454" s="18"/>
      <c r="O1454" s="18"/>
      <c r="P1454" s="19"/>
      <c r="Q1454" s="19"/>
      <c r="R1454" s="19"/>
      <c r="S1454" s="19"/>
      <c r="T1454" s="19"/>
      <c r="U1454" s="19"/>
      <c r="V1454" s="19"/>
      <c r="W1454" s="19"/>
      <c r="X1454" s="19"/>
      <c r="Y1454" s="19"/>
      <c r="Z1454" s="19"/>
      <c r="AA1454" s="19"/>
      <c r="AB1454" s="19"/>
      <c r="AC1454" s="19"/>
      <c r="AD1454" s="19"/>
      <c r="AE1454" s="19"/>
      <c r="AF1454" s="19"/>
      <c r="AG1454" s="19"/>
      <c r="AH1454" s="19"/>
      <c r="AI1454" s="19"/>
      <c r="AJ1454" s="19"/>
      <c r="AK1454" s="19"/>
      <c r="AL1454" s="19"/>
      <c r="AM1454" s="19"/>
      <c r="AN1454" s="19"/>
      <c r="AO1454" s="19"/>
      <c r="AP1454" s="19"/>
      <c r="AQ1454" s="19"/>
      <c r="AR1454" s="19"/>
      <c r="AS1454" s="19"/>
      <c r="AT1454" s="19"/>
      <c r="AU1454" s="19"/>
      <c r="AV1454" s="19"/>
      <c r="AW1454" s="19"/>
      <c r="AX1454" s="19"/>
      <c r="AY1454" s="19"/>
      <c r="AZ1454" s="19"/>
      <c r="BA1454" s="19"/>
      <c r="BB1454" s="19"/>
      <c r="BC1454" s="19"/>
      <c r="BD1454" s="19"/>
      <c r="BE1454" s="19"/>
      <c r="BF1454" s="19"/>
      <c r="BG1454" s="19"/>
      <c r="BH1454" s="19"/>
      <c r="BI1454" s="19"/>
      <c r="BJ1454" s="19"/>
      <c r="BK1454" s="19"/>
      <c r="BL1454" s="19"/>
      <c r="BM1454" s="19"/>
      <c r="BN1454" s="19"/>
      <c r="BO1454" s="19"/>
      <c r="BP1454" s="19"/>
      <c r="BQ1454" s="19"/>
      <c r="BR1454" s="19"/>
      <c r="BS1454" s="19"/>
      <c r="BT1454" s="19"/>
      <c r="BU1454" s="19"/>
      <c r="BV1454" s="19"/>
      <c r="BW1454" s="19"/>
      <c r="BX1454" s="19"/>
    </row>
    <row r="1455" spans="1:79" ht="12.75" customHeight="1" x14ac:dyDescent="0.2">
      <c r="A1455" s="21"/>
      <c r="B1455" s="21"/>
      <c r="C1455" s="141"/>
      <c r="D1455" s="19" t="s">
        <v>3128</v>
      </c>
      <c r="E1455" s="20">
        <v>35270</v>
      </c>
      <c r="F1455" s="19" t="s">
        <v>301</v>
      </c>
      <c r="G1455" s="19" t="s">
        <v>1710</v>
      </c>
      <c r="H1455" s="21" t="s">
        <v>103</v>
      </c>
      <c r="I1455" s="21" t="s">
        <v>220</v>
      </c>
      <c r="J1455" s="18" t="s">
        <v>3129</v>
      </c>
      <c r="K1455" s="26" t="s">
        <v>103</v>
      </c>
      <c r="L1455" s="26" t="s">
        <v>3130</v>
      </c>
      <c r="M1455" s="21" t="s">
        <v>103</v>
      </c>
      <c r="N1455" s="21" t="s">
        <v>128</v>
      </c>
      <c r="O1455" s="21" t="s">
        <v>3131</v>
      </c>
      <c r="P1455" s="19" t="s">
        <v>3132</v>
      </c>
      <c r="Q1455" s="19" t="s">
        <v>103</v>
      </c>
      <c r="R1455" s="19" t="s">
        <v>128</v>
      </c>
      <c r="S1455" s="19" t="s">
        <v>3133</v>
      </c>
      <c r="T1455" s="19" t="s">
        <v>103</v>
      </c>
      <c r="U1455" s="19" t="s">
        <v>128</v>
      </c>
      <c r="V1455" s="19" t="s">
        <v>3134</v>
      </c>
      <c r="W1455" s="19" t="s">
        <v>103</v>
      </c>
      <c r="X1455" s="19" t="s">
        <v>128</v>
      </c>
      <c r="Y1455" s="19" t="s">
        <v>1164</v>
      </c>
      <c r="Z1455" s="19" t="s">
        <v>103</v>
      </c>
      <c r="AA1455" s="19" t="s">
        <v>128</v>
      </c>
      <c r="AB1455" s="19" t="s">
        <v>3135</v>
      </c>
      <c r="AC1455" s="19"/>
      <c r="AD1455" s="19"/>
      <c r="AE1455" s="19"/>
      <c r="AF1455" s="19">
        <v>0</v>
      </c>
      <c r="AG1455" s="19">
        <v>0</v>
      </c>
      <c r="AH1455" s="19">
        <v>0</v>
      </c>
      <c r="AI1455" s="19">
        <v>0</v>
      </c>
      <c r="AJ1455" s="19">
        <v>0</v>
      </c>
      <c r="AK1455" s="19">
        <v>0</v>
      </c>
      <c r="AL1455" s="19">
        <v>0</v>
      </c>
      <c r="AM1455" s="19">
        <v>0</v>
      </c>
      <c r="AN1455" s="19">
        <v>0</v>
      </c>
      <c r="AO1455" s="19">
        <v>0</v>
      </c>
      <c r="AP1455" s="19">
        <v>0</v>
      </c>
      <c r="AQ1455" s="19">
        <v>0</v>
      </c>
      <c r="AR1455" s="19">
        <v>0</v>
      </c>
      <c r="AS1455" s="19">
        <v>0</v>
      </c>
      <c r="AT1455" s="19">
        <v>0</v>
      </c>
      <c r="AU1455" s="19">
        <v>0</v>
      </c>
      <c r="AV1455" s="19">
        <v>0</v>
      </c>
      <c r="AW1455" s="19">
        <v>0</v>
      </c>
      <c r="AX1455" s="19"/>
      <c r="AY1455" s="19"/>
    </row>
    <row r="1456" spans="1:79" s="25" customFormat="1" x14ac:dyDescent="0.2">
      <c r="A1456" s="19"/>
      <c r="B1456" s="26"/>
      <c r="C1456" s="142"/>
      <c r="D1456" s="19" t="s">
        <v>3136</v>
      </c>
      <c r="E1456" s="27">
        <v>35927</v>
      </c>
      <c r="F1456" s="28" t="s">
        <v>99</v>
      </c>
      <c r="G1456" s="28" t="s">
        <v>268</v>
      </c>
      <c r="H1456" s="19" t="s">
        <v>100</v>
      </c>
      <c r="I1456" s="26" t="s">
        <v>232</v>
      </c>
      <c r="J1456" s="18" t="s">
        <v>474</v>
      </c>
      <c r="K1456" s="26" t="s">
        <v>103</v>
      </c>
      <c r="L1456" s="26" t="s">
        <v>3137</v>
      </c>
    </row>
    <row r="1457" spans="1:76" x14ac:dyDescent="0.2">
      <c r="A1457" s="18"/>
      <c r="B1457" s="18"/>
      <c r="C1457" s="141"/>
      <c r="D1457" s="19" t="s">
        <v>3138</v>
      </c>
      <c r="E1457" s="20">
        <v>34792</v>
      </c>
      <c r="F1457" s="19" t="s">
        <v>585</v>
      </c>
      <c r="G1457" s="19" t="s">
        <v>405</v>
      </c>
      <c r="H1457" s="18" t="s">
        <v>100</v>
      </c>
      <c r="I1457" s="18" t="s">
        <v>479</v>
      </c>
      <c r="J1457" s="18" t="s">
        <v>3139</v>
      </c>
      <c r="K1457" s="26" t="s">
        <v>103</v>
      </c>
      <c r="L1457" s="26" t="s">
        <v>3140</v>
      </c>
      <c r="M1457" s="18" t="s">
        <v>103</v>
      </c>
      <c r="N1457" s="18" t="s">
        <v>118</v>
      </c>
      <c r="O1457" s="18" t="s">
        <v>3141</v>
      </c>
      <c r="P1457" s="19" t="s">
        <v>3142</v>
      </c>
      <c r="Q1457" s="19" t="s">
        <v>103</v>
      </c>
      <c r="R1457" s="19" t="s">
        <v>368</v>
      </c>
      <c r="S1457" s="19" t="s">
        <v>1974</v>
      </c>
      <c r="T1457" s="19" t="s">
        <v>103</v>
      </c>
      <c r="U1457" s="19" t="s">
        <v>185</v>
      </c>
      <c r="V1457" s="19" t="s">
        <v>3143</v>
      </c>
      <c r="W1457" s="19" t="s">
        <v>103</v>
      </c>
      <c r="X1457" s="19" t="s">
        <v>185</v>
      </c>
      <c r="Y1457" s="19" t="s">
        <v>3144</v>
      </c>
      <c r="Z1457" s="19" t="s">
        <v>103</v>
      </c>
      <c r="AA1457" s="19" t="s">
        <v>185</v>
      </c>
      <c r="AB1457" s="19" t="s">
        <v>3142</v>
      </c>
      <c r="AC1457" s="19"/>
      <c r="AD1457" s="19"/>
      <c r="AE1457" s="19"/>
      <c r="AF1457" s="19">
        <v>0</v>
      </c>
      <c r="AG1457" s="19">
        <v>0</v>
      </c>
      <c r="AH1457" s="19">
        <v>0</v>
      </c>
      <c r="AI1457" s="19"/>
      <c r="AJ1457" s="19"/>
      <c r="AK1457" s="19"/>
      <c r="AL1457" s="19"/>
      <c r="AM1457" s="19"/>
      <c r="AN1457" s="19"/>
      <c r="AO1457" s="19">
        <v>0</v>
      </c>
      <c r="AP1457" s="19">
        <v>0</v>
      </c>
      <c r="AQ1457" s="19">
        <v>0</v>
      </c>
      <c r="AR1457" s="19">
        <v>0</v>
      </c>
      <c r="AS1457" s="19">
        <v>0</v>
      </c>
      <c r="AT1457" s="19">
        <v>0</v>
      </c>
      <c r="AU1457" s="19">
        <v>0</v>
      </c>
      <c r="AV1457" s="19">
        <v>0</v>
      </c>
      <c r="AW1457" s="19">
        <v>0</v>
      </c>
      <c r="AX1457" s="19"/>
      <c r="AY1457" s="19"/>
      <c r="AZ1457" s="19"/>
      <c r="BA1457" s="19"/>
      <c r="BB1457" s="19"/>
      <c r="BC1457" s="19"/>
      <c r="BD1457" s="19"/>
      <c r="BE1457" s="19"/>
      <c r="BF1457" s="19"/>
      <c r="BG1457" s="19"/>
      <c r="BH1457" s="19"/>
      <c r="BI1457" s="19"/>
      <c r="BJ1457" s="19"/>
      <c r="BK1457" s="19"/>
      <c r="BL1457" s="19"/>
      <c r="BM1457" s="19"/>
      <c r="BN1457" s="19"/>
      <c r="BO1457" s="19"/>
      <c r="BP1457" s="19"/>
      <c r="BQ1457" s="19"/>
      <c r="BR1457" s="19"/>
      <c r="BS1457" s="19"/>
      <c r="BT1457" s="19"/>
      <c r="BU1457" s="19"/>
      <c r="BV1457" s="19"/>
      <c r="BW1457" s="19"/>
      <c r="BX1457" s="19"/>
    </row>
    <row r="1458" spans="1:76" x14ac:dyDescent="0.2">
      <c r="A1458" t="s">
        <v>103</v>
      </c>
      <c r="B1458" t="s">
        <v>306</v>
      </c>
      <c r="C1458" s="141" t="s">
        <v>1873</v>
      </c>
      <c r="D1458" t="s">
        <v>3145</v>
      </c>
      <c r="E1458" s="40">
        <v>37308</v>
      </c>
      <c r="F1458" t="s">
        <v>3146</v>
      </c>
      <c r="G1458" s="19" t="s">
        <v>173</v>
      </c>
      <c r="H1458" t="s">
        <v>103</v>
      </c>
      <c r="I1458" t="s">
        <v>303</v>
      </c>
      <c r="J1458" s="18" t="s">
        <v>1870</v>
      </c>
      <c r="K1458" t="str">
        <f>IF(ISBLANK(VLOOKUP(TRIM(D1458),ALL_SOMIFA!$A$1:$V$2721,8,FALSE)),"",IF(ISERROR(VLOOKUP(TRIM(D1458),ALL_SOMIFA!$A$1:$V$2721,8,FALSE))," ",VLOOKUP(TRIM(D1458),ALL_SOMIFA!$A$1:$V$2721,8,FALSE)))</f>
        <v xml:space="preserve"> </v>
      </c>
      <c r="L1458" t="str">
        <f>IF(ISBLANK(VLOOKUP(TRIM(D1458),ALL_SOMIFA!$A$1:$V$2721,9,FALSE)),"",IF(ISERROR(VLOOKUP(TRIM(D1458),ALL_SOMIFA!$A$1:$V$2721,9,FALSE))," ",VLOOKUP(TRIM(D1458),ALL_SOMIFA!$A$1:$V$2721,9,FALSE)))</f>
        <v xml:space="preserve"> </v>
      </c>
      <c r="M1458" t="str">
        <f>IF(ISBLANK(VLOOKUP(TRIM(D1458),ALL_SOMIFA!$A$1:$V$2721,10,FALSE)),"",IF(ISERROR(VLOOKUP(TRIM(D1458),ALL_SOMIFA!$A$1:$V$2721,10,FALSE))," ",VLOOKUP(TRIM(D1458),ALL_SOMIFA!$A$1:$V$2721,10,FALSE)))</f>
        <v xml:space="preserve"> </v>
      </c>
      <c r="N1458" t="str">
        <f>IF(ISBLANK(VLOOKUP(TRIM(D1458),ALL_SOMIFA!$A$1:$V$2721,11,FALSE)),"",IF(ISERROR(VLOOKUP(TRIM(D1458),ALL_SOMIFA!$A$1:$V$2721,11,FALSE))," ",VLOOKUP(TRIM(D1458),ALL_SOMIFA!$A$1:$V$2721,11,FALSE)))</f>
        <v xml:space="preserve"> </v>
      </c>
      <c r="O1458" t="str">
        <f>IF(ISBLANK(VLOOKUP(TRIM(D1458),ALL_SOMIFA!$A$1:$V$2721,12,FALSE)),"",IF(ISERROR(VLOOKUP(TRIM(D1458),ALL_SOMIFA!$A$1:$V$2721,12,FALSE))," ",VLOOKUP(TRIM(D1458),ALL_SOMIFA!$A$1:$V$2721,12,FALSE)))</f>
        <v xml:space="preserve"> </v>
      </c>
      <c r="P1458" t="str">
        <f>IF(ISBLANK(VLOOKUP(TRIM(D1458),ALL_SOMIFA!$A$1:$V$2721,13,FALSE)),"",IF(ISERROR(VLOOKUP(TRIM(D1458),ALL_SOMIFA!$A$1:$V$2721,13,FALSE))," ",VLOOKUP(TRIM(D1458),ALL_SOMIFA!$A$1:$V$2721,13,FALSE)))</f>
        <v xml:space="preserve"> </v>
      </c>
      <c r="Q1458" t="str">
        <f>IF(ISBLANK(VLOOKUP(TRIM(D1458),ALL_SOMIFA!$A$1:$V$2721,14,FALSE)),"",IF(ISERROR(VLOOKUP(TRIM(D1458),ALL_SOMIFA!$A$1:$V$2721,14,FALSE))," ",VLOOKUP(TRIM(D1458),ALL_SOMIFA!$A$1:$V$2721,14,FALSE)))</f>
        <v xml:space="preserve"> </v>
      </c>
      <c r="R1458" t="str">
        <f>IF(ISBLANK(VLOOKUP(TRIM(D1458),ALL_SOMIFA!$A$1:$V$2721,15,FALSE)),"",IF(ISERROR(VLOOKUP(TRIM(D1458),ALL_SOMIFA!$A$1:$V$2721,15,FALSE))," ",VLOOKUP(TRIM(D1458),ALL_SOMIFA!$A$1:$V$2721,15,FALSE)))</f>
        <v xml:space="preserve"> </v>
      </c>
      <c r="S1458" t="str">
        <f>IF(ISBLANK(VLOOKUP(TRIM(D1458),ALL_SOMIFA!$A$1:$V$2721,16,FALSE)),"",IF(ISERROR(VLOOKUP(TRIM(D1458),ALL_SOMIFA!$A$1:$V$2721,16,FALSE))," ",VLOOKUP(TRIM(D1458),ALL_SOMIFA!$A$1:$V$2721,16,FALSE)))</f>
        <v xml:space="preserve"> </v>
      </c>
      <c r="T1458" t="str">
        <f>IF(ISBLANK(VLOOKUP(TRIM(D1458),ALL_SOMIFA!$A$1:$V$2721,17,FALSE)),"",IF(ISERROR(VLOOKUP(TRIM(D1458),ALL_SOMIFA!$A$1:$V$2721,17,FALSE))," ",VLOOKUP(TRIM(D1458),ALL_SOMIFA!$A$1:$V$2721,17,FALSE)))</f>
        <v xml:space="preserve"> </v>
      </c>
      <c r="U1458" t="str">
        <f>IF(ISBLANK(VLOOKUP(TRIM(D1458),ALL_SOMIFA!$A$1:$V$2721,18,FALSE)),"",IF(ISERROR(VLOOKUP(TRIM(D1458),ALL_SOMIFA!$A$1:$V$2721,18,FALSE))," ",VLOOKUP(TRIM(D1458),ALL_SOMIFA!$A$1:$V$2721,18,FALSE)))</f>
        <v xml:space="preserve"> </v>
      </c>
      <c r="V1458" t="str">
        <f>IF(ISBLANK(VLOOKUP(TRIM(D1458),ALL_SOMIFA!$A$1:$V$2721,19,FALSE)),"",IF(ISERROR(VLOOKUP(TRIM(D1458),ALL_SOMIFA!$A$1:$V$2721,19,FALSE))," ",VLOOKUP(TRIM(D1458),ALL_SOMIFA!$A$1:$V$2721,19,FALSE)))</f>
        <v xml:space="preserve"> </v>
      </c>
      <c r="W1458" t="str">
        <f>IF(ISBLANK(VLOOKUP(TRIM(D1458),ALL_SOMIFA!$A$1:$V$2721,20,FALSE)),"",IF(ISERROR(VLOOKUP(TRIM(D1458),ALL_SOMIFA!$A$1:$V$2721,20,FALSE))," ",VLOOKUP(TRIM(D1458),ALL_SOMIFA!$A$1:$V$2721,20,FALSE)))</f>
        <v xml:space="preserve"> </v>
      </c>
      <c r="X1458" t="str">
        <f>IF(ISBLANK(VLOOKUP(TRIM(D1458),ALL_SOMIFA!$A$1:$V$2721,21,FALSE)),"",IF(ISERROR(VLOOKUP(TRIM(D1458),ALL_SOMIFA!$A$1:$V$2721,21,FALSE))," ",VLOOKUP(TRIM(D1458),ALL_SOMIFA!$A$1:$V$2721,21,FALSE)))</f>
        <v xml:space="preserve"> </v>
      </c>
      <c r="Y1458" t="str">
        <f>IF(ISBLANK(VLOOKUP(TRIM(D1458),ALL_SOMIFA!$A$1:$V$2721,22,FALSE)),"",IF(ISERROR(VLOOKUP(TRIM(D1458),ALL_SOMIFA!$A$1:$V$2721,22,FALSE))," ",VLOOKUP(TRIM(D1458),ALL_SOMIFA!$A$1:$V$2721,22,FALSE)))</f>
        <v xml:space="preserve"> </v>
      </c>
    </row>
    <row r="1459" spans="1:76" x14ac:dyDescent="0.2">
      <c r="J1459" s="18"/>
    </row>
    <row r="1460" spans="1:76" x14ac:dyDescent="0.2">
      <c r="A1460" s="18"/>
      <c r="B1460" s="18"/>
      <c r="C1460" s="141"/>
      <c r="D1460" s="19"/>
      <c r="E1460" s="20"/>
      <c r="F1460" s="19"/>
      <c r="G1460" s="19"/>
      <c r="H1460" s="18"/>
      <c r="I1460" s="18"/>
      <c r="J1460" s="18"/>
      <c r="K1460"/>
      <c r="L1460"/>
      <c r="M1460" s="18"/>
      <c r="N1460" s="18"/>
      <c r="O1460" s="18"/>
      <c r="P1460" s="19"/>
      <c r="Q1460" s="19"/>
      <c r="R1460" s="19"/>
      <c r="S1460" s="19"/>
      <c r="T1460" s="19"/>
      <c r="U1460" s="19"/>
      <c r="V1460" s="19"/>
      <c r="W1460" s="19"/>
      <c r="X1460" s="19"/>
      <c r="Y1460" s="19"/>
      <c r="Z1460" s="19"/>
      <c r="AA1460" s="19"/>
      <c r="AB1460" s="19"/>
      <c r="AC1460" s="19"/>
      <c r="AD1460" s="19"/>
      <c r="AE1460" s="19"/>
      <c r="AF1460" s="19"/>
      <c r="AG1460" s="19"/>
      <c r="AH1460" s="19"/>
      <c r="AI1460" s="19"/>
      <c r="AJ1460" s="19"/>
      <c r="AK1460" s="19"/>
      <c r="AL1460" s="19"/>
      <c r="AM1460" s="19"/>
      <c r="AN1460" s="19"/>
      <c r="AO1460" s="19"/>
      <c r="AP1460" s="19"/>
      <c r="AQ1460" s="19"/>
      <c r="AR1460" s="19"/>
      <c r="AS1460" s="19"/>
      <c r="AT1460" s="19"/>
      <c r="AU1460" s="19"/>
      <c r="AV1460" s="19"/>
      <c r="AW1460" s="19"/>
      <c r="AX1460" s="19"/>
      <c r="AY1460" s="19"/>
      <c r="AZ1460" s="19"/>
      <c r="BA1460" s="19"/>
      <c r="BB1460" s="19"/>
      <c r="BC1460" s="19"/>
      <c r="BD1460" s="19"/>
      <c r="BE1460" s="19"/>
      <c r="BF1460" s="19"/>
      <c r="BG1460" s="19"/>
      <c r="BH1460" s="19"/>
      <c r="BI1460" s="19"/>
      <c r="BJ1460" s="19"/>
      <c r="BK1460" s="19"/>
      <c r="BL1460" s="19"/>
      <c r="BM1460" s="19"/>
      <c r="BN1460" s="19"/>
      <c r="BO1460" s="19"/>
      <c r="BP1460" s="19"/>
      <c r="BQ1460" s="19"/>
      <c r="BR1460" s="19"/>
      <c r="BS1460" s="19"/>
      <c r="BT1460" s="19"/>
      <c r="BU1460" s="19"/>
      <c r="BV1460" s="19"/>
      <c r="BW1460" s="19"/>
      <c r="BX1460" s="19"/>
    </row>
    <row r="1461" spans="1:76" x14ac:dyDescent="0.2">
      <c r="A1461" s="19" t="s">
        <v>133</v>
      </c>
      <c r="B1461" s="26" t="s">
        <v>232</v>
      </c>
      <c r="C1461" s="142" t="s">
        <v>141</v>
      </c>
      <c r="D1461" s="19" t="s">
        <v>3147</v>
      </c>
      <c r="E1461" s="27">
        <v>37283</v>
      </c>
      <c r="F1461" s="28" t="s">
        <v>2821</v>
      </c>
      <c r="G1461" s="28" t="s">
        <v>3052</v>
      </c>
      <c r="H1461" s="19" t="s">
        <v>127</v>
      </c>
      <c r="I1461" s="26" t="s">
        <v>232</v>
      </c>
      <c r="J1461" s="18" t="s">
        <v>1881</v>
      </c>
      <c r="K1461" s="26" t="s">
        <v>133</v>
      </c>
      <c r="L1461" s="26"/>
    </row>
    <row r="1462" spans="1:76" x14ac:dyDescent="0.2">
      <c r="A1462" s="19"/>
      <c r="B1462" s="26"/>
      <c r="C1462" s="142"/>
      <c r="D1462" s="19" t="s">
        <v>3148</v>
      </c>
      <c r="E1462" s="27">
        <v>36462</v>
      </c>
      <c r="F1462" s="28" t="s">
        <v>98</v>
      </c>
      <c r="G1462" s="28" t="s">
        <v>268</v>
      </c>
      <c r="H1462" s="19" t="s">
        <v>151</v>
      </c>
      <c r="I1462" s="26" t="s">
        <v>220</v>
      </c>
      <c r="J1462" s="18" t="s">
        <v>2470</v>
      </c>
      <c r="K1462" s="26" t="s">
        <v>1186</v>
      </c>
      <c r="L1462" s="26"/>
    </row>
    <row r="1463" spans="1:76" s="25" customFormat="1" ht="12.75" customHeight="1" x14ac:dyDescent="0.2">
      <c r="A1463" s="18" t="s">
        <v>147</v>
      </c>
      <c r="B1463" s="18" t="s">
        <v>134</v>
      </c>
      <c r="C1463" s="141"/>
      <c r="D1463" s="22" t="s">
        <v>3149</v>
      </c>
      <c r="E1463" s="23">
        <v>36608</v>
      </c>
      <c r="F1463" s="24" t="s">
        <v>3150</v>
      </c>
      <c r="G1463" s="22" t="s">
        <v>90</v>
      </c>
      <c r="H1463" s="18" t="s">
        <v>151</v>
      </c>
      <c r="I1463" s="18" t="s">
        <v>549</v>
      </c>
      <c r="J1463" s="18" t="s">
        <v>155</v>
      </c>
      <c r="K1463" s="26" t="s">
        <v>147</v>
      </c>
      <c r="L1463" s="26"/>
      <c r="M1463" s="18" t="s">
        <v>147</v>
      </c>
      <c r="N1463" s="18" t="s">
        <v>324</v>
      </c>
      <c r="O1463" s="18"/>
    </row>
    <row r="1464" spans="1:76" x14ac:dyDescent="0.2">
      <c r="A1464" s="18"/>
      <c r="B1464" s="18"/>
      <c r="C1464" s="141"/>
      <c r="D1464" t="s">
        <v>3151</v>
      </c>
      <c r="E1464" s="35">
        <v>35023</v>
      </c>
      <c r="F1464" s="36" t="s">
        <v>244</v>
      </c>
      <c r="G1464" s="36" t="s">
        <v>199</v>
      </c>
      <c r="H1464" s="18" t="s">
        <v>151</v>
      </c>
      <c r="I1464" s="18" t="s">
        <v>479</v>
      </c>
      <c r="J1464" s="18" t="s">
        <v>155</v>
      </c>
      <c r="K1464" s="26" t="s">
        <v>147</v>
      </c>
      <c r="L1464" s="26"/>
      <c r="M1464" s="18" t="s">
        <v>852</v>
      </c>
      <c r="N1464" s="18" t="s">
        <v>261</v>
      </c>
      <c r="O1464" s="18"/>
      <c r="P1464" s="19"/>
      <c r="Q1464" s="19" t="s">
        <v>147</v>
      </c>
      <c r="R1464" s="19" t="s">
        <v>200</v>
      </c>
      <c r="S1464" s="37" t="str">
        <f>IF(ISERROR(VLOOKUP(TRIM(D1464),#REF!,8,FALSE())),"",VLOOKUP(TRIM(D1464),#REF!,8,FALSE()))</f>
        <v/>
      </c>
      <c r="T1464" s="25"/>
      <c r="U1464" s="25"/>
      <c r="V1464" s="25"/>
      <c r="W1464" s="25"/>
      <c r="X1464" s="25"/>
      <c r="Y1464" s="25"/>
      <c r="Z1464" s="25"/>
      <c r="AA1464" s="25"/>
      <c r="AB1464" s="25"/>
      <c r="AC1464" s="25"/>
      <c r="AD1464" s="25"/>
      <c r="AE1464" s="25"/>
      <c r="AF1464" s="25"/>
      <c r="AG1464" s="25"/>
      <c r="AH1464" s="25"/>
      <c r="AI1464" s="25"/>
      <c r="AJ1464" s="25"/>
      <c r="AK1464" s="25"/>
      <c r="AL1464" s="25"/>
      <c r="AM1464" s="25"/>
      <c r="AN1464" s="25"/>
      <c r="AO1464" s="25"/>
      <c r="AP1464" s="25"/>
      <c r="AQ1464" s="25"/>
      <c r="AR1464" s="25"/>
      <c r="AS1464" s="25"/>
      <c r="AT1464" s="25"/>
      <c r="AU1464" s="25"/>
      <c r="AV1464" s="25"/>
      <c r="AW1464" s="25"/>
      <c r="AX1464" s="25"/>
      <c r="AY1464" s="25"/>
      <c r="AZ1464" s="25"/>
      <c r="BA1464" s="25"/>
      <c r="BB1464" s="25"/>
      <c r="BC1464" s="25"/>
      <c r="BD1464" s="25"/>
      <c r="BE1464" s="25"/>
      <c r="BF1464" s="25"/>
      <c r="BG1464" s="25"/>
      <c r="BH1464" s="25"/>
      <c r="BI1464" s="25"/>
      <c r="BJ1464" s="25"/>
      <c r="BK1464" s="25"/>
      <c r="BL1464" s="25"/>
      <c r="BM1464" s="25"/>
      <c r="BN1464" s="25"/>
      <c r="BO1464" s="25"/>
      <c r="BP1464" s="25"/>
      <c r="BQ1464" s="25"/>
      <c r="BR1464" s="25"/>
      <c r="BS1464" s="25"/>
      <c r="BT1464" s="25"/>
      <c r="BU1464" s="25"/>
      <c r="BV1464" s="25"/>
      <c r="BW1464" s="25"/>
      <c r="BX1464" s="25"/>
    </row>
    <row r="1465" spans="1:76" x14ac:dyDescent="0.2">
      <c r="A1465" s="18" t="s">
        <v>147</v>
      </c>
      <c r="B1465" s="18" t="s">
        <v>207</v>
      </c>
      <c r="C1465" s="141" t="s">
        <v>141</v>
      </c>
      <c r="D1465" s="19" t="s">
        <v>3152</v>
      </c>
      <c r="E1465" s="20">
        <v>34598</v>
      </c>
      <c r="F1465" s="19" t="s">
        <v>1350</v>
      </c>
      <c r="G1465" s="19" t="s">
        <v>753</v>
      </c>
      <c r="H1465" s="18" t="s">
        <v>151</v>
      </c>
      <c r="I1465" s="18" t="s">
        <v>239</v>
      </c>
      <c r="J1465" s="18" t="s">
        <v>496</v>
      </c>
      <c r="K1465" s="26" t="s">
        <v>147</v>
      </c>
      <c r="L1465" s="26"/>
      <c r="M1465" s="18" t="s">
        <v>147</v>
      </c>
      <c r="N1465" s="18" t="s">
        <v>252</v>
      </c>
      <c r="O1465" s="18"/>
      <c r="P1465" s="19"/>
      <c r="Q1465" s="19" t="s">
        <v>147</v>
      </c>
      <c r="R1465" s="19" t="s">
        <v>395</v>
      </c>
      <c r="S1465" s="19" t="s">
        <v>86</v>
      </c>
      <c r="T1465" s="19" t="s">
        <v>133</v>
      </c>
      <c r="U1465" s="19" t="s">
        <v>396</v>
      </c>
      <c r="V1465" s="19"/>
      <c r="W1465" s="19" t="s">
        <v>147</v>
      </c>
      <c r="X1465" s="19" t="s">
        <v>396</v>
      </c>
      <c r="Y1465" s="19">
        <v>0</v>
      </c>
      <c r="Z1465" s="19" t="s">
        <v>133</v>
      </c>
      <c r="AA1465" s="19" t="s">
        <v>396</v>
      </c>
      <c r="AB1465" s="19">
        <v>0</v>
      </c>
      <c r="AC1465" s="19"/>
      <c r="AD1465" s="19"/>
      <c r="AE1465" s="19"/>
      <c r="AF1465" s="19">
        <v>0</v>
      </c>
      <c r="AG1465" s="19">
        <v>0</v>
      </c>
      <c r="AH1465" s="19">
        <v>0</v>
      </c>
      <c r="AI1465" s="19">
        <v>0</v>
      </c>
      <c r="AJ1465" s="19">
        <v>0</v>
      </c>
      <c r="AK1465" s="19">
        <v>0</v>
      </c>
      <c r="AL1465" s="19">
        <v>0</v>
      </c>
      <c r="AM1465" s="19">
        <v>0</v>
      </c>
      <c r="AN1465" s="19">
        <v>0</v>
      </c>
      <c r="AO1465" s="19">
        <v>0</v>
      </c>
      <c r="AP1465" s="19">
        <v>0</v>
      </c>
      <c r="AQ1465" s="19">
        <v>0</v>
      </c>
      <c r="AR1465" s="19">
        <v>0</v>
      </c>
      <c r="AS1465" s="19">
        <v>0</v>
      </c>
      <c r="AT1465" s="19">
        <v>0</v>
      </c>
      <c r="AU1465" s="19">
        <v>0</v>
      </c>
      <c r="AV1465" s="19">
        <v>0</v>
      </c>
      <c r="AW1465" s="19">
        <v>0</v>
      </c>
      <c r="AX1465" s="19"/>
      <c r="AY1465" s="19"/>
      <c r="AZ1465" s="19"/>
      <c r="BA1465" s="19"/>
      <c r="BB1465" s="19"/>
      <c r="BC1465" s="19"/>
      <c r="BD1465" s="19"/>
      <c r="BE1465" s="19"/>
      <c r="BF1465" s="19"/>
      <c r="BG1465" s="19"/>
      <c r="BH1465" s="19"/>
      <c r="BI1465" s="19"/>
      <c r="BJ1465" s="19"/>
      <c r="BK1465" s="19"/>
      <c r="BL1465" s="19"/>
      <c r="BM1465" s="19"/>
      <c r="BN1465" s="19"/>
      <c r="BO1465" s="19"/>
      <c r="BP1465" s="19"/>
      <c r="BQ1465" s="19"/>
      <c r="BR1465" s="19"/>
      <c r="BS1465" s="19"/>
      <c r="BT1465" s="19"/>
      <c r="BU1465" s="19"/>
      <c r="BV1465" s="19"/>
      <c r="BW1465" s="19"/>
      <c r="BX1465" s="19"/>
    </row>
    <row r="1466" spans="1:76" x14ac:dyDescent="0.2">
      <c r="A1466" s="18"/>
      <c r="B1466" s="18"/>
      <c r="C1466" s="141"/>
      <c r="D1466" s="22" t="s">
        <v>3153</v>
      </c>
      <c r="E1466" s="23">
        <v>35159</v>
      </c>
      <c r="F1466" s="24" t="s">
        <v>428</v>
      </c>
      <c r="G1466" s="22" t="s">
        <v>416</v>
      </c>
      <c r="H1466" s="18" t="s">
        <v>151</v>
      </c>
      <c r="I1466" s="18" t="s">
        <v>395</v>
      </c>
      <c r="J1466" s="18" t="s">
        <v>155</v>
      </c>
      <c r="K1466" s="26" t="s">
        <v>147</v>
      </c>
      <c r="L1466" s="26"/>
      <c r="M1466" s="18" t="s">
        <v>147</v>
      </c>
      <c r="N1466" s="18" t="s">
        <v>396</v>
      </c>
      <c r="O1466" s="18"/>
      <c r="P1466" s="25"/>
      <c r="Q1466" s="25"/>
      <c r="R1466" s="25"/>
      <c r="S1466" s="25"/>
      <c r="T1466" s="25"/>
      <c r="U1466" s="25"/>
      <c r="V1466" s="25"/>
      <c r="W1466" s="25"/>
      <c r="X1466" s="25"/>
      <c r="Y1466" s="25"/>
      <c r="Z1466" s="25"/>
      <c r="AA1466" s="25"/>
      <c r="AB1466" s="25"/>
      <c r="AC1466" s="25"/>
      <c r="AD1466" s="25"/>
      <c r="AE1466" s="25"/>
      <c r="AF1466" s="25"/>
      <c r="AG1466" s="25"/>
      <c r="AH1466" s="25"/>
      <c r="AI1466" s="25"/>
      <c r="AJ1466" s="25"/>
      <c r="AK1466" s="25"/>
      <c r="AL1466" s="25"/>
      <c r="AM1466" s="25"/>
      <c r="AN1466" s="25"/>
      <c r="AO1466" s="25"/>
      <c r="AP1466" s="25"/>
      <c r="AQ1466" s="25"/>
      <c r="AR1466" s="25"/>
      <c r="AS1466" s="25"/>
      <c r="AT1466" s="25"/>
      <c r="AU1466" s="25"/>
      <c r="AV1466" s="25"/>
      <c r="AW1466" s="25"/>
      <c r="AX1466" s="25"/>
      <c r="AY1466" s="25"/>
      <c r="AZ1466" s="25"/>
      <c r="BA1466" s="25"/>
      <c r="BB1466" s="25"/>
      <c r="BC1466" s="25"/>
      <c r="BD1466" s="25"/>
      <c r="BE1466" s="25"/>
      <c r="BF1466" s="25"/>
      <c r="BG1466" s="25"/>
      <c r="BH1466" s="25"/>
      <c r="BI1466" s="25"/>
      <c r="BJ1466" s="25"/>
      <c r="BK1466" s="25"/>
      <c r="BL1466" s="25"/>
      <c r="BM1466" s="25"/>
      <c r="BN1466" s="25"/>
      <c r="BO1466" s="25"/>
      <c r="BP1466" s="25"/>
      <c r="BQ1466" s="25"/>
      <c r="BR1466" s="25"/>
      <c r="BS1466" s="25"/>
      <c r="BT1466" s="25"/>
      <c r="BU1466" s="25"/>
      <c r="BV1466" s="25"/>
      <c r="BW1466" s="25"/>
      <c r="BX1466" s="25"/>
    </row>
    <row r="1467" spans="1:76" s="25" customFormat="1" ht="12.75" customHeight="1" x14ac:dyDescent="0.2">
      <c r="A1467" s="18" t="s">
        <v>501</v>
      </c>
      <c r="B1467" s="18" t="s">
        <v>207</v>
      </c>
      <c r="C1467" s="141"/>
      <c r="D1467" s="22" t="s">
        <v>3154</v>
      </c>
      <c r="E1467" s="23">
        <v>36779</v>
      </c>
      <c r="F1467" s="24" t="s">
        <v>90</v>
      </c>
      <c r="G1467" s="22" t="s">
        <v>191</v>
      </c>
      <c r="H1467" s="18" t="s">
        <v>189</v>
      </c>
      <c r="I1467" s="18"/>
      <c r="J1467" s="18"/>
      <c r="K1467" t="s">
        <v>147</v>
      </c>
      <c r="M1467" s="18" t="s">
        <v>1035</v>
      </c>
      <c r="N1467" s="18" t="s">
        <v>396</v>
      </c>
      <c r="O1467" s="18"/>
    </row>
    <row r="1468" spans="1:76" s="25" customFormat="1" ht="12.75" customHeight="1" x14ac:dyDescent="0.2">
      <c r="A1468" s="18"/>
      <c r="B1468" s="18"/>
      <c r="C1468" s="141"/>
      <c r="D1468" s="22"/>
      <c r="E1468" s="23"/>
      <c r="F1468" s="24"/>
      <c r="G1468" s="22"/>
      <c r="H1468" s="18"/>
      <c r="I1468" s="18"/>
      <c r="J1468" s="18"/>
      <c r="M1468" s="18"/>
      <c r="N1468" s="18"/>
      <c r="O1468" s="18"/>
    </row>
    <row r="1469" spans="1:76" ht="12.75" customHeight="1" x14ac:dyDescent="0.2">
      <c r="A1469" s="18" t="s">
        <v>156</v>
      </c>
      <c r="B1469" s="18" t="s">
        <v>330</v>
      </c>
      <c r="C1469" s="141" t="s">
        <v>164</v>
      </c>
      <c r="D1469" s="26" t="s">
        <v>3155</v>
      </c>
      <c r="E1469" s="27">
        <v>35321</v>
      </c>
      <c r="F1469" s="26" t="s">
        <v>198</v>
      </c>
      <c r="G1469" s="26" t="s">
        <v>473</v>
      </c>
      <c r="H1469" s="18" t="s">
        <v>156</v>
      </c>
      <c r="I1469" s="18" t="s">
        <v>479</v>
      </c>
      <c r="J1469" s="18" t="s">
        <v>1893</v>
      </c>
      <c r="K1469" s="26" t="s">
        <v>852</v>
      </c>
      <c r="L1469" s="26" t="s">
        <v>141</v>
      </c>
      <c r="M1469" s="18" t="s">
        <v>162</v>
      </c>
      <c r="N1469" s="18" t="s">
        <v>330</v>
      </c>
      <c r="O1469" s="18" t="s">
        <v>1638</v>
      </c>
      <c r="P1469" s="26" t="s">
        <v>511</v>
      </c>
      <c r="Q1469" s="27"/>
      <c r="R1469" s="27"/>
      <c r="S1469" s="27"/>
      <c r="T1469" s="27"/>
      <c r="U1469" s="29"/>
      <c r="V1469" s="25"/>
      <c r="W1469" s="25"/>
      <c r="X1469" s="25"/>
      <c r="Y1469" s="25"/>
      <c r="Z1469" s="25"/>
      <c r="AA1469" s="25"/>
      <c r="AB1469" s="25"/>
      <c r="AC1469" s="25"/>
      <c r="AD1469" s="25"/>
      <c r="AE1469" s="25"/>
      <c r="AF1469" s="25"/>
      <c r="AG1469" s="25"/>
      <c r="AH1469" s="25"/>
      <c r="AI1469" s="25"/>
      <c r="AJ1469" s="25"/>
      <c r="AK1469" s="25"/>
      <c r="AL1469" s="25"/>
      <c r="AM1469" s="25"/>
      <c r="AN1469" s="25"/>
      <c r="AO1469" s="25"/>
      <c r="AP1469" s="25"/>
      <c r="AQ1469" s="25"/>
      <c r="AR1469" s="25"/>
      <c r="AS1469" s="25"/>
      <c r="AT1469" s="25"/>
      <c r="AU1469" s="25"/>
      <c r="AV1469" s="25"/>
      <c r="AW1469" s="25"/>
      <c r="AX1469" s="25"/>
      <c r="AY1469" s="25"/>
      <c r="AZ1469" s="25"/>
      <c r="BA1469" s="25"/>
      <c r="BB1469" s="25"/>
      <c r="BC1469" s="25"/>
      <c r="BD1469" s="25"/>
      <c r="BE1469" s="25"/>
      <c r="BF1469" s="25"/>
      <c r="BG1469" s="25"/>
      <c r="BH1469" s="25"/>
      <c r="BI1469" s="25"/>
      <c r="BJ1469" s="25"/>
      <c r="BK1469" s="25"/>
      <c r="BL1469" s="25"/>
      <c r="BM1469" s="25"/>
      <c r="BN1469" s="25"/>
      <c r="BO1469" s="25"/>
      <c r="BP1469" s="25"/>
      <c r="BQ1469" s="25"/>
      <c r="BR1469" s="25"/>
      <c r="BS1469" s="25"/>
      <c r="BT1469" s="25"/>
      <c r="BU1469" s="25"/>
      <c r="BV1469" s="25"/>
      <c r="BW1469" s="25"/>
      <c r="BX1469" s="25"/>
    </row>
    <row r="1470" spans="1:76" s="25" customFormat="1" x14ac:dyDescent="0.2">
      <c r="A1470" s="31"/>
      <c r="B1470" s="32"/>
      <c r="C1470" s="142"/>
      <c r="D1470" s="19" t="s">
        <v>3156</v>
      </c>
      <c r="E1470" s="27">
        <v>36333</v>
      </c>
      <c r="F1470" s="28" t="s">
        <v>236</v>
      </c>
      <c r="G1470" s="28" t="s">
        <v>237</v>
      </c>
      <c r="H1470" s="31" t="s">
        <v>156</v>
      </c>
      <c r="I1470" s="32" t="s">
        <v>285</v>
      </c>
      <c r="J1470" s="18" t="s">
        <v>2244</v>
      </c>
      <c r="K1470" s="26" t="s">
        <v>156</v>
      </c>
      <c r="L1470" s="26" t="s">
        <v>183</v>
      </c>
      <c r="M1470" s="33"/>
      <c r="N1470" s="33"/>
      <c r="O1470" s="33"/>
    </row>
    <row r="1471" spans="1:76" x14ac:dyDescent="0.2">
      <c r="A1471" t="s">
        <v>168</v>
      </c>
      <c r="B1471" t="s">
        <v>81</v>
      </c>
      <c r="C1471" s="142" t="s">
        <v>183</v>
      </c>
      <c r="D1471" t="s">
        <v>3157</v>
      </c>
      <c r="E1471" s="40">
        <v>37151</v>
      </c>
      <c r="F1471" t="s">
        <v>3158</v>
      </c>
      <c r="G1471" s="22" t="s">
        <v>506</v>
      </c>
      <c r="H1471" t="s">
        <v>165</v>
      </c>
      <c r="I1471" t="s">
        <v>84</v>
      </c>
      <c r="J1471" s="18" t="s">
        <v>1358</v>
      </c>
      <c r="K1471" t="str">
        <f>IF(ISBLANK(VLOOKUP(TRIM(D1471),ALL_SOMIFA!$A$1:$V$2721,8,FALSE)),"",IF(ISERROR(VLOOKUP(TRIM(D1471),ALL_SOMIFA!$A$1:$V$2721,8,FALSE))," ",VLOOKUP(TRIM(D1471),ALL_SOMIFA!$A$1:$V$2721,8,FALSE)))</f>
        <v xml:space="preserve"> </v>
      </c>
      <c r="L1471" t="str">
        <f>IF(ISBLANK(VLOOKUP(TRIM(D1471),ALL_SOMIFA!$A$1:$V$2721,9,FALSE)),"",IF(ISERROR(VLOOKUP(TRIM(D1471),ALL_SOMIFA!$A$1:$V$2721,9,FALSE))," ",VLOOKUP(TRIM(D1471),ALL_SOMIFA!$A$1:$V$2721,9,FALSE)))</f>
        <v xml:space="preserve"> </v>
      </c>
      <c r="M1471" t="str">
        <f>IF(ISBLANK(VLOOKUP(TRIM(D1471),ALL_SOMIFA!$A$1:$V$2721,10,FALSE)),"",IF(ISERROR(VLOOKUP(TRIM(D1471),ALL_SOMIFA!$A$1:$V$2721,10,FALSE))," ",VLOOKUP(TRIM(D1471),ALL_SOMIFA!$A$1:$V$2721,10,FALSE)))</f>
        <v xml:space="preserve"> </v>
      </c>
      <c r="N1471" t="str">
        <f>IF(ISBLANK(VLOOKUP(TRIM(D1471),ALL_SOMIFA!$A$1:$V$2721,11,FALSE)),"",IF(ISERROR(VLOOKUP(TRIM(D1471),ALL_SOMIFA!$A$1:$V$2721,11,FALSE))," ",VLOOKUP(TRIM(D1471),ALL_SOMIFA!$A$1:$V$2721,11,FALSE)))</f>
        <v xml:space="preserve"> </v>
      </c>
      <c r="O1471" t="str">
        <f>IF(ISBLANK(VLOOKUP(TRIM(D1471),ALL_SOMIFA!$A$1:$V$2721,12,FALSE)),"",IF(ISERROR(VLOOKUP(TRIM(D1471),ALL_SOMIFA!$A$1:$V$2721,12,FALSE))," ",VLOOKUP(TRIM(D1471),ALL_SOMIFA!$A$1:$V$2721,12,FALSE)))</f>
        <v xml:space="preserve"> </v>
      </c>
      <c r="P1471" t="str">
        <f>IF(ISBLANK(VLOOKUP(TRIM(D1471),ALL_SOMIFA!$A$1:$V$2721,13,FALSE)),"",IF(ISERROR(VLOOKUP(TRIM(D1471),ALL_SOMIFA!$A$1:$V$2721,13,FALSE))," ",VLOOKUP(TRIM(D1471),ALL_SOMIFA!$A$1:$V$2721,13,FALSE)))</f>
        <v xml:space="preserve"> </v>
      </c>
      <c r="Q1471" t="str">
        <f>IF(ISBLANK(VLOOKUP(TRIM(D1471),ALL_SOMIFA!$A$1:$V$2721,14,FALSE)),"",IF(ISERROR(VLOOKUP(TRIM(D1471),ALL_SOMIFA!$A$1:$V$2721,14,FALSE))," ",VLOOKUP(TRIM(D1471),ALL_SOMIFA!$A$1:$V$2721,14,FALSE)))</f>
        <v xml:space="preserve"> </v>
      </c>
      <c r="R1471" t="str">
        <f>IF(ISBLANK(VLOOKUP(TRIM(D1471),ALL_SOMIFA!$A$1:$V$2721,15,FALSE)),"",IF(ISERROR(VLOOKUP(TRIM(D1471),ALL_SOMIFA!$A$1:$V$2721,15,FALSE))," ",VLOOKUP(TRIM(D1471),ALL_SOMIFA!$A$1:$V$2721,15,FALSE)))</f>
        <v xml:space="preserve"> </v>
      </c>
      <c r="S1471" t="str">
        <f>IF(ISBLANK(VLOOKUP(TRIM(D1471),ALL_SOMIFA!$A$1:$V$2721,16,FALSE)),"",IF(ISERROR(VLOOKUP(TRIM(D1471),ALL_SOMIFA!$A$1:$V$2721,16,FALSE))," ",VLOOKUP(TRIM(D1471),ALL_SOMIFA!$A$1:$V$2721,16,FALSE)))</f>
        <v xml:space="preserve"> </v>
      </c>
      <c r="T1471" t="str">
        <f>IF(ISBLANK(VLOOKUP(TRIM(D1471),ALL_SOMIFA!$A$1:$V$2721,17,FALSE)),"",IF(ISERROR(VLOOKUP(TRIM(D1471),ALL_SOMIFA!$A$1:$V$2721,17,FALSE))," ",VLOOKUP(TRIM(D1471),ALL_SOMIFA!$A$1:$V$2721,17,FALSE)))</f>
        <v xml:space="preserve"> </v>
      </c>
      <c r="U1471" t="str">
        <f>IF(ISBLANK(VLOOKUP(TRIM(D1471),ALL_SOMIFA!$A$1:$V$2721,18,FALSE)),"",IF(ISERROR(VLOOKUP(TRIM(D1471),ALL_SOMIFA!$A$1:$V$2721,18,FALSE))," ",VLOOKUP(TRIM(D1471),ALL_SOMIFA!$A$1:$V$2721,18,FALSE)))</f>
        <v xml:space="preserve"> </v>
      </c>
      <c r="V1471" t="str">
        <f>IF(ISBLANK(VLOOKUP(TRIM(D1471),ALL_SOMIFA!$A$1:$V$2721,19,FALSE)),"",IF(ISERROR(VLOOKUP(TRIM(D1471),ALL_SOMIFA!$A$1:$V$2721,19,FALSE))," ",VLOOKUP(TRIM(D1471),ALL_SOMIFA!$A$1:$V$2721,19,FALSE)))</f>
        <v xml:space="preserve"> </v>
      </c>
      <c r="W1471" t="str">
        <f>IF(ISBLANK(VLOOKUP(TRIM(D1471),ALL_SOMIFA!$A$1:$V$2721,20,FALSE)),"",IF(ISERROR(VLOOKUP(TRIM(D1471),ALL_SOMIFA!$A$1:$V$2721,20,FALSE))," ",VLOOKUP(TRIM(D1471),ALL_SOMIFA!$A$1:$V$2721,20,FALSE)))</f>
        <v xml:space="preserve"> </v>
      </c>
      <c r="X1471" t="str">
        <f>IF(ISBLANK(VLOOKUP(TRIM(D1471),ALL_SOMIFA!$A$1:$V$2721,21,FALSE)),"",IF(ISERROR(VLOOKUP(TRIM(D1471),ALL_SOMIFA!$A$1:$V$2721,21,FALSE))," ",VLOOKUP(TRIM(D1471),ALL_SOMIFA!$A$1:$V$2721,21,FALSE)))</f>
        <v xml:space="preserve"> </v>
      </c>
      <c r="Y1471" t="str">
        <f>IF(ISBLANK(VLOOKUP(TRIM(D1471),ALL_SOMIFA!$A$1:$V$2721,22,FALSE)),"",IF(ISERROR(VLOOKUP(TRIM(D1471),ALL_SOMIFA!$A$1:$V$2721,22,FALSE))," ",VLOOKUP(TRIM(D1471),ALL_SOMIFA!$A$1:$V$2721,22,FALSE)))</f>
        <v xml:space="preserve"> </v>
      </c>
    </row>
    <row r="1472" spans="1:76" x14ac:dyDescent="0.2">
      <c r="A1472" s="18"/>
      <c r="B1472" s="18"/>
      <c r="C1472" s="141"/>
      <c r="D1472" s="19"/>
      <c r="E1472" s="20"/>
      <c r="F1472" s="19"/>
      <c r="G1472" s="19"/>
      <c r="H1472" s="18"/>
      <c r="I1472" s="18"/>
      <c r="J1472" s="18"/>
      <c r="K1472" t="s">
        <v>168</v>
      </c>
      <c r="L1472"/>
      <c r="M1472" s="18"/>
      <c r="N1472" s="18"/>
      <c r="O1472" s="18"/>
      <c r="P1472" s="19"/>
      <c r="Q1472" s="19"/>
      <c r="R1472" s="19"/>
      <c r="S1472" s="19"/>
      <c r="T1472" s="19"/>
      <c r="U1472" s="19"/>
      <c r="V1472" s="19"/>
      <c r="W1472" s="19"/>
      <c r="X1472" s="19"/>
      <c r="Y1472" s="19"/>
      <c r="Z1472" s="19"/>
      <c r="AA1472" s="19"/>
      <c r="AB1472" s="19"/>
      <c r="AC1472" s="19"/>
      <c r="AD1472" s="19"/>
      <c r="AE1472" s="19"/>
      <c r="AF1472" s="19"/>
      <c r="AG1472" s="19"/>
      <c r="AH1472" s="19"/>
      <c r="AI1472" s="19"/>
      <c r="AJ1472" s="19"/>
      <c r="AK1472" s="19"/>
      <c r="AL1472" s="19"/>
      <c r="AM1472" s="19"/>
      <c r="AN1472" s="19"/>
      <c r="AO1472" s="19"/>
      <c r="AP1472" s="19"/>
      <c r="AQ1472" s="19"/>
      <c r="AR1472" s="19"/>
      <c r="AS1472" s="19"/>
      <c r="AT1472" s="19"/>
      <c r="AU1472" s="19"/>
      <c r="AV1472" s="19"/>
      <c r="AW1472" s="19"/>
      <c r="AX1472" s="19"/>
      <c r="AY1472" s="19"/>
      <c r="AZ1472" s="19"/>
      <c r="BA1472" s="19"/>
      <c r="BB1472" s="19"/>
      <c r="BC1472" s="19"/>
      <c r="BD1472" s="19"/>
      <c r="BE1472" s="19"/>
      <c r="BF1472" s="19"/>
      <c r="BG1472" s="19"/>
      <c r="BH1472" s="19"/>
      <c r="BI1472" s="19"/>
      <c r="BJ1472" s="19"/>
      <c r="BK1472" s="19"/>
      <c r="BL1472" s="19"/>
      <c r="BM1472" s="19"/>
      <c r="BN1472" s="19"/>
      <c r="BO1472" s="19"/>
      <c r="BP1472" s="19"/>
      <c r="BQ1472" s="19"/>
      <c r="BR1472" s="19"/>
      <c r="BS1472" s="19"/>
      <c r="BT1472" s="19"/>
      <c r="BU1472" s="19"/>
      <c r="BV1472" s="19"/>
      <c r="BW1472" s="19"/>
      <c r="BX1472" s="19"/>
    </row>
    <row r="1473" spans="1:76" x14ac:dyDescent="0.2">
      <c r="A1473" s="18" t="s">
        <v>226</v>
      </c>
      <c r="B1473" s="18" t="s">
        <v>192</v>
      </c>
      <c r="C1473" s="141" t="s">
        <v>276</v>
      </c>
      <c r="D1473" s="19" t="s">
        <v>3159</v>
      </c>
      <c r="E1473" s="20">
        <v>35143</v>
      </c>
      <c r="F1473" s="19" t="s">
        <v>3160</v>
      </c>
      <c r="G1473" s="19" t="s">
        <v>3161</v>
      </c>
      <c r="H1473" s="18" t="s">
        <v>226</v>
      </c>
      <c r="I1473" s="18" t="s">
        <v>285</v>
      </c>
      <c r="J1473" s="18" t="s">
        <v>276</v>
      </c>
      <c r="K1473" s="26"/>
      <c r="L1473" s="26" t="s">
        <v>234</v>
      </c>
      <c r="M1473" s="18" t="s">
        <v>226</v>
      </c>
      <c r="N1473" s="18" t="s">
        <v>192</v>
      </c>
      <c r="O1473" s="18" t="s">
        <v>259</v>
      </c>
      <c r="P1473" s="19" t="s">
        <v>276</v>
      </c>
      <c r="Q1473" s="19" t="s">
        <v>226</v>
      </c>
      <c r="R1473" s="19" t="s">
        <v>285</v>
      </c>
      <c r="S1473" s="19" t="s">
        <v>1903</v>
      </c>
      <c r="T1473" s="19" t="s">
        <v>3162</v>
      </c>
      <c r="U1473" s="19" t="s">
        <v>192</v>
      </c>
      <c r="V1473" s="19" t="s">
        <v>1772</v>
      </c>
      <c r="W1473" s="19" t="s">
        <v>226</v>
      </c>
      <c r="X1473" s="19" t="s">
        <v>192</v>
      </c>
      <c r="Y1473" s="19" t="s">
        <v>276</v>
      </c>
      <c r="Z1473" s="19">
        <v>0</v>
      </c>
      <c r="AA1473" s="19">
        <v>0</v>
      </c>
      <c r="AB1473" s="19">
        <v>0</v>
      </c>
      <c r="AC1473" s="19"/>
      <c r="AD1473" s="19"/>
      <c r="AE1473" s="19"/>
      <c r="AF1473" s="19">
        <v>0</v>
      </c>
      <c r="AG1473" s="19">
        <v>0</v>
      </c>
      <c r="AH1473" s="19">
        <v>0</v>
      </c>
      <c r="AI1473" s="19">
        <v>0</v>
      </c>
      <c r="AJ1473" s="19">
        <v>0</v>
      </c>
      <c r="AK1473" s="19">
        <v>0</v>
      </c>
      <c r="AL1473" s="19">
        <v>0</v>
      </c>
      <c r="AM1473" s="19">
        <v>0</v>
      </c>
      <c r="AN1473" s="19">
        <v>0</v>
      </c>
      <c r="AO1473" s="19">
        <v>0</v>
      </c>
      <c r="AP1473" s="19">
        <v>0</v>
      </c>
      <c r="AQ1473" s="19">
        <v>0</v>
      </c>
      <c r="AR1473" s="19">
        <v>0</v>
      </c>
      <c r="AS1473" s="19">
        <v>0</v>
      </c>
      <c r="AT1473" s="19">
        <v>0</v>
      </c>
      <c r="AU1473" s="19">
        <v>0</v>
      </c>
      <c r="AV1473" s="19">
        <v>0</v>
      </c>
      <c r="AW1473" s="19">
        <v>0</v>
      </c>
      <c r="AX1473" s="19"/>
      <c r="AY1473" s="19"/>
    </row>
    <row r="1474" spans="1:76" s="25" customFormat="1" x14ac:dyDescent="0.2">
      <c r="A1474" s="18" t="s">
        <v>202</v>
      </c>
      <c r="B1474" s="18" t="s">
        <v>454</v>
      </c>
      <c r="C1474" s="141" t="s">
        <v>276</v>
      </c>
      <c r="D1474" s="26" t="s">
        <v>3163</v>
      </c>
      <c r="E1474" s="27">
        <v>36083</v>
      </c>
      <c r="F1474" s="26" t="s">
        <v>553</v>
      </c>
      <c r="G1474" s="26" t="s">
        <v>122</v>
      </c>
      <c r="H1474" s="18" t="s">
        <v>202</v>
      </c>
      <c r="I1474" s="18" t="s">
        <v>109</v>
      </c>
      <c r="J1474" s="18" t="s">
        <v>201</v>
      </c>
      <c r="K1474" s="26" t="s">
        <v>194</v>
      </c>
      <c r="L1474" s="26" t="s">
        <v>204</v>
      </c>
      <c r="M1474" s="18" t="s">
        <v>202</v>
      </c>
      <c r="N1474" s="18" t="s">
        <v>105</v>
      </c>
      <c r="O1474" s="18" t="s">
        <v>576</v>
      </c>
      <c r="P1474" s="26" t="s">
        <v>241</v>
      </c>
      <c r="Q1474" s="27"/>
      <c r="R1474" s="27"/>
      <c r="S1474" s="27"/>
      <c r="T1474" s="27"/>
      <c r="U1474" s="29"/>
    </row>
    <row r="1475" spans="1:76" x14ac:dyDescent="0.2">
      <c r="A1475" s="18" t="s">
        <v>274</v>
      </c>
      <c r="B1475" s="18" t="s">
        <v>170</v>
      </c>
      <c r="C1475" s="141" t="s">
        <v>233</v>
      </c>
      <c r="D1475" s="22" t="s">
        <v>3164</v>
      </c>
      <c r="E1475" s="23">
        <v>36830</v>
      </c>
      <c r="F1475" s="24" t="s">
        <v>2196</v>
      </c>
      <c r="G1475" s="22" t="s">
        <v>1480</v>
      </c>
      <c r="H1475" s="18" t="s">
        <v>274</v>
      </c>
      <c r="I1475" s="18" t="s">
        <v>175</v>
      </c>
      <c r="J1475" s="18" t="s">
        <v>201</v>
      </c>
      <c r="K1475" s="26" t="s">
        <v>202</v>
      </c>
      <c r="L1475" s="26" t="s">
        <v>249</v>
      </c>
      <c r="M1475" s="18" t="s">
        <v>274</v>
      </c>
      <c r="N1475" s="18" t="s">
        <v>170</v>
      </c>
      <c r="O1475" s="18" t="s">
        <v>248</v>
      </c>
      <c r="P1475" s="25"/>
      <c r="Q1475" s="25"/>
      <c r="R1475" s="25"/>
      <c r="S1475" s="25"/>
      <c r="T1475" s="25"/>
      <c r="U1475" s="25"/>
      <c r="V1475" s="25"/>
      <c r="W1475" s="25"/>
      <c r="X1475" s="25"/>
      <c r="Y1475" s="25"/>
      <c r="Z1475" s="25"/>
      <c r="AA1475" s="25"/>
      <c r="AB1475" s="25"/>
      <c r="AC1475" s="25"/>
      <c r="AD1475" s="25"/>
      <c r="AE1475" s="25"/>
      <c r="AF1475" s="25"/>
      <c r="AG1475" s="25"/>
      <c r="AH1475" s="25"/>
      <c r="AI1475" s="25"/>
      <c r="AJ1475" s="25"/>
      <c r="AK1475" s="25"/>
      <c r="AL1475" s="25"/>
      <c r="AM1475" s="25"/>
      <c r="AN1475" s="25"/>
      <c r="AO1475" s="25"/>
      <c r="AP1475" s="25"/>
      <c r="AQ1475" s="25"/>
      <c r="AR1475" s="25"/>
      <c r="AS1475" s="25"/>
      <c r="AT1475" s="25"/>
      <c r="AU1475" s="25"/>
      <c r="AV1475" s="25"/>
      <c r="AW1475" s="25"/>
      <c r="AX1475" s="25"/>
      <c r="AY1475" s="25"/>
    </row>
    <row r="1476" spans="1:76" x14ac:dyDescent="0.2">
      <c r="A1476" s="18"/>
      <c r="B1476" s="18"/>
      <c r="C1476" s="141"/>
      <c r="D1476" s="22" t="s">
        <v>3165</v>
      </c>
      <c r="E1476" s="23">
        <v>36246</v>
      </c>
      <c r="F1476" s="24" t="s">
        <v>99</v>
      </c>
      <c r="G1476" s="22" t="s">
        <v>191</v>
      </c>
      <c r="H1476" s="18" t="s">
        <v>274</v>
      </c>
      <c r="I1476" s="18" t="s">
        <v>327</v>
      </c>
      <c r="J1476" s="18" t="s">
        <v>249</v>
      </c>
      <c r="K1476" s="26" t="s">
        <v>274</v>
      </c>
      <c r="L1476" s="26" t="s">
        <v>234</v>
      </c>
      <c r="M1476" s="18" t="s">
        <v>274</v>
      </c>
      <c r="N1476" s="18" t="s">
        <v>454</v>
      </c>
      <c r="O1476" s="18" t="s">
        <v>744</v>
      </c>
      <c r="P1476" s="25"/>
      <c r="Q1476" s="25"/>
      <c r="R1476" s="25"/>
      <c r="S1476" s="25"/>
      <c r="T1476" s="25"/>
      <c r="U1476" s="25"/>
      <c r="V1476" s="25"/>
      <c r="W1476" s="25"/>
      <c r="X1476" s="25"/>
      <c r="Y1476" s="25"/>
      <c r="Z1476" s="25"/>
      <c r="AA1476" s="25"/>
      <c r="AB1476" s="25"/>
      <c r="AC1476" s="25"/>
      <c r="AD1476" s="25"/>
      <c r="AE1476" s="25"/>
      <c r="AF1476" s="25"/>
      <c r="AG1476" s="25"/>
      <c r="AH1476" s="25"/>
      <c r="AI1476" s="25"/>
      <c r="AJ1476" s="25"/>
      <c r="AK1476" s="25"/>
      <c r="AL1476" s="25"/>
      <c r="AM1476" s="25"/>
      <c r="AN1476" s="25"/>
      <c r="AO1476" s="25"/>
      <c r="AP1476" s="25"/>
      <c r="AQ1476" s="25"/>
      <c r="AR1476" s="25"/>
      <c r="AS1476" s="25"/>
      <c r="AT1476" s="25"/>
      <c r="AU1476" s="25"/>
      <c r="AV1476" s="25"/>
      <c r="AW1476" s="25"/>
      <c r="AX1476" s="25"/>
      <c r="AY1476" s="25"/>
    </row>
    <row r="1477" spans="1:76" s="25" customFormat="1" ht="12.75" customHeight="1" x14ac:dyDescent="0.2">
      <c r="A1477" s="18" t="s">
        <v>3166</v>
      </c>
      <c r="B1477" s="18" t="s">
        <v>232</v>
      </c>
      <c r="C1477" s="141" t="s">
        <v>3167</v>
      </c>
      <c r="D1477" s="26" t="s">
        <v>3168</v>
      </c>
      <c r="E1477" s="27">
        <v>35453</v>
      </c>
      <c r="F1477" s="26" t="s">
        <v>415</v>
      </c>
      <c r="G1477" s="26" t="s">
        <v>1039</v>
      </c>
      <c r="H1477" s="18" t="s">
        <v>226</v>
      </c>
      <c r="I1477" s="18" t="s">
        <v>232</v>
      </c>
      <c r="J1477" s="18" t="s">
        <v>240</v>
      </c>
      <c r="K1477" s="26" t="s">
        <v>274</v>
      </c>
      <c r="L1477" s="26" t="s">
        <v>241</v>
      </c>
      <c r="M1477" s="18" t="s">
        <v>238</v>
      </c>
      <c r="N1477" s="18" t="s">
        <v>232</v>
      </c>
      <c r="O1477" s="18" t="s">
        <v>247</v>
      </c>
      <c r="P1477" s="26" t="s">
        <v>161</v>
      </c>
      <c r="Q1477" s="27"/>
      <c r="R1477" s="27"/>
      <c r="S1477" s="27"/>
      <c r="T1477" s="27"/>
      <c r="U1477" s="29"/>
    </row>
    <row r="1478" spans="1:76" ht="12.75" customHeight="1" x14ac:dyDescent="0.2">
      <c r="A1478" s="18" t="s">
        <v>555</v>
      </c>
      <c r="B1478" s="18" t="s">
        <v>324</v>
      </c>
      <c r="C1478" s="141" t="s">
        <v>161</v>
      </c>
      <c r="D1478" s="19" t="s">
        <v>3169</v>
      </c>
      <c r="E1478" s="20">
        <v>35475</v>
      </c>
      <c r="F1478" s="19" t="s">
        <v>802</v>
      </c>
      <c r="G1478" s="19" t="s">
        <v>574</v>
      </c>
      <c r="H1478" s="18" t="s">
        <v>2500</v>
      </c>
      <c r="I1478" s="18" t="s">
        <v>479</v>
      </c>
      <c r="J1478" s="18" t="s">
        <v>3170</v>
      </c>
      <c r="K1478" s="26" t="s">
        <v>274</v>
      </c>
      <c r="L1478" s="26" t="s">
        <v>241</v>
      </c>
      <c r="M1478" s="18" t="s">
        <v>555</v>
      </c>
      <c r="N1478" s="18" t="s">
        <v>232</v>
      </c>
      <c r="O1478" s="18" t="s">
        <v>1043</v>
      </c>
      <c r="P1478" s="19" t="s">
        <v>221</v>
      </c>
      <c r="Q1478" s="19" t="s">
        <v>189</v>
      </c>
      <c r="R1478" s="19"/>
      <c r="S1478" s="19"/>
      <c r="T1478" s="19" t="s">
        <v>238</v>
      </c>
      <c r="U1478" s="19" t="s">
        <v>232</v>
      </c>
      <c r="V1478" s="19" t="s">
        <v>241</v>
      </c>
      <c r="W1478" s="19"/>
      <c r="X1478" s="19"/>
      <c r="Y1478" s="19"/>
      <c r="Z1478" s="19"/>
      <c r="AA1478" s="19"/>
      <c r="AB1478" s="19"/>
      <c r="AC1478" s="19"/>
      <c r="AD1478" s="19"/>
      <c r="AE1478" s="19"/>
      <c r="AF1478" s="19"/>
      <c r="AG1478" s="19"/>
      <c r="AH1478" s="19"/>
      <c r="AI1478" s="19"/>
      <c r="AJ1478" s="19"/>
      <c r="AK1478" s="19"/>
      <c r="AL1478" s="19"/>
      <c r="AM1478" s="19"/>
      <c r="AN1478" s="19"/>
      <c r="AO1478" s="19"/>
      <c r="AP1478" s="19"/>
      <c r="AQ1478" s="19"/>
      <c r="AR1478" s="19"/>
      <c r="AS1478" s="19"/>
      <c r="AT1478" s="19"/>
      <c r="AU1478" s="19"/>
      <c r="AV1478" s="19"/>
      <c r="AW1478" s="19"/>
      <c r="AX1478" s="19"/>
      <c r="AY1478" s="19"/>
    </row>
    <row r="1479" spans="1:76" x14ac:dyDescent="0.2">
      <c r="A1479" s="18"/>
      <c r="B1479" s="18"/>
      <c r="C1479" s="141"/>
      <c r="D1479" s="22" t="s">
        <v>3171</v>
      </c>
      <c r="E1479" s="23">
        <v>36422</v>
      </c>
      <c r="F1479" s="24" t="s">
        <v>191</v>
      </c>
      <c r="G1479" s="22" t="s">
        <v>99</v>
      </c>
      <c r="H1479" s="18" t="s">
        <v>560</v>
      </c>
      <c r="I1479" s="18" t="s">
        <v>612</v>
      </c>
      <c r="J1479" s="18" t="s">
        <v>3172</v>
      </c>
      <c r="K1479" s="26" t="s">
        <v>3173</v>
      </c>
      <c r="L1479" s="26" t="s">
        <v>241</v>
      </c>
      <c r="M1479" s="18" t="s">
        <v>258</v>
      </c>
      <c r="N1479" s="18" t="s">
        <v>275</v>
      </c>
      <c r="O1479" s="18" t="s">
        <v>241</v>
      </c>
      <c r="P1479" s="25"/>
      <c r="Q1479" s="25"/>
      <c r="R1479" s="25"/>
      <c r="S1479" s="25"/>
      <c r="T1479" s="25"/>
      <c r="U1479" s="25"/>
      <c r="V1479" s="25"/>
      <c r="W1479" s="25"/>
      <c r="X1479" s="25"/>
      <c r="Y1479" s="25"/>
      <c r="Z1479" s="25"/>
      <c r="AA1479" s="25"/>
      <c r="AB1479" s="25"/>
      <c r="AC1479" s="25"/>
      <c r="AD1479" s="25"/>
      <c r="AE1479" s="25"/>
      <c r="AF1479" s="25"/>
      <c r="AG1479" s="25"/>
      <c r="AH1479" s="25"/>
      <c r="AI1479" s="25"/>
      <c r="AJ1479" s="25"/>
      <c r="AK1479" s="25"/>
      <c r="AL1479" s="25"/>
      <c r="AM1479" s="25"/>
      <c r="AN1479" s="25"/>
      <c r="AO1479" s="25"/>
      <c r="AP1479" s="25"/>
      <c r="AQ1479" s="25"/>
      <c r="AR1479" s="25"/>
      <c r="AS1479" s="25"/>
      <c r="AT1479" s="25"/>
      <c r="AU1479" s="25"/>
      <c r="AV1479" s="25"/>
      <c r="AW1479" s="25"/>
      <c r="AX1479" s="25"/>
      <c r="AY1479" s="25"/>
    </row>
    <row r="1480" spans="1:76" x14ac:dyDescent="0.2">
      <c r="A1480" s="18" t="s">
        <v>194</v>
      </c>
      <c r="B1480" s="18" t="s">
        <v>261</v>
      </c>
      <c r="C1480" s="141" t="s">
        <v>269</v>
      </c>
      <c r="D1480" s="26" t="s">
        <v>3174</v>
      </c>
      <c r="E1480" s="27">
        <v>35519</v>
      </c>
      <c r="F1480" s="26" t="s">
        <v>677</v>
      </c>
      <c r="G1480" s="26" t="s">
        <v>677</v>
      </c>
      <c r="H1480" s="18" t="s">
        <v>238</v>
      </c>
      <c r="I1480" s="18" t="s">
        <v>327</v>
      </c>
      <c r="J1480" s="18" t="s">
        <v>266</v>
      </c>
      <c r="K1480" s="26" t="s">
        <v>555</v>
      </c>
      <c r="L1480" s="26" t="s">
        <v>241</v>
      </c>
      <c r="M1480" s="18" t="s">
        <v>905</v>
      </c>
      <c r="N1480" s="18" t="s">
        <v>454</v>
      </c>
      <c r="O1480" s="18" t="s">
        <v>241</v>
      </c>
      <c r="P1480" s="26" t="s">
        <v>266</v>
      </c>
      <c r="Q1480" s="27"/>
      <c r="R1480" s="27"/>
      <c r="S1480" s="27"/>
      <c r="T1480" s="27"/>
      <c r="U1480" s="29"/>
      <c r="V1480" s="25"/>
      <c r="W1480" s="25"/>
      <c r="X1480" s="25"/>
      <c r="Y1480" s="25"/>
      <c r="Z1480" s="25"/>
      <c r="AA1480" s="25"/>
      <c r="AB1480" s="25"/>
      <c r="AC1480" s="25"/>
      <c r="AD1480" s="25"/>
      <c r="AE1480" s="25"/>
      <c r="AF1480" s="25"/>
      <c r="AG1480" s="25"/>
      <c r="AH1480" s="25"/>
      <c r="AI1480" s="25"/>
      <c r="AJ1480" s="25"/>
      <c r="AK1480" s="25"/>
      <c r="AL1480" s="25"/>
      <c r="AM1480" s="25"/>
      <c r="AN1480" s="25"/>
      <c r="AO1480" s="25"/>
      <c r="AP1480" s="25"/>
      <c r="AQ1480" s="25"/>
      <c r="AR1480" s="25"/>
      <c r="AS1480" s="25"/>
      <c r="AT1480" s="25"/>
      <c r="AU1480" s="25"/>
      <c r="AV1480" s="25"/>
      <c r="AW1480" s="25"/>
      <c r="AX1480" s="25"/>
      <c r="AY1480" s="25"/>
      <c r="AZ1480" s="25"/>
      <c r="BA1480" s="25"/>
      <c r="BB1480" s="25"/>
      <c r="BC1480" s="25"/>
      <c r="BD1480" s="25"/>
      <c r="BE1480" s="25"/>
      <c r="BF1480" s="25"/>
      <c r="BG1480" s="25"/>
      <c r="BH1480" s="25"/>
      <c r="BI1480" s="25"/>
      <c r="BJ1480" s="25"/>
      <c r="BK1480" s="25"/>
      <c r="BL1480" s="25"/>
      <c r="BM1480" s="25"/>
      <c r="BN1480" s="25"/>
      <c r="BO1480" s="25"/>
      <c r="BP1480" s="25"/>
      <c r="BQ1480" s="25"/>
      <c r="BR1480" s="25"/>
      <c r="BS1480" s="25"/>
      <c r="BT1480" s="25"/>
      <c r="BU1480" s="25"/>
      <c r="BV1480" s="25"/>
      <c r="BW1480" s="25"/>
      <c r="BX1480" s="25"/>
    </row>
    <row r="1481" spans="1:76" x14ac:dyDescent="0.2">
      <c r="A1481" t="s">
        <v>263</v>
      </c>
      <c r="B1481" t="s">
        <v>434</v>
      </c>
      <c r="C1481" s="141" t="s">
        <v>587</v>
      </c>
      <c r="D1481" t="s">
        <v>3175</v>
      </c>
      <c r="E1481" s="40">
        <v>36640</v>
      </c>
      <c r="F1481" t="s">
        <v>172</v>
      </c>
      <c r="G1481" s="22" t="s">
        <v>621</v>
      </c>
      <c r="H1481" t="s">
        <v>258</v>
      </c>
      <c r="I1481" t="s">
        <v>239</v>
      </c>
      <c r="J1481" s="18" t="s">
        <v>266</v>
      </c>
      <c r="K1481" t="str">
        <f>IF(ISBLANK(VLOOKUP(TRIM(D1481),ALL_SOMIFA!$A$1:$V$2721,8,FALSE)),"",IF(ISERROR(VLOOKUP(TRIM(D1481),ALL_SOMIFA!$A$1:$V$2721,8,FALSE))," ",VLOOKUP(TRIM(D1481),ALL_SOMIFA!$A$1:$V$2721,8,FALSE)))</f>
        <v xml:space="preserve"> </v>
      </c>
      <c r="L1481" t="str">
        <f>IF(ISBLANK(VLOOKUP(TRIM(D1481),ALL_SOMIFA!$A$1:$V$2721,9,FALSE)),"",IF(ISERROR(VLOOKUP(TRIM(D1481),ALL_SOMIFA!$A$1:$V$2721,9,FALSE))," ",VLOOKUP(TRIM(D1481),ALL_SOMIFA!$A$1:$V$2721,9,FALSE)))</f>
        <v xml:space="preserve"> </v>
      </c>
      <c r="M1481" t="str">
        <f>IF(ISBLANK(VLOOKUP(TRIM(D1481),ALL_SOMIFA!$A$1:$V$2721,10,FALSE)),"",IF(ISERROR(VLOOKUP(TRIM(D1481),ALL_SOMIFA!$A$1:$V$2721,10,FALSE))," ",VLOOKUP(TRIM(D1481),ALL_SOMIFA!$A$1:$V$2721,10,FALSE)))</f>
        <v xml:space="preserve"> </v>
      </c>
      <c r="N1481" t="str">
        <f>IF(ISBLANK(VLOOKUP(TRIM(D1481),ALL_SOMIFA!$A$1:$V$2721,11,FALSE)),"",IF(ISERROR(VLOOKUP(TRIM(D1481),ALL_SOMIFA!$A$1:$V$2721,11,FALSE))," ",VLOOKUP(TRIM(D1481),ALL_SOMIFA!$A$1:$V$2721,11,FALSE)))</f>
        <v xml:space="preserve"> </v>
      </c>
      <c r="O1481" t="str">
        <f>IF(ISBLANK(VLOOKUP(TRIM(D1481),ALL_SOMIFA!$A$1:$V$2721,12,FALSE)),"",IF(ISERROR(VLOOKUP(TRIM(D1481),ALL_SOMIFA!$A$1:$V$2721,12,FALSE))," ",VLOOKUP(TRIM(D1481),ALL_SOMIFA!$A$1:$V$2721,12,FALSE)))</f>
        <v xml:space="preserve"> </v>
      </c>
      <c r="P1481" t="str">
        <f>IF(ISBLANK(VLOOKUP(TRIM(D1481),ALL_SOMIFA!$A$1:$V$2721,13,FALSE)),"",IF(ISERROR(VLOOKUP(TRIM(D1481),ALL_SOMIFA!$A$1:$V$2721,13,FALSE))," ",VLOOKUP(TRIM(D1481),ALL_SOMIFA!$A$1:$V$2721,13,FALSE)))</f>
        <v xml:space="preserve"> </v>
      </c>
      <c r="Q1481" t="str">
        <f>IF(ISBLANK(VLOOKUP(TRIM(D1481),ALL_SOMIFA!$A$1:$V$2721,14,FALSE)),"",IF(ISERROR(VLOOKUP(TRIM(D1481),ALL_SOMIFA!$A$1:$V$2721,14,FALSE))," ",VLOOKUP(TRIM(D1481),ALL_SOMIFA!$A$1:$V$2721,14,FALSE)))</f>
        <v xml:space="preserve"> </v>
      </c>
      <c r="R1481" t="str">
        <f>IF(ISBLANK(VLOOKUP(TRIM(D1481),ALL_SOMIFA!$A$1:$V$2721,15,FALSE)),"",IF(ISERROR(VLOOKUP(TRIM(D1481),ALL_SOMIFA!$A$1:$V$2721,15,FALSE))," ",VLOOKUP(TRIM(D1481),ALL_SOMIFA!$A$1:$V$2721,15,FALSE)))</f>
        <v xml:space="preserve"> </v>
      </c>
      <c r="S1481" t="str">
        <f>IF(ISBLANK(VLOOKUP(TRIM(D1481),ALL_SOMIFA!$A$1:$V$2721,16,FALSE)),"",IF(ISERROR(VLOOKUP(TRIM(D1481),ALL_SOMIFA!$A$1:$V$2721,16,FALSE))," ",VLOOKUP(TRIM(D1481),ALL_SOMIFA!$A$1:$V$2721,16,FALSE)))</f>
        <v xml:space="preserve"> </v>
      </c>
      <c r="T1481" t="str">
        <f>IF(ISBLANK(VLOOKUP(TRIM(D1481),ALL_SOMIFA!$A$1:$V$2721,17,FALSE)),"",IF(ISERROR(VLOOKUP(TRIM(D1481),ALL_SOMIFA!$A$1:$V$2721,17,FALSE))," ",VLOOKUP(TRIM(D1481),ALL_SOMIFA!$A$1:$V$2721,17,FALSE)))</f>
        <v xml:space="preserve"> </v>
      </c>
      <c r="U1481" t="str">
        <f>IF(ISBLANK(VLOOKUP(TRIM(D1481),ALL_SOMIFA!$A$1:$V$2721,18,FALSE)),"",IF(ISERROR(VLOOKUP(TRIM(D1481),ALL_SOMIFA!$A$1:$V$2721,18,FALSE))," ",VLOOKUP(TRIM(D1481),ALL_SOMIFA!$A$1:$V$2721,18,FALSE)))</f>
        <v xml:space="preserve"> </v>
      </c>
      <c r="V1481" t="str">
        <f>IF(ISBLANK(VLOOKUP(TRIM(D1481),ALL_SOMIFA!$A$1:$V$2721,19,FALSE)),"",IF(ISERROR(VLOOKUP(TRIM(D1481),ALL_SOMIFA!$A$1:$V$2721,19,FALSE))," ",VLOOKUP(TRIM(D1481),ALL_SOMIFA!$A$1:$V$2721,19,FALSE)))</f>
        <v xml:space="preserve"> </v>
      </c>
      <c r="W1481" t="str">
        <f>IF(ISBLANK(VLOOKUP(TRIM(D1481),ALL_SOMIFA!$A$1:$V$2721,20,FALSE)),"",IF(ISERROR(VLOOKUP(TRIM(D1481),ALL_SOMIFA!$A$1:$V$2721,20,FALSE))," ",VLOOKUP(TRIM(D1481),ALL_SOMIFA!$A$1:$V$2721,20,FALSE)))</f>
        <v xml:space="preserve"> </v>
      </c>
      <c r="X1481" t="str">
        <f>IF(ISBLANK(VLOOKUP(TRIM(D1481),ALL_SOMIFA!$A$1:$V$2721,21,FALSE)),"",IF(ISERROR(VLOOKUP(TRIM(D1481),ALL_SOMIFA!$A$1:$V$2721,21,FALSE))," ",VLOOKUP(TRIM(D1481),ALL_SOMIFA!$A$1:$V$2721,21,FALSE)))</f>
        <v xml:space="preserve"> </v>
      </c>
      <c r="Y1481" t="str">
        <f>IF(ISBLANK(VLOOKUP(TRIM(D1481),ALL_SOMIFA!$A$1:$V$2721,22,FALSE)),"",IF(ISERROR(VLOOKUP(TRIM(D1481),ALL_SOMIFA!$A$1:$V$2721,22,FALSE))," ",VLOOKUP(TRIM(D1481),ALL_SOMIFA!$A$1:$V$2721,22,FALSE)))</f>
        <v xml:space="preserve"> </v>
      </c>
    </row>
    <row r="1482" spans="1:76" s="25" customFormat="1" x14ac:dyDescent="0.2">
      <c r="A1482" s="18" t="s">
        <v>226</v>
      </c>
      <c r="B1482" s="18" t="s">
        <v>207</v>
      </c>
      <c r="C1482" s="141" t="s">
        <v>240</v>
      </c>
      <c r="D1482" s="22" t="s">
        <v>3176</v>
      </c>
      <c r="E1482" s="23">
        <v>36726</v>
      </c>
      <c r="F1482" s="24" t="s">
        <v>89</v>
      </c>
      <c r="G1482" s="22" t="s">
        <v>89</v>
      </c>
      <c r="H1482" s="18" t="s">
        <v>533</v>
      </c>
      <c r="I1482" s="18" t="s">
        <v>213</v>
      </c>
      <c r="J1482" s="18" t="s">
        <v>913</v>
      </c>
      <c r="K1482" s="26" t="s">
        <v>238</v>
      </c>
      <c r="L1482" s="26" t="s">
        <v>240</v>
      </c>
      <c r="M1482" s="18" t="s">
        <v>212</v>
      </c>
      <c r="N1482" s="18" t="s">
        <v>207</v>
      </c>
      <c r="O1482" s="18" t="s">
        <v>273</v>
      </c>
    </row>
    <row r="1483" spans="1:76" ht="12.75" customHeight="1" x14ac:dyDescent="0.2">
      <c r="A1483" s="18"/>
      <c r="B1483" s="18"/>
      <c r="C1483" s="141"/>
      <c r="D1483" s="25" t="s">
        <v>3177</v>
      </c>
      <c r="E1483" s="35">
        <v>36112</v>
      </c>
      <c r="F1483" s="36" t="s">
        <v>1239</v>
      </c>
      <c r="G1483" s="36" t="s">
        <v>990</v>
      </c>
      <c r="H1483" s="18" t="s">
        <v>202</v>
      </c>
      <c r="I1483" s="18" t="s">
        <v>91</v>
      </c>
      <c r="J1483" s="18" t="s">
        <v>241</v>
      </c>
      <c r="K1483" s="26" t="s">
        <v>238</v>
      </c>
      <c r="L1483" s="26" t="s">
        <v>3178</v>
      </c>
      <c r="M1483" s="18" t="s">
        <v>189</v>
      </c>
      <c r="N1483" s="18"/>
      <c r="O1483" s="18"/>
      <c r="P1483" s="19" t="s">
        <v>273</v>
      </c>
      <c r="Q1483" s="19" t="s">
        <v>545</v>
      </c>
      <c r="R1483" s="19" t="s">
        <v>556</v>
      </c>
      <c r="S1483" s="37" t="str">
        <f>IF(ISERROR(VLOOKUP(TRIM(D1483),#REF!,8,FALSE())),"",VLOOKUP(TRIM(D1483),#REF!,8,FALSE()))</f>
        <v/>
      </c>
      <c r="T1483" s="25"/>
      <c r="U1483" s="25"/>
      <c r="V1483" s="25"/>
      <c r="W1483" s="25"/>
      <c r="X1483" s="25"/>
      <c r="Y1483" s="25"/>
      <c r="Z1483" s="25"/>
      <c r="AA1483" s="25"/>
      <c r="AB1483" s="25"/>
      <c r="AC1483" s="25"/>
      <c r="AD1483" s="25"/>
      <c r="AE1483" s="25"/>
      <c r="AF1483" s="25"/>
      <c r="AG1483" s="25"/>
      <c r="AH1483" s="25"/>
      <c r="AI1483" s="25"/>
      <c r="AJ1483" s="25"/>
      <c r="AK1483" s="25"/>
      <c r="AL1483" s="25"/>
      <c r="AM1483" s="25"/>
      <c r="AN1483" s="25"/>
      <c r="AO1483" s="25"/>
      <c r="AP1483" s="25"/>
      <c r="AQ1483" s="25"/>
      <c r="AR1483" s="25"/>
      <c r="AS1483" s="25"/>
      <c r="AT1483" s="25"/>
      <c r="AU1483" s="25"/>
      <c r="AV1483" s="25"/>
      <c r="AW1483" s="25"/>
      <c r="AX1483" s="25"/>
      <c r="AY1483" s="25"/>
    </row>
    <row r="1484" spans="1:76" x14ac:dyDescent="0.2">
      <c r="A1484" s="18"/>
      <c r="B1484" s="18"/>
      <c r="C1484" s="141"/>
      <c r="D1484" s="19"/>
      <c r="E1484" s="20"/>
      <c r="F1484" s="19"/>
      <c r="G1484" s="19"/>
      <c r="H1484" s="18"/>
      <c r="I1484" s="18"/>
      <c r="J1484" s="18"/>
      <c r="K1484" t="s">
        <v>238</v>
      </c>
      <c r="L1484"/>
      <c r="M1484" s="18"/>
      <c r="N1484" s="18"/>
      <c r="O1484" s="18"/>
      <c r="P1484" s="19"/>
      <c r="Q1484" s="19"/>
      <c r="R1484" s="19"/>
      <c r="S1484" s="19"/>
      <c r="T1484" s="19"/>
      <c r="U1484" s="19"/>
      <c r="V1484" s="19"/>
      <c r="W1484" s="19"/>
      <c r="X1484" s="19"/>
      <c r="Y1484" s="19"/>
      <c r="Z1484" s="19"/>
      <c r="AA1484" s="19"/>
      <c r="AB1484" s="19"/>
      <c r="AC1484" s="19"/>
      <c r="AD1484" s="19"/>
      <c r="AE1484" s="19"/>
      <c r="AF1484" s="19"/>
      <c r="AG1484" s="19"/>
      <c r="AH1484" s="19"/>
      <c r="AI1484" s="19"/>
      <c r="AJ1484" s="19"/>
      <c r="AK1484" s="19"/>
      <c r="AL1484" s="19"/>
      <c r="AM1484" s="19"/>
      <c r="AN1484" s="19"/>
      <c r="AO1484" s="19"/>
      <c r="AP1484" s="19"/>
      <c r="AQ1484" s="19"/>
      <c r="AR1484" s="19"/>
      <c r="AS1484" s="19"/>
      <c r="AT1484" s="19"/>
      <c r="AU1484" s="19"/>
      <c r="AV1484" s="19"/>
      <c r="AW1484" s="19"/>
      <c r="AX1484" s="19"/>
      <c r="AY1484" s="19"/>
    </row>
    <row r="1485" spans="1:76" x14ac:dyDescent="0.2">
      <c r="A1485" s="18" t="s">
        <v>376</v>
      </c>
      <c r="B1485" s="18" t="s">
        <v>185</v>
      </c>
      <c r="C1485" s="141" t="s">
        <v>1085</v>
      </c>
      <c r="D1485" s="22" t="s">
        <v>3179</v>
      </c>
      <c r="E1485" s="23">
        <v>36543</v>
      </c>
      <c r="F1485" s="24" t="s">
        <v>99</v>
      </c>
      <c r="G1485" s="22" t="s">
        <v>89</v>
      </c>
      <c r="H1485" s="18" t="s">
        <v>1520</v>
      </c>
      <c r="I1485" s="18" t="s">
        <v>368</v>
      </c>
      <c r="J1485" s="18" t="s">
        <v>3180</v>
      </c>
      <c r="K1485" s="26" t="s">
        <v>3181</v>
      </c>
      <c r="L1485" s="26" t="s">
        <v>1411</v>
      </c>
      <c r="M1485" s="18" t="s">
        <v>379</v>
      </c>
      <c r="N1485" s="18" t="s">
        <v>185</v>
      </c>
      <c r="O1485" s="18" t="s">
        <v>1411</v>
      </c>
      <c r="P1485" s="25"/>
      <c r="Q1485" s="25"/>
      <c r="R1485" s="25"/>
      <c r="S1485" s="25"/>
      <c r="T1485" s="25"/>
      <c r="U1485" s="25"/>
      <c r="V1485" s="25"/>
      <c r="W1485" s="25"/>
      <c r="X1485" s="25"/>
      <c r="Y1485" s="25"/>
      <c r="Z1485" s="25"/>
      <c r="AA1485" s="25"/>
      <c r="AB1485" s="25"/>
      <c r="AC1485" s="25"/>
      <c r="AD1485" s="25"/>
      <c r="AE1485" s="25"/>
      <c r="AF1485" s="25"/>
      <c r="AG1485" s="25"/>
      <c r="AH1485" s="25"/>
      <c r="AI1485" s="25"/>
      <c r="AJ1485" s="25"/>
      <c r="AK1485" s="25"/>
      <c r="AL1485" s="25"/>
      <c r="AM1485" s="25"/>
      <c r="AN1485" s="25"/>
      <c r="AO1485" s="25"/>
      <c r="AP1485" s="25"/>
      <c r="AQ1485" s="25"/>
      <c r="AR1485" s="25"/>
      <c r="AS1485" s="25"/>
      <c r="AT1485" s="25"/>
      <c r="AU1485" s="25"/>
      <c r="AV1485" s="25"/>
      <c r="AW1485" s="25"/>
      <c r="AX1485" s="25"/>
      <c r="AY1485" s="25"/>
      <c r="AZ1485" s="25"/>
      <c r="BA1485" s="25"/>
      <c r="BB1485" s="25"/>
      <c r="BC1485" s="25"/>
      <c r="BD1485" s="25"/>
      <c r="BE1485" s="25"/>
      <c r="BF1485" s="25"/>
      <c r="BG1485" s="25"/>
      <c r="BH1485" s="25"/>
      <c r="BI1485" s="25"/>
      <c r="BJ1485" s="25"/>
      <c r="BK1485" s="25"/>
      <c r="BL1485" s="25"/>
      <c r="BM1485" s="25"/>
      <c r="BN1485" s="25"/>
      <c r="BO1485" s="25"/>
      <c r="BP1485" s="25"/>
      <c r="BQ1485" s="25"/>
      <c r="BR1485" s="25"/>
      <c r="BS1485" s="25"/>
      <c r="BT1485" s="25"/>
      <c r="BU1485" s="25"/>
      <c r="BV1485" s="25"/>
      <c r="BW1485" s="25"/>
      <c r="BX1485" s="25"/>
    </row>
    <row r="1486" spans="1:76" ht="12.75" customHeight="1" x14ac:dyDescent="0.2">
      <c r="A1486" s="18" t="s">
        <v>329</v>
      </c>
      <c r="B1486" s="18" t="s">
        <v>454</v>
      </c>
      <c r="C1486" s="141" t="s">
        <v>273</v>
      </c>
      <c r="D1486" s="26" t="s">
        <v>3182</v>
      </c>
      <c r="E1486" s="27">
        <v>36427</v>
      </c>
      <c r="F1486" s="26" t="s">
        <v>283</v>
      </c>
      <c r="G1486" s="26" t="s">
        <v>677</v>
      </c>
      <c r="H1486" s="18" t="s">
        <v>308</v>
      </c>
      <c r="I1486" s="18" t="s">
        <v>285</v>
      </c>
      <c r="J1486" s="18" t="s">
        <v>228</v>
      </c>
      <c r="K1486" s="26" t="s">
        <v>308</v>
      </c>
      <c r="L1486" s="26" t="s">
        <v>764</v>
      </c>
      <c r="M1486" s="34" t="s">
        <v>329</v>
      </c>
      <c r="N1486" s="34" t="s">
        <v>192</v>
      </c>
      <c r="O1486" s="34" t="s">
        <v>317</v>
      </c>
      <c r="P1486" s="26" t="s">
        <v>339</v>
      </c>
      <c r="Q1486" s="27"/>
      <c r="R1486" s="27"/>
      <c r="S1486" s="27"/>
      <c r="T1486" s="27"/>
      <c r="U1486" s="29"/>
      <c r="V1486" s="25"/>
      <c r="W1486" s="25"/>
      <c r="X1486" s="25"/>
      <c r="Y1486" s="25"/>
      <c r="Z1486" s="25"/>
      <c r="AA1486" s="25"/>
      <c r="AB1486" s="25"/>
      <c r="AC1486" s="25"/>
      <c r="AD1486" s="25"/>
      <c r="AE1486" s="25"/>
      <c r="AF1486" s="25"/>
      <c r="AG1486" s="25"/>
      <c r="AH1486" s="25"/>
      <c r="AI1486" s="25"/>
      <c r="AJ1486" s="25"/>
      <c r="AK1486" s="25"/>
      <c r="AL1486" s="25"/>
      <c r="AM1486" s="25"/>
      <c r="AN1486" s="25"/>
      <c r="AO1486" s="25"/>
      <c r="AP1486" s="25"/>
      <c r="AQ1486" s="25"/>
      <c r="AR1486" s="25"/>
      <c r="AS1486" s="25"/>
      <c r="AT1486" s="25"/>
      <c r="AU1486" s="25"/>
      <c r="AV1486" s="25"/>
      <c r="AW1486" s="25"/>
      <c r="AX1486" s="25"/>
      <c r="AY1486" s="25"/>
      <c r="AZ1486" s="25"/>
      <c r="BA1486" s="25"/>
      <c r="BB1486" s="25"/>
      <c r="BC1486" s="25"/>
      <c r="BD1486" s="25"/>
      <c r="BE1486" s="25"/>
      <c r="BF1486" s="25"/>
      <c r="BG1486" s="25"/>
      <c r="BH1486" s="25"/>
      <c r="BI1486" s="25"/>
      <c r="BJ1486" s="25"/>
      <c r="BK1486" s="25"/>
      <c r="BL1486" s="25"/>
      <c r="BM1486" s="25"/>
      <c r="BN1486" s="25"/>
      <c r="BO1486" s="25"/>
      <c r="BP1486" s="25"/>
      <c r="BQ1486" s="25"/>
      <c r="BR1486" s="25"/>
      <c r="BS1486" s="25"/>
      <c r="BT1486" s="25"/>
      <c r="BU1486" s="25"/>
      <c r="BV1486" s="25"/>
      <c r="BW1486" s="25"/>
      <c r="BX1486" s="25"/>
    </row>
    <row r="1487" spans="1:76" s="25" customFormat="1" x14ac:dyDescent="0.2">
      <c r="A1487" s="31" t="s">
        <v>575</v>
      </c>
      <c r="B1487" s="31" t="s">
        <v>583</v>
      </c>
      <c r="C1487" s="142" t="s">
        <v>240</v>
      </c>
      <c r="D1487" s="19" t="s">
        <v>3183</v>
      </c>
      <c r="E1487" s="27">
        <v>34436</v>
      </c>
      <c r="F1487" s="26" t="s">
        <v>884</v>
      </c>
      <c r="G1487" s="30" t="s">
        <v>114</v>
      </c>
      <c r="H1487" s="31" t="s">
        <v>194</v>
      </c>
      <c r="I1487" s="31" t="s">
        <v>491</v>
      </c>
      <c r="J1487" s="18" t="s">
        <v>216</v>
      </c>
      <c r="K1487" s="26"/>
      <c r="L1487" s="26" t="s">
        <v>216</v>
      </c>
      <c r="M1487" s="33"/>
      <c r="N1487" s="33"/>
      <c r="O1487" s="33"/>
    </row>
    <row r="1488" spans="1:76" s="25" customFormat="1" x14ac:dyDescent="0.2">
      <c r="A1488" s="18"/>
      <c r="B1488" s="18"/>
      <c r="C1488" s="141"/>
      <c r="D1488" s="19" t="s">
        <v>3184</v>
      </c>
      <c r="E1488" s="20">
        <v>34514</v>
      </c>
      <c r="F1488" s="19" t="s">
        <v>585</v>
      </c>
      <c r="G1488" s="19" t="s">
        <v>301</v>
      </c>
      <c r="H1488" s="18" t="s">
        <v>326</v>
      </c>
      <c r="I1488" s="18" t="s">
        <v>200</v>
      </c>
      <c r="J1488" s="18" t="s">
        <v>317</v>
      </c>
      <c r="K1488" s="26" t="s">
        <v>376</v>
      </c>
      <c r="L1488" s="26" t="s">
        <v>241</v>
      </c>
      <c r="M1488" s="18" t="s">
        <v>308</v>
      </c>
      <c r="N1488" s="18" t="s">
        <v>306</v>
      </c>
      <c r="O1488" s="18" t="s">
        <v>1082</v>
      </c>
      <c r="P1488" s="19"/>
      <c r="Q1488" s="19" t="s">
        <v>308</v>
      </c>
      <c r="R1488" s="19" t="s">
        <v>128</v>
      </c>
      <c r="S1488" s="19" t="s">
        <v>3185</v>
      </c>
      <c r="T1488" s="19" t="s">
        <v>329</v>
      </c>
      <c r="U1488" s="19" t="s">
        <v>128</v>
      </c>
      <c r="V1488" s="19" t="s">
        <v>317</v>
      </c>
      <c r="W1488" s="19" t="s">
        <v>329</v>
      </c>
      <c r="X1488" s="19" t="s">
        <v>128</v>
      </c>
      <c r="Y1488" s="19" t="s">
        <v>266</v>
      </c>
      <c r="Z1488" s="19" t="s">
        <v>329</v>
      </c>
      <c r="AA1488" s="19" t="s">
        <v>128</v>
      </c>
      <c r="AB1488" s="19" t="s">
        <v>580</v>
      </c>
      <c r="AC1488" s="19"/>
      <c r="AD1488" s="19"/>
      <c r="AE1488" s="19"/>
      <c r="AF1488" s="19">
        <v>0</v>
      </c>
      <c r="AG1488" s="19">
        <v>0</v>
      </c>
      <c r="AH1488" s="19">
        <v>0</v>
      </c>
      <c r="AI1488" s="19">
        <v>0</v>
      </c>
      <c r="AJ1488" s="19">
        <v>0</v>
      </c>
      <c r="AK1488" s="19">
        <v>0</v>
      </c>
      <c r="AL1488" s="19">
        <v>0</v>
      </c>
      <c r="AM1488" s="19">
        <v>0</v>
      </c>
      <c r="AN1488" s="19">
        <v>0</v>
      </c>
      <c r="AO1488" s="19">
        <v>0</v>
      </c>
      <c r="AP1488" s="19">
        <v>0</v>
      </c>
      <c r="AQ1488" s="19">
        <v>0</v>
      </c>
      <c r="AR1488" s="19">
        <v>0</v>
      </c>
      <c r="AS1488" s="19">
        <v>0</v>
      </c>
      <c r="AT1488" s="19">
        <v>0</v>
      </c>
      <c r="AU1488" s="19">
        <v>0</v>
      </c>
      <c r="AV1488" s="19">
        <v>0</v>
      </c>
      <c r="AW1488" s="19">
        <v>0</v>
      </c>
      <c r="AX1488" s="19"/>
      <c r="AY1488" s="19"/>
    </row>
    <row r="1489" spans="1:76" s="25" customFormat="1" ht="12.75" customHeight="1" x14ac:dyDescent="0.2">
      <c r="A1489" s="18"/>
      <c r="B1489" s="18"/>
      <c r="C1489" s="141"/>
      <c r="D1489" s="26" t="s">
        <v>3186</v>
      </c>
      <c r="E1489" s="27">
        <v>35513</v>
      </c>
      <c r="F1489" s="26" t="s">
        <v>230</v>
      </c>
      <c r="G1489" s="26" t="s">
        <v>283</v>
      </c>
      <c r="H1489" s="18" t="s">
        <v>326</v>
      </c>
      <c r="I1489" s="18" t="s">
        <v>327</v>
      </c>
      <c r="J1489" s="18" t="s">
        <v>224</v>
      </c>
      <c r="K1489" s="26" t="s">
        <v>345</v>
      </c>
      <c r="L1489" s="26" t="s">
        <v>615</v>
      </c>
      <c r="M1489" s="18" t="s">
        <v>379</v>
      </c>
      <c r="N1489" s="18" t="s">
        <v>316</v>
      </c>
      <c r="O1489" s="18" t="s">
        <v>3187</v>
      </c>
      <c r="P1489" s="26" t="s">
        <v>3188</v>
      </c>
      <c r="Q1489" s="27"/>
      <c r="R1489" s="27"/>
      <c r="S1489" s="27"/>
      <c r="T1489" s="27"/>
      <c r="U1489" s="29"/>
    </row>
    <row r="1490" spans="1:76" x14ac:dyDescent="0.2">
      <c r="A1490" t="s">
        <v>740</v>
      </c>
      <c r="B1490" t="s">
        <v>454</v>
      </c>
      <c r="C1490" s="141" t="s">
        <v>741</v>
      </c>
      <c r="D1490" t="s">
        <v>3189</v>
      </c>
      <c r="E1490" s="40">
        <v>37604</v>
      </c>
      <c r="F1490" t="s">
        <v>3190</v>
      </c>
      <c r="G1490" s="100" t="s">
        <v>719</v>
      </c>
      <c r="H1490" t="s">
        <v>326</v>
      </c>
      <c r="I1490" t="s">
        <v>327</v>
      </c>
      <c r="J1490" s="18" t="s">
        <v>269</v>
      </c>
      <c r="K1490" t="str">
        <f>IF(ISBLANK(VLOOKUP(TRIM(D1490),ALL_SOMIFA!$A$1:$V$2721,8,FALSE)),"",IF(ISERROR(VLOOKUP(TRIM(D1490),ALL_SOMIFA!$A$1:$V$2721,8,FALSE))," ",VLOOKUP(TRIM(D1490),ALL_SOMIFA!$A$1:$V$2721,8,FALSE)))</f>
        <v xml:space="preserve"> </v>
      </c>
      <c r="L1490" t="str">
        <f>IF(ISBLANK(VLOOKUP(TRIM(D1490),ALL_SOMIFA!$A$1:$V$2721,9,FALSE)),"",IF(ISERROR(VLOOKUP(TRIM(D1490),ALL_SOMIFA!$A$1:$V$2721,9,FALSE))," ",VLOOKUP(TRIM(D1490),ALL_SOMIFA!$A$1:$V$2721,9,FALSE)))</f>
        <v xml:space="preserve"> </v>
      </c>
      <c r="M1490" t="str">
        <f>IF(ISBLANK(VLOOKUP(TRIM(D1490),ALL_SOMIFA!$A$1:$V$2721,10,FALSE)),"",IF(ISERROR(VLOOKUP(TRIM(D1490),ALL_SOMIFA!$A$1:$V$2721,10,FALSE))," ",VLOOKUP(TRIM(D1490),ALL_SOMIFA!$A$1:$V$2721,10,FALSE)))</f>
        <v xml:space="preserve"> </v>
      </c>
      <c r="N1490" t="str">
        <f>IF(ISBLANK(VLOOKUP(TRIM(D1490),ALL_SOMIFA!$A$1:$V$2721,11,FALSE)),"",IF(ISERROR(VLOOKUP(TRIM(D1490),ALL_SOMIFA!$A$1:$V$2721,11,FALSE))," ",VLOOKUP(TRIM(D1490),ALL_SOMIFA!$A$1:$V$2721,11,FALSE)))</f>
        <v xml:space="preserve"> </v>
      </c>
      <c r="O1490" t="str">
        <f>IF(ISBLANK(VLOOKUP(TRIM(D1490),ALL_SOMIFA!$A$1:$V$2721,12,FALSE)),"",IF(ISERROR(VLOOKUP(TRIM(D1490),ALL_SOMIFA!$A$1:$V$2721,12,FALSE))," ",VLOOKUP(TRIM(D1490),ALL_SOMIFA!$A$1:$V$2721,12,FALSE)))</f>
        <v xml:space="preserve"> </v>
      </c>
      <c r="P1490" t="str">
        <f>IF(ISBLANK(VLOOKUP(TRIM(D1490),ALL_SOMIFA!$A$1:$V$2721,13,FALSE)),"",IF(ISERROR(VLOOKUP(TRIM(D1490),ALL_SOMIFA!$A$1:$V$2721,13,FALSE))," ",VLOOKUP(TRIM(D1490),ALL_SOMIFA!$A$1:$V$2721,13,FALSE)))</f>
        <v xml:space="preserve"> </v>
      </c>
      <c r="Q1490" t="str">
        <f>IF(ISBLANK(VLOOKUP(TRIM(D1490),ALL_SOMIFA!$A$1:$V$2721,14,FALSE)),"",IF(ISERROR(VLOOKUP(TRIM(D1490),ALL_SOMIFA!$A$1:$V$2721,14,FALSE))," ",VLOOKUP(TRIM(D1490),ALL_SOMIFA!$A$1:$V$2721,14,FALSE)))</f>
        <v xml:space="preserve"> </v>
      </c>
      <c r="R1490" t="str">
        <f>IF(ISBLANK(VLOOKUP(TRIM(D1490),ALL_SOMIFA!$A$1:$V$2721,15,FALSE)),"",IF(ISERROR(VLOOKUP(TRIM(D1490),ALL_SOMIFA!$A$1:$V$2721,15,FALSE))," ",VLOOKUP(TRIM(D1490),ALL_SOMIFA!$A$1:$V$2721,15,FALSE)))</f>
        <v xml:space="preserve"> </v>
      </c>
      <c r="S1490" t="str">
        <f>IF(ISBLANK(VLOOKUP(TRIM(D1490),ALL_SOMIFA!$A$1:$V$2721,16,FALSE)),"",IF(ISERROR(VLOOKUP(TRIM(D1490),ALL_SOMIFA!$A$1:$V$2721,16,FALSE))," ",VLOOKUP(TRIM(D1490),ALL_SOMIFA!$A$1:$V$2721,16,FALSE)))</f>
        <v xml:space="preserve"> </v>
      </c>
      <c r="T1490" t="str">
        <f>IF(ISBLANK(VLOOKUP(TRIM(D1490),ALL_SOMIFA!$A$1:$V$2721,17,FALSE)),"",IF(ISERROR(VLOOKUP(TRIM(D1490),ALL_SOMIFA!$A$1:$V$2721,17,FALSE))," ",VLOOKUP(TRIM(D1490),ALL_SOMIFA!$A$1:$V$2721,17,FALSE)))</f>
        <v xml:space="preserve"> </v>
      </c>
      <c r="U1490" t="str">
        <f>IF(ISBLANK(VLOOKUP(TRIM(D1490),ALL_SOMIFA!$A$1:$V$2721,18,FALSE)),"",IF(ISERROR(VLOOKUP(TRIM(D1490),ALL_SOMIFA!$A$1:$V$2721,18,FALSE))," ",VLOOKUP(TRIM(D1490),ALL_SOMIFA!$A$1:$V$2721,18,FALSE)))</f>
        <v xml:space="preserve"> </v>
      </c>
      <c r="V1490" t="str">
        <f>IF(ISBLANK(VLOOKUP(TRIM(D1490),ALL_SOMIFA!$A$1:$V$2721,19,FALSE)),"",IF(ISERROR(VLOOKUP(TRIM(D1490),ALL_SOMIFA!$A$1:$V$2721,19,FALSE))," ",VLOOKUP(TRIM(D1490),ALL_SOMIFA!$A$1:$V$2721,19,FALSE)))</f>
        <v xml:space="preserve"> </v>
      </c>
      <c r="W1490" t="str">
        <f>IF(ISBLANK(VLOOKUP(TRIM(D1490),ALL_SOMIFA!$A$1:$V$2721,20,FALSE)),"",IF(ISERROR(VLOOKUP(TRIM(D1490),ALL_SOMIFA!$A$1:$V$2721,20,FALSE))," ",VLOOKUP(TRIM(D1490),ALL_SOMIFA!$A$1:$V$2721,20,FALSE)))</f>
        <v xml:space="preserve"> </v>
      </c>
      <c r="X1490" t="str">
        <f>IF(ISBLANK(VLOOKUP(TRIM(D1490),ALL_SOMIFA!$A$1:$V$2721,21,FALSE)),"",IF(ISERROR(VLOOKUP(TRIM(D1490),ALL_SOMIFA!$A$1:$V$2721,21,FALSE))," ",VLOOKUP(TRIM(D1490),ALL_SOMIFA!$A$1:$V$2721,21,FALSE)))</f>
        <v xml:space="preserve"> </v>
      </c>
      <c r="Y1490" t="str">
        <f>IF(ISBLANK(VLOOKUP(TRIM(D1490),ALL_SOMIFA!$A$1:$V$2721,22,FALSE)),"",IF(ISERROR(VLOOKUP(TRIM(D1490),ALL_SOMIFA!$A$1:$V$2721,22,FALSE))," ",VLOOKUP(TRIM(D1490),ALL_SOMIFA!$A$1:$V$2721,22,FALSE)))</f>
        <v xml:space="preserve"> </v>
      </c>
    </row>
    <row r="1491" spans="1:76" x14ac:dyDescent="0.2">
      <c r="A1491" s="18"/>
      <c r="B1491" s="18"/>
      <c r="C1491" s="141"/>
      <c r="D1491" s="26" t="s">
        <v>3191</v>
      </c>
      <c r="E1491" s="27">
        <v>36167</v>
      </c>
      <c r="F1491" s="26" t="s">
        <v>3192</v>
      </c>
      <c r="G1491" s="26" t="s">
        <v>473</v>
      </c>
      <c r="H1491" s="18" t="s">
        <v>326</v>
      </c>
      <c r="I1491" s="18" t="s">
        <v>479</v>
      </c>
      <c r="J1491" s="18" t="s">
        <v>273</v>
      </c>
      <c r="K1491" s="26" t="s">
        <v>308</v>
      </c>
      <c r="L1491" s="26"/>
      <c r="M1491" s="18" t="s">
        <v>329</v>
      </c>
      <c r="N1491" s="18" t="s">
        <v>330</v>
      </c>
      <c r="O1491" s="18" t="s">
        <v>248</v>
      </c>
      <c r="P1491" s="26" t="s">
        <v>266</v>
      </c>
      <c r="Q1491" s="27"/>
      <c r="R1491" s="27"/>
      <c r="S1491" s="27"/>
      <c r="T1491" s="27"/>
      <c r="U1491" s="29"/>
      <c r="V1491" s="25"/>
      <c r="W1491" s="25"/>
      <c r="X1491" s="25"/>
      <c r="Y1491" s="25"/>
      <c r="Z1491" s="25"/>
      <c r="AA1491" s="25"/>
      <c r="AB1491" s="25"/>
      <c r="AC1491" s="25"/>
      <c r="AD1491" s="25"/>
      <c r="AE1491" s="25"/>
      <c r="AF1491" s="25"/>
      <c r="AG1491" s="25"/>
      <c r="AH1491" s="25"/>
      <c r="AI1491" s="25"/>
      <c r="AJ1491" s="25"/>
      <c r="AK1491" s="25"/>
      <c r="AL1491" s="25"/>
      <c r="AM1491" s="25"/>
      <c r="AN1491" s="25"/>
      <c r="AO1491" s="25"/>
      <c r="AP1491" s="25"/>
      <c r="AQ1491" s="25"/>
      <c r="AR1491" s="25"/>
      <c r="AS1491" s="25"/>
      <c r="AT1491" s="25"/>
      <c r="AU1491" s="25"/>
      <c r="AV1491" s="25"/>
      <c r="AW1491" s="25"/>
    </row>
    <row r="1492" spans="1:76" x14ac:dyDescent="0.2">
      <c r="A1492" s="18"/>
      <c r="B1492" s="18"/>
      <c r="C1492" s="141"/>
      <c r="D1492" s="19" t="s">
        <v>3193</v>
      </c>
      <c r="E1492" s="20">
        <v>34789</v>
      </c>
      <c r="F1492" s="19" t="s">
        <v>536</v>
      </c>
      <c r="G1492" s="19" t="s">
        <v>750</v>
      </c>
      <c r="H1492" s="18" t="s">
        <v>326</v>
      </c>
      <c r="I1492" s="18" t="s">
        <v>272</v>
      </c>
      <c r="J1492" s="18" t="s">
        <v>266</v>
      </c>
      <c r="K1492" s="26" t="s">
        <v>329</v>
      </c>
      <c r="L1492" s="26" t="s">
        <v>1087</v>
      </c>
      <c r="M1492" s="18" t="s">
        <v>308</v>
      </c>
      <c r="N1492" s="18" t="s">
        <v>192</v>
      </c>
      <c r="O1492" s="18" t="s">
        <v>1082</v>
      </c>
      <c r="P1492" s="19" t="s">
        <v>784</v>
      </c>
      <c r="Q1492" s="19" t="s">
        <v>757</v>
      </c>
      <c r="R1492" s="19" t="s">
        <v>250</v>
      </c>
      <c r="S1492" s="19" t="s">
        <v>3194</v>
      </c>
      <c r="T1492" s="19" t="s">
        <v>308</v>
      </c>
      <c r="U1492" s="19" t="s">
        <v>227</v>
      </c>
      <c r="V1492" s="19" t="s">
        <v>938</v>
      </c>
      <c r="W1492" s="19" t="s">
        <v>284</v>
      </c>
      <c r="X1492" s="19" t="s">
        <v>227</v>
      </c>
      <c r="Y1492" s="19" t="s">
        <v>1082</v>
      </c>
      <c r="Z1492" s="19" t="s">
        <v>284</v>
      </c>
      <c r="AA1492" s="19" t="s">
        <v>227</v>
      </c>
      <c r="AB1492" s="19" t="s">
        <v>784</v>
      </c>
      <c r="AC1492" s="19" t="s">
        <v>284</v>
      </c>
      <c r="AD1492" s="19" t="s">
        <v>227</v>
      </c>
      <c r="AE1492" s="19" t="s">
        <v>580</v>
      </c>
      <c r="AF1492" s="19">
        <v>0</v>
      </c>
      <c r="AG1492" s="19">
        <v>0</v>
      </c>
      <c r="AH1492" s="19">
        <v>0</v>
      </c>
      <c r="AI1492" s="19">
        <v>0</v>
      </c>
      <c r="AJ1492" s="19">
        <v>0</v>
      </c>
      <c r="AK1492" s="19">
        <v>0</v>
      </c>
      <c r="AL1492" s="19">
        <v>0</v>
      </c>
      <c r="AM1492" s="19">
        <v>0</v>
      </c>
      <c r="AN1492" s="19">
        <v>0</v>
      </c>
      <c r="AO1492" s="19">
        <v>0</v>
      </c>
      <c r="AP1492" s="19">
        <v>0</v>
      </c>
      <c r="AQ1492" s="19">
        <v>0</v>
      </c>
      <c r="AR1492" s="19">
        <v>0</v>
      </c>
      <c r="AS1492" s="19">
        <v>0</v>
      </c>
      <c r="AT1492" s="19">
        <v>0</v>
      </c>
      <c r="AU1492" s="19">
        <v>0</v>
      </c>
      <c r="AV1492" s="19">
        <v>0</v>
      </c>
      <c r="AW1492" s="19">
        <v>0</v>
      </c>
      <c r="AX1492" s="19"/>
      <c r="AY1492" s="19"/>
      <c r="AZ1492" s="25"/>
      <c r="BA1492" s="25"/>
      <c r="BB1492" s="25"/>
      <c r="BC1492" s="25"/>
      <c r="BD1492" s="25"/>
      <c r="BE1492" s="25"/>
      <c r="BF1492" s="25"/>
      <c r="BG1492" s="25"/>
      <c r="BH1492" s="25"/>
      <c r="BI1492" s="25"/>
      <c r="BJ1492" s="25"/>
      <c r="BK1492" s="25"/>
      <c r="BL1492" s="25"/>
      <c r="BM1492" s="25"/>
      <c r="BN1492" s="25"/>
      <c r="BO1492" s="25"/>
      <c r="BP1492" s="25"/>
      <c r="BQ1492" s="25"/>
      <c r="BR1492" s="25"/>
      <c r="BS1492" s="25"/>
      <c r="BT1492" s="25"/>
      <c r="BU1492" s="25"/>
      <c r="BV1492" s="25"/>
      <c r="BW1492" s="25"/>
      <c r="BX1492" s="25"/>
    </row>
    <row r="1493" spans="1:76" x14ac:dyDescent="0.2">
      <c r="A1493" s="18" t="s">
        <v>298</v>
      </c>
      <c r="B1493" s="18" t="s">
        <v>306</v>
      </c>
      <c r="C1493" s="141" t="s">
        <v>241</v>
      </c>
      <c r="D1493" s="22" t="s">
        <v>3195</v>
      </c>
      <c r="E1493" s="23">
        <v>36366</v>
      </c>
      <c r="F1493" s="24" t="s">
        <v>553</v>
      </c>
      <c r="G1493" s="22" t="s">
        <v>1515</v>
      </c>
      <c r="H1493" s="18" t="s">
        <v>238</v>
      </c>
      <c r="I1493" s="18" t="s">
        <v>131</v>
      </c>
      <c r="J1493" s="18" t="s">
        <v>266</v>
      </c>
      <c r="K1493" s="26" t="s">
        <v>329</v>
      </c>
      <c r="L1493" s="26"/>
      <c r="M1493" s="18" t="s">
        <v>315</v>
      </c>
      <c r="N1493" s="18" t="s">
        <v>128</v>
      </c>
      <c r="O1493" s="18" t="s">
        <v>241</v>
      </c>
      <c r="P1493" s="25"/>
      <c r="Q1493" s="25"/>
      <c r="R1493" s="25"/>
      <c r="S1493" s="25"/>
      <c r="T1493" s="25"/>
      <c r="U1493" s="25"/>
      <c r="V1493" s="25"/>
      <c r="W1493" s="25"/>
      <c r="X1493" s="25"/>
      <c r="Y1493" s="25"/>
      <c r="Z1493" s="25"/>
      <c r="AA1493" s="25"/>
      <c r="AB1493" s="25"/>
      <c r="AC1493" s="25"/>
      <c r="AD1493" s="25"/>
      <c r="AE1493" s="25"/>
      <c r="AF1493" s="25"/>
      <c r="AG1493" s="25"/>
      <c r="AH1493" s="25"/>
      <c r="AI1493" s="25"/>
      <c r="AJ1493" s="25"/>
      <c r="AK1493" s="25"/>
      <c r="AL1493" s="25"/>
      <c r="AM1493" s="25"/>
      <c r="AN1493" s="25"/>
      <c r="AO1493" s="25"/>
      <c r="AP1493" s="25"/>
      <c r="AQ1493" s="25"/>
      <c r="AR1493" s="25"/>
      <c r="AS1493" s="25"/>
      <c r="AT1493" s="25"/>
      <c r="AU1493" s="25"/>
      <c r="AV1493" s="25"/>
      <c r="AW1493" s="25"/>
      <c r="AX1493" s="25"/>
      <c r="AY1493" s="25"/>
    </row>
    <row r="1494" spans="1:76" ht="12.75" customHeight="1" x14ac:dyDescent="0.2">
      <c r="A1494" s="18" t="s">
        <v>298</v>
      </c>
      <c r="B1494" s="18" t="s">
        <v>454</v>
      </c>
      <c r="C1494" s="141" t="s">
        <v>273</v>
      </c>
      <c r="D1494" s="19" t="s">
        <v>3196</v>
      </c>
      <c r="E1494" s="20">
        <v>34499</v>
      </c>
      <c r="F1494" s="19" t="s">
        <v>301</v>
      </c>
      <c r="G1494" s="19" t="s">
        <v>452</v>
      </c>
      <c r="H1494" s="18" t="s">
        <v>302</v>
      </c>
      <c r="I1494" s="18" t="s">
        <v>479</v>
      </c>
      <c r="J1494" s="18" t="s">
        <v>193</v>
      </c>
      <c r="K1494" s="26" t="s">
        <v>305</v>
      </c>
      <c r="L1494" s="26" t="s">
        <v>269</v>
      </c>
      <c r="M1494" s="18" t="s">
        <v>329</v>
      </c>
      <c r="N1494" s="18" t="s">
        <v>330</v>
      </c>
      <c r="O1494" s="18" t="s">
        <v>269</v>
      </c>
      <c r="P1494" s="19" t="s">
        <v>224</v>
      </c>
      <c r="Q1494" s="19" t="s">
        <v>284</v>
      </c>
      <c r="R1494" s="19" t="s">
        <v>395</v>
      </c>
      <c r="S1494" s="19" t="s">
        <v>586</v>
      </c>
      <c r="T1494" s="19" t="s">
        <v>329</v>
      </c>
      <c r="U1494" s="19" t="s">
        <v>396</v>
      </c>
      <c r="V1494" s="19" t="s">
        <v>224</v>
      </c>
      <c r="W1494" s="19" t="s">
        <v>379</v>
      </c>
      <c r="X1494" s="19" t="s">
        <v>396</v>
      </c>
      <c r="Y1494" s="19" t="s">
        <v>341</v>
      </c>
      <c r="Z1494" s="19" t="s">
        <v>379</v>
      </c>
      <c r="AA1494" s="19" t="s">
        <v>396</v>
      </c>
      <c r="AB1494" s="19" t="s">
        <v>617</v>
      </c>
      <c r="AC1494" s="19"/>
      <c r="AD1494" s="19"/>
      <c r="AE1494" s="19"/>
      <c r="AF1494" s="19">
        <v>0</v>
      </c>
      <c r="AG1494" s="19">
        <v>0</v>
      </c>
      <c r="AH1494" s="19">
        <v>0</v>
      </c>
      <c r="AI1494" s="19">
        <v>0</v>
      </c>
      <c r="AJ1494" s="19">
        <v>0</v>
      </c>
      <c r="AK1494" s="19">
        <v>0</v>
      </c>
      <c r="AL1494" s="19">
        <v>0</v>
      </c>
      <c r="AM1494" s="19">
        <v>0</v>
      </c>
      <c r="AN1494" s="19">
        <v>0</v>
      </c>
      <c r="AO1494" s="19">
        <v>0</v>
      </c>
      <c r="AP1494" s="19">
        <v>0</v>
      </c>
      <c r="AQ1494" s="19">
        <v>0</v>
      </c>
      <c r="AR1494" s="19">
        <v>0</v>
      </c>
      <c r="AS1494" s="19">
        <v>0</v>
      </c>
      <c r="AT1494" s="19">
        <v>0</v>
      </c>
      <c r="AU1494" s="19">
        <v>0</v>
      </c>
      <c r="AV1494" s="19">
        <v>0</v>
      </c>
      <c r="AW1494" s="19">
        <v>0</v>
      </c>
      <c r="AX1494" s="19"/>
      <c r="AY1494" s="19"/>
      <c r="AZ1494" s="25"/>
      <c r="BA1494" s="25"/>
      <c r="BB1494" s="25"/>
      <c r="BC1494" s="25"/>
      <c r="BD1494" s="25"/>
      <c r="BE1494" s="25"/>
      <c r="BF1494" s="25"/>
      <c r="BG1494" s="25"/>
      <c r="BH1494" s="25"/>
      <c r="BI1494" s="25"/>
      <c r="BJ1494" s="25"/>
      <c r="BK1494" s="25"/>
      <c r="BL1494" s="25"/>
      <c r="BM1494" s="25"/>
      <c r="BN1494" s="25"/>
      <c r="BO1494" s="25"/>
      <c r="BP1494" s="25"/>
      <c r="BQ1494" s="25"/>
      <c r="BR1494" s="25"/>
      <c r="BS1494" s="25"/>
      <c r="BT1494" s="25"/>
      <c r="BU1494" s="25"/>
      <c r="BV1494" s="25"/>
      <c r="BW1494" s="25"/>
      <c r="BX1494" s="25"/>
    </row>
    <row r="1495" spans="1:76" ht="12.75" customHeight="1" x14ac:dyDescent="0.2">
      <c r="A1495" s="18" t="s">
        <v>376</v>
      </c>
      <c r="B1495" s="18" t="s">
        <v>128</v>
      </c>
      <c r="C1495" s="141" t="s">
        <v>1087</v>
      </c>
      <c r="D1495" s="26" t="s">
        <v>3197</v>
      </c>
      <c r="E1495" s="27">
        <v>36433</v>
      </c>
      <c r="F1495" s="26" t="s">
        <v>553</v>
      </c>
      <c r="G1495" s="26" t="s">
        <v>426</v>
      </c>
      <c r="H1495" s="18"/>
      <c r="I1495" s="18"/>
      <c r="J1495" s="18"/>
      <c r="K1495" t="s">
        <v>315</v>
      </c>
      <c r="L1495" t="s">
        <v>266</v>
      </c>
      <c r="M1495" s="18" t="s">
        <v>329</v>
      </c>
      <c r="N1495" s="18" t="s">
        <v>128</v>
      </c>
      <c r="O1495" s="18" t="s">
        <v>266</v>
      </c>
      <c r="P1495" s="26" t="s">
        <v>266</v>
      </c>
      <c r="Q1495" s="27"/>
      <c r="R1495" s="27"/>
      <c r="S1495" s="27"/>
      <c r="T1495" s="27"/>
      <c r="U1495" s="29"/>
      <c r="V1495" s="25"/>
      <c r="W1495" s="25"/>
      <c r="X1495" s="25"/>
      <c r="Y1495" s="25"/>
      <c r="Z1495" s="25"/>
      <c r="AA1495" s="25"/>
      <c r="AB1495" s="25"/>
      <c r="AC1495" s="25"/>
      <c r="AD1495" s="25"/>
      <c r="AE1495" s="25"/>
      <c r="AF1495" s="25"/>
      <c r="AG1495" s="25"/>
      <c r="AH1495" s="25"/>
      <c r="AI1495" s="25"/>
      <c r="AJ1495" s="25"/>
      <c r="AK1495" s="25"/>
      <c r="AL1495" s="25"/>
      <c r="AM1495" s="25"/>
      <c r="AN1495" s="25"/>
      <c r="AO1495" s="25"/>
      <c r="AP1495" s="25"/>
      <c r="AQ1495" s="25"/>
      <c r="AR1495" s="25"/>
      <c r="AS1495" s="25"/>
      <c r="AT1495" s="25"/>
      <c r="AU1495" s="25"/>
      <c r="AV1495" s="25"/>
      <c r="AW1495" s="25"/>
      <c r="AX1495" s="25"/>
      <c r="AY1495" s="25"/>
    </row>
    <row r="1496" spans="1:76" x14ac:dyDescent="0.2">
      <c r="A1496" s="18"/>
      <c r="B1496" s="18"/>
      <c r="C1496" s="141"/>
      <c r="D1496" s="19"/>
      <c r="E1496" s="20"/>
      <c r="F1496" s="19"/>
      <c r="G1496" s="19"/>
      <c r="H1496" s="18"/>
      <c r="I1496" s="18"/>
      <c r="J1496" s="18"/>
      <c r="K1496"/>
      <c r="L1496"/>
      <c r="M1496" s="18"/>
      <c r="N1496" s="18"/>
      <c r="O1496" s="18"/>
      <c r="P1496" s="19"/>
      <c r="Q1496" s="19"/>
      <c r="R1496" s="19"/>
      <c r="S1496" s="19"/>
      <c r="T1496" s="19"/>
      <c r="U1496" s="19"/>
      <c r="V1496" s="19"/>
      <c r="W1496" s="19"/>
      <c r="X1496" s="19"/>
      <c r="Y1496" s="19"/>
      <c r="Z1496" s="19"/>
      <c r="AA1496" s="19"/>
      <c r="AB1496" s="19"/>
      <c r="AC1496" s="19"/>
      <c r="AD1496" s="19"/>
      <c r="AE1496" s="19"/>
      <c r="AF1496" s="19"/>
      <c r="AG1496" s="19"/>
      <c r="AH1496" s="19"/>
      <c r="AI1496" s="19"/>
      <c r="AJ1496" s="19"/>
      <c r="AK1496" s="19"/>
      <c r="AL1496" s="19"/>
      <c r="AM1496" s="19"/>
      <c r="AN1496" s="19"/>
      <c r="AO1496" s="19"/>
      <c r="AP1496" s="19"/>
      <c r="AQ1496" s="19"/>
      <c r="AR1496" s="19"/>
      <c r="AS1496" s="19"/>
      <c r="AT1496" s="19"/>
      <c r="AU1496" s="19"/>
      <c r="AV1496" s="19"/>
      <c r="AW1496" s="19"/>
      <c r="AX1496" s="19"/>
      <c r="AY1496" s="19"/>
    </row>
    <row r="1497" spans="1:76" x14ac:dyDescent="0.2">
      <c r="A1497" s="18" t="s">
        <v>345</v>
      </c>
      <c r="B1497" s="18" t="s">
        <v>432</v>
      </c>
      <c r="C1497" s="141" t="s">
        <v>375</v>
      </c>
      <c r="D1497" s="19" t="s">
        <v>3198</v>
      </c>
      <c r="E1497" s="20">
        <v>32896</v>
      </c>
      <c r="F1497" s="19" t="s">
        <v>3199</v>
      </c>
      <c r="G1497" s="19" t="s">
        <v>679</v>
      </c>
      <c r="H1497" s="18" t="s">
        <v>419</v>
      </c>
      <c r="I1497" s="18" t="s">
        <v>429</v>
      </c>
      <c r="J1497" s="18" t="s">
        <v>1408</v>
      </c>
      <c r="K1497" s="26" t="s">
        <v>419</v>
      </c>
      <c r="L1497" s="26" t="s">
        <v>3200</v>
      </c>
      <c r="M1497" s="18" t="s">
        <v>419</v>
      </c>
      <c r="N1497" s="18" t="s">
        <v>432</v>
      </c>
      <c r="O1497" s="18" t="s">
        <v>3201</v>
      </c>
      <c r="P1497" s="19" t="s">
        <v>946</v>
      </c>
      <c r="Q1497" s="19" t="s">
        <v>345</v>
      </c>
      <c r="R1497" s="19" t="s">
        <v>429</v>
      </c>
      <c r="S1497" s="19" t="s">
        <v>2754</v>
      </c>
      <c r="T1497" s="19" t="s">
        <v>345</v>
      </c>
      <c r="U1497" s="19" t="s">
        <v>432</v>
      </c>
      <c r="V1497" s="19" t="s">
        <v>1686</v>
      </c>
      <c r="W1497" s="19" t="s">
        <v>370</v>
      </c>
      <c r="X1497" s="19" t="s">
        <v>432</v>
      </c>
      <c r="Y1497" s="19" t="s">
        <v>3202</v>
      </c>
      <c r="Z1497" s="19" t="s">
        <v>370</v>
      </c>
      <c r="AA1497" s="19" t="s">
        <v>432</v>
      </c>
      <c r="AB1497" s="19" t="s">
        <v>786</v>
      </c>
      <c r="AC1497" s="19" t="s">
        <v>370</v>
      </c>
      <c r="AD1497" s="19" t="s">
        <v>432</v>
      </c>
      <c r="AE1497" s="19" t="s">
        <v>3203</v>
      </c>
      <c r="AF1497" s="19" t="s">
        <v>370</v>
      </c>
      <c r="AG1497" s="19" t="s">
        <v>432</v>
      </c>
      <c r="AH1497" s="19" t="s">
        <v>569</v>
      </c>
      <c r="AI1497" s="19" t="s">
        <v>370</v>
      </c>
      <c r="AJ1497" s="19" t="s">
        <v>432</v>
      </c>
      <c r="AK1497" s="19" t="s">
        <v>569</v>
      </c>
      <c r="AL1497" s="19" t="s">
        <v>370</v>
      </c>
      <c r="AM1497" s="19" t="s">
        <v>432</v>
      </c>
      <c r="AN1497" s="19" t="s">
        <v>371</v>
      </c>
      <c r="AO1497" s="19" t="s">
        <v>370</v>
      </c>
      <c r="AP1497" s="19" t="s">
        <v>432</v>
      </c>
      <c r="AQ1497" s="19" t="s">
        <v>249</v>
      </c>
      <c r="AR1497" s="19">
        <v>0</v>
      </c>
      <c r="AS1497" s="19">
        <v>0</v>
      </c>
      <c r="AT1497" s="19">
        <v>0</v>
      </c>
      <c r="AU1497" s="19">
        <v>0</v>
      </c>
      <c r="AV1497" s="19">
        <v>0</v>
      </c>
      <c r="AW1497" s="19">
        <v>0</v>
      </c>
      <c r="AX1497" s="19"/>
      <c r="AY1497" s="19"/>
    </row>
    <row r="1498" spans="1:76" s="25" customFormat="1" x14ac:dyDescent="0.2">
      <c r="A1498" s="18" t="s">
        <v>808</v>
      </c>
      <c r="B1498" s="18" t="s">
        <v>170</v>
      </c>
      <c r="C1498" s="141" t="s">
        <v>804</v>
      </c>
      <c r="D1498" s="19" t="s">
        <v>3204</v>
      </c>
      <c r="E1498" s="20">
        <v>35734</v>
      </c>
      <c r="F1498" s="26" t="s">
        <v>149</v>
      </c>
      <c r="G1498" s="30" t="s">
        <v>415</v>
      </c>
      <c r="H1498" s="18" t="s">
        <v>808</v>
      </c>
      <c r="I1498" s="18" t="s">
        <v>175</v>
      </c>
      <c r="J1498" s="18" t="s">
        <v>770</v>
      </c>
      <c r="K1498" s="26" t="s">
        <v>808</v>
      </c>
      <c r="L1498" s="26" t="s">
        <v>1245</v>
      </c>
      <c r="M1498" s="18" t="s">
        <v>379</v>
      </c>
      <c r="N1498" s="18" t="s">
        <v>232</v>
      </c>
      <c r="O1498" s="18" t="s">
        <v>1411</v>
      </c>
      <c r="P1498" s="19" t="s">
        <v>580</v>
      </c>
      <c r="Q1498" s="19" t="s">
        <v>329</v>
      </c>
      <c r="R1498" s="19" t="s">
        <v>232</v>
      </c>
      <c r="S1498" s="30" t="s">
        <v>269</v>
      </c>
      <c r="T1498" s="19"/>
      <c r="U1498" s="19"/>
      <c r="V1498" s="30"/>
      <c r="W1498" s="19"/>
      <c r="X1498" s="19"/>
      <c r="Y1498" s="30"/>
      <c r="Z1498" s="19"/>
      <c r="AA1498" s="19"/>
      <c r="AB1498" s="30"/>
      <c r="AC1498" s="19"/>
      <c r="AD1498" s="19"/>
      <c r="AE1498" s="19"/>
      <c r="AF1498" s="19"/>
      <c r="AG1498" s="19"/>
      <c r="AH1498" s="19"/>
      <c r="AI1498" s="19"/>
      <c r="AJ1498" s="19"/>
      <c r="AK1498" s="19"/>
      <c r="AL1498" s="19"/>
      <c r="AM1498" s="19"/>
      <c r="AN1498" s="19"/>
      <c r="AO1498" s="19"/>
      <c r="AP1498" s="19"/>
      <c r="AQ1498" s="19"/>
      <c r="AR1498" s="19"/>
      <c r="AS1498" s="19"/>
      <c r="AT1498" s="19"/>
      <c r="AU1498" s="19"/>
      <c r="AV1498" s="19"/>
      <c r="AW1498" s="19"/>
      <c r="AX1498" s="19"/>
      <c r="AY1498" s="19"/>
    </row>
    <row r="1499" spans="1:76" x14ac:dyDescent="0.2">
      <c r="A1499" t="s">
        <v>379</v>
      </c>
      <c r="B1499" t="s">
        <v>123</v>
      </c>
      <c r="C1499" s="141" t="s">
        <v>798</v>
      </c>
      <c r="D1499" t="s">
        <v>3205</v>
      </c>
      <c r="E1499" s="40">
        <v>37714</v>
      </c>
      <c r="F1499" t="s">
        <v>3206</v>
      </c>
      <c r="G1499" s="19" t="s">
        <v>295</v>
      </c>
      <c r="H1499" t="s">
        <v>379</v>
      </c>
      <c r="I1499" t="s">
        <v>154</v>
      </c>
      <c r="J1499" s="18" t="s">
        <v>292</v>
      </c>
      <c r="K1499" t="str">
        <f>IF(ISBLANK(VLOOKUP(TRIM(D1499),ALL_SOMIFA!$A$1:$V$2721,8,FALSE)),"",IF(ISERROR(VLOOKUP(TRIM(D1499),ALL_SOMIFA!$A$1:$V$2721,8,FALSE))," ",VLOOKUP(TRIM(D1499),ALL_SOMIFA!$A$1:$V$2721,8,FALSE)))</f>
        <v xml:space="preserve"> </v>
      </c>
      <c r="L1499" t="str">
        <f>IF(ISBLANK(VLOOKUP(TRIM(D1499),ALL_SOMIFA!$A$1:$V$2721,9,FALSE)),"",IF(ISERROR(VLOOKUP(TRIM(D1499),ALL_SOMIFA!$A$1:$V$2721,9,FALSE))," ",VLOOKUP(TRIM(D1499),ALL_SOMIFA!$A$1:$V$2721,9,FALSE)))</f>
        <v xml:space="preserve"> </v>
      </c>
      <c r="M1499" t="str">
        <f>IF(ISBLANK(VLOOKUP(TRIM(D1499),ALL_SOMIFA!$A$1:$V$2721,10,FALSE)),"",IF(ISERROR(VLOOKUP(TRIM(D1499),ALL_SOMIFA!$A$1:$V$2721,10,FALSE))," ",VLOOKUP(TRIM(D1499),ALL_SOMIFA!$A$1:$V$2721,10,FALSE)))</f>
        <v xml:space="preserve"> </v>
      </c>
      <c r="N1499" t="str">
        <f>IF(ISBLANK(VLOOKUP(TRIM(D1499),ALL_SOMIFA!$A$1:$V$2721,11,FALSE)),"",IF(ISERROR(VLOOKUP(TRIM(D1499),ALL_SOMIFA!$A$1:$V$2721,11,FALSE))," ",VLOOKUP(TRIM(D1499),ALL_SOMIFA!$A$1:$V$2721,11,FALSE)))</f>
        <v xml:space="preserve"> </v>
      </c>
      <c r="O1499" t="str">
        <f>IF(ISBLANK(VLOOKUP(TRIM(D1499),ALL_SOMIFA!$A$1:$V$2721,12,FALSE)),"",IF(ISERROR(VLOOKUP(TRIM(D1499),ALL_SOMIFA!$A$1:$V$2721,12,FALSE))," ",VLOOKUP(TRIM(D1499),ALL_SOMIFA!$A$1:$V$2721,12,FALSE)))</f>
        <v xml:space="preserve"> </v>
      </c>
      <c r="P1499" t="str">
        <f>IF(ISBLANK(VLOOKUP(TRIM(D1499),ALL_SOMIFA!$A$1:$V$2721,13,FALSE)),"",IF(ISERROR(VLOOKUP(TRIM(D1499),ALL_SOMIFA!$A$1:$V$2721,13,FALSE))," ",VLOOKUP(TRIM(D1499),ALL_SOMIFA!$A$1:$V$2721,13,FALSE)))</f>
        <v xml:space="preserve"> </v>
      </c>
      <c r="Q1499" t="str">
        <f>IF(ISBLANK(VLOOKUP(TRIM(D1499),ALL_SOMIFA!$A$1:$V$2721,14,FALSE)),"",IF(ISERROR(VLOOKUP(TRIM(D1499),ALL_SOMIFA!$A$1:$V$2721,14,FALSE))," ",VLOOKUP(TRIM(D1499),ALL_SOMIFA!$A$1:$V$2721,14,FALSE)))</f>
        <v xml:space="preserve"> </v>
      </c>
      <c r="R1499" t="str">
        <f>IF(ISBLANK(VLOOKUP(TRIM(D1499),ALL_SOMIFA!$A$1:$V$2721,15,FALSE)),"",IF(ISERROR(VLOOKUP(TRIM(D1499),ALL_SOMIFA!$A$1:$V$2721,15,FALSE))," ",VLOOKUP(TRIM(D1499),ALL_SOMIFA!$A$1:$V$2721,15,FALSE)))</f>
        <v xml:space="preserve"> </v>
      </c>
      <c r="S1499" t="str">
        <f>IF(ISBLANK(VLOOKUP(TRIM(D1499),ALL_SOMIFA!$A$1:$V$2721,16,FALSE)),"",IF(ISERROR(VLOOKUP(TRIM(D1499),ALL_SOMIFA!$A$1:$V$2721,16,FALSE))," ",VLOOKUP(TRIM(D1499),ALL_SOMIFA!$A$1:$V$2721,16,FALSE)))</f>
        <v xml:space="preserve"> </v>
      </c>
      <c r="T1499" t="str">
        <f>IF(ISBLANK(VLOOKUP(TRIM(D1499),ALL_SOMIFA!$A$1:$V$2721,17,FALSE)),"",IF(ISERROR(VLOOKUP(TRIM(D1499),ALL_SOMIFA!$A$1:$V$2721,17,FALSE))," ",VLOOKUP(TRIM(D1499),ALL_SOMIFA!$A$1:$V$2721,17,FALSE)))</f>
        <v xml:space="preserve"> </v>
      </c>
      <c r="U1499" t="str">
        <f>IF(ISBLANK(VLOOKUP(TRIM(D1499),ALL_SOMIFA!$A$1:$V$2721,18,FALSE)),"",IF(ISERROR(VLOOKUP(TRIM(D1499),ALL_SOMIFA!$A$1:$V$2721,18,FALSE))," ",VLOOKUP(TRIM(D1499),ALL_SOMIFA!$A$1:$V$2721,18,FALSE)))</f>
        <v xml:space="preserve"> </v>
      </c>
      <c r="V1499" t="str">
        <f>IF(ISBLANK(VLOOKUP(TRIM(D1499),ALL_SOMIFA!$A$1:$V$2721,19,FALSE)),"",IF(ISERROR(VLOOKUP(TRIM(D1499),ALL_SOMIFA!$A$1:$V$2721,19,FALSE))," ",VLOOKUP(TRIM(D1499),ALL_SOMIFA!$A$1:$V$2721,19,FALSE)))</f>
        <v xml:space="preserve"> </v>
      </c>
      <c r="W1499" t="str">
        <f>IF(ISBLANK(VLOOKUP(TRIM(D1499),ALL_SOMIFA!$A$1:$V$2721,20,FALSE)),"",IF(ISERROR(VLOOKUP(TRIM(D1499),ALL_SOMIFA!$A$1:$V$2721,20,FALSE))," ",VLOOKUP(TRIM(D1499),ALL_SOMIFA!$A$1:$V$2721,20,FALSE)))</f>
        <v xml:space="preserve"> </v>
      </c>
      <c r="X1499" t="str">
        <f>IF(ISBLANK(VLOOKUP(TRIM(D1499),ALL_SOMIFA!$A$1:$V$2721,21,FALSE)),"",IF(ISERROR(VLOOKUP(TRIM(D1499),ALL_SOMIFA!$A$1:$V$2721,21,FALSE))," ",VLOOKUP(TRIM(D1499),ALL_SOMIFA!$A$1:$V$2721,21,FALSE)))</f>
        <v xml:space="preserve"> </v>
      </c>
      <c r="Y1499" t="str">
        <f>IF(ISBLANK(VLOOKUP(TRIM(D1499),ALL_SOMIFA!$A$1:$V$2721,22,FALSE)),"",IF(ISERROR(VLOOKUP(TRIM(D1499),ALL_SOMIFA!$A$1:$V$2721,22,FALSE))," ",VLOOKUP(TRIM(D1499),ALL_SOMIFA!$A$1:$V$2721,22,FALSE)))</f>
        <v xml:space="preserve"> </v>
      </c>
    </row>
    <row r="1500" spans="1:76" s="25" customFormat="1" ht="12.75" customHeight="1" x14ac:dyDescent="0.2">
      <c r="A1500" s="18"/>
      <c r="B1500" s="18"/>
      <c r="C1500" s="141"/>
      <c r="D1500" s="22" t="s">
        <v>3207</v>
      </c>
      <c r="E1500" s="23">
        <v>36273</v>
      </c>
      <c r="F1500" s="24" t="s">
        <v>90</v>
      </c>
      <c r="G1500" s="22" t="s">
        <v>191</v>
      </c>
      <c r="H1500" s="18" t="s">
        <v>340</v>
      </c>
      <c r="I1500" s="18" t="s">
        <v>109</v>
      </c>
      <c r="J1500" s="18" t="s">
        <v>359</v>
      </c>
      <c r="K1500" s="26" t="s">
        <v>379</v>
      </c>
      <c r="L1500" s="26"/>
      <c r="M1500" s="18" t="s">
        <v>367</v>
      </c>
      <c r="N1500" s="18" t="s">
        <v>105</v>
      </c>
      <c r="O1500" s="18" t="s">
        <v>341</v>
      </c>
    </row>
    <row r="1501" spans="1:76" x14ac:dyDescent="0.2">
      <c r="A1501" t="s">
        <v>340</v>
      </c>
      <c r="B1501" t="s">
        <v>118</v>
      </c>
      <c r="C1501" s="141" t="s">
        <v>632</v>
      </c>
      <c r="D1501" t="s">
        <v>3208</v>
      </c>
      <c r="E1501" s="40">
        <v>36106</v>
      </c>
      <c r="F1501" t="s">
        <v>477</v>
      </c>
      <c r="G1501" s="22" t="s">
        <v>441</v>
      </c>
      <c r="H1501" t="s">
        <v>340</v>
      </c>
      <c r="I1501" t="s">
        <v>123</v>
      </c>
      <c r="J1501" s="18" t="s">
        <v>617</v>
      </c>
      <c r="K1501" t="str">
        <f>IF(ISBLANK(VLOOKUP(TRIM(D1501),ALL_SOMIFA!$A$1:$V$2721,8,FALSE)),"",IF(ISERROR(VLOOKUP(TRIM(D1501),ALL_SOMIFA!$A$1:$V$2721,8,FALSE))," ",VLOOKUP(TRIM(D1501),ALL_SOMIFA!$A$1:$V$2721,8,FALSE)))</f>
        <v xml:space="preserve"> </v>
      </c>
      <c r="L1501" t="str">
        <f>IF(ISBLANK(VLOOKUP(TRIM(D1501),ALL_SOMIFA!$A$1:$V$2721,9,FALSE)),"",IF(ISERROR(VLOOKUP(TRIM(D1501),ALL_SOMIFA!$A$1:$V$2721,9,FALSE))," ",VLOOKUP(TRIM(D1501),ALL_SOMIFA!$A$1:$V$2721,9,FALSE)))</f>
        <v xml:space="preserve"> </v>
      </c>
      <c r="M1501" t="str">
        <f>IF(ISBLANK(VLOOKUP(TRIM(D1501),ALL_SOMIFA!$A$1:$V$2721,10,FALSE)),"",IF(ISERROR(VLOOKUP(TRIM(D1501),ALL_SOMIFA!$A$1:$V$2721,10,FALSE))," ",VLOOKUP(TRIM(D1501),ALL_SOMIFA!$A$1:$V$2721,10,FALSE)))</f>
        <v xml:space="preserve"> </v>
      </c>
      <c r="N1501" t="str">
        <f>IF(ISBLANK(VLOOKUP(TRIM(D1501),ALL_SOMIFA!$A$1:$V$2721,11,FALSE)),"",IF(ISERROR(VLOOKUP(TRIM(D1501),ALL_SOMIFA!$A$1:$V$2721,11,FALSE))," ",VLOOKUP(TRIM(D1501),ALL_SOMIFA!$A$1:$V$2721,11,FALSE)))</f>
        <v xml:space="preserve"> </v>
      </c>
      <c r="O1501" t="str">
        <f>IF(ISBLANK(VLOOKUP(TRIM(D1501),ALL_SOMIFA!$A$1:$V$2721,12,FALSE)),"",IF(ISERROR(VLOOKUP(TRIM(D1501),ALL_SOMIFA!$A$1:$V$2721,12,FALSE))," ",VLOOKUP(TRIM(D1501),ALL_SOMIFA!$A$1:$V$2721,12,FALSE)))</f>
        <v xml:space="preserve"> </v>
      </c>
      <c r="P1501" t="str">
        <f>IF(ISBLANK(VLOOKUP(TRIM(D1501),ALL_SOMIFA!$A$1:$V$2721,13,FALSE)),"",IF(ISERROR(VLOOKUP(TRIM(D1501),ALL_SOMIFA!$A$1:$V$2721,13,FALSE))," ",VLOOKUP(TRIM(D1501),ALL_SOMIFA!$A$1:$V$2721,13,FALSE)))</f>
        <v xml:space="preserve"> </v>
      </c>
      <c r="Q1501" t="str">
        <f>IF(ISBLANK(VLOOKUP(TRIM(D1501),ALL_SOMIFA!$A$1:$V$2721,14,FALSE)),"",IF(ISERROR(VLOOKUP(TRIM(D1501),ALL_SOMIFA!$A$1:$V$2721,14,FALSE))," ",VLOOKUP(TRIM(D1501),ALL_SOMIFA!$A$1:$V$2721,14,FALSE)))</f>
        <v xml:space="preserve"> </v>
      </c>
      <c r="R1501" t="str">
        <f>IF(ISBLANK(VLOOKUP(TRIM(D1501),ALL_SOMIFA!$A$1:$V$2721,15,FALSE)),"",IF(ISERROR(VLOOKUP(TRIM(D1501),ALL_SOMIFA!$A$1:$V$2721,15,FALSE))," ",VLOOKUP(TRIM(D1501),ALL_SOMIFA!$A$1:$V$2721,15,FALSE)))</f>
        <v xml:space="preserve"> </v>
      </c>
      <c r="S1501" t="str">
        <f>IF(ISBLANK(VLOOKUP(TRIM(D1501),ALL_SOMIFA!$A$1:$V$2721,16,FALSE)),"",IF(ISERROR(VLOOKUP(TRIM(D1501),ALL_SOMIFA!$A$1:$V$2721,16,FALSE))," ",VLOOKUP(TRIM(D1501),ALL_SOMIFA!$A$1:$V$2721,16,FALSE)))</f>
        <v xml:space="preserve"> </v>
      </c>
      <c r="T1501" t="str">
        <f>IF(ISBLANK(VLOOKUP(TRIM(D1501),ALL_SOMIFA!$A$1:$V$2721,17,FALSE)),"",IF(ISERROR(VLOOKUP(TRIM(D1501),ALL_SOMIFA!$A$1:$V$2721,17,FALSE))," ",VLOOKUP(TRIM(D1501),ALL_SOMIFA!$A$1:$V$2721,17,FALSE)))</f>
        <v xml:space="preserve"> </v>
      </c>
      <c r="U1501" t="str">
        <f>IF(ISBLANK(VLOOKUP(TRIM(D1501),ALL_SOMIFA!$A$1:$V$2721,18,FALSE)),"",IF(ISERROR(VLOOKUP(TRIM(D1501),ALL_SOMIFA!$A$1:$V$2721,18,FALSE))," ",VLOOKUP(TRIM(D1501),ALL_SOMIFA!$A$1:$V$2721,18,FALSE)))</f>
        <v xml:space="preserve"> </v>
      </c>
      <c r="V1501" t="str">
        <f>IF(ISBLANK(VLOOKUP(TRIM(D1501),ALL_SOMIFA!$A$1:$V$2721,19,FALSE)),"",IF(ISERROR(VLOOKUP(TRIM(D1501),ALL_SOMIFA!$A$1:$V$2721,19,FALSE))," ",VLOOKUP(TRIM(D1501),ALL_SOMIFA!$A$1:$V$2721,19,FALSE)))</f>
        <v xml:space="preserve"> </v>
      </c>
      <c r="W1501" t="str">
        <f>IF(ISBLANK(VLOOKUP(TRIM(D1501),ALL_SOMIFA!$A$1:$V$2721,20,FALSE)),"",IF(ISERROR(VLOOKUP(TRIM(D1501),ALL_SOMIFA!$A$1:$V$2721,20,FALSE))," ",VLOOKUP(TRIM(D1501),ALL_SOMIFA!$A$1:$V$2721,20,FALSE)))</f>
        <v xml:space="preserve"> </v>
      </c>
      <c r="X1501" t="str">
        <f>IF(ISBLANK(VLOOKUP(TRIM(D1501),ALL_SOMIFA!$A$1:$V$2721,21,FALSE)),"",IF(ISERROR(VLOOKUP(TRIM(D1501),ALL_SOMIFA!$A$1:$V$2721,21,FALSE))," ",VLOOKUP(TRIM(D1501),ALL_SOMIFA!$A$1:$V$2721,21,FALSE)))</f>
        <v xml:space="preserve"> </v>
      </c>
      <c r="Y1501" t="str">
        <f>IF(ISBLANK(VLOOKUP(TRIM(D1501),ALL_SOMIFA!$A$1:$V$2721,22,FALSE)),"",IF(ISERROR(VLOOKUP(TRIM(D1501),ALL_SOMIFA!$A$1:$V$2721,22,FALSE))," ",VLOOKUP(TRIM(D1501),ALL_SOMIFA!$A$1:$V$2721,22,FALSE)))</f>
        <v xml:space="preserve"> </v>
      </c>
    </row>
    <row r="1502" spans="1:76" ht="12.75" customHeight="1" x14ac:dyDescent="0.2">
      <c r="A1502" s="18" t="s">
        <v>332</v>
      </c>
      <c r="B1502" s="18" t="s">
        <v>140</v>
      </c>
      <c r="C1502" s="141" t="s">
        <v>798</v>
      </c>
      <c r="D1502" s="19" t="s">
        <v>3209</v>
      </c>
      <c r="E1502" s="20">
        <v>34445</v>
      </c>
      <c r="F1502" s="19" t="s">
        <v>3210</v>
      </c>
      <c r="G1502" s="19" t="s">
        <v>655</v>
      </c>
      <c r="H1502" s="18" t="s">
        <v>189</v>
      </c>
      <c r="I1502" s="18"/>
      <c r="J1502" s="18"/>
      <c r="K1502" t="s">
        <v>189</v>
      </c>
      <c r="M1502" s="18" t="s">
        <v>351</v>
      </c>
      <c r="N1502" s="18" t="s">
        <v>170</v>
      </c>
      <c r="O1502" s="18" t="s">
        <v>957</v>
      </c>
      <c r="P1502" s="19" t="s">
        <v>1092</v>
      </c>
      <c r="Q1502" s="19" t="s">
        <v>370</v>
      </c>
      <c r="R1502" s="19" t="s">
        <v>175</v>
      </c>
      <c r="S1502" s="19" t="s">
        <v>3211</v>
      </c>
      <c r="T1502" s="19" t="s">
        <v>419</v>
      </c>
      <c r="U1502" s="19" t="s">
        <v>170</v>
      </c>
      <c r="V1502" s="19" t="s">
        <v>1108</v>
      </c>
      <c r="W1502" s="19" t="s">
        <v>332</v>
      </c>
      <c r="X1502" s="19" t="s">
        <v>170</v>
      </c>
      <c r="Y1502" s="19" t="s">
        <v>1560</v>
      </c>
      <c r="Z1502" s="19" t="s">
        <v>332</v>
      </c>
      <c r="AA1502" s="19" t="s">
        <v>170</v>
      </c>
      <c r="AB1502" s="19" t="s">
        <v>333</v>
      </c>
      <c r="AC1502" s="19" t="s">
        <v>332</v>
      </c>
      <c r="AD1502" s="19" t="s">
        <v>170</v>
      </c>
      <c r="AE1502" s="19" t="s">
        <v>3212</v>
      </c>
      <c r="AF1502" s="19" t="s">
        <v>332</v>
      </c>
      <c r="AG1502" s="19" t="s">
        <v>170</v>
      </c>
      <c r="AH1502" s="19" t="s">
        <v>365</v>
      </c>
      <c r="AI1502" s="19" t="s">
        <v>332</v>
      </c>
      <c r="AJ1502" s="19" t="s">
        <v>170</v>
      </c>
      <c r="AK1502" s="19" t="s">
        <v>365</v>
      </c>
      <c r="AL1502" s="19">
        <v>0</v>
      </c>
      <c r="AM1502" s="19">
        <v>0</v>
      </c>
      <c r="AN1502" s="19">
        <v>0</v>
      </c>
      <c r="AO1502" s="19">
        <v>0</v>
      </c>
      <c r="AP1502" s="19">
        <v>0</v>
      </c>
      <c r="AQ1502" s="19">
        <v>0</v>
      </c>
      <c r="AR1502" s="19">
        <v>0</v>
      </c>
      <c r="AS1502" s="19">
        <v>0</v>
      </c>
      <c r="AT1502" s="19">
        <v>0</v>
      </c>
      <c r="AU1502" s="19">
        <v>0</v>
      </c>
      <c r="AV1502" s="19">
        <v>0</v>
      </c>
      <c r="AW1502" s="19">
        <v>0</v>
      </c>
      <c r="AX1502" s="19"/>
      <c r="AY1502" s="19"/>
    </row>
    <row r="1503" spans="1:76" x14ac:dyDescent="0.2">
      <c r="A1503" s="18"/>
      <c r="B1503" s="18"/>
      <c r="C1503" s="141"/>
      <c r="D1503" s="19" t="s">
        <v>3213</v>
      </c>
      <c r="E1503" s="20">
        <v>35301</v>
      </c>
      <c r="F1503" s="19" t="s">
        <v>428</v>
      </c>
      <c r="G1503" s="19" t="s">
        <v>548</v>
      </c>
      <c r="H1503" s="18"/>
      <c r="I1503" s="18"/>
      <c r="J1503" s="18"/>
      <c r="K1503" t="s">
        <v>379</v>
      </c>
      <c r="L1503" t="s">
        <v>1108</v>
      </c>
      <c r="M1503" s="18" t="s">
        <v>345</v>
      </c>
      <c r="N1503" s="18" t="s">
        <v>93</v>
      </c>
      <c r="O1503" s="18" t="s">
        <v>1538</v>
      </c>
      <c r="P1503" s="19" t="s">
        <v>333</v>
      </c>
      <c r="Q1503" s="19" t="s">
        <v>345</v>
      </c>
      <c r="R1503" s="19" t="s">
        <v>272</v>
      </c>
      <c r="S1503" s="19" t="s">
        <v>3214</v>
      </c>
      <c r="T1503" s="19" t="s">
        <v>367</v>
      </c>
      <c r="U1503" s="19" t="s">
        <v>93</v>
      </c>
      <c r="V1503" s="19" t="s">
        <v>364</v>
      </c>
      <c r="W1503" s="19"/>
      <c r="X1503" s="19"/>
      <c r="Y1503" s="19"/>
      <c r="Z1503" s="19"/>
      <c r="AA1503" s="19"/>
      <c r="AB1503" s="19"/>
      <c r="AC1503" s="19"/>
      <c r="AD1503" s="19"/>
      <c r="AE1503" s="19"/>
      <c r="AF1503" s="19"/>
      <c r="AG1503" s="19"/>
      <c r="AH1503" s="19"/>
      <c r="AI1503" s="19"/>
      <c r="AJ1503" s="19"/>
      <c r="AK1503" s="19"/>
      <c r="AL1503" s="19"/>
      <c r="AM1503" s="19"/>
      <c r="AN1503" s="19"/>
      <c r="AO1503" s="19"/>
      <c r="AP1503" s="19"/>
      <c r="AQ1503" s="19"/>
      <c r="AR1503" s="19"/>
      <c r="AS1503" s="19"/>
      <c r="AT1503" s="19"/>
      <c r="AU1503" s="19"/>
      <c r="AV1503" s="19"/>
      <c r="AW1503" s="19"/>
      <c r="AX1503" s="19"/>
      <c r="AY1503" s="19"/>
    </row>
    <row r="1504" spans="1:76" s="25" customFormat="1" x14ac:dyDescent="0.2">
      <c r="A1504" s="18"/>
      <c r="B1504" s="18"/>
      <c r="C1504" s="141"/>
      <c r="D1504" s="19"/>
      <c r="E1504" s="20"/>
      <c r="F1504" s="19"/>
      <c r="G1504" s="19"/>
      <c r="H1504" s="18"/>
      <c r="I1504" s="18"/>
      <c r="J1504" s="18"/>
      <c r="K1504" t="s">
        <v>189</v>
      </c>
      <c r="L1504"/>
      <c r="M1504" s="18"/>
      <c r="N1504" s="18"/>
      <c r="O1504" s="18"/>
      <c r="P1504" s="19"/>
      <c r="Q1504" s="19"/>
      <c r="R1504" s="19"/>
      <c r="S1504" s="19"/>
      <c r="T1504" s="19"/>
      <c r="U1504" s="19"/>
      <c r="V1504" s="19"/>
      <c r="W1504" s="19"/>
      <c r="X1504" s="19"/>
      <c r="Y1504" s="19"/>
      <c r="Z1504" s="19"/>
      <c r="AA1504" s="19"/>
      <c r="AB1504" s="19"/>
      <c r="AC1504" s="19"/>
      <c r="AD1504" s="19"/>
      <c r="AE1504" s="19"/>
      <c r="AF1504" s="19"/>
      <c r="AG1504" s="19"/>
      <c r="AH1504" s="19"/>
      <c r="AI1504" s="19"/>
      <c r="AJ1504" s="19"/>
      <c r="AK1504" s="19"/>
      <c r="AL1504" s="19"/>
      <c r="AM1504" s="19"/>
      <c r="AN1504" s="19"/>
      <c r="AO1504" s="19"/>
      <c r="AP1504" s="19"/>
      <c r="AQ1504" s="19"/>
      <c r="AR1504" s="19"/>
      <c r="AS1504" s="19"/>
      <c r="AT1504" s="19"/>
      <c r="AU1504" s="19"/>
      <c r="AV1504" s="19"/>
      <c r="AW1504" s="19"/>
      <c r="AX1504" s="19"/>
      <c r="AY1504" s="19"/>
    </row>
    <row r="1505" spans="1:76" ht="12.75" customHeight="1" x14ac:dyDescent="0.2">
      <c r="A1505" s="18" t="s">
        <v>397</v>
      </c>
      <c r="B1505" s="18" t="s">
        <v>177</v>
      </c>
      <c r="C1505" s="141" t="s">
        <v>412</v>
      </c>
      <c r="D1505" s="19" t="s">
        <v>3215</v>
      </c>
      <c r="E1505" s="20">
        <v>34808</v>
      </c>
      <c r="F1505" s="19" t="s">
        <v>404</v>
      </c>
      <c r="G1505" s="19" t="s">
        <v>753</v>
      </c>
      <c r="H1505" s="18" t="s">
        <v>409</v>
      </c>
      <c r="I1505" s="18" t="s">
        <v>303</v>
      </c>
      <c r="J1505" s="18" t="s">
        <v>408</v>
      </c>
      <c r="K1505" s="26"/>
      <c r="L1505" s="26"/>
      <c r="M1505" s="34" t="s">
        <v>409</v>
      </c>
      <c r="N1505" s="34" t="s">
        <v>252</v>
      </c>
      <c r="O1505" s="34" t="s">
        <v>389</v>
      </c>
      <c r="P1505" s="19" t="s">
        <v>389</v>
      </c>
      <c r="Q1505" s="19" t="s">
        <v>409</v>
      </c>
      <c r="R1505" s="19" t="s">
        <v>250</v>
      </c>
      <c r="S1505" s="19" t="s">
        <v>1131</v>
      </c>
      <c r="T1505" s="19" t="s">
        <v>3216</v>
      </c>
      <c r="U1505" s="19" t="s">
        <v>252</v>
      </c>
      <c r="V1505" s="19" t="s">
        <v>3217</v>
      </c>
      <c r="W1505" s="19" t="s">
        <v>397</v>
      </c>
      <c r="X1505" s="19" t="s">
        <v>252</v>
      </c>
      <c r="Y1505" s="19" t="s">
        <v>398</v>
      </c>
      <c r="Z1505" s="19" t="s">
        <v>397</v>
      </c>
      <c r="AA1505" s="19" t="s">
        <v>252</v>
      </c>
      <c r="AB1505" s="19" t="s">
        <v>412</v>
      </c>
      <c r="AC1505" s="19"/>
      <c r="AD1505" s="19"/>
      <c r="AE1505" s="19"/>
      <c r="AF1505" s="19">
        <v>0</v>
      </c>
      <c r="AG1505" s="19">
        <v>0</v>
      </c>
      <c r="AH1505" s="19">
        <v>0</v>
      </c>
      <c r="AI1505" s="19">
        <v>0</v>
      </c>
      <c r="AJ1505" s="19">
        <v>0</v>
      </c>
      <c r="AK1505" s="19">
        <v>0</v>
      </c>
      <c r="AL1505" s="19">
        <v>0</v>
      </c>
      <c r="AM1505" s="19">
        <v>0</v>
      </c>
      <c r="AN1505" s="19">
        <v>0</v>
      </c>
      <c r="AO1505" s="19">
        <v>0</v>
      </c>
      <c r="AP1505" s="19">
        <v>0</v>
      </c>
      <c r="AQ1505" s="19">
        <v>0</v>
      </c>
      <c r="AR1505" s="19">
        <v>0</v>
      </c>
      <c r="AS1505" s="19">
        <v>0</v>
      </c>
      <c r="AT1505" s="19">
        <v>0</v>
      </c>
      <c r="AU1505" s="19">
        <v>0</v>
      </c>
      <c r="AV1505" s="19">
        <v>0</v>
      </c>
      <c r="AW1505" s="19">
        <v>0</v>
      </c>
      <c r="AX1505" s="19"/>
      <c r="AY1505" s="19"/>
    </row>
    <row r="1506" spans="1:76" x14ac:dyDescent="0.2">
      <c r="A1506" t="s">
        <v>399</v>
      </c>
      <c r="B1506" t="s">
        <v>118</v>
      </c>
      <c r="C1506" s="141" t="s">
        <v>164</v>
      </c>
      <c r="D1506" t="s">
        <v>3218</v>
      </c>
      <c r="E1506" s="40">
        <v>37702</v>
      </c>
      <c r="F1506" t="s">
        <v>3219</v>
      </c>
      <c r="G1506" s="19" t="s">
        <v>3220</v>
      </c>
      <c r="H1506" t="s">
        <v>402</v>
      </c>
      <c r="I1506" t="s">
        <v>123</v>
      </c>
      <c r="J1506" s="18" t="s">
        <v>141</v>
      </c>
      <c r="K1506" t="str">
        <f>IF(ISBLANK(VLOOKUP(TRIM(D1506),ALL_SOMIFA!$A$1:$V$2721,8,FALSE)),"",IF(ISERROR(VLOOKUP(TRIM(D1506),ALL_SOMIFA!$A$1:$V$2721,8,FALSE))," ",VLOOKUP(TRIM(D1506),ALL_SOMIFA!$A$1:$V$2721,8,FALSE)))</f>
        <v xml:space="preserve"> </v>
      </c>
      <c r="L1506" t="str">
        <f>IF(ISBLANK(VLOOKUP(TRIM(D1506),ALL_SOMIFA!$A$1:$V$2721,9,FALSE)),"",IF(ISERROR(VLOOKUP(TRIM(D1506),ALL_SOMIFA!$A$1:$V$2721,9,FALSE))," ",VLOOKUP(TRIM(D1506),ALL_SOMIFA!$A$1:$V$2721,9,FALSE)))</f>
        <v xml:space="preserve"> </v>
      </c>
      <c r="M1506" t="str">
        <f>IF(ISBLANK(VLOOKUP(TRIM(D1506),ALL_SOMIFA!$A$1:$V$2721,10,FALSE)),"",IF(ISERROR(VLOOKUP(TRIM(D1506),ALL_SOMIFA!$A$1:$V$2721,10,FALSE))," ",VLOOKUP(TRIM(D1506),ALL_SOMIFA!$A$1:$V$2721,10,FALSE)))</f>
        <v xml:space="preserve"> </v>
      </c>
      <c r="N1506" t="str">
        <f>IF(ISBLANK(VLOOKUP(TRIM(D1506),ALL_SOMIFA!$A$1:$V$2721,11,FALSE)),"",IF(ISERROR(VLOOKUP(TRIM(D1506),ALL_SOMIFA!$A$1:$V$2721,11,FALSE))," ",VLOOKUP(TRIM(D1506),ALL_SOMIFA!$A$1:$V$2721,11,FALSE)))</f>
        <v xml:space="preserve"> </v>
      </c>
      <c r="O1506" t="str">
        <f>IF(ISBLANK(VLOOKUP(TRIM(D1506),ALL_SOMIFA!$A$1:$V$2721,12,FALSE)),"",IF(ISERROR(VLOOKUP(TRIM(D1506),ALL_SOMIFA!$A$1:$V$2721,12,FALSE))," ",VLOOKUP(TRIM(D1506),ALL_SOMIFA!$A$1:$V$2721,12,FALSE)))</f>
        <v xml:space="preserve"> </v>
      </c>
      <c r="P1506" t="str">
        <f>IF(ISBLANK(VLOOKUP(TRIM(D1506),ALL_SOMIFA!$A$1:$V$2721,13,FALSE)),"",IF(ISERROR(VLOOKUP(TRIM(D1506),ALL_SOMIFA!$A$1:$V$2721,13,FALSE))," ",VLOOKUP(TRIM(D1506),ALL_SOMIFA!$A$1:$V$2721,13,FALSE)))</f>
        <v xml:space="preserve"> </v>
      </c>
      <c r="Q1506" t="str">
        <f>IF(ISBLANK(VLOOKUP(TRIM(D1506),ALL_SOMIFA!$A$1:$V$2721,14,FALSE)),"",IF(ISERROR(VLOOKUP(TRIM(D1506),ALL_SOMIFA!$A$1:$V$2721,14,FALSE))," ",VLOOKUP(TRIM(D1506),ALL_SOMIFA!$A$1:$V$2721,14,FALSE)))</f>
        <v xml:space="preserve"> </v>
      </c>
      <c r="R1506" t="str">
        <f>IF(ISBLANK(VLOOKUP(TRIM(D1506),ALL_SOMIFA!$A$1:$V$2721,15,FALSE)),"",IF(ISERROR(VLOOKUP(TRIM(D1506),ALL_SOMIFA!$A$1:$V$2721,15,FALSE))," ",VLOOKUP(TRIM(D1506),ALL_SOMIFA!$A$1:$V$2721,15,FALSE)))</f>
        <v xml:space="preserve"> </v>
      </c>
      <c r="S1506" t="str">
        <f>IF(ISBLANK(VLOOKUP(TRIM(D1506),ALL_SOMIFA!$A$1:$V$2721,16,FALSE)),"",IF(ISERROR(VLOOKUP(TRIM(D1506),ALL_SOMIFA!$A$1:$V$2721,16,FALSE))," ",VLOOKUP(TRIM(D1506),ALL_SOMIFA!$A$1:$V$2721,16,FALSE)))</f>
        <v xml:space="preserve"> </v>
      </c>
      <c r="T1506" t="str">
        <f>IF(ISBLANK(VLOOKUP(TRIM(D1506),ALL_SOMIFA!$A$1:$V$2721,17,FALSE)),"",IF(ISERROR(VLOOKUP(TRIM(D1506),ALL_SOMIFA!$A$1:$V$2721,17,FALSE))," ",VLOOKUP(TRIM(D1506),ALL_SOMIFA!$A$1:$V$2721,17,FALSE)))</f>
        <v xml:space="preserve"> </v>
      </c>
      <c r="U1506" t="str">
        <f>IF(ISBLANK(VLOOKUP(TRIM(D1506),ALL_SOMIFA!$A$1:$V$2721,18,FALSE)),"",IF(ISERROR(VLOOKUP(TRIM(D1506),ALL_SOMIFA!$A$1:$V$2721,18,FALSE))," ",VLOOKUP(TRIM(D1506),ALL_SOMIFA!$A$1:$V$2721,18,FALSE)))</f>
        <v xml:space="preserve"> </v>
      </c>
      <c r="V1506" t="str">
        <f>IF(ISBLANK(VLOOKUP(TRIM(D1506),ALL_SOMIFA!$A$1:$V$2721,19,FALSE)),"",IF(ISERROR(VLOOKUP(TRIM(D1506),ALL_SOMIFA!$A$1:$V$2721,19,FALSE))," ",VLOOKUP(TRIM(D1506),ALL_SOMIFA!$A$1:$V$2721,19,FALSE)))</f>
        <v xml:space="preserve"> </v>
      </c>
      <c r="W1506" t="str">
        <f>IF(ISBLANK(VLOOKUP(TRIM(D1506),ALL_SOMIFA!$A$1:$V$2721,20,FALSE)),"",IF(ISERROR(VLOOKUP(TRIM(D1506),ALL_SOMIFA!$A$1:$V$2721,20,FALSE))," ",VLOOKUP(TRIM(D1506),ALL_SOMIFA!$A$1:$V$2721,20,FALSE)))</f>
        <v xml:space="preserve"> </v>
      </c>
      <c r="X1506" t="str">
        <f>IF(ISBLANK(VLOOKUP(TRIM(D1506),ALL_SOMIFA!$A$1:$V$2721,21,FALSE)),"",IF(ISERROR(VLOOKUP(TRIM(D1506),ALL_SOMIFA!$A$1:$V$2721,21,FALSE))," ",VLOOKUP(TRIM(D1506),ALL_SOMIFA!$A$1:$V$2721,21,FALSE)))</f>
        <v xml:space="preserve"> </v>
      </c>
      <c r="Y1506" t="str">
        <f>IF(ISBLANK(VLOOKUP(TRIM(D1506),ALL_SOMIFA!$A$1:$V$2721,22,FALSE)),"",IF(ISERROR(VLOOKUP(TRIM(D1506),ALL_SOMIFA!$A$1:$V$2721,22,FALSE))," ",VLOOKUP(TRIM(D1506),ALL_SOMIFA!$A$1:$V$2721,22,FALSE)))</f>
        <v xml:space="preserve"> </v>
      </c>
    </row>
    <row r="1507" spans="1:76" s="19" customFormat="1" ht="12.75" customHeight="1" x14ac:dyDescent="0.2">
      <c r="A1507" s="18" t="s">
        <v>402</v>
      </c>
      <c r="B1507" s="18" t="s">
        <v>275</v>
      </c>
      <c r="C1507" s="141" t="s">
        <v>393</v>
      </c>
      <c r="D1507" s="22" t="s">
        <v>3221</v>
      </c>
      <c r="E1507" s="23">
        <v>37127</v>
      </c>
      <c r="F1507" s="24" t="s">
        <v>191</v>
      </c>
      <c r="G1507" s="22" t="s">
        <v>1549</v>
      </c>
      <c r="H1507" s="18" t="s">
        <v>386</v>
      </c>
      <c r="I1507" s="18" t="s">
        <v>612</v>
      </c>
      <c r="J1507" s="18" t="s">
        <v>141</v>
      </c>
      <c r="K1507" s="26" t="s">
        <v>397</v>
      </c>
      <c r="L1507" s="26" t="s">
        <v>398</v>
      </c>
      <c r="M1507" s="18" t="s">
        <v>397</v>
      </c>
      <c r="N1507" s="18" t="s">
        <v>275</v>
      </c>
      <c r="O1507" s="18" t="s">
        <v>398</v>
      </c>
      <c r="P1507" s="25"/>
      <c r="Q1507" s="25"/>
      <c r="R1507" s="25"/>
      <c r="S1507" s="25"/>
      <c r="T1507" s="25"/>
      <c r="U1507" s="25"/>
      <c r="V1507" s="25"/>
      <c r="W1507" s="25"/>
      <c r="X1507" s="25"/>
      <c r="Y1507" s="25"/>
      <c r="Z1507" s="25"/>
      <c r="AA1507" s="25"/>
      <c r="AB1507" s="25"/>
      <c r="AC1507" s="25"/>
      <c r="AD1507" s="25"/>
      <c r="AE1507" s="25"/>
      <c r="AF1507" s="25"/>
      <c r="AG1507" s="25"/>
      <c r="AH1507" s="25"/>
      <c r="AI1507" s="25"/>
      <c r="AJ1507" s="25"/>
      <c r="AK1507" s="25"/>
      <c r="AL1507" s="25"/>
      <c r="AM1507" s="25"/>
      <c r="AN1507" s="25"/>
      <c r="AO1507" s="25"/>
      <c r="AP1507" s="25"/>
      <c r="AQ1507" s="25"/>
      <c r="AR1507" s="25"/>
      <c r="AS1507" s="25"/>
      <c r="AT1507" s="25"/>
      <c r="AU1507" s="25"/>
      <c r="AV1507" s="25"/>
      <c r="AW1507" s="25"/>
    </row>
    <row r="1508" spans="1:76" ht="12.75" customHeight="1" x14ac:dyDescent="0.2">
      <c r="A1508" s="18" t="s">
        <v>409</v>
      </c>
      <c r="B1508" s="18" t="s">
        <v>275</v>
      </c>
      <c r="C1508" s="141" t="s">
        <v>406</v>
      </c>
      <c r="D1508" s="22" t="s">
        <v>3222</v>
      </c>
      <c r="E1508" s="23">
        <v>36867</v>
      </c>
      <c r="F1508" s="24" t="s">
        <v>89</v>
      </c>
      <c r="G1508" s="22" t="s">
        <v>1549</v>
      </c>
      <c r="H1508" s="18" t="s">
        <v>421</v>
      </c>
      <c r="I1508" s="18" t="s">
        <v>612</v>
      </c>
      <c r="J1508" s="18" t="s">
        <v>412</v>
      </c>
      <c r="K1508" s="26" t="s">
        <v>409</v>
      </c>
      <c r="L1508" s="26" t="s">
        <v>398</v>
      </c>
      <c r="M1508" s="18" t="s">
        <v>397</v>
      </c>
      <c r="N1508" s="18" t="s">
        <v>275</v>
      </c>
      <c r="O1508" s="18" t="s">
        <v>398</v>
      </c>
      <c r="P1508" s="25"/>
      <c r="Q1508" s="25"/>
      <c r="R1508" s="25"/>
      <c r="S1508" s="25"/>
      <c r="T1508" s="25"/>
      <c r="U1508" s="25"/>
      <c r="V1508" s="25"/>
      <c r="W1508" s="25"/>
      <c r="X1508" s="25"/>
      <c r="Y1508" s="25"/>
      <c r="Z1508" s="25"/>
      <c r="AA1508" s="25"/>
      <c r="AB1508" s="25"/>
      <c r="AC1508" s="25"/>
      <c r="AD1508" s="25"/>
      <c r="AE1508" s="25"/>
      <c r="AF1508" s="25"/>
      <c r="AG1508" s="25"/>
      <c r="AH1508" s="25"/>
      <c r="AI1508" s="25"/>
      <c r="AJ1508" s="25"/>
      <c r="AK1508" s="25"/>
      <c r="AL1508" s="25"/>
      <c r="AM1508" s="25"/>
      <c r="AN1508" s="25"/>
      <c r="AO1508" s="25"/>
      <c r="AP1508" s="25"/>
      <c r="AQ1508" s="25"/>
      <c r="AR1508" s="25"/>
      <c r="AS1508" s="25"/>
      <c r="AT1508" s="25"/>
      <c r="AU1508" s="25"/>
      <c r="AV1508" s="25"/>
      <c r="AW1508" s="25"/>
      <c r="AX1508" s="25"/>
      <c r="AY1508" s="25"/>
    </row>
    <row r="1509" spans="1:76" s="25" customFormat="1" x14ac:dyDescent="0.2">
      <c r="A1509" s="31" t="s">
        <v>399</v>
      </c>
      <c r="B1509" s="32" t="s">
        <v>123</v>
      </c>
      <c r="C1509" s="142" t="s">
        <v>167</v>
      </c>
      <c r="D1509" s="19" t="s">
        <v>3223</v>
      </c>
      <c r="E1509" s="27">
        <v>36681</v>
      </c>
      <c r="F1509" s="28" t="s">
        <v>698</v>
      </c>
      <c r="G1509" s="28" t="s">
        <v>236</v>
      </c>
      <c r="H1509" s="31" t="s">
        <v>399</v>
      </c>
      <c r="I1509" s="32" t="s">
        <v>154</v>
      </c>
      <c r="J1509" s="18" t="s">
        <v>141</v>
      </c>
      <c r="K1509" s="26" t="s">
        <v>402</v>
      </c>
      <c r="L1509" s="26" t="s">
        <v>141</v>
      </c>
      <c r="M1509" s="33"/>
      <c r="N1509" s="33"/>
      <c r="O1509" s="33"/>
    </row>
    <row r="1510" spans="1:76" s="25" customFormat="1" x14ac:dyDescent="0.2">
      <c r="A1510" s="31" t="s">
        <v>1126</v>
      </c>
      <c r="B1510" s="31" t="s">
        <v>140</v>
      </c>
      <c r="C1510" s="142" t="s">
        <v>843</v>
      </c>
      <c r="D1510" s="19" t="s">
        <v>3224</v>
      </c>
      <c r="E1510" s="27">
        <v>35533</v>
      </c>
      <c r="F1510" s="28" t="s">
        <v>121</v>
      </c>
      <c r="G1510" s="30" t="s">
        <v>114</v>
      </c>
      <c r="H1510" s="31" t="s">
        <v>421</v>
      </c>
      <c r="I1510" s="31" t="s">
        <v>145</v>
      </c>
      <c r="J1510" s="18" t="s">
        <v>412</v>
      </c>
      <c r="K1510" s="26" t="s">
        <v>397</v>
      </c>
      <c r="L1510" s="26" t="s">
        <v>388</v>
      </c>
      <c r="M1510" s="33"/>
      <c r="N1510" s="33"/>
      <c r="O1510" s="33"/>
    </row>
    <row r="1511" spans="1:76" x14ac:dyDescent="0.2">
      <c r="A1511" s="31"/>
      <c r="B1511" s="32"/>
      <c r="C1511" s="142"/>
      <c r="D1511" s="19" t="s">
        <v>3225</v>
      </c>
      <c r="E1511" s="27">
        <v>36472</v>
      </c>
      <c r="F1511" s="28" t="s">
        <v>98</v>
      </c>
      <c r="G1511" s="28" t="s">
        <v>188</v>
      </c>
      <c r="H1511" s="31" t="s">
        <v>397</v>
      </c>
      <c r="I1511" s="32" t="s">
        <v>272</v>
      </c>
      <c r="J1511" s="18" t="s">
        <v>398</v>
      </c>
      <c r="K1511" s="26" t="s">
        <v>397</v>
      </c>
      <c r="L1511" s="26" t="s">
        <v>1127</v>
      </c>
      <c r="M1511" s="33"/>
      <c r="N1511" s="33"/>
      <c r="O1511" s="33"/>
    </row>
    <row r="1512" spans="1:76" x14ac:dyDescent="0.2">
      <c r="A1512" s="18" t="s">
        <v>397</v>
      </c>
      <c r="B1512" s="18" t="s">
        <v>170</v>
      </c>
      <c r="C1512" s="141" t="s">
        <v>398</v>
      </c>
      <c r="D1512" s="22" t="s">
        <v>3226</v>
      </c>
      <c r="E1512" s="23">
        <v>36333</v>
      </c>
      <c r="F1512" s="24" t="s">
        <v>89</v>
      </c>
      <c r="G1512" s="22" t="s">
        <v>89</v>
      </c>
      <c r="H1512" s="18" t="s">
        <v>189</v>
      </c>
      <c r="I1512" s="18"/>
      <c r="J1512" s="18"/>
      <c r="K1512" t="s">
        <v>399</v>
      </c>
      <c r="L1512" t="s">
        <v>164</v>
      </c>
      <c r="M1512" s="18" t="s">
        <v>397</v>
      </c>
      <c r="N1512" s="18" t="s">
        <v>232</v>
      </c>
      <c r="O1512" s="18" t="s">
        <v>412</v>
      </c>
      <c r="P1512" s="25"/>
      <c r="Q1512" s="25"/>
      <c r="R1512" s="25"/>
      <c r="S1512" s="25"/>
      <c r="T1512" s="25"/>
      <c r="U1512" s="25"/>
      <c r="V1512" s="25"/>
      <c r="W1512" s="25"/>
      <c r="X1512" s="25"/>
      <c r="Y1512" s="25"/>
      <c r="Z1512" s="25"/>
      <c r="AA1512" s="25"/>
      <c r="AB1512" s="25"/>
      <c r="AC1512" s="25"/>
      <c r="AD1512" s="25"/>
      <c r="AE1512" s="25"/>
      <c r="AF1512" s="25"/>
      <c r="AG1512" s="25"/>
      <c r="AH1512" s="25"/>
      <c r="AI1512" s="25"/>
      <c r="AJ1512" s="25"/>
      <c r="AK1512" s="25"/>
      <c r="AL1512" s="25"/>
      <c r="AM1512" s="25"/>
      <c r="AN1512" s="25"/>
      <c r="AO1512" s="25"/>
      <c r="AP1512" s="25"/>
      <c r="AQ1512" s="25"/>
      <c r="AR1512" s="25"/>
      <c r="AS1512" s="25"/>
      <c r="AT1512" s="25"/>
      <c r="AU1512" s="25"/>
      <c r="AV1512" s="25"/>
      <c r="AW1512" s="25"/>
      <c r="AX1512" s="25"/>
      <c r="AY1512" s="25"/>
    </row>
    <row r="1513" spans="1:76" x14ac:dyDescent="0.2">
      <c r="A1513" s="18"/>
      <c r="B1513" s="18"/>
      <c r="C1513" s="141"/>
      <c r="D1513" s="19"/>
      <c r="E1513" s="20"/>
      <c r="F1513" s="19"/>
      <c r="G1513" s="19"/>
      <c r="H1513" s="18"/>
      <c r="I1513" s="18"/>
      <c r="J1513" s="18"/>
      <c r="K1513" t="s">
        <v>189</v>
      </c>
      <c r="L1513"/>
      <c r="M1513" s="18"/>
      <c r="N1513" s="18"/>
      <c r="O1513" s="18"/>
      <c r="P1513" s="19"/>
      <c r="Q1513" s="19"/>
      <c r="R1513" s="19"/>
      <c r="S1513" s="19"/>
      <c r="T1513" s="19"/>
      <c r="U1513" s="19"/>
      <c r="V1513" s="19"/>
      <c r="W1513" s="19"/>
      <c r="X1513" s="19"/>
      <c r="Y1513" s="19"/>
      <c r="Z1513" s="19"/>
      <c r="AA1513" s="19"/>
      <c r="AB1513" s="19"/>
      <c r="AC1513" s="19"/>
      <c r="AD1513" s="19"/>
      <c r="AE1513" s="19"/>
      <c r="AF1513" s="19"/>
      <c r="AG1513" s="19"/>
      <c r="AH1513" s="19"/>
      <c r="AI1513" s="19"/>
      <c r="AJ1513" s="19"/>
      <c r="AK1513" s="19"/>
      <c r="AL1513" s="19"/>
      <c r="AM1513" s="19"/>
      <c r="AN1513" s="19"/>
      <c r="AO1513" s="19"/>
      <c r="AP1513" s="19"/>
      <c r="AQ1513" s="19"/>
      <c r="AR1513" s="19"/>
      <c r="AS1513" s="19"/>
      <c r="AT1513" s="19"/>
      <c r="AU1513" s="19"/>
      <c r="AV1513" s="19"/>
      <c r="AW1513" s="19"/>
      <c r="AX1513" s="19"/>
      <c r="AY1513" s="19"/>
    </row>
    <row r="1514" spans="1:76" x14ac:dyDescent="0.2">
      <c r="A1514" t="s">
        <v>445</v>
      </c>
      <c r="B1514" t="s">
        <v>185</v>
      </c>
      <c r="C1514" s="141"/>
      <c r="D1514" t="s">
        <v>3227</v>
      </c>
      <c r="E1514" s="40">
        <v>36201</v>
      </c>
      <c r="F1514" t="s">
        <v>698</v>
      </c>
      <c r="G1514" s="22" t="s">
        <v>115</v>
      </c>
      <c r="H1514" t="s">
        <v>449</v>
      </c>
      <c r="I1514" t="s">
        <v>368</v>
      </c>
      <c r="J1514" s="18"/>
      <c r="K1514" t="str">
        <f>IF(ISBLANK(VLOOKUP(TRIM(D1514),ALL_SOMIFA!$A$1:$V$2721,8,FALSE)),"",IF(ISERROR(VLOOKUP(TRIM(D1514),ALL_SOMIFA!$A$1:$V$2721,8,FALSE))," ",VLOOKUP(TRIM(D1514),ALL_SOMIFA!$A$1:$V$2721,8,FALSE)))</f>
        <v xml:space="preserve"> </v>
      </c>
      <c r="L1514" t="str">
        <f>IF(ISBLANK(VLOOKUP(TRIM(D1514),ALL_SOMIFA!$A$1:$V$2721,9,FALSE)),"",IF(ISERROR(VLOOKUP(TRIM(D1514),ALL_SOMIFA!$A$1:$V$2721,9,FALSE))," ",VLOOKUP(TRIM(D1514),ALL_SOMIFA!$A$1:$V$2721,9,FALSE)))</f>
        <v xml:space="preserve"> </v>
      </c>
      <c r="M1514" t="str">
        <f>IF(ISBLANK(VLOOKUP(TRIM(D1514),ALL_SOMIFA!$A$1:$V$2721,10,FALSE)),"",IF(ISERROR(VLOOKUP(TRIM(D1514),ALL_SOMIFA!$A$1:$V$2721,10,FALSE))," ",VLOOKUP(TRIM(D1514),ALL_SOMIFA!$A$1:$V$2721,10,FALSE)))</f>
        <v xml:space="preserve"> </v>
      </c>
      <c r="N1514" t="str">
        <f>IF(ISBLANK(VLOOKUP(TRIM(D1514),ALL_SOMIFA!$A$1:$V$2721,11,FALSE)),"",IF(ISERROR(VLOOKUP(TRIM(D1514),ALL_SOMIFA!$A$1:$V$2721,11,FALSE))," ",VLOOKUP(TRIM(D1514),ALL_SOMIFA!$A$1:$V$2721,11,FALSE)))</f>
        <v xml:space="preserve"> </v>
      </c>
      <c r="O1514" t="str">
        <f>IF(ISBLANK(VLOOKUP(TRIM(D1514),ALL_SOMIFA!$A$1:$V$2721,12,FALSE)),"",IF(ISERROR(VLOOKUP(TRIM(D1514),ALL_SOMIFA!$A$1:$V$2721,12,FALSE))," ",VLOOKUP(TRIM(D1514),ALL_SOMIFA!$A$1:$V$2721,12,FALSE)))</f>
        <v xml:space="preserve"> </v>
      </c>
      <c r="P1514" t="str">
        <f>IF(ISBLANK(VLOOKUP(TRIM(D1514),ALL_SOMIFA!$A$1:$V$2721,13,FALSE)),"",IF(ISERROR(VLOOKUP(TRIM(D1514),ALL_SOMIFA!$A$1:$V$2721,13,FALSE))," ",VLOOKUP(TRIM(D1514),ALL_SOMIFA!$A$1:$V$2721,13,FALSE)))</f>
        <v xml:space="preserve"> </v>
      </c>
      <c r="Q1514" t="str">
        <f>IF(ISBLANK(VLOOKUP(TRIM(D1514),ALL_SOMIFA!$A$1:$V$2721,14,FALSE)),"",IF(ISERROR(VLOOKUP(TRIM(D1514),ALL_SOMIFA!$A$1:$V$2721,14,FALSE))," ",VLOOKUP(TRIM(D1514),ALL_SOMIFA!$A$1:$V$2721,14,FALSE)))</f>
        <v xml:space="preserve"> </v>
      </c>
      <c r="R1514" t="str">
        <f>IF(ISBLANK(VLOOKUP(TRIM(D1514),ALL_SOMIFA!$A$1:$V$2721,15,FALSE)),"",IF(ISERROR(VLOOKUP(TRIM(D1514),ALL_SOMIFA!$A$1:$V$2721,15,FALSE))," ",VLOOKUP(TRIM(D1514),ALL_SOMIFA!$A$1:$V$2721,15,FALSE)))</f>
        <v xml:space="preserve"> </v>
      </c>
      <c r="S1514" t="str">
        <f>IF(ISBLANK(VLOOKUP(TRIM(D1514),ALL_SOMIFA!$A$1:$V$2721,16,FALSE)),"",IF(ISERROR(VLOOKUP(TRIM(D1514),ALL_SOMIFA!$A$1:$V$2721,16,FALSE))," ",VLOOKUP(TRIM(D1514),ALL_SOMIFA!$A$1:$V$2721,16,FALSE)))</f>
        <v xml:space="preserve"> </v>
      </c>
      <c r="T1514" t="str">
        <f>IF(ISBLANK(VLOOKUP(TRIM(D1514),ALL_SOMIFA!$A$1:$V$2721,17,FALSE)),"",IF(ISERROR(VLOOKUP(TRIM(D1514),ALL_SOMIFA!$A$1:$V$2721,17,FALSE))," ",VLOOKUP(TRIM(D1514),ALL_SOMIFA!$A$1:$V$2721,17,FALSE)))</f>
        <v xml:space="preserve"> </v>
      </c>
      <c r="U1514" t="str">
        <f>IF(ISBLANK(VLOOKUP(TRIM(D1514),ALL_SOMIFA!$A$1:$V$2721,18,FALSE)),"",IF(ISERROR(VLOOKUP(TRIM(D1514),ALL_SOMIFA!$A$1:$V$2721,18,FALSE))," ",VLOOKUP(TRIM(D1514),ALL_SOMIFA!$A$1:$V$2721,18,FALSE)))</f>
        <v xml:space="preserve"> </v>
      </c>
      <c r="V1514" t="str">
        <f>IF(ISBLANK(VLOOKUP(TRIM(D1514),ALL_SOMIFA!$A$1:$V$2721,19,FALSE)),"",IF(ISERROR(VLOOKUP(TRIM(D1514),ALL_SOMIFA!$A$1:$V$2721,19,FALSE))," ",VLOOKUP(TRIM(D1514),ALL_SOMIFA!$A$1:$V$2721,19,FALSE)))</f>
        <v xml:space="preserve"> </v>
      </c>
      <c r="W1514" t="str">
        <f>IF(ISBLANK(VLOOKUP(TRIM(D1514),ALL_SOMIFA!$A$1:$V$2721,20,FALSE)),"",IF(ISERROR(VLOOKUP(TRIM(D1514),ALL_SOMIFA!$A$1:$V$2721,20,FALSE))," ",VLOOKUP(TRIM(D1514),ALL_SOMIFA!$A$1:$V$2721,20,FALSE)))</f>
        <v xml:space="preserve"> </v>
      </c>
      <c r="X1514" t="str">
        <f>IF(ISBLANK(VLOOKUP(TRIM(D1514),ALL_SOMIFA!$A$1:$V$2721,21,FALSE)),"",IF(ISERROR(VLOOKUP(TRIM(D1514),ALL_SOMIFA!$A$1:$V$2721,21,FALSE))," ",VLOOKUP(TRIM(D1514),ALL_SOMIFA!$A$1:$V$2721,21,FALSE)))</f>
        <v xml:space="preserve"> </v>
      </c>
      <c r="Y1514" t="str">
        <f>IF(ISBLANK(VLOOKUP(TRIM(D1514),ALL_SOMIFA!$A$1:$V$2721,22,FALSE)),"",IF(ISERROR(VLOOKUP(TRIM(D1514),ALL_SOMIFA!$A$1:$V$2721,22,FALSE))," ",VLOOKUP(TRIM(D1514),ALL_SOMIFA!$A$1:$V$2721,22,FALSE)))</f>
        <v xml:space="preserve"> </v>
      </c>
    </row>
    <row r="1515" spans="1:76" s="25" customFormat="1" x14ac:dyDescent="0.2">
      <c r="A1515" s="18"/>
      <c r="B1515" s="18"/>
      <c r="C1515" s="141"/>
      <c r="D1515" s="19" t="s">
        <v>3228</v>
      </c>
      <c r="E1515" s="20">
        <v>35768</v>
      </c>
      <c r="F1515" s="19" t="s">
        <v>121</v>
      </c>
      <c r="G1515" s="19" t="s">
        <v>548</v>
      </c>
      <c r="H1515" s="18" t="s">
        <v>850</v>
      </c>
      <c r="I1515" s="18" t="s">
        <v>250</v>
      </c>
      <c r="J1515" s="18"/>
      <c r="K1515" s="26" t="s">
        <v>445</v>
      </c>
      <c r="L1515" s="26"/>
      <c r="M1515" s="18" t="s">
        <v>184</v>
      </c>
      <c r="N1515" s="18" t="s">
        <v>330</v>
      </c>
      <c r="O1515" s="18"/>
      <c r="P1515" s="19"/>
      <c r="Q1515" s="19" t="s">
        <v>3229</v>
      </c>
      <c r="R1515" s="19" t="s">
        <v>479</v>
      </c>
      <c r="S1515" s="19" t="s">
        <v>86</v>
      </c>
      <c r="T1515" s="19" t="s">
        <v>502</v>
      </c>
      <c r="U1515" s="19" t="s">
        <v>330</v>
      </c>
      <c r="V1515" s="19"/>
      <c r="W1515" s="19"/>
      <c r="X1515" s="19"/>
      <c r="Y1515" s="19"/>
      <c r="Z1515" s="19"/>
      <c r="AA1515" s="19"/>
      <c r="AB1515" s="19"/>
      <c r="AC1515" s="19"/>
      <c r="AD1515" s="19"/>
      <c r="AE1515" s="19"/>
      <c r="AF1515" s="19"/>
      <c r="AG1515" s="19"/>
      <c r="AH1515" s="19"/>
      <c r="AI1515" s="19"/>
      <c r="AJ1515" s="19"/>
      <c r="AK1515" s="19"/>
      <c r="AL1515" s="19"/>
      <c r="AM1515" s="19"/>
      <c r="AN1515" s="19"/>
      <c r="AO1515" s="19"/>
      <c r="AP1515" s="19"/>
      <c r="AQ1515" s="19"/>
      <c r="AR1515" s="19"/>
      <c r="AS1515" s="19"/>
      <c r="AT1515" s="19"/>
      <c r="AU1515" s="19"/>
      <c r="AV1515" s="19"/>
      <c r="AW1515" s="19"/>
      <c r="AX1515" s="19"/>
      <c r="AY1515" s="19"/>
      <c r="AZ1515" s="19"/>
      <c r="BA1515" s="19"/>
      <c r="BB1515" s="19"/>
      <c r="BC1515" s="19"/>
      <c r="BD1515" s="19"/>
      <c r="BE1515" s="19"/>
      <c r="BF1515" s="19"/>
      <c r="BG1515" s="19"/>
      <c r="BH1515" s="19"/>
      <c r="BI1515" s="19"/>
      <c r="BJ1515" s="19"/>
      <c r="BK1515" s="19"/>
      <c r="BL1515" s="19"/>
      <c r="BM1515" s="19"/>
      <c r="BN1515" s="19"/>
      <c r="BO1515" s="19"/>
      <c r="BP1515" s="19"/>
      <c r="BQ1515" s="19"/>
      <c r="BR1515" s="19"/>
      <c r="BS1515" s="19"/>
      <c r="BT1515" s="19"/>
      <c r="BU1515" s="19"/>
      <c r="BV1515" s="19"/>
      <c r="BW1515" s="19"/>
      <c r="BX1515" s="19"/>
    </row>
    <row r="1516" spans="1:76" s="25" customFormat="1" x14ac:dyDescent="0.2">
      <c r="A1516" s="18"/>
      <c r="B1516" s="18"/>
      <c r="C1516" s="141"/>
      <c r="D1516" s="19" t="s">
        <v>3230</v>
      </c>
      <c r="E1516" s="20">
        <v>35019</v>
      </c>
      <c r="F1516" s="19" t="s">
        <v>245</v>
      </c>
      <c r="G1516" s="19" t="s">
        <v>244</v>
      </c>
      <c r="H1516" s="18" t="s">
        <v>453</v>
      </c>
      <c r="I1516" s="18" t="s">
        <v>261</v>
      </c>
      <c r="J1516" s="18"/>
      <c r="K1516" s="26" t="s">
        <v>450</v>
      </c>
      <c r="L1516" s="26"/>
      <c r="M1516" s="18" t="s">
        <v>450</v>
      </c>
      <c r="N1516" s="18" t="s">
        <v>261</v>
      </c>
      <c r="O1516" s="18"/>
      <c r="P1516" s="19"/>
      <c r="Q1516" s="19" t="s">
        <v>453</v>
      </c>
      <c r="R1516" s="19" t="s">
        <v>261</v>
      </c>
      <c r="S1516" s="19" t="s">
        <v>86</v>
      </c>
      <c r="T1516" s="19" t="s">
        <v>450</v>
      </c>
      <c r="U1516" s="19" t="s">
        <v>261</v>
      </c>
      <c r="V1516" s="19"/>
      <c r="W1516" s="19" t="s">
        <v>450</v>
      </c>
      <c r="X1516" s="19" t="s">
        <v>261</v>
      </c>
      <c r="Y1516" s="19">
        <v>0</v>
      </c>
      <c r="Z1516" s="19">
        <v>0</v>
      </c>
      <c r="AA1516" s="19">
        <v>0</v>
      </c>
      <c r="AB1516" s="19">
        <v>0</v>
      </c>
      <c r="AC1516" s="19"/>
      <c r="AD1516" s="19"/>
      <c r="AE1516" s="19"/>
      <c r="AF1516" s="19">
        <v>0</v>
      </c>
      <c r="AG1516" s="19">
        <v>0</v>
      </c>
      <c r="AH1516" s="19">
        <v>0</v>
      </c>
      <c r="AI1516" s="19">
        <v>0</v>
      </c>
      <c r="AJ1516" s="19">
        <v>0</v>
      </c>
      <c r="AK1516" s="19">
        <v>0</v>
      </c>
      <c r="AL1516" s="19">
        <v>0</v>
      </c>
      <c r="AM1516" s="19">
        <v>0</v>
      </c>
      <c r="AN1516" s="19">
        <v>0</v>
      </c>
      <c r="AO1516" s="19">
        <v>0</v>
      </c>
      <c r="AP1516" s="19">
        <v>0</v>
      </c>
      <c r="AQ1516" s="19">
        <v>0</v>
      </c>
      <c r="AR1516" s="19">
        <v>0</v>
      </c>
      <c r="AS1516" s="19">
        <v>0</v>
      </c>
      <c r="AT1516" s="19">
        <v>0</v>
      </c>
      <c r="AU1516" s="19">
        <v>0</v>
      </c>
      <c r="AV1516" s="19">
        <v>0</v>
      </c>
      <c r="AW1516" s="19">
        <v>0</v>
      </c>
      <c r="AX1516" s="19"/>
      <c r="AY1516" s="19"/>
    </row>
    <row r="1517" spans="1:76" s="25" customFormat="1" x14ac:dyDescent="0.2">
      <c r="A1517" s="18"/>
      <c r="B1517" s="18"/>
      <c r="C1517" s="141"/>
      <c r="D1517" s="19"/>
      <c r="E1517" s="39"/>
      <c r="F1517" s="19"/>
      <c r="G1517" s="19"/>
      <c r="H1517" s="18" t="str">
        <f>IF(ISERROR(VLOOKUP(TRIM($D1517),#REF!,2,FALSE())),"",VLOOKUP(TRIM($D1517),#REF!,2,FALSE()))</f>
        <v/>
      </c>
      <c r="I1517" s="18" t="str">
        <f>IF(ISERROR(VLOOKUP(TRIM($D1517),#REF!,3,FALSE())),"",VLOOKUP(TRIM($D1517),#REF!,3,FALSE()))</f>
        <v/>
      </c>
      <c r="J1517" s="18"/>
      <c r="K1517" s="26"/>
      <c r="L1517" s="26"/>
      <c r="M1517" s="18"/>
      <c r="N1517" s="18"/>
      <c r="O1517" s="18"/>
      <c r="P1517" s="19"/>
      <c r="Q1517" s="19"/>
      <c r="R1517" s="19"/>
      <c r="S1517" s="19"/>
      <c r="T1517" s="19"/>
      <c r="U1517" s="19"/>
      <c r="V1517" s="19"/>
      <c r="W1517" s="19"/>
      <c r="X1517" s="19"/>
      <c r="Y1517" s="19"/>
      <c r="Z1517" s="19"/>
      <c r="AA1517" s="19"/>
      <c r="AB1517" s="19"/>
      <c r="AC1517" s="19"/>
      <c r="AD1517" s="19"/>
      <c r="AE1517" s="19"/>
      <c r="AF1517" s="19"/>
      <c r="AG1517" s="19"/>
      <c r="AH1517" s="19"/>
      <c r="AI1517" s="19"/>
      <c r="AJ1517" s="19"/>
      <c r="AK1517" s="19"/>
      <c r="AL1517" s="19"/>
      <c r="AM1517" s="19"/>
      <c r="AN1517" s="19"/>
      <c r="AO1517" s="19"/>
      <c r="AP1517" s="19"/>
      <c r="AQ1517" s="19"/>
      <c r="AR1517" s="19"/>
      <c r="AS1517" s="19"/>
      <c r="AT1517" s="19"/>
      <c r="AU1517" s="19"/>
      <c r="AV1517" s="19"/>
      <c r="AW1517" s="19"/>
      <c r="AX1517" s="19"/>
      <c r="AY1517" s="19"/>
    </row>
    <row r="1518" spans="1:76" s="25" customFormat="1" x14ac:dyDescent="0.2">
      <c r="C1518" s="138"/>
      <c r="E1518" s="10" t="s">
        <v>76</v>
      </c>
      <c r="F1518" s="11" t="s">
        <v>77</v>
      </c>
      <c r="G1518" s="11" t="s">
        <v>78</v>
      </c>
      <c r="H1518" s="92" t="s">
        <v>79</v>
      </c>
      <c r="I1518" s="11"/>
      <c r="J1518" s="11"/>
      <c r="K1518" s="8"/>
      <c r="L1518" s="16" t="str">
        <f>IF(ISERROR(VLOOKUP(TRIM(B1518),#REF!,13,FALSE())),"",VLOOKUP(TRIM(B1518),#REF!,13,FALSE()))</f>
        <v/>
      </c>
      <c r="M1518" s="16" t="str">
        <f>IF(ISERROR(VLOOKUP(TRIM(B1518),#REF!,14,FALSE())),"",VLOOKUP(TRIM(B1518),#REF!,14,FALSE()))</f>
        <v/>
      </c>
      <c r="N1518" s="16" t="str">
        <f>IF(ISERROR(VLOOKUP(TRIM(B1518),#REF!,15,FALSE())),"",VLOOKUP(TRIM(B1518),#REF!,15,FALSE()))</f>
        <v/>
      </c>
      <c r="O1518" s="16" t="str">
        <f>IF(ISERROR(VLOOKUP(TRIM(B1518),#REF!,16,FALSE())),"",VLOOKUP(TRIM(B1518),#REF!,16,FALSE()))</f>
        <v/>
      </c>
      <c r="Q1518" s="8"/>
      <c r="S1518" t="str">
        <f>IF(ISERROR(VLOOKUP(TRIM(B1518),#REF!,20,FALSE())),"",VLOOKUP(TRIM(B1518),#REF!,20,FALSE()))</f>
        <v/>
      </c>
      <c r="T1518" t="str">
        <f>IF(ISERROR(VLOOKUP(TRIM(B1518),#REF!,21,FALSE())),"",VLOOKUP(TRIM(B1518),#REF!,21,FALSE()))</f>
        <v/>
      </c>
      <c r="U1518" t="str">
        <f>IF(ISERROR(VLOOKUP(TRIM(B1518),#REF!,22,FALSE())),"",VLOOKUP(TRIM(B1518),#REF!,22,FALSE()))</f>
        <v/>
      </c>
      <c r="V1518" t="str">
        <f>IF(ISERROR(VLOOKUP(TRIM(B1518),#REF!,20,FALSE())),"",VLOOKUP(TRIM(B1518),#REF!,20,FALSE()))</f>
        <v/>
      </c>
      <c r="W1518" t="str">
        <f>IF(ISERROR(VLOOKUP(TRIM(B1518),#REF!,21,FALSE())),"",VLOOKUP(TRIM(B1518),#REF!,21,FALSE()))</f>
        <v/>
      </c>
      <c r="X1518" t="str">
        <f>IF(ISERROR(VLOOKUP(TRIM(B1518),#REF!,22,FALSE())),"",VLOOKUP(TRIM(B1518),#REF!,22,FALSE()))</f>
        <v/>
      </c>
      <c r="Y1518" t="str">
        <f>IF(ISERROR(VLOOKUP(TRIM(B1518),#REF!,23,FALSE())),"",VLOOKUP(TRIM(B1518),#REF!,23,FALSE()))</f>
        <v/>
      </c>
      <c r="Z1518" t="str">
        <f>IF(ISERROR(VLOOKUP(TRIM(B1518),#REF!,24,FALSE())),"",VLOOKUP(TRIM(B1518),#REF!,24,FALSE()))</f>
        <v/>
      </c>
      <c r="AA1518" t="str">
        <f>IF(ISERROR(VLOOKUP(TRIM(B1518),#REF!,25,FALSE())),"",VLOOKUP(TRIM(B1518),#REF!,25,FALSE()))</f>
        <v/>
      </c>
      <c r="AL1518" s="8"/>
      <c r="AM1518" s="8"/>
      <c r="AO1518" s="8"/>
      <c r="AP1518" s="8"/>
      <c r="AQ1518" s="8"/>
      <c r="AR1518" s="8"/>
      <c r="AS1518" s="8"/>
      <c r="AU1518" s="8"/>
    </row>
    <row r="1519" spans="1:76" s="25" customFormat="1" ht="18" customHeight="1" x14ac:dyDescent="0.25">
      <c r="A1519" s="41" t="s">
        <v>5468</v>
      </c>
      <c r="C1519" s="139"/>
      <c r="E1519" s="13">
        <f>COUNTA(D1522:D1585)</f>
        <v>56</v>
      </c>
      <c r="F1519" s="14">
        <f>COUNTIF(A1521:A1586,"*HB*")</f>
        <v>2</v>
      </c>
      <c r="G1519" s="14">
        <f>COUNTIF(A1521:A1586,"*KR*")+COUNTIF(A1521:A1586,"*LK*")</f>
        <v>2</v>
      </c>
      <c r="H1519" s="51">
        <f>COUNTIF(A1521:A1586,"*PR*")+COUNTIF(A1521:A1586,"*LP*")</f>
        <v>2</v>
      </c>
      <c r="I1519" s="14"/>
      <c r="J1519" s="14"/>
      <c r="K1519" s="8"/>
      <c r="L1519" s="16" t="str">
        <f>IF(ISERROR(VLOOKUP(TRIM(B1519),#REF!,13,FALSE())),"",VLOOKUP(TRIM(B1519),#REF!,13,FALSE()))</f>
        <v/>
      </c>
      <c r="M1519" s="16" t="str">
        <f>IF(ISERROR(VLOOKUP(TRIM(B1519),#REF!,14,FALSE())),"",VLOOKUP(TRIM(B1519),#REF!,14,FALSE()))</f>
        <v/>
      </c>
      <c r="N1519" s="16" t="str">
        <f>IF(ISERROR(VLOOKUP(TRIM(B1519),#REF!,15,FALSE())),"",VLOOKUP(TRIM(B1519),#REF!,15,FALSE()))</f>
        <v/>
      </c>
      <c r="O1519" s="16" t="str">
        <f>IF(ISERROR(VLOOKUP(TRIM(B1519),#REF!,16,FALSE())),"",VLOOKUP(TRIM(B1519),#REF!,16,FALSE()))</f>
        <v/>
      </c>
      <c r="P1519" s="15"/>
      <c r="Q1519" s="8"/>
      <c r="S1519" t="str">
        <f>IF(ISERROR(VLOOKUP(TRIM(B1519),#REF!,20,FALSE())),"",VLOOKUP(TRIM(B1519),#REF!,20,FALSE()))</f>
        <v/>
      </c>
      <c r="T1519" t="str">
        <f>IF(ISERROR(VLOOKUP(TRIM(B1519),#REF!,21,FALSE())),"",VLOOKUP(TRIM(B1519),#REF!,21,FALSE()))</f>
        <v/>
      </c>
      <c r="U1519" t="str">
        <f>IF(ISERROR(VLOOKUP(TRIM(B1519),#REF!,22,FALSE())),"",VLOOKUP(TRIM(B1519),#REF!,22,FALSE()))</f>
        <v/>
      </c>
      <c r="V1519" t="str">
        <f>IF(ISERROR(VLOOKUP(TRIM(B1519),#REF!,20,FALSE())),"",VLOOKUP(TRIM(B1519),#REF!,20,FALSE()))</f>
        <v/>
      </c>
      <c r="W1519" t="str">
        <f>IF(ISERROR(VLOOKUP(TRIM(B1519),#REF!,21,FALSE())),"",VLOOKUP(TRIM(B1519),#REF!,21,FALSE()))</f>
        <v/>
      </c>
      <c r="X1519" t="str">
        <f>IF(ISERROR(VLOOKUP(TRIM(B1519),#REF!,22,FALSE())),"",VLOOKUP(TRIM(B1519),#REF!,22,FALSE()))</f>
        <v/>
      </c>
      <c r="Y1519" t="str">
        <f>IF(ISERROR(VLOOKUP(TRIM(B1519),#REF!,23,FALSE())),"",VLOOKUP(TRIM(B1519),#REF!,23,FALSE()))</f>
        <v/>
      </c>
      <c r="Z1519" t="str">
        <f>IF(ISERROR(VLOOKUP(TRIM(B1519),#REF!,24,FALSE())),"",VLOOKUP(TRIM(B1519),#REF!,24,FALSE()))</f>
        <v/>
      </c>
      <c r="AA1519" t="str">
        <f>IF(ISERROR(VLOOKUP(TRIM(B1519),#REF!,25,FALSE())),"",VLOOKUP(TRIM(B1519),#REF!,25,FALSE()))</f>
        <v/>
      </c>
      <c r="AK1519" s="15"/>
      <c r="AL1519" s="8"/>
      <c r="AM1519" s="8"/>
      <c r="AO1519" s="8"/>
      <c r="AP1519" s="8"/>
      <c r="AQ1519" s="8"/>
      <c r="AR1519" s="8"/>
      <c r="AS1519" s="8"/>
      <c r="AT1519" s="15"/>
      <c r="AU1519" s="8"/>
    </row>
    <row r="1520" spans="1:76" x14ac:dyDescent="0.2">
      <c r="A1520" s="16" t="s">
        <v>5469</v>
      </c>
      <c r="B1520" s="16"/>
      <c r="C1520" s="141"/>
      <c r="F1520" s="8"/>
      <c r="G1520" s="8"/>
      <c r="H1520" s="36"/>
      <c r="I1520" s="16"/>
      <c r="J1520" s="16"/>
      <c r="K1520" s="16"/>
      <c r="L1520" s="26"/>
      <c r="M1520" s="8"/>
      <c r="N1520" s="8"/>
      <c r="O1520" s="16"/>
      <c r="P1520" s="16"/>
      <c r="Q1520" s="16"/>
      <c r="R1520" s="16"/>
      <c r="S1520" s="16"/>
      <c r="T1520" s="16"/>
      <c r="U1520" s="16"/>
      <c r="V1520" s="16"/>
      <c r="W1520" s="8"/>
      <c r="X1520" s="8"/>
      <c r="Y1520" t="str">
        <f>IF(ISERROR(VLOOKUP(TRIM(D1520),#REF!,20,FALSE())),"",VLOOKUP(TRIM(D1520),#REF!,20,FALSE()))</f>
        <v/>
      </c>
      <c r="Z1520" t="str">
        <f>IF(ISERROR(VLOOKUP(TRIM(D1520),#REF!,21,FALSE())),"",VLOOKUP(TRIM(D1520),#REF!,21,FALSE()))</f>
        <v/>
      </c>
      <c r="AA1520" t="str">
        <f>IF(ISERROR(VLOOKUP(TRIM(D1520),#REF!,22,FALSE())),"",VLOOKUP(TRIM(D1520),#REF!,22,FALSE()))</f>
        <v/>
      </c>
      <c r="AB1520" t="str">
        <f>IF(ISERROR(VLOOKUP(TRIM(D1520),#REF!,20,FALSE())),"",VLOOKUP(TRIM(D1520),#REF!,20,FALSE()))</f>
        <v/>
      </c>
      <c r="AC1520" t="str">
        <f>IF(ISERROR(VLOOKUP(TRIM(D1520),#REF!,21,FALSE())),"",VLOOKUP(TRIM(D1520),#REF!,21,FALSE()))</f>
        <v/>
      </c>
      <c r="AD1520" t="str">
        <f>IF(ISERROR(VLOOKUP(TRIM(D1520),#REF!,22,FALSE())),"",VLOOKUP(TRIM(D1520),#REF!,22,FALSE()))</f>
        <v/>
      </c>
      <c r="AE1520" t="str">
        <f>IF(ISERROR(VLOOKUP(TRIM(D1520),#REF!,23,FALSE())),"",VLOOKUP(TRIM(D1520),#REF!,23,FALSE()))</f>
        <v/>
      </c>
      <c r="AF1520" t="str">
        <f>IF(ISERROR(VLOOKUP(TRIM(D1520),#REF!,24,FALSE())),"",VLOOKUP(TRIM(D1520),#REF!,24,FALSE()))</f>
        <v/>
      </c>
      <c r="AG1520" t="str">
        <f>IF(ISERROR(VLOOKUP(TRIM(D1520),#REF!,25,FALSE())),"",VLOOKUP(TRIM(D1520),#REF!,25,FALSE()))</f>
        <v/>
      </c>
      <c r="AR1520" s="8"/>
      <c r="AS1520" s="8"/>
      <c r="AU1520" s="8"/>
    </row>
    <row r="1521" spans="1:51" s="25" customFormat="1" x14ac:dyDescent="0.2">
      <c r="A1521" s="145"/>
      <c r="B1521" s="19"/>
      <c r="C1521" s="141"/>
      <c r="D1521" s="19"/>
      <c r="E1521" s="39"/>
      <c r="F1521" s="19"/>
      <c r="G1521" s="19"/>
      <c r="H1521" s="145"/>
      <c r="I1521" s="19"/>
      <c r="J1521" s="18"/>
      <c r="K1521" s="26"/>
      <c r="L1521" s="26"/>
      <c r="M1521" s="42"/>
      <c r="N1521" s="19"/>
      <c r="O1521" s="19"/>
      <c r="P1521" s="19"/>
      <c r="Q1521" s="19"/>
      <c r="R1521" s="19"/>
      <c r="S1521" s="19"/>
      <c r="T1521" s="19"/>
      <c r="U1521" s="19"/>
      <c r="V1521" s="19"/>
      <c r="W1521" s="19"/>
      <c r="X1521" s="19"/>
      <c r="Y1521" s="19"/>
      <c r="Z1521" s="19"/>
      <c r="AA1521" s="19"/>
      <c r="AB1521" s="19"/>
      <c r="AC1521" s="19"/>
      <c r="AD1521" s="19"/>
      <c r="AE1521" s="19"/>
      <c r="AF1521" s="19"/>
      <c r="AG1521" s="19"/>
      <c r="AH1521" s="19"/>
      <c r="AI1521" s="19"/>
      <c r="AJ1521" s="19"/>
      <c r="AK1521" s="19"/>
      <c r="AL1521" s="19"/>
      <c r="AM1521" s="19"/>
      <c r="AN1521" s="19"/>
      <c r="AO1521" s="19"/>
      <c r="AP1521" s="19"/>
      <c r="AQ1521" s="19"/>
      <c r="AR1521" s="19"/>
      <c r="AS1521" s="19"/>
      <c r="AT1521" s="19"/>
      <c r="AU1521" s="19"/>
      <c r="AV1521" s="19"/>
      <c r="AW1521" s="19"/>
      <c r="AX1521" s="19"/>
      <c r="AY1521" s="19"/>
    </row>
    <row r="1522" spans="1:51" x14ac:dyDescent="0.2">
      <c r="A1522" s="18" t="s">
        <v>80</v>
      </c>
      <c r="B1522" s="18" t="s">
        <v>316</v>
      </c>
      <c r="C1522" s="141"/>
      <c r="D1522" s="19" t="s">
        <v>3231</v>
      </c>
      <c r="E1522" s="20">
        <v>35586</v>
      </c>
      <c r="F1522" s="19" t="s">
        <v>3232</v>
      </c>
      <c r="G1522" s="19" t="s">
        <v>3232</v>
      </c>
      <c r="H1522" s="18" t="s">
        <v>80</v>
      </c>
      <c r="I1522" s="18" t="s">
        <v>232</v>
      </c>
      <c r="J1522" s="18" t="s">
        <v>3233</v>
      </c>
      <c r="K1522" s="26" t="s">
        <v>80</v>
      </c>
      <c r="L1522" s="26"/>
      <c r="M1522" s="18" t="s">
        <v>80</v>
      </c>
      <c r="N1522" s="18" t="s">
        <v>170</v>
      </c>
      <c r="O1522" s="18"/>
      <c r="P1522" s="19"/>
      <c r="Q1522" s="19" t="s">
        <v>80</v>
      </c>
      <c r="R1522" s="19" t="s">
        <v>306</v>
      </c>
      <c r="S1522" s="19" t="s">
        <v>86</v>
      </c>
      <c r="T1522" s="19" t="s">
        <v>80</v>
      </c>
      <c r="U1522" s="19" t="s">
        <v>306</v>
      </c>
      <c r="V1522" s="19"/>
      <c r="W1522" s="19" t="s">
        <v>80</v>
      </c>
      <c r="X1522" s="19" t="s">
        <v>306</v>
      </c>
      <c r="Y1522" s="19">
        <v>0</v>
      </c>
      <c r="Z1522" s="19">
        <v>0</v>
      </c>
      <c r="AA1522" s="19">
        <v>0</v>
      </c>
      <c r="AB1522" s="19">
        <v>0</v>
      </c>
      <c r="AC1522" s="19"/>
      <c r="AD1522" s="19"/>
      <c r="AE1522" s="19"/>
      <c r="AF1522" s="19">
        <v>0</v>
      </c>
      <c r="AG1522" s="19">
        <v>0</v>
      </c>
      <c r="AH1522" s="19">
        <v>0</v>
      </c>
      <c r="AI1522" s="19">
        <v>0</v>
      </c>
      <c r="AJ1522" s="19">
        <v>0</v>
      </c>
      <c r="AK1522" s="19">
        <v>0</v>
      </c>
      <c r="AL1522" s="19">
        <v>0</v>
      </c>
      <c r="AM1522" s="19">
        <v>0</v>
      </c>
      <c r="AN1522" s="19">
        <v>0</v>
      </c>
      <c r="AO1522" s="19">
        <v>0</v>
      </c>
      <c r="AP1522" s="19">
        <v>0</v>
      </c>
      <c r="AQ1522" s="19">
        <v>0</v>
      </c>
      <c r="AR1522" s="19">
        <v>0</v>
      </c>
      <c r="AS1522" s="19">
        <v>0</v>
      </c>
      <c r="AT1522" s="19">
        <v>0</v>
      </c>
      <c r="AU1522" s="19">
        <v>0</v>
      </c>
      <c r="AV1522" s="19">
        <v>0</v>
      </c>
      <c r="AW1522" s="19">
        <v>0</v>
      </c>
      <c r="AX1522" s="19"/>
      <c r="AY1522" s="19"/>
    </row>
    <row r="1523" spans="1:51" x14ac:dyDescent="0.2">
      <c r="A1523" s="18" t="s">
        <v>80</v>
      </c>
      <c r="B1523" s="18" t="s">
        <v>396</v>
      </c>
      <c r="C1523" s="141" t="s">
        <v>3234</v>
      </c>
      <c r="D1523" s="19" t="s">
        <v>3235</v>
      </c>
      <c r="E1523" s="20">
        <v>35201</v>
      </c>
      <c r="F1523" s="19" t="s">
        <v>802</v>
      </c>
      <c r="G1523" s="19" t="s">
        <v>1766</v>
      </c>
      <c r="H1523" s="18" t="s">
        <v>80</v>
      </c>
      <c r="I1523" s="18" t="s">
        <v>491</v>
      </c>
      <c r="J1523" s="18" t="s">
        <v>3236</v>
      </c>
      <c r="K1523" s="26" t="s">
        <v>80</v>
      </c>
      <c r="L1523" s="26"/>
      <c r="M1523" s="18" t="s">
        <v>80</v>
      </c>
      <c r="N1523" s="18" t="s">
        <v>95</v>
      </c>
      <c r="O1523" s="18"/>
      <c r="P1523" s="19" t="s">
        <v>3237</v>
      </c>
      <c r="Q1523" s="19" t="s">
        <v>80</v>
      </c>
      <c r="R1523" s="19" t="s">
        <v>101</v>
      </c>
      <c r="S1523" s="19" t="s">
        <v>86</v>
      </c>
      <c r="T1523" s="19" t="s">
        <v>80</v>
      </c>
      <c r="U1523" s="19" t="s">
        <v>227</v>
      </c>
      <c r="V1523" s="19"/>
      <c r="W1523" s="19"/>
      <c r="X1523" s="19"/>
      <c r="Y1523" s="19"/>
      <c r="Z1523" s="19"/>
      <c r="AA1523" s="19"/>
      <c r="AB1523" s="19"/>
      <c r="AC1523" s="19"/>
      <c r="AD1523" s="19"/>
      <c r="AE1523" s="19"/>
      <c r="AF1523" s="19"/>
      <c r="AG1523" s="19"/>
      <c r="AH1523" s="19"/>
      <c r="AI1523" s="19"/>
      <c r="AJ1523" s="19"/>
      <c r="AK1523" s="19"/>
      <c r="AL1523" s="19"/>
      <c r="AM1523" s="19"/>
      <c r="AN1523" s="19"/>
      <c r="AO1523" s="19"/>
      <c r="AP1523" s="19"/>
      <c r="AQ1523" s="19"/>
      <c r="AR1523" s="19"/>
      <c r="AS1523" s="19"/>
      <c r="AT1523" s="19"/>
      <c r="AU1523" s="19"/>
      <c r="AV1523" s="19"/>
      <c r="AW1523" s="19"/>
      <c r="AX1523" s="19"/>
      <c r="AY1523" s="19"/>
    </row>
    <row r="1524" spans="1:51" x14ac:dyDescent="0.2">
      <c r="A1524" t="s">
        <v>80</v>
      </c>
      <c r="B1524" t="s">
        <v>95</v>
      </c>
      <c r="C1524" s="141" t="s">
        <v>3238</v>
      </c>
      <c r="D1524" t="s">
        <v>3239</v>
      </c>
      <c r="E1524" s="40">
        <v>36643</v>
      </c>
      <c r="F1524" t="s">
        <v>348</v>
      </c>
      <c r="G1524" t="s">
        <v>115</v>
      </c>
      <c r="H1524" t="s">
        <v>80</v>
      </c>
      <c r="I1524" t="s">
        <v>363</v>
      </c>
      <c r="J1524" s="18" t="s">
        <v>3240</v>
      </c>
      <c r="K1524" t="str">
        <f>IF(ISBLANK(VLOOKUP(TRIM(D1524),ALL_SOMIFA!$A$1:$V$2721,8,FALSE)),"",IF(ISERROR(VLOOKUP(TRIM(D1524),ALL_SOMIFA!$A$1:$V$2721,8,FALSE))," ",VLOOKUP(TRIM(D1524),ALL_SOMIFA!$A$1:$V$2721,8,FALSE)))</f>
        <v xml:space="preserve"> </v>
      </c>
      <c r="L1524" t="str">
        <f>IF(ISBLANK(VLOOKUP(TRIM(D1524),ALL_SOMIFA!$A$1:$V$2721,9,FALSE)),"",IF(ISERROR(VLOOKUP(TRIM(D1524),ALL_SOMIFA!$A$1:$V$2721,9,FALSE))," ",VLOOKUP(TRIM(D1524),ALL_SOMIFA!$A$1:$V$2721,9,FALSE)))</f>
        <v xml:space="preserve"> </v>
      </c>
      <c r="M1524" t="str">
        <f>IF(ISBLANK(VLOOKUP(TRIM(D1524),ALL_SOMIFA!$A$1:$V$2721,10,FALSE)),"",IF(ISERROR(VLOOKUP(TRIM(D1524),ALL_SOMIFA!$A$1:$V$2721,10,FALSE))," ",VLOOKUP(TRIM(D1524),ALL_SOMIFA!$A$1:$V$2721,10,FALSE)))</f>
        <v xml:space="preserve"> </v>
      </c>
      <c r="N1524" t="str">
        <f>IF(ISBLANK(VLOOKUP(TRIM(D1524),ALL_SOMIFA!$A$1:$V$2721,11,FALSE)),"",IF(ISERROR(VLOOKUP(TRIM(D1524),ALL_SOMIFA!$A$1:$V$2721,11,FALSE))," ",VLOOKUP(TRIM(D1524),ALL_SOMIFA!$A$1:$V$2721,11,FALSE)))</f>
        <v xml:space="preserve"> </v>
      </c>
      <c r="O1524" t="str">
        <f>IF(ISBLANK(VLOOKUP(TRIM(D1524),ALL_SOMIFA!$A$1:$V$2721,12,FALSE)),"",IF(ISERROR(VLOOKUP(TRIM(D1524),ALL_SOMIFA!$A$1:$V$2721,12,FALSE))," ",VLOOKUP(TRIM(D1524),ALL_SOMIFA!$A$1:$V$2721,12,FALSE)))</f>
        <v xml:space="preserve"> </v>
      </c>
      <c r="P1524" t="str">
        <f>IF(ISBLANK(VLOOKUP(TRIM(D1524),ALL_SOMIFA!$A$1:$V$2721,13,FALSE)),"",IF(ISERROR(VLOOKUP(TRIM(D1524),ALL_SOMIFA!$A$1:$V$2721,13,FALSE))," ",VLOOKUP(TRIM(D1524),ALL_SOMIFA!$A$1:$V$2721,13,FALSE)))</f>
        <v xml:space="preserve"> </v>
      </c>
      <c r="Q1524" t="str">
        <f>IF(ISBLANK(VLOOKUP(TRIM(D1524),ALL_SOMIFA!$A$1:$V$2721,14,FALSE)),"",IF(ISERROR(VLOOKUP(TRIM(D1524),ALL_SOMIFA!$A$1:$V$2721,14,FALSE))," ",VLOOKUP(TRIM(D1524),ALL_SOMIFA!$A$1:$V$2721,14,FALSE)))</f>
        <v xml:space="preserve"> </v>
      </c>
      <c r="R1524" t="str">
        <f>IF(ISBLANK(VLOOKUP(TRIM(D1524),ALL_SOMIFA!$A$1:$V$2721,15,FALSE)),"",IF(ISERROR(VLOOKUP(TRIM(D1524),ALL_SOMIFA!$A$1:$V$2721,15,FALSE))," ",VLOOKUP(TRIM(D1524),ALL_SOMIFA!$A$1:$V$2721,15,FALSE)))</f>
        <v xml:space="preserve"> </v>
      </c>
      <c r="S1524" t="str">
        <f>IF(ISBLANK(VLOOKUP(TRIM(D1524),ALL_SOMIFA!$A$1:$V$2721,16,FALSE)),"",IF(ISERROR(VLOOKUP(TRIM(D1524),ALL_SOMIFA!$A$1:$V$2721,16,FALSE))," ",VLOOKUP(TRIM(D1524),ALL_SOMIFA!$A$1:$V$2721,16,FALSE)))</f>
        <v xml:space="preserve"> </v>
      </c>
      <c r="T1524" t="str">
        <f>IF(ISBLANK(VLOOKUP(TRIM(D1524),ALL_SOMIFA!$A$1:$V$2721,17,FALSE)),"",IF(ISERROR(VLOOKUP(TRIM(D1524),ALL_SOMIFA!$A$1:$V$2721,17,FALSE))," ",VLOOKUP(TRIM(D1524),ALL_SOMIFA!$A$1:$V$2721,17,FALSE)))</f>
        <v xml:space="preserve"> </v>
      </c>
      <c r="U1524" t="str">
        <f>IF(ISBLANK(VLOOKUP(TRIM(D1524),ALL_SOMIFA!$A$1:$V$2721,18,FALSE)),"",IF(ISERROR(VLOOKUP(TRIM(D1524),ALL_SOMIFA!$A$1:$V$2721,18,FALSE))," ",VLOOKUP(TRIM(D1524),ALL_SOMIFA!$A$1:$V$2721,18,FALSE)))</f>
        <v xml:space="preserve"> </v>
      </c>
      <c r="V1524" t="str">
        <f>IF(ISBLANK(VLOOKUP(TRIM(D1524),ALL_SOMIFA!$A$1:$V$2721,19,FALSE)),"",IF(ISERROR(VLOOKUP(TRIM(D1524),ALL_SOMIFA!$A$1:$V$2721,19,FALSE))," ",VLOOKUP(TRIM(D1524),ALL_SOMIFA!$A$1:$V$2721,19,FALSE)))</f>
        <v xml:space="preserve"> </v>
      </c>
      <c r="W1524" t="str">
        <f>IF(ISBLANK(VLOOKUP(TRIM(D1524),ALL_SOMIFA!$A$1:$V$2721,20,FALSE)),"",IF(ISERROR(VLOOKUP(TRIM(D1524),ALL_SOMIFA!$A$1:$V$2721,20,FALSE))," ",VLOOKUP(TRIM(D1524),ALL_SOMIFA!$A$1:$V$2721,20,FALSE)))</f>
        <v xml:space="preserve"> </v>
      </c>
      <c r="X1524" t="str">
        <f>IF(ISBLANK(VLOOKUP(TRIM(D1524),ALL_SOMIFA!$A$1:$V$2721,21,FALSE)),"",IF(ISERROR(VLOOKUP(TRIM(D1524),ALL_SOMIFA!$A$1:$V$2721,21,FALSE))," ",VLOOKUP(TRIM(D1524),ALL_SOMIFA!$A$1:$V$2721,21,FALSE)))</f>
        <v xml:space="preserve"> </v>
      </c>
      <c r="Y1524" t="str">
        <f>IF(ISBLANK(VLOOKUP(TRIM(D1524),ALL_SOMIFA!$A$1:$V$2721,22,FALSE)),"",IF(ISERROR(VLOOKUP(TRIM(D1524),ALL_SOMIFA!$A$1:$V$2721,22,FALSE))," ",VLOOKUP(TRIM(D1524),ALL_SOMIFA!$A$1:$V$2721,22,FALSE)))</f>
        <v xml:space="preserve"> </v>
      </c>
    </row>
    <row r="1525" spans="1:51" x14ac:dyDescent="0.2">
      <c r="A1525" s="18"/>
      <c r="B1525" s="18"/>
      <c r="C1525" s="141"/>
      <c r="D1525" s="19"/>
      <c r="E1525" s="20"/>
      <c r="F1525" s="19"/>
      <c r="G1525" s="19"/>
      <c r="H1525" s="18"/>
      <c r="I1525" s="18"/>
      <c r="J1525" s="18"/>
      <c r="K1525"/>
      <c r="L1525"/>
      <c r="M1525" s="18"/>
      <c r="N1525" s="18"/>
      <c r="O1525" s="18"/>
      <c r="P1525" s="19"/>
      <c r="Q1525" s="19"/>
      <c r="R1525" s="19"/>
      <c r="S1525" s="19"/>
      <c r="T1525" s="19"/>
      <c r="U1525" s="19"/>
      <c r="V1525" s="19"/>
      <c r="W1525" s="19"/>
      <c r="X1525" s="19"/>
      <c r="Y1525" s="19"/>
      <c r="Z1525" s="19"/>
      <c r="AA1525" s="19"/>
      <c r="AB1525" s="19"/>
      <c r="AC1525" s="19"/>
      <c r="AD1525" s="19"/>
      <c r="AE1525" s="19"/>
      <c r="AF1525" s="19"/>
      <c r="AG1525" s="19"/>
      <c r="AH1525" s="19"/>
      <c r="AI1525" s="19"/>
      <c r="AJ1525" s="19"/>
      <c r="AK1525" s="19"/>
      <c r="AL1525" s="19"/>
      <c r="AM1525" s="19"/>
      <c r="AN1525" s="19"/>
      <c r="AO1525" s="19"/>
      <c r="AP1525" s="19"/>
      <c r="AQ1525" s="19"/>
      <c r="AR1525" s="19"/>
      <c r="AS1525" s="19"/>
      <c r="AT1525" s="19"/>
      <c r="AU1525" s="19"/>
      <c r="AV1525" s="19"/>
      <c r="AW1525" s="19"/>
      <c r="AX1525" s="19"/>
      <c r="AY1525" s="19"/>
    </row>
    <row r="1526" spans="1:51" x14ac:dyDescent="0.2">
      <c r="A1526" s="26" t="s">
        <v>103</v>
      </c>
      <c r="B1526" s="18" t="s">
        <v>123</v>
      </c>
      <c r="C1526" s="141" t="s">
        <v>3241</v>
      </c>
      <c r="D1526" s="19" t="s">
        <v>3242</v>
      </c>
      <c r="E1526" s="20">
        <v>36146</v>
      </c>
      <c r="F1526" s="19" t="s">
        <v>230</v>
      </c>
      <c r="G1526" s="19" t="s">
        <v>2877</v>
      </c>
      <c r="H1526" s="26" t="s">
        <v>103</v>
      </c>
      <c r="I1526" s="18" t="s">
        <v>246</v>
      </c>
      <c r="J1526" s="18" t="s">
        <v>3243</v>
      </c>
      <c r="K1526" s="26" t="s">
        <v>487</v>
      </c>
      <c r="L1526" s="26"/>
      <c r="M1526" s="18" t="s">
        <v>103</v>
      </c>
      <c r="N1526" s="18" t="s">
        <v>252</v>
      </c>
      <c r="O1526" s="18" t="s">
        <v>2344</v>
      </c>
      <c r="P1526" s="19"/>
      <c r="Q1526" s="19" t="s">
        <v>103</v>
      </c>
      <c r="R1526" s="19" t="s">
        <v>250</v>
      </c>
      <c r="S1526" s="19" t="s">
        <v>3244</v>
      </c>
      <c r="T1526" s="19"/>
      <c r="U1526" s="19"/>
      <c r="V1526" s="19"/>
      <c r="W1526" s="19"/>
      <c r="X1526" s="19"/>
      <c r="Y1526" s="19"/>
      <c r="Z1526" s="19"/>
      <c r="AA1526" s="19"/>
      <c r="AB1526" s="19"/>
      <c r="AC1526" s="19"/>
      <c r="AD1526" s="19"/>
      <c r="AE1526" s="19"/>
      <c r="AF1526" s="19"/>
      <c r="AG1526" s="19"/>
      <c r="AH1526" s="19"/>
      <c r="AI1526" s="19"/>
      <c r="AJ1526" s="19"/>
      <c r="AK1526" s="19"/>
      <c r="AL1526" s="19"/>
      <c r="AM1526" s="19"/>
      <c r="AN1526" s="19"/>
      <c r="AO1526" s="19"/>
      <c r="AP1526" s="19"/>
      <c r="AQ1526" s="19"/>
      <c r="AR1526" s="19"/>
      <c r="AS1526" s="19"/>
      <c r="AT1526" s="19"/>
      <c r="AU1526" s="19"/>
      <c r="AV1526" s="19"/>
      <c r="AW1526" s="19"/>
    </row>
    <row r="1527" spans="1:51" x14ac:dyDescent="0.2">
      <c r="A1527" t="s">
        <v>103</v>
      </c>
      <c r="B1527" t="s">
        <v>242</v>
      </c>
      <c r="C1527" s="141" t="s">
        <v>3245</v>
      </c>
      <c r="D1527" t="s">
        <v>3246</v>
      </c>
      <c r="E1527" s="40">
        <v>37131</v>
      </c>
      <c r="F1527" t="s">
        <v>3247</v>
      </c>
      <c r="G1527" s="19" t="s">
        <v>115</v>
      </c>
      <c r="H1527" t="s">
        <v>103</v>
      </c>
      <c r="I1527" t="s">
        <v>246</v>
      </c>
      <c r="J1527" s="18" t="s">
        <v>3248</v>
      </c>
      <c r="K1527" t="str">
        <f>IF(ISBLANK(VLOOKUP(TRIM(D1527),ALL_SOMIFA!$A$1:$V$2721,8,FALSE)),"",IF(ISERROR(VLOOKUP(TRIM(D1527),ALL_SOMIFA!$A$1:$V$2721,8,FALSE))," ",VLOOKUP(TRIM(D1527),ALL_SOMIFA!$A$1:$V$2721,8,FALSE)))</f>
        <v xml:space="preserve"> </v>
      </c>
      <c r="L1527" t="str">
        <f>IF(ISBLANK(VLOOKUP(TRIM(D1527),ALL_SOMIFA!$A$1:$V$2721,9,FALSE)),"",IF(ISERROR(VLOOKUP(TRIM(D1527),ALL_SOMIFA!$A$1:$V$2721,9,FALSE))," ",VLOOKUP(TRIM(D1527),ALL_SOMIFA!$A$1:$V$2721,9,FALSE)))</f>
        <v xml:space="preserve"> </v>
      </c>
      <c r="M1527" t="str">
        <f>IF(ISBLANK(VLOOKUP(TRIM(D1527),ALL_SOMIFA!$A$1:$V$2721,10,FALSE)),"",IF(ISERROR(VLOOKUP(TRIM(D1527),ALL_SOMIFA!$A$1:$V$2721,10,FALSE))," ",VLOOKUP(TRIM(D1527),ALL_SOMIFA!$A$1:$V$2721,10,FALSE)))</f>
        <v xml:space="preserve"> </v>
      </c>
      <c r="N1527" t="str">
        <f>IF(ISBLANK(VLOOKUP(TRIM(D1527),ALL_SOMIFA!$A$1:$V$2721,11,FALSE)),"",IF(ISERROR(VLOOKUP(TRIM(D1527),ALL_SOMIFA!$A$1:$V$2721,11,FALSE))," ",VLOOKUP(TRIM(D1527),ALL_SOMIFA!$A$1:$V$2721,11,FALSE)))</f>
        <v xml:space="preserve"> </v>
      </c>
      <c r="O1527" t="str">
        <f>IF(ISBLANK(VLOOKUP(TRIM(D1527),ALL_SOMIFA!$A$1:$V$2721,12,FALSE)),"",IF(ISERROR(VLOOKUP(TRIM(D1527),ALL_SOMIFA!$A$1:$V$2721,12,FALSE))," ",VLOOKUP(TRIM(D1527),ALL_SOMIFA!$A$1:$V$2721,12,FALSE)))</f>
        <v xml:space="preserve"> </v>
      </c>
      <c r="P1527" t="str">
        <f>IF(ISBLANK(VLOOKUP(TRIM(D1527),ALL_SOMIFA!$A$1:$V$2721,13,FALSE)),"",IF(ISERROR(VLOOKUP(TRIM(D1527),ALL_SOMIFA!$A$1:$V$2721,13,FALSE))," ",VLOOKUP(TRIM(D1527),ALL_SOMIFA!$A$1:$V$2721,13,FALSE)))</f>
        <v xml:space="preserve"> </v>
      </c>
      <c r="Q1527" t="str">
        <f>IF(ISBLANK(VLOOKUP(TRIM(D1527),ALL_SOMIFA!$A$1:$V$2721,14,FALSE)),"",IF(ISERROR(VLOOKUP(TRIM(D1527),ALL_SOMIFA!$A$1:$V$2721,14,FALSE))," ",VLOOKUP(TRIM(D1527),ALL_SOMIFA!$A$1:$V$2721,14,FALSE)))</f>
        <v xml:space="preserve"> </v>
      </c>
      <c r="R1527" t="str">
        <f>IF(ISBLANK(VLOOKUP(TRIM(D1527),ALL_SOMIFA!$A$1:$V$2721,15,FALSE)),"",IF(ISERROR(VLOOKUP(TRIM(D1527),ALL_SOMIFA!$A$1:$V$2721,15,FALSE))," ",VLOOKUP(TRIM(D1527),ALL_SOMIFA!$A$1:$V$2721,15,FALSE)))</f>
        <v xml:space="preserve"> </v>
      </c>
      <c r="S1527" t="str">
        <f>IF(ISBLANK(VLOOKUP(TRIM(D1527),ALL_SOMIFA!$A$1:$V$2721,16,FALSE)),"",IF(ISERROR(VLOOKUP(TRIM(D1527),ALL_SOMIFA!$A$1:$V$2721,16,FALSE))," ",VLOOKUP(TRIM(D1527),ALL_SOMIFA!$A$1:$V$2721,16,FALSE)))</f>
        <v xml:space="preserve"> </v>
      </c>
      <c r="T1527" t="str">
        <f>IF(ISBLANK(VLOOKUP(TRIM(D1527),ALL_SOMIFA!$A$1:$V$2721,17,FALSE)),"",IF(ISERROR(VLOOKUP(TRIM(D1527),ALL_SOMIFA!$A$1:$V$2721,17,FALSE))," ",VLOOKUP(TRIM(D1527),ALL_SOMIFA!$A$1:$V$2721,17,FALSE)))</f>
        <v xml:space="preserve"> </v>
      </c>
      <c r="U1527" t="str">
        <f>IF(ISBLANK(VLOOKUP(TRIM(D1527),ALL_SOMIFA!$A$1:$V$2721,18,FALSE)),"",IF(ISERROR(VLOOKUP(TRIM(D1527),ALL_SOMIFA!$A$1:$V$2721,18,FALSE))," ",VLOOKUP(TRIM(D1527),ALL_SOMIFA!$A$1:$V$2721,18,FALSE)))</f>
        <v xml:space="preserve"> </v>
      </c>
      <c r="V1527" t="str">
        <f>IF(ISBLANK(VLOOKUP(TRIM(D1527),ALL_SOMIFA!$A$1:$V$2721,19,FALSE)),"",IF(ISERROR(VLOOKUP(TRIM(D1527),ALL_SOMIFA!$A$1:$V$2721,19,FALSE))," ",VLOOKUP(TRIM(D1527),ALL_SOMIFA!$A$1:$V$2721,19,FALSE)))</f>
        <v xml:space="preserve"> </v>
      </c>
      <c r="W1527" t="str">
        <f>IF(ISBLANK(VLOOKUP(TRIM(D1527),ALL_SOMIFA!$A$1:$V$2721,20,FALSE)),"",IF(ISERROR(VLOOKUP(TRIM(D1527),ALL_SOMIFA!$A$1:$V$2721,20,FALSE))," ",VLOOKUP(TRIM(D1527),ALL_SOMIFA!$A$1:$V$2721,20,FALSE)))</f>
        <v xml:space="preserve"> </v>
      </c>
      <c r="X1527" t="str">
        <f>IF(ISBLANK(VLOOKUP(TRIM(D1527),ALL_SOMIFA!$A$1:$V$2721,21,FALSE)),"",IF(ISERROR(VLOOKUP(TRIM(D1527),ALL_SOMIFA!$A$1:$V$2721,21,FALSE))," ",VLOOKUP(TRIM(D1527),ALL_SOMIFA!$A$1:$V$2721,21,FALSE)))</f>
        <v xml:space="preserve"> </v>
      </c>
      <c r="Y1527" t="str">
        <f>IF(ISBLANK(VLOOKUP(TRIM(D1527),ALL_SOMIFA!$A$1:$V$2721,22,FALSE)),"",IF(ISERROR(VLOOKUP(TRIM(D1527),ALL_SOMIFA!$A$1:$V$2721,22,FALSE))," ",VLOOKUP(TRIM(D1527),ALL_SOMIFA!$A$1:$V$2721,22,FALSE)))</f>
        <v xml:space="preserve"> </v>
      </c>
    </row>
    <row r="1528" spans="1:51" ht="12.75" customHeight="1" x14ac:dyDescent="0.2">
      <c r="A1528" s="18"/>
      <c r="B1528" s="18"/>
      <c r="C1528" s="141"/>
      <c r="D1528" s="26" t="s">
        <v>3249</v>
      </c>
      <c r="E1528" s="27">
        <v>35906</v>
      </c>
      <c r="F1528" s="26" t="s">
        <v>122</v>
      </c>
      <c r="G1528" s="26" t="s">
        <v>473</v>
      </c>
      <c r="H1528" s="18" t="s">
        <v>103</v>
      </c>
      <c r="I1528" s="18" t="s">
        <v>131</v>
      </c>
      <c r="J1528" s="18" t="s">
        <v>3250</v>
      </c>
      <c r="K1528" s="26" t="s">
        <v>103</v>
      </c>
      <c r="L1528" s="26" t="s">
        <v>3251</v>
      </c>
      <c r="M1528" s="18" t="s">
        <v>103</v>
      </c>
      <c r="N1528" s="18" t="s">
        <v>454</v>
      </c>
      <c r="O1528" s="18" t="s">
        <v>1867</v>
      </c>
      <c r="P1528" s="26" t="s">
        <v>3252</v>
      </c>
      <c r="Q1528" s="27"/>
      <c r="R1528" s="27"/>
      <c r="S1528" s="27"/>
      <c r="T1528" s="27"/>
      <c r="U1528" s="29"/>
      <c r="V1528" s="25"/>
      <c r="W1528" s="25"/>
      <c r="X1528" s="25"/>
      <c r="Y1528" s="25"/>
      <c r="Z1528" s="25"/>
      <c r="AA1528" s="25"/>
      <c r="AB1528" s="25"/>
      <c r="AC1528" s="25"/>
      <c r="AD1528" s="25"/>
      <c r="AE1528" s="25"/>
      <c r="AF1528" s="25"/>
      <c r="AG1528" s="25"/>
      <c r="AH1528" s="25"/>
      <c r="AI1528" s="25"/>
      <c r="AJ1528" s="25"/>
      <c r="AK1528" s="25"/>
      <c r="AL1528" s="25"/>
      <c r="AM1528" s="25"/>
      <c r="AN1528" s="25"/>
      <c r="AO1528" s="25"/>
      <c r="AP1528" s="25"/>
      <c r="AQ1528" s="25"/>
      <c r="AR1528" s="25"/>
      <c r="AS1528" s="25"/>
      <c r="AT1528" s="25"/>
      <c r="AU1528" s="25"/>
      <c r="AV1528" s="25"/>
      <c r="AW1528" s="25"/>
      <c r="AX1528" s="25"/>
      <c r="AY1528" s="25"/>
    </row>
    <row r="1529" spans="1:51" x14ac:dyDescent="0.2">
      <c r="A1529" s="18"/>
      <c r="B1529" s="18"/>
      <c r="C1529" s="141"/>
      <c r="D1529" s="19"/>
      <c r="E1529" s="20"/>
      <c r="F1529" s="19"/>
      <c r="G1529" s="19"/>
      <c r="H1529" s="18"/>
      <c r="I1529" s="18"/>
      <c r="J1529" s="18"/>
      <c r="K1529"/>
      <c r="L1529"/>
      <c r="M1529" s="18"/>
      <c r="N1529" s="18"/>
      <c r="O1529" s="18"/>
      <c r="P1529" s="19"/>
      <c r="Q1529" s="19"/>
      <c r="R1529" s="19"/>
      <c r="S1529" s="19"/>
      <c r="T1529" s="19"/>
      <c r="U1529" s="19"/>
      <c r="V1529" s="19"/>
      <c r="W1529" s="19"/>
      <c r="X1529" s="19"/>
      <c r="Y1529" s="19"/>
      <c r="Z1529" s="19"/>
      <c r="AA1529" s="19"/>
      <c r="AB1529" s="19"/>
      <c r="AC1529" s="19"/>
      <c r="AD1529" s="19"/>
      <c r="AE1529" s="19"/>
      <c r="AF1529" s="19"/>
      <c r="AG1529" s="19"/>
      <c r="AH1529" s="19"/>
      <c r="AI1529" s="19"/>
      <c r="AJ1529" s="19"/>
      <c r="AK1529" s="19"/>
      <c r="AL1529" s="19"/>
      <c r="AM1529" s="19"/>
      <c r="AN1529" s="19"/>
      <c r="AO1529" s="19"/>
      <c r="AP1529" s="19"/>
      <c r="AQ1529" s="19"/>
      <c r="AR1529" s="19"/>
      <c r="AS1529" s="19"/>
      <c r="AT1529" s="19"/>
      <c r="AU1529" s="19"/>
      <c r="AV1529" s="19"/>
      <c r="AW1529" s="19"/>
      <c r="AX1529" s="19"/>
      <c r="AY1529" s="19"/>
    </row>
    <row r="1530" spans="1:51" s="25" customFormat="1" x14ac:dyDescent="0.2">
      <c r="A1530" s="18" t="s">
        <v>127</v>
      </c>
      <c r="B1530" s="18" t="s">
        <v>195</v>
      </c>
      <c r="C1530" s="141"/>
      <c r="D1530" s="19" t="s">
        <v>3253</v>
      </c>
      <c r="E1530" s="20">
        <v>36258</v>
      </c>
      <c r="F1530" s="26" t="s">
        <v>3254</v>
      </c>
      <c r="G1530" s="30" t="s">
        <v>898</v>
      </c>
      <c r="H1530" s="18" t="s">
        <v>127</v>
      </c>
      <c r="I1530" s="18" t="s">
        <v>200</v>
      </c>
      <c r="J1530" s="18" t="s">
        <v>2110</v>
      </c>
      <c r="K1530" s="26" t="s">
        <v>127</v>
      </c>
      <c r="L1530" s="26"/>
      <c r="M1530" s="18" t="s">
        <v>127</v>
      </c>
      <c r="N1530" s="18" t="s">
        <v>195</v>
      </c>
      <c r="O1530" s="18"/>
      <c r="P1530" s="19"/>
      <c r="Q1530" s="19" t="s">
        <v>852</v>
      </c>
      <c r="R1530" s="19" t="s">
        <v>195</v>
      </c>
      <c r="S1530" s="30"/>
      <c r="T1530" s="19"/>
      <c r="U1530" s="19"/>
      <c r="V1530" s="30"/>
      <c r="W1530" s="19"/>
      <c r="X1530" s="19"/>
      <c r="Y1530" s="30"/>
      <c r="Z1530" s="19"/>
      <c r="AA1530" s="19"/>
      <c r="AB1530" s="30"/>
      <c r="AC1530" s="19"/>
      <c r="AD1530" s="19"/>
      <c r="AE1530" s="19"/>
      <c r="AF1530" s="19"/>
      <c r="AG1530" s="19"/>
      <c r="AH1530" s="19"/>
      <c r="AI1530" s="19"/>
      <c r="AJ1530" s="19"/>
      <c r="AK1530" s="19"/>
      <c r="AL1530" s="19"/>
      <c r="AM1530" s="19"/>
      <c r="AN1530" s="19"/>
      <c r="AO1530" s="19"/>
      <c r="AP1530" s="19"/>
      <c r="AQ1530" s="19"/>
      <c r="AR1530" s="19"/>
      <c r="AS1530" s="19"/>
      <c r="AT1530" s="19"/>
      <c r="AU1530" s="19"/>
      <c r="AV1530" s="19"/>
      <c r="AW1530" s="19"/>
      <c r="AX1530" s="19"/>
      <c r="AY1530" s="19"/>
    </row>
    <row r="1531" spans="1:51" ht="12.75" customHeight="1" x14ac:dyDescent="0.2">
      <c r="A1531" s="18" t="s">
        <v>133</v>
      </c>
      <c r="B1531" s="18" t="s">
        <v>105</v>
      </c>
      <c r="C1531" s="141"/>
      <c r="D1531" s="22" t="s">
        <v>3255</v>
      </c>
      <c r="E1531" s="23">
        <v>37096</v>
      </c>
      <c r="F1531" s="24" t="s">
        <v>2416</v>
      </c>
      <c r="G1531" s="22" t="s">
        <v>282</v>
      </c>
      <c r="H1531" s="18" t="s">
        <v>133</v>
      </c>
      <c r="I1531" s="18" t="s">
        <v>109</v>
      </c>
      <c r="J1531" s="18" t="s">
        <v>1751</v>
      </c>
      <c r="K1531" s="26" t="s">
        <v>133</v>
      </c>
      <c r="L1531" s="26"/>
      <c r="M1531" s="18" t="s">
        <v>133</v>
      </c>
      <c r="N1531" s="18" t="s">
        <v>105</v>
      </c>
      <c r="O1531" s="18"/>
      <c r="P1531" s="25"/>
      <c r="Q1531" s="25"/>
      <c r="R1531" s="25"/>
      <c r="S1531" s="25"/>
      <c r="T1531" s="25"/>
      <c r="U1531" s="25"/>
      <c r="V1531" s="25"/>
      <c r="W1531" s="25"/>
      <c r="X1531" s="25"/>
      <c r="Y1531" s="25"/>
      <c r="Z1531" s="25"/>
      <c r="AA1531" s="25"/>
      <c r="AB1531" s="25"/>
      <c r="AC1531" s="25"/>
      <c r="AD1531" s="25"/>
      <c r="AE1531" s="25"/>
      <c r="AF1531" s="25"/>
      <c r="AG1531" s="25"/>
      <c r="AH1531" s="25"/>
      <c r="AI1531" s="25"/>
      <c r="AJ1531" s="25"/>
      <c r="AK1531" s="25"/>
      <c r="AL1531" s="25"/>
      <c r="AM1531" s="25"/>
      <c r="AN1531" s="25"/>
      <c r="AO1531" s="25"/>
      <c r="AP1531" s="25"/>
      <c r="AQ1531" s="25"/>
      <c r="AR1531" s="25"/>
      <c r="AS1531" s="25"/>
      <c r="AT1531" s="25"/>
      <c r="AU1531" s="25"/>
      <c r="AV1531" s="25"/>
      <c r="AW1531" s="25"/>
      <c r="AX1531" s="25"/>
      <c r="AY1531" s="25"/>
    </row>
    <row r="1532" spans="1:51" s="25" customFormat="1" ht="12.75" customHeight="1" x14ac:dyDescent="0.2">
      <c r="A1532" s="31" t="s">
        <v>2697</v>
      </c>
      <c r="B1532" s="32" t="s">
        <v>227</v>
      </c>
      <c r="C1532" s="142"/>
      <c r="D1532" s="19" t="s">
        <v>3256</v>
      </c>
      <c r="E1532" s="27">
        <v>37336</v>
      </c>
      <c r="F1532" s="28" t="s">
        <v>348</v>
      </c>
      <c r="G1532" s="28" t="s">
        <v>114</v>
      </c>
      <c r="H1532" s="31" t="s">
        <v>509</v>
      </c>
      <c r="I1532" s="32" t="s">
        <v>101</v>
      </c>
      <c r="J1532" s="18" t="s">
        <v>882</v>
      </c>
      <c r="K1532" s="26" t="s">
        <v>147</v>
      </c>
      <c r="L1532" s="26"/>
      <c r="M1532" s="33"/>
      <c r="N1532" s="33"/>
      <c r="O1532" s="33"/>
    </row>
    <row r="1533" spans="1:51" x14ac:dyDescent="0.2">
      <c r="A1533" t="s">
        <v>133</v>
      </c>
      <c r="B1533" t="s">
        <v>306</v>
      </c>
      <c r="C1533" s="141"/>
      <c r="D1533" t="s">
        <v>3257</v>
      </c>
      <c r="E1533" s="40">
        <v>37537</v>
      </c>
      <c r="F1533" t="s">
        <v>3258</v>
      </c>
      <c r="G1533" t="s">
        <v>506</v>
      </c>
      <c r="H1533" t="s">
        <v>151</v>
      </c>
      <c r="I1533" t="s">
        <v>285</v>
      </c>
      <c r="J1533" s="18" t="s">
        <v>155</v>
      </c>
      <c r="K1533" t="str">
        <f>IF(ISBLANK(VLOOKUP(TRIM(D1533),ALL_SOMIFA!$A$1:$V$2721,8,FALSE)),"",IF(ISERROR(VLOOKUP(TRIM(D1533),ALL_SOMIFA!$A$1:$V$2721,8,FALSE))," ",VLOOKUP(TRIM(D1533),ALL_SOMIFA!$A$1:$V$2721,8,FALSE)))</f>
        <v xml:space="preserve"> </v>
      </c>
      <c r="L1533" t="str">
        <f>IF(ISBLANK(VLOOKUP(TRIM(D1533),ALL_SOMIFA!$A$1:$V$2721,9,FALSE)),"",IF(ISERROR(VLOOKUP(TRIM(D1533),ALL_SOMIFA!$A$1:$V$2721,9,FALSE))," ",VLOOKUP(TRIM(D1533),ALL_SOMIFA!$A$1:$V$2721,9,FALSE)))</f>
        <v xml:space="preserve"> </v>
      </c>
      <c r="M1533" t="str">
        <f>IF(ISBLANK(VLOOKUP(TRIM(D1533),ALL_SOMIFA!$A$1:$V$2721,10,FALSE)),"",IF(ISERROR(VLOOKUP(TRIM(D1533),ALL_SOMIFA!$A$1:$V$2721,10,FALSE))," ",VLOOKUP(TRIM(D1533),ALL_SOMIFA!$A$1:$V$2721,10,FALSE)))</f>
        <v xml:space="preserve"> </v>
      </c>
      <c r="N1533" t="str">
        <f>IF(ISBLANK(VLOOKUP(TRIM(D1533),ALL_SOMIFA!$A$1:$V$2721,11,FALSE)),"",IF(ISERROR(VLOOKUP(TRIM(D1533),ALL_SOMIFA!$A$1:$V$2721,11,FALSE))," ",VLOOKUP(TRIM(D1533),ALL_SOMIFA!$A$1:$V$2721,11,FALSE)))</f>
        <v xml:space="preserve"> </v>
      </c>
      <c r="O1533" t="str">
        <f>IF(ISBLANK(VLOOKUP(TRIM(D1533),ALL_SOMIFA!$A$1:$V$2721,12,FALSE)),"",IF(ISERROR(VLOOKUP(TRIM(D1533),ALL_SOMIFA!$A$1:$V$2721,12,FALSE))," ",VLOOKUP(TRIM(D1533),ALL_SOMIFA!$A$1:$V$2721,12,FALSE)))</f>
        <v xml:space="preserve"> </v>
      </c>
      <c r="P1533" t="str">
        <f>IF(ISBLANK(VLOOKUP(TRIM(D1533),ALL_SOMIFA!$A$1:$V$2721,13,FALSE)),"",IF(ISERROR(VLOOKUP(TRIM(D1533),ALL_SOMIFA!$A$1:$V$2721,13,FALSE))," ",VLOOKUP(TRIM(D1533),ALL_SOMIFA!$A$1:$V$2721,13,FALSE)))</f>
        <v xml:space="preserve"> </v>
      </c>
      <c r="Q1533" t="str">
        <f>IF(ISBLANK(VLOOKUP(TRIM(D1533),ALL_SOMIFA!$A$1:$V$2721,14,FALSE)),"",IF(ISERROR(VLOOKUP(TRIM(D1533),ALL_SOMIFA!$A$1:$V$2721,14,FALSE))," ",VLOOKUP(TRIM(D1533),ALL_SOMIFA!$A$1:$V$2721,14,FALSE)))</f>
        <v xml:space="preserve"> </v>
      </c>
      <c r="R1533" t="str">
        <f>IF(ISBLANK(VLOOKUP(TRIM(D1533),ALL_SOMIFA!$A$1:$V$2721,15,FALSE)),"",IF(ISERROR(VLOOKUP(TRIM(D1533),ALL_SOMIFA!$A$1:$V$2721,15,FALSE))," ",VLOOKUP(TRIM(D1533),ALL_SOMIFA!$A$1:$V$2721,15,FALSE)))</f>
        <v xml:space="preserve"> </v>
      </c>
      <c r="S1533" t="str">
        <f>IF(ISBLANK(VLOOKUP(TRIM(D1533),ALL_SOMIFA!$A$1:$V$2721,16,FALSE)),"",IF(ISERROR(VLOOKUP(TRIM(D1533),ALL_SOMIFA!$A$1:$V$2721,16,FALSE))," ",VLOOKUP(TRIM(D1533),ALL_SOMIFA!$A$1:$V$2721,16,FALSE)))</f>
        <v xml:space="preserve"> </v>
      </c>
      <c r="T1533" t="str">
        <f>IF(ISBLANK(VLOOKUP(TRIM(D1533),ALL_SOMIFA!$A$1:$V$2721,17,FALSE)),"",IF(ISERROR(VLOOKUP(TRIM(D1533),ALL_SOMIFA!$A$1:$V$2721,17,FALSE))," ",VLOOKUP(TRIM(D1533),ALL_SOMIFA!$A$1:$V$2721,17,FALSE)))</f>
        <v xml:space="preserve"> </v>
      </c>
      <c r="U1533" t="str">
        <f>IF(ISBLANK(VLOOKUP(TRIM(D1533),ALL_SOMIFA!$A$1:$V$2721,18,FALSE)),"",IF(ISERROR(VLOOKUP(TRIM(D1533),ALL_SOMIFA!$A$1:$V$2721,18,FALSE))," ",VLOOKUP(TRIM(D1533),ALL_SOMIFA!$A$1:$V$2721,18,FALSE)))</f>
        <v xml:space="preserve"> </v>
      </c>
      <c r="V1533" t="str">
        <f>IF(ISBLANK(VLOOKUP(TRIM(D1533),ALL_SOMIFA!$A$1:$V$2721,19,FALSE)),"",IF(ISERROR(VLOOKUP(TRIM(D1533),ALL_SOMIFA!$A$1:$V$2721,19,FALSE))," ",VLOOKUP(TRIM(D1533),ALL_SOMIFA!$A$1:$V$2721,19,FALSE)))</f>
        <v xml:space="preserve"> </v>
      </c>
      <c r="W1533" t="str">
        <f>IF(ISBLANK(VLOOKUP(TRIM(D1533),ALL_SOMIFA!$A$1:$V$2721,20,FALSE)),"",IF(ISERROR(VLOOKUP(TRIM(D1533),ALL_SOMIFA!$A$1:$V$2721,20,FALSE))," ",VLOOKUP(TRIM(D1533),ALL_SOMIFA!$A$1:$V$2721,20,FALSE)))</f>
        <v xml:space="preserve"> </v>
      </c>
      <c r="X1533" t="str">
        <f>IF(ISBLANK(VLOOKUP(TRIM(D1533),ALL_SOMIFA!$A$1:$V$2721,21,FALSE)),"",IF(ISERROR(VLOOKUP(TRIM(D1533),ALL_SOMIFA!$A$1:$V$2721,21,FALSE))," ",VLOOKUP(TRIM(D1533),ALL_SOMIFA!$A$1:$V$2721,21,FALSE)))</f>
        <v xml:space="preserve"> </v>
      </c>
      <c r="Y1533" t="str">
        <f>IF(ISBLANK(VLOOKUP(TRIM(D1533),ALL_SOMIFA!$A$1:$V$2721,22,FALSE)),"",IF(ISERROR(VLOOKUP(TRIM(D1533),ALL_SOMIFA!$A$1:$V$2721,22,FALSE))," ",VLOOKUP(TRIM(D1533),ALL_SOMIFA!$A$1:$V$2721,22,FALSE)))</f>
        <v xml:space="preserve"> </v>
      </c>
    </row>
    <row r="1534" spans="1:51" x14ac:dyDescent="0.2">
      <c r="C1534" s="141"/>
      <c r="D1534" t="s">
        <v>3259</v>
      </c>
      <c r="E1534" s="40">
        <v>37070</v>
      </c>
      <c r="F1534" t="s">
        <v>3260</v>
      </c>
      <c r="G1534" t="s">
        <v>506</v>
      </c>
      <c r="H1534" t="s">
        <v>499</v>
      </c>
      <c r="I1534" t="s">
        <v>131</v>
      </c>
      <c r="J1534" s="18" t="s">
        <v>155</v>
      </c>
      <c r="K1534" t="str">
        <f>IF(ISBLANK(VLOOKUP(TRIM(D1534),ALL_SOMIFA!$A$1:$V$2721,8,FALSE)),"",IF(ISERROR(VLOOKUP(TRIM(D1534),ALL_SOMIFA!$A$1:$V$2721,8,FALSE))," ",VLOOKUP(TRIM(D1534),ALL_SOMIFA!$A$1:$V$2721,8,FALSE)))</f>
        <v xml:space="preserve"> </v>
      </c>
      <c r="L1534" t="str">
        <f>IF(ISBLANK(VLOOKUP(TRIM(D1534),ALL_SOMIFA!$A$1:$V$2721,9,FALSE)),"",IF(ISERROR(VLOOKUP(TRIM(D1534),ALL_SOMIFA!$A$1:$V$2721,9,FALSE))," ",VLOOKUP(TRIM(D1534),ALL_SOMIFA!$A$1:$V$2721,9,FALSE)))</f>
        <v xml:space="preserve"> </v>
      </c>
      <c r="M1534" t="str">
        <f>IF(ISBLANK(VLOOKUP(TRIM(D1534),ALL_SOMIFA!$A$1:$V$2721,10,FALSE)),"",IF(ISERROR(VLOOKUP(TRIM(D1534),ALL_SOMIFA!$A$1:$V$2721,10,FALSE))," ",VLOOKUP(TRIM(D1534),ALL_SOMIFA!$A$1:$V$2721,10,FALSE)))</f>
        <v xml:space="preserve"> </v>
      </c>
      <c r="N1534" t="str">
        <f>IF(ISBLANK(VLOOKUP(TRIM(D1534),ALL_SOMIFA!$A$1:$V$2721,11,FALSE)),"",IF(ISERROR(VLOOKUP(TRIM(D1534),ALL_SOMIFA!$A$1:$V$2721,11,FALSE))," ",VLOOKUP(TRIM(D1534),ALL_SOMIFA!$A$1:$V$2721,11,FALSE)))</f>
        <v xml:space="preserve"> </v>
      </c>
      <c r="O1534" t="str">
        <f>IF(ISBLANK(VLOOKUP(TRIM(D1534),ALL_SOMIFA!$A$1:$V$2721,12,FALSE)),"",IF(ISERROR(VLOOKUP(TRIM(D1534),ALL_SOMIFA!$A$1:$V$2721,12,FALSE))," ",VLOOKUP(TRIM(D1534),ALL_SOMIFA!$A$1:$V$2721,12,FALSE)))</f>
        <v xml:space="preserve"> </v>
      </c>
      <c r="P1534" t="str">
        <f>IF(ISBLANK(VLOOKUP(TRIM(D1534),ALL_SOMIFA!$A$1:$V$2721,13,FALSE)),"",IF(ISERROR(VLOOKUP(TRIM(D1534),ALL_SOMIFA!$A$1:$V$2721,13,FALSE))," ",VLOOKUP(TRIM(D1534),ALL_SOMIFA!$A$1:$V$2721,13,FALSE)))</f>
        <v xml:space="preserve"> </v>
      </c>
      <c r="Q1534" t="str">
        <f>IF(ISBLANK(VLOOKUP(TRIM(D1534),ALL_SOMIFA!$A$1:$V$2721,14,FALSE)),"",IF(ISERROR(VLOOKUP(TRIM(D1534),ALL_SOMIFA!$A$1:$V$2721,14,FALSE))," ",VLOOKUP(TRIM(D1534),ALL_SOMIFA!$A$1:$V$2721,14,FALSE)))</f>
        <v xml:space="preserve"> </v>
      </c>
      <c r="R1534" t="str">
        <f>IF(ISBLANK(VLOOKUP(TRIM(D1534),ALL_SOMIFA!$A$1:$V$2721,15,FALSE)),"",IF(ISERROR(VLOOKUP(TRIM(D1534),ALL_SOMIFA!$A$1:$V$2721,15,FALSE))," ",VLOOKUP(TRIM(D1534),ALL_SOMIFA!$A$1:$V$2721,15,FALSE)))</f>
        <v xml:space="preserve"> </v>
      </c>
      <c r="S1534" t="str">
        <f>IF(ISBLANK(VLOOKUP(TRIM(D1534),ALL_SOMIFA!$A$1:$V$2721,16,FALSE)),"",IF(ISERROR(VLOOKUP(TRIM(D1534),ALL_SOMIFA!$A$1:$V$2721,16,FALSE))," ",VLOOKUP(TRIM(D1534),ALL_SOMIFA!$A$1:$V$2721,16,FALSE)))</f>
        <v xml:space="preserve"> </v>
      </c>
      <c r="T1534" t="str">
        <f>IF(ISBLANK(VLOOKUP(TRIM(D1534),ALL_SOMIFA!$A$1:$V$2721,17,FALSE)),"",IF(ISERROR(VLOOKUP(TRIM(D1534),ALL_SOMIFA!$A$1:$V$2721,17,FALSE))," ",VLOOKUP(TRIM(D1534),ALL_SOMIFA!$A$1:$V$2721,17,FALSE)))</f>
        <v xml:space="preserve"> </v>
      </c>
      <c r="U1534" t="str">
        <f>IF(ISBLANK(VLOOKUP(TRIM(D1534),ALL_SOMIFA!$A$1:$V$2721,18,FALSE)),"",IF(ISERROR(VLOOKUP(TRIM(D1534),ALL_SOMIFA!$A$1:$V$2721,18,FALSE))," ",VLOOKUP(TRIM(D1534),ALL_SOMIFA!$A$1:$V$2721,18,FALSE)))</f>
        <v xml:space="preserve"> </v>
      </c>
      <c r="V1534" t="str">
        <f>IF(ISBLANK(VLOOKUP(TRIM(D1534),ALL_SOMIFA!$A$1:$V$2721,19,FALSE)),"",IF(ISERROR(VLOOKUP(TRIM(D1534),ALL_SOMIFA!$A$1:$V$2721,19,FALSE))," ",VLOOKUP(TRIM(D1534),ALL_SOMIFA!$A$1:$V$2721,19,FALSE)))</f>
        <v xml:space="preserve"> </v>
      </c>
      <c r="W1534" t="str">
        <f>IF(ISBLANK(VLOOKUP(TRIM(D1534),ALL_SOMIFA!$A$1:$V$2721,20,FALSE)),"",IF(ISERROR(VLOOKUP(TRIM(D1534),ALL_SOMIFA!$A$1:$V$2721,20,FALSE))," ",VLOOKUP(TRIM(D1534),ALL_SOMIFA!$A$1:$V$2721,20,FALSE)))</f>
        <v xml:space="preserve"> </v>
      </c>
      <c r="X1534" t="str">
        <f>IF(ISBLANK(VLOOKUP(TRIM(D1534),ALL_SOMIFA!$A$1:$V$2721,21,FALSE)),"",IF(ISERROR(VLOOKUP(TRIM(D1534),ALL_SOMIFA!$A$1:$V$2721,21,FALSE))," ",VLOOKUP(TRIM(D1534),ALL_SOMIFA!$A$1:$V$2721,21,FALSE)))</f>
        <v xml:space="preserve"> </v>
      </c>
      <c r="Y1534" t="str">
        <f>IF(ISBLANK(VLOOKUP(TRIM(D1534),ALL_SOMIFA!$A$1:$V$2721,22,FALSE)),"",IF(ISERROR(VLOOKUP(TRIM(D1534),ALL_SOMIFA!$A$1:$V$2721,22,FALSE))," ",VLOOKUP(TRIM(D1534),ALL_SOMIFA!$A$1:$V$2721,22,FALSE)))</f>
        <v xml:space="preserve"> </v>
      </c>
    </row>
    <row r="1535" spans="1:51" x14ac:dyDescent="0.2">
      <c r="C1535" s="141"/>
      <c r="E1535" s="40"/>
      <c r="J1535" s="18"/>
    </row>
    <row r="1536" spans="1:51" s="25" customFormat="1" x14ac:dyDescent="0.2">
      <c r="A1536" s="18" t="s">
        <v>156</v>
      </c>
      <c r="B1536" s="18" t="s">
        <v>95</v>
      </c>
      <c r="C1536" s="141" t="s">
        <v>141</v>
      </c>
      <c r="D1536" s="19" t="s">
        <v>3261</v>
      </c>
      <c r="E1536" s="20">
        <v>34702</v>
      </c>
      <c r="F1536" s="19" t="s">
        <v>516</v>
      </c>
      <c r="G1536" s="19" t="s">
        <v>516</v>
      </c>
      <c r="H1536" s="18" t="s">
        <v>156</v>
      </c>
      <c r="I1536" s="18" t="s">
        <v>363</v>
      </c>
      <c r="J1536" s="18" t="s">
        <v>3262</v>
      </c>
      <c r="K1536" s="26" t="s">
        <v>156</v>
      </c>
      <c r="L1536" s="26" t="s">
        <v>167</v>
      </c>
      <c r="M1536" s="18" t="s">
        <v>162</v>
      </c>
      <c r="N1536" s="18" t="s">
        <v>95</v>
      </c>
      <c r="O1536" s="18" t="s">
        <v>891</v>
      </c>
      <c r="P1536" s="19" t="s">
        <v>141</v>
      </c>
      <c r="Q1536" s="19" t="s">
        <v>156</v>
      </c>
      <c r="R1536" s="19" t="s">
        <v>95</v>
      </c>
      <c r="S1536" s="19" t="s">
        <v>2116</v>
      </c>
      <c r="T1536" s="19" t="s">
        <v>162</v>
      </c>
      <c r="U1536" s="19" t="s">
        <v>95</v>
      </c>
      <c r="V1536" s="19" t="s">
        <v>3263</v>
      </c>
      <c r="W1536" s="19" t="s">
        <v>162</v>
      </c>
      <c r="X1536" s="19" t="s">
        <v>95</v>
      </c>
      <c r="Y1536" s="19" t="s">
        <v>3264</v>
      </c>
      <c r="Z1536" s="19">
        <v>0</v>
      </c>
      <c r="AA1536" s="19">
        <v>0</v>
      </c>
      <c r="AB1536" s="19">
        <v>0</v>
      </c>
      <c r="AC1536" s="19"/>
      <c r="AD1536" s="19"/>
      <c r="AE1536" s="19"/>
      <c r="AF1536" s="19">
        <v>0</v>
      </c>
      <c r="AG1536" s="19">
        <v>0</v>
      </c>
      <c r="AH1536" s="19">
        <v>0</v>
      </c>
      <c r="AI1536" s="19">
        <v>0</v>
      </c>
      <c r="AJ1536" s="19">
        <v>0</v>
      </c>
      <c r="AK1536" s="19">
        <v>0</v>
      </c>
      <c r="AL1536" s="19">
        <v>0</v>
      </c>
      <c r="AM1536" s="19">
        <v>0</v>
      </c>
      <c r="AN1536" s="19">
        <v>0</v>
      </c>
      <c r="AO1536" s="19">
        <v>0</v>
      </c>
      <c r="AP1536" s="19">
        <v>0</v>
      </c>
      <c r="AQ1536" s="19">
        <v>0</v>
      </c>
      <c r="AR1536" s="19">
        <v>0</v>
      </c>
      <c r="AS1536" s="19">
        <v>0</v>
      </c>
      <c r="AT1536" s="19">
        <v>0</v>
      </c>
      <c r="AU1536" s="19">
        <v>0</v>
      </c>
      <c r="AV1536" s="19">
        <v>0</v>
      </c>
      <c r="AW1536" s="19">
        <v>0</v>
      </c>
      <c r="AX1536" s="19"/>
      <c r="AY1536" s="19"/>
    </row>
    <row r="1537" spans="1:79" s="25" customFormat="1" ht="12.75" customHeight="1" x14ac:dyDescent="0.2">
      <c r="A1537" s="18" t="s">
        <v>156</v>
      </c>
      <c r="B1537" s="18" t="s">
        <v>215</v>
      </c>
      <c r="C1537" s="141" t="s">
        <v>141</v>
      </c>
      <c r="D1537" s="19" t="s">
        <v>3265</v>
      </c>
      <c r="E1537" s="20">
        <v>35257</v>
      </c>
      <c r="F1537" s="19" t="s">
        <v>362</v>
      </c>
      <c r="G1537" s="19" t="s">
        <v>244</v>
      </c>
      <c r="H1537" s="18" t="s">
        <v>156</v>
      </c>
      <c r="I1537" s="18" t="s">
        <v>220</v>
      </c>
      <c r="J1537" s="18" t="s">
        <v>2824</v>
      </c>
      <c r="K1537" s="26" t="s">
        <v>1035</v>
      </c>
      <c r="L1537" s="26" t="s">
        <v>393</v>
      </c>
      <c r="M1537" s="18" t="s">
        <v>162</v>
      </c>
      <c r="N1537" s="18" t="s">
        <v>195</v>
      </c>
      <c r="O1537" s="18" t="s">
        <v>891</v>
      </c>
      <c r="P1537" s="19" t="s">
        <v>164</v>
      </c>
      <c r="Q1537" s="19" t="s">
        <v>156</v>
      </c>
      <c r="R1537" s="19" t="s">
        <v>200</v>
      </c>
      <c r="S1537" s="19" t="s">
        <v>1348</v>
      </c>
      <c r="T1537" s="19" t="s">
        <v>168</v>
      </c>
      <c r="U1537" s="19" t="s">
        <v>195</v>
      </c>
      <c r="V1537" s="19" t="s">
        <v>1042</v>
      </c>
      <c r="W1537" s="19" t="s">
        <v>168</v>
      </c>
      <c r="X1537" s="19" t="s">
        <v>195</v>
      </c>
      <c r="Y1537" s="19" t="s">
        <v>183</v>
      </c>
      <c r="Z1537" s="19">
        <v>0</v>
      </c>
      <c r="AA1537" s="19">
        <v>0</v>
      </c>
      <c r="AB1537" s="19">
        <v>0</v>
      </c>
      <c r="AC1537" s="19"/>
      <c r="AD1537" s="19"/>
      <c r="AE1537" s="19"/>
      <c r="AF1537" s="19">
        <v>0</v>
      </c>
      <c r="AG1537" s="19">
        <v>0</v>
      </c>
      <c r="AH1537" s="19">
        <v>0</v>
      </c>
      <c r="AI1537" s="19">
        <v>0</v>
      </c>
      <c r="AJ1537" s="19">
        <v>0</v>
      </c>
      <c r="AK1537" s="19">
        <v>0</v>
      </c>
      <c r="AL1537" s="19">
        <v>0</v>
      </c>
      <c r="AM1537" s="19">
        <v>0</v>
      </c>
      <c r="AN1537" s="19">
        <v>0</v>
      </c>
      <c r="AO1537" s="19">
        <v>0</v>
      </c>
      <c r="AP1537" s="19">
        <v>0</v>
      </c>
      <c r="AQ1537" s="19">
        <v>0</v>
      </c>
      <c r="AR1537" s="19">
        <v>0</v>
      </c>
      <c r="AS1537" s="19">
        <v>0</v>
      </c>
      <c r="AT1537" s="19">
        <v>0</v>
      </c>
      <c r="AU1537" s="19">
        <v>0</v>
      </c>
      <c r="AV1537" s="19">
        <v>0</v>
      </c>
      <c r="AW1537" s="19">
        <v>0</v>
      </c>
      <c r="AX1537" s="19"/>
      <c r="AY1537" s="19"/>
    </row>
    <row r="1538" spans="1:79" ht="12.75" customHeight="1" x14ac:dyDescent="0.2">
      <c r="A1538" s="18" t="s">
        <v>162</v>
      </c>
      <c r="B1538" s="18" t="s">
        <v>118</v>
      </c>
      <c r="C1538" s="141" t="s">
        <v>161</v>
      </c>
      <c r="D1538" s="26" t="s">
        <v>3266</v>
      </c>
      <c r="E1538" s="27">
        <v>36126</v>
      </c>
      <c r="F1538" s="26" t="s">
        <v>482</v>
      </c>
      <c r="G1538" s="26" t="s">
        <v>426</v>
      </c>
      <c r="H1538" s="18" t="s">
        <v>165</v>
      </c>
      <c r="I1538" s="18" t="s">
        <v>123</v>
      </c>
      <c r="J1538" s="18" t="s">
        <v>893</v>
      </c>
      <c r="K1538" s="26" t="s">
        <v>156</v>
      </c>
      <c r="L1538" s="26" t="s">
        <v>183</v>
      </c>
      <c r="M1538" s="18" t="s">
        <v>156</v>
      </c>
      <c r="N1538" s="18" t="s">
        <v>118</v>
      </c>
      <c r="O1538" s="18" t="s">
        <v>164</v>
      </c>
      <c r="P1538" s="26" t="s">
        <v>193</v>
      </c>
      <c r="Q1538" s="27"/>
      <c r="R1538" s="27"/>
      <c r="S1538" s="27"/>
      <c r="T1538" s="27"/>
      <c r="U1538" s="29"/>
      <c r="V1538" s="25"/>
      <c r="W1538" s="25"/>
      <c r="X1538" s="25"/>
      <c r="Y1538" s="25"/>
      <c r="Z1538" s="25"/>
      <c r="AA1538" s="25"/>
      <c r="AB1538" s="25"/>
      <c r="AC1538" s="25"/>
      <c r="AD1538" s="25"/>
      <c r="AE1538" s="25"/>
      <c r="AF1538" s="25"/>
      <c r="AG1538" s="25"/>
      <c r="AH1538" s="25"/>
      <c r="AI1538" s="25"/>
      <c r="AJ1538" s="25"/>
      <c r="AK1538" s="25"/>
      <c r="AL1538" s="25"/>
      <c r="AM1538" s="25"/>
      <c r="AN1538" s="25"/>
      <c r="AO1538" s="25"/>
      <c r="AP1538" s="25"/>
      <c r="AQ1538" s="25"/>
      <c r="AR1538" s="25"/>
      <c r="AS1538" s="25"/>
      <c r="AT1538" s="25"/>
      <c r="AU1538" s="25"/>
      <c r="AV1538" s="25"/>
      <c r="AW1538" s="25"/>
      <c r="AX1538" s="25"/>
      <c r="AY1538" s="25"/>
    </row>
    <row r="1539" spans="1:79" x14ac:dyDescent="0.2">
      <c r="A1539" t="s">
        <v>168</v>
      </c>
      <c r="B1539" t="s">
        <v>556</v>
      </c>
      <c r="C1539" s="141" t="s">
        <v>183</v>
      </c>
      <c r="D1539" t="s">
        <v>3267</v>
      </c>
      <c r="E1539" s="40">
        <v>36607</v>
      </c>
      <c r="F1539" t="s">
        <v>477</v>
      </c>
      <c r="G1539" s="19" t="s">
        <v>621</v>
      </c>
      <c r="H1539" t="s">
        <v>695</v>
      </c>
      <c r="I1539" t="s">
        <v>91</v>
      </c>
      <c r="J1539" s="18" t="s">
        <v>3268</v>
      </c>
      <c r="K1539" t="str">
        <f>IF(ISBLANK(VLOOKUP(TRIM(D1539),ALL_SOMIFA!$A$1:$V$2721,8,FALSE)),"",IF(ISERROR(VLOOKUP(TRIM(D1539),ALL_SOMIFA!$A$1:$V$2721,8,FALSE))," ",VLOOKUP(TRIM(D1539),ALL_SOMIFA!$A$1:$V$2721,8,FALSE)))</f>
        <v xml:space="preserve"> </v>
      </c>
      <c r="L1539" t="str">
        <f>IF(ISBLANK(VLOOKUP(TRIM(D1539),ALL_SOMIFA!$A$1:$V$2721,9,FALSE)),"",IF(ISERROR(VLOOKUP(TRIM(D1539),ALL_SOMIFA!$A$1:$V$2721,9,FALSE))," ",VLOOKUP(TRIM(D1539),ALL_SOMIFA!$A$1:$V$2721,9,FALSE)))</f>
        <v xml:space="preserve"> </v>
      </c>
      <c r="M1539" t="str">
        <f>IF(ISBLANK(VLOOKUP(TRIM(D1539),ALL_SOMIFA!$A$1:$V$2721,10,FALSE)),"",IF(ISERROR(VLOOKUP(TRIM(D1539),ALL_SOMIFA!$A$1:$V$2721,10,FALSE))," ",VLOOKUP(TRIM(D1539),ALL_SOMIFA!$A$1:$V$2721,10,FALSE)))</f>
        <v xml:space="preserve"> </v>
      </c>
      <c r="N1539" t="str">
        <f>IF(ISBLANK(VLOOKUP(TRIM(D1539),ALL_SOMIFA!$A$1:$V$2721,11,FALSE)),"",IF(ISERROR(VLOOKUP(TRIM(D1539),ALL_SOMIFA!$A$1:$V$2721,11,FALSE))," ",VLOOKUP(TRIM(D1539),ALL_SOMIFA!$A$1:$V$2721,11,FALSE)))</f>
        <v xml:space="preserve"> </v>
      </c>
      <c r="O1539" t="str">
        <f>IF(ISBLANK(VLOOKUP(TRIM(D1539),ALL_SOMIFA!$A$1:$V$2721,12,FALSE)),"",IF(ISERROR(VLOOKUP(TRIM(D1539),ALL_SOMIFA!$A$1:$V$2721,12,FALSE))," ",VLOOKUP(TRIM(D1539),ALL_SOMIFA!$A$1:$V$2721,12,FALSE)))</f>
        <v xml:space="preserve"> </v>
      </c>
      <c r="P1539" t="str">
        <f>IF(ISBLANK(VLOOKUP(TRIM(D1539),ALL_SOMIFA!$A$1:$V$2721,13,FALSE)),"",IF(ISERROR(VLOOKUP(TRIM(D1539),ALL_SOMIFA!$A$1:$V$2721,13,FALSE))," ",VLOOKUP(TRIM(D1539),ALL_SOMIFA!$A$1:$V$2721,13,FALSE)))</f>
        <v xml:space="preserve"> </v>
      </c>
      <c r="Q1539" t="str">
        <f>IF(ISBLANK(VLOOKUP(TRIM(D1539),ALL_SOMIFA!$A$1:$V$2721,14,FALSE)),"",IF(ISERROR(VLOOKUP(TRIM(D1539),ALL_SOMIFA!$A$1:$V$2721,14,FALSE))," ",VLOOKUP(TRIM(D1539),ALL_SOMIFA!$A$1:$V$2721,14,FALSE)))</f>
        <v xml:space="preserve"> </v>
      </c>
      <c r="R1539" t="str">
        <f>IF(ISBLANK(VLOOKUP(TRIM(D1539),ALL_SOMIFA!$A$1:$V$2721,15,FALSE)),"",IF(ISERROR(VLOOKUP(TRIM(D1539),ALL_SOMIFA!$A$1:$V$2721,15,FALSE))," ",VLOOKUP(TRIM(D1539),ALL_SOMIFA!$A$1:$V$2721,15,FALSE)))</f>
        <v xml:space="preserve"> </v>
      </c>
      <c r="S1539" t="str">
        <f>IF(ISBLANK(VLOOKUP(TRIM(D1539),ALL_SOMIFA!$A$1:$V$2721,16,FALSE)),"",IF(ISERROR(VLOOKUP(TRIM(D1539),ALL_SOMIFA!$A$1:$V$2721,16,FALSE))," ",VLOOKUP(TRIM(D1539),ALL_SOMIFA!$A$1:$V$2721,16,FALSE)))</f>
        <v xml:space="preserve"> </v>
      </c>
      <c r="T1539" t="str">
        <f>IF(ISBLANK(VLOOKUP(TRIM(D1539),ALL_SOMIFA!$A$1:$V$2721,17,FALSE)),"",IF(ISERROR(VLOOKUP(TRIM(D1539),ALL_SOMIFA!$A$1:$V$2721,17,FALSE))," ",VLOOKUP(TRIM(D1539),ALL_SOMIFA!$A$1:$V$2721,17,FALSE)))</f>
        <v xml:space="preserve"> </v>
      </c>
      <c r="U1539" t="str">
        <f>IF(ISBLANK(VLOOKUP(TRIM(D1539),ALL_SOMIFA!$A$1:$V$2721,18,FALSE)),"",IF(ISERROR(VLOOKUP(TRIM(D1539),ALL_SOMIFA!$A$1:$V$2721,18,FALSE))," ",VLOOKUP(TRIM(D1539),ALL_SOMIFA!$A$1:$V$2721,18,FALSE)))</f>
        <v xml:space="preserve"> </v>
      </c>
      <c r="V1539" t="str">
        <f>IF(ISBLANK(VLOOKUP(TRIM(D1539),ALL_SOMIFA!$A$1:$V$2721,19,FALSE)),"",IF(ISERROR(VLOOKUP(TRIM(D1539),ALL_SOMIFA!$A$1:$V$2721,19,FALSE))," ",VLOOKUP(TRIM(D1539),ALL_SOMIFA!$A$1:$V$2721,19,FALSE)))</f>
        <v xml:space="preserve"> </v>
      </c>
      <c r="W1539" t="str">
        <f>IF(ISBLANK(VLOOKUP(TRIM(D1539),ALL_SOMIFA!$A$1:$V$2721,20,FALSE)),"",IF(ISERROR(VLOOKUP(TRIM(D1539),ALL_SOMIFA!$A$1:$V$2721,20,FALSE))," ",VLOOKUP(TRIM(D1539),ALL_SOMIFA!$A$1:$V$2721,20,FALSE)))</f>
        <v xml:space="preserve"> </v>
      </c>
      <c r="X1539" t="str">
        <f>IF(ISBLANK(VLOOKUP(TRIM(D1539),ALL_SOMIFA!$A$1:$V$2721,21,FALSE)),"",IF(ISERROR(VLOOKUP(TRIM(D1539),ALL_SOMIFA!$A$1:$V$2721,21,FALSE))," ",VLOOKUP(TRIM(D1539),ALL_SOMIFA!$A$1:$V$2721,21,FALSE)))</f>
        <v xml:space="preserve"> </v>
      </c>
      <c r="Y1539" t="str">
        <f>IF(ISBLANK(VLOOKUP(TRIM(D1539),ALL_SOMIFA!$A$1:$V$2721,22,FALSE)),"",IF(ISERROR(VLOOKUP(TRIM(D1539),ALL_SOMIFA!$A$1:$V$2721,22,FALSE))," ",VLOOKUP(TRIM(D1539),ALL_SOMIFA!$A$1:$V$2721,22,FALSE)))</f>
        <v xml:space="preserve"> </v>
      </c>
    </row>
    <row r="1540" spans="1:79" x14ac:dyDescent="0.2">
      <c r="A1540" s="18"/>
      <c r="B1540" s="18"/>
      <c r="C1540" s="141"/>
      <c r="D1540" s="19" t="s">
        <v>3269</v>
      </c>
      <c r="E1540" s="20">
        <v>35331</v>
      </c>
      <c r="F1540" s="19" t="s">
        <v>516</v>
      </c>
      <c r="G1540" s="19" t="s">
        <v>362</v>
      </c>
      <c r="H1540" s="18" t="s">
        <v>189</v>
      </c>
      <c r="I1540" s="18"/>
      <c r="J1540" s="18"/>
      <c r="K1540" t="s">
        <v>168</v>
      </c>
      <c r="M1540" s="18" t="s">
        <v>133</v>
      </c>
      <c r="N1540" s="18" t="s">
        <v>118</v>
      </c>
      <c r="O1540" s="18"/>
      <c r="P1540" s="19"/>
      <c r="Q1540" s="19" t="s">
        <v>133</v>
      </c>
      <c r="R1540" s="19" t="s">
        <v>101</v>
      </c>
      <c r="S1540" s="19" t="s">
        <v>86</v>
      </c>
      <c r="T1540" s="19" t="s">
        <v>127</v>
      </c>
      <c r="U1540" s="19" t="s">
        <v>227</v>
      </c>
      <c r="V1540" s="19"/>
      <c r="W1540" s="19" t="s">
        <v>686</v>
      </c>
      <c r="X1540" s="19" t="s">
        <v>227</v>
      </c>
      <c r="Y1540" s="19">
        <v>0</v>
      </c>
      <c r="Z1540" s="19">
        <v>0</v>
      </c>
      <c r="AA1540" s="19">
        <v>0</v>
      </c>
      <c r="AB1540" s="19">
        <v>0</v>
      </c>
      <c r="AC1540" s="19"/>
      <c r="AD1540" s="19"/>
      <c r="AE1540" s="19"/>
      <c r="AF1540" s="19">
        <v>0</v>
      </c>
      <c r="AG1540" s="19">
        <v>0</v>
      </c>
      <c r="AH1540" s="19">
        <v>0</v>
      </c>
      <c r="AI1540" s="19">
        <v>0</v>
      </c>
      <c r="AJ1540" s="19">
        <v>0</v>
      </c>
      <c r="AK1540" s="19">
        <v>0</v>
      </c>
      <c r="AL1540" s="19">
        <v>0</v>
      </c>
      <c r="AM1540" s="19">
        <v>0</v>
      </c>
      <c r="AN1540" s="19">
        <v>0</v>
      </c>
      <c r="AO1540" s="19">
        <v>0</v>
      </c>
      <c r="AP1540" s="19">
        <v>0</v>
      </c>
      <c r="AQ1540" s="19">
        <v>0</v>
      </c>
      <c r="AR1540" s="19">
        <v>0</v>
      </c>
      <c r="AS1540" s="19">
        <v>0</v>
      </c>
      <c r="AT1540" s="19">
        <v>0</v>
      </c>
      <c r="AU1540" s="19">
        <v>0</v>
      </c>
      <c r="AV1540" s="19">
        <v>0</v>
      </c>
      <c r="AW1540" s="19">
        <v>0</v>
      </c>
      <c r="AX1540" s="19"/>
      <c r="AY1540" s="19"/>
    </row>
    <row r="1541" spans="1:79" x14ac:dyDescent="0.2">
      <c r="A1541" s="18"/>
      <c r="B1541" s="18"/>
      <c r="C1541" s="141"/>
      <c r="D1541" s="19"/>
      <c r="E1541" s="20"/>
      <c r="F1541" s="19"/>
      <c r="G1541" s="19"/>
      <c r="H1541" s="18"/>
      <c r="I1541" s="18"/>
      <c r="J1541" s="18"/>
      <c r="K1541"/>
      <c r="L1541"/>
      <c r="M1541" s="18"/>
      <c r="N1541" s="18"/>
      <c r="O1541" s="18"/>
      <c r="P1541" s="19"/>
      <c r="Q1541" s="19"/>
      <c r="R1541" s="19"/>
      <c r="S1541" s="19"/>
      <c r="T1541" s="19"/>
      <c r="U1541" s="19"/>
      <c r="V1541" s="19"/>
      <c r="W1541" s="19"/>
      <c r="X1541" s="19"/>
      <c r="Y1541" s="19"/>
      <c r="Z1541" s="19"/>
      <c r="AA1541" s="19"/>
      <c r="AB1541" s="19"/>
      <c r="AC1541" s="19"/>
      <c r="AD1541" s="19"/>
      <c r="AE1541" s="19"/>
      <c r="AF1541" s="19"/>
      <c r="AG1541" s="19"/>
      <c r="AH1541" s="19"/>
      <c r="AI1541" s="19"/>
      <c r="AJ1541" s="19"/>
      <c r="AK1541" s="19"/>
      <c r="AL1541" s="19"/>
      <c r="AM1541" s="19"/>
      <c r="AN1541" s="19"/>
      <c r="AO1541" s="19"/>
      <c r="AP1541" s="19"/>
      <c r="AQ1541" s="19"/>
      <c r="AR1541" s="19"/>
      <c r="AS1541" s="19"/>
      <c r="AT1541" s="19"/>
      <c r="AU1541" s="19"/>
      <c r="AV1541" s="19"/>
      <c r="AW1541" s="19"/>
      <c r="AX1541" s="19"/>
      <c r="AY1541" s="19"/>
    </row>
    <row r="1542" spans="1:79" x14ac:dyDescent="0.2">
      <c r="A1542" s="18" t="s">
        <v>194</v>
      </c>
      <c r="B1542" s="18" t="s">
        <v>232</v>
      </c>
      <c r="C1542" s="141" t="s">
        <v>593</v>
      </c>
      <c r="D1542" s="19" t="s">
        <v>3277</v>
      </c>
      <c r="E1542" s="20">
        <v>34957</v>
      </c>
      <c r="F1542" s="19" t="s">
        <v>516</v>
      </c>
      <c r="G1542" s="19" t="s">
        <v>361</v>
      </c>
      <c r="H1542" s="18" t="s">
        <v>194</v>
      </c>
      <c r="I1542" s="18" t="s">
        <v>232</v>
      </c>
      <c r="J1542" s="18" t="s">
        <v>259</v>
      </c>
      <c r="K1542" s="26" t="s">
        <v>543</v>
      </c>
      <c r="L1542" s="26" t="s">
        <v>259</v>
      </c>
      <c r="M1542" s="18" t="s">
        <v>194</v>
      </c>
      <c r="N1542" s="18" t="s">
        <v>232</v>
      </c>
      <c r="O1542" s="18" t="s">
        <v>276</v>
      </c>
      <c r="P1542" s="19" t="s">
        <v>234</v>
      </c>
      <c r="Q1542" s="19" t="s">
        <v>194</v>
      </c>
      <c r="R1542" s="19" t="s">
        <v>232</v>
      </c>
      <c r="S1542" s="19" t="s">
        <v>1213</v>
      </c>
      <c r="T1542" s="19" t="s">
        <v>194</v>
      </c>
      <c r="U1542" s="19" t="s">
        <v>232</v>
      </c>
      <c r="V1542" s="19" t="s">
        <v>259</v>
      </c>
      <c r="W1542" s="19" t="s">
        <v>194</v>
      </c>
      <c r="X1542" s="19" t="s">
        <v>232</v>
      </c>
      <c r="Y1542" s="19" t="s">
        <v>228</v>
      </c>
      <c r="Z1542" s="19">
        <v>0</v>
      </c>
      <c r="AA1542" s="19">
        <v>0</v>
      </c>
      <c r="AB1542" s="19">
        <v>0</v>
      </c>
      <c r="AC1542" s="19"/>
      <c r="AD1542" s="19"/>
      <c r="AE1542" s="19"/>
      <c r="AF1542" s="19">
        <v>0</v>
      </c>
      <c r="AG1542" s="19">
        <v>0</v>
      </c>
      <c r="AH1542" s="19">
        <v>0</v>
      </c>
      <c r="AI1542" s="19">
        <v>0</v>
      </c>
      <c r="AJ1542" s="19">
        <v>0</v>
      </c>
      <c r="AK1542" s="19">
        <v>0</v>
      </c>
      <c r="AL1542" s="19">
        <v>0</v>
      </c>
      <c r="AM1542" s="19">
        <v>0</v>
      </c>
      <c r="AN1542" s="19">
        <v>0</v>
      </c>
      <c r="AO1542" s="19">
        <v>0</v>
      </c>
      <c r="AP1542" s="19">
        <v>0</v>
      </c>
      <c r="AQ1542" s="19">
        <v>0</v>
      </c>
      <c r="AR1542" s="19">
        <v>0</v>
      </c>
      <c r="AS1542" s="19">
        <v>0</v>
      </c>
      <c r="AT1542" s="19">
        <v>0</v>
      </c>
      <c r="AU1542" s="19">
        <v>0</v>
      </c>
      <c r="AV1542" s="19">
        <v>0</v>
      </c>
      <c r="AW1542" s="19">
        <v>0</v>
      </c>
      <c r="AX1542" s="19"/>
      <c r="AY1542" s="19"/>
    </row>
    <row r="1543" spans="1:79" x14ac:dyDescent="0.2">
      <c r="A1543" s="18" t="s">
        <v>274</v>
      </c>
      <c r="B1543" s="18" t="s">
        <v>95</v>
      </c>
      <c r="C1543" s="141" t="s">
        <v>259</v>
      </c>
      <c r="D1543" s="19" t="s">
        <v>3270</v>
      </c>
      <c r="E1543" s="20">
        <v>35520</v>
      </c>
      <c r="F1543" s="26" t="s">
        <v>245</v>
      </c>
      <c r="G1543" s="30" t="s">
        <v>230</v>
      </c>
      <c r="H1543" s="18" t="s">
        <v>274</v>
      </c>
      <c r="I1543" s="18" t="s">
        <v>363</v>
      </c>
      <c r="J1543" s="18" t="s">
        <v>594</v>
      </c>
      <c r="K1543" s="26" t="s">
        <v>522</v>
      </c>
      <c r="L1543" s="26" t="s">
        <v>3271</v>
      </c>
      <c r="M1543" s="18" t="s">
        <v>522</v>
      </c>
      <c r="N1543" s="18" t="s">
        <v>95</v>
      </c>
      <c r="O1543" s="18" t="s">
        <v>3272</v>
      </c>
      <c r="P1543" s="19" t="s">
        <v>3273</v>
      </c>
      <c r="Q1543" s="19" t="s">
        <v>2842</v>
      </c>
      <c r="R1543" s="19" t="s">
        <v>95</v>
      </c>
      <c r="S1543" s="30" t="s">
        <v>587</v>
      </c>
      <c r="T1543" s="19"/>
      <c r="U1543" s="19"/>
      <c r="V1543" s="30"/>
      <c r="W1543" s="19"/>
      <c r="X1543" s="19"/>
      <c r="Y1543" s="30"/>
      <c r="Z1543" s="19"/>
      <c r="AA1543" s="19"/>
      <c r="AB1543" s="30"/>
      <c r="AC1543" s="19"/>
      <c r="AD1543" s="19"/>
      <c r="AE1543" s="19"/>
      <c r="AF1543" s="19"/>
      <c r="AG1543" s="19"/>
      <c r="AH1543" s="19"/>
      <c r="AI1543" s="19"/>
      <c r="AJ1543" s="19"/>
      <c r="AK1543" s="19"/>
      <c r="AL1543" s="19"/>
      <c r="AM1543" s="19"/>
      <c r="AN1543" s="19"/>
      <c r="AO1543" s="19"/>
      <c r="AP1543" s="19"/>
      <c r="AQ1543" s="19"/>
      <c r="AR1543" s="19"/>
      <c r="AS1543" s="19"/>
      <c r="AT1543" s="19"/>
      <c r="AU1543" s="19"/>
      <c r="AV1543" s="19"/>
      <c r="AW1543" s="19"/>
      <c r="AX1543" s="19"/>
      <c r="AY1543" s="19"/>
    </row>
    <row r="1544" spans="1:79" x14ac:dyDescent="0.2">
      <c r="A1544" s="31" t="s">
        <v>226</v>
      </c>
      <c r="B1544" s="32" t="s">
        <v>324</v>
      </c>
      <c r="C1544" s="142" t="s">
        <v>259</v>
      </c>
      <c r="D1544" s="19" t="s">
        <v>3283</v>
      </c>
      <c r="E1544" s="27">
        <v>37103</v>
      </c>
      <c r="F1544" s="28" t="s">
        <v>1073</v>
      </c>
      <c r="G1544" s="28" t="s">
        <v>268</v>
      </c>
      <c r="H1544" s="31" t="s">
        <v>226</v>
      </c>
      <c r="I1544" s="32" t="s">
        <v>549</v>
      </c>
      <c r="J1544" s="18" t="s">
        <v>224</v>
      </c>
      <c r="K1544" s="26" t="s">
        <v>226</v>
      </c>
      <c r="L1544" s="26" t="s">
        <v>273</v>
      </c>
      <c r="M1544" s="33"/>
      <c r="N1544" s="33"/>
      <c r="O1544" s="33"/>
      <c r="P1544" s="25"/>
      <c r="Q1544" s="25"/>
      <c r="R1544" s="25"/>
      <c r="S1544" s="25"/>
      <c r="T1544" s="25"/>
      <c r="U1544" s="25"/>
      <c r="V1544" s="25"/>
      <c r="W1544" s="25"/>
      <c r="X1544" s="25"/>
      <c r="Y1544" s="25"/>
      <c r="Z1544" s="25"/>
      <c r="AA1544" s="25"/>
      <c r="AB1544" s="25"/>
      <c r="AC1544" s="25"/>
      <c r="AD1544" s="25"/>
      <c r="AE1544" s="25"/>
      <c r="AF1544" s="25"/>
      <c r="AG1544" s="25"/>
      <c r="AH1544" s="25"/>
      <c r="AI1544" s="25"/>
      <c r="AJ1544" s="25"/>
      <c r="AK1544" s="25"/>
      <c r="AL1544" s="25"/>
      <c r="AM1544" s="25"/>
      <c r="AN1544" s="25"/>
      <c r="AO1544" s="25"/>
      <c r="AP1544" s="25"/>
      <c r="AQ1544" s="25"/>
      <c r="AR1544" s="25"/>
      <c r="AS1544" s="25"/>
      <c r="AT1544" s="25"/>
      <c r="AU1544" s="25"/>
      <c r="AV1544" s="25"/>
      <c r="AW1544" s="25"/>
      <c r="AX1544" s="25"/>
      <c r="AY1544" s="25"/>
    </row>
    <row r="1545" spans="1:79" x14ac:dyDescent="0.2">
      <c r="A1545" s="18" t="s">
        <v>202</v>
      </c>
      <c r="B1545" s="18" t="s">
        <v>95</v>
      </c>
      <c r="C1545" s="141" t="s">
        <v>249</v>
      </c>
      <c r="D1545" s="22" t="s">
        <v>3275</v>
      </c>
      <c r="E1545" s="23">
        <v>36393</v>
      </c>
      <c r="F1545" s="24" t="s">
        <v>90</v>
      </c>
      <c r="G1545" s="22" t="s">
        <v>191</v>
      </c>
      <c r="H1545" s="18" t="s">
        <v>202</v>
      </c>
      <c r="I1545" s="18" t="s">
        <v>363</v>
      </c>
      <c r="J1545" s="18" t="s">
        <v>701</v>
      </c>
      <c r="K1545" s="26" t="s">
        <v>202</v>
      </c>
      <c r="L1545" s="26" t="s">
        <v>587</v>
      </c>
      <c r="M1545" s="18" t="s">
        <v>3276</v>
      </c>
      <c r="N1545" s="18" t="s">
        <v>95</v>
      </c>
      <c r="O1545" s="18" t="s">
        <v>161</v>
      </c>
      <c r="P1545" s="25"/>
      <c r="Q1545" s="25"/>
      <c r="R1545" s="25"/>
      <c r="S1545" s="25"/>
      <c r="T1545" s="25"/>
      <c r="U1545" s="25"/>
      <c r="V1545" s="25"/>
      <c r="W1545" s="25"/>
      <c r="X1545" s="25"/>
      <c r="Y1545" s="25"/>
      <c r="Z1545" s="25"/>
      <c r="AA1545" s="25"/>
      <c r="AB1545" s="25"/>
      <c r="AC1545" s="25"/>
      <c r="AD1545" s="25"/>
      <c r="AE1545" s="25"/>
      <c r="AF1545" s="25"/>
      <c r="AG1545" s="25"/>
      <c r="AH1545" s="25"/>
      <c r="AI1545" s="25"/>
      <c r="AJ1545" s="25"/>
      <c r="AK1545" s="25"/>
      <c r="AL1545" s="25"/>
      <c r="AM1545" s="25"/>
      <c r="AN1545" s="25"/>
      <c r="AO1545" s="25"/>
      <c r="AP1545" s="25"/>
      <c r="AQ1545" s="25"/>
      <c r="AR1545" s="25"/>
      <c r="AS1545" s="25"/>
      <c r="AT1545" s="25"/>
      <c r="AU1545" s="25"/>
      <c r="AV1545" s="25"/>
      <c r="AW1545" s="25"/>
      <c r="AX1545" s="25"/>
      <c r="AY1545" s="25"/>
      <c r="AZ1545" s="25"/>
      <c r="BA1545" s="25"/>
      <c r="BB1545" s="25"/>
      <c r="BC1545" s="25"/>
      <c r="BD1545" s="25"/>
      <c r="BE1545" s="25"/>
      <c r="BF1545" s="25"/>
      <c r="BG1545" s="25"/>
      <c r="BH1545" s="25"/>
      <c r="BI1545" s="25"/>
      <c r="BJ1545" s="25"/>
      <c r="BK1545" s="25"/>
      <c r="BL1545" s="25"/>
      <c r="BM1545" s="25"/>
      <c r="BN1545" s="25"/>
      <c r="BO1545" s="25"/>
      <c r="BP1545" s="25"/>
      <c r="BQ1545" s="25"/>
      <c r="BR1545" s="25"/>
      <c r="BS1545" s="25"/>
      <c r="BT1545" s="25"/>
      <c r="BU1545" s="25"/>
      <c r="BV1545" s="25"/>
      <c r="BW1545" s="25"/>
      <c r="BX1545" s="25"/>
    </row>
    <row r="1546" spans="1:79" s="25" customFormat="1" x14ac:dyDescent="0.2">
      <c r="A1546" s="18" t="s">
        <v>202</v>
      </c>
      <c r="B1546" s="18" t="s">
        <v>434</v>
      </c>
      <c r="C1546" s="141" t="s">
        <v>233</v>
      </c>
      <c r="D1546" s="19" t="s">
        <v>3282</v>
      </c>
      <c r="E1546" s="20">
        <v>34908</v>
      </c>
      <c r="F1546" s="19" t="s">
        <v>391</v>
      </c>
      <c r="G1546" s="19" t="s">
        <v>1251</v>
      </c>
      <c r="H1546" s="18" t="s">
        <v>202</v>
      </c>
      <c r="I1546" s="18" t="s">
        <v>327</v>
      </c>
      <c r="J1546" s="18" t="s">
        <v>247</v>
      </c>
      <c r="K1546" s="26" t="s">
        <v>555</v>
      </c>
      <c r="L1546" s="26" t="s">
        <v>249</v>
      </c>
      <c r="M1546" s="18" t="s">
        <v>528</v>
      </c>
      <c r="N1546" s="18" t="s">
        <v>434</v>
      </c>
      <c r="O1546" s="18" t="s">
        <v>273</v>
      </c>
      <c r="P1546" s="19" t="s">
        <v>558</v>
      </c>
      <c r="Q1546" s="19" t="s">
        <v>189</v>
      </c>
      <c r="R1546" s="19"/>
      <c r="S1546" s="19"/>
      <c r="T1546" s="19" t="s">
        <v>265</v>
      </c>
      <c r="U1546" s="19" t="s">
        <v>434</v>
      </c>
      <c r="V1546" s="19" t="s">
        <v>241</v>
      </c>
      <c r="W1546" s="19"/>
      <c r="X1546" s="19"/>
      <c r="Y1546" s="19"/>
      <c r="Z1546" s="19"/>
      <c r="AA1546" s="19"/>
      <c r="AB1546" s="19"/>
      <c r="AC1546" s="19"/>
      <c r="AD1546" s="19"/>
      <c r="AE1546" s="19"/>
      <c r="AF1546" s="19"/>
      <c r="AG1546" s="19"/>
      <c r="AH1546" s="19"/>
      <c r="AI1546" s="19"/>
      <c r="AJ1546" s="19"/>
      <c r="AK1546" s="19"/>
      <c r="AL1546" s="19"/>
      <c r="AM1546" s="19"/>
      <c r="AN1546" s="19"/>
      <c r="AO1546" s="19"/>
      <c r="AP1546" s="19"/>
      <c r="AQ1546" s="19"/>
      <c r="AR1546" s="19"/>
      <c r="AS1546" s="19"/>
      <c r="AT1546" s="19"/>
      <c r="AU1546" s="19"/>
      <c r="AV1546" s="19"/>
      <c r="AW1546" s="19"/>
      <c r="AX1546" s="19"/>
      <c r="AY1546" s="19"/>
    </row>
    <row r="1547" spans="1:79" s="25" customFormat="1" ht="12.75" customHeight="1" x14ac:dyDescent="0.2">
      <c r="A1547" s="18" t="s">
        <v>226</v>
      </c>
      <c r="B1547" s="18" t="s">
        <v>95</v>
      </c>
      <c r="C1547" s="141" t="s">
        <v>203</v>
      </c>
      <c r="D1547" s="26" t="s">
        <v>3274</v>
      </c>
      <c r="E1547" s="27">
        <v>36068</v>
      </c>
      <c r="F1547" s="26" t="s">
        <v>283</v>
      </c>
      <c r="G1547" s="26" t="s">
        <v>283</v>
      </c>
      <c r="H1547" s="18" t="s">
        <v>226</v>
      </c>
      <c r="I1547" s="18" t="s">
        <v>363</v>
      </c>
      <c r="J1547" s="18" t="s">
        <v>204</v>
      </c>
      <c r="K1547" s="26" t="s">
        <v>194</v>
      </c>
      <c r="L1547" s="26" t="s">
        <v>221</v>
      </c>
      <c r="M1547" s="18" t="s">
        <v>226</v>
      </c>
      <c r="N1547" s="18" t="s">
        <v>95</v>
      </c>
      <c r="O1547" s="18" t="s">
        <v>593</v>
      </c>
      <c r="P1547" s="26" t="s">
        <v>203</v>
      </c>
      <c r="Q1547" s="27"/>
      <c r="R1547" s="27"/>
      <c r="S1547" s="27"/>
      <c r="T1547" s="27"/>
      <c r="U1547" s="29"/>
      <c r="AZ1547"/>
      <c r="BA1547"/>
      <c r="BB1547"/>
      <c r="BC1547"/>
      <c r="BD1547"/>
      <c r="BE1547"/>
      <c r="BF1547"/>
      <c r="BG1547"/>
      <c r="BH1547"/>
      <c r="BI1547"/>
      <c r="BJ1547"/>
      <c r="BK1547"/>
      <c r="BL1547"/>
      <c r="BM1547"/>
      <c r="BN1547"/>
      <c r="BO1547"/>
      <c r="BP1547"/>
      <c r="BQ1547"/>
      <c r="BR1547"/>
      <c r="BS1547"/>
      <c r="BT1547"/>
      <c r="BU1547"/>
      <c r="BV1547"/>
      <c r="BW1547"/>
      <c r="BX1547"/>
      <c r="BY1547"/>
      <c r="BZ1547"/>
      <c r="CA1547"/>
    </row>
    <row r="1548" spans="1:79" x14ac:dyDescent="0.2">
      <c r="A1548" s="34" t="s">
        <v>258</v>
      </c>
      <c r="B1548" s="34" t="s">
        <v>207</v>
      </c>
      <c r="C1548" s="141" t="s">
        <v>247</v>
      </c>
      <c r="D1548" t="s">
        <v>3284</v>
      </c>
      <c r="E1548" s="35">
        <v>35998</v>
      </c>
      <c r="F1548" s="36" t="s">
        <v>149</v>
      </c>
      <c r="G1548" s="36" t="s">
        <v>990</v>
      </c>
      <c r="H1548" s="34" t="s">
        <v>258</v>
      </c>
      <c r="I1548" s="34" t="s">
        <v>213</v>
      </c>
      <c r="J1548" s="18" t="s">
        <v>241</v>
      </c>
      <c r="K1548" s="26" t="s">
        <v>265</v>
      </c>
      <c r="L1548" s="26" t="s">
        <v>241</v>
      </c>
      <c r="M1548" s="34" t="s">
        <v>189</v>
      </c>
      <c r="N1548" s="34"/>
      <c r="O1548" s="34"/>
      <c r="P1548" s="19" t="s">
        <v>248</v>
      </c>
      <c r="Q1548" s="19" t="s">
        <v>545</v>
      </c>
      <c r="R1548" s="19" t="s">
        <v>101</v>
      </c>
      <c r="S1548" s="37" t="str">
        <f>IF(ISERROR(VLOOKUP(TRIM(D1548),#REF!,8,FALSE())),"",VLOOKUP(TRIM(D1548),#REF!,8,FALSE()))</f>
        <v/>
      </c>
      <c r="T1548" s="25"/>
      <c r="U1548" s="25"/>
      <c r="V1548" s="25"/>
      <c r="W1548" s="25"/>
      <c r="X1548" s="25"/>
      <c r="Y1548" s="25"/>
      <c r="Z1548" s="25"/>
      <c r="AA1548" s="25"/>
      <c r="AB1548" s="25"/>
      <c r="AC1548" s="25"/>
      <c r="AD1548" s="25"/>
      <c r="AE1548" s="25"/>
      <c r="AF1548" s="25"/>
      <c r="AG1548" s="25"/>
      <c r="AH1548" s="25"/>
      <c r="AI1548" s="25"/>
      <c r="AJ1548" s="25"/>
      <c r="AK1548" s="25"/>
      <c r="AL1548" s="25"/>
      <c r="AM1548" s="25"/>
      <c r="AN1548" s="25"/>
      <c r="AO1548" s="25"/>
      <c r="AP1548" s="25"/>
      <c r="AQ1548" s="25"/>
      <c r="AR1548" s="25"/>
      <c r="AS1548" s="25"/>
      <c r="AT1548" s="25"/>
      <c r="AU1548" s="25"/>
      <c r="AV1548" s="25"/>
      <c r="AW1548" s="25"/>
      <c r="AX1548" s="25"/>
      <c r="AY1548" s="25"/>
    </row>
    <row r="1549" spans="1:79" s="25" customFormat="1" ht="12.75" customHeight="1" x14ac:dyDescent="0.2">
      <c r="A1549" s="18" t="s">
        <v>212</v>
      </c>
      <c r="B1549" s="18" t="s">
        <v>330</v>
      </c>
      <c r="C1549" s="141" t="s">
        <v>224</v>
      </c>
      <c r="D1549" s="19" t="s">
        <v>3279</v>
      </c>
      <c r="E1549" s="20">
        <v>36325</v>
      </c>
      <c r="F1549" s="26" t="s">
        <v>2006</v>
      </c>
      <c r="G1549" s="30" t="s">
        <v>230</v>
      </c>
      <c r="H1549" s="18" t="s">
        <v>212</v>
      </c>
      <c r="I1549" s="18" t="s">
        <v>479</v>
      </c>
      <c r="J1549" s="18" t="s">
        <v>234</v>
      </c>
      <c r="K1549" s="26" t="s">
        <v>528</v>
      </c>
      <c r="L1549" s="26" t="s">
        <v>269</v>
      </c>
      <c r="M1549" s="18" t="s">
        <v>528</v>
      </c>
      <c r="N1549" s="18" t="s">
        <v>330</v>
      </c>
      <c r="O1549" s="18" t="s">
        <v>264</v>
      </c>
      <c r="P1549" s="19" t="s">
        <v>534</v>
      </c>
      <c r="Q1549" s="19" t="s">
        <v>212</v>
      </c>
      <c r="R1549" s="19" t="s">
        <v>330</v>
      </c>
      <c r="S1549" s="30" t="s">
        <v>266</v>
      </c>
      <c r="T1549" s="19"/>
      <c r="U1549" s="19"/>
      <c r="V1549" s="30"/>
      <c r="W1549" s="19"/>
      <c r="X1549" s="19"/>
      <c r="Y1549" s="30"/>
      <c r="Z1549" s="19"/>
      <c r="AA1549" s="19"/>
      <c r="AB1549" s="30"/>
      <c r="AC1549" s="19"/>
      <c r="AD1549" s="19"/>
      <c r="AE1549" s="19"/>
      <c r="AF1549" s="19"/>
      <c r="AG1549" s="19"/>
      <c r="AH1549" s="19"/>
      <c r="AI1549" s="19"/>
      <c r="AJ1549" s="19"/>
      <c r="AK1549" s="19"/>
      <c r="AL1549" s="19"/>
      <c r="AM1549" s="19"/>
      <c r="AN1549" s="19"/>
      <c r="AO1549" s="19"/>
      <c r="AP1549" s="19"/>
      <c r="AQ1549" s="19"/>
      <c r="AR1549" s="19"/>
      <c r="AS1549" s="19"/>
      <c r="AT1549" s="19"/>
      <c r="AU1549" s="19"/>
      <c r="AV1549" s="19"/>
      <c r="AW1549" s="19"/>
      <c r="AX1549" s="19"/>
      <c r="AY1549" s="19"/>
    </row>
    <row r="1550" spans="1:79" x14ac:dyDescent="0.2">
      <c r="A1550" s="33" t="s">
        <v>274</v>
      </c>
      <c r="B1550" s="33" t="s">
        <v>306</v>
      </c>
      <c r="C1550" s="141" t="s">
        <v>269</v>
      </c>
      <c r="D1550" t="s">
        <v>4704</v>
      </c>
      <c r="E1550" s="40">
        <v>37599</v>
      </c>
      <c r="F1550" t="s">
        <v>3281</v>
      </c>
      <c r="G1550" s="22" t="s">
        <v>295</v>
      </c>
      <c r="H1550" s="33" t="s">
        <v>533</v>
      </c>
      <c r="I1550" s="33" t="s">
        <v>303</v>
      </c>
      <c r="J1550" s="18" t="s">
        <v>539</v>
      </c>
      <c r="K1550" t="str">
        <f>IF(ISBLANK(VLOOKUP(TRIM(D1550),ALL_SOMIFA!$A$1:$V$2721,8,FALSE)),"",IF(ISERROR(VLOOKUP(TRIM(D1550),ALL_SOMIFA!$A$1:$V$2721,8,FALSE))," ",VLOOKUP(TRIM(D1550),ALL_SOMIFA!$A$1:$V$2721,8,FALSE)))</f>
        <v xml:space="preserve"> </v>
      </c>
      <c r="L1550" t="str">
        <f>IF(ISBLANK(VLOOKUP(TRIM(D1550),ALL_SOMIFA!$A$1:$V$2721,9,FALSE)),"",IF(ISERROR(VLOOKUP(TRIM(D1550),ALL_SOMIFA!$A$1:$V$2721,9,FALSE))," ",VLOOKUP(TRIM(D1550),ALL_SOMIFA!$A$1:$V$2721,9,FALSE)))</f>
        <v xml:space="preserve"> </v>
      </c>
      <c r="M1550" s="33" t="str">
        <f>IF(ISBLANK(VLOOKUP(TRIM(D1550),ALL_SOMIFA!$A$1:$V$2721,10,FALSE)),"",IF(ISERROR(VLOOKUP(TRIM(D1550),ALL_SOMIFA!$A$1:$V$2721,10,FALSE))," ",VLOOKUP(TRIM(D1550),ALL_SOMIFA!$A$1:$V$2721,10,FALSE)))</f>
        <v xml:space="preserve"> </v>
      </c>
      <c r="N1550" s="33" t="str">
        <f>IF(ISBLANK(VLOOKUP(TRIM(D1550),ALL_SOMIFA!$A$1:$V$2721,11,FALSE)),"",IF(ISERROR(VLOOKUP(TRIM(D1550),ALL_SOMIFA!$A$1:$V$2721,11,FALSE))," ",VLOOKUP(TRIM(D1550),ALL_SOMIFA!$A$1:$V$2721,11,FALSE)))</f>
        <v xml:space="preserve"> </v>
      </c>
      <c r="O1550" s="33" t="str">
        <f>IF(ISBLANK(VLOOKUP(TRIM(D1550),ALL_SOMIFA!$A$1:$V$2721,12,FALSE)),"",IF(ISERROR(VLOOKUP(TRIM(D1550),ALL_SOMIFA!$A$1:$V$2721,12,FALSE))," ",VLOOKUP(TRIM(D1550),ALL_SOMIFA!$A$1:$V$2721,12,FALSE)))</f>
        <v xml:space="preserve"> </v>
      </c>
      <c r="P1550" t="str">
        <f>IF(ISBLANK(VLOOKUP(TRIM(D1550),ALL_SOMIFA!$A$1:$V$2721,13,FALSE)),"",IF(ISERROR(VLOOKUP(TRIM(D1550),ALL_SOMIFA!$A$1:$V$2721,13,FALSE))," ",VLOOKUP(TRIM(D1550),ALL_SOMIFA!$A$1:$V$2721,13,FALSE)))</f>
        <v xml:space="preserve"> </v>
      </c>
      <c r="Q1550" t="str">
        <f>IF(ISBLANK(VLOOKUP(TRIM(D1550),ALL_SOMIFA!$A$1:$V$2721,14,FALSE)),"",IF(ISERROR(VLOOKUP(TRIM(D1550),ALL_SOMIFA!$A$1:$V$2721,14,FALSE))," ",VLOOKUP(TRIM(D1550),ALL_SOMIFA!$A$1:$V$2721,14,FALSE)))</f>
        <v xml:space="preserve"> </v>
      </c>
      <c r="R1550" t="str">
        <f>IF(ISBLANK(VLOOKUP(TRIM(D1550),ALL_SOMIFA!$A$1:$V$2721,15,FALSE)),"",IF(ISERROR(VLOOKUP(TRIM(D1550),ALL_SOMIFA!$A$1:$V$2721,15,FALSE))," ",VLOOKUP(TRIM(D1550),ALL_SOMIFA!$A$1:$V$2721,15,FALSE)))</f>
        <v xml:space="preserve"> </v>
      </c>
      <c r="S1550" t="str">
        <f>IF(ISBLANK(VLOOKUP(TRIM(D1550),ALL_SOMIFA!$A$1:$V$2721,16,FALSE)),"",IF(ISERROR(VLOOKUP(TRIM(D1550),ALL_SOMIFA!$A$1:$V$2721,16,FALSE))," ",VLOOKUP(TRIM(D1550),ALL_SOMIFA!$A$1:$V$2721,16,FALSE)))</f>
        <v xml:space="preserve"> </v>
      </c>
      <c r="T1550" t="str">
        <f>IF(ISBLANK(VLOOKUP(TRIM(D1550),ALL_SOMIFA!$A$1:$V$2721,17,FALSE)),"",IF(ISERROR(VLOOKUP(TRIM(D1550),ALL_SOMIFA!$A$1:$V$2721,17,FALSE))," ",VLOOKUP(TRIM(D1550),ALL_SOMIFA!$A$1:$V$2721,17,FALSE)))</f>
        <v xml:space="preserve"> </v>
      </c>
      <c r="U1550" t="str">
        <f>IF(ISBLANK(VLOOKUP(TRIM(D1550),ALL_SOMIFA!$A$1:$V$2721,18,FALSE)),"",IF(ISERROR(VLOOKUP(TRIM(D1550),ALL_SOMIFA!$A$1:$V$2721,18,FALSE))," ",VLOOKUP(TRIM(D1550),ALL_SOMIFA!$A$1:$V$2721,18,FALSE)))</f>
        <v xml:space="preserve"> </v>
      </c>
      <c r="V1550" t="str">
        <f>IF(ISBLANK(VLOOKUP(TRIM(D1550),ALL_SOMIFA!$A$1:$V$2721,19,FALSE)),"",IF(ISERROR(VLOOKUP(TRIM(D1550),ALL_SOMIFA!$A$1:$V$2721,19,FALSE))," ",VLOOKUP(TRIM(D1550),ALL_SOMIFA!$A$1:$V$2721,19,FALSE)))</f>
        <v xml:space="preserve"> </v>
      </c>
      <c r="W1550" t="str">
        <f>IF(ISBLANK(VLOOKUP(TRIM(D1550),ALL_SOMIFA!$A$1:$V$2721,20,FALSE)),"",IF(ISERROR(VLOOKUP(TRIM(D1550),ALL_SOMIFA!$A$1:$V$2721,20,FALSE))," ",VLOOKUP(TRIM(D1550),ALL_SOMIFA!$A$1:$V$2721,20,FALSE)))</f>
        <v xml:space="preserve"> </v>
      </c>
      <c r="X1550" t="str">
        <f>IF(ISBLANK(VLOOKUP(TRIM(D1550),ALL_SOMIFA!$A$1:$V$2721,21,FALSE)),"",IF(ISERROR(VLOOKUP(TRIM(D1550),ALL_SOMIFA!$A$1:$V$2721,21,FALSE))," ",VLOOKUP(TRIM(D1550),ALL_SOMIFA!$A$1:$V$2721,21,FALSE)))</f>
        <v xml:space="preserve"> </v>
      </c>
      <c r="Y1550" t="str">
        <f>IF(ISBLANK(VLOOKUP(TRIM(D1550),ALL_SOMIFA!$A$1:$V$2721,22,FALSE)),"",IF(ISERROR(VLOOKUP(TRIM(D1550),ALL_SOMIFA!$A$1:$V$2721,22,FALSE))," ",VLOOKUP(TRIM(D1550),ALL_SOMIFA!$A$1:$V$2721,22,FALSE)))</f>
        <v xml:space="preserve"> </v>
      </c>
    </row>
    <row r="1551" spans="1:79" ht="12.75" customHeight="1" x14ac:dyDescent="0.2">
      <c r="A1551" s="18" t="s">
        <v>557</v>
      </c>
      <c r="B1551" s="18" t="s">
        <v>242</v>
      </c>
      <c r="C1551" s="141" t="s">
        <v>558</v>
      </c>
      <c r="D1551" s="22" t="s">
        <v>3278</v>
      </c>
      <c r="E1551" s="23">
        <v>36295</v>
      </c>
      <c r="F1551" s="24" t="s">
        <v>1421</v>
      </c>
      <c r="G1551" s="22" t="s">
        <v>191</v>
      </c>
      <c r="H1551" s="18" t="s">
        <v>194</v>
      </c>
      <c r="I1551" s="18" t="s">
        <v>479</v>
      </c>
      <c r="J1551" s="18" t="s">
        <v>249</v>
      </c>
      <c r="K1551" s="26" t="s">
        <v>212</v>
      </c>
      <c r="L1551" s="26" t="s">
        <v>1638</v>
      </c>
      <c r="M1551" s="18" t="s">
        <v>555</v>
      </c>
      <c r="N1551" s="18" t="s">
        <v>330</v>
      </c>
      <c r="O1551" s="18" t="s">
        <v>161</v>
      </c>
      <c r="P1551" s="25"/>
      <c r="Q1551" s="25"/>
      <c r="R1551" s="25"/>
      <c r="S1551" s="25"/>
      <c r="T1551" s="25"/>
      <c r="U1551" s="25"/>
      <c r="V1551" s="25"/>
      <c r="W1551" s="25"/>
      <c r="X1551" s="25"/>
      <c r="Y1551" s="25"/>
      <c r="Z1551" s="25"/>
      <c r="AA1551" s="25"/>
      <c r="AB1551" s="25"/>
      <c r="AC1551" s="25"/>
      <c r="AD1551" s="25"/>
      <c r="AE1551" s="25"/>
      <c r="AF1551" s="25"/>
      <c r="AG1551" s="25"/>
      <c r="AH1551" s="25"/>
      <c r="AI1551" s="25"/>
      <c r="AJ1551" s="25"/>
      <c r="AK1551" s="25"/>
      <c r="AL1551" s="25"/>
      <c r="AM1551" s="25"/>
      <c r="AN1551" s="25"/>
      <c r="AO1551" s="25"/>
      <c r="AP1551" s="25"/>
      <c r="AQ1551" s="25"/>
      <c r="AR1551" s="25"/>
      <c r="AS1551" s="25"/>
      <c r="AT1551" s="25"/>
      <c r="AU1551" s="25"/>
      <c r="AV1551" s="25"/>
      <c r="AW1551" s="25"/>
      <c r="AX1551" s="25"/>
      <c r="AY1551" s="25"/>
      <c r="AZ1551" s="25"/>
      <c r="BA1551" s="25"/>
      <c r="BB1551" s="25"/>
      <c r="BC1551" s="25"/>
      <c r="BD1551" s="25"/>
      <c r="BE1551" s="25"/>
      <c r="BF1551" s="25"/>
      <c r="BG1551" s="25"/>
      <c r="BH1551" s="25"/>
      <c r="BI1551" s="25"/>
      <c r="BJ1551" s="25"/>
      <c r="BK1551" s="25"/>
      <c r="BL1551" s="25"/>
      <c r="BM1551" s="25"/>
      <c r="BN1551" s="25"/>
      <c r="BO1551" s="25"/>
      <c r="BP1551" s="25"/>
      <c r="BQ1551" s="25"/>
      <c r="BR1551" s="25"/>
      <c r="BS1551" s="25"/>
      <c r="BT1551" s="25"/>
      <c r="BU1551" s="25"/>
      <c r="BV1551" s="25"/>
      <c r="BW1551" s="25"/>
      <c r="BX1551" s="25"/>
      <c r="BY1551" s="25"/>
      <c r="BZ1551" s="25"/>
      <c r="CA1551" s="25"/>
    </row>
    <row r="1552" spans="1:79" ht="12.75" customHeight="1" x14ac:dyDescent="0.2">
      <c r="A1552" s="31"/>
      <c r="B1552" s="32"/>
      <c r="C1552" s="142"/>
      <c r="D1552" s="19" t="s">
        <v>3285</v>
      </c>
      <c r="E1552" s="27">
        <v>36840</v>
      </c>
      <c r="F1552" s="28" t="s">
        <v>98</v>
      </c>
      <c r="G1552" s="28" t="s">
        <v>188</v>
      </c>
      <c r="H1552" s="31" t="s">
        <v>189</v>
      </c>
      <c r="I1552" s="32"/>
      <c r="J1552" s="18"/>
      <c r="K1552" t="s">
        <v>258</v>
      </c>
      <c r="L1552" t="s">
        <v>241</v>
      </c>
      <c r="M1552" s="33"/>
      <c r="N1552" s="33"/>
      <c r="O1552" s="33"/>
      <c r="P1552" s="25"/>
      <c r="Q1552" s="25"/>
      <c r="R1552" s="25"/>
      <c r="S1552" s="25"/>
      <c r="T1552" s="25"/>
      <c r="U1552" s="25"/>
      <c r="V1552" s="25"/>
      <c r="W1552" s="25"/>
      <c r="X1552" s="25"/>
      <c r="Y1552" s="25"/>
      <c r="Z1552" s="25"/>
      <c r="AA1552" s="25"/>
      <c r="AB1552" s="25"/>
      <c r="AC1552" s="25"/>
      <c r="AD1552" s="25"/>
      <c r="AE1552" s="25"/>
      <c r="AF1552" s="25"/>
      <c r="AG1552" s="25"/>
      <c r="AH1552" s="25"/>
      <c r="AI1552" s="25"/>
      <c r="AJ1552" s="25"/>
      <c r="AK1552" s="25"/>
      <c r="AL1552" s="25"/>
      <c r="AM1552" s="25"/>
      <c r="AN1552" s="25"/>
      <c r="AO1552" s="25"/>
      <c r="AP1552" s="25"/>
      <c r="AQ1552" s="25"/>
      <c r="AR1552" s="25"/>
      <c r="AS1552" s="25"/>
      <c r="AT1552" s="25"/>
      <c r="AU1552" s="25"/>
      <c r="AV1552" s="25"/>
      <c r="AW1552" s="25"/>
      <c r="AX1552" s="25"/>
      <c r="AY1552" s="25"/>
    </row>
    <row r="1553" spans="1:79" x14ac:dyDescent="0.2">
      <c r="A1553" s="18"/>
      <c r="B1553" s="18"/>
      <c r="C1553" s="141"/>
      <c r="D1553" s="19"/>
      <c r="E1553" s="20"/>
      <c r="F1553" s="19"/>
      <c r="G1553" s="19"/>
      <c r="H1553" s="18"/>
      <c r="I1553" s="18"/>
      <c r="J1553" s="18"/>
      <c r="K1553"/>
      <c r="L1553"/>
      <c r="M1553" s="18"/>
      <c r="N1553" s="18"/>
      <c r="O1553" s="18"/>
      <c r="P1553" s="19"/>
      <c r="Q1553" s="19"/>
      <c r="R1553" s="19"/>
      <c r="S1553" s="19"/>
      <c r="T1553" s="19"/>
      <c r="U1553" s="19"/>
      <c r="V1553" s="19"/>
      <c r="W1553" s="19"/>
      <c r="X1553" s="19"/>
      <c r="Y1553" s="19"/>
      <c r="Z1553" s="19"/>
      <c r="AA1553" s="19"/>
      <c r="AB1553" s="19"/>
      <c r="AC1553" s="19"/>
      <c r="AD1553" s="19"/>
      <c r="AE1553" s="19"/>
      <c r="AF1553" s="19"/>
      <c r="AG1553" s="19"/>
      <c r="AH1553" s="19"/>
      <c r="AI1553" s="19"/>
      <c r="AJ1553" s="19"/>
      <c r="AK1553" s="19"/>
      <c r="AL1553" s="19"/>
      <c r="AM1553" s="19"/>
      <c r="AN1553" s="19"/>
      <c r="AO1553" s="19"/>
      <c r="AP1553" s="19"/>
      <c r="AQ1553" s="19"/>
      <c r="AR1553" s="19"/>
      <c r="AS1553" s="19"/>
      <c r="AT1553" s="19"/>
      <c r="AU1553" s="19"/>
      <c r="AV1553" s="19"/>
      <c r="AW1553" s="19"/>
      <c r="AX1553" s="19"/>
      <c r="AY1553" s="19"/>
    </row>
    <row r="1554" spans="1:79" x14ac:dyDescent="0.2">
      <c r="A1554" s="18" t="s">
        <v>775</v>
      </c>
      <c r="B1554" s="18" t="s">
        <v>316</v>
      </c>
      <c r="C1554" s="141" t="s">
        <v>3289</v>
      </c>
      <c r="D1554" s="19" t="s">
        <v>3290</v>
      </c>
      <c r="E1554" s="20">
        <v>34505</v>
      </c>
      <c r="F1554" s="19" t="s">
        <v>3291</v>
      </c>
      <c r="G1554" s="19" t="s">
        <v>783</v>
      </c>
      <c r="H1554" s="18" t="s">
        <v>308</v>
      </c>
      <c r="I1554" s="18" t="s">
        <v>116</v>
      </c>
      <c r="J1554" s="18" t="s">
        <v>726</v>
      </c>
      <c r="K1554" s="26" t="s">
        <v>284</v>
      </c>
      <c r="L1554" s="26" t="s">
        <v>785</v>
      </c>
      <c r="M1554" s="18" t="s">
        <v>329</v>
      </c>
      <c r="N1554" s="18" t="s">
        <v>275</v>
      </c>
      <c r="O1554" s="18" t="s">
        <v>196</v>
      </c>
      <c r="P1554" s="19" t="s">
        <v>259</v>
      </c>
      <c r="Q1554" s="19" t="s">
        <v>308</v>
      </c>
      <c r="R1554" s="19" t="s">
        <v>612</v>
      </c>
      <c r="S1554" s="19" t="s">
        <v>3292</v>
      </c>
      <c r="T1554" s="19" t="s">
        <v>308</v>
      </c>
      <c r="U1554" s="19" t="s">
        <v>275</v>
      </c>
      <c r="V1554" s="19" t="s">
        <v>291</v>
      </c>
      <c r="W1554" s="19" t="s">
        <v>284</v>
      </c>
      <c r="X1554" s="19" t="s">
        <v>306</v>
      </c>
      <c r="Y1554" s="19" t="s">
        <v>201</v>
      </c>
      <c r="Z1554" s="19" t="s">
        <v>284</v>
      </c>
      <c r="AA1554" s="19" t="s">
        <v>306</v>
      </c>
      <c r="AB1554" s="19" t="s">
        <v>233</v>
      </c>
      <c r="AC1554" s="19" t="s">
        <v>284</v>
      </c>
      <c r="AD1554" s="19" t="s">
        <v>306</v>
      </c>
      <c r="AE1554" s="19" t="s">
        <v>276</v>
      </c>
      <c r="AF1554" s="19" t="s">
        <v>305</v>
      </c>
      <c r="AG1554" s="19" t="s">
        <v>306</v>
      </c>
      <c r="AH1554" s="19" t="s">
        <v>196</v>
      </c>
      <c r="AI1554" s="19"/>
      <c r="AJ1554" s="19"/>
      <c r="AK1554" s="19"/>
      <c r="AL1554" s="19"/>
      <c r="AM1554" s="19"/>
      <c r="AN1554" s="19"/>
      <c r="AO1554" s="19">
        <v>0</v>
      </c>
      <c r="AP1554" s="19">
        <v>0</v>
      </c>
      <c r="AQ1554" s="19">
        <v>0</v>
      </c>
      <c r="AR1554" s="19">
        <v>0</v>
      </c>
      <c r="AS1554" s="19">
        <v>0</v>
      </c>
      <c r="AT1554" s="19">
        <v>0</v>
      </c>
      <c r="AU1554" s="19">
        <v>0</v>
      </c>
      <c r="AV1554" s="19">
        <v>0</v>
      </c>
      <c r="AW1554" s="19">
        <v>0</v>
      </c>
      <c r="AX1554" s="19"/>
      <c r="AY1554" s="19"/>
      <c r="AZ1554" s="25"/>
      <c r="BA1554" s="25"/>
      <c r="BB1554" s="25"/>
      <c r="BC1554" s="25"/>
      <c r="BD1554" s="25"/>
      <c r="BE1554" s="25"/>
      <c r="BF1554" s="25"/>
      <c r="BG1554" s="25"/>
      <c r="BH1554" s="25"/>
      <c r="BI1554" s="25"/>
      <c r="BJ1554" s="25"/>
      <c r="BK1554" s="25"/>
      <c r="BL1554" s="25"/>
      <c r="BM1554" s="25"/>
      <c r="BN1554" s="25"/>
      <c r="BO1554" s="25"/>
      <c r="BP1554" s="25"/>
      <c r="BQ1554" s="25"/>
      <c r="BR1554" s="25"/>
      <c r="BS1554" s="25"/>
      <c r="BT1554" s="25"/>
      <c r="BU1554" s="25"/>
      <c r="BV1554" s="25"/>
      <c r="BW1554" s="25"/>
      <c r="BX1554" s="25"/>
      <c r="BY1554" s="25"/>
      <c r="BZ1554" s="25"/>
      <c r="CA1554" s="25"/>
    </row>
    <row r="1555" spans="1:79" s="25" customFormat="1" x14ac:dyDescent="0.2">
      <c r="A1555" s="18" t="s">
        <v>575</v>
      </c>
      <c r="B1555" s="18" t="s">
        <v>195</v>
      </c>
      <c r="C1555" s="141" t="s">
        <v>593</v>
      </c>
      <c r="D1555" s="19" t="s">
        <v>3286</v>
      </c>
      <c r="E1555" s="20">
        <v>35785</v>
      </c>
      <c r="F1555" s="19" t="s">
        <v>2960</v>
      </c>
      <c r="G1555" s="19" t="s">
        <v>3287</v>
      </c>
      <c r="H1555" s="18" t="s">
        <v>194</v>
      </c>
      <c r="I1555" s="18" t="s">
        <v>303</v>
      </c>
      <c r="J1555" s="18" t="s">
        <v>1392</v>
      </c>
      <c r="K1555" s="26" t="s">
        <v>575</v>
      </c>
      <c r="L1555" s="26" t="s">
        <v>276</v>
      </c>
      <c r="M1555" s="18" t="s">
        <v>575</v>
      </c>
      <c r="N1555" s="18" t="s">
        <v>306</v>
      </c>
      <c r="O1555" s="18" t="s">
        <v>2391</v>
      </c>
      <c r="P1555" s="19" t="s">
        <v>259</v>
      </c>
      <c r="Q1555" s="19" t="s">
        <v>308</v>
      </c>
      <c r="R1555" s="19" t="s">
        <v>306</v>
      </c>
      <c r="S1555" s="19" t="s">
        <v>3288</v>
      </c>
      <c r="T1555" s="19" t="s">
        <v>308</v>
      </c>
      <c r="U1555" s="19" t="s">
        <v>306</v>
      </c>
      <c r="V1555" s="19" t="s">
        <v>196</v>
      </c>
      <c r="W1555" s="19"/>
      <c r="X1555" s="19"/>
      <c r="Y1555" s="19"/>
      <c r="Z1555" s="19"/>
      <c r="AA1555" s="19"/>
      <c r="AB1555" s="19"/>
      <c r="AC1555" s="19"/>
      <c r="AD1555" s="19"/>
      <c r="AE1555" s="19"/>
      <c r="AF1555" s="19"/>
      <c r="AG1555" s="19"/>
      <c r="AH1555" s="19"/>
      <c r="AI1555" s="19"/>
      <c r="AJ1555" s="19"/>
      <c r="AK1555" s="19"/>
      <c r="AL1555" s="19"/>
      <c r="AM1555" s="19"/>
      <c r="AN1555" s="19"/>
      <c r="AO1555" s="19"/>
      <c r="AP1555" s="19"/>
      <c r="AQ1555" s="19"/>
      <c r="AR1555" s="19"/>
      <c r="AS1555" s="19"/>
      <c r="AT1555" s="19"/>
      <c r="AU1555" s="19"/>
      <c r="AV1555" s="19"/>
      <c r="AW1555" s="19"/>
      <c r="AX1555" s="19"/>
      <c r="AY1555" s="19"/>
      <c r="AZ1555"/>
      <c r="BA1555"/>
      <c r="BB1555"/>
      <c r="BC1555"/>
      <c r="BD1555"/>
      <c r="BE1555"/>
      <c r="BF1555"/>
      <c r="BG1555"/>
      <c r="BH1555"/>
      <c r="BI1555"/>
      <c r="BJ1555"/>
      <c r="BK1555"/>
      <c r="BL1555"/>
      <c r="BM1555"/>
      <c r="BN1555"/>
      <c r="BO1555"/>
      <c r="BP1555"/>
      <c r="BQ1555"/>
      <c r="BR1555"/>
      <c r="BS1555"/>
      <c r="BT1555"/>
      <c r="BU1555"/>
      <c r="BV1555"/>
      <c r="BW1555"/>
      <c r="BX1555"/>
      <c r="BY1555"/>
      <c r="BZ1555"/>
      <c r="CA1555"/>
    </row>
    <row r="1556" spans="1:79" x14ac:dyDescent="0.2">
      <c r="A1556" s="33" t="s">
        <v>284</v>
      </c>
      <c r="B1556" s="33" t="s">
        <v>95</v>
      </c>
      <c r="C1556" s="142" t="s">
        <v>259</v>
      </c>
      <c r="D1556" t="s">
        <v>3296</v>
      </c>
      <c r="E1556" s="40">
        <v>37118</v>
      </c>
      <c r="F1556" t="s">
        <v>114</v>
      </c>
      <c r="G1556" s="19" t="s">
        <v>173</v>
      </c>
      <c r="H1556" s="33" t="s">
        <v>302</v>
      </c>
      <c r="I1556" s="33" t="s">
        <v>363</v>
      </c>
      <c r="J1556" s="18" t="s">
        <v>193</v>
      </c>
      <c r="K1556" t="str">
        <f>IF(ISBLANK(VLOOKUP(TRIM(D1556),ALL_SOMIFA!$A$1:$V$2721,8,FALSE)),"",IF(ISERROR(VLOOKUP(TRIM(D1556),ALL_SOMIFA!$A$1:$V$2721,8,FALSE))," ",VLOOKUP(TRIM(D1556),ALL_SOMIFA!$A$1:$V$2721,8,FALSE)))</f>
        <v xml:space="preserve"> </v>
      </c>
      <c r="L1556" t="str">
        <f>IF(ISBLANK(VLOOKUP(TRIM(D1556),ALL_SOMIFA!$A$1:$V$2721,9,FALSE)),"",IF(ISERROR(VLOOKUP(TRIM(D1556),ALL_SOMIFA!$A$1:$V$2721,9,FALSE))," ",VLOOKUP(TRIM(D1556),ALL_SOMIFA!$A$1:$V$2721,9,FALSE)))</f>
        <v xml:space="preserve"> </v>
      </c>
      <c r="M1556" s="33" t="str">
        <f>IF(ISBLANK(VLOOKUP(TRIM(D1556),ALL_SOMIFA!$A$1:$V$2721,10,FALSE)),"",IF(ISERROR(VLOOKUP(TRIM(D1556),ALL_SOMIFA!$A$1:$V$2721,10,FALSE))," ",VLOOKUP(TRIM(D1556),ALL_SOMIFA!$A$1:$V$2721,10,FALSE)))</f>
        <v xml:space="preserve"> </v>
      </c>
      <c r="N1556" s="33" t="str">
        <f>IF(ISBLANK(VLOOKUP(TRIM(D1556),ALL_SOMIFA!$A$1:$V$2721,11,FALSE)),"",IF(ISERROR(VLOOKUP(TRIM(D1556),ALL_SOMIFA!$A$1:$V$2721,11,FALSE))," ",VLOOKUP(TRIM(D1556),ALL_SOMIFA!$A$1:$V$2721,11,FALSE)))</f>
        <v xml:space="preserve"> </v>
      </c>
      <c r="O1556" s="33" t="str">
        <f>IF(ISBLANK(VLOOKUP(TRIM(D1556),ALL_SOMIFA!$A$1:$V$2721,12,FALSE)),"",IF(ISERROR(VLOOKUP(TRIM(D1556),ALL_SOMIFA!$A$1:$V$2721,12,FALSE))," ",VLOOKUP(TRIM(D1556),ALL_SOMIFA!$A$1:$V$2721,12,FALSE)))</f>
        <v xml:space="preserve"> </v>
      </c>
      <c r="P1556" t="str">
        <f>IF(ISBLANK(VLOOKUP(TRIM(D1556),ALL_SOMIFA!$A$1:$V$2721,13,FALSE)),"",IF(ISERROR(VLOOKUP(TRIM(D1556),ALL_SOMIFA!$A$1:$V$2721,13,FALSE))," ",VLOOKUP(TRIM(D1556),ALL_SOMIFA!$A$1:$V$2721,13,FALSE)))</f>
        <v xml:space="preserve"> </v>
      </c>
      <c r="Q1556" t="str">
        <f>IF(ISBLANK(VLOOKUP(TRIM(D1556),ALL_SOMIFA!$A$1:$V$2721,14,FALSE)),"",IF(ISERROR(VLOOKUP(TRIM(D1556),ALL_SOMIFA!$A$1:$V$2721,14,FALSE))," ",VLOOKUP(TRIM(D1556),ALL_SOMIFA!$A$1:$V$2721,14,FALSE)))</f>
        <v xml:space="preserve"> </v>
      </c>
      <c r="R1556" t="str">
        <f>IF(ISBLANK(VLOOKUP(TRIM(D1556),ALL_SOMIFA!$A$1:$V$2721,15,FALSE)),"",IF(ISERROR(VLOOKUP(TRIM(D1556),ALL_SOMIFA!$A$1:$V$2721,15,FALSE))," ",VLOOKUP(TRIM(D1556),ALL_SOMIFA!$A$1:$V$2721,15,FALSE)))</f>
        <v xml:space="preserve"> </v>
      </c>
      <c r="S1556" t="str">
        <f>IF(ISBLANK(VLOOKUP(TRIM(D1556),ALL_SOMIFA!$A$1:$V$2721,16,FALSE)),"",IF(ISERROR(VLOOKUP(TRIM(D1556),ALL_SOMIFA!$A$1:$V$2721,16,FALSE))," ",VLOOKUP(TRIM(D1556),ALL_SOMIFA!$A$1:$V$2721,16,FALSE)))</f>
        <v xml:space="preserve"> </v>
      </c>
      <c r="T1556" t="str">
        <f>IF(ISBLANK(VLOOKUP(TRIM(D1556),ALL_SOMIFA!$A$1:$V$2721,17,FALSE)),"",IF(ISERROR(VLOOKUP(TRIM(D1556),ALL_SOMIFA!$A$1:$V$2721,17,FALSE))," ",VLOOKUP(TRIM(D1556),ALL_SOMIFA!$A$1:$V$2721,17,FALSE)))</f>
        <v xml:space="preserve"> </v>
      </c>
      <c r="U1556" t="str">
        <f>IF(ISBLANK(VLOOKUP(TRIM(D1556),ALL_SOMIFA!$A$1:$V$2721,18,FALSE)),"",IF(ISERROR(VLOOKUP(TRIM(D1556),ALL_SOMIFA!$A$1:$V$2721,18,FALSE))," ",VLOOKUP(TRIM(D1556),ALL_SOMIFA!$A$1:$V$2721,18,FALSE)))</f>
        <v xml:space="preserve"> </v>
      </c>
      <c r="V1556" t="str">
        <f>IF(ISBLANK(VLOOKUP(TRIM(D1556),ALL_SOMIFA!$A$1:$V$2721,19,FALSE)),"",IF(ISERROR(VLOOKUP(TRIM(D1556),ALL_SOMIFA!$A$1:$V$2721,19,FALSE))," ",VLOOKUP(TRIM(D1556),ALL_SOMIFA!$A$1:$V$2721,19,FALSE)))</f>
        <v xml:space="preserve"> </v>
      </c>
      <c r="W1556" t="str">
        <f>IF(ISBLANK(VLOOKUP(TRIM(D1556),ALL_SOMIFA!$A$1:$V$2721,20,FALSE)),"",IF(ISERROR(VLOOKUP(TRIM(D1556),ALL_SOMIFA!$A$1:$V$2721,20,FALSE))," ",VLOOKUP(TRIM(D1556),ALL_SOMIFA!$A$1:$V$2721,20,FALSE)))</f>
        <v xml:space="preserve"> </v>
      </c>
      <c r="X1556" t="str">
        <f>IF(ISBLANK(VLOOKUP(TRIM(D1556),ALL_SOMIFA!$A$1:$V$2721,21,FALSE)),"",IF(ISERROR(VLOOKUP(TRIM(D1556),ALL_SOMIFA!$A$1:$V$2721,21,FALSE))," ",VLOOKUP(TRIM(D1556),ALL_SOMIFA!$A$1:$V$2721,21,FALSE)))</f>
        <v xml:space="preserve"> </v>
      </c>
      <c r="Y1556" t="str">
        <f>IF(ISBLANK(VLOOKUP(TRIM(D1556),ALL_SOMIFA!$A$1:$V$2721,22,FALSE)),"",IF(ISERROR(VLOOKUP(TRIM(D1556),ALL_SOMIFA!$A$1:$V$2721,22,FALSE))," ",VLOOKUP(TRIM(D1556),ALL_SOMIFA!$A$1:$V$2721,22,FALSE)))</f>
        <v xml:space="preserve"> </v>
      </c>
    </row>
    <row r="1557" spans="1:79" x14ac:dyDescent="0.2">
      <c r="A1557" s="18" t="s">
        <v>575</v>
      </c>
      <c r="B1557" s="18" t="s">
        <v>454</v>
      </c>
      <c r="C1557" s="141" t="s">
        <v>203</v>
      </c>
      <c r="D1557" s="19" t="s">
        <v>3295</v>
      </c>
      <c r="E1557" s="20">
        <v>34087</v>
      </c>
      <c r="F1557" s="19" t="s">
        <v>447</v>
      </c>
      <c r="G1557" s="19" t="s">
        <v>743</v>
      </c>
      <c r="H1557" s="18" t="s">
        <v>284</v>
      </c>
      <c r="I1557" s="18" t="s">
        <v>109</v>
      </c>
      <c r="J1557" s="18" t="s">
        <v>203</v>
      </c>
      <c r="K1557" s="26" t="s">
        <v>313</v>
      </c>
      <c r="L1557" s="26" t="s">
        <v>203</v>
      </c>
      <c r="M1557" s="18" t="s">
        <v>308</v>
      </c>
      <c r="N1557" s="18" t="s">
        <v>105</v>
      </c>
      <c r="O1557" s="18" t="s">
        <v>259</v>
      </c>
      <c r="P1557" s="19" t="s">
        <v>233</v>
      </c>
      <c r="Q1557" s="19" t="s">
        <v>274</v>
      </c>
      <c r="R1557" s="19" t="s">
        <v>109</v>
      </c>
      <c r="S1557" s="19" t="s">
        <v>1213</v>
      </c>
      <c r="T1557" s="19" t="s">
        <v>575</v>
      </c>
      <c r="U1557" s="19" t="s">
        <v>105</v>
      </c>
      <c r="V1557" s="19" t="s">
        <v>1392</v>
      </c>
      <c r="W1557" s="19" t="s">
        <v>575</v>
      </c>
      <c r="X1557" s="19" t="s">
        <v>105</v>
      </c>
      <c r="Y1557" s="19" t="s">
        <v>1389</v>
      </c>
      <c r="Z1557" s="19" t="s">
        <v>313</v>
      </c>
      <c r="AA1557" s="19" t="s">
        <v>105</v>
      </c>
      <c r="AB1557" s="19" t="s">
        <v>204</v>
      </c>
      <c r="AC1557" s="19" t="s">
        <v>575</v>
      </c>
      <c r="AD1557" s="19" t="s">
        <v>105</v>
      </c>
      <c r="AE1557" s="19" t="s">
        <v>203</v>
      </c>
      <c r="AF1557" s="19" t="s">
        <v>315</v>
      </c>
      <c r="AG1557" s="19" t="s">
        <v>105</v>
      </c>
      <c r="AH1557" s="19" t="s">
        <v>266</v>
      </c>
      <c r="AI1557" s="19" t="s">
        <v>315</v>
      </c>
      <c r="AJ1557" s="19" t="s">
        <v>105</v>
      </c>
      <c r="AK1557" s="19" t="s">
        <v>266</v>
      </c>
      <c r="AL1557" s="19">
        <v>0</v>
      </c>
      <c r="AM1557" s="19">
        <v>0</v>
      </c>
      <c r="AN1557" s="19">
        <v>0</v>
      </c>
      <c r="AO1557" s="19">
        <v>0</v>
      </c>
      <c r="AP1557" s="19">
        <v>0</v>
      </c>
      <c r="AQ1557" s="19">
        <v>0</v>
      </c>
      <c r="AR1557" s="19">
        <v>0</v>
      </c>
      <c r="AS1557" s="19">
        <v>0</v>
      </c>
      <c r="AT1557" s="19">
        <v>0</v>
      </c>
      <c r="AU1557" s="19">
        <v>0</v>
      </c>
      <c r="AV1557" s="19">
        <v>0</v>
      </c>
      <c r="AW1557" s="19">
        <v>0</v>
      </c>
      <c r="AX1557" s="19"/>
      <c r="AY1557" s="19"/>
    </row>
    <row r="1558" spans="1:79" ht="12.75" customHeight="1" x14ac:dyDescent="0.2">
      <c r="A1558" s="18" t="s">
        <v>575</v>
      </c>
      <c r="B1558" s="18" t="s">
        <v>118</v>
      </c>
      <c r="C1558" s="141" t="s">
        <v>240</v>
      </c>
      <c r="D1558" s="26" t="s">
        <v>3293</v>
      </c>
      <c r="E1558" s="27">
        <v>36657</v>
      </c>
      <c r="F1558" s="26" t="s">
        <v>473</v>
      </c>
      <c r="G1558" s="26" t="s">
        <v>473</v>
      </c>
      <c r="H1558" s="18" t="s">
        <v>274</v>
      </c>
      <c r="I1558" s="18" t="s">
        <v>123</v>
      </c>
      <c r="J1558" s="18" t="s">
        <v>249</v>
      </c>
      <c r="K1558" s="26" t="s">
        <v>575</v>
      </c>
      <c r="L1558" s="26" t="s">
        <v>785</v>
      </c>
      <c r="M1558" s="18" t="s">
        <v>313</v>
      </c>
      <c r="N1558" s="18" t="s">
        <v>118</v>
      </c>
      <c r="O1558" s="18" t="s">
        <v>240</v>
      </c>
      <c r="P1558" s="26" t="s">
        <v>266</v>
      </c>
      <c r="Q1558" s="27"/>
      <c r="R1558" s="27"/>
      <c r="S1558" s="27"/>
      <c r="T1558" s="27"/>
      <c r="U1558" s="29"/>
      <c r="V1558" s="25"/>
      <c r="W1558" s="25"/>
      <c r="X1558" s="25"/>
      <c r="Y1558" s="25"/>
      <c r="Z1558" s="25"/>
      <c r="AA1558" s="25"/>
      <c r="AB1558" s="25"/>
      <c r="AC1558" s="25"/>
      <c r="AD1558" s="25"/>
      <c r="AE1558" s="25"/>
      <c r="AF1558" s="25"/>
      <c r="AG1558" s="25"/>
      <c r="AH1558" s="25"/>
      <c r="AI1558" s="25"/>
      <c r="AJ1558" s="25"/>
      <c r="AK1558" s="25"/>
      <c r="AL1558" s="25"/>
      <c r="AM1558" s="25"/>
      <c r="AN1558" s="25"/>
      <c r="AO1558" s="25"/>
      <c r="AP1558" s="25"/>
      <c r="AQ1558" s="25"/>
      <c r="AR1558" s="25"/>
      <c r="AS1558" s="25"/>
      <c r="AT1558" s="25"/>
      <c r="AU1558" s="25"/>
      <c r="AV1558" s="25"/>
      <c r="AW1558" s="25"/>
      <c r="AX1558" s="25"/>
      <c r="AY1558" s="25"/>
    </row>
    <row r="1559" spans="1:79" x14ac:dyDescent="0.2">
      <c r="A1559" t="s">
        <v>376</v>
      </c>
      <c r="B1559" t="s">
        <v>232</v>
      </c>
      <c r="C1559" s="141" t="s">
        <v>3297</v>
      </c>
      <c r="D1559" t="s">
        <v>3298</v>
      </c>
      <c r="E1559" s="40">
        <v>37654</v>
      </c>
      <c r="F1559" t="s">
        <v>3299</v>
      </c>
      <c r="G1559" s="19" t="s">
        <v>295</v>
      </c>
      <c r="H1559" t="s">
        <v>379</v>
      </c>
      <c r="I1559" t="s">
        <v>232</v>
      </c>
      <c r="J1559" s="18" t="s">
        <v>798</v>
      </c>
      <c r="K1559" t="str">
        <f>IF(ISBLANK(VLOOKUP(TRIM(D1559),ALL_SOMIFA!$A$1:$V$2721,8,FALSE)),"",IF(ISERROR(VLOOKUP(TRIM(D1559),ALL_SOMIFA!$A$1:$V$2721,8,FALSE))," ",VLOOKUP(TRIM(D1559),ALL_SOMIFA!$A$1:$V$2721,8,FALSE)))</f>
        <v xml:space="preserve"> </v>
      </c>
      <c r="L1559" t="str">
        <f>IF(ISBLANK(VLOOKUP(TRIM(D1559),ALL_SOMIFA!$A$1:$V$2721,9,FALSE)),"",IF(ISERROR(VLOOKUP(TRIM(D1559),ALL_SOMIFA!$A$1:$V$2721,9,FALSE))," ",VLOOKUP(TRIM(D1559),ALL_SOMIFA!$A$1:$V$2721,9,FALSE)))</f>
        <v xml:space="preserve"> </v>
      </c>
      <c r="M1559" t="str">
        <f>IF(ISBLANK(VLOOKUP(TRIM(D1559),ALL_SOMIFA!$A$1:$V$2721,10,FALSE)),"",IF(ISERROR(VLOOKUP(TRIM(D1559),ALL_SOMIFA!$A$1:$V$2721,10,FALSE))," ",VLOOKUP(TRIM(D1559),ALL_SOMIFA!$A$1:$V$2721,10,FALSE)))</f>
        <v xml:space="preserve"> </v>
      </c>
      <c r="N1559" t="str">
        <f>IF(ISBLANK(VLOOKUP(TRIM(D1559),ALL_SOMIFA!$A$1:$V$2721,11,FALSE)),"",IF(ISERROR(VLOOKUP(TRIM(D1559),ALL_SOMIFA!$A$1:$V$2721,11,FALSE))," ",VLOOKUP(TRIM(D1559),ALL_SOMIFA!$A$1:$V$2721,11,FALSE)))</f>
        <v xml:space="preserve"> </v>
      </c>
      <c r="O1559" t="str">
        <f>IF(ISBLANK(VLOOKUP(TRIM(D1559),ALL_SOMIFA!$A$1:$V$2721,12,FALSE)),"",IF(ISERROR(VLOOKUP(TRIM(D1559),ALL_SOMIFA!$A$1:$V$2721,12,FALSE))," ",VLOOKUP(TRIM(D1559),ALL_SOMIFA!$A$1:$V$2721,12,FALSE)))</f>
        <v xml:space="preserve"> </v>
      </c>
      <c r="P1559" t="str">
        <f>IF(ISBLANK(VLOOKUP(TRIM(D1559),ALL_SOMIFA!$A$1:$V$2721,13,FALSE)),"",IF(ISERROR(VLOOKUP(TRIM(D1559),ALL_SOMIFA!$A$1:$V$2721,13,FALSE))," ",VLOOKUP(TRIM(D1559),ALL_SOMIFA!$A$1:$V$2721,13,FALSE)))</f>
        <v xml:space="preserve"> </v>
      </c>
      <c r="Q1559" t="str">
        <f>IF(ISBLANK(VLOOKUP(TRIM(D1559),ALL_SOMIFA!$A$1:$V$2721,14,FALSE)),"",IF(ISERROR(VLOOKUP(TRIM(D1559),ALL_SOMIFA!$A$1:$V$2721,14,FALSE))," ",VLOOKUP(TRIM(D1559),ALL_SOMIFA!$A$1:$V$2721,14,FALSE)))</f>
        <v xml:space="preserve"> </v>
      </c>
      <c r="R1559" t="str">
        <f>IF(ISBLANK(VLOOKUP(TRIM(D1559),ALL_SOMIFA!$A$1:$V$2721,15,FALSE)),"",IF(ISERROR(VLOOKUP(TRIM(D1559),ALL_SOMIFA!$A$1:$V$2721,15,FALSE))," ",VLOOKUP(TRIM(D1559),ALL_SOMIFA!$A$1:$V$2721,15,FALSE)))</f>
        <v xml:space="preserve"> </v>
      </c>
      <c r="S1559" t="str">
        <f>IF(ISBLANK(VLOOKUP(TRIM(D1559),ALL_SOMIFA!$A$1:$V$2721,16,FALSE)),"",IF(ISERROR(VLOOKUP(TRIM(D1559),ALL_SOMIFA!$A$1:$V$2721,16,FALSE))," ",VLOOKUP(TRIM(D1559),ALL_SOMIFA!$A$1:$V$2721,16,FALSE)))</f>
        <v xml:space="preserve"> </v>
      </c>
      <c r="T1559" t="str">
        <f>IF(ISBLANK(VLOOKUP(TRIM(D1559),ALL_SOMIFA!$A$1:$V$2721,17,FALSE)),"",IF(ISERROR(VLOOKUP(TRIM(D1559),ALL_SOMIFA!$A$1:$V$2721,17,FALSE))," ",VLOOKUP(TRIM(D1559),ALL_SOMIFA!$A$1:$V$2721,17,FALSE)))</f>
        <v xml:space="preserve"> </v>
      </c>
      <c r="U1559" t="str">
        <f>IF(ISBLANK(VLOOKUP(TRIM(D1559),ALL_SOMIFA!$A$1:$V$2721,18,FALSE)),"",IF(ISERROR(VLOOKUP(TRIM(D1559),ALL_SOMIFA!$A$1:$V$2721,18,FALSE))," ",VLOOKUP(TRIM(D1559),ALL_SOMIFA!$A$1:$V$2721,18,FALSE)))</f>
        <v xml:space="preserve"> </v>
      </c>
      <c r="V1559" t="str">
        <f>IF(ISBLANK(VLOOKUP(TRIM(D1559),ALL_SOMIFA!$A$1:$V$2721,19,FALSE)),"",IF(ISERROR(VLOOKUP(TRIM(D1559),ALL_SOMIFA!$A$1:$V$2721,19,FALSE))," ",VLOOKUP(TRIM(D1559),ALL_SOMIFA!$A$1:$V$2721,19,FALSE)))</f>
        <v xml:space="preserve"> </v>
      </c>
      <c r="W1559" t="str">
        <f>IF(ISBLANK(VLOOKUP(TRIM(D1559),ALL_SOMIFA!$A$1:$V$2721,20,FALSE)),"",IF(ISERROR(VLOOKUP(TRIM(D1559),ALL_SOMIFA!$A$1:$V$2721,20,FALSE))," ",VLOOKUP(TRIM(D1559),ALL_SOMIFA!$A$1:$V$2721,20,FALSE)))</f>
        <v xml:space="preserve"> </v>
      </c>
      <c r="X1559" t="str">
        <f>IF(ISBLANK(VLOOKUP(TRIM(D1559),ALL_SOMIFA!$A$1:$V$2721,21,FALSE)),"",IF(ISERROR(VLOOKUP(TRIM(D1559),ALL_SOMIFA!$A$1:$V$2721,21,FALSE))," ",VLOOKUP(TRIM(D1559),ALL_SOMIFA!$A$1:$V$2721,21,FALSE)))</f>
        <v xml:space="preserve"> </v>
      </c>
      <c r="Y1559" t="str">
        <f>IF(ISBLANK(VLOOKUP(TRIM(D1559),ALL_SOMIFA!$A$1:$V$2721,22,FALSE)),"",IF(ISERROR(VLOOKUP(TRIM(D1559),ALL_SOMIFA!$A$1:$V$2721,22,FALSE))," ",VLOOKUP(TRIM(D1559),ALL_SOMIFA!$A$1:$V$2721,22,FALSE)))</f>
        <v xml:space="preserve"> </v>
      </c>
    </row>
    <row r="1560" spans="1:79" x14ac:dyDescent="0.2">
      <c r="A1560" s="18" t="s">
        <v>329</v>
      </c>
      <c r="B1560" s="18" t="s">
        <v>454</v>
      </c>
      <c r="C1560" s="141" t="s">
        <v>241</v>
      </c>
      <c r="D1560" s="26" t="s">
        <v>3300</v>
      </c>
      <c r="E1560" s="27">
        <v>36280</v>
      </c>
      <c r="F1560" s="26" t="s">
        <v>3301</v>
      </c>
      <c r="G1560" s="26" t="s">
        <v>283</v>
      </c>
      <c r="H1560" s="18" t="s">
        <v>279</v>
      </c>
      <c r="I1560" s="18" t="s">
        <v>429</v>
      </c>
      <c r="J1560" s="18" t="s">
        <v>945</v>
      </c>
      <c r="K1560" s="26" t="s">
        <v>370</v>
      </c>
      <c r="L1560" s="26" t="s">
        <v>1411</v>
      </c>
      <c r="M1560" s="18" t="s">
        <v>808</v>
      </c>
      <c r="N1560" s="18" t="s">
        <v>432</v>
      </c>
      <c r="O1560" s="18" t="s">
        <v>804</v>
      </c>
      <c r="P1560" s="26" t="s">
        <v>3302</v>
      </c>
      <c r="Q1560" s="27"/>
      <c r="R1560" s="27"/>
      <c r="S1560" s="27"/>
      <c r="T1560" s="27"/>
      <c r="U1560" s="29"/>
      <c r="V1560" s="25"/>
      <c r="W1560" s="25"/>
      <c r="X1560" s="25"/>
      <c r="Y1560" s="25"/>
      <c r="Z1560" s="25"/>
      <c r="AA1560" s="25"/>
      <c r="AB1560" s="25"/>
      <c r="AC1560" s="25"/>
      <c r="AD1560" s="25"/>
      <c r="AE1560" s="25"/>
      <c r="AF1560" s="25"/>
      <c r="AG1560" s="25"/>
      <c r="AH1560" s="25"/>
      <c r="AI1560" s="25"/>
      <c r="AJ1560" s="25"/>
      <c r="AK1560" s="25"/>
      <c r="AL1560" s="25"/>
      <c r="AM1560" s="25"/>
      <c r="AN1560" s="25"/>
      <c r="AO1560" s="25"/>
      <c r="AP1560" s="25"/>
      <c r="AQ1560" s="25"/>
      <c r="AR1560" s="25"/>
      <c r="AS1560" s="25"/>
      <c r="AT1560" s="25"/>
      <c r="AU1560" s="25"/>
      <c r="AV1560" s="25"/>
      <c r="AW1560" s="25"/>
      <c r="AX1560" s="25"/>
      <c r="AY1560" s="25"/>
      <c r="AZ1560" s="25"/>
      <c r="BA1560" s="25"/>
      <c r="BB1560" s="25"/>
      <c r="BC1560" s="25"/>
      <c r="BD1560" s="25"/>
      <c r="BE1560" s="25"/>
      <c r="BF1560" s="25"/>
      <c r="BG1560" s="25"/>
      <c r="BH1560" s="25"/>
      <c r="BI1560" s="25"/>
      <c r="BJ1560" s="25"/>
      <c r="BK1560" s="25"/>
      <c r="BL1560" s="25"/>
      <c r="BM1560" s="25"/>
      <c r="BN1560" s="25"/>
      <c r="BO1560" s="25"/>
      <c r="BP1560" s="25"/>
      <c r="BQ1560" s="25"/>
      <c r="BR1560" s="25"/>
      <c r="BS1560" s="25"/>
      <c r="BT1560" s="25"/>
      <c r="BU1560" s="25"/>
      <c r="BV1560" s="25"/>
      <c r="BW1560" s="25"/>
      <c r="BX1560" s="25"/>
    </row>
    <row r="1561" spans="1:79" x14ac:dyDescent="0.2">
      <c r="A1561" s="34"/>
      <c r="B1561" s="34"/>
      <c r="C1561" s="141"/>
      <c r="D1561" s="19" t="s">
        <v>3294</v>
      </c>
      <c r="E1561" s="20">
        <v>35776</v>
      </c>
      <c r="F1561" s="19" t="s">
        <v>1880</v>
      </c>
      <c r="G1561" s="19" t="s">
        <v>591</v>
      </c>
      <c r="H1561" s="34" t="s">
        <v>194</v>
      </c>
      <c r="I1561" s="34" t="s">
        <v>145</v>
      </c>
      <c r="J1561" s="18" t="s">
        <v>228</v>
      </c>
      <c r="K1561" s="26" t="s">
        <v>284</v>
      </c>
      <c r="L1561" s="26" t="s">
        <v>734</v>
      </c>
      <c r="M1561" s="34" t="s">
        <v>575</v>
      </c>
      <c r="N1561" s="34" t="s">
        <v>140</v>
      </c>
      <c r="O1561" s="34" t="s">
        <v>196</v>
      </c>
      <c r="P1561" s="19" t="s">
        <v>234</v>
      </c>
      <c r="Q1561" s="19" t="s">
        <v>194</v>
      </c>
      <c r="R1561" s="19" t="s">
        <v>140</v>
      </c>
      <c r="S1561" s="19" t="s">
        <v>318</v>
      </c>
      <c r="T1561" s="19" t="s">
        <v>315</v>
      </c>
      <c r="U1561" s="19" t="s">
        <v>140</v>
      </c>
      <c r="V1561" s="19" t="s">
        <v>317</v>
      </c>
      <c r="W1561" s="19"/>
      <c r="X1561" s="19"/>
      <c r="Y1561" s="19"/>
      <c r="Z1561" s="19"/>
      <c r="AA1561" s="19"/>
      <c r="AB1561" s="19"/>
      <c r="AC1561" s="19"/>
      <c r="AD1561" s="19"/>
      <c r="AE1561" s="19"/>
      <c r="AF1561" s="19"/>
      <c r="AG1561" s="19"/>
      <c r="AH1561" s="19"/>
      <c r="AI1561" s="19"/>
      <c r="AJ1561" s="19"/>
      <c r="AK1561" s="19"/>
      <c r="AL1561" s="19"/>
      <c r="AM1561" s="19"/>
      <c r="AN1561" s="19"/>
      <c r="AO1561" s="19"/>
      <c r="AP1561" s="19"/>
      <c r="AQ1561" s="19"/>
      <c r="AR1561" s="19"/>
      <c r="AS1561" s="19"/>
      <c r="AT1561" s="19"/>
      <c r="AU1561" s="19"/>
      <c r="AV1561" s="19"/>
      <c r="AW1561" s="19"/>
      <c r="AX1561" s="19"/>
      <c r="AY1561" s="19"/>
    </row>
    <row r="1562" spans="1:79" ht="12.75" customHeight="1" x14ac:dyDescent="0.2">
      <c r="A1562" s="18"/>
      <c r="B1562" s="18"/>
      <c r="C1562" s="141"/>
      <c r="D1562" s="19"/>
      <c r="E1562" s="20"/>
      <c r="F1562" s="19"/>
      <c r="G1562" s="19"/>
      <c r="H1562" s="18"/>
      <c r="I1562" s="18"/>
      <c r="J1562" s="18"/>
      <c r="K1562"/>
      <c r="L1562"/>
      <c r="M1562" s="18"/>
      <c r="N1562" s="18"/>
      <c r="O1562" s="18"/>
      <c r="P1562" s="19"/>
      <c r="Q1562" s="19"/>
      <c r="R1562" s="19"/>
      <c r="S1562" s="19"/>
      <c r="T1562" s="19"/>
      <c r="U1562" s="19"/>
      <c r="V1562" s="19"/>
      <c r="W1562" s="19"/>
      <c r="X1562" s="19"/>
      <c r="Y1562" s="19"/>
      <c r="Z1562" s="19"/>
      <c r="AA1562" s="19"/>
      <c r="AB1562" s="19"/>
      <c r="AC1562" s="19"/>
      <c r="AD1562" s="19"/>
      <c r="AE1562" s="19"/>
      <c r="AF1562" s="19"/>
      <c r="AG1562" s="19"/>
      <c r="AH1562" s="19"/>
      <c r="AI1562" s="19"/>
      <c r="AJ1562" s="19"/>
      <c r="AK1562" s="19"/>
      <c r="AL1562" s="19"/>
      <c r="AM1562" s="19"/>
      <c r="AN1562" s="19"/>
      <c r="AO1562" s="19"/>
      <c r="AP1562" s="19"/>
      <c r="AQ1562" s="19"/>
      <c r="AR1562" s="19"/>
      <c r="AS1562" s="19"/>
      <c r="AT1562" s="19"/>
      <c r="AU1562" s="19"/>
      <c r="AV1562" s="19"/>
      <c r="AW1562" s="19"/>
      <c r="AX1562" s="19"/>
      <c r="AY1562" s="19"/>
    </row>
    <row r="1563" spans="1:79" x14ac:dyDescent="0.2">
      <c r="A1563" t="s">
        <v>808</v>
      </c>
      <c r="B1563" t="s">
        <v>434</v>
      </c>
      <c r="C1563" s="141" t="s">
        <v>3304</v>
      </c>
      <c r="D1563" t="s">
        <v>3305</v>
      </c>
      <c r="E1563" s="40">
        <v>36834</v>
      </c>
      <c r="F1563" t="s">
        <v>3306</v>
      </c>
      <c r="G1563" t="s">
        <v>3307</v>
      </c>
      <c r="H1563" t="s">
        <v>279</v>
      </c>
      <c r="I1563" t="s">
        <v>239</v>
      </c>
      <c r="J1563" s="18" t="s">
        <v>2640</v>
      </c>
      <c r="K1563" t="str">
        <f>IF(ISBLANK(VLOOKUP(TRIM(D1563),ALL_SOMIFA!$A$1:$V$2721,8,FALSE)),"",IF(ISERROR(VLOOKUP(TRIM(D1563),ALL_SOMIFA!$A$1:$V$2721,8,FALSE))," ",VLOOKUP(TRIM(D1563),ALL_SOMIFA!$A$1:$V$2721,8,FALSE)))</f>
        <v xml:space="preserve"> </v>
      </c>
      <c r="L1563" t="str">
        <f>IF(ISBLANK(VLOOKUP(TRIM(D1563),ALL_SOMIFA!$A$1:$V$2721,9,FALSE)),"",IF(ISERROR(VLOOKUP(TRIM(D1563),ALL_SOMIFA!$A$1:$V$2721,9,FALSE))," ",VLOOKUP(TRIM(D1563),ALL_SOMIFA!$A$1:$V$2721,9,FALSE)))</f>
        <v xml:space="preserve"> </v>
      </c>
      <c r="M1563" t="str">
        <f>IF(ISBLANK(VLOOKUP(TRIM(D1563),ALL_SOMIFA!$A$1:$V$2721,10,FALSE)),"",IF(ISERROR(VLOOKUP(TRIM(D1563),ALL_SOMIFA!$A$1:$V$2721,10,FALSE))," ",VLOOKUP(TRIM(D1563),ALL_SOMIFA!$A$1:$V$2721,10,FALSE)))</f>
        <v xml:space="preserve"> </v>
      </c>
      <c r="N1563" t="str">
        <f>IF(ISBLANK(VLOOKUP(TRIM(D1563),ALL_SOMIFA!$A$1:$V$2721,11,FALSE)),"",IF(ISERROR(VLOOKUP(TRIM(D1563),ALL_SOMIFA!$A$1:$V$2721,11,FALSE))," ",VLOOKUP(TRIM(D1563),ALL_SOMIFA!$A$1:$V$2721,11,FALSE)))</f>
        <v xml:space="preserve"> </v>
      </c>
      <c r="O1563" t="str">
        <f>IF(ISBLANK(VLOOKUP(TRIM(D1563),ALL_SOMIFA!$A$1:$V$2721,12,FALSE)),"",IF(ISERROR(VLOOKUP(TRIM(D1563),ALL_SOMIFA!$A$1:$V$2721,12,FALSE))," ",VLOOKUP(TRIM(D1563),ALL_SOMIFA!$A$1:$V$2721,12,FALSE)))</f>
        <v xml:space="preserve"> </v>
      </c>
      <c r="P1563" t="str">
        <f>IF(ISBLANK(VLOOKUP(TRIM(D1563),ALL_SOMIFA!$A$1:$V$2721,13,FALSE)),"",IF(ISERROR(VLOOKUP(TRIM(D1563),ALL_SOMIFA!$A$1:$V$2721,13,FALSE))," ",VLOOKUP(TRIM(D1563),ALL_SOMIFA!$A$1:$V$2721,13,FALSE)))</f>
        <v xml:space="preserve"> </v>
      </c>
      <c r="Q1563" t="str">
        <f>IF(ISBLANK(VLOOKUP(TRIM(D1563),ALL_SOMIFA!$A$1:$V$2721,14,FALSE)),"",IF(ISERROR(VLOOKUP(TRIM(D1563),ALL_SOMIFA!$A$1:$V$2721,14,FALSE))," ",VLOOKUP(TRIM(D1563),ALL_SOMIFA!$A$1:$V$2721,14,FALSE)))</f>
        <v xml:space="preserve"> </v>
      </c>
      <c r="R1563" t="str">
        <f>IF(ISBLANK(VLOOKUP(TRIM(D1563),ALL_SOMIFA!$A$1:$V$2721,15,FALSE)),"",IF(ISERROR(VLOOKUP(TRIM(D1563),ALL_SOMIFA!$A$1:$V$2721,15,FALSE))," ",VLOOKUP(TRIM(D1563),ALL_SOMIFA!$A$1:$V$2721,15,FALSE)))</f>
        <v xml:space="preserve"> </v>
      </c>
      <c r="S1563" t="str">
        <f>IF(ISBLANK(VLOOKUP(TRIM(D1563),ALL_SOMIFA!$A$1:$V$2721,16,FALSE)),"",IF(ISERROR(VLOOKUP(TRIM(D1563),ALL_SOMIFA!$A$1:$V$2721,16,FALSE))," ",VLOOKUP(TRIM(D1563),ALL_SOMIFA!$A$1:$V$2721,16,FALSE)))</f>
        <v xml:space="preserve"> </v>
      </c>
      <c r="T1563" t="str">
        <f>IF(ISBLANK(VLOOKUP(TRIM(D1563),ALL_SOMIFA!$A$1:$V$2721,17,FALSE)),"",IF(ISERROR(VLOOKUP(TRIM(D1563),ALL_SOMIFA!$A$1:$V$2721,17,FALSE))," ",VLOOKUP(TRIM(D1563),ALL_SOMIFA!$A$1:$V$2721,17,FALSE)))</f>
        <v xml:space="preserve"> </v>
      </c>
      <c r="U1563" t="str">
        <f>IF(ISBLANK(VLOOKUP(TRIM(D1563),ALL_SOMIFA!$A$1:$V$2721,18,FALSE)),"",IF(ISERROR(VLOOKUP(TRIM(D1563),ALL_SOMIFA!$A$1:$V$2721,18,FALSE))," ",VLOOKUP(TRIM(D1563),ALL_SOMIFA!$A$1:$V$2721,18,FALSE)))</f>
        <v xml:space="preserve"> </v>
      </c>
      <c r="V1563" t="str">
        <f>IF(ISBLANK(VLOOKUP(TRIM(D1563),ALL_SOMIFA!$A$1:$V$2721,19,FALSE)),"",IF(ISERROR(VLOOKUP(TRIM(D1563),ALL_SOMIFA!$A$1:$V$2721,19,FALSE))," ",VLOOKUP(TRIM(D1563),ALL_SOMIFA!$A$1:$V$2721,19,FALSE)))</f>
        <v xml:space="preserve"> </v>
      </c>
      <c r="W1563" t="str">
        <f>IF(ISBLANK(VLOOKUP(TRIM(D1563),ALL_SOMIFA!$A$1:$V$2721,20,FALSE)),"",IF(ISERROR(VLOOKUP(TRIM(D1563),ALL_SOMIFA!$A$1:$V$2721,20,FALSE))," ",VLOOKUP(TRIM(D1563),ALL_SOMIFA!$A$1:$V$2721,20,FALSE)))</f>
        <v xml:space="preserve"> </v>
      </c>
      <c r="X1563" t="str">
        <f>IF(ISBLANK(VLOOKUP(TRIM(D1563),ALL_SOMIFA!$A$1:$V$2721,21,FALSE)),"",IF(ISERROR(VLOOKUP(TRIM(D1563),ALL_SOMIFA!$A$1:$V$2721,21,FALSE))," ",VLOOKUP(TRIM(D1563),ALL_SOMIFA!$A$1:$V$2721,21,FALSE)))</f>
        <v xml:space="preserve"> </v>
      </c>
      <c r="Y1563" t="str">
        <f>IF(ISBLANK(VLOOKUP(TRIM(D1563),ALL_SOMIFA!$A$1:$V$2721,22,FALSE)),"",IF(ISERROR(VLOOKUP(TRIM(D1563),ALL_SOMIFA!$A$1:$V$2721,22,FALSE))," ",VLOOKUP(TRIM(D1563),ALL_SOMIFA!$A$1:$V$2721,22,FALSE)))</f>
        <v xml:space="preserve"> </v>
      </c>
    </row>
    <row r="1564" spans="1:79" x14ac:dyDescent="0.2">
      <c r="A1564" s="18" t="s">
        <v>345</v>
      </c>
      <c r="B1564" s="18" t="s">
        <v>81</v>
      </c>
      <c r="C1564" s="141" t="s">
        <v>364</v>
      </c>
      <c r="D1564" s="19" t="s">
        <v>3313</v>
      </c>
      <c r="E1564" s="20">
        <v>35694</v>
      </c>
      <c r="F1564" s="26" t="s">
        <v>149</v>
      </c>
      <c r="G1564" s="30" t="s">
        <v>149</v>
      </c>
      <c r="H1564" s="18" t="s">
        <v>332</v>
      </c>
      <c r="I1564" s="18" t="s">
        <v>131</v>
      </c>
      <c r="J1564" s="18" t="s">
        <v>341</v>
      </c>
      <c r="K1564" s="26"/>
      <c r="L1564" s="26" t="s">
        <v>341</v>
      </c>
      <c r="M1564" s="18" t="s">
        <v>340</v>
      </c>
      <c r="N1564" s="18" t="s">
        <v>128</v>
      </c>
      <c r="O1564" s="18" t="s">
        <v>341</v>
      </c>
      <c r="P1564" s="19" t="s">
        <v>341</v>
      </c>
      <c r="Q1564" s="19" t="s">
        <v>367</v>
      </c>
      <c r="R1564" s="50" t="s">
        <v>128</v>
      </c>
      <c r="S1564" s="30" t="s">
        <v>366</v>
      </c>
      <c r="T1564" s="19"/>
      <c r="U1564" s="19"/>
      <c r="V1564" s="30"/>
      <c r="W1564" s="19"/>
      <c r="X1564" s="19"/>
      <c r="Y1564" s="30"/>
      <c r="Z1564" s="19"/>
      <c r="AA1564" s="19"/>
      <c r="AB1564" s="30"/>
      <c r="AC1564" s="19"/>
      <c r="AD1564" s="19"/>
      <c r="AE1564" s="19"/>
      <c r="AF1564" s="19"/>
      <c r="AG1564" s="19"/>
      <c r="AH1564" s="19"/>
      <c r="AI1564" s="19"/>
      <c r="AJ1564" s="19"/>
      <c r="AK1564" s="19"/>
      <c r="AL1564" s="19"/>
      <c r="AM1564" s="19"/>
      <c r="AN1564" s="19"/>
      <c r="AO1564" s="19"/>
      <c r="AP1564" s="19"/>
      <c r="AQ1564" s="19"/>
      <c r="AR1564" s="19"/>
      <c r="AS1564" s="19"/>
      <c r="AT1564" s="19"/>
      <c r="AU1564" s="19"/>
      <c r="AV1564" s="19"/>
      <c r="AW1564" s="19"/>
      <c r="AX1564" s="19"/>
      <c r="AY1564" s="19"/>
      <c r="AZ1564" s="25"/>
      <c r="BA1564" s="25"/>
      <c r="BB1564" s="25"/>
      <c r="BC1564" s="25"/>
      <c r="BD1564" s="25"/>
      <c r="BE1564" s="25"/>
      <c r="BF1564" s="25"/>
      <c r="BG1564" s="25"/>
      <c r="BH1564" s="25"/>
      <c r="BI1564" s="25"/>
      <c r="BJ1564" s="25"/>
      <c r="BK1564" s="25"/>
      <c r="BL1564" s="25"/>
      <c r="BM1564" s="25"/>
      <c r="BN1564" s="25"/>
      <c r="BO1564" s="25"/>
      <c r="BP1564" s="25"/>
      <c r="BQ1564" s="25"/>
      <c r="BR1564" s="25"/>
      <c r="BS1564" s="25"/>
      <c r="BT1564" s="25"/>
      <c r="BU1564" s="25"/>
      <c r="BV1564" s="25"/>
      <c r="BW1564" s="25"/>
      <c r="BX1564" s="25"/>
    </row>
    <row r="1565" spans="1:79" s="25" customFormat="1" x14ac:dyDescent="0.2">
      <c r="A1565" s="18" t="s">
        <v>332</v>
      </c>
      <c r="B1565" s="18" t="s">
        <v>583</v>
      </c>
      <c r="C1565" s="141" t="s">
        <v>375</v>
      </c>
      <c r="D1565" s="19" t="s">
        <v>3312</v>
      </c>
      <c r="E1565" s="20">
        <v>35843</v>
      </c>
      <c r="F1565" s="19" t="s">
        <v>1257</v>
      </c>
      <c r="G1565" s="19" t="s">
        <v>1256</v>
      </c>
      <c r="H1565" s="18" t="s">
        <v>340</v>
      </c>
      <c r="I1565" s="18" t="s">
        <v>220</v>
      </c>
      <c r="J1565" s="18" t="s">
        <v>341</v>
      </c>
      <c r="K1565" s="26" t="s">
        <v>340</v>
      </c>
      <c r="L1565" s="26" t="s">
        <v>1683</v>
      </c>
      <c r="M1565" s="18" t="s">
        <v>345</v>
      </c>
      <c r="N1565" s="18" t="s">
        <v>432</v>
      </c>
      <c r="O1565" s="18" t="s">
        <v>819</v>
      </c>
      <c r="P1565" s="19" t="s">
        <v>945</v>
      </c>
      <c r="Q1565" s="19" t="s">
        <v>419</v>
      </c>
      <c r="R1565" s="19" t="s">
        <v>429</v>
      </c>
      <c r="S1565" s="19" t="s">
        <v>812</v>
      </c>
      <c r="T1565" s="19" t="s">
        <v>419</v>
      </c>
      <c r="U1565" s="19" t="s">
        <v>432</v>
      </c>
      <c r="V1565" s="19" t="s">
        <v>945</v>
      </c>
      <c r="W1565" s="19"/>
      <c r="X1565" s="19"/>
      <c r="Y1565" s="19"/>
      <c r="Z1565" s="19"/>
      <c r="AA1565" s="19"/>
      <c r="AB1565" s="19"/>
      <c r="AC1565" s="19"/>
      <c r="AD1565" s="19"/>
      <c r="AE1565" s="19"/>
      <c r="AF1565" s="19"/>
      <c r="AG1565" s="19"/>
      <c r="AH1565" s="19"/>
      <c r="AI1565" s="19"/>
      <c r="AJ1565" s="19"/>
      <c r="AK1565" s="19"/>
      <c r="AL1565" s="19"/>
      <c r="AM1565" s="19"/>
      <c r="AN1565" s="19"/>
      <c r="AO1565" s="19"/>
      <c r="AP1565" s="19"/>
      <c r="AQ1565" s="19"/>
      <c r="AR1565" s="19"/>
      <c r="AS1565" s="19"/>
      <c r="AT1565" s="19"/>
      <c r="AU1565" s="19"/>
      <c r="AV1565" s="19"/>
      <c r="AW1565" s="19"/>
      <c r="AX1565" s="19"/>
      <c r="AY1565" s="19"/>
    </row>
    <row r="1566" spans="1:79" s="25" customFormat="1" x14ac:dyDescent="0.2">
      <c r="A1566" s="31" t="s">
        <v>340</v>
      </c>
      <c r="B1566" s="32" t="s">
        <v>252</v>
      </c>
      <c r="C1566" s="142" t="s">
        <v>610</v>
      </c>
      <c r="D1566" s="19" t="s">
        <v>3309</v>
      </c>
      <c r="E1566" s="27">
        <v>37056</v>
      </c>
      <c r="F1566" s="28" t="s">
        <v>98</v>
      </c>
      <c r="G1566" s="28" t="s">
        <v>268</v>
      </c>
      <c r="H1566" s="31" t="s">
        <v>367</v>
      </c>
      <c r="I1566" s="32" t="s">
        <v>250</v>
      </c>
      <c r="J1566" s="18" t="s">
        <v>632</v>
      </c>
      <c r="K1566" s="26" t="s">
        <v>379</v>
      </c>
      <c r="L1566" s="26" t="s">
        <v>366</v>
      </c>
      <c r="M1566" s="33"/>
      <c r="N1566" s="33"/>
      <c r="O1566" s="33"/>
    </row>
    <row r="1567" spans="1:79" ht="12.75" customHeight="1" x14ac:dyDescent="0.2">
      <c r="A1567" s="18" t="s">
        <v>367</v>
      </c>
      <c r="B1567" s="18" t="s">
        <v>242</v>
      </c>
      <c r="C1567" s="141" t="s">
        <v>1403</v>
      </c>
      <c r="D1567" s="25" t="s">
        <v>3308</v>
      </c>
      <c r="E1567" s="35">
        <v>35326</v>
      </c>
      <c r="F1567" s="36" t="s">
        <v>149</v>
      </c>
      <c r="G1567" s="36" t="s">
        <v>990</v>
      </c>
      <c r="H1567" s="18" t="s">
        <v>340</v>
      </c>
      <c r="I1567" s="18" t="s">
        <v>246</v>
      </c>
      <c r="J1567" s="18" t="s">
        <v>346</v>
      </c>
      <c r="K1567" s="26" t="s">
        <v>808</v>
      </c>
      <c r="L1567" s="26" t="s">
        <v>823</v>
      </c>
      <c r="M1567" s="18" t="s">
        <v>367</v>
      </c>
      <c r="N1567" s="18" t="s">
        <v>232</v>
      </c>
      <c r="O1567" s="18" t="s">
        <v>341</v>
      </c>
      <c r="P1567" s="19" t="s">
        <v>341</v>
      </c>
      <c r="Q1567" s="19" t="s">
        <v>340</v>
      </c>
      <c r="R1567" s="19" t="s">
        <v>232</v>
      </c>
      <c r="S1567" s="37" t="str">
        <f>IF(ISERROR(VLOOKUP(TRIM(D1567),#REF!,8,FALSE())),"",VLOOKUP(TRIM(D1567),#REF!,8,FALSE()))</f>
        <v/>
      </c>
      <c r="T1567" s="25"/>
      <c r="U1567" s="25"/>
      <c r="V1567" s="25"/>
      <c r="W1567" s="25"/>
      <c r="X1567" s="25"/>
      <c r="Y1567" s="25"/>
      <c r="Z1567" s="25"/>
      <c r="AA1567" s="25"/>
      <c r="AB1567" s="25"/>
      <c r="AC1567" s="25"/>
      <c r="AD1567" s="25"/>
      <c r="AE1567" s="25"/>
      <c r="AF1567" s="25"/>
      <c r="AG1567" s="25"/>
      <c r="AH1567" s="25"/>
      <c r="AI1567" s="25"/>
      <c r="AJ1567" s="25"/>
      <c r="AK1567" s="25"/>
      <c r="AL1567" s="25"/>
      <c r="AM1567" s="25"/>
      <c r="AN1567" s="25"/>
      <c r="AO1567" s="25"/>
      <c r="AP1567" s="25"/>
      <c r="AQ1567" s="25"/>
      <c r="AR1567" s="25"/>
      <c r="AS1567" s="25"/>
      <c r="AT1567" s="25"/>
      <c r="AU1567" s="25"/>
      <c r="AV1567" s="25"/>
      <c r="AW1567" s="25"/>
      <c r="AX1567" s="25"/>
      <c r="AY1567" s="25"/>
      <c r="AZ1567" s="25"/>
      <c r="BA1567" s="25"/>
      <c r="BB1567" s="25"/>
      <c r="BC1567" s="25"/>
      <c r="BD1567" s="25"/>
      <c r="BE1567" s="25"/>
      <c r="BF1567" s="25"/>
      <c r="BG1567" s="25"/>
      <c r="BH1567" s="25"/>
      <c r="BI1567" s="25"/>
      <c r="BJ1567" s="25"/>
      <c r="BK1567" s="25"/>
      <c r="BL1567" s="25"/>
      <c r="BM1567" s="25"/>
      <c r="BN1567" s="25"/>
      <c r="BO1567" s="25"/>
      <c r="BP1567" s="25"/>
      <c r="BQ1567" s="25"/>
      <c r="BR1567" s="25"/>
      <c r="BS1567" s="25"/>
      <c r="BT1567" s="25"/>
      <c r="BU1567" s="25"/>
      <c r="BV1567" s="25"/>
      <c r="BW1567" s="25"/>
      <c r="BX1567" s="25"/>
      <c r="BY1567" s="25"/>
      <c r="BZ1567" s="25"/>
      <c r="CA1567" s="25"/>
    </row>
    <row r="1568" spans="1:79" s="25" customFormat="1" ht="12.75" customHeight="1" x14ac:dyDescent="0.2">
      <c r="A1568" s="18" t="s">
        <v>379</v>
      </c>
      <c r="B1568" s="18" t="s">
        <v>105</v>
      </c>
      <c r="C1568" s="141" t="s">
        <v>382</v>
      </c>
      <c r="D1568" s="22" t="s">
        <v>3310</v>
      </c>
      <c r="E1568" s="23">
        <v>36183</v>
      </c>
      <c r="F1568" s="24" t="s">
        <v>90</v>
      </c>
      <c r="G1568" s="22" t="s">
        <v>99</v>
      </c>
      <c r="H1568" s="18" t="s">
        <v>379</v>
      </c>
      <c r="I1568" s="18" t="s">
        <v>109</v>
      </c>
      <c r="J1568" s="18" t="s">
        <v>2766</v>
      </c>
      <c r="K1568" s="26" t="s">
        <v>340</v>
      </c>
      <c r="L1568" s="26" t="s">
        <v>2759</v>
      </c>
      <c r="M1568" s="18" t="s">
        <v>376</v>
      </c>
      <c r="N1568" s="18" t="s">
        <v>105</v>
      </c>
      <c r="O1568" s="18" t="s">
        <v>3311</v>
      </c>
      <c r="BY1568"/>
      <c r="BZ1568"/>
      <c r="CA1568"/>
    </row>
    <row r="1569" spans="1:79" x14ac:dyDescent="0.2">
      <c r="A1569" s="18"/>
      <c r="B1569" s="18"/>
      <c r="C1569" s="141"/>
      <c r="D1569" s="26" t="s">
        <v>3303</v>
      </c>
      <c r="E1569" s="27">
        <v>36407</v>
      </c>
      <c r="F1569" s="26" t="s">
        <v>283</v>
      </c>
      <c r="G1569" s="26" t="s">
        <v>821</v>
      </c>
      <c r="H1569" s="18" t="s">
        <v>370</v>
      </c>
      <c r="I1569" s="18" t="s">
        <v>91</v>
      </c>
      <c r="J1569" s="18" t="s">
        <v>818</v>
      </c>
      <c r="K1569" s="26" t="s">
        <v>345</v>
      </c>
      <c r="L1569" s="26" t="s">
        <v>1560</v>
      </c>
      <c r="M1569" s="18" t="s">
        <v>332</v>
      </c>
      <c r="N1569" s="18" t="s">
        <v>556</v>
      </c>
      <c r="O1569" s="18" t="s">
        <v>350</v>
      </c>
      <c r="P1569" s="19" t="s">
        <v>333</v>
      </c>
      <c r="Q1569" s="27"/>
      <c r="R1569" s="27"/>
      <c r="S1569" s="27"/>
      <c r="T1569" s="27"/>
      <c r="U1569" s="29"/>
      <c r="V1569" s="25"/>
      <c r="W1569" s="25"/>
      <c r="X1569" s="25"/>
      <c r="Y1569" s="25"/>
      <c r="Z1569" s="25"/>
      <c r="AA1569" s="25"/>
      <c r="AB1569" s="25"/>
      <c r="AC1569" s="25"/>
      <c r="AD1569" s="25"/>
      <c r="AE1569" s="25"/>
      <c r="AF1569" s="25"/>
      <c r="AG1569" s="25"/>
      <c r="AH1569" s="25"/>
      <c r="AI1569" s="25"/>
      <c r="AJ1569" s="25"/>
      <c r="AK1569" s="25"/>
      <c r="AL1569" s="25"/>
      <c r="AM1569" s="25"/>
      <c r="AN1569" s="25"/>
      <c r="AO1569" s="25"/>
      <c r="AP1569" s="25"/>
      <c r="AQ1569" s="25"/>
      <c r="AR1569" s="25"/>
      <c r="AS1569" s="25"/>
      <c r="AT1569" s="25"/>
      <c r="AU1569" s="25"/>
      <c r="AV1569" s="25"/>
      <c r="AW1569" s="25"/>
      <c r="AX1569" s="25"/>
      <c r="AY1569" s="25"/>
    </row>
    <row r="1570" spans="1:79" x14ac:dyDescent="0.2">
      <c r="A1570" s="18"/>
      <c r="B1570" s="18"/>
      <c r="C1570" s="141"/>
      <c r="D1570" s="19"/>
      <c r="E1570" s="20"/>
      <c r="F1570" s="19"/>
      <c r="G1570" s="19"/>
      <c r="H1570" s="18"/>
      <c r="I1570" s="18"/>
      <c r="J1570" s="18"/>
      <c r="K1570"/>
      <c r="L1570"/>
      <c r="M1570" s="18"/>
      <c r="N1570" s="18"/>
      <c r="O1570" s="18"/>
      <c r="P1570" s="19"/>
      <c r="Q1570" s="19"/>
      <c r="R1570" s="19"/>
      <c r="S1570" s="19"/>
      <c r="T1570" s="19"/>
      <c r="U1570" s="19"/>
      <c r="V1570" s="19"/>
      <c r="W1570" s="19"/>
      <c r="X1570" s="19"/>
      <c r="Y1570" s="19"/>
      <c r="Z1570" s="19"/>
      <c r="AA1570" s="19"/>
      <c r="AB1570" s="19"/>
      <c r="AC1570" s="19"/>
      <c r="AD1570" s="19"/>
      <c r="AE1570" s="19"/>
      <c r="AF1570" s="19"/>
      <c r="AG1570" s="19"/>
      <c r="AH1570" s="19"/>
      <c r="AI1570" s="19"/>
      <c r="AJ1570" s="19"/>
      <c r="AK1570" s="19"/>
      <c r="AL1570" s="19"/>
      <c r="AM1570" s="19"/>
      <c r="AN1570" s="19"/>
      <c r="AO1570" s="19"/>
      <c r="AP1570" s="19"/>
      <c r="AQ1570" s="19"/>
      <c r="AR1570" s="19"/>
      <c r="AS1570" s="19"/>
      <c r="AT1570" s="19"/>
      <c r="AU1570" s="19"/>
      <c r="AV1570" s="19"/>
      <c r="AW1570" s="19"/>
      <c r="AX1570" s="19"/>
      <c r="AY1570" s="19"/>
    </row>
    <row r="1571" spans="1:79" x14ac:dyDescent="0.2">
      <c r="A1571" s="18" t="s">
        <v>409</v>
      </c>
      <c r="B1571" s="18" t="s">
        <v>81</v>
      </c>
      <c r="C1571" s="141" t="s">
        <v>410</v>
      </c>
      <c r="D1571" s="19" t="s">
        <v>3314</v>
      </c>
      <c r="E1571" s="20">
        <v>35074</v>
      </c>
      <c r="F1571" s="19" t="s">
        <v>301</v>
      </c>
      <c r="G1571" s="19" t="s">
        <v>405</v>
      </c>
      <c r="H1571" s="18" t="s">
        <v>384</v>
      </c>
      <c r="I1571" s="18" t="s">
        <v>84</v>
      </c>
      <c r="J1571" s="18" t="s">
        <v>622</v>
      </c>
      <c r="K1571" s="26" t="s">
        <v>386</v>
      </c>
      <c r="L1571" s="26" t="s">
        <v>831</v>
      </c>
      <c r="M1571" s="18" t="s">
        <v>409</v>
      </c>
      <c r="N1571" s="18" t="s">
        <v>81</v>
      </c>
      <c r="O1571" s="18" t="s">
        <v>830</v>
      </c>
      <c r="P1571" s="19" t="s">
        <v>622</v>
      </c>
      <c r="Q1571" s="19" t="s">
        <v>409</v>
      </c>
      <c r="R1571" s="19" t="s">
        <v>81</v>
      </c>
      <c r="S1571" s="19" t="s">
        <v>1116</v>
      </c>
      <c r="T1571" s="19" t="s">
        <v>409</v>
      </c>
      <c r="U1571" s="19" t="s">
        <v>81</v>
      </c>
      <c r="V1571" s="19" t="s">
        <v>410</v>
      </c>
      <c r="W1571" s="19" t="s">
        <v>397</v>
      </c>
      <c r="X1571" s="19" t="s">
        <v>81</v>
      </c>
      <c r="Y1571" s="19" t="s">
        <v>433</v>
      </c>
      <c r="Z1571" s="19" t="s">
        <v>397</v>
      </c>
      <c r="AA1571" s="19" t="s">
        <v>81</v>
      </c>
      <c r="AB1571" s="19" t="s">
        <v>389</v>
      </c>
      <c r="AC1571" s="19"/>
      <c r="AD1571" s="19"/>
      <c r="AE1571" s="19"/>
      <c r="AF1571" s="19">
        <v>0</v>
      </c>
      <c r="AG1571" s="19">
        <v>0</v>
      </c>
      <c r="AH1571" s="19">
        <v>0</v>
      </c>
      <c r="AI1571" s="19">
        <v>0</v>
      </c>
      <c r="AJ1571" s="19">
        <v>0</v>
      </c>
      <c r="AK1571" s="19">
        <v>0</v>
      </c>
      <c r="AL1571" s="19">
        <v>0</v>
      </c>
      <c r="AM1571" s="19">
        <v>0</v>
      </c>
      <c r="AN1571" s="19">
        <v>0</v>
      </c>
      <c r="AO1571" s="19">
        <v>0</v>
      </c>
      <c r="AP1571" s="19">
        <v>0</v>
      </c>
      <c r="AQ1571" s="19">
        <v>0</v>
      </c>
      <c r="AR1571" s="19">
        <v>0</v>
      </c>
      <c r="AS1571" s="19">
        <v>0</v>
      </c>
      <c r="AT1571" s="19">
        <v>0</v>
      </c>
      <c r="AU1571" s="19">
        <v>0</v>
      </c>
      <c r="AV1571" s="19">
        <v>0</v>
      </c>
      <c r="AW1571" s="19">
        <v>0</v>
      </c>
      <c r="AX1571" s="19"/>
      <c r="AY1571" s="19"/>
    </row>
    <row r="1572" spans="1:79" x14ac:dyDescent="0.2">
      <c r="A1572" s="18" t="s">
        <v>409</v>
      </c>
      <c r="B1572" s="18" t="s">
        <v>192</v>
      </c>
      <c r="C1572" s="141" t="s">
        <v>389</v>
      </c>
      <c r="D1572" s="22" t="s">
        <v>3318</v>
      </c>
      <c r="E1572" s="23">
        <v>37144</v>
      </c>
      <c r="F1572" s="24" t="s">
        <v>191</v>
      </c>
      <c r="G1572" s="22" t="s">
        <v>187</v>
      </c>
      <c r="H1572" s="18" t="s">
        <v>409</v>
      </c>
      <c r="I1572" s="18" t="s">
        <v>285</v>
      </c>
      <c r="J1572" s="18" t="s">
        <v>389</v>
      </c>
      <c r="K1572" s="26" t="s">
        <v>402</v>
      </c>
      <c r="L1572" s="26" t="s">
        <v>388</v>
      </c>
      <c r="M1572" s="18" t="s">
        <v>397</v>
      </c>
      <c r="N1572" s="18" t="s">
        <v>192</v>
      </c>
      <c r="O1572" s="18" t="s">
        <v>398</v>
      </c>
      <c r="P1572" s="25"/>
      <c r="Q1572" s="25"/>
      <c r="R1572" s="25"/>
      <c r="S1572" s="25"/>
      <c r="T1572" s="25"/>
      <c r="U1572" s="25"/>
      <c r="V1572" s="25"/>
      <c r="W1572" s="25"/>
      <c r="X1572" s="25"/>
      <c r="Y1572" s="25"/>
      <c r="Z1572" s="25"/>
      <c r="AA1572" s="25"/>
      <c r="AB1572" s="25"/>
      <c r="AC1572" s="25"/>
      <c r="AD1572" s="25"/>
      <c r="AE1572" s="25"/>
      <c r="AF1572" s="25"/>
      <c r="AG1572" s="25"/>
      <c r="AH1572" s="25"/>
      <c r="AI1572" s="25"/>
      <c r="AJ1572" s="25"/>
      <c r="AK1572" s="25"/>
      <c r="AL1572" s="25"/>
      <c r="AM1572" s="25"/>
      <c r="AN1572" s="25"/>
      <c r="AO1572" s="25"/>
      <c r="AP1572" s="25"/>
      <c r="AQ1572" s="25"/>
      <c r="AR1572" s="25"/>
      <c r="AS1572" s="25"/>
      <c r="AT1572" s="25"/>
      <c r="AU1572" s="25"/>
      <c r="AV1572" s="25"/>
      <c r="AW1572" s="25"/>
      <c r="AX1572" s="25"/>
      <c r="AY1572" s="25"/>
      <c r="AZ1572" s="25"/>
      <c r="BA1572" s="25"/>
      <c r="BB1572" s="25"/>
      <c r="BC1572" s="25"/>
      <c r="BD1572" s="25"/>
      <c r="BE1572" s="25"/>
      <c r="BF1572" s="25"/>
      <c r="BG1572" s="25"/>
      <c r="BH1572" s="25"/>
      <c r="BI1572" s="25"/>
      <c r="BJ1572" s="25"/>
      <c r="BK1572" s="25"/>
      <c r="BL1572" s="25"/>
      <c r="BM1572" s="25"/>
      <c r="BN1572" s="25"/>
      <c r="BO1572" s="25"/>
      <c r="BP1572" s="25"/>
      <c r="BQ1572" s="25"/>
      <c r="BR1572" s="25"/>
      <c r="BS1572" s="25"/>
      <c r="BT1572" s="25"/>
      <c r="BU1572" s="25"/>
      <c r="BV1572" s="25"/>
      <c r="BW1572" s="25"/>
      <c r="BX1572" s="25"/>
    </row>
    <row r="1573" spans="1:79" x14ac:dyDescent="0.2">
      <c r="A1573" s="18" t="s">
        <v>421</v>
      </c>
      <c r="B1573" s="18" t="s">
        <v>118</v>
      </c>
      <c r="C1573" s="141" t="s">
        <v>406</v>
      </c>
      <c r="D1573" s="19" t="s">
        <v>3321</v>
      </c>
      <c r="E1573" s="20">
        <v>35155</v>
      </c>
      <c r="F1573" s="19" t="s">
        <v>362</v>
      </c>
      <c r="G1573" s="19" t="s">
        <v>428</v>
      </c>
      <c r="H1573" s="18" t="s">
        <v>397</v>
      </c>
      <c r="I1573" s="18" t="s">
        <v>363</v>
      </c>
      <c r="J1573" s="18" t="s">
        <v>412</v>
      </c>
      <c r="K1573" s="26" t="s">
        <v>399</v>
      </c>
      <c r="L1573" s="26"/>
      <c r="M1573" s="18" t="s">
        <v>399</v>
      </c>
      <c r="N1573" s="18" t="s">
        <v>95</v>
      </c>
      <c r="O1573" s="18" t="s">
        <v>141</v>
      </c>
      <c r="P1573" s="19" t="s">
        <v>393</v>
      </c>
      <c r="Q1573" s="19" t="s">
        <v>402</v>
      </c>
      <c r="R1573" s="19" t="s">
        <v>95</v>
      </c>
      <c r="S1573" s="19" t="s">
        <v>1133</v>
      </c>
      <c r="T1573" s="19" t="s">
        <v>397</v>
      </c>
      <c r="U1573" s="19" t="s">
        <v>95</v>
      </c>
      <c r="V1573" s="19" t="s">
        <v>412</v>
      </c>
      <c r="W1573" s="19" t="s">
        <v>397</v>
      </c>
      <c r="X1573" s="19" t="s">
        <v>95</v>
      </c>
      <c r="Y1573" s="19" t="s">
        <v>412</v>
      </c>
      <c r="Z1573" s="19">
        <v>0</v>
      </c>
      <c r="AA1573" s="19">
        <v>0</v>
      </c>
      <c r="AB1573" s="19">
        <v>0</v>
      </c>
      <c r="AC1573" s="19"/>
      <c r="AD1573" s="19"/>
      <c r="AE1573" s="19"/>
      <c r="AF1573" s="19">
        <v>0</v>
      </c>
      <c r="AG1573" s="19">
        <v>0</v>
      </c>
      <c r="AH1573" s="19">
        <v>0</v>
      </c>
      <c r="AI1573" s="19">
        <v>0</v>
      </c>
      <c r="AJ1573" s="19">
        <v>0</v>
      </c>
      <c r="AK1573" s="19">
        <v>0</v>
      </c>
      <c r="AL1573" s="19">
        <v>0</v>
      </c>
      <c r="AM1573" s="19">
        <v>0</v>
      </c>
      <c r="AN1573" s="19">
        <v>0</v>
      </c>
      <c r="AO1573" s="19">
        <v>0</v>
      </c>
      <c r="AP1573" s="19">
        <v>0</v>
      </c>
      <c r="AQ1573" s="19">
        <v>0</v>
      </c>
      <c r="AR1573" s="19">
        <v>0</v>
      </c>
      <c r="AS1573" s="19">
        <v>0</v>
      </c>
      <c r="AT1573" s="19">
        <v>0</v>
      </c>
      <c r="AU1573" s="19">
        <v>0</v>
      </c>
      <c r="AV1573" s="19">
        <v>0</v>
      </c>
      <c r="AW1573" s="19">
        <v>0</v>
      </c>
      <c r="AX1573" s="19"/>
      <c r="AY1573" s="19"/>
    </row>
    <row r="1574" spans="1:79" x14ac:dyDescent="0.2">
      <c r="A1574" s="34" t="s">
        <v>3326</v>
      </c>
      <c r="B1574" s="34" t="s">
        <v>261</v>
      </c>
      <c r="C1574" s="141" t="s">
        <v>3327</v>
      </c>
      <c r="D1574" s="26" t="s">
        <v>3328</v>
      </c>
      <c r="E1574" s="27">
        <v>36282</v>
      </c>
      <c r="F1574" s="26" t="s">
        <v>473</v>
      </c>
      <c r="G1574" s="26" t="s">
        <v>677</v>
      </c>
      <c r="H1574" s="34" t="s">
        <v>189</v>
      </c>
      <c r="I1574" s="34"/>
      <c r="J1574" s="18"/>
      <c r="K1574" t="s">
        <v>189</v>
      </c>
      <c r="L1574" t="s">
        <v>629</v>
      </c>
      <c r="M1574" s="34" t="s">
        <v>189</v>
      </c>
      <c r="N1574" s="34"/>
      <c r="O1574" s="34"/>
      <c r="P1574" s="26" t="s">
        <v>412</v>
      </c>
      <c r="Q1574" s="27"/>
      <c r="R1574" s="27"/>
      <c r="S1574" s="27"/>
      <c r="T1574" s="27"/>
      <c r="U1574" s="29"/>
      <c r="V1574" s="25"/>
      <c r="W1574" s="25"/>
      <c r="X1574" s="25"/>
      <c r="Y1574" s="25"/>
      <c r="Z1574" s="25"/>
      <c r="AA1574" s="25"/>
      <c r="AB1574" s="25"/>
      <c r="AC1574" s="25"/>
      <c r="AD1574" s="25"/>
      <c r="AE1574" s="25"/>
      <c r="AF1574" s="25"/>
      <c r="AG1574" s="25"/>
      <c r="AH1574" s="25"/>
      <c r="AI1574" s="25"/>
      <c r="AJ1574" s="25"/>
      <c r="AK1574" s="25"/>
      <c r="AL1574" s="25"/>
      <c r="AM1574" s="25"/>
      <c r="AN1574" s="25"/>
      <c r="AO1574" s="25"/>
      <c r="AP1574" s="25"/>
      <c r="AQ1574" s="25"/>
      <c r="AR1574" s="25"/>
      <c r="AS1574" s="25"/>
      <c r="AT1574" s="25"/>
      <c r="AU1574" s="25"/>
      <c r="AV1574" s="25"/>
      <c r="AW1574" s="25"/>
      <c r="AX1574" s="25"/>
      <c r="AY1574" s="25"/>
    </row>
    <row r="1575" spans="1:79" x14ac:dyDescent="0.2">
      <c r="A1575" s="18" t="s">
        <v>397</v>
      </c>
      <c r="B1575" s="18" t="s">
        <v>454</v>
      </c>
      <c r="C1575" s="141" t="s">
        <v>412</v>
      </c>
      <c r="D1575" s="22" t="s">
        <v>3319</v>
      </c>
      <c r="E1575" s="23">
        <v>36511</v>
      </c>
      <c r="F1575" s="24" t="s">
        <v>90</v>
      </c>
      <c r="G1575" s="22" t="s">
        <v>89</v>
      </c>
      <c r="H1575" s="18" t="s">
        <v>399</v>
      </c>
      <c r="I1575" s="18" t="s">
        <v>327</v>
      </c>
      <c r="J1575" s="18" t="s">
        <v>393</v>
      </c>
      <c r="K1575" s="26" t="s">
        <v>386</v>
      </c>
      <c r="L1575" s="26" t="s">
        <v>141</v>
      </c>
      <c r="M1575" s="18" t="s">
        <v>386</v>
      </c>
      <c r="N1575" s="18" t="s">
        <v>454</v>
      </c>
      <c r="O1575" s="18" t="s">
        <v>164</v>
      </c>
      <c r="P1575" s="25"/>
      <c r="Q1575" s="25"/>
      <c r="R1575" s="25"/>
      <c r="S1575" s="25"/>
      <c r="T1575" s="25"/>
      <c r="U1575" s="25"/>
      <c r="V1575" s="25"/>
      <c r="W1575" s="25"/>
      <c r="X1575" s="25"/>
      <c r="Y1575" s="25"/>
      <c r="Z1575" s="25"/>
      <c r="AA1575" s="25"/>
      <c r="AB1575" s="25"/>
      <c r="AC1575" s="25"/>
      <c r="AD1575" s="25"/>
      <c r="AE1575" s="25"/>
      <c r="AF1575" s="25"/>
      <c r="AG1575" s="25"/>
      <c r="AH1575" s="25"/>
      <c r="AI1575" s="25"/>
      <c r="AJ1575" s="25"/>
      <c r="AK1575" s="25"/>
      <c r="AL1575" s="25"/>
      <c r="AM1575" s="25"/>
      <c r="AN1575" s="25"/>
      <c r="AO1575" s="25"/>
      <c r="AP1575" s="25"/>
      <c r="AQ1575" s="25"/>
      <c r="AR1575" s="25"/>
      <c r="AS1575" s="25"/>
      <c r="AT1575" s="25"/>
      <c r="AU1575" s="25"/>
      <c r="AV1575" s="25"/>
      <c r="AW1575" s="25"/>
      <c r="AX1575" s="25"/>
      <c r="AY1575" s="25"/>
    </row>
    <row r="1576" spans="1:79" x14ac:dyDescent="0.2">
      <c r="A1576" s="19" t="s">
        <v>421</v>
      </c>
      <c r="B1576" s="26" t="s">
        <v>95</v>
      </c>
      <c r="C1576" s="142" t="s">
        <v>412</v>
      </c>
      <c r="D1576" s="19" t="s">
        <v>3323</v>
      </c>
      <c r="E1576" s="27">
        <v>36606</v>
      </c>
      <c r="F1576" s="28" t="s">
        <v>98</v>
      </c>
      <c r="G1576" s="28" t="s">
        <v>348</v>
      </c>
      <c r="H1576" s="19" t="s">
        <v>397</v>
      </c>
      <c r="I1576" s="26" t="s">
        <v>363</v>
      </c>
      <c r="J1576" s="18" t="s">
        <v>398</v>
      </c>
      <c r="K1576" s="26" t="s">
        <v>402</v>
      </c>
      <c r="L1576" s="26" t="s">
        <v>398</v>
      </c>
    </row>
    <row r="1577" spans="1:79" x14ac:dyDescent="0.2">
      <c r="A1577" s="31" t="s">
        <v>1584</v>
      </c>
      <c r="B1577" s="32" t="s">
        <v>275</v>
      </c>
      <c r="C1577" s="142" t="s">
        <v>398</v>
      </c>
      <c r="D1577" s="19" t="s">
        <v>3322</v>
      </c>
      <c r="E1577" s="27">
        <v>36953</v>
      </c>
      <c r="F1577" s="28" t="s">
        <v>960</v>
      </c>
      <c r="G1577" s="28" t="s">
        <v>878</v>
      </c>
      <c r="H1577" s="31" t="s">
        <v>402</v>
      </c>
      <c r="I1577" s="32" t="s">
        <v>612</v>
      </c>
      <c r="J1577" s="18" t="s">
        <v>164</v>
      </c>
      <c r="K1577" s="26" t="s">
        <v>409</v>
      </c>
      <c r="L1577" s="26" t="s">
        <v>141</v>
      </c>
      <c r="M1577" s="33"/>
      <c r="N1577" s="33"/>
      <c r="O1577" s="33"/>
      <c r="P1577" s="25"/>
      <c r="Q1577" s="25"/>
      <c r="R1577" s="25"/>
      <c r="S1577" s="25"/>
      <c r="T1577" s="25"/>
      <c r="U1577" s="25"/>
      <c r="V1577" s="25"/>
      <c r="W1577" s="25"/>
      <c r="X1577" s="25"/>
      <c r="Y1577" s="25"/>
      <c r="Z1577" s="25"/>
      <c r="AA1577" s="25"/>
      <c r="AB1577" s="25"/>
      <c r="AC1577" s="25"/>
      <c r="AD1577" s="25"/>
      <c r="AE1577" s="25"/>
      <c r="AF1577" s="25"/>
      <c r="AG1577" s="25"/>
      <c r="AH1577" s="25"/>
      <c r="AI1577" s="25"/>
      <c r="AJ1577" s="25"/>
      <c r="AK1577" s="25"/>
      <c r="AL1577" s="25"/>
      <c r="AM1577" s="25"/>
      <c r="AN1577" s="25"/>
      <c r="AO1577" s="25"/>
      <c r="AP1577" s="25"/>
      <c r="AQ1577" s="25"/>
      <c r="AR1577" s="25"/>
      <c r="AS1577" s="25"/>
      <c r="AT1577" s="25"/>
      <c r="AU1577" s="25"/>
      <c r="AV1577" s="25"/>
      <c r="AW1577" s="25"/>
      <c r="AX1577" s="25"/>
      <c r="AY1577" s="25"/>
      <c r="AZ1577" s="25"/>
      <c r="BA1577" s="25"/>
      <c r="BB1577" s="25"/>
      <c r="BC1577" s="25"/>
      <c r="BD1577" s="25"/>
      <c r="BE1577" s="25"/>
      <c r="BF1577" s="25"/>
      <c r="BG1577" s="25"/>
      <c r="BH1577" s="25"/>
      <c r="BI1577" s="25"/>
      <c r="BJ1577" s="25"/>
      <c r="BK1577" s="25"/>
      <c r="BL1577" s="25"/>
      <c r="BM1577" s="25"/>
      <c r="BN1577" s="25"/>
      <c r="BO1577" s="25"/>
      <c r="BP1577" s="25"/>
      <c r="BQ1577" s="25"/>
      <c r="BR1577" s="25"/>
      <c r="BS1577" s="25"/>
      <c r="BT1577" s="25"/>
      <c r="BU1577" s="25"/>
      <c r="BV1577" s="25"/>
      <c r="BW1577" s="25"/>
      <c r="BX1577" s="25"/>
      <c r="BY1577" s="25"/>
      <c r="BZ1577" s="25"/>
      <c r="CA1577" s="25"/>
    </row>
    <row r="1578" spans="1:79" s="25" customFormat="1" ht="12.75" customHeight="1" x14ac:dyDescent="0.2">
      <c r="A1578" s="18" t="s">
        <v>397</v>
      </c>
      <c r="B1578" s="18" t="s">
        <v>134</v>
      </c>
      <c r="C1578" s="141" t="s">
        <v>398</v>
      </c>
      <c r="D1578" s="19" t="s">
        <v>3324</v>
      </c>
      <c r="E1578" s="20">
        <v>36491</v>
      </c>
      <c r="F1578" s="26" t="s">
        <v>3325</v>
      </c>
      <c r="G1578" s="30" t="s">
        <v>1239</v>
      </c>
      <c r="H1578" s="18" t="s">
        <v>397</v>
      </c>
      <c r="I1578" s="18" t="s">
        <v>138</v>
      </c>
      <c r="J1578" s="18" t="s">
        <v>398</v>
      </c>
      <c r="K1578" s="26" t="s">
        <v>397</v>
      </c>
      <c r="L1578" s="26"/>
      <c r="M1578" s="18" t="s">
        <v>397</v>
      </c>
      <c r="N1578" s="18" t="s">
        <v>261</v>
      </c>
      <c r="O1578" s="18" t="s">
        <v>412</v>
      </c>
      <c r="P1578" s="19" t="s">
        <v>398</v>
      </c>
      <c r="Q1578" s="19" t="s">
        <v>1584</v>
      </c>
      <c r="R1578" s="19" t="s">
        <v>261</v>
      </c>
      <c r="S1578" s="30" t="s">
        <v>398</v>
      </c>
      <c r="T1578" s="19"/>
      <c r="U1578" s="19"/>
      <c r="V1578" s="30"/>
      <c r="W1578" s="19"/>
      <c r="X1578" s="19"/>
      <c r="Y1578" s="30"/>
      <c r="Z1578" s="19"/>
      <c r="AA1578" s="19"/>
      <c r="AB1578" s="30"/>
      <c r="AC1578" s="19"/>
      <c r="AD1578" s="19"/>
      <c r="AE1578" s="19"/>
      <c r="AF1578" s="19"/>
      <c r="AG1578" s="19"/>
      <c r="AH1578" s="19"/>
      <c r="AI1578" s="19"/>
      <c r="AJ1578" s="19"/>
      <c r="AK1578" s="19"/>
      <c r="AL1578" s="19"/>
      <c r="AM1578" s="19"/>
      <c r="AN1578" s="19"/>
      <c r="AO1578" s="19"/>
      <c r="AP1578" s="19"/>
      <c r="AQ1578" s="19"/>
      <c r="AR1578" s="19"/>
      <c r="AS1578" s="19"/>
      <c r="AT1578" s="19"/>
      <c r="AU1578" s="19"/>
      <c r="AV1578" s="19"/>
      <c r="AW1578" s="19"/>
      <c r="AX1578" s="19"/>
      <c r="AY1578" s="19"/>
      <c r="AZ1578"/>
      <c r="BA1578"/>
      <c r="BB1578"/>
      <c r="BC1578"/>
      <c r="BD1578"/>
      <c r="BE1578"/>
      <c r="BF1578"/>
      <c r="BG1578"/>
      <c r="BH1578"/>
      <c r="BI1578"/>
      <c r="BJ1578"/>
      <c r="BK1578"/>
      <c r="BL1578"/>
      <c r="BM1578"/>
      <c r="BN1578"/>
      <c r="BO1578"/>
      <c r="BP1578"/>
      <c r="BQ1578"/>
      <c r="BR1578"/>
      <c r="BS1578"/>
      <c r="BT1578"/>
      <c r="BU1578"/>
      <c r="BV1578"/>
      <c r="BW1578"/>
      <c r="BX1578"/>
      <c r="BY1578"/>
      <c r="BZ1578"/>
      <c r="CA1578"/>
    </row>
    <row r="1579" spans="1:79" ht="12.75" customHeight="1" x14ac:dyDescent="0.2">
      <c r="A1579" s="18" t="s">
        <v>386</v>
      </c>
      <c r="B1579" s="18" t="s">
        <v>252</v>
      </c>
      <c r="C1579" s="141" t="s">
        <v>164</v>
      </c>
      <c r="D1579" s="19" t="s">
        <v>3316</v>
      </c>
      <c r="E1579" s="20">
        <v>35254</v>
      </c>
      <c r="F1579" s="19" t="s">
        <v>3317</v>
      </c>
      <c r="G1579" s="19" t="s">
        <v>301</v>
      </c>
      <c r="H1579" s="18" t="s">
        <v>399</v>
      </c>
      <c r="I1579" s="18" t="s">
        <v>250</v>
      </c>
      <c r="J1579" s="18" t="s">
        <v>167</v>
      </c>
      <c r="K1579" s="26" t="s">
        <v>384</v>
      </c>
      <c r="L1579" s="26" t="s">
        <v>141</v>
      </c>
      <c r="M1579" s="18" t="s">
        <v>402</v>
      </c>
      <c r="N1579" s="18" t="s">
        <v>252</v>
      </c>
      <c r="O1579" s="18" t="s">
        <v>167</v>
      </c>
      <c r="P1579" s="19" t="s">
        <v>141</v>
      </c>
      <c r="Q1579" s="19" t="s">
        <v>402</v>
      </c>
      <c r="R1579" s="19" t="s">
        <v>250</v>
      </c>
      <c r="S1579" s="19" t="s">
        <v>837</v>
      </c>
      <c r="T1579" s="19" t="s">
        <v>386</v>
      </c>
      <c r="U1579" s="19" t="s">
        <v>252</v>
      </c>
      <c r="V1579" s="19" t="s">
        <v>167</v>
      </c>
      <c r="W1579" s="19" t="s">
        <v>399</v>
      </c>
      <c r="X1579" s="19" t="s">
        <v>252</v>
      </c>
      <c r="Y1579" s="19" t="s">
        <v>393</v>
      </c>
      <c r="Z1579" s="19" t="s">
        <v>399</v>
      </c>
      <c r="AA1579" s="19" t="s">
        <v>252</v>
      </c>
      <c r="AB1579" s="19" t="s">
        <v>141</v>
      </c>
      <c r="AC1579" s="19"/>
      <c r="AD1579" s="19"/>
      <c r="AE1579" s="19"/>
      <c r="AF1579" s="19">
        <v>0</v>
      </c>
      <c r="AG1579" s="19">
        <v>0</v>
      </c>
      <c r="AH1579" s="19">
        <v>0</v>
      </c>
      <c r="AI1579" s="19">
        <v>0</v>
      </c>
      <c r="AJ1579" s="19">
        <v>0</v>
      </c>
      <c r="AK1579" s="19">
        <v>0</v>
      </c>
      <c r="AL1579" s="19">
        <v>0</v>
      </c>
      <c r="AM1579" s="19">
        <v>0</v>
      </c>
      <c r="AN1579" s="19">
        <v>0</v>
      </c>
      <c r="AO1579" s="19">
        <v>0</v>
      </c>
      <c r="AP1579" s="19">
        <v>0</v>
      </c>
      <c r="AQ1579" s="19">
        <v>0</v>
      </c>
      <c r="AR1579" s="19">
        <v>0</v>
      </c>
      <c r="AS1579" s="19">
        <v>0</v>
      </c>
      <c r="AT1579" s="19">
        <v>0</v>
      </c>
      <c r="AU1579" s="19">
        <v>0</v>
      </c>
      <c r="AV1579" s="19">
        <v>0</v>
      </c>
      <c r="AW1579" s="19">
        <v>0</v>
      </c>
      <c r="AX1579" s="19"/>
      <c r="AY1579" s="19"/>
    </row>
    <row r="1580" spans="1:79" x14ac:dyDescent="0.2">
      <c r="A1580" s="34"/>
      <c r="B1580" s="34"/>
      <c r="C1580" s="141"/>
      <c r="D1580" s="19" t="s">
        <v>3315</v>
      </c>
      <c r="E1580" s="20">
        <v>34743</v>
      </c>
      <c r="F1580" s="19" t="s">
        <v>536</v>
      </c>
      <c r="G1580" s="19" t="s">
        <v>2751</v>
      </c>
      <c r="H1580" s="34" t="s">
        <v>386</v>
      </c>
      <c r="I1580" s="34" t="s">
        <v>261</v>
      </c>
      <c r="J1580" s="18" t="s">
        <v>393</v>
      </c>
      <c r="K1580" s="26" t="s">
        <v>409</v>
      </c>
      <c r="L1580" s="26" t="s">
        <v>167</v>
      </c>
      <c r="M1580" s="34" t="s">
        <v>402</v>
      </c>
      <c r="N1580" s="34" t="s">
        <v>134</v>
      </c>
      <c r="O1580" s="34" t="s">
        <v>393</v>
      </c>
      <c r="P1580" s="19" t="s">
        <v>167</v>
      </c>
      <c r="Q1580" s="19" t="s">
        <v>402</v>
      </c>
      <c r="R1580" s="19" t="s">
        <v>134</v>
      </c>
      <c r="S1580" s="19" t="s">
        <v>424</v>
      </c>
      <c r="T1580" s="19" t="s">
        <v>399</v>
      </c>
      <c r="U1580" s="19" t="s">
        <v>396</v>
      </c>
      <c r="V1580" s="19" t="s">
        <v>141</v>
      </c>
      <c r="W1580" s="19" t="s">
        <v>386</v>
      </c>
      <c r="X1580" s="19" t="s">
        <v>396</v>
      </c>
      <c r="Y1580" s="19" t="s">
        <v>393</v>
      </c>
      <c r="Z1580" s="19" t="s">
        <v>1278</v>
      </c>
      <c r="AA1580" s="19" t="s">
        <v>134</v>
      </c>
      <c r="AB1580" s="19" t="s">
        <v>167</v>
      </c>
      <c r="AC1580" s="19" t="s">
        <v>397</v>
      </c>
      <c r="AD1580" s="19" t="s">
        <v>134</v>
      </c>
      <c r="AE1580" s="19" t="s">
        <v>398</v>
      </c>
      <c r="AF1580" s="19">
        <v>0</v>
      </c>
      <c r="AG1580" s="19">
        <v>0</v>
      </c>
      <c r="AH1580" s="19">
        <v>0</v>
      </c>
      <c r="AI1580" s="19">
        <v>0</v>
      </c>
      <c r="AJ1580" s="19">
        <v>0</v>
      </c>
      <c r="AK1580" s="19">
        <v>0</v>
      </c>
      <c r="AL1580" s="19">
        <v>0</v>
      </c>
      <c r="AM1580" s="19">
        <v>0</v>
      </c>
      <c r="AN1580" s="19">
        <v>0</v>
      </c>
      <c r="AO1580" s="19">
        <v>0</v>
      </c>
      <c r="AP1580" s="19">
        <v>0</v>
      </c>
      <c r="AQ1580" s="19">
        <v>0</v>
      </c>
      <c r="AR1580" s="19">
        <v>0</v>
      </c>
      <c r="AS1580" s="19">
        <v>0</v>
      </c>
      <c r="AT1580" s="19">
        <v>0</v>
      </c>
      <c r="AU1580" s="19">
        <v>0</v>
      </c>
      <c r="AV1580" s="19">
        <v>0</v>
      </c>
      <c r="AW1580" s="19">
        <v>0</v>
      </c>
      <c r="AX1580" s="19"/>
      <c r="AY1580" s="19"/>
    </row>
    <row r="1581" spans="1:79" ht="12.75" customHeight="1" x14ac:dyDescent="0.2">
      <c r="A1581" s="33"/>
      <c r="B1581" s="33"/>
      <c r="C1581" s="141"/>
      <c r="D1581" t="s">
        <v>3320</v>
      </c>
      <c r="E1581" s="40">
        <v>35104</v>
      </c>
      <c r="F1581" t="s">
        <v>607</v>
      </c>
      <c r="G1581" s="22" t="s">
        <v>344</v>
      </c>
      <c r="H1581" s="33" t="s">
        <v>399</v>
      </c>
      <c r="I1581" s="33" t="s">
        <v>200</v>
      </c>
      <c r="J1581" s="18" t="s">
        <v>141</v>
      </c>
      <c r="K1581" t="str">
        <f>IF(ISBLANK(VLOOKUP(TRIM(D1581),ALL_SOMIFA!$A$1:$V$2721,8,FALSE)),"",IF(ISERROR(VLOOKUP(TRIM(D1581),ALL_SOMIFA!$A$1:$V$2721,8,FALSE))," ",VLOOKUP(TRIM(D1581),ALL_SOMIFA!$A$1:$V$2721,8,FALSE)))</f>
        <v xml:space="preserve"> </v>
      </c>
      <c r="L1581" t="str">
        <f>IF(ISBLANK(VLOOKUP(TRIM(D1581),ALL_SOMIFA!$A$1:$V$2721,9,FALSE)),"",IF(ISERROR(VLOOKUP(TRIM(D1581),ALL_SOMIFA!$A$1:$V$2721,9,FALSE))," ",VLOOKUP(TRIM(D1581),ALL_SOMIFA!$A$1:$V$2721,9,FALSE)))</f>
        <v xml:space="preserve"> </v>
      </c>
      <c r="M1581" s="33" t="str">
        <f>IF(ISBLANK(VLOOKUP(TRIM(D1581),ALL_SOMIFA!$A$1:$V$2721,10,FALSE)),"",IF(ISERROR(VLOOKUP(TRIM(D1581),ALL_SOMIFA!$A$1:$V$2721,10,FALSE))," ",VLOOKUP(TRIM(D1581),ALL_SOMIFA!$A$1:$V$2721,10,FALSE)))</f>
        <v xml:space="preserve"> </v>
      </c>
      <c r="N1581" s="33" t="str">
        <f>IF(ISBLANK(VLOOKUP(TRIM(D1581),ALL_SOMIFA!$A$1:$V$2721,11,FALSE)),"",IF(ISERROR(VLOOKUP(TRIM(D1581),ALL_SOMIFA!$A$1:$V$2721,11,FALSE))," ",VLOOKUP(TRIM(D1581),ALL_SOMIFA!$A$1:$V$2721,11,FALSE)))</f>
        <v xml:space="preserve"> </v>
      </c>
      <c r="O1581" s="33" t="str">
        <f>IF(ISBLANK(VLOOKUP(TRIM(D1581),ALL_SOMIFA!$A$1:$V$2721,12,FALSE)),"",IF(ISERROR(VLOOKUP(TRIM(D1581),ALL_SOMIFA!$A$1:$V$2721,12,FALSE))," ",VLOOKUP(TRIM(D1581),ALL_SOMIFA!$A$1:$V$2721,12,FALSE)))</f>
        <v xml:space="preserve"> </v>
      </c>
      <c r="P1581" t="str">
        <f>IF(ISBLANK(VLOOKUP(TRIM(D1581),ALL_SOMIFA!$A$1:$V$2721,13,FALSE)),"",IF(ISERROR(VLOOKUP(TRIM(D1581),ALL_SOMIFA!$A$1:$V$2721,13,FALSE))," ",VLOOKUP(TRIM(D1581),ALL_SOMIFA!$A$1:$V$2721,13,FALSE)))</f>
        <v xml:space="preserve"> </v>
      </c>
      <c r="Q1581" t="str">
        <f>IF(ISBLANK(VLOOKUP(TRIM(D1581),ALL_SOMIFA!$A$1:$V$2721,14,FALSE)),"",IF(ISERROR(VLOOKUP(TRIM(D1581),ALL_SOMIFA!$A$1:$V$2721,14,FALSE))," ",VLOOKUP(TRIM(D1581),ALL_SOMIFA!$A$1:$V$2721,14,FALSE)))</f>
        <v xml:space="preserve"> </v>
      </c>
      <c r="R1581" t="str">
        <f>IF(ISBLANK(VLOOKUP(TRIM(D1581),ALL_SOMIFA!$A$1:$V$2721,15,FALSE)),"",IF(ISERROR(VLOOKUP(TRIM(D1581),ALL_SOMIFA!$A$1:$V$2721,15,FALSE))," ",VLOOKUP(TRIM(D1581),ALL_SOMIFA!$A$1:$V$2721,15,FALSE)))</f>
        <v xml:space="preserve"> </v>
      </c>
      <c r="S1581" t="str">
        <f>IF(ISBLANK(VLOOKUP(TRIM(D1581),ALL_SOMIFA!$A$1:$V$2721,16,FALSE)),"",IF(ISERROR(VLOOKUP(TRIM(D1581),ALL_SOMIFA!$A$1:$V$2721,16,FALSE))," ",VLOOKUP(TRIM(D1581),ALL_SOMIFA!$A$1:$V$2721,16,FALSE)))</f>
        <v xml:space="preserve"> </v>
      </c>
      <c r="T1581" t="str">
        <f>IF(ISBLANK(VLOOKUP(TRIM(D1581),ALL_SOMIFA!$A$1:$V$2721,17,FALSE)),"",IF(ISERROR(VLOOKUP(TRIM(D1581),ALL_SOMIFA!$A$1:$V$2721,17,FALSE))," ",VLOOKUP(TRIM(D1581),ALL_SOMIFA!$A$1:$V$2721,17,FALSE)))</f>
        <v xml:space="preserve"> </v>
      </c>
      <c r="U1581" t="str">
        <f>IF(ISBLANK(VLOOKUP(TRIM(D1581),ALL_SOMIFA!$A$1:$V$2721,18,FALSE)),"",IF(ISERROR(VLOOKUP(TRIM(D1581),ALL_SOMIFA!$A$1:$V$2721,18,FALSE))," ",VLOOKUP(TRIM(D1581),ALL_SOMIFA!$A$1:$V$2721,18,FALSE)))</f>
        <v xml:space="preserve"> </v>
      </c>
      <c r="V1581" t="str">
        <f>IF(ISBLANK(VLOOKUP(TRIM(D1581),ALL_SOMIFA!$A$1:$V$2721,19,FALSE)),"",IF(ISERROR(VLOOKUP(TRIM(D1581),ALL_SOMIFA!$A$1:$V$2721,19,FALSE))," ",VLOOKUP(TRIM(D1581),ALL_SOMIFA!$A$1:$V$2721,19,FALSE)))</f>
        <v xml:space="preserve"> </v>
      </c>
      <c r="W1581" t="str">
        <f>IF(ISBLANK(VLOOKUP(TRIM(D1581),ALL_SOMIFA!$A$1:$V$2721,20,FALSE)),"",IF(ISERROR(VLOOKUP(TRIM(D1581),ALL_SOMIFA!$A$1:$V$2721,20,FALSE))," ",VLOOKUP(TRIM(D1581),ALL_SOMIFA!$A$1:$V$2721,20,FALSE)))</f>
        <v xml:space="preserve"> </v>
      </c>
      <c r="X1581" t="str">
        <f>IF(ISBLANK(VLOOKUP(TRIM(D1581),ALL_SOMIFA!$A$1:$V$2721,21,FALSE)),"",IF(ISERROR(VLOOKUP(TRIM(D1581),ALL_SOMIFA!$A$1:$V$2721,21,FALSE))," ",VLOOKUP(TRIM(D1581),ALL_SOMIFA!$A$1:$V$2721,21,FALSE)))</f>
        <v xml:space="preserve"> </v>
      </c>
      <c r="Y1581" t="str">
        <f>IF(ISBLANK(VLOOKUP(TRIM(D1581),ALL_SOMIFA!$A$1:$V$2721,22,FALSE)),"",IF(ISERROR(VLOOKUP(TRIM(D1581),ALL_SOMIFA!$A$1:$V$2721,22,FALSE))," ",VLOOKUP(TRIM(D1581),ALL_SOMIFA!$A$1:$V$2721,22,FALSE)))</f>
        <v xml:space="preserve"> </v>
      </c>
    </row>
    <row r="1582" spans="1:79" x14ac:dyDescent="0.2">
      <c r="A1582" s="18"/>
      <c r="B1582" s="18"/>
      <c r="C1582" s="141"/>
      <c r="D1582" s="19"/>
      <c r="E1582" s="20"/>
      <c r="F1582" s="19"/>
      <c r="G1582" s="19"/>
      <c r="H1582" s="18"/>
      <c r="I1582" s="18"/>
      <c r="J1582" s="18"/>
      <c r="K1582"/>
      <c r="L1582"/>
      <c r="M1582" s="18"/>
      <c r="N1582" s="18"/>
      <c r="O1582" s="18"/>
      <c r="P1582" s="19"/>
      <c r="Q1582" s="19"/>
      <c r="R1582" s="19"/>
      <c r="S1582" s="19"/>
      <c r="T1582" s="19"/>
      <c r="U1582" s="19"/>
      <c r="V1582" s="19"/>
      <c r="W1582" s="19"/>
      <c r="X1582" s="19"/>
      <c r="Y1582" s="19"/>
      <c r="Z1582" s="19"/>
      <c r="AA1582" s="19"/>
      <c r="AB1582" s="19"/>
      <c r="AC1582" s="19"/>
      <c r="AD1582" s="19"/>
      <c r="AE1582" s="19"/>
      <c r="AF1582" s="19"/>
      <c r="AG1582" s="19"/>
      <c r="AH1582" s="19"/>
      <c r="AI1582" s="19"/>
      <c r="AJ1582" s="19"/>
      <c r="AK1582" s="19"/>
      <c r="AL1582" s="19"/>
      <c r="AM1582" s="19"/>
      <c r="AN1582" s="19"/>
      <c r="AO1582" s="19"/>
      <c r="AP1582" s="19"/>
      <c r="AQ1582" s="19"/>
      <c r="AR1582" s="19"/>
      <c r="AS1582" s="19"/>
      <c r="AT1582" s="19"/>
      <c r="AU1582" s="19"/>
      <c r="AV1582" s="19"/>
      <c r="AW1582" s="19"/>
      <c r="AX1582" s="19"/>
      <c r="AY1582" s="19"/>
    </row>
    <row r="1583" spans="1:79" x14ac:dyDescent="0.2">
      <c r="A1583" t="s">
        <v>442</v>
      </c>
      <c r="B1583" t="s">
        <v>192</v>
      </c>
      <c r="C1583" s="141"/>
      <c r="D1583" t="s">
        <v>3329</v>
      </c>
      <c r="E1583" s="40">
        <v>36987</v>
      </c>
      <c r="F1583" t="s">
        <v>3330</v>
      </c>
      <c r="G1583" s="100" t="s">
        <v>719</v>
      </c>
      <c r="H1583" t="s">
        <v>444</v>
      </c>
      <c r="I1583" t="s">
        <v>285</v>
      </c>
      <c r="J1583" s="18"/>
      <c r="K1583" t="str">
        <f>IF(ISBLANK(VLOOKUP(TRIM(D1583),ALL_SOMIFA!$A$1:$V$2721,8,FALSE)),"",IF(ISERROR(VLOOKUP(TRIM(D1583),ALL_SOMIFA!$A$1:$V$2721,8,FALSE))," ",VLOOKUP(TRIM(D1583),ALL_SOMIFA!$A$1:$V$2721,8,FALSE)))</f>
        <v xml:space="preserve"> </v>
      </c>
      <c r="L1583" t="str">
        <f>IF(ISBLANK(VLOOKUP(TRIM(D1583),ALL_SOMIFA!$A$1:$V$2721,9,FALSE)),"",IF(ISERROR(VLOOKUP(TRIM(D1583),ALL_SOMIFA!$A$1:$V$2721,9,FALSE))," ",VLOOKUP(TRIM(D1583),ALL_SOMIFA!$A$1:$V$2721,9,FALSE)))</f>
        <v xml:space="preserve"> </v>
      </c>
      <c r="M1583" t="str">
        <f>IF(ISBLANK(VLOOKUP(TRIM(D1583),ALL_SOMIFA!$A$1:$V$2721,10,FALSE)),"",IF(ISERROR(VLOOKUP(TRIM(D1583),ALL_SOMIFA!$A$1:$V$2721,10,FALSE))," ",VLOOKUP(TRIM(D1583),ALL_SOMIFA!$A$1:$V$2721,10,FALSE)))</f>
        <v xml:space="preserve"> </v>
      </c>
      <c r="N1583" t="str">
        <f>IF(ISBLANK(VLOOKUP(TRIM(D1583),ALL_SOMIFA!$A$1:$V$2721,11,FALSE)),"",IF(ISERROR(VLOOKUP(TRIM(D1583),ALL_SOMIFA!$A$1:$V$2721,11,FALSE))," ",VLOOKUP(TRIM(D1583),ALL_SOMIFA!$A$1:$V$2721,11,FALSE)))</f>
        <v xml:space="preserve"> </v>
      </c>
      <c r="O1583" t="str">
        <f>IF(ISBLANK(VLOOKUP(TRIM(D1583),ALL_SOMIFA!$A$1:$V$2721,12,FALSE)),"",IF(ISERROR(VLOOKUP(TRIM(D1583),ALL_SOMIFA!$A$1:$V$2721,12,FALSE))," ",VLOOKUP(TRIM(D1583),ALL_SOMIFA!$A$1:$V$2721,12,FALSE)))</f>
        <v xml:space="preserve"> </v>
      </c>
      <c r="P1583" t="str">
        <f>IF(ISBLANK(VLOOKUP(TRIM(D1583),ALL_SOMIFA!$A$1:$V$2721,13,FALSE)),"",IF(ISERROR(VLOOKUP(TRIM(D1583),ALL_SOMIFA!$A$1:$V$2721,13,FALSE))," ",VLOOKUP(TRIM(D1583),ALL_SOMIFA!$A$1:$V$2721,13,FALSE)))</f>
        <v xml:space="preserve"> </v>
      </c>
      <c r="Q1583" t="str">
        <f>IF(ISBLANK(VLOOKUP(TRIM(D1583),ALL_SOMIFA!$A$1:$V$2721,14,FALSE)),"",IF(ISERROR(VLOOKUP(TRIM(D1583),ALL_SOMIFA!$A$1:$V$2721,14,FALSE))," ",VLOOKUP(TRIM(D1583),ALL_SOMIFA!$A$1:$V$2721,14,FALSE)))</f>
        <v xml:space="preserve"> </v>
      </c>
      <c r="R1583" t="str">
        <f>IF(ISBLANK(VLOOKUP(TRIM(D1583),ALL_SOMIFA!$A$1:$V$2721,15,FALSE)),"",IF(ISERROR(VLOOKUP(TRIM(D1583),ALL_SOMIFA!$A$1:$V$2721,15,FALSE))," ",VLOOKUP(TRIM(D1583),ALL_SOMIFA!$A$1:$V$2721,15,FALSE)))</f>
        <v xml:space="preserve"> </v>
      </c>
      <c r="S1583" t="str">
        <f>IF(ISBLANK(VLOOKUP(TRIM(D1583),ALL_SOMIFA!$A$1:$V$2721,16,FALSE)),"",IF(ISERROR(VLOOKUP(TRIM(D1583),ALL_SOMIFA!$A$1:$V$2721,16,FALSE))," ",VLOOKUP(TRIM(D1583),ALL_SOMIFA!$A$1:$V$2721,16,FALSE)))</f>
        <v xml:space="preserve"> </v>
      </c>
      <c r="T1583" t="str">
        <f>IF(ISBLANK(VLOOKUP(TRIM(D1583),ALL_SOMIFA!$A$1:$V$2721,17,FALSE)),"",IF(ISERROR(VLOOKUP(TRIM(D1583),ALL_SOMIFA!$A$1:$V$2721,17,FALSE))," ",VLOOKUP(TRIM(D1583),ALL_SOMIFA!$A$1:$V$2721,17,FALSE)))</f>
        <v xml:space="preserve"> </v>
      </c>
      <c r="U1583" t="str">
        <f>IF(ISBLANK(VLOOKUP(TRIM(D1583),ALL_SOMIFA!$A$1:$V$2721,18,FALSE)),"",IF(ISERROR(VLOOKUP(TRIM(D1583),ALL_SOMIFA!$A$1:$V$2721,18,FALSE))," ",VLOOKUP(TRIM(D1583),ALL_SOMIFA!$A$1:$V$2721,18,FALSE)))</f>
        <v xml:space="preserve"> </v>
      </c>
      <c r="V1583" t="str">
        <f>IF(ISBLANK(VLOOKUP(TRIM(D1583),ALL_SOMIFA!$A$1:$V$2721,19,FALSE)),"",IF(ISERROR(VLOOKUP(TRIM(D1583),ALL_SOMIFA!$A$1:$V$2721,19,FALSE))," ",VLOOKUP(TRIM(D1583),ALL_SOMIFA!$A$1:$V$2721,19,FALSE)))</f>
        <v xml:space="preserve"> </v>
      </c>
      <c r="W1583" t="str">
        <f>IF(ISBLANK(VLOOKUP(TRIM(D1583),ALL_SOMIFA!$A$1:$V$2721,20,FALSE)),"",IF(ISERROR(VLOOKUP(TRIM(D1583),ALL_SOMIFA!$A$1:$V$2721,20,FALSE))," ",VLOOKUP(TRIM(D1583),ALL_SOMIFA!$A$1:$V$2721,20,FALSE)))</f>
        <v xml:space="preserve"> </v>
      </c>
      <c r="X1583" t="str">
        <f>IF(ISBLANK(VLOOKUP(TRIM(D1583),ALL_SOMIFA!$A$1:$V$2721,21,FALSE)),"",IF(ISERROR(VLOOKUP(TRIM(D1583),ALL_SOMIFA!$A$1:$V$2721,21,FALSE))," ",VLOOKUP(TRIM(D1583),ALL_SOMIFA!$A$1:$V$2721,21,FALSE)))</f>
        <v xml:space="preserve"> </v>
      </c>
      <c r="Y1583" t="str">
        <f>IF(ISBLANK(VLOOKUP(TRIM(D1583),ALL_SOMIFA!$A$1:$V$2721,22,FALSE)),"",IF(ISERROR(VLOOKUP(TRIM(D1583),ALL_SOMIFA!$A$1:$V$2721,22,FALSE))," ",VLOOKUP(TRIM(D1583),ALL_SOMIFA!$A$1:$V$2721,22,FALSE)))</f>
        <v xml:space="preserve"> </v>
      </c>
    </row>
    <row r="1584" spans="1:79" s="25" customFormat="1" x14ac:dyDescent="0.2">
      <c r="A1584" s="31" t="s">
        <v>450</v>
      </c>
      <c r="B1584" s="31" t="s">
        <v>123</v>
      </c>
      <c r="C1584" s="142"/>
      <c r="D1584" s="19" t="s">
        <v>3331</v>
      </c>
      <c r="E1584" s="27">
        <v>34522</v>
      </c>
      <c r="F1584" s="26" t="s">
        <v>423</v>
      </c>
      <c r="G1584" s="19" t="s">
        <v>236</v>
      </c>
      <c r="H1584" s="31" t="s">
        <v>450</v>
      </c>
      <c r="I1584" s="31" t="s">
        <v>154</v>
      </c>
      <c r="J1584" s="18"/>
      <c r="K1584" s="26" t="s">
        <v>450</v>
      </c>
      <c r="L1584" s="26"/>
      <c r="M1584" s="33"/>
      <c r="N1584" s="33"/>
      <c r="O1584" s="33"/>
    </row>
    <row r="1585" spans="1:51" s="25" customFormat="1" ht="12.75" customHeight="1" x14ac:dyDescent="0.2">
      <c r="A1585" s="18" t="s">
        <v>445</v>
      </c>
      <c r="B1585" s="18" t="s">
        <v>556</v>
      </c>
      <c r="C1585" s="141"/>
      <c r="D1585" s="19" t="s">
        <v>3332</v>
      </c>
      <c r="E1585" s="20">
        <v>35321</v>
      </c>
      <c r="F1585" s="28" t="s">
        <v>391</v>
      </c>
      <c r="G1585" s="28" t="s">
        <v>979</v>
      </c>
      <c r="H1585" s="18" t="s">
        <v>3333</v>
      </c>
      <c r="I1585" s="18" t="s">
        <v>91</v>
      </c>
      <c r="J1585" s="18"/>
      <c r="K1585" s="26" t="s">
        <v>445</v>
      </c>
      <c r="L1585" s="26"/>
      <c r="M1585" s="18" t="s">
        <v>445</v>
      </c>
      <c r="N1585" s="18" t="s">
        <v>556</v>
      </c>
      <c r="O1585" s="18"/>
      <c r="P1585" s="19"/>
      <c r="Q1585" s="19" t="s">
        <v>445</v>
      </c>
      <c r="R1585" s="28" t="s">
        <v>140</v>
      </c>
      <c r="S1585" s="28"/>
      <c r="T1585" s="19" t="s">
        <v>445</v>
      </c>
      <c r="U1585" s="28" t="s">
        <v>140</v>
      </c>
      <c r="V1585" s="28"/>
      <c r="W1585" s="19" t="s">
        <v>445</v>
      </c>
      <c r="X1585" s="28" t="s">
        <v>140</v>
      </c>
      <c r="Y1585" s="28"/>
      <c r="Z1585" s="19"/>
      <c r="AA1585" s="28"/>
      <c r="AB1585" s="28"/>
      <c r="AC1585" s="19"/>
      <c r="AD1585" s="28"/>
      <c r="AE1585" s="28"/>
      <c r="AF1585" s="19"/>
      <c r="AG1585" s="28"/>
      <c r="AH1585" s="28"/>
      <c r="AI1585" s="19"/>
      <c r="AJ1585" s="28"/>
      <c r="AK1585" s="28"/>
      <c r="AL1585" s="19"/>
      <c r="AM1585" s="28"/>
      <c r="AN1585" s="28"/>
      <c r="AO1585" s="19"/>
      <c r="AP1585" s="28"/>
      <c r="AQ1585" s="28"/>
      <c r="AR1585" s="19"/>
      <c r="AS1585" s="28"/>
      <c r="AT1585" s="28"/>
      <c r="AU1585" s="19"/>
      <c r="AV1585" s="28"/>
      <c r="AW1585" s="28"/>
      <c r="AX1585" s="19"/>
      <c r="AY1585" s="28"/>
    </row>
    <row r="1586" spans="1:51" s="25" customFormat="1" x14ac:dyDescent="0.2">
      <c r="A1586" s="19"/>
      <c r="B1586" s="19"/>
      <c r="C1586" s="141"/>
      <c r="D1586" s="19"/>
      <c r="E1586" s="39"/>
      <c r="F1586" s="19"/>
      <c r="G1586" s="19"/>
      <c r="H1586" s="19"/>
      <c r="I1586" s="19"/>
      <c r="J1586" s="18"/>
      <c r="K1586" s="26"/>
      <c r="L1586" s="26"/>
      <c r="M1586" s="19"/>
      <c r="N1586" s="19"/>
      <c r="O1586" s="19"/>
      <c r="P1586" s="19"/>
      <c r="Q1586" s="19"/>
      <c r="R1586" s="19"/>
      <c r="S1586" s="19"/>
      <c r="T1586" s="19"/>
      <c r="U1586" s="19"/>
      <c r="V1586" s="19"/>
      <c r="W1586" s="19"/>
      <c r="X1586" s="19"/>
      <c r="Y1586" s="19"/>
      <c r="Z1586" s="19"/>
      <c r="AA1586" s="19"/>
      <c r="AB1586" s="19"/>
      <c r="AC1586" s="19"/>
      <c r="AD1586" s="19"/>
      <c r="AE1586" s="19"/>
      <c r="AF1586" s="19"/>
      <c r="AG1586" s="19"/>
      <c r="AH1586" s="19"/>
      <c r="AI1586" s="19"/>
      <c r="AJ1586" s="19"/>
      <c r="AK1586" s="19"/>
      <c r="AL1586" s="19"/>
      <c r="AM1586" s="19"/>
      <c r="AN1586" s="19"/>
      <c r="AO1586" s="19"/>
      <c r="AP1586" s="19"/>
      <c r="AQ1586" s="19"/>
      <c r="AR1586" s="19"/>
      <c r="AS1586" s="19"/>
      <c r="AT1586" s="19"/>
      <c r="AU1586" s="19"/>
      <c r="AV1586" s="19"/>
      <c r="AW1586" s="19"/>
      <c r="AX1586" s="19"/>
      <c r="AY1586" s="19"/>
    </row>
    <row r="1587" spans="1:51" s="25" customFormat="1" x14ac:dyDescent="0.2">
      <c r="C1587" s="138"/>
      <c r="E1587" s="10" t="s">
        <v>76</v>
      </c>
      <c r="F1587" s="11" t="s">
        <v>77</v>
      </c>
      <c r="G1587" s="11" t="s">
        <v>78</v>
      </c>
      <c r="H1587" s="92" t="s">
        <v>79</v>
      </c>
      <c r="I1587" s="11"/>
      <c r="J1587" s="11"/>
      <c r="K1587" s="7"/>
      <c r="L1587" s="16" t="str">
        <f>IF(ISERROR(VLOOKUP(TRIM(B1587),#REF!,13,FALSE())),"",VLOOKUP(TRIM(B1587),#REF!,13,FALSE()))</f>
        <v/>
      </c>
      <c r="M1587" s="16" t="str">
        <f>IF(ISERROR(VLOOKUP(TRIM(B1587),#REF!,14,FALSE())),"",VLOOKUP(TRIM(B1587),#REF!,14,FALSE()))</f>
        <v/>
      </c>
      <c r="N1587" s="16" t="str">
        <f>IF(ISERROR(VLOOKUP(TRIM(B1587),#REF!,15,FALSE())),"",VLOOKUP(TRIM(B1587),#REF!,15,FALSE()))</f>
        <v/>
      </c>
      <c r="O1587" s="16" t="str">
        <f>IF(ISERROR(VLOOKUP(TRIM(B1587),#REF!,16,FALSE())),"",VLOOKUP(TRIM(B1587),#REF!,16,FALSE()))</f>
        <v/>
      </c>
      <c r="Q1587" s="8"/>
      <c r="S1587" t="str">
        <f>IF(ISERROR(VLOOKUP(TRIM(B1587),#REF!,20,FALSE())),"",VLOOKUP(TRIM(B1587),#REF!,20,FALSE()))</f>
        <v/>
      </c>
      <c r="T1587" t="str">
        <f>IF(ISERROR(VLOOKUP(TRIM(B1587),#REF!,21,FALSE())),"",VLOOKUP(TRIM(B1587),#REF!,21,FALSE()))</f>
        <v/>
      </c>
      <c r="U1587" t="str">
        <f>IF(ISERROR(VLOOKUP(TRIM(B1587),#REF!,22,FALSE())),"",VLOOKUP(TRIM(B1587),#REF!,22,FALSE()))</f>
        <v/>
      </c>
      <c r="V1587" t="str">
        <f>IF(ISERROR(VLOOKUP(TRIM(B1587),#REF!,20,FALSE())),"",VLOOKUP(TRIM(B1587),#REF!,20,FALSE()))</f>
        <v/>
      </c>
      <c r="W1587" t="str">
        <f>IF(ISERROR(VLOOKUP(TRIM(B1587),#REF!,21,FALSE())),"",VLOOKUP(TRIM(B1587),#REF!,21,FALSE()))</f>
        <v/>
      </c>
      <c r="X1587" t="str">
        <f>IF(ISERROR(VLOOKUP(TRIM(B1587),#REF!,22,FALSE())),"",VLOOKUP(TRIM(B1587),#REF!,22,FALSE()))</f>
        <v/>
      </c>
      <c r="Y1587" t="str">
        <f>IF(ISERROR(VLOOKUP(TRIM(B1587),#REF!,23,FALSE())),"",VLOOKUP(TRIM(B1587),#REF!,23,FALSE()))</f>
        <v/>
      </c>
      <c r="Z1587" t="str">
        <f>IF(ISERROR(VLOOKUP(TRIM(B1587),#REF!,24,FALSE())),"",VLOOKUP(TRIM(B1587),#REF!,24,FALSE()))</f>
        <v/>
      </c>
      <c r="AA1587" t="str">
        <f>IF(ISERROR(VLOOKUP(TRIM(B1587),#REF!,25,FALSE())),"",VLOOKUP(TRIM(B1587),#REF!,25,FALSE()))</f>
        <v/>
      </c>
      <c r="AL1587" s="8"/>
      <c r="AM1587" s="8"/>
      <c r="AO1587" s="8"/>
      <c r="AP1587" s="8"/>
      <c r="AQ1587" s="8"/>
      <c r="AR1587" s="8"/>
      <c r="AS1587" s="8"/>
      <c r="AU1587" s="8"/>
    </row>
    <row r="1588" spans="1:51" ht="18" customHeight="1" x14ac:dyDescent="0.25">
      <c r="A1588" s="12" t="s">
        <v>5470</v>
      </c>
      <c r="C1588" s="139"/>
      <c r="E1588" s="13">
        <f>COUNTA(D1591:D1655)</f>
        <v>56</v>
      </c>
      <c r="F1588" s="14">
        <f>COUNTIF(A1590:A1656,"*HB*")-1</f>
        <v>1</v>
      </c>
      <c r="G1588" s="14">
        <f>COUNTIF(A1591:A1656,"*KR*")+COUNTIF(A1591:A1656,"*LK*")</f>
        <v>2</v>
      </c>
      <c r="H1588" s="51">
        <f>COUNTIF(A1591:A1656,"*PR*")+COUNTIF(A1591:A1656,"*LP*")</f>
        <v>1</v>
      </c>
      <c r="I1588" s="14"/>
      <c r="J1588" s="14"/>
      <c r="K1588" s="7"/>
      <c r="L1588" s="16" t="str">
        <f>IF(ISERROR(VLOOKUP(TRIM(B1588),#REF!,13,FALSE())),"",VLOOKUP(TRIM(B1588),#REF!,13,FALSE()))</f>
        <v/>
      </c>
      <c r="M1588" s="16" t="str">
        <f>IF(ISERROR(VLOOKUP(TRIM(B1588),#REF!,14,FALSE())),"",VLOOKUP(TRIM(B1588),#REF!,14,FALSE()))</f>
        <v/>
      </c>
      <c r="N1588" s="16" t="str">
        <f>IF(ISERROR(VLOOKUP(TRIM(B1588),#REF!,15,FALSE())),"",VLOOKUP(TRIM(B1588),#REF!,15,FALSE()))</f>
        <v/>
      </c>
      <c r="O1588" s="16" t="str">
        <f>IF(ISERROR(VLOOKUP(TRIM(B1588),#REF!,16,FALSE())),"",VLOOKUP(TRIM(B1588),#REF!,16,FALSE()))</f>
        <v/>
      </c>
      <c r="P1588" s="15"/>
      <c r="Q1588" s="8"/>
      <c r="S1588" t="str">
        <f>IF(ISERROR(VLOOKUP(TRIM(B1588),#REF!,20,FALSE())),"",VLOOKUP(TRIM(B1588),#REF!,20,FALSE()))</f>
        <v/>
      </c>
      <c r="T1588" t="str">
        <f>IF(ISERROR(VLOOKUP(TRIM(B1588),#REF!,21,FALSE())),"",VLOOKUP(TRIM(B1588),#REF!,21,FALSE()))</f>
        <v/>
      </c>
      <c r="U1588" t="str">
        <f>IF(ISERROR(VLOOKUP(TRIM(B1588),#REF!,22,FALSE())),"",VLOOKUP(TRIM(B1588),#REF!,22,FALSE()))</f>
        <v/>
      </c>
      <c r="V1588" t="str">
        <f>IF(ISERROR(VLOOKUP(TRIM(B1588),#REF!,20,FALSE())),"",VLOOKUP(TRIM(B1588),#REF!,20,FALSE()))</f>
        <v/>
      </c>
      <c r="W1588" t="str">
        <f>IF(ISERROR(VLOOKUP(TRIM(B1588),#REF!,21,FALSE())),"",VLOOKUP(TRIM(B1588),#REF!,21,FALSE()))</f>
        <v/>
      </c>
      <c r="X1588" t="str">
        <f>IF(ISERROR(VLOOKUP(TRIM(B1588),#REF!,22,FALSE())),"",VLOOKUP(TRIM(B1588),#REF!,22,FALSE()))</f>
        <v/>
      </c>
      <c r="Y1588" t="str">
        <f>IF(ISERROR(VLOOKUP(TRIM(B1588),#REF!,23,FALSE())),"",VLOOKUP(TRIM(B1588),#REF!,23,FALSE()))</f>
        <v/>
      </c>
      <c r="Z1588" t="str">
        <f>IF(ISERROR(VLOOKUP(TRIM(B1588),#REF!,24,FALSE())),"",VLOOKUP(TRIM(B1588),#REF!,24,FALSE()))</f>
        <v/>
      </c>
      <c r="AA1588" t="str">
        <f>IF(ISERROR(VLOOKUP(TRIM(B1588),#REF!,25,FALSE())),"",VLOOKUP(TRIM(B1588),#REF!,25,FALSE()))</f>
        <v/>
      </c>
      <c r="AK1588" s="15"/>
      <c r="AL1588" s="8"/>
      <c r="AM1588" s="8"/>
      <c r="AO1588" s="8"/>
      <c r="AP1588" s="8"/>
      <c r="AQ1588" s="8"/>
      <c r="AR1588" s="8"/>
      <c r="AS1588" s="8"/>
      <c r="AT1588" s="15"/>
      <c r="AU1588" s="8"/>
    </row>
    <row r="1589" spans="1:51" x14ac:dyDescent="0.2">
      <c r="A1589" s="16" t="s">
        <v>5471</v>
      </c>
      <c r="B1589" s="16"/>
      <c r="C1589" s="141"/>
      <c r="F1589" s="8"/>
      <c r="G1589" s="8"/>
      <c r="H1589" s="36"/>
      <c r="I1589" s="16"/>
      <c r="J1589" s="16"/>
      <c r="K1589" s="16"/>
      <c r="L1589" s="26"/>
      <c r="M1589" s="8"/>
      <c r="N1589" s="8"/>
      <c r="O1589" s="16"/>
      <c r="P1589" s="16" t="str">
        <f>IF(ISERROR(VLOOKUP(TRIM(D1589),#REF!,11,FALSE())),"",VLOOKUP(TRIM(D1589),#REF!,11,FALSE()))</f>
        <v/>
      </c>
      <c r="Q1589" s="16" t="str">
        <f>IF(ISERROR(VLOOKUP(TRIM(D1589),#REF!,12,FALSE())),"",VLOOKUP(TRIM(D1589),#REF!,12,FALSE()))</f>
        <v/>
      </c>
      <c r="R1589" s="16" t="str">
        <f>IF(ISERROR(VLOOKUP(TRIM(D1589),#REF!,13,FALSE())),"",VLOOKUP(TRIM(D1589),#REF!,13,FALSE()))</f>
        <v/>
      </c>
      <c r="S1589" s="16" t="str">
        <f>IF(ISERROR(VLOOKUP(TRIM(D1589),#REF!,14,FALSE())),"",VLOOKUP(TRIM(D1589),#REF!,14,FALSE()))</f>
        <v/>
      </c>
      <c r="T1589" s="16" t="str">
        <f>IF(ISERROR(VLOOKUP(TRIM(D1589),#REF!,15,FALSE())),"",VLOOKUP(TRIM(D1589),#REF!,15,FALSE()))</f>
        <v/>
      </c>
      <c r="U1589" s="16" t="str">
        <f>IF(ISERROR(VLOOKUP(TRIM(D1589),#REF!,16,FALSE())),"",VLOOKUP(TRIM(D1589),#REF!,16,FALSE()))</f>
        <v/>
      </c>
      <c r="W1589" s="8"/>
      <c r="X1589" s="8"/>
      <c r="Y1589" t="str">
        <f>IF(ISERROR(VLOOKUP(TRIM(D1589),#REF!,20,FALSE())),"",VLOOKUP(TRIM(D1589),#REF!,20,FALSE()))</f>
        <v/>
      </c>
      <c r="Z1589" t="str">
        <f>IF(ISERROR(VLOOKUP(TRIM(D1589),#REF!,21,FALSE())),"",VLOOKUP(TRIM(D1589),#REF!,21,FALSE()))</f>
        <v/>
      </c>
      <c r="AA1589" t="str">
        <f>IF(ISERROR(VLOOKUP(TRIM(D1589),#REF!,22,FALSE())),"",VLOOKUP(TRIM(D1589),#REF!,22,FALSE()))</f>
        <v/>
      </c>
      <c r="AB1589" t="str">
        <f>IF(ISERROR(VLOOKUP(TRIM(D1589),#REF!,20,FALSE())),"",VLOOKUP(TRIM(D1589),#REF!,20,FALSE()))</f>
        <v/>
      </c>
      <c r="AC1589" t="str">
        <f>IF(ISERROR(VLOOKUP(TRIM(D1589),#REF!,21,FALSE())),"",VLOOKUP(TRIM(D1589),#REF!,21,FALSE()))</f>
        <v/>
      </c>
      <c r="AD1589" t="str">
        <f>IF(ISERROR(VLOOKUP(TRIM(D1589),#REF!,22,FALSE())),"",VLOOKUP(TRIM(D1589),#REF!,22,FALSE()))</f>
        <v/>
      </c>
      <c r="AE1589" t="str">
        <f>IF(ISERROR(VLOOKUP(TRIM(D1589),#REF!,23,FALSE())),"",VLOOKUP(TRIM(D1589),#REF!,23,FALSE()))</f>
        <v/>
      </c>
      <c r="AF1589" t="str">
        <f>IF(ISERROR(VLOOKUP(TRIM(D1589),#REF!,24,FALSE())),"",VLOOKUP(TRIM(D1589),#REF!,24,FALSE()))</f>
        <v/>
      </c>
      <c r="AG1589" t="str">
        <f>IF(ISERROR(VLOOKUP(TRIM(D1589),#REF!,25,FALSE())),"",VLOOKUP(TRIM(D1589),#REF!,25,FALSE()))</f>
        <v/>
      </c>
      <c r="AR1589" s="8"/>
      <c r="AS1589" s="8"/>
      <c r="AU1589" s="8"/>
    </row>
    <row r="1590" spans="1:51" x14ac:dyDescent="0.2">
      <c r="A1590" s="145"/>
      <c r="B1590" s="19"/>
      <c r="C1590" s="141"/>
      <c r="D1590" s="19"/>
      <c r="E1590" s="39"/>
      <c r="F1590" s="19"/>
      <c r="G1590" s="19"/>
      <c r="H1590" s="145"/>
      <c r="I1590" s="19"/>
      <c r="J1590" s="18"/>
      <c r="K1590" s="26"/>
      <c r="L1590" s="26"/>
      <c r="M1590" s="42"/>
      <c r="N1590" s="19"/>
      <c r="O1590" s="19"/>
      <c r="P1590" s="19"/>
      <c r="Q1590" s="19"/>
      <c r="R1590" s="19"/>
      <c r="S1590" s="19"/>
      <c r="T1590" s="19"/>
      <c r="U1590" s="19"/>
      <c r="V1590" s="19"/>
      <c r="W1590" s="19"/>
      <c r="X1590" s="19"/>
      <c r="Y1590" s="19"/>
      <c r="Z1590" s="19"/>
      <c r="AA1590" s="19"/>
      <c r="AB1590" s="19"/>
      <c r="AC1590" s="19"/>
      <c r="AD1590" s="19"/>
      <c r="AE1590" s="19"/>
      <c r="AF1590" s="19"/>
      <c r="AG1590" s="19"/>
      <c r="AH1590" s="19"/>
      <c r="AI1590" s="19"/>
      <c r="AJ1590" s="19"/>
      <c r="AK1590" s="19"/>
      <c r="AL1590" s="19"/>
      <c r="AM1590" s="19"/>
      <c r="AN1590" s="19"/>
      <c r="AO1590" s="19"/>
      <c r="AP1590" s="19"/>
      <c r="AQ1590" s="19"/>
      <c r="AR1590" s="19"/>
      <c r="AS1590" s="19"/>
      <c r="AT1590" s="19"/>
      <c r="AU1590" s="19"/>
      <c r="AV1590" s="19"/>
      <c r="AW1590" s="19"/>
      <c r="AX1590" s="19"/>
      <c r="AY1590" s="19"/>
    </row>
    <row r="1591" spans="1:51" x14ac:dyDescent="0.2">
      <c r="A1591" s="18" t="s">
        <v>80</v>
      </c>
      <c r="B1591" s="18" t="s">
        <v>185</v>
      </c>
      <c r="C1591" s="141"/>
      <c r="D1591" s="26" t="s">
        <v>3334</v>
      </c>
      <c r="E1591" s="27">
        <v>36101</v>
      </c>
      <c r="F1591" s="26" t="s">
        <v>1405</v>
      </c>
      <c r="G1591" s="26" t="s">
        <v>283</v>
      </c>
      <c r="H1591" s="18" t="s">
        <v>80</v>
      </c>
      <c r="I1591" s="18" t="s">
        <v>368</v>
      </c>
      <c r="J1591" s="18" t="s">
        <v>3335</v>
      </c>
      <c r="K1591" s="26" t="s">
        <v>80</v>
      </c>
      <c r="L1591" s="26">
        <v>0</v>
      </c>
      <c r="M1591" s="18" t="s">
        <v>80</v>
      </c>
      <c r="N1591" s="18" t="s">
        <v>185</v>
      </c>
      <c r="O1591" s="18" t="s">
        <v>3127</v>
      </c>
      <c r="P1591" s="26" t="s">
        <v>3336</v>
      </c>
      <c r="Q1591" s="27"/>
      <c r="R1591" s="27"/>
      <c r="S1591" s="27"/>
      <c r="T1591" s="27"/>
      <c r="U1591" s="29"/>
      <c r="V1591" s="25"/>
      <c r="W1591" s="25"/>
      <c r="X1591" s="25"/>
      <c r="Y1591" s="25"/>
      <c r="Z1591" s="25"/>
      <c r="AA1591" s="25"/>
      <c r="AB1591" s="25"/>
      <c r="AC1591" s="25"/>
      <c r="AD1591" s="25"/>
      <c r="AE1591" s="25"/>
      <c r="AF1591" s="25"/>
      <c r="AG1591" s="25"/>
      <c r="AH1591" s="25"/>
      <c r="AI1591" s="25"/>
      <c r="AJ1591" s="25"/>
      <c r="AK1591" s="25"/>
      <c r="AL1591" s="25"/>
      <c r="AM1591" s="25"/>
      <c r="AN1591" s="25"/>
      <c r="AO1591" s="25"/>
      <c r="AP1591" s="25"/>
      <c r="AQ1591" s="25"/>
      <c r="AR1591" s="25"/>
      <c r="AS1591" s="25"/>
      <c r="AT1591" s="25"/>
      <c r="AU1591" s="25"/>
      <c r="AV1591" s="25"/>
      <c r="AW1591" s="25"/>
      <c r="AX1591" s="25"/>
      <c r="AY1591" s="25"/>
    </row>
    <row r="1592" spans="1:51" s="25" customFormat="1" x14ac:dyDescent="0.2">
      <c r="A1592" s="108" t="s">
        <v>80</v>
      </c>
      <c r="B1592" s="116" t="s">
        <v>134</v>
      </c>
      <c r="C1592" s="141"/>
      <c r="D1592" s="19" t="s">
        <v>3337</v>
      </c>
      <c r="E1592" s="20">
        <v>34272</v>
      </c>
      <c r="F1592" s="19" t="s">
        <v>3338</v>
      </c>
      <c r="G1592" s="19" t="s">
        <v>3339</v>
      </c>
      <c r="H1592" s="108" t="s">
        <v>80</v>
      </c>
      <c r="I1592" s="116" t="s">
        <v>134</v>
      </c>
      <c r="J1592" s="18" t="s">
        <v>1599</v>
      </c>
      <c r="K1592" t="s">
        <v>80</v>
      </c>
      <c r="M1592" s="18" t="s">
        <v>80</v>
      </c>
      <c r="N1592" s="18" t="s">
        <v>105</v>
      </c>
      <c r="O1592" s="18"/>
      <c r="P1592" s="19" t="s">
        <v>3340</v>
      </c>
      <c r="Q1592" s="19" t="s">
        <v>80</v>
      </c>
      <c r="R1592" s="19" t="s">
        <v>583</v>
      </c>
      <c r="S1592" s="19" t="s">
        <v>3341</v>
      </c>
      <c r="T1592" s="19" t="s">
        <v>80</v>
      </c>
      <c r="U1592" s="19" t="s">
        <v>324</v>
      </c>
      <c r="V1592" s="19"/>
      <c r="W1592" s="19" t="s">
        <v>80</v>
      </c>
      <c r="X1592" s="19" t="s">
        <v>324</v>
      </c>
      <c r="Y1592" s="19">
        <v>0</v>
      </c>
      <c r="Z1592" s="19" t="s">
        <v>80</v>
      </c>
      <c r="AA1592" s="19" t="s">
        <v>324</v>
      </c>
      <c r="AB1592" s="19">
        <v>0</v>
      </c>
      <c r="AC1592" s="19" t="s">
        <v>80</v>
      </c>
      <c r="AD1592" s="19" t="s">
        <v>324</v>
      </c>
      <c r="AE1592" s="19"/>
      <c r="AF1592" s="19" t="s">
        <v>80</v>
      </c>
      <c r="AG1592" s="19" t="s">
        <v>324</v>
      </c>
      <c r="AH1592" s="19">
        <v>0</v>
      </c>
      <c r="AI1592" s="19" t="s">
        <v>80</v>
      </c>
      <c r="AJ1592" s="19" t="s">
        <v>324</v>
      </c>
      <c r="AK1592" s="19">
        <v>0</v>
      </c>
      <c r="AL1592" s="19">
        <v>0</v>
      </c>
      <c r="AM1592" s="19">
        <v>0</v>
      </c>
      <c r="AN1592" s="19">
        <v>0</v>
      </c>
      <c r="AO1592" s="19">
        <v>0</v>
      </c>
      <c r="AP1592" s="19">
        <v>0</v>
      </c>
      <c r="AQ1592" s="19">
        <v>0</v>
      </c>
      <c r="AR1592" s="19">
        <v>0</v>
      </c>
      <c r="AS1592" s="19">
        <v>0</v>
      </c>
      <c r="AT1592" s="19">
        <v>0</v>
      </c>
      <c r="AU1592" s="19">
        <v>0</v>
      </c>
      <c r="AV1592" s="19">
        <v>0</v>
      </c>
      <c r="AW1592" s="19">
        <v>0</v>
      </c>
    </row>
    <row r="1593" spans="1:51" x14ac:dyDescent="0.2">
      <c r="A1593" s="21" t="s">
        <v>80</v>
      </c>
      <c r="B1593" s="21" t="s">
        <v>306</v>
      </c>
      <c r="C1593" s="141"/>
      <c r="D1593" s="26" t="s">
        <v>3342</v>
      </c>
      <c r="E1593" s="20">
        <v>36224</v>
      </c>
      <c r="F1593" s="26" t="s">
        <v>3019</v>
      </c>
      <c r="G1593" s="26" t="s">
        <v>1206</v>
      </c>
      <c r="H1593" s="21" t="s">
        <v>87</v>
      </c>
      <c r="I1593" s="21" t="s">
        <v>181</v>
      </c>
      <c r="J1593" s="18" t="s">
        <v>2898</v>
      </c>
      <c r="K1593" s="26" t="s">
        <v>80</v>
      </c>
      <c r="L1593" s="26"/>
      <c r="M1593" s="21" t="s">
        <v>80</v>
      </c>
      <c r="N1593" s="21" t="s">
        <v>454</v>
      </c>
      <c r="O1593" s="21"/>
      <c r="P1593" s="19"/>
      <c r="Q1593" s="27"/>
      <c r="R1593" s="27"/>
      <c r="S1593" s="27"/>
      <c r="T1593" s="27"/>
      <c r="U1593" s="29"/>
      <c r="V1593" s="25"/>
      <c r="W1593" s="25"/>
      <c r="X1593" s="25"/>
      <c r="Y1593" s="25"/>
      <c r="Z1593" s="25"/>
      <c r="AA1593" s="25"/>
      <c r="AB1593" s="25"/>
      <c r="AC1593" s="25"/>
      <c r="AD1593" s="25"/>
      <c r="AE1593" s="25"/>
      <c r="AF1593" s="25"/>
      <c r="AG1593" s="25"/>
      <c r="AH1593" s="25"/>
      <c r="AI1593" s="25"/>
      <c r="AJ1593" s="25"/>
      <c r="AK1593" s="25"/>
      <c r="AL1593" s="25"/>
      <c r="AM1593" s="25"/>
      <c r="AN1593" s="25"/>
      <c r="AO1593" s="25"/>
      <c r="AP1593" s="25"/>
      <c r="AQ1593" s="25"/>
      <c r="AR1593" s="25"/>
      <c r="AS1593" s="25"/>
      <c r="AT1593" s="25"/>
      <c r="AU1593" s="25"/>
      <c r="AV1593" s="25"/>
      <c r="AW1593" s="25"/>
      <c r="AX1593" s="25"/>
      <c r="AY1593" s="25"/>
    </row>
    <row r="1594" spans="1:51" x14ac:dyDescent="0.2">
      <c r="A1594" s="18"/>
      <c r="B1594" s="18"/>
      <c r="C1594" s="141"/>
      <c r="D1594" s="19"/>
      <c r="E1594" s="20"/>
      <c r="F1594" s="19"/>
      <c r="G1594" s="19"/>
      <c r="H1594" s="18"/>
      <c r="I1594" s="18"/>
      <c r="J1594" s="18"/>
      <c r="K1594"/>
      <c r="L1594"/>
      <c r="M1594" s="18"/>
      <c r="N1594" s="18"/>
      <c r="O1594" s="18"/>
      <c r="P1594" s="19"/>
      <c r="Q1594" s="19"/>
      <c r="R1594" s="19"/>
      <c r="S1594" s="19"/>
      <c r="T1594" s="19"/>
      <c r="U1594" s="19"/>
      <c r="V1594" s="19"/>
      <c r="W1594" s="19"/>
      <c r="X1594" s="19"/>
      <c r="Y1594" s="19"/>
      <c r="Z1594" s="19"/>
      <c r="AA1594" s="19"/>
      <c r="AB1594" s="19"/>
      <c r="AC1594" s="19"/>
      <c r="AD1594" s="19"/>
      <c r="AE1594" s="19"/>
      <c r="AF1594" s="19"/>
      <c r="AG1594" s="19"/>
      <c r="AH1594" s="19"/>
      <c r="AI1594" s="19"/>
      <c r="AJ1594" s="19"/>
      <c r="AK1594" s="19"/>
      <c r="AL1594" s="19"/>
      <c r="AM1594" s="19"/>
      <c r="AN1594" s="19"/>
      <c r="AO1594" s="19"/>
      <c r="AP1594" s="19"/>
      <c r="AQ1594" s="19"/>
      <c r="AR1594" s="19"/>
      <c r="AS1594" s="19"/>
      <c r="AT1594" s="19"/>
      <c r="AU1594" s="19"/>
      <c r="AV1594" s="19"/>
      <c r="AW1594" s="19"/>
      <c r="AX1594" s="19"/>
      <c r="AY1594" s="19"/>
    </row>
    <row r="1595" spans="1:51" ht="12.75" customHeight="1" x14ac:dyDescent="0.2">
      <c r="A1595" s="18" t="s">
        <v>103</v>
      </c>
      <c r="B1595" s="18" t="s">
        <v>93</v>
      </c>
      <c r="C1595" s="141" t="s">
        <v>3343</v>
      </c>
      <c r="D1595" s="26" t="s">
        <v>3344</v>
      </c>
      <c r="E1595" s="27">
        <v>35849</v>
      </c>
      <c r="F1595" s="26" t="s">
        <v>553</v>
      </c>
      <c r="G1595" s="26" t="s">
        <v>283</v>
      </c>
      <c r="H1595" s="18" t="s">
        <v>103</v>
      </c>
      <c r="I1595" s="18" t="s">
        <v>272</v>
      </c>
      <c r="J1595" s="18" t="s">
        <v>3345</v>
      </c>
      <c r="K1595" s="26" t="s">
        <v>103</v>
      </c>
      <c r="L1595" s="26" t="s">
        <v>3346</v>
      </c>
      <c r="M1595" s="18" t="s">
        <v>103</v>
      </c>
      <c r="N1595" s="18" t="s">
        <v>93</v>
      </c>
      <c r="O1595" s="18" t="s">
        <v>112</v>
      </c>
      <c r="P1595" s="26" t="s">
        <v>3347</v>
      </c>
      <c r="Q1595" s="27"/>
      <c r="R1595" s="27"/>
      <c r="S1595" s="27"/>
      <c r="T1595" s="27"/>
      <c r="U1595" s="29"/>
      <c r="V1595" s="25"/>
      <c r="W1595" s="25"/>
      <c r="X1595" s="25"/>
      <c r="Y1595" s="25"/>
      <c r="Z1595" s="25"/>
      <c r="AA1595" s="25"/>
      <c r="AB1595" s="25"/>
      <c r="AC1595" s="25"/>
      <c r="AD1595" s="25"/>
      <c r="AE1595" s="25"/>
      <c r="AF1595" s="25"/>
      <c r="AG1595" s="25"/>
      <c r="AH1595" s="25"/>
      <c r="AI1595" s="25"/>
      <c r="AJ1595" s="25"/>
      <c r="AK1595" s="25"/>
      <c r="AL1595" s="25"/>
      <c r="AM1595" s="25"/>
      <c r="AN1595" s="25"/>
      <c r="AO1595" s="25"/>
      <c r="AP1595" s="25"/>
      <c r="AQ1595" s="25"/>
      <c r="AR1595" s="25"/>
      <c r="AS1595" s="25"/>
      <c r="AT1595" s="25"/>
      <c r="AU1595" s="25"/>
      <c r="AV1595" s="25"/>
      <c r="AW1595" s="25"/>
      <c r="AX1595" s="25"/>
      <c r="AY1595" s="25"/>
    </row>
    <row r="1596" spans="1:51" ht="12.75" customHeight="1" x14ac:dyDescent="0.2">
      <c r="A1596" s="18" t="s">
        <v>94</v>
      </c>
      <c r="B1596" s="18" t="s">
        <v>177</v>
      </c>
      <c r="C1596" s="141" t="s">
        <v>3348</v>
      </c>
      <c r="D1596" s="22" t="s">
        <v>3349</v>
      </c>
      <c r="E1596" s="23">
        <v>36130</v>
      </c>
      <c r="F1596" s="24" t="s">
        <v>698</v>
      </c>
      <c r="G1596" s="22" t="s">
        <v>191</v>
      </c>
      <c r="H1596" s="18" t="s">
        <v>100</v>
      </c>
      <c r="I1596" s="18" t="s">
        <v>181</v>
      </c>
      <c r="J1596" s="18" t="s">
        <v>1169</v>
      </c>
      <c r="K1596" s="26" t="s">
        <v>103</v>
      </c>
      <c r="L1596" s="26" t="s">
        <v>3350</v>
      </c>
      <c r="M1596" s="18" t="s">
        <v>103</v>
      </c>
      <c r="N1596" s="18" t="s">
        <v>177</v>
      </c>
      <c r="O1596" s="18" t="s">
        <v>3351</v>
      </c>
      <c r="P1596" s="25"/>
      <c r="Q1596" s="25"/>
      <c r="R1596" s="25"/>
      <c r="S1596" s="25"/>
      <c r="T1596" s="25"/>
      <c r="U1596" s="25"/>
      <c r="V1596" s="25"/>
      <c r="W1596" s="25"/>
      <c r="X1596" s="25"/>
      <c r="Y1596" s="25"/>
      <c r="Z1596" s="25"/>
      <c r="AA1596" s="25"/>
      <c r="AB1596" s="25"/>
      <c r="AC1596" s="25"/>
      <c r="AD1596" s="25"/>
      <c r="AE1596" s="25"/>
      <c r="AF1596" s="25"/>
      <c r="AG1596" s="25"/>
      <c r="AH1596" s="25"/>
      <c r="AI1596" s="25"/>
      <c r="AJ1596" s="25"/>
      <c r="AK1596" s="25"/>
      <c r="AL1596" s="25"/>
      <c r="AM1596" s="25"/>
      <c r="AN1596" s="25"/>
      <c r="AO1596" s="25"/>
      <c r="AP1596" s="25"/>
      <c r="AQ1596" s="25"/>
      <c r="AR1596" s="25"/>
      <c r="AS1596" s="25"/>
      <c r="AT1596" s="25"/>
      <c r="AU1596" s="25"/>
      <c r="AV1596" s="25"/>
      <c r="AW1596" s="25"/>
      <c r="AX1596" s="25"/>
      <c r="AY1596" s="25"/>
    </row>
    <row r="1597" spans="1:51" s="25" customFormat="1" x14ac:dyDescent="0.2">
      <c r="A1597" s="18"/>
      <c r="B1597" s="18"/>
      <c r="C1597" s="141"/>
      <c r="D1597" s="19" t="s">
        <v>3352</v>
      </c>
      <c r="E1597" s="20">
        <v>36333</v>
      </c>
      <c r="F1597" s="26" t="s">
        <v>230</v>
      </c>
      <c r="G1597" s="30" t="s">
        <v>230</v>
      </c>
      <c r="H1597" s="18" t="s">
        <v>100</v>
      </c>
      <c r="I1597" s="18" t="s">
        <v>232</v>
      </c>
      <c r="J1597" s="18" t="s">
        <v>3028</v>
      </c>
      <c r="K1597" s="26" t="s">
        <v>103</v>
      </c>
      <c r="L1597" s="26" t="s">
        <v>3353</v>
      </c>
      <c r="M1597" s="18" t="s">
        <v>103</v>
      </c>
      <c r="N1597" s="18" t="s">
        <v>434</v>
      </c>
      <c r="O1597" s="18" t="s">
        <v>3354</v>
      </c>
      <c r="P1597" s="19"/>
      <c r="Q1597" s="19" t="s">
        <v>103</v>
      </c>
      <c r="R1597" s="19" t="s">
        <v>434</v>
      </c>
      <c r="S1597" s="30" t="s">
        <v>3355</v>
      </c>
      <c r="T1597" s="19"/>
      <c r="U1597" s="19"/>
      <c r="V1597" s="30"/>
      <c r="W1597" s="19"/>
      <c r="X1597" s="19"/>
      <c r="Y1597" s="30"/>
      <c r="Z1597" s="19"/>
      <c r="AA1597" s="19"/>
      <c r="AB1597" s="30"/>
      <c r="AC1597" s="19"/>
      <c r="AD1597" s="19"/>
      <c r="AE1597" s="19"/>
      <c r="AF1597" s="19"/>
      <c r="AG1597" s="19"/>
      <c r="AH1597" s="19"/>
      <c r="AI1597" s="19"/>
      <c r="AJ1597" s="19"/>
      <c r="AK1597" s="19"/>
      <c r="AL1597" s="19"/>
      <c r="AM1597" s="19"/>
      <c r="AN1597" s="19"/>
      <c r="AO1597" s="19"/>
      <c r="AP1597" s="19"/>
      <c r="AQ1597" s="19"/>
      <c r="AR1597" s="19"/>
      <c r="AS1597" s="19"/>
      <c r="AT1597" s="19"/>
      <c r="AU1597" s="19"/>
      <c r="AV1597" s="19"/>
      <c r="AW1597" s="19"/>
      <c r="AX1597" s="19"/>
      <c r="AY1597" s="19"/>
    </row>
    <row r="1598" spans="1:51" s="25" customFormat="1" x14ac:dyDescent="0.2">
      <c r="A1598" s="18"/>
      <c r="B1598" s="18"/>
      <c r="C1598" s="141"/>
      <c r="D1598" s="19" t="s">
        <v>3356</v>
      </c>
      <c r="E1598" s="20">
        <v>34816</v>
      </c>
      <c r="F1598" s="19" t="s">
        <v>244</v>
      </c>
      <c r="G1598" s="19" t="s">
        <v>3357</v>
      </c>
      <c r="H1598" s="18" t="s">
        <v>189</v>
      </c>
      <c r="I1598" s="18"/>
      <c r="J1598" s="18"/>
      <c r="K1598" t="s">
        <v>189</v>
      </c>
      <c r="L1598" t="s">
        <v>2565</v>
      </c>
      <c r="M1598" s="18" t="s">
        <v>94</v>
      </c>
      <c r="N1598" s="18" t="s">
        <v>95</v>
      </c>
      <c r="O1598" s="18" t="s">
        <v>3358</v>
      </c>
      <c r="P1598" s="19" t="s">
        <v>2337</v>
      </c>
      <c r="Q1598" s="19" t="s">
        <v>3359</v>
      </c>
      <c r="R1598" s="19" t="s">
        <v>95</v>
      </c>
      <c r="S1598" s="19" t="s">
        <v>3360</v>
      </c>
      <c r="T1598" s="19" t="s">
        <v>94</v>
      </c>
      <c r="U1598" s="19" t="s">
        <v>95</v>
      </c>
      <c r="V1598" s="19" t="s">
        <v>3361</v>
      </c>
      <c r="W1598" s="19" t="s">
        <v>184</v>
      </c>
      <c r="X1598" s="19" t="s">
        <v>95</v>
      </c>
      <c r="Y1598" s="19">
        <v>0</v>
      </c>
      <c r="Z1598" s="19">
        <v>0</v>
      </c>
      <c r="AA1598" s="19">
        <v>0</v>
      </c>
      <c r="AB1598" s="19">
        <v>0</v>
      </c>
      <c r="AC1598" s="19"/>
      <c r="AD1598" s="19"/>
      <c r="AE1598" s="19"/>
      <c r="AF1598" s="19">
        <v>0</v>
      </c>
      <c r="AG1598" s="19">
        <v>0</v>
      </c>
      <c r="AH1598" s="19">
        <v>0</v>
      </c>
      <c r="AI1598" s="19">
        <v>0</v>
      </c>
      <c r="AJ1598" s="19">
        <v>0</v>
      </c>
      <c r="AK1598" s="19">
        <v>0</v>
      </c>
      <c r="AL1598" s="19">
        <v>0</v>
      </c>
      <c r="AM1598" s="19">
        <v>0</v>
      </c>
      <c r="AN1598" s="19">
        <v>0</v>
      </c>
      <c r="AO1598" s="19">
        <v>0</v>
      </c>
      <c r="AP1598" s="19">
        <v>0</v>
      </c>
      <c r="AQ1598" s="19">
        <v>0</v>
      </c>
      <c r="AR1598" s="19">
        <v>0</v>
      </c>
      <c r="AS1598" s="19">
        <v>0</v>
      </c>
      <c r="AT1598" s="19">
        <v>0</v>
      </c>
      <c r="AU1598" s="19">
        <v>0</v>
      </c>
      <c r="AV1598" s="19">
        <v>0</v>
      </c>
      <c r="AW1598" s="19">
        <v>0</v>
      </c>
      <c r="AX1598" s="19"/>
      <c r="AY1598" s="19"/>
    </row>
    <row r="1599" spans="1:51" x14ac:dyDescent="0.2">
      <c r="A1599" s="18"/>
      <c r="B1599" s="18"/>
      <c r="C1599" s="141"/>
      <c r="D1599" s="19" t="s">
        <v>3362</v>
      </c>
      <c r="E1599" s="20">
        <v>35658</v>
      </c>
      <c r="F1599" s="26" t="s">
        <v>121</v>
      </c>
      <c r="G1599" s="30" t="s">
        <v>149</v>
      </c>
      <c r="H1599" s="18" t="s">
        <v>189</v>
      </c>
      <c r="I1599" s="18"/>
      <c r="J1599" s="18"/>
      <c r="K1599" t="s">
        <v>162</v>
      </c>
      <c r="L1599" t="s">
        <v>511</v>
      </c>
      <c r="M1599" s="18" t="s">
        <v>168</v>
      </c>
      <c r="N1599" s="18" t="s">
        <v>242</v>
      </c>
      <c r="O1599" s="18" t="s">
        <v>1042</v>
      </c>
      <c r="P1599" s="19" t="s">
        <v>161</v>
      </c>
      <c r="Q1599" s="19" t="s">
        <v>162</v>
      </c>
      <c r="R1599" s="19" t="s">
        <v>242</v>
      </c>
      <c r="S1599" s="30" t="s">
        <v>511</v>
      </c>
      <c r="T1599" s="19"/>
      <c r="U1599" s="19"/>
      <c r="V1599" s="30"/>
      <c r="W1599" s="19"/>
      <c r="X1599" s="19"/>
      <c r="Y1599" s="30"/>
      <c r="Z1599" s="19"/>
      <c r="AA1599" s="19"/>
      <c r="AB1599" s="30"/>
      <c r="AC1599" s="19"/>
      <c r="AD1599" s="19"/>
      <c r="AE1599" s="19"/>
      <c r="AF1599" s="19"/>
      <c r="AG1599" s="19"/>
      <c r="AH1599" s="19"/>
      <c r="AI1599" s="19"/>
      <c r="AJ1599" s="19"/>
      <c r="AK1599" s="19"/>
      <c r="AL1599" s="19"/>
      <c r="AM1599" s="19"/>
      <c r="AN1599" s="19"/>
      <c r="AO1599" s="19"/>
      <c r="AP1599" s="19"/>
      <c r="AQ1599" s="19"/>
      <c r="AR1599" s="19"/>
      <c r="AS1599" s="19"/>
      <c r="AT1599" s="19"/>
      <c r="AU1599" s="19"/>
      <c r="AV1599" s="19"/>
      <c r="AW1599" s="19"/>
      <c r="AX1599" s="19"/>
      <c r="AY1599" s="19"/>
    </row>
    <row r="1600" spans="1:51" x14ac:dyDescent="0.2">
      <c r="A1600" s="18"/>
      <c r="B1600" s="18"/>
      <c r="C1600" s="141"/>
      <c r="D1600" s="19"/>
      <c r="E1600" s="20"/>
      <c r="F1600" s="19"/>
      <c r="G1600" s="19"/>
      <c r="H1600" s="18"/>
      <c r="I1600" s="18"/>
      <c r="J1600" s="18"/>
      <c r="K1600"/>
      <c r="L1600"/>
      <c r="M1600" s="18"/>
      <c r="N1600" s="18"/>
      <c r="O1600" s="18"/>
      <c r="P1600" s="19"/>
      <c r="Q1600" s="19"/>
      <c r="R1600" s="19"/>
      <c r="S1600" s="19"/>
      <c r="T1600" s="19"/>
      <c r="U1600" s="19"/>
      <c r="V1600" s="19"/>
      <c r="W1600" s="19"/>
      <c r="X1600" s="19"/>
      <c r="Y1600" s="19"/>
      <c r="Z1600" s="19"/>
      <c r="AA1600" s="19"/>
      <c r="AB1600" s="19"/>
      <c r="AC1600" s="19"/>
      <c r="AD1600" s="19"/>
      <c r="AE1600" s="19"/>
      <c r="AF1600" s="19"/>
      <c r="AG1600" s="19"/>
      <c r="AH1600" s="19"/>
      <c r="AI1600" s="19"/>
      <c r="AJ1600" s="19"/>
      <c r="AK1600" s="19"/>
      <c r="AL1600" s="19"/>
      <c r="AM1600" s="19"/>
      <c r="AN1600" s="19"/>
      <c r="AO1600" s="19"/>
      <c r="AP1600" s="19"/>
      <c r="AQ1600" s="19"/>
      <c r="AR1600" s="19"/>
      <c r="AS1600" s="19"/>
      <c r="AT1600" s="19"/>
      <c r="AU1600" s="19"/>
      <c r="AV1600" s="19"/>
      <c r="AW1600" s="19"/>
      <c r="AX1600" s="19"/>
      <c r="AY1600" s="19"/>
    </row>
    <row r="1601" spans="1:79" x14ac:dyDescent="0.2">
      <c r="A1601" s="18" t="s">
        <v>127</v>
      </c>
      <c r="B1601" s="18" t="s">
        <v>105</v>
      </c>
      <c r="C1601" s="141"/>
      <c r="D1601" s="19" t="s">
        <v>3363</v>
      </c>
      <c r="E1601" s="20">
        <v>35729</v>
      </c>
      <c r="F1601" s="26" t="s">
        <v>1239</v>
      </c>
      <c r="G1601" s="30" t="s">
        <v>150</v>
      </c>
      <c r="H1601" s="18" t="s">
        <v>127</v>
      </c>
      <c r="I1601" s="18" t="s">
        <v>109</v>
      </c>
      <c r="J1601" s="18" t="s">
        <v>3364</v>
      </c>
      <c r="K1601" s="26" t="s">
        <v>127</v>
      </c>
      <c r="L1601" s="26"/>
      <c r="M1601" s="18" t="s">
        <v>127</v>
      </c>
      <c r="N1601" s="18" t="s">
        <v>454</v>
      </c>
      <c r="O1601" s="18"/>
      <c r="P1601" s="19"/>
      <c r="Q1601" s="19" t="s">
        <v>127</v>
      </c>
      <c r="R1601" s="19" t="s">
        <v>454</v>
      </c>
      <c r="S1601" s="30"/>
      <c r="T1601" s="19"/>
      <c r="U1601" s="19"/>
      <c r="V1601" s="30"/>
      <c r="W1601" s="19"/>
      <c r="X1601" s="19"/>
      <c r="Y1601" s="30"/>
      <c r="Z1601" s="19"/>
      <c r="AA1601" s="19"/>
      <c r="AB1601" s="30"/>
      <c r="AC1601" s="19"/>
      <c r="AD1601" s="19"/>
      <c r="AE1601" s="19"/>
      <c r="AF1601" s="19"/>
      <c r="AG1601" s="19"/>
      <c r="AH1601" s="19"/>
      <c r="AI1601" s="19"/>
      <c r="AJ1601" s="19"/>
      <c r="AK1601" s="19"/>
      <c r="AL1601" s="19"/>
      <c r="AM1601" s="19"/>
      <c r="AN1601" s="19"/>
      <c r="AO1601" s="19"/>
      <c r="AP1601" s="19"/>
      <c r="AQ1601" s="19"/>
      <c r="AR1601" s="19"/>
      <c r="AS1601" s="19"/>
      <c r="AT1601" s="19"/>
      <c r="AU1601" s="19"/>
      <c r="AV1601" s="19"/>
      <c r="AW1601" s="19"/>
      <c r="AX1601" s="19"/>
      <c r="AY1601" s="19"/>
    </row>
    <row r="1602" spans="1:79" x14ac:dyDescent="0.2">
      <c r="A1602" s="108" t="s">
        <v>501</v>
      </c>
      <c r="B1602" s="108" t="s">
        <v>123</v>
      </c>
      <c r="C1602" s="142"/>
      <c r="D1602" s="19" t="s">
        <v>3972</v>
      </c>
      <c r="E1602" s="27">
        <v>37334</v>
      </c>
      <c r="F1602" s="28" t="s">
        <v>268</v>
      </c>
      <c r="G1602" s="28" t="s">
        <v>268</v>
      </c>
      <c r="H1602" s="31" t="s">
        <v>1192</v>
      </c>
      <c r="I1602" s="32" t="s">
        <v>154</v>
      </c>
      <c r="J1602" s="18" t="s">
        <v>2582</v>
      </c>
      <c r="K1602" s="26" t="s">
        <v>502</v>
      </c>
      <c r="L1602" s="26"/>
      <c r="M1602" s="33"/>
      <c r="N1602" s="33"/>
      <c r="O1602" s="33"/>
    </row>
    <row r="1603" spans="1:79" x14ac:dyDescent="0.2">
      <c r="A1603" s="18"/>
      <c r="B1603" s="18"/>
      <c r="C1603" s="141"/>
      <c r="D1603" s="19" t="s">
        <v>3366</v>
      </c>
      <c r="E1603" s="20">
        <v>35866</v>
      </c>
      <c r="F1603" s="19" t="s">
        <v>591</v>
      </c>
      <c r="G1603" s="19" t="s">
        <v>1955</v>
      </c>
      <c r="H1603" s="18" t="s">
        <v>509</v>
      </c>
      <c r="I1603" s="18" t="s">
        <v>395</v>
      </c>
      <c r="J1603" s="18" t="s">
        <v>155</v>
      </c>
      <c r="K1603" s="26" t="s">
        <v>147</v>
      </c>
      <c r="L1603" s="26"/>
      <c r="M1603" s="18" t="s">
        <v>147</v>
      </c>
      <c r="N1603" s="18" t="s">
        <v>396</v>
      </c>
      <c r="O1603" s="18"/>
      <c r="P1603" s="19"/>
      <c r="Q1603" s="19" t="s">
        <v>851</v>
      </c>
      <c r="R1603" s="19" t="s">
        <v>395</v>
      </c>
      <c r="S1603" s="19" t="s">
        <v>86</v>
      </c>
      <c r="T1603" s="19" t="s">
        <v>3367</v>
      </c>
      <c r="U1603" s="19" t="s">
        <v>396</v>
      </c>
      <c r="V1603" s="19"/>
      <c r="W1603" s="19"/>
      <c r="X1603" s="19"/>
      <c r="Y1603" s="19"/>
      <c r="Z1603" s="19"/>
      <c r="AA1603" s="19"/>
      <c r="AB1603" s="19"/>
      <c r="AC1603" s="19"/>
      <c r="AD1603" s="19"/>
      <c r="AE1603" s="19"/>
      <c r="AF1603" s="19"/>
      <c r="AG1603" s="19"/>
      <c r="AH1603" s="19"/>
      <c r="AI1603" s="19"/>
      <c r="AJ1603" s="19"/>
      <c r="AK1603" s="19"/>
      <c r="AL1603" s="19"/>
      <c r="AM1603" s="19"/>
      <c r="AN1603" s="19"/>
      <c r="AO1603" s="19"/>
      <c r="AP1603" s="19"/>
      <c r="AQ1603" s="19"/>
      <c r="AR1603" s="19"/>
      <c r="AS1603" s="19"/>
      <c r="AT1603" s="19"/>
      <c r="AU1603" s="19"/>
      <c r="AV1603" s="19"/>
      <c r="AW1603" s="19"/>
      <c r="AX1603" s="19"/>
      <c r="AY1603" s="19"/>
    </row>
    <row r="1604" spans="1:79" x14ac:dyDescent="0.2">
      <c r="A1604" s="18"/>
      <c r="B1604" s="18"/>
      <c r="C1604" s="141"/>
      <c r="D1604" s="19" t="s">
        <v>3368</v>
      </c>
      <c r="E1604" s="20">
        <v>33902</v>
      </c>
      <c r="F1604" s="19" t="s">
        <v>1376</v>
      </c>
      <c r="G1604" s="19" t="s">
        <v>1337</v>
      </c>
      <c r="H1604" s="18" t="s">
        <v>151</v>
      </c>
      <c r="I1604" s="18" t="s">
        <v>213</v>
      </c>
      <c r="J1604" s="18" t="s">
        <v>155</v>
      </c>
      <c r="K1604" s="26" t="s">
        <v>147</v>
      </c>
      <c r="L1604" s="26"/>
      <c r="M1604" s="18" t="s">
        <v>147</v>
      </c>
      <c r="N1604" s="18" t="s">
        <v>324</v>
      </c>
      <c r="O1604" s="18"/>
      <c r="P1604" s="19"/>
      <c r="Q1604" s="19" t="s">
        <v>147</v>
      </c>
      <c r="R1604" s="19" t="s">
        <v>101</v>
      </c>
      <c r="S1604" s="19" t="s">
        <v>86</v>
      </c>
      <c r="T1604" s="19" t="s">
        <v>133</v>
      </c>
      <c r="U1604" s="19" t="s">
        <v>227</v>
      </c>
      <c r="V1604" s="19"/>
      <c r="W1604" s="19" t="s">
        <v>147</v>
      </c>
      <c r="X1604" s="19" t="s">
        <v>396</v>
      </c>
      <c r="Y1604" s="19">
        <v>0</v>
      </c>
      <c r="Z1604" s="19" t="s">
        <v>147</v>
      </c>
      <c r="AA1604" s="19" t="s">
        <v>396</v>
      </c>
      <c r="AB1604" s="19">
        <v>0</v>
      </c>
      <c r="AC1604" s="19" t="s">
        <v>127</v>
      </c>
      <c r="AD1604" s="19" t="s">
        <v>396</v>
      </c>
      <c r="AE1604" s="19"/>
      <c r="AF1604" s="19" t="s">
        <v>147</v>
      </c>
      <c r="AG1604" s="19" t="s">
        <v>396</v>
      </c>
      <c r="AH1604" s="19">
        <v>0</v>
      </c>
      <c r="AI1604" s="19" t="s">
        <v>147</v>
      </c>
      <c r="AJ1604" s="19" t="s">
        <v>396</v>
      </c>
      <c r="AK1604" s="19">
        <v>0</v>
      </c>
      <c r="AL1604" s="19">
        <v>0</v>
      </c>
      <c r="AM1604" s="19">
        <v>0</v>
      </c>
      <c r="AN1604" s="19">
        <v>0</v>
      </c>
      <c r="AO1604" s="19">
        <v>0</v>
      </c>
      <c r="AP1604" s="19">
        <v>0</v>
      </c>
      <c r="AQ1604" s="19">
        <v>0</v>
      </c>
      <c r="AR1604" s="19">
        <v>0</v>
      </c>
      <c r="AS1604" s="19">
        <v>0</v>
      </c>
      <c r="AT1604" s="19">
        <v>0</v>
      </c>
      <c r="AU1604" s="19">
        <v>0</v>
      </c>
      <c r="AV1604" s="19">
        <v>0</v>
      </c>
      <c r="AW1604" s="19">
        <v>0</v>
      </c>
      <c r="AX1604" s="19"/>
      <c r="AY1604" s="19"/>
    </row>
    <row r="1605" spans="1:79" x14ac:dyDescent="0.2">
      <c r="A1605" s="18"/>
      <c r="B1605" s="18"/>
      <c r="C1605" s="141"/>
      <c r="D1605" s="19"/>
      <c r="E1605" s="20"/>
      <c r="F1605" s="19"/>
      <c r="G1605" s="19"/>
      <c r="H1605" s="18"/>
      <c r="I1605" s="18"/>
      <c r="J1605" s="18"/>
      <c r="K1605" s="26"/>
      <c r="L1605" s="26"/>
      <c r="M1605" s="18"/>
      <c r="N1605" s="18"/>
      <c r="O1605" s="18"/>
      <c r="P1605" s="19"/>
      <c r="Q1605" s="19"/>
      <c r="R1605" s="19"/>
      <c r="S1605" s="19"/>
      <c r="T1605" s="19"/>
      <c r="U1605" s="19"/>
      <c r="V1605" s="19"/>
      <c r="W1605" s="19"/>
      <c r="X1605" s="19"/>
      <c r="Y1605" s="19"/>
      <c r="Z1605" s="19"/>
      <c r="AA1605" s="19"/>
      <c r="AB1605" s="19"/>
      <c r="AC1605" s="19"/>
      <c r="AD1605" s="19"/>
      <c r="AE1605" s="19"/>
      <c r="AF1605" s="19"/>
      <c r="AG1605" s="19"/>
      <c r="AH1605" s="19"/>
      <c r="AI1605" s="19"/>
      <c r="AJ1605" s="19"/>
      <c r="AK1605" s="19"/>
      <c r="AL1605" s="19"/>
      <c r="AM1605" s="19"/>
      <c r="AN1605" s="19"/>
      <c r="AO1605" s="19"/>
      <c r="AP1605" s="19"/>
      <c r="AQ1605" s="19"/>
      <c r="AR1605" s="19"/>
      <c r="AS1605" s="19"/>
      <c r="AT1605" s="19"/>
      <c r="AU1605" s="19"/>
      <c r="AV1605" s="19"/>
      <c r="AW1605" s="19"/>
      <c r="AX1605" s="19"/>
      <c r="AY1605" s="19"/>
    </row>
    <row r="1606" spans="1:79" s="25" customFormat="1" x14ac:dyDescent="0.2">
      <c r="A1606" s="18" t="s">
        <v>156</v>
      </c>
      <c r="B1606" s="18" t="s">
        <v>195</v>
      </c>
      <c r="C1606" s="141" t="s">
        <v>141</v>
      </c>
      <c r="D1606" s="22" t="s">
        <v>3369</v>
      </c>
      <c r="E1606" s="23">
        <v>36178</v>
      </c>
      <c r="F1606" s="24" t="s">
        <v>89</v>
      </c>
      <c r="G1606" s="22" t="s">
        <v>90</v>
      </c>
      <c r="H1606" s="18" t="s">
        <v>156</v>
      </c>
      <c r="I1606" s="18" t="s">
        <v>200</v>
      </c>
      <c r="J1606" s="18" t="s">
        <v>3370</v>
      </c>
      <c r="K1606" s="26"/>
      <c r="L1606" s="26" t="s">
        <v>393</v>
      </c>
      <c r="M1606" s="18" t="s">
        <v>156</v>
      </c>
      <c r="N1606" s="18" t="s">
        <v>195</v>
      </c>
      <c r="O1606" s="18" t="s">
        <v>141</v>
      </c>
    </row>
    <row r="1607" spans="1:79" x14ac:dyDescent="0.2">
      <c r="A1607" s="18" t="s">
        <v>168</v>
      </c>
      <c r="B1607" s="18" t="s">
        <v>275</v>
      </c>
      <c r="C1607" s="141" t="s">
        <v>1042</v>
      </c>
      <c r="D1607" s="19" t="s">
        <v>3371</v>
      </c>
      <c r="E1607" s="20">
        <v>33704</v>
      </c>
      <c r="F1607" s="19" t="s">
        <v>551</v>
      </c>
      <c r="G1607" s="19" t="s">
        <v>3070</v>
      </c>
      <c r="H1607" s="18" t="s">
        <v>165</v>
      </c>
      <c r="I1607" s="18" t="s">
        <v>612</v>
      </c>
      <c r="J1607" s="18" t="s">
        <v>3372</v>
      </c>
      <c r="K1607" s="26" t="s">
        <v>156</v>
      </c>
      <c r="L1607" s="26" t="s">
        <v>3373</v>
      </c>
      <c r="M1607" s="18" t="s">
        <v>168</v>
      </c>
      <c r="N1607" s="18" t="s">
        <v>227</v>
      </c>
      <c r="O1607" s="18" t="s">
        <v>183</v>
      </c>
      <c r="P1607" s="19" t="s">
        <v>393</v>
      </c>
      <c r="Q1607" s="19" t="s">
        <v>156</v>
      </c>
      <c r="R1607" s="19" t="s">
        <v>175</v>
      </c>
      <c r="S1607" s="19" t="s">
        <v>1348</v>
      </c>
      <c r="T1607" s="19" t="s">
        <v>189</v>
      </c>
      <c r="U1607" s="19"/>
      <c r="V1607" s="19"/>
      <c r="W1607" s="19" t="s">
        <v>168</v>
      </c>
      <c r="X1607" s="19" t="s">
        <v>170</v>
      </c>
      <c r="Y1607" s="19" t="s">
        <v>3374</v>
      </c>
      <c r="Z1607" s="19" t="s">
        <v>168</v>
      </c>
      <c r="AA1607" s="19" t="s">
        <v>170</v>
      </c>
      <c r="AB1607" s="19" t="s">
        <v>3375</v>
      </c>
      <c r="AC1607" s="19" t="s">
        <v>168</v>
      </c>
      <c r="AD1607" s="19" t="s">
        <v>170</v>
      </c>
      <c r="AE1607" s="19" t="s">
        <v>183</v>
      </c>
      <c r="AF1607" s="19">
        <v>0</v>
      </c>
      <c r="AG1607" s="19">
        <v>0</v>
      </c>
      <c r="AH1607" s="19">
        <v>0</v>
      </c>
      <c r="AI1607" s="19">
        <v>0</v>
      </c>
      <c r="AJ1607" s="19">
        <v>0</v>
      </c>
      <c r="AK1607" s="19">
        <v>0</v>
      </c>
      <c r="AL1607" s="19">
        <v>0</v>
      </c>
      <c r="AM1607" s="19">
        <v>0</v>
      </c>
      <c r="AN1607" s="19">
        <v>0</v>
      </c>
      <c r="AO1607" s="19">
        <v>0</v>
      </c>
      <c r="AP1607" s="19">
        <v>0</v>
      </c>
      <c r="AQ1607" s="19">
        <v>0</v>
      </c>
      <c r="AR1607" s="19">
        <v>0</v>
      </c>
      <c r="AS1607" s="19">
        <v>0</v>
      </c>
      <c r="AT1607" s="19">
        <v>0</v>
      </c>
      <c r="AU1607" s="19">
        <v>0</v>
      </c>
      <c r="AV1607" s="19">
        <v>0</v>
      </c>
      <c r="AW1607" s="19">
        <v>0</v>
      </c>
      <c r="AX1607" s="19"/>
      <c r="AY1607" s="19"/>
    </row>
    <row r="1608" spans="1:79" s="25" customFormat="1" x14ac:dyDescent="0.2">
      <c r="A1608" s="18" t="s">
        <v>2936</v>
      </c>
      <c r="B1608" s="18" t="s">
        <v>330</v>
      </c>
      <c r="C1608" s="141" t="s">
        <v>3376</v>
      </c>
      <c r="D1608" s="19" t="s">
        <v>3377</v>
      </c>
      <c r="E1608" s="20">
        <v>33108</v>
      </c>
      <c r="F1608" s="19" t="s">
        <v>884</v>
      </c>
      <c r="G1608" s="19" t="s">
        <v>244</v>
      </c>
      <c r="H1608" s="18" t="s">
        <v>3378</v>
      </c>
      <c r="I1608" s="18" t="s">
        <v>479</v>
      </c>
      <c r="J1608" s="18" t="s">
        <v>2712</v>
      </c>
      <c r="K1608" s="26" t="s">
        <v>3379</v>
      </c>
      <c r="L1608" s="26" t="s">
        <v>3380</v>
      </c>
      <c r="M1608" s="18" t="s">
        <v>80</v>
      </c>
      <c r="N1608" s="18" t="s">
        <v>330</v>
      </c>
      <c r="O1608" s="18" t="s">
        <v>650</v>
      </c>
      <c r="P1608" s="19"/>
      <c r="Q1608" s="19" t="s">
        <v>87</v>
      </c>
      <c r="R1608" s="19" t="s">
        <v>479</v>
      </c>
      <c r="S1608" s="19" t="s">
        <v>86</v>
      </c>
      <c r="T1608" s="19" t="s">
        <v>3379</v>
      </c>
      <c r="U1608" s="19" t="s">
        <v>330</v>
      </c>
      <c r="V1608" s="19" t="s">
        <v>3381</v>
      </c>
      <c r="W1608" s="19" t="s">
        <v>3382</v>
      </c>
      <c r="X1608" s="19" t="s">
        <v>330</v>
      </c>
      <c r="Y1608" s="19" t="s">
        <v>3383</v>
      </c>
      <c r="Z1608" s="19">
        <v>0</v>
      </c>
      <c r="AA1608" s="19">
        <v>0</v>
      </c>
      <c r="AB1608" s="19">
        <v>0</v>
      </c>
      <c r="AC1608" s="19"/>
      <c r="AD1608" s="19"/>
      <c r="AE1608" s="19"/>
      <c r="AF1608" s="19">
        <v>0</v>
      </c>
      <c r="AG1608" s="19">
        <v>0</v>
      </c>
      <c r="AH1608" s="19">
        <v>0</v>
      </c>
      <c r="AI1608" s="19">
        <v>0</v>
      </c>
      <c r="AJ1608" s="19">
        <v>0</v>
      </c>
      <c r="AK1608" s="19">
        <v>0</v>
      </c>
      <c r="AL1608" s="19">
        <v>0</v>
      </c>
      <c r="AM1608" s="19">
        <v>0</v>
      </c>
      <c r="AN1608" s="19">
        <v>0</v>
      </c>
      <c r="AO1608" s="19">
        <v>0</v>
      </c>
      <c r="AP1608" s="19">
        <v>0</v>
      </c>
      <c r="AQ1608" s="19">
        <v>0</v>
      </c>
      <c r="AR1608" s="19">
        <v>0</v>
      </c>
      <c r="AS1608" s="19">
        <v>0</v>
      </c>
      <c r="AT1608" s="19">
        <v>0</v>
      </c>
      <c r="AU1608" s="19">
        <v>0</v>
      </c>
      <c r="AV1608" s="19">
        <v>0</v>
      </c>
      <c r="AW1608" s="19">
        <v>0</v>
      </c>
      <c r="AX1608" s="19"/>
      <c r="AY1608" s="19"/>
      <c r="AZ1608" s="19"/>
      <c r="BA1608" s="19"/>
      <c r="BB1608" s="19"/>
      <c r="BC1608" s="19"/>
      <c r="BD1608" s="19"/>
      <c r="BE1608" s="19"/>
      <c r="BF1608" s="19"/>
      <c r="BG1608" s="19"/>
      <c r="BH1608" s="19"/>
      <c r="BI1608" s="19"/>
    </row>
    <row r="1609" spans="1:79" x14ac:dyDescent="0.2">
      <c r="A1609" s="18"/>
      <c r="B1609" s="18"/>
      <c r="C1609" s="141"/>
      <c r="D1609" s="19" t="s">
        <v>3384</v>
      </c>
      <c r="E1609" s="20">
        <v>34510</v>
      </c>
      <c r="F1609" s="19" t="s">
        <v>301</v>
      </c>
      <c r="G1609" s="19" t="s">
        <v>706</v>
      </c>
      <c r="H1609" s="18" t="s">
        <v>695</v>
      </c>
      <c r="I1609" s="18" t="s">
        <v>327</v>
      </c>
      <c r="J1609" s="18" t="s">
        <v>1045</v>
      </c>
      <c r="K1609" s="26" t="s">
        <v>156</v>
      </c>
      <c r="L1609" s="26" t="s">
        <v>141</v>
      </c>
      <c r="M1609" s="18" t="s">
        <v>156</v>
      </c>
      <c r="N1609" s="18" t="s">
        <v>242</v>
      </c>
      <c r="O1609" s="18" t="s">
        <v>164</v>
      </c>
      <c r="P1609" s="19" t="s">
        <v>1043</v>
      </c>
      <c r="Q1609" s="19" t="s">
        <v>695</v>
      </c>
      <c r="R1609" s="19" t="s">
        <v>434</v>
      </c>
      <c r="S1609" s="19" t="s">
        <v>577</v>
      </c>
      <c r="T1609" s="19" t="s">
        <v>168</v>
      </c>
      <c r="U1609" s="19" t="s">
        <v>434</v>
      </c>
      <c r="V1609" s="19" t="s">
        <v>183</v>
      </c>
      <c r="W1609" s="19" t="s">
        <v>2482</v>
      </c>
      <c r="X1609" s="19" t="s">
        <v>434</v>
      </c>
      <c r="Y1609" s="19" t="s">
        <v>3385</v>
      </c>
      <c r="Z1609" s="19" t="s">
        <v>168</v>
      </c>
      <c r="AA1609" s="19" t="s">
        <v>434</v>
      </c>
      <c r="AB1609" s="19" t="s">
        <v>2117</v>
      </c>
      <c r="AC1609" s="19"/>
      <c r="AD1609" s="19"/>
      <c r="AE1609" s="19"/>
      <c r="AF1609" s="19">
        <v>0</v>
      </c>
      <c r="AG1609" s="19">
        <v>0</v>
      </c>
      <c r="AH1609" s="19">
        <v>0</v>
      </c>
      <c r="AI1609" s="19">
        <v>0</v>
      </c>
      <c r="AJ1609" s="19">
        <v>0</v>
      </c>
      <c r="AK1609" s="19">
        <v>0</v>
      </c>
      <c r="AL1609" s="19">
        <v>0</v>
      </c>
      <c r="AM1609" s="19">
        <v>0</v>
      </c>
      <c r="AN1609" s="19">
        <v>0</v>
      </c>
      <c r="AO1609" s="19">
        <v>0</v>
      </c>
      <c r="AP1609" s="19">
        <v>0</v>
      </c>
      <c r="AQ1609" s="19">
        <v>0</v>
      </c>
      <c r="AR1609" s="19">
        <v>0</v>
      </c>
      <c r="AS1609" s="19">
        <v>0</v>
      </c>
      <c r="AT1609" s="19">
        <v>0</v>
      </c>
      <c r="AU1609" s="19">
        <v>0</v>
      </c>
      <c r="AV1609" s="19">
        <v>0</v>
      </c>
      <c r="AW1609" s="19">
        <v>0</v>
      </c>
      <c r="AX1609" s="19"/>
      <c r="AY1609" s="19"/>
    </row>
    <row r="1610" spans="1:79" x14ac:dyDescent="0.2">
      <c r="A1610" s="18"/>
      <c r="B1610" s="18"/>
      <c r="C1610" s="141"/>
      <c r="D1610" s="22" t="s">
        <v>3386</v>
      </c>
      <c r="E1610" s="23">
        <v>36874</v>
      </c>
      <c r="F1610" s="24" t="s">
        <v>191</v>
      </c>
      <c r="G1610" s="22" t="s">
        <v>338</v>
      </c>
      <c r="H1610" s="18" t="s">
        <v>189</v>
      </c>
      <c r="I1610" s="18"/>
      <c r="J1610" s="18"/>
      <c r="K1610" t="s">
        <v>3387</v>
      </c>
      <c r="M1610" s="18" t="s">
        <v>147</v>
      </c>
      <c r="N1610" s="18" t="s">
        <v>556</v>
      </c>
      <c r="O1610" s="18"/>
      <c r="P1610" s="25"/>
      <c r="Q1610" s="25"/>
      <c r="R1610" s="25"/>
      <c r="S1610" s="25"/>
      <c r="T1610" s="25"/>
      <c r="U1610" s="25"/>
      <c r="V1610" s="25"/>
      <c r="W1610" s="25"/>
      <c r="X1610" s="25"/>
      <c r="Y1610" s="25"/>
      <c r="Z1610" s="25"/>
      <c r="AA1610" s="25"/>
      <c r="AB1610" s="25"/>
      <c r="AC1610" s="25"/>
      <c r="AD1610" s="25"/>
      <c r="AE1610" s="25"/>
      <c r="AF1610" s="25"/>
      <c r="AG1610" s="25"/>
      <c r="AH1610" s="25"/>
      <c r="AI1610" s="25"/>
      <c r="AJ1610" s="25"/>
      <c r="AK1610" s="25"/>
      <c r="AL1610" s="25"/>
      <c r="AM1610" s="25"/>
      <c r="AN1610" s="25"/>
      <c r="AO1610" s="25"/>
      <c r="AP1610" s="25"/>
      <c r="AQ1610" s="25"/>
      <c r="AR1610" s="25"/>
      <c r="AS1610" s="25"/>
      <c r="AT1610" s="25"/>
      <c r="AU1610" s="25"/>
      <c r="AV1610" s="25"/>
      <c r="AW1610" s="25"/>
      <c r="AX1610" s="25"/>
      <c r="AY1610" s="25"/>
    </row>
    <row r="1611" spans="1:79" x14ac:dyDescent="0.2">
      <c r="A1611" s="18"/>
      <c r="B1611" s="18"/>
      <c r="C1611" s="141"/>
      <c r="D1611" s="19"/>
      <c r="E1611" s="20"/>
      <c r="F1611" s="19"/>
      <c r="G1611" s="19"/>
      <c r="H1611" s="18"/>
      <c r="I1611" s="18"/>
      <c r="J1611" s="18"/>
      <c r="K1611"/>
      <c r="L1611"/>
      <c r="M1611" s="18"/>
      <c r="N1611" s="18"/>
      <c r="O1611" s="18"/>
      <c r="P1611" s="19"/>
      <c r="Q1611" s="19"/>
      <c r="R1611" s="19"/>
      <c r="S1611" s="19"/>
      <c r="T1611" s="19"/>
      <c r="U1611" s="19"/>
      <c r="V1611" s="19"/>
      <c r="W1611" s="19"/>
      <c r="X1611" s="19"/>
      <c r="Y1611" s="19"/>
      <c r="Z1611" s="19"/>
      <c r="AA1611" s="19"/>
      <c r="AB1611" s="19"/>
      <c r="AC1611" s="19"/>
      <c r="AD1611" s="19"/>
      <c r="AE1611" s="19"/>
      <c r="AF1611" s="19"/>
      <c r="AG1611" s="19"/>
      <c r="AH1611" s="19"/>
      <c r="AI1611" s="19"/>
      <c r="AJ1611" s="19"/>
      <c r="AK1611" s="19"/>
      <c r="AL1611" s="19"/>
      <c r="AM1611" s="19"/>
      <c r="AN1611" s="19"/>
      <c r="AO1611" s="19"/>
      <c r="AP1611" s="19"/>
      <c r="AQ1611" s="19"/>
      <c r="AR1611" s="19"/>
      <c r="AS1611" s="19"/>
      <c r="AT1611" s="19"/>
      <c r="AU1611" s="19"/>
      <c r="AV1611" s="19"/>
      <c r="AW1611" s="19"/>
      <c r="AX1611" s="19"/>
      <c r="AY1611" s="19"/>
    </row>
    <row r="1612" spans="1:79" x14ac:dyDescent="0.2">
      <c r="A1612" s="18" t="s">
        <v>214</v>
      </c>
      <c r="B1612" s="18" t="s">
        <v>454</v>
      </c>
      <c r="C1612" s="141" t="s">
        <v>1897</v>
      </c>
      <c r="D1612" s="19" t="s">
        <v>3388</v>
      </c>
      <c r="E1612" s="20">
        <v>33924</v>
      </c>
      <c r="F1612" s="19" t="s">
        <v>536</v>
      </c>
      <c r="G1612" s="19" t="s">
        <v>919</v>
      </c>
      <c r="H1612" s="18" t="s">
        <v>3389</v>
      </c>
      <c r="I1612" s="18" t="s">
        <v>395</v>
      </c>
      <c r="J1612" s="18" t="s">
        <v>1200</v>
      </c>
      <c r="K1612" s="26" t="s">
        <v>3390</v>
      </c>
      <c r="L1612" s="26" t="s">
        <v>3391</v>
      </c>
      <c r="M1612" s="18" t="s">
        <v>226</v>
      </c>
      <c r="N1612" s="18" t="s">
        <v>396</v>
      </c>
      <c r="O1612" s="18" t="s">
        <v>276</v>
      </c>
      <c r="P1612" s="19" t="s">
        <v>208</v>
      </c>
      <c r="Q1612" s="19" t="s">
        <v>538</v>
      </c>
      <c r="R1612" s="19" t="s">
        <v>272</v>
      </c>
      <c r="S1612" s="19" t="s">
        <v>3392</v>
      </c>
      <c r="T1612" s="19" t="s">
        <v>226</v>
      </c>
      <c r="U1612" s="19" t="s">
        <v>93</v>
      </c>
      <c r="V1612" s="19" t="s">
        <v>276</v>
      </c>
      <c r="W1612" s="19" t="s">
        <v>214</v>
      </c>
      <c r="X1612" s="19" t="s">
        <v>93</v>
      </c>
      <c r="Y1612" s="19" t="s">
        <v>208</v>
      </c>
      <c r="Z1612" s="19" t="s">
        <v>226</v>
      </c>
      <c r="AA1612" s="19" t="s">
        <v>93</v>
      </c>
      <c r="AB1612" s="19" t="s">
        <v>201</v>
      </c>
      <c r="AC1612" s="19" t="s">
        <v>226</v>
      </c>
      <c r="AD1612" s="19" t="s">
        <v>93</v>
      </c>
      <c r="AE1612" s="19" t="s">
        <v>228</v>
      </c>
      <c r="AF1612" s="19">
        <v>0</v>
      </c>
      <c r="AG1612" s="19">
        <v>0</v>
      </c>
      <c r="AH1612" s="19">
        <v>0</v>
      </c>
      <c r="AI1612" s="19">
        <v>0</v>
      </c>
      <c r="AJ1612" s="19">
        <v>0</v>
      </c>
      <c r="AK1612" s="19">
        <v>0</v>
      </c>
      <c r="AL1612" s="19">
        <v>0</v>
      </c>
      <c r="AM1612" s="19">
        <v>0</v>
      </c>
      <c r="AN1612" s="19">
        <v>0</v>
      </c>
      <c r="AO1612" s="19">
        <v>0</v>
      </c>
      <c r="AP1612" s="19">
        <v>0</v>
      </c>
      <c r="AQ1612" s="19">
        <v>0</v>
      </c>
      <c r="AR1612" s="19">
        <v>0</v>
      </c>
      <c r="AS1612" s="19">
        <v>0</v>
      </c>
      <c r="AT1612" s="19">
        <v>0</v>
      </c>
      <c r="AU1612" s="19">
        <v>0</v>
      </c>
      <c r="AV1612" s="19">
        <v>0</v>
      </c>
      <c r="AW1612" s="19">
        <v>0</v>
      </c>
      <c r="AX1612" s="19"/>
      <c r="AY1612" s="19"/>
    </row>
    <row r="1613" spans="1:79" s="25" customFormat="1" x14ac:dyDescent="0.2">
      <c r="A1613" s="33" t="s">
        <v>202</v>
      </c>
      <c r="B1613" s="33" t="s">
        <v>192</v>
      </c>
      <c r="C1613" s="141" t="s">
        <v>204</v>
      </c>
      <c r="D1613" t="s">
        <v>3398</v>
      </c>
      <c r="E1613" s="40">
        <v>37425</v>
      </c>
      <c r="F1613" t="s">
        <v>3399</v>
      </c>
      <c r="G1613" s="19" t="s">
        <v>144</v>
      </c>
      <c r="H1613" s="33" t="s">
        <v>1502</v>
      </c>
      <c r="I1613" s="33" t="s">
        <v>285</v>
      </c>
      <c r="J1613" s="18" t="s">
        <v>913</v>
      </c>
      <c r="K1613" t="str">
        <f>IF(ISBLANK(VLOOKUP(TRIM(D1613),ALL_SOMIFA!$A$1:$V$2721,8,FALSE)),"",IF(ISERROR(VLOOKUP(TRIM(D1613),ALL_SOMIFA!$A$1:$V$2721,8,FALSE))," ",VLOOKUP(TRIM(D1613),ALL_SOMIFA!$A$1:$V$2721,8,FALSE)))</f>
        <v xml:space="preserve"> </v>
      </c>
      <c r="L1613" t="str">
        <f>IF(ISBLANK(VLOOKUP(TRIM(D1613),ALL_SOMIFA!$A$1:$V$2721,9,FALSE)),"",IF(ISERROR(VLOOKUP(TRIM(D1613),ALL_SOMIFA!$A$1:$V$2721,9,FALSE))," ",VLOOKUP(TRIM(D1613),ALL_SOMIFA!$A$1:$V$2721,9,FALSE)))</f>
        <v xml:space="preserve"> </v>
      </c>
      <c r="M1613" s="33" t="str">
        <f>IF(ISBLANK(VLOOKUP(TRIM(D1613),ALL_SOMIFA!$A$1:$V$2721,10,FALSE)),"",IF(ISERROR(VLOOKUP(TRIM(D1613),ALL_SOMIFA!$A$1:$V$2721,10,FALSE))," ",VLOOKUP(TRIM(D1613),ALL_SOMIFA!$A$1:$V$2721,10,FALSE)))</f>
        <v xml:space="preserve"> </v>
      </c>
      <c r="N1613" s="33" t="str">
        <f>IF(ISBLANK(VLOOKUP(TRIM(D1613),ALL_SOMIFA!$A$1:$V$2721,11,FALSE)),"",IF(ISERROR(VLOOKUP(TRIM(D1613),ALL_SOMIFA!$A$1:$V$2721,11,FALSE))," ",VLOOKUP(TRIM(D1613),ALL_SOMIFA!$A$1:$V$2721,11,FALSE)))</f>
        <v xml:space="preserve"> </v>
      </c>
      <c r="O1613" s="33" t="str">
        <f>IF(ISBLANK(VLOOKUP(TRIM(D1613),ALL_SOMIFA!$A$1:$V$2721,12,FALSE)),"",IF(ISERROR(VLOOKUP(TRIM(D1613),ALL_SOMIFA!$A$1:$V$2721,12,FALSE))," ",VLOOKUP(TRIM(D1613),ALL_SOMIFA!$A$1:$V$2721,12,FALSE)))</f>
        <v xml:space="preserve"> </v>
      </c>
      <c r="P1613" t="str">
        <f>IF(ISBLANK(VLOOKUP(TRIM(D1613),ALL_SOMIFA!$A$1:$V$2721,13,FALSE)),"",IF(ISERROR(VLOOKUP(TRIM(D1613),ALL_SOMIFA!$A$1:$V$2721,13,FALSE))," ",VLOOKUP(TRIM(D1613),ALL_SOMIFA!$A$1:$V$2721,13,FALSE)))</f>
        <v xml:space="preserve"> </v>
      </c>
      <c r="Q1613" t="str">
        <f>IF(ISBLANK(VLOOKUP(TRIM(D1613),ALL_SOMIFA!$A$1:$V$2721,14,FALSE)),"",IF(ISERROR(VLOOKUP(TRIM(D1613),ALL_SOMIFA!$A$1:$V$2721,14,FALSE))," ",VLOOKUP(TRIM(D1613),ALL_SOMIFA!$A$1:$V$2721,14,FALSE)))</f>
        <v xml:space="preserve"> </v>
      </c>
      <c r="R1613" t="str">
        <f>IF(ISBLANK(VLOOKUP(TRIM(D1613),ALL_SOMIFA!$A$1:$V$2721,15,FALSE)),"",IF(ISERROR(VLOOKUP(TRIM(D1613),ALL_SOMIFA!$A$1:$V$2721,15,FALSE))," ",VLOOKUP(TRIM(D1613),ALL_SOMIFA!$A$1:$V$2721,15,FALSE)))</f>
        <v xml:space="preserve"> </v>
      </c>
      <c r="S1613" t="str">
        <f>IF(ISBLANK(VLOOKUP(TRIM(D1613),ALL_SOMIFA!$A$1:$V$2721,16,FALSE)),"",IF(ISERROR(VLOOKUP(TRIM(D1613),ALL_SOMIFA!$A$1:$V$2721,16,FALSE))," ",VLOOKUP(TRIM(D1613),ALL_SOMIFA!$A$1:$V$2721,16,FALSE)))</f>
        <v xml:space="preserve"> </v>
      </c>
      <c r="T1613" t="str">
        <f>IF(ISBLANK(VLOOKUP(TRIM(D1613),ALL_SOMIFA!$A$1:$V$2721,17,FALSE)),"",IF(ISERROR(VLOOKUP(TRIM(D1613),ALL_SOMIFA!$A$1:$V$2721,17,FALSE))," ",VLOOKUP(TRIM(D1613),ALL_SOMIFA!$A$1:$V$2721,17,FALSE)))</f>
        <v xml:space="preserve"> </v>
      </c>
      <c r="U1613" t="str">
        <f>IF(ISBLANK(VLOOKUP(TRIM(D1613),ALL_SOMIFA!$A$1:$V$2721,18,FALSE)),"",IF(ISERROR(VLOOKUP(TRIM(D1613),ALL_SOMIFA!$A$1:$V$2721,18,FALSE))," ",VLOOKUP(TRIM(D1613),ALL_SOMIFA!$A$1:$V$2721,18,FALSE)))</f>
        <v xml:space="preserve"> </v>
      </c>
      <c r="V1613" t="str">
        <f>IF(ISBLANK(VLOOKUP(TRIM(D1613),ALL_SOMIFA!$A$1:$V$2721,19,FALSE)),"",IF(ISERROR(VLOOKUP(TRIM(D1613),ALL_SOMIFA!$A$1:$V$2721,19,FALSE))," ",VLOOKUP(TRIM(D1613),ALL_SOMIFA!$A$1:$V$2721,19,FALSE)))</f>
        <v xml:space="preserve"> </v>
      </c>
      <c r="W1613" t="str">
        <f>IF(ISBLANK(VLOOKUP(TRIM(D1613),ALL_SOMIFA!$A$1:$V$2721,20,FALSE)),"",IF(ISERROR(VLOOKUP(TRIM(D1613),ALL_SOMIFA!$A$1:$V$2721,20,FALSE))," ",VLOOKUP(TRIM(D1613),ALL_SOMIFA!$A$1:$V$2721,20,FALSE)))</f>
        <v xml:space="preserve"> </v>
      </c>
      <c r="X1613" t="str">
        <f>IF(ISBLANK(VLOOKUP(TRIM(D1613),ALL_SOMIFA!$A$1:$V$2721,21,FALSE)),"",IF(ISERROR(VLOOKUP(TRIM(D1613),ALL_SOMIFA!$A$1:$V$2721,21,FALSE))," ",VLOOKUP(TRIM(D1613),ALL_SOMIFA!$A$1:$V$2721,21,FALSE)))</f>
        <v xml:space="preserve"> </v>
      </c>
      <c r="Y1613" t="str">
        <f>IF(ISBLANK(VLOOKUP(TRIM(D1613),ALL_SOMIFA!$A$1:$V$2721,22,FALSE)),"",IF(ISERROR(VLOOKUP(TRIM(D1613),ALL_SOMIFA!$A$1:$V$2721,22,FALSE))," ",VLOOKUP(TRIM(D1613),ALL_SOMIFA!$A$1:$V$2721,22,FALSE)))</f>
        <v xml:space="preserve"> </v>
      </c>
      <c r="Z1613"/>
      <c r="AA1613"/>
      <c r="AB1613"/>
      <c r="AC1613"/>
      <c r="AD1613"/>
      <c r="AE1613"/>
      <c r="AF1613"/>
      <c r="AG1613"/>
      <c r="AH1613"/>
      <c r="AI1613"/>
      <c r="AJ1613"/>
      <c r="AK1613"/>
      <c r="AL1613"/>
      <c r="AM1613"/>
      <c r="AN1613"/>
      <c r="AO1613"/>
      <c r="AP1613"/>
      <c r="AQ1613"/>
      <c r="AR1613"/>
      <c r="AS1613"/>
      <c r="AT1613"/>
      <c r="AU1613"/>
      <c r="AV1613"/>
      <c r="AW1613"/>
      <c r="AX1613"/>
      <c r="AY1613"/>
      <c r="AZ1613"/>
      <c r="BA1613"/>
      <c r="BB1613"/>
      <c r="BC1613"/>
      <c r="BD1613"/>
      <c r="BE1613"/>
      <c r="BF1613"/>
      <c r="BG1613"/>
      <c r="BH1613"/>
      <c r="BI1613"/>
      <c r="BJ1613"/>
      <c r="BK1613"/>
      <c r="BL1613"/>
      <c r="BM1613"/>
      <c r="BN1613"/>
      <c r="BO1613"/>
      <c r="BP1613"/>
      <c r="BQ1613"/>
      <c r="BR1613"/>
      <c r="BS1613"/>
      <c r="BT1613"/>
      <c r="BU1613"/>
      <c r="BV1613"/>
      <c r="BW1613"/>
      <c r="BX1613"/>
      <c r="BY1613"/>
      <c r="BZ1613"/>
      <c r="CA1613"/>
    </row>
    <row r="1614" spans="1:79" s="25" customFormat="1" x14ac:dyDescent="0.2">
      <c r="A1614" s="18" t="s">
        <v>194</v>
      </c>
      <c r="B1614" s="18" t="s">
        <v>432</v>
      </c>
      <c r="C1614" s="141" t="s">
        <v>201</v>
      </c>
      <c r="D1614" s="22" t="s">
        <v>3393</v>
      </c>
      <c r="E1614" s="23">
        <v>36120</v>
      </c>
      <c r="F1614" s="24" t="s">
        <v>90</v>
      </c>
      <c r="G1614" s="22" t="s">
        <v>89</v>
      </c>
      <c r="H1614" s="18" t="s">
        <v>194</v>
      </c>
      <c r="I1614" s="18" t="s">
        <v>429</v>
      </c>
      <c r="J1614" s="18" t="s">
        <v>201</v>
      </c>
      <c r="K1614" s="26" t="s">
        <v>194</v>
      </c>
      <c r="L1614" s="26" t="s">
        <v>259</v>
      </c>
      <c r="M1614" s="18" t="s">
        <v>531</v>
      </c>
      <c r="N1614" s="18" t="s">
        <v>432</v>
      </c>
      <c r="O1614" s="18" t="s">
        <v>161</v>
      </c>
    </row>
    <row r="1615" spans="1:79" x14ac:dyDescent="0.2">
      <c r="A1615" s="18" t="s">
        <v>226</v>
      </c>
      <c r="B1615" s="18" t="s">
        <v>140</v>
      </c>
      <c r="C1615" s="141" t="s">
        <v>228</v>
      </c>
      <c r="D1615" s="19" t="s">
        <v>3394</v>
      </c>
      <c r="E1615" s="20">
        <v>35509</v>
      </c>
      <c r="F1615" s="19" t="s">
        <v>607</v>
      </c>
      <c r="G1615" s="19" t="s">
        <v>591</v>
      </c>
      <c r="H1615" s="18" t="s">
        <v>226</v>
      </c>
      <c r="I1615" s="18" t="s">
        <v>145</v>
      </c>
      <c r="J1615" s="18" t="s">
        <v>234</v>
      </c>
      <c r="K1615" s="26" t="s">
        <v>202</v>
      </c>
      <c r="L1615" s="26" t="s">
        <v>3395</v>
      </c>
      <c r="M1615" s="18" t="s">
        <v>189</v>
      </c>
      <c r="N1615" s="18"/>
      <c r="O1615" s="18"/>
      <c r="P1615" s="19" t="s">
        <v>221</v>
      </c>
      <c r="Q1615" s="19" t="s">
        <v>226</v>
      </c>
      <c r="R1615" s="19" t="s">
        <v>434</v>
      </c>
      <c r="S1615" s="19" t="s">
        <v>251</v>
      </c>
      <c r="T1615" s="19" t="s">
        <v>206</v>
      </c>
      <c r="U1615" s="19" t="s">
        <v>434</v>
      </c>
      <c r="V1615" s="19" t="s">
        <v>228</v>
      </c>
      <c r="W1615" s="19"/>
      <c r="X1615" s="19"/>
      <c r="Y1615" s="19"/>
      <c r="Z1615" s="19"/>
      <c r="AA1615" s="19"/>
      <c r="AB1615" s="19"/>
      <c r="AC1615" s="19"/>
      <c r="AD1615" s="19"/>
      <c r="AE1615" s="19"/>
      <c r="AF1615" s="19"/>
      <c r="AG1615" s="19"/>
      <c r="AH1615" s="19"/>
      <c r="AI1615" s="19"/>
      <c r="AJ1615" s="19"/>
      <c r="AK1615" s="19"/>
      <c r="AL1615" s="19"/>
      <c r="AM1615" s="19"/>
      <c r="AN1615" s="19"/>
      <c r="AO1615" s="19"/>
      <c r="AP1615" s="19"/>
      <c r="AQ1615" s="19"/>
      <c r="AR1615" s="19"/>
      <c r="AS1615" s="19"/>
      <c r="AT1615" s="19"/>
      <c r="AU1615" s="19"/>
      <c r="AV1615" s="19"/>
      <c r="AW1615" s="19"/>
      <c r="AX1615" s="19"/>
      <c r="AY1615" s="19"/>
      <c r="AZ1615" s="25"/>
      <c r="BA1615" s="25"/>
      <c r="BB1615" s="25"/>
      <c r="BC1615" s="25"/>
      <c r="BD1615" s="25"/>
      <c r="BE1615" s="25"/>
      <c r="BF1615" s="25"/>
      <c r="BG1615" s="25"/>
      <c r="BH1615" s="25"/>
      <c r="BI1615" s="25"/>
      <c r="BJ1615" s="25"/>
      <c r="BK1615" s="25"/>
      <c r="BL1615" s="25"/>
      <c r="BM1615" s="25"/>
      <c r="BN1615" s="25"/>
      <c r="BO1615" s="25"/>
      <c r="BP1615" s="25"/>
      <c r="BQ1615" s="25"/>
      <c r="BR1615" s="25"/>
      <c r="BS1615" s="25"/>
      <c r="BT1615" s="25"/>
      <c r="BU1615" s="25"/>
      <c r="BV1615" s="25"/>
      <c r="BW1615" s="25"/>
      <c r="BX1615" s="25"/>
      <c r="BY1615" s="25"/>
      <c r="BZ1615" s="25"/>
      <c r="CA1615" s="25"/>
    </row>
    <row r="1616" spans="1:79" s="25" customFormat="1" ht="12.75" customHeight="1" x14ac:dyDescent="0.2">
      <c r="A1616" s="18" t="s">
        <v>202</v>
      </c>
      <c r="B1616" s="18" t="s">
        <v>583</v>
      </c>
      <c r="C1616" s="141" t="s">
        <v>247</v>
      </c>
      <c r="D1616" s="22" t="s">
        <v>3396</v>
      </c>
      <c r="E1616" s="23">
        <v>35799</v>
      </c>
      <c r="F1616" s="24" t="s">
        <v>482</v>
      </c>
      <c r="G1616" s="22" t="s">
        <v>1549</v>
      </c>
      <c r="H1616" s="18" t="s">
        <v>258</v>
      </c>
      <c r="I1616" s="18" t="s">
        <v>491</v>
      </c>
      <c r="J1616" s="18" t="s">
        <v>247</v>
      </c>
      <c r="K1616" s="26" t="s">
        <v>2381</v>
      </c>
      <c r="L1616" s="26" t="s">
        <v>241</v>
      </c>
      <c r="M1616" s="18" t="s">
        <v>258</v>
      </c>
      <c r="N1616" s="18" t="s">
        <v>583</v>
      </c>
      <c r="O1616" s="18" t="s">
        <v>241</v>
      </c>
      <c r="AZ1616"/>
      <c r="BA1616"/>
      <c r="BB1616"/>
      <c r="BC1616"/>
      <c r="BD1616"/>
      <c r="BE1616"/>
      <c r="BF1616"/>
      <c r="BG1616"/>
      <c r="BH1616"/>
      <c r="BI1616"/>
      <c r="BJ1616"/>
      <c r="BK1616"/>
      <c r="BL1616"/>
      <c r="BM1616"/>
      <c r="BN1616"/>
      <c r="BO1616"/>
      <c r="BP1616"/>
      <c r="BQ1616"/>
      <c r="BR1616"/>
      <c r="BS1616"/>
      <c r="BT1616"/>
      <c r="BU1616"/>
      <c r="BV1616"/>
      <c r="BW1616"/>
      <c r="BX1616"/>
      <c r="BY1616"/>
      <c r="BZ1616"/>
      <c r="CA1616"/>
    </row>
    <row r="1617" spans="1:79" x14ac:dyDescent="0.2">
      <c r="A1617" s="34" t="s">
        <v>202</v>
      </c>
      <c r="B1617" s="34" t="s">
        <v>242</v>
      </c>
      <c r="C1617" s="141" t="s">
        <v>273</v>
      </c>
      <c r="D1617" s="19" t="s">
        <v>3397</v>
      </c>
      <c r="E1617" s="20">
        <v>35552</v>
      </c>
      <c r="F1617" s="19" t="s">
        <v>121</v>
      </c>
      <c r="G1617" s="19" t="s">
        <v>574</v>
      </c>
      <c r="H1617" s="34" t="s">
        <v>202</v>
      </c>
      <c r="I1617" s="34" t="s">
        <v>491</v>
      </c>
      <c r="J1617" s="18" t="s">
        <v>269</v>
      </c>
      <c r="K1617" s="26" t="s">
        <v>274</v>
      </c>
      <c r="L1617" s="26" t="s">
        <v>201</v>
      </c>
      <c r="M1617" s="34" t="s">
        <v>202</v>
      </c>
      <c r="N1617" s="34" t="s">
        <v>583</v>
      </c>
      <c r="O1617" s="34" t="s">
        <v>248</v>
      </c>
      <c r="P1617" s="19" t="s">
        <v>224</v>
      </c>
      <c r="Q1617" s="19" t="s">
        <v>189</v>
      </c>
      <c r="R1617" s="19"/>
      <c r="S1617" s="19"/>
      <c r="T1617" s="19" t="s">
        <v>717</v>
      </c>
      <c r="U1617" s="19" t="s">
        <v>331</v>
      </c>
      <c r="V1617" s="19" t="s">
        <v>241</v>
      </c>
      <c r="W1617" s="19"/>
      <c r="X1617" s="19"/>
      <c r="Y1617" s="19"/>
      <c r="Z1617" s="19"/>
      <c r="AA1617" s="19"/>
      <c r="AB1617" s="19"/>
      <c r="AC1617" s="19"/>
      <c r="AD1617" s="19"/>
      <c r="AE1617" s="19"/>
      <c r="AF1617" s="19"/>
      <c r="AG1617" s="19"/>
      <c r="AH1617" s="19"/>
      <c r="AI1617" s="19"/>
      <c r="AJ1617" s="19"/>
      <c r="AK1617" s="19"/>
      <c r="AL1617" s="19"/>
      <c r="AM1617" s="19"/>
      <c r="AN1617" s="19"/>
      <c r="AO1617" s="19"/>
      <c r="AP1617" s="19"/>
      <c r="AQ1617" s="19"/>
      <c r="AR1617" s="19"/>
      <c r="AS1617" s="19"/>
      <c r="AT1617" s="19"/>
      <c r="AU1617" s="19"/>
      <c r="AV1617" s="19"/>
      <c r="AW1617" s="19"/>
      <c r="AX1617" s="19"/>
      <c r="AY1617" s="19"/>
      <c r="AZ1617" s="25"/>
      <c r="BA1617" s="25"/>
      <c r="BB1617" s="25"/>
      <c r="BC1617" s="25"/>
      <c r="BD1617" s="25"/>
      <c r="BE1617" s="25"/>
      <c r="BF1617" s="25"/>
      <c r="BG1617" s="25"/>
      <c r="BH1617" s="25"/>
      <c r="BI1617" s="25"/>
      <c r="BJ1617" s="25"/>
      <c r="BK1617" s="25"/>
      <c r="BL1617" s="25"/>
      <c r="BM1617" s="25"/>
      <c r="BN1617" s="25"/>
      <c r="BO1617" s="25"/>
      <c r="BP1617" s="25"/>
      <c r="BQ1617" s="25"/>
      <c r="BR1617" s="25"/>
      <c r="BS1617" s="25"/>
      <c r="BT1617" s="25"/>
      <c r="BU1617" s="25"/>
      <c r="BV1617" s="25"/>
      <c r="BW1617" s="25"/>
      <c r="BX1617" s="25"/>
      <c r="BY1617" s="25"/>
      <c r="BZ1617" s="25"/>
      <c r="CA1617" s="25"/>
    </row>
    <row r="1618" spans="1:79" s="25" customFormat="1" ht="12.75" customHeight="1" x14ac:dyDescent="0.2">
      <c r="A1618" s="18" t="s">
        <v>258</v>
      </c>
      <c r="B1618" s="18" t="s">
        <v>242</v>
      </c>
      <c r="C1618" s="141" t="s">
        <v>241</v>
      </c>
      <c r="D1618" s="22" t="s">
        <v>3400</v>
      </c>
      <c r="E1618" s="23">
        <v>36035</v>
      </c>
      <c r="F1618" s="24" t="s">
        <v>482</v>
      </c>
      <c r="G1618" s="22" t="s">
        <v>1515</v>
      </c>
      <c r="H1618" s="18" t="s">
        <v>2498</v>
      </c>
      <c r="I1618" s="18" t="s">
        <v>246</v>
      </c>
      <c r="J1618" s="18" t="s">
        <v>913</v>
      </c>
      <c r="K1618" s="26" t="s">
        <v>555</v>
      </c>
      <c r="L1618" s="26" t="s">
        <v>161</v>
      </c>
      <c r="M1618" s="18" t="s">
        <v>238</v>
      </c>
      <c r="N1618" s="18" t="s">
        <v>242</v>
      </c>
      <c r="O1618" s="18" t="s">
        <v>241</v>
      </c>
    </row>
    <row r="1619" spans="1:79" ht="12.75" customHeight="1" x14ac:dyDescent="0.2">
      <c r="A1619" s="31"/>
      <c r="B1619" s="32"/>
      <c r="C1619" s="142"/>
      <c r="D1619" s="19" t="s">
        <v>3401</v>
      </c>
      <c r="E1619" s="27">
        <v>35941</v>
      </c>
      <c r="F1619" s="28" t="s">
        <v>416</v>
      </c>
      <c r="G1619" s="28" t="s">
        <v>1437</v>
      </c>
      <c r="H1619" s="31" t="s">
        <v>533</v>
      </c>
      <c r="I1619" s="32" t="s">
        <v>220</v>
      </c>
      <c r="J1619" s="18" t="s">
        <v>913</v>
      </c>
      <c r="K1619" s="26" t="s">
        <v>258</v>
      </c>
      <c r="L1619" s="26" t="s">
        <v>241</v>
      </c>
      <c r="M1619" s="38"/>
      <c r="N1619" s="38"/>
      <c r="O1619" s="38"/>
      <c r="P1619" s="25"/>
      <c r="Q1619" s="25"/>
      <c r="R1619" s="25"/>
      <c r="S1619" s="25"/>
      <c r="T1619" s="25"/>
      <c r="U1619" s="25"/>
      <c r="V1619" s="25"/>
      <c r="W1619" s="25"/>
      <c r="X1619" s="25"/>
      <c r="Y1619" s="25"/>
      <c r="Z1619" s="25"/>
      <c r="AA1619" s="25"/>
      <c r="AB1619" s="25"/>
      <c r="AC1619" s="25"/>
      <c r="AD1619" s="25"/>
      <c r="AE1619" s="25"/>
      <c r="AF1619" s="25"/>
      <c r="AG1619" s="25"/>
      <c r="AH1619" s="25"/>
      <c r="AI1619" s="25"/>
      <c r="AJ1619" s="25"/>
      <c r="AK1619" s="25"/>
      <c r="AL1619" s="25"/>
      <c r="AM1619" s="25"/>
      <c r="AN1619" s="25"/>
      <c r="AO1619" s="25"/>
      <c r="AP1619" s="25"/>
      <c r="AQ1619" s="25"/>
      <c r="AR1619" s="25"/>
      <c r="AS1619" s="25"/>
      <c r="AT1619" s="25"/>
      <c r="AU1619" s="25"/>
      <c r="AV1619" s="25"/>
      <c r="AW1619" s="25"/>
      <c r="AX1619" s="25"/>
      <c r="AY1619" s="25"/>
      <c r="AZ1619" s="25"/>
      <c r="BA1619" s="25"/>
      <c r="BB1619" s="25"/>
      <c r="BC1619" s="25"/>
      <c r="BD1619" s="25"/>
      <c r="BE1619" s="25"/>
      <c r="BF1619" s="25"/>
      <c r="BG1619" s="25"/>
      <c r="BH1619" s="25"/>
      <c r="BI1619" s="25"/>
      <c r="BJ1619" s="25"/>
      <c r="BK1619" s="25"/>
      <c r="BL1619" s="25"/>
      <c r="BM1619" s="25"/>
      <c r="BN1619" s="25"/>
      <c r="BO1619" s="25"/>
      <c r="BP1619" s="25"/>
      <c r="BQ1619" s="25"/>
      <c r="BR1619" s="25"/>
      <c r="BS1619" s="25"/>
      <c r="BT1619" s="25"/>
      <c r="BU1619" s="25"/>
      <c r="BV1619" s="25"/>
      <c r="BW1619" s="25"/>
      <c r="BX1619" s="25"/>
    </row>
    <row r="1620" spans="1:79" s="25" customFormat="1" ht="12.75" customHeight="1" x14ac:dyDescent="0.2">
      <c r="A1620" s="34"/>
      <c r="B1620" s="34"/>
      <c r="C1620" s="141"/>
      <c r="D1620" s="26" t="s">
        <v>3402</v>
      </c>
      <c r="E1620" s="27">
        <v>35659</v>
      </c>
      <c r="F1620" s="26" t="s">
        <v>553</v>
      </c>
      <c r="G1620" s="26" t="s">
        <v>1948</v>
      </c>
      <c r="H1620" s="34" t="s">
        <v>238</v>
      </c>
      <c r="I1620" s="34" t="s">
        <v>429</v>
      </c>
      <c r="J1620" s="18" t="s">
        <v>241</v>
      </c>
      <c r="K1620" s="26" t="s">
        <v>238</v>
      </c>
      <c r="L1620" s="26" t="s">
        <v>266</v>
      </c>
      <c r="M1620" s="34" t="s">
        <v>258</v>
      </c>
      <c r="N1620" s="34" t="s">
        <v>185</v>
      </c>
      <c r="O1620" s="34" t="s">
        <v>241</v>
      </c>
      <c r="P1620" s="26" t="s">
        <v>203</v>
      </c>
      <c r="Q1620" s="27"/>
      <c r="R1620" s="27"/>
      <c r="S1620" s="27"/>
      <c r="T1620" s="27"/>
      <c r="U1620" s="29"/>
    </row>
    <row r="1621" spans="1:79" x14ac:dyDescent="0.2">
      <c r="A1621" s="18"/>
      <c r="B1621" s="18"/>
      <c r="C1621" s="141"/>
      <c r="D1621" s="19"/>
      <c r="E1621" s="20"/>
      <c r="F1621" s="19"/>
      <c r="G1621" s="19"/>
      <c r="H1621" s="18"/>
      <c r="I1621" s="18"/>
      <c r="J1621" s="18"/>
      <c r="K1621"/>
      <c r="L1621"/>
      <c r="M1621" s="18"/>
      <c r="N1621" s="18"/>
      <c r="O1621" s="18"/>
      <c r="P1621" s="19"/>
      <c r="Q1621" s="19"/>
      <c r="R1621" s="19"/>
      <c r="S1621" s="19"/>
      <c r="T1621" s="19"/>
      <c r="U1621" s="19"/>
      <c r="V1621" s="19"/>
      <c r="W1621" s="19"/>
      <c r="X1621" s="19"/>
      <c r="Y1621" s="19"/>
      <c r="Z1621" s="19"/>
      <c r="AA1621" s="19"/>
      <c r="AB1621" s="19"/>
      <c r="AC1621" s="19"/>
      <c r="AD1621" s="19"/>
      <c r="AE1621" s="19"/>
      <c r="AF1621" s="19"/>
      <c r="AG1621" s="19"/>
      <c r="AH1621" s="19"/>
      <c r="AI1621" s="19"/>
      <c r="AJ1621" s="19"/>
      <c r="AK1621" s="19"/>
      <c r="AL1621" s="19"/>
      <c r="AM1621" s="19"/>
      <c r="AN1621" s="19"/>
      <c r="AO1621" s="19"/>
      <c r="AP1621" s="19"/>
      <c r="AQ1621" s="19"/>
      <c r="AR1621" s="19"/>
      <c r="AS1621" s="19"/>
      <c r="AT1621" s="19"/>
      <c r="AU1621" s="19"/>
      <c r="AV1621" s="19"/>
      <c r="AW1621" s="19"/>
      <c r="AX1621" s="19"/>
      <c r="AY1621" s="19"/>
    </row>
    <row r="1622" spans="1:79" x14ac:dyDescent="0.2">
      <c r="A1622" s="31" t="s">
        <v>308</v>
      </c>
      <c r="B1622" s="32" t="s">
        <v>95</v>
      </c>
      <c r="C1622" s="142" t="s">
        <v>204</v>
      </c>
      <c r="D1622" s="19" t="s">
        <v>3404</v>
      </c>
      <c r="E1622" s="27">
        <v>36985</v>
      </c>
      <c r="F1622" s="28" t="s">
        <v>1951</v>
      </c>
      <c r="G1622" s="28" t="s">
        <v>3405</v>
      </c>
      <c r="H1622" s="31" t="s">
        <v>308</v>
      </c>
      <c r="I1622" s="32" t="s">
        <v>363</v>
      </c>
      <c r="J1622" s="18" t="s">
        <v>201</v>
      </c>
      <c r="K1622" s="26" t="s">
        <v>308</v>
      </c>
      <c r="L1622" s="26" t="s">
        <v>781</v>
      </c>
      <c r="M1622" s="33"/>
      <c r="N1622" s="33"/>
      <c r="O1622" s="33"/>
    </row>
    <row r="1623" spans="1:79" x14ac:dyDescent="0.2">
      <c r="A1623" s="18" t="s">
        <v>284</v>
      </c>
      <c r="B1623" s="18" t="s">
        <v>261</v>
      </c>
      <c r="C1623" s="141" t="s">
        <v>785</v>
      </c>
      <c r="D1623" s="19" t="s">
        <v>3403</v>
      </c>
      <c r="E1623" s="20">
        <v>34949</v>
      </c>
      <c r="F1623" s="19" t="s">
        <v>245</v>
      </c>
      <c r="G1623" s="19" t="s">
        <v>490</v>
      </c>
      <c r="H1623" s="18" t="s">
        <v>194</v>
      </c>
      <c r="I1623" s="18" t="s">
        <v>261</v>
      </c>
      <c r="J1623" s="18" t="s">
        <v>732</v>
      </c>
      <c r="K1623" s="26" t="s">
        <v>284</v>
      </c>
      <c r="L1623" s="26" t="s">
        <v>286</v>
      </c>
      <c r="M1623" s="18" t="s">
        <v>308</v>
      </c>
      <c r="N1623" s="18" t="s">
        <v>261</v>
      </c>
      <c r="O1623" s="18" t="s">
        <v>196</v>
      </c>
      <c r="P1623" s="19" t="s">
        <v>701</v>
      </c>
      <c r="Q1623" s="19" t="s">
        <v>238</v>
      </c>
      <c r="R1623" s="19" t="s">
        <v>261</v>
      </c>
      <c r="S1623" s="19" t="s">
        <v>328</v>
      </c>
      <c r="T1623" s="19" t="s">
        <v>315</v>
      </c>
      <c r="U1623" s="19" t="s">
        <v>261</v>
      </c>
      <c r="V1623" s="19" t="s">
        <v>266</v>
      </c>
      <c r="W1623" s="19"/>
      <c r="X1623" s="19"/>
      <c r="Y1623" s="19"/>
      <c r="Z1623" s="19"/>
      <c r="AA1623" s="19"/>
      <c r="AB1623" s="19"/>
      <c r="AC1623" s="19"/>
      <c r="AD1623" s="19"/>
      <c r="AE1623" s="19"/>
      <c r="AF1623" s="19"/>
      <c r="AG1623" s="19"/>
      <c r="AH1623" s="19"/>
      <c r="AI1623" s="19"/>
      <c r="AJ1623" s="19"/>
      <c r="AK1623" s="19"/>
      <c r="AL1623" s="19"/>
      <c r="AM1623" s="19"/>
      <c r="AN1623" s="19"/>
      <c r="AO1623" s="19"/>
      <c r="AP1623" s="19"/>
      <c r="AQ1623" s="19"/>
      <c r="AR1623" s="19"/>
      <c r="AS1623" s="19"/>
      <c r="AT1623" s="19"/>
      <c r="AU1623" s="19"/>
      <c r="AV1623" s="19"/>
      <c r="AW1623" s="19"/>
      <c r="AX1623" s="19"/>
      <c r="AY1623" s="19"/>
    </row>
    <row r="1624" spans="1:79" x14ac:dyDescent="0.2">
      <c r="A1624" s="34" t="s">
        <v>308</v>
      </c>
      <c r="B1624" s="34" t="s">
        <v>123</v>
      </c>
      <c r="C1624" s="141" t="s">
        <v>774</v>
      </c>
      <c r="D1624" s="19" t="s">
        <v>3407</v>
      </c>
      <c r="E1624" s="20">
        <v>35334</v>
      </c>
      <c r="F1624" s="19" t="s">
        <v>362</v>
      </c>
      <c r="G1624" s="19" t="s">
        <v>1544</v>
      </c>
      <c r="H1624" s="34" t="s">
        <v>308</v>
      </c>
      <c r="I1624" s="34" t="s">
        <v>154</v>
      </c>
      <c r="J1624" s="18" t="s">
        <v>216</v>
      </c>
      <c r="K1624" s="26" t="s">
        <v>746</v>
      </c>
      <c r="L1624" s="26" t="s">
        <v>201</v>
      </c>
      <c r="M1624" s="34" t="s">
        <v>284</v>
      </c>
      <c r="N1624" s="34" t="s">
        <v>306</v>
      </c>
      <c r="O1624" s="34" t="s">
        <v>259</v>
      </c>
      <c r="P1624" s="19" t="s">
        <v>259</v>
      </c>
      <c r="Q1624" s="19" t="s">
        <v>326</v>
      </c>
      <c r="R1624" s="19" t="s">
        <v>306</v>
      </c>
      <c r="S1624" s="19" t="s">
        <v>166</v>
      </c>
      <c r="T1624" s="19" t="s">
        <v>189</v>
      </c>
      <c r="U1624" s="19"/>
      <c r="V1624" s="19"/>
      <c r="W1624" s="19"/>
      <c r="X1624" s="19"/>
      <c r="Y1624" s="19"/>
      <c r="Z1624" s="19"/>
      <c r="AA1624" s="19"/>
      <c r="AB1624" s="19"/>
      <c r="AC1624" s="19"/>
      <c r="AD1624" s="19"/>
      <c r="AE1624" s="19"/>
      <c r="AF1624" s="19"/>
      <c r="AG1624" s="19"/>
      <c r="AH1624" s="19"/>
      <c r="AI1624" s="19"/>
      <c r="AJ1624" s="19"/>
      <c r="AK1624" s="19"/>
      <c r="AL1624" s="19"/>
      <c r="AM1624" s="19"/>
      <c r="AN1624" s="19"/>
      <c r="AO1624" s="19"/>
      <c r="AP1624" s="19"/>
      <c r="AQ1624" s="19"/>
      <c r="AR1624" s="19"/>
      <c r="AS1624" s="19"/>
      <c r="AT1624" s="19"/>
      <c r="AU1624" s="19"/>
      <c r="AV1624" s="19"/>
      <c r="AW1624" s="19"/>
      <c r="AX1624" s="19"/>
      <c r="AY1624" s="19"/>
    </row>
    <row r="1625" spans="1:79" x14ac:dyDescent="0.2">
      <c r="A1625" s="18" t="s">
        <v>313</v>
      </c>
      <c r="B1625" s="18" t="s">
        <v>215</v>
      </c>
      <c r="C1625" s="141" t="s">
        <v>228</v>
      </c>
      <c r="D1625" s="19" t="s">
        <v>3412</v>
      </c>
      <c r="E1625" s="20">
        <v>34426</v>
      </c>
      <c r="F1625" s="19" t="s">
        <v>3413</v>
      </c>
      <c r="G1625" s="19" t="s">
        <v>750</v>
      </c>
      <c r="H1625" s="18"/>
      <c r="I1625" s="18"/>
      <c r="J1625" s="18"/>
      <c r="K1625" t="s">
        <v>315</v>
      </c>
      <c r="L1625" t="s">
        <v>314</v>
      </c>
      <c r="M1625" s="18" t="s">
        <v>313</v>
      </c>
      <c r="N1625" s="18" t="s">
        <v>306</v>
      </c>
      <c r="O1625" s="18" t="s">
        <v>201</v>
      </c>
      <c r="P1625" s="19" t="s">
        <v>269</v>
      </c>
      <c r="Q1625" s="19" t="s">
        <v>238</v>
      </c>
      <c r="R1625" s="19" t="s">
        <v>479</v>
      </c>
      <c r="S1625" s="19" t="s">
        <v>1235</v>
      </c>
      <c r="T1625" s="19" t="s">
        <v>315</v>
      </c>
      <c r="U1625" s="19" t="s">
        <v>330</v>
      </c>
      <c r="V1625" s="19" t="s">
        <v>266</v>
      </c>
      <c r="W1625" s="19" t="s">
        <v>313</v>
      </c>
      <c r="X1625" s="19" t="s">
        <v>330</v>
      </c>
      <c r="Y1625" s="19" t="s">
        <v>592</v>
      </c>
      <c r="Z1625" s="19" t="s">
        <v>775</v>
      </c>
      <c r="AA1625" s="19" t="s">
        <v>330</v>
      </c>
      <c r="AB1625" s="19" t="s">
        <v>539</v>
      </c>
      <c r="AC1625" s="19" t="s">
        <v>315</v>
      </c>
      <c r="AD1625" s="19" t="s">
        <v>330</v>
      </c>
      <c r="AE1625" s="19" t="s">
        <v>269</v>
      </c>
      <c r="AF1625" s="19">
        <v>0</v>
      </c>
      <c r="AG1625" s="19">
        <v>0</v>
      </c>
      <c r="AH1625" s="19">
        <v>0</v>
      </c>
      <c r="AI1625" s="19">
        <v>0</v>
      </c>
      <c r="AJ1625" s="19">
        <v>0</v>
      </c>
      <c r="AK1625" s="19">
        <v>0</v>
      </c>
      <c r="AL1625" s="19">
        <v>0</v>
      </c>
      <c r="AM1625" s="19">
        <v>0</v>
      </c>
      <c r="AN1625" s="19">
        <v>0</v>
      </c>
      <c r="AO1625" s="19">
        <v>0</v>
      </c>
      <c r="AP1625" s="19">
        <v>0</v>
      </c>
      <c r="AQ1625" s="19">
        <v>0</v>
      </c>
      <c r="AR1625" s="19">
        <v>0</v>
      </c>
      <c r="AS1625" s="19">
        <v>0</v>
      </c>
      <c r="AT1625" s="19">
        <v>0</v>
      </c>
      <c r="AU1625" s="19">
        <v>0</v>
      </c>
      <c r="AV1625" s="19">
        <v>0</v>
      </c>
      <c r="AW1625" s="19">
        <v>0</v>
      </c>
      <c r="AX1625" s="19"/>
      <c r="AY1625" s="19"/>
    </row>
    <row r="1626" spans="1:79" x14ac:dyDescent="0.2">
      <c r="A1626" s="18" t="s">
        <v>284</v>
      </c>
      <c r="B1626" s="18" t="s">
        <v>306</v>
      </c>
      <c r="C1626" s="141" t="s">
        <v>240</v>
      </c>
      <c r="D1626" s="22" t="s">
        <v>3406</v>
      </c>
      <c r="E1626" s="23">
        <v>35663</v>
      </c>
      <c r="F1626" s="24" t="s">
        <v>89</v>
      </c>
      <c r="G1626" s="22" t="s">
        <v>99</v>
      </c>
      <c r="H1626" s="18" t="s">
        <v>308</v>
      </c>
      <c r="I1626" s="18" t="s">
        <v>303</v>
      </c>
      <c r="J1626" s="18" t="s">
        <v>781</v>
      </c>
      <c r="K1626" s="26" t="s">
        <v>315</v>
      </c>
      <c r="L1626" s="26" t="s">
        <v>266</v>
      </c>
      <c r="M1626" s="18" t="s">
        <v>329</v>
      </c>
      <c r="N1626" s="18" t="s">
        <v>306</v>
      </c>
      <c r="O1626" s="18" t="s">
        <v>224</v>
      </c>
      <c r="P1626" s="25"/>
      <c r="Q1626" s="25"/>
      <c r="R1626" s="25"/>
      <c r="S1626" s="25"/>
      <c r="T1626" s="25"/>
      <c r="U1626" s="25"/>
      <c r="V1626" s="25"/>
      <c r="W1626" s="25"/>
      <c r="X1626" s="25"/>
      <c r="Y1626" s="25"/>
      <c r="Z1626" s="25"/>
      <c r="AA1626" s="25"/>
      <c r="AB1626" s="25"/>
      <c r="AC1626" s="25"/>
      <c r="AD1626" s="25"/>
      <c r="AE1626" s="25"/>
      <c r="AF1626" s="25"/>
      <c r="AG1626" s="25"/>
      <c r="AH1626" s="25"/>
      <c r="AI1626" s="25"/>
      <c r="AJ1626" s="25"/>
      <c r="AK1626" s="25"/>
      <c r="AL1626" s="25"/>
      <c r="AM1626" s="25"/>
      <c r="AN1626" s="25"/>
      <c r="AO1626" s="25"/>
      <c r="AP1626" s="25"/>
      <c r="AQ1626" s="25"/>
      <c r="AR1626" s="25"/>
      <c r="AS1626" s="25"/>
      <c r="AT1626" s="25"/>
      <c r="AU1626" s="25"/>
      <c r="AV1626" s="25"/>
      <c r="AW1626" s="25"/>
      <c r="AX1626" s="25"/>
      <c r="AY1626" s="25"/>
    </row>
    <row r="1627" spans="1:79" x14ac:dyDescent="0.2">
      <c r="A1627" s="18" t="s">
        <v>308</v>
      </c>
      <c r="B1627" s="18" t="s">
        <v>118</v>
      </c>
      <c r="C1627" s="141" t="s">
        <v>240</v>
      </c>
      <c r="D1627" s="19" t="s">
        <v>3408</v>
      </c>
      <c r="E1627" s="20">
        <v>35312</v>
      </c>
      <c r="F1627" s="19" t="s">
        <v>789</v>
      </c>
      <c r="G1627" s="19" t="s">
        <v>516</v>
      </c>
      <c r="H1627" s="18" t="s">
        <v>326</v>
      </c>
      <c r="I1627" s="18" t="s">
        <v>123</v>
      </c>
      <c r="J1627" s="18" t="s">
        <v>339</v>
      </c>
      <c r="K1627" s="26" t="s">
        <v>313</v>
      </c>
      <c r="L1627" s="26" t="s">
        <v>617</v>
      </c>
      <c r="M1627" s="18" t="s">
        <v>308</v>
      </c>
      <c r="N1627" s="18" t="s">
        <v>330</v>
      </c>
      <c r="O1627" s="18" t="s">
        <v>233</v>
      </c>
      <c r="P1627" s="19" t="s">
        <v>286</v>
      </c>
      <c r="Q1627" s="19" t="s">
        <v>326</v>
      </c>
      <c r="R1627" s="19" t="s">
        <v>479</v>
      </c>
      <c r="S1627" s="19" t="s">
        <v>1235</v>
      </c>
      <c r="T1627" s="19" t="s">
        <v>308</v>
      </c>
      <c r="U1627" s="19" t="s">
        <v>330</v>
      </c>
      <c r="V1627" s="19" t="s">
        <v>785</v>
      </c>
      <c r="W1627" s="19" t="s">
        <v>329</v>
      </c>
      <c r="X1627" s="19" t="s">
        <v>330</v>
      </c>
      <c r="Y1627" s="19" t="s">
        <v>228</v>
      </c>
      <c r="Z1627" s="19">
        <v>0</v>
      </c>
      <c r="AA1627" s="19">
        <v>0</v>
      </c>
      <c r="AB1627" s="19">
        <v>0</v>
      </c>
      <c r="AC1627" s="19"/>
      <c r="AD1627" s="19"/>
      <c r="AE1627" s="19"/>
      <c r="AF1627" s="19">
        <v>0</v>
      </c>
      <c r="AG1627" s="19">
        <v>0</v>
      </c>
      <c r="AH1627" s="19">
        <v>0</v>
      </c>
      <c r="AI1627" s="19">
        <v>0</v>
      </c>
      <c r="AJ1627" s="19">
        <v>0</v>
      </c>
      <c r="AK1627" s="19">
        <v>0</v>
      </c>
      <c r="AL1627" s="19">
        <v>0</v>
      </c>
      <c r="AM1627" s="19">
        <v>0</v>
      </c>
      <c r="AN1627" s="19">
        <v>0</v>
      </c>
      <c r="AO1627" s="19">
        <v>0</v>
      </c>
      <c r="AP1627" s="19">
        <v>0</v>
      </c>
      <c r="AQ1627" s="19">
        <v>0</v>
      </c>
      <c r="AR1627" s="19">
        <v>0</v>
      </c>
      <c r="AS1627" s="19">
        <v>0</v>
      </c>
      <c r="AT1627" s="19">
        <v>0</v>
      </c>
      <c r="AU1627" s="19">
        <v>0</v>
      </c>
      <c r="AV1627" s="19">
        <v>0</v>
      </c>
      <c r="AW1627" s="19">
        <v>0</v>
      </c>
      <c r="AX1627" s="19"/>
      <c r="AY1627" s="19"/>
    </row>
    <row r="1628" spans="1:79" x14ac:dyDescent="0.2">
      <c r="A1628" s="18" t="s">
        <v>315</v>
      </c>
      <c r="B1628" s="18" t="s">
        <v>330</v>
      </c>
      <c r="C1628" s="141" t="s">
        <v>241</v>
      </c>
      <c r="D1628" s="22" t="s">
        <v>3410</v>
      </c>
      <c r="E1628" s="23">
        <v>36287</v>
      </c>
      <c r="F1628" s="24" t="s">
        <v>99</v>
      </c>
      <c r="G1628" s="22" t="s">
        <v>338</v>
      </c>
      <c r="H1628" s="18" t="s">
        <v>238</v>
      </c>
      <c r="I1628" s="18" t="s">
        <v>479</v>
      </c>
      <c r="J1628" s="18" t="s">
        <v>241</v>
      </c>
      <c r="K1628" s="26" t="s">
        <v>340</v>
      </c>
      <c r="L1628" s="26" t="s">
        <v>241</v>
      </c>
      <c r="M1628" s="18" t="s">
        <v>315</v>
      </c>
      <c r="N1628" s="18" t="s">
        <v>134</v>
      </c>
      <c r="O1628" s="18" t="s">
        <v>241</v>
      </c>
      <c r="P1628" s="25"/>
      <c r="Q1628" s="25"/>
      <c r="R1628" s="25"/>
      <c r="S1628" s="25"/>
      <c r="T1628" s="25"/>
      <c r="U1628" s="25"/>
      <c r="V1628" s="25"/>
      <c r="W1628" s="25"/>
      <c r="X1628" s="25"/>
      <c r="Y1628" s="25"/>
      <c r="Z1628" s="25"/>
      <c r="AA1628" s="25"/>
      <c r="AB1628" s="25"/>
      <c r="AC1628" s="25"/>
      <c r="AD1628" s="25"/>
      <c r="AE1628" s="25"/>
      <c r="AF1628" s="25"/>
      <c r="AG1628" s="25"/>
      <c r="AH1628" s="25"/>
      <c r="AI1628" s="25"/>
      <c r="AJ1628" s="25"/>
      <c r="AK1628" s="25"/>
      <c r="AL1628" s="25"/>
      <c r="AM1628" s="25"/>
      <c r="AN1628" s="25"/>
      <c r="AO1628" s="25"/>
      <c r="AP1628" s="25"/>
      <c r="AQ1628" s="25"/>
      <c r="AR1628" s="25"/>
      <c r="AS1628" s="25"/>
      <c r="AT1628" s="25"/>
      <c r="AU1628" s="25"/>
      <c r="AV1628" s="25"/>
      <c r="AW1628" s="25"/>
      <c r="AX1628" s="25"/>
      <c r="AY1628" s="25"/>
    </row>
    <row r="1629" spans="1:79" ht="12.75" customHeight="1" x14ac:dyDescent="0.2">
      <c r="A1629" s="46"/>
      <c r="B1629" s="47"/>
      <c r="C1629" s="141"/>
      <c r="D1629" s="22" t="s">
        <v>3409</v>
      </c>
      <c r="E1629" s="23">
        <v>35992</v>
      </c>
      <c r="F1629" s="24" t="s">
        <v>99</v>
      </c>
      <c r="G1629" s="22" t="s">
        <v>934</v>
      </c>
      <c r="H1629" s="46" t="s">
        <v>238</v>
      </c>
      <c r="I1629" s="47" t="s">
        <v>272</v>
      </c>
      <c r="J1629" s="18" t="s">
        <v>241</v>
      </c>
      <c r="K1629" s="26" t="s">
        <v>329</v>
      </c>
      <c r="L1629" s="26" t="s">
        <v>241</v>
      </c>
      <c r="M1629" s="46" t="s">
        <v>315</v>
      </c>
      <c r="N1629" s="47" t="s">
        <v>192</v>
      </c>
      <c r="O1629" s="47" t="s">
        <v>241</v>
      </c>
      <c r="P1629" s="25"/>
      <c r="Q1629" s="25"/>
      <c r="R1629" s="25"/>
      <c r="S1629" s="25"/>
      <c r="T1629" s="25"/>
      <c r="U1629" s="25"/>
      <c r="V1629" s="25"/>
      <c r="W1629" s="25"/>
      <c r="X1629" s="25"/>
      <c r="Y1629" s="25"/>
      <c r="Z1629" s="25"/>
      <c r="AA1629" s="25"/>
      <c r="AB1629" s="25"/>
      <c r="AC1629" s="25"/>
      <c r="AD1629" s="25"/>
      <c r="AE1629" s="25"/>
      <c r="AF1629" s="25"/>
      <c r="AG1629" s="25"/>
      <c r="AH1629" s="25"/>
      <c r="AI1629" s="25"/>
      <c r="AJ1629" s="25"/>
      <c r="AK1629" s="25"/>
      <c r="AL1629" s="25"/>
      <c r="AM1629" s="25"/>
      <c r="AN1629" s="25"/>
      <c r="AO1629" s="25"/>
      <c r="AP1629" s="25"/>
      <c r="AQ1629" s="25"/>
      <c r="AR1629" s="25"/>
      <c r="AS1629" s="25"/>
      <c r="AT1629" s="25"/>
      <c r="AU1629" s="25"/>
      <c r="AV1629" s="25"/>
      <c r="AW1629" s="25"/>
      <c r="AX1629" s="25"/>
      <c r="AY1629" s="25"/>
    </row>
    <row r="1630" spans="1:79" ht="12.75" customHeight="1" x14ac:dyDescent="0.2">
      <c r="A1630" s="18"/>
      <c r="B1630" s="18"/>
      <c r="C1630" s="141"/>
      <c r="D1630" s="26" t="s">
        <v>3411</v>
      </c>
      <c r="E1630" s="27">
        <v>35713</v>
      </c>
      <c r="F1630" s="26" t="s">
        <v>677</v>
      </c>
      <c r="G1630" s="26" t="s">
        <v>122</v>
      </c>
      <c r="H1630" s="18" t="s">
        <v>302</v>
      </c>
      <c r="I1630" s="18" t="s">
        <v>181</v>
      </c>
      <c r="J1630" s="18" t="s">
        <v>193</v>
      </c>
      <c r="K1630" s="26" t="s">
        <v>376</v>
      </c>
      <c r="L1630" s="26">
        <v>0</v>
      </c>
      <c r="M1630" s="18" t="s">
        <v>329</v>
      </c>
      <c r="N1630" s="18" t="s">
        <v>177</v>
      </c>
      <c r="O1630" s="18" t="s">
        <v>241</v>
      </c>
      <c r="P1630" s="26" t="s">
        <v>266</v>
      </c>
      <c r="Q1630" s="27"/>
      <c r="R1630" s="27"/>
      <c r="S1630" s="27"/>
      <c r="T1630" s="27"/>
      <c r="U1630" s="29"/>
      <c r="V1630" s="25"/>
      <c r="W1630" s="25"/>
      <c r="X1630" s="25"/>
      <c r="Y1630" s="25"/>
      <c r="Z1630" s="25"/>
      <c r="AA1630" s="25"/>
      <c r="AB1630" s="25"/>
      <c r="AC1630" s="25"/>
      <c r="AD1630" s="25"/>
      <c r="AE1630" s="25"/>
      <c r="AF1630" s="25"/>
      <c r="AG1630" s="25"/>
      <c r="AH1630" s="25"/>
      <c r="AI1630" s="25"/>
      <c r="AJ1630" s="25"/>
      <c r="AK1630" s="25"/>
      <c r="AL1630" s="25"/>
      <c r="AM1630" s="25"/>
      <c r="AN1630" s="25"/>
      <c r="AO1630" s="25"/>
      <c r="AP1630" s="25"/>
      <c r="AQ1630" s="25"/>
      <c r="AR1630" s="25"/>
      <c r="AS1630" s="25"/>
      <c r="AT1630" s="25"/>
      <c r="AU1630" s="25"/>
      <c r="AV1630" s="25"/>
      <c r="AW1630" s="25"/>
      <c r="AX1630" s="25"/>
      <c r="AY1630" s="25"/>
    </row>
    <row r="1631" spans="1:79" s="25" customFormat="1" x14ac:dyDescent="0.2">
      <c r="A1631" s="18"/>
      <c r="B1631" s="18"/>
      <c r="C1631" s="141"/>
      <c r="D1631" s="19"/>
      <c r="E1631" s="20"/>
      <c r="F1631" s="19"/>
      <c r="G1631" s="19"/>
      <c r="H1631" s="18"/>
      <c r="I1631" s="18"/>
      <c r="J1631" s="18"/>
      <c r="K1631"/>
      <c r="L1631"/>
      <c r="M1631" s="18"/>
      <c r="N1631" s="18"/>
      <c r="O1631" s="18"/>
      <c r="P1631" s="19"/>
      <c r="Q1631" s="19"/>
      <c r="R1631" s="19"/>
      <c r="S1631" s="19"/>
      <c r="T1631" s="19"/>
      <c r="U1631" s="19"/>
      <c r="V1631" s="19"/>
      <c r="W1631" s="19"/>
      <c r="X1631" s="19"/>
      <c r="Y1631" s="19"/>
      <c r="Z1631" s="19"/>
      <c r="AA1631" s="19"/>
      <c r="AB1631" s="19"/>
      <c r="AC1631" s="19"/>
      <c r="AD1631" s="19"/>
      <c r="AE1631" s="19"/>
      <c r="AF1631" s="19"/>
      <c r="AG1631" s="19"/>
      <c r="AH1631" s="19"/>
      <c r="AI1631" s="19"/>
      <c r="AJ1631" s="19"/>
      <c r="AK1631" s="19"/>
      <c r="AL1631" s="19"/>
      <c r="AM1631" s="19"/>
      <c r="AN1631" s="19"/>
      <c r="AO1631" s="19"/>
      <c r="AP1631" s="19"/>
      <c r="AQ1631" s="19"/>
      <c r="AR1631" s="19"/>
      <c r="AS1631" s="19"/>
      <c r="AT1631" s="19"/>
      <c r="AU1631" s="19"/>
      <c r="AV1631" s="19"/>
      <c r="AW1631" s="19"/>
      <c r="AX1631" s="19"/>
      <c r="AY1631" s="19"/>
    </row>
    <row r="1632" spans="1:79" x14ac:dyDescent="0.2">
      <c r="A1632" s="18" t="s">
        <v>279</v>
      </c>
      <c r="B1632" s="18" t="s">
        <v>242</v>
      </c>
      <c r="C1632" s="141" t="s">
        <v>1673</v>
      </c>
      <c r="D1632" s="19" t="s">
        <v>3414</v>
      </c>
      <c r="E1632" s="20">
        <v>33291</v>
      </c>
      <c r="F1632" s="19" t="s">
        <v>3415</v>
      </c>
      <c r="G1632" s="19" t="s">
        <v>3416</v>
      </c>
      <c r="H1632" s="18" t="s">
        <v>279</v>
      </c>
      <c r="I1632" s="18" t="s">
        <v>246</v>
      </c>
      <c r="J1632" s="18" t="s">
        <v>1536</v>
      </c>
      <c r="K1632" s="26" t="s">
        <v>419</v>
      </c>
      <c r="L1632" s="26" t="s">
        <v>3417</v>
      </c>
      <c r="M1632" s="18" t="s">
        <v>808</v>
      </c>
      <c r="N1632" s="18" t="s">
        <v>242</v>
      </c>
      <c r="O1632" s="18" t="s">
        <v>3418</v>
      </c>
      <c r="P1632" s="19"/>
      <c r="Q1632" s="19" t="s">
        <v>279</v>
      </c>
      <c r="R1632" s="19" t="s">
        <v>327</v>
      </c>
      <c r="S1632" s="19" t="s">
        <v>3419</v>
      </c>
      <c r="T1632" s="19" t="s">
        <v>808</v>
      </c>
      <c r="U1632" s="19" t="s">
        <v>454</v>
      </c>
      <c r="V1632" s="19" t="s">
        <v>813</v>
      </c>
      <c r="W1632" s="19" t="s">
        <v>808</v>
      </c>
      <c r="X1632" s="19" t="s">
        <v>454</v>
      </c>
      <c r="Y1632" s="19" t="s">
        <v>3420</v>
      </c>
      <c r="Z1632" s="19" t="s">
        <v>284</v>
      </c>
      <c r="AA1632" s="19" t="s">
        <v>331</v>
      </c>
      <c r="AB1632" s="19" t="s">
        <v>726</v>
      </c>
      <c r="AC1632" s="19" t="s">
        <v>308</v>
      </c>
      <c r="AD1632" s="19" t="s">
        <v>331</v>
      </c>
      <c r="AE1632" s="19" t="s">
        <v>726</v>
      </c>
      <c r="AF1632" s="19" t="s">
        <v>1378</v>
      </c>
      <c r="AG1632" s="19" t="s">
        <v>331</v>
      </c>
      <c r="AH1632" s="19" t="s">
        <v>3421</v>
      </c>
      <c r="AI1632" s="19" t="s">
        <v>1378</v>
      </c>
      <c r="AJ1632" s="19" t="s">
        <v>331</v>
      </c>
      <c r="AK1632" s="19" t="s">
        <v>3421</v>
      </c>
      <c r="AL1632" s="19" t="s">
        <v>332</v>
      </c>
      <c r="AM1632" s="19" t="s">
        <v>331</v>
      </c>
      <c r="AN1632" s="19" t="s">
        <v>1541</v>
      </c>
      <c r="AO1632" s="19">
        <v>0</v>
      </c>
      <c r="AP1632" s="19">
        <v>0</v>
      </c>
      <c r="AQ1632" s="19">
        <v>0</v>
      </c>
      <c r="AR1632" s="19">
        <v>0</v>
      </c>
      <c r="AS1632" s="19">
        <v>0</v>
      </c>
      <c r="AT1632" s="19">
        <v>0</v>
      </c>
      <c r="AU1632" s="19">
        <v>0</v>
      </c>
      <c r="AV1632" s="19">
        <v>0</v>
      </c>
      <c r="AW1632" s="19">
        <v>0</v>
      </c>
      <c r="AX1632" s="19"/>
      <c r="AY1632" s="19"/>
    </row>
    <row r="1633" spans="1:79" x14ac:dyDescent="0.2">
      <c r="A1633" s="18" t="s">
        <v>370</v>
      </c>
      <c r="B1633" s="18" t="s">
        <v>227</v>
      </c>
      <c r="C1633" s="141" t="s">
        <v>371</v>
      </c>
      <c r="D1633" s="19" t="s">
        <v>3422</v>
      </c>
      <c r="E1633" s="20">
        <v>34913</v>
      </c>
      <c r="F1633" s="19" t="s">
        <v>244</v>
      </c>
      <c r="G1633" s="19" t="s">
        <v>244</v>
      </c>
      <c r="H1633" s="18" t="s">
        <v>370</v>
      </c>
      <c r="I1633" s="18" t="s">
        <v>101</v>
      </c>
      <c r="J1633" s="18" t="s">
        <v>358</v>
      </c>
      <c r="K1633" s="26" t="s">
        <v>279</v>
      </c>
      <c r="L1633" s="26" t="s">
        <v>2276</v>
      </c>
      <c r="M1633" s="18" t="s">
        <v>419</v>
      </c>
      <c r="N1633" s="18" t="s">
        <v>227</v>
      </c>
      <c r="O1633" s="18" t="s">
        <v>355</v>
      </c>
      <c r="P1633" s="19" t="s">
        <v>349</v>
      </c>
      <c r="Q1633" s="19" t="s">
        <v>332</v>
      </c>
      <c r="R1633" s="19" t="s">
        <v>109</v>
      </c>
      <c r="S1633" s="19" t="s">
        <v>3423</v>
      </c>
      <c r="T1633" s="19" t="s">
        <v>340</v>
      </c>
      <c r="U1633" s="19" t="s">
        <v>105</v>
      </c>
      <c r="V1633" s="19" t="s">
        <v>359</v>
      </c>
      <c r="W1633" s="19" t="s">
        <v>340</v>
      </c>
      <c r="X1633" s="19" t="s">
        <v>105</v>
      </c>
      <c r="Y1633" s="19" t="s">
        <v>341</v>
      </c>
      <c r="Z1633" s="19">
        <v>0</v>
      </c>
      <c r="AA1633" s="19">
        <v>0</v>
      </c>
      <c r="AB1633" s="19">
        <v>0</v>
      </c>
      <c r="AC1633" s="19"/>
      <c r="AD1633" s="19"/>
      <c r="AE1633" s="19"/>
      <c r="AF1633" s="19">
        <v>0</v>
      </c>
      <c r="AG1633" s="19">
        <v>0</v>
      </c>
      <c r="AH1633" s="19">
        <v>0</v>
      </c>
      <c r="AI1633" s="19">
        <v>0</v>
      </c>
      <c r="AJ1633" s="19">
        <v>0</v>
      </c>
      <c r="AK1633" s="19">
        <v>0</v>
      </c>
      <c r="AL1633" s="19">
        <v>0</v>
      </c>
      <c r="AM1633" s="19">
        <v>0</v>
      </c>
      <c r="AN1633" s="19">
        <v>0</v>
      </c>
      <c r="AO1633" s="19">
        <v>0</v>
      </c>
      <c r="AP1633" s="19">
        <v>0</v>
      </c>
      <c r="AQ1633" s="19">
        <v>0</v>
      </c>
      <c r="AR1633" s="19">
        <v>0</v>
      </c>
      <c r="AS1633" s="19">
        <v>0</v>
      </c>
      <c r="AT1633" s="19">
        <v>0</v>
      </c>
      <c r="AU1633" s="19">
        <v>0</v>
      </c>
      <c r="AV1633" s="19">
        <v>0</v>
      </c>
      <c r="AW1633" s="19">
        <v>0</v>
      </c>
      <c r="AX1633" s="19"/>
      <c r="AY1633" s="19"/>
    </row>
    <row r="1634" spans="1:79" x14ac:dyDescent="0.2">
      <c r="A1634" s="18" t="s">
        <v>379</v>
      </c>
      <c r="B1634" s="18" t="s">
        <v>242</v>
      </c>
      <c r="C1634" s="141" t="s">
        <v>382</v>
      </c>
      <c r="D1634" s="19" t="s">
        <v>3429</v>
      </c>
      <c r="E1634" s="20">
        <v>34012</v>
      </c>
      <c r="F1634" s="19" t="s">
        <v>3430</v>
      </c>
      <c r="G1634" s="19" t="s">
        <v>679</v>
      </c>
      <c r="H1634" s="18" t="s">
        <v>296</v>
      </c>
      <c r="I1634" s="18" t="s">
        <v>246</v>
      </c>
      <c r="J1634" s="18" t="s">
        <v>297</v>
      </c>
      <c r="K1634" s="26" t="s">
        <v>379</v>
      </c>
      <c r="L1634" s="26" t="s">
        <v>2188</v>
      </c>
      <c r="M1634" s="18" t="s">
        <v>808</v>
      </c>
      <c r="N1634" s="18" t="s">
        <v>324</v>
      </c>
      <c r="O1634" s="18" t="s">
        <v>346</v>
      </c>
      <c r="P1634" s="19" t="s">
        <v>617</v>
      </c>
      <c r="Q1634" s="19" t="s">
        <v>808</v>
      </c>
      <c r="R1634" s="19" t="s">
        <v>181</v>
      </c>
      <c r="S1634" s="19" t="s">
        <v>3431</v>
      </c>
      <c r="T1634" s="19" t="s">
        <v>808</v>
      </c>
      <c r="U1634" s="19" t="s">
        <v>177</v>
      </c>
      <c r="V1634" s="19" t="s">
        <v>2521</v>
      </c>
      <c r="W1634" s="19" t="s">
        <v>808</v>
      </c>
      <c r="X1634" s="19" t="s">
        <v>177</v>
      </c>
      <c r="Y1634" s="19" t="s">
        <v>1407</v>
      </c>
      <c r="Z1634" s="19" t="s">
        <v>279</v>
      </c>
      <c r="AA1634" s="19" t="s">
        <v>177</v>
      </c>
      <c r="AB1634" s="19" t="s">
        <v>2759</v>
      </c>
      <c r="AC1634" s="19" t="s">
        <v>279</v>
      </c>
      <c r="AD1634" s="19" t="s">
        <v>177</v>
      </c>
      <c r="AE1634" s="19" t="s">
        <v>804</v>
      </c>
      <c r="AF1634" s="19" t="s">
        <v>379</v>
      </c>
      <c r="AG1634" s="19" t="s">
        <v>177</v>
      </c>
      <c r="AH1634" s="19" t="s">
        <v>1246</v>
      </c>
      <c r="AI1634" s="19" t="s">
        <v>379</v>
      </c>
      <c r="AJ1634" s="19" t="s">
        <v>177</v>
      </c>
      <c r="AK1634" s="19" t="s">
        <v>1246</v>
      </c>
      <c r="AL1634" s="19">
        <v>0</v>
      </c>
      <c r="AM1634" s="19">
        <v>0</v>
      </c>
      <c r="AN1634" s="19">
        <v>0</v>
      </c>
      <c r="AO1634" s="19">
        <v>0</v>
      </c>
      <c r="AP1634" s="19">
        <v>0</v>
      </c>
      <c r="AQ1634" s="19">
        <v>0</v>
      </c>
      <c r="AR1634" s="19">
        <v>0</v>
      </c>
      <c r="AS1634" s="19">
        <v>0</v>
      </c>
      <c r="AT1634" s="19">
        <v>0</v>
      </c>
      <c r="AU1634" s="19">
        <v>0</v>
      </c>
      <c r="AV1634" s="19">
        <v>0</v>
      </c>
      <c r="AW1634" s="19">
        <v>0</v>
      </c>
      <c r="AX1634" s="19"/>
      <c r="AY1634" s="19"/>
      <c r="AZ1634" s="25"/>
      <c r="BA1634" s="25"/>
      <c r="BB1634" s="25"/>
      <c r="BC1634" s="25"/>
      <c r="BD1634" s="25"/>
      <c r="BE1634" s="25"/>
      <c r="BF1634" s="25"/>
      <c r="BG1634" s="25"/>
      <c r="BH1634" s="25"/>
      <c r="BI1634" s="25"/>
      <c r="BJ1634" s="25"/>
      <c r="BK1634" s="25"/>
      <c r="BL1634" s="25"/>
      <c r="BM1634" s="25"/>
      <c r="BN1634" s="25"/>
      <c r="BO1634" s="25"/>
      <c r="BP1634" s="25"/>
      <c r="BQ1634" s="25"/>
      <c r="BR1634" s="25"/>
      <c r="BS1634" s="25"/>
      <c r="BT1634" s="25"/>
      <c r="BU1634" s="25"/>
      <c r="BV1634" s="25"/>
      <c r="BW1634" s="25"/>
      <c r="BX1634" s="25"/>
      <c r="BY1634" s="25"/>
      <c r="BZ1634" s="25"/>
      <c r="CA1634" s="25"/>
    </row>
    <row r="1635" spans="1:79" x14ac:dyDescent="0.2">
      <c r="A1635" t="s">
        <v>340</v>
      </c>
      <c r="B1635" t="s">
        <v>227</v>
      </c>
      <c r="C1635" s="141" t="s">
        <v>359</v>
      </c>
      <c r="D1635" t="s">
        <v>3425</v>
      </c>
      <c r="E1635" s="40">
        <v>36175</v>
      </c>
      <c r="F1635" t="s">
        <v>180</v>
      </c>
      <c r="G1635" s="22" t="s">
        <v>506</v>
      </c>
      <c r="H1635" t="s">
        <v>332</v>
      </c>
      <c r="I1635" t="s">
        <v>101</v>
      </c>
      <c r="J1635" s="18" t="s">
        <v>359</v>
      </c>
      <c r="K1635" t="str">
        <f>IF(ISBLANK(VLOOKUP(TRIM(D1635),ALL_SOMIFA!$A$1:$V$2721,8,FALSE)),"",IF(ISERROR(VLOOKUP(TRIM(D1635),ALL_SOMIFA!$A$1:$V$2721,8,FALSE))," ",VLOOKUP(TRIM(D1635),ALL_SOMIFA!$A$1:$V$2721,8,FALSE)))</f>
        <v xml:space="preserve"> </v>
      </c>
      <c r="L1635" t="str">
        <f>IF(ISBLANK(VLOOKUP(TRIM(D1635),ALL_SOMIFA!$A$1:$V$2721,9,FALSE)),"",IF(ISERROR(VLOOKUP(TRIM(D1635),ALL_SOMIFA!$A$1:$V$2721,9,FALSE))," ",VLOOKUP(TRIM(D1635),ALL_SOMIFA!$A$1:$V$2721,9,FALSE)))</f>
        <v xml:space="preserve"> </v>
      </c>
      <c r="M1635" t="str">
        <f>IF(ISBLANK(VLOOKUP(TRIM(D1635),ALL_SOMIFA!$A$1:$V$2721,10,FALSE)),"",IF(ISERROR(VLOOKUP(TRIM(D1635),ALL_SOMIFA!$A$1:$V$2721,10,FALSE))," ",VLOOKUP(TRIM(D1635),ALL_SOMIFA!$A$1:$V$2721,10,FALSE)))</f>
        <v xml:space="preserve"> </v>
      </c>
      <c r="N1635" t="str">
        <f>IF(ISBLANK(VLOOKUP(TRIM(D1635),ALL_SOMIFA!$A$1:$V$2721,11,FALSE)),"",IF(ISERROR(VLOOKUP(TRIM(D1635),ALL_SOMIFA!$A$1:$V$2721,11,FALSE))," ",VLOOKUP(TRIM(D1635),ALL_SOMIFA!$A$1:$V$2721,11,FALSE)))</f>
        <v xml:space="preserve"> </v>
      </c>
      <c r="O1635" t="str">
        <f>IF(ISBLANK(VLOOKUP(TRIM(D1635),ALL_SOMIFA!$A$1:$V$2721,12,FALSE)),"",IF(ISERROR(VLOOKUP(TRIM(D1635),ALL_SOMIFA!$A$1:$V$2721,12,FALSE))," ",VLOOKUP(TRIM(D1635),ALL_SOMIFA!$A$1:$V$2721,12,FALSE)))</f>
        <v xml:space="preserve"> </v>
      </c>
      <c r="P1635" t="str">
        <f>IF(ISBLANK(VLOOKUP(TRIM(D1635),ALL_SOMIFA!$A$1:$V$2721,13,FALSE)),"",IF(ISERROR(VLOOKUP(TRIM(D1635),ALL_SOMIFA!$A$1:$V$2721,13,FALSE))," ",VLOOKUP(TRIM(D1635),ALL_SOMIFA!$A$1:$V$2721,13,FALSE)))</f>
        <v xml:space="preserve"> </v>
      </c>
      <c r="Q1635" t="str">
        <f>IF(ISBLANK(VLOOKUP(TRIM(D1635),ALL_SOMIFA!$A$1:$V$2721,14,FALSE)),"",IF(ISERROR(VLOOKUP(TRIM(D1635),ALL_SOMIFA!$A$1:$V$2721,14,FALSE))," ",VLOOKUP(TRIM(D1635),ALL_SOMIFA!$A$1:$V$2721,14,FALSE)))</f>
        <v xml:space="preserve"> </v>
      </c>
      <c r="R1635" t="str">
        <f>IF(ISBLANK(VLOOKUP(TRIM(D1635),ALL_SOMIFA!$A$1:$V$2721,15,FALSE)),"",IF(ISERROR(VLOOKUP(TRIM(D1635),ALL_SOMIFA!$A$1:$V$2721,15,FALSE))," ",VLOOKUP(TRIM(D1635),ALL_SOMIFA!$A$1:$V$2721,15,FALSE)))</f>
        <v xml:space="preserve"> </v>
      </c>
      <c r="S1635" t="str">
        <f>IF(ISBLANK(VLOOKUP(TRIM(D1635),ALL_SOMIFA!$A$1:$V$2721,16,FALSE)),"",IF(ISERROR(VLOOKUP(TRIM(D1635),ALL_SOMIFA!$A$1:$V$2721,16,FALSE))," ",VLOOKUP(TRIM(D1635),ALL_SOMIFA!$A$1:$V$2721,16,FALSE)))</f>
        <v xml:space="preserve"> </v>
      </c>
      <c r="T1635" t="str">
        <f>IF(ISBLANK(VLOOKUP(TRIM(D1635),ALL_SOMIFA!$A$1:$V$2721,17,FALSE)),"",IF(ISERROR(VLOOKUP(TRIM(D1635),ALL_SOMIFA!$A$1:$V$2721,17,FALSE))," ",VLOOKUP(TRIM(D1635),ALL_SOMIFA!$A$1:$V$2721,17,FALSE)))</f>
        <v xml:space="preserve"> </v>
      </c>
      <c r="U1635" t="str">
        <f>IF(ISBLANK(VLOOKUP(TRIM(D1635),ALL_SOMIFA!$A$1:$V$2721,18,FALSE)),"",IF(ISERROR(VLOOKUP(TRIM(D1635),ALL_SOMIFA!$A$1:$V$2721,18,FALSE))," ",VLOOKUP(TRIM(D1635),ALL_SOMIFA!$A$1:$V$2721,18,FALSE)))</f>
        <v xml:space="preserve"> </v>
      </c>
      <c r="V1635" t="str">
        <f>IF(ISBLANK(VLOOKUP(TRIM(D1635),ALL_SOMIFA!$A$1:$V$2721,19,FALSE)),"",IF(ISERROR(VLOOKUP(TRIM(D1635),ALL_SOMIFA!$A$1:$V$2721,19,FALSE))," ",VLOOKUP(TRIM(D1635),ALL_SOMIFA!$A$1:$V$2721,19,FALSE)))</f>
        <v xml:space="preserve"> </v>
      </c>
      <c r="W1635" t="str">
        <f>IF(ISBLANK(VLOOKUP(TRIM(D1635),ALL_SOMIFA!$A$1:$V$2721,20,FALSE)),"",IF(ISERROR(VLOOKUP(TRIM(D1635),ALL_SOMIFA!$A$1:$V$2721,20,FALSE))," ",VLOOKUP(TRIM(D1635),ALL_SOMIFA!$A$1:$V$2721,20,FALSE)))</f>
        <v xml:space="preserve"> </v>
      </c>
      <c r="X1635" t="str">
        <f>IF(ISBLANK(VLOOKUP(TRIM(D1635),ALL_SOMIFA!$A$1:$V$2721,21,FALSE)),"",IF(ISERROR(VLOOKUP(TRIM(D1635),ALL_SOMIFA!$A$1:$V$2721,21,FALSE))," ",VLOOKUP(TRIM(D1635),ALL_SOMIFA!$A$1:$V$2721,21,FALSE)))</f>
        <v xml:space="preserve"> </v>
      </c>
      <c r="Y1635" t="str">
        <f>IF(ISBLANK(VLOOKUP(TRIM(D1635),ALL_SOMIFA!$A$1:$V$2721,22,FALSE)),"",IF(ISERROR(VLOOKUP(TRIM(D1635),ALL_SOMIFA!$A$1:$V$2721,22,FALSE))," ",VLOOKUP(TRIM(D1635),ALL_SOMIFA!$A$1:$V$2721,22,FALSE)))</f>
        <v xml:space="preserve"> </v>
      </c>
    </row>
    <row r="1636" spans="1:79" s="25" customFormat="1" x14ac:dyDescent="0.2">
      <c r="A1636" s="18" t="s">
        <v>376</v>
      </c>
      <c r="B1636" s="18" t="s">
        <v>330</v>
      </c>
      <c r="C1636" s="141" t="s">
        <v>3432</v>
      </c>
      <c r="D1636" s="26" t="s">
        <v>3433</v>
      </c>
      <c r="E1636" s="27">
        <v>36087</v>
      </c>
      <c r="F1636" s="26" t="s">
        <v>553</v>
      </c>
      <c r="G1636" s="26" t="s">
        <v>677</v>
      </c>
      <c r="H1636" s="18"/>
      <c r="I1636" s="18"/>
      <c r="J1636" s="18"/>
      <c r="K1636" t="s">
        <v>340</v>
      </c>
      <c r="L1636" t="s">
        <v>341</v>
      </c>
      <c r="M1636" s="18" t="s">
        <v>1524</v>
      </c>
      <c r="N1636" s="18" t="s">
        <v>242</v>
      </c>
      <c r="O1636" s="18" t="s">
        <v>3434</v>
      </c>
      <c r="P1636" s="26" t="s">
        <v>617</v>
      </c>
      <c r="Q1636" s="27"/>
      <c r="R1636" s="27"/>
      <c r="S1636" s="27"/>
      <c r="T1636" s="27"/>
      <c r="U1636" s="29"/>
    </row>
    <row r="1637" spans="1:79" s="25" customFormat="1" ht="12.75" customHeight="1" x14ac:dyDescent="0.2">
      <c r="A1637" s="31" t="s">
        <v>340</v>
      </c>
      <c r="B1637" s="32" t="s">
        <v>170</v>
      </c>
      <c r="C1637" s="142" t="s">
        <v>341</v>
      </c>
      <c r="D1637" s="19" t="s">
        <v>3436</v>
      </c>
      <c r="E1637" s="27">
        <v>36210</v>
      </c>
      <c r="F1637" s="28" t="s">
        <v>477</v>
      </c>
      <c r="G1637" s="28" t="s">
        <v>1574</v>
      </c>
      <c r="H1637" s="31"/>
      <c r="I1637" s="32"/>
      <c r="J1637" s="18"/>
      <c r="K1637" t="s">
        <v>189</v>
      </c>
      <c r="L1637" t="s">
        <v>341</v>
      </c>
      <c r="M1637" s="33"/>
      <c r="N1637" s="33"/>
      <c r="O1637" s="33"/>
      <c r="P1637"/>
      <c r="Q1637"/>
      <c r="R1637"/>
      <c r="S1637"/>
      <c r="T1637"/>
      <c r="U1637"/>
      <c r="V1637"/>
      <c r="W1637"/>
      <c r="X1637"/>
      <c r="Y1637"/>
      <c r="Z1637"/>
      <c r="AA1637"/>
      <c r="AB1637"/>
      <c r="AC1637"/>
      <c r="AD1637"/>
      <c r="AE1637"/>
      <c r="AF1637"/>
      <c r="AG1637"/>
      <c r="AH1637"/>
      <c r="AI1637"/>
      <c r="AJ1637"/>
      <c r="AK1637"/>
      <c r="AL1637"/>
      <c r="AM1637"/>
      <c r="AN1637"/>
      <c r="AO1637"/>
      <c r="AP1637"/>
      <c r="AQ1637"/>
      <c r="AR1637"/>
      <c r="AS1637"/>
      <c r="AT1637"/>
      <c r="AU1637"/>
      <c r="AV1637"/>
      <c r="AW1637"/>
      <c r="AX1637"/>
      <c r="AY1637"/>
      <c r="BY1637"/>
      <c r="BZ1637"/>
      <c r="CA1637"/>
    </row>
    <row r="1638" spans="1:79" s="25" customFormat="1" ht="12.75" customHeight="1" x14ac:dyDescent="0.2">
      <c r="A1638" s="18"/>
      <c r="B1638" s="18"/>
      <c r="C1638" s="141"/>
      <c r="D1638" s="22" t="s">
        <v>3424</v>
      </c>
      <c r="E1638" s="23">
        <v>36528</v>
      </c>
      <c r="F1638" s="24" t="s">
        <v>99</v>
      </c>
      <c r="G1638" s="22" t="s">
        <v>89</v>
      </c>
      <c r="H1638" s="18" t="s">
        <v>419</v>
      </c>
      <c r="I1638" s="18" t="s">
        <v>612</v>
      </c>
      <c r="J1638" s="18" t="s">
        <v>770</v>
      </c>
      <c r="K1638" s="26" t="s">
        <v>345</v>
      </c>
      <c r="L1638" s="26" t="s">
        <v>358</v>
      </c>
      <c r="M1638" s="18" t="s">
        <v>345</v>
      </c>
      <c r="N1638" s="18" t="s">
        <v>275</v>
      </c>
      <c r="O1638" s="18" t="s">
        <v>617</v>
      </c>
      <c r="AZ1638"/>
      <c r="BA1638"/>
      <c r="BB1638"/>
      <c r="BC1638"/>
      <c r="BD1638"/>
      <c r="BE1638"/>
      <c r="BF1638"/>
      <c r="BG1638"/>
      <c r="BH1638"/>
      <c r="BI1638"/>
      <c r="BJ1638"/>
      <c r="BK1638"/>
      <c r="BL1638"/>
      <c r="BM1638"/>
      <c r="BN1638"/>
      <c r="BO1638"/>
      <c r="BP1638"/>
      <c r="BQ1638"/>
      <c r="BR1638"/>
      <c r="BS1638"/>
      <c r="BT1638"/>
      <c r="BU1638"/>
      <c r="BV1638"/>
      <c r="BW1638"/>
      <c r="BX1638"/>
      <c r="BY1638"/>
      <c r="BZ1638"/>
      <c r="CA1638"/>
    </row>
    <row r="1639" spans="1:79" s="25" customFormat="1" x14ac:dyDescent="0.2">
      <c r="A1639" s="19"/>
      <c r="B1639" s="26"/>
      <c r="C1639" s="142"/>
      <c r="D1639" s="19" t="s">
        <v>3426</v>
      </c>
      <c r="E1639" s="27">
        <v>36689</v>
      </c>
      <c r="F1639" s="28" t="s">
        <v>348</v>
      </c>
      <c r="G1639" s="28" t="s">
        <v>3427</v>
      </c>
      <c r="H1639" s="19" t="s">
        <v>340</v>
      </c>
      <c r="I1639" s="26" t="s">
        <v>491</v>
      </c>
      <c r="J1639" s="18" t="s">
        <v>823</v>
      </c>
      <c r="K1639" s="26" t="s">
        <v>279</v>
      </c>
      <c r="L1639" s="26" t="s">
        <v>341</v>
      </c>
      <c r="M1639"/>
      <c r="N1639"/>
      <c r="O1639"/>
    </row>
    <row r="1640" spans="1:79" x14ac:dyDescent="0.2">
      <c r="A1640" s="34"/>
      <c r="B1640" s="34"/>
      <c r="C1640" s="141"/>
      <c r="D1640" s="19" t="s">
        <v>3428</v>
      </c>
      <c r="E1640" s="20">
        <v>35020</v>
      </c>
      <c r="F1640" s="19" t="s">
        <v>301</v>
      </c>
      <c r="G1640" s="19" t="s">
        <v>361</v>
      </c>
      <c r="H1640" s="34" t="s">
        <v>340</v>
      </c>
      <c r="I1640" s="34" t="s">
        <v>272</v>
      </c>
      <c r="J1640" s="18" t="s">
        <v>341</v>
      </c>
      <c r="K1640" s="26" t="s">
        <v>379</v>
      </c>
      <c r="L1640" s="26"/>
      <c r="M1640" s="34" t="s">
        <v>367</v>
      </c>
      <c r="N1640" s="34" t="s">
        <v>93</v>
      </c>
      <c r="O1640" s="34" t="s">
        <v>823</v>
      </c>
      <c r="P1640" s="19"/>
      <c r="Q1640" s="19" t="s">
        <v>340</v>
      </c>
      <c r="R1640" s="19" t="s">
        <v>583</v>
      </c>
      <c r="S1640" s="19" t="s">
        <v>2285</v>
      </c>
      <c r="T1640" s="19" t="s">
        <v>332</v>
      </c>
      <c r="U1640" s="19" t="s">
        <v>261</v>
      </c>
      <c r="V1640" s="19" t="s">
        <v>608</v>
      </c>
      <c r="W1640" s="19" t="s">
        <v>351</v>
      </c>
      <c r="X1640" s="19" t="s">
        <v>261</v>
      </c>
      <c r="Y1640" s="19" t="s">
        <v>608</v>
      </c>
      <c r="Z1640" s="19">
        <v>0</v>
      </c>
      <c r="AA1640" s="19">
        <v>0</v>
      </c>
      <c r="AB1640" s="19">
        <v>0</v>
      </c>
      <c r="AC1640" s="19"/>
      <c r="AD1640" s="19"/>
      <c r="AE1640" s="19"/>
      <c r="AF1640" s="19">
        <v>0</v>
      </c>
      <c r="AG1640" s="19">
        <v>0</v>
      </c>
      <c r="AH1640" s="19">
        <v>0</v>
      </c>
      <c r="AI1640" s="19">
        <v>0</v>
      </c>
      <c r="AJ1640" s="19">
        <v>0</v>
      </c>
      <c r="AK1640" s="19">
        <v>0</v>
      </c>
      <c r="AL1640" s="19">
        <v>0</v>
      </c>
      <c r="AM1640" s="19">
        <v>0</v>
      </c>
      <c r="AN1640" s="19">
        <v>0</v>
      </c>
      <c r="AO1640" s="19">
        <v>0</v>
      </c>
      <c r="AP1640" s="19">
        <v>0</v>
      </c>
      <c r="AQ1640" s="19">
        <v>0</v>
      </c>
      <c r="AR1640" s="19">
        <v>0</v>
      </c>
      <c r="AS1640" s="19">
        <v>0</v>
      </c>
      <c r="AT1640" s="19">
        <v>0</v>
      </c>
      <c r="AU1640" s="19">
        <v>0</v>
      </c>
      <c r="AV1640" s="19">
        <v>0</v>
      </c>
      <c r="AW1640" s="19">
        <v>0</v>
      </c>
      <c r="AX1640" s="19"/>
      <c r="AY1640" s="19"/>
      <c r="AZ1640" s="25"/>
      <c r="BA1640" s="25"/>
      <c r="BB1640" s="25"/>
      <c r="BC1640" s="25"/>
      <c r="BD1640" s="25"/>
      <c r="BE1640" s="25"/>
      <c r="BF1640" s="25"/>
      <c r="BG1640" s="25"/>
      <c r="BH1640" s="25"/>
      <c r="BI1640" s="25"/>
      <c r="BJ1640" s="25"/>
      <c r="BK1640" s="25"/>
      <c r="BL1640" s="25"/>
      <c r="BM1640" s="25"/>
      <c r="BN1640" s="25"/>
      <c r="BO1640" s="25"/>
      <c r="BP1640" s="25"/>
      <c r="BQ1640" s="25"/>
      <c r="BR1640" s="25"/>
      <c r="BS1640" s="25"/>
      <c r="BT1640" s="25"/>
      <c r="BU1640" s="25"/>
      <c r="BV1640" s="25"/>
      <c r="BW1640" s="25"/>
      <c r="BX1640" s="25"/>
      <c r="BY1640" s="25"/>
      <c r="BZ1640" s="25"/>
      <c r="CA1640" s="25"/>
    </row>
    <row r="1641" spans="1:79" ht="12.75" customHeight="1" x14ac:dyDescent="0.2">
      <c r="A1641" s="18"/>
      <c r="B1641" s="18"/>
      <c r="C1641" s="141"/>
      <c r="D1641" s="22" t="s">
        <v>3435</v>
      </c>
      <c r="E1641" s="23">
        <v>35713</v>
      </c>
      <c r="F1641" s="24" t="s">
        <v>553</v>
      </c>
      <c r="G1641" s="22" t="s">
        <v>338</v>
      </c>
      <c r="H1641" s="18"/>
      <c r="I1641" s="18"/>
      <c r="J1641" s="18"/>
      <c r="K1641" t="s">
        <v>340</v>
      </c>
      <c r="L1641" t="s">
        <v>341</v>
      </c>
      <c r="M1641" s="18" t="s">
        <v>379</v>
      </c>
      <c r="N1641" s="18" t="s">
        <v>324</v>
      </c>
      <c r="O1641" s="18" t="s">
        <v>809</v>
      </c>
      <c r="P1641" s="25"/>
      <c r="Q1641" s="25"/>
      <c r="R1641" s="25"/>
      <c r="S1641" s="25"/>
      <c r="T1641" s="25"/>
      <c r="U1641" s="25"/>
      <c r="V1641" s="25"/>
      <c r="W1641" s="25"/>
      <c r="X1641" s="25"/>
      <c r="Y1641" s="25"/>
      <c r="Z1641" s="25"/>
      <c r="AA1641" s="25"/>
      <c r="AB1641" s="25"/>
      <c r="AC1641" s="25"/>
      <c r="AD1641" s="25"/>
      <c r="AE1641" s="25"/>
      <c r="AF1641" s="25"/>
      <c r="AG1641" s="25"/>
      <c r="AH1641" s="25"/>
      <c r="AI1641" s="25"/>
      <c r="AJ1641" s="25"/>
      <c r="AK1641" s="25"/>
      <c r="AL1641" s="25"/>
      <c r="AM1641" s="25"/>
      <c r="AN1641" s="25"/>
      <c r="AO1641" s="25"/>
      <c r="AP1641" s="25"/>
      <c r="AQ1641" s="25"/>
      <c r="AR1641" s="25"/>
      <c r="AS1641" s="25"/>
      <c r="AT1641" s="25"/>
      <c r="AU1641" s="25"/>
      <c r="AV1641" s="25"/>
      <c r="AW1641" s="25"/>
      <c r="AX1641" s="25"/>
      <c r="AY1641" s="25"/>
      <c r="AZ1641" s="25"/>
      <c r="BA1641" s="25"/>
      <c r="BB1641" s="25"/>
      <c r="BC1641" s="25"/>
      <c r="BD1641" s="25"/>
      <c r="BE1641" s="25"/>
      <c r="BF1641" s="25"/>
      <c r="BG1641" s="25"/>
      <c r="BH1641" s="25"/>
      <c r="BI1641" s="25"/>
      <c r="BJ1641" s="25"/>
      <c r="BK1641" s="25"/>
      <c r="BL1641" s="25"/>
      <c r="BM1641" s="25"/>
      <c r="BN1641" s="25"/>
      <c r="BO1641" s="25"/>
      <c r="BP1641" s="25"/>
      <c r="BQ1641" s="25"/>
      <c r="BR1641" s="25"/>
      <c r="BS1641" s="25"/>
      <c r="BT1641" s="25"/>
      <c r="BU1641" s="25"/>
      <c r="BV1641" s="25"/>
      <c r="BW1641" s="25"/>
      <c r="BX1641" s="25"/>
    </row>
    <row r="1642" spans="1:79" s="25" customFormat="1" x14ac:dyDescent="0.2">
      <c r="A1642" s="18"/>
      <c r="B1642" s="18"/>
      <c r="C1642" s="141"/>
      <c r="D1642" s="19"/>
      <c r="E1642" s="20"/>
      <c r="F1642" s="19"/>
      <c r="G1642" s="19"/>
      <c r="H1642" s="18"/>
      <c r="I1642" s="18"/>
      <c r="J1642" s="18"/>
      <c r="K1642"/>
      <c r="L1642"/>
      <c r="M1642" s="18"/>
      <c r="N1642" s="18"/>
      <c r="O1642" s="18"/>
      <c r="P1642" s="19"/>
      <c r="Q1642" s="19"/>
      <c r="R1642" s="19"/>
      <c r="S1642" s="19"/>
      <c r="T1642" s="19"/>
      <c r="U1642" s="19"/>
      <c r="V1642" s="19"/>
      <c r="W1642" s="19"/>
      <c r="X1642" s="19"/>
      <c r="Y1642" s="19"/>
      <c r="Z1642" s="19"/>
      <c r="AA1642" s="19"/>
      <c r="AB1642" s="19"/>
      <c r="AC1642" s="19"/>
      <c r="AD1642" s="19"/>
      <c r="AE1642" s="19"/>
      <c r="AF1642" s="19"/>
      <c r="AG1642" s="19"/>
      <c r="AH1642" s="19"/>
      <c r="AI1642" s="19"/>
      <c r="AJ1642" s="19"/>
      <c r="AK1642" s="19"/>
      <c r="AL1642" s="19"/>
      <c r="AM1642" s="19"/>
      <c r="AN1642" s="19"/>
      <c r="AO1642" s="19"/>
      <c r="AP1642" s="19"/>
      <c r="AQ1642" s="19"/>
      <c r="AR1642" s="19"/>
      <c r="AS1642" s="19"/>
      <c r="AT1642" s="19"/>
      <c r="AU1642" s="19"/>
      <c r="AV1642" s="19"/>
      <c r="AW1642" s="19"/>
      <c r="AX1642" s="19"/>
      <c r="AY1642" s="19"/>
    </row>
    <row r="1643" spans="1:79" x14ac:dyDescent="0.2">
      <c r="A1643" s="18" t="s">
        <v>386</v>
      </c>
      <c r="B1643" s="18" t="s">
        <v>556</v>
      </c>
      <c r="C1643" s="141" t="s">
        <v>393</v>
      </c>
      <c r="D1643" s="19" t="s">
        <v>3437</v>
      </c>
      <c r="E1643" s="20">
        <v>35548</v>
      </c>
      <c r="F1643" s="19" t="s">
        <v>3438</v>
      </c>
      <c r="G1643" s="19" t="s">
        <v>1496</v>
      </c>
      <c r="H1643" s="18" t="s">
        <v>386</v>
      </c>
      <c r="I1643" s="18" t="s">
        <v>91</v>
      </c>
      <c r="J1643" s="18" t="s">
        <v>167</v>
      </c>
      <c r="K1643" s="26" t="s">
        <v>386</v>
      </c>
      <c r="L1643" s="26" t="s">
        <v>167</v>
      </c>
      <c r="M1643" s="18" t="s">
        <v>386</v>
      </c>
      <c r="N1643" s="18" t="s">
        <v>556</v>
      </c>
      <c r="O1643" s="18" t="s">
        <v>141</v>
      </c>
      <c r="P1643" s="19" t="s">
        <v>393</v>
      </c>
      <c r="Q1643" s="19" t="s">
        <v>386</v>
      </c>
      <c r="R1643" s="19" t="s">
        <v>556</v>
      </c>
      <c r="S1643" s="19" t="s">
        <v>424</v>
      </c>
      <c r="T1643" s="19" t="s">
        <v>386</v>
      </c>
      <c r="U1643" s="19" t="s">
        <v>556</v>
      </c>
      <c r="V1643" s="19" t="s">
        <v>393</v>
      </c>
      <c r="W1643" s="19" t="s">
        <v>386</v>
      </c>
      <c r="X1643" s="19" t="s">
        <v>556</v>
      </c>
      <c r="Y1643" s="19" t="s">
        <v>393</v>
      </c>
      <c r="Z1643" s="19">
        <v>0</v>
      </c>
      <c r="AA1643" s="19">
        <v>0</v>
      </c>
      <c r="AB1643" s="19">
        <v>0</v>
      </c>
      <c r="AC1643" s="19"/>
      <c r="AD1643" s="19"/>
      <c r="AE1643" s="19"/>
      <c r="AF1643" s="19">
        <v>0</v>
      </c>
      <c r="AG1643" s="19">
        <v>0</v>
      </c>
      <c r="AH1643" s="19">
        <v>0</v>
      </c>
      <c r="AI1643" s="19"/>
      <c r="AJ1643" s="19"/>
      <c r="AK1643" s="19"/>
      <c r="AL1643" s="19"/>
      <c r="AM1643" s="19"/>
      <c r="AN1643" s="19"/>
      <c r="AO1643" s="19">
        <v>0</v>
      </c>
      <c r="AP1643" s="19">
        <v>0</v>
      </c>
      <c r="AQ1643" s="19">
        <v>0</v>
      </c>
      <c r="AR1643" s="19">
        <v>0</v>
      </c>
      <c r="AS1643" s="19">
        <v>0</v>
      </c>
      <c r="AT1643" s="19">
        <v>0</v>
      </c>
      <c r="AU1643" s="19">
        <v>0</v>
      </c>
      <c r="AV1643" s="19">
        <v>0</v>
      </c>
      <c r="AW1643" s="19">
        <v>0</v>
      </c>
      <c r="AX1643" s="19"/>
      <c r="AY1643" s="19"/>
    </row>
    <row r="1644" spans="1:79" x14ac:dyDescent="0.2">
      <c r="A1644" s="34" t="s">
        <v>421</v>
      </c>
      <c r="B1644" s="34" t="s">
        <v>192</v>
      </c>
      <c r="C1644" s="141" t="s">
        <v>389</v>
      </c>
      <c r="D1644" s="22" t="s">
        <v>3446</v>
      </c>
      <c r="E1644" s="23">
        <v>35972</v>
      </c>
      <c r="F1644" s="24" t="s">
        <v>187</v>
      </c>
      <c r="G1644" s="22" t="s">
        <v>416</v>
      </c>
      <c r="H1644" s="34" t="s">
        <v>397</v>
      </c>
      <c r="I1644" s="34" t="s">
        <v>285</v>
      </c>
      <c r="J1644" s="18" t="s">
        <v>398</v>
      </c>
      <c r="K1644" s="26" t="s">
        <v>402</v>
      </c>
      <c r="L1644" s="26" t="s">
        <v>398</v>
      </c>
      <c r="M1644" s="34" t="s">
        <v>409</v>
      </c>
      <c r="N1644" s="34" t="s">
        <v>192</v>
      </c>
      <c r="O1644" s="34" t="s">
        <v>412</v>
      </c>
      <c r="P1644" s="25"/>
      <c r="Q1644" s="25"/>
      <c r="R1644" s="25"/>
      <c r="S1644" s="25"/>
      <c r="T1644" s="25"/>
      <c r="U1644" s="25"/>
      <c r="V1644" s="25"/>
      <c r="W1644" s="25"/>
      <c r="X1644" s="25"/>
      <c r="Y1644" s="25"/>
      <c r="Z1644" s="25"/>
      <c r="AA1644" s="25"/>
      <c r="AB1644" s="25"/>
      <c r="AC1644" s="25"/>
      <c r="AD1644" s="25"/>
      <c r="AE1644" s="25"/>
      <c r="AF1644" s="25"/>
      <c r="AG1644" s="25"/>
      <c r="AH1644" s="25"/>
      <c r="AI1644" s="25"/>
      <c r="AJ1644" s="25"/>
      <c r="AK1644" s="25"/>
      <c r="AL1644" s="25"/>
      <c r="AM1644" s="25"/>
      <c r="AN1644" s="25"/>
      <c r="AO1644" s="25"/>
      <c r="AP1644" s="25"/>
      <c r="AQ1644" s="25"/>
      <c r="AR1644" s="25"/>
      <c r="AS1644" s="25"/>
      <c r="AT1644" s="25"/>
      <c r="AU1644" s="25"/>
      <c r="AV1644" s="25"/>
      <c r="AW1644" s="25"/>
      <c r="AX1644" s="25"/>
      <c r="AY1644" s="25"/>
      <c r="AZ1644" s="25"/>
      <c r="BA1644" s="25"/>
      <c r="BB1644" s="25"/>
      <c r="BC1644" s="25"/>
      <c r="BD1644" s="25"/>
      <c r="BE1644" s="25"/>
      <c r="BF1644" s="25"/>
      <c r="BG1644" s="25"/>
      <c r="BH1644" s="25"/>
      <c r="BI1644" s="25"/>
      <c r="BJ1644" s="25"/>
      <c r="BK1644" s="25"/>
      <c r="BL1644" s="25"/>
      <c r="BM1644" s="25"/>
      <c r="BN1644" s="25"/>
      <c r="BO1644" s="25"/>
      <c r="BP1644" s="25"/>
      <c r="BQ1644" s="25"/>
      <c r="BR1644" s="25"/>
      <c r="BS1644" s="25"/>
      <c r="BT1644" s="25"/>
      <c r="BU1644" s="25"/>
      <c r="BV1644" s="25"/>
      <c r="BW1644" s="25"/>
      <c r="BX1644" s="25"/>
    </row>
    <row r="1645" spans="1:79" x14ac:dyDescent="0.2">
      <c r="A1645" s="34" t="s">
        <v>384</v>
      </c>
      <c r="B1645" s="34" t="s">
        <v>128</v>
      </c>
      <c r="C1645" s="141" t="s">
        <v>406</v>
      </c>
      <c r="D1645" s="26" t="s">
        <v>3443</v>
      </c>
      <c r="E1645" s="27">
        <v>36269</v>
      </c>
      <c r="F1645" s="26" t="s">
        <v>756</v>
      </c>
      <c r="G1645" s="26" t="s">
        <v>426</v>
      </c>
      <c r="H1645" s="34" t="s">
        <v>384</v>
      </c>
      <c r="I1645" s="34" t="s">
        <v>131</v>
      </c>
      <c r="J1645" s="18" t="s">
        <v>433</v>
      </c>
      <c r="K1645" s="26" t="s">
        <v>421</v>
      </c>
      <c r="L1645" s="26" t="s">
        <v>385</v>
      </c>
      <c r="M1645" s="34" t="s">
        <v>421</v>
      </c>
      <c r="N1645" s="34" t="s">
        <v>252</v>
      </c>
      <c r="O1645" s="34" t="s">
        <v>433</v>
      </c>
      <c r="P1645" s="26" t="s">
        <v>398</v>
      </c>
      <c r="Q1645" s="27"/>
      <c r="R1645" s="27"/>
      <c r="S1645" s="27"/>
      <c r="T1645" s="27"/>
      <c r="U1645" s="29"/>
      <c r="V1645" s="25"/>
      <c r="W1645" s="25"/>
      <c r="X1645" s="25"/>
      <c r="Y1645" s="25"/>
      <c r="Z1645" s="25"/>
      <c r="AA1645" s="25"/>
      <c r="AB1645" s="25"/>
      <c r="AC1645" s="25"/>
      <c r="AD1645" s="25"/>
      <c r="AE1645" s="25"/>
      <c r="AF1645" s="25"/>
      <c r="AG1645" s="25"/>
      <c r="AH1645" s="25"/>
      <c r="AI1645" s="25"/>
      <c r="AJ1645" s="25"/>
      <c r="AK1645" s="25"/>
      <c r="AL1645" s="25"/>
      <c r="AM1645" s="25"/>
      <c r="AN1645" s="25"/>
      <c r="AO1645" s="25"/>
      <c r="AP1645" s="25"/>
      <c r="AQ1645" s="25"/>
      <c r="AR1645" s="25"/>
      <c r="AS1645" s="25"/>
      <c r="AT1645" s="25"/>
      <c r="AU1645" s="25"/>
      <c r="AV1645" s="25"/>
      <c r="AW1645" s="25"/>
      <c r="AX1645" s="25"/>
      <c r="AY1645" s="25"/>
    </row>
    <row r="1646" spans="1:79" ht="12.75" customHeight="1" x14ac:dyDescent="0.2">
      <c r="A1646" s="31" t="s">
        <v>409</v>
      </c>
      <c r="B1646" s="32" t="s">
        <v>128</v>
      </c>
      <c r="C1646" s="142" t="s">
        <v>388</v>
      </c>
      <c r="D1646" s="19" t="s">
        <v>3444</v>
      </c>
      <c r="E1646" s="27">
        <v>36874</v>
      </c>
      <c r="F1646" s="28" t="s">
        <v>98</v>
      </c>
      <c r="G1646" s="28" t="s">
        <v>268</v>
      </c>
      <c r="H1646" s="31" t="s">
        <v>409</v>
      </c>
      <c r="I1646" s="32" t="s">
        <v>131</v>
      </c>
      <c r="J1646" s="18" t="s">
        <v>398</v>
      </c>
      <c r="K1646" s="26" t="s">
        <v>386</v>
      </c>
      <c r="L1646" s="26" t="s">
        <v>629</v>
      </c>
      <c r="M1646" s="33"/>
      <c r="N1646" s="33"/>
      <c r="O1646" s="33"/>
    </row>
    <row r="1647" spans="1:79" x14ac:dyDescent="0.2">
      <c r="A1647" s="18" t="s">
        <v>397</v>
      </c>
      <c r="B1647" s="18" t="s">
        <v>306</v>
      </c>
      <c r="C1647" s="141" t="s">
        <v>412</v>
      </c>
      <c r="D1647" s="22" t="s">
        <v>3441</v>
      </c>
      <c r="E1647" s="23">
        <v>36184</v>
      </c>
      <c r="F1647" s="22" t="s">
        <v>698</v>
      </c>
      <c r="G1647" s="22" t="s">
        <v>416</v>
      </c>
      <c r="H1647" s="18" t="s">
        <v>384</v>
      </c>
      <c r="I1647" s="18" t="s">
        <v>303</v>
      </c>
      <c r="J1647" s="18" t="s">
        <v>406</v>
      </c>
      <c r="K1647" s="26" t="s">
        <v>409</v>
      </c>
      <c r="L1647" s="26" t="s">
        <v>406</v>
      </c>
      <c r="M1647" s="18" t="s">
        <v>397</v>
      </c>
      <c r="N1647" s="18" t="s">
        <v>306</v>
      </c>
      <c r="O1647" s="18" t="s">
        <v>412</v>
      </c>
      <c r="P1647" s="25"/>
      <c r="Q1647" s="25"/>
      <c r="R1647" s="25"/>
      <c r="S1647" s="25"/>
      <c r="T1647" s="25"/>
      <c r="U1647" s="25"/>
      <c r="V1647" s="25"/>
      <c r="W1647" s="25"/>
      <c r="X1647" s="25"/>
      <c r="Y1647" s="25"/>
      <c r="Z1647" s="25"/>
      <c r="AA1647" s="25"/>
      <c r="AB1647" s="25"/>
      <c r="AC1647" s="25"/>
      <c r="AD1647" s="25"/>
      <c r="AE1647" s="25"/>
      <c r="AF1647" s="25"/>
      <c r="AG1647" s="25"/>
      <c r="AH1647" s="25"/>
      <c r="AI1647" s="25"/>
      <c r="AJ1647" s="25"/>
      <c r="AK1647" s="25"/>
      <c r="AL1647" s="25"/>
      <c r="AM1647" s="25"/>
      <c r="AN1647" s="25"/>
      <c r="AO1647" s="25"/>
      <c r="AP1647" s="25"/>
      <c r="AQ1647" s="25"/>
      <c r="AR1647" s="25"/>
      <c r="AS1647" s="25"/>
      <c r="AT1647" s="25"/>
      <c r="AU1647" s="25"/>
      <c r="AV1647" s="25"/>
      <c r="AW1647" s="25"/>
      <c r="AX1647" s="25"/>
      <c r="AY1647" s="25"/>
    </row>
    <row r="1648" spans="1:79" x14ac:dyDescent="0.2">
      <c r="A1648" s="18" t="s">
        <v>397</v>
      </c>
      <c r="B1648" s="18" t="s">
        <v>118</v>
      </c>
      <c r="C1648" s="141" t="s">
        <v>412</v>
      </c>
      <c r="D1648" s="26" t="s">
        <v>3447</v>
      </c>
      <c r="E1648" s="27">
        <v>35977</v>
      </c>
      <c r="F1648" s="26" t="s">
        <v>1239</v>
      </c>
      <c r="G1648" s="26" t="s">
        <v>895</v>
      </c>
      <c r="H1648" s="18" t="s">
        <v>397</v>
      </c>
      <c r="I1648" s="18" t="s">
        <v>101</v>
      </c>
      <c r="J1648" s="18" t="s">
        <v>398</v>
      </c>
      <c r="K1648" s="26" t="s">
        <v>384</v>
      </c>
      <c r="L1648" s="26"/>
      <c r="M1648" s="18" t="s">
        <v>397</v>
      </c>
      <c r="N1648" s="18" t="s">
        <v>227</v>
      </c>
      <c r="O1648" s="18" t="s">
        <v>398</v>
      </c>
      <c r="P1648" s="26" t="s">
        <v>412</v>
      </c>
      <c r="Q1648" s="27"/>
      <c r="R1648" s="27"/>
      <c r="S1648" s="27"/>
      <c r="T1648" s="27"/>
      <c r="U1648" s="29"/>
      <c r="V1648" s="25"/>
      <c r="W1648" s="25"/>
      <c r="X1648" s="25"/>
      <c r="Y1648" s="25"/>
      <c r="Z1648" s="25"/>
      <c r="AA1648" s="25"/>
      <c r="AB1648" s="25"/>
      <c r="AC1648" s="25"/>
      <c r="AD1648" s="25"/>
      <c r="AE1648" s="25"/>
      <c r="AF1648" s="25"/>
      <c r="AG1648" s="25"/>
      <c r="AH1648" s="25"/>
      <c r="AI1648" s="25"/>
      <c r="AJ1648" s="25"/>
      <c r="AK1648" s="25"/>
      <c r="AL1648" s="25"/>
      <c r="AM1648" s="25"/>
      <c r="AN1648" s="25"/>
      <c r="AO1648" s="25"/>
      <c r="AP1648" s="25"/>
      <c r="AQ1648" s="25"/>
      <c r="AR1648" s="25"/>
      <c r="AS1648" s="25"/>
      <c r="AT1648" s="25"/>
      <c r="AU1648" s="25"/>
      <c r="AV1648" s="25"/>
      <c r="AW1648" s="25"/>
      <c r="AX1648" s="25"/>
      <c r="AY1648" s="25"/>
      <c r="AZ1648" s="25"/>
      <c r="BA1648" s="25"/>
      <c r="BB1648" s="25"/>
      <c r="BC1648" s="25"/>
      <c r="BD1648" s="25"/>
      <c r="BE1648" s="25"/>
      <c r="BF1648" s="25"/>
      <c r="BG1648" s="25"/>
      <c r="BH1648" s="25"/>
      <c r="BI1648" s="25"/>
      <c r="BJ1648" s="25"/>
      <c r="BK1648" s="25"/>
      <c r="BL1648" s="25"/>
      <c r="BM1648" s="25"/>
      <c r="BN1648" s="25"/>
      <c r="BO1648" s="25"/>
      <c r="BP1648" s="25"/>
      <c r="BQ1648" s="25"/>
      <c r="BR1648" s="25"/>
      <c r="BS1648" s="25"/>
      <c r="BT1648" s="25"/>
      <c r="BU1648" s="25"/>
      <c r="BV1648" s="25"/>
      <c r="BW1648" s="25"/>
      <c r="BX1648" s="25"/>
      <c r="BY1648" s="25"/>
      <c r="BZ1648" s="25"/>
      <c r="CA1648" s="25"/>
    </row>
    <row r="1649" spans="1:79" ht="12.75" customHeight="1" x14ac:dyDescent="0.2">
      <c r="A1649" s="33" t="s">
        <v>397</v>
      </c>
      <c r="B1649" s="33" t="s">
        <v>275</v>
      </c>
      <c r="C1649" s="141" t="s">
        <v>398</v>
      </c>
      <c r="D1649" t="s">
        <v>3439</v>
      </c>
      <c r="E1649" s="40">
        <v>37056</v>
      </c>
      <c r="F1649" t="s">
        <v>3440</v>
      </c>
      <c r="G1649" s="19" t="s">
        <v>295</v>
      </c>
      <c r="H1649" s="33" t="s">
        <v>409</v>
      </c>
      <c r="I1649" s="33" t="s">
        <v>612</v>
      </c>
      <c r="J1649" s="18" t="s">
        <v>389</v>
      </c>
      <c r="K1649" t="str">
        <f>IF(ISBLANK(VLOOKUP(TRIM(D1649),ALL_SOMIFA!$A$1:$V$2721,8,FALSE)),"",IF(ISERROR(VLOOKUP(TRIM(D1649),ALL_SOMIFA!$A$1:$V$2721,8,FALSE))," ",VLOOKUP(TRIM(D1649),ALL_SOMIFA!$A$1:$V$2721,8,FALSE)))</f>
        <v xml:space="preserve"> </v>
      </c>
      <c r="L1649" t="str">
        <f>IF(ISBLANK(VLOOKUP(TRIM(D1649),ALL_SOMIFA!$A$1:$V$2721,9,FALSE)),"",IF(ISERROR(VLOOKUP(TRIM(D1649),ALL_SOMIFA!$A$1:$V$2721,9,FALSE))," ",VLOOKUP(TRIM(D1649),ALL_SOMIFA!$A$1:$V$2721,9,FALSE)))</f>
        <v xml:space="preserve"> </v>
      </c>
      <c r="M1649" s="33" t="str">
        <f>IF(ISBLANK(VLOOKUP(TRIM(D1649),ALL_SOMIFA!$A$1:$V$2721,10,FALSE)),"",IF(ISERROR(VLOOKUP(TRIM(D1649),ALL_SOMIFA!$A$1:$V$2721,10,FALSE))," ",VLOOKUP(TRIM(D1649),ALL_SOMIFA!$A$1:$V$2721,10,FALSE)))</f>
        <v xml:space="preserve"> </v>
      </c>
      <c r="N1649" s="33" t="str">
        <f>IF(ISBLANK(VLOOKUP(TRIM(D1649),ALL_SOMIFA!$A$1:$V$2721,11,FALSE)),"",IF(ISERROR(VLOOKUP(TRIM(D1649),ALL_SOMIFA!$A$1:$V$2721,11,FALSE))," ",VLOOKUP(TRIM(D1649),ALL_SOMIFA!$A$1:$V$2721,11,FALSE)))</f>
        <v xml:space="preserve"> </v>
      </c>
      <c r="O1649" s="33" t="str">
        <f>IF(ISBLANK(VLOOKUP(TRIM(D1649),ALL_SOMIFA!$A$1:$V$2721,12,FALSE)),"",IF(ISERROR(VLOOKUP(TRIM(D1649),ALL_SOMIFA!$A$1:$V$2721,12,FALSE))," ",VLOOKUP(TRIM(D1649),ALL_SOMIFA!$A$1:$V$2721,12,FALSE)))</f>
        <v xml:space="preserve"> </v>
      </c>
      <c r="P1649" t="str">
        <f>IF(ISBLANK(VLOOKUP(TRIM(D1649),ALL_SOMIFA!$A$1:$V$2721,13,FALSE)),"",IF(ISERROR(VLOOKUP(TRIM(D1649),ALL_SOMIFA!$A$1:$V$2721,13,FALSE))," ",VLOOKUP(TRIM(D1649),ALL_SOMIFA!$A$1:$V$2721,13,FALSE)))</f>
        <v xml:space="preserve"> </v>
      </c>
      <c r="Q1649" t="str">
        <f>IF(ISBLANK(VLOOKUP(TRIM(D1649),ALL_SOMIFA!$A$1:$V$2721,14,FALSE)),"",IF(ISERROR(VLOOKUP(TRIM(D1649),ALL_SOMIFA!$A$1:$V$2721,14,FALSE))," ",VLOOKUP(TRIM(D1649),ALL_SOMIFA!$A$1:$V$2721,14,FALSE)))</f>
        <v xml:space="preserve"> </v>
      </c>
      <c r="R1649" t="str">
        <f>IF(ISBLANK(VLOOKUP(TRIM(D1649),ALL_SOMIFA!$A$1:$V$2721,15,FALSE)),"",IF(ISERROR(VLOOKUP(TRIM(D1649),ALL_SOMIFA!$A$1:$V$2721,15,FALSE))," ",VLOOKUP(TRIM(D1649),ALL_SOMIFA!$A$1:$V$2721,15,FALSE)))</f>
        <v xml:space="preserve"> </v>
      </c>
      <c r="S1649" t="str">
        <f>IF(ISBLANK(VLOOKUP(TRIM(D1649),ALL_SOMIFA!$A$1:$V$2721,16,FALSE)),"",IF(ISERROR(VLOOKUP(TRIM(D1649),ALL_SOMIFA!$A$1:$V$2721,16,FALSE))," ",VLOOKUP(TRIM(D1649),ALL_SOMIFA!$A$1:$V$2721,16,FALSE)))</f>
        <v xml:space="preserve"> </v>
      </c>
      <c r="T1649" t="str">
        <f>IF(ISBLANK(VLOOKUP(TRIM(D1649),ALL_SOMIFA!$A$1:$V$2721,17,FALSE)),"",IF(ISERROR(VLOOKUP(TRIM(D1649),ALL_SOMIFA!$A$1:$V$2721,17,FALSE))," ",VLOOKUP(TRIM(D1649),ALL_SOMIFA!$A$1:$V$2721,17,FALSE)))</f>
        <v xml:space="preserve"> </v>
      </c>
      <c r="U1649" t="str">
        <f>IF(ISBLANK(VLOOKUP(TRIM(D1649),ALL_SOMIFA!$A$1:$V$2721,18,FALSE)),"",IF(ISERROR(VLOOKUP(TRIM(D1649),ALL_SOMIFA!$A$1:$V$2721,18,FALSE))," ",VLOOKUP(TRIM(D1649),ALL_SOMIFA!$A$1:$V$2721,18,FALSE)))</f>
        <v xml:space="preserve"> </v>
      </c>
      <c r="V1649" t="str">
        <f>IF(ISBLANK(VLOOKUP(TRIM(D1649),ALL_SOMIFA!$A$1:$V$2721,19,FALSE)),"",IF(ISERROR(VLOOKUP(TRIM(D1649),ALL_SOMIFA!$A$1:$V$2721,19,FALSE))," ",VLOOKUP(TRIM(D1649),ALL_SOMIFA!$A$1:$V$2721,19,FALSE)))</f>
        <v xml:space="preserve"> </v>
      </c>
      <c r="W1649" t="str">
        <f>IF(ISBLANK(VLOOKUP(TRIM(D1649),ALL_SOMIFA!$A$1:$V$2721,20,FALSE)),"",IF(ISERROR(VLOOKUP(TRIM(D1649),ALL_SOMIFA!$A$1:$V$2721,20,FALSE))," ",VLOOKUP(TRIM(D1649),ALL_SOMIFA!$A$1:$V$2721,20,FALSE)))</f>
        <v xml:space="preserve"> </v>
      </c>
      <c r="X1649" t="str">
        <f>IF(ISBLANK(VLOOKUP(TRIM(D1649),ALL_SOMIFA!$A$1:$V$2721,21,FALSE)),"",IF(ISERROR(VLOOKUP(TRIM(D1649),ALL_SOMIFA!$A$1:$V$2721,21,FALSE))," ",VLOOKUP(TRIM(D1649),ALL_SOMIFA!$A$1:$V$2721,21,FALSE)))</f>
        <v xml:space="preserve"> </v>
      </c>
      <c r="Y1649" t="str">
        <f>IF(ISBLANK(VLOOKUP(TRIM(D1649),ALL_SOMIFA!$A$1:$V$2721,22,FALSE)),"",IF(ISERROR(VLOOKUP(TRIM(D1649),ALL_SOMIFA!$A$1:$V$2721,22,FALSE))," ",VLOOKUP(TRIM(D1649),ALL_SOMIFA!$A$1:$V$2721,22,FALSE)))</f>
        <v xml:space="preserve"> </v>
      </c>
    </row>
    <row r="1650" spans="1:79" x14ac:dyDescent="0.2">
      <c r="A1650" s="18"/>
      <c r="B1650" s="18"/>
      <c r="C1650" s="141"/>
      <c r="D1650" s="22" t="s">
        <v>3442</v>
      </c>
      <c r="E1650" s="23">
        <v>36796</v>
      </c>
      <c r="F1650" s="24" t="s">
        <v>191</v>
      </c>
      <c r="G1650" s="22" t="s">
        <v>90</v>
      </c>
      <c r="H1650" s="18" t="s">
        <v>402</v>
      </c>
      <c r="I1650" s="18" t="s">
        <v>91</v>
      </c>
      <c r="J1650" s="18" t="s">
        <v>164</v>
      </c>
      <c r="K1650" s="26" t="s">
        <v>384</v>
      </c>
      <c r="L1650" s="26" t="s">
        <v>141</v>
      </c>
      <c r="M1650" s="18" t="s">
        <v>399</v>
      </c>
      <c r="N1650" s="18" t="s">
        <v>556</v>
      </c>
      <c r="O1650" s="18" t="s">
        <v>393</v>
      </c>
      <c r="P1650" s="25"/>
      <c r="Q1650" s="25"/>
      <c r="R1650" s="25"/>
      <c r="S1650" s="25"/>
      <c r="T1650" s="25"/>
      <c r="U1650" s="25"/>
      <c r="V1650" s="25"/>
      <c r="W1650" s="25"/>
      <c r="X1650" s="25"/>
      <c r="Y1650" s="25"/>
      <c r="Z1650" s="25"/>
      <c r="AA1650" s="25"/>
      <c r="AB1650" s="25"/>
      <c r="AC1650" s="25"/>
      <c r="AD1650" s="25"/>
      <c r="AE1650" s="25"/>
      <c r="AF1650" s="25"/>
      <c r="AG1650" s="25"/>
      <c r="AH1650" s="25"/>
      <c r="AI1650" s="25"/>
      <c r="AJ1650" s="25"/>
      <c r="AK1650" s="25"/>
      <c r="AL1650" s="25"/>
      <c r="AM1650" s="25"/>
      <c r="AN1650" s="25"/>
      <c r="AO1650" s="25"/>
      <c r="AP1650" s="25"/>
      <c r="AQ1650" s="25"/>
      <c r="AR1650" s="25"/>
      <c r="AS1650" s="25"/>
      <c r="AT1650" s="25"/>
      <c r="AU1650" s="25"/>
      <c r="AV1650" s="25"/>
      <c r="AW1650" s="25"/>
      <c r="AX1650" s="25"/>
      <c r="AY1650" s="25"/>
    </row>
    <row r="1651" spans="1:79" s="25" customFormat="1" ht="12.75" customHeight="1" x14ac:dyDescent="0.2">
      <c r="A1651" s="18"/>
      <c r="B1651" s="18"/>
      <c r="C1651" s="141"/>
      <c r="D1651" s="19" t="s">
        <v>3445</v>
      </c>
      <c r="E1651" s="20">
        <v>34313</v>
      </c>
      <c r="F1651" s="19" t="s">
        <v>585</v>
      </c>
      <c r="G1651" s="19" t="s">
        <v>301</v>
      </c>
      <c r="H1651" s="18" t="s">
        <v>397</v>
      </c>
      <c r="I1651" s="18" t="s">
        <v>246</v>
      </c>
      <c r="J1651" s="18" t="s">
        <v>398</v>
      </c>
      <c r="K1651" s="26" t="s">
        <v>409</v>
      </c>
      <c r="L1651" s="26" t="s">
        <v>433</v>
      </c>
      <c r="M1651" s="18" t="s">
        <v>384</v>
      </c>
      <c r="N1651" s="18" t="s">
        <v>454</v>
      </c>
      <c r="O1651" s="18" t="s">
        <v>408</v>
      </c>
      <c r="P1651" s="19" t="s">
        <v>406</v>
      </c>
      <c r="Q1651" s="19" t="s">
        <v>409</v>
      </c>
      <c r="R1651" s="19" t="s">
        <v>327</v>
      </c>
      <c r="S1651" s="19" t="s">
        <v>431</v>
      </c>
      <c r="T1651" s="19" t="s">
        <v>384</v>
      </c>
      <c r="U1651" s="19" t="s">
        <v>454</v>
      </c>
      <c r="V1651" s="19" t="s">
        <v>833</v>
      </c>
      <c r="W1651" s="19" t="s">
        <v>384</v>
      </c>
      <c r="X1651" s="19" t="s">
        <v>454</v>
      </c>
      <c r="Y1651" s="19" t="s">
        <v>622</v>
      </c>
      <c r="Z1651" s="19" t="s">
        <v>384</v>
      </c>
      <c r="AA1651" s="19" t="s">
        <v>454</v>
      </c>
      <c r="AB1651" s="19" t="s">
        <v>406</v>
      </c>
      <c r="AC1651" s="19"/>
      <c r="AD1651" s="19"/>
      <c r="AE1651" s="19"/>
      <c r="AF1651" s="19">
        <v>0</v>
      </c>
      <c r="AG1651" s="19">
        <v>0</v>
      </c>
      <c r="AH1651" s="19">
        <v>0</v>
      </c>
      <c r="AI1651" s="19">
        <v>0</v>
      </c>
      <c r="AJ1651" s="19">
        <v>0</v>
      </c>
      <c r="AK1651" s="19">
        <v>0</v>
      </c>
      <c r="AL1651" s="19">
        <v>0</v>
      </c>
      <c r="AM1651" s="19">
        <v>0</v>
      </c>
      <c r="AN1651" s="19">
        <v>0</v>
      </c>
      <c r="AO1651" s="19">
        <v>0</v>
      </c>
      <c r="AP1651" s="19">
        <v>0</v>
      </c>
      <c r="AQ1651" s="19">
        <v>0</v>
      </c>
      <c r="AR1651" s="19">
        <v>0</v>
      </c>
      <c r="AS1651" s="19">
        <v>0</v>
      </c>
      <c r="AT1651" s="19">
        <v>0</v>
      </c>
      <c r="AU1651" s="19">
        <v>0</v>
      </c>
      <c r="AV1651" s="19">
        <v>0</v>
      </c>
      <c r="AW1651" s="19">
        <v>0</v>
      </c>
      <c r="AX1651" s="19"/>
      <c r="AY1651" s="19"/>
      <c r="AZ1651"/>
      <c r="BA1651"/>
      <c r="BB1651"/>
      <c r="BC1651"/>
      <c r="BD1651"/>
      <c r="BE1651"/>
      <c r="BF1651"/>
      <c r="BG1651"/>
      <c r="BH1651"/>
      <c r="BI1651"/>
      <c r="BJ1651"/>
      <c r="BK1651"/>
      <c r="BL1651"/>
      <c r="BM1651"/>
      <c r="BN1651"/>
      <c r="BO1651"/>
      <c r="BP1651"/>
      <c r="BQ1651"/>
      <c r="BR1651"/>
      <c r="BS1651"/>
      <c r="BT1651"/>
      <c r="BU1651"/>
      <c r="BV1651"/>
      <c r="BW1651"/>
      <c r="BX1651"/>
      <c r="BY1651"/>
      <c r="BZ1651"/>
      <c r="CA1651"/>
    </row>
    <row r="1652" spans="1:79" s="25" customFormat="1" x14ac:dyDescent="0.2">
      <c r="A1652" s="18"/>
      <c r="B1652" s="18"/>
      <c r="C1652" s="141"/>
      <c r="D1652" s="19"/>
      <c r="E1652" s="20"/>
      <c r="F1652" s="19"/>
      <c r="G1652" s="19"/>
      <c r="H1652" s="18"/>
      <c r="I1652" s="18"/>
      <c r="J1652" s="18"/>
      <c r="K1652"/>
      <c r="L1652"/>
      <c r="M1652" s="18"/>
      <c r="N1652" s="18"/>
      <c r="O1652" s="18"/>
      <c r="P1652" s="19"/>
      <c r="Q1652" s="19"/>
      <c r="R1652" s="19"/>
      <c r="S1652" s="19"/>
      <c r="T1652" s="19"/>
      <c r="U1652" s="19"/>
      <c r="V1652" s="19"/>
      <c r="W1652" s="19"/>
      <c r="X1652" s="19"/>
      <c r="Y1652" s="19"/>
      <c r="Z1652" s="19"/>
      <c r="AA1652" s="19"/>
      <c r="AB1652" s="19"/>
      <c r="AC1652" s="19"/>
      <c r="AD1652" s="19"/>
      <c r="AE1652" s="19"/>
      <c r="AF1652" s="19"/>
      <c r="AG1652" s="19"/>
      <c r="AH1652" s="19"/>
      <c r="AI1652" s="19"/>
      <c r="AJ1652" s="19"/>
      <c r="AK1652" s="19"/>
      <c r="AL1652" s="19"/>
      <c r="AM1652" s="19"/>
      <c r="AN1652" s="19"/>
      <c r="AO1652" s="19"/>
      <c r="AP1652" s="19"/>
      <c r="AQ1652" s="19"/>
      <c r="AR1652" s="19"/>
      <c r="AS1652" s="19"/>
      <c r="AT1652" s="19"/>
      <c r="AU1652" s="19"/>
      <c r="AV1652" s="19"/>
      <c r="AW1652" s="19"/>
      <c r="AX1652" s="19"/>
      <c r="AY1652" s="19"/>
      <c r="AZ1652" s="19"/>
      <c r="BA1652" s="19"/>
      <c r="BB1652" s="19"/>
      <c r="BC1652" s="19"/>
      <c r="BD1652" s="19"/>
      <c r="BE1652" s="19"/>
      <c r="BF1652" s="19"/>
    </row>
    <row r="1653" spans="1:79" ht="12.75" customHeight="1" x14ac:dyDescent="0.2">
      <c r="A1653" s="18"/>
      <c r="B1653" s="18"/>
      <c r="C1653" s="141"/>
      <c r="D1653" s="26" t="s">
        <v>3448</v>
      </c>
      <c r="E1653" s="27">
        <v>35816</v>
      </c>
      <c r="F1653" s="26" t="s">
        <v>198</v>
      </c>
      <c r="G1653" s="26" t="s">
        <v>553</v>
      </c>
      <c r="H1653" s="18" t="s">
        <v>449</v>
      </c>
      <c r="I1653" s="18" t="s">
        <v>84</v>
      </c>
      <c r="J1653" s="18"/>
      <c r="K1653" s="26" t="s">
        <v>445</v>
      </c>
      <c r="L1653" s="26">
        <v>0</v>
      </c>
      <c r="M1653" s="18" t="s">
        <v>445</v>
      </c>
      <c r="N1653" s="18" t="s">
        <v>330</v>
      </c>
      <c r="O1653" s="18">
        <v>0</v>
      </c>
      <c r="P1653" s="19"/>
      <c r="Q1653" s="27"/>
      <c r="R1653" s="27"/>
      <c r="S1653" s="27"/>
      <c r="T1653" s="27"/>
      <c r="U1653" s="29"/>
      <c r="V1653" s="25"/>
      <c r="W1653" s="25"/>
      <c r="X1653" s="25"/>
      <c r="Y1653" s="25"/>
      <c r="Z1653" s="25"/>
      <c r="AA1653" s="25"/>
      <c r="AB1653" s="25"/>
      <c r="AC1653" s="25"/>
      <c r="AD1653" s="25"/>
      <c r="AE1653" s="25"/>
      <c r="AF1653" s="25"/>
      <c r="AG1653" s="25"/>
      <c r="AH1653" s="25"/>
      <c r="AI1653" s="25"/>
      <c r="AJ1653" s="25"/>
      <c r="AK1653" s="25"/>
      <c r="AL1653" s="25"/>
      <c r="AM1653" s="25"/>
      <c r="AN1653" s="25"/>
      <c r="AO1653" s="25"/>
      <c r="AP1653" s="25"/>
      <c r="AQ1653" s="25"/>
      <c r="AR1653" s="25"/>
      <c r="AS1653" s="25"/>
      <c r="AT1653" s="25"/>
      <c r="AU1653" s="25"/>
      <c r="AV1653" s="25"/>
      <c r="AW1653" s="25"/>
      <c r="AX1653" s="25"/>
      <c r="AY1653" s="25"/>
      <c r="AZ1653" s="25"/>
      <c r="BA1653" s="25"/>
      <c r="BB1653" s="25"/>
      <c r="BC1653" s="25"/>
      <c r="BD1653" s="25"/>
      <c r="BE1653" s="25"/>
      <c r="BF1653" s="25"/>
    </row>
    <row r="1654" spans="1:79" x14ac:dyDescent="0.2">
      <c r="A1654" s="18" t="s">
        <v>450</v>
      </c>
      <c r="B1654" s="18" t="s">
        <v>306</v>
      </c>
      <c r="C1654" s="141"/>
      <c r="D1654" s="19" t="s">
        <v>3449</v>
      </c>
      <c r="E1654" s="20">
        <v>30991</v>
      </c>
      <c r="F1654" s="28" t="s">
        <v>756</v>
      </c>
      <c r="G1654" s="28" t="s">
        <v>1020</v>
      </c>
      <c r="H1654" s="18" t="s">
        <v>453</v>
      </c>
      <c r="I1654" s="18" t="s">
        <v>549</v>
      </c>
      <c r="J1654" s="18"/>
      <c r="K1654" s="26" t="s">
        <v>450</v>
      </c>
      <c r="L1654" s="26">
        <v>0</v>
      </c>
      <c r="M1654" s="18" t="s">
        <v>450</v>
      </c>
      <c r="N1654" s="18" t="s">
        <v>93</v>
      </c>
      <c r="O1654" s="18">
        <v>0</v>
      </c>
      <c r="P1654" s="19"/>
      <c r="Q1654" s="26" t="s">
        <v>450</v>
      </c>
      <c r="R1654" s="26" t="s">
        <v>93</v>
      </c>
      <c r="S1654" s="28"/>
      <c r="T1654" s="26" t="s">
        <v>450</v>
      </c>
      <c r="U1654" s="26" t="s">
        <v>93</v>
      </c>
      <c r="V1654" s="28"/>
      <c r="W1654" s="28"/>
      <c r="X1654" s="19"/>
      <c r="Y1654" s="30"/>
      <c r="Z1654" s="19"/>
      <c r="AA1654" s="28"/>
      <c r="AB1654" s="28"/>
      <c r="AC1654" s="19" t="s">
        <v>450</v>
      </c>
      <c r="AD1654" s="28" t="s">
        <v>306</v>
      </c>
      <c r="AE1654" s="28"/>
      <c r="AF1654" s="19"/>
      <c r="AG1654" s="28"/>
      <c r="AH1654" s="28"/>
      <c r="AI1654" s="19" t="s">
        <v>450</v>
      </c>
      <c r="AJ1654" s="28" t="s">
        <v>306</v>
      </c>
      <c r="AK1654" s="28"/>
      <c r="AL1654" s="19" t="s">
        <v>450</v>
      </c>
      <c r="AM1654" s="28" t="s">
        <v>306</v>
      </c>
      <c r="AN1654" s="28"/>
      <c r="AO1654" s="19" t="s">
        <v>450</v>
      </c>
      <c r="AP1654" s="28" t="s">
        <v>306</v>
      </c>
      <c r="AQ1654" s="28"/>
      <c r="AR1654" s="19" t="s">
        <v>450</v>
      </c>
      <c r="AS1654" s="28" t="s">
        <v>306</v>
      </c>
      <c r="AT1654" s="28"/>
      <c r="AU1654" s="19" t="s">
        <v>450</v>
      </c>
      <c r="AV1654" s="28" t="s">
        <v>306</v>
      </c>
      <c r="AW1654" s="28"/>
      <c r="AX1654" s="19"/>
      <c r="AY1654" s="28"/>
      <c r="AZ1654" s="28"/>
      <c r="BA1654" s="19" t="s">
        <v>450</v>
      </c>
      <c r="BB1654" s="28" t="s">
        <v>195</v>
      </c>
      <c r="BC1654" s="28" t="s">
        <v>3450</v>
      </c>
      <c r="BD1654" s="19" t="s">
        <v>450</v>
      </c>
      <c r="BE1654" s="28" t="s">
        <v>195</v>
      </c>
      <c r="BF1654" s="28" t="s">
        <v>3451</v>
      </c>
    </row>
    <row r="1655" spans="1:79" s="25" customFormat="1" x14ac:dyDescent="0.2">
      <c r="A1655" s="19"/>
      <c r="B1655" s="19"/>
      <c r="C1655" s="141"/>
      <c r="D1655" s="19"/>
      <c r="E1655" s="39"/>
      <c r="F1655" s="19"/>
      <c r="G1655" s="19"/>
      <c r="H1655" s="19"/>
      <c r="I1655" s="19"/>
      <c r="J1655" s="18"/>
      <c r="K1655" s="26"/>
      <c r="L1655" s="26"/>
      <c r="M1655" s="19"/>
      <c r="N1655" s="19"/>
      <c r="O1655" s="19"/>
      <c r="P1655" s="19"/>
      <c r="Q1655" s="19"/>
      <c r="R1655" s="19"/>
      <c r="S1655" s="19"/>
      <c r="T1655" s="19"/>
      <c r="U1655" s="19"/>
      <c r="V1655" s="19"/>
      <c r="W1655" s="19"/>
      <c r="X1655" s="19"/>
      <c r="Y1655" s="19"/>
      <c r="Z1655" s="19"/>
      <c r="AA1655" s="19"/>
      <c r="AB1655" s="19"/>
      <c r="AC1655" s="19"/>
      <c r="AD1655" s="19"/>
      <c r="AE1655" s="19"/>
      <c r="AF1655" s="19"/>
      <c r="AG1655" s="19"/>
      <c r="AH1655" s="19"/>
      <c r="AI1655" s="19"/>
      <c r="AJ1655" s="19"/>
      <c r="AK1655" s="19"/>
      <c r="AL1655" s="19"/>
      <c r="AM1655" s="19"/>
      <c r="AN1655" s="19"/>
      <c r="AO1655" s="19"/>
      <c r="AP1655" s="19"/>
      <c r="AQ1655" s="19"/>
      <c r="AR1655" s="19"/>
      <c r="AS1655" s="19"/>
      <c r="AT1655" s="19"/>
      <c r="AU1655" s="19"/>
      <c r="AV1655" s="19"/>
      <c r="AW1655" s="19"/>
      <c r="AX1655" s="19"/>
      <c r="AY1655" s="19"/>
      <c r="AZ1655" s="19"/>
      <c r="BA1655" s="19"/>
      <c r="BB1655" s="19"/>
      <c r="BC1655" s="19"/>
      <c r="BD1655" s="19"/>
      <c r="BE1655" s="19"/>
      <c r="BF1655" s="19"/>
    </row>
    <row r="1656" spans="1:79" x14ac:dyDescent="0.2">
      <c r="A1656" s="19"/>
      <c r="B1656" s="19"/>
      <c r="C1656" s="141"/>
      <c r="D1656" s="19"/>
      <c r="E1656" s="39"/>
      <c r="F1656" s="19"/>
      <c r="G1656" s="19"/>
      <c r="H1656" s="19"/>
      <c r="I1656" s="19"/>
      <c r="J1656" s="18"/>
      <c r="K1656" s="26"/>
      <c r="L1656" s="26"/>
      <c r="M1656" s="19"/>
      <c r="N1656" s="19"/>
      <c r="O1656" s="19"/>
      <c r="P1656" s="19"/>
      <c r="Q1656" s="19"/>
      <c r="R1656" s="19"/>
      <c r="S1656" s="19"/>
      <c r="T1656" s="19"/>
      <c r="U1656" s="19"/>
      <c r="V1656" s="19"/>
      <c r="W1656" s="19"/>
      <c r="X1656" s="19"/>
      <c r="Y1656" s="19"/>
      <c r="Z1656" s="19"/>
      <c r="AA1656" s="19"/>
      <c r="AB1656" s="19"/>
      <c r="AC1656" s="19"/>
      <c r="AD1656" s="19"/>
      <c r="AE1656" s="19"/>
      <c r="AF1656" s="19"/>
      <c r="AG1656" s="19"/>
      <c r="AH1656" s="19"/>
      <c r="AI1656" s="19"/>
      <c r="AJ1656" s="19"/>
      <c r="AK1656" s="19"/>
      <c r="AL1656" s="19"/>
      <c r="AM1656" s="19"/>
      <c r="AN1656" s="19"/>
      <c r="AO1656" s="19"/>
      <c r="AP1656" s="19"/>
      <c r="AQ1656" s="19"/>
      <c r="AR1656" s="19"/>
      <c r="AS1656" s="19"/>
      <c r="AT1656" s="19"/>
      <c r="AU1656" s="19"/>
      <c r="AV1656" s="19"/>
      <c r="AW1656" s="19"/>
      <c r="AX1656" s="19"/>
      <c r="AY1656" s="19"/>
      <c r="AZ1656" s="19"/>
      <c r="BA1656" s="19"/>
      <c r="BB1656" s="19"/>
      <c r="BC1656" s="19"/>
      <c r="BD1656" s="19"/>
      <c r="BE1656" s="19"/>
      <c r="BF1656" s="19"/>
    </row>
    <row r="1657" spans="1:79" s="25" customFormat="1" x14ac:dyDescent="0.2">
      <c r="C1657" s="138"/>
      <c r="E1657" s="10" t="s">
        <v>76</v>
      </c>
      <c r="F1657" s="11" t="s">
        <v>77</v>
      </c>
      <c r="G1657" s="11" t="s">
        <v>78</v>
      </c>
      <c r="H1657" s="92" t="s">
        <v>79</v>
      </c>
      <c r="I1657" s="11"/>
      <c r="J1657" s="11"/>
      <c r="K1657" s="8"/>
      <c r="L1657" s="16" t="str">
        <f>IF(ISERROR(VLOOKUP(TRIM(B1657),#REF!,13,FALSE())),"",VLOOKUP(TRIM(B1657),#REF!,13,FALSE()))</f>
        <v/>
      </c>
      <c r="M1657" s="16" t="str">
        <f>IF(ISERROR(VLOOKUP(TRIM(B1657),#REF!,14,FALSE())),"",VLOOKUP(TRIM(B1657),#REF!,14,FALSE()))</f>
        <v/>
      </c>
      <c r="N1657" s="16" t="str">
        <f>IF(ISERROR(VLOOKUP(TRIM(B1657),#REF!,15,FALSE())),"",VLOOKUP(TRIM(B1657),#REF!,15,FALSE()))</f>
        <v/>
      </c>
      <c r="O1657" s="16" t="str">
        <f>IF(ISERROR(VLOOKUP(TRIM(B1657),#REF!,16,FALSE())),"",VLOOKUP(TRIM(B1657),#REF!,16,FALSE()))</f>
        <v/>
      </c>
      <c r="Q1657" s="8"/>
      <c r="S1657" t="str">
        <f>IF(ISERROR(VLOOKUP(TRIM(B1657),#REF!,20,FALSE())),"",VLOOKUP(TRIM(B1657),#REF!,20,FALSE()))</f>
        <v/>
      </c>
      <c r="T1657" t="str">
        <f>IF(ISERROR(VLOOKUP(TRIM(B1657),#REF!,21,FALSE())),"",VLOOKUP(TRIM(B1657),#REF!,21,FALSE()))</f>
        <v/>
      </c>
      <c r="U1657" t="str">
        <f>IF(ISERROR(VLOOKUP(TRIM(B1657),#REF!,22,FALSE())),"",VLOOKUP(TRIM(B1657),#REF!,22,FALSE()))</f>
        <v/>
      </c>
      <c r="V1657" t="str">
        <f>IF(ISERROR(VLOOKUP(TRIM(B1657),#REF!,20,FALSE())),"",VLOOKUP(TRIM(B1657),#REF!,20,FALSE()))</f>
        <v/>
      </c>
      <c r="W1657" t="str">
        <f>IF(ISERROR(VLOOKUP(TRIM(B1657),#REF!,21,FALSE())),"",VLOOKUP(TRIM(B1657),#REF!,21,FALSE()))</f>
        <v/>
      </c>
      <c r="X1657" t="str">
        <f>IF(ISERROR(VLOOKUP(TRIM(B1657),#REF!,22,FALSE())),"",VLOOKUP(TRIM(B1657),#REF!,22,FALSE()))</f>
        <v/>
      </c>
      <c r="Y1657" t="str">
        <f>IF(ISERROR(VLOOKUP(TRIM(B1657),#REF!,23,FALSE())),"",VLOOKUP(TRIM(B1657),#REF!,23,FALSE()))</f>
        <v/>
      </c>
      <c r="Z1657" t="str">
        <f>IF(ISERROR(VLOOKUP(TRIM(B1657),#REF!,24,FALSE())),"",VLOOKUP(TRIM(B1657),#REF!,24,FALSE()))</f>
        <v/>
      </c>
      <c r="AA1657" t="str">
        <f>IF(ISERROR(VLOOKUP(TRIM(B1657),#REF!,25,FALSE())),"",VLOOKUP(TRIM(B1657),#REF!,25,FALSE()))</f>
        <v/>
      </c>
      <c r="AL1657" s="8"/>
      <c r="AM1657" s="8"/>
      <c r="AO1657" s="8"/>
      <c r="AP1657" s="8"/>
      <c r="AQ1657" s="8"/>
      <c r="AR1657" s="8"/>
      <c r="AS1657" s="8"/>
      <c r="AU1657" s="8"/>
      <c r="AV1657" s="8"/>
      <c r="AX1657" s="8"/>
      <c r="AY1657" s="8"/>
      <c r="BA1657" s="8"/>
      <c r="BB1657" s="8"/>
    </row>
    <row r="1658" spans="1:79" ht="18" customHeight="1" x14ac:dyDescent="0.25">
      <c r="A1658" s="12" t="s">
        <v>5472</v>
      </c>
      <c r="C1658" s="139"/>
      <c r="E1658" s="13">
        <f>COUNTA(D1661:D1724)</f>
        <v>56</v>
      </c>
      <c r="F1658" s="14">
        <f>COUNTIF(A1661:A1726,"*HB*")</f>
        <v>3</v>
      </c>
      <c r="G1658" s="14">
        <f>COUNTIF(A1661:A1726,"*KR*")+COUNTIF(A1661:A1726,"*LK*")</f>
        <v>1</v>
      </c>
      <c r="H1658" s="51">
        <f>COUNTIF(A1661:A1726,"*PR*")+COUNTIF(A1661:A1726,"*LP*")</f>
        <v>1</v>
      </c>
      <c r="I1658" s="14"/>
      <c r="J1658" s="14"/>
      <c r="K1658" s="8"/>
      <c r="L1658" s="16" t="str">
        <f>IF(ISERROR(VLOOKUP(TRIM(B1658),#REF!,13,FALSE())),"",VLOOKUP(TRIM(B1658),#REF!,13,FALSE()))</f>
        <v/>
      </c>
      <c r="M1658" s="16" t="str">
        <f>IF(ISERROR(VLOOKUP(TRIM(B1658),#REF!,14,FALSE())),"",VLOOKUP(TRIM(B1658),#REF!,14,FALSE()))</f>
        <v/>
      </c>
      <c r="N1658" s="16" t="str">
        <f>IF(ISERROR(VLOOKUP(TRIM(B1658),#REF!,15,FALSE())),"",VLOOKUP(TRIM(B1658),#REF!,15,FALSE()))</f>
        <v/>
      </c>
      <c r="O1658" s="16" t="str">
        <f>IF(ISERROR(VLOOKUP(TRIM(B1658),#REF!,16,FALSE())),"",VLOOKUP(TRIM(B1658),#REF!,16,FALSE()))</f>
        <v/>
      </c>
      <c r="P1658" s="48"/>
      <c r="Q1658" s="8"/>
      <c r="S1658" t="str">
        <f>IF(ISERROR(VLOOKUP(TRIM(B1658),#REF!,20,FALSE())),"",VLOOKUP(TRIM(B1658),#REF!,20,FALSE()))</f>
        <v/>
      </c>
      <c r="T1658" t="str">
        <f>IF(ISERROR(VLOOKUP(TRIM(B1658),#REF!,21,FALSE())),"",VLOOKUP(TRIM(B1658),#REF!,21,FALSE()))</f>
        <v/>
      </c>
      <c r="U1658" t="str">
        <f>IF(ISERROR(VLOOKUP(TRIM(B1658),#REF!,22,FALSE())),"",VLOOKUP(TRIM(B1658),#REF!,22,FALSE()))</f>
        <v/>
      </c>
      <c r="V1658" t="str">
        <f>IF(ISERROR(VLOOKUP(TRIM(B1658),#REF!,20,FALSE())),"",VLOOKUP(TRIM(B1658),#REF!,20,FALSE()))</f>
        <v/>
      </c>
      <c r="W1658" t="str">
        <f>IF(ISERROR(VLOOKUP(TRIM(B1658),#REF!,21,FALSE())),"",VLOOKUP(TRIM(B1658),#REF!,21,FALSE()))</f>
        <v/>
      </c>
      <c r="X1658" t="str">
        <f>IF(ISERROR(VLOOKUP(TRIM(B1658),#REF!,22,FALSE())),"",VLOOKUP(TRIM(B1658),#REF!,22,FALSE()))</f>
        <v/>
      </c>
      <c r="Y1658" t="str">
        <f>IF(ISERROR(VLOOKUP(TRIM(B1658),#REF!,23,FALSE())),"",VLOOKUP(TRIM(B1658),#REF!,23,FALSE()))</f>
        <v/>
      </c>
      <c r="Z1658" t="str">
        <f>IF(ISERROR(VLOOKUP(TRIM(B1658),#REF!,24,FALSE())),"",VLOOKUP(TRIM(B1658),#REF!,24,FALSE()))</f>
        <v/>
      </c>
      <c r="AA1658" t="str">
        <f>IF(ISERROR(VLOOKUP(TRIM(B1658),#REF!,25,FALSE())),"",VLOOKUP(TRIM(B1658),#REF!,25,FALSE()))</f>
        <v/>
      </c>
      <c r="AK1658" s="15"/>
      <c r="AT1658" s="15"/>
      <c r="BB1658" s="8"/>
    </row>
    <row r="1659" spans="1:79" x14ac:dyDescent="0.2">
      <c r="A1659" s="16" t="s">
        <v>5473</v>
      </c>
      <c r="B1659" s="16"/>
      <c r="C1659" s="141"/>
      <c r="H1659" s="9"/>
      <c r="I1659" s="16"/>
      <c r="J1659" s="16"/>
      <c r="K1659" s="16"/>
      <c r="N1659" s="26"/>
      <c r="Q1659" s="16"/>
      <c r="R1659" s="16"/>
      <c r="S1659" s="16"/>
      <c r="T1659" s="16"/>
      <c r="U1659" s="16"/>
      <c r="V1659" s="16"/>
      <c r="W1659" s="16"/>
      <c r="X1659" s="16"/>
      <c r="AA1659" t="str">
        <f>IF(ISERROR(VLOOKUP(TRIM(D1659),#REF!,20,FALSE())),"",VLOOKUP(TRIM(D1659),#REF!,20,FALSE()))</f>
        <v/>
      </c>
      <c r="AB1659" t="str">
        <f>IF(ISERROR(VLOOKUP(TRIM(D1659),#REF!,21,FALSE())),"",VLOOKUP(TRIM(D1659),#REF!,21,FALSE()))</f>
        <v/>
      </c>
      <c r="AC1659" t="str">
        <f>IF(ISERROR(VLOOKUP(TRIM(D1659),#REF!,22,FALSE())),"",VLOOKUP(TRIM(D1659),#REF!,22,FALSE()))</f>
        <v/>
      </c>
      <c r="AD1659" t="str">
        <f>IF(ISERROR(VLOOKUP(TRIM(D1659),#REF!,20,FALSE())),"",VLOOKUP(TRIM(D1659),#REF!,20,FALSE()))</f>
        <v/>
      </c>
      <c r="AE1659" t="str">
        <f>IF(ISERROR(VLOOKUP(TRIM(D1659),#REF!,21,FALSE())),"",VLOOKUP(TRIM(D1659),#REF!,21,FALSE()))</f>
        <v/>
      </c>
      <c r="AF1659" t="str">
        <f>IF(ISERROR(VLOOKUP(TRIM(D1659),#REF!,22,FALSE())),"",VLOOKUP(TRIM(D1659),#REF!,22,FALSE()))</f>
        <v/>
      </c>
      <c r="AG1659" t="str">
        <f>IF(ISERROR(VLOOKUP(TRIM(D1659),#REF!,23,FALSE())),"",VLOOKUP(TRIM(D1659),#REF!,23,FALSE()))</f>
        <v/>
      </c>
      <c r="AH1659" t="str">
        <f>IF(ISERROR(VLOOKUP(TRIM(D1659),#REF!,24,FALSE())),"",VLOOKUP(TRIM(D1659),#REF!,24,FALSE()))</f>
        <v/>
      </c>
      <c r="AI1659" t="str">
        <f>IF(ISERROR(VLOOKUP(TRIM(D1659),#REF!,25,FALSE())),"",VLOOKUP(TRIM(D1659),#REF!,25,FALSE()))</f>
        <v/>
      </c>
    </row>
    <row r="1660" spans="1:79" x14ac:dyDescent="0.2">
      <c r="A1660" s="145"/>
      <c r="B1660" s="19"/>
      <c r="C1660" s="141"/>
      <c r="D1660" s="19"/>
      <c r="E1660" s="39"/>
      <c r="F1660" s="19"/>
      <c r="G1660" s="19"/>
      <c r="H1660" s="145"/>
      <c r="I1660" s="19"/>
      <c r="J1660" s="18"/>
      <c r="K1660" s="26"/>
      <c r="L1660" s="26"/>
      <c r="M1660" s="42"/>
      <c r="N1660" s="19"/>
      <c r="O1660" s="19"/>
      <c r="P1660" s="19"/>
      <c r="Q1660" s="19"/>
      <c r="R1660" s="19"/>
      <c r="S1660" s="19"/>
      <c r="T1660" s="19"/>
      <c r="U1660" s="19"/>
      <c r="V1660" s="19"/>
      <c r="W1660" s="19"/>
      <c r="X1660" s="19"/>
      <c r="Y1660" s="19"/>
      <c r="Z1660" s="19"/>
      <c r="AA1660" s="19"/>
      <c r="AB1660" s="19"/>
      <c r="AC1660" s="19"/>
      <c r="AD1660" s="19"/>
      <c r="AE1660" s="19"/>
      <c r="AF1660" s="19"/>
      <c r="AG1660" s="19"/>
      <c r="AH1660" s="19"/>
      <c r="AI1660" s="19"/>
      <c r="AJ1660" s="19"/>
      <c r="AK1660" s="19"/>
      <c r="AL1660" s="19"/>
      <c r="AM1660" s="19"/>
      <c r="AN1660" s="19"/>
      <c r="AO1660" s="19"/>
      <c r="AP1660" s="19"/>
      <c r="AQ1660" s="19"/>
      <c r="AR1660" s="19"/>
      <c r="AS1660" s="19"/>
      <c r="AT1660" s="19"/>
      <c r="AU1660" s="19"/>
      <c r="AV1660" s="19"/>
      <c r="AW1660" s="19"/>
      <c r="AX1660" s="19"/>
      <c r="AY1660" s="19"/>
      <c r="AZ1660" s="19"/>
      <c r="BA1660" s="19"/>
      <c r="BB1660" s="19"/>
      <c r="BC1660" s="19"/>
      <c r="BD1660" s="19"/>
      <c r="BE1660" s="19"/>
      <c r="BF1660" s="19"/>
    </row>
    <row r="1661" spans="1:79" x14ac:dyDescent="0.2">
      <c r="A1661" s="18" t="s">
        <v>80</v>
      </c>
      <c r="B1661" s="18" t="s">
        <v>275</v>
      </c>
      <c r="C1661" s="141"/>
      <c r="D1661" s="19" t="s">
        <v>3452</v>
      </c>
      <c r="E1661" s="20">
        <v>32476</v>
      </c>
      <c r="F1661" s="19" t="s">
        <v>1534</v>
      </c>
      <c r="G1661" s="19" t="s">
        <v>3453</v>
      </c>
      <c r="H1661" s="18" t="s">
        <v>80</v>
      </c>
      <c r="I1661" s="18" t="s">
        <v>181</v>
      </c>
      <c r="J1661" s="18" t="s">
        <v>3454</v>
      </c>
      <c r="K1661" s="26" t="s">
        <v>80</v>
      </c>
      <c r="L1661" s="26"/>
      <c r="M1661" s="18" t="s">
        <v>80</v>
      </c>
      <c r="N1661" s="18" t="s">
        <v>123</v>
      </c>
      <c r="O1661" s="18"/>
      <c r="P1661" s="19"/>
      <c r="Q1661" s="19" t="s">
        <v>80</v>
      </c>
      <c r="R1661" s="19" t="s">
        <v>316</v>
      </c>
      <c r="S1661" s="19" t="s">
        <v>86</v>
      </c>
      <c r="T1661" s="19" t="s">
        <v>80</v>
      </c>
      <c r="U1661" s="19"/>
      <c r="V1661" s="19">
        <v>0</v>
      </c>
      <c r="W1661" s="19" t="s">
        <v>80</v>
      </c>
      <c r="X1661" s="19" t="s">
        <v>316</v>
      </c>
      <c r="Y1661" s="19"/>
      <c r="Z1661" s="19" t="s">
        <v>80</v>
      </c>
      <c r="AA1661" s="19" t="s">
        <v>316</v>
      </c>
      <c r="AB1661" s="19">
        <v>0</v>
      </c>
      <c r="AC1661" s="19" t="s">
        <v>80</v>
      </c>
      <c r="AD1661" s="19" t="s">
        <v>316</v>
      </c>
      <c r="AE1661" s="19">
        <v>0</v>
      </c>
      <c r="AF1661" s="19" t="s">
        <v>80</v>
      </c>
      <c r="AG1661" s="19" t="s">
        <v>316</v>
      </c>
      <c r="AH1661" s="19">
        <v>0</v>
      </c>
      <c r="AI1661" s="19"/>
      <c r="AJ1661" s="19"/>
      <c r="AK1661" s="19"/>
      <c r="AL1661" s="19"/>
      <c r="AM1661" s="19"/>
      <c r="AN1661" s="19"/>
      <c r="AO1661" s="19" t="s">
        <v>80</v>
      </c>
      <c r="AP1661" s="19" t="s">
        <v>316</v>
      </c>
      <c r="AQ1661" s="19">
        <v>0</v>
      </c>
      <c r="AR1661" s="19">
        <v>0</v>
      </c>
      <c r="AS1661" s="19">
        <v>0</v>
      </c>
      <c r="AT1661" s="19">
        <v>0</v>
      </c>
      <c r="AU1661" s="19">
        <v>0</v>
      </c>
      <c r="AV1661" s="19">
        <v>0</v>
      </c>
      <c r="AW1661" s="19">
        <v>0</v>
      </c>
      <c r="AX1661" s="19"/>
      <c r="AY1661" s="19"/>
      <c r="AZ1661" s="19"/>
      <c r="BA1661" s="19"/>
      <c r="BB1661" s="19"/>
      <c r="BC1661" s="19"/>
      <c r="BD1661" s="19"/>
      <c r="BE1661" s="19"/>
      <c r="BF1661" s="19"/>
    </row>
    <row r="1662" spans="1:79" x14ac:dyDescent="0.2">
      <c r="A1662" s="18" t="s">
        <v>80</v>
      </c>
      <c r="B1662" s="18" t="s">
        <v>261</v>
      </c>
      <c r="C1662" s="141"/>
      <c r="D1662" s="19" t="s">
        <v>3455</v>
      </c>
      <c r="E1662" s="20">
        <v>35856</v>
      </c>
      <c r="F1662" s="19" t="s">
        <v>1860</v>
      </c>
      <c r="G1662" s="19" t="s">
        <v>3004</v>
      </c>
      <c r="H1662" s="18" t="s">
        <v>80</v>
      </c>
      <c r="I1662" s="18" t="s">
        <v>261</v>
      </c>
      <c r="J1662" s="18" t="s">
        <v>3456</v>
      </c>
      <c r="K1662" s="26" t="s">
        <v>80</v>
      </c>
      <c r="L1662" s="26"/>
      <c r="M1662" s="18" t="s">
        <v>80</v>
      </c>
      <c r="N1662" s="18" t="s">
        <v>261</v>
      </c>
      <c r="O1662" s="18"/>
      <c r="P1662" s="19"/>
      <c r="Q1662" s="19" t="s">
        <v>80</v>
      </c>
      <c r="R1662" s="19" t="s">
        <v>261</v>
      </c>
      <c r="S1662" s="19"/>
      <c r="T1662" s="19"/>
      <c r="U1662" s="19"/>
      <c r="V1662" s="19"/>
      <c r="W1662" s="19"/>
      <c r="X1662" s="19"/>
      <c r="Y1662" s="19"/>
      <c r="Z1662" s="19"/>
      <c r="AA1662" s="19"/>
      <c r="AB1662" s="19"/>
      <c r="AC1662" s="19"/>
      <c r="AD1662" s="19"/>
      <c r="AE1662" s="19"/>
      <c r="AF1662" s="19"/>
      <c r="AG1662" s="19"/>
      <c r="AH1662" s="19"/>
      <c r="AI1662" s="19"/>
      <c r="AJ1662" s="19"/>
      <c r="AK1662" s="19"/>
      <c r="AL1662" s="19"/>
      <c r="AM1662" s="19"/>
      <c r="AN1662" s="19"/>
      <c r="AO1662" s="19"/>
      <c r="AP1662" s="19"/>
      <c r="AQ1662" s="19"/>
      <c r="AR1662" s="19"/>
      <c r="AS1662" s="19"/>
      <c r="AT1662" s="19"/>
      <c r="AU1662" s="19"/>
      <c r="AV1662" s="19"/>
      <c r="AW1662" s="19"/>
      <c r="AX1662" s="19"/>
      <c r="AY1662" s="19"/>
      <c r="AZ1662" s="19"/>
      <c r="BA1662" s="19"/>
      <c r="BB1662" s="19"/>
      <c r="BC1662" s="19"/>
      <c r="BD1662" s="19"/>
      <c r="BE1662" s="19"/>
      <c r="BF1662" s="19"/>
    </row>
    <row r="1663" spans="1:79" s="25" customFormat="1" x14ac:dyDescent="0.2">
      <c r="A1663" s="18"/>
      <c r="B1663" s="18"/>
      <c r="C1663" s="141"/>
      <c r="D1663" s="19"/>
      <c r="E1663" s="20"/>
      <c r="F1663" s="19"/>
      <c r="G1663" s="19"/>
      <c r="H1663" s="18"/>
      <c r="I1663" s="18"/>
      <c r="J1663" s="18"/>
      <c r="K1663"/>
      <c r="L1663"/>
      <c r="M1663" s="18"/>
      <c r="N1663" s="18"/>
      <c r="O1663" s="18"/>
      <c r="P1663" s="19" t="str">
        <f>IF(ISERROR(VLOOKUP(TRIM(D1663),#REF!,6,FALSE())),"",VLOOKUP(TRIM(D1663),#REF!,6,FALSE()))</f>
        <v/>
      </c>
      <c r="Q1663" s="19"/>
      <c r="R1663" s="19"/>
      <c r="S1663" s="19"/>
      <c r="T1663" s="19"/>
      <c r="U1663" s="19"/>
      <c r="V1663" s="19"/>
      <c r="W1663" s="19"/>
      <c r="X1663" s="19"/>
      <c r="Y1663" s="19"/>
      <c r="Z1663" s="19"/>
      <c r="AA1663" s="19"/>
      <c r="AB1663" s="19"/>
      <c r="AC1663" s="19"/>
      <c r="AD1663" s="19"/>
      <c r="AE1663" s="19"/>
      <c r="AF1663" s="19"/>
      <c r="AG1663" s="19"/>
      <c r="AH1663" s="19"/>
      <c r="AI1663" s="19"/>
      <c r="AJ1663" s="19"/>
      <c r="AK1663" s="19"/>
      <c r="AL1663" s="19"/>
      <c r="AM1663" s="19"/>
      <c r="AN1663" s="19"/>
      <c r="AO1663" s="19"/>
      <c r="AP1663" s="19"/>
      <c r="AQ1663" s="19"/>
      <c r="AR1663" s="19"/>
      <c r="AS1663" s="19"/>
      <c r="AT1663" s="19"/>
      <c r="AU1663" s="19"/>
      <c r="AV1663" s="19"/>
      <c r="AW1663" s="19"/>
      <c r="AX1663" s="19"/>
      <c r="AY1663" s="19"/>
      <c r="AZ1663" s="19"/>
      <c r="BA1663" s="19"/>
      <c r="BB1663" s="19"/>
      <c r="BC1663" s="19"/>
      <c r="BD1663" s="19"/>
      <c r="BE1663" s="19"/>
      <c r="BF1663" s="19"/>
    </row>
    <row r="1664" spans="1:79" x14ac:dyDescent="0.2">
      <c r="A1664" s="18" t="s">
        <v>103</v>
      </c>
      <c r="B1664" s="18" t="s">
        <v>324</v>
      </c>
      <c r="C1664" s="141" t="s">
        <v>3457</v>
      </c>
      <c r="D1664" s="19" t="s">
        <v>3458</v>
      </c>
      <c r="E1664" s="20">
        <v>35550</v>
      </c>
      <c r="F1664" s="19" t="s">
        <v>548</v>
      </c>
      <c r="G1664" s="19" t="s">
        <v>136</v>
      </c>
      <c r="H1664" s="18" t="s">
        <v>103</v>
      </c>
      <c r="I1664" s="18" t="s">
        <v>549</v>
      </c>
      <c r="J1664" s="18" t="s">
        <v>3459</v>
      </c>
      <c r="K1664" s="26" t="s">
        <v>103</v>
      </c>
      <c r="L1664" s="26" t="s">
        <v>3460</v>
      </c>
      <c r="M1664" s="18" t="s">
        <v>103</v>
      </c>
      <c r="N1664" s="18" t="s">
        <v>195</v>
      </c>
      <c r="O1664" s="18" t="s">
        <v>3461</v>
      </c>
      <c r="P1664" s="19" t="s">
        <v>3462</v>
      </c>
      <c r="Q1664" s="19" t="s">
        <v>3359</v>
      </c>
      <c r="R1664" s="19" t="s">
        <v>200</v>
      </c>
      <c r="S1664" s="19" t="s">
        <v>3463</v>
      </c>
      <c r="T1664" s="19" t="s">
        <v>669</v>
      </c>
      <c r="U1664" s="19" t="s">
        <v>195</v>
      </c>
      <c r="V1664" s="19" t="s">
        <v>1613</v>
      </c>
      <c r="W1664" s="19"/>
      <c r="X1664" s="19"/>
      <c r="Y1664" s="19"/>
      <c r="Z1664" s="19"/>
      <c r="AA1664" s="19"/>
      <c r="AB1664" s="19"/>
      <c r="AC1664" s="19"/>
      <c r="AD1664" s="19"/>
      <c r="AE1664" s="19"/>
      <c r="AF1664" s="19"/>
      <c r="AG1664" s="19"/>
      <c r="AH1664" s="19"/>
      <c r="AI1664" s="19"/>
      <c r="AJ1664" s="19"/>
      <c r="AK1664" s="19"/>
      <c r="AL1664" s="19"/>
      <c r="AM1664" s="19"/>
      <c r="AN1664" s="19"/>
      <c r="AO1664" s="19"/>
      <c r="AP1664" s="19"/>
      <c r="AQ1664" s="19"/>
      <c r="AR1664" s="19"/>
      <c r="AS1664" s="19"/>
      <c r="AT1664" s="19"/>
      <c r="AU1664" s="19"/>
      <c r="AV1664" s="19"/>
      <c r="AW1664" s="19"/>
      <c r="AX1664" s="19"/>
      <c r="AY1664" s="19"/>
      <c r="AZ1664" s="19"/>
      <c r="BA1664" s="19"/>
      <c r="BB1664" s="19"/>
      <c r="BC1664" s="19"/>
      <c r="BD1664" s="19"/>
      <c r="BE1664" s="19"/>
      <c r="BF1664" s="19"/>
    </row>
    <row r="1665" spans="1:58" ht="12.75" customHeight="1" x14ac:dyDescent="0.2">
      <c r="A1665" s="108" t="s">
        <v>103</v>
      </c>
      <c r="B1665" s="108" t="s">
        <v>134</v>
      </c>
      <c r="C1665" s="142" t="s">
        <v>5211</v>
      </c>
      <c r="D1665" s="19" t="s">
        <v>3893</v>
      </c>
      <c r="E1665" s="27">
        <v>36795</v>
      </c>
      <c r="F1665" s="28" t="s">
        <v>348</v>
      </c>
      <c r="G1665" s="28" t="s">
        <v>348</v>
      </c>
      <c r="H1665" s="31" t="s">
        <v>1475</v>
      </c>
      <c r="I1665" s="32" t="s">
        <v>138</v>
      </c>
      <c r="J1665" s="18" t="s">
        <v>3475</v>
      </c>
      <c r="K1665" s="26" t="s">
        <v>103</v>
      </c>
      <c r="L1665" s="26" t="s">
        <v>3476</v>
      </c>
      <c r="M1665" s="33"/>
      <c r="N1665" s="33"/>
      <c r="O1665" s="33"/>
      <c r="P1665" s="25"/>
      <c r="Q1665" s="25"/>
      <c r="R1665" s="25"/>
      <c r="S1665" s="25"/>
      <c r="T1665" s="25"/>
      <c r="U1665" s="25"/>
      <c r="V1665" s="25"/>
      <c r="W1665" s="25"/>
      <c r="X1665" s="25"/>
      <c r="Y1665" s="25"/>
      <c r="Z1665" s="25"/>
      <c r="AA1665" s="25"/>
      <c r="AB1665" s="25"/>
      <c r="AC1665" s="25"/>
      <c r="AD1665" s="25"/>
      <c r="AE1665" s="25"/>
      <c r="AF1665" s="25"/>
      <c r="AG1665" s="25"/>
      <c r="AH1665" s="25"/>
      <c r="AI1665" s="25"/>
      <c r="AJ1665" s="25"/>
      <c r="AK1665" s="25"/>
      <c r="AL1665" s="25"/>
      <c r="AM1665" s="25"/>
      <c r="AN1665" s="25"/>
      <c r="AO1665" s="25"/>
      <c r="AP1665" s="25"/>
      <c r="AQ1665" s="25"/>
      <c r="AR1665" s="25"/>
      <c r="AS1665" s="25"/>
      <c r="AT1665" s="25"/>
      <c r="AU1665" s="25"/>
      <c r="AV1665" s="25"/>
      <c r="AW1665" s="25"/>
      <c r="AX1665" s="25"/>
      <c r="AY1665" s="25"/>
      <c r="AZ1665" s="25"/>
      <c r="BA1665" s="25"/>
      <c r="BB1665" s="25"/>
      <c r="BC1665" s="25"/>
      <c r="BD1665" s="25"/>
      <c r="BE1665" s="25"/>
      <c r="BF1665" s="25"/>
    </row>
    <row r="1666" spans="1:58" x14ac:dyDescent="0.2">
      <c r="A1666" s="18" t="s">
        <v>103</v>
      </c>
      <c r="B1666" s="18" t="s">
        <v>81</v>
      </c>
      <c r="C1666" s="141" t="s">
        <v>1874</v>
      </c>
      <c r="D1666" s="19" t="s">
        <v>3464</v>
      </c>
      <c r="E1666" s="20">
        <v>34824</v>
      </c>
      <c r="F1666" s="19" t="s">
        <v>405</v>
      </c>
      <c r="G1666" s="19" t="s">
        <v>585</v>
      </c>
      <c r="H1666" s="18" t="s">
        <v>103</v>
      </c>
      <c r="I1666" s="18" t="s">
        <v>84</v>
      </c>
      <c r="J1666" s="18" t="s">
        <v>3465</v>
      </c>
      <c r="K1666" s="26" t="s">
        <v>103</v>
      </c>
      <c r="L1666" s="26" t="s">
        <v>3466</v>
      </c>
      <c r="M1666" s="18" t="s">
        <v>103</v>
      </c>
      <c r="N1666" s="18" t="s">
        <v>81</v>
      </c>
      <c r="O1666" s="18" t="s">
        <v>3467</v>
      </c>
      <c r="P1666" s="19" t="s">
        <v>3468</v>
      </c>
      <c r="Q1666" s="19" t="s">
        <v>103</v>
      </c>
      <c r="R1666" s="19" t="s">
        <v>181</v>
      </c>
      <c r="S1666" s="19" t="s">
        <v>3469</v>
      </c>
      <c r="T1666" s="19" t="s">
        <v>103</v>
      </c>
      <c r="U1666" s="19" t="s">
        <v>177</v>
      </c>
      <c r="V1666" s="19" t="s">
        <v>3470</v>
      </c>
      <c r="W1666" s="19" t="s">
        <v>103</v>
      </c>
      <c r="X1666" s="19" t="s">
        <v>177</v>
      </c>
      <c r="Y1666" s="19" t="s">
        <v>3471</v>
      </c>
      <c r="Z1666" s="19" t="s">
        <v>103</v>
      </c>
      <c r="AA1666" s="19" t="s">
        <v>177</v>
      </c>
      <c r="AB1666" s="19" t="s">
        <v>1471</v>
      </c>
      <c r="AC1666" s="19"/>
      <c r="AD1666" s="19"/>
      <c r="AE1666" s="19"/>
      <c r="AF1666" s="19">
        <v>0</v>
      </c>
      <c r="AG1666" s="19">
        <v>0</v>
      </c>
      <c r="AH1666" s="19">
        <v>0</v>
      </c>
      <c r="AI1666" s="19">
        <v>0</v>
      </c>
      <c r="AJ1666" s="19">
        <v>0</v>
      </c>
      <c r="AK1666" s="19">
        <v>0</v>
      </c>
      <c r="AL1666" s="19">
        <v>0</v>
      </c>
      <c r="AM1666" s="19">
        <v>0</v>
      </c>
      <c r="AN1666" s="19">
        <v>0</v>
      </c>
      <c r="AO1666" s="19">
        <v>0</v>
      </c>
      <c r="AP1666" s="19">
        <v>0</v>
      </c>
      <c r="AQ1666" s="19">
        <v>0</v>
      </c>
      <c r="AR1666" s="19">
        <v>0</v>
      </c>
      <c r="AS1666" s="19">
        <v>0</v>
      </c>
      <c r="AT1666" s="19">
        <v>0</v>
      </c>
      <c r="AU1666" s="19">
        <v>0</v>
      </c>
      <c r="AV1666" s="19">
        <v>0</v>
      </c>
      <c r="AW1666" s="19">
        <v>0</v>
      </c>
      <c r="AX1666" s="19"/>
      <c r="AY1666" s="19"/>
      <c r="AZ1666" s="19"/>
      <c r="BA1666" s="19"/>
      <c r="BB1666" s="19"/>
      <c r="BC1666" s="19"/>
      <c r="BD1666" s="19"/>
      <c r="BE1666" s="19"/>
      <c r="BF1666" s="19"/>
    </row>
    <row r="1667" spans="1:58" x14ac:dyDescent="0.2">
      <c r="A1667" s="19"/>
      <c r="B1667" s="26"/>
      <c r="C1667" s="142"/>
      <c r="D1667" s="19" t="s">
        <v>3472</v>
      </c>
      <c r="E1667" s="27">
        <v>36922</v>
      </c>
      <c r="F1667" s="28" t="s">
        <v>180</v>
      </c>
      <c r="G1667" s="28" t="s">
        <v>268</v>
      </c>
      <c r="H1667" s="19" t="s">
        <v>103</v>
      </c>
      <c r="I1667" s="26" t="s">
        <v>327</v>
      </c>
      <c r="J1667" s="18" t="s">
        <v>2568</v>
      </c>
      <c r="K1667" s="26" t="s">
        <v>103</v>
      </c>
      <c r="L1667" s="26" t="s">
        <v>3473</v>
      </c>
    </row>
    <row r="1668" spans="1:58" x14ac:dyDescent="0.2">
      <c r="A1668" s="18"/>
      <c r="B1668" s="18"/>
      <c r="C1668" s="141"/>
      <c r="D1668" s="19"/>
      <c r="E1668" s="20"/>
      <c r="F1668" s="19"/>
      <c r="G1668" s="19"/>
      <c r="H1668" s="18"/>
      <c r="I1668" s="18"/>
      <c r="J1668" s="18"/>
      <c r="K1668"/>
      <c r="L1668"/>
      <c r="M1668" s="18"/>
      <c r="N1668" s="18"/>
      <c r="O1668" s="18"/>
      <c r="P1668" s="19"/>
      <c r="Q1668" s="19"/>
      <c r="R1668" s="19"/>
      <c r="S1668" s="19"/>
      <c r="T1668" s="19"/>
      <c r="U1668" s="19"/>
      <c r="V1668" s="19"/>
      <c r="W1668" s="19"/>
      <c r="X1668" s="19"/>
      <c r="Y1668" s="19"/>
      <c r="Z1668" s="19"/>
      <c r="AA1668" s="19"/>
      <c r="AB1668" s="19"/>
      <c r="AC1668" s="19"/>
      <c r="AD1668" s="19"/>
      <c r="AE1668" s="19"/>
      <c r="AF1668" s="19"/>
      <c r="AG1668" s="19"/>
      <c r="AH1668" s="19"/>
      <c r="AI1668" s="19"/>
      <c r="AJ1668" s="19"/>
      <c r="AK1668" s="19"/>
      <c r="AL1668" s="19"/>
      <c r="AM1668" s="19"/>
      <c r="AN1668" s="19"/>
      <c r="AO1668" s="19"/>
      <c r="AP1668" s="19"/>
      <c r="AQ1668" s="19"/>
      <c r="AR1668" s="19"/>
      <c r="AS1668" s="19"/>
      <c r="AT1668" s="19"/>
      <c r="AU1668" s="19"/>
      <c r="AV1668" s="19"/>
      <c r="AW1668" s="19"/>
      <c r="AX1668" s="19"/>
      <c r="AY1668" s="19"/>
    </row>
    <row r="1669" spans="1:58" x14ac:dyDescent="0.2">
      <c r="A1669" s="18" t="s">
        <v>127</v>
      </c>
      <c r="B1669" s="18" t="s">
        <v>316</v>
      </c>
      <c r="C1669" s="141"/>
      <c r="D1669" s="19" t="s">
        <v>3477</v>
      </c>
      <c r="E1669" s="20">
        <v>34135</v>
      </c>
      <c r="F1669" s="19" t="s">
        <v>405</v>
      </c>
      <c r="G1669" s="19" t="s">
        <v>301</v>
      </c>
      <c r="H1669" s="18" t="s">
        <v>127</v>
      </c>
      <c r="I1669" s="18" t="s">
        <v>239</v>
      </c>
      <c r="J1669" s="18" t="s">
        <v>1188</v>
      </c>
      <c r="K1669" s="26" t="s">
        <v>127</v>
      </c>
      <c r="L1669" s="26"/>
      <c r="M1669" s="18" t="s">
        <v>127</v>
      </c>
      <c r="N1669" s="18" t="s">
        <v>434</v>
      </c>
      <c r="O1669" s="18"/>
      <c r="P1669" s="19"/>
      <c r="Q1669" s="19" t="s">
        <v>133</v>
      </c>
      <c r="R1669" s="19" t="s">
        <v>434</v>
      </c>
      <c r="S1669" s="19" t="s">
        <v>86</v>
      </c>
      <c r="T1669" s="19" t="s">
        <v>147</v>
      </c>
      <c r="U1669" s="19" t="s">
        <v>434</v>
      </c>
      <c r="V1669" s="19"/>
      <c r="W1669" s="19" t="s">
        <v>147</v>
      </c>
      <c r="X1669" s="19" t="s">
        <v>434</v>
      </c>
      <c r="Y1669" s="19">
        <v>0</v>
      </c>
      <c r="Z1669" s="19" t="s">
        <v>147</v>
      </c>
      <c r="AA1669" s="19" t="s">
        <v>434</v>
      </c>
      <c r="AB1669" s="19">
        <v>0</v>
      </c>
      <c r="AC1669" s="19"/>
      <c r="AD1669" s="19"/>
      <c r="AE1669" s="19"/>
      <c r="AF1669" s="19">
        <v>0</v>
      </c>
      <c r="AG1669" s="19">
        <v>0</v>
      </c>
      <c r="AH1669" s="19">
        <v>0</v>
      </c>
      <c r="AI1669" s="19">
        <v>0</v>
      </c>
      <c r="AJ1669" s="19">
        <v>0</v>
      </c>
      <c r="AK1669" s="19">
        <v>0</v>
      </c>
      <c r="AL1669" s="19">
        <v>0</v>
      </c>
      <c r="AM1669" s="19">
        <v>0</v>
      </c>
      <c r="AN1669" s="19">
        <v>0</v>
      </c>
      <c r="AO1669" s="19">
        <v>0</v>
      </c>
      <c r="AP1669" s="19">
        <v>0</v>
      </c>
      <c r="AQ1669" s="19">
        <v>0</v>
      </c>
      <c r="AR1669" s="19">
        <v>0</v>
      </c>
      <c r="AS1669" s="19">
        <v>0</v>
      </c>
      <c r="AT1669" s="19">
        <v>0</v>
      </c>
      <c r="AU1669" s="19">
        <v>0</v>
      </c>
      <c r="AV1669" s="19">
        <v>0</v>
      </c>
      <c r="AW1669" s="19">
        <v>0</v>
      </c>
      <c r="AX1669" s="19"/>
      <c r="AY1669" s="19"/>
    </row>
    <row r="1670" spans="1:58" x14ac:dyDescent="0.2">
      <c r="A1670" s="18" t="s">
        <v>147</v>
      </c>
      <c r="B1670" s="18" t="s">
        <v>252</v>
      </c>
      <c r="C1670" s="141"/>
      <c r="D1670" s="19" t="s">
        <v>3478</v>
      </c>
      <c r="E1670" s="20">
        <v>33761</v>
      </c>
      <c r="F1670" s="19" t="s">
        <v>3479</v>
      </c>
      <c r="G1670" s="19" t="s">
        <v>679</v>
      </c>
      <c r="H1670" s="18" t="s">
        <v>127</v>
      </c>
      <c r="I1670" s="18" t="s">
        <v>395</v>
      </c>
      <c r="J1670" s="18" t="s">
        <v>3049</v>
      </c>
      <c r="K1670" s="26" t="s">
        <v>133</v>
      </c>
      <c r="L1670" s="26"/>
      <c r="M1670" s="18" t="s">
        <v>133</v>
      </c>
      <c r="N1670" s="18" t="s">
        <v>81</v>
      </c>
      <c r="O1670" s="18"/>
      <c r="P1670" s="19"/>
      <c r="Q1670" s="19" t="s">
        <v>133</v>
      </c>
      <c r="R1670" s="19" t="s">
        <v>81</v>
      </c>
      <c r="S1670" s="19" t="s">
        <v>86</v>
      </c>
      <c r="T1670" s="19" t="s">
        <v>133</v>
      </c>
      <c r="U1670" s="19" t="s">
        <v>215</v>
      </c>
      <c r="V1670" s="19"/>
      <c r="W1670" s="19" t="s">
        <v>133</v>
      </c>
      <c r="X1670" s="19" t="s">
        <v>215</v>
      </c>
      <c r="Y1670" s="19">
        <v>0</v>
      </c>
      <c r="Z1670" s="19" t="s">
        <v>133</v>
      </c>
      <c r="AA1670" s="19" t="s">
        <v>215</v>
      </c>
      <c r="AB1670" s="19">
        <v>0</v>
      </c>
      <c r="AC1670" s="19" t="s">
        <v>133</v>
      </c>
      <c r="AD1670" s="19" t="s">
        <v>215</v>
      </c>
      <c r="AE1670" s="19" t="s">
        <v>141</v>
      </c>
      <c r="AF1670" s="19" t="s">
        <v>133</v>
      </c>
      <c r="AG1670" s="19" t="s">
        <v>215</v>
      </c>
      <c r="AH1670" s="19">
        <v>0</v>
      </c>
      <c r="AI1670" s="19" t="s">
        <v>133</v>
      </c>
      <c r="AJ1670" s="19" t="s">
        <v>215</v>
      </c>
      <c r="AK1670" s="19">
        <v>0</v>
      </c>
      <c r="AL1670" s="19" t="s">
        <v>133</v>
      </c>
      <c r="AM1670" s="19" t="s">
        <v>215</v>
      </c>
      <c r="AN1670" s="19">
        <v>0</v>
      </c>
      <c r="AO1670" s="19">
        <v>0</v>
      </c>
      <c r="AP1670" s="19">
        <v>0</v>
      </c>
      <c r="AQ1670" s="19">
        <v>0</v>
      </c>
      <c r="AR1670" s="19">
        <v>0</v>
      </c>
      <c r="AS1670" s="19">
        <v>0</v>
      </c>
      <c r="AT1670" s="19">
        <v>0</v>
      </c>
      <c r="AU1670" s="19">
        <v>0</v>
      </c>
      <c r="AV1670" s="19">
        <v>0</v>
      </c>
      <c r="AW1670" s="19">
        <v>0</v>
      </c>
      <c r="AX1670" s="19"/>
      <c r="AY1670" s="19"/>
    </row>
    <row r="1671" spans="1:58" ht="12.75" customHeight="1" x14ac:dyDescent="0.2">
      <c r="A1671" s="31" t="s">
        <v>133</v>
      </c>
      <c r="B1671" s="32" t="s">
        <v>583</v>
      </c>
      <c r="C1671" s="142"/>
      <c r="D1671" s="19" t="s">
        <v>3480</v>
      </c>
      <c r="E1671" s="27">
        <v>36958</v>
      </c>
      <c r="F1671" s="28" t="s">
        <v>98</v>
      </c>
      <c r="G1671" s="28" t="s">
        <v>180</v>
      </c>
      <c r="H1671" s="31" t="s">
        <v>3481</v>
      </c>
      <c r="I1671" s="32" t="s">
        <v>491</v>
      </c>
      <c r="J1671" s="18" t="s">
        <v>146</v>
      </c>
      <c r="K1671" s="26" t="s">
        <v>147</v>
      </c>
      <c r="L1671" s="26"/>
      <c r="M1671" s="33"/>
      <c r="N1671" s="33"/>
      <c r="O1671" s="33"/>
      <c r="P1671" s="25"/>
      <c r="Q1671" s="25"/>
      <c r="R1671" s="25"/>
      <c r="S1671" s="25"/>
      <c r="T1671" s="25"/>
      <c r="U1671" s="25"/>
      <c r="V1671" s="25"/>
      <c r="W1671" s="25"/>
      <c r="X1671" s="25"/>
      <c r="Y1671" s="25"/>
      <c r="Z1671" s="25"/>
      <c r="AA1671" s="25"/>
      <c r="AB1671" s="25"/>
      <c r="AC1671" s="25"/>
      <c r="AD1671" s="25"/>
      <c r="AE1671" s="25"/>
      <c r="AF1671" s="25"/>
      <c r="AG1671" s="25"/>
      <c r="AH1671" s="25"/>
      <c r="AI1671" s="25"/>
      <c r="AJ1671" s="25"/>
      <c r="AK1671" s="25"/>
      <c r="AL1671" s="25"/>
      <c r="AM1671" s="25"/>
      <c r="AN1671" s="25"/>
      <c r="AO1671" s="25"/>
      <c r="AP1671" s="25"/>
      <c r="AQ1671" s="25"/>
      <c r="AR1671" s="25"/>
      <c r="AS1671" s="25"/>
      <c r="AT1671" s="25"/>
      <c r="AU1671" s="25"/>
      <c r="AV1671" s="25"/>
      <c r="AW1671" s="25"/>
      <c r="AX1671" s="25"/>
      <c r="AY1671" s="25"/>
    </row>
    <row r="1672" spans="1:58" x14ac:dyDescent="0.2">
      <c r="A1672" t="s">
        <v>127</v>
      </c>
      <c r="B1672" t="s">
        <v>170</v>
      </c>
      <c r="C1672" s="142"/>
      <c r="D1672" t="s">
        <v>3482</v>
      </c>
      <c r="E1672" s="40">
        <v>36920</v>
      </c>
      <c r="F1672" t="s">
        <v>3483</v>
      </c>
      <c r="G1672" s="19" t="s">
        <v>173</v>
      </c>
      <c r="H1672" t="s">
        <v>133</v>
      </c>
      <c r="I1672" t="s">
        <v>175</v>
      </c>
      <c r="J1672" s="18" t="s">
        <v>146</v>
      </c>
      <c r="K1672" t="str">
        <f>IF(ISBLANK(VLOOKUP(TRIM(D1672),ALL_SOMIFA!$A$1:$V$2721,8,FALSE)),"",IF(ISERROR(VLOOKUP(TRIM(D1672),ALL_SOMIFA!$A$1:$V$2721,8,FALSE))," ",VLOOKUP(TRIM(D1672),ALL_SOMIFA!$A$1:$V$2721,8,FALSE)))</f>
        <v xml:space="preserve"> </v>
      </c>
      <c r="L1672" t="str">
        <f>IF(ISBLANK(VLOOKUP(TRIM(D1672),ALL_SOMIFA!$A$1:$V$2721,9,FALSE)),"",IF(ISERROR(VLOOKUP(TRIM(D1672),ALL_SOMIFA!$A$1:$V$2721,9,FALSE))," ",VLOOKUP(TRIM(D1672),ALL_SOMIFA!$A$1:$V$2721,9,FALSE)))</f>
        <v xml:space="preserve"> </v>
      </c>
      <c r="M1672" t="str">
        <f>IF(ISBLANK(VLOOKUP(TRIM(D1672),ALL_SOMIFA!$A$1:$V$2721,10,FALSE)),"",IF(ISERROR(VLOOKUP(TRIM(D1672),ALL_SOMIFA!$A$1:$V$2721,10,FALSE))," ",VLOOKUP(TRIM(D1672),ALL_SOMIFA!$A$1:$V$2721,10,FALSE)))</f>
        <v xml:space="preserve"> </v>
      </c>
      <c r="N1672" t="str">
        <f>IF(ISBLANK(VLOOKUP(TRIM(D1672),ALL_SOMIFA!$A$1:$V$2721,11,FALSE)),"",IF(ISERROR(VLOOKUP(TRIM(D1672),ALL_SOMIFA!$A$1:$V$2721,11,FALSE))," ",VLOOKUP(TRIM(D1672),ALL_SOMIFA!$A$1:$V$2721,11,FALSE)))</f>
        <v xml:space="preserve"> </v>
      </c>
      <c r="O1672" t="str">
        <f>IF(ISBLANK(VLOOKUP(TRIM(D1672),ALL_SOMIFA!$A$1:$V$2721,12,FALSE)),"",IF(ISERROR(VLOOKUP(TRIM(D1672),ALL_SOMIFA!$A$1:$V$2721,12,FALSE))," ",VLOOKUP(TRIM(D1672),ALL_SOMIFA!$A$1:$V$2721,12,FALSE)))</f>
        <v xml:space="preserve"> </v>
      </c>
      <c r="P1672" t="str">
        <f>IF(ISBLANK(VLOOKUP(TRIM(D1672),ALL_SOMIFA!$A$1:$V$2721,13,FALSE)),"",IF(ISERROR(VLOOKUP(TRIM(D1672),ALL_SOMIFA!$A$1:$V$2721,13,FALSE))," ",VLOOKUP(TRIM(D1672),ALL_SOMIFA!$A$1:$V$2721,13,FALSE)))</f>
        <v xml:space="preserve"> </v>
      </c>
      <c r="Q1672" t="str">
        <f>IF(ISBLANK(VLOOKUP(TRIM(D1672),ALL_SOMIFA!$A$1:$V$2721,14,FALSE)),"",IF(ISERROR(VLOOKUP(TRIM(D1672),ALL_SOMIFA!$A$1:$V$2721,14,FALSE))," ",VLOOKUP(TRIM(D1672),ALL_SOMIFA!$A$1:$V$2721,14,FALSE)))</f>
        <v xml:space="preserve"> </v>
      </c>
      <c r="R1672" t="str">
        <f>IF(ISBLANK(VLOOKUP(TRIM(D1672),ALL_SOMIFA!$A$1:$V$2721,15,FALSE)),"",IF(ISERROR(VLOOKUP(TRIM(D1672),ALL_SOMIFA!$A$1:$V$2721,15,FALSE))," ",VLOOKUP(TRIM(D1672),ALL_SOMIFA!$A$1:$V$2721,15,FALSE)))</f>
        <v xml:space="preserve"> </v>
      </c>
      <c r="S1672" t="str">
        <f>IF(ISBLANK(VLOOKUP(TRIM(D1672),ALL_SOMIFA!$A$1:$V$2721,16,FALSE)),"",IF(ISERROR(VLOOKUP(TRIM(D1672),ALL_SOMIFA!$A$1:$V$2721,16,FALSE))," ",VLOOKUP(TRIM(D1672),ALL_SOMIFA!$A$1:$V$2721,16,FALSE)))</f>
        <v xml:space="preserve"> </v>
      </c>
      <c r="T1672" t="str">
        <f>IF(ISBLANK(VLOOKUP(TRIM(D1672),ALL_SOMIFA!$A$1:$V$2721,17,FALSE)),"",IF(ISERROR(VLOOKUP(TRIM(D1672),ALL_SOMIFA!$A$1:$V$2721,17,FALSE))," ",VLOOKUP(TRIM(D1672),ALL_SOMIFA!$A$1:$V$2721,17,FALSE)))</f>
        <v xml:space="preserve"> </v>
      </c>
      <c r="U1672" t="str">
        <f>IF(ISBLANK(VLOOKUP(TRIM(D1672),ALL_SOMIFA!$A$1:$V$2721,18,FALSE)),"",IF(ISERROR(VLOOKUP(TRIM(D1672),ALL_SOMIFA!$A$1:$V$2721,18,FALSE))," ",VLOOKUP(TRIM(D1672),ALL_SOMIFA!$A$1:$V$2721,18,FALSE)))</f>
        <v xml:space="preserve"> </v>
      </c>
      <c r="V1672" t="str">
        <f>IF(ISBLANK(VLOOKUP(TRIM(D1672),ALL_SOMIFA!$A$1:$V$2721,19,FALSE)),"",IF(ISERROR(VLOOKUP(TRIM(D1672),ALL_SOMIFA!$A$1:$V$2721,19,FALSE))," ",VLOOKUP(TRIM(D1672),ALL_SOMIFA!$A$1:$V$2721,19,FALSE)))</f>
        <v xml:space="preserve"> </v>
      </c>
      <c r="W1672" t="str">
        <f>IF(ISBLANK(VLOOKUP(TRIM(D1672),ALL_SOMIFA!$A$1:$V$2721,20,FALSE)),"",IF(ISERROR(VLOOKUP(TRIM(D1672),ALL_SOMIFA!$A$1:$V$2721,20,FALSE))," ",VLOOKUP(TRIM(D1672),ALL_SOMIFA!$A$1:$V$2721,20,FALSE)))</f>
        <v xml:space="preserve"> </v>
      </c>
      <c r="X1672" t="str">
        <f>IF(ISBLANK(VLOOKUP(TRIM(D1672),ALL_SOMIFA!$A$1:$V$2721,21,FALSE)),"",IF(ISERROR(VLOOKUP(TRIM(D1672),ALL_SOMIFA!$A$1:$V$2721,21,FALSE))," ",VLOOKUP(TRIM(D1672),ALL_SOMIFA!$A$1:$V$2721,21,FALSE)))</f>
        <v xml:space="preserve"> </v>
      </c>
      <c r="Y1672" t="str">
        <f>IF(ISBLANK(VLOOKUP(TRIM(D1672),ALL_SOMIFA!$A$1:$V$2721,22,FALSE)),"",IF(ISERROR(VLOOKUP(TRIM(D1672),ALL_SOMIFA!$A$1:$V$2721,22,FALSE))," ",VLOOKUP(TRIM(D1672),ALL_SOMIFA!$A$1:$V$2721,22,FALSE)))</f>
        <v xml:space="preserve"> </v>
      </c>
    </row>
    <row r="1673" spans="1:58" ht="12.75" customHeight="1" x14ac:dyDescent="0.2">
      <c r="A1673" s="18"/>
      <c r="B1673" s="18"/>
      <c r="C1673" s="141"/>
      <c r="D1673" s="26" t="s">
        <v>3484</v>
      </c>
      <c r="E1673" s="27">
        <v>36612</v>
      </c>
      <c r="F1673" s="26" t="s">
        <v>283</v>
      </c>
      <c r="G1673" s="26" t="s">
        <v>3192</v>
      </c>
      <c r="H1673" s="18" t="s">
        <v>127</v>
      </c>
      <c r="I1673" s="18" t="s">
        <v>91</v>
      </c>
      <c r="J1673" s="18" t="s">
        <v>500</v>
      </c>
      <c r="K1673" s="26" t="s">
        <v>127</v>
      </c>
      <c r="L1673" s="26"/>
      <c r="M1673" s="18" t="s">
        <v>147</v>
      </c>
      <c r="N1673" s="18" t="s">
        <v>306</v>
      </c>
      <c r="O1673" s="18"/>
      <c r="P1673" s="19"/>
      <c r="Q1673" s="27"/>
      <c r="R1673" s="27"/>
      <c r="S1673" s="27"/>
      <c r="T1673" s="27"/>
      <c r="U1673" s="29"/>
      <c r="V1673" s="25"/>
      <c r="W1673" s="25"/>
      <c r="X1673" s="25"/>
      <c r="Y1673" s="25"/>
      <c r="Z1673" s="25"/>
      <c r="AA1673" s="25"/>
      <c r="AB1673" s="25"/>
      <c r="AC1673" s="25"/>
      <c r="AD1673" s="25"/>
      <c r="AE1673" s="25"/>
      <c r="AF1673" s="25"/>
      <c r="AG1673" s="25"/>
      <c r="AH1673" s="25"/>
      <c r="AI1673" s="25"/>
      <c r="AJ1673" s="25"/>
      <c r="AK1673" s="25"/>
      <c r="AL1673" s="25"/>
      <c r="AM1673" s="25"/>
      <c r="AN1673" s="25"/>
      <c r="AO1673" s="25"/>
      <c r="AP1673" s="25"/>
      <c r="AQ1673" s="25"/>
      <c r="AR1673" s="25"/>
      <c r="AS1673" s="25"/>
      <c r="AT1673" s="25"/>
      <c r="AU1673" s="25"/>
      <c r="AV1673" s="25"/>
      <c r="AW1673" s="25"/>
      <c r="AX1673" s="25"/>
      <c r="AY1673" s="25"/>
    </row>
    <row r="1674" spans="1:58" s="25" customFormat="1" ht="12.75" customHeight="1" x14ac:dyDescent="0.2">
      <c r="A1674" s="18" t="s">
        <v>1757</v>
      </c>
      <c r="B1674" s="18" t="s">
        <v>81</v>
      </c>
      <c r="C1674" s="141"/>
      <c r="D1674" s="22" t="s">
        <v>3485</v>
      </c>
      <c r="E1674" s="23">
        <v>35944</v>
      </c>
      <c r="F1674" s="24" t="s">
        <v>121</v>
      </c>
      <c r="G1674" s="22" t="s">
        <v>99</v>
      </c>
      <c r="H1674" s="18" t="s">
        <v>1192</v>
      </c>
      <c r="I1674" s="18" t="s">
        <v>84</v>
      </c>
      <c r="J1674" s="18" t="s">
        <v>155</v>
      </c>
      <c r="K1674" s="26" t="s">
        <v>502</v>
      </c>
      <c r="L1674" s="26"/>
      <c r="M1674" s="18" t="s">
        <v>501</v>
      </c>
      <c r="N1674" s="18" t="s">
        <v>81</v>
      </c>
      <c r="O1674" s="18"/>
    </row>
    <row r="1675" spans="1:58" s="25" customFormat="1" ht="12.75" customHeight="1" x14ac:dyDescent="0.2">
      <c r="A1675" s="18" t="s">
        <v>147</v>
      </c>
      <c r="B1675" s="18" t="s">
        <v>227</v>
      </c>
      <c r="C1675" s="141"/>
      <c r="D1675" s="26" t="s">
        <v>3486</v>
      </c>
      <c r="E1675" s="27">
        <v>36465</v>
      </c>
      <c r="F1675" s="26" t="s">
        <v>473</v>
      </c>
      <c r="G1675" s="26" t="s">
        <v>677</v>
      </c>
      <c r="H1675" s="18" t="s">
        <v>151</v>
      </c>
      <c r="I1675" s="18" t="s">
        <v>138</v>
      </c>
      <c r="J1675" s="18" t="s">
        <v>155</v>
      </c>
      <c r="K1675" s="26" t="s">
        <v>189</v>
      </c>
      <c r="L1675" s="26"/>
      <c r="M1675" s="18" t="s">
        <v>189</v>
      </c>
      <c r="N1675" s="18"/>
      <c r="O1675" s="18"/>
      <c r="P1675" s="19"/>
      <c r="Q1675" s="27"/>
      <c r="R1675" s="27"/>
      <c r="S1675" s="27"/>
      <c r="T1675" s="27"/>
      <c r="U1675" s="29"/>
    </row>
    <row r="1676" spans="1:58" s="25" customFormat="1" ht="12.75" customHeight="1" x14ac:dyDescent="0.2">
      <c r="A1676" s="18"/>
      <c r="B1676" s="18"/>
      <c r="C1676" s="141"/>
      <c r="D1676" s="26"/>
      <c r="E1676" s="27"/>
      <c r="F1676" s="26"/>
      <c r="G1676" s="26"/>
      <c r="H1676" s="18"/>
      <c r="I1676" s="18"/>
      <c r="J1676" s="18"/>
      <c r="K1676" s="26"/>
      <c r="L1676" s="26"/>
      <c r="M1676" s="18"/>
      <c r="N1676" s="18"/>
      <c r="O1676" s="18"/>
      <c r="P1676" s="19"/>
      <c r="Q1676" s="27"/>
      <c r="R1676" s="27"/>
      <c r="S1676" s="27"/>
      <c r="T1676" s="27"/>
      <c r="U1676" s="29"/>
    </row>
    <row r="1677" spans="1:58" x14ac:dyDescent="0.2">
      <c r="A1677" s="18" t="s">
        <v>156</v>
      </c>
      <c r="B1677" s="18" t="s">
        <v>396</v>
      </c>
      <c r="C1677" s="141" t="s">
        <v>141</v>
      </c>
      <c r="D1677" s="19" t="s">
        <v>3487</v>
      </c>
      <c r="E1677" s="20">
        <v>32786</v>
      </c>
      <c r="F1677" s="19" t="s">
        <v>1782</v>
      </c>
      <c r="G1677" s="19" t="s">
        <v>655</v>
      </c>
      <c r="H1677" s="18" t="s">
        <v>156</v>
      </c>
      <c r="I1677" s="18" t="s">
        <v>395</v>
      </c>
      <c r="J1677" s="18" t="s">
        <v>3488</v>
      </c>
      <c r="K1677" s="26" t="s">
        <v>156</v>
      </c>
      <c r="L1677" s="26" t="s">
        <v>393</v>
      </c>
      <c r="M1677" s="18" t="s">
        <v>156</v>
      </c>
      <c r="N1677" s="18" t="s">
        <v>396</v>
      </c>
      <c r="O1677" s="18" t="s">
        <v>141</v>
      </c>
      <c r="P1677" s="19" t="s">
        <v>141</v>
      </c>
      <c r="Q1677" s="19" t="s">
        <v>156</v>
      </c>
      <c r="R1677" s="19" t="s">
        <v>395</v>
      </c>
      <c r="S1677" s="19" t="s">
        <v>1348</v>
      </c>
      <c r="T1677" s="19" t="s">
        <v>156</v>
      </c>
      <c r="U1677" s="19" t="s">
        <v>396</v>
      </c>
      <c r="V1677" s="19" t="s">
        <v>393</v>
      </c>
      <c r="W1677" s="19" t="s">
        <v>156</v>
      </c>
      <c r="X1677" s="19" t="s">
        <v>396</v>
      </c>
      <c r="Y1677" s="19" t="s">
        <v>141</v>
      </c>
      <c r="Z1677" s="19" t="s">
        <v>156</v>
      </c>
      <c r="AA1677" s="19" t="s">
        <v>396</v>
      </c>
      <c r="AB1677" s="19" t="s">
        <v>393</v>
      </c>
      <c r="AC1677" s="19" t="s">
        <v>156</v>
      </c>
      <c r="AD1677" s="19" t="s">
        <v>396</v>
      </c>
      <c r="AE1677" s="19" t="s">
        <v>167</v>
      </c>
      <c r="AF1677" s="19" t="s">
        <v>156</v>
      </c>
      <c r="AG1677" s="19" t="s">
        <v>396</v>
      </c>
      <c r="AH1677" s="19" t="s">
        <v>393</v>
      </c>
      <c r="AI1677" s="19" t="s">
        <v>156</v>
      </c>
      <c r="AJ1677" s="19" t="s">
        <v>396</v>
      </c>
      <c r="AK1677" s="19" t="s">
        <v>393</v>
      </c>
      <c r="AL1677" s="19" t="s">
        <v>162</v>
      </c>
      <c r="AM1677" s="19" t="s">
        <v>396</v>
      </c>
      <c r="AN1677" s="19" t="s">
        <v>701</v>
      </c>
      <c r="AO1677" s="19">
        <v>0</v>
      </c>
      <c r="AP1677" s="19">
        <v>0</v>
      </c>
      <c r="AQ1677" s="19">
        <v>0</v>
      </c>
      <c r="AR1677" s="19">
        <v>0</v>
      </c>
      <c r="AS1677" s="19">
        <v>0</v>
      </c>
      <c r="AT1677" s="19">
        <v>0</v>
      </c>
      <c r="AU1677" s="19">
        <v>0</v>
      </c>
      <c r="AV1677" s="19">
        <v>0</v>
      </c>
      <c r="AW1677" s="19">
        <v>0</v>
      </c>
      <c r="AX1677" s="19"/>
      <c r="AY1677" s="19"/>
    </row>
    <row r="1678" spans="1:58" x14ac:dyDescent="0.2">
      <c r="A1678" t="s">
        <v>156</v>
      </c>
      <c r="B1678" t="s">
        <v>275</v>
      </c>
      <c r="C1678" s="141" t="s">
        <v>141</v>
      </c>
      <c r="D1678" t="s">
        <v>3489</v>
      </c>
      <c r="E1678" s="40">
        <v>36948</v>
      </c>
      <c r="F1678" t="s">
        <v>3490</v>
      </c>
      <c r="G1678" t="s">
        <v>173</v>
      </c>
      <c r="H1678" t="s">
        <v>156</v>
      </c>
      <c r="I1678" t="s">
        <v>612</v>
      </c>
      <c r="J1678" s="18" t="s">
        <v>1893</v>
      </c>
      <c r="K1678" t="str">
        <f>IF(ISBLANK(VLOOKUP(TRIM(D1678),ALL_SOMIFA!$A$1:$V$2721,8,FALSE)),"",IF(ISERROR(VLOOKUP(TRIM(D1678),ALL_SOMIFA!$A$1:$V$2721,8,FALSE))," ",VLOOKUP(TRIM(D1678),ALL_SOMIFA!$A$1:$V$2721,8,FALSE)))</f>
        <v xml:space="preserve"> </v>
      </c>
      <c r="L1678" t="str">
        <f>IF(ISBLANK(VLOOKUP(TRIM(D1678),ALL_SOMIFA!$A$1:$V$2721,9,FALSE)),"",IF(ISERROR(VLOOKUP(TRIM(D1678),ALL_SOMIFA!$A$1:$V$2721,9,FALSE))," ",VLOOKUP(TRIM(D1678),ALL_SOMIFA!$A$1:$V$2721,9,FALSE)))</f>
        <v xml:space="preserve"> </v>
      </c>
      <c r="M1678" t="str">
        <f>IF(ISBLANK(VLOOKUP(TRIM(D1678),ALL_SOMIFA!$A$1:$V$2721,10,FALSE)),"",IF(ISERROR(VLOOKUP(TRIM(D1678),ALL_SOMIFA!$A$1:$V$2721,10,FALSE))," ",VLOOKUP(TRIM(D1678),ALL_SOMIFA!$A$1:$V$2721,10,FALSE)))</f>
        <v xml:space="preserve"> </v>
      </c>
      <c r="N1678" t="str">
        <f>IF(ISBLANK(VLOOKUP(TRIM(D1678),ALL_SOMIFA!$A$1:$V$2721,11,FALSE)),"",IF(ISERROR(VLOOKUP(TRIM(D1678),ALL_SOMIFA!$A$1:$V$2721,11,FALSE))," ",VLOOKUP(TRIM(D1678),ALL_SOMIFA!$A$1:$V$2721,11,FALSE)))</f>
        <v xml:space="preserve"> </v>
      </c>
      <c r="O1678" t="str">
        <f>IF(ISBLANK(VLOOKUP(TRIM(D1678),ALL_SOMIFA!$A$1:$V$2721,12,FALSE)),"",IF(ISERROR(VLOOKUP(TRIM(D1678),ALL_SOMIFA!$A$1:$V$2721,12,FALSE))," ",VLOOKUP(TRIM(D1678),ALL_SOMIFA!$A$1:$V$2721,12,FALSE)))</f>
        <v xml:space="preserve"> </v>
      </c>
      <c r="P1678" t="str">
        <f>IF(ISBLANK(VLOOKUP(TRIM(D1678),ALL_SOMIFA!$A$1:$V$2721,13,FALSE)),"",IF(ISERROR(VLOOKUP(TRIM(D1678),ALL_SOMIFA!$A$1:$V$2721,13,FALSE))," ",VLOOKUP(TRIM(D1678),ALL_SOMIFA!$A$1:$V$2721,13,FALSE)))</f>
        <v xml:space="preserve"> </v>
      </c>
      <c r="Q1678" t="str">
        <f>IF(ISBLANK(VLOOKUP(TRIM(D1678),ALL_SOMIFA!$A$1:$V$2721,14,FALSE)),"",IF(ISERROR(VLOOKUP(TRIM(D1678),ALL_SOMIFA!$A$1:$V$2721,14,FALSE))," ",VLOOKUP(TRIM(D1678),ALL_SOMIFA!$A$1:$V$2721,14,FALSE)))</f>
        <v xml:space="preserve"> </v>
      </c>
      <c r="R1678" t="str">
        <f>IF(ISBLANK(VLOOKUP(TRIM(D1678),ALL_SOMIFA!$A$1:$V$2721,15,FALSE)),"",IF(ISERROR(VLOOKUP(TRIM(D1678),ALL_SOMIFA!$A$1:$V$2721,15,FALSE))," ",VLOOKUP(TRIM(D1678),ALL_SOMIFA!$A$1:$V$2721,15,FALSE)))</f>
        <v xml:space="preserve"> </v>
      </c>
      <c r="S1678" t="str">
        <f>IF(ISBLANK(VLOOKUP(TRIM(D1678),ALL_SOMIFA!$A$1:$V$2721,16,FALSE)),"",IF(ISERROR(VLOOKUP(TRIM(D1678),ALL_SOMIFA!$A$1:$V$2721,16,FALSE))," ",VLOOKUP(TRIM(D1678),ALL_SOMIFA!$A$1:$V$2721,16,FALSE)))</f>
        <v xml:space="preserve"> </v>
      </c>
      <c r="T1678" t="str">
        <f>IF(ISBLANK(VLOOKUP(TRIM(D1678),ALL_SOMIFA!$A$1:$V$2721,17,FALSE)),"",IF(ISERROR(VLOOKUP(TRIM(D1678),ALL_SOMIFA!$A$1:$V$2721,17,FALSE))," ",VLOOKUP(TRIM(D1678),ALL_SOMIFA!$A$1:$V$2721,17,FALSE)))</f>
        <v xml:space="preserve"> </v>
      </c>
      <c r="U1678" t="str">
        <f>IF(ISBLANK(VLOOKUP(TRIM(D1678),ALL_SOMIFA!$A$1:$V$2721,18,FALSE)),"",IF(ISERROR(VLOOKUP(TRIM(D1678),ALL_SOMIFA!$A$1:$V$2721,18,FALSE))," ",VLOOKUP(TRIM(D1678),ALL_SOMIFA!$A$1:$V$2721,18,FALSE)))</f>
        <v xml:space="preserve"> </v>
      </c>
      <c r="V1678" t="str">
        <f>IF(ISBLANK(VLOOKUP(TRIM(D1678),ALL_SOMIFA!$A$1:$V$2721,19,FALSE)),"",IF(ISERROR(VLOOKUP(TRIM(D1678),ALL_SOMIFA!$A$1:$V$2721,19,FALSE))," ",VLOOKUP(TRIM(D1678),ALL_SOMIFA!$A$1:$V$2721,19,FALSE)))</f>
        <v xml:space="preserve"> </v>
      </c>
      <c r="W1678" t="str">
        <f>IF(ISBLANK(VLOOKUP(TRIM(D1678),ALL_SOMIFA!$A$1:$V$2721,20,FALSE)),"",IF(ISERROR(VLOOKUP(TRIM(D1678),ALL_SOMIFA!$A$1:$V$2721,20,FALSE))," ",VLOOKUP(TRIM(D1678),ALL_SOMIFA!$A$1:$V$2721,20,FALSE)))</f>
        <v xml:space="preserve"> </v>
      </c>
      <c r="X1678" t="str">
        <f>IF(ISBLANK(VLOOKUP(TRIM(D1678),ALL_SOMIFA!$A$1:$V$2721,21,FALSE)),"",IF(ISERROR(VLOOKUP(TRIM(D1678),ALL_SOMIFA!$A$1:$V$2721,21,FALSE))," ",VLOOKUP(TRIM(D1678),ALL_SOMIFA!$A$1:$V$2721,21,FALSE)))</f>
        <v xml:space="preserve"> </v>
      </c>
      <c r="Y1678" t="str">
        <f>IF(ISBLANK(VLOOKUP(TRIM(D1678),ALL_SOMIFA!$A$1:$V$2721,22,FALSE)),"",IF(ISERROR(VLOOKUP(TRIM(D1678),ALL_SOMIFA!$A$1:$V$2721,22,FALSE))," ",VLOOKUP(TRIM(D1678),ALL_SOMIFA!$A$1:$V$2721,22,FALSE)))</f>
        <v xml:space="preserve"> </v>
      </c>
    </row>
    <row r="1679" spans="1:58" x14ac:dyDescent="0.2">
      <c r="A1679" s="18" t="s">
        <v>156</v>
      </c>
      <c r="B1679" s="18" t="s">
        <v>556</v>
      </c>
      <c r="C1679" s="141" t="s">
        <v>164</v>
      </c>
      <c r="D1679" s="19" t="s">
        <v>3491</v>
      </c>
      <c r="E1679" s="20">
        <v>35256</v>
      </c>
      <c r="F1679" s="19" t="s">
        <v>3492</v>
      </c>
      <c r="G1679" s="19" t="s">
        <v>3493</v>
      </c>
      <c r="H1679" s="18" t="s">
        <v>156</v>
      </c>
      <c r="I1679" s="18" t="s">
        <v>91</v>
      </c>
      <c r="J1679" s="18" t="s">
        <v>3494</v>
      </c>
      <c r="K1679" s="26" t="s">
        <v>156</v>
      </c>
      <c r="L1679" s="26" t="s">
        <v>141</v>
      </c>
      <c r="M1679" s="18" t="s">
        <v>156</v>
      </c>
      <c r="N1679" s="18" t="s">
        <v>556</v>
      </c>
      <c r="O1679" s="18" t="s">
        <v>164</v>
      </c>
      <c r="P1679" s="19" t="s">
        <v>511</v>
      </c>
      <c r="Q1679" s="19" t="s">
        <v>156</v>
      </c>
      <c r="R1679" s="19" t="s">
        <v>556</v>
      </c>
      <c r="S1679" s="19" t="s">
        <v>577</v>
      </c>
      <c r="T1679" s="19" t="s">
        <v>168</v>
      </c>
      <c r="U1679" s="19" t="s">
        <v>556</v>
      </c>
      <c r="V1679" s="19" t="s">
        <v>183</v>
      </c>
      <c r="W1679" s="19" t="s">
        <v>162</v>
      </c>
      <c r="X1679" s="19" t="s">
        <v>556</v>
      </c>
      <c r="Y1679" s="19" t="s">
        <v>161</v>
      </c>
      <c r="Z1679" s="19" t="s">
        <v>162</v>
      </c>
      <c r="AA1679" s="19" t="s">
        <v>556</v>
      </c>
      <c r="AB1679" s="19" t="s">
        <v>205</v>
      </c>
      <c r="AC1679" s="19"/>
      <c r="AD1679" s="19"/>
      <c r="AE1679" s="19"/>
      <c r="AF1679" s="19">
        <v>0</v>
      </c>
      <c r="AG1679" s="19">
        <v>0</v>
      </c>
      <c r="AH1679" s="19">
        <v>0</v>
      </c>
      <c r="AI1679" s="19">
        <v>0</v>
      </c>
      <c r="AJ1679" s="19">
        <v>0</v>
      </c>
      <c r="AK1679" s="19">
        <v>0</v>
      </c>
      <c r="AL1679" s="19">
        <v>0</v>
      </c>
      <c r="AM1679" s="19">
        <v>0</v>
      </c>
      <c r="AN1679" s="19">
        <v>0</v>
      </c>
      <c r="AO1679" s="19">
        <v>0</v>
      </c>
      <c r="AP1679" s="19">
        <v>0</v>
      </c>
      <c r="AQ1679" s="19">
        <v>0</v>
      </c>
      <c r="AR1679" s="19">
        <v>0</v>
      </c>
      <c r="AS1679" s="19">
        <v>0</v>
      </c>
      <c r="AT1679" s="19">
        <v>0</v>
      </c>
      <c r="AU1679" s="19">
        <v>0</v>
      </c>
      <c r="AV1679" s="19">
        <v>0</v>
      </c>
      <c r="AW1679" s="19">
        <v>0</v>
      </c>
    </row>
    <row r="1680" spans="1:58" s="25" customFormat="1" x14ac:dyDescent="0.2">
      <c r="A1680" s="18" t="s">
        <v>168</v>
      </c>
      <c r="B1680" s="18" t="s">
        <v>207</v>
      </c>
      <c r="C1680" s="141" t="s">
        <v>1042</v>
      </c>
      <c r="D1680" s="22" t="s">
        <v>3495</v>
      </c>
      <c r="E1680" s="23">
        <v>35717</v>
      </c>
      <c r="F1680" s="24" t="s">
        <v>677</v>
      </c>
      <c r="G1680" s="22" t="s">
        <v>1437</v>
      </c>
      <c r="H1680" s="18" t="s">
        <v>695</v>
      </c>
      <c r="I1680" s="18" t="s">
        <v>101</v>
      </c>
      <c r="J1680" s="18" t="s">
        <v>696</v>
      </c>
      <c r="K1680" s="26" t="s">
        <v>162</v>
      </c>
      <c r="L1680" s="26" t="s">
        <v>1043</v>
      </c>
      <c r="M1680" s="18" t="s">
        <v>168</v>
      </c>
      <c r="N1680" s="18" t="s">
        <v>227</v>
      </c>
      <c r="O1680" s="18" t="s">
        <v>183</v>
      </c>
    </row>
    <row r="1681" spans="1:79" ht="12.75" customHeight="1" x14ac:dyDescent="0.2">
      <c r="A1681" s="31" t="s">
        <v>162</v>
      </c>
      <c r="B1681" s="32" t="s">
        <v>306</v>
      </c>
      <c r="C1681" s="142" t="s">
        <v>1043</v>
      </c>
      <c r="D1681" s="19" t="s">
        <v>3496</v>
      </c>
      <c r="E1681" s="27">
        <v>36749</v>
      </c>
      <c r="F1681" s="28" t="s">
        <v>191</v>
      </c>
      <c r="G1681" s="28" t="s">
        <v>348</v>
      </c>
      <c r="H1681" s="31" t="s">
        <v>695</v>
      </c>
      <c r="I1681" s="32" t="s">
        <v>303</v>
      </c>
      <c r="J1681" s="18" t="s">
        <v>1045</v>
      </c>
      <c r="K1681" s="26" t="s">
        <v>168</v>
      </c>
      <c r="L1681" s="26" t="s">
        <v>183</v>
      </c>
      <c r="M1681" s="33"/>
      <c r="N1681" s="33"/>
      <c r="O1681" s="33"/>
      <c r="P1681" s="25"/>
      <c r="Q1681" s="25"/>
      <c r="R1681" s="25"/>
      <c r="S1681" s="25"/>
      <c r="T1681" s="25"/>
      <c r="U1681" s="25"/>
      <c r="V1681" s="25"/>
      <c r="W1681" s="25"/>
      <c r="X1681" s="25"/>
      <c r="Y1681" s="25"/>
      <c r="Z1681" s="25"/>
      <c r="AA1681" s="25"/>
      <c r="AB1681" s="25"/>
      <c r="AC1681" s="25"/>
      <c r="AD1681" s="25"/>
      <c r="AE1681" s="25"/>
      <c r="AF1681" s="25"/>
      <c r="AG1681" s="25"/>
      <c r="AH1681" s="25"/>
      <c r="AI1681" s="25"/>
      <c r="AJ1681" s="25"/>
      <c r="AK1681" s="25"/>
      <c r="AL1681" s="25"/>
      <c r="AM1681" s="25"/>
      <c r="AN1681" s="25"/>
      <c r="AO1681" s="25"/>
      <c r="AP1681" s="25"/>
      <c r="AQ1681" s="25"/>
      <c r="AR1681" s="25"/>
      <c r="AS1681" s="25"/>
      <c r="AT1681" s="25"/>
      <c r="AU1681" s="25"/>
      <c r="AV1681" s="25"/>
      <c r="AW1681" s="25"/>
      <c r="AX1681" s="25"/>
      <c r="AY1681" s="25"/>
    </row>
    <row r="1682" spans="1:79" s="25" customFormat="1" x14ac:dyDescent="0.2">
      <c r="A1682" s="18"/>
      <c r="B1682" s="18"/>
      <c r="C1682" s="141"/>
      <c r="D1682" s="19"/>
      <c r="E1682" s="20"/>
      <c r="F1682" s="19"/>
      <c r="G1682" s="19"/>
      <c r="H1682" s="18"/>
      <c r="I1682" s="18"/>
      <c r="J1682" s="18"/>
      <c r="K1682"/>
      <c r="L1682"/>
      <c r="M1682" s="18"/>
      <c r="N1682" s="18"/>
      <c r="O1682" s="18"/>
      <c r="P1682" s="19"/>
      <c r="Q1682" s="19"/>
      <c r="R1682" s="19"/>
      <c r="S1682" s="19"/>
      <c r="T1682" s="19"/>
      <c r="U1682" s="19"/>
      <c r="V1682" s="19"/>
      <c r="W1682" s="19"/>
      <c r="X1682" s="19"/>
      <c r="Y1682" s="19"/>
      <c r="Z1682" s="19"/>
      <c r="AA1682" s="19"/>
      <c r="AB1682" s="19"/>
      <c r="AC1682" s="19"/>
      <c r="AD1682" s="19"/>
      <c r="AE1682" s="19"/>
      <c r="AF1682" s="19"/>
      <c r="AG1682" s="19"/>
      <c r="AH1682" s="19"/>
      <c r="AI1682" s="19"/>
      <c r="AJ1682" s="19"/>
      <c r="AK1682" s="19"/>
      <c r="AL1682" s="19"/>
      <c r="AM1682" s="19"/>
      <c r="AN1682" s="19"/>
      <c r="AO1682" s="19"/>
      <c r="AP1682" s="19"/>
      <c r="AQ1682" s="19"/>
      <c r="AR1682" s="19"/>
      <c r="AS1682" s="19"/>
      <c r="AT1682" s="19"/>
      <c r="AU1682" s="19"/>
      <c r="AV1682" s="19"/>
      <c r="AW1682" s="19"/>
      <c r="AX1682" s="19"/>
      <c r="AY1682" s="19"/>
    </row>
    <row r="1683" spans="1:79" x14ac:dyDescent="0.2">
      <c r="A1683" s="18" t="s">
        <v>226</v>
      </c>
      <c r="B1683" s="18" t="s">
        <v>556</v>
      </c>
      <c r="C1683" s="141" t="s">
        <v>259</v>
      </c>
      <c r="D1683" s="19" t="s">
        <v>3500</v>
      </c>
      <c r="E1683" s="20">
        <v>33522</v>
      </c>
      <c r="F1683" s="19" t="s">
        <v>1391</v>
      </c>
      <c r="G1683" s="19" t="s">
        <v>1833</v>
      </c>
      <c r="H1683" s="18" t="s">
        <v>226</v>
      </c>
      <c r="I1683" s="18" t="s">
        <v>91</v>
      </c>
      <c r="J1683" s="18" t="s">
        <v>228</v>
      </c>
      <c r="K1683" s="26" t="s">
        <v>712</v>
      </c>
      <c r="L1683" s="26" t="s">
        <v>276</v>
      </c>
      <c r="M1683" s="18" t="s">
        <v>226</v>
      </c>
      <c r="N1683" s="18" t="s">
        <v>556</v>
      </c>
      <c r="O1683" s="18" t="s">
        <v>276</v>
      </c>
      <c r="P1683" s="19" t="s">
        <v>1200</v>
      </c>
      <c r="Q1683" s="19" t="s">
        <v>226</v>
      </c>
      <c r="R1683" s="19" t="s">
        <v>556</v>
      </c>
      <c r="S1683" s="19" t="s">
        <v>1903</v>
      </c>
      <c r="T1683" s="19" t="s">
        <v>226</v>
      </c>
      <c r="U1683" s="19" t="s">
        <v>556</v>
      </c>
      <c r="V1683" s="19" t="s">
        <v>259</v>
      </c>
      <c r="W1683" s="19" t="s">
        <v>226</v>
      </c>
      <c r="X1683" s="19" t="s">
        <v>556</v>
      </c>
      <c r="Y1683" s="19" t="s">
        <v>201</v>
      </c>
      <c r="Z1683" s="19" t="s">
        <v>226</v>
      </c>
      <c r="AA1683" s="19" t="s">
        <v>556</v>
      </c>
      <c r="AB1683" s="19" t="s">
        <v>259</v>
      </c>
      <c r="AC1683" s="19"/>
      <c r="AD1683" s="19"/>
      <c r="AE1683" s="19"/>
      <c r="AF1683" s="19" t="s">
        <v>226</v>
      </c>
      <c r="AG1683" s="19" t="s">
        <v>556</v>
      </c>
      <c r="AH1683" s="19" t="s">
        <v>233</v>
      </c>
      <c r="AI1683" s="19" t="s">
        <v>226</v>
      </c>
      <c r="AJ1683" s="19" t="s">
        <v>556</v>
      </c>
      <c r="AK1683" s="19" t="s">
        <v>233</v>
      </c>
      <c r="AL1683" s="19" t="s">
        <v>226</v>
      </c>
      <c r="AM1683" s="19" t="s">
        <v>556</v>
      </c>
      <c r="AN1683" s="19" t="s">
        <v>259</v>
      </c>
      <c r="AO1683" s="19">
        <v>0</v>
      </c>
      <c r="AP1683" s="19">
        <v>0</v>
      </c>
      <c r="AQ1683" s="19">
        <v>0</v>
      </c>
      <c r="AR1683" s="19">
        <v>0</v>
      </c>
      <c r="AS1683" s="19">
        <v>0</v>
      </c>
      <c r="AT1683" s="19">
        <v>0</v>
      </c>
      <c r="AU1683" s="19">
        <v>0</v>
      </c>
      <c r="AV1683" s="19">
        <v>0</v>
      </c>
      <c r="AW1683" s="19">
        <v>0</v>
      </c>
      <c r="AX1683" s="19"/>
      <c r="AY1683" s="19"/>
    </row>
    <row r="1684" spans="1:79" x14ac:dyDescent="0.2">
      <c r="A1684" s="18" t="s">
        <v>212</v>
      </c>
      <c r="B1684" s="18" t="s">
        <v>454</v>
      </c>
      <c r="C1684" s="141" t="s">
        <v>196</v>
      </c>
      <c r="D1684" s="19" t="s">
        <v>3504</v>
      </c>
      <c r="E1684" s="20">
        <v>35466</v>
      </c>
      <c r="F1684" s="26" t="s">
        <v>150</v>
      </c>
      <c r="G1684" s="30" t="s">
        <v>150</v>
      </c>
      <c r="H1684" s="18" t="s">
        <v>545</v>
      </c>
      <c r="I1684" s="18" t="s">
        <v>239</v>
      </c>
      <c r="J1684" s="18" t="s">
        <v>587</v>
      </c>
      <c r="K1684" s="26" t="s">
        <v>226</v>
      </c>
      <c r="L1684" s="26" t="s">
        <v>248</v>
      </c>
      <c r="M1684" s="18" t="s">
        <v>226</v>
      </c>
      <c r="N1684" s="18" t="s">
        <v>118</v>
      </c>
      <c r="O1684" s="18" t="s">
        <v>201</v>
      </c>
      <c r="P1684" s="19" t="s">
        <v>196</v>
      </c>
      <c r="Q1684" s="19" t="s">
        <v>226</v>
      </c>
      <c r="R1684" s="19" t="s">
        <v>118</v>
      </c>
      <c r="S1684" s="30" t="s">
        <v>203</v>
      </c>
      <c r="T1684" s="19"/>
      <c r="U1684" s="19"/>
      <c r="V1684" s="30"/>
      <c r="W1684" s="19"/>
      <c r="X1684" s="19"/>
      <c r="Y1684" s="30"/>
      <c r="Z1684" s="19"/>
      <c r="AA1684" s="19"/>
      <c r="AB1684" s="30"/>
      <c r="AC1684" s="19"/>
      <c r="AD1684" s="19"/>
      <c r="AE1684" s="19"/>
      <c r="AF1684" s="19"/>
      <c r="AG1684" s="19"/>
      <c r="AH1684" s="19"/>
      <c r="AI1684" s="19"/>
      <c r="AJ1684" s="19"/>
      <c r="AK1684" s="19"/>
      <c r="AL1684" s="19"/>
      <c r="AM1684" s="19"/>
      <c r="AN1684" s="19"/>
      <c r="AO1684" s="19"/>
      <c r="AP1684" s="19"/>
      <c r="AQ1684" s="19"/>
      <c r="AR1684" s="19"/>
      <c r="AS1684" s="19"/>
      <c r="AT1684" s="19"/>
      <c r="AU1684" s="19"/>
      <c r="AV1684" s="19"/>
      <c r="AW1684" s="19"/>
      <c r="AX1684" s="19"/>
      <c r="AY1684" s="19"/>
    </row>
    <row r="1685" spans="1:79" x14ac:dyDescent="0.2">
      <c r="A1685" s="31" t="s">
        <v>202</v>
      </c>
      <c r="B1685" s="32" t="s">
        <v>215</v>
      </c>
      <c r="C1685" s="142" t="s">
        <v>228</v>
      </c>
      <c r="D1685" s="19" t="s">
        <v>3511</v>
      </c>
      <c r="E1685" s="27">
        <v>36475</v>
      </c>
      <c r="F1685" s="28" t="s">
        <v>180</v>
      </c>
      <c r="G1685" s="28" t="s">
        <v>188</v>
      </c>
      <c r="H1685" s="31" t="s">
        <v>189</v>
      </c>
      <c r="I1685" s="32"/>
      <c r="J1685" s="18"/>
      <c r="K1685" t="s">
        <v>555</v>
      </c>
      <c r="L1685" t="s">
        <v>241</v>
      </c>
      <c r="M1685" s="33"/>
      <c r="N1685" s="33"/>
      <c r="O1685" s="33"/>
      <c r="AZ1685" s="19"/>
      <c r="BA1685" s="19"/>
      <c r="BB1685" s="19"/>
      <c r="BC1685" s="19"/>
      <c r="BD1685" s="19"/>
      <c r="BE1685" s="19"/>
      <c r="BF1685" s="19"/>
      <c r="BG1685" s="19"/>
      <c r="BH1685" s="19"/>
      <c r="BI1685" s="19"/>
      <c r="BJ1685" s="19"/>
      <c r="BK1685" s="19"/>
      <c r="BL1685" s="19"/>
      <c r="BM1685" s="19"/>
      <c r="BN1685" s="19"/>
      <c r="BO1685" s="19"/>
      <c r="BP1685" s="19"/>
      <c r="BQ1685" s="19"/>
      <c r="BR1685" s="19"/>
      <c r="BS1685" s="19"/>
      <c r="BT1685" s="19"/>
      <c r="BU1685" s="19"/>
      <c r="BV1685" s="19"/>
      <c r="BW1685" s="19"/>
      <c r="BX1685" s="19"/>
    </row>
    <row r="1686" spans="1:79" x14ac:dyDescent="0.2">
      <c r="A1686" s="18" t="s">
        <v>202</v>
      </c>
      <c r="B1686" s="18" t="s">
        <v>170</v>
      </c>
      <c r="C1686" s="141" t="s">
        <v>248</v>
      </c>
      <c r="D1686" s="22" t="s">
        <v>3501</v>
      </c>
      <c r="E1686" s="23">
        <v>36276</v>
      </c>
      <c r="F1686" s="24" t="s">
        <v>416</v>
      </c>
      <c r="G1686" s="22" t="s">
        <v>187</v>
      </c>
      <c r="H1686" s="18" t="s">
        <v>202</v>
      </c>
      <c r="I1686" s="18" t="s">
        <v>175</v>
      </c>
      <c r="J1686" s="18" t="s">
        <v>228</v>
      </c>
      <c r="K1686" s="26" t="s">
        <v>226</v>
      </c>
      <c r="L1686" s="26" t="s">
        <v>576</v>
      </c>
      <c r="M1686" s="18" t="s">
        <v>265</v>
      </c>
      <c r="N1686" s="18" t="s">
        <v>170</v>
      </c>
      <c r="O1686" s="18" t="s">
        <v>241</v>
      </c>
      <c r="P1686" s="25"/>
      <c r="Q1686" s="25"/>
      <c r="R1686" s="25"/>
      <c r="S1686" s="25"/>
      <c r="T1686" s="25"/>
      <c r="U1686" s="25"/>
      <c r="V1686" s="25"/>
      <c r="W1686" s="25"/>
      <c r="X1686" s="25"/>
      <c r="Y1686" s="25"/>
      <c r="Z1686" s="25"/>
      <c r="AA1686" s="25"/>
      <c r="AB1686" s="25"/>
      <c r="AC1686" s="25"/>
      <c r="AD1686" s="25"/>
      <c r="AE1686" s="25"/>
      <c r="AF1686" s="25"/>
      <c r="AG1686" s="25"/>
      <c r="AH1686" s="25"/>
      <c r="AI1686" s="25"/>
      <c r="AJ1686" s="25"/>
      <c r="AK1686" s="25"/>
      <c r="AL1686" s="25"/>
      <c r="AM1686" s="25"/>
      <c r="AN1686" s="25"/>
      <c r="AO1686" s="25"/>
      <c r="AP1686" s="25"/>
      <c r="AQ1686" s="25"/>
      <c r="AR1686" s="25"/>
      <c r="AS1686" s="25"/>
      <c r="AT1686" s="25"/>
      <c r="AU1686" s="25"/>
      <c r="AV1686" s="25"/>
      <c r="AW1686" s="25"/>
      <c r="AX1686" s="25"/>
      <c r="AY1686" s="25"/>
    </row>
    <row r="1687" spans="1:79" x14ac:dyDescent="0.2">
      <c r="A1687" t="s">
        <v>212</v>
      </c>
      <c r="B1687" t="s">
        <v>81</v>
      </c>
      <c r="C1687" s="141" t="s">
        <v>240</v>
      </c>
      <c r="D1687" t="s">
        <v>3502</v>
      </c>
      <c r="E1687" s="40">
        <v>36728</v>
      </c>
      <c r="F1687" t="s">
        <v>3503</v>
      </c>
      <c r="G1687" s="22" t="s">
        <v>144</v>
      </c>
      <c r="H1687" t="s">
        <v>212</v>
      </c>
      <c r="I1687" t="s">
        <v>84</v>
      </c>
      <c r="J1687" s="18" t="s">
        <v>203</v>
      </c>
      <c r="K1687" t="str">
        <f>IF(ISBLANK(VLOOKUP(TRIM(D1687),ALL_SOMIFA!$A$1:$V$2721,8,FALSE)),"",IF(ISERROR(VLOOKUP(TRIM(D1687),ALL_SOMIFA!$A$1:$V$2721,8,FALSE))," ",VLOOKUP(TRIM(D1687),ALL_SOMIFA!$A$1:$V$2721,8,FALSE)))</f>
        <v xml:space="preserve"> </v>
      </c>
      <c r="L1687" t="str">
        <f>IF(ISBLANK(VLOOKUP(TRIM(D1687),ALL_SOMIFA!$A$1:$V$2721,9,FALSE)),"",IF(ISERROR(VLOOKUP(TRIM(D1687),ALL_SOMIFA!$A$1:$V$2721,9,FALSE))," ",VLOOKUP(TRIM(D1687),ALL_SOMIFA!$A$1:$V$2721,9,FALSE)))</f>
        <v xml:space="preserve"> </v>
      </c>
      <c r="M1687" t="str">
        <f>IF(ISBLANK(VLOOKUP(TRIM(D1687),ALL_SOMIFA!$A$1:$V$2721,10,FALSE)),"",IF(ISERROR(VLOOKUP(TRIM(D1687),ALL_SOMIFA!$A$1:$V$2721,10,FALSE))," ",VLOOKUP(TRIM(D1687),ALL_SOMIFA!$A$1:$V$2721,10,FALSE)))</f>
        <v xml:space="preserve"> </v>
      </c>
      <c r="N1687" t="str">
        <f>IF(ISBLANK(VLOOKUP(TRIM(D1687),ALL_SOMIFA!$A$1:$V$2721,11,FALSE)),"",IF(ISERROR(VLOOKUP(TRIM(D1687),ALL_SOMIFA!$A$1:$V$2721,11,FALSE))," ",VLOOKUP(TRIM(D1687),ALL_SOMIFA!$A$1:$V$2721,11,FALSE)))</f>
        <v xml:space="preserve"> </v>
      </c>
      <c r="O1687" t="str">
        <f>IF(ISBLANK(VLOOKUP(TRIM(D1687),ALL_SOMIFA!$A$1:$V$2721,12,FALSE)),"",IF(ISERROR(VLOOKUP(TRIM(D1687),ALL_SOMIFA!$A$1:$V$2721,12,FALSE))," ",VLOOKUP(TRIM(D1687),ALL_SOMIFA!$A$1:$V$2721,12,FALSE)))</f>
        <v xml:space="preserve"> </v>
      </c>
      <c r="P1687" t="str">
        <f>IF(ISBLANK(VLOOKUP(TRIM(D1687),ALL_SOMIFA!$A$1:$V$2721,13,FALSE)),"",IF(ISERROR(VLOOKUP(TRIM(D1687),ALL_SOMIFA!$A$1:$V$2721,13,FALSE))," ",VLOOKUP(TRIM(D1687),ALL_SOMIFA!$A$1:$V$2721,13,FALSE)))</f>
        <v xml:space="preserve"> </v>
      </c>
      <c r="Q1687" t="str">
        <f>IF(ISBLANK(VLOOKUP(TRIM(D1687),ALL_SOMIFA!$A$1:$V$2721,14,FALSE)),"",IF(ISERROR(VLOOKUP(TRIM(D1687),ALL_SOMIFA!$A$1:$V$2721,14,FALSE))," ",VLOOKUP(TRIM(D1687),ALL_SOMIFA!$A$1:$V$2721,14,FALSE)))</f>
        <v xml:space="preserve"> </v>
      </c>
      <c r="R1687" t="str">
        <f>IF(ISBLANK(VLOOKUP(TRIM(D1687),ALL_SOMIFA!$A$1:$V$2721,15,FALSE)),"",IF(ISERROR(VLOOKUP(TRIM(D1687),ALL_SOMIFA!$A$1:$V$2721,15,FALSE))," ",VLOOKUP(TRIM(D1687),ALL_SOMIFA!$A$1:$V$2721,15,FALSE)))</f>
        <v xml:space="preserve"> </v>
      </c>
      <c r="S1687" t="str">
        <f>IF(ISBLANK(VLOOKUP(TRIM(D1687),ALL_SOMIFA!$A$1:$V$2721,16,FALSE)),"",IF(ISERROR(VLOOKUP(TRIM(D1687),ALL_SOMIFA!$A$1:$V$2721,16,FALSE))," ",VLOOKUP(TRIM(D1687),ALL_SOMIFA!$A$1:$V$2721,16,FALSE)))</f>
        <v xml:space="preserve"> </v>
      </c>
      <c r="T1687" t="str">
        <f>IF(ISBLANK(VLOOKUP(TRIM(D1687),ALL_SOMIFA!$A$1:$V$2721,17,FALSE)),"",IF(ISERROR(VLOOKUP(TRIM(D1687),ALL_SOMIFA!$A$1:$V$2721,17,FALSE))," ",VLOOKUP(TRIM(D1687),ALL_SOMIFA!$A$1:$V$2721,17,FALSE)))</f>
        <v xml:space="preserve"> </v>
      </c>
      <c r="U1687" t="str">
        <f>IF(ISBLANK(VLOOKUP(TRIM(D1687),ALL_SOMIFA!$A$1:$V$2721,18,FALSE)),"",IF(ISERROR(VLOOKUP(TRIM(D1687),ALL_SOMIFA!$A$1:$V$2721,18,FALSE))," ",VLOOKUP(TRIM(D1687),ALL_SOMIFA!$A$1:$V$2721,18,FALSE)))</f>
        <v xml:space="preserve"> </v>
      </c>
      <c r="V1687" t="str">
        <f>IF(ISBLANK(VLOOKUP(TRIM(D1687),ALL_SOMIFA!$A$1:$V$2721,19,FALSE)),"",IF(ISERROR(VLOOKUP(TRIM(D1687),ALL_SOMIFA!$A$1:$V$2721,19,FALSE))," ",VLOOKUP(TRIM(D1687),ALL_SOMIFA!$A$1:$V$2721,19,FALSE)))</f>
        <v xml:space="preserve"> </v>
      </c>
      <c r="W1687" t="str">
        <f>IF(ISBLANK(VLOOKUP(TRIM(D1687),ALL_SOMIFA!$A$1:$V$2721,20,FALSE)),"",IF(ISERROR(VLOOKUP(TRIM(D1687),ALL_SOMIFA!$A$1:$V$2721,20,FALSE))," ",VLOOKUP(TRIM(D1687),ALL_SOMIFA!$A$1:$V$2721,20,FALSE)))</f>
        <v xml:space="preserve"> </v>
      </c>
      <c r="X1687" t="str">
        <f>IF(ISBLANK(VLOOKUP(TRIM(D1687),ALL_SOMIFA!$A$1:$V$2721,21,FALSE)),"",IF(ISERROR(VLOOKUP(TRIM(D1687),ALL_SOMIFA!$A$1:$V$2721,21,FALSE))," ",VLOOKUP(TRIM(D1687),ALL_SOMIFA!$A$1:$V$2721,21,FALSE)))</f>
        <v xml:space="preserve"> </v>
      </c>
      <c r="Y1687" t="str">
        <f>IF(ISBLANK(VLOOKUP(TRIM(D1687),ALL_SOMIFA!$A$1:$V$2721,22,FALSE)),"",IF(ISERROR(VLOOKUP(TRIM(D1687),ALL_SOMIFA!$A$1:$V$2721,22,FALSE))," ",VLOOKUP(TRIM(D1687),ALL_SOMIFA!$A$1:$V$2721,22,FALSE)))</f>
        <v xml:space="preserve"> </v>
      </c>
    </row>
    <row r="1688" spans="1:79" x14ac:dyDescent="0.2">
      <c r="A1688" s="31" t="s">
        <v>238</v>
      </c>
      <c r="B1688" s="31" t="s">
        <v>232</v>
      </c>
      <c r="C1688" s="142" t="s">
        <v>266</v>
      </c>
      <c r="D1688" s="19" t="s">
        <v>3505</v>
      </c>
      <c r="E1688" s="27">
        <v>35392</v>
      </c>
      <c r="F1688" s="26" t="s">
        <v>802</v>
      </c>
      <c r="G1688" s="30" t="s">
        <v>381</v>
      </c>
      <c r="H1688" s="31" t="s">
        <v>238</v>
      </c>
      <c r="I1688" s="31" t="s">
        <v>429</v>
      </c>
      <c r="J1688" s="18" t="s">
        <v>247</v>
      </c>
      <c r="K1688" s="26" t="s">
        <v>238</v>
      </c>
      <c r="L1688" s="26" t="s">
        <v>161</v>
      </c>
      <c r="M1688" s="33"/>
      <c r="N1688" s="33"/>
      <c r="O1688" s="33"/>
      <c r="P1688" s="25"/>
      <c r="Q1688" s="25"/>
      <c r="R1688" s="25"/>
      <c r="S1688" s="25"/>
      <c r="T1688" s="25"/>
      <c r="U1688" s="25"/>
      <c r="V1688" s="25"/>
      <c r="W1688" s="25"/>
      <c r="X1688" s="25"/>
      <c r="Y1688" s="25"/>
      <c r="Z1688" s="25"/>
      <c r="AA1688" s="25"/>
      <c r="AB1688" s="25"/>
      <c r="AC1688" s="25"/>
      <c r="AD1688" s="25"/>
      <c r="AE1688" s="25"/>
      <c r="AF1688" s="25"/>
      <c r="AG1688" s="25"/>
      <c r="AH1688" s="25"/>
      <c r="AI1688" s="25"/>
      <c r="AJ1688" s="25"/>
      <c r="AK1688" s="25"/>
      <c r="AL1688" s="25"/>
      <c r="AM1688" s="25"/>
      <c r="AN1688" s="25"/>
      <c r="AO1688" s="25"/>
      <c r="AP1688" s="25"/>
      <c r="AQ1688" s="25"/>
      <c r="AR1688" s="25"/>
      <c r="AS1688" s="25"/>
      <c r="AT1688" s="25"/>
      <c r="AU1688" s="25"/>
      <c r="AV1688" s="25"/>
      <c r="AW1688" s="25"/>
      <c r="AX1688" s="25"/>
      <c r="AY1688" s="25"/>
      <c r="AZ1688" s="25"/>
      <c r="BA1688" s="25"/>
      <c r="BB1688" s="25"/>
      <c r="BC1688" s="25"/>
      <c r="BD1688" s="25"/>
      <c r="BE1688" s="25"/>
      <c r="BF1688" s="25"/>
      <c r="BG1688" s="25"/>
      <c r="BH1688" s="25"/>
      <c r="BI1688" s="25"/>
      <c r="BJ1688" s="25"/>
      <c r="BK1688" s="25"/>
      <c r="BL1688" s="25"/>
      <c r="BM1688" s="25"/>
      <c r="BN1688" s="25"/>
      <c r="BO1688" s="25"/>
      <c r="BP1688" s="25"/>
      <c r="BQ1688" s="25"/>
      <c r="BR1688" s="25"/>
      <c r="BS1688" s="25"/>
      <c r="BT1688" s="25"/>
      <c r="BU1688" s="25"/>
      <c r="BV1688" s="25"/>
      <c r="BW1688" s="25"/>
      <c r="BX1688" s="25"/>
      <c r="BY1688" s="25"/>
      <c r="BZ1688" s="25"/>
      <c r="CA1688" s="25"/>
    </row>
    <row r="1689" spans="1:79" s="25" customFormat="1" ht="12.75" customHeight="1" x14ac:dyDescent="0.2">
      <c r="A1689" s="33" t="s">
        <v>238</v>
      </c>
      <c r="B1689" s="33" t="s">
        <v>105</v>
      </c>
      <c r="C1689" s="142" t="s">
        <v>241</v>
      </c>
      <c r="D1689" t="s">
        <v>3506</v>
      </c>
      <c r="E1689" s="40">
        <v>36390</v>
      </c>
      <c r="F1689" t="s">
        <v>3507</v>
      </c>
      <c r="G1689" s="22" t="s">
        <v>344</v>
      </c>
      <c r="H1689" s="33" t="s">
        <v>238</v>
      </c>
      <c r="I1689" s="33" t="s">
        <v>116</v>
      </c>
      <c r="J1689" s="18" t="s">
        <v>241</v>
      </c>
      <c r="K1689" t="str">
        <f>IF(ISBLANK(VLOOKUP(TRIM(D1689),ALL_SOMIFA!$A$1:$V$2721,8,FALSE)),"",IF(ISERROR(VLOOKUP(TRIM(D1689),ALL_SOMIFA!$A$1:$V$2721,8,FALSE))," ",VLOOKUP(TRIM(D1689),ALL_SOMIFA!$A$1:$V$2721,8,FALSE)))</f>
        <v xml:space="preserve"> </v>
      </c>
      <c r="L1689" t="str">
        <f>IF(ISBLANK(VLOOKUP(TRIM(D1689),ALL_SOMIFA!$A$1:$V$2721,9,FALSE)),"",IF(ISERROR(VLOOKUP(TRIM(D1689),ALL_SOMIFA!$A$1:$V$2721,9,FALSE))," ",VLOOKUP(TRIM(D1689),ALL_SOMIFA!$A$1:$V$2721,9,FALSE)))</f>
        <v xml:space="preserve"> </v>
      </c>
      <c r="M1689" s="33" t="str">
        <f>IF(ISBLANK(VLOOKUP(TRIM(D1689),ALL_SOMIFA!$A$1:$V$2721,10,FALSE)),"",IF(ISERROR(VLOOKUP(TRIM(D1689),ALL_SOMIFA!$A$1:$V$2721,10,FALSE))," ",VLOOKUP(TRIM(D1689),ALL_SOMIFA!$A$1:$V$2721,10,FALSE)))</f>
        <v xml:space="preserve"> </v>
      </c>
      <c r="N1689" s="33" t="str">
        <f>IF(ISBLANK(VLOOKUP(TRIM(D1689),ALL_SOMIFA!$A$1:$V$2721,11,FALSE)),"",IF(ISERROR(VLOOKUP(TRIM(D1689),ALL_SOMIFA!$A$1:$V$2721,11,FALSE))," ",VLOOKUP(TRIM(D1689),ALL_SOMIFA!$A$1:$V$2721,11,FALSE)))</f>
        <v xml:space="preserve"> </v>
      </c>
      <c r="O1689" s="33" t="str">
        <f>IF(ISBLANK(VLOOKUP(TRIM(D1689),ALL_SOMIFA!$A$1:$V$2721,12,FALSE)),"",IF(ISERROR(VLOOKUP(TRIM(D1689),ALL_SOMIFA!$A$1:$V$2721,12,FALSE))," ",VLOOKUP(TRIM(D1689),ALL_SOMIFA!$A$1:$V$2721,12,FALSE)))</f>
        <v xml:space="preserve"> </v>
      </c>
      <c r="P1689" t="str">
        <f>IF(ISBLANK(VLOOKUP(TRIM(D1689),ALL_SOMIFA!$A$1:$V$2721,13,FALSE)),"",IF(ISERROR(VLOOKUP(TRIM(D1689),ALL_SOMIFA!$A$1:$V$2721,13,FALSE))," ",VLOOKUP(TRIM(D1689),ALL_SOMIFA!$A$1:$V$2721,13,FALSE)))</f>
        <v xml:space="preserve"> </v>
      </c>
      <c r="Q1689" t="str">
        <f>IF(ISBLANK(VLOOKUP(TRIM(D1689),ALL_SOMIFA!$A$1:$V$2721,14,FALSE)),"",IF(ISERROR(VLOOKUP(TRIM(D1689),ALL_SOMIFA!$A$1:$V$2721,14,FALSE))," ",VLOOKUP(TRIM(D1689),ALL_SOMIFA!$A$1:$V$2721,14,FALSE)))</f>
        <v xml:space="preserve"> </v>
      </c>
      <c r="R1689" t="str">
        <f>IF(ISBLANK(VLOOKUP(TRIM(D1689),ALL_SOMIFA!$A$1:$V$2721,15,FALSE)),"",IF(ISERROR(VLOOKUP(TRIM(D1689),ALL_SOMIFA!$A$1:$V$2721,15,FALSE))," ",VLOOKUP(TRIM(D1689),ALL_SOMIFA!$A$1:$V$2721,15,FALSE)))</f>
        <v xml:space="preserve"> </v>
      </c>
      <c r="S1689" t="str">
        <f>IF(ISBLANK(VLOOKUP(TRIM(D1689),ALL_SOMIFA!$A$1:$V$2721,16,FALSE)),"",IF(ISERROR(VLOOKUP(TRIM(D1689),ALL_SOMIFA!$A$1:$V$2721,16,FALSE))," ",VLOOKUP(TRIM(D1689),ALL_SOMIFA!$A$1:$V$2721,16,FALSE)))</f>
        <v xml:space="preserve"> </v>
      </c>
      <c r="T1689" t="str">
        <f>IF(ISBLANK(VLOOKUP(TRIM(D1689),ALL_SOMIFA!$A$1:$V$2721,17,FALSE)),"",IF(ISERROR(VLOOKUP(TRIM(D1689),ALL_SOMIFA!$A$1:$V$2721,17,FALSE))," ",VLOOKUP(TRIM(D1689),ALL_SOMIFA!$A$1:$V$2721,17,FALSE)))</f>
        <v xml:space="preserve"> </v>
      </c>
      <c r="U1689" t="str">
        <f>IF(ISBLANK(VLOOKUP(TRIM(D1689),ALL_SOMIFA!$A$1:$V$2721,18,FALSE)),"",IF(ISERROR(VLOOKUP(TRIM(D1689),ALL_SOMIFA!$A$1:$V$2721,18,FALSE))," ",VLOOKUP(TRIM(D1689),ALL_SOMIFA!$A$1:$V$2721,18,FALSE)))</f>
        <v xml:space="preserve"> </v>
      </c>
      <c r="V1689" t="str">
        <f>IF(ISBLANK(VLOOKUP(TRIM(D1689),ALL_SOMIFA!$A$1:$V$2721,19,FALSE)),"",IF(ISERROR(VLOOKUP(TRIM(D1689),ALL_SOMIFA!$A$1:$V$2721,19,FALSE))," ",VLOOKUP(TRIM(D1689),ALL_SOMIFA!$A$1:$V$2721,19,FALSE)))</f>
        <v xml:space="preserve"> </v>
      </c>
      <c r="W1689" t="str">
        <f>IF(ISBLANK(VLOOKUP(TRIM(D1689),ALL_SOMIFA!$A$1:$V$2721,20,FALSE)),"",IF(ISERROR(VLOOKUP(TRIM(D1689),ALL_SOMIFA!$A$1:$V$2721,20,FALSE))," ",VLOOKUP(TRIM(D1689),ALL_SOMIFA!$A$1:$V$2721,20,FALSE)))</f>
        <v xml:space="preserve"> </v>
      </c>
      <c r="X1689" t="str">
        <f>IF(ISBLANK(VLOOKUP(TRIM(D1689),ALL_SOMIFA!$A$1:$V$2721,21,FALSE)),"",IF(ISERROR(VLOOKUP(TRIM(D1689),ALL_SOMIFA!$A$1:$V$2721,21,FALSE))," ",VLOOKUP(TRIM(D1689),ALL_SOMIFA!$A$1:$V$2721,21,FALSE)))</f>
        <v xml:space="preserve"> </v>
      </c>
      <c r="Y1689" t="str">
        <f>IF(ISBLANK(VLOOKUP(TRIM(D1689),ALL_SOMIFA!$A$1:$V$2721,22,FALSE)),"",IF(ISERROR(VLOOKUP(TRIM(D1689),ALL_SOMIFA!$A$1:$V$2721,22,FALSE))," ",VLOOKUP(TRIM(D1689),ALL_SOMIFA!$A$1:$V$2721,22,FALSE)))</f>
        <v xml:space="preserve"> </v>
      </c>
      <c r="Z1689"/>
      <c r="AA1689"/>
      <c r="AB1689"/>
      <c r="AC1689"/>
      <c r="AD1689"/>
      <c r="AE1689"/>
      <c r="AF1689"/>
      <c r="AG1689"/>
      <c r="AH1689"/>
      <c r="AI1689"/>
      <c r="AJ1689"/>
      <c r="AK1689"/>
      <c r="AL1689"/>
      <c r="AM1689"/>
      <c r="AN1689"/>
      <c r="AO1689"/>
      <c r="AP1689"/>
      <c r="AQ1689"/>
      <c r="AR1689"/>
      <c r="AS1689"/>
      <c r="AT1689"/>
      <c r="AU1689"/>
      <c r="AV1689"/>
      <c r="AW1689"/>
      <c r="AX1689"/>
      <c r="AY1689"/>
      <c r="AZ1689"/>
      <c r="BA1689"/>
      <c r="BB1689"/>
      <c r="BC1689"/>
      <c r="BD1689"/>
      <c r="BE1689"/>
      <c r="BF1689"/>
      <c r="BG1689"/>
      <c r="BH1689"/>
      <c r="BI1689"/>
      <c r="BJ1689"/>
      <c r="BK1689"/>
      <c r="BL1689"/>
      <c r="BM1689"/>
      <c r="BN1689"/>
      <c r="BO1689"/>
      <c r="BP1689"/>
      <c r="BQ1689"/>
      <c r="BR1689"/>
      <c r="BS1689"/>
      <c r="BT1689"/>
      <c r="BU1689"/>
      <c r="BV1689"/>
      <c r="BW1689"/>
      <c r="BX1689"/>
      <c r="BY1689"/>
      <c r="BZ1689"/>
      <c r="CA1689"/>
    </row>
    <row r="1690" spans="1:79" x14ac:dyDescent="0.2">
      <c r="A1690" s="34"/>
      <c r="B1690" s="34"/>
      <c r="C1690" s="141"/>
      <c r="D1690" s="19" t="s">
        <v>3497</v>
      </c>
      <c r="E1690" s="20">
        <v>34944</v>
      </c>
      <c r="F1690" s="19" t="s">
        <v>1605</v>
      </c>
      <c r="G1690" s="19" t="s">
        <v>361</v>
      </c>
      <c r="H1690" s="34" t="s">
        <v>274</v>
      </c>
      <c r="I1690" s="34" t="s">
        <v>491</v>
      </c>
      <c r="J1690" s="18" t="s">
        <v>259</v>
      </c>
      <c r="K1690" s="26" t="s">
        <v>226</v>
      </c>
      <c r="L1690" s="26" t="s">
        <v>259</v>
      </c>
      <c r="M1690" s="34" t="s">
        <v>274</v>
      </c>
      <c r="N1690" s="34" t="s">
        <v>583</v>
      </c>
      <c r="O1690" s="34" t="s">
        <v>259</v>
      </c>
      <c r="P1690" s="19" t="s">
        <v>259</v>
      </c>
      <c r="Q1690" s="19" t="s">
        <v>274</v>
      </c>
      <c r="R1690" s="19" t="s">
        <v>583</v>
      </c>
      <c r="S1690" s="19" t="s">
        <v>262</v>
      </c>
      <c r="T1690" s="19" t="s">
        <v>274</v>
      </c>
      <c r="U1690" s="19" t="s">
        <v>331</v>
      </c>
      <c r="V1690" s="19" t="s">
        <v>248</v>
      </c>
      <c r="W1690" s="19" t="s">
        <v>274</v>
      </c>
      <c r="X1690" s="19" t="s">
        <v>331</v>
      </c>
      <c r="Y1690" s="19" t="s">
        <v>266</v>
      </c>
      <c r="Z1690" s="19">
        <v>0</v>
      </c>
      <c r="AA1690" s="19">
        <v>0</v>
      </c>
      <c r="AB1690" s="19">
        <v>0</v>
      </c>
      <c r="AC1690" s="19"/>
      <c r="AD1690" s="19"/>
      <c r="AE1690" s="19"/>
      <c r="AF1690" s="19">
        <v>0</v>
      </c>
      <c r="AG1690" s="19">
        <v>0</v>
      </c>
      <c r="AH1690" s="19">
        <v>0</v>
      </c>
      <c r="AI1690" s="19">
        <v>0</v>
      </c>
      <c r="AJ1690" s="19">
        <v>0</v>
      </c>
      <c r="AK1690" s="19">
        <v>0</v>
      </c>
      <c r="AL1690" s="19">
        <v>0</v>
      </c>
      <c r="AM1690" s="19">
        <v>0</v>
      </c>
      <c r="AN1690" s="19">
        <v>0</v>
      </c>
      <c r="AO1690" s="19">
        <v>0</v>
      </c>
      <c r="AP1690" s="19">
        <v>0</v>
      </c>
      <c r="AQ1690" s="19">
        <v>0</v>
      </c>
      <c r="AR1690" s="19">
        <v>0</v>
      </c>
      <c r="AS1690" s="19">
        <v>0</v>
      </c>
      <c r="AT1690" s="19">
        <v>0</v>
      </c>
      <c r="AU1690" s="19">
        <v>0</v>
      </c>
      <c r="AV1690" s="19">
        <v>0</v>
      </c>
      <c r="AW1690" s="19">
        <v>0</v>
      </c>
      <c r="AX1690" s="19"/>
      <c r="AY1690" s="19"/>
    </row>
    <row r="1691" spans="1:79" x14ac:dyDescent="0.2">
      <c r="A1691" s="34"/>
      <c r="B1691" s="34"/>
      <c r="C1691" s="141"/>
      <c r="D1691" s="19" t="s">
        <v>3498</v>
      </c>
      <c r="E1691" s="20">
        <v>34752</v>
      </c>
      <c r="F1691" s="19" t="s">
        <v>3499</v>
      </c>
      <c r="G1691" s="19" t="s">
        <v>591</v>
      </c>
      <c r="H1691" s="34" t="s">
        <v>194</v>
      </c>
      <c r="I1691" s="34" t="s">
        <v>109</v>
      </c>
      <c r="J1691" s="18" t="s">
        <v>249</v>
      </c>
      <c r="K1691" s="26" t="s">
        <v>274</v>
      </c>
      <c r="L1691" s="26" t="s">
        <v>1904</v>
      </c>
      <c r="M1691" s="34" t="s">
        <v>194</v>
      </c>
      <c r="N1691" s="34" t="s">
        <v>105</v>
      </c>
      <c r="O1691" s="34" t="s">
        <v>593</v>
      </c>
      <c r="P1691" s="19" t="s">
        <v>248</v>
      </c>
      <c r="Q1691" s="19" t="s">
        <v>194</v>
      </c>
      <c r="R1691" s="19" t="s">
        <v>109</v>
      </c>
      <c r="S1691" s="19" t="s">
        <v>328</v>
      </c>
      <c r="T1691" s="19" t="s">
        <v>194</v>
      </c>
      <c r="U1691" s="19" t="s">
        <v>105</v>
      </c>
      <c r="V1691" s="19" t="s">
        <v>203</v>
      </c>
      <c r="W1691" s="19"/>
      <c r="X1691" s="19"/>
      <c r="Y1691" s="19"/>
      <c r="Z1691" s="19"/>
      <c r="AA1691" s="19"/>
      <c r="AB1691" s="19"/>
      <c r="AC1691" s="19"/>
      <c r="AD1691" s="19"/>
      <c r="AE1691" s="19"/>
      <c r="AF1691" s="19"/>
      <c r="AG1691" s="19"/>
      <c r="AH1691" s="19"/>
      <c r="AI1691" s="19"/>
      <c r="AJ1691" s="19"/>
      <c r="AK1691" s="19"/>
      <c r="AL1691" s="19"/>
      <c r="AM1691" s="19"/>
      <c r="AN1691" s="19"/>
      <c r="AO1691" s="19"/>
      <c r="AP1691" s="19"/>
      <c r="AQ1691" s="19"/>
      <c r="AR1691" s="19"/>
      <c r="AS1691" s="19"/>
      <c r="AT1691" s="19"/>
      <c r="AU1691" s="19"/>
      <c r="AV1691" s="19"/>
      <c r="AW1691" s="19"/>
      <c r="AX1691" s="19"/>
      <c r="AY1691" s="19"/>
    </row>
    <row r="1692" spans="1:79" s="19" customFormat="1" x14ac:dyDescent="0.2">
      <c r="A1692"/>
      <c r="B1692"/>
      <c r="C1692" s="142"/>
      <c r="D1692" t="s">
        <v>3508</v>
      </c>
      <c r="E1692" s="40">
        <v>36634</v>
      </c>
      <c r="F1692" t="s">
        <v>3509</v>
      </c>
      <c r="G1692" s="22" t="s">
        <v>115</v>
      </c>
      <c r="H1692" t="s">
        <v>1210</v>
      </c>
      <c r="I1692" t="s">
        <v>272</v>
      </c>
      <c r="J1692" s="18" t="s">
        <v>2958</v>
      </c>
      <c r="K1692" t="str">
        <f>IF(ISBLANK(VLOOKUP(TRIM(D1692),ALL_SOMIFA!$A$1:$V$2721,8,FALSE)),"",IF(ISERROR(VLOOKUP(TRIM(D1692),ALL_SOMIFA!$A$1:$V$2721,8,FALSE))," ",VLOOKUP(TRIM(D1692),ALL_SOMIFA!$A$1:$V$2721,8,FALSE)))</f>
        <v xml:space="preserve"> </v>
      </c>
      <c r="L1692" t="str">
        <f>IF(ISBLANK(VLOOKUP(TRIM(D1692),ALL_SOMIFA!$A$1:$V$2721,9,FALSE)),"",IF(ISERROR(VLOOKUP(TRIM(D1692),ALL_SOMIFA!$A$1:$V$2721,9,FALSE))," ",VLOOKUP(TRIM(D1692),ALL_SOMIFA!$A$1:$V$2721,9,FALSE)))</f>
        <v xml:space="preserve"> </v>
      </c>
      <c r="M1692" t="str">
        <f>IF(ISBLANK(VLOOKUP(TRIM(D1692),ALL_SOMIFA!$A$1:$V$2721,10,FALSE)),"",IF(ISERROR(VLOOKUP(TRIM(D1692),ALL_SOMIFA!$A$1:$V$2721,10,FALSE))," ",VLOOKUP(TRIM(D1692),ALL_SOMIFA!$A$1:$V$2721,10,FALSE)))</f>
        <v xml:space="preserve"> </v>
      </c>
      <c r="N1692" t="str">
        <f>IF(ISBLANK(VLOOKUP(TRIM(D1692),ALL_SOMIFA!$A$1:$V$2721,11,FALSE)),"",IF(ISERROR(VLOOKUP(TRIM(D1692),ALL_SOMIFA!$A$1:$V$2721,11,FALSE))," ",VLOOKUP(TRIM(D1692),ALL_SOMIFA!$A$1:$V$2721,11,FALSE)))</f>
        <v xml:space="preserve"> </v>
      </c>
      <c r="O1692" t="str">
        <f>IF(ISBLANK(VLOOKUP(TRIM(D1692),ALL_SOMIFA!$A$1:$V$2721,12,FALSE)),"",IF(ISERROR(VLOOKUP(TRIM(D1692),ALL_SOMIFA!$A$1:$V$2721,12,FALSE))," ",VLOOKUP(TRIM(D1692),ALL_SOMIFA!$A$1:$V$2721,12,FALSE)))</f>
        <v xml:space="preserve"> </v>
      </c>
      <c r="P1692" t="str">
        <f>IF(ISBLANK(VLOOKUP(TRIM(D1692),ALL_SOMIFA!$A$1:$V$2721,13,FALSE)),"",IF(ISERROR(VLOOKUP(TRIM(D1692),ALL_SOMIFA!$A$1:$V$2721,13,FALSE))," ",VLOOKUP(TRIM(D1692),ALL_SOMIFA!$A$1:$V$2721,13,FALSE)))</f>
        <v xml:space="preserve"> </v>
      </c>
      <c r="Q1692" t="str">
        <f>IF(ISBLANK(VLOOKUP(TRIM(D1692),ALL_SOMIFA!$A$1:$V$2721,14,FALSE)),"",IF(ISERROR(VLOOKUP(TRIM(D1692),ALL_SOMIFA!$A$1:$V$2721,14,FALSE))," ",VLOOKUP(TRIM(D1692),ALL_SOMIFA!$A$1:$V$2721,14,FALSE)))</f>
        <v xml:space="preserve"> </v>
      </c>
      <c r="R1692" t="str">
        <f>IF(ISBLANK(VLOOKUP(TRIM(D1692),ALL_SOMIFA!$A$1:$V$2721,15,FALSE)),"",IF(ISERROR(VLOOKUP(TRIM(D1692),ALL_SOMIFA!$A$1:$V$2721,15,FALSE))," ",VLOOKUP(TRIM(D1692),ALL_SOMIFA!$A$1:$V$2721,15,FALSE)))</f>
        <v xml:space="preserve"> </v>
      </c>
      <c r="S1692" t="str">
        <f>IF(ISBLANK(VLOOKUP(TRIM(D1692),ALL_SOMIFA!$A$1:$V$2721,16,FALSE)),"",IF(ISERROR(VLOOKUP(TRIM(D1692),ALL_SOMIFA!$A$1:$V$2721,16,FALSE))," ",VLOOKUP(TRIM(D1692),ALL_SOMIFA!$A$1:$V$2721,16,FALSE)))</f>
        <v xml:space="preserve"> </v>
      </c>
      <c r="T1692" t="str">
        <f>IF(ISBLANK(VLOOKUP(TRIM(D1692),ALL_SOMIFA!$A$1:$V$2721,17,FALSE)),"",IF(ISERROR(VLOOKUP(TRIM(D1692),ALL_SOMIFA!$A$1:$V$2721,17,FALSE))," ",VLOOKUP(TRIM(D1692),ALL_SOMIFA!$A$1:$V$2721,17,FALSE)))</f>
        <v xml:space="preserve"> </v>
      </c>
      <c r="U1692" t="str">
        <f>IF(ISBLANK(VLOOKUP(TRIM(D1692),ALL_SOMIFA!$A$1:$V$2721,18,FALSE)),"",IF(ISERROR(VLOOKUP(TRIM(D1692),ALL_SOMIFA!$A$1:$V$2721,18,FALSE))," ",VLOOKUP(TRIM(D1692),ALL_SOMIFA!$A$1:$V$2721,18,FALSE)))</f>
        <v xml:space="preserve"> </v>
      </c>
      <c r="V1692" t="str">
        <f>IF(ISBLANK(VLOOKUP(TRIM(D1692),ALL_SOMIFA!$A$1:$V$2721,19,FALSE)),"",IF(ISERROR(VLOOKUP(TRIM(D1692),ALL_SOMIFA!$A$1:$V$2721,19,FALSE))," ",VLOOKUP(TRIM(D1692),ALL_SOMIFA!$A$1:$V$2721,19,FALSE)))</f>
        <v xml:space="preserve"> </v>
      </c>
      <c r="W1692" t="str">
        <f>IF(ISBLANK(VLOOKUP(TRIM(D1692),ALL_SOMIFA!$A$1:$V$2721,20,FALSE)),"",IF(ISERROR(VLOOKUP(TRIM(D1692),ALL_SOMIFA!$A$1:$V$2721,20,FALSE))," ",VLOOKUP(TRIM(D1692),ALL_SOMIFA!$A$1:$V$2721,20,FALSE)))</f>
        <v xml:space="preserve"> </v>
      </c>
      <c r="X1692" t="str">
        <f>IF(ISBLANK(VLOOKUP(TRIM(D1692),ALL_SOMIFA!$A$1:$V$2721,21,FALSE)),"",IF(ISERROR(VLOOKUP(TRIM(D1692),ALL_SOMIFA!$A$1:$V$2721,21,FALSE))," ",VLOOKUP(TRIM(D1692),ALL_SOMIFA!$A$1:$V$2721,21,FALSE)))</f>
        <v xml:space="preserve"> </v>
      </c>
      <c r="Y1692" t="str">
        <f>IF(ISBLANK(VLOOKUP(TRIM(D1692),ALL_SOMIFA!$A$1:$V$2721,22,FALSE)),"",IF(ISERROR(VLOOKUP(TRIM(D1692),ALL_SOMIFA!$A$1:$V$2721,22,FALSE))," ",VLOOKUP(TRIM(D1692),ALL_SOMIFA!$A$1:$V$2721,22,FALSE)))</f>
        <v xml:space="preserve"> </v>
      </c>
      <c r="Z1692"/>
      <c r="AA1692"/>
      <c r="AB1692"/>
      <c r="AC1692"/>
      <c r="AD1692"/>
      <c r="AE1692"/>
      <c r="AF1692"/>
      <c r="AG1692"/>
      <c r="AH1692"/>
      <c r="AI1692"/>
      <c r="AJ1692"/>
      <c r="AK1692"/>
      <c r="AL1692"/>
      <c r="AM1692"/>
      <c r="AN1692"/>
      <c r="AO1692"/>
      <c r="AP1692"/>
      <c r="AQ1692"/>
      <c r="AR1692"/>
      <c r="AS1692"/>
      <c r="AT1692"/>
      <c r="AU1692"/>
      <c r="AV1692"/>
      <c r="AW1692"/>
      <c r="AX1692"/>
      <c r="AY1692"/>
      <c r="AZ1692"/>
      <c r="BA1692"/>
      <c r="BB1692"/>
      <c r="BC1692"/>
      <c r="BD1692"/>
      <c r="BE1692"/>
      <c r="BF1692"/>
      <c r="BG1692"/>
      <c r="BH1692"/>
      <c r="BI1692"/>
      <c r="BJ1692"/>
      <c r="BK1692"/>
      <c r="BL1692"/>
      <c r="BM1692"/>
      <c r="BN1692"/>
      <c r="BO1692"/>
      <c r="BP1692"/>
      <c r="BQ1692"/>
      <c r="BR1692"/>
      <c r="BS1692"/>
      <c r="BT1692"/>
      <c r="BU1692"/>
      <c r="BV1692"/>
      <c r="BW1692"/>
      <c r="BX1692"/>
      <c r="BY1692"/>
      <c r="BZ1692"/>
      <c r="CA1692"/>
    </row>
    <row r="1693" spans="1:79" ht="12.75" customHeight="1" x14ac:dyDescent="0.2">
      <c r="A1693" s="18"/>
      <c r="B1693" s="18"/>
      <c r="C1693" s="141"/>
      <c r="D1693" s="22" t="s">
        <v>3510</v>
      </c>
      <c r="E1693" s="23">
        <v>35872</v>
      </c>
      <c r="F1693" s="24" t="s">
        <v>198</v>
      </c>
      <c r="G1693" s="22" t="s">
        <v>1549</v>
      </c>
      <c r="H1693" s="18" t="s">
        <v>189</v>
      </c>
      <c r="I1693" s="18"/>
      <c r="J1693" s="18"/>
      <c r="K1693" t="s">
        <v>265</v>
      </c>
      <c r="L1693" t="s">
        <v>241</v>
      </c>
      <c r="M1693" s="18" t="s">
        <v>905</v>
      </c>
      <c r="N1693" s="18" t="s">
        <v>432</v>
      </c>
      <c r="O1693" s="18" t="s">
        <v>266</v>
      </c>
      <c r="P1693" s="25"/>
      <c r="Q1693" s="25"/>
      <c r="R1693" s="25"/>
      <c r="S1693" s="25"/>
      <c r="T1693" s="25"/>
      <c r="U1693" s="25"/>
      <c r="V1693" s="25"/>
      <c r="W1693" s="25"/>
      <c r="X1693" s="25"/>
      <c r="Y1693" s="25"/>
      <c r="Z1693" s="25"/>
      <c r="AA1693" s="25"/>
      <c r="AB1693" s="25"/>
      <c r="AC1693" s="25"/>
      <c r="AD1693" s="25"/>
      <c r="AE1693" s="25"/>
      <c r="AF1693" s="25"/>
      <c r="AG1693" s="25"/>
      <c r="AH1693" s="25"/>
      <c r="AI1693" s="25"/>
      <c r="AJ1693" s="25"/>
      <c r="AK1693" s="25"/>
      <c r="AL1693" s="25"/>
      <c r="AM1693" s="25"/>
      <c r="AN1693" s="25"/>
      <c r="AO1693" s="25"/>
      <c r="AP1693" s="25"/>
      <c r="AQ1693" s="25"/>
      <c r="AR1693" s="25"/>
      <c r="AS1693" s="25"/>
      <c r="AT1693" s="25"/>
      <c r="AU1693" s="25"/>
      <c r="AV1693" s="25"/>
      <c r="AW1693" s="25"/>
      <c r="AX1693" s="25"/>
      <c r="AY1693" s="25"/>
      <c r="AZ1693" s="25"/>
      <c r="BA1693" s="25"/>
      <c r="BB1693" s="25"/>
      <c r="BC1693" s="25"/>
      <c r="BD1693" s="25"/>
      <c r="BE1693" s="25"/>
      <c r="BF1693" s="25"/>
      <c r="BG1693" s="25"/>
      <c r="BH1693" s="25"/>
      <c r="BI1693" s="25"/>
      <c r="BJ1693" s="25"/>
      <c r="BK1693" s="25"/>
      <c r="BL1693" s="25"/>
      <c r="BM1693" s="25"/>
      <c r="BN1693" s="25"/>
      <c r="BO1693" s="25"/>
      <c r="BP1693" s="25"/>
      <c r="BQ1693" s="25"/>
      <c r="BR1693" s="25"/>
      <c r="BS1693" s="25"/>
      <c r="BT1693" s="25"/>
      <c r="BU1693" s="25"/>
      <c r="BV1693" s="25"/>
      <c r="BW1693" s="25"/>
      <c r="BX1693" s="25"/>
      <c r="BY1693" s="19"/>
      <c r="BZ1693" s="19"/>
      <c r="CA1693" s="19"/>
    </row>
    <row r="1694" spans="1:79" x14ac:dyDescent="0.2">
      <c r="A1694" s="18"/>
      <c r="B1694" s="18"/>
      <c r="C1694" s="141"/>
      <c r="D1694" s="19"/>
      <c r="E1694" s="20"/>
      <c r="F1694" s="19"/>
      <c r="G1694" s="19"/>
      <c r="H1694" s="18"/>
      <c r="I1694" s="18"/>
      <c r="J1694" s="18"/>
      <c r="K1694"/>
      <c r="L1694"/>
      <c r="M1694" s="18"/>
      <c r="N1694" s="18"/>
      <c r="O1694" s="18"/>
      <c r="P1694" s="19"/>
      <c r="Q1694" s="19"/>
      <c r="R1694" s="19"/>
      <c r="S1694" s="19"/>
      <c r="T1694" s="19"/>
      <c r="U1694" s="19"/>
      <c r="V1694" s="19"/>
      <c r="W1694" s="19"/>
      <c r="X1694" s="19"/>
      <c r="Y1694" s="19"/>
      <c r="Z1694" s="19"/>
      <c r="AA1694" s="19"/>
      <c r="AB1694" s="19"/>
      <c r="AC1694" s="19"/>
      <c r="AD1694" s="19"/>
      <c r="AE1694" s="19"/>
      <c r="AF1694" s="19"/>
      <c r="AG1694" s="19"/>
      <c r="AH1694" s="19"/>
      <c r="AI1694" s="19"/>
      <c r="AJ1694" s="19"/>
      <c r="AK1694" s="19"/>
      <c r="AL1694" s="19"/>
      <c r="AM1694" s="19"/>
      <c r="AN1694" s="19"/>
      <c r="AO1694" s="19"/>
      <c r="AP1694" s="19"/>
      <c r="AQ1694" s="19"/>
      <c r="AR1694" s="19"/>
      <c r="AS1694" s="19"/>
      <c r="AT1694" s="19"/>
      <c r="AU1694" s="19"/>
      <c r="AV1694" s="19"/>
      <c r="AW1694" s="19"/>
      <c r="AX1694" s="19"/>
      <c r="AY1694" s="19"/>
    </row>
    <row r="1695" spans="1:79" x14ac:dyDescent="0.2">
      <c r="A1695" s="18" t="s">
        <v>284</v>
      </c>
      <c r="B1695" s="18" t="s">
        <v>185</v>
      </c>
      <c r="C1695" s="141" t="s">
        <v>592</v>
      </c>
      <c r="D1695" s="19" t="s">
        <v>3512</v>
      </c>
      <c r="E1695" s="20">
        <v>35767</v>
      </c>
      <c r="F1695" s="19" t="s">
        <v>1762</v>
      </c>
      <c r="G1695" s="19" t="s">
        <v>136</v>
      </c>
      <c r="H1695" s="18" t="s">
        <v>308</v>
      </c>
      <c r="I1695" s="18" t="s">
        <v>368</v>
      </c>
      <c r="J1695" s="18" t="s">
        <v>729</v>
      </c>
      <c r="K1695" s="26"/>
      <c r="L1695" s="26" t="s">
        <v>3513</v>
      </c>
      <c r="M1695" s="18" t="s">
        <v>279</v>
      </c>
      <c r="N1695" s="18" t="s">
        <v>185</v>
      </c>
      <c r="O1695" s="18" t="s">
        <v>3514</v>
      </c>
      <c r="P1695" s="19" t="s">
        <v>3514</v>
      </c>
      <c r="Q1695" s="19" t="s">
        <v>379</v>
      </c>
      <c r="R1695" s="19" t="s">
        <v>368</v>
      </c>
      <c r="S1695" s="19" t="s">
        <v>3515</v>
      </c>
      <c r="T1695" s="19" t="s">
        <v>379</v>
      </c>
      <c r="U1695" s="19" t="s">
        <v>185</v>
      </c>
      <c r="V1695" s="19" t="s">
        <v>382</v>
      </c>
      <c r="W1695" s="19"/>
      <c r="X1695" s="19"/>
      <c r="Y1695" s="19"/>
      <c r="Z1695" s="19"/>
      <c r="AA1695" s="19"/>
      <c r="AB1695" s="19"/>
      <c r="AC1695" s="19"/>
      <c r="AD1695" s="19"/>
      <c r="AE1695" s="19"/>
      <c r="AF1695" s="19"/>
      <c r="AG1695" s="19"/>
      <c r="AH1695" s="19"/>
      <c r="AI1695" s="19"/>
      <c r="AJ1695" s="19"/>
      <c r="AK1695" s="19"/>
      <c r="AL1695" s="19"/>
      <c r="AM1695" s="19"/>
      <c r="AN1695" s="19"/>
      <c r="AO1695" s="19"/>
      <c r="AP1695" s="19"/>
      <c r="AQ1695" s="19"/>
      <c r="AR1695" s="19"/>
      <c r="AS1695" s="19"/>
      <c r="AT1695" s="19"/>
      <c r="AU1695" s="19"/>
      <c r="AV1695" s="19"/>
      <c r="AW1695" s="19"/>
      <c r="AX1695" s="19"/>
      <c r="AY1695" s="19"/>
      <c r="AZ1695" s="25"/>
      <c r="BA1695" s="25"/>
      <c r="BB1695" s="25"/>
      <c r="BC1695" s="25"/>
      <c r="BD1695" s="25"/>
      <c r="BE1695" s="25"/>
      <c r="BF1695" s="25"/>
      <c r="BG1695" s="25"/>
      <c r="BH1695" s="25"/>
      <c r="BI1695" s="25"/>
      <c r="BJ1695" s="25"/>
      <c r="BK1695" s="25"/>
      <c r="BL1695" s="25"/>
      <c r="BM1695" s="25"/>
      <c r="BN1695" s="25"/>
      <c r="BO1695" s="25"/>
      <c r="BP1695" s="25"/>
      <c r="BQ1695" s="25"/>
      <c r="BR1695" s="25"/>
      <c r="BS1695" s="25"/>
      <c r="BT1695" s="25"/>
      <c r="BU1695" s="25"/>
      <c r="BV1695" s="25"/>
      <c r="BW1695" s="25"/>
      <c r="BX1695" s="25"/>
    </row>
    <row r="1696" spans="1:79" x14ac:dyDescent="0.2">
      <c r="A1696" s="34" t="s">
        <v>308</v>
      </c>
      <c r="B1696" s="18" t="s">
        <v>232</v>
      </c>
      <c r="C1696" s="141" t="s">
        <v>781</v>
      </c>
      <c r="D1696" s="19" t="s">
        <v>3516</v>
      </c>
      <c r="E1696" s="20">
        <v>34715</v>
      </c>
      <c r="F1696" s="19" t="s">
        <v>3517</v>
      </c>
      <c r="G1696" s="19" t="s">
        <v>516</v>
      </c>
      <c r="H1696" s="34" t="s">
        <v>194</v>
      </c>
      <c r="I1696" s="18" t="s">
        <v>138</v>
      </c>
      <c r="J1696" s="18" t="s">
        <v>201</v>
      </c>
      <c r="K1696" s="26" t="s">
        <v>575</v>
      </c>
      <c r="L1696" s="26" t="s">
        <v>785</v>
      </c>
      <c r="M1696" s="18" t="s">
        <v>575</v>
      </c>
      <c r="N1696" s="18" t="s">
        <v>134</v>
      </c>
      <c r="O1696" s="18" t="s">
        <v>1392</v>
      </c>
      <c r="P1696" s="19" t="s">
        <v>567</v>
      </c>
      <c r="Q1696" s="19" t="s">
        <v>194</v>
      </c>
      <c r="R1696" s="19" t="s">
        <v>134</v>
      </c>
      <c r="S1696" s="19" t="s">
        <v>927</v>
      </c>
      <c r="T1696" s="19" t="s">
        <v>308</v>
      </c>
      <c r="U1696" s="19" t="s">
        <v>134</v>
      </c>
      <c r="V1696" s="19" t="s">
        <v>216</v>
      </c>
      <c r="W1696" s="19" t="s">
        <v>308</v>
      </c>
      <c r="X1696" s="19" t="s">
        <v>134</v>
      </c>
      <c r="Y1696" s="19" t="s">
        <v>774</v>
      </c>
      <c r="Z1696" s="19">
        <v>0</v>
      </c>
      <c r="AA1696" s="19">
        <v>0</v>
      </c>
      <c r="AB1696" s="19">
        <v>0</v>
      </c>
      <c r="AC1696" s="19"/>
      <c r="AD1696" s="19"/>
      <c r="AE1696" s="19"/>
      <c r="AF1696" s="19">
        <v>0</v>
      </c>
      <c r="AG1696" s="19">
        <v>0</v>
      </c>
      <c r="AH1696" s="19">
        <v>0</v>
      </c>
      <c r="AI1696" s="19">
        <v>0</v>
      </c>
      <c r="AJ1696" s="19">
        <v>0</v>
      </c>
      <c r="AK1696" s="19">
        <v>0</v>
      </c>
      <c r="AL1696" s="19">
        <v>0</v>
      </c>
      <c r="AM1696" s="19">
        <v>0</v>
      </c>
      <c r="AN1696" s="19">
        <v>0</v>
      </c>
      <c r="AO1696" s="19">
        <v>0</v>
      </c>
      <c r="AP1696" s="19">
        <v>0</v>
      </c>
      <c r="AQ1696" s="19">
        <v>0</v>
      </c>
      <c r="AR1696" s="19">
        <v>0</v>
      </c>
      <c r="AS1696" s="19">
        <v>0</v>
      </c>
      <c r="AT1696" s="19">
        <v>0</v>
      </c>
      <c r="AU1696" s="19">
        <v>0</v>
      </c>
      <c r="AV1696" s="19">
        <v>0</v>
      </c>
      <c r="AW1696" s="19">
        <v>0</v>
      </c>
      <c r="AX1696" s="19"/>
      <c r="AY1696" s="19"/>
    </row>
    <row r="1697" spans="1:79" x14ac:dyDescent="0.2">
      <c r="A1697" s="32" t="s">
        <v>313</v>
      </c>
      <c r="B1697" s="32" t="s">
        <v>454</v>
      </c>
      <c r="C1697" s="142" t="s">
        <v>314</v>
      </c>
      <c r="D1697" s="19" t="s">
        <v>3518</v>
      </c>
      <c r="E1697" s="27">
        <v>37169</v>
      </c>
      <c r="F1697" s="28" t="s">
        <v>268</v>
      </c>
      <c r="G1697" s="28" t="s">
        <v>98</v>
      </c>
      <c r="H1697" s="32" t="s">
        <v>194</v>
      </c>
      <c r="I1697" s="32" t="s">
        <v>327</v>
      </c>
      <c r="J1697" s="18" t="s">
        <v>774</v>
      </c>
      <c r="K1697" s="26" t="s">
        <v>284</v>
      </c>
      <c r="L1697" s="26" t="s">
        <v>269</v>
      </c>
      <c r="M1697" s="33"/>
      <c r="N1697" s="33"/>
      <c r="O1697" s="33"/>
    </row>
    <row r="1698" spans="1:79" x14ac:dyDescent="0.2">
      <c r="A1698" s="18" t="s">
        <v>315</v>
      </c>
      <c r="B1698" s="18" t="s">
        <v>227</v>
      </c>
      <c r="C1698" s="141" t="s">
        <v>266</v>
      </c>
      <c r="D1698" s="19" t="s">
        <v>3526</v>
      </c>
      <c r="E1698" s="20">
        <v>34462</v>
      </c>
      <c r="F1698" s="19" t="s">
        <v>654</v>
      </c>
      <c r="G1698" s="19" t="s">
        <v>2965</v>
      </c>
      <c r="H1698" s="18" t="s">
        <v>238</v>
      </c>
      <c r="I1698" s="18" t="s">
        <v>145</v>
      </c>
      <c r="J1698" s="18" t="s">
        <v>266</v>
      </c>
      <c r="K1698" s="26" t="s">
        <v>313</v>
      </c>
      <c r="L1698" s="26" t="s">
        <v>241</v>
      </c>
      <c r="M1698" s="18" t="s">
        <v>329</v>
      </c>
      <c r="N1698" s="18" t="s">
        <v>242</v>
      </c>
      <c r="O1698" s="18" t="s">
        <v>266</v>
      </c>
      <c r="P1698" s="19" t="s">
        <v>273</v>
      </c>
      <c r="Q1698" s="19" t="s">
        <v>238</v>
      </c>
      <c r="R1698" s="19" t="s">
        <v>612</v>
      </c>
      <c r="S1698" s="19" t="s">
        <v>1235</v>
      </c>
      <c r="T1698" s="19" t="s">
        <v>315</v>
      </c>
      <c r="U1698" s="19" t="s">
        <v>324</v>
      </c>
      <c r="V1698" s="19" t="s">
        <v>247</v>
      </c>
      <c r="W1698" s="19" t="s">
        <v>288</v>
      </c>
      <c r="X1698" s="19" t="s">
        <v>324</v>
      </c>
      <c r="Y1698" s="19" t="s">
        <v>339</v>
      </c>
      <c r="Z1698" s="19" t="s">
        <v>298</v>
      </c>
      <c r="AA1698" s="19" t="s">
        <v>324</v>
      </c>
      <c r="AB1698" s="19" t="s">
        <v>339</v>
      </c>
      <c r="AC1698" s="19" t="s">
        <v>315</v>
      </c>
      <c r="AD1698" s="19" t="s">
        <v>324</v>
      </c>
      <c r="AE1698" s="19" t="s">
        <v>339</v>
      </c>
      <c r="AF1698" s="19">
        <v>0</v>
      </c>
      <c r="AG1698" s="19">
        <v>0</v>
      </c>
      <c r="AH1698" s="19">
        <v>0</v>
      </c>
      <c r="AI1698" s="19">
        <v>0</v>
      </c>
      <c r="AJ1698" s="19">
        <v>0</v>
      </c>
      <c r="AK1698" s="19">
        <v>0</v>
      </c>
      <c r="AL1698" s="19">
        <v>0</v>
      </c>
      <c r="AM1698" s="19">
        <v>0</v>
      </c>
      <c r="AN1698" s="19">
        <v>0</v>
      </c>
      <c r="AO1698" s="19">
        <v>0</v>
      </c>
      <c r="AP1698" s="19">
        <v>0</v>
      </c>
      <c r="AQ1698" s="19">
        <v>0</v>
      </c>
      <c r="AR1698" s="19">
        <v>0</v>
      </c>
      <c r="AS1698" s="19">
        <v>0</v>
      </c>
      <c r="AT1698" s="19">
        <v>0</v>
      </c>
      <c r="AU1698" s="19">
        <v>0</v>
      </c>
      <c r="AV1698" s="19">
        <v>0</v>
      </c>
      <c r="AW1698" s="19">
        <v>0</v>
      </c>
      <c r="AX1698" s="19"/>
      <c r="AY1698" s="19"/>
      <c r="AZ1698" s="25"/>
      <c r="BA1698" s="25"/>
      <c r="BB1698" s="25"/>
      <c r="BC1698" s="25"/>
      <c r="BD1698" s="25"/>
      <c r="BE1698" s="25"/>
      <c r="BF1698" s="25"/>
      <c r="BG1698" s="25"/>
      <c r="BH1698" s="25"/>
      <c r="BI1698" s="25"/>
      <c r="BJ1698" s="25"/>
      <c r="BK1698" s="25"/>
      <c r="BL1698" s="25"/>
      <c r="BM1698" s="25"/>
      <c r="BN1698" s="25"/>
      <c r="BO1698" s="25"/>
      <c r="BP1698" s="25"/>
      <c r="BQ1698" s="25"/>
      <c r="BR1698" s="25"/>
      <c r="BS1698" s="25"/>
      <c r="BT1698" s="25"/>
      <c r="BU1698" s="25"/>
      <c r="BV1698" s="25"/>
      <c r="BW1698" s="25"/>
      <c r="BX1698" s="25"/>
      <c r="BY1698" s="25"/>
      <c r="BZ1698" s="25"/>
      <c r="CA1698" s="25"/>
    </row>
    <row r="1699" spans="1:79" s="25" customFormat="1" x14ac:dyDescent="0.2">
      <c r="A1699" s="33" t="s">
        <v>329</v>
      </c>
      <c r="B1699" s="33" t="s">
        <v>118</v>
      </c>
      <c r="C1699" s="142" t="s">
        <v>784</v>
      </c>
      <c r="D1699" t="s">
        <v>3525</v>
      </c>
      <c r="E1699" s="40">
        <v>34786</v>
      </c>
      <c r="F1699" t="s">
        <v>404</v>
      </c>
      <c r="G1699"/>
      <c r="H1699" s="33" t="s">
        <v>326</v>
      </c>
      <c r="I1699" s="33" t="s">
        <v>123</v>
      </c>
      <c r="J1699" s="18" t="s">
        <v>269</v>
      </c>
      <c r="K1699" t="str">
        <f>IF(ISBLANK(VLOOKUP(TRIM(D1699),ALL_SOMIFA!$A$1:$V$2721,8,FALSE)),"",IF(ISERROR(VLOOKUP(TRIM(D1699),ALL_SOMIFA!$A$1:$V$2721,8,FALSE))," ",VLOOKUP(TRIM(D1699),ALL_SOMIFA!$A$1:$V$2721,8,FALSE)))</f>
        <v xml:space="preserve"> </v>
      </c>
      <c r="L1699" t="str">
        <f>IF(ISBLANK(VLOOKUP(TRIM(D1699),ALL_SOMIFA!$A$1:$V$2721,9,FALSE)),"",IF(ISERROR(VLOOKUP(TRIM(D1699),ALL_SOMIFA!$A$1:$V$2721,9,FALSE))," ",VLOOKUP(TRIM(D1699),ALL_SOMIFA!$A$1:$V$2721,9,FALSE)))</f>
        <v xml:space="preserve"> </v>
      </c>
      <c r="M1699" s="33" t="str">
        <f>IF(ISBLANK(VLOOKUP(TRIM(D1699),ALL_SOMIFA!$A$1:$V$2721,10,FALSE)),"",IF(ISERROR(VLOOKUP(TRIM(D1699),ALL_SOMIFA!$A$1:$V$2721,10,FALSE))," ",VLOOKUP(TRIM(D1699),ALL_SOMIFA!$A$1:$V$2721,10,FALSE)))</f>
        <v xml:space="preserve"> </v>
      </c>
      <c r="N1699" s="33" t="str">
        <f>IF(ISBLANK(VLOOKUP(TRIM(D1699),ALL_SOMIFA!$A$1:$V$2721,11,FALSE)),"",IF(ISERROR(VLOOKUP(TRIM(D1699),ALL_SOMIFA!$A$1:$V$2721,11,FALSE))," ",VLOOKUP(TRIM(D1699),ALL_SOMIFA!$A$1:$V$2721,11,FALSE)))</f>
        <v xml:space="preserve"> </v>
      </c>
      <c r="O1699" s="33" t="str">
        <f>IF(ISBLANK(VLOOKUP(TRIM(D1699),ALL_SOMIFA!$A$1:$V$2721,12,FALSE)),"",IF(ISERROR(VLOOKUP(TRIM(D1699),ALL_SOMIFA!$A$1:$V$2721,12,FALSE))," ",VLOOKUP(TRIM(D1699),ALL_SOMIFA!$A$1:$V$2721,12,FALSE)))</f>
        <v xml:space="preserve"> </v>
      </c>
      <c r="P1699" t="str">
        <f>IF(ISBLANK(VLOOKUP(TRIM(D1699),ALL_SOMIFA!$A$1:$V$2721,13,FALSE)),"",IF(ISERROR(VLOOKUP(TRIM(D1699),ALL_SOMIFA!$A$1:$V$2721,13,FALSE))," ",VLOOKUP(TRIM(D1699),ALL_SOMIFA!$A$1:$V$2721,13,FALSE)))</f>
        <v xml:space="preserve"> </v>
      </c>
      <c r="Q1699" t="str">
        <f>IF(ISBLANK(VLOOKUP(TRIM(D1699),ALL_SOMIFA!$A$1:$V$2721,14,FALSE)),"",IF(ISERROR(VLOOKUP(TRIM(D1699),ALL_SOMIFA!$A$1:$V$2721,14,FALSE))," ",VLOOKUP(TRIM(D1699),ALL_SOMIFA!$A$1:$V$2721,14,FALSE)))</f>
        <v xml:space="preserve"> </v>
      </c>
      <c r="R1699" t="str">
        <f>IF(ISBLANK(VLOOKUP(TRIM(D1699),ALL_SOMIFA!$A$1:$V$2721,15,FALSE)),"",IF(ISERROR(VLOOKUP(TRIM(D1699),ALL_SOMIFA!$A$1:$V$2721,15,FALSE))," ",VLOOKUP(TRIM(D1699),ALL_SOMIFA!$A$1:$V$2721,15,FALSE)))</f>
        <v xml:space="preserve"> </v>
      </c>
      <c r="S1699" t="str">
        <f>IF(ISBLANK(VLOOKUP(TRIM(D1699),ALL_SOMIFA!$A$1:$V$2721,16,FALSE)),"",IF(ISERROR(VLOOKUP(TRIM(D1699),ALL_SOMIFA!$A$1:$V$2721,16,FALSE))," ",VLOOKUP(TRIM(D1699),ALL_SOMIFA!$A$1:$V$2721,16,FALSE)))</f>
        <v xml:space="preserve"> </v>
      </c>
      <c r="T1699" t="str">
        <f>IF(ISBLANK(VLOOKUP(TRIM(D1699),ALL_SOMIFA!$A$1:$V$2721,17,FALSE)),"",IF(ISERROR(VLOOKUP(TRIM(D1699),ALL_SOMIFA!$A$1:$V$2721,17,FALSE))," ",VLOOKUP(TRIM(D1699),ALL_SOMIFA!$A$1:$V$2721,17,FALSE)))</f>
        <v xml:space="preserve"> </v>
      </c>
      <c r="U1699" t="str">
        <f>IF(ISBLANK(VLOOKUP(TRIM(D1699),ALL_SOMIFA!$A$1:$V$2721,18,FALSE)),"",IF(ISERROR(VLOOKUP(TRIM(D1699),ALL_SOMIFA!$A$1:$V$2721,18,FALSE))," ",VLOOKUP(TRIM(D1699),ALL_SOMIFA!$A$1:$V$2721,18,FALSE)))</f>
        <v xml:space="preserve"> </v>
      </c>
      <c r="V1699" t="str">
        <f>IF(ISBLANK(VLOOKUP(TRIM(D1699),ALL_SOMIFA!$A$1:$V$2721,19,FALSE)),"",IF(ISERROR(VLOOKUP(TRIM(D1699),ALL_SOMIFA!$A$1:$V$2721,19,FALSE))," ",VLOOKUP(TRIM(D1699),ALL_SOMIFA!$A$1:$V$2721,19,FALSE)))</f>
        <v xml:space="preserve"> </v>
      </c>
      <c r="W1699" t="str">
        <f>IF(ISBLANK(VLOOKUP(TRIM(D1699),ALL_SOMIFA!$A$1:$V$2721,20,FALSE)),"",IF(ISERROR(VLOOKUP(TRIM(D1699),ALL_SOMIFA!$A$1:$V$2721,20,FALSE))," ",VLOOKUP(TRIM(D1699),ALL_SOMIFA!$A$1:$V$2721,20,FALSE)))</f>
        <v xml:space="preserve"> </v>
      </c>
      <c r="X1699" t="str">
        <f>IF(ISBLANK(VLOOKUP(TRIM(D1699),ALL_SOMIFA!$A$1:$V$2721,21,FALSE)),"",IF(ISERROR(VLOOKUP(TRIM(D1699),ALL_SOMIFA!$A$1:$V$2721,21,FALSE))," ",VLOOKUP(TRIM(D1699),ALL_SOMIFA!$A$1:$V$2721,21,FALSE)))</f>
        <v xml:space="preserve"> </v>
      </c>
      <c r="Y1699" t="str">
        <f>IF(ISBLANK(VLOOKUP(TRIM(D1699),ALL_SOMIFA!$A$1:$V$2721,22,FALSE)),"",IF(ISERROR(VLOOKUP(TRIM(D1699),ALL_SOMIFA!$A$1:$V$2721,22,FALSE))," ",VLOOKUP(TRIM(D1699),ALL_SOMIFA!$A$1:$V$2721,22,FALSE)))</f>
        <v xml:space="preserve"> </v>
      </c>
      <c r="Z1699"/>
      <c r="AA1699"/>
      <c r="AB1699"/>
      <c r="AC1699"/>
      <c r="AD1699"/>
      <c r="AE1699"/>
      <c r="AF1699"/>
      <c r="AG1699"/>
      <c r="AH1699"/>
      <c r="AI1699"/>
      <c r="AJ1699"/>
      <c r="AK1699"/>
      <c r="AL1699"/>
      <c r="AM1699"/>
      <c r="AN1699"/>
      <c r="AO1699"/>
      <c r="AP1699"/>
      <c r="AQ1699"/>
      <c r="AR1699"/>
      <c r="AS1699"/>
      <c r="AT1699"/>
      <c r="AU1699"/>
      <c r="AV1699"/>
      <c r="AW1699"/>
      <c r="AX1699"/>
      <c r="AY1699"/>
      <c r="AZ1699"/>
      <c r="BA1699"/>
      <c r="BB1699"/>
      <c r="BC1699"/>
      <c r="BD1699"/>
      <c r="BE1699"/>
      <c r="BF1699"/>
      <c r="BG1699"/>
      <c r="BH1699"/>
      <c r="BI1699"/>
      <c r="BJ1699"/>
      <c r="BK1699"/>
      <c r="BL1699"/>
      <c r="BM1699"/>
      <c r="BN1699"/>
      <c r="BO1699"/>
      <c r="BP1699"/>
      <c r="BQ1699"/>
      <c r="BR1699"/>
      <c r="BS1699"/>
      <c r="BT1699"/>
      <c r="BU1699"/>
      <c r="BV1699"/>
      <c r="BW1699"/>
      <c r="BX1699"/>
      <c r="BY1699"/>
      <c r="BZ1699"/>
      <c r="CA1699"/>
    </row>
    <row r="1700" spans="1:79" x14ac:dyDescent="0.2">
      <c r="A1700" s="18" t="s">
        <v>288</v>
      </c>
      <c r="B1700" s="18" t="s">
        <v>261</v>
      </c>
      <c r="C1700" s="141" t="s">
        <v>339</v>
      </c>
      <c r="D1700" s="22" t="s">
        <v>3523</v>
      </c>
      <c r="E1700" s="23">
        <v>35761</v>
      </c>
      <c r="F1700" s="24" t="s">
        <v>198</v>
      </c>
      <c r="G1700" s="22" t="s">
        <v>934</v>
      </c>
      <c r="H1700" s="18" t="s">
        <v>274</v>
      </c>
      <c r="I1700" s="18" t="s">
        <v>261</v>
      </c>
      <c r="J1700" s="18" t="s">
        <v>247</v>
      </c>
      <c r="K1700" s="26" t="s">
        <v>284</v>
      </c>
      <c r="L1700" s="26" t="s">
        <v>266</v>
      </c>
      <c r="M1700" s="18" t="s">
        <v>315</v>
      </c>
      <c r="N1700" s="18" t="s">
        <v>118</v>
      </c>
      <c r="O1700" s="18" t="s">
        <v>266</v>
      </c>
      <c r="P1700" s="25"/>
      <c r="Q1700" s="25"/>
      <c r="R1700" s="25"/>
      <c r="S1700" s="25"/>
      <c r="T1700" s="25"/>
      <c r="U1700" s="25"/>
      <c r="V1700" s="25"/>
      <c r="W1700" s="25"/>
      <c r="X1700" s="25"/>
      <c r="Y1700" s="25"/>
      <c r="Z1700" s="25"/>
      <c r="AA1700" s="25"/>
      <c r="AB1700" s="25"/>
      <c r="AC1700" s="25"/>
      <c r="AD1700" s="25"/>
      <c r="AE1700" s="25"/>
      <c r="AF1700" s="25"/>
      <c r="AG1700" s="25"/>
      <c r="AH1700" s="25"/>
      <c r="AI1700" s="25"/>
      <c r="AJ1700" s="25"/>
      <c r="AK1700" s="25"/>
      <c r="AL1700" s="25"/>
      <c r="AM1700" s="25"/>
      <c r="AN1700" s="25"/>
      <c r="AO1700" s="25"/>
      <c r="AP1700" s="25"/>
      <c r="AQ1700" s="25"/>
      <c r="AR1700" s="25"/>
      <c r="AS1700" s="25"/>
      <c r="AT1700" s="25"/>
      <c r="AU1700" s="25"/>
      <c r="AV1700" s="25"/>
      <c r="AW1700" s="25"/>
      <c r="AX1700" s="25"/>
      <c r="AY1700" s="25"/>
      <c r="AZ1700" s="25"/>
      <c r="BA1700" s="25"/>
      <c r="BB1700" s="25"/>
      <c r="BC1700" s="25"/>
      <c r="BD1700" s="25"/>
      <c r="BE1700" s="25"/>
      <c r="BF1700" s="25"/>
      <c r="BG1700" s="25"/>
      <c r="BH1700" s="25"/>
      <c r="BI1700" s="25"/>
      <c r="BJ1700" s="25"/>
      <c r="BK1700" s="25"/>
      <c r="BL1700" s="25"/>
      <c r="BM1700" s="25"/>
      <c r="BN1700" s="25"/>
      <c r="BO1700" s="25"/>
      <c r="BP1700" s="25"/>
      <c r="BQ1700" s="25"/>
      <c r="BR1700" s="25"/>
      <c r="BS1700" s="25"/>
      <c r="BT1700" s="25"/>
      <c r="BU1700" s="25"/>
      <c r="BV1700" s="25"/>
      <c r="BW1700" s="25"/>
      <c r="BX1700" s="25"/>
      <c r="BY1700" s="25"/>
      <c r="BZ1700" s="25"/>
      <c r="CA1700" s="25"/>
    </row>
    <row r="1701" spans="1:79" x14ac:dyDescent="0.2">
      <c r="A1701" s="19" t="s">
        <v>298</v>
      </c>
      <c r="B1701" s="26" t="s">
        <v>432</v>
      </c>
      <c r="C1701" s="142" t="s">
        <v>241</v>
      </c>
      <c r="D1701" s="19" t="s">
        <v>3524</v>
      </c>
      <c r="E1701" s="27">
        <v>36951</v>
      </c>
      <c r="F1701" s="28" t="s">
        <v>3014</v>
      </c>
      <c r="G1701" s="28" t="s">
        <v>98</v>
      </c>
      <c r="H1701" s="19" t="s">
        <v>284</v>
      </c>
      <c r="I1701" s="26" t="s">
        <v>429</v>
      </c>
      <c r="J1701" s="18" t="s">
        <v>314</v>
      </c>
      <c r="K1701" s="26" t="s">
        <v>315</v>
      </c>
      <c r="L1701" s="26" t="s">
        <v>269</v>
      </c>
    </row>
    <row r="1702" spans="1:79" s="25" customFormat="1" x14ac:dyDescent="0.2">
      <c r="A1702" s="18"/>
      <c r="B1702" s="18"/>
      <c r="C1702" s="141"/>
      <c r="D1702" s="26" t="s">
        <v>3522</v>
      </c>
      <c r="E1702" s="27">
        <v>36130</v>
      </c>
      <c r="F1702" s="26" t="s">
        <v>677</v>
      </c>
      <c r="G1702" s="26" t="s">
        <v>677</v>
      </c>
      <c r="H1702" s="18" t="s">
        <v>238</v>
      </c>
      <c r="I1702" s="18" t="s">
        <v>109</v>
      </c>
      <c r="J1702" s="18" t="s">
        <v>247</v>
      </c>
      <c r="K1702" s="26" t="s">
        <v>308</v>
      </c>
      <c r="L1702" s="26" t="s">
        <v>266</v>
      </c>
      <c r="M1702" s="18" t="s">
        <v>284</v>
      </c>
      <c r="N1702" s="18" t="s">
        <v>105</v>
      </c>
      <c r="O1702" s="18" t="s">
        <v>576</v>
      </c>
      <c r="P1702" s="26" t="s">
        <v>241</v>
      </c>
      <c r="Q1702" s="27"/>
      <c r="R1702" s="27"/>
      <c r="S1702" s="27"/>
      <c r="T1702" s="27"/>
      <c r="U1702" s="29"/>
      <c r="BY1702"/>
      <c r="BZ1702"/>
      <c r="CA1702"/>
    </row>
    <row r="1703" spans="1:79" s="25" customFormat="1" x14ac:dyDescent="0.2">
      <c r="A1703" s="18"/>
      <c r="B1703" s="18"/>
      <c r="C1703" s="141"/>
      <c r="D1703" s="19"/>
      <c r="E1703" s="20"/>
      <c r="F1703" s="19"/>
      <c r="G1703" s="19"/>
      <c r="H1703" s="18"/>
      <c r="I1703" s="18"/>
      <c r="J1703" s="18"/>
      <c r="K1703" t="s">
        <v>3081</v>
      </c>
      <c r="L1703"/>
      <c r="M1703" s="18"/>
      <c r="N1703" s="18"/>
      <c r="O1703" s="18"/>
      <c r="P1703" s="19"/>
      <c r="Q1703" s="19"/>
      <c r="R1703" s="19"/>
      <c r="S1703" s="19"/>
      <c r="T1703" s="19"/>
      <c r="U1703" s="19"/>
      <c r="V1703" s="19"/>
      <c r="W1703" s="19"/>
      <c r="X1703" s="19"/>
      <c r="Y1703" s="19"/>
      <c r="Z1703" s="19"/>
      <c r="AA1703" s="19"/>
      <c r="AB1703" s="19"/>
      <c r="AC1703" s="19"/>
      <c r="AD1703" s="19"/>
      <c r="AE1703" s="19"/>
      <c r="AF1703" s="19"/>
      <c r="AG1703" s="19"/>
      <c r="AH1703" s="19"/>
      <c r="AI1703" s="19"/>
      <c r="AJ1703" s="19"/>
      <c r="AK1703" s="19"/>
      <c r="AL1703" s="19"/>
      <c r="AM1703" s="19"/>
      <c r="AN1703" s="19"/>
      <c r="AO1703" s="19"/>
      <c r="AP1703" s="19"/>
      <c r="AQ1703" s="19"/>
      <c r="AR1703" s="19"/>
      <c r="AS1703" s="19"/>
      <c r="AT1703" s="19"/>
      <c r="AU1703" s="19"/>
      <c r="AV1703" s="19"/>
      <c r="AW1703" s="19"/>
      <c r="AX1703" s="19"/>
      <c r="AY1703" s="19"/>
    </row>
    <row r="1704" spans="1:79" x14ac:dyDescent="0.2">
      <c r="A1704" s="18" t="s">
        <v>279</v>
      </c>
      <c r="B1704" s="18" t="s">
        <v>330</v>
      </c>
      <c r="C1704" s="141" t="s">
        <v>3519</v>
      </c>
      <c r="D1704" s="19" t="s">
        <v>3520</v>
      </c>
      <c r="E1704" s="20">
        <v>32699</v>
      </c>
      <c r="F1704" s="19" t="s">
        <v>3521</v>
      </c>
      <c r="G1704" s="19" t="s">
        <v>763</v>
      </c>
      <c r="H1704" s="18" t="s">
        <v>284</v>
      </c>
      <c r="I1704" s="18" t="s">
        <v>479</v>
      </c>
      <c r="J1704" s="18" t="s">
        <v>228</v>
      </c>
      <c r="K1704" s="26" t="s">
        <v>308</v>
      </c>
      <c r="L1704" s="26" t="s">
        <v>196</v>
      </c>
      <c r="M1704" s="18" t="s">
        <v>284</v>
      </c>
      <c r="N1704" s="18" t="s">
        <v>330</v>
      </c>
      <c r="O1704" s="18" t="s">
        <v>732</v>
      </c>
      <c r="P1704" s="19" t="s">
        <v>731</v>
      </c>
      <c r="Q1704" s="19" t="s">
        <v>284</v>
      </c>
      <c r="R1704" s="19" t="s">
        <v>479</v>
      </c>
      <c r="S1704" s="19" t="s">
        <v>1393</v>
      </c>
      <c r="T1704" s="19" t="s">
        <v>284</v>
      </c>
      <c r="U1704" s="19" t="s">
        <v>330</v>
      </c>
      <c r="V1704" s="19" t="s">
        <v>1665</v>
      </c>
      <c r="W1704" s="19" t="s">
        <v>284</v>
      </c>
      <c r="X1704" s="19" t="s">
        <v>330</v>
      </c>
      <c r="Y1704" s="19" t="s">
        <v>731</v>
      </c>
      <c r="Z1704" s="19" t="s">
        <v>284</v>
      </c>
      <c r="AA1704" s="19" t="s">
        <v>330</v>
      </c>
      <c r="AB1704" s="19" t="s">
        <v>1365</v>
      </c>
      <c r="AC1704" s="19" t="s">
        <v>308</v>
      </c>
      <c r="AD1704" s="19" t="s">
        <v>330</v>
      </c>
      <c r="AE1704" s="19" t="s">
        <v>1392</v>
      </c>
      <c r="AF1704" s="19" t="s">
        <v>308</v>
      </c>
      <c r="AG1704" s="19" t="s">
        <v>330</v>
      </c>
      <c r="AH1704" s="19" t="s">
        <v>286</v>
      </c>
      <c r="AI1704" s="19" t="s">
        <v>308</v>
      </c>
      <c r="AJ1704" s="19" t="s">
        <v>330</v>
      </c>
      <c r="AK1704" s="19" t="s">
        <v>286</v>
      </c>
      <c r="AL1704" s="19" t="s">
        <v>308</v>
      </c>
      <c r="AM1704" s="19" t="s">
        <v>330</v>
      </c>
      <c r="AN1704" s="19" t="s">
        <v>1074</v>
      </c>
      <c r="AO1704" s="19" t="s">
        <v>746</v>
      </c>
      <c r="AP1704" s="19" t="s">
        <v>330</v>
      </c>
      <c r="AQ1704" s="19" t="s">
        <v>2041</v>
      </c>
      <c r="AR1704" s="19" t="s">
        <v>284</v>
      </c>
      <c r="AS1704" s="19" t="s">
        <v>330</v>
      </c>
      <c r="AT1704" s="19" t="s">
        <v>291</v>
      </c>
      <c r="AU1704" s="19">
        <v>0</v>
      </c>
      <c r="AV1704" s="19">
        <v>0</v>
      </c>
      <c r="AW1704" s="19">
        <v>0</v>
      </c>
      <c r="AX1704" s="19"/>
      <c r="AY1704" s="19"/>
    </row>
    <row r="1705" spans="1:79" x14ac:dyDescent="0.2">
      <c r="A1705" s="33" t="s">
        <v>332</v>
      </c>
      <c r="B1705" s="33" t="s">
        <v>195</v>
      </c>
      <c r="C1705" s="141" t="s">
        <v>364</v>
      </c>
      <c r="D1705" t="s">
        <v>3536</v>
      </c>
      <c r="E1705" s="40">
        <v>36751</v>
      </c>
      <c r="F1705" t="s">
        <v>98</v>
      </c>
      <c r="G1705" s="19" t="s">
        <v>173</v>
      </c>
      <c r="H1705" s="33" t="s">
        <v>332</v>
      </c>
      <c r="I1705" s="33" t="s">
        <v>200</v>
      </c>
      <c r="J1705" s="18" t="s">
        <v>770</v>
      </c>
      <c r="K1705" t="str">
        <f>IF(ISBLANK(VLOOKUP(TRIM(D1705),ALL_SOMIFA!$A$1:$V$2721,8,FALSE)),"",IF(ISERROR(VLOOKUP(TRIM(D1705),ALL_SOMIFA!$A$1:$V$2721,8,FALSE))," ",VLOOKUP(TRIM(D1705),ALL_SOMIFA!$A$1:$V$2721,8,FALSE)))</f>
        <v xml:space="preserve"> </v>
      </c>
      <c r="L1705" t="str">
        <f>IF(ISBLANK(VLOOKUP(TRIM(D1705),ALL_SOMIFA!$A$1:$V$2721,9,FALSE)),"",IF(ISERROR(VLOOKUP(TRIM(D1705),ALL_SOMIFA!$A$1:$V$2721,9,FALSE))," ",VLOOKUP(TRIM(D1705),ALL_SOMIFA!$A$1:$V$2721,9,FALSE)))</f>
        <v xml:space="preserve"> </v>
      </c>
      <c r="M1705" s="33" t="str">
        <f>IF(ISBLANK(VLOOKUP(TRIM(D1705),ALL_SOMIFA!$A$1:$V$2721,10,FALSE)),"",IF(ISERROR(VLOOKUP(TRIM(D1705),ALL_SOMIFA!$A$1:$V$2721,10,FALSE))," ",VLOOKUP(TRIM(D1705),ALL_SOMIFA!$A$1:$V$2721,10,FALSE)))</f>
        <v xml:space="preserve"> </v>
      </c>
      <c r="N1705" s="33" t="str">
        <f>IF(ISBLANK(VLOOKUP(TRIM(D1705),ALL_SOMIFA!$A$1:$V$2721,11,FALSE)),"",IF(ISERROR(VLOOKUP(TRIM(D1705),ALL_SOMIFA!$A$1:$V$2721,11,FALSE))," ",VLOOKUP(TRIM(D1705),ALL_SOMIFA!$A$1:$V$2721,11,FALSE)))</f>
        <v xml:space="preserve"> </v>
      </c>
      <c r="O1705" s="33" t="str">
        <f>IF(ISBLANK(VLOOKUP(TRIM(D1705),ALL_SOMIFA!$A$1:$V$2721,12,FALSE)),"",IF(ISERROR(VLOOKUP(TRIM(D1705),ALL_SOMIFA!$A$1:$V$2721,12,FALSE))," ",VLOOKUP(TRIM(D1705),ALL_SOMIFA!$A$1:$V$2721,12,FALSE)))</f>
        <v xml:space="preserve"> </v>
      </c>
      <c r="P1705" t="str">
        <f>IF(ISBLANK(VLOOKUP(TRIM(D1705),ALL_SOMIFA!$A$1:$V$2721,13,FALSE)),"",IF(ISERROR(VLOOKUP(TRIM(D1705),ALL_SOMIFA!$A$1:$V$2721,13,FALSE))," ",VLOOKUP(TRIM(D1705),ALL_SOMIFA!$A$1:$V$2721,13,FALSE)))</f>
        <v xml:space="preserve"> </v>
      </c>
      <c r="Q1705" t="str">
        <f>IF(ISBLANK(VLOOKUP(TRIM(D1705),ALL_SOMIFA!$A$1:$V$2721,14,FALSE)),"",IF(ISERROR(VLOOKUP(TRIM(D1705),ALL_SOMIFA!$A$1:$V$2721,14,FALSE))," ",VLOOKUP(TRIM(D1705),ALL_SOMIFA!$A$1:$V$2721,14,FALSE)))</f>
        <v xml:space="preserve"> </v>
      </c>
      <c r="R1705" t="str">
        <f>IF(ISBLANK(VLOOKUP(TRIM(D1705),ALL_SOMIFA!$A$1:$V$2721,15,FALSE)),"",IF(ISERROR(VLOOKUP(TRIM(D1705),ALL_SOMIFA!$A$1:$V$2721,15,FALSE))," ",VLOOKUP(TRIM(D1705),ALL_SOMIFA!$A$1:$V$2721,15,FALSE)))</f>
        <v xml:space="preserve"> </v>
      </c>
      <c r="S1705" t="str">
        <f>IF(ISBLANK(VLOOKUP(TRIM(D1705),ALL_SOMIFA!$A$1:$V$2721,16,FALSE)),"",IF(ISERROR(VLOOKUP(TRIM(D1705),ALL_SOMIFA!$A$1:$V$2721,16,FALSE))," ",VLOOKUP(TRIM(D1705),ALL_SOMIFA!$A$1:$V$2721,16,FALSE)))</f>
        <v xml:space="preserve"> </v>
      </c>
      <c r="T1705" t="str">
        <f>IF(ISBLANK(VLOOKUP(TRIM(D1705),ALL_SOMIFA!$A$1:$V$2721,17,FALSE)),"",IF(ISERROR(VLOOKUP(TRIM(D1705),ALL_SOMIFA!$A$1:$V$2721,17,FALSE))," ",VLOOKUP(TRIM(D1705),ALL_SOMIFA!$A$1:$V$2721,17,FALSE)))</f>
        <v xml:space="preserve"> </v>
      </c>
      <c r="U1705" t="str">
        <f>IF(ISBLANK(VLOOKUP(TRIM(D1705),ALL_SOMIFA!$A$1:$V$2721,18,FALSE)),"",IF(ISERROR(VLOOKUP(TRIM(D1705),ALL_SOMIFA!$A$1:$V$2721,18,FALSE))," ",VLOOKUP(TRIM(D1705),ALL_SOMIFA!$A$1:$V$2721,18,FALSE)))</f>
        <v xml:space="preserve"> </v>
      </c>
      <c r="V1705" t="str">
        <f>IF(ISBLANK(VLOOKUP(TRIM(D1705),ALL_SOMIFA!$A$1:$V$2721,19,FALSE)),"",IF(ISERROR(VLOOKUP(TRIM(D1705),ALL_SOMIFA!$A$1:$V$2721,19,FALSE))," ",VLOOKUP(TRIM(D1705),ALL_SOMIFA!$A$1:$V$2721,19,FALSE)))</f>
        <v xml:space="preserve"> </v>
      </c>
      <c r="W1705" t="str">
        <f>IF(ISBLANK(VLOOKUP(TRIM(D1705),ALL_SOMIFA!$A$1:$V$2721,20,FALSE)),"",IF(ISERROR(VLOOKUP(TRIM(D1705),ALL_SOMIFA!$A$1:$V$2721,20,FALSE))," ",VLOOKUP(TRIM(D1705),ALL_SOMIFA!$A$1:$V$2721,20,FALSE)))</f>
        <v xml:space="preserve"> </v>
      </c>
      <c r="X1705" t="str">
        <f>IF(ISBLANK(VLOOKUP(TRIM(D1705),ALL_SOMIFA!$A$1:$V$2721,21,FALSE)),"",IF(ISERROR(VLOOKUP(TRIM(D1705),ALL_SOMIFA!$A$1:$V$2721,21,FALSE))," ",VLOOKUP(TRIM(D1705),ALL_SOMIFA!$A$1:$V$2721,21,FALSE)))</f>
        <v xml:space="preserve"> </v>
      </c>
      <c r="Y1705" t="str">
        <f>IF(ISBLANK(VLOOKUP(TRIM(D1705),ALL_SOMIFA!$A$1:$V$2721,22,FALSE)),"",IF(ISERROR(VLOOKUP(TRIM(D1705),ALL_SOMIFA!$A$1:$V$2721,22,FALSE))," ",VLOOKUP(TRIM(D1705),ALL_SOMIFA!$A$1:$V$2721,22,FALSE)))</f>
        <v xml:space="preserve"> </v>
      </c>
    </row>
    <row r="1706" spans="1:79" ht="12.75" customHeight="1" x14ac:dyDescent="0.2">
      <c r="A1706" s="18" t="s">
        <v>351</v>
      </c>
      <c r="B1706" s="18" t="s">
        <v>134</v>
      </c>
      <c r="C1706" s="141" t="s">
        <v>2032</v>
      </c>
      <c r="D1706" s="19" t="s">
        <v>3527</v>
      </c>
      <c r="E1706" s="20">
        <v>33051</v>
      </c>
      <c r="F1706" s="19" t="s">
        <v>3199</v>
      </c>
      <c r="G1706" s="19" t="s">
        <v>783</v>
      </c>
      <c r="H1706" s="18" t="s">
        <v>351</v>
      </c>
      <c r="I1706" s="18" t="s">
        <v>138</v>
      </c>
      <c r="J1706" s="18" t="s">
        <v>2298</v>
      </c>
      <c r="K1706" s="26" t="s">
        <v>419</v>
      </c>
      <c r="L1706" s="26" t="s">
        <v>792</v>
      </c>
      <c r="M1706" s="18" t="s">
        <v>345</v>
      </c>
      <c r="N1706" s="18" t="s">
        <v>434</v>
      </c>
      <c r="O1706" s="18" t="s">
        <v>3528</v>
      </c>
      <c r="P1706" s="19" t="s">
        <v>790</v>
      </c>
      <c r="Q1706" s="19" t="s">
        <v>351</v>
      </c>
      <c r="R1706" s="19" t="s">
        <v>316</v>
      </c>
      <c r="S1706" s="19" t="s">
        <v>3529</v>
      </c>
      <c r="T1706" s="19" t="s">
        <v>351</v>
      </c>
      <c r="U1706" s="19" t="s">
        <v>316</v>
      </c>
      <c r="V1706" s="19" t="s">
        <v>1254</v>
      </c>
      <c r="W1706" s="19" t="s">
        <v>351</v>
      </c>
      <c r="X1706" s="19" t="s">
        <v>316</v>
      </c>
      <c r="Y1706" s="19" t="s">
        <v>791</v>
      </c>
      <c r="Z1706" s="19" t="s">
        <v>351</v>
      </c>
      <c r="AA1706" s="19" t="s">
        <v>316</v>
      </c>
      <c r="AB1706" s="19" t="s">
        <v>352</v>
      </c>
      <c r="AC1706" s="19" t="s">
        <v>351</v>
      </c>
      <c r="AD1706" s="19" t="s">
        <v>316</v>
      </c>
      <c r="AE1706" s="19" t="s">
        <v>3530</v>
      </c>
      <c r="AF1706" s="19" t="s">
        <v>351</v>
      </c>
      <c r="AG1706" s="19" t="s">
        <v>316</v>
      </c>
      <c r="AH1706" s="19" t="s">
        <v>791</v>
      </c>
      <c r="AI1706" s="19"/>
      <c r="AJ1706" s="19"/>
      <c r="AK1706" s="19"/>
      <c r="AL1706" s="19"/>
      <c r="AM1706" s="19"/>
      <c r="AN1706" s="19"/>
      <c r="AO1706" s="19" t="s">
        <v>351</v>
      </c>
      <c r="AP1706" s="19" t="s">
        <v>316</v>
      </c>
      <c r="AQ1706" s="19" t="s">
        <v>249</v>
      </c>
      <c r="AR1706" s="19">
        <v>0</v>
      </c>
      <c r="AS1706" s="19">
        <v>0</v>
      </c>
      <c r="AT1706" s="19">
        <v>0</v>
      </c>
      <c r="AU1706" s="19">
        <v>0</v>
      </c>
      <c r="AV1706" s="19">
        <v>0</v>
      </c>
      <c r="AW1706" s="19">
        <v>0</v>
      </c>
      <c r="AX1706" s="19"/>
      <c r="AY1706" s="19"/>
    </row>
    <row r="1707" spans="1:79" s="25" customFormat="1" x14ac:dyDescent="0.2">
      <c r="A1707" s="18" t="s">
        <v>808</v>
      </c>
      <c r="B1707" s="18" t="s">
        <v>232</v>
      </c>
      <c r="C1707" s="141" t="s">
        <v>1408</v>
      </c>
      <c r="D1707" s="19" t="s">
        <v>3531</v>
      </c>
      <c r="E1707" s="20">
        <v>35575</v>
      </c>
      <c r="F1707" s="26" t="s">
        <v>150</v>
      </c>
      <c r="G1707" s="30" t="s">
        <v>756</v>
      </c>
      <c r="H1707" s="18" t="s">
        <v>1927</v>
      </c>
      <c r="I1707" s="18" t="s">
        <v>232</v>
      </c>
      <c r="J1707" s="18" t="s">
        <v>3532</v>
      </c>
      <c r="K1707" s="26" t="s">
        <v>284</v>
      </c>
      <c r="L1707" s="26" t="s">
        <v>3533</v>
      </c>
      <c r="M1707" s="18" t="s">
        <v>329</v>
      </c>
      <c r="N1707" s="18" t="s">
        <v>215</v>
      </c>
      <c r="O1707" s="18" t="s">
        <v>248</v>
      </c>
      <c r="P1707" s="19" t="s">
        <v>938</v>
      </c>
      <c r="Q1707" s="19" t="s">
        <v>340</v>
      </c>
      <c r="R1707" s="19" t="s">
        <v>215</v>
      </c>
      <c r="S1707" s="30" t="s">
        <v>617</v>
      </c>
      <c r="T1707" s="19"/>
      <c r="U1707" s="19"/>
      <c r="V1707" s="30"/>
      <c r="W1707" s="19"/>
      <c r="X1707" s="19"/>
      <c r="Y1707" s="30"/>
      <c r="Z1707" s="19"/>
      <c r="AA1707" s="19"/>
      <c r="AB1707" s="30"/>
      <c r="AC1707" s="19"/>
      <c r="AD1707" s="19"/>
      <c r="AE1707" s="19"/>
      <c r="AF1707" s="19"/>
      <c r="AG1707" s="19"/>
      <c r="AH1707" s="19"/>
      <c r="AI1707" s="19"/>
      <c r="AJ1707" s="19"/>
      <c r="AK1707" s="19"/>
      <c r="AL1707" s="19"/>
      <c r="AM1707" s="19"/>
      <c r="AN1707" s="19"/>
      <c r="AO1707" s="19"/>
      <c r="AP1707" s="19"/>
      <c r="AQ1707" s="19"/>
      <c r="AR1707" s="19"/>
      <c r="AS1707" s="19"/>
      <c r="AT1707" s="19"/>
      <c r="AU1707" s="19"/>
      <c r="AV1707" s="19"/>
      <c r="AW1707" s="19"/>
      <c r="AX1707" s="19"/>
      <c r="AY1707" s="19"/>
      <c r="AZ1707"/>
      <c r="BA1707"/>
      <c r="BB1707"/>
      <c r="BC1707"/>
      <c r="BD1707"/>
      <c r="BE1707"/>
      <c r="BF1707"/>
      <c r="BG1707"/>
      <c r="BH1707"/>
      <c r="BI1707"/>
      <c r="BJ1707"/>
      <c r="BK1707"/>
      <c r="BL1707"/>
      <c r="BM1707"/>
      <c r="BN1707"/>
      <c r="BO1707"/>
      <c r="BP1707"/>
      <c r="BQ1707"/>
      <c r="BR1707"/>
      <c r="BS1707"/>
      <c r="BT1707"/>
      <c r="BU1707"/>
      <c r="BV1707"/>
      <c r="BW1707"/>
      <c r="BX1707"/>
      <c r="BY1707"/>
      <c r="BZ1707"/>
      <c r="CA1707"/>
    </row>
    <row r="1708" spans="1:79" x14ac:dyDescent="0.2">
      <c r="A1708" s="19" t="s">
        <v>808</v>
      </c>
      <c r="B1708" s="26" t="s">
        <v>432</v>
      </c>
      <c r="C1708" s="142" t="s">
        <v>1399</v>
      </c>
      <c r="D1708" s="19" t="s">
        <v>3537</v>
      </c>
      <c r="E1708" s="27">
        <v>36310</v>
      </c>
      <c r="F1708" s="28" t="s">
        <v>98</v>
      </c>
      <c r="G1708" s="28" t="s">
        <v>98</v>
      </c>
      <c r="H1708" s="19" t="s">
        <v>808</v>
      </c>
      <c r="I1708" s="26" t="s">
        <v>429</v>
      </c>
      <c r="J1708" s="18" t="s">
        <v>280</v>
      </c>
      <c r="K1708" s="26" t="s">
        <v>808</v>
      </c>
      <c r="L1708" s="26" t="s">
        <v>1245</v>
      </c>
    </row>
    <row r="1709" spans="1:79" x14ac:dyDescent="0.2">
      <c r="A1709" s="34"/>
      <c r="B1709" s="34"/>
      <c r="C1709" s="141"/>
      <c r="D1709" s="19" t="s">
        <v>3534</v>
      </c>
      <c r="E1709" s="20">
        <v>34764</v>
      </c>
      <c r="F1709" s="19" t="s">
        <v>3493</v>
      </c>
      <c r="G1709" s="19" t="s">
        <v>585</v>
      </c>
      <c r="H1709" s="34" t="s">
        <v>379</v>
      </c>
      <c r="I1709" s="34" t="s">
        <v>363</v>
      </c>
      <c r="J1709" s="18" t="s">
        <v>1246</v>
      </c>
      <c r="K1709" s="26" t="s">
        <v>279</v>
      </c>
      <c r="L1709" s="26" t="s">
        <v>266</v>
      </c>
      <c r="M1709" s="34" t="s">
        <v>379</v>
      </c>
      <c r="N1709" s="34" t="s">
        <v>118</v>
      </c>
      <c r="O1709" s="34" t="s">
        <v>617</v>
      </c>
      <c r="P1709" s="19" t="s">
        <v>817</v>
      </c>
      <c r="Q1709" s="19" t="s">
        <v>326</v>
      </c>
      <c r="R1709" s="19" t="s">
        <v>109</v>
      </c>
      <c r="S1709" s="19" t="s">
        <v>166</v>
      </c>
      <c r="T1709" s="19" t="s">
        <v>329</v>
      </c>
      <c r="U1709" s="19" t="s">
        <v>261</v>
      </c>
      <c r="V1709" s="19" t="s">
        <v>339</v>
      </c>
      <c r="W1709" s="19" t="s">
        <v>329</v>
      </c>
      <c r="X1709" s="19" t="s">
        <v>261</v>
      </c>
      <c r="Y1709" s="19" t="s">
        <v>273</v>
      </c>
      <c r="Z1709" s="19" t="s">
        <v>329</v>
      </c>
      <c r="AA1709" s="19" t="s">
        <v>261</v>
      </c>
      <c r="AB1709" s="19" t="s">
        <v>273</v>
      </c>
      <c r="AC1709" s="19"/>
      <c r="AD1709" s="19"/>
      <c r="AE1709" s="19"/>
      <c r="AF1709" s="19">
        <v>0</v>
      </c>
      <c r="AG1709" s="19">
        <v>0</v>
      </c>
      <c r="AH1709" s="19">
        <v>0</v>
      </c>
      <c r="AI1709" s="19">
        <v>0</v>
      </c>
      <c r="AJ1709" s="19">
        <v>0</v>
      </c>
      <c r="AK1709" s="19">
        <v>0</v>
      </c>
      <c r="AL1709" s="19">
        <v>0</v>
      </c>
      <c r="AM1709" s="19">
        <v>0</v>
      </c>
      <c r="AN1709" s="19">
        <v>0</v>
      </c>
      <c r="AO1709" s="19">
        <v>0</v>
      </c>
      <c r="AP1709" s="19">
        <v>0</v>
      </c>
      <c r="AQ1709" s="19">
        <v>0</v>
      </c>
      <c r="AR1709" s="19">
        <v>0</v>
      </c>
      <c r="AS1709" s="19">
        <v>0</v>
      </c>
      <c r="AT1709" s="19">
        <v>0</v>
      </c>
      <c r="AU1709" s="19">
        <v>0</v>
      </c>
      <c r="AV1709" s="19">
        <v>0</v>
      </c>
      <c r="AW1709" s="19">
        <v>0</v>
      </c>
      <c r="AX1709" s="19"/>
      <c r="AY1709" s="19"/>
      <c r="AZ1709" s="25"/>
      <c r="BA1709" s="25"/>
      <c r="BB1709" s="25"/>
      <c r="BC1709" s="25"/>
      <c r="BD1709" s="25"/>
      <c r="BE1709" s="25"/>
      <c r="BF1709" s="25"/>
      <c r="BG1709" s="25"/>
      <c r="BH1709" s="25"/>
      <c r="BI1709" s="25"/>
      <c r="BJ1709" s="25"/>
      <c r="BK1709" s="25"/>
      <c r="BL1709" s="25"/>
      <c r="BM1709" s="25"/>
      <c r="BN1709" s="25"/>
      <c r="BO1709" s="25"/>
      <c r="BP1709" s="25"/>
      <c r="BQ1709" s="25"/>
      <c r="BR1709" s="25"/>
      <c r="BS1709" s="25"/>
      <c r="BT1709" s="25"/>
      <c r="BU1709" s="25"/>
      <c r="BV1709" s="25"/>
      <c r="BW1709" s="25"/>
      <c r="BX1709" s="25"/>
      <c r="BY1709" s="25"/>
      <c r="BZ1709" s="25"/>
      <c r="CA1709" s="25"/>
    </row>
    <row r="1710" spans="1:79" x14ac:dyDescent="0.2">
      <c r="C1710" s="141"/>
      <c r="D1710" t="s">
        <v>3535</v>
      </c>
      <c r="E1710" s="40">
        <v>34912</v>
      </c>
      <c r="G1710" s="100" t="s">
        <v>344</v>
      </c>
      <c r="H1710" t="s">
        <v>367</v>
      </c>
      <c r="I1710" t="s">
        <v>549</v>
      </c>
      <c r="J1710" s="18" t="s">
        <v>350</v>
      </c>
      <c r="K1710" t="str">
        <f>IF(ISBLANK(VLOOKUP(TRIM(D1710),ALL_SOMIFA!$A$1:$V$2721,8,FALSE)),"",IF(ISERROR(VLOOKUP(TRIM(D1710),ALL_SOMIFA!$A$1:$V$2721,8,FALSE))," ",VLOOKUP(TRIM(D1710),ALL_SOMIFA!$A$1:$V$2721,8,FALSE)))</f>
        <v xml:space="preserve"> </v>
      </c>
      <c r="L1710" t="str">
        <f>IF(ISBLANK(VLOOKUP(TRIM(D1710),ALL_SOMIFA!$A$1:$V$2721,9,FALSE)),"",IF(ISERROR(VLOOKUP(TRIM(D1710),ALL_SOMIFA!$A$1:$V$2721,9,FALSE))," ",VLOOKUP(TRIM(D1710),ALL_SOMIFA!$A$1:$V$2721,9,FALSE)))</f>
        <v xml:space="preserve"> </v>
      </c>
      <c r="M1710" t="str">
        <f>IF(ISBLANK(VLOOKUP(TRIM(D1710),ALL_SOMIFA!$A$1:$V$2721,10,FALSE)),"",IF(ISERROR(VLOOKUP(TRIM(D1710),ALL_SOMIFA!$A$1:$V$2721,10,FALSE))," ",VLOOKUP(TRIM(D1710),ALL_SOMIFA!$A$1:$V$2721,10,FALSE)))</f>
        <v xml:space="preserve"> </v>
      </c>
      <c r="N1710" t="str">
        <f>IF(ISBLANK(VLOOKUP(TRIM(D1710),ALL_SOMIFA!$A$1:$V$2721,11,FALSE)),"",IF(ISERROR(VLOOKUP(TRIM(D1710),ALL_SOMIFA!$A$1:$V$2721,11,FALSE))," ",VLOOKUP(TRIM(D1710),ALL_SOMIFA!$A$1:$V$2721,11,FALSE)))</f>
        <v xml:space="preserve"> </v>
      </c>
      <c r="O1710" t="str">
        <f>IF(ISBLANK(VLOOKUP(TRIM(D1710),ALL_SOMIFA!$A$1:$V$2721,12,FALSE)),"",IF(ISERROR(VLOOKUP(TRIM(D1710),ALL_SOMIFA!$A$1:$V$2721,12,FALSE))," ",VLOOKUP(TRIM(D1710),ALL_SOMIFA!$A$1:$V$2721,12,FALSE)))</f>
        <v xml:space="preserve"> </v>
      </c>
      <c r="P1710" t="str">
        <f>IF(ISBLANK(VLOOKUP(TRIM(D1710),ALL_SOMIFA!$A$1:$V$2721,13,FALSE)),"",IF(ISERROR(VLOOKUP(TRIM(D1710),ALL_SOMIFA!$A$1:$V$2721,13,FALSE))," ",VLOOKUP(TRIM(D1710),ALL_SOMIFA!$A$1:$V$2721,13,FALSE)))</f>
        <v xml:space="preserve"> </v>
      </c>
      <c r="Q1710" t="str">
        <f>IF(ISBLANK(VLOOKUP(TRIM(D1710),ALL_SOMIFA!$A$1:$V$2721,14,FALSE)),"",IF(ISERROR(VLOOKUP(TRIM(D1710),ALL_SOMIFA!$A$1:$V$2721,14,FALSE))," ",VLOOKUP(TRIM(D1710),ALL_SOMIFA!$A$1:$V$2721,14,FALSE)))</f>
        <v xml:space="preserve"> </v>
      </c>
      <c r="R1710" t="str">
        <f>IF(ISBLANK(VLOOKUP(TRIM(D1710),ALL_SOMIFA!$A$1:$V$2721,15,FALSE)),"",IF(ISERROR(VLOOKUP(TRIM(D1710),ALL_SOMIFA!$A$1:$V$2721,15,FALSE))," ",VLOOKUP(TRIM(D1710),ALL_SOMIFA!$A$1:$V$2721,15,FALSE)))</f>
        <v xml:space="preserve"> </v>
      </c>
      <c r="S1710" t="str">
        <f>IF(ISBLANK(VLOOKUP(TRIM(D1710),ALL_SOMIFA!$A$1:$V$2721,16,FALSE)),"",IF(ISERROR(VLOOKUP(TRIM(D1710),ALL_SOMIFA!$A$1:$V$2721,16,FALSE))," ",VLOOKUP(TRIM(D1710),ALL_SOMIFA!$A$1:$V$2721,16,FALSE)))</f>
        <v xml:space="preserve"> </v>
      </c>
      <c r="T1710" t="str">
        <f>IF(ISBLANK(VLOOKUP(TRIM(D1710),ALL_SOMIFA!$A$1:$V$2721,17,FALSE)),"",IF(ISERROR(VLOOKUP(TRIM(D1710),ALL_SOMIFA!$A$1:$V$2721,17,FALSE))," ",VLOOKUP(TRIM(D1710),ALL_SOMIFA!$A$1:$V$2721,17,FALSE)))</f>
        <v xml:space="preserve"> </v>
      </c>
      <c r="U1710" t="str">
        <f>IF(ISBLANK(VLOOKUP(TRIM(D1710),ALL_SOMIFA!$A$1:$V$2721,18,FALSE)),"",IF(ISERROR(VLOOKUP(TRIM(D1710),ALL_SOMIFA!$A$1:$V$2721,18,FALSE))," ",VLOOKUP(TRIM(D1710),ALL_SOMIFA!$A$1:$V$2721,18,FALSE)))</f>
        <v xml:space="preserve"> </v>
      </c>
      <c r="V1710" t="str">
        <f>IF(ISBLANK(VLOOKUP(TRIM(D1710),ALL_SOMIFA!$A$1:$V$2721,19,FALSE)),"",IF(ISERROR(VLOOKUP(TRIM(D1710),ALL_SOMIFA!$A$1:$V$2721,19,FALSE))," ",VLOOKUP(TRIM(D1710),ALL_SOMIFA!$A$1:$V$2721,19,FALSE)))</f>
        <v xml:space="preserve"> </v>
      </c>
      <c r="W1710" t="str">
        <f>IF(ISBLANK(VLOOKUP(TRIM(D1710),ALL_SOMIFA!$A$1:$V$2721,20,FALSE)),"",IF(ISERROR(VLOOKUP(TRIM(D1710),ALL_SOMIFA!$A$1:$V$2721,20,FALSE))," ",VLOOKUP(TRIM(D1710),ALL_SOMIFA!$A$1:$V$2721,20,FALSE)))</f>
        <v xml:space="preserve"> </v>
      </c>
      <c r="X1710" t="str">
        <f>IF(ISBLANK(VLOOKUP(TRIM(D1710),ALL_SOMIFA!$A$1:$V$2721,21,FALSE)),"",IF(ISERROR(VLOOKUP(TRIM(D1710),ALL_SOMIFA!$A$1:$V$2721,21,FALSE))," ",VLOOKUP(TRIM(D1710),ALL_SOMIFA!$A$1:$V$2721,21,FALSE)))</f>
        <v xml:space="preserve"> </v>
      </c>
      <c r="Y1710" t="str">
        <f>IF(ISBLANK(VLOOKUP(TRIM(D1710),ALL_SOMIFA!$A$1:$V$2721,22,FALSE)),"",IF(ISERROR(VLOOKUP(TRIM(D1710),ALL_SOMIFA!$A$1:$V$2721,22,FALSE))," ",VLOOKUP(TRIM(D1710),ALL_SOMIFA!$A$1:$V$2721,22,FALSE)))</f>
        <v xml:space="preserve"> </v>
      </c>
    </row>
    <row r="1711" spans="1:79" x14ac:dyDescent="0.2">
      <c r="A1711" s="18"/>
      <c r="B1711" s="18"/>
      <c r="C1711" s="141"/>
      <c r="D1711" s="19"/>
      <c r="E1711" s="20"/>
      <c r="F1711" s="19"/>
      <c r="G1711" s="19"/>
      <c r="H1711" s="18"/>
      <c r="I1711" s="18"/>
      <c r="J1711" s="18"/>
      <c r="K1711"/>
      <c r="L1711"/>
      <c r="M1711" s="18"/>
      <c r="N1711" s="18"/>
      <c r="O1711" s="18"/>
      <c r="P1711" s="19"/>
      <c r="Q1711" s="19"/>
      <c r="R1711" s="19"/>
      <c r="S1711" s="19"/>
      <c r="T1711" s="19"/>
      <c r="U1711" s="19"/>
      <c r="V1711" s="19"/>
      <c r="W1711" s="19"/>
      <c r="X1711" s="19"/>
      <c r="Y1711" s="19"/>
      <c r="Z1711" s="19"/>
      <c r="AA1711" s="19"/>
      <c r="AB1711" s="19"/>
      <c r="AC1711" s="19"/>
      <c r="AD1711" s="19"/>
      <c r="AE1711" s="19"/>
      <c r="AF1711" s="19"/>
      <c r="AG1711" s="19"/>
      <c r="AH1711" s="19"/>
      <c r="AI1711" s="19"/>
      <c r="AJ1711" s="19"/>
      <c r="AK1711" s="19"/>
      <c r="AL1711" s="19"/>
      <c r="AM1711" s="19"/>
      <c r="AN1711" s="19"/>
      <c r="AO1711" s="19"/>
      <c r="AP1711" s="19"/>
      <c r="AQ1711" s="19"/>
      <c r="AR1711" s="19"/>
      <c r="AS1711" s="19"/>
      <c r="AT1711" s="19"/>
      <c r="AU1711" s="19"/>
      <c r="AV1711" s="19"/>
      <c r="AW1711" s="19"/>
      <c r="AX1711" s="19"/>
      <c r="AY1711" s="19"/>
    </row>
    <row r="1712" spans="1:79" ht="12.75" customHeight="1" x14ac:dyDescent="0.2">
      <c r="A1712" s="33" t="s">
        <v>399</v>
      </c>
      <c r="B1712" s="33" t="s">
        <v>95</v>
      </c>
      <c r="C1712" s="141" t="s">
        <v>167</v>
      </c>
      <c r="D1712" t="s">
        <v>3543</v>
      </c>
      <c r="E1712" s="40">
        <v>37661</v>
      </c>
      <c r="F1712" t="s">
        <v>3544</v>
      </c>
      <c r="G1712" s="19" t="s">
        <v>295</v>
      </c>
      <c r="H1712" s="33" t="s">
        <v>2655</v>
      </c>
      <c r="I1712" s="33" t="s">
        <v>363</v>
      </c>
      <c r="J1712" s="18" t="s">
        <v>393</v>
      </c>
      <c r="K1712" t="str">
        <f>IF(ISBLANK(VLOOKUP(TRIM(D1712),ALL_SOMIFA!$A$1:$V$2721,8,FALSE)),"",IF(ISERROR(VLOOKUP(TRIM(D1712),ALL_SOMIFA!$A$1:$V$2721,8,FALSE))," ",VLOOKUP(TRIM(D1712),ALL_SOMIFA!$A$1:$V$2721,8,FALSE)))</f>
        <v xml:space="preserve"> </v>
      </c>
      <c r="L1712" t="str">
        <f>IF(ISBLANK(VLOOKUP(TRIM(D1712),ALL_SOMIFA!$A$1:$V$2721,9,FALSE)),"",IF(ISERROR(VLOOKUP(TRIM(D1712),ALL_SOMIFA!$A$1:$V$2721,9,FALSE))," ",VLOOKUP(TRIM(D1712),ALL_SOMIFA!$A$1:$V$2721,9,FALSE)))</f>
        <v xml:space="preserve"> </v>
      </c>
      <c r="M1712" s="33" t="str">
        <f>IF(ISBLANK(VLOOKUP(TRIM(D1712),ALL_SOMIFA!$A$1:$V$2721,10,FALSE)),"",IF(ISERROR(VLOOKUP(TRIM(D1712),ALL_SOMIFA!$A$1:$V$2721,10,FALSE))," ",VLOOKUP(TRIM(D1712),ALL_SOMIFA!$A$1:$V$2721,10,FALSE)))</f>
        <v xml:space="preserve"> </v>
      </c>
      <c r="N1712" s="33" t="str">
        <f>IF(ISBLANK(VLOOKUP(TRIM(D1712),ALL_SOMIFA!$A$1:$V$2721,11,FALSE)),"",IF(ISERROR(VLOOKUP(TRIM(D1712),ALL_SOMIFA!$A$1:$V$2721,11,FALSE))," ",VLOOKUP(TRIM(D1712),ALL_SOMIFA!$A$1:$V$2721,11,FALSE)))</f>
        <v xml:space="preserve"> </v>
      </c>
      <c r="O1712" s="33" t="str">
        <f>IF(ISBLANK(VLOOKUP(TRIM(D1712),ALL_SOMIFA!$A$1:$V$2721,12,FALSE)),"",IF(ISERROR(VLOOKUP(TRIM(D1712),ALL_SOMIFA!$A$1:$V$2721,12,FALSE))," ",VLOOKUP(TRIM(D1712),ALL_SOMIFA!$A$1:$V$2721,12,FALSE)))</f>
        <v xml:space="preserve"> </v>
      </c>
      <c r="P1712" t="str">
        <f>IF(ISBLANK(VLOOKUP(TRIM(D1712),ALL_SOMIFA!$A$1:$V$2721,13,FALSE)),"",IF(ISERROR(VLOOKUP(TRIM(D1712),ALL_SOMIFA!$A$1:$V$2721,13,FALSE))," ",VLOOKUP(TRIM(D1712),ALL_SOMIFA!$A$1:$V$2721,13,FALSE)))</f>
        <v xml:space="preserve"> </v>
      </c>
      <c r="Q1712" t="str">
        <f>IF(ISBLANK(VLOOKUP(TRIM(D1712),ALL_SOMIFA!$A$1:$V$2721,14,FALSE)),"",IF(ISERROR(VLOOKUP(TRIM(D1712),ALL_SOMIFA!$A$1:$V$2721,14,FALSE))," ",VLOOKUP(TRIM(D1712),ALL_SOMIFA!$A$1:$V$2721,14,FALSE)))</f>
        <v xml:space="preserve"> </v>
      </c>
      <c r="R1712" t="str">
        <f>IF(ISBLANK(VLOOKUP(TRIM(D1712),ALL_SOMIFA!$A$1:$V$2721,15,FALSE)),"",IF(ISERROR(VLOOKUP(TRIM(D1712),ALL_SOMIFA!$A$1:$V$2721,15,FALSE))," ",VLOOKUP(TRIM(D1712),ALL_SOMIFA!$A$1:$V$2721,15,FALSE)))</f>
        <v xml:space="preserve"> </v>
      </c>
      <c r="S1712" t="str">
        <f>IF(ISBLANK(VLOOKUP(TRIM(D1712),ALL_SOMIFA!$A$1:$V$2721,16,FALSE)),"",IF(ISERROR(VLOOKUP(TRIM(D1712),ALL_SOMIFA!$A$1:$V$2721,16,FALSE))," ",VLOOKUP(TRIM(D1712),ALL_SOMIFA!$A$1:$V$2721,16,FALSE)))</f>
        <v xml:space="preserve"> </v>
      </c>
      <c r="T1712" t="str">
        <f>IF(ISBLANK(VLOOKUP(TRIM(D1712),ALL_SOMIFA!$A$1:$V$2721,17,FALSE)),"",IF(ISERROR(VLOOKUP(TRIM(D1712),ALL_SOMIFA!$A$1:$V$2721,17,FALSE))," ",VLOOKUP(TRIM(D1712),ALL_SOMIFA!$A$1:$V$2721,17,FALSE)))</f>
        <v xml:space="preserve"> </v>
      </c>
      <c r="U1712" t="str">
        <f>IF(ISBLANK(VLOOKUP(TRIM(D1712),ALL_SOMIFA!$A$1:$V$2721,18,FALSE)),"",IF(ISERROR(VLOOKUP(TRIM(D1712),ALL_SOMIFA!$A$1:$V$2721,18,FALSE))," ",VLOOKUP(TRIM(D1712),ALL_SOMIFA!$A$1:$V$2721,18,FALSE)))</f>
        <v xml:space="preserve"> </v>
      </c>
      <c r="V1712" t="str">
        <f>IF(ISBLANK(VLOOKUP(TRIM(D1712),ALL_SOMIFA!$A$1:$V$2721,19,FALSE)),"",IF(ISERROR(VLOOKUP(TRIM(D1712),ALL_SOMIFA!$A$1:$V$2721,19,FALSE))," ",VLOOKUP(TRIM(D1712),ALL_SOMIFA!$A$1:$V$2721,19,FALSE)))</f>
        <v xml:space="preserve"> </v>
      </c>
      <c r="W1712" t="str">
        <f>IF(ISBLANK(VLOOKUP(TRIM(D1712),ALL_SOMIFA!$A$1:$V$2721,20,FALSE)),"",IF(ISERROR(VLOOKUP(TRIM(D1712),ALL_SOMIFA!$A$1:$V$2721,20,FALSE))," ",VLOOKUP(TRIM(D1712),ALL_SOMIFA!$A$1:$V$2721,20,FALSE)))</f>
        <v xml:space="preserve"> </v>
      </c>
      <c r="X1712" t="str">
        <f>IF(ISBLANK(VLOOKUP(TRIM(D1712),ALL_SOMIFA!$A$1:$V$2721,21,FALSE)),"",IF(ISERROR(VLOOKUP(TRIM(D1712),ALL_SOMIFA!$A$1:$V$2721,21,FALSE))," ",VLOOKUP(TRIM(D1712),ALL_SOMIFA!$A$1:$V$2721,21,FALSE)))</f>
        <v xml:space="preserve"> </v>
      </c>
      <c r="Y1712" t="str">
        <f>IF(ISBLANK(VLOOKUP(TRIM(D1712),ALL_SOMIFA!$A$1:$V$2721,22,FALSE)),"",IF(ISERROR(VLOOKUP(TRIM(D1712),ALL_SOMIFA!$A$1:$V$2721,22,FALSE))," ",VLOOKUP(TRIM(D1712),ALL_SOMIFA!$A$1:$V$2721,22,FALSE)))</f>
        <v xml:space="preserve"> </v>
      </c>
    </row>
    <row r="1713" spans="1:79" ht="12.75" customHeight="1" x14ac:dyDescent="0.2">
      <c r="A1713" s="18" t="s">
        <v>384</v>
      </c>
      <c r="B1713" s="18" t="s">
        <v>227</v>
      </c>
      <c r="C1713" s="141" t="s">
        <v>389</v>
      </c>
      <c r="D1713" s="19" t="s">
        <v>3547</v>
      </c>
      <c r="E1713" s="20">
        <v>35404</v>
      </c>
      <c r="F1713" s="26" t="s">
        <v>121</v>
      </c>
      <c r="G1713" s="30" t="s">
        <v>1251</v>
      </c>
      <c r="H1713" s="18" t="s">
        <v>421</v>
      </c>
      <c r="I1713" s="18" t="s">
        <v>101</v>
      </c>
      <c r="J1713" s="18" t="s">
        <v>412</v>
      </c>
      <c r="K1713" s="26" t="s">
        <v>421</v>
      </c>
      <c r="L1713" s="26" t="s">
        <v>433</v>
      </c>
      <c r="M1713" s="18" t="s">
        <v>397</v>
      </c>
      <c r="N1713" s="18" t="s">
        <v>227</v>
      </c>
      <c r="O1713" s="18" t="s">
        <v>412</v>
      </c>
      <c r="P1713" s="19" t="s">
        <v>385</v>
      </c>
      <c r="Q1713" s="19" t="s">
        <v>399</v>
      </c>
      <c r="R1713" s="19" t="s">
        <v>227</v>
      </c>
      <c r="S1713" s="30" t="s">
        <v>141</v>
      </c>
      <c r="T1713" s="19" t="s">
        <v>397</v>
      </c>
      <c r="U1713" s="19" t="s">
        <v>227</v>
      </c>
      <c r="V1713" s="30" t="s">
        <v>398</v>
      </c>
      <c r="W1713" s="19"/>
      <c r="X1713" s="19"/>
      <c r="Y1713" s="30"/>
      <c r="Z1713" s="19"/>
      <c r="AA1713" s="19"/>
      <c r="AB1713" s="30"/>
      <c r="AC1713" s="19"/>
      <c r="AD1713" s="19"/>
      <c r="AE1713" s="19"/>
      <c r="AF1713" s="19"/>
      <c r="AG1713" s="19"/>
      <c r="AH1713" s="19"/>
      <c r="AI1713" s="19"/>
      <c r="AJ1713" s="19"/>
      <c r="AK1713" s="19"/>
      <c r="AL1713" s="19"/>
      <c r="AM1713" s="19"/>
      <c r="AN1713" s="19"/>
      <c r="AO1713" s="19"/>
      <c r="AP1713" s="19"/>
      <c r="AQ1713" s="19"/>
      <c r="AR1713" s="19"/>
      <c r="AS1713" s="19"/>
      <c r="AT1713" s="19"/>
      <c r="AU1713" s="19"/>
      <c r="AV1713" s="19"/>
      <c r="AW1713" s="19"/>
      <c r="AX1713" s="19"/>
      <c r="AY1713" s="19"/>
    </row>
    <row r="1714" spans="1:79" x14ac:dyDescent="0.2">
      <c r="A1714" s="18" t="s">
        <v>409</v>
      </c>
      <c r="B1714" s="18" t="s">
        <v>454</v>
      </c>
      <c r="C1714" s="141" t="s">
        <v>389</v>
      </c>
      <c r="D1714" s="22" t="s">
        <v>3549</v>
      </c>
      <c r="E1714" s="23">
        <v>36270</v>
      </c>
      <c r="F1714" s="24" t="s">
        <v>90</v>
      </c>
      <c r="G1714" s="22" t="s">
        <v>90</v>
      </c>
      <c r="H1714" s="18" t="s">
        <v>189</v>
      </c>
      <c r="I1714" s="18"/>
      <c r="J1714" s="18"/>
      <c r="K1714" t="s">
        <v>397</v>
      </c>
      <c r="L1714" t="s">
        <v>406</v>
      </c>
      <c r="M1714" s="18" t="s">
        <v>409</v>
      </c>
      <c r="N1714" s="18" t="s">
        <v>454</v>
      </c>
      <c r="O1714" s="18" t="s">
        <v>406</v>
      </c>
      <c r="P1714" s="25"/>
      <c r="Q1714" s="25"/>
      <c r="R1714" s="25"/>
      <c r="S1714" s="25"/>
      <c r="T1714" s="25"/>
      <c r="U1714" s="25"/>
      <c r="V1714" s="25"/>
      <c r="W1714" s="25"/>
      <c r="X1714" s="25"/>
      <c r="Y1714" s="25"/>
      <c r="Z1714" s="25"/>
      <c r="AA1714" s="25"/>
      <c r="AB1714" s="25"/>
      <c r="AC1714" s="25"/>
      <c r="AD1714" s="25"/>
      <c r="AE1714" s="25"/>
      <c r="AF1714" s="25"/>
      <c r="AG1714" s="25"/>
      <c r="AH1714" s="25"/>
      <c r="AI1714" s="25"/>
      <c r="AJ1714" s="25"/>
      <c r="AK1714" s="25"/>
      <c r="AL1714" s="25"/>
      <c r="AM1714" s="25"/>
      <c r="AN1714" s="25"/>
      <c r="AO1714" s="25"/>
      <c r="AP1714" s="25"/>
      <c r="AQ1714" s="25"/>
      <c r="AR1714" s="25"/>
      <c r="AS1714" s="25"/>
      <c r="AT1714" s="25"/>
      <c r="AU1714" s="25"/>
      <c r="AV1714" s="25"/>
      <c r="AW1714" s="25"/>
      <c r="AX1714" s="25"/>
      <c r="AY1714" s="25"/>
      <c r="AZ1714" s="25"/>
      <c r="BA1714" s="25"/>
      <c r="BB1714" s="25"/>
      <c r="BC1714" s="25"/>
      <c r="BD1714" s="25"/>
      <c r="BE1714" s="25"/>
      <c r="BF1714" s="25"/>
      <c r="BG1714" s="25"/>
      <c r="BH1714" s="25"/>
      <c r="BI1714" s="25"/>
      <c r="BJ1714" s="25"/>
      <c r="BK1714" s="25"/>
      <c r="BL1714" s="25"/>
      <c r="BM1714" s="25"/>
      <c r="BN1714" s="25"/>
      <c r="BO1714" s="25"/>
      <c r="BP1714" s="25"/>
      <c r="BQ1714" s="25"/>
      <c r="BR1714" s="25"/>
      <c r="BS1714" s="25"/>
      <c r="BT1714" s="25"/>
      <c r="BU1714" s="25"/>
      <c r="BV1714" s="25"/>
      <c r="BW1714" s="25"/>
      <c r="BX1714" s="25"/>
    </row>
    <row r="1715" spans="1:79" x14ac:dyDescent="0.2">
      <c r="A1715" s="18" t="s">
        <v>409</v>
      </c>
      <c r="B1715" s="18" t="s">
        <v>134</v>
      </c>
      <c r="C1715" s="141" t="s">
        <v>406</v>
      </c>
      <c r="D1715" s="19" t="s">
        <v>3540</v>
      </c>
      <c r="E1715" s="20">
        <v>35052</v>
      </c>
      <c r="F1715" s="19" t="s">
        <v>136</v>
      </c>
      <c r="G1715" s="19" t="s">
        <v>498</v>
      </c>
      <c r="H1715" s="18" t="s">
        <v>409</v>
      </c>
      <c r="I1715" s="18" t="s">
        <v>479</v>
      </c>
      <c r="J1715" s="18" t="s">
        <v>406</v>
      </c>
      <c r="K1715" s="26" t="s">
        <v>402</v>
      </c>
      <c r="L1715" s="26" t="s">
        <v>398</v>
      </c>
      <c r="M1715" s="18" t="s">
        <v>397</v>
      </c>
      <c r="N1715" s="18" t="s">
        <v>118</v>
      </c>
      <c r="O1715" s="18" t="s">
        <v>398</v>
      </c>
      <c r="P1715" s="19" t="s">
        <v>398</v>
      </c>
      <c r="Q1715" s="19" t="s">
        <v>397</v>
      </c>
      <c r="R1715" s="19" t="s">
        <v>118</v>
      </c>
      <c r="S1715" s="19" t="s">
        <v>1569</v>
      </c>
      <c r="T1715" s="19" t="s">
        <v>397</v>
      </c>
      <c r="U1715" s="19" t="s">
        <v>118</v>
      </c>
      <c r="V1715" s="19" t="s">
        <v>398</v>
      </c>
      <c r="W1715" s="19"/>
      <c r="X1715" s="19"/>
      <c r="Y1715" s="19"/>
      <c r="Z1715" s="19"/>
      <c r="AA1715" s="19"/>
      <c r="AB1715" s="19"/>
      <c r="AC1715" s="19"/>
      <c r="AD1715" s="19"/>
      <c r="AE1715" s="19"/>
      <c r="AF1715" s="19"/>
      <c r="AG1715" s="19"/>
      <c r="AH1715" s="19"/>
      <c r="AI1715" s="19"/>
      <c r="AJ1715" s="19"/>
      <c r="AK1715" s="19"/>
      <c r="AL1715" s="19"/>
      <c r="AM1715" s="19"/>
      <c r="AN1715" s="19"/>
      <c r="AO1715" s="19"/>
      <c r="AP1715" s="19"/>
      <c r="AQ1715" s="19"/>
      <c r="AR1715" s="19"/>
      <c r="AS1715" s="19"/>
      <c r="AT1715" s="19"/>
      <c r="AU1715" s="19"/>
      <c r="AV1715" s="19"/>
      <c r="AW1715" s="19"/>
      <c r="AX1715" s="19"/>
      <c r="AY1715" s="19"/>
      <c r="AZ1715" s="25"/>
      <c r="BA1715" s="25"/>
      <c r="BB1715" s="25"/>
      <c r="BC1715" s="25"/>
      <c r="BD1715" s="25"/>
      <c r="BE1715" s="25"/>
      <c r="BF1715" s="25"/>
      <c r="BG1715" s="25"/>
      <c r="BH1715" s="25"/>
      <c r="BI1715" s="25"/>
      <c r="BJ1715" s="25"/>
      <c r="BK1715" s="25"/>
      <c r="BL1715" s="25"/>
      <c r="BM1715" s="25"/>
      <c r="BN1715" s="25"/>
      <c r="BO1715" s="25"/>
      <c r="BP1715" s="25"/>
      <c r="BQ1715" s="25"/>
      <c r="BR1715" s="25"/>
      <c r="BS1715" s="25"/>
      <c r="BT1715" s="25"/>
      <c r="BU1715" s="25"/>
      <c r="BV1715" s="25"/>
      <c r="BW1715" s="25"/>
      <c r="BX1715" s="25"/>
    </row>
    <row r="1716" spans="1:79" x14ac:dyDescent="0.2">
      <c r="A1716" s="34" t="s">
        <v>409</v>
      </c>
      <c r="B1716" s="34" t="s">
        <v>261</v>
      </c>
      <c r="C1716" s="141" t="s">
        <v>433</v>
      </c>
      <c r="D1716" s="19" t="s">
        <v>3541</v>
      </c>
      <c r="E1716" s="20">
        <v>35348</v>
      </c>
      <c r="F1716" s="26" t="s">
        <v>150</v>
      </c>
      <c r="G1716" s="30" t="s">
        <v>1239</v>
      </c>
      <c r="H1716" s="34" t="s">
        <v>397</v>
      </c>
      <c r="I1716" s="34" t="s">
        <v>303</v>
      </c>
      <c r="J1716" s="18" t="s">
        <v>406</v>
      </c>
      <c r="K1716" s="26" t="s">
        <v>351</v>
      </c>
      <c r="L1716" s="26" t="s">
        <v>3542</v>
      </c>
      <c r="M1716" s="34"/>
      <c r="N1716" s="34"/>
      <c r="O1716" s="34"/>
      <c r="P1716" s="19" t="s">
        <v>406</v>
      </c>
      <c r="Q1716" s="19" t="s">
        <v>409</v>
      </c>
      <c r="R1716" s="19" t="s">
        <v>306</v>
      </c>
      <c r="S1716" s="30" t="s">
        <v>412</v>
      </c>
      <c r="T1716" s="19"/>
      <c r="U1716" s="19"/>
      <c r="V1716" s="30"/>
      <c r="W1716" s="19"/>
      <c r="X1716" s="19"/>
      <c r="Y1716" s="30"/>
      <c r="Z1716" s="19"/>
      <c r="AA1716" s="19"/>
      <c r="AB1716" s="30"/>
      <c r="AC1716" s="19"/>
      <c r="AD1716" s="19"/>
      <c r="AE1716" s="19"/>
      <c r="AF1716" s="19"/>
      <c r="AG1716" s="19"/>
      <c r="AH1716" s="19"/>
      <c r="AI1716" s="19"/>
      <c r="AJ1716" s="19"/>
      <c r="AK1716" s="19"/>
      <c r="AL1716" s="19"/>
      <c r="AM1716" s="19"/>
      <c r="AN1716" s="19"/>
      <c r="AO1716" s="19"/>
      <c r="AP1716" s="19"/>
      <c r="AQ1716" s="19"/>
      <c r="AR1716" s="19"/>
      <c r="AS1716" s="19"/>
      <c r="AT1716" s="19"/>
      <c r="AU1716" s="19"/>
      <c r="AV1716" s="19"/>
      <c r="AW1716" s="19"/>
      <c r="AX1716" s="19"/>
      <c r="AY1716" s="19"/>
    </row>
    <row r="1717" spans="1:79" s="25" customFormat="1" ht="12.75" customHeight="1" x14ac:dyDescent="0.2">
      <c r="A1717" s="31" t="s">
        <v>386</v>
      </c>
      <c r="B1717" s="32" t="s">
        <v>123</v>
      </c>
      <c r="C1717" s="142" t="s">
        <v>141</v>
      </c>
      <c r="D1717" s="19" t="s">
        <v>3539</v>
      </c>
      <c r="E1717" s="27">
        <v>36588</v>
      </c>
      <c r="F1717" s="28" t="s">
        <v>98</v>
      </c>
      <c r="G1717" s="28" t="s">
        <v>98</v>
      </c>
      <c r="H1717" s="31" t="s">
        <v>402</v>
      </c>
      <c r="I1717" s="32" t="s">
        <v>154</v>
      </c>
      <c r="J1717" s="18" t="s">
        <v>141</v>
      </c>
      <c r="K1717" s="26" t="s">
        <v>386</v>
      </c>
      <c r="L1717" s="26" t="s">
        <v>398</v>
      </c>
      <c r="M1717" s="33"/>
      <c r="N1717" s="33"/>
      <c r="O1717" s="33"/>
      <c r="P1717"/>
      <c r="Q1717"/>
      <c r="R1717"/>
      <c r="S1717"/>
      <c r="T1717"/>
      <c r="U1717"/>
      <c r="V1717"/>
      <c r="W1717"/>
      <c r="X1717"/>
      <c r="Y1717"/>
      <c r="Z1717"/>
      <c r="AA1717"/>
      <c r="AB1717"/>
      <c r="AC1717"/>
      <c r="AD1717"/>
      <c r="AE1717"/>
      <c r="AF1717"/>
      <c r="AG1717"/>
      <c r="AH1717"/>
      <c r="AI1717"/>
      <c r="AJ1717"/>
      <c r="AK1717"/>
      <c r="AL1717"/>
      <c r="AM1717"/>
      <c r="AN1717"/>
      <c r="AO1717"/>
      <c r="AP1717"/>
      <c r="AQ1717"/>
      <c r="AR1717"/>
      <c r="AS1717"/>
      <c r="AT1717"/>
      <c r="AU1717"/>
      <c r="AV1717"/>
      <c r="AW1717"/>
      <c r="AX1717"/>
      <c r="AY1717"/>
      <c r="AZ1717"/>
      <c r="BA1717"/>
      <c r="BB1717"/>
      <c r="BC1717"/>
      <c r="BD1717"/>
      <c r="BE1717"/>
      <c r="BF1717"/>
      <c r="BG1717"/>
      <c r="BH1717"/>
      <c r="BI1717"/>
      <c r="BJ1717"/>
      <c r="BK1717"/>
      <c r="BL1717"/>
      <c r="BM1717"/>
      <c r="BN1717"/>
      <c r="BO1717"/>
      <c r="BP1717"/>
      <c r="BQ1717"/>
      <c r="BR1717"/>
      <c r="BS1717"/>
      <c r="BT1717"/>
      <c r="BU1717"/>
      <c r="BV1717"/>
      <c r="BW1717"/>
      <c r="BX1717"/>
      <c r="BY1717"/>
      <c r="BZ1717"/>
      <c r="CA1717"/>
    </row>
    <row r="1718" spans="1:79" s="25" customFormat="1" x14ac:dyDescent="0.2">
      <c r="A1718" s="18" t="s">
        <v>399</v>
      </c>
      <c r="B1718" s="18" t="s">
        <v>232</v>
      </c>
      <c r="C1718" s="141" t="s">
        <v>141</v>
      </c>
      <c r="D1718" s="19" t="s">
        <v>3545</v>
      </c>
      <c r="E1718" s="20">
        <v>34433</v>
      </c>
      <c r="F1718" s="19" t="s">
        <v>405</v>
      </c>
      <c r="G1718" s="19" t="s">
        <v>428</v>
      </c>
      <c r="H1718" s="18" t="s">
        <v>397</v>
      </c>
      <c r="I1718" s="18" t="s">
        <v>232</v>
      </c>
      <c r="J1718" s="18" t="s">
        <v>412</v>
      </c>
      <c r="K1718" s="26" t="s">
        <v>402</v>
      </c>
      <c r="L1718" s="26" t="s">
        <v>141</v>
      </c>
      <c r="M1718" s="18" t="s">
        <v>402</v>
      </c>
      <c r="N1718" s="18" t="s">
        <v>275</v>
      </c>
      <c r="O1718" s="18" t="s">
        <v>164</v>
      </c>
      <c r="P1718" s="19" t="s">
        <v>141</v>
      </c>
      <c r="Q1718" s="19" t="s">
        <v>397</v>
      </c>
      <c r="R1718" s="19" t="s">
        <v>134</v>
      </c>
      <c r="S1718" s="19" t="s">
        <v>1569</v>
      </c>
      <c r="T1718" s="19" t="s">
        <v>386</v>
      </c>
      <c r="U1718" s="19" t="s">
        <v>134</v>
      </c>
      <c r="V1718" s="19" t="s">
        <v>164</v>
      </c>
      <c r="W1718" s="19" t="s">
        <v>386</v>
      </c>
      <c r="X1718" s="19" t="s">
        <v>134</v>
      </c>
      <c r="Y1718" s="19" t="s">
        <v>164</v>
      </c>
      <c r="Z1718" s="19">
        <v>0</v>
      </c>
      <c r="AA1718" s="19">
        <v>0</v>
      </c>
      <c r="AB1718" s="19">
        <v>0</v>
      </c>
      <c r="AC1718" s="19"/>
      <c r="AD1718" s="19"/>
      <c r="AE1718" s="19"/>
      <c r="AF1718" s="19">
        <v>0</v>
      </c>
      <c r="AG1718" s="19">
        <v>0</v>
      </c>
      <c r="AH1718" s="19">
        <v>0</v>
      </c>
      <c r="AI1718" s="19">
        <v>0</v>
      </c>
      <c r="AJ1718" s="19">
        <v>0</v>
      </c>
      <c r="AK1718" s="19">
        <v>0</v>
      </c>
      <c r="AL1718" s="19">
        <v>0</v>
      </c>
      <c r="AM1718" s="19">
        <v>0</v>
      </c>
      <c r="AN1718" s="19">
        <v>0</v>
      </c>
      <c r="AO1718" s="19">
        <v>0</v>
      </c>
      <c r="AP1718" s="19">
        <v>0</v>
      </c>
      <c r="AQ1718" s="19">
        <v>0</v>
      </c>
      <c r="AR1718" s="19">
        <v>0</v>
      </c>
      <c r="AS1718" s="19">
        <v>0</v>
      </c>
      <c r="AT1718" s="19">
        <v>0</v>
      </c>
      <c r="AU1718" s="19">
        <v>0</v>
      </c>
      <c r="AV1718" s="19">
        <v>0</v>
      </c>
      <c r="AW1718" s="19">
        <v>0</v>
      </c>
      <c r="AX1718" s="19"/>
      <c r="AY1718" s="19"/>
    </row>
    <row r="1719" spans="1:79" ht="12.75" customHeight="1" x14ac:dyDescent="0.2">
      <c r="A1719" s="18" t="s">
        <v>397</v>
      </c>
      <c r="B1719" s="18" t="s">
        <v>316</v>
      </c>
      <c r="C1719" s="141" t="s">
        <v>398</v>
      </c>
      <c r="D1719" s="19" t="s">
        <v>3546</v>
      </c>
      <c r="E1719" s="20">
        <v>34900</v>
      </c>
      <c r="F1719" s="19" t="s">
        <v>405</v>
      </c>
      <c r="G1719" s="19" t="s">
        <v>301</v>
      </c>
      <c r="H1719" s="18" t="s">
        <v>397</v>
      </c>
      <c r="I1719" s="18" t="s">
        <v>232</v>
      </c>
      <c r="J1719" s="18" t="s">
        <v>412</v>
      </c>
      <c r="K1719" s="26" t="s">
        <v>409</v>
      </c>
      <c r="L1719" s="26"/>
      <c r="M1719" s="18" t="s">
        <v>189</v>
      </c>
      <c r="N1719" s="18"/>
      <c r="O1719" s="18"/>
      <c r="P1719" s="19" t="s">
        <v>393</v>
      </c>
      <c r="Q1719" s="19" t="s">
        <v>386</v>
      </c>
      <c r="R1719" s="19" t="s">
        <v>316</v>
      </c>
      <c r="S1719" s="19" t="s">
        <v>394</v>
      </c>
      <c r="T1719" s="19" t="s">
        <v>386</v>
      </c>
      <c r="U1719" s="19" t="s">
        <v>316</v>
      </c>
      <c r="V1719" s="19" t="s">
        <v>393</v>
      </c>
      <c r="W1719" s="19" t="s">
        <v>386</v>
      </c>
      <c r="X1719" s="19" t="s">
        <v>316</v>
      </c>
      <c r="Y1719" s="19" t="s">
        <v>141</v>
      </c>
      <c r="Z1719" s="19" t="s">
        <v>402</v>
      </c>
      <c r="AA1719" s="19" t="s">
        <v>316</v>
      </c>
      <c r="AB1719" s="19" t="s">
        <v>141</v>
      </c>
      <c r="AC1719" s="19"/>
      <c r="AD1719" s="19"/>
      <c r="AE1719" s="19"/>
      <c r="AF1719" s="19">
        <v>0</v>
      </c>
      <c r="AG1719" s="19">
        <v>0</v>
      </c>
      <c r="AH1719" s="19">
        <v>0</v>
      </c>
      <c r="AI1719" s="19">
        <v>0</v>
      </c>
      <c r="AJ1719" s="19">
        <v>0</v>
      </c>
      <c r="AK1719" s="19">
        <v>0</v>
      </c>
      <c r="AL1719" s="19">
        <v>0</v>
      </c>
      <c r="AM1719" s="19">
        <v>0</v>
      </c>
      <c r="AN1719" s="19">
        <v>0</v>
      </c>
      <c r="AO1719" s="19">
        <v>0</v>
      </c>
      <c r="AP1719" s="19">
        <v>0</v>
      </c>
      <c r="AQ1719" s="19">
        <v>0</v>
      </c>
      <c r="AR1719" s="19">
        <v>0</v>
      </c>
      <c r="AS1719" s="19">
        <v>0</v>
      </c>
      <c r="AT1719" s="19">
        <v>0</v>
      </c>
      <c r="AU1719" s="19">
        <v>0</v>
      </c>
      <c r="AV1719" s="19">
        <v>0</v>
      </c>
      <c r="AW1719" s="19">
        <v>0</v>
      </c>
      <c r="AX1719" s="19"/>
      <c r="AY1719" s="19"/>
      <c r="AZ1719" s="25"/>
      <c r="BA1719" s="25"/>
      <c r="BB1719" s="25"/>
      <c r="BC1719" s="25"/>
      <c r="BD1719" s="25"/>
      <c r="BE1719" s="25"/>
      <c r="BF1719" s="25"/>
      <c r="BG1719" s="25"/>
      <c r="BH1719" s="25"/>
      <c r="BI1719" s="25"/>
      <c r="BJ1719" s="25"/>
      <c r="BK1719" s="25"/>
      <c r="BL1719" s="25"/>
      <c r="BM1719" s="25"/>
      <c r="BN1719" s="25"/>
      <c r="BO1719" s="25"/>
      <c r="BP1719" s="25"/>
      <c r="BQ1719" s="25"/>
      <c r="BR1719" s="25"/>
      <c r="BS1719" s="25"/>
      <c r="BT1719" s="25"/>
      <c r="BU1719" s="25"/>
      <c r="BV1719" s="25"/>
      <c r="BW1719" s="25"/>
      <c r="BX1719" s="25"/>
      <c r="BY1719" s="25"/>
      <c r="BZ1719" s="25"/>
      <c r="CA1719" s="25"/>
    </row>
    <row r="1720" spans="1:79" s="25" customFormat="1" x14ac:dyDescent="0.2">
      <c r="A1720" s="46" t="s">
        <v>386</v>
      </c>
      <c r="B1720" s="47" t="s">
        <v>261</v>
      </c>
      <c r="C1720" s="141" t="s">
        <v>164</v>
      </c>
      <c r="D1720" s="22" t="s">
        <v>3538</v>
      </c>
      <c r="E1720" s="23">
        <v>35784</v>
      </c>
      <c r="F1720" s="24" t="s">
        <v>89</v>
      </c>
      <c r="G1720" s="22" t="s">
        <v>191</v>
      </c>
      <c r="H1720" s="46" t="s">
        <v>386</v>
      </c>
      <c r="I1720" s="47" t="s">
        <v>491</v>
      </c>
      <c r="J1720" s="18" t="s">
        <v>141</v>
      </c>
      <c r="K1720" s="26" t="s">
        <v>384</v>
      </c>
      <c r="L1720" s="26" t="s">
        <v>141</v>
      </c>
      <c r="M1720" s="46" t="s">
        <v>399</v>
      </c>
      <c r="N1720" s="47" t="s">
        <v>93</v>
      </c>
      <c r="O1720" s="47" t="s">
        <v>141</v>
      </c>
      <c r="BY1720"/>
      <c r="BZ1720"/>
      <c r="CA1720"/>
    </row>
    <row r="1721" spans="1:79" x14ac:dyDescent="0.2">
      <c r="A1721" s="18"/>
      <c r="B1721" s="18"/>
      <c r="C1721" s="141"/>
      <c r="D1721" s="26" t="s">
        <v>3548</v>
      </c>
      <c r="E1721" s="27">
        <v>35697</v>
      </c>
      <c r="F1721" s="26" t="s">
        <v>553</v>
      </c>
      <c r="G1721" s="26" t="s">
        <v>554</v>
      </c>
      <c r="H1721" s="18" t="s">
        <v>399</v>
      </c>
      <c r="I1721" s="18" t="s">
        <v>116</v>
      </c>
      <c r="J1721" s="18" t="s">
        <v>164</v>
      </c>
      <c r="K1721" s="26" t="s">
        <v>399</v>
      </c>
      <c r="L1721" s="26" t="s">
        <v>398</v>
      </c>
      <c r="M1721" s="18" t="s">
        <v>189</v>
      </c>
      <c r="N1721" s="18"/>
      <c r="O1721" s="18"/>
      <c r="P1721" s="26" t="s">
        <v>398</v>
      </c>
      <c r="Q1721" s="27"/>
      <c r="R1721" s="27"/>
      <c r="S1721" s="27"/>
      <c r="T1721" s="27"/>
      <c r="U1721" s="29"/>
      <c r="V1721" s="25"/>
      <c r="W1721" s="25"/>
      <c r="X1721" s="25"/>
      <c r="Y1721" s="25"/>
      <c r="Z1721" s="25"/>
      <c r="AA1721" s="25"/>
      <c r="AB1721" s="25"/>
      <c r="AC1721" s="25"/>
      <c r="AD1721" s="25"/>
      <c r="AE1721" s="25"/>
      <c r="AF1721" s="25"/>
      <c r="AG1721" s="25"/>
      <c r="AH1721" s="25"/>
      <c r="AI1721" s="25"/>
      <c r="AJ1721" s="25"/>
      <c r="AK1721" s="25"/>
      <c r="AL1721" s="25"/>
      <c r="AM1721" s="25"/>
      <c r="AN1721" s="25"/>
      <c r="AO1721" s="25"/>
      <c r="AP1721" s="25"/>
      <c r="AQ1721" s="25"/>
      <c r="AR1721" s="25"/>
      <c r="AS1721" s="25"/>
      <c r="AT1721" s="25"/>
      <c r="AU1721" s="25"/>
      <c r="AV1721" s="25"/>
      <c r="AW1721" s="25"/>
      <c r="AX1721" s="25"/>
      <c r="AY1721" s="25"/>
      <c r="AZ1721" s="25"/>
      <c r="BA1721" s="25"/>
      <c r="BB1721" s="25"/>
      <c r="BC1721" s="25"/>
      <c r="BD1721" s="25"/>
      <c r="BE1721" s="25"/>
      <c r="BF1721" s="25"/>
      <c r="BG1721" s="25"/>
      <c r="BH1721" s="25"/>
      <c r="BI1721" s="25"/>
      <c r="BJ1721" s="25"/>
      <c r="BK1721" s="25"/>
      <c r="BL1721" s="25"/>
      <c r="BM1721" s="25"/>
      <c r="BN1721" s="25"/>
      <c r="BO1721" s="25"/>
      <c r="BP1721" s="25"/>
      <c r="BQ1721" s="25"/>
      <c r="BR1721" s="25"/>
      <c r="BS1721" s="25"/>
      <c r="BT1721" s="25"/>
      <c r="BU1721" s="25"/>
      <c r="BV1721" s="25"/>
      <c r="BW1721" s="25"/>
      <c r="BX1721" s="25"/>
      <c r="BY1721" s="25"/>
      <c r="BZ1721" s="25"/>
      <c r="CA1721" s="25"/>
    </row>
    <row r="1722" spans="1:79" s="25" customFormat="1" x14ac:dyDescent="0.2">
      <c r="A1722" s="18"/>
      <c r="B1722" s="18"/>
      <c r="C1722" s="141"/>
      <c r="D1722" s="19"/>
      <c r="E1722" s="20"/>
      <c r="F1722" s="19"/>
      <c r="G1722" s="19"/>
      <c r="H1722" s="18"/>
      <c r="I1722" s="18"/>
      <c r="J1722" s="18"/>
      <c r="K1722"/>
      <c r="L1722"/>
      <c r="M1722" s="18"/>
      <c r="N1722" s="18"/>
      <c r="O1722" s="18"/>
      <c r="P1722" s="19"/>
      <c r="Q1722" s="19"/>
      <c r="R1722" s="19"/>
      <c r="S1722" s="19"/>
      <c r="T1722" s="19"/>
      <c r="U1722" s="19"/>
      <c r="V1722" s="19"/>
      <c r="W1722" s="19"/>
      <c r="X1722" s="19"/>
      <c r="Y1722" s="19"/>
      <c r="Z1722" s="19"/>
      <c r="AA1722" s="19"/>
      <c r="AB1722" s="19"/>
      <c r="AC1722" s="19"/>
      <c r="AD1722" s="19"/>
      <c r="AE1722" s="19"/>
      <c r="AF1722" s="19"/>
      <c r="AG1722" s="19"/>
      <c r="AH1722" s="19"/>
      <c r="AI1722" s="19"/>
      <c r="AJ1722" s="19"/>
      <c r="AK1722" s="19"/>
      <c r="AL1722" s="19"/>
      <c r="AM1722" s="19"/>
      <c r="AN1722" s="19"/>
      <c r="AO1722" s="19"/>
      <c r="AP1722" s="19"/>
      <c r="AQ1722" s="19"/>
      <c r="AR1722" s="19"/>
      <c r="AS1722" s="19"/>
      <c r="AT1722" s="19"/>
      <c r="AU1722" s="19"/>
      <c r="AV1722" s="19"/>
      <c r="AW1722" s="19"/>
      <c r="AX1722" s="19"/>
      <c r="AY1722" s="19"/>
    </row>
    <row r="1723" spans="1:79" s="25" customFormat="1" x14ac:dyDescent="0.2">
      <c r="A1723" s="18" t="s">
        <v>445</v>
      </c>
      <c r="B1723" s="18" t="s">
        <v>195</v>
      </c>
      <c r="C1723" s="141"/>
      <c r="D1723" s="19" t="s">
        <v>3550</v>
      </c>
      <c r="E1723" s="20">
        <v>32422</v>
      </c>
      <c r="F1723" s="19" t="s">
        <v>1534</v>
      </c>
      <c r="G1723" s="19" t="s">
        <v>537</v>
      </c>
      <c r="H1723" s="18" t="s">
        <v>449</v>
      </c>
      <c r="I1723" s="18" t="s">
        <v>200</v>
      </c>
      <c r="J1723" s="18"/>
      <c r="K1723" s="26" t="s">
        <v>445</v>
      </c>
      <c r="L1723" s="26"/>
      <c r="M1723" s="18" t="s">
        <v>445</v>
      </c>
      <c r="N1723" s="18" t="s">
        <v>195</v>
      </c>
      <c r="O1723" s="18"/>
      <c r="P1723" s="19"/>
      <c r="Q1723" s="19" t="s">
        <v>449</v>
      </c>
      <c r="R1723" s="19" t="s">
        <v>215</v>
      </c>
      <c r="S1723" s="19" t="s">
        <v>86</v>
      </c>
      <c r="T1723" s="19" t="s">
        <v>445</v>
      </c>
      <c r="U1723" s="19" t="s">
        <v>215</v>
      </c>
      <c r="V1723" s="19"/>
      <c r="W1723" s="19" t="s">
        <v>445</v>
      </c>
      <c r="X1723" s="19" t="s">
        <v>432</v>
      </c>
      <c r="Y1723" s="19">
        <v>0</v>
      </c>
      <c r="Z1723" s="19" t="s">
        <v>445</v>
      </c>
      <c r="AA1723" s="19" t="s">
        <v>432</v>
      </c>
      <c r="AB1723" s="19">
        <v>0</v>
      </c>
      <c r="AC1723" s="19" t="s">
        <v>445</v>
      </c>
      <c r="AD1723" s="19" t="s">
        <v>432</v>
      </c>
      <c r="AE1723" s="19"/>
      <c r="AF1723" s="19" t="s">
        <v>445</v>
      </c>
      <c r="AG1723" s="19" t="s">
        <v>227</v>
      </c>
      <c r="AH1723" s="19">
        <v>0</v>
      </c>
      <c r="AI1723" s="19" t="s">
        <v>445</v>
      </c>
      <c r="AJ1723" s="19" t="s">
        <v>227</v>
      </c>
      <c r="AK1723" s="19">
        <v>0</v>
      </c>
      <c r="AL1723" s="19" t="s">
        <v>445</v>
      </c>
      <c r="AM1723" s="19" t="s">
        <v>227</v>
      </c>
      <c r="AN1723" s="19">
        <v>0</v>
      </c>
      <c r="AO1723" s="19" t="s">
        <v>445</v>
      </c>
      <c r="AP1723" s="19" t="s">
        <v>227</v>
      </c>
      <c r="AQ1723" s="19">
        <v>0</v>
      </c>
      <c r="AR1723" s="19">
        <v>0</v>
      </c>
      <c r="AS1723" s="19">
        <v>0</v>
      </c>
      <c r="AT1723" s="19">
        <v>0</v>
      </c>
      <c r="AU1723" s="19">
        <v>0</v>
      </c>
      <c r="AV1723" s="19">
        <v>0</v>
      </c>
      <c r="AW1723" s="19">
        <v>0</v>
      </c>
      <c r="AX1723" s="19"/>
      <c r="AY1723" s="19"/>
    </row>
    <row r="1724" spans="1:79" x14ac:dyDescent="0.2">
      <c r="A1724" s="18"/>
      <c r="B1724" s="18"/>
      <c r="C1724" s="141"/>
      <c r="D1724" s="19" t="s">
        <v>3551</v>
      </c>
      <c r="E1724" s="20">
        <v>31876</v>
      </c>
      <c r="F1724" s="19" t="s">
        <v>3552</v>
      </c>
      <c r="G1724" s="19" t="s">
        <v>1276</v>
      </c>
      <c r="H1724" s="18" t="s">
        <v>453</v>
      </c>
      <c r="I1724" s="18" t="s">
        <v>612</v>
      </c>
      <c r="J1724" s="18"/>
      <c r="K1724" s="26" t="s">
        <v>189</v>
      </c>
      <c r="L1724" s="26"/>
      <c r="M1724" s="18" t="s">
        <v>450</v>
      </c>
      <c r="N1724" s="18" t="s">
        <v>275</v>
      </c>
      <c r="O1724" s="18"/>
      <c r="P1724" s="19"/>
      <c r="Q1724" s="19" t="s">
        <v>453</v>
      </c>
      <c r="R1724" s="19" t="s">
        <v>612</v>
      </c>
      <c r="S1724" s="19" t="s">
        <v>86</v>
      </c>
      <c r="T1724" s="19" t="s">
        <v>189</v>
      </c>
      <c r="U1724" s="19"/>
      <c r="V1724" s="19"/>
      <c r="W1724" s="19" t="s">
        <v>450</v>
      </c>
      <c r="X1724" s="19" t="s">
        <v>170</v>
      </c>
      <c r="Y1724" s="19">
        <v>0</v>
      </c>
      <c r="Z1724" s="19" t="s">
        <v>450</v>
      </c>
      <c r="AA1724" s="19" t="s">
        <v>170</v>
      </c>
      <c r="AB1724" s="19">
        <v>0</v>
      </c>
      <c r="AC1724" s="19" t="s">
        <v>450</v>
      </c>
      <c r="AD1724" s="19" t="s">
        <v>170</v>
      </c>
      <c r="AE1724" s="19"/>
      <c r="AF1724" s="19" t="s">
        <v>450</v>
      </c>
      <c r="AG1724" s="19" t="s">
        <v>170</v>
      </c>
      <c r="AH1724" s="19">
        <v>0</v>
      </c>
      <c r="AI1724" s="19" t="s">
        <v>450</v>
      </c>
      <c r="AJ1724" s="19" t="s">
        <v>170</v>
      </c>
      <c r="AK1724" s="19">
        <v>0</v>
      </c>
      <c r="AL1724" s="19" t="s">
        <v>450</v>
      </c>
      <c r="AM1724" s="19" t="s">
        <v>170</v>
      </c>
      <c r="AN1724" s="19">
        <v>0</v>
      </c>
      <c r="AO1724" s="19" t="s">
        <v>450</v>
      </c>
      <c r="AP1724" s="19" t="s">
        <v>170</v>
      </c>
      <c r="AQ1724" s="19">
        <v>0</v>
      </c>
      <c r="AR1724" s="19" t="s">
        <v>450</v>
      </c>
      <c r="AS1724" s="19" t="s">
        <v>134</v>
      </c>
      <c r="AT1724" s="19">
        <v>0</v>
      </c>
      <c r="AU1724" s="19" t="s">
        <v>450</v>
      </c>
      <c r="AV1724" s="19" t="s">
        <v>134</v>
      </c>
      <c r="AW1724" s="19">
        <v>0</v>
      </c>
      <c r="AX1724" s="19" t="s">
        <v>450</v>
      </c>
      <c r="AY1724" s="19" t="s">
        <v>134</v>
      </c>
      <c r="AZ1724" s="25"/>
      <c r="BA1724" s="25"/>
      <c r="BB1724" s="25"/>
      <c r="BC1724" s="25"/>
      <c r="BD1724" s="25"/>
      <c r="BE1724" s="25"/>
      <c r="BF1724" s="25"/>
      <c r="BG1724" s="25"/>
      <c r="BH1724" s="25"/>
      <c r="BI1724" s="25"/>
      <c r="BJ1724" s="25"/>
      <c r="BK1724" s="25"/>
      <c r="BL1724" s="25"/>
      <c r="BM1724" s="25"/>
      <c r="BN1724" s="25"/>
      <c r="BO1724" s="25"/>
      <c r="BP1724" s="25"/>
      <c r="BQ1724" s="25"/>
      <c r="BR1724" s="25"/>
      <c r="BS1724" s="25"/>
      <c r="BT1724" s="25"/>
      <c r="BU1724" s="25"/>
      <c r="BV1724" s="25"/>
      <c r="BW1724" s="25"/>
      <c r="BX1724" s="25"/>
      <c r="BY1724" s="25"/>
      <c r="BZ1724" s="25"/>
      <c r="CA1724" s="25"/>
    </row>
    <row r="1725" spans="1:79" x14ac:dyDescent="0.2">
      <c r="A1725" s="19"/>
      <c r="B1725" s="19"/>
      <c r="C1725" s="141"/>
      <c r="D1725" s="19"/>
      <c r="E1725" s="20"/>
      <c r="F1725" s="19"/>
      <c r="G1725" s="19"/>
      <c r="H1725" s="19"/>
      <c r="I1725" s="19"/>
      <c r="J1725" s="18"/>
      <c r="K1725" s="26"/>
      <c r="L1725" s="26"/>
      <c r="M1725" s="19"/>
      <c r="N1725" s="19"/>
      <c r="O1725" s="19"/>
      <c r="P1725" s="19"/>
      <c r="Q1725" s="19"/>
      <c r="R1725" s="19"/>
      <c r="S1725" s="19"/>
      <c r="T1725" s="19"/>
      <c r="U1725" s="19"/>
      <c r="V1725" s="19"/>
      <c r="W1725" s="19"/>
      <c r="X1725" s="19"/>
      <c r="Y1725" s="19"/>
      <c r="Z1725" s="19"/>
      <c r="AA1725" s="19"/>
      <c r="AB1725" s="19"/>
      <c r="AC1725" s="19"/>
      <c r="AD1725" s="19"/>
      <c r="AE1725" s="19"/>
      <c r="AF1725" s="19"/>
      <c r="AG1725" s="19"/>
      <c r="AH1725" s="19"/>
      <c r="AI1725" s="19"/>
      <c r="AJ1725" s="19"/>
      <c r="AK1725" s="19"/>
      <c r="AL1725" s="19"/>
      <c r="AM1725" s="19"/>
      <c r="AN1725" s="19"/>
      <c r="AO1725" s="19"/>
      <c r="AP1725" s="19"/>
      <c r="AQ1725" s="19"/>
      <c r="AR1725" s="19"/>
      <c r="AS1725" s="19"/>
      <c r="AT1725" s="19"/>
      <c r="AU1725" s="19"/>
      <c r="AV1725" s="19"/>
      <c r="AW1725" s="19"/>
      <c r="AX1725" s="19"/>
      <c r="AY1725" s="19"/>
    </row>
    <row r="1726" spans="1:79" x14ac:dyDescent="0.2">
      <c r="A1726" s="19"/>
      <c r="B1726" s="19"/>
      <c r="C1726" s="141"/>
      <c r="D1726" s="19"/>
      <c r="E1726" s="39"/>
      <c r="F1726" s="19"/>
      <c r="G1726" s="19"/>
      <c r="H1726" s="19"/>
      <c r="I1726" s="19"/>
      <c r="J1726" s="18"/>
      <c r="K1726" s="26"/>
      <c r="L1726" s="26"/>
      <c r="M1726" s="19"/>
      <c r="N1726" s="19"/>
      <c r="O1726" s="19"/>
      <c r="P1726" s="19"/>
      <c r="Q1726" s="19"/>
      <c r="R1726" s="19"/>
      <c r="S1726" s="19"/>
      <c r="T1726" s="19"/>
      <c r="U1726" s="19"/>
      <c r="V1726" s="19"/>
      <c r="W1726" s="19"/>
      <c r="X1726" s="19"/>
      <c r="Y1726" s="19"/>
      <c r="Z1726" s="19"/>
      <c r="AA1726" s="19"/>
      <c r="AB1726" s="19"/>
      <c r="AC1726" s="19"/>
      <c r="AD1726" s="19"/>
      <c r="AE1726" s="19"/>
      <c r="AF1726" s="19"/>
      <c r="AG1726" s="19"/>
      <c r="AH1726" s="19"/>
      <c r="AI1726" s="19"/>
      <c r="AJ1726" s="19"/>
      <c r="AK1726" s="19"/>
      <c r="AL1726" s="19"/>
      <c r="AM1726" s="19"/>
      <c r="AN1726" s="19"/>
      <c r="AO1726" s="19"/>
      <c r="AP1726" s="19"/>
      <c r="AQ1726" s="19"/>
      <c r="AR1726" s="19"/>
      <c r="AS1726" s="19"/>
      <c r="AT1726" s="19"/>
      <c r="AU1726" s="19"/>
      <c r="AV1726" s="19"/>
      <c r="AW1726" s="19"/>
      <c r="AX1726" s="19"/>
      <c r="AY1726" s="19"/>
    </row>
    <row r="1727" spans="1:79" s="25" customFormat="1" x14ac:dyDescent="0.2">
      <c r="C1727" s="138"/>
      <c r="E1727" s="10" t="s">
        <v>76</v>
      </c>
      <c r="F1727" s="11" t="s">
        <v>77</v>
      </c>
      <c r="G1727" s="11" t="s">
        <v>78</v>
      </c>
      <c r="H1727" s="92" t="s">
        <v>79</v>
      </c>
      <c r="I1727" s="11"/>
      <c r="J1727" s="11"/>
      <c r="K1727" s="8"/>
      <c r="L1727" s="16" t="str">
        <f>IF(ISERROR(VLOOKUP(TRIM(B1727),#REF!,13,FALSE())),"",VLOOKUP(TRIM(B1727),#REF!,13,FALSE()))</f>
        <v/>
      </c>
      <c r="M1727" s="16" t="str">
        <f>IF(ISERROR(VLOOKUP(TRIM(B1727),#REF!,14,FALSE())),"",VLOOKUP(TRIM(B1727),#REF!,14,FALSE()))</f>
        <v/>
      </c>
      <c r="N1727" s="16" t="str">
        <f>IF(ISERROR(VLOOKUP(TRIM(B1727),#REF!,15,FALSE())),"",VLOOKUP(TRIM(B1727),#REF!,15,FALSE()))</f>
        <v/>
      </c>
      <c r="O1727" s="16" t="str">
        <f>IF(ISERROR(VLOOKUP(TRIM(B1727),#REF!,16,FALSE())),"",VLOOKUP(TRIM(B1727),#REF!,16,FALSE()))</f>
        <v/>
      </c>
      <c r="Q1727" s="8"/>
      <c r="S1727" t="str">
        <f>IF(ISERROR(VLOOKUP(TRIM(B1727),#REF!,20,FALSE())),"",VLOOKUP(TRIM(B1727),#REF!,20,FALSE()))</f>
        <v/>
      </c>
      <c r="T1727" t="str">
        <f>IF(ISERROR(VLOOKUP(TRIM(B1727),#REF!,21,FALSE())),"",VLOOKUP(TRIM(B1727),#REF!,21,FALSE()))</f>
        <v/>
      </c>
      <c r="U1727" t="str">
        <f>IF(ISERROR(VLOOKUP(TRIM(B1727),#REF!,22,FALSE())),"",VLOOKUP(TRIM(B1727),#REF!,22,FALSE()))</f>
        <v/>
      </c>
      <c r="V1727" t="str">
        <f>IF(ISERROR(VLOOKUP(TRIM(B1727),#REF!,20,FALSE())),"",VLOOKUP(TRIM(B1727),#REF!,20,FALSE()))</f>
        <v/>
      </c>
      <c r="W1727" t="str">
        <f>IF(ISERROR(VLOOKUP(TRIM(B1727),#REF!,21,FALSE())),"",VLOOKUP(TRIM(B1727),#REF!,21,FALSE()))</f>
        <v/>
      </c>
      <c r="X1727" t="str">
        <f>IF(ISERROR(VLOOKUP(TRIM(B1727),#REF!,22,FALSE())),"",VLOOKUP(TRIM(B1727),#REF!,22,FALSE()))</f>
        <v/>
      </c>
      <c r="Y1727" t="str">
        <f>IF(ISERROR(VLOOKUP(TRIM(B1727),#REF!,23,FALSE())),"",VLOOKUP(TRIM(B1727),#REF!,23,FALSE()))</f>
        <v/>
      </c>
      <c r="Z1727" t="str">
        <f>IF(ISERROR(VLOOKUP(TRIM(B1727),#REF!,24,FALSE())),"",VLOOKUP(TRIM(B1727),#REF!,24,FALSE()))</f>
        <v/>
      </c>
      <c r="AA1727" t="str">
        <f>IF(ISERROR(VLOOKUP(TRIM(B1727),#REF!,25,FALSE())),"",VLOOKUP(TRIM(B1727),#REF!,25,FALSE()))</f>
        <v/>
      </c>
      <c r="AL1727" s="8"/>
      <c r="AM1727" s="8"/>
      <c r="AO1727" s="8"/>
      <c r="AP1727" s="8"/>
      <c r="AQ1727" s="8"/>
      <c r="AR1727" s="8"/>
      <c r="AS1727" s="8"/>
      <c r="AU1727" s="8"/>
    </row>
    <row r="1728" spans="1:79" ht="18" customHeight="1" x14ac:dyDescent="0.25">
      <c r="A1728" s="12" t="s">
        <v>5474</v>
      </c>
      <c r="C1728" s="139"/>
      <c r="E1728" s="13">
        <f>COUNTA(D1731:D1794)</f>
        <v>56</v>
      </c>
      <c r="F1728" s="14">
        <f>COUNTIF(A1734:A1794,"*HB*")</f>
        <v>4</v>
      </c>
      <c r="G1728" s="14">
        <f>COUNTIF(A1734:A1795,"*KR*")+COUNTIF(A1734:A1795,"*LK*")</f>
        <v>1</v>
      </c>
      <c r="H1728" s="51">
        <f>COUNTIF(A1734:A1795,"*PR*")+COUNTIF(A1734:A1795,"*LP*")</f>
        <v>0</v>
      </c>
      <c r="I1728" s="14"/>
      <c r="J1728" s="14"/>
      <c r="K1728" s="8"/>
      <c r="L1728" s="16" t="str">
        <f>IF(ISERROR(VLOOKUP(TRIM(B1728),#REF!,13,FALSE())),"",VLOOKUP(TRIM(B1728),#REF!,13,FALSE()))</f>
        <v/>
      </c>
      <c r="M1728" s="16" t="str">
        <f>IF(ISERROR(VLOOKUP(TRIM(B1728),#REF!,14,FALSE())),"",VLOOKUP(TRIM(B1728),#REF!,14,FALSE()))</f>
        <v/>
      </c>
      <c r="N1728" s="16" t="str">
        <f>IF(ISERROR(VLOOKUP(TRIM(B1728),#REF!,15,FALSE())),"",VLOOKUP(TRIM(B1728),#REF!,15,FALSE()))</f>
        <v/>
      </c>
      <c r="O1728" s="16" t="str">
        <f>IF(ISERROR(VLOOKUP(TRIM(B1728),#REF!,16,FALSE())),"",VLOOKUP(TRIM(B1728),#REF!,16,FALSE()))</f>
        <v/>
      </c>
      <c r="P1728" s="15"/>
      <c r="Q1728" s="8"/>
      <c r="S1728" t="str">
        <f>IF(ISERROR(VLOOKUP(TRIM(B1728),#REF!,20,FALSE())),"",VLOOKUP(TRIM(B1728),#REF!,20,FALSE()))</f>
        <v/>
      </c>
      <c r="T1728" t="str">
        <f>IF(ISERROR(VLOOKUP(TRIM(B1728),#REF!,21,FALSE())),"",VLOOKUP(TRIM(B1728),#REF!,21,FALSE()))</f>
        <v/>
      </c>
      <c r="U1728" t="str">
        <f>IF(ISERROR(VLOOKUP(TRIM(B1728),#REF!,22,FALSE())),"",VLOOKUP(TRIM(B1728),#REF!,22,FALSE()))</f>
        <v/>
      </c>
      <c r="V1728" t="str">
        <f>IF(ISERROR(VLOOKUP(TRIM(B1728),#REF!,20,FALSE())),"",VLOOKUP(TRIM(B1728),#REF!,20,FALSE()))</f>
        <v/>
      </c>
      <c r="W1728" t="str">
        <f>IF(ISERROR(VLOOKUP(TRIM(B1728),#REF!,21,FALSE())),"",VLOOKUP(TRIM(B1728),#REF!,21,FALSE()))</f>
        <v/>
      </c>
      <c r="X1728" t="str">
        <f>IF(ISERROR(VLOOKUP(TRIM(B1728),#REF!,22,FALSE())),"",VLOOKUP(TRIM(B1728),#REF!,22,FALSE()))</f>
        <v/>
      </c>
      <c r="Y1728" t="str">
        <f>IF(ISERROR(VLOOKUP(TRIM(B1728),#REF!,23,FALSE())),"",VLOOKUP(TRIM(B1728),#REF!,23,FALSE()))</f>
        <v/>
      </c>
      <c r="Z1728" t="str">
        <f>IF(ISERROR(VLOOKUP(TRIM(B1728),#REF!,24,FALSE())),"",VLOOKUP(TRIM(B1728),#REF!,24,FALSE()))</f>
        <v/>
      </c>
      <c r="AA1728" t="str">
        <f>IF(ISERROR(VLOOKUP(TRIM(B1728),#REF!,25,FALSE())),"",VLOOKUP(TRIM(B1728),#REF!,25,FALSE()))</f>
        <v/>
      </c>
      <c r="AK1728" s="15"/>
      <c r="AT1728" s="15"/>
    </row>
    <row r="1729" spans="1:51" x14ac:dyDescent="0.2">
      <c r="A1729" s="16" t="s">
        <v>5475</v>
      </c>
      <c r="B1729" s="16"/>
      <c r="C1729" s="141"/>
      <c r="H1729" s="9"/>
      <c r="I1729" s="16"/>
      <c r="J1729" s="16"/>
      <c r="K1729" s="16"/>
      <c r="N1729" s="26"/>
      <c r="Q1729" s="16"/>
      <c r="R1729" s="16"/>
      <c r="S1729" s="16" t="str">
        <f>IF(ISERROR(VLOOKUP(TRIM(D1729),#REF!,12,FALSE())),"",VLOOKUP(TRIM(D1729),#REF!,12,FALSE()))</f>
        <v/>
      </c>
      <c r="T1729" s="16" t="str">
        <f>IF(ISERROR(VLOOKUP(TRIM(D1729),#REF!,13,FALSE())),"",VLOOKUP(TRIM(D1729),#REF!,13,FALSE()))</f>
        <v/>
      </c>
      <c r="U1729" s="16" t="str">
        <f>IF(ISERROR(VLOOKUP(TRIM(D1729),#REF!,14,FALSE())),"",VLOOKUP(TRIM(D1729),#REF!,14,FALSE()))</f>
        <v/>
      </c>
      <c r="V1729" s="16" t="str">
        <f>IF(ISERROR(VLOOKUP(TRIM(D1729),#REF!,15,FALSE())),"",VLOOKUP(TRIM(D1729),#REF!,15,FALSE()))</f>
        <v/>
      </c>
      <c r="W1729" s="16" t="str">
        <f>IF(ISERROR(VLOOKUP(TRIM(D1729),#REF!,16,FALSE())),"",VLOOKUP(TRIM(D1729),#REF!,16,FALSE()))</f>
        <v/>
      </c>
      <c r="X1729" s="16"/>
      <c r="AA1729" t="str">
        <f>IF(ISERROR(VLOOKUP(TRIM(D1729),#REF!,20,FALSE())),"",VLOOKUP(TRIM(D1729),#REF!,20,FALSE()))</f>
        <v/>
      </c>
      <c r="AB1729" t="str">
        <f>IF(ISERROR(VLOOKUP(TRIM(D1729),#REF!,21,FALSE())),"",VLOOKUP(TRIM(D1729),#REF!,21,FALSE()))</f>
        <v/>
      </c>
      <c r="AC1729" t="str">
        <f>IF(ISERROR(VLOOKUP(TRIM(D1729),#REF!,22,FALSE())),"",VLOOKUP(TRIM(D1729),#REF!,22,FALSE()))</f>
        <v/>
      </c>
      <c r="AD1729" t="str">
        <f>IF(ISERROR(VLOOKUP(TRIM(D1729),#REF!,20,FALSE())),"",VLOOKUP(TRIM(D1729),#REF!,20,FALSE()))</f>
        <v/>
      </c>
      <c r="AE1729" t="str">
        <f>IF(ISERROR(VLOOKUP(TRIM(D1729),#REF!,21,FALSE())),"",VLOOKUP(TRIM(D1729),#REF!,21,FALSE()))</f>
        <v/>
      </c>
      <c r="AF1729" t="str">
        <f>IF(ISERROR(VLOOKUP(TRIM(D1729),#REF!,22,FALSE())),"",VLOOKUP(TRIM(D1729),#REF!,22,FALSE()))</f>
        <v/>
      </c>
      <c r="AG1729" t="str">
        <f>IF(ISERROR(VLOOKUP(TRIM(D1729),#REF!,23,FALSE())),"",VLOOKUP(TRIM(D1729),#REF!,23,FALSE()))</f>
        <v/>
      </c>
      <c r="AH1729" t="str">
        <f>IF(ISERROR(VLOOKUP(TRIM(D1729),#REF!,24,FALSE())),"",VLOOKUP(TRIM(D1729),#REF!,24,FALSE()))</f>
        <v/>
      </c>
      <c r="AI1729" t="str">
        <f>IF(ISERROR(VLOOKUP(TRIM(D1729),#REF!,25,FALSE())),"",VLOOKUP(TRIM(D1729),#REF!,25,FALSE()))</f>
        <v/>
      </c>
    </row>
    <row r="1730" spans="1:51" x14ac:dyDescent="0.2">
      <c r="A1730" s="149"/>
      <c r="B1730" s="19"/>
      <c r="C1730" s="141"/>
      <c r="D1730" s="19"/>
      <c r="E1730" s="39"/>
      <c r="F1730" s="19"/>
      <c r="G1730" s="19"/>
      <c r="H1730" s="149"/>
      <c r="I1730" s="19"/>
      <c r="J1730" s="18"/>
      <c r="K1730" s="26"/>
      <c r="L1730" s="26"/>
      <c r="M1730" s="55"/>
      <c r="N1730" s="19"/>
      <c r="O1730" s="19"/>
      <c r="P1730" s="19"/>
      <c r="Q1730" s="19"/>
      <c r="R1730" s="19"/>
      <c r="S1730" s="19"/>
      <c r="T1730" s="19"/>
      <c r="U1730" s="19"/>
      <c r="V1730" s="19"/>
      <c r="W1730" s="19"/>
      <c r="X1730" s="19"/>
      <c r="Y1730" s="19"/>
      <c r="Z1730" s="19"/>
      <c r="AA1730" s="19"/>
      <c r="AB1730" s="19"/>
      <c r="AC1730" s="19"/>
      <c r="AD1730" s="19"/>
      <c r="AE1730" s="19"/>
      <c r="AF1730" s="19"/>
      <c r="AG1730" s="19"/>
      <c r="AH1730" s="19"/>
      <c r="AI1730" s="19"/>
      <c r="AJ1730" s="19"/>
      <c r="AK1730" s="19"/>
      <c r="AL1730" s="19"/>
      <c r="AM1730" s="19"/>
      <c r="AN1730" s="19"/>
      <c r="AO1730" s="19"/>
      <c r="AP1730" s="19"/>
      <c r="AQ1730" s="19"/>
      <c r="AR1730" s="19"/>
      <c r="AS1730" s="19"/>
      <c r="AT1730" s="19"/>
      <c r="AU1730" s="19"/>
      <c r="AV1730" s="19"/>
      <c r="AW1730" s="19"/>
      <c r="AX1730" s="19"/>
      <c r="AY1730" s="19"/>
    </row>
    <row r="1731" spans="1:51" s="25" customFormat="1" x14ac:dyDescent="0.2">
      <c r="A1731" s="31" t="s">
        <v>80</v>
      </c>
      <c r="B1731" s="43" t="s">
        <v>128</v>
      </c>
      <c r="C1731" s="141"/>
      <c r="D1731" t="s">
        <v>3553</v>
      </c>
      <c r="E1731" s="40">
        <v>31063</v>
      </c>
      <c r="F1731" s="36" t="s">
        <v>3554</v>
      </c>
      <c r="G1731" s="36" t="s">
        <v>3555</v>
      </c>
      <c r="H1731" s="31" t="s">
        <v>80</v>
      </c>
      <c r="I1731" s="43" t="s">
        <v>285</v>
      </c>
      <c r="J1731" s="18" t="s">
        <v>3556</v>
      </c>
      <c r="K1731" s="26" t="s">
        <v>80</v>
      </c>
      <c r="L1731" s="26"/>
      <c r="M1731" s="33"/>
      <c r="N1731" s="33"/>
      <c r="O1731" s="33"/>
    </row>
    <row r="1732" spans="1:51" ht="12.75" customHeight="1" x14ac:dyDescent="0.2">
      <c r="A1732" s="18"/>
      <c r="B1732" s="18"/>
      <c r="C1732" s="141"/>
      <c r="D1732" s="22" t="s">
        <v>3557</v>
      </c>
      <c r="E1732" s="23">
        <v>36403</v>
      </c>
      <c r="F1732" s="24" t="s">
        <v>191</v>
      </c>
      <c r="G1732" s="22" t="s">
        <v>191</v>
      </c>
      <c r="H1732" s="18" t="s">
        <v>80</v>
      </c>
      <c r="I1732" s="18" t="s">
        <v>491</v>
      </c>
      <c r="J1732" s="18" t="s">
        <v>3558</v>
      </c>
      <c r="K1732" s="26" t="s">
        <v>80</v>
      </c>
      <c r="L1732" s="26"/>
      <c r="M1732" s="18" t="s">
        <v>80</v>
      </c>
      <c r="N1732" s="18" t="s">
        <v>105</v>
      </c>
      <c r="O1732" s="18"/>
      <c r="P1732" s="25"/>
      <c r="Q1732" s="25"/>
      <c r="R1732" s="25"/>
      <c r="S1732" s="25"/>
      <c r="T1732" s="25"/>
      <c r="U1732" s="25"/>
      <c r="V1732" s="25"/>
      <c r="W1732" s="25"/>
      <c r="X1732" s="25"/>
      <c r="Y1732" s="25"/>
      <c r="Z1732" s="25"/>
      <c r="AA1732" s="25"/>
      <c r="AB1732" s="25"/>
      <c r="AC1732" s="25"/>
      <c r="AD1732" s="25"/>
      <c r="AE1732" s="25"/>
      <c r="AF1732" s="25"/>
      <c r="AG1732" s="25"/>
      <c r="AH1732" s="25"/>
      <c r="AI1732" s="25"/>
      <c r="AJ1732" s="25"/>
      <c r="AK1732" s="25"/>
      <c r="AL1732" s="25"/>
      <c r="AM1732" s="25"/>
      <c r="AN1732" s="25"/>
      <c r="AO1732" s="25"/>
      <c r="AP1732" s="25"/>
      <c r="AQ1732" s="25"/>
      <c r="AR1732" s="25"/>
      <c r="AS1732" s="25"/>
      <c r="AT1732" s="25"/>
      <c r="AU1732" s="25"/>
      <c r="AV1732" s="25"/>
      <c r="AW1732" s="25"/>
      <c r="AX1732" s="25"/>
      <c r="AY1732" s="25"/>
    </row>
    <row r="1733" spans="1:51" s="19" customFormat="1" x14ac:dyDescent="0.2">
      <c r="A1733" s="18" t="s">
        <v>80</v>
      </c>
      <c r="B1733" s="18" t="s">
        <v>140</v>
      </c>
      <c r="C1733" s="141" t="s">
        <v>647</v>
      </c>
      <c r="D1733" s="19" t="s">
        <v>3559</v>
      </c>
      <c r="E1733" s="20">
        <v>34566</v>
      </c>
      <c r="F1733" s="19" t="s">
        <v>3560</v>
      </c>
      <c r="G1733" s="19" t="s">
        <v>300</v>
      </c>
      <c r="H1733" s="18" t="s">
        <v>80</v>
      </c>
      <c r="I1733" s="18" t="s">
        <v>145</v>
      </c>
      <c r="J1733" s="18" t="s">
        <v>3561</v>
      </c>
      <c r="K1733" s="26" t="s">
        <v>80</v>
      </c>
      <c r="L1733" s="26"/>
      <c r="M1733" s="18" t="s">
        <v>80</v>
      </c>
      <c r="N1733" s="18" t="s">
        <v>177</v>
      </c>
      <c r="O1733" s="18"/>
      <c r="P1733" s="19" t="s">
        <v>3562</v>
      </c>
      <c r="Q1733" s="19" t="s">
        <v>80</v>
      </c>
      <c r="R1733" s="19" t="s">
        <v>327</v>
      </c>
      <c r="S1733" s="19" t="s">
        <v>86</v>
      </c>
      <c r="T1733" s="19" t="s">
        <v>80</v>
      </c>
      <c r="U1733" s="19" t="s">
        <v>454</v>
      </c>
      <c r="W1733" s="19" t="s">
        <v>80</v>
      </c>
      <c r="X1733" s="19" t="s">
        <v>454</v>
      </c>
      <c r="Y1733" s="19">
        <v>0</v>
      </c>
      <c r="Z1733" s="19" t="s">
        <v>80</v>
      </c>
      <c r="AA1733" s="19" t="s">
        <v>454</v>
      </c>
      <c r="AB1733" s="19">
        <v>0</v>
      </c>
      <c r="AF1733" s="19">
        <v>0</v>
      </c>
      <c r="AG1733" s="19">
        <v>0</v>
      </c>
      <c r="AH1733" s="19">
        <v>0</v>
      </c>
      <c r="AI1733" s="19">
        <v>0</v>
      </c>
      <c r="AJ1733" s="19">
        <v>0</v>
      </c>
      <c r="AK1733" s="19">
        <v>0</v>
      </c>
      <c r="AL1733" s="19">
        <v>0</v>
      </c>
      <c r="AM1733" s="19">
        <v>0</v>
      </c>
      <c r="AN1733" s="19">
        <v>0</v>
      </c>
      <c r="AO1733" s="19">
        <v>0</v>
      </c>
      <c r="AP1733" s="19">
        <v>0</v>
      </c>
      <c r="AQ1733" s="19">
        <v>0</v>
      </c>
      <c r="AR1733" s="19">
        <v>0</v>
      </c>
      <c r="AS1733" s="19">
        <v>0</v>
      </c>
      <c r="AT1733" s="19">
        <v>0</v>
      </c>
      <c r="AU1733" s="19">
        <v>0</v>
      </c>
      <c r="AV1733" s="19">
        <v>0</v>
      </c>
      <c r="AW1733" s="19">
        <v>0</v>
      </c>
    </row>
    <row r="1734" spans="1:51" x14ac:dyDescent="0.2">
      <c r="A1734" s="18"/>
      <c r="B1734" s="18"/>
      <c r="C1734" s="141"/>
      <c r="D1734" s="19"/>
      <c r="E1734" s="20"/>
      <c r="F1734" s="19"/>
      <c r="G1734" s="19"/>
      <c r="H1734" s="18"/>
      <c r="I1734" s="18"/>
      <c r="J1734" s="18"/>
      <c r="K1734"/>
      <c r="L1734"/>
      <c r="M1734" s="18"/>
      <c r="N1734" s="18"/>
      <c r="O1734" s="18"/>
      <c r="P1734" s="19"/>
      <c r="Q1734" s="19"/>
      <c r="R1734" s="19"/>
      <c r="S1734" s="19"/>
      <c r="T1734" s="19"/>
      <c r="U1734" s="19"/>
      <c r="V1734" s="19"/>
      <c r="W1734" s="19"/>
      <c r="X1734" s="19"/>
      <c r="Y1734" s="19"/>
      <c r="Z1734" s="19"/>
      <c r="AA1734" s="19"/>
      <c r="AB1734" s="19"/>
      <c r="AC1734" s="19"/>
      <c r="AD1734" s="19"/>
      <c r="AE1734" s="19"/>
      <c r="AF1734" s="19"/>
      <c r="AG1734" s="19"/>
      <c r="AH1734" s="19"/>
      <c r="AI1734" s="19"/>
      <c r="AJ1734" s="19"/>
      <c r="AK1734" s="19"/>
      <c r="AL1734" s="19"/>
      <c r="AM1734" s="19"/>
      <c r="AN1734" s="19"/>
      <c r="AO1734" s="19"/>
      <c r="AP1734" s="19"/>
      <c r="AQ1734" s="19"/>
      <c r="AR1734" s="19"/>
      <c r="AS1734" s="19"/>
      <c r="AT1734" s="19"/>
      <c r="AU1734" s="19"/>
      <c r="AV1734" s="19"/>
      <c r="AW1734" s="19"/>
      <c r="AX1734" s="19"/>
      <c r="AY1734" s="19"/>
    </row>
    <row r="1735" spans="1:51" ht="12.75" customHeight="1" x14ac:dyDescent="0.2">
      <c r="A1735" s="31" t="s">
        <v>103</v>
      </c>
      <c r="B1735" s="32" t="s">
        <v>105</v>
      </c>
      <c r="C1735" s="142" t="s">
        <v>3563</v>
      </c>
      <c r="D1735" s="19" t="s">
        <v>3564</v>
      </c>
      <c r="E1735" s="27">
        <v>37286</v>
      </c>
      <c r="F1735" s="28" t="s">
        <v>993</v>
      </c>
      <c r="G1735" s="28" t="s">
        <v>1271</v>
      </c>
      <c r="H1735" s="31" t="s">
        <v>103</v>
      </c>
      <c r="I1735" s="32" t="s">
        <v>109</v>
      </c>
      <c r="J1735" s="18" t="s">
        <v>3565</v>
      </c>
      <c r="K1735" s="26" t="s">
        <v>103</v>
      </c>
      <c r="L1735" s="26" t="s">
        <v>3566</v>
      </c>
      <c r="M1735" s="33"/>
      <c r="N1735" s="33"/>
      <c r="O1735" s="33"/>
      <c r="P1735" s="25"/>
      <c r="Q1735" s="25"/>
      <c r="R1735" s="25"/>
      <c r="S1735" s="25"/>
      <c r="T1735" s="25"/>
      <c r="U1735" s="25"/>
      <c r="V1735" s="25"/>
      <c r="W1735" s="25"/>
      <c r="X1735" s="25"/>
      <c r="Y1735" s="25"/>
      <c r="Z1735" s="25"/>
      <c r="AA1735" s="25"/>
      <c r="AB1735" s="25"/>
      <c r="AC1735" s="25"/>
      <c r="AD1735" s="25"/>
      <c r="AE1735" s="25"/>
      <c r="AF1735" s="25"/>
      <c r="AG1735" s="25"/>
      <c r="AH1735" s="25"/>
      <c r="AI1735" s="25"/>
      <c r="AJ1735" s="25"/>
      <c r="AK1735" s="25"/>
      <c r="AL1735" s="25"/>
      <c r="AM1735" s="25"/>
      <c r="AN1735" s="25"/>
      <c r="AO1735" s="25"/>
      <c r="AP1735" s="25"/>
      <c r="AQ1735" s="25"/>
      <c r="AR1735" s="25"/>
      <c r="AS1735" s="25"/>
      <c r="AT1735" s="25"/>
      <c r="AU1735" s="25"/>
      <c r="AV1735" s="25"/>
      <c r="AW1735" s="25"/>
      <c r="AX1735" s="25"/>
      <c r="AY1735" s="25"/>
    </row>
    <row r="1736" spans="1:51" x14ac:dyDescent="0.2">
      <c r="A1736" s="18" t="s">
        <v>103</v>
      </c>
      <c r="B1736" s="18" t="s">
        <v>195</v>
      </c>
      <c r="C1736" s="141" t="s">
        <v>3567</v>
      </c>
      <c r="D1736" s="26" t="s">
        <v>3568</v>
      </c>
      <c r="E1736" s="27">
        <v>36641</v>
      </c>
      <c r="F1736" s="26" t="s">
        <v>283</v>
      </c>
      <c r="G1736" s="26" t="s">
        <v>2085</v>
      </c>
      <c r="H1736" s="18" t="s">
        <v>103</v>
      </c>
      <c r="I1736" s="18" t="s">
        <v>154</v>
      </c>
      <c r="J1736" s="18" t="s">
        <v>3569</v>
      </c>
      <c r="K1736" s="26" t="s">
        <v>103</v>
      </c>
      <c r="L1736" s="26" t="s">
        <v>3570</v>
      </c>
      <c r="M1736" s="18" t="s">
        <v>103</v>
      </c>
      <c r="N1736" s="18" t="s">
        <v>123</v>
      </c>
      <c r="O1736" s="18" t="s">
        <v>3571</v>
      </c>
      <c r="P1736" s="19" t="s">
        <v>3572</v>
      </c>
      <c r="Q1736" s="27"/>
      <c r="R1736" s="27"/>
      <c r="S1736" s="27"/>
      <c r="T1736" s="27"/>
      <c r="U1736" s="29"/>
      <c r="V1736" s="25"/>
      <c r="W1736" s="25"/>
      <c r="X1736" s="25"/>
      <c r="Y1736" s="25"/>
      <c r="Z1736" s="25"/>
      <c r="AA1736" s="25"/>
      <c r="AB1736" s="25"/>
      <c r="AC1736" s="25"/>
      <c r="AD1736" s="25"/>
      <c r="AE1736" s="25"/>
      <c r="AF1736" s="25"/>
      <c r="AG1736" s="25"/>
      <c r="AH1736" s="25"/>
      <c r="AI1736" s="25"/>
      <c r="AJ1736" s="25"/>
      <c r="AK1736" s="25"/>
      <c r="AL1736" s="25"/>
      <c r="AM1736" s="25"/>
      <c r="AN1736" s="25"/>
      <c r="AO1736" s="25"/>
      <c r="AP1736" s="25"/>
      <c r="AQ1736" s="25"/>
      <c r="AR1736" s="25"/>
      <c r="AS1736" s="25"/>
      <c r="AT1736" s="25"/>
      <c r="AU1736" s="25"/>
      <c r="AV1736" s="25"/>
      <c r="AW1736" s="25"/>
      <c r="AX1736" s="25"/>
      <c r="AY1736" s="25"/>
    </row>
    <row r="1737" spans="1:51" s="25" customFormat="1" x14ac:dyDescent="0.2">
      <c r="A1737" s="19" t="s">
        <v>103</v>
      </c>
      <c r="B1737" s="26" t="s">
        <v>123</v>
      </c>
      <c r="C1737" s="142" t="s">
        <v>3573</v>
      </c>
      <c r="D1737" s="19" t="s">
        <v>3574</v>
      </c>
      <c r="E1737" s="27">
        <v>36782</v>
      </c>
      <c r="F1737" s="28" t="s">
        <v>477</v>
      </c>
      <c r="G1737" s="28" t="s">
        <v>180</v>
      </c>
      <c r="H1737" s="19" t="s">
        <v>103</v>
      </c>
      <c r="I1737" s="26" t="s">
        <v>154</v>
      </c>
      <c r="J1737" s="18" t="s">
        <v>1468</v>
      </c>
      <c r="K1737" s="26" t="s">
        <v>103</v>
      </c>
      <c r="L1737" s="26" t="s">
        <v>3575</v>
      </c>
    </row>
    <row r="1738" spans="1:51" x14ac:dyDescent="0.2">
      <c r="A1738" s="18" t="s">
        <v>94</v>
      </c>
      <c r="B1738" s="18" t="s">
        <v>192</v>
      </c>
      <c r="C1738" s="141" t="s">
        <v>1995</v>
      </c>
      <c r="D1738" s="19" t="s">
        <v>3576</v>
      </c>
      <c r="E1738" s="20">
        <v>34133</v>
      </c>
      <c r="F1738" s="19" t="s">
        <v>321</v>
      </c>
      <c r="G1738" s="19" t="s">
        <v>452</v>
      </c>
      <c r="H1738" s="18" t="s">
        <v>1993</v>
      </c>
      <c r="I1738" s="18" t="s">
        <v>491</v>
      </c>
      <c r="J1738" s="18" t="s">
        <v>3577</v>
      </c>
      <c r="K1738" s="26" t="s">
        <v>669</v>
      </c>
      <c r="L1738" s="26" t="s">
        <v>3578</v>
      </c>
      <c r="M1738" s="18" t="s">
        <v>669</v>
      </c>
      <c r="N1738" s="18" t="s">
        <v>583</v>
      </c>
      <c r="O1738" s="18" t="s">
        <v>3579</v>
      </c>
      <c r="P1738" s="19" t="s">
        <v>3580</v>
      </c>
      <c r="Q1738" s="19" t="s">
        <v>184</v>
      </c>
      <c r="R1738" s="19" t="s">
        <v>232</v>
      </c>
      <c r="S1738" s="19" t="s">
        <v>86</v>
      </c>
      <c r="T1738" s="19" t="s">
        <v>2691</v>
      </c>
      <c r="U1738" s="19" t="s">
        <v>232</v>
      </c>
      <c r="V1738" s="19"/>
      <c r="W1738" s="19" t="s">
        <v>184</v>
      </c>
      <c r="X1738" s="19" t="s">
        <v>232</v>
      </c>
      <c r="Y1738" s="19">
        <v>0</v>
      </c>
      <c r="Z1738" s="19" t="s">
        <v>94</v>
      </c>
      <c r="AA1738" s="19" t="s">
        <v>118</v>
      </c>
      <c r="AB1738" s="19" t="s">
        <v>3581</v>
      </c>
      <c r="AC1738" s="19"/>
      <c r="AD1738" s="19"/>
      <c r="AE1738" s="19"/>
      <c r="AF1738" s="19" t="s">
        <v>669</v>
      </c>
      <c r="AG1738" s="19" t="s">
        <v>118</v>
      </c>
      <c r="AH1738" s="19" t="s">
        <v>3582</v>
      </c>
      <c r="AI1738" s="19" t="s">
        <v>669</v>
      </c>
      <c r="AJ1738" s="19" t="s">
        <v>118</v>
      </c>
      <c r="AK1738" s="19" t="s">
        <v>3582</v>
      </c>
      <c r="AL1738" s="19">
        <v>0</v>
      </c>
      <c r="AM1738" s="19">
        <v>0</v>
      </c>
      <c r="AN1738" s="19">
        <v>0</v>
      </c>
      <c r="AO1738" s="19">
        <v>0</v>
      </c>
      <c r="AP1738" s="19">
        <v>0</v>
      </c>
      <c r="AQ1738" s="19">
        <v>0</v>
      </c>
      <c r="AR1738" s="19">
        <v>0</v>
      </c>
      <c r="AS1738" s="19">
        <v>0</v>
      </c>
      <c r="AT1738" s="19">
        <v>0</v>
      </c>
      <c r="AU1738" s="19">
        <v>0</v>
      </c>
      <c r="AV1738" s="19">
        <v>0</v>
      </c>
      <c r="AW1738" s="19">
        <v>0</v>
      </c>
      <c r="AX1738" s="19"/>
      <c r="AY1738" s="19"/>
    </row>
    <row r="1739" spans="1:51" s="25" customFormat="1" x14ac:dyDescent="0.2">
      <c r="A1739" s="18"/>
      <c r="B1739" s="18"/>
      <c r="C1739" s="141"/>
      <c r="D1739" s="19"/>
      <c r="E1739" s="20"/>
      <c r="F1739" s="19"/>
      <c r="G1739" s="19"/>
      <c r="H1739" s="18"/>
      <c r="I1739" s="18"/>
      <c r="J1739" s="18"/>
      <c r="K1739"/>
      <c r="L1739"/>
      <c r="M1739" s="18"/>
      <c r="N1739" s="18"/>
      <c r="O1739" s="18"/>
      <c r="P1739" s="19"/>
      <c r="Q1739" s="19"/>
      <c r="R1739" s="19"/>
      <c r="S1739" s="19"/>
      <c r="T1739" s="19"/>
      <c r="U1739" s="19"/>
      <c r="V1739" s="19"/>
      <c r="W1739" s="19"/>
      <c r="X1739" s="19"/>
      <c r="Y1739" s="19"/>
      <c r="Z1739" s="19"/>
      <c r="AA1739" s="19"/>
      <c r="AB1739" s="19"/>
      <c r="AC1739" s="19"/>
      <c r="AD1739" s="19"/>
      <c r="AE1739" s="19"/>
      <c r="AF1739" s="19"/>
      <c r="AG1739" s="19"/>
      <c r="AH1739" s="19"/>
      <c r="AI1739" s="19"/>
      <c r="AJ1739" s="19"/>
      <c r="AK1739" s="19"/>
      <c r="AL1739" s="19"/>
      <c r="AM1739" s="19"/>
      <c r="AN1739" s="19"/>
      <c r="AO1739" s="19"/>
      <c r="AP1739" s="19"/>
      <c r="AQ1739" s="19"/>
      <c r="AR1739" s="19"/>
      <c r="AS1739" s="19"/>
      <c r="AT1739" s="19"/>
      <c r="AU1739" s="19"/>
      <c r="AV1739" s="19"/>
      <c r="AW1739" s="19"/>
      <c r="AX1739" s="19"/>
      <c r="AY1739" s="19"/>
    </row>
    <row r="1740" spans="1:51" s="25" customFormat="1" x14ac:dyDescent="0.2">
      <c r="A1740" s="18" t="s">
        <v>133</v>
      </c>
      <c r="B1740" s="18" t="s">
        <v>123</v>
      </c>
      <c r="C1740" s="141"/>
      <c r="D1740" s="19" t="s">
        <v>3583</v>
      </c>
      <c r="E1740" s="20">
        <v>34982</v>
      </c>
      <c r="F1740" s="19" t="s">
        <v>516</v>
      </c>
      <c r="G1740" s="19" t="s">
        <v>516</v>
      </c>
      <c r="H1740" s="18" t="s">
        <v>133</v>
      </c>
      <c r="I1740" s="18" t="s">
        <v>154</v>
      </c>
      <c r="J1740" s="18" t="s">
        <v>876</v>
      </c>
      <c r="K1740" s="26" t="s">
        <v>133</v>
      </c>
      <c r="L1740" s="26"/>
      <c r="M1740" s="18" t="s">
        <v>133</v>
      </c>
      <c r="N1740" s="18" t="s">
        <v>123</v>
      </c>
      <c r="O1740" s="18"/>
      <c r="P1740" s="19"/>
      <c r="Q1740" s="19" t="s">
        <v>189</v>
      </c>
      <c r="R1740" s="19"/>
      <c r="S1740" s="19"/>
      <c r="T1740" s="19" t="s">
        <v>133</v>
      </c>
      <c r="U1740" s="19" t="s">
        <v>123</v>
      </c>
      <c r="V1740" s="19"/>
      <c r="W1740" s="19" t="s">
        <v>133</v>
      </c>
      <c r="X1740" s="19" t="s">
        <v>123</v>
      </c>
      <c r="Y1740" s="19">
        <v>0</v>
      </c>
      <c r="Z1740" s="19">
        <v>0</v>
      </c>
      <c r="AA1740" s="19">
        <v>0</v>
      </c>
      <c r="AB1740" s="19">
        <v>0</v>
      </c>
      <c r="AC1740" s="19"/>
      <c r="AD1740" s="19"/>
      <c r="AE1740" s="19"/>
      <c r="AF1740" s="19">
        <v>0</v>
      </c>
      <c r="AG1740" s="19">
        <v>0</v>
      </c>
      <c r="AH1740" s="19">
        <v>0</v>
      </c>
      <c r="AI1740" s="19">
        <v>0</v>
      </c>
      <c r="AJ1740" s="19">
        <v>0</v>
      </c>
      <c r="AK1740" s="19">
        <v>0</v>
      </c>
      <c r="AL1740" s="19">
        <v>0</v>
      </c>
      <c r="AM1740" s="19">
        <v>0</v>
      </c>
      <c r="AN1740" s="19">
        <v>0</v>
      </c>
      <c r="AO1740" s="19">
        <v>0</v>
      </c>
      <c r="AP1740" s="19">
        <v>0</v>
      </c>
      <c r="AQ1740" s="19">
        <v>0</v>
      </c>
      <c r="AR1740" s="19">
        <v>0</v>
      </c>
      <c r="AS1740" s="19">
        <v>0</v>
      </c>
      <c r="AT1740" s="19">
        <v>0</v>
      </c>
      <c r="AU1740" s="19">
        <v>0</v>
      </c>
      <c r="AV1740" s="19">
        <v>0</v>
      </c>
      <c r="AW1740" s="19">
        <v>0</v>
      </c>
      <c r="AX1740" s="19"/>
      <c r="AY1740" s="19"/>
    </row>
    <row r="1741" spans="1:51" s="25" customFormat="1" x14ac:dyDescent="0.2">
      <c r="A1741" s="108" t="s">
        <v>127</v>
      </c>
      <c r="B1741" s="108" t="s">
        <v>192</v>
      </c>
      <c r="C1741" s="141"/>
      <c r="D1741" s="19" t="s">
        <v>4073</v>
      </c>
      <c r="E1741" s="20">
        <v>35708</v>
      </c>
      <c r="F1741" s="26" t="s">
        <v>230</v>
      </c>
      <c r="G1741" s="30" t="s">
        <v>150</v>
      </c>
      <c r="H1741" s="18" t="s">
        <v>133</v>
      </c>
      <c r="I1741" s="18" t="s">
        <v>285</v>
      </c>
      <c r="J1741" s="18" t="s">
        <v>3049</v>
      </c>
      <c r="K1741" s="26" t="s">
        <v>127</v>
      </c>
      <c r="L1741" s="26"/>
      <c r="M1741" s="18" t="s">
        <v>133</v>
      </c>
      <c r="N1741" s="18" t="s">
        <v>192</v>
      </c>
      <c r="O1741" s="18"/>
      <c r="P1741" s="19"/>
      <c r="Q1741" s="19" t="s">
        <v>147</v>
      </c>
      <c r="R1741" s="19" t="s">
        <v>192</v>
      </c>
      <c r="S1741" s="30"/>
      <c r="T1741" s="19"/>
      <c r="U1741" s="19"/>
      <c r="V1741" s="30"/>
      <c r="W1741" s="19"/>
      <c r="X1741" s="19"/>
      <c r="Y1741" s="30"/>
      <c r="Z1741" s="19"/>
      <c r="AA1741" s="19"/>
      <c r="AB1741" s="30"/>
      <c r="AC1741" s="19"/>
      <c r="AD1741" s="19"/>
      <c r="AE1741" s="19"/>
      <c r="AF1741" s="19"/>
      <c r="AG1741" s="19"/>
      <c r="AH1741" s="19"/>
      <c r="AI1741" s="19"/>
      <c r="AJ1741" s="19"/>
      <c r="AK1741" s="19"/>
      <c r="AL1741" s="19"/>
      <c r="AM1741" s="19"/>
      <c r="AN1741" s="19"/>
      <c r="AO1741" s="19"/>
      <c r="AP1741" s="19"/>
      <c r="AQ1741" s="19"/>
      <c r="AR1741" s="19"/>
      <c r="AS1741" s="19"/>
      <c r="AT1741" s="19"/>
      <c r="AU1741" s="19"/>
      <c r="AV1741" s="19"/>
      <c r="AW1741" s="19"/>
      <c r="AX1741" s="19"/>
      <c r="AY1741" s="19"/>
    </row>
    <row r="1742" spans="1:51" s="25" customFormat="1" x14ac:dyDescent="0.2">
      <c r="A1742" s="19" t="s">
        <v>147</v>
      </c>
      <c r="B1742" s="26" t="s">
        <v>128</v>
      </c>
      <c r="C1742" s="142"/>
      <c r="D1742" s="19" t="s">
        <v>3585</v>
      </c>
      <c r="E1742" s="27">
        <v>36448</v>
      </c>
      <c r="F1742" s="28" t="s">
        <v>348</v>
      </c>
      <c r="G1742" s="28" t="s">
        <v>180</v>
      </c>
      <c r="H1742" s="19" t="s">
        <v>151</v>
      </c>
      <c r="I1742" s="26" t="s">
        <v>131</v>
      </c>
      <c r="J1742" s="18" t="s">
        <v>146</v>
      </c>
      <c r="K1742" s="26" t="s">
        <v>147</v>
      </c>
      <c r="L1742" s="26"/>
    </row>
    <row r="1743" spans="1:51" x14ac:dyDescent="0.2">
      <c r="A1743" s="18" t="s">
        <v>147</v>
      </c>
      <c r="B1743" s="18" t="s">
        <v>227</v>
      </c>
      <c r="C1743" s="141"/>
      <c r="D1743" s="19" t="s">
        <v>3586</v>
      </c>
      <c r="E1743" s="20">
        <v>34296</v>
      </c>
      <c r="F1743" s="19" t="s">
        <v>884</v>
      </c>
      <c r="G1743" s="19" t="s">
        <v>1081</v>
      </c>
      <c r="H1743" s="18" t="s">
        <v>151</v>
      </c>
      <c r="I1743" s="18" t="s">
        <v>123</v>
      </c>
      <c r="J1743" s="18" t="s">
        <v>882</v>
      </c>
      <c r="K1743" s="26" t="s">
        <v>189</v>
      </c>
      <c r="L1743" s="26"/>
      <c r="M1743" s="18" t="s">
        <v>189</v>
      </c>
      <c r="N1743" s="18"/>
      <c r="O1743" s="18"/>
      <c r="P1743" s="19"/>
      <c r="Q1743" s="19" t="s">
        <v>127</v>
      </c>
      <c r="R1743" s="19" t="s">
        <v>123</v>
      </c>
      <c r="S1743" s="19" t="s">
        <v>86</v>
      </c>
      <c r="T1743" s="19" t="s">
        <v>127</v>
      </c>
      <c r="U1743" s="19" t="s">
        <v>123</v>
      </c>
      <c r="V1743" s="19"/>
      <c r="W1743" s="19" t="s">
        <v>147</v>
      </c>
      <c r="X1743" s="19" t="s">
        <v>123</v>
      </c>
      <c r="Y1743" s="19">
        <v>0</v>
      </c>
      <c r="Z1743" s="19">
        <v>0</v>
      </c>
      <c r="AA1743" s="19">
        <v>0</v>
      </c>
      <c r="AB1743" s="19">
        <v>0</v>
      </c>
      <c r="AC1743" s="19"/>
      <c r="AD1743" s="19"/>
      <c r="AE1743" s="19"/>
      <c r="AF1743" s="19">
        <v>0</v>
      </c>
      <c r="AG1743" s="19">
        <v>0</v>
      </c>
      <c r="AH1743" s="19">
        <v>0</v>
      </c>
      <c r="AI1743" s="19">
        <v>0</v>
      </c>
      <c r="AJ1743" s="19">
        <v>0</v>
      </c>
      <c r="AK1743" s="19">
        <v>0</v>
      </c>
      <c r="AL1743" s="19">
        <v>0</v>
      </c>
      <c r="AM1743" s="19">
        <v>0</v>
      </c>
      <c r="AN1743" s="19">
        <v>0</v>
      </c>
      <c r="AO1743" s="19">
        <v>0</v>
      </c>
      <c r="AP1743" s="19">
        <v>0</v>
      </c>
      <c r="AQ1743" s="19">
        <v>0</v>
      </c>
      <c r="AR1743" s="19">
        <v>0</v>
      </c>
      <c r="AS1743" s="19">
        <v>0</v>
      </c>
      <c r="AT1743" s="19">
        <v>0</v>
      </c>
      <c r="AU1743" s="19">
        <v>0</v>
      </c>
      <c r="AV1743" s="19">
        <v>0</v>
      </c>
      <c r="AW1743" s="19">
        <v>0</v>
      </c>
      <c r="AX1743" s="19"/>
      <c r="AY1743" s="19"/>
    </row>
    <row r="1744" spans="1:51" x14ac:dyDescent="0.2">
      <c r="A1744" s="34"/>
      <c r="B1744" s="34"/>
      <c r="C1744" s="141"/>
      <c r="D1744" s="19"/>
      <c r="E1744" s="20"/>
      <c r="F1744" s="19"/>
      <c r="G1744" s="19"/>
      <c r="H1744" s="34"/>
      <c r="I1744" s="34"/>
      <c r="J1744" s="18"/>
      <c r="K1744" s="26"/>
      <c r="L1744" s="26"/>
      <c r="M1744" s="34"/>
      <c r="N1744" s="34"/>
      <c r="O1744" s="34"/>
      <c r="P1744" s="19"/>
      <c r="Q1744" s="19"/>
      <c r="R1744" s="19"/>
      <c r="S1744" s="19"/>
      <c r="T1744" s="19"/>
      <c r="U1744" s="19"/>
      <c r="V1744" s="19"/>
      <c r="W1744" s="19"/>
      <c r="X1744" s="19"/>
      <c r="Y1744" s="19"/>
      <c r="Z1744" s="19"/>
      <c r="AA1744" s="19"/>
      <c r="AB1744" s="19"/>
      <c r="AC1744" s="19"/>
      <c r="AD1744" s="19"/>
      <c r="AE1744" s="19"/>
      <c r="AF1744" s="19"/>
      <c r="AG1744" s="19"/>
      <c r="AH1744" s="19"/>
      <c r="AI1744" s="19"/>
      <c r="AJ1744" s="19"/>
      <c r="AK1744" s="19"/>
      <c r="AL1744" s="19"/>
      <c r="AM1744" s="19"/>
      <c r="AN1744" s="19"/>
      <c r="AO1744" s="19"/>
      <c r="AP1744" s="19"/>
      <c r="AQ1744" s="19"/>
      <c r="AR1744" s="19"/>
      <c r="AS1744" s="19"/>
      <c r="AT1744" s="19"/>
      <c r="AU1744" s="19"/>
      <c r="AV1744" s="19"/>
      <c r="AW1744" s="19"/>
      <c r="AX1744" s="19"/>
      <c r="AY1744" s="19"/>
    </row>
    <row r="1745" spans="1:79" x14ac:dyDescent="0.2">
      <c r="A1745" t="s">
        <v>156</v>
      </c>
      <c r="B1745" t="s">
        <v>583</v>
      </c>
      <c r="C1745" s="141" t="s">
        <v>141</v>
      </c>
      <c r="D1745" t="s">
        <v>3587</v>
      </c>
      <c r="E1745" s="40">
        <v>37603</v>
      </c>
      <c r="F1745" t="s">
        <v>3588</v>
      </c>
      <c r="G1745" t="s">
        <v>3589</v>
      </c>
      <c r="H1745" t="s">
        <v>156</v>
      </c>
      <c r="I1745" t="s">
        <v>491</v>
      </c>
      <c r="J1745" s="18" t="s">
        <v>3590</v>
      </c>
      <c r="K1745" t="str">
        <f>IF(ISBLANK(VLOOKUP(TRIM(D1745),ALL_SOMIFA!$A$1:$V$2721,8,FALSE)),"",IF(ISERROR(VLOOKUP(TRIM(D1745),ALL_SOMIFA!$A$1:$V$2721,8,FALSE))," ",VLOOKUP(TRIM(D1745),ALL_SOMIFA!$A$1:$V$2721,8,FALSE)))</f>
        <v xml:space="preserve"> </v>
      </c>
      <c r="L1745" t="str">
        <f>IF(ISBLANK(VLOOKUP(TRIM(D1745),ALL_SOMIFA!$A$1:$V$2721,9,FALSE)),"",IF(ISERROR(VLOOKUP(TRIM(D1745),ALL_SOMIFA!$A$1:$V$2721,9,FALSE))," ",VLOOKUP(TRIM(D1745),ALL_SOMIFA!$A$1:$V$2721,9,FALSE)))</f>
        <v xml:space="preserve"> </v>
      </c>
      <c r="M1745" t="str">
        <f>IF(ISBLANK(VLOOKUP(TRIM(D1745),ALL_SOMIFA!$A$1:$V$2721,10,FALSE)),"",IF(ISERROR(VLOOKUP(TRIM(D1745),ALL_SOMIFA!$A$1:$V$2721,10,FALSE))," ",VLOOKUP(TRIM(D1745),ALL_SOMIFA!$A$1:$V$2721,10,FALSE)))</f>
        <v xml:space="preserve"> </v>
      </c>
      <c r="N1745" t="str">
        <f>IF(ISBLANK(VLOOKUP(TRIM(D1745),ALL_SOMIFA!$A$1:$V$2721,11,FALSE)),"",IF(ISERROR(VLOOKUP(TRIM(D1745),ALL_SOMIFA!$A$1:$V$2721,11,FALSE))," ",VLOOKUP(TRIM(D1745),ALL_SOMIFA!$A$1:$V$2721,11,FALSE)))</f>
        <v xml:space="preserve"> </v>
      </c>
      <c r="O1745" t="str">
        <f>IF(ISBLANK(VLOOKUP(TRIM(D1745),ALL_SOMIFA!$A$1:$V$2721,12,FALSE)),"",IF(ISERROR(VLOOKUP(TRIM(D1745),ALL_SOMIFA!$A$1:$V$2721,12,FALSE))," ",VLOOKUP(TRIM(D1745),ALL_SOMIFA!$A$1:$V$2721,12,FALSE)))</f>
        <v xml:space="preserve"> </v>
      </c>
      <c r="P1745" t="str">
        <f>IF(ISBLANK(VLOOKUP(TRIM(D1745),ALL_SOMIFA!$A$1:$V$2721,13,FALSE)),"",IF(ISERROR(VLOOKUP(TRIM(D1745),ALL_SOMIFA!$A$1:$V$2721,13,FALSE))," ",VLOOKUP(TRIM(D1745),ALL_SOMIFA!$A$1:$V$2721,13,FALSE)))</f>
        <v xml:space="preserve"> </v>
      </c>
      <c r="Q1745" t="str">
        <f>IF(ISBLANK(VLOOKUP(TRIM(D1745),ALL_SOMIFA!$A$1:$V$2721,14,FALSE)),"",IF(ISERROR(VLOOKUP(TRIM(D1745),ALL_SOMIFA!$A$1:$V$2721,14,FALSE))," ",VLOOKUP(TRIM(D1745),ALL_SOMIFA!$A$1:$V$2721,14,FALSE)))</f>
        <v xml:space="preserve"> </v>
      </c>
      <c r="R1745" t="str">
        <f>IF(ISBLANK(VLOOKUP(TRIM(D1745),ALL_SOMIFA!$A$1:$V$2721,15,FALSE)),"",IF(ISERROR(VLOOKUP(TRIM(D1745),ALL_SOMIFA!$A$1:$V$2721,15,FALSE))," ",VLOOKUP(TRIM(D1745),ALL_SOMIFA!$A$1:$V$2721,15,FALSE)))</f>
        <v xml:space="preserve"> </v>
      </c>
      <c r="S1745" t="str">
        <f>IF(ISBLANK(VLOOKUP(TRIM(D1745),ALL_SOMIFA!$A$1:$V$2721,16,FALSE)),"",IF(ISERROR(VLOOKUP(TRIM(D1745),ALL_SOMIFA!$A$1:$V$2721,16,FALSE))," ",VLOOKUP(TRIM(D1745),ALL_SOMIFA!$A$1:$V$2721,16,FALSE)))</f>
        <v xml:space="preserve"> </v>
      </c>
      <c r="T1745" t="str">
        <f>IF(ISBLANK(VLOOKUP(TRIM(D1745),ALL_SOMIFA!$A$1:$V$2721,17,FALSE)),"",IF(ISERROR(VLOOKUP(TRIM(D1745),ALL_SOMIFA!$A$1:$V$2721,17,FALSE))," ",VLOOKUP(TRIM(D1745),ALL_SOMIFA!$A$1:$V$2721,17,FALSE)))</f>
        <v xml:space="preserve"> </v>
      </c>
      <c r="U1745" t="str">
        <f>IF(ISBLANK(VLOOKUP(TRIM(D1745),ALL_SOMIFA!$A$1:$V$2721,18,FALSE)),"",IF(ISERROR(VLOOKUP(TRIM(D1745),ALL_SOMIFA!$A$1:$V$2721,18,FALSE))," ",VLOOKUP(TRIM(D1745),ALL_SOMIFA!$A$1:$V$2721,18,FALSE)))</f>
        <v xml:space="preserve"> </v>
      </c>
      <c r="V1745" t="str">
        <f>IF(ISBLANK(VLOOKUP(TRIM(D1745),ALL_SOMIFA!$A$1:$V$2721,19,FALSE)),"",IF(ISERROR(VLOOKUP(TRIM(D1745),ALL_SOMIFA!$A$1:$V$2721,19,FALSE))," ",VLOOKUP(TRIM(D1745),ALL_SOMIFA!$A$1:$V$2721,19,FALSE)))</f>
        <v xml:space="preserve"> </v>
      </c>
      <c r="W1745" t="str">
        <f>IF(ISBLANK(VLOOKUP(TRIM(D1745),ALL_SOMIFA!$A$1:$V$2721,20,FALSE)),"",IF(ISERROR(VLOOKUP(TRIM(D1745),ALL_SOMIFA!$A$1:$V$2721,20,FALSE))," ",VLOOKUP(TRIM(D1745),ALL_SOMIFA!$A$1:$V$2721,20,FALSE)))</f>
        <v xml:space="preserve"> </v>
      </c>
      <c r="X1745" t="str">
        <f>IF(ISBLANK(VLOOKUP(TRIM(D1745),ALL_SOMIFA!$A$1:$V$2721,21,FALSE)),"",IF(ISERROR(VLOOKUP(TRIM(D1745),ALL_SOMIFA!$A$1:$V$2721,21,FALSE))," ",VLOOKUP(TRIM(D1745),ALL_SOMIFA!$A$1:$V$2721,21,FALSE)))</f>
        <v xml:space="preserve"> </v>
      </c>
      <c r="Y1745" t="str">
        <f>IF(ISBLANK(VLOOKUP(TRIM(D1745),ALL_SOMIFA!$A$1:$V$2721,22,FALSE)),"",IF(ISERROR(VLOOKUP(TRIM(D1745),ALL_SOMIFA!$A$1:$V$2721,22,FALSE))," ",VLOOKUP(TRIM(D1745),ALL_SOMIFA!$A$1:$V$2721,22,FALSE)))</f>
        <v xml:space="preserve"> </v>
      </c>
    </row>
    <row r="1746" spans="1:79" x14ac:dyDescent="0.2">
      <c r="A1746" s="18" t="s">
        <v>156</v>
      </c>
      <c r="B1746" s="18" t="s">
        <v>242</v>
      </c>
      <c r="C1746" s="141" t="s">
        <v>164</v>
      </c>
      <c r="D1746" s="19" t="s">
        <v>3591</v>
      </c>
      <c r="E1746" s="20">
        <v>34910</v>
      </c>
      <c r="F1746" s="19" t="s">
        <v>428</v>
      </c>
      <c r="G1746" s="19" t="s">
        <v>1544</v>
      </c>
      <c r="H1746" s="18" t="s">
        <v>156</v>
      </c>
      <c r="I1746" s="18" t="s">
        <v>303</v>
      </c>
      <c r="J1746" s="18" t="s">
        <v>3592</v>
      </c>
      <c r="K1746" s="26" t="s">
        <v>156</v>
      </c>
      <c r="L1746" s="26" t="s">
        <v>141</v>
      </c>
      <c r="M1746" s="18" t="s">
        <v>156</v>
      </c>
      <c r="N1746" s="18" t="s">
        <v>306</v>
      </c>
      <c r="O1746" s="18" t="s">
        <v>164</v>
      </c>
      <c r="P1746" s="19" t="s">
        <v>164</v>
      </c>
      <c r="Q1746" s="19" t="s">
        <v>156</v>
      </c>
      <c r="R1746" s="19" t="s">
        <v>232</v>
      </c>
      <c r="S1746" s="19" t="s">
        <v>577</v>
      </c>
      <c r="T1746" s="19" t="s">
        <v>168</v>
      </c>
      <c r="U1746" s="19" t="s">
        <v>232</v>
      </c>
      <c r="V1746" s="19" t="s">
        <v>183</v>
      </c>
      <c r="W1746" s="19" t="s">
        <v>168</v>
      </c>
      <c r="X1746" s="19" t="s">
        <v>232</v>
      </c>
      <c r="Y1746" s="19" t="s">
        <v>183</v>
      </c>
      <c r="Z1746" s="19">
        <v>0</v>
      </c>
      <c r="AA1746" s="19">
        <v>0</v>
      </c>
      <c r="AB1746" s="19">
        <v>0</v>
      </c>
      <c r="AC1746" s="19"/>
      <c r="AD1746" s="19"/>
      <c r="AE1746" s="19"/>
      <c r="AF1746" s="19">
        <v>0</v>
      </c>
      <c r="AG1746" s="19">
        <v>0</v>
      </c>
      <c r="AH1746" s="19">
        <v>0</v>
      </c>
      <c r="AI1746" s="19">
        <v>0</v>
      </c>
      <c r="AJ1746" s="19">
        <v>0</v>
      </c>
      <c r="AK1746" s="19">
        <v>0</v>
      </c>
      <c r="AL1746" s="19">
        <v>0</v>
      </c>
      <c r="AM1746" s="19">
        <v>0</v>
      </c>
      <c r="AN1746" s="19">
        <v>0</v>
      </c>
      <c r="AO1746" s="19">
        <v>0</v>
      </c>
      <c r="AP1746" s="19">
        <v>0</v>
      </c>
      <c r="AQ1746" s="19">
        <v>0</v>
      </c>
      <c r="AR1746" s="19">
        <v>0</v>
      </c>
      <c r="AS1746" s="19">
        <v>0</v>
      </c>
      <c r="AT1746" s="19">
        <v>0</v>
      </c>
      <c r="AU1746" s="19">
        <v>0</v>
      </c>
      <c r="AV1746" s="19">
        <v>0</v>
      </c>
      <c r="AW1746" s="19">
        <v>0</v>
      </c>
      <c r="AX1746" s="19"/>
      <c r="AY1746" s="19"/>
    </row>
    <row r="1747" spans="1:79" s="25" customFormat="1" x14ac:dyDescent="0.2">
      <c r="A1747" s="31" t="s">
        <v>156</v>
      </c>
      <c r="B1747" s="32" t="s">
        <v>252</v>
      </c>
      <c r="C1747" s="142" t="s">
        <v>393</v>
      </c>
      <c r="D1747" s="19" t="s">
        <v>3593</v>
      </c>
      <c r="E1747" s="27">
        <v>36201</v>
      </c>
      <c r="F1747" s="28" t="s">
        <v>89</v>
      </c>
      <c r="G1747" s="28" t="s">
        <v>237</v>
      </c>
      <c r="H1747" s="31" t="s">
        <v>156</v>
      </c>
      <c r="I1747" s="32" t="s">
        <v>250</v>
      </c>
      <c r="J1747" s="18" t="s">
        <v>3594</v>
      </c>
      <c r="K1747" s="26" t="s">
        <v>168</v>
      </c>
      <c r="L1747" s="26" t="s">
        <v>183</v>
      </c>
      <c r="M1747" s="33"/>
      <c r="N1747" s="33"/>
      <c r="O1747" s="33"/>
    </row>
    <row r="1748" spans="1:79" x14ac:dyDescent="0.2">
      <c r="A1748" t="s">
        <v>168</v>
      </c>
      <c r="B1748" t="s">
        <v>316</v>
      </c>
      <c r="C1748" s="141" t="s">
        <v>1042</v>
      </c>
      <c r="D1748" t="s">
        <v>3595</v>
      </c>
      <c r="E1748" s="40">
        <v>34463</v>
      </c>
      <c r="F1748" t="s">
        <v>706</v>
      </c>
      <c r="G1748" s="19" t="s">
        <v>621</v>
      </c>
      <c r="H1748" t="s">
        <v>695</v>
      </c>
      <c r="I1748" t="s">
        <v>213</v>
      </c>
      <c r="J1748" s="18" t="s">
        <v>696</v>
      </c>
      <c r="K1748" t="str">
        <f>IF(ISBLANK(VLOOKUP(TRIM(D1748),ALL_SOMIFA!$A$1:$V$2721,8,FALSE)),"",IF(ISERROR(VLOOKUP(TRIM(D1748),ALL_SOMIFA!$A$1:$V$2721,8,FALSE))," ",VLOOKUP(TRIM(D1748),ALL_SOMIFA!$A$1:$V$2721,8,FALSE)))</f>
        <v xml:space="preserve"> </v>
      </c>
      <c r="L1748" t="str">
        <f>IF(ISBLANK(VLOOKUP(TRIM(D1748),ALL_SOMIFA!$A$1:$V$2721,9,FALSE)),"",IF(ISERROR(VLOOKUP(TRIM(D1748),ALL_SOMIFA!$A$1:$V$2721,9,FALSE))," ",VLOOKUP(TRIM(D1748),ALL_SOMIFA!$A$1:$V$2721,9,FALSE)))</f>
        <v xml:space="preserve"> </v>
      </c>
      <c r="M1748" t="str">
        <f>IF(ISBLANK(VLOOKUP(TRIM(D1748),ALL_SOMIFA!$A$1:$V$2721,10,FALSE)),"",IF(ISERROR(VLOOKUP(TRIM(D1748),ALL_SOMIFA!$A$1:$V$2721,10,FALSE))," ",VLOOKUP(TRIM(D1748),ALL_SOMIFA!$A$1:$V$2721,10,FALSE)))</f>
        <v xml:space="preserve"> </v>
      </c>
      <c r="N1748" t="str">
        <f>IF(ISBLANK(VLOOKUP(TRIM(D1748),ALL_SOMIFA!$A$1:$V$2721,11,FALSE)),"",IF(ISERROR(VLOOKUP(TRIM(D1748),ALL_SOMIFA!$A$1:$V$2721,11,FALSE))," ",VLOOKUP(TRIM(D1748),ALL_SOMIFA!$A$1:$V$2721,11,FALSE)))</f>
        <v xml:space="preserve"> </v>
      </c>
      <c r="O1748" t="str">
        <f>IF(ISBLANK(VLOOKUP(TRIM(D1748),ALL_SOMIFA!$A$1:$V$2721,12,FALSE)),"",IF(ISERROR(VLOOKUP(TRIM(D1748),ALL_SOMIFA!$A$1:$V$2721,12,FALSE))," ",VLOOKUP(TRIM(D1748),ALL_SOMIFA!$A$1:$V$2721,12,FALSE)))</f>
        <v xml:space="preserve"> </v>
      </c>
      <c r="P1748" t="str">
        <f>IF(ISBLANK(VLOOKUP(TRIM(D1748),ALL_SOMIFA!$A$1:$V$2721,13,FALSE)),"",IF(ISERROR(VLOOKUP(TRIM(D1748),ALL_SOMIFA!$A$1:$V$2721,13,FALSE))," ",VLOOKUP(TRIM(D1748),ALL_SOMIFA!$A$1:$V$2721,13,FALSE)))</f>
        <v xml:space="preserve"> </v>
      </c>
      <c r="Q1748" t="str">
        <f>IF(ISBLANK(VLOOKUP(TRIM(D1748),ALL_SOMIFA!$A$1:$V$2721,14,FALSE)),"",IF(ISERROR(VLOOKUP(TRIM(D1748),ALL_SOMIFA!$A$1:$V$2721,14,FALSE))," ",VLOOKUP(TRIM(D1748),ALL_SOMIFA!$A$1:$V$2721,14,FALSE)))</f>
        <v xml:space="preserve"> </v>
      </c>
      <c r="R1748" t="str">
        <f>IF(ISBLANK(VLOOKUP(TRIM(D1748),ALL_SOMIFA!$A$1:$V$2721,15,FALSE)),"",IF(ISERROR(VLOOKUP(TRIM(D1748),ALL_SOMIFA!$A$1:$V$2721,15,FALSE))," ",VLOOKUP(TRIM(D1748),ALL_SOMIFA!$A$1:$V$2721,15,FALSE)))</f>
        <v xml:space="preserve"> </v>
      </c>
      <c r="S1748" t="str">
        <f>IF(ISBLANK(VLOOKUP(TRIM(D1748),ALL_SOMIFA!$A$1:$V$2721,16,FALSE)),"",IF(ISERROR(VLOOKUP(TRIM(D1748),ALL_SOMIFA!$A$1:$V$2721,16,FALSE))," ",VLOOKUP(TRIM(D1748),ALL_SOMIFA!$A$1:$V$2721,16,FALSE)))</f>
        <v xml:space="preserve"> </v>
      </c>
      <c r="T1748" t="str">
        <f>IF(ISBLANK(VLOOKUP(TRIM(D1748),ALL_SOMIFA!$A$1:$V$2721,17,FALSE)),"",IF(ISERROR(VLOOKUP(TRIM(D1748),ALL_SOMIFA!$A$1:$V$2721,17,FALSE))," ",VLOOKUP(TRIM(D1748),ALL_SOMIFA!$A$1:$V$2721,17,FALSE)))</f>
        <v xml:space="preserve"> </v>
      </c>
      <c r="U1748" t="str">
        <f>IF(ISBLANK(VLOOKUP(TRIM(D1748),ALL_SOMIFA!$A$1:$V$2721,18,FALSE)),"",IF(ISERROR(VLOOKUP(TRIM(D1748),ALL_SOMIFA!$A$1:$V$2721,18,FALSE))," ",VLOOKUP(TRIM(D1748),ALL_SOMIFA!$A$1:$V$2721,18,FALSE)))</f>
        <v xml:space="preserve"> </v>
      </c>
      <c r="V1748" t="str">
        <f>IF(ISBLANK(VLOOKUP(TRIM(D1748),ALL_SOMIFA!$A$1:$V$2721,19,FALSE)),"",IF(ISERROR(VLOOKUP(TRIM(D1748),ALL_SOMIFA!$A$1:$V$2721,19,FALSE))," ",VLOOKUP(TRIM(D1748),ALL_SOMIFA!$A$1:$V$2721,19,FALSE)))</f>
        <v xml:space="preserve"> </v>
      </c>
      <c r="W1748" t="str">
        <f>IF(ISBLANK(VLOOKUP(TRIM(D1748),ALL_SOMIFA!$A$1:$V$2721,20,FALSE)),"",IF(ISERROR(VLOOKUP(TRIM(D1748),ALL_SOMIFA!$A$1:$V$2721,20,FALSE))," ",VLOOKUP(TRIM(D1748),ALL_SOMIFA!$A$1:$V$2721,20,FALSE)))</f>
        <v xml:space="preserve"> </v>
      </c>
      <c r="X1748" t="str">
        <f>IF(ISBLANK(VLOOKUP(TRIM(D1748),ALL_SOMIFA!$A$1:$V$2721,21,FALSE)),"",IF(ISERROR(VLOOKUP(TRIM(D1748),ALL_SOMIFA!$A$1:$V$2721,21,FALSE))," ",VLOOKUP(TRIM(D1748),ALL_SOMIFA!$A$1:$V$2721,21,FALSE)))</f>
        <v xml:space="preserve"> </v>
      </c>
      <c r="Y1748" t="str">
        <f>IF(ISBLANK(VLOOKUP(TRIM(D1748),ALL_SOMIFA!$A$1:$V$2721,22,FALSE)),"",IF(ISERROR(VLOOKUP(TRIM(D1748),ALL_SOMIFA!$A$1:$V$2721,22,FALSE))," ",VLOOKUP(TRIM(D1748),ALL_SOMIFA!$A$1:$V$2721,22,FALSE)))</f>
        <v xml:space="preserve"> </v>
      </c>
    </row>
    <row r="1749" spans="1:79" s="25" customFormat="1" ht="12.75" customHeight="1" x14ac:dyDescent="0.2">
      <c r="A1749" s="18"/>
      <c r="B1749" s="18"/>
      <c r="C1749" s="141"/>
      <c r="D1749" s="22" t="s">
        <v>3596</v>
      </c>
      <c r="E1749" s="23">
        <v>35815</v>
      </c>
      <c r="F1749" s="24" t="s">
        <v>416</v>
      </c>
      <c r="G1749" s="22" t="s">
        <v>416</v>
      </c>
      <c r="H1749" s="18" t="s">
        <v>189</v>
      </c>
      <c r="I1749" s="18"/>
      <c r="J1749" s="18"/>
      <c r="K1749" t="s">
        <v>168</v>
      </c>
      <c r="L1749" t="s">
        <v>1042</v>
      </c>
      <c r="M1749" s="18" t="s">
        <v>156</v>
      </c>
      <c r="N1749" s="18" t="s">
        <v>432</v>
      </c>
      <c r="O1749" s="18" t="s">
        <v>393</v>
      </c>
    </row>
    <row r="1750" spans="1:79" x14ac:dyDescent="0.2">
      <c r="A1750" s="18"/>
      <c r="B1750" s="18"/>
      <c r="C1750" s="141"/>
      <c r="D1750" s="19"/>
      <c r="E1750" s="20"/>
      <c r="F1750" s="19"/>
      <c r="G1750" s="19"/>
      <c r="H1750" s="18"/>
      <c r="I1750" s="18"/>
      <c r="J1750" s="18"/>
      <c r="K1750"/>
      <c r="L1750"/>
      <c r="M1750" s="18"/>
      <c r="N1750" s="18"/>
      <c r="O1750" s="18"/>
      <c r="P1750" s="19"/>
      <c r="Q1750" s="19"/>
      <c r="R1750" s="19"/>
      <c r="S1750" s="19"/>
      <c r="T1750" s="19"/>
      <c r="U1750" s="19"/>
      <c r="V1750" s="19"/>
      <c r="W1750" s="19"/>
      <c r="X1750" s="19"/>
      <c r="Y1750" s="19"/>
      <c r="Z1750" s="19"/>
      <c r="AA1750" s="19"/>
      <c r="AB1750" s="19"/>
      <c r="AC1750" s="19"/>
      <c r="AD1750" s="19"/>
      <c r="AE1750" s="19"/>
      <c r="AF1750" s="19"/>
      <c r="AG1750" s="19"/>
      <c r="AH1750" s="19"/>
      <c r="AI1750" s="19"/>
      <c r="AJ1750" s="19"/>
      <c r="AK1750" s="19"/>
      <c r="AL1750" s="19"/>
      <c r="AM1750" s="19"/>
      <c r="AN1750" s="19"/>
      <c r="AO1750" s="19"/>
      <c r="AP1750" s="19"/>
      <c r="AQ1750" s="19"/>
      <c r="AR1750" s="19"/>
      <c r="AS1750" s="19"/>
      <c r="AT1750" s="19"/>
      <c r="AU1750" s="19"/>
      <c r="AV1750" s="19"/>
      <c r="AW1750" s="19"/>
      <c r="AX1750" s="19"/>
      <c r="AY1750" s="19"/>
    </row>
    <row r="1751" spans="1:79" ht="12.75" customHeight="1" x14ac:dyDescent="0.2">
      <c r="A1751" s="18" t="s">
        <v>194</v>
      </c>
      <c r="B1751" s="18" t="s">
        <v>140</v>
      </c>
      <c r="C1751" s="141" t="s">
        <v>204</v>
      </c>
      <c r="D1751" s="26" t="s">
        <v>3597</v>
      </c>
      <c r="E1751" s="27">
        <v>35854</v>
      </c>
      <c r="F1751" s="26" t="s">
        <v>473</v>
      </c>
      <c r="G1751" s="26" t="s">
        <v>283</v>
      </c>
      <c r="H1751" s="18" t="s">
        <v>194</v>
      </c>
      <c r="I1751" s="18" t="s">
        <v>145</v>
      </c>
      <c r="J1751" s="18" t="s">
        <v>259</v>
      </c>
      <c r="K1751" s="26" t="s">
        <v>194</v>
      </c>
      <c r="L1751" s="26" t="s">
        <v>201</v>
      </c>
      <c r="M1751" s="18" t="s">
        <v>194</v>
      </c>
      <c r="N1751" s="18" t="s">
        <v>140</v>
      </c>
      <c r="O1751" s="18" t="s">
        <v>248</v>
      </c>
      <c r="P1751" s="26" t="s">
        <v>3598</v>
      </c>
      <c r="Q1751" s="27"/>
      <c r="R1751" s="27"/>
      <c r="S1751" s="27"/>
      <c r="T1751" s="27"/>
      <c r="U1751" s="29"/>
      <c r="V1751" s="25"/>
      <c r="W1751" s="25"/>
      <c r="X1751" s="25"/>
      <c r="Y1751" s="25"/>
      <c r="Z1751" s="25"/>
      <c r="AA1751" s="25"/>
      <c r="AB1751" s="25"/>
      <c r="AC1751" s="25"/>
      <c r="AD1751" s="25"/>
      <c r="AE1751" s="25"/>
      <c r="AF1751" s="25"/>
      <c r="AG1751" s="25"/>
      <c r="AH1751" s="25"/>
      <c r="AI1751" s="25"/>
      <c r="AJ1751" s="25"/>
      <c r="AK1751" s="25"/>
      <c r="AL1751" s="25"/>
      <c r="AM1751" s="25"/>
      <c r="AN1751" s="25"/>
      <c r="AO1751" s="25"/>
      <c r="AP1751" s="25"/>
      <c r="AQ1751" s="25"/>
      <c r="AR1751" s="25"/>
      <c r="AS1751" s="25"/>
      <c r="AT1751" s="25"/>
      <c r="AU1751" s="25"/>
      <c r="AV1751" s="25"/>
      <c r="AW1751" s="25"/>
      <c r="AX1751" s="25"/>
      <c r="AY1751" s="25"/>
    </row>
    <row r="1752" spans="1:79" x14ac:dyDescent="0.2">
      <c r="A1752" s="33" t="s">
        <v>202</v>
      </c>
      <c r="B1752" s="33" t="s">
        <v>195</v>
      </c>
      <c r="C1752" s="141" t="s">
        <v>234</v>
      </c>
      <c r="D1752" t="s">
        <v>3601</v>
      </c>
      <c r="E1752" s="40">
        <v>37030</v>
      </c>
      <c r="F1752" t="s">
        <v>3602</v>
      </c>
      <c r="G1752" s="22" t="s">
        <v>295</v>
      </c>
      <c r="H1752" s="33" t="s">
        <v>202</v>
      </c>
      <c r="I1752" s="33" t="s">
        <v>200</v>
      </c>
      <c r="J1752" s="18" t="s">
        <v>228</v>
      </c>
      <c r="K1752" t="str">
        <f>IF(ISBLANK(VLOOKUP(TRIM(D1752),ALL_SOMIFA!$A$1:$V$2721,8,FALSE)),"",IF(ISERROR(VLOOKUP(TRIM(D1752),ALL_SOMIFA!$A$1:$V$2721,8,FALSE))," ",VLOOKUP(TRIM(D1752),ALL_SOMIFA!$A$1:$V$2721,8,FALSE)))</f>
        <v xml:space="preserve"> </v>
      </c>
      <c r="L1752" t="str">
        <f>IF(ISBLANK(VLOOKUP(TRIM(D1752),ALL_SOMIFA!$A$1:$V$2721,9,FALSE)),"",IF(ISERROR(VLOOKUP(TRIM(D1752),ALL_SOMIFA!$A$1:$V$2721,9,FALSE))," ",VLOOKUP(TRIM(D1752),ALL_SOMIFA!$A$1:$V$2721,9,FALSE)))</f>
        <v xml:space="preserve"> </v>
      </c>
      <c r="M1752" s="33" t="str">
        <f>IF(ISBLANK(VLOOKUP(TRIM(D1752),ALL_SOMIFA!$A$1:$V$2721,10,FALSE)),"",IF(ISERROR(VLOOKUP(TRIM(D1752),ALL_SOMIFA!$A$1:$V$2721,10,FALSE))," ",VLOOKUP(TRIM(D1752),ALL_SOMIFA!$A$1:$V$2721,10,FALSE)))</f>
        <v xml:space="preserve"> </v>
      </c>
      <c r="N1752" s="33" t="str">
        <f>IF(ISBLANK(VLOOKUP(TRIM(D1752),ALL_SOMIFA!$A$1:$V$2721,11,FALSE)),"",IF(ISERROR(VLOOKUP(TRIM(D1752),ALL_SOMIFA!$A$1:$V$2721,11,FALSE))," ",VLOOKUP(TRIM(D1752),ALL_SOMIFA!$A$1:$V$2721,11,FALSE)))</f>
        <v xml:space="preserve"> </v>
      </c>
      <c r="O1752" s="33" t="str">
        <f>IF(ISBLANK(VLOOKUP(TRIM(D1752),ALL_SOMIFA!$A$1:$V$2721,12,FALSE)),"",IF(ISERROR(VLOOKUP(TRIM(D1752),ALL_SOMIFA!$A$1:$V$2721,12,FALSE))," ",VLOOKUP(TRIM(D1752),ALL_SOMIFA!$A$1:$V$2721,12,FALSE)))</f>
        <v xml:space="preserve"> </v>
      </c>
      <c r="P1752" t="str">
        <f>IF(ISBLANK(VLOOKUP(TRIM(D1752),ALL_SOMIFA!$A$1:$V$2721,13,FALSE)),"",IF(ISERROR(VLOOKUP(TRIM(D1752),ALL_SOMIFA!$A$1:$V$2721,13,FALSE))," ",VLOOKUP(TRIM(D1752),ALL_SOMIFA!$A$1:$V$2721,13,FALSE)))</f>
        <v xml:space="preserve"> </v>
      </c>
      <c r="Q1752" t="str">
        <f>IF(ISBLANK(VLOOKUP(TRIM(D1752),ALL_SOMIFA!$A$1:$V$2721,14,FALSE)),"",IF(ISERROR(VLOOKUP(TRIM(D1752),ALL_SOMIFA!$A$1:$V$2721,14,FALSE))," ",VLOOKUP(TRIM(D1752),ALL_SOMIFA!$A$1:$V$2721,14,FALSE)))</f>
        <v xml:space="preserve"> </v>
      </c>
      <c r="R1752" t="str">
        <f>IF(ISBLANK(VLOOKUP(TRIM(D1752),ALL_SOMIFA!$A$1:$V$2721,15,FALSE)),"",IF(ISERROR(VLOOKUP(TRIM(D1752),ALL_SOMIFA!$A$1:$V$2721,15,FALSE))," ",VLOOKUP(TRIM(D1752),ALL_SOMIFA!$A$1:$V$2721,15,FALSE)))</f>
        <v xml:space="preserve"> </v>
      </c>
      <c r="S1752" t="str">
        <f>IF(ISBLANK(VLOOKUP(TRIM(D1752),ALL_SOMIFA!$A$1:$V$2721,16,FALSE)),"",IF(ISERROR(VLOOKUP(TRIM(D1752),ALL_SOMIFA!$A$1:$V$2721,16,FALSE))," ",VLOOKUP(TRIM(D1752),ALL_SOMIFA!$A$1:$V$2721,16,FALSE)))</f>
        <v xml:space="preserve"> </v>
      </c>
      <c r="T1752" t="str">
        <f>IF(ISBLANK(VLOOKUP(TRIM(D1752),ALL_SOMIFA!$A$1:$V$2721,17,FALSE)),"",IF(ISERROR(VLOOKUP(TRIM(D1752),ALL_SOMIFA!$A$1:$V$2721,17,FALSE))," ",VLOOKUP(TRIM(D1752),ALL_SOMIFA!$A$1:$V$2721,17,FALSE)))</f>
        <v xml:space="preserve"> </v>
      </c>
      <c r="U1752" t="str">
        <f>IF(ISBLANK(VLOOKUP(TRIM(D1752),ALL_SOMIFA!$A$1:$V$2721,18,FALSE)),"",IF(ISERROR(VLOOKUP(TRIM(D1752),ALL_SOMIFA!$A$1:$V$2721,18,FALSE))," ",VLOOKUP(TRIM(D1752),ALL_SOMIFA!$A$1:$V$2721,18,FALSE)))</f>
        <v xml:space="preserve"> </v>
      </c>
      <c r="V1752" t="str">
        <f>IF(ISBLANK(VLOOKUP(TRIM(D1752),ALL_SOMIFA!$A$1:$V$2721,19,FALSE)),"",IF(ISERROR(VLOOKUP(TRIM(D1752),ALL_SOMIFA!$A$1:$V$2721,19,FALSE))," ",VLOOKUP(TRIM(D1752),ALL_SOMIFA!$A$1:$V$2721,19,FALSE)))</f>
        <v xml:space="preserve"> </v>
      </c>
      <c r="W1752" t="str">
        <f>IF(ISBLANK(VLOOKUP(TRIM(D1752),ALL_SOMIFA!$A$1:$V$2721,20,FALSE)),"",IF(ISERROR(VLOOKUP(TRIM(D1752),ALL_SOMIFA!$A$1:$V$2721,20,FALSE))," ",VLOOKUP(TRIM(D1752),ALL_SOMIFA!$A$1:$V$2721,20,FALSE)))</f>
        <v xml:space="preserve"> </v>
      </c>
      <c r="X1752" t="str">
        <f>IF(ISBLANK(VLOOKUP(TRIM(D1752),ALL_SOMIFA!$A$1:$V$2721,21,FALSE)),"",IF(ISERROR(VLOOKUP(TRIM(D1752),ALL_SOMIFA!$A$1:$V$2721,21,FALSE))," ",VLOOKUP(TRIM(D1752),ALL_SOMIFA!$A$1:$V$2721,21,FALSE)))</f>
        <v xml:space="preserve"> </v>
      </c>
      <c r="Y1752" t="str">
        <f>IF(ISBLANK(VLOOKUP(TRIM(D1752),ALL_SOMIFA!$A$1:$V$2721,22,FALSE)),"",IF(ISERROR(VLOOKUP(TRIM(D1752),ALL_SOMIFA!$A$1:$V$2721,22,FALSE))," ",VLOOKUP(TRIM(D1752),ALL_SOMIFA!$A$1:$V$2721,22,FALSE)))</f>
        <v xml:space="preserve"> </v>
      </c>
    </row>
    <row r="1753" spans="1:79" x14ac:dyDescent="0.2">
      <c r="A1753" s="18" t="s">
        <v>212</v>
      </c>
      <c r="B1753" s="18" t="s">
        <v>275</v>
      </c>
      <c r="C1753" s="141" t="s">
        <v>248</v>
      </c>
      <c r="D1753" s="22" t="s">
        <v>3600</v>
      </c>
      <c r="E1753" s="23">
        <v>32930</v>
      </c>
      <c r="F1753" s="24" t="s">
        <v>1573</v>
      </c>
      <c r="G1753" s="22" t="s">
        <v>187</v>
      </c>
      <c r="H1753" s="18" t="s">
        <v>1908</v>
      </c>
      <c r="I1753" s="18" t="s">
        <v>612</v>
      </c>
      <c r="J1753" s="18" t="s">
        <v>221</v>
      </c>
      <c r="K1753" s="26" t="s">
        <v>212</v>
      </c>
      <c r="L1753" s="26" t="s">
        <v>228</v>
      </c>
      <c r="M1753" s="18" t="s">
        <v>265</v>
      </c>
      <c r="N1753" s="18" t="s">
        <v>140</v>
      </c>
      <c r="O1753" s="18" t="s">
        <v>266</v>
      </c>
      <c r="P1753" s="25"/>
      <c r="Q1753" s="25"/>
      <c r="R1753" s="25"/>
      <c r="S1753" s="25"/>
      <c r="T1753" s="25"/>
      <c r="U1753" s="25"/>
      <c r="V1753" s="25"/>
      <c r="W1753" s="25"/>
      <c r="X1753" s="25"/>
      <c r="Y1753" s="25"/>
      <c r="Z1753" s="25"/>
      <c r="AA1753" s="25"/>
      <c r="AB1753" s="25"/>
      <c r="AC1753" s="25"/>
      <c r="AD1753" s="25"/>
      <c r="AE1753" s="25"/>
      <c r="AF1753" s="25"/>
      <c r="AG1753" s="25"/>
      <c r="AH1753" s="25"/>
      <c r="AI1753" s="25"/>
      <c r="AJ1753" s="25"/>
      <c r="AK1753" s="25"/>
      <c r="AL1753" s="25"/>
      <c r="AM1753" s="25"/>
      <c r="AN1753" s="25"/>
      <c r="AO1753" s="25"/>
      <c r="AP1753" s="25"/>
      <c r="AQ1753" s="25"/>
      <c r="AR1753" s="25"/>
      <c r="AS1753" s="25"/>
      <c r="AT1753" s="25"/>
      <c r="AU1753" s="25"/>
      <c r="AV1753" s="25"/>
      <c r="AW1753" s="25"/>
      <c r="AX1753" s="25"/>
      <c r="AY1753" s="25"/>
    </row>
    <row r="1754" spans="1:79" x14ac:dyDescent="0.2">
      <c r="A1754" s="34" t="s">
        <v>226</v>
      </c>
      <c r="B1754" s="34" t="s">
        <v>81</v>
      </c>
      <c r="C1754" s="141" t="s">
        <v>269</v>
      </c>
      <c r="D1754" t="s">
        <v>3604</v>
      </c>
      <c r="E1754" s="35">
        <v>35324</v>
      </c>
      <c r="F1754" s="36" t="s">
        <v>198</v>
      </c>
      <c r="G1754" s="36" t="s">
        <v>990</v>
      </c>
      <c r="H1754" s="34" t="s">
        <v>226</v>
      </c>
      <c r="I1754" s="34" t="s">
        <v>84</v>
      </c>
      <c r="J1754" s="18" t="s">
        <v>224</v>
      </c>
      <c r="K1754" s="26" t="s">
        <v>212</v>
      </c>
      <c r="L1754" s="26" t="s">
        <v>269</v>
      </c>
      <c r="M1754" s="34" t="s">
        <v>212</v>
      </c>
      <c r="N1754" s="34" t="s">
        <v>118</v>
      </c>
      <c r="O1754" s="34" t="s">
        <v>249</v>
      </c>
      <c r="P1754" s="19" t="s">
        <v>228</v>
      </c>
      <c r="Q1754" s="19" t="s">
        <v>545</v>
      </c>
      <c r="R1754" s="19" t="s">
        <v>118</v>
      </c>
      <c r="S1754" s="37" t="str">
        <f>IF(ISERROR(VLOOKUP(TRIM(D1754),#REF!,8,FALSE())),"",VLOOKUP(TRIM(D1754),#REF!,8,FALSE()))</f>
        <v/>
      </c>
      <c r="T1754" s="25"/>
      <c r="U1754" s="25"/>
      <c r="V1754" s="25"/>
      <c r="W1754" s="25"/>
      <c r="X1754" s="25"/>
      <c r="Y1754" s="25"/>
      <c r="Z1754" s="25"/>
      <c r="AA1754" s="25"/>
      <c r="AB1754" s="25"/>
      <c r="AC1754" s="25"/>
      <c r="AD1754" s="25"/>
      <c r="AE1754" s="25"/>
      <c r="AF1754" s="25"/>
      <c r="AG1754" s="25"/>
      <c r="AH1754" s="25"/>
      <c r="AI1754" s="25"/>
      <c r="AJ1754" s="25"/>
      <c r="AK1754" s="25"/>
      <c r="AL1754" s="25"/>
      <c r="AM1754" s="25"/>
      <c r="AN1754" s="25"/>
      <c r="AO1754" s="25"/>
      <c r="AP1754" s="25"/>
      <c r="AQ1754" s="25"/>
      <c r="AR1754" s="25"/>
      <c r="AS1754" s="25"/>
      <c r="AT1754" s="25"/>
      <c r="AU1754" s="25"/>
      <c r="AV1754" s="25"/>
      <c r="AW1754" s="25"/>
      <c r="AX1754" s="25"/>
      <c r="AY1754" s="25"/>
    </row>
    <row r="1755" spans="1:79" x14ac:dyDescent="0.2">
      <c r="A1755" t="s">
        <v>265</v>
      </c>
      <c r="B1755" t="s">
        <v>215</v>
      </c>
      <c r="C1755" s="141" t="s">
        <v>266</v>
      </c>
      <c r="D1755" t="s">
        <v>3603</v>
      </c>
      <c r="E1755" s="40">
        <v>36404</v>
      </c>
      <c r="F1755" t="s">
        <v>348</v>
      </c>
      <c r="G1755" s="100" t="s">
        <v>344</v>
      </c>
      <c r="H1755" t="s">
        <v>1502</v>
      </c>
      <c r="I1755" t="s">
        <v>220</v>
      </c>
      <c r="J1755" s="18" t="s">
        <v>587</v>
      </c>
      <c r="K1755" t="str">
        <f>IF(ISBLANK(VLOOKUP(TRIM(D1755),ALL_SOMIFA!$A$1:$V$2721,8,FALSE)),"",IF(ISERROR(VLOOKUP(TRIM(D1755),ALL_SOMIFA!$A$1:$V$2721,8,FALSE))," ",VLOOKUP(TRIM(D1755),ALL_SOMIFA!$A$1:$V$2721,8,FALSE)))</f>
        <v xml:space="preserve"> </v>
      </c>
      <c r="L1755" t="str">
        <f>IF(ISBLANK(VLOOKUP(TRIM(D1755),ALL_SOMIFA!$A$1:$V$2721,9,FALSE)),"",IF(ISERROR(VLOOKUP(TRIM(D1755),ALL_SOMIFA!$A$1:$V$2721,9,FALSE))," ",VLOOKUP(TRIM(D1755),ALL_SOMIFA!$A$1:$V$2721,9,FALSE)))</f>
        <v xml:space="preserve"> </v>
      </c>
      <c r="M1755" t="str">
        <f>IF(ISBLANK(VLOOKUP(TRIM(D1755),ALL_SOMIFA!$A$1:$V$2721,10,FALSE)),"",IF(ISERROR(VLOOKUP(TRIM(D1755),ALL_SOMIFA!$A$1:$V$2721,10,FALSE))," ",VLOOKUP(TRIM(D1755),ALL_SOMIFA!$A$1:$V$2721,10,FALSE)))</f>
        <v xml:space="preserve"> </v>
      </c>
      <c r="N1755" t="str">
        <f>IF(ISBLANK(VLOOKUP(TRIM(D1755),ALL_SOMIFA!$A$1:$V$2721,11,FALSE)),"",IF(ISERROR(VLOOKUP(TRIM(D1755),ALL_SOMIFA!$A$1:$V$2721,11,FALSE))," ",VLOOKUP(TRIM(D1755),ALL_SOMIFA!$A$1:$V$2721,11,FALSE)))</f>
        <v xml:space="preserve"> </v>
      </c>
      <c r="O1755" t="str">
        <f>IF(ISBLANK(VLOOKUP(TRIM(D1755),ALL_SOMIFA!$A$1:$V$2721,12,FALSE)),"",IF(ISERROR(VLOOKUP(TRIM(D1755),ALL_SOMIFA!$A$1:$V$2721,12,FALSE))," ",VLOOKUP(TRIM(D1755),ALL_SOMIFA!$A$1:$V$2721,12,FALSE)))</f>
        <v xml:space="preserve"> </v>
      </c>
      <c r="P1755" t="str">
        <f>IF(ISBLANK(VLOOKUP(TRIM(D1755),ALL_SOMIFA!$A$1:$V$2721,13,FALSE)),"",IF(ISERROR(VLOOKUP(TRIM(D1755),ALL_SOMIFA!$A$1:$V$2721,13,FALSE))," ",VLOOKUP(TRIM(D1755),ALL_SOMIFA!$A$1:$V$2721,13,FALSE)))</f>
        <v xml:space="preserve"> </v>
      </c>
      <c r="Q1755" t="str">
        <f>IF(ISBLANK(VLOOKUP(TRIM(D1755),ALL_SOMIFA!$A$1:$V$2721,14,FALSE)),"",IF(ISERROR(VLOOKUP(TRIM(D1755),ALL_SOMIFA!$A$1:$V$2721,14,FALSE))," ",VLOOKUP(TRIM(D1755),ALL_SOMIFA!$A$1:$V$2721,14,FALSE)))</f>
        <v xml:space="preserve"> </v>
      </c>
      <c r="R1755" t="str">
        <f>IF(ISBLANK(VLOOKUP(TRIM(D1755),ALL_SOMIFA!$A$1:$V$2721,15,FALSE)),"",IF(ISERROR(VLOOKUP(TRIM(D1755),ALL_SOMIFA!$A$1:$V$2721,15,FALSE))," ",VLOOKUP(TRIM(D1755),ALL_SOMIFA!$A$1:$V$2721,15,FALSE)))</f>
        <v xml:space="preserve"> </v>
      </c>
      <c r="S1755" t="str">
        <f>IF(ISBLANK(VLOOKUP(TRIM(D1755),ALL_SOMIFA!$A$1:$V$2721,16,FALSE)),"",IF(ISERROR(VLOOKUP(TRIM(D1755),ALL_SOMIFA!$A$1:$V$2721,16,FALSE))," ",VLOOKUP(TRIM(D1755),ALL_SOMIFA!$A$1:$V$2721,16,FALSE)))</f>
        <v xml:space="preserve"> </v>
      </c>
      <c r="T1755" t="str">
        <f>IF(ISBLANK(VLOOKUP(TRIM(D1755),ALL_SOMIFA!$A$1:$V$2721,17,FALSE)),"",IF(ISERROR(VLOOKUP(TRIM(D1755),ALL_SOMIFA!$A$1:$V$2721,17,FALSE))," ",VLOOKUP(TRIM(D1755),ALL_SOMIFA!$A$1:$V$2721,17,FALSE)))</f>
        <v xml:space="preserve"> </v>
      </c>
      <c r="U1755" t="str">
        <f>IF(ISBLANK(VLOOKUP(TRIM(D1755),ALL_SOMIFA!$A$1:$V$2721,18,FALSE)),"",IF(ISERROR(VLOOKUP(TRIM(D1755),ALL_SOMIFA!$A$1:$V$2721,18,FALSE))," ",VLOOKUP(TRIM(D1755),ALL_SOMIFA!$A$1:$V$2721,18,FALSE)))</f>
        <v xml:space="preserve"> </v>
      </c>
      <c r="V1755" t="str">
        <f>IF(ISBLANK(VLOOKUP(TRIM(D1755),ALL_SOMIFA!$A$1:$V$2721,19,FALSE)),"",IF(ISERROR(VLOOKUP(TRIM(D1755),ALL_SOMIFA!$A$1:$V$2721,19,FALSE))," ",VLOOKUP(TRIM(D1755),ALL_SOMIFA!$A$1:$V$2721,19,FALSE)))</f>
        <v xml:space="preserve"> </v>
      </c>
      <c r="W1755" t="str">
        <f>IF(ISBLANK(VLOOKUP(TRIM(D1755),ALL_SOMIFA!$A$1:$V$2721,20,FALSE)),"",IF(ISERROR(VLOOKUP(TRIM(D1755),ALL_SOMIFA!$A$1:$V$2721,20,FALSE))," ",VLOOKUP(TRIM(D1755),ALL_SOMIFA!$A$1:$V$2721,20,FALSE)))</f>
        <v xml:space="preserve"> </v>
      </c>
      <c r="X1755" t="str">
        <f>IF(ISBLANK(VLOOKUP(TRIM(D1755),ALL_SOMIFA!$A$1:$V$2721,21,FALSE)),"",IF(ISERROR(VLOOKUP(TRIM(D1755),ALL_SOMIFA!$A$1:$V$2721,21,FALSE))," ",VLOOKUP(TRIM(D1755),ALL_SOMIFA!$A$1:$V$2721,21,FALSE)))</f>
        <v xml:space="preserve"> </v>
      </c>
      <c r="Y1755" t="str">
        <f>IF(ISBLANK(VLOOKUP(TRIM(D1755),ALL_SOMIFA!$A$1:$V$2721,22,FALSE)),"",IF(ISERROR(VLOOKUP(TRIM(D1755),ALL_SOMIFA!$A$1:$V$2721,22,FALSE))," ",VLOOKUP(TRIM(D1755),ALL_SOMIFA!$A$1:$V$2721,22,FALSE)))</f>
        <v xml:space="preserve"> </v>
      </c>
    </row>
    <row r="1756" spans="1:79" x14ac:dyDescent="0.2">
      <c r="A1756" s="18" t="s">
        <v>258</v>
      </c>
      <c r="B1756" s="18" t="s">
        <v>275</v>
      </c>
      <c r="C1756" s="141" t="s">
        <v>241</v>
      </c>
      <c r="D1756" s="19" t="s">
        <v>3606</v>
      </c>
      <c r="E1756" s="20">
        <v>34383</v>
      </c>
      <c r="F1756" s="19" t="s">
        <v>391</v>
      </c>
      <c r="G1756" s="19" t="s">
        <v>1234</v>
      </c>
      <c r="H1756" s="18" t="s">
        <v>258</v>
      </c>
      <c r="I1756" s="18" t="s">
        <v>612</v>
      </c>
      <c r="J1756" s="18" t="s">
        <v>266</v>
      </c>
      <c r="K1756" s="26" t="s">
        <v>226</v>
      </c>
      <c r="L1756" s="26" t="s">
        <v>203</v>
      </c>
      <c r="M1756" s="18" t="s">
        <v>189</v>
      </c>
      <c r="N1756" s="18"/>
      <c r="O1756" s="18"/>
      <c r="P1756" s="19" t="s">
        <v>519</v>
      </c>
      <c r="Q1756" s="19" t="s">
        <v>258</v>
      </c>
      <c r="R1756" s="19" t="s">
        <v>429</v>
      </c>
      <c r="S1756" s="19" t="s">
        <v>494</v>
      </c>
      <c r="T1756" s="19" t="s">
        <v>265</v>
      </c>
      <c r="U1756" s="19" t="s">
        <v>432</v>
      </c>
      <c r="V1756" s="19" t="s">
        <v>241</v>
      </c>
      <c r="W1756" s="19"/>
      <c r="X1756" s="19"/>
      <c r="Y1756" s="19"/>
      <c r="Z1756" s="19"/>
      <c r="AA1756" s="19"/>
      <c r="AB1756" s="19"/>
      <c r="AC1756" s="19"/>
      <c r="AD1756" s="19"/>
      <c r="AE1756" s="19"/>
      <c r="AF1756" s="19"/>
      <c r="AG1756" s="19"/>
      <c r="AH1756" s="19"/>
      <c r="AI1756" s="19"/>
      <c r="AJ1756" s="19"/>
      <c r="AK1756" s="19"/>
      <c r="AL1756" s="19"/>
      <c r="AM1756" s="19"/>
      <c r="AN1756" s="19"/>
      <c r="AO1756" s="19"/>
      <c r="AP1756" s="19"/>
      <c r="AQ1756" s="19"/>
      <c r="AR1756" s="19"/>
      <c r="AS1756" s="19"/>
      <c r="AT1756" s="19"/>
      <c r="AU1756" s="19"/>
      <c r="AV1756" s="19"/>
      <c r="AW1756" s="19"/>
      <c r="AX1756" s="19"/>
      <c r="AY1756" s="19"/>
      <c r="AZ1756" s="25"/>
      <c r="BA1756" s="25"/>
      <c r="BB1756" s="25"/>
      <c r="BC1756" s="25"/>
      <c r="BD1756" s="25"/>
      <c r="BE1756" s="25"/>
      <c r="BF1756" s="25"/>
      <c r="BG1756" s="25"/>
      <c r="BH1756" s="25"/>
      <c r="BI1756" s="25"/>
      <c r="BJ1756" s="25"/>
      <c r="BK1756" s="25"/>
      <c r="BL1756" s="25"/>
      <c r="BM1756" s="25"/>
      <c r="BN1756" s="25"/>
      <c r="BO1756" s="25"/>
      <c r="BP1756" s="25"/>
      <c r="BQ1756" s="25"/>
      <c r="BR1756" s="25"/>
      <c r="BS1756" s="25"/>
      <c r="BT1756" s="25"/>
      <c r="BU1756" s="25"/>
      <c r="BV1756" s="25"/>
      <c r="BW1756" s="25"/>
      <c r="BX1756" s="25"/>
      <c r="BY1756" s="25"/>
      <c r="BZ1756" s="25"/>
      <c r="CA1756" s="25"/>
    </row>
    <row r="1757" spans="1:79" x14ac:dyDescent="0.2">
      <c r="A1757" s="34"/>
      <c r="B1757" s="34"/>
      <c r="C1757" s="141"/>
      <c r="D1757" s="19" t="s">
        <v>3599</v>
      </c>
      <c r="E1757" s="20">
        <v>36383</v>
      </c>
      <c r="F1757" s="26" t="s">
        <v>2052</v>
      </c>
      <c r="G1757" s="30" t="s">
        <v>230</v>
      </c>
      <c r="H1757" s="34" t="s">
        <v>194</v>
      </c>
      <c r="I1757" s="34" t="s">
        <v>261</v>
      </c>
      <c r="J1757" s="18" t="s">
        <v>201</v>
      </c>
      <c r="K1757" s="26" t="s">
        <v>194</v>
      </c>
      <c r="L1757" s="26" t="s">
        <v>249</v>
      </c>
      <c r="M1757" s="34" t="s">
        <v>189</v>
      </c>
      <c r="N1757" s="34"/>
      <c r="O1757" s="34"/>
      <c r="P1757" s="19" t="s">
        <v>224</v>
      </c>
      <c r="Q1757" s="19" t="s">
        <v>274</v>
      </c>
      <c r="R1757" s="19" t="s">
        <v>261</v>
      </c>
      <c r="S1757" s="30" t="s">
        <v>269</v>
      </c>
      <c r="T1757" s="19"/>
      <c r="U1757" s="19"/>
      <c r="V1757" s="30"/>
      <c r="W1757" s="19"/>
      <c r="X1757" s="19"/>
      <c r="Y1757" s="30"/>
      <c r="Z1757" s="19"/>
      <c r="AA1757" s="19"/>
      <c r="AB1757" s="30"/>
      <c r="AC1757" s="19"/>
      <c r="AD1757" s="19"/>
      <c r="AE1757" s="19"/>
      <c r="AF1757" s="19"/>
      <c r="AG1757" s="19"/>
      <c r="AH1757" s="19"/>
      <c r="AI1757" s="19"/>
      <c r="AJ1757" s="19"/>
      <c r="AK1757" s="19"/>
      <c r="AL1757" s="19"/>
      <c r="AM1757" s="19"/>
      <c r="AN1757" s="19"/>
      <c r="AO1757" s="19"/>
      <c r="AP1757" s="19"/>
      <c r="AQ1757" s="19"/>
      <c r="AR1757" s="19"/>
      <c r="AS1757" s="19"/>
      <c r="AT1757" s="19"/>
      <c r="AU1757" s="19"/>
      <c r="AV1757" s="19"/>
      <c r="AW1757" s="19"/>
      <c r="AX1757" s="19"/>
      <c r="AY1757" s="19"/>
    </row>
    <row r="1758" spans="1:79" s="25" customFormat="1" ht="12.75" customHeight="1" x14ac:dyDescent="0.2">
      <c r="A1758" s="33"/>
      <c r="B1758" s="33"/>
      <c r="C1758" s="141"/>
      <c r="D1758" t="s">
        <v>3605</v>
      </c>
      <c r="E1758" s="40">
        <v>33287</v>
      </c>
      <c r="F1758" t="s">
        <v>1103</v>
      </c>
      <c r="G1758" t="s">
        <v>115</v>
      </c>
      <c r="H1758" s="33" t="s">
        <v>238</v>
      </c>
      <c r="I1758" s="33" t="s">
        <v>84</v>
      </c>
      <c r="J1758" s="18" t="s">
        <v>269</v>
      </c>
      <c r="K1758" t="str">
        <f>IF(ISBLANK(VLOOKUP(TRIM(D1758),ALL_SOMIFA!$A$1:$V$2721,8,FALSE)),"",IF(ISERROR(VLOOKUP(TRIM(D1758),ALL_SOMIFA!$A$1:$V$2721,8,FALSE))," ",VLOOKUP(TRIM(D1758),ALL_SOMIFA!$A$1:$V$2721,8,FALSE)))</f>
        <v xml:space="preserve"> </v>
      </c>
      <c r="L1758" t="str">
        <f>IF(ISBLANK(VLOOKUP(TRIM(D1758),ALL_SOMIFA!$A$1:$V$2721,9,FALSE)),"",IF(ISERROR(VLOOKUP(TRIM(D1758),ALL_SOMIFA!$A$1:$V$2721,9,FALSE))," ",VLOOKUP(TRIM(D1758),ALL_SOMIFA!$A$1:$V$2721,9,FALSE)))</f>
        <v xml:space="preserve"> </v>
      </c>
      <c r="M1758" s="33" t="str">
        <f>IF(ISBLANK(VLOOKUP(TRIM(D1758),ALL_SOMIFA!$A$1:$V$2721,10,FALSE)),"",IF(ISERROR(VLOOKUP(TRIM(D1758),ALL_SOMIFA!$A$1:$V$2721,10,FALSE))," ",VLOOKUP(TRIM(D1758),ALL_SOMIFA!$A$1:$V$2721,10,FALSE)))</f>
        <v xml:space="preserve"> </v>
      </c>
      <c r="N1758" s="33" t="str">
        <f>IF(ISBLANK(VLOOKUP(TRIM(D1758),ALL_SOMIFA!$A$1:$V$2721,11,FALSE)),"",IF(ISERROR(VLOOKUP(TRIM(D1758),ALL_SOMIFA!$A$1:$V$2721,11,FALSE))," ",VLOOKUP(TRIM(D1758),ALL_SOMIFA!$A$1:$V$2721,11,FALSE)))</f>
        <v xml:space="preserve"> </v>
      </c>
      <c r="O1758" s="33" t="str">
        <f>IF(ISBLANK(VLOOKUP(TRIM(D1758),ALL_SOMIFA!$A$1:$V$2721,12,FALSE)),"",IF(ISERROR(VLOOKUP(TRIM(D1758),ALL_SOMIFA!$A$1:$V$2721,12,FALSE))," ",VLOOKUP(TRIM(D1758),ALL_SOMIFA!$A$1:$V$2721,12,FALSE)))</f>
        <v xml:space="preserve"> </v>
      </c>
      <c r="P1758" t="str">
        <f>IF(ISBLANK(VLOOKUP(TRIM(D1758),ALL_SOMIFA!$A$1:$V$2721,13,FALSE)),"",IF(ISERROR(VLOOKUP(TRIM(D1758),ALL_SOMIFA!$A$1:$V$2721,13,FALSE))," ",VLOOKUP(TRIM(D1758),ALL_SOMIFA!$A$1:$V$2721,13,FALSE)))</f>
        <v xml:space="preserve"> </v>
      </c>
      <c r="Q1758" t="str">
        <f>IF(ISBLANK(VLOOKUP(TRIM(D1758),ALL_SOMIFA!$A$1:$V$2721,14,FALSE)),"",IF(ISERROR(VLOOKUP(TRIM(D1758),ALL_SOMIFA!$A$1:$V$2721,14,FALSE))," ",VLOOKUP(TRIM(D1758),ALL_SOMIFA!$A$1:$V$2721,14,FALSE)))</f>
        <v xml:space="preserve"> </v>
      </c>
      <c r="R1758" t="str">
        <f>IF(ISBLANK(VLOOKUP(TRIM(D1758),ALL_SOMIFA!$A$1:$V$2721,15,FALSE)),"",IF(ISERROR(VLOOKUP(TRIM(D1758),ALL_SOMIFA!$A$1:$V$2721,15,FALSE))," ",VLOOKUP(TRIM(D1758),ALL_SOMIFA!$A$1:$V$2721,15,FALSE)))</f>
        <v xml:space="preserve"> </v>
      </c>
      <c r="S1758" t="str">
        <f>IF(ISBLANK(VLOOKUP(TRIM(D1758),ALL_SOMIFA!$A$1:$V$2721,16,FALSE)),"",IF(ISERROR(VLOOKUP(TRIM(D1758),ALL_SOMIFA!$A$1:$V$2721,16,FALSE))," ",VLOOKUP(TRIM(D1758),ALL_SOMIFA!$A$1:$V$2721,16,FALSE)))</f>
        <v xml:space="preserve"> </v>
      </c>
      <c r="T1758" t="str">
        <f>IF(ISBLANK(VLOOKUP(TRIM(D1758),ALL_SOMIFA!$A$1:$V$2721,17,FALSE)),"",IF(ISERROR(VLOOKUP(TRIM(D1758),ALL_SOMIFA!$A$1:$V$2721,17,FALSE))," ",VLOOKUP(TRIM(D1758),ALL_SOMIFA!$A$1:$V$2721,17,FALSE)))</f>
        <v xml:space="preserve"> </v>
      </c>
      <c r="U1758" t="str">
        <f>IF(ISBLANK(VLOOKUP(TRIM(D1758),ALL_SOMIFA!$A$1:$V$2721,18,FALSE)),"",IF(ISERROR(VLOOKUP(TRIM(D1758),ALL_SOMIFA!$A$1:$V$2721,18,FALSE))," ",VLOOKUP(TRIM(D1758),ALL_SOMIFA!$A$1:$V$2721,18,FALSE)))</f>
        <v xml:space="preserve"> </v>
      </c>
      <c r="V1758" t="str">
        <f>IF(ISBLANK(VLOOKUP(TRIM(D1758),ALL_SOMIFA!$A$1:$V$2721,19,FALSE)),"",IF(ISERROR(VLOOKUP(TRIM(D1758),ALL_SOMIFA!$A$1:$V$2721,19,FALSE))," ",VLOOKUP(TRIM(D1758),ALL_SOMIFA!$A$1:$V$2721,19,FALSE)))</f>
        <v xml:space="preserve"> </v>
      </c>
      <c r="W1758" t="str">
        <f>IF(ISBLANK(VLOOKUP(TRIM(D1758),ALL_SOMIFA!$A$1:$V$2721,20,FALSE)),"",IF(ISERROR(VLOOKUP(TRIM(D1758),ALL_SOMIFA!$A$1:$V$2721,20,FALSE))," ",VLOOKUP(TRIM(D1758),ALL_SOMIFA!$A$1:$V$2721,20,FALSE)))</f>
        <v xml:space="preserve"> </v>
      </c>
      <c r="X1758" t="str">
        <f>IF(ISBLANK(VLOOKUP(TRIM(D1758),ALL_SOMIFA!$A$1:$V$2721,21,FALSE)),"",IF(ISERROR(VLOOKUP(TRIM(D1758),ALL_SOMIFA!$A$1:$V$2721,21,FALSE))," ",VLOOKUP(TRIM(D1758),ALL_SOMIFA!$A$1:$V$2721,21,FALSE)))</f>
        <v xml:space="preserve"> </v>
      </c>
      <c r="Y1758" t="str">
        <f>IF(ISBLANK(VLOOKUP(TRIM(D1758),ALL_SOMIFA!$A$1:$V$2721,22,FALSE)),"",IF(ISERROR(VLOOKUP(TRIM(D1758),ALL_SOMIFA!$A$1:$V$2721,22,FALSE))," ",VLOOKUP(TRIM(D1758),ALL_SOMIFA!$A$1:$V$2721,22,FALSE)))</f>
        <v xml:space="preserve"> </v>
      </c>
      <c r="Z1758"/>
      <c r="AA1758"/>
      <c r="AB1758"/>
      <c r="AC1758"/>
      <c r="AD1758"/>
      <c r="AE1758"/>
      <c r="AF1758"/>
      <c r="AG1758"/>
      <c r="AH1758"/>
      <c r="AI1758"/>
      <c r="AJ1758"/>
      <c r="AK1758"/>
      <c r="AL1758"/>
      <c r="AM1758"/>
      <c r="AN1758"/>
      <c r="AO1758"/>
      <c r="AP1758"/>
      <c r="AQ1758"/>
      <c r="AR1758"/>
      <c r="AS1758"/>
      <c r="AT1758"/>
      <c r="AU1758"/>
      <c r="AV1758"/>
      <c r="AW1758"/>
      <c r="AX1758"/>
      <c r="AY1758"/>
      <c r="AZ1758"/>
      <c r="BA1758"/>
      <c r="BB1758"/>
      <c r="BC1758"/>
      <c r="BD1758"/>
      <c r="BE1758"/>
      <c r="BF1758"/>
      <c r="BG1758"/>
      <c r="BH1758"/>
      <c r="BI1758"/>
      <c r="BJ1758"/>
      <c r="BK1758"/>
      <c r="BL1758"/>
      <c r="BM1758"/>
      <c r="BN1758"/>
      <c r="BO1758"/>
      <c r="BP1758"/>
      <c r="BQ1758"/>
      <c r="BR1758"/>
      <c r="BS1758"/>
      <c r="BT1758"/>
      <c r="BU1758"/>
      <c r="BV1758"/>
      <c r="BW1758"/>
      <c r="BX1758"/>
      <c r="BY1758"/>
      <c r="BZ1758"/>
      <c r="CA1758"/>
    </row>
    <row r="1759" spans="1:79" x14ac:dyDescent="0.2">
      <c r="A1759" s="18"/>
      <c r="B1759" s="18"/>
      <c r="C1759" s="141"/>
      <c r="D1759" s="19" t="s">
        <v>3607</v>
      </c>
      <c r="E1759" s="20">
        <v>34944</v>
      </c>
      <c r="F1759" s="19" t="s">
        <v>516</v>
      </c>
      <c r="G1759" s="19" t="s">
        <v>2334</v>
      </c>
      <c r="H1759" s="18" t="s">
        <v>189</v>
      </c>
      <c r="I1759" s="18"/>
      <c r="J1759" s="18"/>
      <c r="K1759" t="s">
        <v>202</v>
      </c>
      <c r="L1759" t="s">
        <v>234</v>
      </c>
      <c r="M1759" s="18" t="s">
        <v>212</v>
      </c>
      <c r="N1759" s="18" t="s">
        <v>81</v>
      </c>
      <c r="O1759" s="18" t="s">
        <v>228</v>
      </c>
      <c r="P1759" s="19" t="s">
        <v>224</v>
      </c>
      <c r="Q1759" s="19" t="s">
        <v>258</v>
      </c>
      <c r="R1759" s="19" t="s">
        <v>612</v>
      </c>
      <c r="S1759" s="19" t="s">
        <v>494</v>
      </c>
      <c r="T1759" s="19" t="s">
        <v>226</v>
      </c>
      <c r="U1759" s="19" t="s">
        <v>275</v>
      </c>
      <c r="V1759" s="19" t="s">
        <v>224</v>
      </c>
      <c r="W1759" s="19" t="s">
        <v>226</v>
      </c>
      <c r="X1759" s="19" t="s">
        <v>275</v>
      </c>
      <c r="Y1759" s="19" t="s">
        <v>234</v>
      </c>
      <c r="Z1759" s="19">
        <v>0</v>
      </c>
      <c r="AA1759" s="19">
        <v>0</v>
      </c>
      <c r="AB1759" s="19">
        <v>0</v>
      </c>
      <c r="AC1759" s="19"/>
      <c r="AD1759" s="19"/>
      <c r="AE1759" s="19"/>
      <c r="AF1759" s="19">
        <v>0</v>
      </c>
      <c r="AG1759" s="19">
        <v>0</v>
      </c>
      <c r="AH1759" s="19">
        <v>0</v>
      </c>
      <c r="AI1759" s="19">
        <v>0</v>
      </c>
      <c r="AJ1759" s="19">
        <v>0</v>
      </c>
      <c r="AK1759" s="19">
        <v>0</v>
      </c>
      <c r="AL1759" s="19">
        <v>0</v>
      </c>
      <c r="AM1759" s="19">
        <v>0</v>
      </c>
      <c r="AN1759" s="19">
        <v>0</v>
      </c>
      <c r="AO1759" s="19">
        <v>0</v>
      </c>
      <c r="AP1759" s="19">
        <v>0</v>
      </c>
      <c r="AQ1759" s="19">
        <v>0</v>
      </c>
      <c r="AR1759" s="19">
        <v>0</v>
      </c>
      <c r="AS1759" s="19">
        <v>0</v>
      </c>
      <c r="AT1759" s="19">
        <v>0</v>
      </c>
      <c r="AU1759" s="19">
        <v>0</v>
      </c>
      <c r="AV1759" s="19">
        <v>0</v>
      </c>
      <c r="AW1759" s="19">
        <v>0</v>
      </c>
      <c r="AX1759" s="19"/>
      <c r="AY1759" s="19"/>
    </row>
    <row r="1760" spans="1:79" x14ac:dyDescent="0.2">
      <c r="A1760" s="18"/>
      <c r="B1760" s="18"/>
      <c r="C1760" s="141"/>
      <c r="D1760" s="19"/>
      <c r="E1760" s="20"/>
      <c r="F1760" s="19"/>
      <c r="G1760" s="19"/>
      <c r="H1760" s="18"/>
      <c r="I1760" s="18"/>
      <c r="J1760" s="18"/>
      <c r="K1760"/>
      <c r="L1760"/>
      <c r="M1760" s="18"/>
      <c r="N1760" s="18"/>
      <c r="O1760" s="18"/>
      <c r="P1760" s="19"/>
      <c r="Q1760" s="19"/>
      <c r="R1760" s="19"/>
      <c r="S1760" s="19"/>
      <c r="T1760" s="19"/>
      <c r="U1760" s="19"/>
      <c r="V1760" s="19"/>
      <c r="W1760" s="19"/>
      <c r="X1760" s="19"/>
      <c r="Y1760" s="19"/>
      <c r="Z1760" s="19"/>
      <c r="AA1760" s="19"/>
      <c r="AB1760" s="19"/>
      <c r="AC1760" s="19"/>
      <c r="AD1760" s="19"/>
      <c r="AE1760" s="19"/>
      <c r="AF1760" s="19"/>
      <c r="AG1760" s="19"/>
      <c r="AH1760" s="19"/>
      <c r="AI1760" s="19"/>
      <c r="AJ1760" s="19"/>
      <c r="AK1760" s="19"/>
      <c r="AL1760" s="19"/>
      <c r="AM1760" s="19"/>
      <c r="AN1760" s="19"/>
      <c r="AO1760" s="19"/>
      <c r="AP1760" s="19"/>
      <c r="AQ1760" s="19"/>
      <c r="AR1760" s="19"/>
      <c r="AS1760" s="19"/>
      <c r="AT1760" s="19"/>
      <c r="AU1760" s="19"/>
      <c r="AV1760" s="19"/>
      <c r="AW1760" s="19"/>
      <c r="AX1760" s="19"/>
      <c r="AY1760" s="19"/>
    </row>
    <row r="1761" spans="1:79" x14ac:dyDescent="0.2">
      <c r="A1761" s="18" t="s">
        <v>376</v>
      </c>
      <c r="B1761" s="18" t="s">
        <v>215</v>
      </c>
      <c r="C1761" s="141" t="s">
        <v>3188</v>
      </c>
      <c r="D1761" s="19" t="s">
        <v>3609</v>
      </c>
      <c r="E1761" s="20">
        <v>35241</v>
      </c>
      <c r="F1761" s="19" t="s">
        <v>3610</v>
      </c>
      <c r="G1761" s="19" t="s">
        <v>3611</v>
      </c>
      <c r="H1761" s="18" t="s">
        <v>326</v>
      </c>
      <c r="I1761" s="18" t="s">
        <v>220</v>
      </c>
      <c r="J1761" s="18" t="s">
        <v>781</v>
      </c>
      <c r="K1761" s="26" t="s">
        <v>288</v>
      </c>
      <c r="L1761" s="26" t="s">
        <v>203</v>
      </c>
      <c r="M1761" s="18" t="s">
        <v>189</v>
      </c>
      <c r="N1761" s="18"/>
      <c r="O1761" s="18"/>
      <c r="P1761" s="19" t="s">
        <v>196</v>
      </c>
      <c r="Q1761" s="19" t="s">
        <v>308</v>
      </c>
      <c r="R1761" s="19" t="s">
        <v>95</v>
      </c>
      <c r="S1761" s="19" t="s">
        <v>739</v>
      </c>
      <c r="T1761" s="19" t="s">
        <v>308</v>
      </c>
      <c r="U1761" s="19" t="s">
        <v>95</v>
      </c>
      <c r="V1761" s="19" t="s">
        <v>259</v>
      </c>
      <c r="W1761" s="19" t="s">
        <v>1056</v>
      </c>
      <c r="X1761" s="19">
        <v>0</v>
      </c>
      <c r="Y1761" s="19">
        <v>0</v>
      </c>
      <c r="Z1761" s="19" t="s">
        <v>376</v>
      </c>
      <c r="AA1761" s="19" t="s">
        <v>95</v>
      </c>
      <c r="AB1761" s="19" t="s">
        <v>3612</v>
      </c>
      <c r="AC1761" s="19"/>
      <c r="AD1761" s="19"/>
      <c r="AE1761" s="19"/>
      <c r="AF1761" s="19">
        <v>0</v>
      </c>
      <c r="AG1761" s="19">
        <v>0</v>
      </c>
      <c r="AH1761" s="19">
        <v>0</v>
      </c>
      <c r="AI1761" s="19">
        <v>0</v>
      </c>
      <c r="AJ1761" s="19">
        <v>0</v>
      </c>
      <c r="AK1761" s="19">
        <v>0</v>
      </c>
      <c r="AL1761" s="19">
        <v>0</v>
      </c>
      <c r="AM1761" s="19">
        <v>0</v>
      </c>
      <c r="AN1761" s="19">
        <v>0</v>
      </c>
      <c r="AO1761" s="19">
        <v>0</v>
      </c>
      <c r="AP1761" s="19">
        <v>0</v>
      </c>
      <c r="AQ1761" s="19">
        <v>0</v>
      </c>
      <c r="AR1761" s="19">
        <v>0</v>
      </c>
      <c r="AS1761" s="19">
        <v>0</v>
      </c>
      <c r="AT1761" s="19">
        <v>0</v>
      </c>
      <c r="AU1761" s="19">
        <v>0</v>
      </c>
      <c r="AV1761" s="19">
        <v>0</v>
      </c>
      <c r="AW1761" s="19">
        <v>0</v>
      </c>
      <c r="AX1761" s="19"/>
      <c r="AY1761" s="19"/>
    </row>
    <row r="1762" spans="1:79" ht="12.75" customHeight="1" x14ac:dyDescent="0.2">
      <c r="A1762" s="18" t="s">
        <v>298</v>
      </c>
      <c r="B1762" s="18" t="s">
        <v>123</v>
      </c>
      <c r="C1762" s="141" t="s">
        <v>248</v>
      </c>
      <c r="D1762" s="22" t="s">
        <v>3623</v>
      </c>
      <c r="E1762" s="23">
        <v>35921</v>
      </c>
      <c r="F1762" s="24" t="s">
        <v>89</v>
      </c>
      <c r="G1762" s="22" t="s">
        <v>1515</v>
      </c>
      <c r="H1762" s="18" t="s">
        <v>238</v>
      </c>
      <c r="I1762" s="18" t="s">
        <v>154</v>
      </c>
      <c r="J1762" s="18" t="s">
        <v>339</v>
      </c>
      <c r="K1762" s="26" t="s">
        <v>298</v>
      </c>
      <c r="L1762" s="26"/>
      <c r="M1762" s="18" t="s">
        <v>329</v>
      </c>
      <c r="N1762" s="18" t="s">
        <v>123</v>
      </c>
      <c r="O1762" s="18" t="s">
        <v>241</v>
      </c>
      <c r="P1762" s="25"/>
      <c r="Q1762" s="25"/>
      <c r="R1762" s="25"/>
      <c r="S1762" s="25"/>
      <c r="T1762" s="25"/>
      <c r="U1762" s="25"/>
      <c r="V1762" s="25"/>
      <c r="W1762" s="25"/>
      <c r="X1762" s="25"/>
      <c r="Y1762" s="25"/>
      <c r="Z1762" s="25"/>
      <c r="AA1762" s="25"/>
      <c r="AB1762" s="25"/>
      <c r="AC1762" s="25"/>
      <c r="AD1762" s="25"/>
      <c r="AE1762" s="25"/>
      <c r="AF1762" s="25"/>
      <c r="AG1762" s="25"/>
      <c r="AH1762" s="25"/>
      <c r="AI1762" s="25"/>
      <c r="AJ1762" s="25"/>
      <c r="AK1762" s="25"/>
      <c r="AL1762" s="25"/>
      <c r="AM1762" s="25"/>
      <c r="AN1762" s="25"/>
      <c r="AO1762" s="25"/>
      <c r="AP1762" s="25"/>
      <c r="AQ1762" s="25"/>
      <c r="AR1762" s="25"/>
      <c r="AS1762" s="25"/>
      <c r="AT1762" s="25"/>
      <c r="AU1762" s="25"/>
      <c r="AV1762" s="25"/>
      <c r="AW1762" s="25"/>
      <c r="AX1762" s="25"/>
      <c r="AY1762" s="25"/>
      <c r="AZ1762" s="25"/>
      <c r="BA1762" s="25"/>
      <c r="BB1762" s="25"/>
      <c r="BC1762" s="25"/>
      <c r="BD1762" s="25"/>
      <c r="BE1762" s="25"/>
      <c r="BF1762" s="25"/>
      <c r="BG1762" s="25"/>
      <c r="BH1762" s="25"/>
      <c r="BI1762" s="25"/>
      <c r="BJ1762" s="25"/>
      <c r="BK1762" s="25"/>
      <c r="BL1762" s="25"/>
      <c r="BM1762" s="25"/>
      <c r="BN1762" s="25"/>
      <c r="BO1762" s="25"/>
      <c r="BP1762" s="25"/>
      <c r="BQ1762" s="25"/>
      <c r="BR1762" s="25"/>
      <c r="BS1762" s="25"/>
      <c r="BT1762" s="25"/>
      <c r="BU1762" s="25"/>
      <c r="BV1762" s="25"/>
      <c r="BW1762" s="25"/>
      <c r="BX1762" s="25"/>
      <c r="BY1762" s="25"/>
      <c r="BZ1762" s="25"/>
      <c r="CA1762" s="25"/>
    </row>
    <row r="1763" spans="1:79" s="25" customFormat="1" x14ac:dyDescent="0.2">
      <c r="A1763" s="18" t="s">
        <v>575</v>
      </c>
      <c r="B1763" s="18" t="s">
        <v>134</v>
      </c>
      <c r="C1763" s="141" t="s">
        <v>247</v>
      </c>
      <c r="D1763" s="19" t="s">
        <v>3615</v>
      </c>
      <c r="E1763" s="20">
        <v>35706</v>
      </c>
      <c r="F1763" s="26" t="s">
        <v>3616</v>
      </c>
      <c r="G1763" s="30" t="s">
        <v>230</v>
      </c>
      <c r="H1763" s="18" t="s">
        <v>274</v>
      </c>
      <c r="I1763" s="18" t="s">
        <v>303</v>
      </c>
      <c r="J1763" s="18" t="s">
        <v>317</v>
      </c>
      <c r="K1763" s="26" t="s">
        <v>298</v>
      </c>
      <c r="L1763" s="26" t="s">
        <v>224</v>
      </c>
      <c r="M1763" s="18" t="s">
        <v>313</v>
      </c>
      <c r="N1763" s="18" t="s">
        <v>207</v>
      </c>
      <c r="O1763" s="18" t="s">
        <v>247</v>
      </c>
      <c r="P1763" s="19"/>
      <c r="Q1763" s="19" t="s">
        <v>313</v>
      </c>
      <c r="R1763" s="19" t="s">
        <v>207</v>
      </c>
      <c r="S1763" s="30" t="s">
        <v>203</v>
      </c>
      <c r="T1763" s="19"/>
      <c r="U1763" s="19"/>
      <c r="V1763" s="30"/>
      <c r="W1763" s="19"/>
      <c r="X1763" s="19"/>
      <c r="Y1763" s="30"/>
      <c r="Z1763" s="19"/>
      <c r="AA1763" s="19"/>
      <c r="AB1763" s="30"/>
      <c r="AC1763" s="19"/>
      <c r="AD1763" s="19"/>
      <c r="AE1763" s="19"/>
      <c r="AF1763" s="19"/>
      <c r="AG1763" s="19"/>
      <c r="AH1763" s="19"/>
      <c r="AI1763" s="19"/>
      <c r="AJ1763" s="19"/>
      <c r="AK1763" s="19"/>
      <c r="AL1763" s="19"/>
      <c r="AM1763" s="19"/>
      <c r="AN1763" s="19"/>
      <c r="AO1763" s="19"/>
      <c r="AP1763" s="19"/>
      <c r="AQ1763" s="19"/>
      <c r="AR1763" s="19"/>
      <c r="AS1763" s="19"/>
      <c r="AT1763" s="19"/>
      <c r="AU1763" s="19"/>
      <c r="AV1763" s="19"/>
      <c r="AW1763" s="19"/>
      <c r="AX1763" s="19"/>
      <c r="AY1763" s="19"/>
      <c r="AZ1763"/>
      <c r="BA1763"/>
      <c r="BB1763"/>
      <c r="BC1763"/>
      <c r="BD1763"/>
      <c r="BE1763"/>
      <c r="BF1763"/>
      <c r="BG1763"/>
      <c r="BH1763"/>
      <c r="BI1763"/>
      <c r="BJ1763"/>
      <c r="BK1763"/>
      <c r="BL1763"/>
      <c r="BM1763"/>
      <c r="BN1763"/>
      <c r="BO1763"/>
      <c r="BP1763"/>
      <c r="BQ1763"/>
      <c r="BR1763"/>
      <c r="BS1763"/>
      <c r="BT1763"/>
      <c r="BU1763"/>
      <c r="BV1763"/>
      <c r="BW1763"/>
      <c r="BX1763"/>
      <c r="BY1763"/>
      <c r="BZ1763"/>
      <c r="CA1763"/>
    </row>
    <row r="1764" spans="1:79" x14ac:dyDescent="0.2">
      <c r="A1764" s="31" t="s">
        <v>315</v>
      </c>
      <c r="B1764" s="32" t="s">
        <v>105</v>
      </c>
      <c r="C1764" s="141" t="s">
        <v>317</v>
      </c>
      <c r="D1764" s="19" t="s">
        <v>3622</v>
      </c>
      <c r="E1764" s="27">
        <v>37117</v>
      </c>
      <c r="F1764" s="28" t="s">
        <v>98</v>
      </c>
      <c r="G1764" s="28" t="s">
        <v>348</v>
      </c>
      <c r="H1764" s="31" t="s">
        <v>326</v>
      </c>
      <c r="I1764" s="32" t="s">
        <v>109</v>
      </c>
      <c r="J1764" s="18" t="s">
        <v>339</v>
      </c>
      <c r="K1764" s="26" t="s">
        <v>376</v>
      </c>
      <c r="L1764" s="26" t="s">
        <v>269</v>
      </c>
      <c r="M1764" s="33"/>
      <c r="N1764" s="33"/>
      <c r="O1764" s="33"/>
      <c r="AZ1764" s="25"/>
      <c r="BA1764" s="25"/>
      <c r="BB1764" s="25"/>
      <c r="BC1764" s="25"/>
      <c r="BD1764" s="25"/>
      <c r="BE1764" s="25"/>
      <c r="BF1764" s="25"/>
      <c r="BG1764" s="25"/>
      <c r="BH1764" s="25"/>
      <c r="BI1764" s="25"/>
      <c r="BJ1764" s="25"/>
      <c r="BK1764" s="25"/>
      <c r="BL1764" s="25"/>
      <c r="BM1764" s="25"/>
      <c r="BN1764" s="25"/>
      <c r="BO1764" s="25"/>
      <c r="BP1764" s="25"/>
      <c r="BQ1764" s="25"/>
      <c r="BR1764" s="25"/>
      <c r="BS1764" s="25"/>
      <c r="BT1764" s="25"/>
      <c r="BU1764" s="25"/>
      <c r="BV1764" s="25"/>
      <c r="BW1764" s="25"/>
      <c r="BX1764" s="25"/>
    </row>
    <row r="1765" spans="1:79" x14ac:dyDescent="0.2">
      <c r="A1765" s="31" t="s">
        <v>329</v>
      </c>
      <c r="B1765" s="32" t="s">
        <v>583</v>
      </c>
      <c r="C1765" s="141" t="s">
        <v>224</v>
      </c>
      <c r="D1765" s="19" t="s">
        <v>3608</v>
      </c>
      <c r="E1765" s="27">
        <v>36666</v>
      </c>
      <c r="F1765" s="28" t="s">
        <v>3405</v>
      </c>
      <c r="G1765" s="28" t="s">
        <v>236</v>
      </c>
      <c r="H1765" s="31" t="s">
        <v>308</v>
      </c>
      <c r="I1765" s="32" t="s">
        <v>491</v>
      </c>
      <c r="J1765" s="18" t="s">
        <v>785</v>
      </c>
      <c r="K1765" s="26" t="s">
        <v>329</v>
      </c>
      <c r="L1765" s="26" t="s">
        <v>224</v>
      </c>
      <c r="M1765" s="33"/>
      <c r="N1765" s="33"/>
      <c r="O1765" s="33"/>
      <c r="P1765" s="25"/>
      <c r="Q1765" s="25"/>
      <c r="R1765" s="25"/>
      <c r="S1765" s="25"/>
      <c r="T1765" s="25"/>
      <c r="U1765" s="25"/>
      <c r="V1765" s="25"/>
      <c r="W1765" s="25"/>
      <c r="X1765" s="25"/>
      <c r="Y1765" s="25"/>
      <c r="Z1765" s="25"/>
      <c r="AA1765" s="25"/>
      <c r="AB1765" s="25"/>
      <c r="AC1765" s="25"/>
      <c r="AD1765" s="25"/>
      <c r="AE1765" s="25"/>
      <c r="AF1765" s="25"/>
      <c r="AG1765" s="25"/>
      <c r="AH1765" s="25"/>
      <c r="AI1765" s="25"/>
      <c r="AJ1765" s="25"/>
      <c r="AK1765" s="25"/>
      <c r="AL1765" s="25"/>
      <c r="AM1765" s="25"/>
      <c r="AN1765" s="25"/>
      <c r="AO1765" s="25"/>
      <c r="AP1765" s="25"/>
      <c r="AQ1765" s="25"/>
      <c r="AR1765" s="25"/>
      <c r="AS1765" s="25"/>
      <c r="AT1765" s="25"/>
      <c r="AU1765" s="25"/>
      <c r="AV1765" s="25"/>
      <c r="AW1765" s="25"/>
      <c r="AX1765" s="25"/>
      <c r="AY1765" s="25"/>
      <c r="AZ1765" s="25"/>
      <c r="BA1765" s="25"/>
      <c r="BB1765" s="25"/>
      <c r="BC1765" s="25"/>
      <c r="BD1765" s="25"/>
      <c r="BE1765" s="25"/>
      <c r="BF1765" s="25"/>
      <c r="BG1765" s="25"/>
      <c r="BH1765" s="25"/>
      <c r="BI1765" s="25"/>
      <c r="BJ1765" s="25"/>
      <c r="BK1765" s="25"/>
      <c r="BL1765" s="25"/>
      <c r="BM1765" s="25"/>
      <c r="BN1765" s="25"/>
      <c r="BO1765" s="25"/>
      <c r="BP1765" s="25"/>
      <c r="BQ1765" s="25"/>
      <c r="BR1765" s="25"/>
      <c r="BS1765" s="25"/>
      <c r="BT1765" s="25"/>
      <c r="BU1765" s="25"/>
      <c r="BV1765" s="25"/>
      <c r="BW1765" s="25"/>
      <c r="BX1765" s="25"/>
    </row>
    <row r="1766" spans="1:79" s="25" customFormat="1" ht="12.75" customHeight="1" x14ac:dyDescent="0.2">
      <c r="A1766" s="18" t="s">
        <v>298</v>
      </c>
      <c r="B1766" s="18" t="s">
        <v>275</v>
      </c>
      <c r="C1766" s="141" t="s">
        <v>269</v>
      </c>
      <c r="D1766" s="19" t="s">
        <v>3617</v>
      </c>
      <c r="E1766" s="20">
        <v>34153</v>
      </c>
      <c r="F1766" s="19" t="s">
        <v>1275</v>
      </c>
      <c r="G1766" s="19" t="s">
        <v>1251</v>
      </c>
      <c r="H1766" s="18" t="s">
        <v>284</v>
      </c>
      <c r="I1766" s="18" t="s">
        <v>612</v>
      </c>
      <c r="J1766" s="18" t="s">
        <v>273</v>
      </c>
      <c r="K1766" s="26" t="s">
        <v>315</v>
      </c>
      <c r="L1766" s="26" t="s">
        <v>339</v>
      </c>
      <c r="M1766" s="18" t="s">
        <v>315</v>
      </c>
      <c r="N1766" s="18" t="s">
        <v>432</v>
      </c>
      <c r="O1766" s="18" t="s">
        <v>266</v>
      </c>
      <c r="P1766" s="19" t="s">
        <v>247</v>
      </c>
      <c r="Q1766" s="19" t="s">
        <v>238</v>
      </c>
      <c r="R1766" s="19" t="s">
        <v>429</v>
      </c>
      <c r="S1766" s="19" t="s">
        <v>577</v>
      </c>
      <c r="T1766" s="19" t="s">
        <v>315</v>
      </c>
      <c r="U1766" s="19" t="s">
        <v>432</v>
      </c>
      <c r="V1766" s="19" t="s">
        <v>247</v>
      </c>
      <c r="W1766" s="19" t="s">
        <v>1056</v>
      </c>
      <c r="X1766" s="19"/>
      <c r="Y1766" s="19"/>
      <c r="Z1766" s="19" t="s">
        <v>284</v>
      </c>
      <c r="AA1766" s="19" t="s">
        <v>396</v>
      </c>
      <c r="AB1766" s="19" t="s">
        <v>754</v>
      </c>
      <c r="AC1766" s="19" t="s">
        <v>284</v>
      </c>
      <c r="AD1766" s="19" t="s">
        <v>396</v>
      </c>
      <c r="AE1766" s="19" t="s">
        <v>339</v>
      </c>
      <c r="AF1766" s="19" t="s">
        <v>288</v>
      </c>
      <c r="AG1766" s="19" t="s">
        <v>396</v>
      </c>
      <c r="AH1766" s="19" t="s">
        <v>241</v>
      </c>
      <c r="AI1766" s="19"/>
      <c r="AJ1766" s="19"/>
      <c r="AK1766" s="19"/>
      <c r="AL1766" s="19"/>
      <c r="AM1766" s="19"/>
      <c r="AN1766" s="19"/>
      <c r="AO1766" s="19"/>
      <c r="AP1766" s="19"/>
      <c r="AQ1766" s="19"/>
      <c r="AR1766" s="19"/>
      <c r="AS1766" s="19"/>
      <c r="AT1766" s="19"/>
      <c r="AU1766" s="19"/>
      <c r="AV1766" s="19"/>
      <c r="AW1766" s="19"/>
      <c r="AX1766" s="19"/>
      <c r="AY1766" s="19"/>
      <c r="BY1766"/>
      <c r="BZ1766"/>
      <c r="CA1766"/>
    </row>
    <row r="1767" spans="1:79" s="25" customFormat="1" x14ac:dyDescent="0.2">
      <c r="A1767" s="34" t="s">
        <v>315</v>
      </c>
      <c r="B1767" s="34" t="s">
        <v>215</v>
      </c>
      <c r="C1767" s="141" t="s">
        <v>269</v>
      </c>
      <c r="D1767" s="19" t="s">
        <v>3621</v>
      </c>
      <c r="E1767" s="20">
        <v>34762</v>
      </c>
      <c r="F1767" s="19" t="s">
        <v>244</v>
      </c>
      <c r="G1767" s="19" t="s">
        <v>548</v>
      </c>
      <c r="H1767" s="34" t="s">
        <v>238</v>
      </c>
      <c r="I1767" s="34" t="s">
        <v>220</v>
      </c>
      <c r="J1767" s="18" t="s">
        <v>266</v>
      </c>
      <c r="K1767" s="26" t="s">
        <v>329</v>
      </c>
      <c r="L1767" s="26" t="s">
        <v>247</v>
      </c>
      <c r="M1767" s="34" t="s">
        <v>746</v>
      </c>
      <c r="N1767" s="34" t="s">
        <v>227</v>
      </c>
      <c r="O1767" s="34" t="s">
        <v>539</v>
      </c>
      <c r="P1767" s="19" t="s">
        <v>247</v>
      </c>
      <c r="Q1767" s="19" t="s">
        <v>288</v>
      </c>
      <c r="R1767" s="19" t="s">
        <v>306</v>
      </c>
      <c r="S1767" s="19" t="s">
        <v>902</v>
      </c>
      <c r="T1767" s="19" t="s">
        <v>315</v>
      </c>
      <c r="U1767" s="19" t="s">
        <v>306</v>
      </c>
      <c r="V1767" s="19" t="s">
        <v>240</v>
      </c>
      <c r="W1767" s="19"/>
      <c r="X1767" s="19"/>
      <c r="Y1767" s="19"/>
      <c r="Z1767" s="19"/>
      <c r="AA1767" s="19"/>
      <c r="AB1767" s="19"/>
      <c r="AC1767" s="19"/>
      <c r="AD1767" s="19"/>
      <c r="AE1767" s="19"/>
      <c r="AF1767" s="19"/>
      <c r="AG1767" s="19"/>
      <c r="AH1767" s="19"/>
      <c r="AI1767" s="19"/>
      <c r="AJ1767" s="19"/>
      <c r="AK1767" s="19"/>
      <c r="AL1767" s="19"/>
      <c r="AM1767" s="19"/>
      <c r="AN1767" s="19"/>
      <c r="AO1767" s="19"/>
      <c r="AP1767" s="19"/>
      <c r="AQ1767" s="19"/>
      <c r="AR1767" s="19"/>
      <c r="AS1767" s="19"/>
      <c r="AT1767" s="19"/>
      <c r="AU1767" s="19"/>
      <c r="AV1767" s="19"/>
      <c r="AW1767" s="19"/>
      <c r="AX1767" s="19"/>
      <c r="AY1767" s="19"/>
    </row>
    <row r="1768" spans="1:79" x14ac:dyDescent="0.2">
      <c r="A1768" s="31" t="s">
        <v>315</v>
      </c>
      <c r="B1768" s="32" t="s">
        <v>275</v>
      </c>
      <c r="C1768" s="141" t="s">
        <v>3618</v>
      </c>
      <c r="D1768" s="19" t="s">
        <v>3619</v>
      </c>
      <c r="E1768" s="27">
        <v>35692</v>
      </c>
      <c r="F1768" s="28" t="s">
        <v>99</v>
      </c>
      <c r="G1768" s="28" t="s">
        <v>3620</v>
      </c>
      <c r="H1768" s="31" t="s">
        <v>238</v>
      </c>
      <c r="I1768" s="32" t="s">
        <v>612</v>
      </c>
      <c r="J1768" s="18" t="s">
        <v>273</v>
      </c>
      <c r="K1768" s="26" t="s">
        <v>329</v>
      </c>
      <c r="L1768" s="26" t="s">
        <v>339</v>
      </c>
      <c r="M1768" s="33"/>
      <c r="N1768" s="33"/>
      <c r="O1768" s="33"/>
      <c r="P1768" s="25"/>
      <c r="Q1768" s="25"/>
      <c r="R1768" s="25"/>
      <c r="S1768" s="25"/>
      <c r="T1768" s="25"/>
      <c r="U1768" s="25"/>
      <c r="V1768" s="25"/>
      <c r="W1768" s="25"/>
      <c r="X1768" s="25"/>
      <c r="Y1768" s="25"/>
      <c r="Z1768" s="25"/>
      <c r="AA1768" s="25"/>
      <c r="AB1768" s="25"/>
      <c r="AC1768" s="25"/>
      <c r="AD1768" s="25"/>
      <c r="AE1768" s="25"/>
      <c r="AF1768" s="25"/>
      <c r="AG1768" s="25"/>
      <c r="AH1768" s="25"/>
      <c r="AI1768" s="25"/>
      <c r="AJ1768" s="25"/>
      <c r="AK1768" s="25"/>
      <c r="AL1768" s="25"/>
      <c r="AM1768" s="25"/>
      <c r="AN1768" s="25"/>
      <c r="AO1768" s="25"/>
      <c r="AP1768" s="25"/>
      <c r="AQ1768" s="25"/>
      <c r="AR1768" s="25"/>
      <c r="AS1768" s="25"/>
      <c r="AT1768" s="25"/>
      <c r="AU1768" s="25"/>
      <c r="AV1768" s="25"/>
      <c r="AW1768" s="25"/>
      <c r="AX1768" s="25"/>
      <c r="AY1768" s="25"/>
      <c r="AZ1768" s="25"/>
      <c r="BA1768" s="25"/>
      <c r="BB1768" s="25"/>
      <c r="BC1768" s="25"/>
      <c r="BD1768" s="25"/>
      <c r="BE1768" s="25"/>
      <c r="BF1768" s="25"/>
      <c r="BG1768" s="25"/>
      <c r="BH1768" s="25"/>
      <c r="BI1768" s="25"/>
      <c r="BJ1768" s="25"/>
      <c r="BK1768" s="25"/>
      <c r="BL1768" s="25"/>
      <c r="BM1768" s="25"/>
      <c r="BN1768" s="25"/>
      <c r="BO1768" s="25"/>
      <c r="BP1768" s="25"/>
      <c r="BQ1768" s="25"/>
      <c r="BR1768" s="25"/>
      <c r="BS1768" s="25"/>
      <c r="BT1768" s="25"/>
      <c r="BU1768" s="25"/>
      <c r="BV1768" s="25"/>
      <c r="BW1768" s="25"/>
      <c r="BX1768" s="25"/>
      <c r="BY1768" s="25"/>
      <c r="BZ1768" s="25"/>
      <c r="CA1768" s="25"/>
    </row>
    <row r="1769" spans="1:79" s="25" customFormat="1" x14ac:dyDescent="0.2">
      <c r="A1769" s="33" t="s">
        <v>315</v>
      </c>
      <c r="B1769" s="33" t="s">
        <v>134</v>
      </c>
      <c r="C1769" s="141" t="s">
        <v>241</v>
      </c>
      <c r="D1769" t="s">
        <v>3613</v>
      </c>
      <c r="E1769" s="40">
        <v>34340</v>
      </c>
      <c r="F1769" t="s">
        <v>321</v>
      </c>
      <c r="G1769" s="100" t="s">
        <v>719</v>
      </c>
      <c r="H1769" s="33" t="s">
        <v>288</v>
      </c>
      <c r="I1769" s="33" t="s">
        <v>109</v>
      </c>
      <c r="J1769" s="18" t="s">
        <v>754</v>
      </c>
      <c r="K1769" t="str">
        <f>IF(ISBLANK(VLOOKUP(TRIM(D1769),ALL_SOMIFA!$A$1:$V$2721,8,FALSE)),"",IF(ISERROR(VLOOKUP(TRIM(D1769),ALL_SOMIFA!$A$1:$V$2721,8,FALSE))," ",VLOOKUP(TRIM(D1769),ALL_SOMIFA!$A$1:$V$2721,8,FALSE)))</f>
        <v xml:space="preserve"> </v>
      </c>
      <c r="L1769" t="str">
        <f>IF(ISBLANK(VLOOKUP(TRIM(D1769),ALL_SOMIFA!$A$1:$V$2721,9,FALSE)),"",IF(ISERROR(VLOOKUP(TRIM(D1769),ALL_SOMIFA!$A$1:$V$2721,9,FALSE))," ",VLOOKUP(TRIM(D1769),ALL_SOMIFA!$A$1:$V$2721,9,FALSE)))</f>
        <v xml:space="preserve"> </v>
      </c>
      <c r="M1769" s="33" t="str">
        <f>IF(ISBLANK(VLOOKUP(TRIM(D1769),ALL_SOMIFA!$A$1:$V$2721,10,FALSE)),"",IF(ISERROR(VLOOKUP(TRIM(D1769),ALL_SOMIFA!$A$1:$V$2721,10,FALSE))," ",VLOOKUP(TRIM(D1769),ALL_SOMIFA!$A$1:$V$2721,10,FALSE)))</f>
        <v xml:space="preserve"> </v>
      </c>
      <c r="N1769" s="33" t="str">
        <f>IF(ISBLANK(VLOOKUP(TRIM(D1769),ALL_SOMIFA!$A$1:$V$2721,11,FALSE)),"",IF(ISERROR(VLOOKUP(TRIM(D1769),ALL_SOMIFA!$A$1:$V$2721,11,FALSE))," ",VLOOKUP(TRIM(D1769),ALL_SOMIFA!$A$1:$V$2721,11,FALSE)))</f>
        <v xml:space="preserve"> </v>
      </c>
      <c r="O1769" s="33" t="str">
        <f>IF(ISBLANK(VLOOKUP(TRIM(D1769),ALL_SOMIFA!$A$1:$V$2721,12,FALSE)),"",IF(ISERROR(VLOOKUP(TRIM(D1769),ALL_SOMIFA!$A$1:$V$2721,12,FALSE))," ",VLOOKUP(TRIM(D1769),ALL_SOMIFA!$A$1:$V$2721,12,FALSE)))</f>
        <v xml:space="preserve"> </v>
      </c>
      <c r="P1769" t="str">
        <f>IF(ISBLANK(VLOOKUP(TRIM(D1769),ALL_SOMIFA!$A$1:$V$2721,13,FALSE)),"",IF(ISERROR(VLOOKUP(TRIM(D1769),ALL_SOMIFA!$A$1:$V$2721,13,FALSE))," ",VLOOKUP(TRIM(D1769),ALL_SOMIFA!$A$1:$V$2721,13,FALSE)))</f>
        <v xml:space="preserve"> </v>
      </c>
      <c r="Q1769" t="str">
        <f>IF(ISBLANK(VLOOKUP(TRIM(D1769),ALL_SOMIFA!$A$1:$V$2721,14,FALSE)),"",IF(ISERROR(VLOOKUP(TRIM(D1769),ALL_SOMIFA!$A$1:$V$2721,14,FALSE))," ",VLOOKUP(TRIM(D1769),ALL_SOMIFA!$A$1:$V$2721,14,FALSE)))</f>
        <v xml:space="preserve"> </v>
      </c>
      <c r="R1769" t="str">
        <f>IF(ISBLANK(VLOOKUP(TRIM(D1769),ALL_SOMIFA!$A$1:$V$2721,15,FALSE)),"",IF(ISERROR(VLOOKUP(TRIM(D1769),ALL_SOMIFA!$A$1:$V$2721,15,FALSE))," ",VLOOKUP(TRIM(D1769),ALL_SOMIFA!$A$1:$V$2721,15,FALSE)))</f>
        <v xml:space="preserve"> </v>
      </c>
      <c r="S1769" t="str">
        <f>IF(ISBLANK(VLOOKUP(TRIM(D1769),ALL_SOMIFA!$A$1:$V$2721,16,FALSE)),"",IF(ISERROR(VLOOKUP(TRIM(D1769),ALL_SOMIFA!$A$1:$V$2721,16,FALSE))," ",VLOOKUP(TRIM(D1769),ALL_SOMIFA!$A$1:$V$2721,16,FALSE)))</f>
        <v xml:space="preserve"> </v>
      </c>
      <c r="T1769" t="str">
        <f>IF(ISBLANK(VLOOKUP(TRIM(D1769),ALL_SOMIFA!$A$1:$V$2721,17,FALSE)),"",IF(ISERROR(VLOOKUP(TRIM(D1769),ALL_SOMIFA!$A$1:$V$2721,17,FALSE))," ",VLOOKUP(TRIM(D1769),ALL_SOMIFA!$A$1:$V$2721,17,FALSE)))</f>
        <v xml:space="preserve"> </v>
      </c>
      <c r="U1769" t="str">
        <f>IF(ISBLANK(VLOOKUP(TRIM(D1769),ALL_SOMIFA!$A$1:$V$2721,18,FALSE)),"",IF(ISERROR(VLOOKUP(TRIM(D1769),ALL_SOMIFA!$A$1:$V$2721,18,FALSE))," ",VLOOKUP(TRIM(D1769),ALL_SOMIFA!$A$1:$V$2721,18,FALSE)))</f>
        <v xml:space="preserve"> </v>
      </c>
      <c r="V1769" t="str">
        <f>IF(ISBLANK(VLOOKUP(TRIM(D1769),ALL_SOMIFA!$A$1:$V$2721,19,FALSE)),"",IF(ISERROR(VLOOKUP(TRIM(D1769),ALL_SOMIFA!$A$1:$V$2721,19,FALSE))," ",VLOOKUP(TRIM(D1769),ALL_SOMIFA!$A$1:$V$2721,19,FALSE)))</f>
        <v xml:space="preserve"> </v>
      </c>
      <c r="W1769" t="str">
        <f>IF(ISBLANK(VLOOKUP(TRIM(D1769),ALL_SOMIFA!$A$1:$V$2721,20,FALSE)),"",IF(ISERROR(VLOOKUP(TRIM(D1769),ALL_SOMIFA!$A$1:$V$2721,20,FALSE))," ",VLOOKUP(TRIM(D1769),ALL_SOMIFA!$A$1:$V$2721,20,FALSE)))</f>
        <v xml:space="preserve"> </v>
      </c>
      <c r="X1769" t="str">
        <f>IF(ISBLANK(VLOOKUP(TRIM(D1769),ALL_SOMIFA!$A$1:$V$2721,21,FALSE)),"",IF(ISERROR(VLOOKUP(TRIM(D1769),ALL_SOMIFA!$A$1:$V$2721,21,FALSE))," ",VLOOKUP(TRIM(D1769),ALL_SOMIFA!$A$1:$V$2721,21,FALSE)))</f>
        <v xml:space="preserve"> </v>
      </c>
      <c r="Y1769" t="str">
        <f>IF(ISBLANK(VLOOKUP(TRIM(D1769),ALL_SOMIFA!$A$1:$V$2721,22,FALSE)),"",IF(ISERROR(VLOOKUP(TRIM(D1769),ALL_SOMIFA!$A$1:$V$2721,22,FALSE))," ",VLOOKUP(TRIM(D1769),ALL_SOMIFA!$A$1:$V$2721,22,FALSE)))</f>
        <v xml:space="preserve"> </v>
      </c>
      <c r="Z1769"/>
      <c r="AA1769"/>
      <c r="AB1769"/>
      <c r="AC1769"/>
      <c r="AD1769"/>
      <c r="AE1769"/>
      <c r="AF1769"/>
      <c r="AG1769"/>
      <c r="AH1769"/>
      <c r="AI1769"/>
      <c r="AJ1769"/>
      <c r="AK1769"/>
      <c r="AL1769"/>
      <c r="AM1769"/>
      <c r="AN1769"/>
      <c r="AO1769"/>
      <c r="AP1769"/>
      <c r="AQ1769"/>
      <c r="AR1769"/>
      <c r="AS1769"/>
      <c r="AT1769"/>
      <c r="AU1769"/>
      <c r="AV1769"/>
      <c r="AW1769"/>
      <c r="AX1769"/>
      <c r="AY1769"/>
      <c r="AZ1769"/>
      <c r="BA1769"/>
      <c r="BB1769"/>
      <c r="BC1769"/>
      <c r="BD1769"/>
      <c r="BE1769"/>
      <c r="BF1769"/>
      <c r="BG1769"/>
      <c r="BH1769"/>
      <c r="BI1769"/>
      <c r="BJ1769"/>
      <c r="BK1769"/>
      <c r="BL1769"/>
      <c r="BM1769"/>
      <c r="BN1769"/>
      <c r="BO1769"/>
      <c r="BP1769"/>
      <c r="BQ1769"/>
      <c r="BR1769"/>
      <c r="BS1769"/>
      <c r="BT1769"/>
      <c r="BU1769"/>
      <c r="BV1769"/>
      <c r="BW1769"/>
      <c r="BX1769"/>
      <c r="BY1769"/>
      <c r="BZ1769"/>
      <c r="CA1769"/>
    </row>
    <row r="1770" spans="1:79" x14ac:dyDescent="0.2">
      <c r="A1770" s="18"/>
      <c r="B1770" s="18"/>
      <c r="C1770" s="141"/>
      <c r="D1770" s="19"/>
      <c r="E1770" s="20"/>
      <c r="F1770" s="19"/>
      <c r="G1770" s="19"/>
      <c r="H1770" s="18"/>
      <c r="I1770" s="18"/>
      <c r="J1770" s="18"/>
      <c r="K1770"/>
      <c r="L1770"/>
      <c r="M1770" s="18"/>
      <c r="N1770" s="18"/>
      <c r="O1770" s="18"/>
      <c r="P1770" s="19"/>
      <c r="Q1770" s="19"/>
      <c r="R1770" s="19"/>
      <c r="S1770" s="19"/>
      <c r="T1770" s="19"/>
      <c r="U1770" s="19"/>
      <c r="V1770" s="19"/>
      <c r="W1770" s="19"/>
      <c r="X1770" s="19"/>
      <c r="Y1770" s="19"/>
      <c r="Z1770" s="19"/>
      <c r="AA1770" s="19"/>
      <c r="AB1770" s="19"/>
      <c r="AC1770" s="19"/>
      <c r="AD1770" s="19"/>
      <c r="AE1770" s="19"/>
      <c r="AF1770" s="19"/>
      <c r="AG1770" s="19"/>
      <c r="AH1770" s="19"/>
      <c r="AI1770" s="19"/>
      <c r="AJ1770" s="19"/>
      <c r="AK1770" s="19"/>
      <c r="AL1770" s="19"/>
      <c r="AM1770" s="19"/>
      <c r="AN1770" s="19"/>
      <c r="AO1770" s="19"/>
      <c r="AP1770" s="19"/>
      <c r="AQ1770" s="19"/>
      <c r="AR1770" s="19"/>
      <c r="AS1770" s="19"/>
      <c r="AT1770" s="19"/>
      <c r="AU1770" s="19"/>
      <c r="AV1770" s="19"/>
      <c r="AW1770" s="19"/>
      <c r="AX1770" s="19"/>
      <c r="AY1770" s="19"/>
    </row>
    <row r="1771" spans="1:79" x14ac:dyDescent="0.2">
      <c r="A1771" s="19" t="s">
        <v>351</v>
      </c>
      <c r="B1771" s="26" t="s">
        <v>118</v>
      </c>
      <c r="C1771" s="141" t="s">
        <v>3624</v>
      </c>
      <c r="D1771" s="19" t="s">
        <v>3625</v>
      </c>
      <c r="E1771" s="27">
        <v>36760</v>
      </c>
      <c r="F1771" s="28" t="s">
        <v>603</v>
      </c>
      <c r="G1771" s="28" t="s">
        <v>268</v>
      </c>
      <c r="H1771" s="19" t="s">
        <v>351</v>
      </c>
      <c r="I1771" s="26" t="s">
        <v>123</v>
      </c>
      <c r="J1771" s="18" t="s">
        <v>1400</v>
      </c>
      <c r="K1771" s="26" t="s">
        <v>279</v>
      </c>
      <c r="L1771" s="26" t="s">
        <v>610</v>
      </c>
      <c r="P1771" s="25"/>
      <c r="Q1771" s="25"/>
      <c r="R1771" s="25"/>
      <c r="S1771" s="25"/>
      <c r="T1771" s="25"/>
      <c r="U1771" s="25"/>
      <c r="V1771" s="25"/>
      <c r="W1771" s="25"/>
      <c r="X1771" s="25"/>
      <c r="Y1771" s="25"/>
      <c r="Z1771" s="25"/>
      <c r="AA1771" s="25"/>
      <c r="AB1771" s="25"/>
      <c r="AC1771" s="25"/>
      <c r="AD1771" s="25"/>
      <c r="AE1771" s="25"/>
      <c r="AF1771" s="25"/>
      <c r="AG1771" s="25"/>
      <c r="AH1771" s="25"/>
      <c r="AI1771" s="25"/>
      <c r="AJ1771" s="25"/>
      <c r="AK1771" s="25"/>
      <c r="AL1771" s="25"/>
      <c r="AM1771" s="25"/>
      <c r="AN1771" s="25"/>
      <c r="AO1771" s="25"/>
      <c r="AP1771" s="25"/>
      <c r="AQ1771" s="25"/>
      <c r="AR1771" s="25"/>
      <c r="AS1771" s="25"/>
      <c r="AT1771" s="25"/>
      <c r="AU1771" s="25"/>
      <c r="AV1771" s="25"/>
      <c r="AW1771" s="25"/>
      <c r="AX1771" s="25"/>
      <c r="AY1771" s="25"/>
      <c r="AZ1771" s="25"/>
      <c r="BA1771" s="25"/>
      <c r="BB1771" s="25"/>
      <c r="BC1771" s="25"/>
      <c r="BD1771" s="25"/>
      <c r="BE1771" s="25"/>
      <c r="BF1771" s="25"/>
      <c r="BG1771" s="25"/>
      <c r="BH1771" s="25"/>
      <c r="BI1771" s="25"/>
      <c r="BJ1771" s="25"/>
      <c r="BK1771" s="25"/>
      <c r="BL1771" s="25"/>
      <c r="BM1771" s="25"/>
      <c r="BN1771" s="25"/>
      <c r="BO1771" s="25"/>
      <c r="BP1771" s="25"/>
      <c r="BQ1771" s="25"/>
      <c r="BR1771" s="25"/>
      <c r="BS1771" s="25"/>
      <c r="BT1771" s="25"/>
      <c r="BU1771" s="25"/>
      <c r="BV1771" s="25"/>
      <c r="BW1771" s="25"/>
      <c r="BX1771" s="25"/>
      <c r="BY1771" s="25"/>
      <c r="BZ1771" s="25"/>
      <c r="CA1771" s="25"/>
    </row>
    <row r="1772" spans="1:79" s="25" customFormat="1" x14ac:dyDescent="0.2">
      <c r="A1772" s="18" t="s">
        <v>279</v>
      </c>
      <c r="B1772" s="18" t="s">
        <v>275</v>
      </c>
      <c r="C1772" s="141" t="s">
        <v>3631</v>
      </c>
      <c r="D1772" s="19" t="s">
        <v>3632</v>
      </c>
      <c r="E1772" s="20">
        <v>35908</v>
      </c>
      <c r="F1772" s="19" t="s">
        <v>3287</v>
      </c>
      <c r="G1772" s="19" t="s">
        <v>2263</v>
      </c>
      <c r="H1772" s="18" t="s">
        <v>808</v>
      </c>
      <c r="I1772" s="18" t="s">
        <v>612</v>
      </c>
      <c r="J1772" s="18" t="s">
        <v>2864</v>
      </c>
      <c r="K1772" s="26" t="s">
        <v>367</v>
      </c>
      <c r="L1772" s="26" t="s">
        <v>2758</v>
      </c>
      <c r="M1772" s="18" t="s">
        <v>308</v>
      </c>
      <c r="N1772" s="18" t="s">
        <v>170</v>
      </c>
      <c r="O1772" s="18" t="s">
        <v>731</v>
      </c>
      <c r="P1772" s="19" t="s">
        <v>3633</v>
      </c>
      <c r="Q1772" s="19" t="s">
        <v>1520</v>
      </c>
      <c r="R1772" s="19" t="s">
        <v>175</v>
      </c>
      <c r="S1772" s="19" t="s">
        <v>3634</v>
      </c>
      <c r="T1772" s="19" t="s">
        <v>379</v>
      </c>
      <c r="U1772" s="19" t="s">
        <v>170</v>
      </c>
      <c r="V1772" s="19" t="s">
        <v>3635</v>
      </c>
      <c r="W1772" s="19"/>
      <c r="X1772" s="19"/>
      <c r="Y1772" s="19"/>
      <c r="Z1772" s="19"/>
      <c r="AA1772" s="19"/>
      <c r="AB1772" s="19"/>
      <c r="AC1772" s="19"/>
      <c r="AD1772" s="19"/>
      <c r="AE1772" s="19"/>
      <c r="AF1772" s="19"/>
      <c r="AG1772" s="19"/>
      <c r="AH1772" s="19"/>
      <c r="AI1772" s="19"/>
      <c r="AJ1772" s="19"/>
      <c r="AK1772" s="19"/>
      <c r="AL1772" s="19"/>
      <c r="AM1772" s="19"/>
      <c r="AN1772" s="19"/>
      <c r="AO1772" s="19"/>
      <c r="AP1772" s="19"/>
      <c r="AQ1772" s="19"/>
      <c r="AR1772" s="19"/>
      <c r="AS1772" s="19"/>
      <c r="AT1772" s="19"/>
      <c r="AU1772" s="19"/>
      <c r="AV1772" s="19"/>
      <c r="AW1772" s="19"/>
      <c r="AX1772" s="19"/>
      <c r="AY1772" s="19"/>
      <c r="BY1772"/>
      <c r="BZ1772"/>
      <c r="CA1772"/>
    </row>
    <row r="1773" spans="1:79" ht="12.75" customHeight="1" x14ac:dyDescent="0.2">
      <c r="A1773" s="18" t="s">
        <v>379</v>
      </c>
      <c r="B1773" s="18" t="s">
        <v>93</v>
      </c>
      <c r="C1773" s="141" t="s">
        <v>358</v>
      </c>
      <c r="D1773" s="22" t="s">
        <v>3626</v>
      </c>
      <c r="E1773" s="23">
        <v>36123</v>
      </c>
      <c r="F1773" s="24" t="s">
        <v>698</v>
      </c>
      <c r="G1773" s="22" t="s">
        <v>416</v>
      </c>
      <c r="H1773" s="18" t="s">
        <v>367</v>
      </c>
      <c r="I1773" s="18" t="s">
        <v>549</v>
      </c>
      <c r="J1773" s="18" t="s">
        <v>1683</v>
      </c>
      <c r="K1773" s="26" t="s">
        <v>419</v>
      </c>
      <c r="L1773" s="26" t="s">
        <v>358</v>
      </c>
      <c r="M1773" s="18" t="s">
        <v>367</v>
      </c>
      <c r="N1773" s="18" t="s">
        <v>324</v>
      </c>
      <c r="O1773" s="18" t="s">
        <v>341</v>
      </c>
      <c r="P1773" s="25"/>
      <c r="Q1773" s="25"/>
      <c r="R1773" s="25"/>
      <c r="S1773" s="25"/>
      <c r="T1773" s="25"/>
      <c r="U1773" s="25"/>
      <c r="V1773" s="25"/>
      <c r="W1773" s="25"/>
      <c r="X1773" s="25"/>
      <c r="Y1773" s="25"/>
      <c r="Z1773" s="25"/>
      <c r="AA1773" s="25"/>
      <c r="AB1773" s="25"/>
      <c r="AC1773" s="25"/>
      <c r="AD1773" s="25"/>
      <c r="AE1773" s="25"/>
      <c r="AF1773" s="25"/>
      <c r="AG1773" s="25"/>
      <c r="AH1773" s="25"/>
      <c r="AI1773" s="25"/>
      <c r="AJ1773" s="25"/>
      <c r="AK1773" s="25"/>
      <c r="AL1773" s="25"/>
      <c r="AM1773" s="25"/>
      <c r="AN1773" s="25"/>
      <c r="AO1773" s="25"/>
      <c r="AP1773" s="25"/>
      <c r="AQ1773" s="25"/>
      <c r="AR1773" s="25"/>
      <c r="AS1773" s="25"/>
      <c r="AT1773" s="25"/>
      <c r="AU1773" s="25"/>
      <c r="AV1773" s="25"/>
      <c r="AW1773" s="25"/>
      <c r="AX1773" s="25"/>
      <c r="AY1773" s="25"/>
    </row>
    <row r="1774" spans="1:79" x14ac:dyDescent="0.2">
      <c r="A1774" s="34" t="s">
        <v>279</v>
      </c>
      <c r="B1774" s="34" t="s">
        <v>123</v>
      </c>
      <c r="C1774" s="141" t="s">
        <v>1674</v>
      </c>
      <c r="D1774" s="26" t="s">
        <v>3630</v>
      </c>
      <c r="E1774" s="27">
        <v>35803</v>
      </c>
      <c r="F1774" s="26" t="s">
        <v>448</v>
      </c>
      <c r="G1774" s="26" t="s">
        <v>979</v>
      </c>
      <c r="H1774" s="34" t="s">
        <v>279</v>
      </c>
      <c r="I1774" s="34" t="s">
        <v>154</v>
      </c>
      <c r="J1774" s="18" t="s">
        <v>2033</v>
      </c>
      <c r="K1774" s="26" t="s">
        <v>332</v>
      </c>
      <c r="L1774" s="26" t="s">
        <v>817</v>
      </c>
      <c r="M1774" s="34" t="s">
        <v>279</v>
      </c>
      <c r="N1774" s="34" t="s">
        <v>123</v>
      </c>
      <c r="O1774" s="34" t="s">
        <v>382</v>
      </c>
      <c r="P1774" s="26" t="s">
        <v>1097</v>
      </c>
      <c r="Q1774" s="27"/>
      <c r="R1774" s="27"/>
      <c r="S1774" s="27"/>
      <c r="T1774" s="27"/>
      <c r="U1774" s="29"/>
      <c r="V1774" s="25"/>
      <c r="W1774" s="25"/>
      <c r="X1774" s="25"/>
      <c r="Y1774" s="25"/>
      <c r="Z1774" s="25"/>
      <c r="AA1774" s="25"/>
      <c r="AB1774" s="25"/>
      <c r="AC1774" s="25"/>
      <c r="AD1774" s="25"/>
      <c r="AE1774" s="25"/>
      <c r="AF1774" s="25"/>
      <c r="AG1774" s="25"/>
      <c r="AH1774" s="25"/>
      <c r="AI1774" s="25"/>
      <c r="AJ1774" s="25"/>
      <c r="AK1774" s="25"/>
      <c r="AL1774" s="25"/>
      <c r="AM1774" s="25"/>
      <c r="AN1774" s="25"/>
      <c r="AO1774" s="25"/>
      <c r="AP1774" s="25"/>
      <c r="AQ1774" s="25"/>
      <c r="AR1774" s="25"/>
      <c r="AS1774" s="25"/>
      <c r="AT1774" s="25"/>
      <c r="AU1774" s="25"/>
      <c r="AV1774" s="25"/>
      <c r="AW1774" s="25"/>
      <c r="AX1774" s="25"/>
      <c r="AY1774" s="25"/>
      <c r="AZ1774" s="25"/>
      <c r="BA1774" s="25"/>
      <c r="BB1774" s="25"/>
      <c r="BC1774" s="25"/>
      <c r="BD1774" s="25"/>
      <c r="BE1774" s="25"/>
      <c r="BF1774" s="25"/>
      <c r="BG1774" s="25"/>
      <c r="BH1774" s="25"/>
      <c r="BI1774" s="25"/>
      <c r="BJ1774" s="25"/>
      <c r="BK1774" s="25"/>
      <c r="BL1774" s="25"/>
      <c r="BM1774" s="25"/>
      <c r="BN1774" s="25"/>
      <c r="BO1774" s="25"/>
      <c r="BP1774" s="25"/>
      <c r="BQ1774" s="25"/>
      <c r="BR1774" s="25"/>
      <c r="BS1774" s="25"/>
      <c r="BT1774" s="25"/>
      <c r="BU1774" s="25"/>
      <c r="BV1774" s="25"/>
      <c r="BW1774" s="25"/>
      <c r="BX1774" s="25"/>
      <c r="BY1774" s="25"/>
      <c r="BZ1774" s="25"/>
      <c r="CA1774" s="25"/>
    </row>
    <row r="1775" spans="1:79" x14ac:dyDescent="0.2">
      <c r="A1775" s="34" t="s">
        <v>808</v>
      </c>
      <c r="B1775" s="34" t="s">
        <v>93</v>
      </c>
      <c r="C1775" s="141" t="s">
        <v>771</v>
      </c>
      <c r="D1775" s="19" t="s">
        <v>3614</v>
      </c>
      <c r="E1775" s="20">
        <v>36366</v>
      </c>
      <c r="F1775" s="26" t="s">
        <v>2361</v>
      </c>
      <c r="G1775" s="30" t="s">
        <v>230</v>
      </c>
      <c r="H1775" s="34" t="s">
        <v>326</v>
      </c>
      <c r="I1775" s="34" t="s">
        <v>491</v>
      </c>
      <c r="J1775" s="18" t="s">
        <v>216</v>
      </c>
      <c r="K1775" s="26" t="s">
        <v>279</v>
      </c>
      <c r="L1775" s="26" t="s">
        <v>617</v>
      </c>
      <c r="M1775" s="34" t="s">
        <v>379</v>
      </c>
      <c r="N1775" s="34" t="s">
        <v>227</v>
      </c>
      <c r="O1775" s="34" t="s">
        <v>823</v>
      </c>
      <c r="P1775" s="19" t="s">
        <v>346</v>
      </c>
      <c r="Q1775" s="19" t="s">
        <v>329</v>
      </c>
      <c r="R1775" s="19" t="s">
        <v>227</v>
      </c>
      <c r="S1775" s="30" t="s">
        <v>266</v>
      </c>
      <c r="T1775" s="19"/>
      <c r="U1775" s="19"/>
      <c r="V1775" s="30"/>
      <c r="W1775" s="19"/>
      <c r="X1775" s="19"/>
      <c r="Y1775" s="30"/>
      <c r="Z1775" s="19"/>
      <c r="AA1775" s="19"/>
      <c r="AB1775" s="30"/>
      <c r="AC1775" s="19"/>
      <c r="AD1775" s="19"/>
      <c r="AE1775" s="19"/>
      <c r="AF1775" s="19"/>
      <c r="AG1775" s="19"/>
      <c r="AH1775" s="19"/>
      <c r="AI1775" s="19"/>
      <c r="AJ1775" s="19"/>
      <c r="AK1775" s="19"/>
      <c r="AL1775" s="19"/>
      <c r="AM1775" s="19"/>
      <c r="AN1775" s="19"/>
      <c r="AO1775" s="19"/>
      <c r="AP1775" s="19"/>
      <c r="AQ1775" s="19"/>
      <c r="AR1775" s="19"/>
      <c r="AS1775" s="19"/>
      <c r="AT1775" s="19"/>
      <c r="AU1775" s="19"/>
      <c r="AV1775" s="19"/>
      <c r="AW1775" s="19"/>
      <c r="AX1775" s="19"/>
      <c r="AY1775" s="19"/>
      <c r="AZ1775" s="25"/>
      <c r="BA1775" s="25"/>
      <c r="BB1775" s="25"/>
      <c r="BC1775" s="25"/>
      <c r="BD1775" s="25"/>
      <c r="BE1775" s="25"/>
      <c r="BF1775" s="25"/>
      <c r="BG1775" s="25"/>
      <c r="BH1775" s="25"/>
      <c r="BI1775" s="25"/>
      <c r="BJ1775" s="25"/>
      <c r="BK1775" s="25"/>
      <c r="BL1775" s="25"/>
      <c r="BM1775" s="25"/>
      <c r="BN1775" s="25"/>
      <c r="BO1775" s="25"/>
      <c r="BP1775" s="25"/>
      <c r="BQ1775" s="25"/>
      <c r="BR1775" s="25"/>
      <c r="BS1775" s="25"/>
      <c r="BT1775" s="25"/>
      <c r="BU1775" s="25"/>
      <c r="BV1775" s="25"/>
      <c r="BW1775" s="25"/>
      <c r="BX1775" s="25"/>
      <c r="BY1775" s="25"/>
      <c r="BZ1775" s="25"/>
      <c r="CA1775" s="25"/>
    </row>
    <row r="1776" spans="1:79" s="25" customFormat="1" ht="12.75" customHeight="1" x14ac:dyDescent="0.2">
      <c r="A1776" s="18" t="s">
        <v>345</v>
      </c>
      <c r="B1776" s="18" t="s">
        <v>232</v>
      </c>
      <c r="C1776" s="141" t="s">
        <v>2033</v>
      </c>
      <c r="D1776" s="19" t="s">
        <v>3627</v>
      </c>
      <c r="E1776" s="20">
        <v>34603</v>
      </c>
      <c r="F1776" s="19" t="s">
        <v>884</v>
      </c>
      <c r="G1776" s="19" t="s">
        <v>245</v>
      </c>
      <c r="H1776" s="18" t="s">
        <v>370</v>
      </c>
      <c r="I1776" s="18" t="s">
        <v>368</v>
      </c>
      <c r="J1776" s="18" t="s">
        <v>798</v>
      </c>
      <c r="K1776" s="26" t="s">
        <v>370</v>
      </c>
      <c r="L1776" s="26" t="s">
        <v>341</v>
      </c>
      <c r="M1776" s="18" t="s">
        <v>367</v>
      </c>
      <c r="N1776" s="18" t="s">
        <v>185</v>
      </c>
      <c r="O1776" s="18" t="s">
        <v>617</v>
      </c>
      <c r="P1776" s="19" t="s">
        <v>341</v>
      </c>
      <c r="Q1776" s="19" t="s">
        <v>332</v>
      </c>
      <c r="R1776" s="19" t="s">
        <v>232</v>
      </c>
      <c r="S1776" s="19" t="s">
        <v>3214</v>
      </c>
      <c r="T1776" s="19" t="s">
        <v>370</v>
      </c>
      <c r="U1776" s="19" t="s">
        <v>232</v>
      </c>
      <c r="V1776" s="19" t="s">
        <v>1246</v>
      </c>
      <c r="W1776" s="19" t="s">
        <v>340</v>
      </c>
      <c r="X1776" s="19" t="s">
        <v>232</v>
      </c>
      <c r="Y1776" s="19" t="s">
        <v>346</v>
      </c>
      <c r="Z1776" s="19">
        <v>0</v>
      </c>
      <c r="AA1776" s="19">
        <v>0</v>
      </c>
      <c r="AB1776" s="19">
        <v>0</v>
      </c>
      <c r="AC1776" s="19"/>
      <c r="AD1776" s="19"/>
      <c r="AE1776" s="19"/>
      <c r="AF1776" s="19">
        <v>0</v>
      </c>
      <c r="AG1776" s="19">
        <v>0</v>
      </c>
      <c r="AH1776" s="19">
        <v>0</v>
      </c>
      <c r="AI1776" s="19"/>
      <c r="AJ1776" s="19"/>
      <c r="AK1776" s="19"/>
      <c r="AL1776" s="19"/>
      <c r="AM1776" s="19"/>
      <c r="AN1776" s="19"/>
      <c r="AO1776" s="19">
        <v>0</v>
      </c>
      <c r="AP1776" s="19">
        <v>0</v>
      </c>
      <c r="AQ1776" s="19">
        <v>0</v>
      </c>
      <c r="AR1776" s="19">
        <v>0</v>
      </c>
      <c r="AS1776" s="19">
        <v>0</v>
      </c>
      <c r="AT1776" s="19">
        <v>0</v>
      </c>
      <c r="AU1776" s="19">
        <v>0</v>
      </c>
      <c r="AV1776" s="19">
        <v>0</v>
      </c>
      <c r="AW1776" s="19">
        <v>0</v>
      </c>
      <c r="AX1776" s="19"/>
      <c r="AY1776" s="19"/>
      <c r="AZ1776"/>
      <c r="BA1776"/>
      <c r="BB1776"/>
      <c r="BC1776"/>
      <c r="BD1776"/>
      <c r="BE1776"/>
      <c r="BF1776"/>
      <c r="BG1776"/>
      <c r="BH1776"/>
      <c r="BI1776"/>
      <c r="BJ1776"/>
      <c r="BK1776"/>
      <c r="BL1776"/>
      <c r="BM1776"/>
      <c r="BN1776"/>
      <c r="BO1776"/>
      <c r="BP1776"/>
      <c r="BQ1776"/>
      <c r="BR1776"/>
      <c r="BS1776"/>
      <c r="BT1776"/>
      <c r="BU1776"/>
      <c r="BV1776"/>
      <c r="BW1776"/>
      <c r="BX1776"/>
      <c r="BY1776"/>
      <c r="BZ1776"/>
      <c r="CA1776"/>
    </row>
    <row r="1777" spans="1:79" ht="12.75" customHeight="1" x14ac:dyDescent="0.2">
      <c r="A1777" s="33" t="s">
        <v>340</v>
      </c>
      <c r="B1777" s="33" t="s">
        <v>177</v>
      </c>
      <c r="C1777" s="141" t="s">
        <v>382</v>
      </c>
      <c r="D1777" t="s">
        <v>3628</v>
      </c>
      <c r="E1777" s="40">
        <v>36637</v>
      </c>
      <c r="F1777" t="s">
        <v>3629</v>
      </c>
      <c r="G1777" s="19" t="s">
        <v>295</v>
      </c>
      <c r="H1777" s="33" t="s">
        <v>340</v>
      </c>
      <c r="I1777" s="33" t="s">
        <v>181</v>
      </c>
      <c r="J1777" s="18" t="s">
        <v>364</v>
      </c>
      <c r="K1777" t="str">
        <f>IF(ISBLANK(VLOOKUP(TRIM(D1777),ALL_SOMIFA!$A$1:$V$2721,8,FALSE)),"",IF(ISERROR(VLOOKUP(TRIM(D1777),ALL_SOMIFA!$A$1:$V$2721,8,FALSE))," ",VLOOKUP(TRIM(D1777),ALL_SOMIFA!$A$1:$V$2721,8,FALSE)))</f>
        <v xml:space="preserve"> </v>
      </c>
      <c r="L1777" t="str">
        <f>IF(ISBLANK(VLOOKUP(TRIM(D1777),ALL_SOMIFA!$A$1:$V$2721,9,FALSE)),"",IF(ISERROR(VLOOKUP(TRIM(D1777),ALL_SOMIFA!$A$1:$V$2721,9,FALSE))," ",VLOOKUP(TRIM(D1777),ALL_SOMIFA!$A$1:$V$2721,9,FALSE)))</f>
        <v xml:space="preserve"> </v>
      </c>
      <c r="M1777" s="33" t="str">
        <f>IF(ISBLANK(VLOOKUP(TRIM(D1777),ALL_SOMIFA!$A$1:$V$2721,10,FALSE)),"",IF(ISERROR(VLOOKUP(TRIM(D1777),ALL_SOMIFA!$A$1:$V$2721,10,FALSE))," ",VLOOKUP(TRIM(D1777),ALL_SOMIFA!$A$1:$V$2721,10,FALSE)))</f>
        <v xml:space="preserve"> </v>
      </c>
      <c r="N1777" s="33" t="str">
        <f>IF(ISBLANK(VLOOKUP(TRIM(D1777),ALL_SOMIFA!$A$1:$V$2721,11,FALSE)),"",IF(ISERROR(VLOOKUP(TRIM(D1777),ALL_SOMIFA!$A$1:$V$2721,11,FALSE))," ",VLOOKUP(TRIM(D1777),ALL_SOMIFA!$A$1:$V$2721,11,FALSE)))</f>
        <v xml:space="preserve"> </v>
      </c>
      <c r="O1777" s="33" t="str">
        <f>IF(ISBLANK(VLOOKUP(TRIM(D1777),ALL_SOMIFA!$A$1:$V$2721,12,FALSE)),"",IF(ISERROR(VLOOKUP(TRIM(D1777),ALL_SOMIFA!$A$1:$V$2721,12,FALSE))," ",VLOOKUP(TRIM(D1777),ALL_SOMIFA!$A$1:$V$2721,12,FALSE)))</f>
        <v xml:space="preserve"> </v>
      </c>
      <c r="P1777" t="str">
        <f>IF(ISBLANK(VLOOKUP(TRIM(D1777),ALL_SOMIFA!$A$1:$V$2721,13,FALSE)),"",IF(ISERROR(VLOOKUP(TRIM(D1777),ALL_SOMIFA!$A$1:$V$2721,13,FALSE))," ",VLOOKUP(TRIM(D1777),ALL_SOMIFA!$A$1:$V$2721,13,FALSE)))</f>
        <v xml:space="preserve"> </v>
      </c>
      <c r="Q1777" t="str">
        <f>IF(ISBLANK(VLOOKUP(TRIM(D1777),ALL_SOMIFA!$A$1:$V$2721,14,FALSE)),"",IF(ISERROR(VLOOKUP(TRIM(D1777),ALL_SOMIFA!$A$1:$V$2721,14,FALSE))," ",VLOOKUP(TRIM(D1777),ALL_SOMIFA!$A$1:$V$2721,14,FALSE)))</f>
        <v xml:space="preserve"> </v>
      </c>
      <c r="R1777" t="str">
        <f>IF(ISBLANK(VLOOKUP(TRIM(D1777),ALL_SOMIFA!$A$1:$V$2721,15,FALSE)),"",IF(ISERROR(VLOOKUP(TRIM(D1777),ALL_SOMIFA!$A$1:$V$2721,15,FALSE))," ",VLOOKUP(TRIM(D1777),ALL_SOMIFA!$A$1:$V$2721,15,FALSE)))</f>
        <v xml:space="preserve"> </v>
      </c>
      <c r="S1777" t="str">
        <f>IF(ISBLANK(VLOOKUP(TRIM(D1777),ALL_SOMIFA!$A$1:$V$2721,16,FALSE)),"",IF(ISERROR(VLOOKUP(TRIM(D1777),ALL_SOMIFA!$A$1:$V$2721,16,FALSE))," ",VLOOKUP(TRIM(D1777),ALL_SOMIFA!$A$1:$V$2721,16,FALSE)))</f>
        <v xml:space="preserve"> </v>
      </c>
      <c r="T1777" t="str">
        <f>IF(ISBLANK(VLOOKUP(TRIM(D1777),ALL_SOMIFA!$A$1:$V$2721,17,FALSE)),"",IF(ISERROR(VLOOKUP(TRIM(D1777),ALL_SOMIFA!$A$1:$V$2721,17,FALSE))," ",VLOOKUP(TRIM(D1777),ALL_SOMIFA!$A$1:$V$2721,17,FALSE)))</f>
        <v xml:space="preserve"> </v>
      </c>
      <c r="U1777" t="str">
        <f>IF(ISBLANK(VLOOKUP(TRIM(D1777),ALL_SOMIFA!$A$1:$V$2721,18,FALSE)),"",IF(ISERROR(VLOOKUP(TRIM(D1777),ALL_SOMIFA!$A$1:$V$2721,18,FALSE))," ",VLOOKUP(TRIM(D1777),ALL_SOMIFA!$A$1:$V$2721,18,FALSE)))</f>
        <v xml:space="preserve"> </v>
      </c>
      <c r="V1777" t="str">
        <f>IF(ISBLANK(VLOOKUP(TRIM(D1777),ALL_SOMIFA!$A$1:$V$2721,19,FALSE)),"",IF(ISERROR(VLOOKUP(TRIM(D1777),ALL_SOMIFA!$A$1:$V$2721,19,FALSE))," ",VLOOKUP(TRIM(D1777),ALL_SOMIFA!$A$1:$V$2721,19,FALSE)))</f>
        <v xml:space="preserve"> </v>
      </c>
      <c r="W1777" t="str">
        <f>IF(ISBLANK(VLOOKUP(TRIM(D1777),ALL_SOMIFA!$A$1:$V$2721,20,FALSE)),"",IF(ISERROR(VLOOKUP(TRIM(D1777),ALL_SOMIFA!$A$1:$V$2721,20,FALSE))," ",VLOOKUP(TRIM(D1777),ALL_SOMIFA!$A$1:$V$2721,20,FALSE)))</f>
        <v xml:space="preserve"> </v>
      </c>
      <c r="X1777" t="str">
        <f>IF(ISBLANK(VLOOKUP(TRIM(D1777),ALL_SOMIFA!$A$1:$V$2721,21,FALSE)),"",IF(ISERROR(VLOOKUP(TRIM(D1777),ALL_SOMIFA!$A$1:$V$2721,21,FALSE))," ",VLOOKUP(TRIM(D1777),ALL_SOMIFA!$A$1:$V$2721,21,FALSE)))</f>
        <v xml:space="preserve"> </v>
      </c>
      <c r="Y1777" t="str">
        <f>IF(ISBLANK(VLOOKUP(TRIM(D1777),ALL_SOMIFA!$A$1:$V$2721,22,FALSE)),"",IF(ISERROR(VLOOKUP(TRIM(D1777),ALL_SOMIFA!$A$1:$V$2721,22,FALSE))," ",VLOOKUP(TRIM(D1777),ALL_SOMIFA!$A$1:$V$2721,22,FALSE)))</f>
        <v xml:space="preserve"> </v>
      </c>
    </row>
    <row r="1778" spans="1:79" x14ac:dyDescent="0.2">
      <c r="A1778" t="s">
        <v>340</v>
      </c>
      <c r="B1778" t="s">
        <v>192</v>
      </c>
      <c r="C1778" s="141" t="s">
        <v>341</v>
      </c>
      <c r="D1778" t="s">
        <v>3638</v>
      </c>
      <c r="E1778" s="40">
        <v>36699</v>
      </c>
      <c r="F1778" t="s">
        <v>99</v>
      </c>
      <c r="G1778" t="s">
        <v>621</v>
      </c>
      <c r="H1778" t="s">
        <v>340</v>
      </c>
      <c r="I1778" t="s">
        <v>285</v>
      </c>
      <c r="J1778" s="18" t="s">
        <v>341</v>
      </c>
      <c r="K1778" t="str">
        <f>IF(ISBLANK(VLOOKUP(TRIM(D1778),ALL_SOMIFA!$A$1:$V$2721,8,FALSE)),"",IF(ISERROR(VLOOKUP(TRIM(D1778),ALL_SOMIFA!$A$1:$V$2721,8,FALSE))," ",VLOOKUP(TRIM(D1778),ALL_SOMIFA!$A$1:$V$2721,8,FALSE)))</f>
        <v xml:space="preserve"> </v>
      </c>
      <c r="L1778" t="str">
        <f>IF(ISBLANK(VLOOKUP(TRIM(D1778),ALL_SOMIFA!$A$1:$V$2721,9,FALSE)),"",IF(ISERROR(VLOOKUP(TRIM(D1778),ALL_SOMIFA!$A$1:$V$2721,9,FALSE))," ",VLOOKUP(TRIM(D1778),ALL_SOMIFA!$A$1:$V$2721,9,FALSE)))</f>
        <v xml:space="preserve"> </v>
      </c>
      <c r="M1778" t="str">
        <f>IF(ISBLANK(VLOOKUP(TRIM(D1778),ALL_SOMIFA!$A$1:$V$2721,10,FALSE)),"",IF(ISERROR(VLOOKUP(TRIM(D1778),ALL_SOMIFA!$A$1:$V$2721,10,FALSE))," ",VLOOKUP(TRIM(D1778),ALL_SOMIFA!$A$1:$V$2721,10,FALSE)))</f>
        <v xml:space="preserve"> </v>
      </c>
      <c r="N1778" t="str">
        <f>IF(ISBLANK(VLOOKUP(TRIM(D1778),ALL_SOMIFA!$A$1:$V$2721,11,FALSE)),"",IF(ISERROR(VLOOKUP(TRIM(D1778),ALL_SOMIFA!$A$1:$V$2721,11,FALSE))," ",VLOOKUP(TRIM(D1778),ALL_SOMIFA!$A$1:$V$2721,11,FALSE)))</f>
        <v xml:space="preserve"> </v>
      </c>
      <c r="O1778" t="str">
        <f>IF(ISBLANK(VLOOKUP(TRIM(D1778),ALL_SOMIFA!$A$1:$V$2721,12,FALSE)),"",IF(ISERROR(VLOOKUP(TRIM(D1778),ALL_SOMIFA!$A$1:$V$2721,12,FALSE))," ",VLOOKUP(TRIM(D1778),ALL_SOMIFA!$A$1:$V$2721,12,FALSE)))</f>
        <v xml:space="preserve"> </v>
      </c>
      <c r="P1778" t="str">
        <f>IF(ISBLANK(VLOOKUP(TRIM(D1778),ALL_SOMIFA!$A$1:$V$2721,13,FALSE)),"",IF(ISERROR(VLOOKUP(TRIM(D1778),ALL_SOMIFA!$A$1:$V$2721,13,FALSE))," ",VLOOKUP(TRIM(D1778),ALL_SOMIFA!$A$1:$V$2721,13,FALSE)))</f>
        <v xml:space="preserve"> </v>
      </c>
      <c r="Q1778" t="str">
        <f>IF(ISBLANK(VLOOKUP(TRIM(D1778),ALL_SOMIFA!$A$1:$V$2721,14,FALSE)),"",IF(ISERROR(VLOOKUP(TRIM(D1778),ALL_SOMIFA!$A$1:$V$2721,14,FALSE))," ",VLOOKUP(TRIM(D1778),ALL_SOMIFA!$A$1:$V$2721,14,FALSE)))</f>
        <v xml:space="preserve"> </v>
      </c>
      <c r="R1778" t="str">
        <f>IF(ISBLANK(VLOOKUP(TRIM(D1778),ALL_SOMIFA!$A$1:$V$2721,15,FALSE)),"",IF(ISERROR(VLOOKUP(TRIM(D1778),ALL_SOMIFA!$A$1:$V$2721,15,FALSE))," ",VLOOKUP(TRIM(D1778),ALL_SOMIFA!$A$1:$V$2721,15,FALSE)))</f>
        <v xml:space="preserve"> </v>
      </c>
      <c r="S1778" t="str">
        <f>IF(ISBLANK(VLOOKUP(TRIM(D1778),ALL_SOMIFA!$A$1:$V$2721,16,FALSE)),"",IF(ISERROR(VLOOKUP(TRIM(D1778),ALL_SOMIFA!$A$1:$V$2721,16,FALSE))," ",VLOOKUP(TRIM(D1778),ALL_SOMIFA!$A$1:$V$2721,16,FALSE)))</f>
        <v xml:space="preserve"> </v>
      </c>
      <c r="T1778" t="str">
        <f>IF(ISBLANK(VLOOKUP(TRIM(D1778),ALL_SOMIFA!$A$1:$V$2721,17,FALSE)),"",IF(ISERROR(VLOOKUP(TRIM(D1778),ALL_SOMIFA!$A$1:$V$2721,17,FALSE))," ",VLOOKUP(TRIM(D1778),ALL_SOMIFA!$A$1:$V$2721,17,FALSE)))</f>
        <v xml:space="preserve"> </v>
      </c>
      <c r="U1778" t="str">
        <f>IF(ISBLANK(VLOOKUP(TRIM(D1778),ALL_SOMIFA!$A$1:$V$2721,18,FALSE)),"",IF(ISERROR(VLOOKUP(TRIM(D1778),ALL_SOMIFA!$A$1:$V$2721,18,FALSE))," ",VLOOKUP(TRIM(D1778),ALL_SOMIFA!$A$1:$V$2721,18,FALSE)))</f>
        <v xml:space="preserve"> </v>
      </c>
      <c r="V1778" t="str">
        <f>IF(ISBLANK(VLOOKUP(TRIM(D1778),ALL_SOMIFA!$A$1:$V$2721,19,FALSE)),"",IF(ISERROR(VLOOKUP(TRIM(D1778),ALL_SOMIFA!$A$1:$V$2721,19,FALSE))," ",VLOOKUP(TRIM(D1778),ALL_SOMIFA!$A$1:$V$2721,19,FALSE)))</f>
        <v xml:space="preserve"> </v>
      </c>
      <c r="W1778" t="str">
        <f>IF(ISBLANK(VLOOKUP(TRIM(D1778),ALL_SOMIFA!$A$1:$V$2721,20,FALSE)),"",IF(ISERROR(VLOOKUP(TRIM(D1778),ALL_SOMIFA!$A$1:$V$2721,20,FALSE))," ",VLOOKUP(TRIM(D1778),ALL_SOMIFA!$A$1:$V$2721,20,FALSE)))</f>
        <v xml:space="preserve"> </v>
      </c>
      <c r="X1778" t="str">
        <f>IF(ISBLANK(VLOOKUP(TRIM(D1778),ALL_SOMIFA!$A$1:$V$2721,21,FALSE)),"",IF(ISERROR(VLOOKUP(TRIM(D1778),ALL_SOMIFA!$A$1:$V$2721,21,FALSE))," ",VLOOKUP(TRIM(D1778),ALL_SOMIFA!$A$1:$V$2721,21,FALSE)))</f>
        <v xml:space="preserve"> </v>
      </c>
      <c r="Y1778" t="str">
        <f>IF(ISBLANK(VLOOKUP(TRIM(D1778),ALL_SOMIFA!$A$1:$V$2721,22,FALSE)),"",IF(ISERROR(VLOOKUP(TRIM(D1778),ALL_SOMIFA!$A$1:$V$2721,22,FALSE))," ",VLOOKUP(TRIM(D1778),ALL_SOMIFA!$A$1:$V$2721,22,FALSE)))</f>
        <v xml:space="preserve"> </v>
      </c>
    </row>
    <row r="1779" spans="1:79" x14ac:dyDescent="0.2">
      <c r="C1779" s="141"/>
      <c r="D1779" t="s">
        <v>3636</v>
      </c>
      <c r="E1779" s="40">
        <v>35827</v>
      </c>
      <c r="F1779" t="s">
        <v>3637</v>
      </c>
      <c r="G1779" t="s">
        <v>115</v>
      </c>
      <c r="H1779" t="s">
        <v>340</v>
      </c>
      <c r="I1779" t="s">
        <v>131</v>
      </c>
      <c r="J1779" s="18" t="s">
        <v>341</v>
      </c>
      <c r="K1779" t="str">
        <f>IF(ISBLANK(VLOOKUP(TRIM(D1779),ALL_SOMIFA!$A$1:$V$2721,8,FALSE)),"",IF(ISERROR(VLOOKUP(TRIM(D1779),ALL_SOMIFA!$A$1:$V$2721,8,FALSE))," ",VLOOKUP(TRIM(D1779),ALL_SOMIFA!$A$1:$V$2721,8,FALSE)))</f>
        <v xml:space="preserve"> </v>
      </c>
      <c r="L1779" t="str">
        <f>IF(ISBLANK(VLOOKUP(TRIM(D1779),ALL_SOMIFA!$A$1:$V$2721,9,FALSE)),"",IF(ISERROR(VLOOKUP(TRIM(D1779),ALL_SOMIFA!$A$1:$V$2721,9,FALSE))," ",VLOOKUP(TRIM(D1779),ALL_SOMIFA!$A$1:$V$2721,9,FALSE)))</f>
        <v xml:space="preserve"> </v>
      </c>
      <c r="M1779" t="str">
        <f>IF(ISBLANK(VLOOKUP(TRIM(D1779),ALL_SOMIFA!$A$1:$V$2721,10,FALSE)),"",IF(ISERROR(VLOOKUP(TRIM(D1779),ALL_SOMIFA!$A$1:$V$2721,10,FALSE))," ",VLOOKUP(TRIM(D1779),ALL_SOMIFA!$A$1:$V$2721,10,FALSE)))</f>
        <v xml:space="preserve"> </v>
      </c>
      <c r="N1779" t="str">
        <f>IF(ISBLANK(VLOOKUP(TRIM(D1779),ALL_SOMIFA!$A$1:$V$2721,11,FALSE)),"",IF(ISERROR(VLOOKUP(TRIM(D1779),ALL_SOMIFA!$A$1:$V$2721,11,FALSE))," ",VLOOKUP(TRIM(D1779),ALL_SOMIFA!$A$1:$V$2721,11,FALSE)))</f>
        <v xml:space="preserve"> </v>
      </c>
      <c r="O1779" t="str">
        <f>IF(ISBLANK(VLOOKUP(TRIM(D1779),ALL_SOMIFA!$A$1:$V$2721,12,FALSE)),"",IF(ISERROR(VLOOKUP(TRIM(D1779),ALL_SOMIFA!$A$1:$V$2721,12,FALSE))," ",VLOOKUP(TRIM(D1779),ALL_SOMIFA!$A$1:$V$2721,12,FALSE)))</f>
        <v xml:space="preserve"> </v>
      </c>
      <c r="P1779" t="str">
        <f>IF(ISBLANK(VLOOKUP(TRIM(D1779),ALL_SOMIFA!$A$1:$V$2721,13,FALSE)),"",IF(ISERROR(VLOOKUP(TRIM(D1779),ALL_SOMIFA!$A$1:$V$2721,13,FALSE))," ",VLOOKUP(TRIM(D1779),ALL_SOMIFA!$A$1:$V$2721,13,FALSE)))</f>
        <v xml:space="preserve"> </v>
      </c>
      <c r="Q1779" t="str">
        <f>IF(ISBLANK(VLOOKUP(TRIM(D1779),ALL_SOMIFA!$A$1:$V$2721,14,FALSE)),"",IF(ISERROR(VLOOKUP(TRIM(D1779),ALL_SOMIFA!$A$1:$V$2721,14,FALSE))," ",VLOOKUP(TRIM(D1779),ALL_SOMIFA!$A$1:$V$2721,14,FALSE)))</f>
        <v xml:space="preserve"> </v>
      </c>
      <c r="R1779" t="str">
        <f>IF(ISBLANK(VLOOKUP(TRIM(D1779),ALL_SOMIFA!$A$1:$V$2721,15,FALSE)),"",IF(ISERROR(VLOOKUP(TRIM(D1779),ALL_SOMIFA!$A$1:$V$2721,15,FALSE))," ",VLOOKUP(TRIM(D1779),ALL_SOMIFA!$A$1:$V$2721,15,FALSE)))</f>
        <v xml:space="preserve"> </v>
      </c>
      <c r="S1779" t="str">
        <f>IF(ISBLANK(VLOOKUP(TRIM(D1779),ALL_SOMIFA!$A$1:$V$2721,16,FALSE)),"",IF(ISERROR(VLOOKUP(TRIM(D1779),ALL_SOMIFA!$A$1:$V$2721,16,FALSE))," ",VLOOKUP(TRIM(D1779),ALL_SOMIFA!$A$1:$V$2721,16,FALSE)))</f>
        <v xml:space="preserve"> </v>
      </c>
      <c r="T1779" t="str">
        <f>IF(ISBLANK(VLOOKUP(TRIM(D1779),ALL_SOMIFA!$A$1:$V$2721,17,FALSE)),"",IF(ISERROR(VLOOKUP(TRIM(D1779),ALL_SOMIFA!$A$1:$V$2721,17,FALSE))," ",VLOOKUP(TRIM(D1779),ALL_SOMIFA!$A$1:$V$2721,17,FALSE)))</f>
        <v xml:space="preserve"> </v>
      </c>
      <c r="U1779" t="str">
        <f>IF(ISBLANK(VLOOKUP(TRIM(D1779),ALL_SOMIFA!$A$1:$V$2721,18,FALSE)),"",IF(ISERROR(VLOOKUP(TRIM(D1779),ALL_SOMIFA!$A$1:$V$2721,18,FALSE))," ",VLOOKUP(TRIM(D1779),ALL_SOMIFA!$A$1:$V$2721,18,FALSE)))</f>
        <v xml:space="preserve"> </v>
      </c>
      <c r="V1779" t="str">
        <f>IF(ISBLANK(VLOOKUP(TRIM(D1779),ALL_SOMIFA!$A$1:$V$2721,19,FALSE)),"",IF(ISERROR(VLOOKUP(TRIM(D1779),ALL_SOMIFA!$A$1:$V$2721,19,FALSE))," ",VLOOKUP(TRIM(D1779),ALL_SOMIFA!$A$1:$V$2721,19,FALSE)))</f>
        <v xml:space="preserve"> </v>
      </c>
      <c r="W1779" t="str">
        <f>IF(ISBLANK(VLOOKUP(TRIM(D1779),ALL_SOMIFA!$A$1:$V$2721,20,FALSE)),"",IF(ISERROR(VLOOKUP(TRIM(D1779),ALL_SOMIFA!$A$1:$V$2721,20,FALSE))," ",VLOOKUP(TRIM(D1779),ALL_SOMIFA!$A$1:$V$2721,20,FALSE)))</f>
        <v xml:space="preserve"> </v>
      </c>
      <c r="X1779" t="str">
        <f>IF(ISBLANK(VLOOKUP(TRIM(D1779),ALL_SOMIFA!$A$1:$V$2721,21,FALSE)),"",IF(ISERROR(VLOOKUP(TRIM(D1779),ALL_SOMIFA!$A$1:$V$2721,21,FALSE))," ",VLOOKUP(TRIM(D1779),ALL_SOMIFA!$A$1:$V$2721,21,FALSE)))</f>
        <v xml:space="preserve"> </v>
      </c>
      <c r="Y1779" t="str">
        <f>IF(ISBLANK(VLOOKUP(TRIM(D1779),ALL_SOMIFA!$A$1:$V$2721,22,FALSE)),"",IF(ISERROR(VLOOKUP(TRIM(D1779),ALL_SOMIFA!$A$1:$V$2721,22,FALSE))," ",VLOOKUP(TRIM(D1779),ALL_SOMIFA!$A$1:$V$2721,22,FALSE)))</f>
        <v xml:space="preserve"> </v>
      </c>
    </row>
    <row r="1780" spans="1:79" x14ac:dyDescent="0.2">
      <c r="A1780" s="18"/>
      <c r="B1780" s="18"/>
      <c r="C1780" s="141"/>
      <c r="D1780" s="19"/>
      <c r="E1780" s="20"/>
      <c r="F1780" s="19"/>
      <c r="G1780" s="19"/>
      <c r="H1780" s="18"/>
      <c r="I1780" s="18"/>
      <c r="J1780" s="18"/>
      <c r="K1780"/>
      <c r="L1780"/>
      <c r="M1780" s="18"/>
      <c r="N1780" s="18"/>
      <c r="O1780" s="18"/>
      <c r="P1780" s="19"/>
      <c r="Q1780" s="19"/>
      <c r="R1780" s="19"/>
      <c r="S1780" s="19"/>
      <c r="T1780" s="19"/>
      <c r="U1780" s="19"/>
      <c r="V1780" s="19"/>
      <c r="W1780" s="19"/>
      <c r="X1780" s="19"/>
      <c r="Y1780" s="19"/>
      <c r="Z1780" s="19"/>
      <c r="AA1780" s="19"/>
      <c r="AB1780" s="19"/>
      <c r="AC1780" s="19"/>
      <c r="AD1780" s="19"/>
      <c r="AE1780" s="19"/>
      <c r="AF1780" s="19"/>
      <c r="AG1780" s="19"/>
      <c r="AH1780" s="19"/>
      <c r="AI1780" s="19"/>
      <c r="AJ1780" s="19"/>
      <c r="AK1780" s="19"/>
      <c r="AL1780" s="19"/>
      <c r="AM1780" s="19"/>
      <c r="AN1780" s="19"/>
      <c r="AO1780" s="19"/>
      <c r="AP1780" s="19"/>
      <c r="AQ1780" s="19"/>
      <c r="AR1780" s="19"/>
      <c r="AS1780" s="19"/>
      <c r="AT1780" s="19"/>
      <c r="AU1780" s="19"/>
      <c r="AV1780" s="19"/>
      <c r="AW1780" s="19"/>
      <c r="AX1780" s="19"/>
      <c r="AY1780" s="19"/>
    </row>
    <row r="1781" spans="1:79" x14ac:dyDescent="0.2">
      <c r="A1781" s="33" t="s">
        <v>384</v>
      </c>
      <c r="B1781" s="33" t="s">
        <v>434</v>
      </c>
      <c r="C1781" s="141" t="s">
        <v>408</v>
      </c>
      <c r="D1781" t="s">
        <v>3647</v>
      </c>
      <c r="E1781" s="40">
        <v>37528</v>
      </c>
      <c r="F1781" t="s">
        <v>3648</v>
      </c>
      <c r="G1781" s="25"/>
      <c r="H1781" s="33" t="s">
        <v>384</v>
      </c>
      <c r="I1781" s="33" t="s">
        <v>239</v>
      </c>
      <c r="J1781" s="18" t="s">
        <v>406</v>
      </c>
      <c r="K1781" t="str">
        <f>IF(ISBLANK(VLOOKUP(TRIM(D1781),ALL_SOMIFA!$A$1:$V$2721,8,FALSE)),"",IF(ISERROR(VLOOKUP(TRIM(D1781),ALL_SOMIFA!$A$1:$V$2721,8,FALSE))," ",VLOOKUP(TRIM(D1781),ALL_SOMIFA!$A$1:$V$2721,8,FALSE)))</f>
        <v xml:space="preserve"> </v>
      </c>
      <c r="L1781" t="str">
        <f>IF(ISBLANK(VLOOKUP(TRIM(D1781),ALL_SOMIFA!$A$1:$V$2721,9,FALSE)),"",IF(ISERROR(VLOOKUP(TRIM(D1781),ALL_SOMIFA!$A$1:$V$2721,9,FALSE))," ",VLOOKUP(TRIM(D1781),ALL_SOMIFA!$A$1:$V$2721,9,FALSE)))</f>
        <v xml:space="preserve"> </v>
      </c>
      <c r="M1781" s="33" t="str">
        <f>IF(ISBLANK(VLOOKUP(TRIM(D1781),ALL_SOMIFA!$A$1:$V$2721,10,FALSE)),"",IF(ISERROR(VLOOKUP(TRIM(D1781),ALL_SOMIFA!$A$1:$V$2721,10,FALSE))," ",VLOOKUP(TRIM(D1781),ALL_SOMIFA!$A$1:$V$2721,10,FALSE)))</f>
        <v xml:space="preserve"> </v>
      </c>
      <c r="N1781" s="33" t="str">
        <f>IF(ISBLANK(VLOOKUP(TRIM(D1781),ALL_SOMIFA!$A$1:$V$2721,11,FALSE)),"",IF(ISERROR(VLOOKUP(TRIM(D1781),ALL_SOMIFA!$A$1:$V$2721,11,FALSE))," ",VLOOKUP(TRIM(D1781),ALL_SOMIFA!$A$1:$V$2721,11,FALSE)))</f>
        <v xml:space="preserve"> </v>
      </c>
      <c r="O1781" s="33" t="str">
        <f>IF(ISBLANK(VLOOKUP(TRIM(D1781),ALL_SOMIFA!$A$1:$V$2721,12,FALSE)),"",IF(ISERROR(VLOOKUP(TRIM(D1781),ALL_SOMIFA!$A$1:$V$2721,12,FALSE))," ",VLOOKUP(TRIM(D1781),ALL_SOMIFA!$A$1:$V$2721,12,FALSE)))</f>
        <v xml:space="preserve"> </v>
      </c>
      <c r="P1781" t="str">
        <f>IF(ISBLANK(VLOOKUP(TRIM(D1781),ALL_SOMIFA!$A$1:$V$2721,13,FALSE)),"",IF(ISERROR(VLOOKUP(TRIM(D1781),ALL_SOMIFA!$A$1:$V$2721,13,FALSE))," ",VLOOKUP(TRIM(D1781),ALL_SOMIFA!$A$1:$V$2721,13,FALSE)))</f>
        <v xml:space="preserve"> </v>
      </c>
      <c r="Q1781" t="str">
        <f>IF(ISBLANK(VLOOKUP(TRIM(D1781),ALL_SOMIFA!$A$1:$V$2721,14,FALSE)),"",IF(ISERROR(VLOOKUP(TRIM(D1781),ALL_SOMIFA!$A$1:$V$2721,14,FALSE))," ",VLOOKUP(TRIM(D1781),ALL_SOMIFA!$A$1:$V$2721,14,FALSE)))</f>
        <v xml:space="preserve"> </v>
      </c>
      <c r="R1781" t="str">
        <f>IF(ISBLANK(VLOOKUP(TRIM(D1781),ALL_SOMIFA!$A$1:$V$2721,15,FALSE)),"",IF(ISERROR(VLOOKUP(TRIM(D1781),ALL_SOMIFA!$A$1:$V$2721,15,FALSE))," ",VLOOKUP(TRIM(D1781),ALL_SOMIFA!$A$1:$V$2721,15,FALSE)))</f>
        <v xml:space="preserve"> </v>
      </c>
      <c r="S1781" t="str">
        <f>IF(ISBLANK(VLOOKUP(TRIM(D1781),ALL_SOMIFA!$A$1:$V$2721,16,FALSE)),"",IF(ISERROR(VLOOKUP(TRIM(D1781),ALL_SOMIFA!$A$1:$V$2721,16,FALSE))," ",VLOOKUP(TRIM(D1781),ALL_SOMIFA!$A$1:$V$2721,16,FALSE)))</f>
        <v xml:space="preserve"> </v>
      </c>
      <c r="T1781" t="str">
        <f>IF(ISBLANK(VLOOKUP(TRIM(D1781),ALL_SOMIFA!$A$1:$V$2721,17,FALSE)),"",IF(ISERROR(VLOOKUP(TRIM(D1781),ALL_SOMIFA!$A$1:$V$2721,17,FALSE))," ",VLOOKUP(TRIM(D1781),ALL_SOMIFA!$A$1:$V$2721,17,FALSE)))</f>
        <v xml:space="preserve"> </v>
      </c>
      <c r="U1781" t="str">
        <f>IF(ISBLANK(VLOOKUP(TRIM(D1781),ALL_SOMIFA!$A$1:$V$2721,18,FALSE)),"",IF(ISERROR(VLOOKUP(TRIM(D1781),ALL_SOMIFA!$A$1:$V$2721,18,FALSE))," ",VLOOKUP(TRIM(D1781),ALL_SOMIFA!$A$1:$V$2721,18,FALSE)))</f>
        <v xml:space="preserve"> </v>
      </c>
      <c r="V1781" t="str">
        <f>IF(ISBLANK(VLOOKUP(TRIM(D1781),ALL_SOMIFA!$A$1:$V$2721,19,FALSE)),"",IF(ISERROR(VLOOKUP(TRIM(D1781),ALL_SOMIFA!$A$1:$V$2721,19,FALSE))," ",VLOOKUP(TRIM(D1781),ALL_SOMIFA!$A$1:$V$2721,19,FALSE)))</f>
        <v xml:space="preserve"> </v>
      </c>
      <c r="W1781" t="str">
        <f>IF(ISBLANK(VLOOKUP(TRIM(D1781),ALL_SOMIFA!$A$1:$V$2721,20,FALSE)),"",IF(ISERROR(VLOOKUP(TRIM(D1781),ALL_SOMIFA!$A$1:$V$2721,20,FALSE))," ",VLOOKUP(TRIM(D1781),ALL_SOMIFA!$A$1:$V$2721,20,FALSE)))</f>
        <v xml:space="preserve"> </v>
      </c>
      <c r="X1781" t="str">
        <f>IF(ISBLANK(VLOOKUP(TRIM(D1781),ALL_SOMIFA!$A$1:$V$2721,21,FALSE)),"",IF(ISERROR(VLOOKUP(TRIM(D1781),ALL_SOMIFA!$A$1:$V$2721,21,FALSE))," ",VLOOKUP(TRIM(D1781),ALL_SOMIFA!$A$1:$V$2721,21,FALSE)))</f>
        <v xml:space="preserve"> </v>
      </c>
      <c r="Y1781" t="str">
        <f>IF(ISBLANK(VLOOKUP(TRIM(D1781),ALL_SOMIFA!$A$1:$V$2721,22,FALSE)),"",IF(ISERROR(VLOOKUP(TRIM(D1781),ALL_SOMIFA!$A$1:$V$2721,22,FALSE))," ",VLOOKUP(TRIM(D1781),ALL_SOMIFA!$A$1:$V$2721,22,FALSE)))</f>
        <v xml:space="preserve"> </v>
      </c>
      <c r="Z1781" s="25"/>
      <c r="AA1781" s="25"/>
      <c r="AB1781" s="25"/>
      <c r="AC1781" s="25"/>
      <c r="AD1781" s="25"/>
      <c r="AE1781" s="25"/>
      <c r="AF1781" s="25"/>
      <c r="AG1781" s="25"/>
      <c r="AH1781" s="25"/>
      <c r="AI1781" s="25"/>
      <c r="AJ1781" s="25"/>
      <c r="AK1781" s="25"/>
      <c r="AL1781" s="25"/>
      <c r="AM1781" s="25"/>
      <c r="AN1781" s="25"/>
      <c r="AO1781" s="25"/>
      <c r="AP1781" s="25"/>
      <c r="AQ1781" s="25"/>
      <c r="AR1781" s="25"/>
      <c r="AS1781" s="25"/>
      <c r="AT1781" s="25"/>
      <c r="AU1781" s="25"/>
      <c r="AV1781" s="25"/>
      <c r="AW1781" s="25"/>
      <c r="AX1781" s="25"/>
      <c r="AY1781" s="25"/>
      <c r="AZ1781" s="25"/>
      <c r="BA1781" s="25"/>
      <c r="BB1781" s="25"/>
      <c r="BC1781" s="25"/>
      <c r="BD1781" s="25"/>
      <c r="BE1781" s="25"/>
      <c r="BF1781" s="25"/>
      <c r="BG1781" s="25"/>
      <c r="BH1781" s="25"/>
      <c r="BI1781" s="25"/>
      <c r="BJ1781" s="25"/>
      <c r="BK1781" s="25"/>
      <c r="BL1781" s="25"/>
      <c r="BM1781" s="25"/>
      <c r="BN1781" s="25"/>
      <c r="BO1781" s="25"/>
      <c r="BP1781" s="25"/>
      <c r="BQ1781" s="25"/>
      <c r="BR1781" s="25"/>
      <c r="BS1781" s="25"/>
      <c r="BT1781" s="25"/>
      <c r="BU1781" s="25"/>
      <c r="BV1781" s="25"/>
      <c r="BW1781" s="25"/>
      <c r="BX1781" s="25"/>
      <c r="BY1781" s="25"/>
      <c r="BZ1781" s="25"/>
      <c r="CA1781" s="25"/>
    </row>
    <row r="1782" spans="1:79" s="25" customFormat="1" ht="12.75" customHeight="1" x14ac:dyDescent="0.2">
      <c r="A1782" s="46" t="s">
        <v>402</v>
      </c>
      <c r="B1782" s="47" t="s">
        <v>192</v>
      </c>
      <c r="C1782" s="141" t="s">
        <v>393</v>
      </c>
      <c r="D1782" s="22" t="s">
        <v>3639</v>
      </c>
      <c r="E1782" s="23">
        <v>36769</v>
      </c>
      <c r="F1782" s="24" t="s">
        <v>2925</v>
      </c>
      <c r="G1782" s="22" t="s">
        <v>3640</v>
      </c>
      <c r="H1782" s="46" t="s">
        <v>386</v>
      </c>
      <c r="I1782" s="47" t="s">
        <v>303</v>
      </c>
      <c r="J1782" s="18" t="s">
        <v>393</v>
      </c>
      <c r="K1782" s="26" t="s">
        <v>386</v>
      </c>
      <c r="L1782" s="26" t="s">
        <v>167</v>
      </c>
      <c r="M1782" s="46" t="s">
        <v>386</v>
      </c>
      <c r="N1782" s="47" t="s">
        <v>306</v>
      </c>
      <c r="O1782" s="47" t="s">
        <v>167</v>
      </c>
      <c r="AZ1782"/>
      <c r="BA1782"/>
      <c r="BB1782"/>
      <c r="BC1782"/>
      <c r="BD1782"/>
      <c r="BE1782"/>
      <c r="BF1782"/>
      <c r="BG1782"/>
      <c r="BH1782"/>
      <c r="BI1782"/>
      <c r="BJ1782"/>
      <c r="BK1782"/>
      <c r="BL1782"/>
      <c r="BM1782"/>
      <c r="BN1782"/>
      <c r="BO1782"/>
      <c r="BP1782"/>
      <c r="BQ1782"/>
      <c r="BR1782"/>
      <c r="BS1782"/>
      <c r="BT1782"/>
      <c r="BU1782"/>
      <c r="BV1782"/>
      <c r="BW1782"/>
      <c r="BX1782"/>
      <c r="BY1782"/>
      <c r="BZ1782"/>
      <c r="CA1782"/>
    </row>
    <row r="1783" spans="1:79" s="25" customFormat="1" ht="12.75" customHeight="1" x14ac:dyDescent="0.2">
      <c r="A1783" s="18" t="s">
        <v>402</v>
      </c>
      <c r="B1783" s="18" t="s">
        <v>105</v>
      </c>
      <c r="C1783" s="141" t="s">
        <v>393</v>
      </c>
      <c r="D1783" s="19" t="s">
        <v>3641</v>
      </c>
      <c r="E1783" s="20">
        <v>36061</v>
      </c>
      <c r="F1783" s="26" t="s">
        <v>3642</v>
      </c>
      <c r="G1783" s="30" t="s">
        <v>3642</v>
      </c>
      <c r="H1783" s="18" t="s">
        <v>402</v>
      </c>
      <c r="I1783" s="18" t="s">
        <v>109</v>
      </c>
      <c r="J1783" s="18" t="s">
        <v>393</v>
      </c>
      <c r="K1783" s="26" t="s">
        <v>409</v>
      </c>
      <c r="L1783" s="26" t="s">
        <v>393</v>
      </c>
      <c r="M1783" s="18" t="s">
        <v>402</v>
      </c>
      <c r="N1783" s="18" t="s">
        <v>105</v>
      </c>
      <c r="O1783" s="18" t="s">
        <v>393</v>
      </c>
      <c r="P1783" s="19" t="s">
        <v>167</v>
      </c>
      <c r="Q1783" s="19" t="s">
        <v>386</v>
      </c>
      <c r="R1783" s="19" t="s">
        <v>105</v>
      </c>
      <c r="S1783" s="30" t="s">
        <v>141</v>
      </c>
      <c r="T1783" s="19"/>
      <c r="U1783" s="19"/>
      <c r="V1783" s="30"/>
      <c r="W1783" s="19"/>
      <c r="X1783" s="19"/>
      <c r="Y1783" s="30"/>
      <c r="Z1783" s="19"/>
      <c r="AA1783" s="19"/>
      <c r="AB1783" s="30"/>
      <c r="AC1783" s="19"/>
      <c r="AD1783" s="19"/>
      <c r="AE1783" s="19"/>
      <c r="AF1783" s="19"/>
      <c r="AG1783" s="19"/>
      <c r="AH1783" s="19"/>
      <c r="AI1783" s="19"/>
      <c r="AJ1783" s="19"/>
      <c r="AK1783" s="19"/>
      <c r="AL1783" s="19"/>
      <c r="AM1783" s="19"/>
      <c r="AN1783" s="19"/>
      <c r="AO1783" s="19"/>
      <c r="AP1783" s="19"/>
      <c r="AQ1783" s="19"/>
      <c r="AR1783" s="19"/>
      <c r="AS1783" s="19"/>
      <c r="AT1783" s="19"/>
      <c r="AU1783" s="19"/>
      <c r="AV1783" s="19"/>
      <c r="AW1783" s="19"/>
      <c r="AX1783" s="19"/>
      <c r="AY1783" s="19"/>
    </row>
    <row r="1784" spans="1:79" x14ac:dyDescent="0.2">
      <c r="A1784" s="34" t="s">
        <v>399</v>
      </c>
      <c r="B1784" s="34" t="s">
        <v>227</v>
      </c>
      <c r="C1784" s="141" t="s">
        <v>393</v>
      </c>
      <c r="D1784" s="19" t="s">
        <v>3646</v>
      </c>
      <c r="E1784" s="20">
        <v>34942</v>
      </c>
      <c r="F1784" s="19" t="s">
        <v>405</v>
      </c>
      <c r="G1784" s="19" t="s">
        <v>405</v>
      </c>
      <c r="H1784" s="34" t="s">
        <v>399</v>
      </c>
      <c r="I1784" s="34" t="s">
        <v>200</v>
      </c>
      <c r="J1784" s="18" t="s">
        <v>167</v>
      </c>
      <c r="K1784" s="26" t="s">
        <v>409</v>
      </c>
      <c r="L1784" s="26" t="s">
        <v>2070</v>
      </c>
      <c r="M1784" s="34" t="s">
        <v>397</v>
      </c>
      <c r="N1784" s="34" t="s">
        <v>195</v>
      </c>
      <c r="O1784" s="34" t="s">
        <v>412</v>
      </c>
      <c r="P1784" s="19" t="s">
        <v>141</v>
      </c>
      <c r="Q1784" s="19" t="s">
        <v>397</v>
      </c>
      <c r="R1784" s="19" t="s">
        <v>200</v>
      </c>
      <c r="S1784" s="19" t="s">
        <v>1569</v>
      </c>
      <c r="T1784" s="19" t="s">
        <v>399</v>
      </c>
      <c r="U1784" s="19" t="s">
        <v>195</v>
      </c>
      <c r="V1784" s="19" t="s">
        <v>141</v>
      </c>
      <c r="W1784" s="19" t="s">
        <v>399</v>
      </c>
      <c r="X1784" s="19" t="s">
        <v>195</v>
      </c>
      <c r="Y1784" s="19" t="s">
        <v>141</v>
      </c>
      <c r="Z1784" s="19" t="s">
        <v>402</v>
      </c>
      <c r="AA1784" s="19" t="s">
        <v>195</v>
      </c>
      <c r="AB1784" s="19" t="s">
        <v>141</v>
      </c>
      <c r="AC1784" s="19"/>
      <c r="AD1784" s="19"/>
      <c r="AE1784" s="19"/>
      <c r="AF1784" s="19">
        <v>0</v>
      </c>
      <c r="AG1784" s="19">
        <v>0</v>
      </c>
      <c r="AH1784" s="19">
        <v>0</v>
      </c>
      <c r="AI1784" s="19">
        <v>0</v>
      </c>
      <c r="AJ1784" s="19">
        <v>0</v>
      </c>
      <c r="AK1784" s="19">
        <v>0</v>
      </c>
      <c r="AL1784" s="19">
        <v>0</v>
      </c>
      <c r="AM1784" s="19">
        <v>0</v>
      </c>
      <c r="AN1784" s="19">
        <v>0</v>
      </c>
      <c r="AO1784" s="19">
        <v>0</v>
      </c>
      <c r="AP1784" s="19">
        <v>0</v>
      </c>
      <c r="AQ1784" s="19">
        <v>0</v>
      </c>
      <c r="AR1784" s="19">
        <v>0</v>
      </c>
      <c r="AS1784" s="19">
        <v>0</v>
      </c>
      <c r="AT1784" s="19">
        <v>0</v>
      </c>
      <c r="AU1784" s="19">
        <v>0</v>
      </c>
      <c r="AV1784" s="19">
        <v>0</v>
      </c>
      <c r="AW1784" s="19">
        <v>0</v>
      </c>
      <c r="AX1784" s="19"/>
      <c r="AY1784" s="19"/>
      <c r="AZ1784" s="25"/>
      <c r="BA1784" s="25"/>
      <c r="BB1784" s="25"/>
      <c r="BC1784" s="25"/>
      <c r="BD1784" s="25"/>
      <c r="BE1784" s="25"/>
      <c r="BF1784" s="25"/>
      <c r="BG1784" s="25"/>
      <c r="BH1784" s="25"/>
      <c r="BI1784" s="25"/>
      <c r="BJ1784" s="25"/>
      <c r="BK1784" s="25"/>
      <c r="BL1784" s="25"/>
      <c r="BM1784" s="25"/>
      <c r="BN1784" s="25"/>
      <c r="BO1784" s="25"/>
      <c r="BP1784" s="25"/>
      <c r="BQ1784" s="25"/>
      <c r="BR1784" s="25"/>
      <c r="BS1784" s="25"/>
      <c r="BT1784" s="25"/>
      <c r="BU1784" s="25"/>
      <c r="BV1784" s="25"/>
      <c r="BW1784" s="25"/>
      <c r="BX1784" s="25"/>
      <c r="BY1784" s="25"/>
      <c r="BZ1784" s="25"/>
      <c r="CA1784" s="25"/>
    </row>
    <row r="1785" spans="1:79" x14ac:dyDescent="0.2">
      <c r="A1785" t="s">
        <v>384</v>
      </c>
      <c r="B1785" t="s">
        <v>207</v>
      </c>
      <c r="C1785" s="141" t="s">
        <v>406</v>
      </c>
      <c r="D1785" t="s">
        <v>3644</v>
      </c>
      <c r="E1785" s="40">
        <v>37432</v>
      </c>
      <c r="F1785" t="s">
        <v>3645</v>
      </c>
      <c r="G1785" s="19" t="s">
        <v>506</v>
      </c>
      <c r="H1785" t="s">
        <v>409</v>
      </c>
      <c r="I1785" t="s">
        <v>213</v>
      </c>
      <c r="J1785" s="18" t="s">
        <v>406</v>
      </c>
      <c r="K1785" t="str">
        <f>IF(ISBLANK(VLOOKUP(TRIM(D1785),ALL_SOMIFA!$A$1:$V$2721,8,FALSE)),"",IF(ISERROR(VLOOKUP(TRIM(D1785),ALL_SOMIFA!$A$1:$V$2721,8,FALSE))," ",VLOOKUP(TRIM(D1785),ALL_SOMIFA!$A$1:$V$2721,8,FALSE)))</f>
        <v xml:space="preserve"> </v>
      </c>
      <c r="L1785" t="str">
        <f>IF(ISBLANK(VLOOKUP(TRIM(D1785),ALL_SOMIFA!$A$1:$V$2721,9,FALSE)),"",IF(ISERROR(VLOOKUP(TRIM(D1785),ALL_SOMIFA!$A$1:$V$2721,9,FALSE))," ",VLOOKUP(TRIM(D1785),ALL_SOMIFA!$A$1:$V$2721,9,FALSE)))</f>
        <v xml:space="preserve"> </v>
      </c>
      <c r="M1785" t="str">
        <f>IF(ISBLANK(VLOOKUP(TRIM(D1785),ALL_SOMIFA!$A$1:$V$2721,10,FALSE)),"",IF(ISERROR(VLOOKUP(TRIM(D1785),ALL_SOMIFA!$A$1:$V$2721,10,FALSE))," ",VLOOKUP(TRIM(D1785),ALL_SOMIFA!$A$1:$V$2721,10,FALSE)))</f>
        <v xml:space="preserve"> </v>
      </c>
      <c r="N1785" t="str">
        <f>IF(ISBLANK(VLOOKUP(TRIM(D1785),ALL_SOMIFA!$A$1:$V$2721,11,FALSE)),"",IF(ISERROR(VLOOKUP(TRIM(D1785),ALL_SOMIFA!$A$1:$V$2721,11,FALSE))," ",VLOOKUP(TRIM(D1785),ALL_SOMIFA!$A$1:$V$2721,11,FALSE)))</f>
        <v xml:space="preserve"> </v>
      </c>
      <c r="O1785" t="str">
        <f>IF(ISBLANK(VLOOKUP(TRIM(D1785),ALL_SOMIFA!$A$1:$V$2721,12,FALSE)),"",IF(ISERROR(VLOOKUP(TRIM(D1785),ALL_SOMIFA!$A$1:$V$2721,12,FALSE))," ",VLOOKUP(TRIM(D1785),ALL_SOMIFA!$A$1:$V$2721,12,FALSE)))</f>
        <v xml:space="preserve"> </v>
      </c>
      <c r="P1785" t="str">
        <f>IF(ISBLANK(VLOOKUP(TRIM(D1785),ALL_SOMIFA!$A$1:$V$2721,13,FALSE)),"",IF(ISERROR(VLOOKUP(TRIM(D1785),ALL_SOMIFA!$A$1:$V$2721,13,FALSE))," ",VLOOKUP(TRIM(D1785),ALL_SOMIFA!$A$1:$V$2721,13,FALSE)))</f>
        <v xml:space="preserve"> </v>
      </c>
      <c r="Q1785" t="str">
        <f>IF(ISBLANK(VLOOKUP(TRIM(D1785),ALL_SOMIFA!$A$1:$V$2721,14,FALSE)),"",IF(ISERROR(VLOOKUP(TRIM(D1785),ALL_SOMIFA!$A$1:$V$2721,14,FALSE))," ",VLOOKUP(TRIM(D1785),ALL_SOMIFA!$A$1:$V$2721,14,FALSE)))</f>
        <v xml:space="preserve"> </v>
      </c>
      <c r="R1785" t="str">
        <f>IF(ISBLANK(VLOOKUP(TRIM(D1785),ALL_SOMIFA!$A$1:$V$2721,15,FALSE)),"",IF(ISERROR(VLOOKUP(TRIM(D1785),ALL_SOMIFA!$A$1:$V$2721,15,FALSE))," ",VLOOKUP(TRIM(D1785),ALL_SOMIFA!$A$1:$V$2721,15,FALSE)))</f>
        <v xml:space="preserve"> </v>
      </c>
      <c r="S1785" t="str">
        <f>IF(ISBLANK(VLOOKUP(TRIM(D1785),ALL_SOMIFA!$A$1:$V$2721,16,FALSE)),"",IF(ISERROR(VLOOKUP(TRIM(D1785),ALL_SOMIFA!$A$1:$V$2721,16,FALSE))," ",VLOOKUP(TRIM(D1785),ALL_SOMIFA!$A$1:$V$2721,16,FALSE)))</f>
        <v xml:space="preserve"> </v>
      </c>
      <c r="T1785" t="str">
        <f>IF(ISBLANK(VLOOKUP(TRIM(D1785),ALL_SOMIFA!$A$1:$V$2721,17,FALSE)),"",IF(ISERROR(VLOOKUP(TRIM(D1785),ALL_SOMIFA!$A$1:$V$2721,17,FALSE))," ",VLOOKUP(TRIM(D1785),ALL_SOMIFA!$A$1:$V$2721,17,FALSE)))</f>
        <v xml:space="preserve"> </v>
      </c>
      <c r="U1785" t="str">
        <f>IF(ISBLANK(VLOOKUP(TRIM(D1785),ALL_SOMIFA!$A$1:$V$2721,18,FALSE)),"",IF(ISERROR(VLOOKUP(TRIM(D1785),ALL_SOMIFA!$A$1:$V$2721,18,FALSE))," ",VLOOKUP(TRIM(D1785),ALL_SOMIFA!$A$1:$V$2721,18,FALSE)))</f>
        <v xml:space="preserve"> </v>
      </c>
      <c r="V1785" t="str">
        <f>IF(ISBLANK(VLOOKUP(TRIM(D1785),ALL_SOMIFA!$A$1:$V$2721,19,FALSE)),"",IF(ISERROR(VLOOKUP(TRIM(D1785),ALL_SOMIFA!$A$1:$V$2721,19,FALSE))," ",VLOOKUP(TRIM(D1785),ALL_SOMIFA!$A$1:$V$2721,19,FALSE)))</f>
        <v xml:space="preserve"> </v>
      </c>
      <c r="W1785" t="str">
        <f>IF(ISBLANK(VLOOKUP(TRIM(D1785),ALL_SOMIFA!$A$1:$V$2721,20,FALSE)),"",IF(ISERROR(VLOOKUP(TRIM(D1785),ALL_SOMIFA!$A$1:$V$2721,20,FALSE))," ",VLOOKUP(TRIM(D1785),ALL_SOMIFA!$A$1:$V$2721,20,FALSE)))</f>
        <v xml:space="preserve"> </v>
      </c>
      <c r="X1785" t="str">
        <f>IF(ISBLANK(VLOOKUP(TRIM(D1785),ALL_SOMIFA!$A$1:$V$2721,21,FALSE)),"",IF(ISERROR(VLOOKUP(TRIM(D1785),ALL_SOMIFA!$A$1:$V$2721,21,FALSE))," ",VLOOKUP(TRIM(D1785),ALL_SOMIFA!$A$1:$V$2721,21,FALSE)))</f>
        <v xml:space="preserve"> </v>
      </c>
      <c r="Y1785" t="str">
        <f>IF(ISBLANK(VLOOKUP(TRIM(D1785),ALL_SOMIFA!$A$1:$V$2721,22,FALSE)),"",IF(ISERROR(VLOOKUP(TRIM(D1785),ALL_SOMIFA!$A$1:$V$2721,22,FALSE))," ",VLOOKUP(TRIM(D1785),ALL_SOMIFA!$A$1:$V$2721,22,FALSE)))</f>
        <v xml:space="preserve"> </v>
      </c>
    </row>
    <row r="1786" spans="1:79" s="25" customFormat="1" ht="12.75" customHeight="1" x14ac:dyDescent="0.2">
      <c r="A1786" s="34" t="s">
        <v>384</v>
      </c>
      <c r="B1786" s="34" t="s">
        <v>275</v>
      </c>
      <c r="C1786" s="141" t="s">
        <v>388</v>
      </c>
      <c r="D1786" s="26" t="s">
        <v>3643</v>
      </c>
      <c r="E1786" s="20">
        <v>36588</v>
      </c>
      <c r="F1786" s="26" t="s">
        <v>283</v>
      </c>
      <c r="G1786" s="26" t="s">
        <v>2645</v>
      </c>
      <c r="H1786" s="34" t="s">
        <v>384</v>
      </c>
      <c r="I1786" s="34" t="s">
        <v>261</v>
      </c>
      <c r="J1786" s="18" t="s">
        <v>389</v>
      </c>
      <c r="K1786" s="26" t="s">
        <v>397</v>
      </c>
      <c r="L1786" s="26" t="s">
        <v>830</v>
      </c>
      <c r="M1786" s="34" t="s">
        <v>384</v>
      </c>
      <c r="N1786" s="34" t="s">
        <v>261</v>
      </c>
      <c r="O1786" s="34" t="s">
        <v>406</v>
      </c>
      <c r="P1786" s="19" t="s">
        <v>629</v>
      </c>
      <c r="Q1786" s="27"/>
      <c r="R1786" s="27"/>
      <c r="S1786" s="27"/>
      <c r="T1786" s="29"/>
    </row>
    <row r="1787" spans="1:79" ht="12.75" customHeight="1" x14ac:dyDescent="0.2">
      <c r="A1787" s="18" t="s">
        <v>409</v>
      </c>
      <c r="B1787" s="18" t="s">
        <v>170</v>
      </c>
      <c r="C1787" s="141" t="s">
        <v>388</v>
      </c>
      <c r="D1787" s="26" t="s">
        <v>3649</v>
      </c>
      <c r="E1787" s="27">
        <v>36327</v>
      </c>
      <c r="F1787" s="26" t="s">
        <v>283</v>
      </c>
      <c r="G1787" s="26" t="s">
        <v>1185</v>
      </c>
      <c r="H1787" s="18" t="s">
        <v>384</v>
      </c>
      <c r="I1787" s="18" t="s">
        <v>491</v>
      </c>
      <c r="J1787" s="18" t="s">
        <v>2070</v>
      </c>
      <c r="K1787" s="26" t="s">
        <v>397</v>
      </c>
      <c r="L1787" s="26" t="s">
        <v>408</v>
      </c>
      <c r="M1787" s="18" t="s">
        <v>409</v>
      </c>
      <c r="N1787" s="18" t="s">
        <v>583</v>
      </c>
      <c r="O1787" s="18" t="s">
        <v>412</v>
      </c>
      <c r="P1787" s="19" t="s">
        <v>408</v>
      </c>
      <c r="Q1787" s="27"/>
      <c r="R1787" s="27"/>
      <c r="S1787" s="27"/>
      <c r="T1787" s="27"/>
      <c r="U1787" s="29"/>
      <c r="V1787" s="25"/>
      <c r="W1787" s="25"/>
      <c r="X1787" s="25"/>
      <c r="Y1787" s="25"/>
      <c r="Z1787" s="25"/>
      <c r="AA1787" s="25"/>
      <c r="AB1787" s="25"/>
      <c r="AC1787" s="25"/>
      <c r="AD1787" s="25"/>
      <c r="AE1787" s="25"/>
      <c r="AF1787" s="25"/>
      <c r="AG1787" s="25"/>
      <c r="AH1787" s="25"/>
      <c r="AI1787" s="25"/>
      <c r="AJ1787" s="25"/>
      <c r="AK1787" s="25"/>
      <c r="AL1787" s="25"/>
      <c r="AM1787" s="25"/>
      <c r="AN1787" s="25"/>
      <c r="AO1787" s="25"/>
      <c r="AP1787" s="25"/>
      <c r="AQ1787" s="25"/>
      <c r="AR1787" s="25"/>
      <c r="AS1787" s="25"/>
      <c r="AT1787" s="25"/>
      <c r="AU1787" s="25"/>
      <c r="AV1787" s="25"/>
      <c r="AW1787" s="25"/>
      <c r="AX1787" s="25"/>
      <c r="AY1787" s="25"/>
      <c r="AZ1787" s="25"/>
      <c r="BA1787" s="25"/>
      <c r="BB1787" s="25"/>
      <c r="BC1787" s="25"/>
      <c r="BD1787" s="25"/>
      <c r="BE1787" s="25"/>
      <c r="BF1787" s="25"/>
      <c r="BG1787" s="25"/>
      <c r="BH1787" s="25"/>
      <c r="BI1787" s="25"/>
      <c r="BJ1787" s="25"/>
      <c r="BK1787" s="25"/>
      <c r="BL1787" s="25"/>
      <c r="BM1787" s="25"/>
      <c r="BN1787" s="25"/>
      <c r="BO1787" s="25"/>
      <c r="BP1787" s="25"/>
      <c r="BQ1787" s="25"/>
      <c r="BR1787" s="25"/>
      <c r="BS1787" s="25"/>
      <c r="BT1787" s="25"/>
      <c r="BU1787" s="25"/>
      <c r="BV1787" s="25"/>
      <c r="BW1787" s="25"/>
      <c r="BX1787" s="25"/>
    </row>
    <row r="1788" spans="1:79" s="25" customFormat="1" x14ac:dyDescent="0.2">
      <c r="A1788" s="31" t="s">
        <v>384</v>
      </c>
      <c r="B1788" s="32" t="s">
        <v>583</v>
      </c>
      <c r="C1788" s="141" t="s">
        <v>412</v>
      </c>
      <c r="D1788" s="19" t="s">
        <v>3650</v>
      </c>
      <c r="E1788" s="27">
        <v>36341</v>
      </c>
      <c r="F1788" s="28" t="s">
        <v>698</v>
      </c>
      <c r="G1788" s="28" t="s">
        <v>114</v>
      </c>
      <c r="H1788" s="31" t="s">
        <v>409</v>
      </c>
      <c r="I1788" s="32" t="s">
        <v>491</v>
      </c>
      <c r="J1788" s="18" t="s">
        <v>388</v>
      </c>
      <c r="K1788" s="26" t="s">
        <v>402</v>
      </c>
      <c r="L1788" s="26" t="s">
        <v>398</v>
      </c>
      <c r="M1788" s="33"/>
      <c r="N1788" s="33"/>
      <c r="O1788" s="33"/>
    </row>
    <row r="1789" spans="1:79" x14ac:dyDescent="0.2">
      <c r="A1789" t="s">
        <v>397</v>
      </c>
      <c r="B1789" t="s">
        <v>123</v>
      </c>
      <c r="C1789" s="141" t="s">
        <v>412</v>
      </c>
      <c r="D1789" t="s">
        <v>3651</v>
      </c>
      <c r="E1789" s="40">
        <v>37168</v>
      </c>
      <c r="F1789" t="s">
        <v>3652</v>
      </c>
      <c r="G1789" s="19" t="s">
        <v>621</v>
      </c>
      <c r="H1789" t="s">
        <v>397</v>
      </c>
      <c r="I1789" t="s">
        <v>154</v>
      </c>
      <c r="J1789" s="18" t="s">
        <v>398</v>
      </c>
      <c r="K1789" t="str">
        <f>IF(ISBLANK(VLOOKUP(TRIM(D1789),ALL_SOMIFA!$A$1:$V$2721,8,FALSE)),"",IF(ISERROR(VLOOKUP(TRIM(D1789),ALL_SOMIFA!$A$1:$V$2721,8,FALSE))," ",VLOOKUP(TRIM(D1789),ALL_SOMIFA!$A$1:$V$2721,8,FALSE)))</f>
        <v xml:space="preserve"> </v>
      </c>
      <c r="L1789" t="str">
        <f>IF(ISBLANK(VLOOKUP(TRIM(D1789),ALL_SOMIFA!$A$1:$V$2721,9,FALSE)),"",IF(ISERROR(VLOOKUP(TRIM(D1789),ALL_SOMIFA!$A$1:$V$2721,9,FALSE))," ",VLOOKUP(TRIM(D1789),ALL_SOMIFA!$A$1:$V$2721,9,FALSE)))</f>
        <v xml:space="preserve"> </v>
      </c>
      <c r="M1789" t="str">
        <f>IF(ISBLANK(VLOOKUP(TRIM(D1789),ALL_SOMIFA!$A$1:$V$2721,10,FALSE)),"",IF(ISERROR(VLOOKUP(TRIM(D1789),ALL_SOMIFA!$A$1:$V$2721,10,FALSE))," ",VLOOKUP(TRIM(D1789),ALL_SOMIFA!$A$1:$V$2721,10,FALSE)))</f>
        <v xml:space="preserve"> </v>
      </c>
      <c r="N1789" t="str">
        <f>IF(ISBLANK(VLOOKUP(TRIM(D1789),ALL_SOMIFA!$A$1:$V$2721,11,FALSE)),"",IF(ISERROR(VLOOKUP(TRIM(D1789),ALL_SOMIFA!$A$1:$V$2721,11,FALSE))," ",VLOOKUP(TRIM(D1789),ALL_SOMIFA!$A$1:$V$2721,11,FALSE)))</f>
        <v xml:space="preserve"> </v>
      </c>
      <c r="O1789" t="str">
        <f>IF(ISBLANK(VLOOKUP(TRIM(D1789),ALL_SOMIFA!$A$1:$V$2721,12,FALSE)),"",IF(ISERROR(VLOOKUP(TRIM(D1789),ALL_SOMIFA!$A$1:$V$2721,12,FALSE))," ",VLOOKUP(TRIM(D1789),ALL_SOMIFA!$A$1:$V$2721,12,FALSE)))</f>
        <v xml:space="preserve"> </v>
      </c>
      <c r="P1789" t="str">
        <f>IF(ISBLANK(VLOOKUP(TRIM(D1789),ALL_SOMIFA!$A$1:$V$2721,13,FALSE)),"",IF(ISERROR(VLOOKUP(TRIM(D1789),ALL_SOMIFA!$A$1:$V$2721,13,FALSE))," ",VLOOKUP(TRIM(D1789),ALL_SOMIFA!$A$1:$V$2721,13,FALSE)))</f>
        <v xml:space="preserve"> </v>
      </c>
      <c r="Q1789" t="str">
        <f>IF(ISBLANK(VLOOKUP(TRIM(D1789),ALL_SOMIFA!$A$1:$V$2721,14,FALSE)),"",IF(ISERROR(VLOOKUP(TRIM(D1789),ALL_SOMIFA!$A$1:$V$2721,14,FALSE))," ",VLOOKUP(TRIM(D1789),ALL_SOMIFA!$A$1:$V$2721,14,FALSE)))</f>
        <v xml:space="preserve"> </v>
      </c>
      <c r="R1789" t="str">
        <f>IF(ISBLANK(VLOOKUP(TRIM(D1789),ALL_SOMIFA!$A$1:$V$2721,15,FALSE)),"",IF(ISERROR(VLOOKUP(TRIM(D1789),ALL_SOMIFA!$A$1:$V$2721,15,FALSE))," ",VLOOKUP(TRIM(D1789),ALL_SOMIFA!$A$1:$V$2721,15,FALSE)))</f>
        <v xml:space="preserve"> </v>
      </c>
      <c r="S1789" t="str">
        <f>IF(ISBLANK(VLOOKUP(TRIM(D1789),ALL_SOMIFA!$A$1:$V$2721,16,FALSE)),"",IF(ISERROR(VLOOKUP(TRIM(D1789),ALL_SOMIFA!$A$1:$V$2721,16,FALSE))," ",VLOOKUP(TRIM(D1789),ALL_SOMIFA!$A$1:$V$2721,16,FALSE)))</f>
        <v xml:space="preserve"> </v>
      </c>
      <c r="T1789" t="str">
        <f>IF(ISBLANK(VLOOKUP(TRIM(D1789),ALL_SOMIFA!$A$1:$V$2721,17,FALSE)),"",IF(ISERROR(VLOOKUP(TRIM(D1789),ALL_SOMIFA!$A$1:$V$2721,17,FALSE))," ",VLOOKUP(TRIM(D1789),ALL_SOMIFA!$A$1:$V$2721,17,FALSE)))</f>
        <v xml:space="preserve"> </v>
      </c>
      <c r="U1789" t="str">
        <f>IF(ISBLANK(VLOOKUP(TRIM(D1789),ALL_SOMIFA!$A$1:$V$2721,18,FALSE)),"",IF(ISERROR(VLOOKUP(TRIM(D1789),ALL_SOMIFA!$A$1:$V$2721,18,FALSE))," ",VLOOKUP(TRIM(D1789),ALL_SOMIFA!$A$1:$V$2721,18,FALSE)))</f>
        <v xml:space="preserve"> </v>
      </c>
      <c r="V1789" t="str">
        <f>IF(ISBLANK(VLOOKUP(TRIM(D1789),ALL_SOMIFA!$A$1:$V$2721,19,FALSE)),"",IF(ISERROR(VLOOKUP(TRIM(D1789),ALL_SOMIFA!$A$1:$V$2721,19,FALSE))," ",VLOOKUP(TRIM(D1789),ALL_SOMIFA!$A$1:$V$2721,19,FALSE)))</f>
        <v xml:space="preserve"> </v>
      </c>
      <c r="W1789" t="str">
        <f>IF(ISBLANK(VLOOKUP(TRIM(D1789),ALL_SOMIFA!$A$1:$V$2721,20,FALSE)),"",IF(ISERROR(VLOOKUP(TRIM(D1789),ALL_SOMIFA!$A$1:$V$2721,20,FALSE))," ",VLOOKUP(TRIM(D1789),ALL_SOMIFA!$A$1:$V$2721,20,FALSE)))</f>
        <v xml:space="preserve"> </v>
      </c>
      <c r="X1789" t="str">
        <f>IF(ISBLANK(VLOOKUP(TRIM(D1789),ALL_SOMIFA!$A$1:$V$2721,21,FALSE)),"",IF(ISERROR(VLOOKUP(TRIM(D1789),ALL_SOMIFA!$A$1:$V$2721,21,FALSE))," ",VLOOKUP(TRIM(D1789),ALL_SOMIFA!$A$1:$V$2721,21,FALSE)))</f>
        <v xml:space="preserve"> </v>
      </c>
      <c r="Y1789" t="str">
        <f>IF(ISBLANK(VLOOKUP(TRIM(D1789),ALL_SOMIFA!$A$1:$V$2721,22,FALSE)),"",IF(ISERROR(VLOOKUP(TRIM(D1789),ALL_SOMIFA!$A$1:$V$2721,22,FALSE))," ",VLOOKUP(TRIM(D1789),ALL_SOMIFA!$A$1:$V$2721,22,FALSE)))</f>
        <v xml:space="preserve"> </v>
      </c>
    </row>
    <row r="1790" spans="1:79" s="25" customFormat="1" x14ac:dyDescent="0.2">
      <c r="A1790" s="108" t="s">
        <v>397</v>
      </c>
      <c r="B1790" s="116" t="s">
        <v>207</v>
      </c>
      <c r="C1790" s="141" t="s">
        <v>388</v>
      </c>
      <c r="D1790" s="19" t="s">
        <v>5015</v>
      </c>
      <c r="E1790" s="27">
        <v>36640</v>
      </c>
      <c r="F1790" s="28" t="s">
        <v>236</v>
      </c>
      <c r="G1790" s="28" t="s">
        <v>381</v>
      </c>
      <c r="H1790" s="31" t="s">
        <v>189</v>
      </c>
      <c r="I1790" s="32"/>
      <c r="J1790" s="18"/>
      <c r="K1790" t="s">
        <v>397</v>
      </c>
      <c r="L1790"/>
      <c r="M1790" s="33"/>
      <c r="N1790" s="33"/>
      <c r="O1790" s="33"/>
    </row>
    <row r="1791" spans="1:79" s="25" customFormat="1" x14ac:dyDescent="0.2">
      <c r="A1791" s="18"/>
      <c r="B1791" s="18"/>
      <c r="C1791" s="141"/>
      <c r="D1791" s="19"/>
      <c r="E1791" s="20"/>
      <c r="F1791" s="19"/>
      <c r="G1791" s="19"/>
      <c r="H1791" s="18"/>
      <c r="I1791" s="18"/>
      <c r="J1791" s="18"/>
      <c r="K1791"/>
      <c r="L1791"/>
      <c r="M1791" s="18"/>
      <c r="N1791" s="18"/>
      <c r="O1791" s="18"/>
      <c r="P1791" s="19"/>
      <c r="Q1791" s="19"/>
      <c r="R1791" s="19"/>
      <c r="S1791" s="19"/>
      <c r="T1791" s="19"/>
      <c r="U1791" s="19"/>
      <c r="V1791" s="19"/>
      <c r="W1791" s="19"/>
      <c r="X1791" s="19"/>
      <c r="Y1791" s="19"/>
      <c r="Z1791" s="19"/>
      <c r="AA1791" s="19"/>
      <c r="AB1791" s="19"/>
      <c r="AC1791" s="19"/>
      <c r="AD1791" s="19"/>
      <c r="AE1791" s="19"/>
      <c r="AF1791" s="19"/>
      <c r="AG1791" s="19"/>
      <c r="AH1791" s="19"/>
      <c r="AI1791" s="19"/>
      <c r="AJ1791" s="19"/>
      <c r="AK1791" s="19"/>
      <c r="AL1791" s="19"/>
      <c r="AM1791" s="19"/>
      <c r="AN1791" s="19"/>
      <c r="AO1791" s="19"/>
      <c r="AP1791" s="19"/>
      <c r="AQ1791" s="19"/>
      <c r="AR1791" s="19"/>
      <c r="AS1791" s="19"/>
      <c r="AT1791" s="19"/>
      <c r="AU1791" s="19"/>
      <c r="AV1791" s="19"/>
      <c r="AW1791" s="19"/>
      <c r="AX1791" s="19"/>
      <c r="AY1791" s="19"/>
    </row>
    <row r="1792" spans="1:79" s="25" customFormat="1" ht="12.75" customHeight="1" x14ac:dyDescent="0.2">
      <c r="A1792" s="31"/>
      <c r="B1792" s="32"/>
      <c r="C1792" s="142"/>
      <c r="D1792" s="19" t="s">
        <v>3653</v>
      </c>
      <c r="E1792" s="27">
        <v>37176</v>
      </c>
      <c r="F1792" s="28" t="s">
        <v>180</v>
      </c>
      <c r="G1792" s="28" t="s">
        <v>381</v>
      </c>
      <c r="H1792" s="31" t="s">
        <v>981</v>
      </c>
      <c r="I1792" s="32" t="s">
        <v>327</v>
      </c>
      <c r="J1792" s="18"/>
      <c r="K1792" s="26" t="s">
        <v>147</v>
      </c>
      <c r="L1792" s="26"/>
      <c r="M1792" s="33"/>
      <c r="N1792" s="33"/>
      <c r="O1792" s="33"/>
    </row>
    <row r="1793" spans="1:61" s="25" customFormat="1" x14ac:dyDescent="0.2">
      <c r="A1793" s="18" t="s">
        <v>445</v>
      </c>
      <c r="B1793" s="18" t="s">
        <v>207</v>
      </c>
      <c r="C1793" s="141"/>
      <c r="D1793" s="19" t="s">
        <v>3654</v>
      </c>
      <c r="E1793" s="20">
        <v>31479</v>
      </c>
      <c r="F1793" s="19" t="s">
        <v>3655</v>
      </c>
      <c r="G1793" s="19" t="s">
        <v>1147</v>
      </c>
      <c r="H1793" s="18" t="s">
        <v>449</v>
      </c>
      <c r="I1793" s="18" t="s">
        <v>303</v>
      </c>
      <c r="J1793" s="18"/>
      <c r="K1793" s="26" t="s">
        <v>445</v>
      </c>
      <c r="L1793" s="26"/>
      <c r="M1793" s="18" t="s">
        <v>445</v>
      </c>
      <c r="N1793" s="18" t="s">
        <v>261</v>
      </c>
      <c r="O1793" s="18"/>
      <c r="P1793" s="19"/>
      <c r="Q1793" s="19" t="s">
        <v>449</v>
      </c>
      <c r="R1793" s="19" t="s">
        <v>479</v>
      </c>
      <c r="S1793" s="19" t="s">
        <v>86</v>
      </c>
      <c r="T1793" s="19" t="s">
        <v>445</v>
      </c>
      <c r="U1793" s="19" t="s">
        <v>330</v>
      </c>
      <c r="V1793" s="19">
        <v>0</v>
      </c>
      <c r="W1793" s="19" t="s">
        <v>445</v>
      </c>
      <c r="X1793" s="19" t="s">
        <v>330</v>
      </c>
      <c r="Y1793" s="19">
        <v>0</v>
      </c>
      <c r="Z1793" s="19" t="s">
        <v>445</v>
      </c>
      <c r="AA1793" s="19" t="s">
        <v>330</v>
      </c>
      <c r="AB1793" s="19">
        <v>0</v>
      </c>
      <c r="AC1793" s="19" t="s">
        <v>445</v>
      </c>
      <c r="AD1793" s="19" t="s">
        <v>330</v>
      </c>
      <c r="AE1793" s="19"/>
      <c r="AF1793" s="19" t="s">
        <v>445</v>
      </c>
      <c r="AG1793" s="19" t="s">
        <v>330</v>
      </c>
      <c r="AH1793" s="19">
        <v>0</v>
      </c>
      <c r="AI1793" s="19" t="s">
        <v>445</v>
      </c>
      <c r="AJ1793" s="19" t="s">
        <v>330</v>
      </c>
      <c r="AK1793" s="19">
        <v>0</v>
      </c>
      <c r="AL1793" s="19" t="s">
        <v>445</v>
      </c>
      <c r="AM1793" s="19" t="s">
        <v>330</v>
      </c>
      <c r="AN1793" s="19">
        <v>0</v>
      </c>
      <c r="AO1793" s="19" t="s">
        <v>445</v>
      </c>
      <c r="AP1793" s="19" t="s">
        <v>330</v>
      </c>
      <c r="AQ1793" s="19">
        <v>0</v>
      </c>
      <c r="AR1793" s="19" t="s">
        <v>445</v>
      </c>
      <c r="AS1793" s="19" t="s">
        <v>330</v>
      </c>
      <c r="AT1793" s="19">
        <v>0</v>
      </c>
      <c r="AU1793" s="19" t="s">
        <v>445</v>
      </c>
      <c r="AV1793" s="19" t="s">
        <v>330</v>
      </c>
      <c r="AW1793" s="19">
        <v>0</v>
      </c>
      <c r="AX1793" s="19" t="s">
        <v>445</v>
      </c>
      <c r="AY1793" s="19" t="s">
        <v>330</v>
      </c>
      <c r="AZ1793" s="19"/>
      <c r="BA1793" s="19"/>
      <c r="BB1793" s="19"/>
      <c r="BC1793" s="19"/>
      <c r="BD1793" s="19"/>
      <c r="BE1793" s="19"/>
      <c r="BF1793" s="19"/>
      <c r="BG1793" s="19"/>
      <c r="BH1793" s="19"/>
      <c r="BI1793" s="19"/>
    </row>
    <row r="1794" spans="1:61" x14ac:dyDescent="0.2">
      <c r="A1794" s="18" t="s">
        <v>450</v>
      </c>
      <c r="B1794" s="18" t="s">
        <v>454</v>
      </c>
      <c r="C1794" s="141"/>
      <c r="D1794" s="19" t="s">
        <v>3656</v>
      </c>
      <c r="E1794" s="20">
        <v>33554</v>
      </c>
      <c r="F1794" s="28" t="s">
        <v>1103</v>
      </c>
      <c r="G1794" s="28" t="s">
        <v>756</v>
      </c>
      <c r="H1794" s="18" t="s">
        <v>453</v>
      </c>
      <c r="I1794" s="18" t="s">
        <v>327</v>
      </c>
      <c r="J1794" s="18"/>
      <c r="K1794" s="26" t="s">
        <v>450</v>
      </c>
      <c r="L1794" s="26"/>
      <c r="M1794" s="18" t="s">
        <v>450</v>
      </c>
      <c r="N1794" s="18" t="s">
        <v>454</v>
      </c>
      <c r="O1794" s="18"/>
      <c r="P1794" s="19"/>
      <c r="Q1794" s="26" t="s">
        <v>450</v>
      </c>
      <c r="R1794" s="26" t="s">
        <v>454</v>
      </c>
      <c r="S1794" s="28"/>
      <c r="T1794" s="26"/>
      <c r="U1794" s="26"/>
      <c r="V1794" s="28"/>
      <c r="W1794" s="26"/>
      <c r="X1794" s="26"/>
      <c r="Y1794" s="28"/>
      <c r="Z1794" s="19"/>
      <c r="AA1794" s="26"/>
      <c r="AB1794" s="30"/>
      <c r="AC1794" s="19" t="s">
        <v>450</v>
      </c>
      <c r="AD1794" s="26" t="s">
        <v>396</v>
      </c>
      <c r="AE1794" s="30"/>
      <c r="AF1794" s="19" t="s">
        <v>450</v>
      </c>
      <c r="AG1794" s="26" t="s">
        <v>396</v>
      </c>
      <c r="AH1794" s="30"/>
      <c r="AI1794" s="19" t="s">
        <v>450</v>
      </c>
      <c r="AJ1794" s="26" t="s">
        <v>396</v>
      </c>
      <c r="AK1794" s="30"/>
      <c r="AL1794" s="19"/>
      <c r="AM1794" s="26"/>
      <c r="AN1794" s="30"/>
      <c r="AO1794" s="19"/>
      <c r="AP1794" s="26"/>
      <c r="AQ1794" s="30"/>
      <c r="AR1794" s="19"/>
      <c r="AS1794" s="26"/>
      <c r="AT1794" s="30"/>
      <c r="AU1794" s="19"/>
      <c r="AV1794" s="26"/>
      <c r="AW1794" s="30"/>
      <c r="AX1794" s="19"/>
      <c r="AY1794" s="26"/>
    </row>
    <row r="1795" spans="1:61" x14ac:dyDescent="0.2">
      <c r="A1795" s="19"/>
      <c r="B1795" s="18"/>
      <c r="C1795" s="141"/>
      <c r="D1795" s="19"/>
      <c r="E1795" s="39"/>
      <c r="F1795" s="19"/>
      <c r="G1795" s="19"/>
      <c r="H1795" s="19"/>
      <c r="I1795" s="18"/>
      <c r="J1795" s="18"/>
      <c r="K1795" s="26"/>
      <c r="L1795" s="26"/>
      <c r="M1795" s="19"/>
      <c r="N1795" s="18"/>
      <c r="O1795" s="18"/>
      <c r="P1795" s="19"/>
      <c r="Q1795" s="19"/>
      <c r="R1795" s="19"/>
      <c r="S1795" s="19"/>
      <c r="T1795" s="19"/>
      <c r="U1795" s="19"/>
      <c r="V1795" s="19"/>
      <c r="W1795" s="19"/>
      <c r="X1795" s="19"/>
      <c r="Y1795" s="19"/>
      <c r="Z1795" s="19"/>
      <c r="AA1795" s="19"/>
      <c r="AB1795" s="19"/>
      <c r="AC1795" s="19"/>
      <c r="AD1795" s="19"/>
      <c r="AE1795" s="19"/>
      <c r="AF1795" s="19"/>
      <c r="AG1795" s="19"/>
      <c r="AH1795" s="19"/>
      <c r="AI1795" s="19"/>
      <c r="AJ1795" s="19"/>
      <c r="AK1795" s="19"/>
      <c r="AL1795" s="19"/>
      <c r="AM1795" s="19"/>
      <c r="AN1795" s="19"/>
      <c r="AO1795" s="19"/>
      <c r="AP1795" s="19"/>
      <c r="AQ1795" s="19"/>
      <c r="AR1795" s="19"/>
      <c r="AS1795" s="19"/>
      <c r="AT1795" s="19"/>
      <c r="AU1795" s="19"/>
      <c r="AV1795" s="19"/>
      <c r="AW1795" s="19"/>
      <c r="AX1795" s="19"/>
      <c r="AY1795" s="19"/>
    </row>
    <row r="1796" spans="1:61" s="25" customFormat="1" x14ac:dyDescent="0.2">
      <c r="B1796" s="18"/>
      <c r="C1796" s="138"/>
      <c r="E1796" s="10" t="s">
        <v>76</v>
      </c>
      <c r="F1796" s="11" t="s">
        <v>77</v>
      </c>
      <c r="G1796" s="42" t="s">
        <v>78</v>
      </c>
      <c r="H1796" s="94" t="s">
        <v>79</v>
      </c>
      <c r="I1796" s="11"/>
      <c r="J1796" s="11"/>
      <c r="K1796" s="8"/>
      <c r="L1796" s="16" t="str">
        <f>IF(ISERROR(VLOOKUP(TRIM(B1796),#REF!,13,FALSE())),"",VLOOKUP(TRIM(B1796),#REF!,13,FALSE()))</f>
        <v/>
      </c>
      <c r="M1796" s="16" t="str">
        <f>IF(ISERROR(VLOOKUP(TRIM(B1796),#REF!,14,FALSE())),"",VLOOKUP(TRIM(B1796),#REF!,14,FALSE()))</f>
        <v/>
      </c>
      <c r="N1796" s="16" t="str">
        <f>IF(ISERROR(VLOOKUP(TRIM(B1796),#REF!,15,FALSE())),"",VLOOKUP(TRIM(B1796),#REF!,15,FALSE()))</f>
        <v/>
      </c>
      <c r="O1796" s="16" t="str">
        <f>IF(ISERROR(VLOOKUP(TRIM(B1796),#REF!,16,FALSE())),"",VLOOKUP(TRIM(B1796),#REF!,16,FALSE()))</f>
        <v/>
      </c>
      <c r="Q1796" s="8"/>
      <c r="S1796" t="str">
        <f>IF(ISERROR(VLOOKUP(TRIM(B1796),#REF!,20,FALSE())),"",VLOOKUP(TRIM(B1796),#REF!,20,FALSE()))</f>
        <v/>
      </c>
      <c r="T1796" t="str">
        <f>IF(ISERROR(VLOOKUP(TRIM(B1796),#REF!,21,FALSE())),"",VLOOKUP(TRIM(B1796),#REF!,21,FALSE()))</f>
        <v/>
      </c>
      <c r="U1796" t="str">
        <f>IF(ISERROR(VLOOKUP(TRIM(B1796),#REF!,22,FALSE())),"",VLOOKUP(TRIM(B1796),#REF!,22,FALSE()))</f>
        <v/>
      </c>
      <c r="V1796" t="str">
        <f>IF(ISERROR(VLOOKUP(TRIM(B1796),#REF!,20,FALSE())),"",VLOOKUP(TRIM(B1796),#REF!,20,FALSE()))</f>
        <v/>
      </c>
      <c r="W1796" t="str">
        <f>IF(ISERROR(VLOOKUP(TRIM(B1796),#REF!,21,FALSE())),"",VLOOKUP(TRIM(B1796),#REF!,21,FALSE()))</f>
        <v/>
      </c>
      <c r="X1796" t="str">
        <f>IF(ISERROR(VLOOKUP(TRIM(B1796),#REF!,22,FALSE())),"",VLOOKUP(TRIM(B1796),#REF!,22,FALSE()))</f>
        <v/>
      </c>
      <c r="Y1796" t="str">
        <f>IF(ISERROR(VLOOKUP(TRIM(B1796),#REF!,23,FALSE())),"",VLOOKUP(TRIM(B1796),#REF!,23,FALSE()))</f>
        <v/>
      </c>
      <c r="Z1796" t="str">
        <f>IF(ISERROR(VLOOKUP(TRIM(B1796),#REF!,24,FALSE())),"",VLOOKUP(TRIM(B1796),#REF!,24,FALSE()))</f>
        <v/>
      </c>
      <c r="AA1796" t="str">
        <f>IF(ISERROR(VLOOKUP(TRIM(B1796),#REF!,25,FALSE())),"",VLOOKUP(TRIM(B1796),#REF!,25,FALSE()))</f>
        <v/>
      </c>
    </row>
    <row r="1797" spans="1:61" ht="18" customHeight="1" x14ac:dyDescent="0.25">
      <c r="A1797" s="12" t="s">
        <v>5481</v>
      </c>
      <c r="B1797" s="18"/>
      <c r="C1797" s="139"/>
      <c r="E1797" s="13">
        <f>COUNTA(D1800:D1864)</f>
        <v>56</v>
      </c>
      <c r="F1797" s="14">
        <f>COUNTIF(A1800:A1864,"*HB*")-1</f>
        <v>2</v>
      </c>
      <c r="G1797" s="14">
        <f>COUNTIF(A1799:A1864,"*KR*")+COUNTIF(A1799:A1864,"*LK*")</f>
        <v>2</v>
      </c>
      <c r="H1797" s="51">
        <f>COUNTIF(A1799:A1864,"*PR*")+COUNTIF(A1799:A1864,"*LP*")</f>
        <v>1</v>
      </c>
      <c r="I1797" s="14"/>
      <c r="J1797" s="14"/>
      <c r="K1797" s="8"/>
      <c r="L1797" s="16" t="str">
        <f>IF(ISERROR(VLOOKUP(TRIM(B1797),#REF!,13,FALSE())),"",VLOOKUP(TRIM(B1797),#REF!,13,FALSE()))</f>
        <v/>
      </c>
      <c r="M1797" s="16" t="str">
        <f>IF(ISERROR(VLOOKUP(TRIM(B1797),#REF!,14,FALSE())),"",VLOOKUP(TRIM(B1797),#REF!,14,FALSE()))</f>
        <v/>
      </c>
      <c r="N1797" s="16" t="str">
        <f>IF(ISERROR(VLOOKUP(TRIM(B1797),#REF!,15,FALSE())),"",VLOOKUP(TRIM(B1797),#REF!,15,FALSE()))</f>
        <v/>
      </c>
      <c r="O1797" s="16" t="str">
        <f>IF(ISERROR(VLOOKUP(TRIM(B1797),#REF!,16,FALSE())),"",VLOOKUP(TRIM(B1797),#REF!,16,FALSE()))</f>
        <v/>
      </c>
      <c r="P1797" s="15"/>
      <c r="Q1797" s="8"/>
      <c r="S1797" t="str">
        <f>IF(ISERROR(VLOOKUP(TRIM(B1797),#REF!,20,FALSE())),"",VLOOKUP(TRIM(B1797),#REF!,20,FALSE()))</f>
        <v/>
      </c>
      <c r="T1797" t="str">
        <f>IF(ISERROR(VLOOKUP(TRIM(B1797),#REF!,21,FALSE())),"",VLOOKUP(TRIM(B1797),#REF!,21,FALSE()))</f>
        <v/>
      </c>
      <c r="U1797" t="str">
        <f>IF(ISERROR(VLOOKUP(TRIM(B1797),#REF!,22,FALSE())),"",VLOOKUP(TRIM(B1797),#REF!,22,FALSE()))</f>
        <v/>
      </c>
      <c r="V1797" t="str">
        <f>IF(ISERROR(VLOOKUP(TRIM(B1797),#REF!,20,FALSE())),"",VLOOKUP(TRIM(B1797),#REF!,20,FALSE()))</f>
        <v/>
      </c>
      <c r="W1797" t="str">
        <f>IF(ISERROR(VLOOKUP(TRIM(B1797),#REF!,21,FALSE())),"",VLOOKUP(TRIM(B1797),#REF!,21,FALSE()))</f>
        <v/>
      </c>
      <c r="X1797" t="str">
        <f>IF(ISERROR(VLOOKUP(TRIM(B1797),#REF!,22,FALSE())),"",VLOOKUP(TRIM(B1797),#REF!,22,FALSE()))</f>
        <v/>
      </c>
      <c r="Y1797" t="str">
        <f>IF(ISERROR(VLOOKUP(TRIM(B1797),#REF!,23,FALSE())),"",VLOOKUP(TRIM(B1797),#REF!,23,FALSE()))</f>
        <v/>
      </c>
      <c r="Z1797" t="str">
        <f>IF(ISERROR(VLOOKUP(TRIM(B1797),#REF!,24,FALSE())),"",VLOOKUP(TRIM(B1797),#REF!,24,FALSE()))</f>
        <v/>
      </c>
      <c r="AA1797" t="str">
        <f>IF(ISERROR(VLOOKUP(TRIM(B1797),#REF!,25,FALSE())),"",VLOOKUP(TRIM(B1797),#REF!,25,FALSE()))</f>
        <v/>
      </c>
      <c r="AK1797" s="15"/>
      <c r="AL1797" s="8"/>
      <c r="AM1797" s="8"/>
      <c r="AO1797" s="8"/>
      <c r="AP1797" s="8"/>
      <c r="AQ1797" s="8"/>
      <c r="AR1797" s="8"/>
      <c r="AS1797" s="8"/>
      <c r="AT1797" s="15"/>
      <c r="AU1797" s="8"/>
    </row>
    <row r="1798" spans="1:61" s="25" customFormat="1" x14ac:dyDescent="0.2">
      <c r="A1798" s="16" t="s">
        <v>5476</v>
      </c>
      <c r="B1798" s="18"/>
      <c r="C1798" s="141"/>
      <c r="E1798" s="1"/>
      <c r="F1798" s="8"/>
      <c r="G1798" s="8"/>
      <c r="H1798" s="36"/>
      <c r="I1798" s="16"/>
      <c r="J1798" s="18"/>
      <c r="K1798" s="18"/>
      <c r="L1798" s="8"/>
      <c r="M1798" s="16"/>
      <c r="N1798" s="16"/>
      <c r="O1798" s="16"/>
      <c r="P1798" s="16"/>
      <c r="Q1798" s="16"/>
      <c r="R1798" s="16"/>
      <c r="S1798" s="16"/>
      <c r="T1798" s="16"/>
      <c r="U1798" s="8"/>
      <c r="V1798" s="8"/>
      <c r="W1798" t="str">
        <f>IF(ISERROR(VLOOKUP(TRIM(D1798),#REF!,20,FALSE())),"",VLOOKUP(TRIM(D1798),#REF!,20,FALSE()))</f>
        <v/>
      </c>
      <c r="X1798" t="str">
        <f>IF(ISERROR(VLOOKUP(TRIM(D1798),#REF!,21,FALSE())),"",VLOOKUP(TRIM(D1798),#REF!,21,FALSE()))</f>
        <v/>
      </c>
      <c r="Y1798" t="str">
        <f>IF(ISERROR(VLOOKUP(TRIM(D1798),#REF!,22,FALSE())),"",VLOOKUP(TRIM(D1798),#REF!,22,FALSE()))</f>
        <v/>
      </c>
      <c r="Z1798" t="str">
        <f>IF(ISERROR(VLOOKUP(TRIM(D1798),#REF!,20,FALSE())),"",VLOOKUP(TRIM(D1798),#REF!,20,FALSE()))</f>
        <v/>
      </c>
      <c r="AA1798" t="str">
        <f>IF(ISERROR(VLOOKUP(TRIM(D1798),#REF!,21,FALSE())),"",VLOOKUP(TRIM(D1798),#REF!,21,FALSE()))</f>
        <v/>
      </c>
      <c r="AB1798" t="str">
        <f>IF(ISERROR(VLOOKUP(TRIM(D1798),#REF!,22,FALSE())),"",VLOOKUP(TRIM(D1798),#REF!,22,FALSE()))</f>
        <v/>
      </c>
      <c r="AC1798" t="str">
        <f>IF(ISERROR(VLOOKUP(TRIM(D1798),#REF!,23,FALSE())),"",VLOOKUP(TRIM(D1798),#REF!,23,FALSE()))</f>
        <v/>
      </c>
      <c r="AD1798" t="str">
        <f>IF(ISERROR(VLOOKUP(TRIM(D1798),#REF!,24,FALSE())),"",VLOOKUP(TRIM(D1798),#REF!,24,FALSE()))</f>
        <v/>
      </c>
      <c r="AE1798" t="str">
        <f>IF(ISERROR(VLOOKUP(TRIM(D1798),#REF!,25,FALSE())),"",VLOOKUP(TRIM(D1798),#REF!,25,FALSE()))</f>
        <v/>
      </c>
      <c r="AP1798" s="8"/>
      <c r="AQ1798" s="8"/>
      <c r="AS1798" s="8"/>
      <c r="AT1798" s="8"/>
      <c r="AU1798" s="8"/>
    </row>
    <row r="1799" spans="1:61" s="25" customFormat="1" x14ac:dyDescent="0.2">
      <c r="A1799" s="145"/>
      <c r="B1799" s="18"/>
      <c r="C1799" s="141"/>
      <c r="D1799" s="19"/>
      <c r="E1799" s="39"/>
      <c r="F1799" s="19"/>
      <c r="G1799" s="19"/>
      <c r="H1799" s="145"/>
      <c r="I1799" s="18"/>
      <c r="J1799" s="18"/>
      <c r="K1799" s="26"/>
      <c r="L1799" s="26"/>
      <c r="M1799" s="42"/>
      <c r="N1799" s="18"/>
      <c r="O1799" s="18"/>
      <c r="P1799" s="19"/>
      <c r="Q1799" s="19"/>
      <c r="R1799" s="19"/>
      <c r="S1799" s="19"/>
      <c r="T1799" s="19"/>
      <c r="U1799" s="19"/>
      <c r="V1799" s="19"/>
      <c r="W1799" s="19"/>
      <c r="X1799" s="19"/>
      <c r="Y1799" s="19"/>
      <c r="Z1799" s="19"/>
      <c r="AA1799" s="19"/>
      <c r="AB1799" s="19"/>
      <c r="AC1799" s="19"/>
      <c r="AD1799" s="19"/>
      <c r="AE1799" s="19"/>
      <c r="AF1799" s="19"/>
      <c r="AG1799" s="19"/>
      <c r="AH1799" s="19"/>
      <c r="AI1799" s="19"/>
      <c r="AJ1799" s="19"/>
      <c r="AK1799" s="19"/>
      <c r="AL1799" s="19"/>
      <c r="AM1799" s="19"/>
      <c r="AN1799" s="19"/>
      <c r="AO1799" s="19"/>
      <c r="AP1799" s="19"/>
      <c r="AQ1799" s="19"/>
      <c r="AR1799" s="19"/>
      <c r="AS1799" s="19"/>
      <c r="AT1799" s="19"/>
      <c r="AU1799" s="19"/>
      <c r="AV1799" s="19"/>
      <c r="AW1799" s="19"/>
      <c r="AX1799" s="19"/>
      <c r="AY1799" s="19"/>
    </row>
    <row r="1800" spans="1:61" x14ac:dyDescent="0.2">
      <c r="A1800" t="s">
        <v>80</v>
      </c>
      <c r="B1800" t="s">
        <v>134</v>
      </c>
      <c r="C1800" s="141"/>
      <c r="D1800" t="s">
        <v>3657</v>
      </c>
      <c r="E1800" s="40">
        <v>36878</v>
      </c>
      <c r="F1800" t="s">
        <v>3658</v>
      </c>
      <c r="G1800" t="s">
        <v>3659</v>
      </c>
      <c r="H1800" t="s">
        <v>87</v>
      </c>
      <c r="I1800" t="s">
        <v>138</v>
      </c>
      <c r="J1800" s="18" t="s">
        <v>3660</v>
      </c>
      <c r="K1800" s="26"/>
      <c r="L1800" t="str">
        <f>IF(ISBLANK(VLOOKUP(TRIM(D1800),ALL_SOMIFA!$A$1:$V$2721,9,FALSE)),"",IF(ISERROR(VLOOKUP(TRIM(D1800),ALL_SOMIFA!$A$1:$V$2721,9,FALSE))," ",VLOOKUP(TRIM(D1800),ALL_SOMIFA!$A$1:$V$2721,9,FALSE)))</f>
        <v xml:space="preserve"> </v>
      </c>
      <c r="M1800" t="str">
        <f>IF(ISBLANK(VLOOKUP(TRIM(D1800),ALL_SOMIFA!$A$1:$V$2721,10,FALSE)),"",IF(ISERROR(VLOOKUP(TRIM(D1800),ALL_SOMIFA!$A$1:$V$2721,10,FALSE))," ",VLOOKUP(TRIM(D1800),ALL_SOMIFA!$A$1:$V$2721,10,FALSE)))</f>
        <v xml:space="preserve"> </v>
      </c>
      <c r="N1800" t="str">
        <f>IF(ISBLANK(VLOOKUP(TRIM(D1800),ALL_SOMIFA!$A$1:$V$2721,11,FALSE)),"",IF(ISERROR(VLOOKUP(TRIM(D1800),ALL_SOMIFA!$A$1:$V$2721,11,FALSE))," ",VLOOKUP(TRIM(D1800),ALL_SOMIFA!$A$1:$V$2721,11,FALSE)))</f>
        <v xml:space="preserve"> </v>
      </c>
      <c r="O1800" t="str">
        <f>IF(ISBLANK(VLOOKUP(TRIM(D1800),ALL_SOMIFA!$A$1:$V$2721,12,FALSE)),"",IF(ISERROR(VLOOKUP(TRIM(D1800),ALL_SOMIFA!$A$1:$V$2721,12,FALSE))," ",VLOOKUP(TRIM(D1800),ALL_SOMIFA!$A$1:$V$2721,12,FALSE)))</f>
        <v xml:space="preserve"> </v>
      </c>
      <c r="P1800" t="str">
        <f>IF(ISBLANK(VLOOKUP(TRIM(D1800),ALL_SOMIFA!$A$1:$V$2721,13,FALSE)),"",IF(ISERROR(VLOOKUP(TRIM(D1800),ALL_SOMIFA!$A$1:$V$2721,13,FALSE))," ",VLOOKUP(TRIM(D1800),ALL_SOMIFA!$A$1:$V$2721,13,FALSE)))</f>
        <v xml:space="preserve"> </v>
      </c>
      <c r="Q1800" t="str">
        <f>IF(ISBLANK(VLOOKUP(TRIM(D1800),ALL_SOMIFA!$A$1:$V$2721,14,FALSE)),"",IF(ISERROR(VLOOKUP(TRIM(D1800),ALL_SOMIFA!$A$1:$V$2721,14,FALSE))," ",VLOOKUP(TRIM(D1800),ALL_SOMIFA!$A$1:$V$2721,14,FALSE)))</f>
        <v xml:space="preserve"> </v>
      </c>
      <c r="R1800" t="str">
        <f>IF(ISBLANK(VLOOKUP(TRIM(D1800),ALL_SOMIFA!$A$1:$V$2721,15,FALSE)),"",IF(ISERROR(VLOOKUP(TRIM(D1800),ALL_SOMIFA!$A$1:$V$2721,15,FALSE))," ",VLOOKUP(TRIM(D1800),ALL_SOMIFA!$A$1:$V$2721,15,FALSE)))</f>
        <v xml:space="preserve"> </v>
      </c>
      <c r="S1800" t="str">
        <f>IF(ISBLANK(VLOOKUP(TRIM(D1800),ALL_SOMIFA!$A$1:$V$2721,16,FALSE)),"",IF(ISERROR(VLOOKUP(TRIM(D1800),ALL_SOMIFA!$A$1:$V$2721,16,FALSE))," ",VLOOKUP(TRIM(D1800),ALL_SOMIFA!$A$1:$V$2721,16,FALSE)))</f>
        <v xml:space="preserve"> </v>
      </c>
      <c r="T1800" t="str">
        <f>IF(ISBLANK(VLOOKUP(TRIM(D1800),ALL_SOMIFA!$A$1:$V$2721,17,FALSE)),"",IF(ISERROR(VLOOKUP(TRIM(D1800),ALL_SOMIFA!$A$1:$V$2721,17,FALSE))," ",VLOOKUP(TRIM(D1800),ALL_SOMIFA!$A$1:$V$2721,17,FALSE)))</f>
        <v xml:space="preserve"> </v>
      </c>
      <c r="U1800" t="str">
        <f>IF(ISBLANK(VLOOKUP(TRIM(D1800),ALL_SOMIFA!$A$1:$V$2721,18,FALSE)),"",IF(ISERROR(VLOOKUP(TRIM(D1800),ALL_SOMIFA!$A$1:$V$2721,18,FALSE))," ",VLOOKUP(TRIM(D1800),ALL_SOMIFA!$A$1:$V$2721,18,FALSE)))</f>
        <v xml:space="preserve"> </v>
      </c>
      <c r="V1800" t="str">
        <f>IF(ISBLANK(VLOOKUP(TRIM(D1800),ALL_SOMIFA!$A$1:$V$2721,19,FALSE)),"",IF(ISERROR(VLOOKUP(TRIM(D1800),ALL_SOMIFA!$A$1:$V$2721,19,FALSE))," ",VLOOKUP(TRIM(D1800),ALL_SOMIFA!$A$1:$V$2721,19,FALSE)))</f>
        <v xml:space="preserve"> </v>
      </c>
      <c r="W1800" t="str">
        <f>IF(ISBLANK(VLOOKUP(TRIM(D1800),ALL_SOMIFA!$A$1:$V$2721,20,FALSE)),"",IF(ISERROR(VLOOKUP(TRIM(D1800),ALL_SOMIFA!$A$1:$V$2721,20,FALSE))," ",VLOOKUP(TRIM(D1800),ALL_SOMIFA!$A$1:$V$2721,20,FALSE)))</f>
        <v xml:space="preserve"> </v>
      </c>
      <c r="X1800" t="str">
        <f>IF(ISBLANK(VLOOKUP(TRIM(D1800),ALL_SOMIFA!$A$1:$V$2721,21,FALSE)),"",IF(ISERROR(VLOOKUP(TRIM(D1800),ALL_SOMIFA!$A$1:$V$2721,21,FALSE))," ",VLOOKUP(TRIM(D1800),ALL_SOMIFA!$A$1:$V$2721,21,FALSE)))</f>
        <v xml:space="preserve"> </v>
      </c>
      <c r="Y1800" t="str">
        <f>IF(ISBLANK(VLOOKUP(TRIM(D1800),ALL_SOMIFA!$A$1:$V$2721,22,FALSE)),"",IF(ISERROR(VLOOKUP(TRIM(D1800),ALL_SOMIFA!$A$1:$V$2721,22,FALSE))," ",VLOOKUP(TRIM(D1800),ALL_SOMIFA!$A$1:$V$2721,22,FALSE)))</f>
        <v xml:space="preserve"> </v>
      </c>
    </row>
    <row r="1801" spans="1:61" s="25" customFormat="1" ht="12.75" customHeight="1" x14ac:dyDescent="0.2">
      <c r="A1801" s="18" t="s">
        <v>80</v>
      </c>
      <c r="B1801" s="18" t="s">
        <v>252</v>
      </c>
      <c r="C1801" s="141" t="s">
        <v>3661</v>
      </c>
      <c r="D1801" s="26" t="s">
        <v>3662</v>
      </c>
      <c r="E1801" s="27">
        <v>35829</v>
      </c>
      <c r="F1801" s="26" t="s">
        <v>198</v>
      </c>
      <c r="G1801" s="26" t="s">
        <v>473</v>
      </c>
      <c r="H1801" s="18" t="s">
        <v>87</v>
      </c>
      <c r="I1801" s="18" t="s">
        <v>261</v>
      </c>
      <c r="J1801" s="18" t="s">
        <v>3663</v>
      </c>
      <c r="K1801" s="26" t="s">
        <v>80</v>
      </c>
      <c r="L1801" s="26"/>
      <c r="M1801" s="18" t="s">
        <v>80</v>
      </c>
      <c r="N1801" s="18" t="s">
        <v>252</v>
      </c>
      <c r="O1801" s="18"/>
      <c r="P1801" s="19"/>
      <c r="Q1801" s="27"/>
      <c r="R1801" s="27"/>
      <c r="S1801" s="27"/>
      <c r="T1801" s="27"/>
      <c r="U1801" s="29"/>
    </row>
    <row r="1802" spans="1:61" x14ac:dyDescent="0.2">
      <c r="A1802" s="18"/>
      <c r="B1802" s="18"/>
      <c r="C1802" s="141"/>
      <c r="D1802" s="19" t="s">
        <v>3664</v>
      </c>
      <c r="E1802" s="20">
        <v>34956</v>
      </c>
      <c r="F1802" s="19" t="s">
        <v>886</v>
      </c>
      <c r="G1802" s="19" t="s">
        <v>3560</v>
      </c>
      <c r="H1802" s="18" t="s">
        <v>80</v>
      </c>
      <c r="I1802" s="18" t="s">
        <v>91</v>
      </c>
      <c r="J1802" s="18" t="s">
        <v>3665</v>
      </c>
      <c r="K1802" s="26" t="s">
        <v>80</v>
      </c>
      <c r="L1802" s="26"/>
      <c r="M1802" s="18" t="s">
        <v>80</v>
      </c>
      <c r="N1802" s="18" t="s">
        <v>556</v>
      </c>
      <c r="O1802" s="18"/>
      <c r="P1802" s="19"/>
      <c r="Q1802" s="19" t="s">
        <v>80</v>
      </c>
      <c r="R1802" s="19" t="s">
        <v>215</v>
      </c>
      <c r="S1802" s="19" t="s">
        <v>86</v>
      </c>
      <c r="T1802" s="19" t="s">
        <v>80</v>
      </c>
      <c r="U1802" s="19" t="s">
        <v>215</v>
      </c>
      <c r="V1802" s="19"/>
      <c r="W1802" s="19" t="s">
        <v>80</v>
      </c>
      <c r="X1802" s="19" t="s">
        <v>215</v>
      </c>
      <c r="Y1802" s="19">
        <v>0</v>
      </c>
      <c r="Z1802" s="19" t="s">
        <v>80</v>
      </c>
      <c r="AA1802" s="19" t="s">
        <v>215</v>
      </c>
      <c r="AB1802" s="19">
        <v>0</v>
      </c>
      <c r="AC1802" s="19"/>
      <c r="AD1802" s="19"/>
      <c r="AE1802" s="19"/>
      <c r="AF1802" s="19">
        <v>0</v>
      </c>
      <c r="AG1802" s="19">
        <v>0</v>
      </c>
      <c r="AH1802" s="19">
        <v>0</v>
      </c>
      <c r="AI1802" s="19"/>
      <c r="AJ1802" s="19"/>
      <c r="AK1802" s="19"/>
      <c r="AL1802" s="19"/>
      <c r="AM1802" s="19"/>
      <c r="AN1802" s="19"/>
      <c r="AO1802" s="19">
        <v>0</v>
      </c>
      <c r="AP1802" s="19">
        <v>0</v>
      </c>
      <c r="AQ1802" s="19">
        <v>0</v>
      </c>
      <c r="AR1802" s="19">
        <v>0</v>
      </c>
      <c r="AS1802" s="19">
        <v>0</v>
      </c>
      <c r="AT1802" s="19">
        <v>0</v>
      </c>
      <c r="AU1802" s="19">
        <v>0</v>
      </c>
      <c r="AV1802" s="19">
        <v>0</v>
      </c>
      <c r="AW1802" s="19">
        <v>0</v>
      </c>
      <c r="AX1802" s="19"/>
      <c r="AY1802" s="19"/>
    </row>
    <row r="1803" spans="1:61" s="25" customFormat="1" x14ac:dyDescent="0.2">
      <c r="A1803" s="18"/>
      <c r="B1803" s="18"/>
      <c r="C1803" s="141"/>
      <c r="D1803" s="19"/>
      <c r="E1803" s="20"/>
      <c r="F1803" s="19"/>
      <c r="G1803" s="19"/>
      <c r="H1803" s="18"/>
      <c r="I1803" s="18"/>
      <c r="J1803" s="18"/>
      <c r="K1803"/>
      <c r="L1803"/>
      <c r="M1803" s="18"/>
      <c r="N1803" s="18"/>
      <c r="O1803" s="18"/>
      <c r="P1803" s="19"/>
      <c r="Q1803" s="19"/>
      <c r="R1803" s="19"/>
      <c r="S1803" s="19"/>
      <c r="T1803" s="19"/>
      <c r="U1803" s="19"/>
      <c r="V1803" s="19"/>
      <c r="W1803" s="19"/>
      <c r="X1803" s="19"/>
      <c r="Y1803" s="19"/>
      <c r="Z1803" s="19"/>
      <c r="AA1803" s="19"/>
      <c r="AB1803" s="19"/>
      <c r="AC1803" s="19"/>
      <c r="AD1803" s="19"/>
      <c r="AE1803" s="19"/>
      <c r="AF1803" s="19"/>
      <c r="AG1803" s="19"/>
      <c r="AH1803" s="19"/>
      <c r="AI1803" s="19"/>
      <c r="AJ1803" s="19"/>
      <c r="AK1803" s="19"/>
      <c r="AL1803" s="19"/>
      <c r="AM1803" s="19"/>
      <c r="AN1803" s="19"/>
      <c r="AO1803" s="19"/>
      <c r="AP1803" s="19"/>
      <c r="AQ1803" s="19"/>
      <c r="AR1803" s="19"/>
      <c r="AS1803" s="19"/>
      <c r="AT1803" s="19"/>
      <c r="AU1803" s="19"/>
      <c r="AV1803" s="19"/>
      <c r="AW1803" s="19"/>
      <c r="AX1803" s="19"/>
      <c r="AY1803" s="19"/>
    </row>
    <row r="1804" spans="1:61" ht="12.75" customHeight="1" x14ac:dyDescent="0.2">
      <c r="A1804" s="18" t="s">
        <v>103</v>
      </c>
      <c r="B1804" s="18" t="s">
        <v>232</v>
      </c>
      <c r="C1804" s="141" t="s">
        <v>3666</v>
      </c>
      <c r="D1804" s="22" t="s">
        <v>3667</v>
      </c>
      <c r="E1804" s="23">
        <v>36304</v>
      </c>
      <c r="F1804" s="24" t="s">
        <v>698</v>
      </c>
      <c r="G1804" s="22" t="s">
        <v>89</v>
      </c>
      <c r="H1804" s="18" t="s">
        <v>103</v>
      </c>
      <c r="I1804" s="18" t="s">
        <v>213</v>
      </c>
      <c r="J1804" s="18" t="s">
        <v>2911</v>
      </c>
      <c r="K1804" s="26" t="s">
        <v>103</v>
      </c>
      <c r="L1804" s="26" t="s">
        <v>3668</v>
      </c>
      <c r="M1804" s="18" t="s">
        <v>103</v>
      </c>
      <c r="N1804" s="18" t="s">
        <v>207</v>
      </c>
      <c r="O1804" s="18" t="s">
        <v>3669</v>
      </c>
      <c r="P1804" s="25"/>
      <c r="Q1804" s="25"/>
      <c r="R1804" s="25"/>
      <c r="S1804" s="25"/>
      <c r="T1804" s="25"/>
      <c r="U1804" s="25"/>
      <c r="V1804" s="25"/>
      <c r="W1804" s="25"/>
      <c r="X1804" s="25"/>
      <c r="Y1804" s="25"/>
      <c r="Z1804" s="25"/>
      <c r="AA1804" s="25"/>
      <c r="AB1804" s="25"/>
      <c r="AC1804" s="25"/>
      <c r="AD1804" s="25"/>
      <c r="AE1804" s="25"/>
      <c r="AF1804" s="25"/>
      <c r="AG1804" s="25"/>
      <c r="AH1804" s="25"/>
      <c r="AI1804" s="25"/>
      <c r="AJ1804" s="25"/>
      <c r="AK1804" s="25"/>
      <c r="AL1804" s="25"/>
      <c r="AM1804" s="25"/>
      <c r="AN1804" s="25"/>
      <c r="AO1804" s="25"/>
      <c r="AP1804" s="25"/>
      <c r="AQ1804" s="25"/>
      <c r="AR1804" s="25"/>
      <c r="AS1804" s="25"/>
      <c r="AT1804" s="25"/>
      <c r="AU1804" s="25"/>
      <c r="AV1804" s="25"/>
      <c r="AW1804" s="25"/>
      <c r="AX1804" s="25"/>
      <c r="AY1804" s="25"/>
    </row>
    <row r="1805" spans="1:61" s="25" customFormat="1" x14ac:dyDescent="0.2">
      <c r="A1805" s="18"/>
      <c r="B1805" s="18"/>
      <c r="C1805" s="141"/>
      <c r="D1805" s="19" t="s">
        <v>3670</v>
      </c>
      <c r="E1805" s="20">
        <v>34836</v>
      </c>
      <c r="F1805" s="19" t="s">
        <v>884</v>
      </c>
      <c r="G1805" s="19" t="s">
        <v>585</v>
      </c>
      <c r="H1805" s="18" t="s">
        <v>100</v>
      </c>
      <c r="I1805" s="18" t="s">
        <v>138</v>
      </c>
      <c r="J1805" s="18" t="s">
        <v>3671</v>
      </c>
      <c r="K1805" s="26" t="s">
        <v>103</v>
      </c>
      <c r="L1805" s="26" t="s">
        <v>3672</v>
      </c>
      <c r="M1805" s="18" t="s">
        <v>103</v>
      </c>
      <c r="N1805" s="18" t="s">
        <v>242</v>
      </c>
      <c r="O1805" s="18" t="s">
        <v>3673</v>
      </c>
      <c r="P1805" s="19" t="s">
        <v>3674</v>
      </c>
      <c r="Q1805" s="19" t="s">
        <v>103</v>
      </c>
      <c r="R1805" s="19" t="s">
        <v>242</v>
      </c>
      <c r="S1805" s="19" t="s">
        <v>3675</v>
      </c>
      <c r="T1805" s="19" t="s">
        <v>1871</v>
      </c>
      <c r="U1805" s="19" t="s">
        <v>242</v>
      </c>
      <c r="V1805" s="19" t="s">
        <v>1304</v>
      </c>
      <c r="W1805" s="19" t="s">
        <v>103</v>
      </c>
      <c r="X1805" s="19" t="s">
        <v>242</v>
      </c>
      <c r="Y1805" s="19" t="s">
        <v>3676</v>
      </c>
      <c r="Z1805" s="19" t="s">
        <v>94</v>
      </c>
      <c r="AA1805" s="19" t="s">
        <v>242</v>
      </c>
      <c r="AB1805" s="19" t="s">
        <v>3571</v>
      </c>
      <c r="AC1805" s="19"/>
      <c r="AD1805" s="19"/>
      <c r="AE1805" s="19"/>
      <c r="AF1805" s="19">
        <v>0</v>
      </c>
      <c r="AG1805" s="19">
        <v>0</v>
      </c>
      <c r="AH1805" s="19">
        <v>0</v>
      </c>
      <c r="AI1805" s="19">
        <v>0</v>
      </c>
      <c r="AJ1805" s="19">
        <v>0</v>
      </c>
      <c r="AK1805" s="19">
        <v>0</v>
      </c>
      <c r="AL1805" s="19">
        <v>0</v>
      </c>
      <c r="AM1805" s="19">
        <v>0</v>
      </c>
      <c r="AN1805" s="19">
        <v>0</v>
      </c>
      <c r="AO1805" s="19">
        <v>0</v>
      </c>
      <c r="AP1805" s="19">
        <v>0</v>
      </c>
      <c r="AQ1805" s="19">
        <v>0</v>
      </c>
      <c r="AR1805" s="19">
        <v>0</v>
      </c>
      <c r="AS1805" s="19">
        <v>0</v>
      </c>
      <c r="AT1805" s="19">
        <v>0</v>
      </c>
      <c r="AU1805" s="19">
        <v>0</v>
      </c>
      <c r="AV1805" s="19">
        <v>0</v>
      </c>
      <c r="AW1805" s="19">
        <v>0</v>
      </c>
      <c r="AX1805" s="19"/>
      <c r="AY1805" s="19"/>
    </row>
    <row r="1806" spans="1:61" x14ac:dyDescent="0.2">
      <c r="A1806" t="s">
        <v>103</v>
      </c>
      <c r="B1806" t="s">
        <v>185</v>
      </c>
      <c r="C1806" s="141" t="s">
        <v>3677</v>
      </c>
      <c r="D1806" t="s">
        <v>3678</v>
      </c>
      <c r="E1806" s="40">
        <v>36536</v>
      </c>
      <c r="F1806" t="e">
        <v>#N/A</v>
      </c>
      <c r="G1806" s="19" t="s">
        <v>115</v>
      </c>
      <c r="H1806" t="s">
        <v>103</v>
      </c>
      <c r="I1806" t="s">
        <v>368</v>
      </c>
      <c r="J1806" s="18" t="s">
        <v>3679</v>
      </c>
      <c r="K1806" t="str">
        <f>IF(ISBLANK(VLOOKUP(TRIM(D1806),ALL_SOMIFA!$A$1:$V$2721,8,FALSE)),"",IF(ISERROR(VLOOKUP(TRIM(D1806),ALL_SOMIFA!$A$1:$V$2721,8,FALSE))," ",VLOOKUP(TRIM(D1806),ALL_SOMIFA!$A$1:$V$2721,8,FALSE)))</f>
        <v xml:space="preserve"> </v>
      </c>
      <c r="L1806" t="str">
        <f>IF(ISBLANK(VLOOKUP(TRIM(D1806),ALL_SOMIFA!$A$1:$V$2721,9,FALSE)),"",IF(ISERROR(VLOOKUP(TRIM(D1806),ALL_SOMIFA!$A$1:$V$2721,9,FALSE))," ",VLOOKUP(TRIM(D1806),ALL_SOMIFA!$A$1:$V$2721,9,FALSE)))</f>
        <v xml:space="preserve"> </v>
      </c>
      <c r="M1806" t="str">
        <f>IF(ISBLANK(VLOOKUP(TRIM(D1806),ALL_SOMIFA!$A$1:$V$2721,10,FALSE)),"",IF(ISERROR(VLOOKUP(TRIM(D1806),ALL_SOMIFA!$A$1:$V$2721,10,FALSE))," ",VLOOKUP(TRIM(D1806),ALL_SOMIFA!$A$1:$V$2721,10,FALSE)))</f>
        <v xml:space="preserve"> </v>
      </c>
      <c r="N1806" t="str">
        <f>IF(ISBLANK(VLOOKUP(TRIM(D1806),ALL_SOMIFA!$A$1:$V$2721,11,FALSE)),"",IF(ISERROR(VLOOKUP(TRIM(D1806),ALL_SOMIFA!$A$1:$V$2721,11,FALSE))," ",VLOOKUP(TRIM(D1806),ALL_SOMIFA!$A$1:$V$2721,11,FALSE)))</f>
        <v xml:space="preserve"> </v>
      </c>
      <c r="O1806" t="str">
        <f>IF(ISBLANK(VLOOKUP(TRIM(D1806),ALL_SOMIFA!$A$1:$V$2721,12,FALSE)),"",IF(ISERROR(VLOOKUP(TRIM(D1806),ALL_SOMIFA!$A$1:$V$2721,12,FALSE))," ",VLOOKUP(TRIM(D1806),ALL_SOMIFA!$A$1:$V$2721,12,FALSE)))</f>
        <v xml:space="preserve"> </v>
      </c>
      <c r="P1806" t="str">
        <f>IF(ISBLANK(VLOOKUP(TRIM(D1806),ALL_SOMIFA!$A$1:$V$2721,13,FALSE)),"",IF(ISERROR(VLOOKUP(TRIM(D1806),ALL_SOMIFA!$A$1:$V$2721,13,FALSE))," ",VLOOKUP(TRIM(D1806),ALL_SOMIFA!$A$1:$V$2721,13,FALSE)))</f>
        <v xml:space="preserve"> </v>
      </c>
      <c r="Q1806" t="str">
        <f>IF(ISBLANK(VLOOKUP(TRIM(D1806),ALL_SOMIFA!$A$1:$V$2721,14,FALSE)),"",IF(ISERROR(VLOOKUP(TRIM(D1806),ALL_SOMIFA!$A$1:$V$2721,14,FALSE))," ",VLOOKUP(TRIM(D1806),ALL_SOMIFA!$A$1:$V$2721,14,FALSE)))</f>
        <v xml:space="preserve"> </v>
      </c>
      <c r="R1806" t="str">
        <f>IF(ISBLANK(VLOOKUP(TRIM(D1806),ALL_SOMIFA!$A$1:$V$2721,15,FALSE)),"",IF(ISERROR(VLOOKUP(TRIM(D1806),ALL_SOMIFA!$A$1:$V$2721,15,FALSE))," ",VLOOKUP(TRIM(D1806),ALL_SOMIFA!$A$1:$V$2721,15,FALSE)))</f>
        <v xml:space="preserve"> </v>
      </c>
      <c r="S1806" t="str">
        <f>IF(ISBLANK(VLOOKUP(TRIM(D1806),ALL_SOMIFA!$A$1:$V$2721,16,FALSE)),"",IF(ISERROR(VLOOKUP(TRIM(D1806),ALL_SOMIFA!$A$1:$V$2721,16,FALSE))," ",VLOOKUP(TRIM(D1806),ALL_SOMIFA!$A$1:$V$2721,16,FALSE)))</f>
        <v xml:space="preserve"> </v>
      </c>
      <c r="T1806" t="str">
        <f>IF(ISBLANK(VLOOKUP(TRIM(D1806),ALL_SOMIFA!$A$1:$V$2721,17,FALSE)),"",IF(ISERROR(VLOOKUP(TRIM(D1806),ALL_SOMIFA!$A$1:$V$2721,17,FALSE))," ",VLOOKUP(TRIM(D1806),ALL_SOMIFA!$A$1:$V$2721,17,FALSE)))</f>
        <v xml:space="preserve"> </v>
      </c>
      <c r="U1806" t="str">
        <f>IF(ISBLANK(VLOOKUP(TRIM(D1806),ALL_SOMIFA!$A$1:$V$2721,18,FALSE)),"",IF(ISERROR(VLOOKUP(TRIM(D1806),ALL_SOMIFA!$A$1:$V$2721,18,FALSE))," ",VLOOKUP(TRIM(D1806),ALL_SOMIFA!$A$1:$V$2721,18,FALSE)))</f>
        <v xml:space="preserve"> </v>
      </c>
      <c r="V1806" t="str">
        <f>IF(ISBLANK(VLOOKUP(TRIM(D1806),ALL_SOMIFA!$A$1:$V$2721,19,FALSE)),"",IF(ISERROR(VLOOKUP(TRIM(D1806),ALL_SOMIFA!$A$1:$V$2721,19,FALSE))," ",VLOOKUP(TRIM(D1806),ALL_SOMIFA!$A$1:$V$2721,19,FALSE)))</f>
        <v xml:space="preserve"> </v>
      </c>
      <c r="W1806" t="str">
        <f>IF(ISBLANK(VLOOKUP(TRIM(D1806),ALL_SOMIFA!$A$1:$V$2721,20,FALSE)),"",IF(ISERROR(VLOOKUP(TRIM(D1806),ALL_SOMIFA!$A$1:$V$2721,20,FALSE))," ",VLOOKUP(TRIM(D1806),ALL_SOMIFA!$A$1:$V$2721,20,FALSE)))</f>
        <v xml:space="preserve"> </v>
      </c>
      <c r="X1806" t="str">
        <f>IF(ISBLANK(VLOOKUP(TRIM(D1806),ALL_SOMIFA!$A$1:$V$2721,21,FALSE)),"",IF(ISERROR(VLOOKUP(TRIM(D1806),ALL_SOMIFA!$A$1:$V$2721,21,FALSE))," ",VLOOKUP(TRIM(D1806),ALL_SOMIFA!$A$1:$V$2721,21,FALSE)))</f>
        <v xml:space="preserve"> </v>
      </c>
      <c r="Y1806" t="str">
        <f>IF(ISBLANK(VLOOKUP(TRIM(D1806),ALL_SOMIFA!$A$1:$V$2721,22,FALSE)),"",IF(ISERROR(VLOOKUP(TRIM(D1806),ALL_SOMIFA!$A$1:$V$2721,22,FALSE))," ",VLOOKUP(TRIM(D1806),ALL_SOMIFA!$A$1:$V$2721,22,FALSE)))</f>
        <v xml:space="preserve"> </v>
      </c>
    </row>
    <row r="1807" spans="1:61" x14ac:dyDescent="0.2">
      <c r="A1807" t="s">
        <v>94</v>
      </c>
      <c r="B1807" t="s">
        <v>95</v>
      </c>
      <c r="C1807" s="141" t="s">
        <v>1995</v>
      </c>
      <c r="D1807" t="s">
        <v>3680</v>
      </c>
      <c r="E1807" s="40">
        <v>37497</v>
      </c>
      <c r="F1807" t="s">
        <v>3681</v>
      </c>
      <c r="G1807" s="22" t="s">
        <v>173</v>
      </c>
      <c r="H1807" t="s">
        <v>1475</v>
      </c>
      <c r="I1807" t="s">
        <v>363</v>
      </c>
      <c r="J1807" s="18" t="s">
        <v>1870</v>
      </c>
      <c r="K1807" t="str">
        <f>IF(ISBLANK(VLOOKUP(TRIM(D1807),ALL_SOMIFA!$A$1:$V$2721,8,FALSE)),"",IF(ISERROR(VLOOKUP(TRIM(D1807),ALL_SOMIFA!$A$1:$V$2721,8,FALSE))," ",VLOOKUP(TRIM(D1807),ALL_SOMIFA!$A$1:$V$2721,8,FALSE)))</f>
        <v xml:space="preserve"> </v>
      </c>
      <c r="L1807" t="str">
        <f>IF(ISBLANK(VLOOKUP(TRIM(D1807),ALL_SOMIFA!$A$1:$V$2721,9,FALSE)),"",IF(ISERROR(VLOOKUP(TRIM(D1807),ALL_SOMIFA!$A$1:$V$2721,9,FALSE))," ",VLOOKUP(TRIM(D1807),ALL_SOMIFA!$A$1:$V$2721,9,FALSE)))</f>
        <v xml:space="preserve"> </v>
      </c>
      <c r="M1807" t="str">
        <f>IF(ISBLANK(VLOOKUP(TRIM(D1807),ALL_SOMIFA!$A$1:$V$2721,10,FALSE)),"",IF(ISERROR(VLOOKUP(TRIM(D1807),ALL_SOMIFA!$A$1:$V$2721,10,FALSE))," ",VLOOKUP(TRIM(D1807),ALL_SOMIFA!$A$1:$V$2721,10,FALSE)))</f>
        <v xml:space="preserve"> </v>
      </c>
      <c r="N1807" t="str">
        <f>IF(ISBLANK(VLOOKUP(TRIM(D1807),ALL_SOMIFA!$A$1:$V$2721,11,FALSE)),"",IF(ISERROR(VLOOKUP(TRIM(D1807),ALL_SOMIFA!$A$1:$V$2721,11,FALSE))," ",VLOOKUP(TRIM(D1807),ALL_SOMIFA!$A$1:$V$2721,11,FALSE)))</f>
        <v xml:space="preserve"> </v>
      </c>
      <c r="O1807" t="str">
        <f>IF(ISBLANK(VLOOKUP(TRIM(D1807),ALL_SOMIFA!$A$1:$V$2721,12,FALSE)),"",IF(ISERROR(VLOOKUP(TRIM(D1807),ALL_SOMIFA!$A$1:$V$2721,12,FALSE))," ",VLOOKUP(TRIM(D1807),ALL_SOMIFA!$A$1:$V$2721,12,FALSE)))</f>
        <v xml:space="preserve"> </v>
      </c>
      <c r="P1807" t="str">
        <f>IF(ISBLANK(VLOOKUP(TRIM(D1807),ALL_SOMIFA!$A$1:$V$2721,13,FALSE)),"",IF(ISERROR(VLOOKUP(TRIM(D1807),ALL_SOMIFA!$A$1:$V$2721,13,FALSE))," ",VLOOKUP(TRIM(D1807),ALL_SOMIFA!$A$1:$V$2721,13,FALSE)))</f>
        <v xml:space="preserve"> </v>
      </c>
      <c r="Q1807" t="str">
        <f>IF(ISBLANK(VLOOKUP(TRIM(D1807),ALL_SOMIFA!$A$1:$V$2721,14,FALSE)),"",IF(ISERROR(VLOOKUP(TRIM(D1807),ALL_SOMIFA!$A$1:$V$2721,14,FALSE))," ",VLOOKUP(TRIM(D1807),ALL_SOMIFA!$A$1:$V$2721,14,FALSE)))</f>
        <v xml:space="preserve"> </v>
      </c>
      <c r="R1807" t="str">
        <f>IF(ISBLANK(VLOOKUP(TRIM(D1807),ALL_SOMIFA!$A$1:$V$2721,15,FALSE)),"",IF(ISERROR(VLOOKUP(TRIM(D1807),ALL_SOMIFA!$A$1:$V$2721,15,FALSE))," ",VLOOKUP(TRIM(D1807),ALL_SOMIFA!$A$1:$V$2721,15,FALSE)))</f>
        <v xml:space="preserve"> </v>
      </c>
      <c r="S1807" t="str">
        <f>IF(ISBLANK(VLOOKUP(TRIM(D1807),ALL_SOMIFA!$A$1:$V$2721,16,FALSE)),"",IF(ISERROR(VLOOKUP(TRIM(D1807),ALL_SOMIFA!$A$1:$V$2721,16,FALSE))," ",VLOOKUP(TRIM(D1807),ALL_SOMIFA!$A$1:$V$2721,16,FALSE)))</f>
        <v xml:space="preserve"> </v>
      </c>
      <c r="T1807" t="str">
        <f>IF(ISBLANK(VLOOKUP(TRIM(D1807),ALL_SOMIFA!$A$1:$V$2721,17,FALSE)),"",IF(ISERROR(VLOOKUP(TRIM(D1807),ALL_SOMIFA!$A$1:$V$2721,17,FALSE))," ",VLOOKUP(TRIM(D1807),ALL_SOMIFA!$A$1:$V$2721,17,FALSE)))</f>
        <v xml:space="preserve"> </v>
      </c>
      <c r="U1807" t="str">
        <f>IF(ISBLANK(VLOOKUP(TRIM(D1807),ALL_SOMIFA!$A$1:$V$2721,18,FALSE)),"",IF(ISERROR(VLOOKUP(TRIM(D1807),ALL_SOMIFA!$A$1:$V$2721,18,FALSE))," ",VLOOKUP(TRIM(D1807),ALL_SOMIFA!$A$1:$V$2721,18,FALSE)))</f>
        <v xml:space="preserve"> </v>
      </c>
      <c r="V1807" t="str">
        <f>IF(ISBLANK(VLOOKUP(TRIM(D1807),ALL_SOMIFA!$A$1:$V$2721,19,FALSE)),"",IF(ISERROR(VLOOKUP(TRIM(D1807),ALL_SOMIFA!$A$1:$V$2721,19,FALSE))," ",VLOOKUP(TRIM(D1807),ALL_SOMIFA!$A$1:$V$2721,19,FALSE)))</f>
        <v xml:space="preserve"> </v>
      </c>
      <c r="W1807" t="str">
        <f>IF(ISBLANK(VLOOKUP(TRIM(D1807),ALL_SOMIFA!$A$1:$V$2721,20,FALSE)),"",IF(ISERROR(VLOOKUP(TRIM(D1807),ALL_SOMIFA!$A$1:$V$2721,20,FALSE))," ",VLOOKUP(TRIM(D1807),ALL_SOMIFA!$A$1:$V$2721,20,FALSE)))</f>
        <v xml:space="preserve"> </v>
      </c>
      <c r="X1807" t="str">
        <f>IF(ISBLANK(VLOOKUP(TRIM(D1807),ALL_SOMIFA!$A$1:$V$2721,21,FALSE)),"",IF(ISERROR(VLOOKUP(TRIM(D1807),ALL_SOMIFA!$A$1:$V$2721,21,FALSE))," ",VLOOKUP(TRIM(D1807),ALL_SOMIFA!$A$1:$V$2721,21,FALSE)))</f>
        <v xml:space="preserve"> </v>
      </c>
      <c r="Y1807" t="str">
        <f>IF(ISBLANK(VLOOKUP(TRIM(D1807),ALL_SOMIFA!$A$1:$V$2721,22,FALSE)),"",IF(ISERROR(VLOOKUP(TRIM(D1807),ALL_SOMIFA!$A$1:$V$2721,22,FALSE))," ",VLOOKUP(TRIM(D1807),ALL_SOMIFA!$A$1:$V$2721,22,FALSE)))</f>
        <v xml:space="preserve"> </v>
      </c>
    </row>
    <row r="1808" spans="1:61" x14ac:dyDescent="0.2">
      <c r="A1808" s="19"/>
      <c r="B1808" s="26"/>
      <c r="C1808" s="142"/>
      <c r="D1808" s="19" t="s">
        <v>3682</v>
      </c>
      <c r="E1808" s="27">
        <v>36468</v>
      </c>
      <c r="F1808" s="28" t="s">
        <v>236</v>
      </c>
      <c r="G1808" s="28" t="s">
        <v>114</v>
      </c>
      <c r="H1808" s="19" t="s">
        <v>100</v>
      </c>
      <c r="I1808" s="26" t="s">
        <v>612</v>
      </c>
      <c r="J1808" s="18" t="s">
        <v>3683</v>
      </c>
      <c r="K1808" s="26" t="s">
        <v>94</v>
      </c>
      <c r="L1808" s="26" t="s">
        <v>1473</v>
      </c>
    </row>
    <row r="1809" spans="1:61" x14ac:dyDescent="0.2">
      <c r="A1809" s="18"/>
      <c r="B1809" s="18"/>
      <c r="C1809" s="141"/>
      <c r="D1809" s="19"/>
      <c r="E1809" s="20"/>
      <c r="F1809" s="19"/>
      <c r="G1809" s="19"/>
      <c r="H1809" s="18"/>
      <c r="I1809" s="18"/>
      <c r="J1809" s="18"/>
      <c r="K1809"/>
      <c r="L1809"/>
      <c r="M1809" s="18"/>
      <c r="N1809" s="18"/>
      <c r="O1809" s="18"/>
      <c r="P1809" s="19"/>
      <c r="Q1809" s="19"/>
      <c r="R1809" s="19"/>
      <c r="S1809" s="19"/>
      <c r="T1809" s="19"/>
      <c r="U1809" s="19"/>
      <c r="V1809" s="19"/>
      <c r="W1809" s="19"/>
      <c r="X1809" s="19"/>
      <c r="Y1809" s="19"/>
      <c r="Z1809" s="19"/>
      <c r="AA1809" s="19"/>
      <c r="AB1809" s="19"/>
      <c r="AC1809" s="19"/>
      <c r="AD1809" s="19"/>
      <c r="AE1809" s="19"/>
      <c r="AF1809" s="19"/>
      <c r="AG1809" s="19"/>
      <c r="AH1809" s="19"/>
      <c r="AI1809" s="19"/>
      <c r="AJ1809" s="19"/>
      <c r="AK1809" s="19"/>
      <c r="AL1809" s="19"/>
      <c r="AM1809" s="19"/>
      <c r="AN1809" s="19"/>
      <c r="AO1809" s="19"/>
      <c r="AP1809" s="19"/>
      <c r="AQ1809" s="19"/>
      <c r="AR1809" s="19"/>
      <c r="AS1809" s="19"/>
      <c r="AT1809" s="19"/>
      <c r="AU1809" s="19"/>
      <c r="AV1809" s="19"/>
      <c r="AW1809" s="19"/>
      <c r="AX1809" s="19"/>
      <c r="AY1809" s="19"/>
    </row>
    <row r="1810" spans="1:61" s="25" customFormat="1" x14ac:dyDescent="0.2">
      <c r="A1810" s="18" t="s">
        <v>133</v>
      </c>
      <c r="B1810" s="18" t="s">
        <v>454</v>
      </c>
      <c r="C1810" s="141"/>
      <c r="D1810" s="19" t="s">
        <v>3684</v>
      </c>
      <c r="E1810" s="20">
        <v>35534</v>
      </c>
      <c r="F1810" s="19" t="s">
        <v>3685</v>
      </c>
      <c r="G1810" s="19" t="s">
        <v>516</v>
      </c>
      <c r="H1810" s="18" t="s">
        <v>133</v>
      </c>
      <c r="I1810" s="18" t="s">
        <v>327</v>
      </c>
      <c r="J1810" s="18" t="s">
        <v>2110</v>
      </c>
      <c r="K1810" s="26" t="s">
        <v>133</v>
      </c>
      <c r="L1810" s="26"/>
      <c r="M1810" s="18" t="s">
        <v>127</v>
      </c>
      <c r="N1810" s="18" t="s">
        <v>170</v>
      </c>
      <c r="O1810" s="18"/>
      <c r="P1810" s="19"/>
      <c r="Q1810" s="19" t="s">
        <v>133</v>
      </c>
      <c r="R1810" s="19" t="s">
        <v>175</v>
      </c>
      <c r="S1810" s="19" t="s">
        <v>86</v>
      </c>
      <c r="T1810" s="19" t="s">
        <v>510</v>
      </c>
      <c r="U1810" s="19" t="s">
        <v>170</v>
      </c>
      <c r="V1810" s="19"/>
      <c r="W1810" s="19" t="s">
        <v>127</v>
      </c>
      <c r="X1810" s="19" t="s">
        <v>170</v>
      </c>
      <c r="Y1810" s="19">
        <v>0</v>
      </c>
      <c r="Z1810" s="19">
        <v>0</v>
      </c>
      <c r="AA1810" s="19">
        <v>0</v>
      </c>
      <c r="AB1810" s="19">
        <v>0</v>
      </c>
      <c r="AC1810" s="19"/>
      <c r="AD1810" s="19"/>
      <c r="AE1810" s="19"/>
      <c r="AF1810" s="19">
        <v>0</v>
      </c>
      <c r="AG1810" s="19">
        <v>0</v>
      </c>
      <c r="AH1810" s="19">
        <v>0</v>
      </c>
      <c r="AI1810" s="19">
        <v>0</v>
      </c>
      <c r="AJ1810" s="19">
        <v>0</v>
      </c>
      <c r="AK1810" s="19">
        <v>0</v>
      </c>
      <c r="AL1810" s="19">
        <v>0</v>
      </c>
      <c r="AM1810" s="19">
        <v>0</v>
      </c>
      <c r="AN1810" s="19">
        <v>0</v>
      </c>
      <c r="AO1810" s="19">
        <v>0</v>
      </c>
      <c r="AP1810" s="19">
        <v>0</v>
      </c>
      <c r="AQ1810" s="19">
        <v>0</v>
      </c>
      <c r="AR1810" s="19">
        <v>0</v>
      </c>
      <c r="AS1810" s="19">
        <v>0</v>
      </c>
      <c r="AT1810" s="19">
        <v>0</v>
      </c>
      <c r="AU1810" s="19">
        <v>0</v>
      </c>
      <c r="AV1810" s="19">
        <v>0</v>
      </c>
      <c r="AW1810" s="19">
        <v>0</v>
      </c>
      <c r="AX1810" s="19"/>
      <c r="AY1810" s="19"/>
    </row>
    <row r="1811" spans="1:61" x14ac:dyDescent="0.2">
      <c r="A1811" t="s">
        <v>127</v>
      </c>
      <c r="B1811" t="s">
        <v>242</v>
      </c>
      <c r="C1811" s="141"/>
      <c r="D1811" t="s">
        <v>3686</v>
      </c>
      <c r="E1811" s="40">
        <v>37206</v>
      </c>
      <c r="F1811" t="s">
        <v>3687</v>
      </c>
      <c r="G1811" s="19" t="s">
        <v>3688</v>
      </c>
      <c r="H1811" t="s">
        <v>127</v>
      </c>
      <c r="I1811" t="s">
        <v>246</v>
      </c>
      <c r="J1811" s="18" t="s">
        <v>2696</v>
      </c>
      <c r="K1811" t="str">
        <f>IF(ISBLANK(VLOOKUP(TRIM(D1811),ALL_SOMIFA!$A$1:$V$2721,8,FALSE)),"",IF(ISERROR(VLOOKUP(TRIM(D1811),ALL_SOMIFA!$A$1:$V$2721,8,FALSE))," ",VLOOKUP(TRIM(D1811),ALL_SOMIFA!$A$1:$V$2721,8,FALSE)))</f>
        <v xml:space="preserve"> </v>
      </c>
      <c r="L1811" t="str">
        <f>IF(ISBLANK(VLOOKUP(TRIM(D1811),ALL_SOMIFA!$A$1:$V$2721,9,FALSE)),"",IF(ISERROR(VLOOKUP(TRIM(D1811),ALL_SOMIFA!$A$1:$V$2721,9,FALSE))," ",VLOOKUP(TRIM(D1811),ALL_SOMIFA!$A$1:$V$2721,9,FALSE)))</f>
        <v xml:space="preserve"> </v>
      </c>
      <c r="M1811" t="str">
        <f>IF(ISBLANK(VLOOKUP(TRIM(D1811),ALL_SOMIFA!$A$1:$V$2721,10,FALSE)),"",IF(ISERROR(VLOOKUP(TRIM(D1811),ALL_SOMIFA!$A$1:$V$2721,10,FALSE))," ",VLOOKUP(TRIM(D1811),ALL_SOMIFA!$A$1:$V$2721,10,FALSE)))</f>
        <v xml:space="preserve"> </v>
      </c>
      <c r="N1811" t="str">
        <f>IF(ISBLANK(VLOOKUP(TRIM(D1811),ALL_SOMIFA!$A$1:$V$2721,11,FALSE)),"",IF(ISERROR(VLOOKUP(TRIM(D1811),ALL_SOMIFA!$A$1:$V$2721,11,FALSE))," ",VLOOKUP(TRIM(D1811),ALL_SOMIFA!$A$1:$V$2721,11,FALSE)))</f>
        <v xml:space="preserve"> </v>
      </c>
      <c r="O1811" t="str">
        <f>IF(ISBLANK(VLOOKUP(TRIM(D1811),ALL_SOMIFA!$A$1:$V$2721,12,FALSE)),"",IF(ISERROR(VLOOKUP(TRIM(D1811),ALL_SOMIFA!$A$1:$V$2721,12,FALSE))," ",VLOOKUP(TRIM(D1811),ALL_SOMIFA!$A$1:$V$2721,12,FALSE)))</f>
        <v xml:space="preserve"> </v>
      </c>
      <c r="P1811" t="str">
        <f>IF(ISBLANK(VLOOKUP(TRIM(D1811),ALL_SOMIFA!$A$1:$V$2721,13,FALSE)),"",IF(ISERROR(VLOOKUP(TRIM(D1811),ALL_SOMIFA!$A$1:$V$2721,13,FALSE))," ",VLOOKUP(TRIM(D1811),ALL_SOMIFA!$A$1:$V$2721,13,FALSE)))</f>
        <v xml:space="preserve"> </v>
      </c>
      <c r="Q1811" t="str">
        <f>IF(ISBLANK(VLOOKUP(TRIM(D1811),ALL_SOMIFA!$A$1:$V$2721,14,FALSE)),"",IF(ISERROR(VLOOKUP(TRIM(D1811),ALL_SOMIFA!$A$1:$V$2721,14,FALSE))," ",VLOOKUP(TRIM(D1811),ALL_SOMIFA!$A$1:$V$2721,14,FALSE)))</f>
        <v xml:space="preserve"> </v>
      </c>
      <c r="R1811" t="str">
        <f>IF(ISBLANK(VLOOKUP(TRIM(D1811),ALL_SOMIFA!$A$1:$V$2721,15,FALSE)),"",IF(ISERROR(VLOOKUP(TRIM(D1811),ALL_SOMIFA!$A$1:$V$2721,15,FALSE))," ",VLOOKUP(TRIM(D1811),ALL_SOMIFA!$A$1:$V$2721,15,FALSE)))</f>
        <v xml:space="preserve"> </v>
      </c>
      <c r="S1811" t="str">
        <f>IF(ISBLANK(VLOOKUP(TRIM(D1811),ALL_SOMIFA!$A$1:$V$2721,16,FALSE)),"",IF(ISERROR(VLOOKUP(TRIM(D1811),ALL_SOMIFA!$A$1:$V$2721,16,FALSE))," ",VLOOKUP(TRIM(D1811),ALL_SOMIFA!$A$1:$V$2721,16,FALSE)))</f>
        <v xml:space="preserve"> </v>
      </c>
      <c r="T1811" t="str">
        <f>IF(ISBLANK(VLOOKUP(TRIM(D1811),ALL_SOMIFA!$A$1:$V$2721,17,FALSE)),"",IF(ISERROR(VLOOKUP(TRIM(D1811),ALL_SOMIFA!$A$1:$V$2721,17,FALSE))," ",VLOOKUP(TRIM(D1811),ALL_SOMIFA!$A$1:$V$2721,17,FALSE)))</f>
        <v xml:space="preserve"> </v>
      </c>
      <c r="U1811" t="str">
        <f>IF(ISBLANK(VLOOKUP(TRIM(D1811),ALL_SOMIFA!$A$1:$V$2721,18,FALSE)),"",IF(ISERROR(VLOOKUP(TRIM(D1811),ALL_SOMIFA!$A$1:$V$2721,18,FALSE))," ",VLOOKUP(TRIM(D1811),ALL_SOMIFA!$A$1:$V$2721,18,FALSE)))</f>
        <v xml:space="preserve"> </v>
      </c>
      <c r="V1811" t="str">
        <f>IF(ISBLANK(VLOOKUP(TRIM(D1811),ALL_SOMIFA!$A$1:$V$2721,19,FALSE)),"",IF(ISERROR(VLOOKUP(TRIM(D1811),ALL_SOMIFA!$A$1:$V$2721,19,FALSE))," ",VLOOKUP(TRIM(D1811),ALL_SOMIFA!$A$1:$V$2721,19,FALSE)))</f>
        <v xml:space="preserve"> </v>
      </c>
      <c r="W1811" t="str">
        <f>IF(ISBLANK(VLOOKUP(TRIM(D1811),ALL_SOMIFA!$A$1:$V$2721,20,FALSE)),"",IF(ISERROR(VLOOKUP(TRIM(D1811),ALL_SOMIFA!$A$1:$V$2721,20,FALSE))," ",VLOOKUP(TRIM(D1811),ALL_SOMIFA!$A$1:$V$2721,20,FALSE)))</f>
        <v xml:space="preserve"> </v>
      </c>
      <c r="X1811" t="str">
        <f>IF(ISBLANK(VLOOKUP(TRIM(D1811),ALL_SOMIFA!$A$1:$V$2721,21,FALSE)),"",IF(ISERROR(VLOOKUP(TRIM(D1811),ALL_SOMIFA!$A$1:$V$2721,21,FALSE))," ",VLOOKUP(TRIM(D1811),ALL_SOMIFA!$A$1:$V$2721,21,FALSE)))</f>
        <v xml:space="preserve"> </v>
      </c>
      <c r="Y1811" t="str">
        <f>IF(ISBLANK(VLOOKUP(TRIM(D1811),ALL_SOMIFA!$A$1:$V$2721,22,FALSE)),"",IF(ISERROR(VLOOKUP(TRIM(D1811),ALL_SOMIFA!$A$1:$V$2721,22,FALSE))," ",VLOOKUP(TRIM(D1811),ALL_SOMIFA!$A$1:$V$2721,22,FALSE)))</f>
        <v xml:space="preserve"> </v>
      </c>
    </row>
    <row r="1812" spans="1:61" x14ac:dyDescent="0.2">
      <c r="A1812" t="s">
        <v>133</v>
      </c>
      <c r="B1812" t="s">
        <v>207</v>
      </c>
      <c r="C1812" s="141"/>
      <c r="D1812" t="s">
        <v>3689</v>
      </c>
      <c r="E1812" s="40">
        <v>36778</v>
      </c>
      <c r="F1812" t="s">
        <v>3690</v>
      </c>
      <c r="G1812" s="19" t="s">
        <v>295</v>
      </c>
      <c r="H1812" t="s">
        <v>151</v>
      </c>
      <c r="I1812" t="s">
        <v>213</v>
      </c>
      <c r="J1812" s="18" t="s">
        <v>146</v>
      </c>
      <c r="K1812" t="str">
        <f>IF(ISBLANK(VLOOKUP(TRIM(D1812),ALL_SOMIFA!$A$1:$V$2721,8,FALSE)),"",IF(ISERROR(VLOOKUP(TRIM(D1812),ALL_SOMIFA!$A$1:$V$2721,8,FALSE))," ",VLOOKUP(TRIM(D1812),ALL_SOMIFA!$A$1:$V$2721,8,FALSE)))</f>
        <v xml:space="preserve"> </v>
      </c>
      <c r="L1812" t="str">
        <f>IF(ISBLANK(VLOOKUP(TRIM(D1812),ALL_SOMIFA!$A$1:$V$2721,9,FALSE)),"",IF(ISERROR(VLOOKUP(TRIM(D1812),ALL_SOMIFA!$A$1:$V$2721,9,FALSE))," ",VLOOKUP(TRIM(D1812),ALL_SOMIFA!$A$1:$V$2721,9,FALSE)))</f>
        <v xml:space="preserve"> </v>
      </c>
      <c r="M1812" t="str">
        <f>IF(ISBLANK(VLOOKUP(TRIM(D1812),ALL_SOMIFA!$A$1:$V$2721,10,FALSE)),"",IF(ISERROR(VLOOKUP(TRIM(D1812),ALL_SOMIFA!$A$1:$V$2721,10,FALSE))," ",VLOOKUP(TRIM(D1812),ALL_SOMIFA!$A$1:$V$2721,10,FALSE)))</f>
        <v xml:space="preserve"> </v>
      </c>
      <c r="N1812" t="str">
        <f>IF(ISBLANK(VLOOKUP(TRIM(D1812),ALL_SOMIFA!$A$1:$V$2721,11,FALSE)),"",IF(ISERROR(VLOOKUP(TRIM(D1812),ALL_SOMIFA!$A$1:$V$2721,11,FALSE))," ",VLOOKUP(TRIM(D1812),ALL_SOMIFA!$A$1:$V$2721,11,FALSE)))</f>
        <v xml:space="preserve"> </v>
      </c>
      <c r="O1812" t="str">
        <f>IF(ISBLANK(VLOOKUP(TRIM(D1812),ALL_SOMIFA!$A$1:$V$2721,12,FALSE)),"",IF(ISERROR(VLOOKUP(TRIM(D1812),ALL_SOMIFA!$A$1:$V$2721,12,FALSE))," ",VLOOKUP(TRIM(D1812),ALL_SOMIFA!$A$1:$V$2721,12,FALSE)))</f>
        <v xml:space="preserve"> </v>
      </c>
      <c r="P1812" t="str">
        <f>IF(ISBLANK(VLOOKUP(TRIM(D1812),ALL_SOMIFA!$A$1:$V$2721,13,FALSE)),"",IF(ISERROR(VLOOKUP(TRIM(D1812),ALL_SOMIFA!$A$1:$V$2721,13,FALSE))," ",VLOOKUP(TRIM(D1812),ALL_SOMIFA!$A$1:$V$2721,13,FALSE)))</f>
        <v xml:space="preserve"> </v>
      </c>
      <c r="Q1812" t="str">
        <f>IF(ISBLANK(VLOOKUP(TRIM(D1812),ALL_SOMIFA!$A$1:$V$2721,14,FALSE)),"",IF(ISERROR(VLOOKUP(TRIM(D1812),ALL_SOMIFA!$A$1:$V$2721,14,FALSE))," ",VLOOKUP(TRIM(D1812),ALL_SOMIFA!$A$1:$V$2721,14,FALSE)))</f>
        <v xml:space="preserve"> </v>
      </c>
      <c r="R1812" t="str">
        <f>IF(ISBLANK(VLOOKUP(TRIM(D1812),ALL_SOMIFA!$A$1:$V$2721,15,FALSE)),"",IF(ISERROR(VLOOKUP(TRIM(D1812),ALL_SOMIFA!$A$1:$V$2721,15,FALSE))," ",VLOOKUP(TRIM(D1812),ALL_SOMIFA!$A$1:$V$2721,15,FALSE)))</f>
        <v xml:space="preserve"> </v>
      </c>
      <c r="S1812" t="str">
        <f>IF(ISBLANK(VLOOKUP(TRIM(D1812),ALL_SOMIFA!$A$1:$V$2721,16,FALSE)),"",IF(ISERROR(VLOOKUP(TRIM(D1812),ALL_SOMIFA!$A$1:$V$2721,16,FALSE))," ",VLOOKUP(TRIM(D1812),ALL_SOMIFA!$A$1:$V$2721,16,FALSE)))</f>
        <v xml:space="preserve"> </v>
      </c>
      <c r="T1812" t="str">
        <f>IF(ISBLANK(VLOOKUP(TRIM(D1812),ALL_SOMIFA!$A$1:$V$2721,17,FALSE)),"",IF(ISERROR(VLOOKUP(TRIM(D1812),ALL_SOMIFA!$A$1:$V$2721,17,FALSE))," ",VLOOKUP(TRIM(D1812),ALL_SOMIFA!$A$1:$V$2721,17,FALSE)))</f>
        <v xml:space="preserve"> </v>
      </c>
      <c r="U1812" t="str">
        <f>IF(ISBLANK(VLOOKUP(TRIM(D1812),ALL_SOMIFA!$A$1:$V$2721,18,FALSE)),"",IF(ISERROR(VLOOKUP(TRIM(D1812),ALL_SOMIFA!$A$1:$V$2721,18,FALSE))," ",VLOOKUP(TRIM(D1812),ALL_SOMIFA!$A$1:$V$2721,18,FALSE)))</f>
        <v xml:space="preserve"> </v>
      </c>
      <c r="V1812" t="str">
        <f>IF(ISBLANK(VLOOKUP(TRIM(D1812),ALL_SOMIFA!$A$1:$V$2721,19,FALSE)),"",IF(ISERROR(VLOOKUP(TRIM(D1812),ALL_SOMIFA!$A$1:$V$2721,19,FALSE))," ",VLOOKUP(TRIM(D1812),ALL_SOMIFA!$A$1:$V$2721,19,FALSE)))</f>
        <v xml:space="preserve"> </v>
      </c>
      <c r="W1812" t="str">
        <f>IF(ISBLANK(VLOOKUP(TRIM(D1812),ALL_SOMIFA!$A$1:$V$2721,20,FALSE)),"",IF(ISERROR(VLOOKUP(TRIM(D1812),ALL_SOMIFA!$A$1:$V$2721,20,FALSE))," ",VLOOKUP(TRIM(D1812),ALL_SOMIFA!$A$1:$V$2721,20,FALSE)))</f>
        <v xml:space="preserve"> </v>
      </c>
      <c r="X1812" t="str">
        <f>IF(ISBLANK(VLOOKUP(TRIM(D1812),ALL_SOMIFA!$A$1:$V$2721,21,FALSE)),"",IF(ISERROR(VLOOKUP(TRIM(D1812),ALL_SOMIFA!$A$1:$V$2721,21,FALSE))," ",VLOOKUP(TRIM(D1812),ALL_SOMIFA!$A$1:$V$2721,21,FALSE)))</f>
        <v xml:space="preserve"> </v>
      </c>
      <c r="Y1812" t="str">
        <f>IF(ISBLANK(VLOOKUP(TRIM(D1812),ALL_SOMIFA!$A$1:$V$2721,22,FALSE)),"",IF(ISERROR(VLOOKUP(TRIM(D1812),ALL_SOMIFA!$A$1:$V$2721,22,FALSE))," ",VLOOKUP(TRIM(D1812),ALL_SOMIFA!$A$1:$V$2721,22,FALSE)))</f>
        <v xml:space="preserve"> </v>
      </c>
    </row>
    <row r="1813" spans="1:61" s="25" customFormat="1" x14ac:dyDescent="0.2">
      <c r="A1813" s="31"/>
      <c r="B1813" s="52"/>
      <c r="C1813" s="142"/>
      <c r="D1813" s="19" t="s">
        <v>3691</v>
      </c>
      <c r="E1813" s="27">
        <v>34715</v>
      </c>
      <c r="F1813" s="28" t="s">
        <v>452</v>
      </c>
      <c r="G1813" s="28" t="s">
        <v>381</v>
      </c>
      <c r="H1813" s="31" t="s">
        <v>151</v>
      </c>
      <c r="I1813" s="52" t="s">
        <v>175</v>
      </c>
      <c r="J1813" s="18" t="s">
        <v>882</v>
      </c>
      <c r="K1813" s="26" t="s">
        <v>147</v>
      </c>
      <c r="L1813" s="26"/>
      <c r="M1813" s="33"/>
      <c r="N1813" s="33"/>
      <c r="O1813" s="33"/>
    </row>
    <row r="1814" spans="1:61" s="25" customFormat="1" x14ac:dyDescent="0.2">
      <c r="A1814" s="31"/>
      <c r="B1814" s="52"/>
      <c r="C1814" s="142"/>
      <c r="D1814" s="19"/>
      <c r="E1814" s="27"/>
      <c r="F1814" s="28"/>
      <c r="G1814" s="28"/>
      <c r="H1814" s="31"/>
      <c r="I1814" s="52"/>
      <c r="J1814" s="18"/>
      <c r="K1814" s="26"/>
      <c r="L1814" s="26"/>
      <c r="M1814" s="33"/>
      <c r="N1814" s="33"/>
      <c r="O1814" s="33"/>
    </row>
    <row r="1815" spans="1:61" x14ac:dyDescent="0.2">
      <c r="A1815" s="31" t="s">
        <v>156</v>
      </c>
      <c r="B1815" s="32" t="s">
        <v>185</v>
      </c>
      <c r="C1815" s="142" t="s">
        <v>141</v>
      </c>
      <c r="D1815" s="19" t="s">
        <v>3692</v>
      </c>
      <c r="E1815" s="27">
        <v>36833</v>
      </c>
      <c r="F1815" s="28" t="s">
        <v>98</v>
      </c>
      <c r="G1815" s="28" t="s">
        <v>98</v>
      </c>
      <c r="H1815" s="31" t="s">
        <v>156</v>
      </c>
      <c r="I1815" s="32" t="s">
        <v>368</v>
      </c>
      <c r="J1815" s="18" t="s">
        <v>3693</v>
      </c>
      <c r="K1815" s="26" t="s">
        <v>147</v>
      </c>
      <c r="L1815" s="26" t="s">
        <v>183</v>
      </c>
      <c r="M1815" s="33"/>
      <c r="N1815" s="33"/>
      <c r="O1815" s="33"/>
    </row>
    <row r="1816" spans="1:61" x14ac:dyDescent="0.2">
      <c r="A1816" s="18" t="s">
        <v>162</v>
      </c>
      <c r="B1816" s="18" t="s">
        <v>324</v>
      </c>
      <c r="C1816" s="141" t="s">
        <v>163</v>
      </c>
      <c r="D1816" s="22" t="s">
        <v>3694</v>
      </c>
      <c r="E1816" s="23">
        <v>36411</v>
      </c>
      <c r="F1816" s="24" t="s">
        <v>89</v>
      </c>
      <c r="G1816" s="22" t="s">
        <v>1567</v>
      </c>
      <c r="H1816" s="18" t="s">
        <v>165</v>
      </c>
      <c r="I1816" s="18" t="s">
        <v>549</v>
      </c>
      <c r="J1816" s="18" t="s">
        <v>3695</v>
      </c>
      <c r="K1816" s="26" t="s">
        <v>147</v>
      </c>
      <c r="L1816" s="26" t="s">
        <v>141</v>
      </c>
      <c r="M1816" s="18" t="s">
        <v>162</v>
      </c>
      <c r="N1816" s="18" t="s">
        <v>324</v>
      </c>
      <c r="O1816" s="18" t="s">
        <v>1637</v>
      </c>
      <c r="P1816" s="25"/>
      <c r="Q1816" s="25"/>
      <c r="R1816" s="25"/>
      <c r="S1816" s="25"/>
      <c r="T1816" s="25"/>
      <c r="U1816" s="25"/>
      <c r="V1816" s="25"/>
      <c r="W1816" s="25"/>
      <c r="X1816" s="25"/>
      <c r="Y1816" s="25"/>
      <c r="Z1816" s="25"/>
      <c r="AA1816" s="25"/>
      <c r="AB1816" s="25"/>
      <c r="AC1816" s="25"/>
      <c r="AD1816" s="25"/>
      <c r="AE1816" s="25"/>
      <c r="AF1816" s="25"/>
      <c r="AG1816" s="25"/>
      <c r="AH1816" s="25"/>
      <c r="AI1816" s="25"/>
      <c r="AJ1816" s="25"/>
      <c r="AK1816" s="25"/>
      <c r="AL1816" s="25"/>
      <c r="AM1816" s="25"/>
      <c r="AN1816" s="25"/>
      <c r="AO1816" s="25"/>
      <c r="AP1816" s="25"/>
      <c r="AQ1816" s="25"/>
      <c r="AR1816" s="25"/>
      <c r="AS1816" s="25"/>
      <c r="AT1816" s="25"/>
      <c r="AU1816" s="25"/>
      <c r="AV1816" s="25"/>
      <c r="AW1816" s="25"/>
      <c r="AX1816" s="25"/>
      <c r="AY1816" s="25"/>
    </row>
    <row r="1817" spans="1:61" ht="12.75" customHeight="1" x14ac:dyDescent="0.2">
      <c r="A1817" s="18" t="s">
        <v>162</v>
      </c>
      <c r="B1817" s="18" t="s">
        <v>170</v>
      </c>
      <c r="C1817" s="141" t="s">
        <v>1641</v>
      </c>
      <c r="D1817" s="26" t="s">
        <v>3696</v>
      </c>
      <c r="E1817" s="27">
        <v>36679</v>
      </c>
      <c r="F1817" s="26" t="s">
        <v>473</v>
      </c>
      <c r="G1817" s="26" t="s">
        <v>553</v>
      </c>
      <c r="H1817" s="18" t="s">
        <v>165</v>
      </c>
      <c r="I1817" s="18" t="s">
        <v>175</v>
      </c>
      <c r="J1817" s="18" t="s">
        <v>2122</v>
      </c>
      <c r="K1817" s="26" t="s">
        <v>168</v>
      </c>
      <c r="L1817" s="26" t="s">
        <v>141</v>
      </c>
      <c r="M1817" s="18" t="s">
        <v>162</v>
      </c>
      <c r="N1817" s="18" t="s">
        <v>170</v>
      </c>
      <c r="O1817" s="18" t="s">
        <v>511</v>
      </c>
      <c r="P1817" s="26" t="s">
        <v>183</v>
      </c>
      <c r="Q1817" s="27"/>
      <c r="R1817" s="27"/>
      <c r="S1817" s="27"/>
      <c r="T1817" s="27"/>
      <c r="U1817" s="29"/>
      <c r="V1817" s="25"/>
      <c r="W1817" s="25"/>
      <c r="X1817" s="25"/>
      <c r="Y1817" s="25"/>
      <c r="Z1817" s="25"/>
      <c r="AA1817" s="25"/>
      <c r="AB1817" s="25"/>
      <c r="AC1817" s="25"/>
      <c r="AD1817" s="25"/>
      <c r="AE1817" s="25"/>
      <c r="AF1817" s="25"/>
      <c r="AG1817" s="25"/>
      <c r="AH1817" s="25"/>
      <c r="AI1817" s="25"/>
      <c r="AJ1817" s="25"/>
      <c r="AK1817" s="25"/>
      <c r="AL1817" s="25"/>
      <c r="AM1817" s="25"/>
      <c r="AN1817" s="25"/>
      <c r="AO1817" s="25"/>
      <c r="AP1817" s="25"/>
      <c r="AQ1817" s="25"/>
      <c r="AR1817" s="25"/>
      <c r="AS1817" s="25"/>
      <c r="AT1817" s="25"/>
      <c r="AU1817" s="25"/>
      <c r="AV1817" s="25"/>
      <c r="AW1817" s="25"/>
      <c r="AX1817" s="25"/>
      <c r="AY1817" s="25"/>
    </row>
    <row r="1818" spans="1:61" x14ac:dyDescent="0.2">
      <c r="A1818" s="19" t="s">
        <v>168</v>
      </c>
      <c r="B1818" s="26" t="s">
        <v>261</v>
      </c>
      <c r="C1818" s="142" t="s">
        <v>183</v>
      </c>
      <c r="D1818" s="19" t="s">
        <v>3697</v>
      </c>
      <c r="E1818" s="27">
        <v>36716</v>
      </c>
      <c r="F1818" s="28" t="s">
        <v>477</v>
      </c>
      <c r="G1818" s="28" t="s">
        <v>180</v>
      </c>
      <c r="H1818" s="19" t="s">
        <v>695</v>
      </c>
      <c r="I1818" s="26" t="s">
        <v>261</v>
      </c>
      <c r="J1818" s="18" t="s">
        <v>1045</v>
      </c>
      <c r="K1818" s="26" t="s">
        <v>156</v>
      </c>
      <c r="L1818" s="26" t="s">
        <v>183</v>
      </c>
    </row>
    <row r="1819" spans="1:61" s="25" customFormat="1" x14ac:dyDescent="0.2">
      <c r="A1819" s="18" t="s">
        <v>168</v>
      </c>
      <c r="B1819" s="18" t="s">
        <v>123</v>
      </c>
      <c r="C1819" s="141" t="s">
        <v>183</v>
      </c>
      <c r="D1819" s="19" t="s">
        <v>3698</v>
      </c>
      <c r="E1819" s="20">
        <v>35466</v>
      </c>
      <c r="F1819" s="26" t="s">
        <v>150</v>
      </c>
      <c r="G1819" s="30" t="s">
        <v>150</v>
      </c>
      <c r="H1819" s="18" t="s">
        <v>156</v>
      </c>
      <c r="I1819" s="18" t="s">
        <v>154</v>
      </c>
      <c r="J1819" s="18" t="s">
        <v>2371</v>
      </c>
      <c r="K1819" s="26" t="s">
        <v>156</v>
      </c>
      <c r="L1819" s="26" t="s">
        <v>393</v>
      </c>
      <c r="M1819" s="18" t="s">
        <v>156</v>
      </c>
      <c r="N1819" s="18" t="s">
        <v>330</v>
      </c>
      <c r="O1819" s="18" t="s">
        <v>141</v>
      </c>
      <c r="P1819" s="19" t="s">
        <v>141</v>
      </c>
      <c r="Q1819" s="19" t="s">
        <v>162</v>
      </c>
      <c r="R1819" s="19" t="s">
        <v>330</v>
      </c>
      <c r="S1819" s="30" t="s">
        <v>3699</v>
      </c>
      <c r="T1819" s="19"/>
      <c r="U1819" s="19"/>
      <c r="V1819" s="30"/>
      <c r="W1819" s="19"/>
      <c r="X1819" s="19"/>
      <c r="Y1819" s="30"/>
      <c r="Z1819" s="19"/>
      <c r="AA1819" s="19"/>
      <c r="AB1819" s="30"/>
      <c r="AC1819" s="19"/>
      <c r="AD1819" s="19"/>
      <c r="AE1819" s="19"/>
      <c r="AF1819" s="19"/>
      <c r="AG1819" s="19"/>
      <c r="AH1819" s="19"/>
      <c r="AI1819" s="19"/>
      <c r="AJ1819" s="19"/>
      <c r="AK1819" s="19"/>
      <c r="AL1819" s="19"/>
      <c r="AM1819" s="19"/>
      <c r="AN1819" s="19"/>
      <c r="AO1819" s="19"/>
      <c r="AP1819" s="19"/>
      <c r="AQ1819" s="19"/>
      <c r="AR1819" s="19"/>
      <c r="AS1819" s="19"/>
      <c r="AT1819" s="19"/>
      <c r="AU1819" s="19"/>
      <c r="AV1819" s="19"/>
      <c r="AW1819" s="19"/>
      <c r="AX1819" s="19"/>
      <c r="AY1819" s="19"/>
      <c r="AZ1819" s="19"/>
      <c r="BA1819" s="19"/>
      <c r="BB1819" s="19"/>
      <c r="BC1819" s="19"/>
      <c r="BD1819" s="19"/>
      <c r="BE1819" s="19"/>
      <c r="BF1819" s="19"/>
      <c r="BG1819" s="19"/>
      <c r="BH1819" s="19"/>
      <c r="BI1819" s="19"/>
    </row>
    <row r="1820" spans="1:61" x14ac:dyDescent="0.2">
      <c r="A1820" s="18"/>
      <c r="B1820" s="18"/>
      <c r="C1820" s="141"/>
      <c r="D1820" s="19"/>
      <c r="E1820" s="20"/>
      <c r="F1820" s="19"/>
      <c r="G1820" s="19"/>
      <c r="H1820" s="18"/>
      <c r="I1820" s="18"/>
      <c r="J1820" s="18"/>
      <c r="K1820"/>
      <c r="L1820"/>
      <c r="M1820" s="18"/>
      <c r="N1820" s="18"/>
      <c r="O1820" s="18"/>
      <c r="P1820" s="19"/>
      <c r="Q1820" s="19"/>
      <c r="R1820" s="19"/>
      <c r="S1820" s="19"/>
      <c r="T1820" s="19"/>
      <c r="U1820" s="19"/>
      <c r="V1820" s="19"/>
      <c r="W1820" s="19"/>
      <c r="X1820" s="19"/>
      <c r="Y1820" s="19"/>
      <c r="Z1820" s="19"/>
      <c r="AA1820" s="19"/>
      <c r="AB1820" s="19"/>
      <c r="AC1820" s="19"/>
      <c r="AD1820" s="19"/>
      <c r="AE1820" s="19"/>
      <c r="AF1820" s="19"/>
      <c r="AG1820" s="19"/>
      <c r="AH1820" s="19"/>
      <c r="AI1820" s="19"/>
      <c r="AJ1820" s="19"/>
      <c r="AK1820" s="19"/>
      <c r="AL1820" s="19"/>
      <c r="AM1820" s="19"/>
      <c r="AN1820" s="19"/>
      <c r="AO1820" s="19"/>
      <c r="AP1820" s="19"/>
      <c r="AQ1820" s="19"/>
      <c r="AR1820" s="19"/>
      <c r="AS1820" s="19"/>
      <c r="AT1820" s="19"/>
      <c r="AU1820" s="19"/>
      <c r="AV1820" s="19"/>
      <c r="AW1820" s="19"/>
      <c r="AX1820" s="19"/>
      <c r="AY1820" s="19"/>
    </row>
    <row r="1821" spans="1:61" ht="12.75" customHeight="1" x14ac:dyDescent="0.2">
      <c r="A1821" s="18" t="s">
        <v>202</v>
      </c>
      <c r="B1821" s="18" t="s">
        <v>252</v>
      </c>
      <c r="C1821" s="141" t="s">
        <v>204</v>
      </c>
      <c r="D1821" s="22" t="s">
        <v>3700</v>
      </c>
      <c r="E1821" s="23">
        <v>36623</v>
      </c>
      <c r="F1821" s="24" t="s">
        <v>3701</v>
      </c>
      <c r="G1821" s="22" t="s">
        <v>3701</v>
      </c>
      <c r="H1821" s="18" t="s">
        <v>202</v>
      </c>
      <c r="I1821" s="18" t="s">
        <v>250</v>
      </c>
      <c r="J1821" s="18" t="s">
        <v>276</v>
      </c>
      <c r="K1821" s="26" t="s">
        <v>202</v>
      </c>
      <c r="L1821" s="26" t="s">
        <v>594</v>
      </c>
      <c r="M1821" s="18" t="s">
        <v>202</v>
      </c>
      <c r="N1821" s="18" t="s">
        <v>252</v>
      </c>
      <c r="O1821" s="18" t="s">
        <v>744</v>
      </c>
      <c r="P1821" s="25"/>
      <c r="Q1821" s="25"/>
      <c r="R1821" s="25"/>
      <c r="S1821" s="25"/>
      <c r="T1821" s="25"/>
      <c r="U1821" s="25"/>
      <c r="V1821" s="25"/>
      <c r="W1821" s="25"/>
      <c r="X1821" s="25"/>
      <c r="Y1821" s="25"/>
      <c r="Z1821" s="25"/>
      <c r="AA1821" s="25"/>
      <c r="AB1821" s="25"/>
      <c r="AC1821" s="25"/>
      <c r="AD1821" s="25"/>
      <c r="AE1821" s="25"/>
      <c r="AF1821" s="25"/>
      <c r="AG1821" s="25"/>
      <c r="AH1821" s="25"/>
      <c r="AI1821" s="25"/>
      <c r="AJ1821" s="25"/>
      <c r="AK1821" s="25"/>
      <c r="AL1821" s="25"/>
      <c r="AM1821" s="25"/>
      <c r="AN1821" s="25"/>
      <c r="AO1821" s="25"/>
      <c r="AP1821" s="25"/>
      <c r="AQ1821" s="25"/>
      <c r="AR1821" s="25"/>
      <c r="AS1821" s="25"/>
      <c r="AT1821" s="25"/>
      <c r="AU1821" s="25"/>
      <c r="AV1821" s="25"/>
      <c r="AW1821" s="25"/>
      <c r="AX1821" s="25"/>
      <c r="AY1821" s="25"/>
    </row>
    <row r="1822" spans="1:61" x14ac:dyDescent="0.2">
      <c r="A1822" s="100" t="s">
        <v>274</v>
      </c>
      <c r="B1822" s="100" t="s">
        <v>81</v>
      </c>
      <c r="C1822" s="142" t="s">
        <v>201</v>
      </c>
      <c r="D1822" s="19" t="s">
        <v>4917</v>
      </c>
      <c r="E1822" s="27">
        <v>37075</v>
      </c>
      <c r="F1822" s="28" t="s">
        <v>3704</v>
      </c>
      <c r="G1822" s="28" t="s">
        <v>1750</v>
      </c>
      <c r="H1822" s="31" t="s">
        <v>274</v>
      </c>
      <c r="I1822" s="32" t="s">
        <v>84</v>
      </c>
      <c r="J1822" s="18" t="s">
        <v>259</v>
      </c>
      <c r="K1822" s="26" t="s">
        <v>212</v>
      </c>
      <c r="L1822" s="26" t="s">
        <v>269</v>
      </c>
      <c r="M1822" s="33"/>
      <c r="N1822" s="33"/>
      <c r="O1822" s="33"/>
    </row>
    <row r="1823" spans="1:61" ht="12.75" customHeight="1" x14ac:dyDescent="0.2">
      <c r="A1823" s="18" t="s">
        <v>212</v>
      </c>
      <c r="B1823" s="18" t="s">
        <v>95</v>
      </c>
      <c r="C1823" s="141" t="s">
        <v>228</v>
      </c>
      <c r="D1823" s="19" t="s">
        <v>3714</v>
      </c>
      <c r="E1823" s="27">
        <v>36701</v>
      </c>
      <c r="F1823" s="28" t="s">
        <v>98</v>
      </c>
      <c r="G1823" s="28" t="s">
        <v>348</v>
      </c>
      <c r="H1823" s="18" t="s">
        <v>1657</v>
      </c>
      <c r="I1823" s="18" t="s">
        <v>363</v>
      </c>
      <c r="J1823" s="18" t="s">
        <v>241</v>
      </c>
      <c r="K1823" s="26" t="s">
        <v>555</v>
      </c>
      <c r="L1823" s="26" t="s">
        <v>241</v>
      </c>
      <c r="M1823" s="33"/>
      <c r="N1823" s="33"/>
      <c r="O1823" s="33"/>
      <c r="P1823" s="25"/>
      <c r="Q1823" s="25"/>
      <c r="R1823" s="25"/>
      <c r="S1823" s="25"/>
      <c r="T1823" s="25"/>
      <c r="U1823" s="25"/>
      <c r="V1823" s="25"/>
      <c r="W1823" s="25"/>
      <c r="X1823" s="25"/>
      <c r="Y1823" s="25"/>
      <c r="Z1823" s="25"/>
      <c r="AA1823" s="25"/>
      <c r="AB1823" s="25"/>
      <c r="AC1823" s="25"/>
      <c r="AD1823" s="25"/>
      <c r="AE1823" s="25"/>
      <c r="AF1823" s="25"/>
      <c r="AG1823" s="25"/>
      <c r="AH1823" s="25"/>
      <c r="AI1823" s="25"/>
      <c r="AJ1823" s="25"/>
      <c r="AK1823" s="25"/>
      <c r="AL1823" s="25"/>
      <c r="AM1823" s="25"/>
      <c r="AN1823" s="25"/>
      <c r="AO1823" s="25"/>
      <c r="AP1823" s="25"/>
      <c r="AQ1823" s="25"/>
      <c r="AR1823" s="25"/>
      <c r="AS1823" s="25"/>
      <c r="AT1823" s="25"/>
      <c r="AU1823" s="25"/>
      <c r="AV1823" s="25"/>
      <c r="AW1823" s="25"/>
      <c r="AX1823" s="25"/>
      <c r="AY1823" s="25"/>
    </row>
    <row r="1824" spans="1:61" ht="12.75" customHeight="1" x14ac:dyDescent="0.2">
      <c r="A1824" s="33" t="s">
        <v>212</v>
      </c>
      <c r="B1824" s="33" t="s">
        <v>583</v>
      </c>
      <c r="C1824" s="142" t="s">
        <v>248</v>
      </c>
      <c r="D1824" t="s">
        <v>3705</v>
      </c>
      <c r="E1824" s="40">
        <v>37644</v>
      </c>
      <c r="F1824" t="s">
        <v>3706</v>
      </c>
      <c r="G1824" t="s">
        <v>3707</v>
      </c>
      <c r="H1824" s="33" t="s">
        <v>538</v>
      </c>
      <c r="I1824" s="33" t="s">
        <v>491</v>
      </c>
      <c r="J1824" s="18" t="s">
        <v>221</v>
      </c>
      <c r="K1824" t="str">
        <f>IF(ISBLANK(VLOOKUP(TRIM(D1824),ALL_SOMIFA!$A$1:$V$2721,8,FALSE)),"",IF(ISERROR(VLOOKUP(TRIM(D1824),ALL_SOMIFA!$A$1:$V$2721,8,FALSE))," ",VLOOKUP(TRIM(D1824),ALL_SOMIFA!$A$1:$V$2721,8,FALSE)))</f>
        <v xml:space="preserve"> </v>
      </c>
      <c r="L1824" t="str">
        <f>IF(ISBLANK(VLOOKUP(TRIM(D1824),ALL_SOMIFA!$A$1:$V$2721,9,FALSE)),"",IF(ISERROR(VLOOKUP(TRIM(D1824),ALL_SOMIFA!$A$1:$V$2721,9,FALSE))," ",VLOOKUP(TRIM(D1824),ALL_SOMIFA!$A$1:$V$2721,9,FALSE)))</f>
        <v xml:space="preserve"> </v>
      </c>
      <c r="M1824" s="33" t="str">
        <f>IF(ISBLANK(VLOOKUP(TRIM(D1824),ALL_SOMIFA!$A$1:$V$2721,10,FALSE)),"",IF(ISERROR(VLOOKUP(TRIM(D1824),ALL_SOMIFA!$A$1:$V$2721,10,FALSE))," ",VLOOKUP(TRIM(D1824),ALL_SOMIFA!$A$1:$V$2721,10,FALSE)))</f>
        <v xml:space="preserve"> </v>
      </c>
      <c r="N1824" s="33" t="str">
        <f>IF(ISBLANK(VLOOKUP(TRIM(D1824),ALL_SOMIFA!$A$1:$V$2721,11,FALSE)),"",IF(ISERROR(VLOOKUP(TRIM(D1824),ALL_SOMIFA!$A$1:$V$2721,11,FALSE))," ",VLOOKUP(TRIM(D1824),ALL_SOMIFA!$A$1:$V$2721,11,FALSE)))</f>
        <v xml:space="preserve"> </v>
      </c>
      <c r="O1824" s="33" t="str">
        <f>IF(ISBLANK(VLOOKUP(TRIM(D1824),ALL_SOMIFA!$A$1:$V$2721,12,FALSE)),"",IF(ISERROR(VLOOKUP(TRIM(D1824),ALL_SOMIFA!$A$1:$V$2721,12,FALSE))," ",VLOOKUP(TRIM(D1824),ALL_SOMIFA!$A$1:$V$2721,12,FALSE)))</f>
        <v xml:space="preserve"> </v>
      </c>
      <c r="P1824" t="str">
        <f>IF(ISBLANK(VLOOKUP(TRIM(D1824),ALL_SOMIFA!$A$1:$V$2721,13,FALSE)),"",IF(ISERROR(VLOOKUP(TRIM(D1824),ALL_SOMIFA!$A$1:$V$2721,13,FALSE))," ",VLOOKUP(TRIM(D1824),ALL_SOMIFA!$A$1:$V$2721,13,FALSE)))</f>
        <v xml:space="preserve"> </v>
      </c>
      <c r="Q1824" t="str">
        <f>IF(ISBLANK(VLOOKUP(TRIM(D1824),ALL_SOMIFA!$A$1:$V$2721,14,FALSE)),"",IF(ISERROR(VLOOKUP(TRIM(D1824),ALL_SOMIFA!$A$1:$V$2721,14,FALSE))," ",VLOOKUP(TRIM(D1824),ALL_SOMIFA!$A$1:$V$2721,14,FALSE)))</f>
        <v xml:space="preserve"> </v>
      </c>
      <c r="R1824" t="str">
        <f>IF(ISBLANK(VLOOKUP(TRIM(D1824),ALL_SOMIFA!$A$1:$V$2721,15,FALSE)),"",IF(ISERROR(VLOOKUP(TRIM(D1824),ALL_SOMIFA!$A$1:$V$2721,15,FALSE))," ",VLOOKUP(TRIM(D1824),ALL_SOMIFA!$A$1:$V$2721,15,FALSE)))</f>
        <v xml:space="preserve"> </v>
      </c>
      <c r="S1824" t="str">
        <f>IF(ISBLANK(VLOOKUP(TRIM(D1824),ALL_SOMIFA!$A$1:$V$2721,16,FALSE)),"",IF(ISERROR(VLOOKUP(TRIM(D1824),ALL_SOMIFA!$A$1:$V$2721,16,FALSE))," ",VLOOKUP(TRIM(D1824),ALL_SOMIFA!$A$1:$V$2721,16,FALSE)))</f>
        <v xml:space="preserve"> </v>
      </c>
      <c r="T1824" t="str">
        <f>IF(ISBLANK(VLOOKUP(TRIM(D1824),ALL_SOMIFA!$A$1:$V$2721,17,FALSE)),"",IF(ISERROR(VLOOKUP(TRIM(D1824),ALL_SOMIFA!$A$1:$V$2721,17,FALSE))," ",VLOOKUP(TRIM(D1824),ALL_SOMIFA!$A$1:$V$2721,17,FALSE)))</f>
        <v xml:space="preserve"> </v>
      </c>
      <c r="U1824" t="str">
        <f>IF(ISBLANK(VLOOKUP(TRIM(D1824),ALL_SOMIFA!$A$1:$V$2721,18,FALSE)),"",IF(ISERROR(VLOOKUP(TRIM(D1824),ALL_SOMIFA!$A$1:$V$2721,18,FALSE))," ",VLOOKUP(TRIM(D1824),ALL_SOMIFA!$A$1:$V$2721,18,FALSE)))</f>
        <v xml:space="preserve"> </v>
      </c>
      <c r="V1824" t="str">
        <f>IF(ISBLANK(VLOOKUP(TRIM(D1824),ALL_SOMIFA!$A$1:$V$2721,19,FALSE)),"",IF(ISERROR(VLOOKUP(TRIM(D1824),ALL_SOMIFA!$A$1:$V$2721,19,FALSE))," ",VLOOKUP(TRIM(D1824),ALL_SOMIFA!$A$1:$V$2721,19,FALSE)))</f>
        <v xml:space="preserve"> </v>
      </c>
      <c r="W1824" t="str">
        <f>IF(ISBLANK(VLOOKUP(TRIM(D1824),ALL_SOMIFA!$A$1:$V$2721,20,FALSE)),"",IF(ISERROR(VLOOKUP(TRIM(D1824),ALL_SOMIFA!$A$1:$V$2721,20,FALSE))," ",VLOOKUP(TRIM(D1824),ALL_SOMIFA!$A$1:$V$2721,20,FALSE)))</f>
        <v xml:space="preserve"> </v>
      </c>
      <c r="X1824" t="str">
        <f>IF(ISBLANK(VLOOKUP(TRIM(D1824),ALL_SOMIFA!$A$1:$V$2721,21,FALSE)),"",IF(ISERROR(VLOOKUP(TRIM(D1824),ALL_SOMIFA!$A$1:$V$2721,21,FALSE))," ",VLOOKUP(TRIM(D1824),ALL_SOMIFA!$A$1:$V$2721,21,FALSE)))</f>
        <v xml:space="preserve"> </v>
      </c>
      <c r="Y1824" t="str">
        <f>IF(ISBLANK(VLOOKUP(TRIM(D1824),ALL_SOMIFA!$A$1:$V$2721,22,FALSE)),"",IF(ISERROR(VLOOKUP(TRIM(D1824),ALL_SOMIFA!$A$1:$V$2721,22,FALSE))," ",VLOOKUP(TRIM(D1824),ALL_SOMIFA!$A$1:$V$2721,22,FALSE)))</f>
        <v xml:space="preserve"> </v>
      </c>
    </row>
    <row r="1825" spans="1:79" x14ac:dyDescent="0.2">
      <c r="A1825" s="34" t="s">
        <v>194</v>
      </c>
      <c r="B1825" s="34" t="s">
        <v>556</v>
      </c>
      <c r="C1825" s="141" t="s">
        <v>248</v>
      </c>
      <c r="D1825" s="19" t="s">
        <v>3708</v>
      </c>
      <c r="E1825" s="20">
        <v>34563</v>
      </c>
      <c r="F1825" s="19" t="s">
        <v>3709</v>
      </c>
      <c r="G1825" s="19" t="s">
        <v>655</v>
      </c>
      <c r="H1825" s="34" t="s">
        <v>194</v>
      </c>
      <c r="I1825" s="34" t="s">
        <v>91</v>
      </c>
      <c r="J1825" s="18" t="s">
        <v>248</v>
      </c>
      <c r="K1825" s="26" t="s">
        <v>194</v>
      </c>
      <c r="L1825" s="26"/>
      <c r="M1825" s="34" t="s">
        <v>194</v>
      </c>
      <c r="N1825" s="34" t="s">
        <v>556</v>
      </c>
      <c r="O1825" s="34" t="s">
        <v>269</v>
      </c>
      <c r="P1825" s="19"/>
      <c r="Q1825" s="19" t="s">
        <v>194</v>
      </c>
      <c r="R1825" s="19" t="s">
        <v>556</v>
      </c>
      <c r="S1825" s="19" t="s">
        <v>521</v>
      </c>
      <c r="T1825" s="19" t="s">
        <v>194</v>
      </c>
      <c r="U1825" s="19" t="s">
        <v>324</v>
      </c>
      <c r="V1825" s="19" t="s">
        <v>701</v>
      </c>
      <c r="W1825" s="19" t="s">
        <v>194</v>
      </c>
      <c r="X1825" s="19" t="s">
        <v>324</v>
      </c>
      <c r="Y1825" s="19" t="s">
        <v>249</v>
      </c>
      <c r="Z1825" s="19" t="s">
        <v>194</v>
      </c>
      <c r="AA1825" s="19" t="s">
        <v>324</v>
      </c>
      <c r="AB1825" s="19" t="s">
        <v>201</v>
      </c>
      <c r="AC1825" s="19" t="s">
        <v>194</v>
      </c>
      <c r="AD1825" s="19" t="s">
        <v>324</v>
      </c>
      <c r="AE1825" s="19" t="s">
        <v>201</v>
      </c>
      <c r="AF1825" s="19">
        <v>0</v>
      </c>
      <c r="AG1825" s="19">
        <v>0</v>
      </c>
      <c r="AH1825" s="19">
        <v>0</v>
      </c>
      <c r="AI1825" s="19">
        <v>0</v>
      </c>
      <c r="AJ1825" s="19">
        <v>0</v>
      </c>
      <c r="AK1825" s="19">
        <v>0</v>
      </c>
      <c r="AL1825" s="19">
        <v>0</v>
      </c>
      <c r="AM1825" s="19">
        <v>0</v>
      </c>
      <c r="AN1825" s="19">
        <v>0</v>
      </c>
      <c r="AO1825" s="19">
        <v>0</v>
      </c>
      <c r="AP1825" s="19">
        <v>0</v>
      </c>
      <c r="AQ1825" s="19">
        <v>0</v>
      </c>
      <c r="AR1825" s="19">
        <v>0</v>
      </c>
      <c r="AS1825" s="19">
        <v>0</v>
      </c>
      <c r="AT1825" s="19">
        <v>0</v>
      </c>
      <c r="AU1825" s="19">
        <v>0</v>
      </c>
      <c r="AV1825" s="19">
        <v>0</v>
      </c>
      <c r="AW1825" s="19">
        <v>0</v>
      </c>
      <c r="AX1825" s="19"/>
      <c r="AY1825" s="19"/>
    </row>
    <row r="1826" spans="1:79" x14ac:dyDescent="0.2">
      <c r="A1826" t="s">
        <v>226</v>
      </c>
      <c r="B1826" t="s">
        <v>118</v>
      </c>
      <c r="C1826" s="141" t="s">
        <v>240</v>
      </c>
      <c r="D1826" t="s">
        <v>3712</v>
      </c>
      <c r="E1826" s="40">
        <v>36810</v>
      </c>
      <c r="F1826" t="s">
        <v>3713</v>
      </c>
      <c r="G1826" t="s">
        <v>144</v>
      </c>
      <c r="H1826" t="s">
        <v>258</v>
      </c>
      <c r="I1826" t="s">
        <v>123</v>
      </c>
      <c r="J1826" s="18" t="s">
        <v>241</v>
      </c>
      <c r="K1826" t="str">
        <f>IF(ISBLANK(VLOOKUP(TRIM(D1826),ALL_SOMIFA!$A$1:$V$2721,8,FALSE)),"",IF(ISERROR(VLOOKUP(TRIM(D1826),ALL_SOMIFA!$A$1:$V$2721,8,FALSE))," ",VLOOKUP(TRIM(D1826),ALL_SOMIFA!$A$1:$V$2721,8,FALSE)))</f>
        <v xml:space="preserve"> </v>
      </c>
      <c r="L1826" t="str">
        <f>IF(ISBLANK(VLOOKUP(TRIM(D1826),ALL_SOMIFA!$A$1:$V$2721,9,FALSE)),"",IF(ISERROR(VLOOKUP(TRIM(D1826),ALL_SOMIFA!$A$1:$V$2721,9,FALSE))," ",VLOOKUP(TRIM(D1826),ALL_SOMIFA!$A$1:$V$2721,9,FALSE)))</f>
        <v xml:space="preserve"> </v>
      </c>
      <c r="M1826" t="str">
        <f>IF(ISBLANK(VLOOKUP(TRIM(D1826),ALL_SOMIFA!$A$1:$V$2721,10,FALSE)),"",IF(ISERROR(VLOOKUP(TRIM(D1826),ALL_SOMIFA!$A$1:$V$2721,10,FALSE))," ",VLOOKUP(TRIM(D1826),ALL_SOMIFA!$A$1:$V$2721,10,FALSE)))</f>
        <v xml:space="preserve"> </v>
      </c>
      <c r="N1826" t="str">
        <f>IF(ISBLANK(VLOOKUP(TRIM(D1826),ALL_SOMIFA!$A$1:$V$2721,11,FALSE)),"",IF(ISERROR(VLOOKUP(TRIM(D1826),ALL_SOMIFA!$A$1:$V$2721,11,FALSE))," ",VLOOKUP(TRIM(D1826),ALL_SOMIFA!$A$1:$V$2721,11,FALSE)))</f>
        <v xml:space="preserve"> </v>
      </c>
      <c r="O1826" t="str">
        <f>IF(ISBLANK(VLOOKUP(TRIM(D1826),ALL_SOMIFA!$A$1:$V$2721,12,FALSE)),"",IF(ISERROR(VLOOKUP(TRIM(D1826),ALL_SOMIFA!$A$1:$V$2721,12,FALSE))," ",VLOOKUP(TRIM(D1826),ALL_SOMIFA!$A$1:$V$2721,12,FALSE)))</f>
        <v xml:space="preserve"> </v>
      </c>
      <c r="P1826" t="str">
        <f>IF(ISBLANK(VLOOKUP(TRIM(D1826),ALL_SOMIFA!$A$1:$V$2721,13,FALSE)),"",IF(ISERROR(VLOOKUP(TRIM(D1826),ALL_SOMIFA!$A$1:$V$2721,13,FALSE))," ",VLOOKUP(TRIM(D1826),ALL_SOMIFA!$A$1:$V$2721,13,FALSE)))</f>
        <v xml:space="preserve"> </v>
      </c>
      <c r="Q1826" t="str">
        <f>IF(ISBLANK(VLOOKUP(TRIM(D1826),ALL_SOMIFA!$A$1:$V$2721,14,FALSE)),"",IF(ISERROR(VLOOKUP(TRIM(D1826),ALL_SOMIFA!$A$1:$V$2721,14,FALSE))," ",VLOOKUP(TRIM(D1826),ALL_SOMIFA!$A$1:$V$2721,14,FALSE)))</f>
        <v xml:space="preserve"> </v>
      </c>
      <c r="R1826" t="str">
        <f>IF(ISBLANK(VLOOKUP(TRIM(D1826),ALL_SOMIFA!$A$1:$V$2721,15,FALSE)),"",IF(ISERROR(VLOOKUP(TRIM(D1826),ALL_SOMIFA!$A$1:$V$2721,15,FALSE))," ",VLOOKUP(TRIM(D1826),ALL_SOMIFA!$A$1:$V$2721,15,FALSE)))</f>
        <v xml:space="preserve"> </v>
      </c>
      <c r="S1826" t="str">
        <f>IF(ISBLANK(VLOOKUP(TRIM(D1826),ALL_SOMIFA!$A$1:$V$2721,16,FALSE)),"",IF(ISERROR(VLOOKUP(TRIM(D1826),ALL_SOMIFA!$A$1:$V$2721,16,FALSE))," ",VLOOKUP(TRIM(D1826),ALL_SOMIFA!$A$1:$V$2721,16,FALSE)))</f>
        <v xml:space="preserve"> </v>
      </c>
      <c r="T1826" t="str">
        <f>IF(ISBLANK(VLOOKUP(TRIM(D1826),ALL_SOMIFA!$A$1:$V$2721,17,FALSE)),"",IF(ISERROR(VLOOKUP(TRIM(D1826),ALL_SOMIFA!$A$1:$V$2721,17,FALSE))," ",VLOOKUP(TRIM(D1826),ALL_SOMIFA!$A$1:$V$2721,17,FALSE)))</f>
        <v xml:space="preserve"> </v>
      </c>
      <c r="U1826" t="str">
        <f>IF(ISBLANK(VLOOKUP(TRIM(D1826),ALL_SOMIFA!$A$1:$V$2721,18,FALSE)),"",IF(ISERROR(VLOOKUP(TRIM(D1826),ALL_SOMIFA!$A$1:$V$2721,18,FALSE))," ",VLOOKUP(TRIM(D1826),ALL_SOMIFA!$A$1:$V$2721,18,FALSE)))</f>
        <v xml:space="preserve"> </v>
      </c>
      <c r="V1826" t="str">
        <f>IF(ISBLANK(VLOOKUP(TRIM(D1826),ALL_SOMIFA!$A$1:$V$2721,19,FALSE)),"",IF(ISERROR(VLOOKUP(TRIM(D1826),ALL_SOMIFA!$A$1:$V$2721,19,FALSE))," ",VLOOKUP(TRIM(D1826),ALL_SOMIFA!$A$1:$V$2721,19,FALSE)))</f>
        <v xml:space="preserve"> </v>
      </c>
      <c r="W1826" t="str">
        <f>IF(ISBLANK(VLOOKUP(TRIM(D1826),ALL_SOMIFA!$A$1:$V$2721,20,FALSE)),"",IF(ISERROR(VLOOKUP(TRIM(D1826),ALL_SOMIFA!$A$1:$V$2721,20,FALSE))," ",VLOOKUP(TRIM(D1826),ALL_SOMIFA!$A$1:$V$2721,20,FALSE)))</f>
        <v xml:space="preserve"> </v>
      </c>
      <c r="X1826" t="str">
        <f>IF(ISBLANK(VLOOKUP(TRIM(D1826),ALL_SOMIFA!$A$1:$V$2721,21,FALSE)),"",IF(ISERROR(VLOOKUP(TRIM(D1826),ALL_SOMIFA!$A$1:$V$2721,21,FALSE))," ",VLOOKUP(TRIM(D1826),ALL_SOMIFA!$A$1:$V$2721,21,FALSE)))</f>
        <v xml:space="preserve"> </v>
      </c>
      <c r="Y1826" t="str">
        <f>IF(ISBLANK(VLOOKUP(TRIM(D1826),ALL_SOMIFA!$A$1:$V$2721,22,FALSE)),"",IF(ISERROR(VLOOKUP(TRIM(D1826),ALL_SOMIFA!$A$1:$V$2721,22,FALSE))," ",VLOOKUP(TRIM(D1826),ALL_SOMIFA!$A$1:$V$2721,22,FALSE)))</f>
        <v xml:space="preserve"> </v>
      </c>
    </row>
    <row r="1827" spans="1:79" x14ac:dyDescent="0.2">
      <c r="A1827" s="34" t="s">
        <v>212</v>
      </c>
      <c r="B1827" s="34" t="s">
        <v>232</v>
      </c>
      <c r="C1827" s="141" t="s">
        <v>247</v>
      </c>
      <c r="D1827" s="26" t="s">
        <v>3715</v>
      </c>
      <c r="E1827" s="27">
        <v>35889</v>
      </c>
      <c r="F1827" s="26" t="s">
        <v>448</v>
      </c>
      <c r="G1827" s="26" t="s">
        <v>554</v>
      </c>
      <c r="H1827" s="34" t="s">
        <v>189</v>
      </c>
      <c r="I1827" s="34"/>
      <c r="J1827" s="18"/>
      <c r="K1827" t="s">
        <v>258</v>
      </c>
      <c r="L1827" t="s">
        <v>203</v>
      </c>
      <c r="M1827" s="34" t="s">
        <v>212</v>
      </c>
      <c r="N1827" s="34" t="s">
        <v>192</v>
      </c>
      <c r="O1827" s="34" t="s">
        <v>247</v>
      </c>
      <c r="P1827" s="26" t="s">
        <v>241</v>
      </c>
      <c r="Q1827" s="27"/>
      <c r="R1827" s="27"/>
      <c r="S1827" s="27"/>
      <c r="T1827" s="27"/>
      <c r="U1827" s="29"/>
      <c r="V1827" s="25"/>
      <c r="W1827" s="25"/>
      <c r="X1827" s="25"/>
      <c r="Y1827" s="25"/>
      <c r="Z1827" s="25"/>
      <c r="AA1827" s="25"/>
      <c r="AB1827" s="25"/>
      <c r="AC1827" s="25"/>
      <c r="AD1827" s="25"/>
      <c r="AE1827" s="25"/>
      <c r="AF1827" s="25"/>
      <c r="AG1827" s="25"/>
      <c r="AH1827" s="25"/>
      <c r="AI1827" s="25"/>
      <c r="AJ1827" s="25"/>
      <c r="AK1827" s="25"/>
      <c r="AL1827" s="25"/>
      <c r="AM1827" s="25"/>
      <c r="AN1827" s="25"/>
      <c r="AO1827" s="25"/>
      <c r="AP1827" s="25"/>
      <c r="AQ1827" s="25"/>
      <c r="AR1827" s="25"/>
      <c r="AS1827" s="25"/>
      <c r="AT1827" s="25"/>
      <c r="AU1827" s="25"/>
      <c r="AV1827" s="25"/>
      <c r="AW1827" s="25"/>
      <c r="AX1827" s="25"/>
      <c r="AY1827" s="25"/>
    </row>
    <row r="1828" spans="1:79" x14ac:dyDescent="0.2">
      <c r="A1828" t="s">
        <v>557</v>
      </c>
      <c r="B1828" t="s">
        <v>140</v>
      </c>
      <c r="C1828" s="141" t="s">
        <v>558</v>
      </c>
      <c r="D1828" t="s">
        <v>3710</v>
      </c>
      <c r="E1828" s="40">
        <v>36436</v>
      </c>
      <c r="F1828" t="s">
        <v>698</v>
      </c>
      <c r="G1828" s="100" t="s">
        <v>719</v>
      </c>
      <c r="H1828" t="s">
        <v>2500</v>
      </c>
      <c r="I1828" t="s">
        <v>145</v>
      </c>
      <c r="J1828" s="18" t="s">
        <v>3711</v>
      </c>
      <c r="K1828" t="str">
        <f>IF(ISBLANK(VLOOKUP(TRIM(D1828),ALL_SOMIFA!$A$1:$V$2721,8,FALSE)),"",IF(ISERROR(VLOOKUP(TRIM(D1828),ALL_SOMIFA!$A$1:$V$2721,8,FALSE))," ",VLOOKUP(TRIM(D1828),ALL_SOMIFA!$A$1:$V$2721,8,FALSE)))</f>
        <v xml:space="preserve"> </v>
      </c>
      <c r="L1828" t="str">
        <f>IF(ISBLANK(VLOOKUP(TRIM(D1828),ALL_SOMIFA!$A$1:$V$2721,9,FALSE)),"",IF(ISERROR(VLOOKUP(TRIM(D1828),ALL_SOMIFA!$A$1:$V$2721,9,FALSE))," ",VLOOKUP(TRIM(D1828),ALL_SOMIFA!$A$1:$V$2721,9,FALSE)))</f>
        <v xml:space="preserve"> </v>
      </c>
      <c r="M1828" t="str">
        <f>IF(ISBLANK(VLOOKUP(TRIM(D1828),ALL_SOMIFA!$A$1:$V$2721,10,FALSE)),"",IF(ISERROR(VLOOKUP(TRIM(D1828),ALL_SOMIFA!$A$1:$V$2721,10,FALSE))," ",VLOOKUP(TRIM(D1828),ALL_SOMIFA!$A$1:$V$2721,10,FALSE)))</f>
        <v xml:space="preserve"> </v>
      </c>
      <c r="N1828" t="str">
        <f>IF(ISBLANK(VLOOKUP(TRIM(D1828),ALL_SOMIFA!$A$1:$V$2721,11,FALSE)),"",IF(ISERROR(VLOOKUP(TRIM(D1828),ALL_SOMIFA!$A$1:$V$2721,11,FALSE))," ",VLOOKUP(TRIM(D1828),ALL_SOMIFA!$A$1:$V$2721,11,FALSE)))</f>
        <v xml:space="preserve"> </v>
      </c>
      <c r="O1828" t="str">
        <f>IF(ISBLANK(VLOOKUP(TRIM(D1828),ALL_SOMIFA!$A$1:$V$2721,12,FALSE)),"",IF(ISERROR(VLOOKUP(TRIM(D1828),ALL_SOMIFA!$A$1:$V$2721,12,FALSE))," ",VLOOKUP(TRIM(D1828),ALL_SOMIFA!$A$1:$V$2721,12,FALSE)))</f>
        <v xml:space="preserve"> </v>
      </c>
      <c r="P1828" t="str">
        <f>IF(ISBLANK(VLOOKUP(TRIM(D1828),ALL_SOMIFA!$A$1:$V$2721,13,FALSE)),"",IF(ISERROR(VLOOKUP(TRIM(D1828),ALL_SOMIFA!$A$1:$V$2721,13,FALSE))," ",VLOOKUP(TRIM(D1828),ALL_SOMIFA!$A$1:$V$2721,13,FALSE)))</f>
        <v xml:space="preserve"> </v>
      </c>
      <c r="Q1828" t="str">
        <f>IF(ISBLANK(VLOOKUP(TRIM(D1828),ALL_SOMIFA!$A$1:$V$2721,14,FALSE)),"",IF(ISERROR(VLOOKUP(TRIM(D1828),ALL_SOMIFA!$A$1:$V$2721,14,FALSE))," ",VLOOKUP(TRIM(D1828),ALL_SOMIFA!$A$1:$V$2721,14,FALSE)))</f>
        <v xml:space="preserve"> </v>
      </c>
      <c r="R1828" t="str">
        <f>IF(ISBLANK(VLOOKUP(TRIM(D1828),ALL_SOMIFA!$A$1:$V$2721,15,FALSE)),"",IF(ISERROR(VLOOKUP(TRIM(D1828),ALL_SOMIFA!$A$1:$V$2721,15,FALSE))," ",VLOOKUP(TRIM(D1828),ALL_SOMIFA!$A$1:$V$2721,15,FALSE)))</f>
        <v xml:space="preserve"> </v>
      </c>
      <c r="S1828" t="str">
        <f>IF(ISBLANK(VLOOKUP(TRIM(D1828),ALL_SOMIFA!$A$1:$V$2721,16,FALSE)),"",IF(ISERROR(VLOOKUP(TRIM(D1828),ALL_SOMIFA!$A$1:$V$2721,16,FALSE))," ",VLOOKUP(TRIM(D1828),ALL_SOMIFA!$A$1:$V$2721,16,FALSE)))</f>
        <v xml:space="preserve"> </v>
      </c>
      <c r="T1828" t="str">
        <f>IF(ISBLANK(VLOOKUP(TRIM(D1828),ALL_SOMIFA!$A$1:$V$2721,17,FALSE)),"",IF(ISERROR(VLOOKUP(TRIM(D1828),ALL_SOMIFA!$A$1:$V$2721,17,FALSE))," ",VLOOKUP(TRIM(D1828),ALL_SOMIFA!$A$1:$V$2721,17,FALSE)))</f>
        <v xml:space="preserve"> </v>
      </c>
      <c r="U1828" t="str">
        <f>IF(ISBLANK(VLOOKUP(TRIM(D1828),ALL_SOMIFA!$A$1:$V$2721,18,FALSE)),"",IF(ISERROR(VLOOKUP(TRIM(D1828),ALL_SOMIFA!$A$1:$V$2721,18,FALSE))," ",VLOOKUP(TRIM(D1828),ALL_SOMIFA!$A$1:$V$2721,18,FALSE)))</f>
        <v xml:space="preserve"> </v>
      </c>
      <c r="V1828" t="str">
        <f>IF(ISBLANK(VLOOKUP(TRIM(D1828),ALL_SOMIFA!$A$1:$V$2721,19,FALSE)),"",IF(ISERROR(VLOOKUP(TRIM(D1828),ALL_SOMIFA!$A$1:$V$2721,19,FALSE))," ",VLOOKUP(TRIM(D1828),ALL_SOMIFA!$A$1:$V$2721,19,FALSE)))</f>
        <v xml:space="preserve"> </v>
      </c>
      <c r="W1828" t="str">
        <f>IF(ISBLANK(VLOOKUP(TRIM(D1828),ALL_SOMIFA!$A$1:$V$2721,20,FALSE)),"",IF(ISERROR(VLOOKUP(TRIM(D1828),ALL_SOMIFA!$A$1:$V$2721,20,FALSE))," ",VLOOKUP(TRIM(D1828),ALL_SOMIFA!$A$1:$V$2721,20,FALSE)))</f>
        <v xml:space="preserve"> </v>
      </c>
      <c r="X1828" t="str">
        <f>IF(ISBLANK(VLOOKUP(TRIM(D1828),ALL_SOMIFA!$A$1:$V$2721,21,FALSE)),"",IF(ISERROR(VLOOKUP(TRIM(D1828),ALL_SOMIFA!$A$1:$V$2721,21,FALSE))," ",VLOOKUP(TRIM(D1828),ALL_SOMIFA!$A$1:$V$2721,21,FALSE)))</f>
        <v xml:space="preserve"> </v>
      </c>
      <c r="Y1828" t="str">
        <f>IF(ISBLANK(VLOOKUP(TRIM(D1828),ALL_SOMIFA!$A$1:$V$2721,22,FALSE)),"",IF(ISERROR(VLOOKUP(TRIM(D1828),ALL_SOMIFA!$A$1:$V$2721,22,FALSE))," ",VLOOKUP(TRIM(D1828),ALL_SOMIFA!$A$1:$V$2721,22,FALSE)))</f>
        <v xml:space="preserve"> </v>
      </c>
    </row>
    <row r="1829" spans="1:79" ht="12.75" customHeight="1" x14ac:dyDescent="0.2">
      <c r="A1829" s="18"/>
      <c r="B1829" s="18"/>
      <c r="C1829" s="141"/>
      <c r="D1829" s="26" t="s">
        <v>3702</v>
      </c>
      <c r="E1829" s="20">
        <v>36245</v>
      </c>
      <c r="F1829" s="26" t="s">
        <v>2557</v>
      </c>
      <c r="G1829" s="26" t="s">
        <v>3019</v>
      </c>
      <c r="H1829" s="18" t="s">
        <v>274</v>
      </c>
      <c r="I1829" s="18" t="s">
        <v>246</v>
      </c>
      <c r="J1829" s="18" t="s">
        <v>276</v>
      </c>
      <c r="K1829" s="26" t="s">
        <v>274</v>
      </c>
      <c r="L1829" s="26" t="s">
        <v>234</v>
      </c>
      <c r="M1829" s="18"/>
      <c r="N1829" s="18"/>
      <c r="O1829" s="18"/>
      <c r="P1829" s="19" t="s">
        <v>259</v>
      </c>
      <c r="Q1829" s="27"/>
      <c r="R1829" s="27"/>
      <c r="S1829" s="27"/>
      <c r="T1829" s="29"/>
      <c r="U1829" s="25"/>
      <c r="V1829" s="25"/>
      <c r="W1829" s="25"/>
      <c r="X1829" s="25"/>
      <c r="Y1829" s="25"/>
      <c r="Z1829" s="25"/>
      <c r="AA1829" s="25"/>
      <c r="AB1829" s="25"/>
      <c r="AC1829" s="25"/>
      <c r="AD1829" s="25"/>
      <c r="AE1829" s="25"/>
      <c r="AF1829" s="25"/>
      <c r="AG1829" s="25"/>
      <c r="AH1829" s="25"/>
      <c r="AI1829" s="25"/>
      <c r="AJ1829" s="25"/>
      <c r="AK1829" s="25"/>
      <c r="AL1829" s="25"/>
      <c r="AM1829" s="25"/>
      <c r="AN1829" s="25"/>
      <c r="AO1829" s="25"/>
      <c r="AP1829" s="25"/>
      <c r="AQ1829" s="25"/>
      <c r="AR1829" s="25"/>
      <c r="AS1829" s="25"/>
      <c r="AT1829" s="25"/>
      <c r="AU1829" s="25"/>
      <c r="AV1829" s="25"/>
      <c r="AW1829" s="25"/>
      <c r="AX1829" s="25"/>
      <c r="AY1829" s="25"/>
    </row>
    <row r="1830" spans="1:79" s="25" customFormat="1" x14ac:dyDescent="0.2">
      <c r="A1830" s="18"/>
      <c r="B1830" s="18"/>
      <c r="C1830" s="141"/>
      <c r="D1830" s="19"/>
      <c r="E1830" s="20"/>
      <c r="F1830" s="19"/>
      <c r="G1830" s="19"/>
      <c r="H1830" s="18"/>
      <c r="I1830" s="18"/>
      <c r="J1830" s="18"/>
      <c r="K1830"/>
      <c r="L1830"/>
      <c r="M1830" s="18"/>
      <c r="N1830" s="18"/>
      <c r="O1830" s="18"/>
      <c r="P1830" s="19"/>
      <c r="Q1830" s="19"/>
      <c r="R1830" s="19"/>
      <c r="S1830" s="19"/>
      <c r="T1830" s="19"/>
      <c r="U1830" s="19"/>
      <c r="V1830" s="19"/>
      <c r="W1830" s="19"/>
      <c r="X1830" s="19"/>
      <c r="Y1830" s="19"/>
      <c r="Z1830" s="19"/>
      <c r="AA1830" s="19"/>
      <c r="AB1830" s="19"/>
      <c r="AC1830" s="19"/>
      <c r="AD1830" s="19"/>
      <c r="AE1830" s="19"/>
      <c r="AF1830" s="19"/>
      <c r="AG1830" s="19"/>
      <c r="AH1830" s="19"/>
      <c r="AI1830" s="19"/>
      <c r="AJ1830" s="19"/>
      <c r="AK1830" s="19"/>
      <c r="AL1830" s="19"/>
      <c r="AM1830" s="19"/>
      <c r="AN1830" s="19"/>
      <c r="AO1830" s="19"/>
      <c r="AP1830" s="19"/>
      <c r="AQ1830" s="19"/>
      <c r="AR1830" s="19"/>
      <c r="AS1830" s="19"/>
      <c r="AT1830" s="19"/>
      <c r="AU1830" s="19"/>
      <c r="AV1830" s="19"/>
      <c r="AW1830" s="19"/>
      <c r="AX1830" s="19"/>
      <c r="AY1830" s="19"/>
    </row>
    <row r="1831" spans="1:79" x14ac:dyDescent="0.2">
      <c r="A1831" s="34" t="s">
        <v>284</v>
      </c>
      <c r="B1831" s="22" t="s">
        <v>118</v>
      </c>
      <c r="C1831" s="141" t="s">
        <v>730</v>
      </c>
      <c r="D1831" s="22" t="s">
        <v>3730</v>
      </c>
      <c r="E1831" s="23">
        <v>36747</v>
      </c>
      <c r="F1831" s="24" t="s">
        <v>3640</v>
      </c>
      <c r="G1831" s="22" t="s">
        <v>1420</v>
      </c>
      <c r="H1831" s="34" t="s">
        <v>189</v>
      </c>
      <c r="I1831" s="22"/>
      <c r="J1831" s="18"/>
      <c r="K1831" t="s">
        <v>315</v>
      </c>
      <c r="L1831" t="s">
        <v>3731</v>
      </c>
      <c r="M1831" s="16" t="s">
        <v>284</v>
      </c>
      <c r="N1831" s="22" t="s">
        <v>118</v>
      </c>
      <c r="O1831" s="22" t="s">
        <v>286</v>
      </c>
      <c r="P1831" s="25"/>
      <c r="Q1831" s="25"/>
      <c r="R1831" s="25"/>
      <c r="S1831" s="25"/>
      <c r="T1831" s="25"/>
      <c r="U1831" s="25"/>
      <c r="V1831" s="25"/>
      <c r="W1831" s="25"/>
      <c r="X1831" s="25"/>
      <c r="Y1831" s="25"/>
      <c r="Z1831" s="25"/>
      <c r="AA1831" s="25"/>
      <c r="AB1831" s="25"/>
      <c r="AC1831" s="25"/>
      <c r="AD1831" s="25"/>
      <c r="AE1831" s="25"/>
      <c r="AF1831" s="25"/>
      <c r="AG1831" s="25"/>
      <c r="AH1831" s="25"/>
      <c r="AI1831" s="25"/>
      <c r="AJ1831" s="25"/>
      <c r="AK1831" s="25"/>
      <c r="AL1831" s="25"/>
      <c r="AM1831" s="25"/>
      <c r="AN1831" s="25"/>
      <c r="AO1831" s="25"/>
      <c r="AP1831" s="25"/>
      <c r="AQ1831" s="25"/>
      <c r="AR1831" s="25"/>
      <c r="AS1831" s="25"/>
      <c r="AT1831" s="25"/>
      <c r="AU1831" s="25"/>
      <c r="AV1831" s="25"/>
      <c r="AW1831" s="25"/>
      <c r="AX1831" s="25"/>
      <c r="AY1831" s="25"/>
      <c r="AZ1831" s="25"/>
      <c r="BA1831" s="25"/>
      <c r="BB1831" s="25"/>
      <c r="BC1831" s="25"/>
      <c r="BD1831" s="25"/>
      <c r="BE1831" s="25"/>
      <c r="BF1831" s="25"/>
      <c r="BG1831" s="25"/>
      <c r="BH1831" s="25"/>
      <c r="BI1831" s="25"/>
      <c r="BJ1831" s="25"/>
      <c r="BK1831" s="25"/>
      <c r="BL1831" s="25"/>
      <c r="BM1831" s="25"/>
      <c r="BN1831" s="25"/>
      <c r="BO1831" s="25"/>
      <c r="BP1831" s="25"/>
      <c r="BQ1831" s="25"/>
      <c r="BR1831" s="25"/>
      <c r="BS1831" s="25"/>
      <c r="BT1831" s="25"/>
      <c r="BU1831" s="25"/>
      <c r="BV1831" s="25"/>
      <c r="BW1831" s="25"/>
      <c r="BX1831" s="25"/>
      <c r="BY1831" s="25"/>
      <c r="BZ1831" s="25"/>
      <c r="CA1831" s="25"/>
    </row>
    <row r="1832" spans="1:79" x14ac:dyDescent="0.2">
      <c r="A1832" s="34" t="s">
        <v>308</v>
      </c>
      <c r="B1832" s="34" t="s">
        <v>170</v>
      </c>
      <c r="C1832" s="141" t="s">
        <v>781</v>
      </c>
      <c r="D1832" s="19" t="s">
        <v>3728</v>
      </c>
      <c r="E1832" s="20">
        <v>35900</v>
      </c>
      <c r="F1832" s="26" t="s">
        <v>3729</v>
      </c>
      <c r="G1832" s="30" t="s">
        <v>230</v>
      </c>
      <c r="H1832" s="34" t="s">
        <v>189</v>
      </c>
      <c r="I1832" s="34"/>
      <c r="J1832" s="18"/>
      <c r="K1832" t="s">
        <v>315</v>
      </c>
      <c r="L1832" t="s">
        <v>593</v>
      </c>
      <c r="M1832" s="34" t="s">
        <v>313</v>
      </c>
      <c r="N1832" s="34" t="s">
        <v>170</v>
      </c>
      <c r="O1832" s="34" t="s">
        <v>2744</v>
      </c>
      <c r="P1832" s="19" t="s">
        <v>228</v>
      </c>
      <c r="Q1832" s="19" t="s">
        <v>575</v>
      </c>
      <c r="R1832" s="19" t="s">
        <v>170</v>
      </c>
      <c r="S1832" s="30" t="s">
        <v>203</v>
      </c>
      <c r="T1832" s="19"/>
      <c r="U1832" s="19"/>
      <c r="V1832" s="30"/>
      <c r="W1832" s="19"/>
      <c r="X1832" s="19"/>
      <c r="Y1832" s="30"/>
      <c r="Z1832" s="19"/>
      <c r="AA1832" s="19"/>
      <c r="AB1832" s="30"/>
      <c r="AC1832" s="19"/>
      <c r="AD1832" s="19"/>
      <c r="AE1832" s="19"/>
      <c r="AF1832" s="19"/>
      <c r="AG1832" s="19"/>
      <c r="AH1832" s="19"/>
      <c r="AI1832" s="19"/>
      <c r="AJ1832" s="19"/>
      <c r="AK1832" s="19"/>
      <c r="AL1832" s="19"/>
      <c r="AM1832" s="19"/>
      <c r="AN1832" s="19"/>
      <c r="AO1832" s="19"/>
      <c r="AP1832" s="19"/>
      <c r="AQ1832" s="19"/>
      <c r="AR1832" s="19"/>
      <c r="AS1832" s="19"/>
      <c r="AT1832" s="19"/>
      <c r="AU1832" s="19"/>
      <c r="AV1832" s="19"/>
      <c r="AW1832" s="19"/>
      <c r="AX1832" s="19"/>
      <c r="AY1832" s="19"/>
    </row>
    <row r="1833" spans="1:79" x14ac:dyDescent="0.2">
      <c r="A1833" s="18" t="s">
        <v>288</v>
      </c>
      <c r="B1833" s="18" t="s">
        <v>170</v>
      </c>
      <c r="C1833" s="141" t="s">
        <v>203</v>
      </c>
      <c r="D1833" s="19" t="s">
        <v>3720</v>
      </c>
      <c r="E1833" s="20">
        <v>34779</v>
      </c>
      <c r="F1833" s="19" t="s">
        <v>654</v>
      </c>
      <c r="G1833" s="19" t="s">
        <v>750</v>
      </c>
      <c r="H1833" s="18" t="s">
        <v>284</v>
      </c>
      <c r="I1833" s="18" t="s">
        <v>175</v>
      </c>
      <c r="J1833" s="18" t="s">
        <v>216</v>
      </c>
      <c r="K1833" s="26" t="s">
        <v>284</v>
      </c>
      <c r="L1833" s="26" t="s">
        <v>247</v>
      </c>
      <c r="M1833" s="18" t="s">
        <v>284</v>
      </c>
      <c r="N1833" s="18" t="s">
        <v>434</v>
      </c>
      <c r="O1833" s="18" t="s">
        <v>576</v>
      </c>
      <c r="P1833" s="19" t="s">
        <v>701</v>
      </c>
      <c r="Q1833" s="19" t="s">
        <v>238</v>
      </c>
      <c r="R1833" s="19" t="s">
        <v>434</v>
      </c>
      <c r="S1833" s="19" t="s">
        <v>494</v>
      </c>
      <c r="T1833" s="19" t="s">
        <v>746</v>
      </c>
      <c r="U1833" s="19" t="s">
        <v>118</v>
      </c>
      <c r="V1833" s="19" t="s">
        <v>240</v>
      </c>
      <c r="W1833" s="19" t="s">
        <v>315</v>
      </c>
      <c r="X1833" s="19" t="s">
        <v>118</v>
      </c>
      <c r="Y1833" s="19" t="s">
        <v>233</v>
      </c>
      <c r="Z1833" s="19" t="s">
        <v>575</v>
      </c>
      <c r="AA1833" s="19" t="s">
        <v>118</v>
      </c>
      <c r="AB1833" s="19" t="s">
        <v>754</v>
      </c>
      <c r="AC1833" s="19" t="s">
        <v>313</v>
      </c>
      <c r="AD1833" s="19" t="s">
        <v>118</v>
      </c>
      <c r="AE1833" s="19" t="s">
        <v>273</v>
      </c>
      <c r="AF1833" s="19">
        <v>0</v>
      </c>
      <c r="AG1833" s="19">
        <v>0</v>
      </c>
      <c r="AH1833" s="19">
        <v>0</v>
      </c>
      <c r="AI1833" s="19">
        <v>0</v>
      </c>
      <c r="AJ1833" s="19">
        <v>0</v>
      </c>
      <c r="AK1833" s="19">
        <v>0</v>
      </c>
      <c r="AL1833" s="19">
        <v>0</v>
      </c>
      <c r="AM1833" s="19">
        <v>0</v>
      </c>
      <c r="AN1833" s="19">
        <v>0</v>
      </c>
      <c r="AO1833" s="19">
        <v>0</v>
      </c>
      <c r="AP1833" s="19">
        <v>0</v>
      </c>
      <c r="AQ1833" s="19">
        <v>0</v>
      </c>
      <c r="AR1833" s="19">
        <v>0</v>
      </c>
      <c r="AS1833" s="19">
        <v>0</v>
      </c>
      <c r="AT1833" s="19">
        <v>0</v>
      </c>
      <c r="AU1833" s="19">
        <v>0</v>
      </c>
      <c r="AV1833" s="19">
        <v>0</v>
      </c>
      <c r="AW1833" s="19">
        <v>0</v>
      </c>
      <c r="AX1833" s="19"/>
      <c r="AY1833" s="19"/>
    </row>
    <row r="1834" spans="1:79" x14ac:dyDescent="0.2">
      <c r="A1834" s="108" t="s">
        <v>298</v>
      </c>
      <c r="B1834" s="108" t="s">
        <v>556</v>
      </c>
      <c r="C1834" s="142" t="s">
        <v>273</v>
      </c>
      <c r="D1834" t="s">
        <v>4779</v>
      </c>
      <c r="E1834" s="40">
        <v>37785</v>
      </c>
      <c r="F1834" t="s">
        <v>3718</v>
      </c>
      <c r="G1834" t="s">
        <v>173</v>
      </c>
      <c r="H1834" t="s">
        <v>1230</v>
      </c>
      <c r="I1834" t="s">
        <v>91</v>
      </c>
      <c r="J1834" s="18" t="s">
        <v>1930</v>
      </c>
      <c r="K1834" t="str">
        <f>IF(ISBLANK(VLOOKUP(TRIM(D1834),ALL_SOMIFA!$A$1:$V$2721,8,FALSE)),"",IF(ISERROR(VLOOKUP(TRIM(D1834),ALL_SOMIFA!$A$1:$V$2721,8,FALSE))," ",VLOOKUP(TRIM(D1834),ALL_SOMIFA!$A$1:$V$2721,8,FALSE)))</f>
        <v xml:space="preserve"> </v>
      </c>
      <c r="L1834" t="str">
        <f>IF(ISBLANK(VLOOKUP(TRIM(D1834),ALL_SOMIFA!$A$1:$V$2721,9,FALSE)),"",IF(ISERROR(VLOOKUP(TRIM(D1834),ALL_SOMIFA!$A$1:$V$2721,9,FALSE))," ",VLOOKUP(TRIM(D1834),ALL_SOMIFA!$A$1:$V$2721,9,FALSE)))</f>
        <v xml:space="preserve"> </v>
      </c>
      <c r="M1834" t="str">
        <f>IF(ISBLANK(VLOOKUP(TRIM(D1834),ALL_SOMIFA!$A$1:$V$2721,10,FALSE)),"",IF(ISERROR(VLOOKUP(TRIM(D1834),ALL_SOMIFA!$A$1:$V$2721,10,FALSE))," ",VLOOKUP(TRIM(D1834),ALL_SOMIFA!$A$1:$V$2721,10,FALSE)))</f>
        <v xml:space="preserve"> </v>
      </c>
      <c r="N1834" t="str">
        <f>IF(ISBLANK(VLOOKUP(TRIM(D1834),ALL_SOMIFA!$A$1:$V$2721,11,FALSE)),"",IF(ISERROR(VLOOKUP(TRIM(D1834),ALL_SOMIFA!$A$1:$V$2721,11,FALSE))," ",VLOOKUP(TRIM(D1834),ALL_SOMIFA!$A$1:$V$2721,11,FALSE)))</f>
        <v xml:space="preserve"> </v>
      </c>
      <c r="O1834" t="str">
        <f>IF(ISBLANK(VLOOKUP(TRIM(D1834),ALL_SOMIFA!$A$1:$V$2721,12,FALSE)),"",IF(ISERROR(VLOOKUP(TRIM(D1834),ALL_SOMIFA!$A$1:$V$2721,12,FALSE))," ",VLOOKUP(TRIM(D1834),ALL_SOMIFA!$A$1:$V$2721,12,FALSE)))</f>
        <v xml:space="preserve"> </v>
      </c>
      <c r="P1834" t="str">
        <f>IF(ISBLANK(VLOOKUP(TRIM(D1834),ALL_SOMIFA!$A$1:$V$2721,13,FALSE)),"",IF(ISERROR(VLOOKUP(TRIM(D1834),ALL_SOMIFA!$A$1:$V$2721,13,FALSE))," ",VLOOKUP(TRIM(D1834),ALL_SOMIFA!$A$1:$V$2721,13,FALSE)))</f>
        <v xml:space="preserve"> </v>
      </c>
      <c r="Q1834" t="str">
        <f>IF(ISBLANK(VLOOKUP(TRIM(D1834),ALL_SOMIFA!$A$1:$V$2721,14,FALSE)),"",IF(ISERROR(VLOOKUP(TRIM(D1834),ALL_SOMIFA!$A$1:$V$2721,14,FALSE))," ",VLOOKUP(TRIM(D1834),ALL_SOMIFA!$A$1:$V$2721,14,FALSE)))</f>
        <v xml:space="preserve"> </v>
      </c>
      <c r="R1834" t="str">
        <f>IF(ISBLANK(VLOOKUP(TRIM(D1834),ALL_SOMIFA!$A$1:$V$2721,15,FALSE)),"",IF(ISERROR(VLOOKUP(TRIM(D1834),ALL_SOMIFA!$A$1:$V$2721,15,FALSE))," ",VLOOKUP(TRIM(D1834),ALL_SOMIFA!$A$1:$V$2721,15,FALSE)))</f>
        <v xml:space="preserve"> </v>
      </c>
      <c r="S1834" t="str">
        <f>IF(ISBLANK(VLOOKUP(TRIM(D1834),ALL_SOMIFA!$A$1:$V$2721,16,FALSE)),"",IF(ISERROR(VLOOKUP(TRIM(D1834),ALL_SOMIFA!$A$1:$V$2721,16,FALSE))," ",VLOOKUP(TRIM(D1834),ALL_SOMIFA!$A$1:$V$2721,16,FALSE)))</f>
        <v xml:space="preserve"> </v>
      </c>
      <c r="T1834" t="str">
        <f>IF(ISBLANK(VLOOKUP(TRIM(D1834),ALL_SOMIFA!$A$1:$V$2721,17,FALSE)),"",IF(ISERROR(VLOOKUP(TRIM(D1834),ALL_SOMIFA!$A$1:$V$2721,17,FALSE))," ",VLOOKUP(TRIM(D1834),ALL_SOMIFA!$A$1:$V$2721,17,FALSE)))</f>
        <v xml:space="preserve"> </v>
      </c>
      <c r="U1834" t="str">
        <f>IF(ISBLANK(VLOOKUP(TRIM(D1834),ALL_SOMIFA!$A$1:$V$2721,18,FALSE)),"",IF(ISERROR(VLOOKUP(TRIM(D1834),ALL_SOMIFA!$A$1:$V$2721,18,FALSE))," ",VLOOKUP(TRIM(D1834),ALL_SOMIFA!$A$1:$V$2721,18,FALSE)))</f>
        <v xml:space="preserve"> </v>
      </c>
      <c r="V1834" t="str">
        <f>IF(ISBLANK(VLOOKUP(TRIM(D1834),ALL_SOMIFA!$A$1:$V$2721,19,FALSE)),"",IF(ISERROR(VLOOKUP(TRIM(D1834),ALL_SOMIFA!$A$1:$V$2721,19,FALSE))," ",VLOOKUP(TRIM(D1834),ALL_SOMIFA!$A$1:$V$2721,19,FALSE)))</f>
        <v xml:space="preserve"> </v>
      </c>
      <c r="W1834" t="str">
        <f>IF(ISBLANK(VLOOKUP(TRIM(D1834),ALL_SOMIFA!$A$1:$V$2721,20,FALSE)),"",IF(ISERROR(VLOOKUP(TRIM(D1834),ALL_SOMIFA!$A$1:$V$2721,20,FALSE))," ",VLOOKUP(TRIM(D1834),ALL_SOMIFA!$A$1:$V$2721,20,FALSE)))</f>
        <v xml:space="preserve"> </v>
      </c>
      <c r="X1834" t="str">
        <f>IF(ISBLANK(VLOOKUP(TRIM(D1834),ALL_SOMIFA!$A$1:$V$2721,21,FALSE)),"",IF(ISERROR(VLOOKUP(TRIM(D1834),ALL_SOMIFA!$A$1:$V$2721,21,FALSE))," ",VLOOKUP(TRIM(D1834),ALL_SOMIFA!$A$1:$V$2721,21,FALSE)))</f>
        <v xml:space="preserve"> </v>
      </c>
      <c r="Y1834" t="str">
        <f>IF(ISBLANK(VLOOKUP(TRIM(D1834),ALL_SOMIFA!$A$1:$V$2721,22,FALSE)),"",IF(ISERROR(VLOOKUP(TRIM(D1834),ALL_SOMIFA!$A$1:$V$2721,22,FALSE))," ",VLOOKUP(TRIM(D1834),ALL_SOMIFA!$A$1:$V$2721,22,FALSE)))</f>
        <v xml:space="preserve"> </v>
      </c>
    </row>
    <row r="1835" spans="1:79" x14ac:dyDescent="0.2">
      <c r="A1835" s="108" t="s">
        <v>315</v>
      </c>
      <c r="B1835" s="108" t="s">
        <v>128</v>
      </c>
      <c r="C1835" s="142" t="s">
        <v>273</v>
      </c>
      <c r="D1835" t="s">
        <v>4912</v>
      </c>
      <c r="E1835" s="40">
        <v>37174</v>
      </c>
      <c r="F1835" t="s">
        <v>3723</v>
      </c>
      <c r="G1835" s="100" t="s">
        <v>719</v>
      </c>
      <c r="H1835" s="33" t="s">
        <v>274</v>
      </c>
      <c r="I1835" s="33" t="s">
        <v>131</v>
      </c>
      <c r="J1835" s="18" t="s">
        <v>269</v>
      </c>
      <c r="K1835" t="str">
        <f>IF(ISBLANK(VLOOKUP(TRIM(D1835),ALL_SOMIFA!$A$1:$V$2721,8,FALSE)),"",IF(ISERROR(VLOOKUP(TRIM(D1835),ALL_SOMIFA!$A$1:$V$2721,8,FALSE))," ",VLOOKUP(TRIM(D1835),ALL_SOMIFA!$A$1:$V$2721,8,FALSE)))</f>
        <v xml:space="preserve"> </v>
      </c>
      <c r="L1835" t="str">
        <f>IF(ISBLANK(VLOOKUP(TRIM(D1835),ALL_SOMIFA!$A$1:$V$2721,9,FALSE)),"",IF(ISERROR(VLOOKUP(TRIM(D1835),ALL_SOMIFA!$A$1:$V$2721,9,FALSE))," ",VLOOKUP(TRIM(D1835),ALL_SOMIFA!$A$1:$V$2721,9,FALSE)))</f>
        <v xml:space="preserve"> </v>
      </c>
      <c r="M1835" s="33" t="str">
        <f>IF(ISBLANK(VLOOKUP(TRIM(D1835),ALL_SOMIFA!$A$1:$V$2721,10,FALSE)),"",IF(ISERROR(VLOOKUP(TRIM(D1835),ALL_SOMIFA!$A$1:$V$2721,10,FALSE))," ",VLOOKUP(TRIM(D1835),ALL_SOMIFA!$A$1:$V$2721,10,FALSE)))</f>
        <v xml:space="preserve"> </v>
      </c>
      <c r="N1835" s="33" t="str">
        <f>IF(ISBLANK(VLOOKUP(TRIM(D1835),ALL_SOMIFA!$A$1:$V$2721,11,FALSE)),"",IF(ISERROR(VLOOKUP(TRIM(D1835),ALL_SOMIFA!$A$1:$V$2721,11,FALSE))," ",VLOOKUP(TRIM(D1835),ALL_SOMIFA!$A$1:$V$2721,11,FALSE)))</f>
        <v xml:space="preserve"> </v>
      </c>
      <c r="O1835" s="33" t="str">
        <f>IF(ISBLANK(VLOOKUP(TRIM(D1835),ALL_SOMIFA!$A$1:$V$2721,12,FALSE)),"",IF(ISERROR(VLOOKUP(TRIM(D1835),ALL_SOMIFA!$A$1:$V$2721,12,FALSE))," ",VLOOKUP(TRIM(D1835),ALL_SOMIFA!$A$1:$V$2721,12,FALSE)))</f>
        <v xml:space="preserve"> </v>
      </c>
      <c r="P1835" t="str">
        <f>IF(ISBLANK(VLOOKUP(TRIM(D1835),ALL_SOMIFA!$A$1:$V$2721,13,FALSE)),"",IF(ISERROR(VLOOKUP(TRIM(D1835),ALL_SOMIFA!$A$1:$V$2721,13,FALSE))," ",VLOOKUP(TRIM(D1835),ALL_SOMIFA!$A$1:$V$2721,13,FALSE)))</f>
        <v xml:space="preserve"> </v>
      </c>
      <c r="Q1835" t="str">
        <f>IF(ISBLANK(VLOOKUP(TRIM(D1835),ALL_SOMIFA!$A$1:$V$2721,14,FALSE)),"",IF(ISERROR(VLOOKUP(TRIM(D1835),ALL_SOMIFA!$A$1:$V$2721,14,FALSE))," ",VLOOKUP(TRIM(D1835),ALL_SOMIFA!$A$1:$V$2721,14,FALSE)))</f>
        <v xml:space="preserve"> </v>
      </c>
      <c r="R1835" t="str">
        <f>IF(ISBLANK(VLOOKUP(TRIM(D1835),ALL_SOMIFA!$A$1:$V$2721,15,FALSE)),"",IF(ISERROR(VLOOKUP(TRIM(D1835),ALL_SOMIFA!$A$1:$V$2721,15,FALSE))," ",VLOOKUP(TRIM(D1835),ALL_SOMIFA!$A$1:$V$2721,15,FALSE)))</f>
        <v xml:space="preserve"> </v>
      </c>
      <c r="S1835" t="str">
        <f>IF(ISBLANK(VLOOKUP(TRIM(D1835),ALL_SOMIFA!$A$1:$V$2721,16,FALSE)),"",IF(ISERROR(VLOOKUP(TRIM(D1835),ALL_SOMIFA!$A$1:$V$2721,16,FALSE))," ",VLOOKUP(TRIM(D1835),ALL_SOMIFA!$A$1:$V$2721,16,FALSE)))</f>
        <v xml:space="preserve"> </v>
      </c>
      <c r="T1835" t="str">
        <f>IF(ISBLANK(VLOOKUP(TRIM(D1835),ALL_SOMIFA!$A$1:$V$2721,17,FALSE)),"",IF(ISERROR(VLOOKUP(TRIM(D1835),ALL_SOMIFA!$A$1:$V$2721,17,FALSE))," ",VLOOKUP(TRIM(D1835),ALL_SOMIFA!$A$1:$V$2721,17,FALSE)))</f>
        <v xml:space="preserve"> </v>
      </c>
      <c r="U1835" t="str">
        <f>IF(ISBLANK(VLOOKUP(TRIM(D1835),ALL_SOMIFA!$A$1:$V$2721,18,FALSE)),"",IF(ISERROR(VLOOKUP(TRIM(D1835),ALL_SOMIFA!$A$1:$V$2721,18,FALSE))," ",VLOOKUP(TRIM(D1835),ALL_SOMIFA!$A$1:$V$2721,18,FALSE)))</f>
        <v xml:space="preserve"> </v>
      </c>
      <c r="V1835" t="str">
        <f>IF(ISBLANK(VLOOKUP(TRIM(D1835),ALL_SOMIFA!$A$1:$V$2721,19,FALSE)),"",IF(ISERROR(VLOOKUP(TRIM(D1835),ALL_SOMIFA!$A$1:$V$2721,19,FALSE))," ",VLOOKUP(TRIM(D1835),ALL_SOMIFA!$A$1:$V$2721,19,FALSE)))</f>
        <v xml:space="preserve"> </v>
      </c>
      <c r="W1835" t="str">
        <f>IF(ISBLANK(VLOOKUP(TRIM(D1835),ALL_SOMIFA!$A$1:$V$2721,20,FALSE)),"",IF(ISERROR(VLOOKUP(TRIM(D1835),ALL_SOMIFA!$A$1:$V$2721,20,FALSE))," ",VLOOKUP(TRIM(D1835),ALL_SOMIFA!$A$1:$V$2721,20,FALSE)))</f>
        <v xml:space="preserve"> </v>
      </c>
      <c r="X1835" t="str">
        <f>IF(ISBLANK(VLOOKUP(TRIM(D1835),ALL_SOMIFA!$A$1:$V$2721,21,FALSE)),"",IF(ISERROR(VLOOKUP(TRIM(D1835),ALL_SOMIFA!$A$1:$V$2721,21,FALSE))," ",VLOOKUP(TRIM(D1835),ALL_SOMIFA!$A$1:$V$2721,21,FALSE)))</f>
        <v xml:space="preserve"> </v>
      </c>
      <c r="Y1835" t="str">
        <f>IF(ISBLANK(VLOOKUP(TRIM(D1835),ALL_SOMIFA!$A$1:$V$2721,22,FALSE)),"",IF(ISERROR(VLOOKUP(TRIM(D1835),ALL_SOMIFA!$A$1:$V$2721,22,FALSE))," ",VLOOKUP(TRIM(D1835),ALL_SOMIFA!$A$1:$V$2721,22,FALSE)))</f>
        <v xml:space="preserve"> </v>
      </c>
    </row>
    <row r="1836" spans="1:79" x14ac:dyDescent="0.2">
      <c r="A1836" t="s">
        <v>329</v>
      </c>
      <c r="B1836" t="s">
        <v>134</v>
      </c>
      <c r="C1836" s="141" t="s">
        <v>266</v>
      </c>
      <c r="D1836" t="s">
        <v>3724</v>
      </c>
      <c r="E1836" s="40">
        <v>36662</v>
      </c>
      <c r="F1836" t="s">
        <v>3725</v>
      </c>
      <c r="H1836" t="s">
        <v>326</v>
      </c>
      <c r="I1836" t="s">
        <v>138</v>
      </c>
      <c r="J1836" s="18" t="s">
        <v>273</v>
      </c>
      <c r="K1836" t="str">
        <f>IF(ISBLANK(VLOOKUP(TRIM(D1836),ALL_SOMIFA!$A$1:$V$2721,8,FALSE)),"",IF(ISERROR(VLOOKUP(TRIM(D1836),ALL_SOMIFA!$A$1:$V$2721,8,FALSE))," ",VLOOKUP(TRIM(D1836),ALL_SOMIFA!$A$1:$V$2721,8,FALSE)))</f>
        <v xml:space="preserve"> </v>
      </c>
      <c r="L1836" t="str">
        <f>IF(ISBLANK(VLOOKUP(TRIM(D1836),ALL_SOMIFA!$A$1:$V$2721,9,FALSE)),"",IF(ISERROR(VLOOKUP(TRIM(D1836),ALL_SOMIFA!$A$1:$V$2721,9,FALSE))," ",VLOOKUP(TRIM(D1836),ALL_SOMIFA!$A$1:$V$2721,9,FALSE)))</f>
        <v xml:space="preserve"> </v>
      </c>
      <c r="M1836" t="str">
        <f>IF(ISBLANK(VLOOKUP(TRIM(D1836),ALL_SOMIFA!$A$1:$V$2721,10,FALSE)),"",IF(ISERROR(VLOOKUP(TRIM(D1836),ALL_SOMIFA!$A$1:$V$2721,10,FALSE))," ",VLOOKUP(TRIM(D1836),ALL_SOMIFA!$A$1:$V$2721,10,FALSE)))</f>
        <v xml:space="preserve"> </v>
      </c>
      <c r="N1836" t="str">
        <f>IF(ISBLANK(VLOOKUP(TRIM(D1836),ALL_SOMIFA!$A$1:$V$2721,11,FALSE)),"",IF(ISERROR(VLOOKUP(TRIM(D1836),ALL_SOMIFA!$A$1:$V$2721,11,FALSE))," ",VLOOKUP(TRIM(D1836),ALL_SOMIFA!$A$1:$V$2721,11,FALSE)))</f>
        <v xml:space="preserve"> </v>
      </c>
      <c r="O1836" t="str">
        <f>IF(ISBLANK(VLOOKUP(TRIM(D1836),ALL_SOMIFA!$A$1:$V$2721,12,FALSE)),"",IF(ISERROR(VLOOKUP(TRIM(D1836),ALL_SOMIFA!$A$1:$V$2721,12,FALSE))," ",VLOOKUP(TRIM(D1836),ALL_SOMIFA!$A$1:$V$2721,12,FALSE)))</f>
        <v xml:space="preserve"> </v>
      </c>
      <c r="P1836" t="str">
        <f>IF(ISBLANK(VLOOKUP(TRIM(D1836),ALL_SOMIFA!$A$1:$V$2721,13,FALSE)),"",IF(ISERROR(VLOOKUP(TRIM(D1836),ALL_SOMIFA!$A$1:$V$2721,13,FALSE))," ",VLOOKUP(TRIM(D1836),ALL_SOMIFA!$A$1:$V$2721,13,FALSE)))</f>
        <v xml:space="preserve"> </v>
      </c>
      <c r="Q1836" t="str">
        <f>IF(ISBLANK(VLOOKUP(TRIM(D1836),ALL_SOMIFA!$A$1:$V$2721,14,FALSE)),"",IF(ISERROR(VLOOKUP(TRIM(D1836),ALL_SOMIFA!$A$1:$V$2721,14,FALSE))," ",VLOOKUP(TRIM(D1836),ALL_SOMIFA!$A$1:$V$2721,14,FALSE)))</f>
        <v xml:space="preserve"> </v>
      </c>
      <c r="R1836" t="str">
        <f>IF(ISBLANK(VLOOKUP(TRIM(D1836),ALL_SOMIFA!$A$1:$V$2721,15,FALSE)),"",IF(ISERROR(VLOOKUP(TRIM(D1836),ALL_SOMIFA!$A$1:$V$2721,15,FALSE))," ",VLOOKUP(TRIM(D1836),ALL_SOMIFA!$A$1:$V$2721,15,FALSE)))</f>
        <v xml:space="preserve"> </v>
      </c>
      <c r="S1836" t="str">
        <f>IF(ISBLANK(VLOOKUP(TRIM(D1836),ALL_SOMIFA!$A$1:$V$2721,16,FALSE)),"",IF(ISERROR(VLOOKUP(TRIM(D1836),ALL_SOMIFA!$A$1:$V$2721,16,FALSE))," ",VLOOKUP(TRIM(D1836),ALL_SOMIFA!$A$1:$V$2721,16,FALSE)))</f>
        <v xml:space="preserve"> </v>
      </c>
      <c r="T1836" t="str">
        <f>IF(ISBLANK(VLOOKUP(TRIM(D1836),ALL_SOMIFA!$A$1:$V$2721,17,FALSE)),"",IF(ISERROR(VLOOKUP(TRIM(D1836),ALL_SOMIFA!$A$1:$V$2721,17,FALSE))," ",VLOOKUP(TRIM(D1836),ALL_SOMIFA!$A$1:$V$2721,17,FALSE)))</f>
        <v xml:space="preserve"> </v>
      </c>
      <c r="U1836" t="str">
        <f>IF(ISBLANK(VLOOKUP(TRIM(D1836),ALL_SOMIFA!$A$1:$V$2721,18,FALSE)),"",IF(ISERROR(VLOOKUP(TRIM(D1836),ALL_SOMIFA!$A$1:$V$2721,18,FALSE))," ",VLOOKUP(TRIM(D1836),ALL_SOMIFA!$A$1:$V$2721,18,FALSE)))</f>
        <v xml:space="preserve"> </v>
      </c>
      <c r="V1836" t="str">
        <f>IF(ISBLANK(VLOOKUP(TRIM(D1836),ALL_SOMIFA!$A$1:$V$2721,19,FALSE)),"",IF(ISERROR(VLOOKUP(TRIM(D1836),ALL_SOMIFA!$A$1:$V$2721,19,FALSE))," ",VLOOKUP(TRIM(D1836),ALL_SOMIFA!$A$1:$V$2721,19,FALSE)))</f>
        <v xml:space="preserve"> </v>
      </c>
      <c r="W1836" t="str">
        <f>IF(ISBLANK(VLOOKUP(TRIM(D1836),ALL_SOMIFA!$A$1:$V$2721,20,FALSE)),"",IF(ISERROR(VLOOKUP(TRIM(D1836),ALL_SOMIFA!$A$1:$V$2721,20,FALSE))," ",VLOOKUP(TRIM(D1836),ALL_SOMIFA!$A$1:$V$2721,20,FALSE)))</f>
        <v xml:space="preserve"> </v>
      </c>
      <c r="X1836" t="str">
        <f>IF(ISBLANK(VLOOKUP(TRIM(D1836),ALL_SOMIFA!$A$1:$V$2721,21,FALSE)),"",IF(ISERROR(VLOOKUP(TRIM(D1836),ALL_SOMIFA!$A$1:$V$2721,21,FALSE))," ",VLOOKUP(TRIM(D1836),ALL_SOMIFA!$A$1:$V$2721,21,FALSE)))</f>
        <v xml:space="preserve"> </v>
      </c>
      <c r="Y1836" t="str">
        <f>IF(ISBLANK(VLOOKUP(TRIM(D1836),ALL_SOMIFA!$A$1:$V$2721,22,FALSE)),"",IF(ISERROR(VLOOKUP(TRIM(D1836),ALL_SOMIFA!$A$1:$V$2721,22,FALSE))," ",VLOOKUP(TRIM(D1836),ALL_SOMIFA!$A$1:$V$2721,22,FALSE)))</f>
        <v xml:space="preserve"> </v>
      </c>
    </row>
    <row r="1837" spans="1:79" x14ac:dyDescent="0.2">
      <c r="A1837" s="34"/>
      <c r="B1837" s="34"/>
      <c r="C1837" s="141"/>
      <c r="D1837" s="26" t="s">
        <v>3716</v>
      </c>
      <c r="E1837" s="27">
        <v>35856</v>
      </c>
      <c r="F1837" s="26" t="s">
        <v>283</v>
      </c>
      <c r="G1837" s="26" t="s">
        <v>677</v>
      </c>
      <c r="H1837" s="34" t="s">
        <v>302</v>
      </c>
      <c r="I1837" s="34" t="s">
        <v>123</v>
      </c>
      <c r="J1837" s="18" t="s">
        <v>2117</v>
      </c>
      <c r="K1837" s="26" t="s">
        <v>298</v>
      </c>
      <c r="L1837" s="26" t="s">
        <v>266</v>
      </c>
      <c r="M1837" s="34" t="s">
        <v>189</v>
      </c>
      <c r="N1837" s="34"/>
      <c r="O1837" s="34"/>
      <c r="P1837" s="26" t="s">
        <v>339</v>
      </c>
      <c r="Q1837" s="27"/>
      <c r="R1837" s="27"/>
      <c r="S1837" s="27"/>
      <c r="T1837" s="27"/>
      <c r="U1837" s="29"/>
      <c r="V1837" s="25"/>
      <c r="W1837" s="25"/>
      <c r="X1837" s="25"/>
      <c r="Y1837" s="25"/>
      <c r="Z1837" s="25"/>
      <c r="AA1837" s="25"/>
      <c r="AB1837" s="25"/>
      <c r="AC1837" s="25"/>
      <c r="AD1837" s="25"/>
      <c r="AE1837" s="25"/>
      <c r="AF1837" s="25"/>
      <c r="AG1837" s="25"/>
      <c r="AH1837" s="25"/>
      <c r="AI1837" s="25"/>
      <c r="AJ1837" s="25"/>
      <c r="AK1837" s="25"/>
      <c r="AL1837" s="25"/>
      <c r="AM1837" s="25"/>
      <c r="AN1837" s="25"/>
      <c r="AO1837" s="25"/>
      <c r="AP1837" s="25"/>
      <c r="AQ1837" s="25"/>
      <c r="AR1837" s="25"/>
      <c r="AS1837" s="25"/>
      <c r="AT1837" s="25"/>
      <c r="AU1837" s="25"/>
      <c r="AV1837" s="25"/>
      <c r="AW1837" s="25"/>
      <c r="AX1837" s="25"/>
      <c r="AY1837" s="25"/>
      <c r="AZ1837" s="25"/>
      <c r="BA1837" s="25"/>
      <c r="BB1837" s="25"/>
      <c r="BC1837" s="25"/>
      <c r="BD1837" s="25"/>
      <c r="BE1837" s="25"/>
      <c r="BF1837" s="25"/>
      <c r="BG1837" s="25"/>
      <c r="BH1837" s="25"/>
      <c r="BI1837" s="25"/>
      <c r="BJ1837" s="25"/>
      <c r="BK1837" s="25"/>
      <c r="BL1837" s="25"/>
      <c r="BM1837" s="25"/>
      <c r="BN1837" s="25"/>
      <c r="BO1837" s="25"/>
      <c r="BP1837" s="25"/>
      <c r="BQ1837" s="25"/>
      <c r="BR1837" s="25"/>
      <c r="BS1837" s="25"/>
      <c r="BT1837" s="25"/>
      <c r="BU1837" s="25"/>
      <c r="BV1837" s="25"/>
      <c r="BW1837" s="25"/>
      <c r="BX1837" s="25"/>
    </row>
    <row r="1838" spans="1:79" s="25" customFormat="1" ht="12.75" customHeight="1" x14ac:dyDescent="0.2">
      <c r="A1838" s="33"/>
      <c r="B1838" s="33"/>
      <c r="C1838" s="142"/>
      <c r="D1838" t="s">
        <v>3719</v>
      </c>
      <c r="E1838" s="40">
        <v>35063</v>
      </c>
      <c r="F1838" t="s">
        <v>391</v>
      </c>
      <c r="G1838" t="s">
        <v>344</v>
      </c>
      <c r="H1838" s="33" t="s">
        <v>326</v>
      </c>
      <c r="I1838" s="33" t="s">
        <v>109</v>
      </c>
      <c r="J1838" s="18" t="s">
        <v>247</v>
      </c>
      <c r="K1838" t="str">
        <f>IF(ISBLANK(VLOOKUP(TRIM(D1838),ALL_SOMIFA!$A$1:$V$2721,8,FALSE)),"",IF(ISERROR(VLOOKUP(TRIM(D1838),ALL_SOMIFA!$A$1:$V$2721,8,FALSE))," ",VLOOKUP(TRIM(D1838),ALL_SOMIFA!$A$1:$V$2721,8,FALSE)))</f>
        <v xml:space="preserve"> </v>
      </c>
      <c r="L1838" t="str">
        <f>IF(ISBLANK(VLOOKUP(TRIM(D1838),ALL_SOMIFA!$A$1:$V$2721,9,FALSE)),"",IF(ISERROR(VLOOKUP(TRIM(D1838),ALL_SOMIFA!$A$1:$V$2721,9,FALSE))," ",VLOOKUP(TRIM(D1838),ALL_SOMIFA!$A$1:$V$2721,9,FALSE)))</f>
        <v xml:space="preserve"> </v>
      </c>
      <c r="M1838" s="33" t="str">
        <f>IF(ISBLANK(VLOOKUP(TRIM(D1838),ALL_SOMIFA!$A$1:$V$2721,10,FALSE)),"",IF(ISERROR(VLOOKUP(TRIM(D1838),ALL_SOMIFA!$A$1:$V$2721,10,FALSE))," ",VLOOKUP(TRIM(D1838),ALL_SOMIFA!$A$1:$V$2721,10,FALSE)))</f>
        <v xml:space="preserve"> </v>
      </c>
      <c r="N1838" s="33" t="str">
        <f>IF(ISBLANK(VLOOKUP(TRIM(D1838),ALL_SOMIFA!$A$1:$V$2721,11,FALSE)),"",IF(ISERROR(VLOOKUP(TRIM(D1838),ALL_SOMIFA!$A$1:$V$2721,11,FALSE))," ",VLOOKUP(TRIM(D1838),ALL_SOMIFA!$A$1:$V$2721,11,FALSE)))</f>
        <v xml:space="preserve"> </v>
      </c>
      <c r="O1838" s="33" t="str">
        <f>IF(ISBLANK(VLOOKUP(TRIM(D1838),ALL_SOMIFA!$A$1:$V$2721,12,FALSE)),"",IF(ISERROR(VLOOKUP(TRIM(D1838),ALL_SOMIFA!$A$1:$V$2721,12,FALSE))," ",VLOOKUP(TRIM(D1838),ALL_SOMIFA!$A$1:$V$2721,12,FALSE)))</f>
        <v xml:space="preserve"> </v>
      </c>
      <c r="P1838" t="str">
        <f>IF(ISBLANK(VLOOKUP(TRIM(D1838),ALL_SOMIFA!$A$1:$V$2721,13,FALSE)),"",IF(ISERROR(VLOOKUP(TRIM(D1838),ALL_SOMIFA!$A$1:$V$2721,13,FALSE))," ",VLOOKUP(TRIM(D1838),ALL_SOMIFA!$A$1:$V$2721,13,FALSE)))</f>
        <v xml:space="preserve"> </v>
      </c>
      <c r="Q1838" t="str">
        <f>IF(ISBLANK(VLOOKUP(TRIM(D1838),ALL_SOMIFA!$A$1:$V$2721,14,FALSE)),"",IF(ISERROR(VLOOKUP(TRIM(D1838),ALL_SOMIFA!$A$1:$V$2721,14,FALSE))," ",VLOOKUP(TRIM(D1838),ALL_SOMIFA!$A$1:$V$2721,14,FALSE)))</f>
        <v xml:space="preserve"> </v>
      </c>
      <c r="R1838" t="str">
        <f>IF(ISBLANK(VLOOKUP(TRIM(D1838),ALL_SOMIFA!$A$1:$V$2721,15,FALSE)),"",IF(ISERROR(VLOOKUP(TRIM(D1838),ALL_SOMIFA!$A$1:$V$2721,15,FALSE))," ",VLOOKUP(TRIM(D1838),ALL_SOMIFA!$A$1:$V$2721,15,FALSE)))</f>
        <v xml:space="preserve"> </v>
      </c>
      <c r="S1838" t="str">
        <f>IF(ISBLANK(VLOOKUP(TRIM(D1838),ALL_SOMIFA!$A$1:$V$2721,16,FALSE)),"",IF(ISERROR(VLOOKUP(TRIM(D1838),ALL_SOMIFA!$A$1:$V$2721,16,FALSE))," ",VLOOKUP(TRIM(D1838),ALL_SOMIFA!$A$1:$V$2721,16,FALSE)))</f>
        <v xml:space="preserve"> </v>
      </c>
      <c r="T1838" t="str">
        <f>IF(ISBLANK(VLOOKUP(TRIM(D1838),ALL_SOMIFA!$A$1:$V$2721,17,FALSE)),"",IF(ISERROR(VLOOKUP(TRIM(D1838),ALL_SOMIFA!$A$1:$V$2721,17,FALSE))," ",VLOOKUP(TRIM(D1838),ALL_SOMIFA!$A$1:$V$2721,17,FALSE)))</f>
        <v xml:space="preserve"> </v>
      </c>
      <c r="U1838" t="str">
        <f>IF(ISBLANK(VLOOKUP(TRIM(D1838),ALL_SOMIFA!$A$1:$V$2721,18,FALSE)),"",IF(ISERROR(VLOOKUP(TRIM(D1838),ALL_SOMIFA!$A$1:$V$2721,18,FALSE))," ",VLOOKUP(TRIM(D1838),ALL_SOMIFA!$A$1:$V$2721,18,FALSE)))</f>
        <v xml:space="preserve"> </v>
      </c>
      <c r="V1838" t="str">
        <f>IF(ISBLANK(VLOOKUP(TRIM(D1838),ALL_SOMIFA!$A$1:$V$2721,19,FALSE)),"",IF(ISERROR(VLOOKUP(TRIM(D1838),ALL_SOMIFA!$A$1:$V$2721,19,FALSE))," ",VLOOKUP(TRIM(D1838),ALL_SOMIFA!$A$1:$V$2721,19,FALSE)))</f>
        <v xml:space="preserve"> </v>
      </c>
      <c r="W1838" t="str">
        <f>IF(ISBLANK(VLOOKUP(TRIM(D1838),ALL_SOMIFA!$A$1:$V$2721,20,FALSE)),"",IF(ISERROR(VLOOKUP(TRIM(D1838),ALL_SOMIFA!$A$1:$V$2721,20,FALSE))," ",VLOOKUP(TRIM(D1838),ALL_SOMIFA!$A$1:$V$2721,20,FALSE)))</f>
        <v xml:space="preserve"> </v>
      </c>
      <c r="X1838" t="str">
        <f>IF(ISBLANK(VLOOKUP(TRIM(D1838),ALL_SOMIFA!$A$1:$V$2721,21,FALSE)),"",IF(ISERROR(VLOOKUP(TRIM(D1838),ALL_SOMIFA!$A$1:$V$2721,21,FALSE))," ",VLOOKUP(TRIM(D1838),ALL_SOMIFA!$A$1:$V$2721,21,FALSE)))</f>
        <v xml:space="preserve"> </v>
      </c>
      <c r="Y1838" t="str">
        <f>IF(ISBLANK(VLOOKUP(TRIM(D1838),ALL_SOMIFA!$A$1:$V$2721,22,FALSE)),"",IF(ISERROR(VLOOKUP(TRIM(D1838),ALL_SOMIFA!$A$1:$V$2721,22,FALSE))," ",VLOOKUP(TRIM(D1838),ALL_SOMIFA!$A$1:$V$2721,22,FALSE)))</f>
        <v xml:space="preserve"> </v>
      </c>
      <c r="Z1838"/>
      <c r="AA1838"/>
      <c r="AB1838"/>
      <c r="AC1838"/>
      <c r="AD1838"/>
      <c r="AE1838"/>
      <c r="AF1838"/>
      <c r="AG1838"/>
      <c r="AH1838"/>
      <c r="AI1838"/>
      <c r="AJ1838"/>
      <c r="AK1838"/>
      <c r="AL1838"/>
      <c r="AM1838"/>
      <c r="AN1838"/>
      <c r="AO1838"/>
      <c r="AP1838"/>
      <c r="AQ1838"/>
      <c r="AR1838"/>
      <c r="AS1838"/>
      <c r="AT1838"/>
      <c r="AU1838"/>
      <c r="AV1838"/>
      <c r="AW1838"/>
      <c r="AX1838"/>
      <c r="AY1838"/>
      <c r="AZ1838"/>
      <c r="BA1838"/>
      <c r="BB1838"/>
      <c r="BC1838"/>
      <c r="BD1838"/>
      <c r="BE1838"/>
      <c r="BF1838"/>
      <c r="BG1838"/>
      <c r="BH1838"/>
      <c r="BI1838"/>
      <c r="BJ1838"/>
      <c r="BK1838"/>
      <c r="BL1838"/>
      <c r="BM1838"/>
      <c r="BN1838"/>
      <c r="BO1838"/>
      <c r="BP1838"/>
      <c r="BQ1838"/>
      <c r="BR1838"/>
      <c r="BS1838"/>
      <c r="BT1838"/>
      <c r="BU1838"/>
      <c r="BV1838"/>
      <c r="BW1838"/>
      <c r="BX1838"/>
      <c r="BY1838"/>
      <c r="BZ1838"/>
      <c r="CA1838"/>
    </row>
    <row r="1839" spans="1:79" s="25" customFormat="1" ht="12.75" customHeight="1" x14ac:dyDescent="0.2">
      <c r="A1839" s="31"/>
      <c r="B1839" s="32"/>
      <c r="C1839" s="142"/>
      <c r="D1839" s="19" t="s">
        <v>3726</v>
      </c>
      <c r="E1839" s="27">
        <v>37280</v>
      </c>
      <c r="F1839" s="28" t="s">
        <v>3727</v>
      </c>
      <c r="G1839" s="28" t="s">
        <v>236</v>
      </c>
      <c r="H1839" s="31" t="s">
        <v>302</v>
      </c>
      <c r="I1839" s="32" t="s">
        <v>395</v>
      </c>
      <c r="J1839" s="18" t="s">
        <v>312</v>
      </c>
      <c r="K1839" s="26" t="s">
        <v>298</v>
      </c>
      <c r="L1839" s="26" t="s">
        <v>266</v>
      </c>
      <c r="M1839" s="33"/>
      <c r="N1839" s="33"/>
      <c r="O1839" s="33"/>
    </row>
    <row r="1840" spans="1:79" x14ac:dyDescent="0.2">
      <c r="A1840" s="18"/>
      <c r="B1840" s="18"/>
      <c r="C1840" s="141"/>
      <c r="D1840" s="19"/>
      <c r="E1840" s="20"/>
      <c r="F1840" s="19"/>
      <c r="G1840" s="19"/>
      <c r="H1840" s="18"/>
      <c r="I1840" s="18"/>
      <c r="J1840" s="18"/>
      <c r="K1840"/>
      <c r="L1840"/>
      <c r="M1840" s="18"/>
      <c r="N1840" s="18"/>
      <c r="O1840" s="18"/>
      <c r="P1840" s="19"/>
      <c r="Q1840" s="19"/>
      <c r="R1840" s="19"/>
      <c r="S1840" s="19"/>
      <c r="T1840" s="19"/>
      <c r="U1840" s="19"/>
      <c r="V1840" s="19"/>
      <c r="W1840" s="19"/>
      <c r="X1840" s="19"/>
      <c r="Y1840" s="19"/>
      <c r="Z1840" s="19"/>
      <c r="AA1840" s="19"/>
      <c r="AB1840" s="19"/>
      <c r="AC1840" s="19"/>
      <c r="AD1840" s="19"/>
      <c r="AE1840" s="19"/>
      <c r="AF1840" s="19"/>
      <c r="AG1840" s="19"/>
      <c r="AH1840" s="19"/>
      <c r="AI1840" s="19"/>
      <c r="AJ1840" s="19"/>
      <c r="AK1840" s="19"/>
      <c r="AL1840" s="19"/>
      <c r="AM1840" s="19"/>
      <c r="AN1840" s="19"/>
      <c r="AO1840" s="19"/>
      <c r="AP1840" s="19"/>
      <c r="AQ1840" s="19"/>
      <c r="AR1840" s="19"/>
      <c r="AS1840" s="19"/>
      <c r="AT1840" s="19"/>
      <c r="AU1840" s="19"/>
      <c r="AV1840" s="19"/>
      <c r="AW1840" s="19"/>
      <c r="AX1840" s="19"/>
      <c r="AY1840" s="19"/>
    </row>
    <row r="1841" spans="1:79" x14ac:dyDescent="0.2">
      <c r="A1841" t="s">
        <v>808</v>
      </c>
      <c r="B1841" t="s">
        <v>192</v>
      </c>
      <c r="C1841" s="141" t="s">
        <v>1556</v>
      </c>
      <c r="D1841" t="s">
        <v>3721</v>
      </c>
      <c r="E1841" s="40">
        <v>36891</v>
      </c>
      <c r="F1841" t="s">
        <v>2723</v>
      </c>
      <c r="G1841" s="19" t="s">
        <v>295</v>
      </c>
      <c r="H1841" t="s">
        <v>326</v>
      </c>
      <c r="I1841" t="s">
        <v>285</v>
      </c>
      <c r="J1841" s="18" t="s">
        <v>317</v>
      </c>
      <c r="K1841" t="str">
        <f>IF(ISBLANK(VLOOKUP(TRIM(D1841),ALL_SOMIFA!$A$1:$V$2721,8,FALSE)),"",IF(ISERROR(VLOOKUP(TRIM(D1841),ALL_SOMIFA!$A$1:$V$2721,8,FALSE))," ",VLOOKUP(TRIM(D1841),ALL_SOMIFA!$A$1:$V$2721,8,FALSE)))</f>
        <v xml:space="preserve"> </v>
      </c>
      <c r="L1841" t="str">
        <f>IF(ISBLANK(VLOOKUP(TRIM(D1841),ALL_SOMIFA!$A$1:$V$2721,9,FALSE)),"",IF(ISERROR(VLOOKUP(TRIM(D1841),ALL_SOMIFA!$A$1:$V$2721,9,FALSE))," ",VLOOKUP(TRIM(D1841),ALL_SOMIFA!$A$1:$V$2721,9,FALSE)))</f>
        <v xml:space="preserve"> </v>
      </c>
      <c r="M1841" t="str">
        <f>IF(ISBLANK(VLOOKUP(TRIM(D1841),ALL_SOMIFA!$A$1:$V$2721,10,FALSE)),"",IF(ISERROR(VLOOKUP(TRIM(D1841),ALL_SOMIFA!$A$1:$V$2721,10,FALSE))," ",VLOOKUP(TRIM(D1841),ALL_SOMIFA!$A$1:$V$2721,10,FALSE)))</f>
        <v xml:space="preserve"> </v>
      </c>
      <c r="N1841" t="str">
        <f>IF(ISBLANK(VLOOKUP(TRIM(D1841),ALL_SOMIFA!$A$1:$V$2721,11,FALSE)),"",IF(ISERROR(VLOOKUP(TRIM(D1841),ALL_SOMIFA!$A$1:$V$2721,11,FALSE))," ",VLOOKUP(TRIM(D1841),ALL_SOMIFA!$A$1:$V$2721,11,FALSE)))</f>
        <v xml:space="preserve"> </v>
      </c>
      <c r="O1841" t="str">
        <f>IF(ISBLANK(VLOOKUP(TRIM(D1841),ALL_SOMIFA!$A$1:$V$2721,12,FALSE)),"",IF(ISERROR(VLOOKUP(TRIM(D1841),ALL_SOMIFA!$A$1:$V$2721,12,FALSE))," ",VLOOKUP(TRIM(D1841),ALL_SOMIFA!$A$1:$V$2721,12,FALSE)))</f>
        <v xml:space="preserve"> </v>
      </c>
      <c r="P1841" t="str">
        <f>IF(ISBLANK(VLOOKUP(TRIM(D1841),ALL_SOMIFA!$A$1:$V$2721,13,FALSE)),"",IF(ISERROR(VLOOKUP(TRIM(D1841),ALL_SOMIFA!$A$1:$V$2721,13,FALSE))," ",VLOOKUP(TRIM(D1841),ALL_SOMIFA!$A$1:$V$2721,13,FALSE)))</f>
        <v xml:space="preserve"> </v>
      </c>
      <c r="Q1841" t="str">
        <f>IF(ISBLANK(VLOOKUP(TRIM(D1841),ALL_SOMIFA!$A$1:$V$2721,14,FALSE)),"",IF(ISERROR(VLOOKUP(TRIM(D1841),ALL_SOMIFA!$A$1:$V$2721,14,FALSE))," ",VLOOKUP(TRIM(D1841),ALL_SOMIFA!$A$1:$V$2721,14,FALSE)))</f>
        <v xml:space="preserve"> </v>
      </c>
      <c r="R1841" t="str">
        <f>IF(ISBLANK(VLOOKUP(TRIM(D1841),ALL_SOMIFA!$A$1:$V$2721,15,FALSE)),"",IF(ISERROR(VLOOKUP(TRIM(D1841),ALL_SOMIFA!$A$1:$V$2721,15,FALSE))," ",VLOOKUP(TRIM(D1841),ALL_SOMIFA!$A$1:$V$2721,15,FALSE)))</f>
        <v xml:space="preserve"> </v>
      </c>
      <c r="S1841" t="str">
        <f>IF(ISBLANK(VLOOKUP(TRIM(D1841),ALL_SOMIFA!$A$1:$V$2721,16,FALSE)),"",IF(ISERROR(VLOOKUP(TRIM(D1841),ALL_SOMIFA!$A$1:$V$2721,16,FALSE))," ",VLOOKUP(TRIM(D1841),ALL_SOMIFA!$A$1:$V$2721,16,FALSE)))</f>
        <v xml:space="preserve"> </v>
      </c>
      <c r="T1841" t="str">
        <f>IF(ISBLANK(VLOOKUP(TRIM(D1841),ALL_SOMIFA!$A$1:$V$2721,17,FALSE)),"",IF(ISERROR(VLOOKUP(TRIM(D1841),ALL_SOMIFA!$A$1:$V$2721,17,FALSE))," ",VLOOKUP(TRIM(D1841),ALL_SOMIFA!$A$1:$V$2721,17,FALSE)))</f>
        <v xml:space="preserve"> </v>
      </c>
      <c r="U1841" t="str">
        <f>IF(ISBLANK(VLOOKUP(TRIM(D1841),ALL_SOMIFA!$A$1:$V$2721,18,FALSE)),"",IF(ISERROR(VLOOKUP(TRIM(D1841),ALL_SOMIFA!$A$1:$V$2721,18,FALSE))," ",VLOOKUP(TRIM(D1841),ALL_SOMIFA!$A$1:$V$2721,18,FALSE)))</f>
        <v xml:space="preserve"> </v>
      </c>
      <c r="V1841" t="str">
        <f>IF(ISBLANK(VLOOKUP(TRIM(D1841),ALL_SOMIFA!$A$1:$V$2721,19,FALSE)),"",IF(ISERROR(VLOOKUP(TRIM(D1841),ALL_SOMIFA!$A$1:$V$2721,19,FALSE))," ",VLOOKUP(TRIM(D1841),ALL_SOMIFA!$A$1:$V$2721,19,FALSE)))</f>
        <v xml:space="preserve"> </v>
      </c>
      <c r="W1841" t="str">
        <f>IF(ISBLANK(VLOOKUP(TRIM(D1841),ALL_SOMIFA!$A$1:$V$2721,20,FALSE)),"",IF(ISERROR(VLOOKUP(TRIM(D1841),ALL_SOMIFA!$A$1:$V$2721,20,FALSE))," ",VLOOKUP(TRIM(D1841),ALL_SOMIFA!$A$1:$V$2721,20,FALSE)))</f>
        <v xml:space="preserve"> </v>
      </c>
      <c r="X1841" t="str">
        <f>IF(ISBLANK(VLOOKUP(TRIM(D1841),ALL_SOMIFA!$A$1:$V$2721,21,FALSE)),"",IF(ISERROR(VLOOKUP(TRIM(D1841),ALL_SOMIFA!$A$1:$V$2721,21,FALSE))," ",VLOOKUP(TRIM(D1841),ALL_SOMIFA!$A$1:$V$2721,21,FALSE)))</f>
        <v xml:space="preserve"> </v>
      </c>
      <c r="Y1841" t="str">
        <f>IF(ISBLANK(VLOOKUP(TRIM(D1841),ALL_SOMIFA!$A$1:$V$2721,22,FALSE)),"",IF(ISERROR(VLOOKUP(TRIM(D1841),ALL_SOMIFA!$A$1:$V$2721,22,FALSE))," ",VLOOKUP(TRIM(D1841),ALL_SOMIFA!$A$1:$V$2721,22,FALSE)))</f>
        <v xml:space="preserve"> </v>
      </c>
    </row>
    <row r="1842" spans="1:79" ht="12.75" customHeight="1" x14ac:dyDescent="0.2">
      <c r="A1842" s="31" t="s">
        <v>419</v>
      </c>
      <c r="B1842" s="32" t="s">
        <v>242</v>
      </c>
      <c r="C1842" s="142" t="s">
        <v>292</v>
      </c>
      <c r="D1842" s="19" t="s">
        <v>3732</v>
      </c>
      <c r="E1842" s="27">
        <v>36482</v>
      </c>
      <c r="F1842" s="28" t="s">
        <v>98</v>
      </c>
      <c r="G1842" s="28" t="s">
        <v>268</v>
      </c>
      <c r="H1842" s="31" t="s">
        <v>345</v>
      </c>
      <c r="I1842" s="32" t="s">
        <v>246</v>
      </c>
      <c r="J1842" s="18" t="s">
        <v>605</v>
      </c>
      <c r="K1842" s="26" t="s">
        <v>351</v>
      </c>
      <c r="L1842" s="26" t="s">
        <v>341</v>
      </c>
      <c r="M1842" s="33"/>
      <c r="N1842" s="33"/>
      <c r="O1842" s="33"/>
    </row>
    <row r="1843" spans="1:79" s="25" customFormat="1" x14ac:dyDescent="0.2">
      <c r="A1843" s="31" t="s">
        <v>379</v>
      </c>
      <c r="B1843" s="32" t="s">
        <v>81</v>
      </c>
      <c r="C1843" s="142" t="s">
        <v>382</v>
      </c>
      <c r="D1843" s="19" t="s">
        <v>3740</v>
      </c>
      <c r="E1843" s="27">
        <v>44656</v>
      </c>
      <c r="F1843" s="28" t="s">
        <v>268</v>
      </c>
      <c r="G1843" s="28" t="s">
        <v>180</v>
      </c>
      <c r="H1843" s="31"/>
      <c r="I1843" s="32"/>
      <c r="J1843" s="18"/>
      <c r="K1843" t="s">
        <v>340</v>
      </c>
      <c r="L1843" t="s">
        <v>615</v>
      </c>
      <c r="M1843" s="33"/>
      <c r="N1843" s="33"/>
      <c r="O1843" s="33"/>
      <c r="AZ1843"/>
      <c r="BA1843"/>
      <c r="BB1843"/>
      <c r="BC1843"/>
      <c r="BD1843"/>
      <c r="BE1843"/>
      <c r="BF1843"/>
      <c r="BG1843"/>
      <c r="BH1843"/>
      <c r="BI1843"/>
      <c r="BJ1843"/>
      <c r="BK1843"/>
      <c r="BL1843"/>
      <c r="BM1843"/>
      <c r="BN1843"/>
      <c r="BO1843"/>
      <c r="BP1843"/>
      <c r="BQ1843"/>
      <c r="BR1843"/>
      <c r="BS1843"/>
      <c r="BT1843"/>
      <c r="BU1843"/>
      <c r="BV1843"/>
      <c r="BW1843"/>
      <c r="BX1843"/>
      <c r="BY1843"/>
      <c r="BZ1843"/>
      <c r="CA1843"/>
    </row>
    <row r="1844" spans="1:79" ht="12.75" customHeight="1" x14ac:dyDescent="0.2">
      <c r="A1844" s="31" t="s">
        <v>340</v>
      </c>
      <c r="B1844" s="32" t="s">
        <v>140</v>
      </c>
      <c r="C1844" s="142" t="s">
        <v>359</v>
      </c>
      <c r="D1844" s="19" t="s">
        <v>3733</v>
      </c>
      <c r="E1844" s="27">
        <v>37070</v>
      </c>
      <c r="F1844" s="28" t="s">
        <v>98</v>
      </c>
      <c r="G1844" s="28" t="s">
        <v>180</v>
      </c>
      <c r="H1844" s="31" t="s">
        <v>370</v>
      </c>
      <c r="I1844" s="32" t="s">
        <v>145</v>
      </c>
      <c r="J1844" s="18" t="s">
        <v>608</v>
      </c>
      <c r="K1844" s="26" t="s">
        <v>340</v>
      </c>
      <c r="L1844" s="26" t="s">
        <v>359</v>
      </c>
      <c r="M1844" s="33"/>
      <c r="N1844" s="33"/>
      <c r="O1844" s="33"/>
      <c r="P1844" s="25"/>
      <c r="Q1844" s="25"/>
      <c r="R1844" s="25"/>
      <c r="S1844" s="25"/>
      <c r="T1844" s="25"/>
      <c r="U1844" s="25"/>
      <c r="V1844" s="25"/>
      <c r="W1844" s="25"/>
      <c r="X1844" s="25"/>
      <c r="Y1844" s="25"/>
      <c r="Z1844" s="25"/>
      <c r="AA1844" s="25"/>
      <c r="AB1844" s="25"/>
      <c r="AC1844" s="25"/>
      <c r="AD1844" s="25"/>
      <c r="AE1844" s="25"/>
      <c r="AF1844" s="25"/>
      <c r="AG1844" s="25"/>
      <c r="AH1844" s="25"/>
      <c r="AI1844" s="25"/>
      <c r="AJ1844" s="25"/>
      <c r="AK1844" s="25"/>
      <c r="AL1844" s="25"/>
      <c r="AM1844" s="25"/>
      <c r="AN1844" s="25"/>
      <c r="AO1844" s="25"/>
      <c r="AP1844" s="25"/>
      <c r="AQ1844" s="25"/>
      <c r="AR1844" s="25"/>
      <c r="AS1844" s="25"/>
      <c r="AT1844" s="25"/>
      <c r="AU1844" s="25"/>
      <c r="AV1844" s="25"/>
      <c r="AW1844" s="25"/>
      <c r="AX1844" s="25"/>
      <c r="AY1844" s="25"/>
      <c r="AZ1844" s="25"/>
      <c r="BA1844" s="25"/>
      <c r="BB1844" s="25"/>
      <c r="BC1844" s="25"/>
      <c r="BD1844" s="25"/>
      <c r="BE1844" s="25"/>
      <c r="BF1844" s="25"/>
      <c r="BG1844" s="25"/>
      <c r="BH1844" s="25"/>
      <c r="BI1844" s="25"/>
      <c r="BJ1844" s="25"/>
      <c r="BK1844" s="25"/>
      <c r="BL1844" s="25"/>
      <c r="BM1844" s="25"/>
      <c r="BN1844" s="25"/>
      <c r="BO1844" s="25"/>
      <c r="BP1844" s="25"/>
      <c r="BQ1844" s="25"/>
      <c r="BR1844" s="25"/>
      <c r="BS1844" s="25"/>
      <c r="BT1844" s="25"/>
      <c r="BU1844" s="25"/>
      <c r="BV1844" s="25"/>
      <c r="BW1844" s="25"/>
      <c r="BX1844" s="25"/>
      <c r="BY1844" s="25"/>
      <c r="BZ1844" s="25"/>
      <c r="CA1844" s="25"/>
    </row>
    <row r="1845" spans="1:79" x14ac:dyDescent="0.2">
      <c r="A1845" s="34" t="s">
        <v>340</v>
      </c>
      <c r="B1845" s="34" t="s">
        <v>215</v>
      </c>
      <c r="C1845" s="141" t="s">
        <v>341</v>
      </c>
      <c r="D1845" s="22" t="s">
        <v>3737</v>
      </c>
      <c r="E1845" s="23">
        <v>36705</v>
      </c>
      <c r="F1845" s="24" t="s">
        <v>99</v>
      </c>
      <c r="G1845" s="22" t="s">
        <v>90</v>
      </c>
      <c r="H1845" s="34" t="s">
        <v>340</v>
      </c>
      <c r="I1845" s="34" t="s">
        <v>200</v>
      </c>
      <c r="J1845" s="18" t="s">
        <v>823</v>
      </c>
      <c r="K1845" s="26" t="s">
        <v>379</v>
      </c>
      <c r="L1845" s="26" t="s">
        <v>350</v>
      </c>
      <c r="M1845" s="34" t="s">
        <v>340</v>
      </c>
      <c r="N1845" s="34" t="s">
        <v>195</v>
      </c>
      <c r="O1845" s="34" t="s">
        <v>364</v>
      </c>
      <c r="P1845" s="25"/>
      <c r="Q1845" s="25"/>
      <c r="R1845" s="25"/>
      <c r="S1845" s="25"/>
      <c r="T1845" s="25"/>
      <c r="U1845" s="25"/>
      <c r="V1845" s="25"/>
      <c r="W1845" s="25"/>
      <c r="X1845" s="25"/>
      <c r="Y1845" s="25"/>
      <c r="Z1845" s="25"/>
      <c r="AA1845" s="25"/>
      <c r="AB1845" s="25"/>
      <c r="AC1845" s="25"/>
      <c r="AD1845" s="25"/>
      <c r="AE1845" s="25"/>
      <c r="AF1845" s="25"/>
      <c r="AG1845" s="25"/>
      <c r="AH1845" s="25"/>
      <c r="AI1845" s="25"/>
      <c r="AJ1845" s="25"/>
      <c r="AK1845" s="25"/>
      <c r="AL1845" s="25"/>
      <c r="AM1845" s="25"/>
      <c r="AN1845" s="25"/>
      <c r="AO1845" s="25"/>
      <c r="AP1845" s="25"/>
      <c r="AQ1845" s="25"/>
      <c r="AR1845" s="25"/>
      <c r="AS1845" s="25"/>
      <c r="AT1845" s="25"/>
      <c r="AU1845" s="25"/>
      <c r="AV1845" s="25"/>
      <c r="AW1845" s="25"/>
      <c r="AX1845" s="25"/>
      <c r="AY1845" s="25"/>
    </row>
    <row r="1846" spans="1:79" ht="12.75" customHeight="1" x14ac:dyDescent="0.2">
      <c r="A1846" s="18"/>
      <c r="B1846" s="18"/>
      <c r="C1846" s="141"/>
      <c r="D1846" s="19" t="s">
        <v>3734</v>
      </c>
      <c r="E1846" s="20">
        <v>35043</v>
      </c>
      <c r="F1846" s="19" t="s">
        <v>361</v>
      </c>
      <c r="G1846" s="19" t="s">
        <v>361</v>
      </c>
      <c r="H1846" s="18" t="s">
        <v>279</v>
      </c>
      <c r="I1846" s="18" t="s">
        <v>109</v>
      </c>
      <c r="J1846" s="18" t="s">
        <v>359</v>
      </c>
      <c r="K1846" s="26" t="s">
        <v>332</v>
      </c>
      <c r="L1846" s="26" t="s">
        <v>1411</v>
      </c>
      <c r="M1846" s="18" t="s">
        <v>808</v>
      </c>
      <c r="N1846" s="18" t="s">
        <v>105</v>
      </c>
      <c r="O1846" s="18" t="s">
        <v>292</v>
      </c>
      <c r="P1846" s="19" t="s">
        <v>1407</v>
      </c>
      <c r="Q1846" s="19"/>
      <c r="R1846" s="19"/>
      <c r="S1846" s="19"/>
      <c r="T1846" s="19" t="s">
        <v>808</v>
      </c>
      <c r="U1846" s="19" t="s">
        <v>275</v>
      </c>
      <c r="V1846" s="19" t="s">
        <v>3735</v>
      </c>
      <c r="W1846" s="19" t="s">
        <v>379</v>
      </c>
      <c r="X1846" s="19" t="s">
        <v>275</v>
      </c>
      <c r="Y1846" s="19" t="s">
        <v>809</v>
      </c>
      <c r="Z1846" s="19">
        <v>0</v>
      </c>
      <c r="AA1846" s="19">
        <v>0</v>
      </c>
      <c r="AB1846" s="19">
        <v>0</v>
      </c>
      <c r="AC1846" s="19"/>
      <c r="AD1846" s="19"/>
      <c r="AE1846" s="19"/>
      <c r="AF1846" s="19">
        <v>0</v>
      </c>
      <c r="AG1846" s="19">
        <v>0</v>
      </c>
      <c r="AH1846" s="19">
        <v>0</v>
      </c>
      <c r="AI1846" s="19">
        <v>0</v>
      </c>
      <c r="AJ1846" s="19">
        <v>0</v>
      </c>
      <c r="AK1846" s="19">
        <v>0</v>
      </c>
      <c r="AL1846" s="19">
        <v>0</v>
      </c>
      <c r="AM1846" s="19">
        <v>0</v>
      </c>
      <c r="AN1846" s="19">
        <v>0</v>
      </c>
      <c r="AO1846" s="19">
        <v>0</v>
      </c>
      <c r="AP1846" s="19">
        <v>0</v>
      </c>
      <c r="AQ1846" s="19">
        <v>0</v>
      </c>
      <c r="AR1846" s="19">
        <v>0</v>
      </c>
      <c r="AS1846" s="19">
        <v>0</v>
      </c>
      <c r="AT1846" s="19">
        <v>0</v>
      </c>
      <c r="AU1846" s="19">
        <v>0</v>
      </c>
      <c r="AV1846" s="19">
        <v>0</v>
      </c>
      <c r="AW1846" s="19">
        <v>0</v>
      </c>
      <c r="AX1846" s="19"/>
      <c r="AY1846" s="19"/>
      <c r="AZ1846" s="25"/>
      <c r="BA1846" s="25"/>
      <c r="BB1846" s="25"/>
      <c r="BC1846" s="25"/>
      <c r="BD1846" s="25"/>
      <c r="BE1846" s="25"/>
      <c r="BF1846" s="25"/>
      <c r="BG1846" s="25"/>
      <c r="BH1846" s="25"/>
      <c r="BI1846" s="25"/>
      <c r="BJ1846" s="25"/>
      <c r="BK1846" s="25"/>
      <c r="BL1846" s="25"/>
      <c r="BM1846" s="25"/>
      <c r="BN1846" s="25"/>
      <c r="BO1846" s="25"/>
      <c r="BP1846" s="25"/>
      <c r="BQ1846" s="25"/>
      <c r="BR1846" s="25"/>
      <c r="BS1846" s="25"/>
      <c r="BT1846" s="25"/>
      <c r="BU1846" s="25"/>
      <c r="BV1846" s="25"/>
      <c r="BW1846" s="25"/>
      <c r="BX1846" s="25"/>
    </row>
    <row r="1847" spans="1:79" x14ac:dyDescent="0.2">
      <c r="C1847" s="141"/>
      <c r="D1847" t="s">
        <v>3736</v>
      </c>
      <c r="E1847" s="40">
        <v>34907</v>
      </c>
      <c r="F1847" t="s">
        <v>391</v>
      </c>
      <c r="G1847" s="19" t="s">
        <v>621</v>
      </c>
      <c r="H1847" t="s">
        <v>340</v>
      </c>
      <c r="I1847" t="s">
        <v>123</v>
      </c>
      <c r="J1847" s="18" t="s">
        <v>359</v>
      </c>
      <c r="K1847" t="str">
        <f>IF(ISBLANK(VLOOKUP(TRIM(D1847),ALL_SOMIFA!$A$1:$V$2721,8,FALSE)),"",IF(ISERROR(VLOOKUP(TRIM(D1847),ALL_SOMIFA!$A$1:$V$2721,8,FALSE))," ",VLOOKUP(TRIM(D1847),ALL_SOMIFA!$A$1:$V$2721,8,FALSE)))</f>
        <v xml:space="preserve"> </v>
      </c>
      <c r="L1847" t="str">
        <f>IF(ISBLANK(VLOOKUP(TRIM(D1847),ALL_SOMIFA!$A$1:$V$2721,9,FALSE)),"",IF(ISERROR(VLOOKUP(TRIM(D1847),ALL_SOMIFA!$A$1:$V$2721,9,FALSE))," ",VLOOKUP(TRIM(D1847),ALL_SOMIFA!$A$1:$V$2721,9,FALSE)))</f>
        <v xml:space="preserve"> </v>
      </c>
      <c r="M1847" t="str">
        <f>IF(ISBLANK(VLOOKUP(TRIM(D1847),ALL_SOMIFA!$A$1:$V$2721,10,FALSE)),"",IF(ISERROR(VLOOKUP(TRIM(D1847),ALL_SOMIFA!$A$1:$V$2721,10,FALSE))," ",VLOOKUP(TRIM(D1847),ALL_SOMIFA!$A$1:$V$2721,10,FALSE)))</f>
        <v xml:space="preserve"> </v>
      </c>
      <c r="N1847" t="str">
        <f>IF(ISBLANK(VLOOKUP(TRIM(D1847),ALL_SOMIFA!$A$1:$V$2721,11,FALSE)),"",IF(ISERROR(VLOOKUP(TRIM(D1847),ALL_SOMIFA!$A$1:$V$2721,11,FALSE))," ",VLOOKUP(TRIM(D1847),ALL_SOMIFA!$A$1:$V$2721,11,FALSE)))</f>
        <v xml:space="preserve"> </v>
      </c>
      <c r="O1847" t="str">
        <f>IF(ISBLANK(VLOOKUP(TRIM(D1847),ALL_SOMIFA!$A$1:$V$2721,12,FALSE)),"",IF(ISERROR(VLOOKUP(TRIM(D1847),ALL_SOMIFA!$A$1:$V$2721,12,FALSE))," ",VLOOKUP(TRIM(D1847),ALL_SOMIFA!$A$1:$V$2721,12,FALSE)))</f>
        <v xml:space="preserve"> </v>
      </c>
      <c r="P1847" t="str">
        <f>IF(ISBLANK(VLOOKUP(TRIM(D1847),ALL_SOMIFA!$A$1:$V$2721,13,FALSE)),"",IF(ISERROR(VLOOKUP(TRIM(D1847),ALL_SOMIFA!$A$1:$V$2721,13,FALSE))," ",VLOOKUP(TRIM(D1847),ALL_SOMIFA!$A$1:$V$2721,13,FALSE)))</f>
        <v xml:space="preserve"> </v>
      </c>
      <c r="Q1847" t="str">
        <f>IF(ISBLANK(VLOOKUP(TRIM(D1847),ALL_SOMIFA!$A$1:$V$2721,14,FALSE)),"",IF(ISERROR(VLOOKUP(TRIM(D1847),ALL_SOMIFA!$A$1:$V$2721,14,FALSE))," ",VLOOKUP(TRIM(D1847),ALL_SOMIFA!$A$1:$V$2721,14,FALSE)))</f>
        <v xml:space="preserve"> </v>
      </c>
      <c r="R1847" t="str">
        <f>IF(ISBLANK(VLOOKUP(TRIM(D1847),ALL_SOMIFA!$A$1:$V$2721,15,FALSE)),"",IF(ISERROR(VLOOKUP(TRIM(D1847),ALL_SOMIFA!$A$1:$V$2721,15,FALSE))," ",VLOOKUP(TRIM(D1847),ALL_SOMIFA!$A$1:$V$2721,15,FALSE)))</f>
        <v xml:space="preserve"> </v>
      </c>
      <c r="S1847" t="str">
        <f>IF(ISBLANK(VLOOKUP(TRIM(D1847),ALL_SOMIFA!$A$1:$V$2721,16,FALSE)),"",IF(ISERROR(VLOOKUP(TRIM(D1847),ALL_SOMIFA!$A$1:$V$2721,16,FALSE))," ",VLOOKUP(TRIM(D1847),ALL_SOMIFA!$A$1:$V$2721,16,FALSE)))</f>
        <v xml:space="preserve"> </v>
      </c>
      <c r="T1847" t="str">
        <f>IF(ISBLANK(VLOOKUP(TRIM(D1847),ALL_SOMIFA!$A$1:$V$2721,17,FALSE)),"",IF(ISERROR(VLOOKUP(TRIM(D1847),ALL_SOMIFA!$A$1:$V$2721,17,FALSE))," ",VLOOKUP(TRIM(D1847),ALL_SOMIFA!$A$1:$V$2721,17,FALSE)))</f>
        <v xml:space="preserve"> </v>
      </c>
      <c r="U1847" t="str">
        <f>IF(ISBLANK(VLOOKUP(TRIM(D1847),ALL_SOMIFA!$A$1:$V$2721,18,FALSE)),"",IF(ISERROR(VLOOKUP(TRIM(D1847),ALL_SOMIFA!$A$1:$V$2721,18,FALSE))," ",VLOOKUP(TRIM(D1847),ALL_SOMIFA!$A$1:$V$2721,18,FALSE)))</f>
        <v xml:space="preserve"> </v>
      </c>
      <c r="V1847" t="str">
        <f>IF(ISBLANK(VLOOKUP(TRIM(D1847),ALL_SOMIFA!$A$1:$V$2721,19,FALSE)),"",IF(ISERROR(VLOOKUP(TRIM(D1847),ALL_SOMIFA!$A$1:$V$2721,19,FALSE))," ",VLOOKUP(TRIM(D1847),ALL_SOMIFA!$A$1:$V$2721,19,FALSE)))</f>
        <v xml:space="preserve"> </v>
      </c>
      <c r="W1847" t="str">
        <f>IF(ISBLANK(VLOOKUP(TRIM(D1847),ALL_SOMIFA!$A$1:$V$2721,20,FALSE)),"",IF(ISERROR(VLOOKUP(TRIM(D1847),ALL_SOMIFA!$A$1:$V$2721,20,FALSE))," ",VLOOKUP(TRIM(D1847),ALL_SOMIFA!$A$1:$V$2721,20,FALSE)))</f>
        <v xml:space="preserve"> </v>
      </c>
      <c r="X1847" t="str">
        <f>IF(ISBLANK(VLOOKUP(TRIM(D1847),ALL_SOMIFA!$A$1:$V$2721,21,FALSE)),"",IF(ISERROR(VLOOKUP(TRIM(D1847),ALL_SOMIFA!$A$1:$V$2721,21,FALSE))," ",VLOOKUP(TRIM(D1847),ALL_SOMIFA!$A$1:$V$2721,21,FALSE)))</f>
        <v xml:space="preserve"> </v>
      </c>
      <c r="Y1847" t="str">
        <f>IF(ISBLANK(VLOOKUP(TRIM(D1847),ALL_SOMIFA!$A$1:$V$2721,22,FALSE)),"",IF(ISERROR(VLOOKUP(TRIM(D1847),ALL_SOMIFA!$A$1:$V$2721,22,FALSE))," ",VLOOKUP(TRIM(D1847),ALL_SOMIFA!$A$1:$V$2721,22,FALSE)))</f>
        <v xml:space="preserve"> </v>
      </c>
    </row>
    <row r="1848" spans="1:79" x14ac:dyDescent="0.2">
      <c r="C1848" s="141"/>
      <c r="D1848" t="s">
        <v>3738</v>
      </c>
      <c r="E1848" s="40">
        <v>37123</v>
      </c>
      <c r="F1848" t="s">
        <v>172</v>
      </c>
      <c r="G1848" s="22" t="s">
        <v>441</v>
      </c>
      <c r="H1848" t="s">
        <v>340</v>
      </c>
      <c r="I1848" t="s">
        <v>175</v>
      </c>
      <c r="J1848" s="18" t="s">
        <v>809</v>
      </c>
      <c r="K1848" t="str">
        <f>IF(ISBLANK(VLOOKUP(TRIM(D1848),ALL_SOMIFA!$A$1:$V$2721,8,FALSE)),"",IF(ISERROR(VLOOKUP(TRIM(D1848),ALL_SOMIFA!$A$1:$V$2721,8,FALSE))," ",VLOOKUP(TRIM(D1848),ALL_SOMIFA!$A$1:$V$2721,8,FALSE)))</f>
        <v xml:space="preserve"> </v>
      </c>
      <c r="L1848" t="str">
        <f>IF(ISBLANK(VLOOKUP(TRIM(D1848),ALL_SOMIFA!$A$1:$V$2721,9,FALSE)),"",IF(ISERROR(VLOOKUP(TRIM(D1848),ALL_SOMIFA!$A$1:$V$2721,9,FALSE))," ",VLOOKUP(TRIM(D1848),ALL_SOMIFA!$A$1:$V$2721,9,FALSE)))</f>
        <v xml:space="preserve"> </v>
      </c>
      <c r="M1848" t="str">
        <f>IF(ISBLANK(VLOOKUP(TRIM(D1848),ALL_SOMIFA!$A$1:$V$2721,10,FALSE)),"",IF(ISERROR(VLOOKUP(TRIM(D1848),ALL_SOMIFA!$A$1:$V$2721,10,FALSE))," ",VLOOKUP(TRIM(D1848),ALL_SOMIFA!$A$1:$V$2721,10,FALSE)))</f>
        <v xml:space="preserve"> </v>
      </c>
      <c r="N1848" t="str">
        <f>IF(ISBLANK(VLOOKUP(TRIM(D1848),ALL_SOMIFA!$A$1:$V$2721,11,FALSE)),"",IF(ISERROR(VLOOKUP(TRIM(D1848),ALL_SOMIFA!$A$1:$V$2721,11,FALSE))," ",VLOOKUP(TRIM(D1848),ALL_SOMIFA!$A$1:$V$2721,11,FALSE)))</f>
        <v xml:space="preserve"> </v>
      </c>
      <c r="O1848" t="str">
        <f>IF(ISBLANK(VLOOKUP(TRIM(D1848),ALL_SOMIFA!$A$1:$V$2721,12,FALSE)),"",IF(ISERROR(VLOOKUP(TRIM(D1848),ALL_SOMIFA!$A$1:$V$2721,12,FALSE))," ",VLOOKUP(TRIM(D1848),ALL_SOMIFA!$A$1:$V$2721,12,FALSE)))</f>
        <v xml:space="preserve"> </v>
      </c>
      <c r="P1848" t="str">
        <f>IF(ISBLANK(VLOOKUP(TRIM(D1848),ALL_SOMIFA!$A$1:$V$2721,13,FALSE)),"",IF(ISERROR(VLOOKUP(TRIM(D1848),ALL_SOMIFA!$A$1:$V$2721,13,FALSE))," ",VLOOKUP(TRIM(D1848),ALL_SOMIFA!$A$1:$V$2721,13,FALSE)))</f>
        <v xml:space="preserve"> </v>
      </c>
      <c r="Q1848" t="str">
        <f>IF(ISBLANK(VLOOKUP(TRIM(D1848),ALL_SOMIFA!$A$1:$V$2721,14,FALSE)),"",IF(ISERROR(VLOOKUP(TRIM(D1848),ALL_SOMIFA!$A$1:$V$2721,14,FALSE))," ",VLOOKUP(TRIM(D1848),ALL_SOMIFA!$A$1:$V$2721,14,FALSE)))</f>
        <v xml:space="preserve"> </v>
      </c>
      <c r="R1848" t="str">
        <f>IF(ISBLANK(VLOOKUP(TRIM(D1848),ALL_SOMIFA!$A$1:$V$2721,15,FALSE)),"",IF(ISERROR(VLOOKUP(TRIM(D1848),ALL_SOMIFA!$A$1:$V$2721,15,FALSE))," ",VLOOKUP(TRIM(D1848),ALL_SOMIFA!$A$1:$V$2721,15,FALSE)))</f>
        <v xml:space="preserve"> </v>
      </c>
      <c r="S1848" t="str">
        <f>IF(ISBLANK(VLOOKUP(TRIM(D1848),ALL_SOMIFA!$A$1:$V$2721,16,FALSE)),"",IF(ISERROR(VLOOKUP(TRIM(D1848),ALL_SOMIFA!$A$1:$V$2721,16,FALSE))," ",VLOOKUP(TRIM(D1848),ALL_SOMIFA!$A$1:$V$2721,16,FALSE)))</f>
        <v xml:space="preserve"> </v>
      </c>
      <c r="T1848" t="str">
        <f>IF(ISBLANK(VLOOKUP(TRIM(D1848),ALL_SOMIFA!$A$1:$V$2721,17,FALSE)),"",IF(ISERROR(VLOOKUP(TRIM(D1848),ALL_SOMIFA!$A$1:$V$2721,17,FALSE))," ",VLOOKUP(TRIM(D1848),ALL_SOMIFA!$A$1:$V$2721,17,FALSE)))</f>
        <v xml:space="preserve"> </v>
      </c>
      <c r="U1848" t="str">
        <f>IF(ISBLANK(VLOOKUP(TRIM(D1848),ALL_SOMIFA!$A$1:$V$2721,18,FALSE)),"",IF(ISERROR(VLOOKUP(TRIM(D1848),ALL_SOMIFA!$A$1:$V$2721,18,FALSE))," ",VLOOKUP(TRIM(D1848),ALL_SOMIFA!$A$1:$V$2721,18,FALSE)))</f>
        <v xml:space="preserve"> </v>
      </c>
      <c r="V1848" t="str">
        <f>IF(ISBLANK(VLOOKUP(TRIM(D1848),ALL_SOMIFA!$A$1:$V$2721,19,FALSE)),"",IF(ISERROR(VLOOKUP(TRIM(D1848),ALL_SOMIFA!$A$1:$V$2721,19,FALSE))," ",VLOOKUP(TRIM(D1848),ALL_SOMIFA!$A$1:$V$2721,19,FALSE)))</f>
        <v xml:space="preserve"> </v>
      </c>
      <c r="W1848" t="str">
        <f>IF(ISBLANK(VLOOKUP(TRIM(D1848),ALL_SOMIFA!$A$1:$V$2721,20,FALSE)),"",IF(ISERROR(VLOOKUP(TRIM(D1848),ALL_SOMIFA!$A$1:$V$2721,20,FALSE))," ",VLOOKUP(TRIM(D1848),ALL_SOMIFA!$A$1:$V$2721,20,FALSE)))</f>
        <v xml:space="preserve"> </v>
      </c>
      <c r="X1848" t="str">
        <f>IF(ISBLANK(VLOOKUP(TRIM(D1848),ALL_SOMIFA!$A$1:$V$2721,21,FALSE)),"",IF(ISERROR(VLOOKUP(TRIM(D1848),ALL_SOMIFA!$A$1:$V$2721,21,FALSE))," ",VLOOKUP(TRIM(D1848),ALL_SOMIFA!$A$1:$V$2721,21,FALSE)))</f>
        <v xml:space="preserve"> </v>
      </c>
      <c r="Y1848" t="str">
        <f>IF(ISBLANK(VLOOKUP(TRIM(D1848),ALL_SOMIFA!$A$1:$V$2721,22,FALSE)),"",IF(ISERROR(VLOOKUP(TRIM(D1848),ALL_SOMIFA!$A$1:$V$2721,22,FALSE))," ",VLOOKUP(TRIM(D1848),ALL_SOMIFA!$A$1:$V$2721,22,FALSE)))</f>
        <v xml:space="preserve"> </v>
      </c>
    </row>
    <row r="1849" spans="1:79" x14ac:dyDescent="0.2">
      <c r="C1849" s="141"/>
      <c r="D1849" t="s">
        <v>3739</v>
      </c>
      <c r="E1849" s="40">
        <v>35005</v>
      </c>
      <c r="F1849" t="s">
        <v>2519</v>
      </c>
      <c r="G1849" s="22" t="s">
        <v>441</v>
      </c>
      <c r="H1849" t="s">
        <v>296</v>
      </c>
      <c r="I1849" t="s">
        <v>303</v>
      </c>
      <c r="J1849" s="18" t="s">
        <v>2859</v>
      </c>
      <c r="K1849" t="str">
        <f>IF(ISBLANK(VLOOKUP(TRIM(D1849),ALL_SOMIFA!$A$1:$V$2721,8,FALSE)),"",IF(ISERROR(VLOOKUP(TRIM(D1849),ALL_SOMIFA!$A$1:$V$2721,8,FALSE))," ",VLOOKUP(TRIM(D1849),ALL_SOMIFA!$A$1:$V$2721,8,FALSE)))</f>
        <v xml:space="preserve"> </v>
      </c>
      <c r="L1849" t="str">
        <f>IF(ISBLANK(VLOOKUP(TRIM(D1849),ALL_SOMIFA!$A$1:$V$2721,9,FALSE)),"",IF(ISERROR(VLOOKUP(TRIM(D1849),ALL_SOMIFA!$A$1:$V$2721,9,FALSE))," ",VLOOKUP(TRIM(D1849),ALL_SOMIFA!$A$1:$V$2721,9,FALSE)))</f>
        <v xml:space="preserve"> </v>
      </c>
      <c r="M1849" t="str">
        <f>IF(ISBLANK(VLOOKUP(TRIM(D1849),ALL_SOMIFA!$A$1:$V$2721,10,FALSE)),"",IF(ISERROR(VLOOKUP(TRIM(D1849),ALL_SOMIFA!$A$1:$V$2721,10,FALSE))," ",VLOOKUP(TRIM(D1849),ALL_SOMIFA!$A$1:$V$2721,10,FALSE)))</f>
        <v xml:space="preserve"> </v>
      </c>
      <c r="N1849" t="str">
        <f>IF(ISBLANK(VLOOKUP(TRIM(D1849),ALL_SOMIFA!$A$1:$V$2721,11,FALSE)),"",IF(ISERROR(VLOOKUP(TRIM(D1849),ALL_SOMIFA!$A$1:$V$2721,11,FALSE))," ",VLOOKUP(TRIM(D1849),ALL_SOMIFA!$A$1:$V$2721,11,FALSE)))</f>
        <v xml:space="preserve"> </v>
      </c>
      <c r="O1849" t="str">
        <f>IF(ISBLANK(VLOOKUP(TRIM(D1849),ALL_SOMIFA!$A$1:$V$2721,12,FALSE)),"",IF(ISERROR(VLOOKUP(TRIM(D1849),ALL_SOMIFA!$A$1:$V$2721,12,FALSE))," ",VLOOKUP(TRIM(D1849),ALL_SOMIFA!$A$1:$V$2721,12,FALSE)))</f>
        <v xml:space="preserve"> </v>
      </c>
      <c r="P1849" t="str">
        <f>IF(ISBLANK(VLOOKUP(TRIM(D1849),ALL_SOMIFA!$A$1:$V$2721,13,FALSE)),"",IF(ISERROR(VLOOKUP(TRIM(D1849),ALL_SOMIFA!$A$1:$V$2721,13,FALSE))," ",VLOOKUP(TRIM(D1849),ALL_SOMIFA!$A$1:$V$2721,13,FALSE)))</f>
        <v xml:space="preserve"> </v>
      </c>
      <c r="Q1849" t="str">
        <f>IF(ISBLANK(VLOOKUP(TRIM(D1849),ALL_SOMIFA!$A$1:$V$2721,14,FALSE)),"",IF(ISERROR(VLOOKUP(TRIM(D1849),ALL_SOMIFA!$A$1:$V$2721,14,FALSE))," ",VLOOKUP(TRIM(D1849),ALL_SOMIFA!$A$1:$V$2721,14,FALSE)))</f>
        <v xml:space="preserve"> </v>
      </c>
      <c r="R1849" t="str">
        <f>IF(ISBLANK(VLOOKUP(TRIM(D1849),ALL_SOMIFA!$A$1:$V$2721,15,FALSE)),"",IF(ISERROR(VLOOKUP(TRIM(D1849),ALL_SOMIFA!$A$1:$V$2721,15,FALSE))," ",VLOOKUP(TRIM(D1849),ALL_SOMIFA!$A$1:$V$2721,15,FALSE)))</f>
        <v xml:space="preserve"> </v>
      </c>
      <c r="S1849" t="str">
        <f>IF(ISBLANK(VLOOKUP(TRIM(D1849),ALL_SOMIFA!$A$1:$V$2721,16,FALSE)),"",IF(ISERROR(VLOOKUP(TRIM(D1849),ALL_SOMIFA!$A$1:$V$2721,16,FALSE))," ",VLOOKUP(TRIM(D1849),ALL_SOMIFA!$A$1:$V$2721,16,FALSE)))</f>
        <v xml:space="preserve"> </v>
      </c>
      <c r="T1849" t="str">
        <f>IF(ISBLANK(VLOOKUP(TRIM(D1849),ALL_SOMIFA!$A$1:$V$2721,17,FALSE)),"",IF(ISERROR(VLOOKUP(TRIM(D1849),ALL_SOMIFA!$A$1:$V$2721,17,FALSE))," ",VLOOKUP(TRIM(D1849),ALL_SOMIFA!$A$1:$V$2721,17,FALSE)))</f>
        <v xml:space="preserve"> </v>
      </c>
      <c r="U1849" t="str">
        <f>IF(ISBLANK(VLOOKUP(TRIM(D1849),ALL_SOMIFA!$A$1:$V$2721,18,FALSE)),"",IF(ISERROR(VLOOKUP(TRIM(D1849),ALL_SOMIFA!$A$1:$V$2721,18,FALSE))," ",VLOOKUP(TRIM(D1849),ALL_SOMIFA!$A$1:$V$2721,18,FALSE)))</f>
        <v xml:space="preserve"> </v>
      </c>
      <c r="V1849" t="str">
        <f>IF(ISBLANK(VLOOKUP(TRIM(D1849),ALL_SOMIFA!$A$1:$V$2721,19,FALSE)),"",IF(ISERROR(VLOOKUP(TRIM(D1849),ALL_SOMIFA!$A$1:$V$2721,19,FALSE))," ",VLOOKUP(TRIM(D1849),ALL_SOMIFA!$A$1:$V$2721,19,FALSE)))</f>
        <v xml:space="preserve"> </v>
      </c>
      <c r="W1849" t="str">
        <f>IF(ISBLANK(VLOOKUP(TRIM(D1849),ALL_SOMIFA!$A$1:$V$2721,20,FALSE)),"",IF(ISERROR(VLOOKUP(TRIM(D1849),ALL_SOMIFA!$A$1:$V$2721,20,FALSE))," ",VLOOKUP(TRIM(D1849),ALL_SOMIFA!$A$1:$V$2721,20,FALSE)))</f>
        <v xml:space="preserve"> </v>
      </c>
      <c r="X1849" t="str">
        <f>IF(ISBLANK(VLOOKUP(TRIM(D1849),ALL_SOMIFA!$A$1:$V$2721,21,FALSE)),"",IF(ISERROR(VLOOKUP(TRIM(D1849),ALL_SOMIFA!$A$1:$V$2721,21,FALSE))," ",VLOOKUP(TRIM(D1849),ALL_SOMIFA!$A$1:$V$2721,21,FALSE)))</f>
        <v xml:space="preserve"> </v>
      </c>
      <c r="Y1849" t="str">
        <f>IF(ISBLANK(VLOOKUP(TRIM(D1849),ALL_SOMIFA!$A$1:$V$2721,22,FALSE)),"",IF(ISERROR(VLOOKUP(TRIM(D1849),ALL_SOMIFA!$A$1:$V$2721,22,FALSE))," ",VLOOKUP(TRIM(D1849),ALL_SOMIFA!$A$1:$V$2721,22,FALSE)))</f>
        <v xml:space="preserve"> </v>
      </c>
    </row>
    <row r="1850" spans="1:79" s="25" customFormat="1" x14ac:dyDescent="0.2">
      <c r="A1850" s="18"/>
      <c r="B1850" s="18"/>
      <c r="C1850" s="141"/>
      <c r="D1850" s="19"/>
      <c r="E1850" s="20"/>
      <c r="F1850" s="19"/>
      <c r="G1850" s="19"/>
      <c r="H1850" s="18"/>
      <c r="I1850" s="18"/>
      <c r="J1850" s="18"/>
      <c r="K1850"/>
      <c r="L1850"/>
      <c r="M1850" s="18"/>
      <c r="N1850" s="18"/>
      <c r="O1850" s="18"/>
      <c r="P1850" s="19"/>
      <c r="Q1850" s="19"/>
      <c r="R1850" s="19"/>
      <c r="S1850" s="19"/>
      <c r="T1850" s="19"/>
      <c r="U1850" s="19"/>
      <c r="V1850" s="19"/>
      <c r="W1850" s="19"/>
      <c r="X1850" s="19"/>
      <c r="Y1850" s="19"/>
      <c r="Z1850" s="19"/>
      <c r="AA1850" s="19"/>
      <c r="AB1850" s="19"/>
      <c r="AC1850" s="19"/>
      <c r="AD1850" s="19"/>
      <c r="AE1850" s="19"/>
      <c r="AF1850" s="19"/>
      <c r="AG1850" s="19"/>
      <c r="AH1850" s="19"/>
      <c r="AI1850" s="19"/>
      <c r="AJ1850" s="19"/>
      <c r="AK1850" s="19"/>
      <c r="AL1850" s="19"/>
      <c r="AM1850" s="19"/>
      <c r="AN1850" s="19"/>
      <c r="AO1850" s="19"/>
      <c r="AP1850" s="19"/>
      <c r="AQ1850" s="19"/>
      <c r="AR1850" s="19"/>
      <c r="AS1850" s="19"/>
      <c r="AT1850" s="19"/>
      <c r="AU1850" s="19"/>
      <c r="AV1850" s="19"/>
      <c r="AW1850" s="19"/>
      <c r="AX1850" s="19"/>
      <c r="AY1850" s="19"/>
    </row>
    <row r="1851" spans="1:79" x14ac:dyDescent="0.2">
      <c r="A1851" s="108" t="s">
        <v>384</v>
      </c>
      <c r="B1851" s="108" t="s">
        <v>432</v>
      </c>
      <c r="C1851" s="141" t="s">
        <v>830</v>
      </c>
      <c r="D1851" s="19" t="s">
        <v>5414</v>
      </c>
      <c r="E1851" s="20">
        <v>36023</v>
      </c>
      <c r="F1851" s="26" t="s">
        <v>230</v>
      </c>
      <c r="G1851" s="30" t="s">
        <v>3254</v>
      </c>
      <c r="H1851" s="34" t="s">
        <v>384</v>
      </c>
      <c r="I1851" s="34" t="s">
        <v>429</v>
      </c>
      <c r="J1851" s="18" t="s">
        <v>388</v>
      </c>
      <c r="K1851" s="26" t="s">
        <v>397</v>
      </c>
      <c r="L1851" s="26"/>
      <c r="M1851" s="34" t="s">
        <v>384</v>
      </c>
      <c r="N1851" s="34" t="s">
        <v>432</v>
      </c>
      <c r="O1851" s="34" t="s">
        <v>410</v>
      </c>
      <c r="P1851" s="19" t="s">
        <v>830</v>
      </c>
      <c r="Q1851" s="19" t="s">
        <v>384</v>
      </c>
      <c r="R1851" s="19" t="s">
        <v>432</v>
      </c>
      <c r="S1851" s="30" t="s">
        <v>410</v>
      </c>
      <c r="T1851" s="19"/>
      <c r="U1851" s="19"/>
      <c r="V1851" s="30"/>
      <c r="W1851" s="19"/>
      <c r="X1851" s="19"/>
      <c r="Y1851" s="30"/>
      <c r="Z1851" s="19"/>
      <c r="AA1851" s="19"/>
      <c r="AB1851" s="30"/>
      <c r="AC1851" s="19"/>
      <c r="AD1851" s="19"/>
      <c r="AE1851" s="19"/>
      <c r="AF1851" s="19"/>
      <c r="AG1851" s="19"/>
      <c r="AH1851" s="19"/>
      <c r="AI1851" s="19"/>
      <c r="AJ1851" s="19"/>
      <c r="AK1851" s="19"/>
      <c r="AL1851" s="19"/>
      <c r="AM1851" s="19"/>
      <c r="AN1851" s="19"/>
      <c r="AO1851" s="19"/>
      <c r="AP1851" s="19"/>
      <c r="AQ1851" s="19"/>
      <c r="AR1851" s="19"/>
      <c r="AS1851" s="19"/>
      <c r="AT1851" s="19"/>
      <c r="AU1851" s="19"/>
      <c r="AV1851" s="19"/>
      <c r="AW1851" s="19"/>
      <c r="AX1851" s="19"/>
      <c r="AY1851" s="19"/>
    </row>
    <row r="1852" spans="1:79" x14ac:dyDescent="0.2">
      <c r="A1852" s="32" t="s">
        <v>409</v>
      </c>
      <c r="B1852" s="18" t="s">
        <v>556</v>
      </c>
      <c r="C1852" s="141" t="s">
        <v>389</v>
      </c>
      <c r="D1852" s="26" t="s">
        <v>3743</v>
      </c>
      <c r="E1852" s="27">
        <v>36058</v>
      </c>
      <c r="F1852" s="26" t="s">
        <v>230</v>
      </c>
      <c r="G1852" s="26" t="s">
        <v>473</v>
      </c>
      <c r="H1852" s="32" t="s">
        <v>409</v>
      </c>
      <c r="I1852" s="18" t="s">
        <v>91</v>
      </c>
      <c r="J1852" s="18" t="s">
        <v>408</v>
      </c>
      <c r="K1852" s="26" t="s">
        <v>409</v>
      </c>
      <c r="L1852" s="26" t="s">
        <v>385</v>
      </c>
      <c r="M1852" s="18" t="s">
        <v>409</v>
      </c>
      <c r="N1852" s="18" t="s">
        <v>556</v>
      </c>
      <c r="O1852" s="18" t="s">
        <v>389</v>
      </c>
      <c r="P1852" s="26" t="s">
        <v>398</v>
      </c>
      <c r="Q1852" s="27"/>
      <c r="R1852" s="27"/>
      <c r="S1852" s="27"/>
      <c r="T1852" s="27"/>
      <c r="U1852" s="29"/>
      <c r="V1852" s="25"/>
      <c r="W1852" s="25"/>
      <c r="X1852" s="25"/>
      <c r="Y1852" s="25"/>
      <c r="Z1852" s="25"/>
      <c r="AA1852" s="25"/>
      <c r="AB1852" s="25"/>
      <c r="AC1852" s="25"/>
      <c r="AD1852" s="25"/>
      <c r="AE1852" s="25"/>
      <c r="AF1852" s="25"/>
      <c r="AG1852" s="25"/>
      <c r="AH1852" s="25"/>
      <c r="AI1852" s="25"/>
      <c r="AJ1852" s="25"/>
      <c r="AK1852" s="25"/>
      <c r="AL1852" s="25"/>
      <c r="AM1852" s="25"/>
      <c r="AN1852" s="25"/>
      <c r="AO1852" s="25"/>
      <c r="AP1852" s="25"/>
      <c r="AQ1852" s="25"/>
      <c r="AR1852" s="25"/>
      <c r="AS1852" s="25"/>
      <c r="AT1852" s="25"/>
      <c r="AU1852" s="25"/>
      <c r="AV1852" s="25"/>
      <c r="AW1852" s="25"/>
      <c r="AX1852" s="25"/>
      <c r="AY1852" s="25"/>
      <c r="AZ1852" s="25"/>
      <c r="BA1852" s="25"/>
      <c r="BB1852" s="25"/>
      <c r="BC1852" s="25"/>
      <c r="BD1852" s="25"/>
      <c r="BE1852" s="25"/>
      <c r="BF1852" s="25"/>
      <c r="BG1852" s="25"/>
      <c r="BH1852" s="25"/>
      <c r="BI1852" s="25"/>
      <c r="BJ1852" s="25"/>
      <c r="BK1852" s="25"/>
      <c r="BL1852" s="25"/>
      <c r="BM1852" s="25"/>
      <c r="BN1852" s="25"/>
      <c r="BO1852" s="25"/>
      <c r="BP1852" s="25"/>
      <c r="BQ1852" s="25"/>
      <c r="BR1852" s="25"/>
      <c r="BS1852" s="25"/>
      <c r="BT1852" s="25"/>
      <c r="BU1852" s="25"/>
      <c r="BV1852" s="25"/>
      <c r="BW1852" s="25"/>
      <c r="BX1852" s="25"/>
      <c r="BY1852" s="25"/>
      <c r="BZ1852" s="25"/>
      <c r="CA1852" s="25"/>
    </row>
    <row r="1853" spans="1:79" x14ac:dyDescent="0.2">
      <c r="A1853" s="18" t="s">
        <v>386</v>
      </c>
      <c r="B1853" s="18" t="s">
        <v>454</v>
      </c>
      <c r="C1853" s="141" t="s">
        <v>141</v>
      </c>
      <c r="D1853" s="19" t="s">
        <v>3741</v>
      </c>
      <c r="E1853" s="20">
        <v>36269</v>
      </c>
      <c r="F1853" s="26" t="s">
        <v>230</v>
      </c>
      <c r="G1853" s="30" t="s">
        <v>230</v>
      </c>
      <c r="H1853" s="18" t="s">
        <v>386</v>
      </c>
      <c r="I1853" s="18" t="s">
        <v>327</v>
      </c>
      <c r="J1853" s="18" t="s">
        <v>167</v>
      </c>
      <c r="K1853" s="26" t="s">
        <v>384</v>
      </c>
      <c r="L1853" s="26" t="s">
        <v>167</v>
      </c>
      <c r="M1853" s="18" t="s">
        <v>402</v>
      </c>
      <c r="N1853" s="18" t="s">
        <v>454</v>
      </c>
      <c r="O1853" s="18" t="s">
        <v>141</v>
      </c>
      <c r="P1853" s="19" t="s">
        <v>393</v>
      </c>
      <c r="Q1853" s="19" t="s">
        <v>402</v>
      </c>
      <c r="R1853" s="19" t="s">
        <v>454</v>
      </c>
      <c r="S1853" s="30" t="s">
        <v>141</v>
      </c>
      <c r="T1853" s="19"/>
      <c r="U1853" s="19"/>
      <c r="V1853" s="30"/>
      <c r="W1853" s="19"/>
      <c r="X1853" s="19"/>
      <c r="Y1853" s="30"/>
      <c r="Z1853" s="19"/>
      <c r="AA1853" s="19"/>
      <c r="AB1853" s="30"/>
      <c r="AC1853" s="19"/>
      <c r="AD1853" s="19"/>
      <c r="AE1853" s="19"/>
      <c r="AF1853" s="19"/>
      <c r="AG1853" s="19"/>
      <c r="AH1853" s="19"/>
      <c r="AI1853" s="19"/>
      <c r="AJ1853" s="19"/>
      <c r="AK1853" s="19"/>
      <c r="AL1853" s="19"/>
      <c r="AM1853" s="19"/>
      <c r="AN1853" s="19"/>
      <c r="AO1853" s="19"/>
      <c r="AP1853" s="19"/>
      <c r="AQ1853" s="19"/>
      <c r="AR1853" s="19"/>
      <c r="AS1853" s="19"/>
      <c r="AT1853" s="19"/>
      <c r="AU1853" s="19"/>
      <c r="AV1853" s="19"/>
      <c r="AW1853" s="19"/>
      <c r="AX1853" s="19"/>
      <c r="AY1853" s="19"/>
    </row>
    <row r="1854" spans="1:79" s="25" customFormat="1" x14ac:dyDescent="0.2">
      <c r="A1854" s="44" t="s">
        <v>402</v>
      </c>
      <c r="B1854" s="21" t="s">
        <v>140</v>
      </c>
      <c r="C1854" s="141" t="s">
        <v>141</v>
      </c>
      <c r="D1854" s="22" t="s">
        <v>3742</v>
      </c>
      <c r="E1854" s="23">
        <v>36790</v>
      </c>
      <c r="F1854" s="24" t="s">
        <v>416</v>
      </c>
      <c r="G1854" s="22" t="s">
        <v>1549</v>
      </c>
      <c r="H1854" s="44" t="s">
        <v>386</v>
      </c>
      <c r="I1854" s="21" t="s">
        <v>145</v>
      </c>
      <c r="J1854" s="18" t="s">
        <v>167</v>
      </c>
      <c r="K1854" s="26" t="s">
        <v>386</v>
      </c>
      <c r="L1854" s="26" t="s">
        <v>393</v>
      </c>
      <c r="M1854" s="21" t="s">
        <v>397</v>
      </c>
      <c r="N1854" s="21" t="s">
        <v>140</v>
      </c>
      <c r="O1854" s="21" t="s">
        <v>398</v>
      </c>
      <c r="AZ1854"/>
      <c r="BA1854"/>
      <c r="BB1854"/>
      <c r="BC1854"/>
      <c r="BD1854"/>
      <c r="BE1854"/>
      <c r="BF1854"/>
      <c r="BG1854"/>
      <c r="BH1854"/>
      <c r="BI1854"/>
      <c r="BJ1854"/>
      <c r="BK1854"/>
      <c r="BL1854"/>
      <c r="BM1854"/>
      <c r="BN1854"/>
      <c r="BO1854"/>
      <c r="BP1854"/>
      <c r="BQ1854"/>
      <c r="BR1854"/>
      <c r="BS1854"/>
      <c r="BT1854"/>
      <c r="BU1854"/>
      <c r="BV1854"/>
      <c r="BW1854"/>
      <c r="BX1854"/>
      <c r="BY1854"/>
      <c r="BZ1854"/>
      <c r="CA1854"/>
    </row>
    <row r="1855" spans="1:79" x14ac:dyDescent="0.2">
      <c r="A1855" s="33" t="s">
        <v>399</v>
      </c>
      <c r="B1855" s="33" t="s">
        <v>275</v>
      </c>
      <c r="C1855" s="141" t="s">
        <v>141</v>
      </c>
      <c r="D1855" t="s">
        <v>3745</v>
      </c>
      <c r="E1855" s="40">
        <v>37225</v>
      </c>
      <c r="F1855" t="s">
        <v>3746</v>
      </c>
      <c r="G1855" t="s">
        <v>144</v>
      </c>
      <c r="H1855" s="33" t="s">
        <v>399</v>
      </c>
      <c r="I1855" s="33" t="s">
        <v>612</v>
      </c>
      <c r="J1855" s="18" t="s">
        <v>393</v>
      </c>
      <c r="K1855" t="str">
        <f>IF(ISBLANK(VLOOKUP(TRIM(D1855),ALL_SOMIFA!$A$1:$V$2721,8,FALSE)),"",IF(ISERROR(VLOOKUP(TRIM(D1855),ALL_SOMIFA!$A$1:$V$2721,8,FALSE))," ",VLOOKUP(TRIM(D1855),ALL_SOMIFA!$A$1:$V$2721,8,FALSE)))</f>
        <v xml:space="preserve"> </v>
      </c>
      <c r="L1855" t="str">
        <f>IF(ISBLANK(VLOOKUP(TRIM(D1855),ALL_SOMIFA!$A$1:$V$2721,9,FALSE)),"",IF(ISERROR(VLOOKUP(TRIM(D1855),ALL_SOMIFA!$A$1:$V$2721,9,FALSE))," ",VLOOKUP(TRIM(D1855),ALL_SOMIFA!$A$1:$V$2721,9,FALSE)))</f>
        <v xml:space="preserve"> </v>
      </c>
      <c r="M1855" s="33" t="str">
        <f>IF(ISBLANK(VLOOKUP(TRIM(D1855),ALL_SOMIFA!$A$1:$V$2721,10,FALSE)),"",IF(ISERROR(VLOOKUP(TRIM(D1855),ALL_SOMIFA!$A$1:$V$2721,10,FALSE))," ",VLOOKUP(TRIM(D1855),ALL_SOMIFA!$A$1:$V$2721,10,FALSE)))</f>
        <v xml:space="preserve"> </v>
      </c>
      <c r="N1855" s="33" t="str">
        <f>IF(ISBLANK(VLOOKUP(TRIM(D1855),ALL_SOMIFA!$A$1:$V$2721,11,FALSE)),"",IF(ISERROR(VLOOKUP(TRIM(D1855),ALL_SOMIFA!$A$1:$V$2721,11,FALSE))," ",VLOOKUP(TRIM(D1855),ALL_SOMIFA!$A$1:$V$2721,11,FALSE)))</f>
        <v xml:space="preserve"> </v>
      </c>
      <c r="O1855" s="33" t="str">
        <f>IF(ISBLANK(VLOOKUP(TRIM(D1855),ALL_SOMIFA!$A$1:$V$2721,12,FALSE)),"",IF(ISERROR(VLOOKUP(TRIM(D1855),ALL_SOMIFA!$A$1:$V$2721,12,FALSE))," ",VLOOKUP(TRIM(D1855),ALL_SOMIFA!$A$1:$V$2721,12,FALSE)))</f>
        <v xml:space="preserve"> </v>
      </c>
      <c r="P1855" t="str">
        <f>IF(ISBLANK(VLOOKUP(TRIM(D1855),ALL_SOMIFA!$A$1:$V$2721,13,FALSE)),"",IF(ISERROR(VLOOKUP(TRIM(D1855),ALL_SOMIFA!$A$1:$V$2721,13,FALSE))," ",VLOOKUP(TRIM(D1855),ALL_SOMIFA!$A$1:$V$2721,13,FALSE)))</f>
        <v xml:space="preserve"> </v>
      </c>
      <c r="Q1855" t="str">
        <f>IF(ISBLANK(VLOOKUP(TRIM(D1855),ALL_SOMIFA!$A$1:$V$2721,14,FALSE)),"",IF(ISERROR(VLOOKUP(TRIM(D1855),ALL_SOMIFA!$A$1:$V$2721,14,FALSE))," ",VLOOKUP(TRIM(D1855),ALL_SOMIFA!$A$1:$V$2721,14,FALSE)))</f>
        <v xml:space="preserve"> </v>
      </c>
      <c r="R1855" t="str">
        <f>IF(ISBLANK(VLOOKUP(TRIM(D1855),ALL_SOMIFA!$A$1:$V$2721,15,FALSE)),"",IF(ISERROR(VLOOKUP(TRIM(D1855),ALL_SOMIFA!$A$1:$V$2721,15,FALSE))," ",VLOOKUP(TRIM(D1855),ALL_SOMIFA!$A$1:$V$2721,15,FALSE)))</f>
        <v xml:space="preserve"> </v>
      </c>
      <c r="S1855" t="str">
        <f>IF(ISBLANK(VLOOKUP(TRIM(D1855),ALL_SOMIFA!$A$1:$V$2721,16,FALSE)),"",IF(ISERROR(VLOOKUP(TRIM(D1855),ALL_SOMIFA!$A$1:$V$2721,16,FALSE))," ",VLOOKUP(TRIM(D1855),ALL_SOMIFA!$A$1:$V$2721,16,FALSE)))</f>
        <v xml:space="preserve"> </v>
      </c>
      <c r="T1855" t="str">
        <f>IF(ISBLANK(VLOOKUP(TRIM(D1855),ALL_SOMIFA!$A$1:$V$2721,17,FALSE)),"",IF(ISERROR(VLOOKUP(TRIM(D1855),ALL_SOMIFA!$A$1:$V$2721,17,FALSE))," ",VLOOKUP(TRIM(D1855),ALL_SOMIFA!$A$1:$V$2721,17,FALSE)))</f>
        <v xml:space="preserve"> </v>
      </c>
      <c r="U1855" t="str">
        <f>IF(ISBLANK(VLOOKUP(TRIM(D1855),ALL_SOMIFA!$A$1:$V$2721,18,FALSE)),"",IF(ISERROR(VLOOKUP(TRIM(D1855),ALL_SOMIFA!$A$1:$V$2721,18,FALSE))," ",VLOOKUP(TRIM(D1855),ALL_SOMIFA!$A$1:$V$2721,18,FALSE)))</f>
        <v xml:space="preserve"> </v>
      </c>
      <c r="V1855" t="str">
        <f>IF(ISBLANK(VLOOKUP(TRIM(D1855),ALL_SOMIFA!$A$1:$V$2721,19,FALSE)),"",IF(ISERROR(VLOOKUP(TRIM(D1855),ALL_SOMIFA!$A$1:$V$2721,19,FALSE))," ",VLOOKUP(TRIM(D1855),ALL_SOMIFA!$A$1:$V$2721,19,FALSE)))</f>
        <v xml:space="preserve"> </v>
      </c>
      <c r="W1855" t="str">
        <f>IF(ISBLANK(VLOOKUP(TRIM(D1855),ALL_SOMIFA!$A$1:$V$2721,20,FALSE)),"",IF(ISERROR(VLOOKUP(TRIM(D1855),ALL_SOMIFA!$A$1:$V$2721,20,FALSE))," ",VLOOKUP(TRIM(D1855),ALL_SOMIFA!$A$1:$V$2721,20,FALSE)))</f>
        <v xml:space="preserve"> </v>
      </c>
      <c r="X1855" t="str">
        <f>IF(ISBLANK(VLOOKUP(TRIM(D1855),ALL_SOMIFA!$A$1:$V$2721,21,FALSE)),"",IF(ISERROR(VLOOKUP(TRIM(D1855),ALL_SOMIFA!$A$1:$V$2721,21,FALSE))," ",VLOOKUP(TRIM(D1855),ALL_SOMIFA!$A$1:$V$2721,21,FALSE)))</f>
        <v xml:space="preserve"> </v>
      </c>
      <c r="Y1855" t="str">
        <f>IF(ISBLANK(VLOOKUP(TRIM(D1855),ALL_SOMIFA!$A$1:$V$2721,22,FALSE)),"",IF(ISERROR(VLOOKUP(TRIM(D1855),ALL_SOMIFA!$A$1:$V$2721,22,FALSE))," ",VLOOKUP(TRIM(D1855),ALL_SOMIFA!$A$1:$V$2721,22,FALSE)))</f>
        <v xml:space="preserve"> </v>
      </c>
    </row>
    <row r="1856" spans="1:79" x14ac:dyDescent="0.2">
      <c r="A1856" s="34" t="s">
        <v>402</v>
      </c>
      <c r="B1856" s="34" t="s">
        <v>556</v>
      </c>
      <c r="C1856" s="141" t="s">
        <v>141</v>
      </c>
      <c r="D1856" s="26" t="s">
        <v>3747</v>
      </c>
      <c r="E1856" s="27">
        <v>36602</v>
      </c>
      <c r="F1856" s="26" t="s">
        <v>283</v>
      </c>
      <c r="G1856" s="26" t="s">
        <v>473</v>
      </c>
      <c r="H1856" s="34" t="s">
        <v>386</v>
      </c>
      <c r="I1856" s="34" t="s">
        <v>101</v>
      </c>
      <c r="J1856" s="18" t="s">
        <v>141</v>
      </c>
      <c r="K1856" s="26" t="s">
        <v>421</v>
      </c>
      <c r="L1856" s="26" t="s">
        <v>164</v>
      </c>
      <c r="M1856" s="34" t="s">
        <v>402</v>
      </c>
      <c r="N1856" s="34" t="s">
        <v>227</v>
      </c>
      <c r="O1856" s="34" t="s">
        <v>167</v>
      </c>
      <c r="P1856" s="26" t="s">
        <v>164</v>
      </c>
      <c r="Q1856" s="27"/>
      <c r="R1856" s="27"/>
      <c r="S1856" s="27"/>
      <c r="T1856" s="27"/>
      <c r="U1856" s="29"/>
      <c r="V1856" s="25"/>
      <c r="W1856" s="25"/>
      <c r="X1856" s="25"/>
      <c r="Y1856" s="25"/>
      <c r="Z1856" s="25"/>
      <c r="AA1856" s="25"/>
      <c r="AB1856" s="25"/>
      <c r="AC1856" s="25"/>
      <c r="AD1856" s="25"/>
      <c r="AE1856" s="25"/>
      <c r="AF1856" s="25"/>
      <c r="AG1856" s="25"/>
      <c r="AH1856" s="25"/>
      <c r="AI1856" s="25"/>
      <c r="AJ1856" s="25"/>
      <c r="AK1856" s="25"/>
      <c r="AL1856" s="25"/>
      <c r="AM1856" s="25"/>
      <c r="AN1856" s="25"/>
      <c r="AO1856" s="25"/>
      <c r="AP1856" s="25"/>
      <c r="AQ1856" s="25"/>
      <c r="AR1856" s="25"/>
      <c r="AS1856" s="25"/>
      <c r="AT1856" s="25"/>
      <c r="AU1856" s="25"/>
      <c r="AV1856" s="25"/>
      <c r="AW1856" s="25"/>
      <c r="AX1856" s="25"/>
      <c r="AY1856" s="25"/>
      <c r="AZ1856" s="25"/>
      <c r="BA1856" s="25"/>
      <c r="BB1856" s="25"/>
      <c r="BC1856" s="25"/>
      <c r="BD1856" s="25"/>
      <c r="BE1856" s="25"/>
      <c r="BF1856" s="25"/>
      <c r="BG1856" s="25"/>
      <c r="BH1856" s="25"/>
      <c r="BI1856" s="25"/>
      <c r="BJ1856" s="25"/>
      <c r="BK1856" s="25"/>
      <c r="BL1856" s="25"/>
      <c r="BM1856" s="25"/>
      <c r="BN1856" s="25"/>
      <c r="BO1856" s="25"/>
      <c r="BP1856" s="25"/>
      <c r="BQ1856" s="25"/>
      <c r="BR1856" s="25"/>
      <c r="BS1856" s="25"/>
      <c r="BT1856" s="25"/>
      <c r="BU1856" s="25"/>
      <c r="BV1856" s="25"/>
      <c r="BW1856" s="25"/>
      <c r="BX1856" s="25"/>
      <c r="BY1856" s="25"/>
      <c r="BZ1856" s="25"/>
      <c r="CA1856" s="25"/>
    </row>
    <row r="1857" spans="1:79" s="25" customFormat="1" ht="12.75" customHeight="1" x14ac:dyDescent="0.2">
      <c r="A1857" s="33" t="s">
        <v>397</v>
      </c>
      <c r="B1857" s="33" t="s">
        <v>195</v>
      </c>
      <c r="C1857" s="141" t="s">
        <v>398</v>
      </c>
      <c r="D1857" t="s">
        <v>3749</v>
      </c>
      <c r="E1857" s="40">
        <v>37015</v>
      </c>
      <c r="F1857" t="s">
        <v>172</v>
      </c>
      <c r="G1857"/>
      <c r="H1857" s="33" t="s">
        <v>397</v>
      </c>
      <c r="I1857" s="33" t="s">
        <v>327</v>
      </c>
      <c r="J1857" s="18" t="s">
        <v>398</v>
      </c>
      <c r="K1857" t="str">
        <f>IF(ISBLANK(VLOOKUP(TRIM(D1857),ALL_SOMIFA!$A$1:$V$2721,8,FALSE)),"",IF(ISERROR(VLOOKUP(TRIM(D1857),ALL_SOMIFA!$A$1:$V$2721,8,FALSE))," ",VLOOKUP(TRIM(D1857),ALL_SOMIFA!$A$1:$V$2721,8,FALSE)))</f>
        <v xml:space="preserve"> </v>
      </c>
      <c r="L1857" t="str">
        <f>IF(ISBLANK(VLOOKUP(TRIM(D1857),ALL_SOMIFA!$A$1:$V$2721,9,FALSE)),"",IF(ISERROR(VLOOKUP(TRIM(D1857),ALL_SOMIFA!$A$1:$V$2721,9,FALSE))," ",VLOOKUP(TRIM(D1857),ALL_SOMIFA!$A$1:$V$2721,9,FALSE)))</f>
        <v xml:space="preserve"> </v>
      </c>
      <c r="M1857" s="33" t="str">
        <f>IF(ISBLANK(VLOOKUP(TRIM(D1857),ALL_SOMIFA!$A$1:$V$2721,10,FALSE)),"",IF(ISERROR(VLOOKUP(TRIM(D1857),ALL_SOMIFA!$A$1:$V$2721,10,FALSE))," ",VLOOKUP(TRIM(D1857),ALL_SOMIFA!$A$1:$V$2721,10,FALSE)))</f>
        <v xml:space="preserve"> </v>
      </c>
      <c r="N1857" s="33" t="str">
        <f>IF(ISBLANK(VLOOKUP(TRIM(D1857),ALL_SOMIFA!$A$1:$V$2721,11,FALSE)),"",IF(ISERROR(VLOOKUP(TRIM(D1857),ALL_SOMIFA!$A$1:$V$2721,11,FALSE))," ",VLOOKUP(TRIM(D1857),ALL_SOMIFA!$A$1:$V$2721,11,FALSE)))</f>
        <v xml:space="preserve"> </v>
      </c>
      <c r="O1857" s="33" t="str">
        <f>IF(ISBLANK(VLOOKUP(TRIM(D1857),ALL_SOMIFA!$A$1:$V$2721,12,FALSE)),"",IF(ISERROR(VLOOKUP(TRIM(D1857),ALL_SOMIFA!$A$1:$V$2721,12,FALSE))," ",VLOOKUP(TRIM(D1857),ALL_SOMIFA!$A$1:$V$2721,12,FALSE)))</f>
        <v xml:space="preserve"> </v>
      </c>
      <c r="P1857" t="str">
        <f>IF(ISBLANK(VLOOKUP(TRIM(D1857),ALL_SOMIFA!$A$1:$V$2721,13,FALSE)),"",IF(ISERROR(VLOOKUP(TRIM(D1857),ALL_SOMIFA!$A$1:$V$2721,13,FALSE))," ",VLOOKUP(TRIM(D1857),ALL_SOMIFA!$A$1:$V$2721,13,FALSE)))</f>
        <v xml:space="preserve"> </v>
      </c>
      <c r="Q1857" t="str">
        <f>IF(ISBLANK(VLOOKUP(TRIM(D1857),ALL_SOMIFA!$A$1:$V$2721,14,FALSE)),"",IF(ISERROR(VLOOKUP(TRIM(D1857),ALL_SOMIFA!$A$1:$V$2721,14,FALSE))," ",VLOOKUP(TRIM(D1857),ALL_SOMIFA!$A$1:$V$2721,14,FALSE)))</f>
        <v xml:space="preserve"> </v>
      </c>
      <c r="R1857" t="str">
        <f>IF(ISBLANK(VLOOKUP(TRIM(D1857),ALL_SOMIFA!$A$1:$V$2721,15,FALSE)),"",IF(ISERROR(VLOOKUP(TRIM(D1857),ALL_SOMIFA!$A$1:$V$2721,15,FALSE))," ",VLOOKUP(TRIM(D1857),ALL_SOMIFA!$A$1:$V$2721,15,FALSE)))</f>
        <v xml:space="preserve"> </v>
      </c>
      <c r="S1857" t="str">
        <f>IF(ISBLANK(VLOOKUP(TRIM(D1857),ALL_SOMIFA!$A$1:$V$2721,16,FALSE)),"",IF(ISERROR(VLOOKUP(TRIM(D1857),ALL_SOMIFA!$A$1:$V$2721,16,FALSE))," ",VLOOKUP(TRIM(D1857),ALL_SOMIFA!$A$1:$V$2721,16,FALSE)))</f>
        <v xml:space="preserve"> </v>
      </c>
      <c r="T1857" t="str">
        <f>IF(ISBLANK(VLOOKUP(TRIM(D1857),ALL_SOMIFA!$A$1:$V$2721,17,FALSE)),"",IF(ISERROR(VLOOKUP(TRIM(D1857),ALL_SOMIFA!$A$1:$V$2721,17,FALSE))," ",VLOOKUP(TRIM(D1857),ALL_SOMIFA!$A$1:$V$2721,17,FALSE)))</f>
        <v xml:space="preserve"> </v>
      </c>
      <c r="U1857" t="str">
        <f>IF(ISBLANK(VLOOKUP(TRIM(D1857),ALL_SOMIFA!$A$1:$V$2721,18,FALSE)),"",IF(ISERROR(VLOOKUP(TRIM(D1857),ALL_SOMIFA!$A$1:$V$2721,18,FALSE))," ",VLOOKUP(TRIM(D1857),ALL_SOMIFA!$A$1:$V$2721,18,FALSE)))</f>
        <v xml:space="preserve"> </v>
      </c>
      <c r="V1857" t="str">
        <f>IF(ISBLANK(VLOOKUP(TRIM(D1857),ALL_SOMIFA!$A$1:$V$2721,19,FALSE)),"",IF(ISERROR(VLOOKUP(TRIM(D1857),ALL_SOMIFA!$A$1:$V$2721,19,FALSE))," ",VLOOKUP(TRIM(D1857),ALL_SOMIFA!$A$1:$V$2721,19,FALSE)))</f>
        <v xml:space="preserve"> </v>
      </c>
      <c r="W1857" t="str">
        <f>IF(ISBLANK(VLOOKUP(TRIM(D1857),ALL_SOMIFA!$A$1:$V$2721,20,FALSE)),"",IF(ISERROR(VLOOKUP(TRIM(D1857),ALL_SOMIFA!$A$1:$V$2721,20,FALSE))," ",VLOOKUP(TRIM(D1857),ALL_SOMIFA!$A$1:$V$2721,20,FALSE)))</f>
        <v xml:space="preserve"> </v>
      </c>
      <c r="X1857" t="str">
        <f>IF(ISBLANK(VLOOKUP(TRIM(D1857),ALL_SOMIFA!$A$1:$V$2721,21,FALSE)),"",IF(ISERROR(VLOOKUP(TRIM(D1857),ALL_SOMIFA!$A$1:$V$2721,21,FALSE))," ",VLOOKUP(TRIM(D1857),ALL_SOMIFA!$A$1:$V$2721,21,FALSE)))</f>
        <v xml:space="preserve"> </v>
      </c>
      <c r="Y1857" t="str">
        <f>IF(ISBLANK(VLOOKUP(TRIM(D1857),ALL_SOMIFA!$A$1:$V$2721,22,FALSE)),"",IF(ISERROR(VLOOKUP(TRIM(D1857),ALL_SOMIFA!$A$1:$V$2721,22,FALSE))," ",VLOOKUP(TRIM(D1857),ALL_SOMIFA!$A$1:$V$2721,22,FALSE)))</f>
        <v xml:space="preserve"> </v>
      </c>
      <c r="Z1857"/>
      <c r="AA1857"/>
      <c r="AB1857"/>
      <c r="AC1857"/>
      <c r="AD1857"/>
      <c r="AE1857"/>
      <c r="AF1857"/>
      <c r="AG1857"/>
      <c r="AH1857"/>
      <c r="AI1857"/>
      <c r="AJ1857"/>
      <c r="AK1857"/>
      <c r="AL1857"/>
      <c r="AM1857"/>
      <c r="AN1857"/>
      <c r="AO1857"/>
      <c r="AP1857"/>
      <c r="AQ1857"/>
      <c r="AR1857"/>
      <c r="AS1857"/>
      <c r="AT1857"/>
      <c r="AU1857"/>
      <c r="AV1857"/>
      <c r="AW1857"/>
      <c r="AX1857"/>
      <c r="AY1857"/>
      <c r="AZ1857"/>
      <c r="BA1857"/>
      <c r="BB1857"/>
      <c r="BC1857"/>
      <c r="BD1857"/>
      <c r="BE1857"/>
      <c r="BF1857"/>
      <c r="BG1857"/>
      <c r="BH1857"/>
      <c r="BI1857"/>
      <c r="BJ1857"/>
      <c r="BK1857"/>
      <c r="BL1857"/>
      <c r="BM1857"/>
      <c r="BN1857"/>
      <c r="BO1857"/>
      <c r="BP1857"/>
      <c r="BQ1857"/>
      <c r="BR1857"/>
      <c r="BS1857"/>
      <c r="BT1857"/>
      <c r="BU1857"/>
      <c r="BV1857"/>
      <c r="BW1857"/>
      <c r="BX1857"/>
      <c r="BY1857"/>
      <c r="BZ1857"/>
      <c r="CA1857"/>
    </row>
    <row r="1858" spans="1:79" x14ac:dyDescent="0.2">
      <c r="A1858" s="18"/>
      <c r="B1858" s="18"/>
      <c r="C1858" s="141"/>
      <c r="D1858" s="19" t="s">
        <v>3744</v>
      </c>
      <c r="E1858" s="20">
        <v>33737</v>
      </c>
      <c r="F1858" s="19" t="s">
        <v>1782</v>
      </c>
      <c r="G1858" s="19" t="s">
        <v>783</v>
      </c>
      <c r="H1858" s="18" t="s">
        <v>384</v>
      </c>
      <c r="I1858" s="18" t="s">
        <v>479</v>
      </c>
      <c r="J1858" s="18" t="s">
        <v>406</v>
      </c>
      <c r="K1858" s="26" t="s">
        <v>421</v>
      </c>
      <c r="L1858" s="26" t="s">
        <v>833</v>
      </c>
      <c r="M1858" s="18" t="s">
        <v>409</v>
      </c>
      <c r="N1858" s="18" t="s">
        <v>330</v>
      </c>
      <c r="O1858" s="18" t="s">
        <v>833</v>
      </c>
      <c r="P1858" s="19" t="s">
        <v>622</v>
      </c>
      <c r="Q1858" s="19" t="s">
        <v>384</v>
      </c>
      <c r="R1858" s="19" t="s">
        <v>395</v>
      </c>
      <c r="S1858" s="19" t="s">
        <v>1116</v>
      </c>
      <c r="T1858" s="19" t="s">
        <v>409</v>
      </c>
      <c r="U1858" s="19" t="s">
        <v>396</v>
      </c>
      <c r="V1858" s="19" t="s">
        <v>622</v>
      </c>
      <c r="W1858" s="19" t="s">
        <v>409</v>
      </c>
      <c r="X1858" s="19" t="s">
        <v>215</v>
      </c>
      <c r="Y1858" s="19" t="s">
        <v>629</v>
      </c>
      <c r="Z1858" s="19" t="s">
        <v>384</v>
      </c>
      <c r="AA1858" s="19" t="s">
        <v>81</v>
      </c>
      <c r="AB1858" s="19" t="s">
        <v>389</v>
      </c>
      <c r="AC1858" s="19" t="s">
        <v>384</v>
      </c>
      <c r="AD1858" s="19" t="s">
        <v>81</v>
      </c>
      <c r="AE1858" s="19" t="s">
        <v>406</v>
      </c>
      <c r="AF1858" s="19" t="s">
        <v>384</v>
      </c>
      <c r="AG1858" s="19" t="s">
        <v>81</v>
      </c>
      <c r="AH1858" s="19" t="s">
        <v>830</v>
      </c>
      <c r="AI1858" s="19" t="s">
        <v>384</v>
      </c>
      <c r="AJ1858" s="19" t="s">
        <v>81</v>
      </c>
      <c r="AK1858" s="19" t="s">
        <v>830</v>
      </c>
      <c r="AL1858" s="19" t="s">
        <v>384</v>
      </c>
      <c r="AM1858" s="19" t="s">
        <v>81</v>
      </c>
      <c r="AN1858" s="19" t="s">
        <v>406</v>
      </c>
      <c r="AO1858" s="19">
        <v>0</v>
      </c>
      <c r="AP1858" s="19">
        <v>0</v>
      </c>
      <c r="AQ1858" s="19">
        <v>0</v>
      </c>
      <c r="AR1858" s="19">
        <v>0</v>
      </c>
      <c r="AS1858" s="19">
        <v>0</v>
      </c>
      <c r="AT1858" s="19">
        <v>0</v>
      </c>
      <c r="AU1858" s="19">
        <v>0</v>
      </c>
      <c r="AV1858" s="19">
        <v>0</v>
      </c>
      <c r="AW1858" s="19">
        <v>0</v>
      </c>
      <c r="AX1858" s="19"/>
      <c r="AY1858" s="19"/>
      <c r="AZ1858" s="19"/>
      <c r="BA1858" s="19"/>
      <c r="BB1858" s="19"/>
      <c r="BC1858" s="19"/>
      <c r="BD1858" s="19"/>
      <c r="BE1858" s="19"/>
      <c r="BF1858" s="19"/>
      <c r="BG1858" s="19"/>
      <c r="BH1858" s="19"/>
      <c r="BI1858" s="19"/>
      <c r="BJ1858" s="19"/>
      <c r="BK1858" s="19"/>
      <c r="BL1858" s="19"/>
      <c r="BM1858" s="19"/>
      <c r="BN1858" s="19"/>
      <c r="BO1858" s="19"/>
      <c r="BP1858" s="19"/>
      <c r="BQ1858" s="19"/>
      <c r="BR1858" s="19"/>
      <c r="BS1858" s="19"/>
      <c r="BT1858" s="19"/>
      <c r="BU1858" s="19"/>
      <c r="BV1858" s="19"/>
      <c r="BW1858" s="19"/>
      <c r="BX1858" s="19"/>
    </row>
    <row r="1859" spans="1:79" x14ac:dyDescent="0.2">
      <c r="A1859" s="18"/>
      <c r="B1859" s="18"/>
      <c r="C1859" s="141"/>
      <c r="D1859" s="19"/>
      <c r="E1859" s="20"/>
      <c r="F1859" s="19"/>
      <c r="G1859" s="19"/>
      <c r="H1859" s="18"/>
      <c r="I1859" s="18"/>
      <c r="J1859" s="18"/>
      <c r="K1859"/>
      <c r="L1859"/>
      <c r="M1859" s="18"/>
      <c r="N1859" s="18"/>
      <c r="O1859" s="18"/>
      <c r="P1859" s="19"/>
      <c r="Q1859" s="19"/>
      <c r="R1859" s="19"/>
      <c r="S1859" s="19"/>
      <c r="T1859" s="19"/>
      <c r="U1859" s="19"/>
      <c r="V1859" s="19"/>
      <c r="W1859" s="19"/>
      <c r="X1859" s="19"/>
      <c r="Y1859" s="19"/>
      <c r="Z1859" s="19"/>
      <c r="AA1859" s="19"/>
      <c r="AB1859" s="19"/>
      <c r="AC1859" s="19"/>
      <c r="AD1859" s="19"/>
      <c r="AE1859" s="19"/>
      <c r="AF1859" s="19"/>
      <c r="AG1859" s="19"/>
      <c r="AH1859" s="19"/>
      <c r="AI1859" s="19"/>
      <c r="AJ1859" s="19"/>
      <c r="AK1859" s="19"/>
      <c r="AL1859" s="19"/>
      <c r="AM1859" s="19"/>
      <c r="AN1859" s="19"/>
      <c r="AO1859" s="19"/>
      <c r="AP1859" s="19"/>
      <c r="AQ1859" s="19"/>
      <c r="AR1859" s="19"/>
      <c r="AS1859" s="19"/>
      <c r="AT1859" s="19"/>
      <c r="AU1859" s="19"/>
      <c r="AV1859" s="19"/>
      <c r="AW1859" s="19"/>
      <c r="AX1859" s="19"/>
      <c r="AY1859" s="19"/>
    </row>
    <row r="1860" spans="1:79" x14ac:dyDescent="0.2">
      <c r="A1860" t="s">
        <v>501</v>
      </c>
      <c r="B1860" t="s">
        <v>306</v>
      </c>
      <c r="C1860" s="141"/>
      <c r="D1860" t="s">
        <v>3750</v>
      </c>
      <c r="E1860" s="40">
        <v>34090</v>
      </c>
      <c r="F1860" t="s">
        <v>1248</v>
      </c>
      <c r="G1860" t="s">
        <v>621</v>
      </c>
      <c r="H1860" t="s">
        <v>850</v>
      </c>
      <c r="I1860" t="s">
        <v>131</v>
      </c>
      <c r="J1860" s="18"/>
      <c r="K1860" t="str">
        <f>IF(ISBLANK(VLOOKUP(TRIM(D1860),ALL_SOMIFA!$A$1:$V$2721,8,FALSE)),"",IF(ISERROR(VLOOKUP(TRIM(D1860),ALL_SOMIFA!$A$1:$V$2721,8,FALSE))," ",VLOOKUP(TRIM(D1860),ALL_SOMIFA!$A$1:$V$2721,8,FALSE)))</f>
        <v xml:space="preserve"> </v>
      </c>
      <c r="L1860" t="str">
        <f>IF(ISBLANK(VLOOKUP(TRIM(D1860),ALL_SOMIFA!$A$1:$V$2721,9,FALSE)),"",IF(ISERROR(VLOOKUP(TRIM(D1860),ALL_SOMIFA!$A$1:$V$2721,9,FALSE))," ",VLOOKUP(TRIM(D1860),ALL_SOMIFA!$A$1:$V$2721,9,FALSE)))</f>
        <v xml:space="preserve"> </v>
      </c>
      <c r="M1860" t="str">
        <f>IF(ISBLANK(VLOOKUP(TRIM(D1860),ALL_SOMIFA!$A$1:$V$2721,10,FALSE)),"",IF(ISERROR(VLOOKUP(TRIM(D1860),ALL_SOMIFA!$A$1:$V$2721,10,FALSE))," ",VLOOKUP(TRIM(D1860),ALL_SOMIFA!$A$1:$V$2721,10,FALSE)))</f>
        <v xml:space="preserve"> </v>
      </c>
      <c r="N1860" t="str">
        <f>IF(ISBLANK(VLOOKUP(TRIM(D1860),ALL_SOMIFA!$A$1:$V$2721,11,FALSE)),"",IF(ISERROR(VLOOKUP(TRIM(D1860),ALL_SOMIFA!$A$1:$V$2721,11,FALSE))," ",VLOOKUP(TRIM(D1860),ALL_SOMIFA!$A$1:$V$2721,11,FALSE)))</f>
        <v xml:space="preserve"> </v>
      </c>
      <c r="O1860" t="str">
        <f>IF(ISBLANK(VLOOKUP(TRIM(D1860),ALL_SOMIFA!$A$1:$V$2721,12,FALSE)),"",IF(ISERROR(VLOOKUP(TRIM(D1860),ALL_SOMIFA!$A$1:$V$2721,12,FALSE))," ",VLOOKUP(TRIM(D1860),ALL_SOMIFA!$A$1:$V$2721,12,FALSE)))</f>
        <v xml:space="preserve"> </v>
      </c>
      <c r="P1860" t="str">
        <f>IF(ISBLANK(VLOOKUP(TRIM(D1860),ALL_SOMIFA!$A$1:$V$2721,13,FALSE)),"",IF(ISERROR(VLOOKUP(TRIM(D1860),ALL_SOMIFA!$A$1:$V$2721,13,FALSE))," ",VLOOKUP(TRIM(D1860),ALL_SOMIFA!$A$1:$V$2721,13,FALSE)))</f>
        <v xml:space="preserve"> </v>
      </c>
      <c r="Q1860" t="str">
        <f>IF(ISBLANK(VLOOKUP(TRIM(D1860),ALL_SOMIFA!$A$1:$V$2721,14,FALSE)),"",IF(ISERROR(VLOOKUP(TRIM(D1860),ALL_SOMIFA!$A$1:$V$2721,14,FALSE))," ",VLOOKUP(TRIM(D1860),ALL_SOMIFA!$A$1:$V$2721,14,FALSE)))</f>
        <v xml:space="preserve"> </v>
      </c>
      <c r="R1860" t="str">
        <f>IF(ISBLANK(VLOOKUP(TRIM(D1860),ALL_SOMIFA!$A$1:$V$2721,15,FALSE)),"",IF(ISERROR(VLOOKUP(TRIM(D1860),ALL_SOMIFA!$A$1:$V$2721,15,FALSE))," ",VLOOKUP(TRIM(D1860),ALL_SOMIFA!$A$1:$V$2721,15,FALSE)))</f>
        <v xml:space="preserve"> </v>
      </c>
      <c r="S1860" t="str">
        <f>IF(ISBLANK(VLOOKUP(TRIM(D1860),ALL_SOMIFA!$A$1:$V$2721,16,FALSE)),"",IF(ISERROR(VLOOKUP(TRIM(D1860),ALL_SOMIFA!$A$1:$V$2721,16,FALSE))," ",VLOOKUP(TRIM(D1860),ALL_SOMIFA!$A$1:$V$2721,16,FALSE)))</f>
        <v xml:space="preserve"> </v>
      </c>
      <c r="T1860" t="str">
        <f>IF(ISBLANK(VLOOKUP(TRIM(D1860),ALL_SOMIFA!$A$1:$V$2721,17,FALSE)),"",IF(ISERROR(VLOOKUP(TRIM(D1860),ALL_SOMIFA!$A$1:$V$2721,17,FALSE))," ",VLOOKUP(TRIM(D1860),ALL_SOMIFA!$A$1:$V$2721,17,FALSE)))</f>
        <v xml:space="preserve"> </v>
      </c>
      <c r="U1860" t="str">
        <f>IF(ISBLANK(VLOOKUP(TRIM(D1860),ALL_SOMIFA!$A$1:$V$2721,18,FALSE)),"",IF(ISERROR(VLOOKUP(TRIM(D1860),ALL_SOMIFA!$A$1:$V$2721,18,FALSE))," ",VLOOKUP(TRIM(D1860),ALL_SOMIFA!$A$1:$V$2721,18,FALSE)))</f>
        <v xml:space="preserve"> </v>
      </c>
      <c r="V1860" t="str">
        <f>IF(ISBLANK(VLOOKUP(TRIM(D1860),ALL_SOMIFA!$A$1:$V$2721,19,FALSE)),"",IF(ISERROR(VLOOKUP(TRIM(D1860),ALL_SOMIFA!$A$1:$V$2721,19,FALSE))," ",VLOOKUP(TRIM(D1860),ALL_SOMIFA!$A$1:$V$2721,19,FALSE)))</f>
        <v xml:space="preserve"> </v>
      </c>
      <c r="W1860" t="str">
        <f>IF(ISBLANK(VLOOKUP(TRIM(D1860),ALL_SOMIFA!$A$1:$V$2721,20,FALSE)),"",IF(ISERROR(VLOOKUP(TRIM(D1860),ALL_SOMIFA!$A$1:$V$2721,20,FALSE))," ",VLOOKUP(TRIM(D1860),ALL_SOMIFA!$A$1:$V$2721,20,FALSE)))</f>
        <v xml:space="preserve"> </v>
      </c>
      <c r="X1860" t="str">
        <f>IF(ISBLANK(VLOOKUP(TRIM(D1860),ALL_SOMIFA!$A$1:$V$2721,21,FALSE)),"",IF(ISERROR(VLOOKUP(TRIM(D1860),ALL_SOMIFA!$A$1:$V$2721,21,FALSE))," ",VLOOKUP(TRIM(D1860),ALL_SOMIFA!$A$1:$V$2721,21,FALSE)))</f>
        <v xml:space="preserve"> </v>
      </c>
      <c r="Y1860" t="str">
        <f>IF(ISBLANK(VLOOKUP(TRIM(D1860),ALL_SOMIFA!$A$1:$V$2721,22,FALSE)),"",IF(ISERROR(VLOOKUP(TRIM(D1860),ALL_SOMIFA!$A$1:$V$2721,22,FALSE))," ",VLOOKUP(TRIM(D1860),ALL_SOMIFA!$A$1:$V$2721,22,FALSE)))</f>
        <v xml:space="preserve"> </v>
      </c>
    </row>
    <row r="1861" spans="1:79" x14ac:dyDescent="0.2">
      <c r="A1861" s="19"/>
      <c r="B1861" s="19"/>
      <c r="C1861" s="142"/>
      <c r="D1861" s="19" t="s">
        <v>3751</v>
      </c>
      <c r="E1861" s="27">
        <v>36174</v>
      </c>
      <c r="F1861" s="26" t="s">
        <v>553</v>
      </c>
      <c r="G1861" s="30" t="s">
        <v>381</v>
      </c>
      <c r="H1861" s="19" t="s">
        <v>850</v>
      </c>
      <c r="I1861" s="19" t="s">
        <v>91</v>
      </c>
      <c r="J1861" s="18"/>
      <c r="K1861" s="26" t="s">
        <v>850</v>
      </c>
      <c r="L1861" s="26"/>
    </row>
    <row r="1862" spans="1:79" x14ac:dyDescent="0.2">
      <c r="C1862" s="142"/>
      <c r="D1862" t="s">
        <v>3752</v>
      </c>
      <c r="E1862" s="40">
        <v>33291</v>
      </c>
      <c r="F1862" t="s">
        <v>3753</v>
      </c>
      <c r="G1862" t="s">
        <v>115</v>
      </c>
      <c r="H1862" t="s">
        <v>449</v>
      </c>
      <c r="I1862" t="s">
        <v>213</v>
      </c>
      <c r="J1862" s="18"/>
      <c r="K1862" t="str">
        <f>IF(ISBLANK(VLOOKUP(TRIM(D1862),ALL_SOMIFA!$A$1:$V$2721,8,FALSE)),"",IF(ISERROR(VLOOKUP(TRIM(D1862),ALL_SOMIFA!$A$1:$V$2721,8,FALSE))," ",VLOOKUP(TRIM(D1862),ALL_SOMIFA!$A$1:$V$2721,8,FALSE)))</f>
        <v xml:space="preserve"> </v>
      </c>
      <c r="L1862" t="str">
        <f>IF(ISBLANK(VLOOKUP(TRIM(D1862),ALL_SOMIFA!$A$1:$V$2721,9,FALSE)),"",IF(ISERROR(VLOOKUP(TRIM(D1862),ALL_SOMIFA!$A$1:$V$2721,9,FALSE))," ",VLOOKUP(TRIM(D1862),ALL_SOMIFA!$A$1:$V$2721,9,FALSE)))</f>
        <v xml:space="preserve"> </v>
      </c>
      <c r="M1862" t="str">
        <f>IF(ISBLANK(VLOOKUP(TRIM(D1862),ALL_SOMIFA!$A$1:$V$2721,10,FALSE)),"",IF(ISERROR(VLOOKUP(TRIM(D1862),ALL_SOMIFA!$A$1:$V$2721,10,FALSE))," ",VLOOKUP(TRIM(D1862),ALL_SOMIFA!$A$1:$V$2721,10,FALSE)))</f>
        <v xml:space="preserve"> </v>
      </c>
      <c r="N1862" t="str">
        <f>IF(ISBLANK(VLOOKUP(TRIM(D1862),ALL_SOMIFA!$A$1:$V$2721,11,FALSE)),"",IF(ISERROR(VLOOKUP(TRIM(D1862),ALL_SOMIFA!$A$1:$V$2721,11,FALSE))," ",VLOOKUP(TRIM(D1862),ALL_SOMIFA!$A$1:$V$2721,11,FALSE)))</f>
        <v xml:space="preserve"> </v>
      </c>
      <c r="O1862" t="str">
        <f>IF(ISBLANK(VLOOKUP(TRIM(D1862),ALL_SOMIFA!$A$1:$V$2721,12,FALSE)),"",IF(ISERROR(VLOOKUP(TRIM(D1862),ALL_SOMIFA!$A$1:$V$2721,12,FALSE))," ",VLOOKUP(TRIM(D1862),ALL_SOMIFA!$A$1:$V$2721,12,FALSE)))</f>
        <v xml:space="preserve"> </v>
      </c>
      <c r="P1862" t="str">
        <f>IF(ISBLANK(VLOOKUP(TRIM(D1862),ALL_SOMIFA!$A$1:$V$2721,13,FALSE)),"",IF(ISERROR(VLOOKUP(TRIM(D1862),ALL_SOMIFA!$A$1:$V$2721,13,FALSE))," ",VLOOKUP(TRIM(D1862),ALL_SOMIFA!$A$1:$V$2721,13,FALSE)))</f>
        <v xml:space="preserve"> </v>
      </c>
      <c r="Q1862" t="str">
        <f>IF(ISBLANK(VLOOKUP(TRIM(D1862),ALL_SOMIFA!$A$1:$V$2721,14,FALSE)),"",IF(ISERROR(VLOOKUP(TRIM(D1862),ALL_SOMIFA!$A$1:$V$2721,14,FALSE))," ",VLOOKUP(TRIM(D1862),ALL_SOMIFA!$A$1:$V$2721,14,FALSE)))</f>
        <v xml:space="preserve"> </v>
      </c>
      <c r="R1862" t="str">
        <f>IF(ISBLANK(VLOOKUP(TRIM(D1862),ALL_SOMIFA!$A$1:$V$2721,15,FALSE)),"",IF(ISERROR(VLOOKUP(TRIM(D1862),ALL_SOMIFA!$A$1:$V$2721,15,FALSE))," ",VLOOKUP(TRIM(D1862),ALL_SOMIFA!$A$1:$V$2721,15,FALSE)))</f>
        <v xml:space="preserve"> </v>
      </c>
      <c r="S1862" t="str">
        <f>IF(ISBLANK(VLOOKUP(TRIM(D1862),ALL_SOMIFA!$A$1:$V$2721,16,FALSE)),"",IF(ISERROR(VLOOKUP(TRIM(D1862),ALL_SOMIFA!$A$1:$V$2721,16,FALSE))," ",VLOOKUP(TRIM(D1862),ALL_SOMIFA!$A$1:$V$2721,16,FALSE)))</f>
        <v xml:space="preserve"> </v>
      </c>
      <c r="T1862" t="str">
        <f>IF(ISBLANK(VLOOKUP(TRIM(D1862),ALL_SOMIFA!$A$1:$V$2721,17,FALSE)),"",IF(ISERROR(VLOOKUP(TRIM(D1862),ALL_SOMIFA!$A$1:$V$2721,17,FALSE))," ",VLOOKUP(TRIM(D1862),ALL_SOMIFA!$A$1:$V$2721,17,FALSE)))</f>
        <v xml:space="preserve"> </v>
      </c>
      <c r="U1862" t="str">
        <f>IF(ISBLANK(VLOOKUP(TRIM(D1862),ALL_SOMIFA!$A$1:$V$2721,18,FALSE)),"",IF(ISERROR(VLOOKUP(TRIM(D1862),ALL_SOMIFA!$A$1:$V$2721,18,FALSE))," ",VLOOKUP(TRIM(D1862),ALL_SOMIFA!$A$1:$V$2721,18,FALSE)))</f>
        <v xml:space="preserve"> </v>
      </c>
      <c r="V1862" t="str">
        <f>IF(ISBLANK(VLOOKUP(TRIM(D1862),ALL_SOMIFA!$A$1:$V$2721,19,FALSE)),"",IF(ISERROR(VLOOKUP(TRIM(D1862),ALL_SOMIFA!$A$1:$V$2721,19,FALSE))," ",VLOOKUP(TRIM(D1862),ALL_SOMIFA!$A$1:$V$2721,19,FALSE)))</f>
        <v xml:space="preserve"> </v>
      </c>
      <c r="W1862" t="str">
        <f>IF(ISBLANK(VLOOKUP(TRIM(D1862),ALL_SOMIFA!$A$1:$V$2721,20,FALSE)),"",IF(ISERROR(VLOOKUP(TRIM(D1862),ALL_SOMIFA!$A$1:$V$2721,20,FALSE))," ",VLOOKUP(TRIM(D1862),ALL_SOMIFA!$A$1:$V$2721,20,FALSE)))</f>
        <v xml:space="preserve"> </v>
      </c>
      <c r="X1862" t="str">
        <f>IF(ISBLANK(VLOOKUP(TRIM(D1862),ALL_SOMIFA!$A$1:$V$2721,21,FALSE)),"",IF(ISERROR(VLOOKUP(TRIM(D1862),ALL_SOMIFA!$A$1:$V$2721,21,FALSE))," ",VLOOKUP(TRIM(D1862),ALL_SOMIFA!$A$1:$V$2721,21,FALSE)))</f>
        <v xml:space="preserve"> </v>
      </c>
      <c r="Y1862" t="str">
        <f>IF(ISBLANK(VLOOKUP(TRIM(D1862),ALL_SOMIFA!$A$1:$V$2721,22,FALSE)),"",IF(ISERROR(VLOOKUP(TRIM(D1862),ALL_SOMIFA!$A$1:$V$2721,22,FALSE))," ",VLOOKUP(TRIM(D1862),ALL_SOMIFA!$A$1:$V$2721,22,FALSE)))</f>
        <v xml:space="preserve"> </v>
      </c>
    </row>
    <row r="1863" spans="1:79" x14ac:dyDescent="0.2">
      <c r="A1863" s="18" t="s">
        <v>450</v>
      </c>
      <c r="B1863" s="18" t="s">
        <v>324</v>
      </c>
      <c r="C1863" s="141"/>
      <c r="D1863" s="19" t="s">
        <v>3754</v>
      </c>
      <c r="E1863" s="20">
        <v>35165</v>
      </c>
      <c r="F1863" s="19" t="s">
        <v>391</v>
      </c>
      <c r="G1863" s="19" t="s">
        <v>802</v>
      </c>
      <c r="H1863" s="18" t="s">
        <v>453</v>
      </c>
      <c r="I1863" s="18" t="s">
        <v>272</v>
      </c>
      <c r="J1863" s="18"/>
      <c r="K1863" s="26" t="s">
        <v>450</v>
      </c>
      <c r="L1863" s="26"/>
      <c r="M1863" s="18" t="s">
        <v>450</v>
      </c>
      <c r="N1863" s="18" t="s">
        <v>134</v>
      </c>
      <c r="O1863" s="18"/>
      <c r="P1863" s="19"/>
      <c r="Q1863" s="19" t="s">
        <v>453</v>
      </c>
      <c r="R1863" s="19" t="s">
        <v>175</v>
      </c>
      <c r="S1863" s="19" t="s">
        <v>86</v>
      </c>
      <c r="T1863" s="19" t="s">
        <v>450</v>
      </c>
      <c r="U1863" s="19" t="s">
        <v>170</v>
      </c>
      <c r="V1863" s="19"/>
      <c r="W1863" s="19"/>
      <c r="X1863" s="19"/>
      <c r="Y1863" s="19"/>
      <c r="Z1863" s="19"/>
      <c r="AA1863" s="19"/>
      <c r="AB1863" s="19"/>
      <c r="AC1863" s="19"/>
      <c r="AD1863" s="19"/>
      <c r="AE1863" s="19"/>
      <c r="AF1863" s="19"/>
      <c r="AG1863" s="19"/>
      <c r="AH1863" s="19"/>
      <c r="AI1863" s="19"/>
      <c r="AJ1863" s="19"/>
      <c r="AK1863" s="19"/>
      <c r="AL1863" s="19"/>
      <c r="AM1863" s="19"/>
      <c r="AN1863" s="19"/>
      <c r="AO1863" s="19"/>
      <c r="AP1863" s="19"/>
      <c r="AQ1863" s="19"/>
      <c r="AR1863" s="19"/>
      <c r="AS1863" s="19"/>
      <c r="AT1863" s="19"/>
      <c r="AU1863" s="19"/>
      <c r="AV1863" s="19"/>
      <c r="AW1863" s="19"/>
      <c r="AX1863" s="19"/>
      <c r="AY1863" s="19"/>
    </row>
    <row r="1864" spans="1:79" s="25" customFormat="1" x14ac:dyDescent="0.2">
      <c r="A1864" s="18"/>
      <c r="B1864" s="18"/>
      <c r="C1864" s="141"/>
      <c r="D1864" s="19"/>
      <c r="E1864" s="39"/>
      <c r="F1864" s="19"/>
      <c r="G1864" s="19"/>
      <c r="H1864" s="18"/>
      <c r="I1864" s="18"/>
      <c r="J1864" s="18"/>
      <c r="K1864" s="26"/>
      <c r="L1864" s="26"/>
      <c r="M1864" s="18"/>
      <c r="N1864" s="18"/>
      <c r="O1864" s="18"/>
      <c r="P1864" s="19"/>
      <c r="Q1864" s="19"/>
      <c r="R1864" s="19"/>
      <c r="S1864" s="19"/>
      <c r="T1864" s="19"/>
      <c r="U1864" s="19"/>
      <c r="V1864" s="19"/>
      <c r="W1864" s="19"/>
      <c r="X1864" s="19"/>
      <c r="Y1864" s="19"/>
      <c r="Z1864" s="19"/>
      <c r="AA1864" s="19"/>
      <c r="AB1864" s="19"/>
      <c r="AC1864" s="19"/>
      <c r="AD1864" s="19"/>
      <c r="AE1864" s="19"/>
      <c r="AF1864" s="19"/>
      <c r="AG1864" s="19"/>
      <c r="AH1864" s="19"/>
      <c r="AI1864" s="19"/>
      <c r="AJ1864" s="19"/>
      <c r="AK1864" s="19"/>
      <c r="AL1864" s="19"/>
      <c r="AM1864" s="19"/>
      <c r="AN1864" s="19"/>
      <c r="AO1864" s="19"/>
      <c r="AP1864" s="19"/>
      <c r="AQ1864" s="19"/>
      <c r="AR1864" s="19"/>
      <c r="AS1864" s="19"/>
      <c r="AT1864" s="19"/>
      <c r="AU1864" s="19"/>
      <c r="AV1864" s="19"/>
      <c r="AW1864" s="19"/>
      <c r="AX1864" s="19"/>
      <c r="AY1864" s="19"/>
    </row>
    <row r="1865" spans="1:79" s="25" customFormat="1" x14ac:dyDescent="0.2">
      <c r="C1865" s="138"/>
      <c r="D1865" s="40"/>
      <c r="E1865" s="10" t="s">
        <v>76</v>
      </c>
      <c r="F1865" s="11" t="s">
        <v>77</v>
      </c>
      <c r="G1865" s="11" t="s">
        <v>78</v>
      </c>
      <c r="H1865" s="92" t="s">
        <v>79</v>
      </c>
      <c r="I1865" s="11"/>
      <c r="J1865" s="11"/>
      <c r="K1865" s="7"/>
      <c r="L1865" s="16" t="str">
        <f>IF(ISERROR(VLOOKUP(TRIM(B1865),#REF!,13,FALSE())),"",VLOOKUP(TRIM(B1865),#REF!,13,FALSE()))</f>
        <v/>
      </c>
      <c r="M1865" s="16" t="str">
        <f>IF(ISERROR(VLOOKUP(TRIM(B1865),#REF!,14,FALSE())),"",VLOOKUP(TRIM(B1865),#REF!,14,FALSE()))</f>
        <v/>
      </c>
      <c r="N1865" s="16" t="str">
        <f>IF(ISERROR(VLOOKUP(TRIM(B1865),#REF!,15,FALSE())),"",VLOOKUP(TRIM(B1865),#REF!,15,FALSE()))</f>
        <v/>
      </c>
      <c r="O1865" s="16" t="str">
        <f>IF(ISERROR(VLOOKUP(TRIM(B1865),#REF!,16,FALSE())),"",VLOOKUP(TRIM(B1865),#REF!,16,FALSE()))</f>
        <v/>
      </c>
      <c r="Q1865" s="8"/>
      <c r="S1865" t="str">
        <f>IF(ISERROR(VLOOKUP(TRIM(B1865),#REF!,20,FALSE())),"",VLOOKUP(TRIM(B1865),#REF!,20,FALSE()))</f>
        <v/>
      </c>
      <c r="T1865" t="str">
        <f>IF(ISERROR(VLOOKUP(TRIM(B1865),#REF!,21,FALSE())),"",VLOOKUP(TRIM(B1865),#REF!,21,FALSE()))</f>
        <v/>
      </c>
      <c r="U1865" t="str">
        <f>IF(ISERROR(VLOOKUP(TRIM(B1865),#REF!,22,FALSE())),"",VLOOKUP(TRIM(B1865),#REF!,22,FALSE()))</f>
        <v/>
      </c>
      <c r="V1865" t="str">
        <f>IF(ISERROR(VLOOKUP(TRIM(B1865),#REF!,20,FALSE())),"",VLOOKUP(TRIM(B1865),#REF!,20,FALSE()))</f>
        <v/>
      </c>
      <c r="W1865" t="str">
        <f>IF(ISERROR(VLOOKUP(TRIM(B1865),#REF!,21,FALSE())),"",VLOOKUP(TRIM(B1865),#REF!,21,FALSE()))</f>
        <v/>
      </c>
      <c r="X1865" t="str">
        <f>IF(ISERROR(VLOOKUP(TRIM(B1865),#REF!,22,FALSE())),"",VLOOKUP(TRIM(B1865),#REF!,22,FALSE()))</f>
        <v/>
      </c>
      <c r="Y1865" t="str">
        <f>IF(ISERROR(VLOOKUP(TRIM(B1865),#REF!,23,FALSE())),"",VLOOKUP(TRIM(B1865),#REF!,23,FALSE()))</f>
        <v/>
      </c>
      <c r="Z1865" t="str">
        <f>IF(ISERROR(VLOOKUP(TRIM(B1865),#REF!,24,FALSE())),"",VLOOKUP(TRIM(B1865),#REF!,24,FALSE()))</f>
        <v/>
      </c>
      <c r="AA1865" t="str">
        <f>IF(ISERROR(VLOOKUP(TRIM(B1865),#REF!,25,FALSE())),"",VLOOKUP(TRIM(B1865),#REF!,25,FALSE()))</f>
        <v/>
      </c>
      <c r="AL1865" s="36"/>
      <c r="AM1865" s="36"/>
      <c r="AO1865" s="36"/>
      <c r="AP1865" s="36"/>
      <c r="AQ1865" s="36"/>
      <c r="AR1865" s="36"/>
      <c r="AS1865" s="36"/>
      <c r="AU1865" s="36"/>
    </row>
    <row r="1866" spans="1:79" ht="18" customHeight="1" x14ac:dyDescent="0.25">
      <c r="A1866" s="41" t="s">
        <v>5477</v>
      </c>
      <c r="B1866" s="18"/>
      <c r="C1866" s="139"/>
      <c r="E1866" s="13">
        <f>COUNTA(D1869:D1937)</f>
        <v>61</v>
      </c>
      <c r="F1866" s="14">
        <f>COUNTIF(A1868:A1939,"*HB*")</f>
        <v>3</v>
      </c>
      <c r="G1866" s="14">
        <f>COUNTIF(A1868:A1939,"*KR*")+COUNTIF(A1868:A1939,"*LK*")</f>
        <v>1</v>
      </c>
      <c r="H1866" s="51">
        <f>COUNTIF(A1868:A1939,"*PR*")+COUNTIF(A1868:A1939,"*LP*")</f>
        <v>0</v>
      </c>
      <c r="I1866" s="14"/>
      <c r="J1866" s="14"/>
      <c r="K1866" s="7"/>
      <c r="L1866" s="16" t="str">
        <f>IF(ISERROR(VLOOKUP(TRIM(B1866),#REF!,13,FALSE())),"",VLOOKUP(TRIM(B1866),#REF!,13,FALSE()))</f>
        <v/>
      </c>
      <c r="M1866" s="16" t="str">
        <f>IF(ISERROR(VLOOKUP(TRIM(B1866),#REF!,14,FALSE())),"",VLOOKUP(TRIM(B1866),#REF!,14,FALSE()))</f>
        <v/>
      </c>
      <c r="N1866" s="16" t="str">
        <f>IF(ISERROR(VLOOKUP(TRIM(B1866),#REF!,15,FALSE())),"",VLOOKUP(TRIM(B1866),#REF!,15,FALSE()))</f>
        <v/>
      </c>
      <c r="O1866" s="16" t="str">
        <f>IF(ISERROR(VLOOKUP(TRIM(B1866),#REF!,16,FALSE())),"",VLOOKUP(TRIM(B1866),#REF!,16,FALSE()))</f>
        <v/>
      </c>
      <c r="P1866" s="15"/>
      <c r="Q1866" s="8"/>
      <c r="S1866" t="str">
        <f>IF(ISERROR(VLOOKUP(TRIM(B1866),#REF!,20,FALSE())),"",VLOOKUP(TRIM(B1866),#REF!,20,FALSE()))</f>
        <v/>
      </c>
      <c r="T1866" t="str">
        <f>IF(ISERROR(VLOOKUP(TRIM(B1866),#REF!,21,FALSE())),"",VLOOKUP(TRIM(B1866),#REF!,21,FALSE()))</f>
        <v/>
      </c>
      <c r="U1866" t="str">
        <f>IF(ISERROR(VLOOKUP(TRIM(B1866),#REF!,22,FALSE())),"",VLOOKUP(TRIM(B1866),#REF!,22,FALSE()))</f>
        <v/>
      </c>
      <c r="V1866" t="str">
        <f>IF(ISERROR(VLOOKUP(TRIM(B1866),#REF!,20,FALSE())),"",VLOOKUP(TRIM(B1866),#REF!,20,FALSE()))</f>
        <v/>
      </c>
      <c r="W1866" t="str">
        <f>IF(ISERROR(VLOOKUP(TRIM(B1866),#REF!,21,FALSE())),"",VLOOKUP(TRIM(B1866),#REF!,21,FALSE()))</f>
        <v/>
      </c>
      <c r="X1866" t="str">
        <f>IF(ISERROR(VLOOKUP(TRIM(B1866),#REF!,22,FALSE())),"",VLOOKUP(TRIM(B1866),#REF!,22,FALSE()))</f>
        <v/>
      </c>
      <c r="Y1866" t="str">
        <f>IF(ISERROR(VLOOKUP(TRIM(B1866),#REF!,23,FALSE())),"",VLOOKUP(TRIM(B1866),#REF!,23,FALSE()))</f>
        <v/>
      </c>
      <c r="Z1866" t="str">
        <f>IF(ISERROR(VLOOKUP(TRIM(B1866),#REF!,24,FALSE())),"",VLOOKUP(TRIM(B1866),#REF!,24,FALSE()))</f>
        <v/>
      </c>
      <c r="AA1866" t="str">
        <f>IF(ISERROR(VLOOKUP(TRIM(B1866),#REF!,25,FALSE())),"",VLOOKUP(TRIM(B1866),#REF!,25,FALSE()))</f>
        <v/>
      </c>
      <c r="AK1866" s="15"/>
      <c r="AL1866" s="8"/>
      <c r="AM1866" s="8"/>
      <c r="AO1866" s="8"/>
      <c r="AP1866" s="8"/>
      <c r="AQ1866" s="8"/>
      <c r="AR1866" s="8"/>
      <c r="AS1866" s="8"/>
      <c r="AT1866" s="15"/>
      <c r="AU1866" s="8"/>
    </row>
    <row r="1867" spans="1:79" s="25" customFormat="1" x14ac:dyDescent="0.2">
      <c r="A1867" s="16" t="s">
        <v>5483</v>
      </c>
      <c r="B1867" s="18"/>
      <c r="C1867" s="141"/>
      <c r="E1867" s="1"/>
      <c r="F1867" s="8"/>
      <c r="G1867" s="8"/>
      <c r="H1867" s="36"/>
      <c r="I1867" s="16"/>
      <c r="J1867" s="18"/>
      <c r="K1867" s="18"/>
      <c r="L1867" s="8"/>
      <c r="M1867" s="8"/>
      <c r="N1867" s="26" t="str">
        <f>IF(ISERROR(VLOOKUP(TRIM(D1867),#REF!,8,FALSE())),"",VLOOKUP(TRIM(D1867),#REF!,8,FALSE()))</f>
        <v/>
      </c>
      <c r="O1867" s="8"/>
      <c r="P1867" s="8"/>
      <c r="Q1867" s="16"/>
      <c r="R1867" s="16" t="str">
        <f>IF(ISERROR(VLOOKUP(TRIM(D1867),#REF!,11,FALSE())),"",VLOOKUP(TRIM(D1867),#REF!,11,FALSE()))</f>
        <v/>
      </c>
      <c r="S1867" s="16" t="str">
        <f>IF(ISERROR(VLOOKUP(TRIM(D1867),#REF!,12,FALSE())),"",VLOOKUP(TRIM(D1867),#REF!,12,FALSE()))</f>
        <v/>
      </c>
      <c r="T1867" s="16" t="str">
        <f>IF(ISERROR(VLOOKUP(TRIM(D1867),#REF!,13,FALSE())),"",VLOOKUP(TRIM(D1867),#REF!,13,FALSE()))</f>
        <v/>
      </c>
      <c r="U1867" s="16" t="str">
        <f>IF(ISERROR(VLOOKUP(TRIM(D1867),#REF!,14,FALSE())),"",VLOOKUP(TRIM(D1867),#REF!,14,FALSE()))</f>
        <v/>
      </c>
      <c r="V1867" s="16" t="str">
        <f>IF(ISERROR(VLOOKUP(TRIM(D1867),#REF!,15,FALSE())),"",VLOOKUP(TRIM(D1867),#REF!,15,FALSE()))</f>
        <v/>
      </c>
      <c r="W1867" s="16" t="str">
        <f>IF(ISERROR(VLOOKUP(TRIM(D1867),#REF!,16,FALSE())),"",VLOOKUP(TRIM(D1867),#REF!,16,FALSE()))</f>
        <v/>
      </c>
      <c r="X1867" s="16"/>
      <c r="Y1867" s="8"/>
      <c r="Z1867" s="8"/>
      <c r="AA1867" t="str">
        <f>IF(ISERROR(VLOOKUP(TRIM(D1867),#REF!,20,FALSE())),"",VLOOKUP(TRIM(D1867),#REF!,20,FALSE()))</f>
        <v/>
      </c>
      <c r="AB1867" t="str">
        <f>IF(ISERROR(VLOOKUP(TRIM(D1867),#REF!,21,FALSE())),"",VLOOKUP(TRIM(D1867),#REF!,21,FALSE()))</f>
        <v/>
      </c>
      <c r="AC1867" t="str">
        <f>IF(ISERROR(VLOOKUP(TRIM(D1867),#REF!,22,FALSE())),"",VLOOKUP(TRIM(D1867),#REF!,22,FALSE()))</f>
        <v/>
      </c>
      <c r="AD1867" t="str">
        <f>IF(ISERROR(VLOOKUP(TRIM(D1867),#REF!,20,FALSE())),"",VLOOKUP(TRIM(D1867),#REF!,20,FALSE()))</f>
        <v/>
      </c>
      <c r="AE1867" t="str">
        <f>IF(ISERROR(VLOOKUP(TRIM(D1867),#REF!,21,FALSE())),"",VLOOKUP(TRIM(D1867),#REF!,21,FALSE()))</f>
        <v/>
      </c>
      <c r="AF1867" t="str">
        <f>IF(ISERROR(VLOOKUP(TRIM(D1867),#REF!,22,FALSE())),"",VLOOKUP(TRIM(D1867),#REF!,22,FALSE()))</f>
        <v/>
      </c>
      <c r="AG1867" t="str">
        <f>IF(ISERROR(VLOOKUP(TRIM(D1867),#REF!,23,FALSE())),"",VLOOKUP(TRIM(D1867),#REF!,23,FALSE()))</f>
        <v/>
      </c>
      <c r="AH1867" t="str">
        <f>IF(ISERROR(VLOOKUP(TRIM(D1867),#REF!,24,FALSE())),"",VLOOKUP(TRIM(D1867),#REF!,24,FALSE()))</f>
        <v/>
      </c>
      <c r="AI1867" t="str">
        <f>IF(ISERROR(VLOOKUP(TRIM(D1867),#REF!,25,FALSE())),"",VLOOKUP(TRIM(D1867),#REF!,25,FALSE()))</f>
        <v/>
      </c>
      <c r="AT1867" s="8"/>
      <c r="AU1867" s="8"/>
    </row>
    <row r="1868" spans="1:79" s="25" customFormat="1" x14ac:dyDescent="0.2">
      <c r="A1868" s="100"/>
      <c r="B1868" s="18"/>
      <c r="C1868" s="141"/>
      <c r="D1868" s="19"/>
      <c r="E1868" s="39"/>
      <c r="F1868" s="19"/>
      <c r="G1868" s="19"/>
      <c r="H1868" s="100"/>
      <c r="I1868" s="18"/>
      <c r="J1868" s="18"/>
      <c r="K1868" s="26"/>
      <c r="L1868" s="26"/>
      <c r="M1868" s="17"/>
      <c r="N1868" s="18"/>
      <c r="O1868" s="18"/>
      <c r="P1868" s="19"/>
      <c r="Q1868" s="19"/>
      <c r="R1868" s="19"/>
      <c r="S1868" s="19"/>
      <c r="T1868" s="19"/>
      <c r="U1868" s="19"/>
      <c r="V1868" s="19"/>
      <c r="W1868" s="19"/>
      <c r="X1868" s="19"/>
      <c r="Y1868" s="19"/>
      <c r="Z1868" s="19"/>
      <c r="AA1868" s="19"/>
      <c r="AB1868" s="19"/>
      <c r="AC1868" s="19"/>
      <c r="AD1868" s="19"/>
      <c r="AE1868" s="19"/>
      <c r="AF1868" s="19"/>
      <c r="AG1868" s="19"/>
      <c r="AH1868" s="19"/>
      <c r="AI1868" s="19"/>
      <c r="AJ1868" s="19"/>
      <c r="AK1868" s="19"/>
      <c r="AL1868" s="19"/>
      <c r="AM1868" s="19"/>
      <c r="AN1868" s="19"/>
      <c r="AO1868" s="19"/>
      <c r="AP1868" s="19"/>
      <c r="AQ1868" s="19"/>
      <c r="AR1868" s="19"/>
      <c r="AS1868" s="19"/>
      <c r="AT1868" s="19"/>
      <c r="AU1868" s="19"/>
      <c r="AV1868" s="19"/>
      <c r="AW1868" s="19"/>
      <c r="AX1868" s="19"/>
      <c r="AY1868" s="19"/>
    </row>
    <row r="1869" spans="1:79" s="25" customFormat="1" ht="12.75" customHeight="1" x14ac:dyDescent="0.2">
      <c r="A1869" s="18" t="s">
        <v>80</v>
      </c>
      <c r="B1869" s="18" t="s">
        <v>227</v>
      </c>
      <c r="C1869" s="141"/>
      <c r="D1869" s="26" t="s">
        <v>3755</v>
      </c>
      <c r="E1869" s="20">
        <v>36439</v>
      </c>
      <c r="F1869" s="26" t="s">
        <v>3756</v>
      </c>
      <c r="G1869" s="19" t="s">
        <v>3756</v>
      </c>
      <c r="H1869" s="18" t="s">
        <v>80</v>
      </c>
      <c r="I1869" s="18" t="s">
        <v>101</v>
      </c>
      <c r="J1869" s="18" t="s">
        <v>3757</v>
      </c>
      <c r="K1869" s="26" t="s">
        <v>80</v>
      </c>
      <c r="L1869" s="26"/>
      <c r="M1869" s="18" t="s">
        <v>80</v>
      </c>
      <c r="N1869" s="18" t="s">
        <v>227</v>
      </c>
      <c r="O1869" s="18"/>
      <c r="P1869" s="19"/>
      <c r="Q1869" s="27"/>
      <c r="R1869" s="27"/>
      <c r="S1869" s="27"/>
      <c r="T1869" s="29"/>
    </row>
    <row r="1870" spans="1:79" x14ac:dyDescent="0.2">
      <c r="A1870" s="18" t="s">
        <v>80</v>
      </c>
      <c r="B1870" s="18" t="s">
        <v>81</v>
      </c>
      <c r="C1870" s="141"/>
      <c r="D1870" s="19" t="s">
        <v>2897</v>
      </c>
      <c r="E1870" s="20">
        <v>33949</v>
      </c>
      <c r="F1870" s="19" t="s">
        <v>536</v>
      </c>
      <c r="G1870" s="19" t="s">
        <v>1509</v>
      </c>
      <c r="H1870" s="18" t="s">
        <v>80</v>
      </c>
      <c r="I1870" s="18" t="s">
        <v>272</v>
      </c>
      <c r="J1870" s="18" t="s">
        <v>2898</v>
      </c>
      <c r="K1870" s="26" t="s">
        <v>80</v>
      </c>
      <c r="L1870" s="26"/>
      <c r="M1870" s="18" t="s">
        <v>80</v>
      </c>
      <c r="N1870" s="18" t="s">
        <v>556</v>
      </c>
      <c r="O1870" s="18"/>
      <c r="P1870" s="19"/>
      <c r="Q1870" s="19" t="s">
        <v>80</v>
      </c>
      <c r="R1870" s="19" t="s">
        <v>285</v>
      </c>
      <c r="S1870" s="19" t="s">
        <v>86</v>
      </c>
      <c r="T1870" s="19" t="s">
        <v>80</v>
      </c>
      <c r="U1870" s="19" t="s">
        <v>192</v>
      </c>
      <c r="V1870" s="19"/>
      <c r="W1870" s="19" t="s">
        <v>80</v>
      </c>
      <c r="X1870" s="19" t="s">
        <v>192</v>
      </c>
      <c r="Y1870" s="19" t="s">
        <v>1156</v>
      </c>
      <c r="Z1870" s="19" t="s">
        <v>80</v>
      </c>
      <c r="AA1870" s="19" t="s">
        <v>192</v>
      </c>
      <c r="AB1870" s="19">
        <v>0</v>
      </c>
      <c r="AC1870" s="19" t="s">
        <v>80</v>
      </c>
      <c r="AD1870" s="19" t="s">
        <v>93</v>
      </c>
      <c r="AE1870" s="19" t="s">
        <v>2899</v>
      </c>
      <c r="AF1870" s="19"/>
      <c r="AG1870" s="19"/>
      <c r="AH1870" s="19"/>
      <c r="AI1870" s="19"/>
      <c r="AJ1870" s="19"/>
      <c r="AK1870" s="19"/>
      <c r="AL1870" s="19"/>
      <c r="AM1870" s="19"/>
      <c r="AN1870" s="19"/>
      <c r="AO1870" s="19"/>
      <c r="AP1870" s="19"/>
      <c r="AQ1870" s="19"/>
      <c r="AR1870" s="19"/>
      <c r="AS1870" s="19"/>
      <c r="AT1870" s="19"/>
      <c r="AU1870" s="19"/>
      <c r="AV1870" s="19"/>
      <c r="AW1870" s="19"/>
      <c r="AX1870" s="19"/>
      <c r="AY1870" s="19"/>
    </row>
    <row r="1871" spans="1:79" x14ac:dyDescent="0.2">
      <c r="A1871" s="18" t="s">
        <v>80</v>
      </c>
      <c r="B1871" s="18" t="s">
        <v>170</v>
      </c>
      <c r="C1871" s="141" t="s">
        <v>3758</v>
      </c>
      <c r="D1871" s="19" t="s">
        <v>3759</v>
      </c>
      <c r="E1871" s="20">
        <v>32079</v>
      </c>
      <c r="F1871" s="19" t="s">
        <v>3760</v>
      </c>
      <c r="G1871" s="19" t="s">
        <v>3761</v>
      </c>
      <c r="H1871" s="18" t="s">
        <v>80</v>
      </c>
      <c r="I1871" s="18" t="s">
        <v>175</v>
      </c>
      <c r="J1871" s="18" t="s">
        <v>3762</v>
      </c>
      <c r="K1871" s="26" t="s">
        <v>80</v>
      </c>
      <c r="L1871" s="26" t="s">
        <v>3763</v>
      </c>
      <c r="M1871" s="18" t="s">
        <v>80</v>
      </c>
      <c r="N1871" s="18" t="s">
        <v>330</v>
      </c>
      <c r="O1871" s="18">
        <v>0</v>
      </c>
      <c r="P1871" s="19"/>
      <c r="Q1871" s="19" t="s">
        <v>80</v>
      </c>
      <c r="R1871" s="19" t="s">
        <v>200</v>
      </c>
      <c r="S1871" s="19" t="s">
        <v>86</v>
      </c>
      <c r="T1871" s="19" t="s">
        <v>80</v>
      </c>
      <c r="U1871" s="19" t="s">
        <v>128</v>
      </c>
      <c r="V1871" s="19"/>
      <c r="W1871" s="19" t="s">
        <v>80</v>
      </c>
      <c r="X1871" s="19" t="s">
        <v>128</v>
      </c>
      <c r="Y1871" s="19">
        <v>0</v>
      </c>
      <c r="Z1871" s="19" t="s">
        <v>80</v>
      </c>
      <c r="AA1871" s="19" t="s">
        <v>128</v>
      </c>
      <c r="AB1871" s="19">
        <v>0</v>
      </c>
      <c r="AC1871" s="19" t="s">
        <v>80</v>
      </c>
      <c r="AD1871" s="19" t="s">
        <v>128</v>
      </c>
      <c r="AE1871" s="19">
        <v>0</v>
      </c>
      <c r="AF1871" s="19" t="s">
        <v>80</v>
      </c>
      <c r="AG1871" s="19" t="s">
        <v>128</v>
      </c>
      <c r="AH1871" s="19">
        <v>0</v>
      </c>
      <c r="AI1871" s="19" t="s">
        <v>80</v>
      </c>
      <c r="AJ1871" s="19" t="s">
        <v>128</v>
      </c>
      <c r="AK1871" s="19">
        <v>0</v>
      </c>
      <c r="AL1871" s="19" t="s">
        <v>80</v>
      </c>
      <c r="AM1871" s="19" t="s">
        <v>128</v>
      </c>
      <c r="AN1871" s="19">
        <v>0</v>
      </c>
      <c r="AO1871" s="19" t="s">
        <v>80</v>
      </c>
      <c r="AP1871" s="19" t="s">
        <v>128</v>
      </c>
      <c r="AQ1871" s="19">
        <v>0</v>
      </c>
      <c r="AR1871" s="19" t="s">
        <v>80</v>
      </c>
      <c r="AS1871" s="19" t="s">
        <v>128</v>
      </c>
      <c r="AT1871" s="19">
        <v>0</v>
      </c>
      <c r="AU1871" s="19">
        <v>0</v>
      </c>
      <c r="AV1871" s="19">
        <v>0</v>
      </c>
      <c r="AW1871" s="19">
        <v>0</v>
      </c>
      <c r="AX1871" s="19"/>
      <c r="AY1871" s="19"/>
    </row>
    <row r="1872" spans="1:79" x14ac:dyDescent="0.2">
      <c r="A1872" s="18"/>
      <c r="B1872" s="18"/>
      <c r="C1872" s="141"/>
      <c r="D1872" s="19"/>
      <c r="E1872" s="20"/>
      <c r="F1872" s="19"/>
      <c r="G1872" s="19"/>
      <c r="H1872" s="18"/>
      <c r="I1872" s="18"/>
      <c r="J1872" s="18"/>
      <c r="K1872"/>
      <c r="L1872"/>
      <c r="M1872" s="18"/>
      <c r="N1872" s="18"/>
      <c r="O1872" s="18"/>
      <c r="P1872" s="19"/>
      <c r="Q1872" s="19"/>
      <c r="R1872" s="19"/>
      <c r="S1872" s="19"/>
      <c r="T1872" s="19"/>
      <c r="U1872" s="19"/>
      <c r="V1872" s="19"/>
      <c r="W1872" s="19"/>
      <c r="X1872" s="19"/>
      <c r="Y1872" s="19"/>
      <c r="Z1872" s="19"/>
      <c r="AA1872" s="19"/>
      <c r="AB1872" s="19"/>
      <c r="AC1872" s="19"/>
      <c r="AD1872" s="19"/>
      <c r="AE1872" s="19"/>
      <c r="AF1872" s="19"/>
      <c r="AG1872" s="19"/>
      <c r="AH1872" s="19"/>
      <c r="AI1872" s="19"/>
      <c r="AJ1872" s="19"/>
      <c r="AK1872" s="19"/>
      <c r="AL1872" s="19"/>
      <c r="AM1872" s="19"/>
      <c r="AN1872" s="19"/>
      <c r="AO1872" s="19"/>
      <c r="AP1872" s="19"/>
      <c r="AQ1872" s="19"/>
      <c r="AR1872" s="19"/>
      <c r="AS1872" s="19"/>
      <c r="AT1872" s="19"/>
      <c r="AU1872" s="19"/>
      <c r="AV1872" s="19"/>
      <c r="AW1872" s="19"/>
      <c r="AX1872" s="19"/>
      <c r="AY1872" s="19"/>
    </row>
    <row r="1873" spans="1:76" s="25" customFormat="1" x14ac:dyDescent="0.2">
      <c r="A1873" s="18" t="s">
        <v>103</v>
      </c>
      <c r="B1873" s="18" t="s">
        <v>330</v>
      </c>
      <c r="C1873" s="141" t="s">
        <v>3764</v>
      </c>
      <c r="D1873" s="19" t="s">
        <v>3765</v>
      </c>
      <c r="E1873" s="20">
        <v>34905</v>
      </c>
      <c r="F1873" s="19" t="s">
        <v>405</v>
      </c>
      <c r="G1873" s="19" t="s">
        <v>1113</v>
      </c>
      <c r="H1873" s="18" t="s">
        <v>103</v>
      </c>
      <c r="I1873" s="18" t="s">
        <v>479</v>
      </c>
      <c r="J1873" s="18" t="s">
        <v>3766</v>
      </c>
      <c r="K1873" s="26" t="s">
        <v>103</v>
      </c>
      <c r="L1873" s="26" t="s">
        <v>3767</v>
      </c>
      <c r="M1873" s="18" t="s">
        <v>103</v>
      </c>
      <c r="N1873" s="18" t="s">
        <v>330</v>
      </c>
      <c r="O1873" s="18" t="s">
        <v>464</v>
      </c>
      <c r="P1873" s="19" t="s">
        <v>3768</v>
      </c>
      <c r="Q1873" s="19" t="s">
        <v>3769</v>
      </c>
      <c r="R1873" s="19" t="s">
        <v>479</v>
      </c>
      <c r="S1873" s="19" t="s">
        <v>3770</v>
      </c>
      <c r="T1873" s="19" t="s">
        <v>103</v>
      </c>
      <c r="U1873" s="19" t="s">
        <v>330</v>
      </c>
      <c r="V1873" s="19" t="s">
        <v>1309</v>
      </c>
      <c r="W1873" s="19" t="s">
        <v>3771</v>
      </c>
      <c r="X1873" s="19" t="s">
        <v>330</v>
      </c>
      <c r="Y1873" s="19" t="s">
        <v>3772</v>
      </c>
      <c r="Z1873" s="19" t="s">
        <v>3773</v>
      </c>
      <c r="AA1873" s="19" t="s">
        <v>330</v>
      </c>
      <c r="AB1873" s="19" t="s">
        <v>3774</v>
      </c>
      <c r="AC1873" s="19"/>
      <c r="AD1873" s="19"/>
      <c r="AE1873" s="19"/>
      <c r="AF1873" s="19">
        <v>0</v>
      </c>
      <c r="AG1873" s="19">
        <v>0</v>
      </c>
      <c r="AH1873" s="19">
        <v>0</v>
      </c>
      <c r="AI1873" s="19">
        <v>0</v>
      </c>
      <c r="AJ1873" s="19">
        <v>0</v>
      </c>
      <c r="AK1873" s="19">
        <v>0</v>
      </c>
      <c r="AL1873" s="19">
        <v>0</v>
      </c>
      <c r="AM1873" s="19">
        <v>0</v>
      </c>
      <c r="AN1873" s="19">
        <v>0</v>
      </c>
      <c r="AO1873" s="19">
        <v>0</v>
      </c>
      <c r="AP1873" s="19">
        <v>0</v>
      </c>
      <c r="AQ1873" s="19">
        <v>0</v>
      </c>
      <c r="AR1873" s="19">
        <v>0</v>
      </c>
      <c r="AS1873" s="19">
        <v>0</v>
      </c>
      <c r="AT1873" s="19">
        <v>0</v>
      </c>
      <c r="AU1873" s="19">
        <v>0</v>
      </c>
      <c r="AV1873" s="19">
        <v>0</v>
      </c>
      <c r="AW1873" s="19">
        <v>0</v>
      </c>
      <c r="AX1873" s="19"/>
      <c r="AY1873" s="19"/>
    </row>
    <row r="1874" spans="1:76" x14ac:dyDescent="0.2">
      <c r="A1874" s="19" t="s">
        <v>103</v>
      </c>
      <c r="B1874" s="26" t="s">
        <v>261</v>
      </c>
      <c r="C1874" s="142" t="s">
        <v>3775</v>
      </c>
      <c r="D1874" s="19" t="s">
        <v>3776</v>
      </c>
      <c r="E1874" s="27">
        <v>37177</v>
      </c>
      <c r="F1874" s="28" t="s">
        <v>98</v>
      </c>
      <c r="G1874" s="28"/>
      <c r="H1874" s="19" t="s">
        <v>103</v>
      </c>
      <c r="I1874" s="26" t="s">
        <v>261</v>
      </c>
      <c r="J1874" s="18" t="s">
        <v>3777</v>
      </c>
      <c r="K1874" s="26" t="s">
        <v>103</v>
      </c>
      <c r="L1874" s="26" t="s">
        <v>3778</v>
      </c>
    </row>
    <row r="1875" spans="1:76" x14ac:dyDescent="0.2">
      <c r="A1875" s="18" t="s">
        <v>103</v>
      </c>
      <c r="B1875" s="18" t="s">
        <v>118</v>
      </c>
      <c r="C1875" s="141" t="s">
        <v>2902</v>
      </c>
      <c r="D1875" s="19" t="s">
        <v>2903</v>
      </c>
      <c r="E1875" s="20">
        <v>35588</v>
      </c>
      <c r="F1875" s="19" t="s">
        <v>136</v>
      </c>
      <c r="G1875" s="19" t="s">
        <v>591</v>
      </c>
      <c r="H1875" s="18" t="s">
        <v>103</v>
      </c>
      <c r="I1875" s="18" t="s">
        <v>123</v>
      </c>
      <c r="J1875" s="18" t="s">
        <v>2904</v>
      </c>
      <c r="K1875" s="26" t="s">
        <v>103</v>
      </c>
      <c r="L1875" s="26" t="s">
        <v>2905</v>
      </c>
      <c r="M1875" s="18" t="s">
        <v>103</v>
      </c>
      <c r="N1875" s="18" t="s">
        <v>454</v>
      </c>
      <c r="O1875" s="18" t="s">
        <v>1310</v>
      </c>
      <c r="P1875" s="19" t="s">
        <v>2906</v>
      </c>
      <c r="Q1875" s="19" t="s">
        <v>103</v>
      </c>
      <c r="R1875" s="19" t="s">
        <v>327</v>
      </c>
      <c r="S1875" s="19" t="s">
        <v>2907</v>
      </c>
      <c r="T1875" s="19" t="s">
        <v>103</v>
      </c>
      <c r="U1875" s="19" t="s">
        <v>454</v>
      </c>
      <c r="V1875" s="19" t="s">
        <v>2908</v>
      </c>
      <c r="W1875" s="19"/>
      <c r="X1875" s="19"/>
      <c r="Y1875" s="19"/>
      <c r="Z1875" s="19"/>
      <c r="AA1875" s="19"/>
      <c r="AB1875" s="19"/>
      <c r="AC1875" s="19"/>
      <c r="AD1875" s="19"/>
      <c r="AE1875" s="19"/>
      <c r="AF1875" s="19"/>
      <c r="AG1875" s="19"/>
      <c r="AH1875" s="19"/>
      <c r="AI1875" s="19"/>
      <c r="AJ1875" s="19"/>
      <c r="AK1875" s="19"/>
      <c r="AL1875" s="19"/>
      <c r="AM1875" s="19"/>
      <c r="AN1875" s="19"/>
      <c r="AO1875" s="19"/>
      <c r="AP1875" s="19"/>
      <c r="AQ1875" s="19"/>
      <c r="AR1875" s="19"/>
      <c r="AS1875" s="19"/>
      <c r="AT1875" s="19"/>
      <c r="AU1875" s="19"/>
      <c r="AV1875" s="19"/>
      <c r="AW1875" s="19"/>
      <c r="AX1875" s="19"/>
      <c r="AY1875" s="19"/>
      <c r="AZ1875" s="19"/>
      <c r="BA1875" s="19"/>
      <c r="BB1875" s="19"/>
      <c r="BC1875" s="19"/>
      <c r="BD1875" s="19"/>
      <c r="BE1875" s="19"/>
      <c r="BF1875" s="19"/>
      <c r="BG1875" s="19"/>
      <c r="BH1875" s="19"/>
      <c r="BI1875" s="19"/>
      <c r="BJ1875" s="19"/>
      <c r="BK1875" s="19"/>
      <c r="BL1875" s="19"/>
      <c r="BM1875" s="19"/>
      <c r="BN1875" s="19"/>
      <c r="BO1875" s="19"/>
      <c r="BP1875" s="19"/>
      <c r="BQ1875" s="19"/>
      <c r="BR1875" s="19"/>
      <c r="BS1875" s="19"/>
      <c r="BT1875" s="19"/>
      <c r="BU1875" s="19"/>
      <c r="BV1875" s="19"/>
      <c r="BW1875" s="19"/>
      <c r="BX1875" s="19"/>
    </row>
    <row r="1876" spans="1:76" ht="12.75" customHeight="1" x14ac:dyDescent="0.2">
      <c r="A1876" s="18"/>
      <c r="B1876" s="18"/>
      <c r="C1876" s="141"/>
      <c r="D1876" s="22" t="s">
        <v>3779</v>
      </c>
      <c r="E1876" s="23">
        <v>36575</v>
      </c>
      <c r="F1876" s="24" t="s">
        <v>89</v>
      </c>
      <c r="G1876" s="22" t="s">
        <v>90</v>
      </c>
      <c r="H1876" s="18" t="s">
        <v>100</v>
      </c>
      <c r="I1876" s="18" t="s">
        <v>220</v>
      </c>
      <c r="J1876" s="18" t="s">
        <v>3780</v>
      </c>
      <c r="K1876" s="26" t="s">
        <v>94</v>
      </c>
      <c r="L1876" s="26" t="s">
        <v>3781</v>
      </c>
      <c r="M1876" s="18" t="s">
        <v>103</v>
      </c>
      <c r="N1876" s="18" t="s">
        <v>215</v>
      </c>
      <c r="O1876" s="18" t="s">
        <v>2560</v>
      </c>
      <c r="P1876" s="25"/>
      <c r="Q1876" s="25"/>
      <c r="R1876" s="25"/>
      <c r="S1876" s="25"/>
      <c r="T1876" s="25"/>
      <c r="U1876" s="25"/>
      <c r="V1876" s="25"/>
      <c r="W1876" s="25"/>
      <c r="X1876" s="25"/>
      <c r="Y1876" s="25"/>
      <c r="Z1876" s="25"/>
      <c r="AA1876" s="25"/>
      <c r="AB1876" s="25"/>
      <c r="AC1876" s="25"/>
      <c r="AD1876" s="25"/>
      <c r="AE1876" s="25"/>
      <c r="AF1876" s="25"/>
      <c r="AG1876" s="25"/>
      <c r="AH1876" s="25"/>
      <c r="AI1876" s="25"/>
      <c r="AJ1876" s="25"/>
      <c r="AK1876" s="25"/>
      <c r="AL1876" s="25"/>
      <c r="AM1876" s="25"/>
      <c r="AN1876" s="25"/>
      <c r="AO1876" s="25"/>
      <c r="AP1876" s="25"/>
      <c r="AQ1876" s="25"/>
      <c r="AR1876" s="25"/>
      <c r="AS1876" s="25"/>
      <c r="AT1876" s="25"/>
      <c r="AU1876" s="25"/>
      <c r="AV1876" s="25"/>
      <c r="AW1876" s="25"/>
      <c r="AX1876" s="25"/>
      <c r="AY1876" s="25"/>
    </row>
    <row r="1877" spans="1:76" x14ac:dyDescent="0.2">
      <c r="A1877" s="18"/>
      <c r="B1877" s="18"/>
      <c r="C1877" s="141"/>
      <c r="D1877" s="19"/>
      <c r="E1877" s="20"/>
      <c r="F1877" s="19"/>
      <c r="G1877" s="19"/>
      <c r="H1877" s="18"/>
      <c r="I1877" s="18"/>
      <c r="J1877" s="18"/>
      <c r="K1877"/>
      <c r="L1877"/>
      <c r="M1877" s="18"/>
      <c r="N1877" s="18"/>
      <c r="O1877" s="18"/>
      <c r="P1877" s="19"/>
      <c r="Q1877" s="19"/>
      <c r="R1877" s="19"/>
      <c r="S1877" s="19"/>
      <c r="T1877" s="19"/>
      <c r="U1877" s="19"/>
      <c r="V1877" s="19"/>
      <c r="W1877" s="19"/>
      <c r="X1877" s="19"/>
      <c r="Y1877" s="19"/>
      <c r="Z1877" s="19"/>
      <c r="AA1877" s="19"/>
      <c r="AB1877" s="19"/>
      <c r="AC1877" s="19"/>
      <c r="AD1877" s="19"/>
      <c r="AE1877" s="19"/>
      <c r="AF1877" s="19"/>
      <c r="AG1877" s="19"/>
      <c r="AH1877" s="19"/>
      <c r="AI1877" s="19"/>
      <c r="AJ1877" s="19"/>
      <c r="AK1877" s="19"/>
      <c r="AL1877" s="19"/>
      <c r="AM1877" s="19"/>
      <c r="AN1877" s="19"/>
      <c r="AO1877" s="19"/>
      <c r="AP1877" s="19"/>
      <c r="AQ1877" s="19"/>
      <c r="AR1877" s="19"/>
      <c r="AS1877" s="19"/>
      <c r="AT1877" s="19"/>
      <c r="AU1877" s="19"/>
      <c r="AV1877" s="19"/>
      <c r="AW1877" s="19"/>
      <c r="AX1877" s="19"/>
      <c r="AY1877" s="19"/>
    </row>
    <row r="1878" spans="1:76" s="25" customFormat="1" x14ac:dyDescent="0.2">
      <c r="A1878" s="21" t="s">
        <v>3782</v>
      </c>
      <c r="B1878" s="21" t="s">
        <v>134</v>
      </c>
      <c r="C1878" s="141"/>
      <c r="D1878" s="19" t="s">
        <v>3783</v>
      </c>
      <c r="E1878" s="20">
        <v>35079</v>
      </c>
      <c r="F1878" s="19" t="s">
        <v>591</v>
      </c>
      <c r="G1878" s="19" t="s">
        <v>2141</v>
      </c>
      <c r="H1878" s="21" t="s">
        <v>3784</v>
      </c>
      <c r="I1878" s="21" t="s">
        <v>213</v>
      </c>
      <c r="J1878" s="18" t="s">
        <v>3785</v>
      </c>
      <c r="K1878" s="26" t="s">
        <v>3786</v>
      </c>
      <c r="L1878" s="26" t="s">
        <v>3573</v>
      </c>
      <c r="M1878" s="21" t="s">
        <v>3787</v>
      </c>
      <c r="N1878" s="21" t="s">
        <v>207</v>
      </c>
      <c r="O1878" s="21" t="s">
        <v>124</v>
      </c>
      <c r="P1878" s="19" t="s">
        <v>3788</v>
      </c>
      <c r="Q1878" s="19" t="s">
        <v>147</v>
      </c>
      <c r="R1878" s="19" t="s">
        <v>213</v>
      </c>
      <c r="S1878" s="19" t="s">
        <v>86</v>
      </c>
      <c r="T1878" s="19" t="s">
        <v>133</v>
      </c>
      <c r="U1878" s="19" t="s">
        <v>207</v>
      </c>
      <c r="V1878" s="19"/>
      <c r="W1878" s="19"/>
      <c r="X1878" s="19"/>
      <c r="Y1878" s="19"/>
      <c r="Z1878" s="19"/>
      <c r="AA1878" s="19"/>
      <c r="AB1878" s="19"/>
      <c r="AC1878" s="19"/>
      <c r="AD1878" s="19"/>
      <c r="AE1878" s="19"/>
      <c r="AF1878" s="19"/>
      <c r="AG1878" s="19"/>
      <c r="AH1878" s="19"/>
      <c r="AI1878" s="19"/>
      <c r="AJ1878" s="19"/>
      <c r="AK1878" s="19"/>
      <c r="AL1878" s="19"/>
      <c r="AM1878" s="19"/>
      <c r="AN1878" s="19"/>
      <c r="AO1878" s="19"/>
      <c r="AP1878" s="19"/>
      <c r="AQ1878" s="19"/>
      <c r="AR1878" s="19"/>
      <c r="AS1878" s="19"/>
      <c r="AT1878" s="19"/>
      <c r="AU1878" s="19"/>
      <c r="AV1878" s="19"/>
      <c r="AW1878" s="19"/>
    </row>
    <row r="1879" spans="1:76" x14ac:dyDescent="0.2">
      <c r="A1879" t="s">
        <v>133</v>
      </c>
      <c r="B1879" t="s">
        <v>396</v>
      </c>
      <c r="C1879" s="141"/>
      <c r="D1879" t="s">
        <v>3789</v>
      </c>
      <c r="E1879" s="40">
        <v>37738</v>
      </c>
      <c r="F1879" t="s">
        <v>3790</v>
      </c>
      <c r="G1879" s="19" t="s">
        <v>295</v>
      </c>
      <c r="H1879" t="s">
        <v>133</v>
      </c>
      <c r="I1879" t="s">
        <v>395</v>
      </c>
      <c r="J1879" s="18" t="s">
        <v>146</v>
      </c>
      <c r="K1879" t="str">
        <f>IF(ISBLANK(VLOOKUP(TRIM(D1879),ALL_SOMIFA!$A$1:$V$2721,8,FALSE)),"",IF(ISERROR(VLOOKUP(TRIM(D1879),ALL_SOMIFA!$A$1:$V$2721,8,FALSE))," ",VLOOKUP(TRIM(D1879),ALL_SOMIFA!$A$1:$V$2721,8,FALSE)))</f>
        <v xml:space="preserve"> </v>
      </c>
      <c r="L1879" t="str">
        <f>IF(ISBLANK(VLOOKUP(TRIM(D1879),ALL_SOMIFA!$A$1:$V$2721,9,FALSE)),"",IF(ISERROR(VLOOKUP(TRIM(D1879),ALL_SOMIFA!$A$1:$V$2721,9,FALSE))," ",VLOOKUP(TRIM(D1879),ALL_SOMIFA!$A$1:$V$2721,9,FALSE)))</f>
        <v xml:space="preserve"> </v>
      </c>
      <c r="M1879" t="str">
        <f>IF(ISBLANK(VLOOKUP(TRIM(D1879),ALL_SOMIFA!$A$1:$V$2721,10,FALSE)),"",IF(ISERROR(VLOOKUP(TRIM(D1879),ALL_SOMIFA!$A$1:$V$2721,10,FALSE))," ",VLOOKUP(TRIM(D1879),ALL_SOMIFA!$A$1:$V$2721,10,FALSE)))</f>
        <v xml:space="preserve"> </v>
      </c>
      <c r="N1879" t="str">
        <f>IF(ISBLANK(VLOOKUP(TRIM(D1879),ALL_SOMIFA!$A$1:$V$2721,11,FALSE)),"",IF(ISERROR(VLOOKUP(TRIM(D1879),ALL_SOMIFA!$A$1:$V$2721,11,FALSE))," ",VLOOKUP(TRIM(D1879),ALL_SOMIFA!$A$1:$V$2721,11,FALSE)))</f>
        <v xml:space="preserve"> </v>
      </c>
      <c r="O1879" t="str">
        <f>IF(ISBLANK(VLOOKUP(TRIM(D1879),ALL_SOMIFA!$A$1:$V$2721,12,FALSE)),"",IF(ISERROR(VLOOKUP(TRIM(D1879),ALL_SOMIFA!$A$1:$V$2721,12,FALSE))," ",VLOOKUP(TRIM(D1879),ALL_SOMIFA!$A$1:$V$2721,12,FALSE)))</f>
        <v xml:space="preserve"> </v>
      </c>
      <c r="P1879" t="str">
        <f>IF(ISBLANK(VLOOKUP(TRIM(D1879),ALL_SOMIFA!$A$1:$V$2721,13,FALSE)),"",IF(ISERROR(VLOOKUP(TRIM(D1879),ALL_SOMIFA!$A$1:$V$2721,13,FALSE))," ",VLOOKUP(TRIM(D1879),ALL_SOMIFA!$A$1:$V$2721,13,FALSE)))</f>
        <v xml:space="preserve"> </v>
      </c>
      <c r="Q1879" t="str">
        <f>IF(ISBLANK(VLOOKUP(TRIM(D1879),ALL_SOMIFA!$A$1:$V$2721,14,FALSE)),"",IF(ISERROR(VLOOKUP(TRIM(D1879),ALL_SOMIFA!$A$1:$V$2721,14,FALSE))," ",VLOOKUP(TRIM(D1879),ALL_SOMIFA!$A$1:$V$2721,14,FALSE)))</f>
        <v xml:space="preserve"> </v>
      </c>
      <c r="R1879" t="str">
        <f>IF(ISBLANK(VLOOKUP(TRIM(D1879),ALL_SOMIFA!$A$1:$V$2721,15,FALSE)),"",IF(ISERROR(VLOOKUP(TRIM(D1879),ALL_SOMIFA!$A$1:$V$2721,15,FALSE))," ",VLOOKUP(TRIM(D1879),ALL_SOMIFA!$A$1:$V$2721,15,FALSE)))</f>
        <v xml:space="preserve"> </v>
      </c>
      <c r="S1879" t="str">
        <f>IF(ISBLANK(VLOOKUP(TRIM(D1879),ALL_SOMIFA!$A$1:$V$2721,16,FALSE)),"",IF(ISERROR(VLOOKUP(TRIM(D1879),ALL_SOMIFA!$A$1:$V$2721,16,FALSE))," ",VLOOKUP(TRIM(D1879),ALL_SOMIFA!$A$1:$V$2721,16,FALSE)))</f>
        <v xml:space="preserve"> </v>
      </c>
      <c r="T1879" t="str">
        <f>IF(ISBLANK(VLOOKUP(TRIM(D1879),ALL_SOMIFA!$A$1:$V$2721,17,FALSE)),"",IF(ISERROR(VLOOKUP(TRIM(D1879),ALL_SOMIFA!$A$1:$V$2721,17,FALSE))," ",VLOOKUP(TRIM(D1879),ALL_SOMIFA!$A$1:$V$2721,17,FALSE)))</f>
        <v xml:space="preserve"> </v>
      </c>
      <c r="U1879" t="str">
        <f>IF(ISBLANK(VLOOKUP(TRIM(D1879),ALL_SOMIFA!$A$1:$V$2721,18,FALSE)),"",IF(ISERROR(VLOOKUP(TRIM(D1879),ALL_SOMIFA!$A$1:$V$2721,18,FALSE))," ",VLOOKUP(TRIM(D1879),ALL_SOMIFA!$A$1:$V$2721,18,FALSE)))</f>
        <v xml:space="preserve"> </v>
      </c>
      <c r="V1879" t="str">
        <f>IF(ISBLANK(VLOOKUP(TRIM(D1879),ALL_SOMIFA!$A$1:$V$2721,19,FALSE)),"",IF(ISERROR(VLOOKUP(TRIM(D1879),ALL_SOMIFA!$A$1:$V$2721,19,FALSE))," ",VLOOKUP(TRIM(D1879),ALL_SOMIFA!$A$1:$V$2721,19,FALSE)))</f>
        <v xml:space="preserve"> </v>
      </c>
      <c r="W1879" t="str">
        <f>IF(ISBLANK(VLOOKUP(TRIM(D1879),ALL_SOMIFA!$A$1:$V$2721,20,FALSE)),"",IF(ISERROR(VLOOKUP(TRIM(D1879),ALL_SOMIFA!$A$1:$V$2721,20,FALSE))," ",VLOOKUP(TRIM(D1879),ALL_SOMIFA!$A$1:$V$2721,20,FALSE)))</f>
        <v xml:space="preserve"> </v>
      </c>
      <c r="X1879" t="str">
        <f>IF(ISBLANK(VLOOKUP(TRIM(D1879),ALL_SOMIFA!$A$1:$V$2721,21,FALSE)),"",IF(ISERROR(VLOOKUP(TRIM(D1879),ALL_SOMIFA!$A$1:$V$2721,21,FALSE))," ",VLOOKUP(TRIM(D1879),ALL_SOMIFA!$A$1:$V$2721,21,FALSE)))</f>
        <v xml:space="preserve"> </v>
      </c>
      <c r="Y1879" t="str">
        <f>IF(ISBLANK(VLOOKUP(TRIM(D1879),ALL_SOMIFA!$A$1:$V$2721,22,FALSE)),"",IF(ISERROR(VLOOKUP(TRIM(D1879),ALL_SOMIFA!$A$1:$V$2721,22,FALSE))," ",VLOOKUP(TRIM(D1879),ALL_SOMIFA!$A$1:$V$2721,22,FALSE)))</f>
        <v xml:space="preserve"> </v>
      </c>
    </row>
    <row r="1880" spans="1:76" ht="12.75" customHeight="1" x14ac:dyDescent="0.2">
      <c r="A1880" s="18" t="s">
        <v>127</v>
      </c>
      <c r="B1880" s="18" t="s">
        <v>306</v>
      </c>
      <c r="C1880" s="141"/>
      <c r="D1880" s="22" t="s">
        <v>2923</v>
      </c>
      <c r="E1880" s="23">
        <v>36729</v>
      </c>
      <c r="F1880" s="24" t="s">
        <v>2924</v>
      </c>
      <c r="G1880" s="22" t="s">
        <v>2925</v>
      </c>
      <c r="H1880" s="18" t="s">
        <v>133</v>
      </c>
      <c r="I1880" s="18" t="s">
        <v>303</v>
      </c>
      <c r="J1880" s="18" t="s">
        <v>1751</v>
      </c>
      <c r="K1880" s="26" t="s">
        <v>133</v>
      </c>
      <c r="L1880" s="26"/>
      <c r="M1880" s="18" t="s">
        <v>127</v>
      </c>
      <c r="N1880" s="18" t="s">
        <v>306</v>
      </c>
      <c r="O1880" s="18"/>
      <c r="P1880" s="25"/>
      <c r="Q1880" s="25"/>
      <c r="R1880" s="25"/>
      <c r="S1880" s="25"/>
      <c r="T1880" s="25"/>
      <c r="U1880" s="25"/>
      <c r="V1880" s="25"/>
      <c r="W1880" s="25"/>
      <c r="X1880" s="25"/>
      <c r="Y1880" s="25"/>
      <c r="Z1880" s="25"/>
      <c r="AA1880" s="25"/>
      <c r="AB1880" s="25"/>
      <c r="AC1880" s="25"/>
      <c r="AD1880" s="25"/>
      <c r="AE1880" s="25"/>
      <c r="AF1880" s="25"/>
      <c r="AG1880" s="25"/>
      <c r="AH1880" s="25"/>
      <c r="AI1880" s="25"/>
      <c r="AJ1880" s="25"/>
      <c r="AK1880" s="25"/>
      <c r="AL1880" s="25"/>
      <c r="AM1880" s="25"/>
      <c r="AN1880" s="25"/>
      <c r="AO1880" s="25"/>
      <c r="AP1880" s="25"/>
      <c r="AQ1880" s="25"/>
      <c r="AR1880" s="25"/>
      <c r="AS1880" s="25"/>
      <c r="AT1880" s="25"/>
      <c r="AU1880" s="25"/>
      <c r="AV1880" s="25"/>
      <c r="AW1880" s="25"/>
      <c r="AX1880" s="25"/>
      <c r="AY1880" s="25"/>
      <c r="AZ1880" s="25"/>
      <c r="BA1880" s="25"/>
      <c r="BB1880" s="25"/>
      <c r="BC1880" s="25"/>
      <c r="BD1880" s="25"/>
      <c r="BE1880" s="25"/>
      <c r="BF1880" s="25"/>
      <c r="BG1880" s="25"/>
      <c r="BH1880" s="25"/>
      <c r="BI1880" s="25"/>
      <c r="BJ1880" s="25"/>
      <c r="BK1880" s="25"/>
      <c r="BL1880" s="25"/>
      <c r="BM1880" s="25"/>
      <c r="BN1880" s="25"/>
      <c r="BO1880" s="25"/>
      <c r="BP1880" s="25"/>
      <c r="BQ1880" s="25"/>
      <c r="BR1880" s="25"/>
      <c r="BS1880" s="25"/>
      <c r="BT1880" s="25"/>
      <c r="BU1880" s="25"/>
      <c r="BV1880" s="25"/>
      <c r="BW1880" s="25"/>
      <c r="BX1880" s="25"/>
    </row>
    <row r="1881" spans="1:76" x14ac:dyDescent="0.2">
      <c r="A1881" s="18"/>
      <c r="B1881" s="18"/>
      <c r="C1881" s="141"/>
      <c r="D1881" s="19" t="s">
        <v>3791</v>
      </c>
      <c r="E1881" s="20">
        <v>35288</v>
      </c>
      <c r="F1881" s="19" t="s">
        <v>301</v>
      </c>
      <c r="G1881" s="19" t="s">
        <v>706</v>
      </c>
      <c r="H1881" s="18" t="s">
        <v>151</v>
      </c>
      <c r="I1881" s="18" t="s">
        <v>145</v>
      </c>
      <c r="J1881" s="18" t="s">
        <v>155</v>
      </c>
      <c r="K1881" s="26" t="s">
        <v>147</v>
      </c>
      <c r="L1881" s="26"/>
      <c r="M1881" s="18" t="s">
        <v>3787</v>
      </c>
      <c r="N1881" s="18" t="s">
        <v>134</v>
      </c>
      <c r="O1881" s="18" t="s">
        <v>3792</v>
      </c>
      <c r="P1881" s="19"/>
      <c r="Q1881" s="19" t="s">
        <v>3793</v>
      </c>
      <c r="R1881" s="19" t="s">
        <v>175</v>
      </c>
      <c r="S1881" s="19" t="s">
        <v>124</v>
      </c>
      <c r="T1881" s="19" t="s">
        <v>127</v>
      </c>
      <c r="U1881" s="19" t="s">
        <v>170</v>
      </c>
      <c r="V1881" s="19"/>
      <c r="W1881" s="19" t="s">
        <v>686</v>
      </c>
      <c r="X1881" s="19" t="s">
        <v>170</v>
      </c>
      <c r="Y1881" s="19">
        <v>0</v>
      </c>
      <c r="Z1881" s="19" t="s">
        <v>686</v>
      </c>
      <c r="AA1881" s="19" t="s">
        <v>170</v>
      </c>
      <c r="AB1881" s="19">
        <v>0</v>
      </c>
      <c r="AC1881" s="19">
        <v>0</v>
      </c>
      <c r="AD1881" s="19">
        <v>0</v>
      </c>
      <c r="AE1881" s="19">
        <v>0</v>
      </c>
      <c r="AF1881" s="19">
        <v>0</v>
      </c>
      <c r="AG1881" s="19">
        <v>0</v>
      </c>
      <c r="AH1881" s="19">
        <v>0</v>
      </c>
      <c r="AI1881" s="19">
        <v>0</v>
      </c>
      <c r="AJ1881" s="19">
        <v>0</v>
      </c>
      <c r="AK1881" s="19">
        <v>0</v>
      </c>
      <c r="AL1881" s="19">
        <v>0</v>
      </c>
      <c r="AM1881" s="19">
        <v>0</v>
      </c>
      <c r="AN1881" s="19">
        <v>0</v>
      </c>
      <c r="AO1881" s="19">
        <v>0</v>
      </c>
      <c r="AP1881" s="19">
        <v>0</v>
      </c>
      <c r="AQ1881" s="19">
        <v>0</v>
      </c>
      <c r="AR1881" s="19">
        <v>0</v>
      </c>
      <c r="AS1881" s="19">
        <v>0</v>
      </c>
      <c r="AT1881" s="19">
        <v>0</v>
      </c>
      <c r="AU1881" s="19">
        <v>0</v>
      </c>
      <c r="AV1881" s="19">
        <v>0</v>
      </c>
      <c r="AW1881" s="19">
        <v>0</v>
      </c>
      <c r="AX1881" s="19"/>
      <c r="AY1881" s="19"/>
    </row>
    <row r="1882" spans="1:76" s="25" customFormat="1" x14ac:dyDescent="0.2">
      <c r="A1882" s="18" t="s">
        <v>147</v>
      </c>
      <c r="B1882" s="18" t="s">
        <v>454</v>
      </c>
      <c r="C1882" s="141"/>
      <c r="D1882" s="19" t="s">
        <v>3794</v>
      </c>
      <c r="E1882" s="20">
        <v>35634</v>
      </c>
      <c r="F1882" s="26" t="s">
        <v>121</v>
      </c>
      <c r="G1882" s="30" t="s">
        <v>756</v>
      </c>
      <c r="H1882" s="18" t="s">
        <v>509</v>
      </c>
      <c r="I1882" s="18" t="s">
        <v>138</v>
      </c>
      <c r="J1882" s="18" t="s">
        <v>882</v>
      </c>
      <c r="K1882" s="26" t="s">
        <v>133</v>
      </c>
      <c r="L1882" s="26"/>
      <c r="M1882" s="18" t="s">
        <v>127</v>
      </c>
      <c r="N1882" s="18" t="s">
        <v>105</v>
      </c>
      <c r="O1882" s="18"/>
      <c r="P1882" s="19"/>
      <c r="Q1882" s="19" t="s">
        <v>147</v>
      </c>
      <c r="R1882" s="19" t="s">
        <v>105</v>
      </c>
      <c r="S1882" s="30"/>
      <c r="T1882" s="19"/>
      <c r="U1882" s="19"/>
      <c r="V1882" s="30"/>
      <c r="W1882" s="19"/>
      <c r="X1882" s="19"/>
      <c r="Y1882" s="30"/>
      <c r="Z1882" s="19"/>
      <c r="AA1882" s="19"/>
      <c r="AB1882" s="30"/>
      <c r="AC1882" s="19"/>
      <c r="AD1882" s="19"/>
      <c r="AE1882" s="19"/>
      <c r="AF1882" s="19"/>
      <c r="AG1882" s="19"/>
      <c r="AH1882" s="19"/>
      <c r="AI1882" s="19"/>
      <c r="AJ1882" s="19"/>
      <c r="AK1882" s="19"/>
      <c r="AL1882" s="19"/>
      <c r="AM1882" s="19"/>
      <c r="AN1882" s="19"/>
      <c r="AO1882" s="19"/>
      <c r="AP1882" s="19"/>
      <c r="AQ1882" s="19"/>
      <c r="AR1882" s="19"/>
      <c r="AS1882" s="19"/>
      <c r="AT1882" s="19"/>
      <c r="AU1882" s="19"/>
      <c r="AV1882" s="19"/>
      <c r="AW1882" s="19"/>
      <c r="AX1882" s="19"/>
      <c r="AY1882" s="19"/>
    </row>
    <row r="1883" spans="1:76" ht="12.75" customHeight="1" x14ac:dyDescent="0.2">
      <c r="A1883" s="31"/>
      <c r="B1883" s="32"/>
      <c r="C1883" s="142"/>
      <c r="D1883" s="19" t="s">
        <v>3795</v>
      </c>
      <c r="E1883" s="27">
        <v>36293</v>
      </c>
      <c r="F1883" s="28" t="s">
        <v>553</v>
      </c>
      <c r="G1883" s="28" t="s">
        <v>236</v>
      </c>
      <c r="H1883" s="31" t="s">
        <v>509</v>
      </c>
      <c r="I1883" s="32" t="s">
        <v>250</v>
      </c>
      <c r="J1883" s="18" t="s">
        <v>155</v>
      </c>
      <c r="K1883" s="26" t="s">
        <v>147</v>
      </c>
      <c r="L1883" s="26"/>
      <c r="M1883" s="33"/>
      <c r="N1883" s="33"/>
      <c r="O1883" s="33"/>
      <c r="P1883" s="25"/>
      <c r="Q1883" s="25"/>
      <c r="R1883" s="25"/>
      <c r="S1883" s="25"/>
      <c r="T1883" s="25"/>
      <c r="U1883" s="25"/>
      <c r="V1883" s="25"/>
      <c r="W1883" s="25"/>
      <c r="X1883" s="25"/>
      <c r="Y1883" s="25"/>
      <c r="Z1883" s="25"/>
      <c r="AA1883" s="25"/>
      <c r="AB1883" s="25"/>
      <c r="AC1883" s="25"/>
      <c r="AD1883" s="25"/>
      <c r="AE1883" s="25"/>
      <c r="AF1883" s="25"/>
      <c r="AG1883" s="25"/>
      <c r="AH1883" s="25"/>
      <c r="AI1883" s="25"/>
      <c r="AJ1883" s="25"/>
      <c r="AK1883" s="25"/>
      <c r="AL1883" s="25"/>
      <c r="AM1883" s="25"/>
      <c r="AN1883" s="25"/>
      <c r="AO1883" s="25"/>
      <c r="AP1883" s="25"/>
      <c r="AQ1883" s="25"/>
      <c r="AR1883" s="25"/>
      <c r="AS1883" s="25"/>
      <c r="AT1883" s="25"/>
      <c r="AU1883" s="25"/>
      <c r="AV1883" s="25"/>
      <c r="AW1883" s="25"/>
      <c r="AX1883" s="25"/>
      <c r="AY1883" s="25"/>
    </row>
    <row r="1884" spans="1:76" ht="12.75" customHeight="1" x14ac:dyDescent="0.2">
      <c r="A1884" s="31"/>
      <c r="B1884" s="32"/>
      <c r="C1884" s="142"/>
      <c r="D1884" s="19"/>
      <c r="E1884" s="27"/>
      <c r="F1884" s="28"/>
      <c r="G1884" s="28"/>
      <c r="H1884" s="31"/>
      <c r="I1884" s="32"/>
      <c r="J1884" s="18"/>
      <c r="K1884" s="26"/>
      <c r="L1884" s="26"/>
      <c r="M1884" s="33"/>
      <c r="N1884" s="33"/>
      <c r="O1884" s="33"/>
      <c r="P1884" s="25"/>
      <c r="Q1884" s="25"/>
      <c r="R1884" s="25"/>
      <c r="S1884" s="25"/>
      <c r="T1884" s="25"/>
      <c r="U1884" s="25"/>
      <c r="V1884" s="25"/>
      <c r="W1884" s="25"/>
      <c r="X1884" s="25"/>
      <c r="Y1884" s="25"/>
      <c r="Z1884" s="25"/>
      <c r="AA1884" s="25"/>
      <c r="AB1884" s="25"/>
      <c r="AC1884" s="25"/>
      <c r="AD1884" s="25"/>
      <c r="AE1884" s="25"/>
      <c r="AF1884" s="25"/>
      <c r="AG1884" s="25"/>
      <c r="AH1884" s="25"/>
      <c r="AI1884" s="25"/>
      <c r="AJ1884" s="25"/>
      <c r="AK1884" s="25"/>
      <c r="AL1884" s="25"/>
      <c r="AM1884" s="25"/>
      <c r="AN1884" s="25"/>
      <c r="AO1884" s="25"/>
      <c r="AP1884" s="25"/>
      <c r="AQ1884" s="25"/>
      <c r="AR1884" s="25"/>
      <c r="AS1884" s="25"/>
      <c r="AT1884" s="25"/>
      <c r="AU1884" s="25"/>
      <c r="AV1884" s="25"/>
      <c r="AW1884" s="25"/>
      <c r="AX1884" s="25"/>
      <c r="AY1884" s="25"/>
    </row>
    <row r="1885" spans="1:76" x14ac:dyDescent="0.2">
      <c r="A1885" s="18" t="s">
        <v>156</v>
      </c>
      <c r="B1885" s="18" t="s">
        <v>192</v>
      </c>
      <c r="C1885" s="141" t="s">
        <v>141</v>
      </c>
      <c r="D1885" s="19" t="s">
        <v>3796</v>
      </c>
      <c r="E1885" s="20">
        <v>34231</v>
      </c>
      <c r="F1885" s="19" t="s">
        <v>884</v>
      </c>
      <c r="G1885" s="19" t="s">
        <v>490</v>
      </c>
      <c r="H1885" s="18" t="s">
        <v>156</v>
      </c>
      <c r="I1885" s="18" t="s">
        <v>285</v>
      </c>
      <c r="J1885" s="18" t="s">
        <v>2371</v>
      </c>
      <c r="K1885" s="26" t="s">
        <v>1035</v>
      </c>
      <c r="L1885" s="26" t="s">
        <v>1042</v>
      </c>
      <c r="M1885" s="18" t="s">
        <v>156</v>
      </c>
      <c r="N1885" s="18" t="s">
        <v>192</v>
      </c>
      <c r="O1885" s="18" t="s">
        <v>141</v>
      </c>
      <c r="P1885" s="19" t="s">
        <v>3375</v>
      </c>
      <c r="Q1885" s="19" t="s">
        <v>695</v>
      </c>
      <c r="R1885" s="19" t="s">
        <v>285</v>
      </c>
      <c r="S1885" s="19" t="s">
        <v>2116</v>
      </c>
      <c r="T1885" s="19" t="s">
        <v>168</v>
      </c>
      <c r="U1885" s="19" t="s">
        <v>192</v>
      </c>
      <c r="V1885" s="19" t="s">
        <v>183</v>
      </c>
      <c r="W1885" s="19"/>
      <c r="X1885" s="19"/>
      <c r="Y1885" s="19"/>
      <c r="Z1885" s="19"/>
      <c r="AA1885" s="19"/>
      <c r="AB1885" s="19"/>
      <c r="AC1885" s="19"/>
      <c r="AD1885" s="19"/>
      <c r="AE1885" s="19"/>
      <c r="AF1885" s="19"/>
      <c r="AG1885" s="19"/>
      <c r="AH1885" s="19"/>
      <c r="AI1885" s="19"/>
      <c r="AJ1885" s="19"/>
      <c r="AK1885" s="19"/>
      <c r="AL1885" s="19"/>
      <c r="AM1885" s="19"/>
      <c r="AN1885" s="19"/>
      <c r="AO1885" s="19"/>
      <c r="AP1885" s="19"/>
      <c r="AQ1885" s="19"/>
      <c r="AR1885" s="19"/>
      <c r="AS1885" s="19"/>
      <c r="AT1885" s="19"/>
      <c r="AU1885" s="19"/>
      <c r="AV1885" s="19"/>
      <c r="AW1885" s="19"/>
      <c r="AX1885" s="19"/>
      <c r="AY1885" s="19"/>
    </row>
    <row r="1886" spans="1:76" x14ac:dyDescent="0.2">
      <c r="C1886" s="141"/>
      <c r="D1886" t="s">
        <v>3797</v>
      </c>
      <c r="E1886" s="40">
        <v>37056</v>
      </c>
      <c r="F1886" t="s">
        <v>3798</v>
      </c>
      <c r="G1886" s="19" t="s">
        <v>621</v>
      </c>
      <c r="H1886" t="s">
        <v>695</v>
      </c>
      <c r="I1886" t="s">
        <v>272</v>
      </c>
      <c r="J1886" s="18" t="s">
        <v>696</v>
      </c>
      <c r="K1886" t="str">
        <f>IF(ISBLANK(VLOOKUP(TRIM(D1886),ALL_SOMIFA!$A$1:$V$2721,8,FALSE)),"",IF(ISERROR(VLOOKUP(TRIM(D1886),ALL_SOMIFA!$A$1:$V$2721,8,FALSE))," ",VLOOKUP(TRIM(D1886),ALL_SOMIFA!$A$1:$V$2721,8,FALSE)))</f>
        <v xml:space="preserve"> </v>
      </c>
      <c r="L1886" t="str">
        <f>IF(ISBLANK(VLOOKUP(TRIM(D1886),ALL_SOMIFA!$A$1:$V$2721,9,FALSE)),"",IF(ISERROR(VLOOKUP(TRIM(D1886),ALL_SOMIFA!$A$1:$V$2721,9,FALSE))," ",VLOOKUP(TRIM(D1886),ALL_SOMIFA!$A$1:$V$2721,9,FALSE)))</f>
        <v xml:space="preserve"> </v>
      </c>
      <c r="M1886" t="str">
        <f>IF(ISBLANK(VLOOKUP(TRIM(D1886),ALL_SOMIFA!$A$1:$V$2721,10,FALSE)),"",IF(ISERROR(VLOOKUP(TRIM(D1886),ALL_SOMIFA!$A$1:$V$2721,10,FALSE))," ",VLOOKUP(TRIM(D1886),ALL_SOMIFA!$A$1:$V$2721,10,FALSE)))</f>
        <v xml:space="preserve"> </v>
      </c>
      <c r="N1886" t="str">
        <f>IF(ISBLANK(VLOOKUP(TRIM(D1886),ALL_SOMIFA!$A$1:$V$2721,11,FALSE)),"",IF(ISERROR(VLOOKUP(TRIM(D1886),ALL_SOMIFA!$A$1:$V$2721,11,FALSE))," ",VLOOKUP(TRIM(D1886),ALL_SOMIFA!$A$1:$V$2721,11,FALSE)))</f>
        <v xml:space="preserve"> </v>
      </c>
      <c r="O1886" t="str">
        <f>IF(ISBLANK(VLOOKUP(TRIM(D1886),ALL_SOMIFA!$A$1:$V$2721,12,FALSE)),"",IF(ISERROR(VLOOKUP(TRIM(D1886),ALL_SOMIFA!$A$1:$V$2721,12,FALSE))," ",VLOOKUP(TRIM(D1886),ALL_SOMIFA!$A$1:$V$2721,12,FALSE)))</f>
        <v xml:space="preserve"> </v>
      </c>
      <c r="P1886" t="str">
        <f>IF(ISBLANK(VLOOKUP(TRIM(D1886),ALL_SOMIFA!$A$1:$V$2721,13,FALSE)),"",IF(ISERROR(VLOOKUP(TRIM(D1886),ALL_SOMIFA!$A$1:$V$2721,13,FALSE))," ",VLOOKUP(TRIM(D1886),ALL_SOMIFA!$A$1:$V$2721,13,FALSE)))</f>
        <v xml:space="preserve"> </v>
      </c>
      <c r="Q1886" t="str">
        <f>IF(ISBLANK(VLOOKUP(TRIM(D1886),ALL_SOMIFA!$A$1:$V$2721,14,FALSE)),"",IF(ISERROR(VLOOKUP(TRIM(D1886),ALL_SOMIFA!$A$1:$V$2721,14,FALSE))," ",VLOOKUP(TRIM(D1886),ALL_SOMIFA!$A$1:$V$2721,14,FALSE)))</f>
        <v xml:space="preserve"> </v>
      </c>
      <c r="R1886" t="str">
        <f>IF(ISBLANK(VLOOKUP(TRIM(D1886),ALL_SOMIFA!$A$1:$V$2721,15,FALSE)),"",IF(ISERROR(VLOOKUP(TRIM(D1886),ALL_SOMIFA!$A$1:$V$2721,15,FALSE))," ",VLOOKUP(TRIM(D1886),ALL_SOMIFA!$A$1:$V$2721,15,FALSE)))</f>
        <v xml:space="preserve"> </v>
      </c>
      <c r="S1886" t="str">
        <f>IF(ISBLANK(VLOOKUP(TRIM(D1886),ALL_SOMIFA!$A$1:$V$2721,16,FALSE)),"",IF(ISERROR(VLOOKUP(TRIM(D1886),ALL_SOMIFA!$A$1:$V$2721,16,FALSE))," ",VLOOKUP(TRIM(D1886),ALL_SOMIFA!$A$1:$V$2721,16,FALSE)))</f>
        <v xml:space="preserve"> </v>
      </c>
      <c r="T1886" t="str">
        <f>IF(ISBLANK(VLOOKUP(TRIM(D1886),ALL_SOMIFA!$A$1:$V$2721,17,FALSE)),"",IF(ISERROR(VLOOKUP(TRIM(D1886),ALL_SOMIFA!$A$1:$V$2721,17,FALSE))," ",VLOOKUP(TRIM(D1886),ALL_SOMIFA!$A$1:$V$2721,17,FALSE)))</f>
        <v xml:space="preserve"> </v>
      </c>
      <c r="U1886" t="str">
        <f>IF(ISBLANK(VLOOKUP(TRIM(D1886),ALL_SOMIFA!$A$1:$V$2721,18,FALSE)),"",IF(ISERROR(VLOOKUP(TRIM(D1886),ALL_SOMIFA!$A$1:$V$2721,18,FALSE))," ",VLOOKUP(TRIM(D1886),ALL_SOMIFA!$A$1:$V$2721,18,FALSE)))</f>
        <v xml:space="preserve"> </v>
      </c>
      <c r="V1886" t="str">
        <f>IF(ISBLANK(VLOOKUP(TRIM(D1886),ALL_SOMIFA!$A$1:$V$2721,19,FALSE)),"",IF(ISERROR(VLOOKUP(TRIM(D1886),ALL_SOMIFA!$A$1:$V$2721,19,FALSE))," ",VLOOKUP(TRIM(D1886),ALL_SOMIFA!$A$1:$V$2721,19,FALSE)))</f>
        <v xml:space="preserve"> </v>
      </c>
      <c r="W1886" t="str">
        <f>IF(ISBLANK(VLOOKUP(TRIM(D1886),ALL_SOMIFA!$A$1:$V$2721,20,FALSE)),"",IF(ISERROR(VLOOKUP(TRIM(D1886),ALL_SOMIFA!$A$1:$V$2721,20,FALSE))," ",VLOOKUP(TRIM(D1886),ALL_SOMIFA!$A$1:$V$2721,20,FALSE)))</f>
        <v xml:space="preserve"> </v>
      </c>
      <c r="X1886" t="str">
        <f>IF(ISBLANK(VLOOKUP(TRIM(D1886),ALL_SOMIFA!$A$1:$V$2721,21,FALSE)),"",IF(ISERROR(VLOOKUP(TRIM(D1886),ALL_SOMIFA!$A$1:$V$2721,21,FALSE))," ",VLOOKUP(TRIM(D1886),ALL_SOMIFA!$A$1:$V$2721,21,FALSE)))</f>
        <v xml:space="preserve"> </v>
      </c>
      <c r="Y1886" t="str">
        <f>IF(ISBLANK(VLOOKUP(TRIM(D1886),ALL_SOMIFA!$A$1:$V$2721,22,FALSE)),"",IF(ISERROR(VLOOKUP(TRIM(D1886),ALL_SOMIFA!$A$1:$V$2721,22,FALSE))," ",VLOOKUP(TRIM(D1886),ALL_SOMIFA!$A$1:$V$2721,22,FALSE)))</f>
        <v xml:space="preserve"> </v>
      </c>
    </row>
    <row r="1887" spans="1:76" x14ac:dyDescent="0.2">
      <c r="A1887" t="s">
        <v>162</v>
      </c>
      <c r="B1887" t="s">
        <v>434</v>
      </c>
      <c r="C1887" s="141" t="s">
        <v>1043</v>
      </c>
      <c r="D1887" t="s">
        <v>3799</v>
      </c>
      <c r="E1887" s="40">
        <v>36925</v>
      </c>
      <c r="F1887" t="s">
        <v>236</v>
      </c>
      <c r="G1887" s="19" t="s">
        <v>621</v>
      </c>
      <c r="H1887" t="s">
        <v>695</v>
      </c>
      <c r="I1887" t="s">
        <v>239</v>
      </c>
      <c r="J1887" s="18" t="s">
        <v>696</v>
      </c>
      <c r="K1887" t="str">
        <f>IF(ISBLANK(VLOOKUP(TRIM(D1887),ALL_SOMIFA!$A$1:$V$2721,8,FALSE)),"",IF(ISERROR(VLOOKUP(TRIM(D1887),ALL_SOMIFA!$A$1:$V$2721,8,FALSE))," ",VLOOKUP(TRIM(D1887),ALL_SOMIFA!$A$1:$V$2721,8,FALSE)))</f>
        <v xml:space="preserve"> </v>
      </c>
      <c r="L1887" t="str">
        <f>IF(ISBLANK(VLOOKUP(TRIM(D1887),ALL_SOMIFA!$A$1:$V$2721,9,FALSE)),"",IF(ISERROR(VLOOKUP(TRIM(D1887),ALL_SOMIFA!$A$1:$V$2721,9,FALSE))," ",VLOOKUP(TRIM(D1887),ALL_SOMIFA!$A$1:$V$2721,9,FALSE)))</f>
        <v xml:space="preserve"> </v>
      </c>
      <c r="M1887" t="str">
        <f>IF(ISBLANK(VLOOKUP(TRIM(D1887),ALL_SOMIFA!$A$1:$V$2721,10,FALSE)),"",IF(ISERROR(VLOOKUP(TRIM(D1887),ALL_SOMIFA!$A$1:$V$2721,10,FALSE))," ",VLOOKUP(TRIM(D1887),ALL_SOMIFA!$A$1:$V$2721,10,FALSE)))</f>
        <v xml:space="preserve"> </v>
      </c>
      <c r="N1887" t="str">
        <f>IF(ISBLANK(VLOOKUP(TRIM(D1887),ALL_SOMIFA!$A$1:$V$2721,11,FALSE)),"",IF(ISERROR(VLOOKUP(TRIM(D1887),ALL_SOMIFA!$A$1:$V$2721,11,FALSE))," ",VLOOKUP(TRIM(D1887),ALL_SOMIFA!$A$1:$V$2721,11,FALSE)))</f>
        <v xml:space="preserve"> </v>
      </c>
      <c r="O1887" t="str">
        <f>IF(ISBLANK(VLOOKUP(TRIM(D1887),ALL_SOMIFA!$A$1:$V$2721,12,FALSE)),"",IF(ISERROR(VLOOKUP(TRIM(D1887),ALL_SOMIFA!$A$1:$V$2721,12,FALSE))," ",VLOOKUP(TRIM(D1887),ALL_SOMIFA!$A$1:$V$2721,12,FALSE)))</f>
        <v xml:space="preserve"> </v>
      </c>
      <c r="P1887" t="str">
        <f>IF(ISBLANK(VLOOKUP(TRIM(D1887),ALL_SOMIFA!$A$1:$V$2721,13,FALSE)),"",IF(ISERROR(VLOOKUP(TRIM(D1887),ALL_SOMIFA!$A$1:$V$2721,13,FALSE))," ",VLOOKUP(TRIM(D1887),ALL_SOMIFA!$A$1:$V$2721,13,FALSE)))</f>
        <v xml:space="preserve"> </v>
      </c>
      <c r="Q1887" t="str">
        <f>IF(ISBLANK(VLOOKUP(TRIM(D1887),ALL_SOMIFA!$A$1:$V$2721,14,FALSE)),"",IF(ISERROR(VLOOKUP(TRIM(D1887),ALL_SOMIFA!$A$1:$V$2721,14,FALSE))," ",VLOOKUP(TRIM(D1887),ALL_SOMIFA!$A$1:$V$2721,14,FALSE)))</f>
        <v xml:space="preserve"> </v>
      </c>
      <c r="R1887" t="str">
        <f>IF(ISBLANK(VLOOKUP(TRIM(D1887),ALL_SOMIFA!$A$1:$V$2721,15,FALSE)),"",IF(ISERROR(VLOOKUP(TRIM(D1887),ALL_SOMIFA!$A$1:$V$2721,15,FALSE))," ",VLOOKUP(TRIM(D1887),ALL_SOMIFA!$A$1:$V$2721,15,FALSE)))</f>
        <v xml:space="preserve"> </v>
      </c>
      <c r="S1887" t="str">
        <f>IF(ISBLANK(VLOOKUP(TRIM(D1887),ALL_SOMIFA!$A$1:$V$2721,16,FALSE)),"",IF(ISERROR(VLOOKUP(TRIM(D1887),ALL_SOMIFA!$A$1:$V$2721,16,FALSE))," ",VLOOKUP(TRIM(D1887),ALL_SOMIFA!$A$1:$V$2721,16,FALSE)))</f>
        <v xml:space="preserve"> </v>
      </c>
      <c r="T1887" t="str">
        <f>IF(ISBLANK(VLOOKUP(TRIM(D1887),ALL_SOMIFA!$A$1:$V$2721,17,FALSE)),"",IF(ISERROR(VLOOKUP(TRIM(D1887),ALL_SOMIFA!$A$1:$V$2721,17,FALSE))," ",VLOOKUP(TRIM(D1887),ALL_SOMIFA!$A$1:$V$2721,17,FALSE)))</f>
        <v xml:space="preserve"> </v>
      </c>
      <c r="U1887" t="str">
        <f>IF(ISBLANK(VLOOKUP(TRIM(D1887),ALL_SOMIFA!$A$1:$V$2721,18,FALSE)),"",IF(ISERROR(VLOOKUP(TRIM(D1887),ALL_SOMIFA!$A$1:$V$2721,18,FALSE))," ",VLOOKUP(TRIM(D1887),ALL_SOMIFA!$A$1:$V$2721,18,FALSE)))</f>
        <v xml:space="preserve"> </v>
      </c>
      <c r="V1887" t="str">
        <f>IF(ISBLANK(VLOOKUP(TRIM(D1887),ALL_SOMIFA!$A$1:$V$2721,19,FALSE)),"",IF(ISERROR(VLOOKUP(TRIM(D1887),ALL_SOMIFA!$A$1:$V$2721,19,FALSE))," ",VLOOKUP(TRIM(D1887),ALL_SOMIFA!$A$1:$V$2721,19,FALSE)))</f>
        <v xml:space="preserve"> </v>
      </c>
      <c r="W1887" t="str">
        <f>IF(ISBLANK(VLOOKUP(TRIM(D1887),ALL_SOMIFA!$A$1:$V$2721,20,FALSE)),"",IF(ISERROR(VLOOKUP(TRIM(D1887),ALL_SOMIFA!$A$1:$V$2721,20,FALSE))," ",VLOOKUP(TRIM(D1887),ALL_SOMIFA!$A$1:$V$2721,20,FALSE)))</f>
        <v xml:space="preserve"> </v>
      </c>
      <c r="X1887" t="str">
        <f>IF(ISBLANK(VLOOKUP(TRIM(D1887),ALL_SOMIFA!$A$1:$V$2721,21,FALSE)),"",IF(ISERROR(VLOOKUP(TRIM(D1887),ALL_SOMIFA!$A$1:$V$2721,21,FALSE))," ",VLOOKUP(TRIM(D1887),ALL_SOMIFA!$A$1:$V$2721,21,FALSE)))</f>
        <v xml:space="preserve"> </v>
      </c>
      <c r="Y1887" t="str">
        <f>IF(ISBLANK(VLOOKUP(TRIM(D1887),ALL_SOMIFA!$A$1:$V$2721,22,FALSE)),"",IF(ISERROR(VLOOKUP(TRIM(D1887),ALL_SOMIFA!$A$1:$V$2721,22,FALSE))," ",VLOOKUP(TRIM(D1887),ALL_SOMIFA!$A$1:$V$2721,22,FALSE)))</f>
        <v xml:space="preserve"> </v>
      </c>
    </row>
    <row r="1888" spans="1:76" s="25" customFormat="1" x14ac:dyDescent="0.2">
      <c r="A1888" s="18"/>
      <c r="B1888" s="18"/>
      <c r="C1888" s="141"/>
      <c r="D1888" s="19"/>
      <c r="E1888" s="20"/>
      <c r="F1888" s="19"/>
      <c r="G1888" s="19"/>
      <c r="H1888" s="18"/>
      <c r="I1888" s="18"/>
      <c r="J1888" s="18"/>
      <c r="K1888" t="s">
        <v>202</v>
      </c>
      <c r="L1888"/>
      <c r="M1888" s="18"/>
      <c r="N1888" s="18"/>
      <c r="O1888" s="18"/>
      <c r="P1888" s="19"/>
      <c r="Q1888" s="19"/>
      <c r="R1888" s="19"/>
      <c r="S1888" s="19"/>
      <c r="T1888" s="19"/>
      <c r="U1888" s="19"/>
      <c r="V1888" s="19"/>
      <c r="W1888" s="19"/>
      <c r="X1888" s="19"/>
      <c r="Y1888" s="19"/>
      <c r="Z1888" s="19"/>
      <c r="AA1888" s="19"/>
      <c r="AB1888" s="19"/>
      <c r="AC1888" s="19"/>
      <c r="AD1888" s="19"/>
      <c r="AE1888" s="19"/>
      <c r="AF1888" s="19"/>
      <c r="AG1888" s="19"/>
      <c r="AH1888" s="19"/>
      <c r="AI1888" s="19"/>
      <c r="AJ1888" s="19"/>
      <c r="AK1888" s="19"/>
      <c r="AL1888" s="19"/>
      <c r="AM1888" s="19"/>
      <c r="AN1888" s="19"/>
      <c r="AO1888" s="19"/>
      <c r="AP1888" s="19"/>
      <c r="AQ1888" s="19"/>
      <c r="AR1888" s="19"/>
      <c r="AS1888" s="19"/>
      <c r="AT1888" s="19"/>
      <c r="AU1888" s="19"/>
      <c r="AV1888" s="19"/>
      <c r="AW1888" s="19"/>
      <c r="AX1888" s="19"/>
      <c r="AY1888" s="19"/>
    </row>
    <row r="1889" spans="1:79" s="25" customFormat="1" x14ac:dyDescent="0.2">
      <c r="A1889" s="18" t="s">
        <v>202</v>
      </c>
      <c r="B1889" s="18" t="s">
        <v>261</v>
      </c>
      <c r="C1889" s="141" t="s">
        <v>276</v>
      </c>
      <c r="D1889" t="s">
        <v>3801</v>
      </c>
      <c r="E1889" s="35">
        <v>35731</v>
      </c>
      <c r="F1889" s="36" t="s">
        <v>198</v>
      </c>
      <c r="G1889" s="36" t="s">
        <v>990</v>
      </c>
      <c r="H1889" s="18" t="s">
        <v>202</v>
      </c>
      <c r="I1889" s="18" t="s">
        <v>261</v>
      </c>
      <c r="J1889" s="18" t="s">
        <v>201</v>
      </c>
      <c r="K1889" s="26" t="s">
        <v>274</v>
      </c>
      <c r="L1889" s="26" t="s">
        <v>249</v>
      </c>
      <c r="M1889" s="18" t="s">
        <v>543</v>
      </c>
      <c r="N1889" s="18" t="s">
        <v>324</v>
      </c>
      <c r="O1889" s="18" t="s">
        <v>264</v>
      </c>
      <c r="P1889" s="19" t="s">
        <v>1510</v>
      </c>
      <c r="Q1889" s="19" t="s">
        <v>533</v>
      </c>
      <c r="R1889" s="19" t="s">
        <v>549</v>
      </c>
      <c r="S1889" s="37" t="str">
        <f>IF(ISERROR(VLOOKUP(TRIM(D1889),#REF!,8,FALSE())),"",VLOOKUP(TRIM(D1889),#REF!,8,FALSE()))</f>
        <v/>
      </c>
      <c r="AZ1889"/>
      <c r="BA1889"/>
      <c r="BB1889"/>
      <c r="BC1889"/>
      <c r="BD1889"/>
      <c r="BE1889"/>
      <c r="BF1889"/>
      <c r="BG1889"/>
      <c r="BH1889"/>
      <c r="BI1889"/>
      <c r="BJ1889"/>
      <c r="BK1889"/>
      <c r="BL1889"/>
      <c r="BM1889"/>
      <c r="BN1889"/>
      <c r="BO1889"/>
      <c r="BP1889"/>
      <c r="BQ1889"/>
      <c r="BR1889"/>
      <c r="BS1889"/>
      <c r="BT1889"/>
      <c r="BU1889"/>
      <c r="BV1889"/>
      <c r="BW1889"/>
      <c r="BX1889"/>
      <c r="BY1889"/>
      <c r="BZ1889"/>
      <c r="CA1889"/>
    </row>
    <row r="1890" spans="1:79" x14ac:dyDescent="0.2">
      <c r="A1890" s="18" t="s">
        <v>212</v>
      </c>
      <c r="B1890" s="18" t="s">
        <v>434</v>
      </c>
      <c r="C1890" s="141" t="s">
        <v>594</v>
      </c>
      <c r="D1890" s="19" t="s">
        <v>3800</v>
      </c>
      <c r="E1890" s="20">
        <v>35326</v>
      </c>
      <c r="F1890" s="26" t="s">
        <v>149</v>
      </c>
      <c r="G1890" s="30" t="s">
        <v>150</v>
      </c>
      <c r="H1890" s="18" t="s">
        <v>212</v>
      </c>
      <c r="I1890" s="18" t="s">
        <v>239</v>
      </c>
      <c r="J1890" s="18" t="s">
        <v>594</v>
      </c>
      <c r="K1890" s="26" t="s">
        <v>212</v>
      </c>
      <c r="L1890" s="26" t="s">
        <v>594</v>
      </c>
      <c r="M1890" s="18" t="s">
        <v>226</v>
      </c>
      <c r="N1890" s="18" t="s">
        <v>177</v>
      </c>
      <c r="O1890" s="18" t="s">
        <v>234</v>
      </c>
      <c r="P1890" s="19" t="s">
        <v>234</v>
      </c>
      <c r="Q1890" s="19" t="s">
        <v>555</v>
      </c>
      <c r="R1890" s="19" t="s">
        <v>177</v>
      </c>
      <c r="S1890" s="30" t="s">
        <v>1638</v>
      </c>
      <c r="T1890" s="19"/>
      <c r="U1890" s="19"/>
      <c r="V1890" s="30"/>
      <c r="W1890" s="19"/>
      <c r="X1890" s="19"/>
      <c r="Y1890" s="30"/>
      <c r="Z1890" s="19"/>
      <c r="AA1890" s="19"/>
      <c r="AB1890" s="30"/>
      <c r="AC1890" s="19"/>
      <c r="AD1890" s="19"/>
      <c r="AE1890" s="19"/>
      <c r="AF1890" s="19"/>
      <c r="AG1890" s="19"/>
      <c r="AH1890" s="19"/>
      <c r="AI1890" s="19"/>
      <c r="AJ1890" s="19"/>
      <c r="AK1890" s="19"/>
      <c r="AL1890" s="19"/>
      <c r="AM1890" s="19"/>
      <c r="AN1890" s="19"/>
      <c r="AO1890" s="19"/>
      <c r="AP1890" s="19"/>
      <c r="AQ1890" s="19"/>
      <c r="AR1890" s="19"/>
      <c r="AS1890" s="19"/>
      <c r="AT1890" s="19"/>
      <c r="AU1890" s="19"/>
      <c r="AV1890" s="19"/>
      <c r="AW1890" s="19"/>
      <c r="AX1890" s="19"/>
      <c r="AY1890" s="19"/>
      <c r="AZ1890" s="25"/>
      <c r="BA1890" s="25"/>
      <c r="BB1890" s="25"/>
      <c r="BC1890" s="25"/>
      <c r="BD1890" s="25"/>
      <c r="BE1890" s="25"/>
      <c r="BF1890" s="25"/>
      <c r="BG1890" s="25"/>
      <c r="BH1890" s="25"/>
      <c r="BI1890" s="25"/>
      <c r="BJ1890" s="25"/>
      <c r="BK1890" s="25"/>
      <c r="BL1890" s="25"/>
      <c r="BM1890" s="25"/>
      <c r="BN1890" s="25"/>
      <c r="BO1890" s="25"/>
      <c r="BP1890" s="25"/>
      <c r="BQ1890" s="25"/>
      <c r="BR1890" s="25"/>
      <c r="BS1890" s="25"/>
      <c r="BT1890" s="25"/>
      <c r="BU1890" s="25"/>
      <c r="BV1890" s="25"/>
      <c r="BW1890" s="25"/>
      <c r="BX1890" s="25"/>
      <c r="BY1890" s="25"/>
      <c r="BZ1890" s="25"/>
      <c r="CA1890" s="25"/>
    </row>
    <row r="1891" spans="1:79" s="108" customFormat="1" x14ac:dyDescent="0.2">
      <c r="A1891" s="108" t="s">
        <v>212</v>
      </c>
      <c r="B1891" s="108" t="s">
        <v>195</v>
      </c>
      <c r="C1891" s="141" t="s">
        <v>259</v>
      </c>
      <c r="D1891" s="108" t="s">
        <v>4500</v>
      </c>
      <c r="E1891" s="123">
        <v>38089</v>
      </c>
      <c r="F1891" s="109" t="s">
        <v>4501</v>
      </c>
      <c r="G1891" s="120"/>
      <c r="J1891" s="120"/>
      <c r="M1891" s="120"/>
      <c r="P1891" s="120"/>
      <c r="S1891" s="120"/>
      <c r="V1891" s="120"/>
      <c r="Y1891" s="120"/>
      <c r="AB1891" s="120"/>
      <c r="AE1891" s="120"/>
    </row>
    <row r="1892" spans="1:79" x14ac:dyDescent="0.2">
      <c r="A1892" t="s">
        <v>194</v>
      </c>
      <c r="B1892" t="s">
        <v>324</v>
      </c>
      <c r="C1892" s="141" t="s">
        <v>196</v>
      </c>
      <c r="D1892" t="s">
        <v>3802</v>
      </c>
      <c r="E1892" s="40">
        <v>37660</v>
      </c>
      <c r="F1892" t="s">
        <v>3803</v>
      </c>
      <c r="G1892" t="s">
        <v>3804</v>
      </c>
      <c r="H1892" t="s">
        <v>274</v>
      </c>
      <c r="I1892" t="s">
        <v>549</v>
      </c>
      <c r="J1892" s="18" t="s">
        <v>228</v>
      </c>
      <c r="K1892" t="str">
        <f>IF(ISBLANK(VLOOKUP(TRIM(D1892),ALL_SOMIFA!$A$1:$V$2721,8,FALSE)),"",IF(ISERROR(VLOOKUP(TRIM(D1892),ALL_SOMIFA!$A$1:$V$2721,8,FALSE))," ",VLOOKUP(TRIM(D1892),ALL_SOMIFA!$A$1:$V$2721,8,FALSE)))</f>
        <v xml:space="preserve"> </v>
      </c>
      <c r="L1892" t="str">
        <f>IF(ISBLANK(VLOOKUP(TRIM(D1892),ALL_SOMIFA!$A$1:$V$2721,9,FALSE)),"",IF(ISERROR(VLOOKUP(TRIM(D1892),ALL_SOMIFA!$A$1:$V$2721,9,FALSE))," ",VLOOKUP(TRIM(D1892),ALL_SOMIFA!$A$1:$V$2721,9,FALSE)))</f>
        <v xml:space="preserve"> </v>
      </c>
      <c r="M1892" t="str">
        <f>IF(ISBLANK(VLOOKUP(TRIM(D1892),ALL_SOMIFA!$A$1:$V$2721,10,FALSE)),"",IF(ISERROR(VLOOKUP(TRIM(D1892),ALL_SOMIFA!$A$1:$V$2721,10,FALSE))," ",VLOOKUP(TRIM(D1892),ALL_SOMIFA!$A$1:$V$2721,10,FALSE)))</f>
        <v xml:space="preserve"> </v>
      </c>
      <c r="N1892" t="str">
        <f>IF(ISBLANK(VLOOKUP(TRIM(D1892),ALL_SOMIFA!$A$1:$V$2721,11,FALSE)),"",IF(ISERROR(VLOOKUP(TRIM(D1892),ALL_SOMIFA!$A$1:$V$2721,11,FALSE))," ",VLOOKUP(TRIM(D1892),ALL_SOMIFA!$A$1:$V$2721,11,FALSE)))</f>
        <v xml:space="preserve"> </v>
      </c>
      <c r="O1892" t="str">
        <f>IF(ISBLANK(VLOOKUP(TRIM(D1892),ALL_SOMIFA!$A$1:$V$2721,12,FALSE)),"",IF(ISERROR(VLOOKUP(TRIM(D1892),ALL_SOMIFA!$A$1:$V$2721,12,FALSE))," ",VLOOKUP(TRIM(D1892),ALL_SOMIFA!$A$1:$V$2721,12,FALSE)))</f>
        <v xml:space="preserve"> </v>
      </c>
      <c r="P1892" t="str">
        <f>IF(ISBLANK(VLOOKUP(TRIM(D1892),ALL_SOMIFA!$A$1:$V$2721,13,FALSE)),"",IF(ISERROR(VLOOKUP(TRIM(D1892),ALL_SOMIFA!$A$1:$V$2721,13,FALSE))," ",VLOOKUP(TRIM(D1892),ALL_SOMIFA!$A$1:$V$2721,13,FALSE)))</f>
        <v xml:space="preserve"> </v>
      </c>
      <c r="Q1892" t="str">
        <f>IF(ISBLANK(VLOOKUP(TRIM(D1892),ALL_SOMIFA!$A$1:$V$2721,14,FALSE)),"",IF(ISERROR(VLOOKUP(TRIM(D1892),ALL_SOMIFA!$A$1:$V$2721,14,FALSE))," ",VLOOKUP(TRIM(D1892),ALL_SOMIFA!$A$1:$V$2721,14,FALSE)))</f>
        <v xml:space="preserve"> </v>
      </c>
      <c r="R1892" t="str">
        <f>IF(ISBLANK(VLOOKUP(TRIM(D1892),ALL_SOMIFA!$A$1:$V$2721,15,FALSE)),"",IF(ISERROR(VLOOKUP(TRIM(D1892),ALL_SOMIFA!$A$1:$V$2721,15,FALSE))," ",VLOOKUP(TRIM(D1892),ALL_SOMIFA!$A$1:$V$2721,15,FALSE)))</f>
        <v xml:space="preserve"> </v>
      </c>
      <c r="S1892" t="str">
        <f>IF(ISBLANK(VLOOKUP(TRIM(D1892),ALL_SOMIFA!$A$1:$V$2721,16,FALSE)),"",IF(ISERROR(VLOOKUP(TRIM(D1892),ALL_SOMIFA!$A$1:$V$2721,16,FALSE))," ",VLOOKUP(TRIM(D1892),ALL_SOMIFA!$A$1:$V$2721,16,FALSE)))</f>
        <v xml:space="preserve"> </v>
      </c>
      <c r="T1892" t="str">
        <f>IF(ISBLANK(VLOOKUP(TRIM(D1892),ALL_SOMIFA!$A$1:$V$2721,17,FALSE)),"",IF(ISERROR(VLOOKUP(TRIM(D1892),ALL_SOMIFA!$A$1:$V$2721,17,FALSE))," ",VLOOKUP(TRIM(D1892),ALL_SOMIFA!$A$1:$V$2721,17,FALSE)))</f>
        <v xml:space="preserve"> </v>
      </c>
      <c r="U1892" t="str">
        <f>IF(ISBLANK(VLOOKUP(TRIM(D1892),ALL_SOMIFA!$A$1:$V$2721,18,FALSE)),"",IF(ISERROR(VLOOKUP(TRIM(D1892),ALL_SOMIFA!$A$1:$V$2721,18,FALSE))," ",VLOOKUP(TRIM(D1892),ALL_SOMIFA!$A$1:$V$2721,18,FALSE)))</f>
        <v xml:space="preserve"> </v>
      </c>
      <c r="V1892" t="str">
        <f>IF(ISBLANK(VLOOKUP(TRIM(D1892),ALL_SOMIFA!$A$1:$V$2721,19,FALSE)),"",IF(ISERROR(VLOOKUP(TRIM(D1892),ALL_SOMIFA!$A$1:$V$2721,19,FALSE))," ",VLOOKUP(TRIM(D1892),ALL_SOMIFA!$A$1:$V$2721,19,FALSE)))</f>
        <v xml:space="preserve"> </v>
      </c>
      <c r="W1892" t="str">
        <f>IF(ISBLANK(VLOOKUP(TRIM(D1892),ALL_SOMIFA!$A$1:$V$2721,20,FALSE)),"",IF(ISERROR(VLOOKUP(TRIM(D1892),ALL_SOMIFA!$A$1:$V$2721,20,FALSE))," ",VLOOKUP(TRIM(D1892),ALL_SOMIFA!$A$1:$V$2721,20,FALSE)))</f>
        <v xml:space="preserve"> </v>
      </c>
      <c r="X1892" t="str">
        <f>IF(ISBLANK(VLOOKUP(TRIM(D1892),ALL_SOMIFA!$A$1:$V$2721,21,FALSE)),"",IF(ISERROR(VLOOKUP(TRIM(D1892),ALL_SOMIFA!$A$1:$V$2721,21,FALSE))," ",VLOOKUP(TRIM(D1892),ALL_SOMIFA!$A$1:$V$2721,21,FALSE)))</f>
        <v xml:space="preserve"> </v>
      </c>
      <c r="Y1892" t="str">
        <f>IF(ISBLANK(VLOOKUP(TRIM(D1892),ALL_SOMIFA!$A$1:$V$2721,22,FALSE)),"",IF(ISERROR(VLOOKUP(TRIM(D1892),ALL_SOMIFA!$A$1:$V$2721,22,FALSE))," ",VLOOKUP(TRIM(D1892),ALL_SOMIFA!$A$1:$V$2721,22,FALSE)))</f>
        <v xml:space="preserve"> </v>
      </c>
    </row>
    <row r="1893" spans="1:79" s="25" customFormat="1" x14ac:dyDescent="0.2">
      <c r="A1893" s="33" t="s">
        <v>2381</v>
      </c>
      <c r="B1893" s="33" t="s">
        <v>134</v>
      </c>
      <c r="C1893" s="141" t="s">
        <v>1510</v>
      </c>
      <c r="D1893" t="s">
        <v>3808</v>
      </c>
      <c r="E1893" s="40">
        <v>33777</v>
      </c>
      <c r="F1893" t="s">
        <v>1103</v>
      </c>
      <c r="G1893" s="19" t="s">
        <v>295</v>
      </c>
      <c r="H1893" s="33" t="s">
        <v>1771</v>
      </c>
      <c r="I1893" s="33" t="s">
        <v>138</v>
      </c>
      <c r="J1893" s="18" t="s">
        <v>3809</v>
      </c>
      <c r="K1893" t="str">
        <f>IF(ISBLANK(VLOOKUP(TRIM(D1893),ALL_SOMIFA!$A$1:$V$2721,8,FALSE)),"",IF(ISERROR(VLOOKUP(TRIM(D1893),ALL_SOMIFA!$A$1:$V$2721,8,FALSE))," ",VLOOKUP(TRIM(D1893),ALL_SOMIFA!$A$1:$V$2721,8,FALSE)))</f>
        <v xml:space="preserve"> </v>
      </c>
      <c r="L1893" t="str">
        <f>IF(ISBLANK(VLOOKUP(TRIM(D1893),ALL_SOMIFA!$A$1:$V$2721,9,FALSE)),"",IF(ISERROR(VLOOKUP(TRIM(D1893),ALL_SOMIFA!$A$1:$V$2721,9,FALSE))," ",VLOOKUP(TRIM(D1893),ALL_SOMIFA!$A$1:$V$2721,9,FALSE)))</f>
        <v xml:space="preserve"> </v>
      </c>
      <c r="M1893" s="33" t="str">
        <f>IF(ISBLANK(VLOOKUP(TRIM(D1893),ALL_SOMIFA!$A$1:$V$2721,10,FALSE)),"",IF(ISERROR(VLOOKUP(TRIM(D1893),ALL_SOMIFA!$A$1:$V$2721,10,FALSE))," ",VLOOKUP(TRIM(D1893),ALL_SOMIFA!$A$1:$V$2721,10,FALSE)))</f>
        <v xml:space="preserve"> </v>
      </c>
      <c r="N1893" s="33" t="str">
        <f>IF(ISBLANK(VLOOKUP(TRIM(D1893),ALL_SOMIFA!$A$1:$V$2721,11,FALSE)),"",IF(ISERROR(VLOOKUP(TRIM(D1893),ALL_SOMIFA!$A$1:$V$2721,11,FALSE))," ",VLOOKUP(TRIM(D1893),ALL_SOMIFA!$A$1:$V$2721,11,FALSE)))</f>
        <v xml:space="preserve"> </v>
      </c>
      <c r="O1893" s="33" t="str">
        <f>IF(ISBLANK(VLOOKUP(TRIM(D1893),ALL_SOMIFA!$A$1:$V$2721,12,FALSE)),"",IF(ISERROR(VLOOKUP(TRIM(D1893),ALL_SOMIFA!$A$1:$V$2721,12,FALSE))," ",VLOOKUP(TRIM(D1893),ALL_SOMIFA!$A$1:$V$2721,12,FALSE)))</f>
        <v xml:space="preserve"> </v>
      </c>
      <c r="P1893" t="str">
        <f>IF(ISBLANK(VLOOKUP(TRIM(D1893),ALL_SOMIFA!$A$1:$V$2721,13,FALSE)),"",IF(ISERROR(VLOOKUP(TRIM(D1893),ALL_SOMIFA!$A$1:$V$2721,13,FALSE))," ",VLOOKUP(TRIM(D1893),ALL_SOMIFA!$A$1:$V$2721,13,FALSE)))</f>
        <v xml:space="preserve"> </v>
      </c>
      <c r="Q1893" t="str">
        <f>IF(ISBLANK(VLOOKUP(TRIM(D1893),ALL_SOMIFA!$A$1:$V$2721,14,FALSE)),"",IF(ISERROR(VLOOKUP(TRIM(D1893),ALL_SOMIFA!$A$1:$V$2721,14,FALSE))," ",VLOOKUP(TRIM(D1893),ALL_SOMIFA!$A$1:$V$2721,14,FALSE)))</f>
        <v xml:space="preserve"> </v>
      </c>
      <c r="R1893" t="str">
        <f>IF(ISBLANK(VLOOKUP(TRIM(D1893),ALL_SOMIFA!$A$1:$V$2721,15,FALSE)),"",IF(ISERROR(VLOOKUP(TRIM(D1893),ALL_SOMIFA!$A$1:$V$2721,15,FALSE))," ",VLOOKUP(TRIM(D1893),ALL_SOMIFA!$A$1:$V$2721,15,FALSE)))</f>
        <v xml:space="preserve"> </v>
      </c>
      <c r="S1893" t="str">
        <f>IF(ISBLANK(VLOOKUP(TRIM(D1893),ALL_SOMIFA!$A$1:$V$2721,16,FALSE)),"",IF(ISERROR(VLOOKUP(TRIM(D1893),ALL_SOMIFA!$A$1:$V$2721,16,FALSE))," ",VLOOKUP(TRIM(D1893),ALL_SOMIFA!$A$1:$V$2721,16,FALSE)))</f>
        <v xml:space="preserve"> </v>
      </c>
      <c r="T1893" t="str">
        <f>IF(ISBLANK(VLOOKUP(TRIM(D1893),ALL_SOMIFA!$A$1:$V$2721,17,FALSE)),"",IF(ISERROR(VLOOKUP(TRIM(D1893),ALL_SOMIFA!$A$1:$V$2721,17,FALSE))," ",VLOOKUP(TRIM(D1893),ALL_SOMIFA!$A$1:$V$2721,17,FALSE)))</f>
        <v xml:space="preserve"> </v>
      </c>
      <c r="U1893" t="str">
        <f>IF(ISBLANK(VLOOKUP(TRIM(D1893),ALL_SOMIFA!$A$1:$V$2721,18,FALSE)),"",IF(ISERROR(VLOOKUP(TRIM(D1893),ALL_SOMIFA!$A$1:$V$2721,18,FALSE))," ",VLOOKUP(TRIM(D1893),ALL_SOMIFA!$A$1:$V$2721,18,FALSE)))</f>
        <v xml:space="preserve"> </v>
      </c>
      <c r="V1893" t="str">
        <f>IF(ISBLANK(VLOOKUP(TRIM(D1893),ALL_SOMIFA!$A$1:$V$2721,19,FALSE)),"",IF(ISERROR(VLOOKUP(TRIM(D1893),ALL_SOMIFA!$A$1:$V$2721,19,FALSE))," ",VLOOKUP(TRIM(D1893),ALL_SOMIFA!$A$1:$V$2721,19,FALSE)))</f>
        <v xml:space="preserve"> </v>
      </c>
      <c r="W1893" t="str">
        <f>IF(ISBLANK(VLOOKUP(TRIM(D1893),ALL_SOMIFA!$A$1:$V$2721,20,FALSE)),"",IF(ISERROR(VLOOKUP(TRIM(D1893),ALL_SOMIFA!$A$1:$V$2721,20,FALSE))," ",VLOOKUP(TRIM(D1893),ALL_SOMIFA!$A$1:$V$2721,20,FALSE)))</f>
        <v xml:space="preserve"> </v>
      </c>
      <c r="X1893" t="str">
        <f>IF(ISBLANK(VLOOKUP(TRIM(D1893),ALL_SOMIFA!$A$1:$V$2721,21,FALSE)),"",IF(ISERROR(VLOOKUP(TRIM(D1893),ALL_SOMIFA!$A$1:$V$2721,21,FALSE))," ",VLOOKUP(TRIM(D1893),ALL_SOMIFA!$A$1:$V$2721,21,FALSE)))</f>
        <v xml:space="preserve"> </v>
      </c>
      <c r="Y1893" t="str">
        <f>IF(ISBLANK(VLOOKUP(TRIM(D1893),ALL_SOMIFA!$A$1:$V$2721,22,FALSE)),"",IF(ISERROR(VLOOKUP(TRIM(D1893),ALL_SOMIFA!$A$1:$V$2721,22,FALSE))," ",VLOOKUP(TRIM(D1893),ALL_SOMIFA!$A$1:$V$2721,22,FALSE)))</f>
        <v xml:space="preserve"> </v>
      </c>
      <c r="Z1893"/>
      <c r="AA1893"/>
      <c r="AB1893"/>
      <c r="AC1893"/>
      <c r="AD1893"/>
      <c r="AE1893"/>
      <c r="AF1893"/>
      <c r="AG1893"/>
      <c r="AH1893"/>
      <c r="AI1893"/>
      <c r="AJ1893"/>
      <c r="AK1893"/>
      <c r="AL1893"/>
      <c r="AM1893"/>
      <c r="AN1893"/>
      <c r="AO1893"/>
      <c r="AP1893"/>
      <c r="AQ1893"/>
      <c r="AR1893"/>
      <c r="AS1893"/>
      <c r="AT1893"/>
      <c r="AU1893"/>
      <c r="AV1893"/>
      <c r="AW1893"/>
      <c r="AX1893"/>
      <c r="AY1893"/>
      <c r="AZ1893"/>
      <c r="BA1893"/>
      <c r="BB1893"/>
      <c r="BC1893"/>
      <c r="BD1893"/>
      <c r="BE1893"/>
      <c r="BF1893"/>
      <c r="BG1893"/>
      <c r="BH1893"/>
      <c r="BI1893"/>
      <c r="BJ1893"/>
      <c r="BK1893"/>
      <c r="BL1893"/>
      <c r="BM1893"/>
      <c r="BN1893"/>
      <c r="BO1893"/>
      <c r="BP1893"/>
      <c r="BQ1893"/>
      <c r="BR1893"/>
      <c r="BS1893"/>
      <c r="BT1893"/>
      <c r="BU1893"/>
      <c r="BV1893"/>
      <c r="BW1893"/>
      <c r="BX1893"/>
      <c r="BY1893"/>
      <c r="BZ1893"/>
      <c r="CA1893"/>
    </row>
    <row r="1894" spans="1:79" x14ac:dyDescent="0.2">
      <c r="A1894" s="34" t="s">
        <v>212</v>
      </c>
      <c r="B1894" s="34" t="s">
        <v>227</v>
      </c>
      <c r="C1894" s="141" t="s">
        <v>269</v>
      </c>
      <c r="D1894" s="19" t="s">
        <v>3805</v>
      </c>
      <c r="E1894" s="20">
        <v>35655</v>
      </c>
      <c r="F1894" s="19" t="s">
        <v>121</v>
      </c>
      <c r="G1894" s="19" t="s">
        <v>1234</v>
      </c>
      <c r="H1894" s="34" t="s">
        <v>1203</v>
      </c>
      <c r="I1894" s="34" t="s">
        <v>250</v>
      </c>
      <c r="J1894" s="18" t="s">
        <v>711</v>
      </c>
      <c r="K1894" s="26" t="s">
        <v>555</v>
      </c>
      <c r="L1894" s="26" t="s">
        <v>1647</v>
      </c>
      <c r="M1894" s="34" t="s">
        <v>238</v>
      </c>
      <c r="N1894" s="34" t="s">
        <v>252</v>
      </c>
      <c r="O1894" s="34" t="s">
        <v>203</v>
      </c>
      <c r="P1894" s="19" t="s">
        <v>273</v>
      </c>
      <c r="Q1894" s="19" t="s">
        <v>3806</v>
      </c>
      <c r="R1894" s="19" t="s">
        <v>250</v>
      </c>
      <c r="S1894" s="19" t="s">
        <v>3807</v>
      </c>
      <c r="T1894" s="19" t="s">
        <v>265</v>
      </c>
      <c r="U1894" s="19" t="s">
        <v>252</v>
      </c>
      <c r="V1894" s="19" t="s">
        <v>587</v>
      </c>
      <c r="W1894" s="19"/>
      <c r="X1894" s="19"/>
      <c r="Y1894" s="19"/>
      <c r="Z1894" s="19"/>
      <c r="AA1894" s="19"/>
      <c r="AB1894" s="19"/>
      <c r="AC1894" s="19"/>
      <c r="AD1894" s="19"/>
      <c r="AE1894" s="19"/>
      <c r="AF1894" s="19"/>
      <c r="AG1894" s="19"/>
      <c r="AH1894" s="19"/>
      <c r="AI1894" s="19"/>
      <c r="AJ1894" s="19"/>
      <c r="AK1894" s="19"/>
      <c r="AL1894" s="19"/>
      <c r="AM1894" s="19"/>
      <c r="AN1894" s="19"/>
      <c r="AO1894" s="19"/>
      <c r="AP1894" s="19"/>
      <c r="AQ1894" s="19"/>
      <c r="AR1894" s="19"/>
      <c r="AS1894" s="19"/>
      <c r="AT1894" s="19"/>
      <c r="AU1894" s="19"/>
      <c r="AV1894" s="19"/>
      <c r="AW1894" s="19"/>
      <c r="AX1894" s="19"/>
      <c r="AY1894" s="19"/>
      <c r="AZ1894" s="25"/>
      <c r="BA1894" s="25"/>
      <c r="BB1894" s="25"/>
      <c r="BC1894" s="25"/>
      <c r="BD1894" s="25"/>
      <c r="BE1894" s="25"/>
      <c r="BF1894" s="25"/>
      <c r="BG1894" s="25"/>
      <c r="BH1894" s="25"/>
      <c r="BI1894" s="25"/>
      <c r="BJ1894" s="25"/>
      <c r="BK1894" s="25"/>
      <c r="BL1894" s="25"/>
      <c r="BM1894" s="25"/>
      <c r="BN1894" s="25"/>
      <c r="BO1894" s="25"/>
      <c r="BP1894" s="25"/>
      <c r="BQ1894" s="25"/>
      <c r="BR1894" s="25"/>
      <c r="BS1894" s="25"/>
      <c r="BT1894" s="25"/>
      <c r="BU1894" s="25"/>
      <c r="BV1894" s="25"/>
      <c r="BW1894" s="25"/>
      <c r="BX1894" s="25"/>
      <c r="BY1894" s="25"/>
      <c r="BZ1894" s="25"/>
      <c r="CA1894" s="25"/>
    </row>
    <row r="1895" spans="1:79" ht="12.75" customHeight="1" x14ac:dyDescent="0.2">
      <c r="A1895" s="18" t="s">
        <v>194</v>
      </c>
      <c r="B1895" s="18" t="s">
        <v>81</v>
      </c>
      <c r="C1895" s="141" t="s">
        <v>266</v>
      </c>
      <c r="D1895" s="19" t="s">
        <v>3818</v>
      </c>
      <c r="E1895" s="20">
        <v>35751</v>
      </c>
      <c r="F1895" s="26" t="s">
        <v>1130</v>
      </c>
      <c r="G1895" s="30" t="s">
        <v>230</v>
      </c>
      <c r="H1895" s="18" t="s">
        <v>189</v>
      </c>
      <c r="I1895" s="18"/>
      <c r="J1895" s="18"/>
      <c r="K1895" t="s">
        <v>202</v>
      </c>
      <c r="L1895" t="s">
        <v>203</v>
      </c>
      <c r="M1895" s="18" t="s">
        <v>274</v>
      </c>
      <c r="N1895" s="18" t="s">
        <v>128</v>
      </c>
      <c r="O1895" s="18" t="s">
        <v>224</v>
      </c>
      <c r="P1895" s="19" t="s">
        <v>201</v>
      </c>
      <c r="Q1895" s="19" t="s">
        <v>274</v>
      </c>
      <c r="R1895" s="19" t="s">
        <v>128</v>
      </c>
      <c r="S1895" s="30" t="s">
        <v>224</v>
      </c>
      <c r="T1895" s="19"/>
      <c r="U1895" s="19"/>
      <c r="V1895" s="30"/>
      <c r="W1895" s="19"/>
      <c r="X1895" s="19"/>
      <c r="Y1895" s="30"/>
      <c r="Z1895" s="19"/>
      <c r="AA1895" s="19"/>
      <c r="AB1895" s="30"/>
      <c r="AC1895" s="19"/>
      <c r="AD1895" s="19"/>
      <c r="AE1895" s="19"/>
      <c r="AF1895" s="19"/>
      <c r="AG1895" s="19"/>
      <c r="AH1895" s="19"/>
      <c r="AI1895" s="19"/>
      <c r="AJ1895" s="19"/>
      <c r="AK1895" s="19"/>
      <c r="AL1895" s="19"/>
      <c r="AM1895" s="19"/>
      <c r="AN1895" s="19"/>
      <c r="AO1895" s="19"/>
      <c r="AP1895" s="19"/>
      <c r="AQ1895" s="19"/>
      <c r="AR1895" s="19"/>
      <c r="AS1895" s="19"/>
      <c r="AT1895" s="19"/>
      <c r="AU1895" s="19"/>
      <c r="AV1895" s="19"/>
      <c r="AW1895" s="19"/>
      <c r="AX1895" s="19"/>
      <c r="AY1895" s="19"/>
    </row>
    <row r="1896" spans="1:79" s="25" customFormat="1" x14ac:dyDescent="0.2">
      <c r="A1896" s="31" t="s">
        <v>555</v>
      </c>
      <c r="B1896" s="52" t="s">
        <v>134</v>
      </c>
      <c r="C1896" s="142" t="s">
        <v>519</v>
      </c>
      <c r="D1896" s="19" t="s">
        <v>3813</v>
      </c>
      <c r="E1896" s="27">
        <v>34359</v>
      </c>
      <c r="F1896" s="28" t="s">
        <v>391</v>
      </c>
      <c r="G1896" s="28" t="s">
        <v>381</v>
      </c>
      <c r="H1896" s="31" t="s">
        <v>1210</v>
      </c>
      <c r="I1896" s="52" t="s">
        <v>138</v>
      </c>
      <c r="J1896" s="18" t="s">
        <v>3814</v>
      </c>
      <c r="K1896" s="26" t="s">
        <v>2842</v>
      </c>
      <c r="L1896" s="26" t="s">
        <v>587</v>
      </c>
      <c r="M1896" s="33"/>
      <c r="N1896" s="33"/>
      <c r="O1896" s="33"/>
      <c r="AZ1896"/>
      <c r="BA1896"/>
      <c r="BB1896"/>
      <c r="BC1896"/>
      <c r="BD1896"/>
      <c r="BE1896"/>
      <c r="BF1896"/>
      <c r="BG1896"/>
      <c r="BH1896"/>
      <c r="BI1896"/>
      <c r="BJ1896"/>
      <c r="BK1896"/>
      <c r="BL1896"/>
      <c r="BM1896"/>
      <c r="BN1896"/>
      <c r="BO1896"/>
      <c r="BP1896"/>
      <c r="BQ1896"/>
      <c r="BR1896"/>
      <c r="BS1896"/>
      <c r="BT1896"/>
      <c r="BU1896"/>
      <c r="BV1896"/>
      <c r="BW1896"/>
      <c r="BX1896"/>
      <c r="BY1896"/>
      <c r="BZ1896"/>
      <c r="CA1896"/>
    </row>
    <row r="1897" spans="1:79" ht="12.75" customHeight="1" x14ac:dyDescent="0.2">
      <c r="A1897" s="18" t="s">
        <v>212</v>
      </c>
      <c r="B1897" s="18" t="s">
        <v>242</v>
      </c>
      <c r="C1897" s="141" t="s">
        <v>241</v>
      </c>
      <c r="D1897" s="19" t="s">
        <v>3810</v>
      </c>
      <c r="E1897" s="20">
        <v>36268</v>
      </c>
      <c r="F1897" s="26" t="s">
        <v>1413</v>
      </c>
      <c r="G1897" s="30" t="s">
        <v>3616</v>
      </c>
      <c r="H1897" s="18" t="s">
        <v>212</v>
      </c>
      <c r="I1897" s="18" t="s">
        <v>363</v>
      </c>
      <c r="J1897" s="18" t="s">
        <v>240</v>
      </c>
      <c r="K1897" s="26" t="s">
        <v>3811</v>
      </c>
      <c r="L1897" s="26" t="s">
        <v>228</v>
      </c>
      <c r="M1897" s="18" t="s">
        <v>189</v>
      </c>
      <c r="N1897" s="18"/>
      <c r="O1897" s="18"/>
      <c r="P1897" s="19"/>
      <c r="Q1897" s="19" t="s">
        <v>274</v>
      </c>
      <c r="R1897" s="19" t="s">
        <v>306</v>
      </c>
      <c r="S1897" s="30" t="s">
        <v>201</v>
      </c>
      <c r="T1897" s="19"/>
      <c r="U1897" s="19"/>
      <c r="V1897" s="30"/>
      <c r="W1897" s="19"/>
      <c r="X1897" s="19"/>
      <c r="Y1897" s="30"/>
      <c r="Z1897" s="19"/>
      <c r="AA1897" s="19"/>
      <c r="AB1897" s="30"/>
      <c r="AC1897" s="19"/>
      <c r="AD1897" s="19"/>
      <c r="AE1897" s="19"/>
      <c r="AF1897" s="19"/>
      <c r="AG1897" s="19"/>
      <c r="AH1897" s="19"/>
      <c r="AI1897" s="19"/>
      <c r="AJ1897" s="19"/>
      <c r="AK1897" s="19"/>
      <c r="AL1897" s="19"/>
      <c r="AM1897" s="19"/>
      <c r="AN1897" s="19"/>
      <c r="AO1897" s="19"/>
      <c r="AP1897" s="19"/>
      <c r="AQ1897" s="19"/>
      <c r="AR1897" s="19"/>
      <c r="AS1897" s="19"/>
      <c r="AT1897" s="19"/>
      <c r="AU1897" s="19"/>
      <c r="AV1897" s="19"/>
      <c r="AW1897" s="19"/>
      <c r="AX1897" s="19"/>
      <c r="AY1897" s="19"/>
      <c r="AZ1897" s="25"/>
      <c r="BA1897" s="25"/>
      <c r="BB1897" s="25"/>
      <c r="BC1897" s="25"/>
      <c r="BD1897" s="25"/>
      <c r="BE1897" s="25"/>
      <c r="BF1897" s="25"/>
      <c r="BG1897" s="25"/>
      <c r="BH1897" s="25"/>
      <c r="BI1897" s="25"/>
      <c r="BJ1897" s="25"/>
      <c r="BK1897" s="25"/>
      <c r="BL1897" s="25"/>
      <c r="BM1897" s="25"/>
      <c r="BN1897" s="25"/>
      <c r="BO1897" s="25"/>
      <c r="BP1897" s="25"/>
      <c r="BQ1897" s="25"/>
      <c r="BR1897" s="25"/>
      <c r="BS1897" s="25"/>
      <c r="BT1897" s="25"/>
      <c r="BU1897" s="25"/>
      <c r="BV1897" s="25"/>
      <c r="BW1897" s="25"/>
      <c r="BX1897" s="25"/>
      <c r="BY1897" s="25"/>
      <c r="BZ1897" s="25"/>
      <c r="CA1897" s="25"/>
    </row>
    <row r="1898" spans="1:79" x14ac:dyDescent="0.2">
      <c r="A1898" s="31" t="s">
        <v>238</v>
      </c>
      <c r="B1898" s="32" t="s">
        <v>556</v>
      </c>
      <c r="C1898" s="142" t="s">
        <v>241</v>
      </c>
      <c r="D1898" s="19" t="s">
        <v>3815</v>
      </c>
      <c r="E1898" s="27">
        <v>37109</v>
      </c>
      <c r="F1898" s="28" t="s">
        <v>180</v>
      </c>
      <c r="G1898" s="28" t="s">
        <v>268</v>
      </c>
      <c r="H1898" s="31" t="s">
        <v>238</v>
      </c>
      <c r="I1898" s="32" t="s">
        <v>91</v>
      </c>
      <c r="J1898" s="18" t="s">
        <v>241</v>
      </c>
      <c r="K1898" s="26" t="s">
        <v>258</v>
      </c>
      <c r="L1898" s="26" t="s">
        <v>221</v>
      </c>
      <c r="M1898" s="33"/>
      <c r="N1898" s="33"/>
      <c r="O1898" s="33"/>
      <c r="AZ1898" s="25"/>
      <c r="BA1898" s="25"/>
      <c r="BB1898" s="25"/>
      <c r="BC1898" s="25"/>
      <c r="BD1898" s="25"/>
      <c r="BE1898" s="25"/>
      <c r="BF1898" s="25"/>
      <c r="BG1898" s="25"/>
      <c r="BH1898" s="25"/>
      <c r="BI1898" s="25"/>
      <c r="BJ1898" s="25"/>
      <c r="BK1898" s="25"/>
      <c r="BL1898" s="25"/>
      <c r="BM1898" s="25"/>
      <c r="BN1898" s="25"/>
      <c r="BO1898" s="25"/>
      <c r="BP1898" s="25"/>
      <c r="BQ1898" s="25"/>
      <c r="BR1898" s="25"/>
      <c r="BS1898" s="25"/>
      <c r="BT1898" s="25"/>
      <c r="BU1898" s="25"/>
      <c r="BV1898" s="25"/>
      <c r="BW1898" s="25"/>
      <c r="BX1898" s="25"/>
    </row>
    <row r="1899" spans="1:79" x14ac:dyDescent="0.2">
      <c r="A1899" s="33" t="s">
        <v>202</v>
      </c>
      <c r="B1899" s="33" t="s">
        <v>128</v>
      </c>
      <c r="C1899" s="142" t="s">
        <v>241</v>
      </c>
      <c r="D1899" t="s">
        <v>3816</v>
      </c>
      <c r="E1899" s="40">
        <v>37048</v>
      </c>
      <c r="F1899" t="s">
        <v>3817</v>
      </c>
      <c r="G1899" s="22" t="s">
        <v>1039</v>
      </c>
      <c r="H1899" s="33" t="s">
        <v>202</v>
      </c>
      <c r="I1899" s="33" t="s">
        <v>131</v>
      </c>
      <c r="J1899" s="18" t="s">
        <v>241</v>
      </c>
      <c r="K1899" t="str">
        <f>IF(ISBLANK(VLOOKUP(TRIM(D1899),ALL_SOMIFA!$A$1:$V$2721,8,FALSE)),"",IF(ISERROR(VLOOKUP(TRIM(D1899),ALL_SOMIFA!$A$1:$V$2721,8,FALSE))," ",VLOOKUP(TRIM(D1899),ALL_SOMIFA!$A$1:$V$2721,8,FALSE)))</f>
        <v xml:space="preserve"> </v>
      </c>
      <c r="L1899" t="str">
        <f>IF(ISBLANK(VLOOKUP(TRIM(D1899),ALL_SOMIFA!$A$1:$V$2721,9,FALSE)),"",IF(ISERROR(VLOOKUP(TRIM(D1899),ALL_SOMIFA!$A$1:$V$2721,9,FALSE))," ",VLOOKUP(TRIM(D1899),ALL_SOMIFA!$A$1:$V$2721,9,FALSE)))</f>
        <v xml:space="preserve"> </v>
      </c>
      <c r="M1899" s="33" t="str">
        <f>IF(ISBLANK(VLOOKUP(TRIM(D1899),ALL_SOMIFA!$A$1:$V$2721,10,FALSE)),"",IF(ISERROR(VLOOKUP(TRIM(D1899),ALL_SOMIFA!$A$1:$V$2721,10,FALSE))," ",VLOOKUP(TRIM(D1899),ALL_SOMIFA!$A$1:$V$2721,10,FALSE)))</f>
        <v xml:space="preserve"> </v>
      </c>
      <c r="N1899" s="33" t="str">
        <f>IF(ISBLANK(VLOOKUP(TRIM(D1899),ALL_SOMIFA!$A$1:$V$2721,11,FALSE)),"",IF(ISERROR(VLOOKUP(TRIM(D1899),ALL_SOMIFA!$A$1:$V$2721,11,FALSE))," ",VLOOKUP(TRIM(D1899),ALL_SOMIFA!$A$1:$V$2721,11,FALSE)))</f>
        <v xml:space="preserve"> </v>
      </c>
      <c r="O1899" s="33" t="str">
        <f>IF(ISBLANK(VLOOKUP(TRIM(D1899),ALL_SOMIFA!$A$1:$V$2721,12,FALSE)),"",IF(ISERROR(VLOOKUP(TRIM(D1899),ALL_SOMIFA!$A$1:$V$2721,12,FALSE))," ",VLOOKUP(TRIM(D1899),ALL_SOMIFA!$A$1:$V$2721,12,FALSE)))</f>
        <v xml:space="preserve"> </v>
      </c>
      <c r="P1899" t="str">
        <f>IF(ISBLANK(VLOOKUP(TRIM(D1899),ALL_SOMIFA!$A$1:$V$2721,13,FALSE)),"",IF(ISERROR(VLOOKUP(TRIM(D1899),ALL_SOMIFA!$A$1:$V$2721,13,FALSE))," ",VLOOKUP(TRIM(D1899),ALL_SOMIFA!$A$1:$V$2721,13,FALSE)))</f>
        <v xml:space="preserve"> </v>
      </c>
      <c r="Q1899" t="str">
        <f>IF(ISBLANK(VLOOKUP(TRIM(D1899),ALL_SOMIFA!$A$1:$V$2721,14,FALSE)),"",IF(ISERROR(VLOOKUP(TRIM(D1899),ALL_SOMIFA!$A$1:$V$2721,14,FALSE))," ",VLOOKUP(TRIM(D1899),ALL_SOMIFA!$A$1:$V$2721,14,FALSE)))</f>
        <v xml:space="preserve"> </v>
      </c>
      <c r="R1899" t="str">
        <f>IF(ISBLANK(VLOOKUP(TRIM(D1899),ALL_SOMIFA!$A$1:$V$2721,15,FALSE)),"",IF(ISERROR(VLOOKUP(TRIM(D1899),ALL_SOMIFA!$A$1:$V$2721,15,FALSE))," ",VLOOKUP(TRIM(D1899),ALL_SOMIFA!$A$1:$V$2721,15,FALSE)))</f>
        <v xml:space="preserve"> </v>
      </c>
      <c r="S1899" t="str">
        <f>IF(ISBLANK(VLOOKUP(TRIM(D1899),ALL_SOMIFA!$A$1:$V$2721,16,FALSE)),"",IF(ISERROR(VLOOKUP(TRIM(D1899),ALL_SOMIFA!$A$1:$V$2721,16,FALSE))," ",VLOOKUP(TRIM(D1899),ALL_SOMIFA!$A$1:$V$2721,16,FALSE)))</f>
        <v xml:space="preserve"> </v>
      </c>
      <c r="T1899" t="str">
        <f>IF(ISBLANK(VLOOKUP(TRIM(D1899),ALL_SOMIFA!$A$1:$V$2721,17,FALSE)),"",IF(ISERROR(VLOOKUP(TRIM(D1899),ALL_SOMIFA!$A$1:$V$2721,17,FALSE))," ",VLOOKUP(TRIM(D1899),ALL_SOMIFA!$A$1:$V$2721,17,FALSE)))</f>
        <v xml:space="preserve"> </v>
      </c>
      <c r="U1899" t="str">
        <f>IF(ISBLANK(VLOOKUP(TRIM(D1899),ALL_SOMIFA!$A$1:$V$2721,18,FALSE)),"",IF(ISERROR(VLOOKUP(TRIM(D1899),ALL_SOMIFA!$A$1:$V$2721,18,FALSE))," ",VLOOKUP(TRIM(D1899),ALL_SOMIFA!$A$1:$V$2721,18,FALSE)))</f>
        <v xml:space="preserve"> </v>
      </c>
      <c r="V1899" t="str">
        <f>IF(ISBLANK(VLOOKUP(TRIM(D1899),ALL_SOMIFA!$A$1:$V$2721,19,FALSE)),"",IF(ISERROR(VLOOKUP(TRIM(D1899),ALL_SOMIFA!$A$1:$V$2721,19,FALSE))," ",VLOOKUP(TRIM(D1899),ALL_SOMIFA!$A$1:$V$2721,19,FALSE)))</f>
        <v xml:space="preserve"> </v>
      </c>
      <c r="W1899" t="str">
        <f>IF(ISBLANK(VLOOKUP(TRIM(D1899),ALL_SOMIFA!$A$1:$V$2721,20,FALSE)),"",IF(ISERROR(VLOOKUP(TRIM(D1899),ALL_SOMIFA!$A$1:$V$2721,20,FALSE))," ",VLOOKUP(TRIM(D1899),ALL_SOMIFA!$A$1:$V$2721,20,FALSE)))</f>
        <v xml:space="preserve"> </v>
      </c>
      <c r="X1899" t="str">
        <f>IF(ISBLANK(VLOOKUP(TRIM(D1899),ALL_SOMIFA!$A$1:$V$2721,21,FALSE)),"",IF(ISERROR(VLOOKUP(TRIM(D1899),ALL_SOMIFA!$A$1:$V$2721,21,FALSE))," ",VLOOKUP(TRIM(D1899),ALL_SOMIFA!$A$1:$V$2721,21,FALSE)))</f>
        <v xml:space="preserve"> </v>
      </c>
      <c r="Y1899" t="str">
        <f>IF(ISBLANK(VLOOKUP(TRIM(D1899),ALL_SOMIFA!$A$1:$V$2721,22,FALSE)),"",IF(ISERROR(VLOOKUP(TRIM(D1899),ALL_SOMIFA!$A$1:$V$2721,22,FALSE))," ",VLOOKUP(TRIM(D1899),ALL_SOMIFA!$A$1:$V$2721,22,FALSE)))</f>
        <v xml:space="preserve"> </v>
      </c>
    </row>
    <row r="1900" spans="1:79" x14ac:dyDescent="0.2">
      <c r="A1900" s="34"/>
      <c r="B1900" s="34"/>
      <c r="C1900" s="141"/>
      <c r="D1900" s="26" t="s">
        <v>3812</v>
      </c>
      <c r="E1900" s="27">
        <v>34470</v>
      </c>
      <c r="F1900" s="26" t="s">
        <v>884</v>
      </c>
      <c r="G1900" s="26" t="s">
        <v>473</v>
      </c>
      <c r="H1900" s="34" t="s">
        <v>238</v>
      </c>
      <c r="I1900" s="34" t="s">
        <v>109</v>
      </c>
      <c r="J1900" s="18" t="s">
        <v>240</v>
      </c>
      <c r="K1900" s="26" t="s">
        <v>265</v>
      </c>
      <c r="L1900" s="26" t="s">
        <v>598</v>
      </c>
      <c r="M1900" s="34" t="s">
        <v>555</v>
      </c>
      <c r="N1900" s="34" t="s">
        <v>242</v>
      </c>
      <c r="O1900" s="34" t="s">
        <v>161</v>
      </c>
      <c r="P1900" s="26" t="s">
        <v>249</v>
      </c>
      <c r="Q1900" s="27"/>
      <c r="R1900" s="27"/>
      <c r="S1900" s="27"/>
      <c r="T1900" s="27"/>
      <c r="U1900" s="29"/>
      <c r="V1900" s="25"/>
      <c r="W1900" s="25"/>
      <c r="X1900" s="25"/>
      <c r="Y1900" s="25"/>
      <c r="Z1900" s="25"/>
      <c r="AA1900" s="25"/>
      <c r="AB1900" s="25"/>
      <c r="AC1900" s="25"/>
      <c r="AD1900" s="25"/>
      <c r="AE1900" s="25"/>
      <c r="AF1900" s="25"/>
      <c r="AG1900" s="25"/>
      <c r="AH1900" s="25"/>
      <c r="AI1900" s="25"/>
      <c r="AJ1900" s="25"/>
      <c r="AK1900" s="25"/>
      <c r="AL1900" s="25"/>
      <c r="AM1900" s="25"/>
      <c r="AN1900" s="25"/>
      <c r="AO1900" s="25"/>
      <c r="AP1900" s="25"/>
      <c r="AQ1900" s="25"/>
      <c r="AR1900" s="25"/>
      <c r="AS1900" s="25"/>
      <c r="AT1900" s="25"/>
      <c r="AU1900" s="25"/>
      <c r="AV1900" s="25"/>
      <c r="AW1900" s="25"/>
      <c r="AX1900" s="25"/>
      <c r="AY1900" s="25"/>
      <c r="AZ1900" s="25"/>
      <c r="BA1900" s="25"/>
      <c r="BB1900" s="25"/>
      <c r="BC1900" s="25"/>
      <c r="BD1900" s="25"/>
      <c r="BE1900" s="25"/>
      <c r="BF1900" s="25"/>
      <c r="BG1900" s="25"/>
      <c r="BH1900" s="25"/>
      <c r="BI1900" s="25"/>
      <c r="BJ1900" s="25"/>
      <c r="BK1900" s="25"/>
      <c r="BL1900" s="25"/>
      <c r="BM1900" s="25"/>
      <c r="BN1900" s="25"/>
      <c r="BO1900" s="25"/>
      <c r="BP1900" s="25"/>
      <c r="BQ1900" s="25"/>
      <c r="BR1900" s="25"/>
      <c r="BS1900" s="25"/>
      <c r="BT1900" s="25"/>
      <c r="BU1900" s="25"/>
      <c r="BV1900" s="25"/>
      <c r="BW1900" s="25"/>
      <c r="BX1900" s="25"/>
    </row>
    <row r="1901" spans="1:79" x14ac:dyDescent="0.2">
      <c r="A1901" s="18"/>
      <c r="B1901" s="18"/>
      <c r="C1901" s="141"/>
      <c r="D1901" s="19"/>
      <c r="E1901" s="20"/>
      <c r="F1901" s="19"/>
      <c r="G1901" s="19"/>
      <c r="H1901" s="18"/>
      <c r="I1901" s="18"/>
      <c r="J1901" s="18"/>
      <c r="K1901" t="s">
        <v>308</v>
      </c>
      <c r="L1901"/>
      <c r="M1901" s="18"/>
      <c r="N1901" s="18"/>
      <c r="O1901" s="18"/>
      <c r="P1901" s="19"/>
      <c r="Q1901" s="19"/>
      <c r="R1901" s="19"/>
      <c r="S1901" s="19"/>
      <c r="T1901" s="19"/>
      <c r="U1901" s="19"/>
      <c r="V1901" s="19"/>
      <c r="W1901" s="19"/>
      <c r="X1901" s="19"/>
      <c r="Y1901" s="19"/>
      <c r="Z1901" s="19"/>
      <c r="AA1901" s="19"/>
      <c r="AB1901" s="19"/>
      <c r="AC1901" s="19"/>
      <c r="AD1901" s="19"/>
      <c r="AE1901" s="19"/>
      <c r="AF1901" s="19"/>
      <c r="AG1901" s="19"/>
      <c r="AH1901" s="19"/>
      <c r="AI1901" s="19"/>
      <c r="AJ1901" s="19"/>
      <c r="AK1901" s="19"/>
      <c r="AL1901" s="19"/>
      <c r="AM1901" s="19"/>
      <c r="AN1901" s="19"/>
      <c r="AO1901" s="19"/>
      <c r="AP1901" s="19"/>
      <c r="AQ1901" s="19"/>
      <c r="AR1901" s="19"/>
      <c r="AS1901" s="19"/>
      <c r="AT1901" s="19"/>
      <c r="AU1901" s="19"/>
      <c r="AV1901" s="19"/>
      <c r="AW1901" s="19"/>
      <c r="AX1901" s="19"/>
      <c r="AY1901" s="19"/>
    </row>
    <row r="1902" spans="1:79" x14ac:dyDescent="0.2">
      <c r="A1902" s="33" t="s">
        <v>305</v>
      </c>
      <c r="B1902" s="33" t="s">
        <v>583</v>
      </c>
      <c r="C1902" s="141" t="s">
        <v>221</v>
      </c>
      <c r="D1902" t="s">
        <v>3827</v>
      </c>
      <c r="E1902" s="40">
        <v>36707</v>
      </c>
      <c r="F1902" t="s">
        <v>3828</v>
      </c>
      <c r="G1902" s="100" t="s">
        <v>719</v>
      </c>
      <c r="H1902" s="33" t="s">
        <v>238</v>
      </c>
      <c r="I1902" s="33" t="s">
        <v>491</v>
      </c>
      <c r="J1902" s="18" t="s">
        <v>273</v>
      </c>
      <c r="K1902" t="str">
        <f>IF(ISBLANK(VLOOKUP(TRIM(D1902),ALL_SOMIFA!$A$1:$V$2721,8,FALSE)),"",IF(ISERROR(VLOOKUP(TRIM(D1902),ALL_SOMIFA!$A$1:$V$2721,8,FALSE))," ",VLOOKUP(TRIM(D1902),ALL_SOMIFA!$A$1:$V$2721,8,FALSE)))</f>
        <v xml:space="preserve"> </v>
      </c>
      <c r="L1902" t="str">
        <f>IF(ISBLANK(VLOOKUP(TRIM(D1902),ALL_SOMIFA!$A$1:$V$2721,9,FALSE)),"",IF(ISERROR(VLOOKUP(TRIM(D1902),ALL_SOMIFA!$A$1:$V$2721,9,FALSE))," ",VLOOKUP(TRIM(D1902),ALL_SOMIFA!$A$1:$V$2721,9,FALSE)))</f>
        <v xml:space="preserve"> </v>
      </c>
      <c r="M1902" s="33" t="str">
        <f>IF(ISBLANK(VLOOKUP(TRIM(D1902),ALL_SOMIFA!$A$1:$V$2721,10,FALSE)),"",IF(ISERROR(VLOOKUP(TRIM(D1902),ALL_SOMIFA!$A$1:$V$2721,10,FALSE))," ",VLOOKUP(TRIM(D1902),ALL_SOMIFA!$A$1:$V$2721,10,FALSE)))</f>
        <v xml:space="preserve"> </v>
      </c>
      <c r="N1902" s="33" t="str">
        <f>IF(ISBLANK(VLOOKUP(TRIM(D1902),ALL_SOMIFA!$A$1:$V$2721,11,FALSE)),"",IF(ISERROR(VLOOKUP(TRIM(D1902),ALL_SOMIFA!$A$1:$V$2721,11,FALSE))," ",VLOOKUP(TRIM(D1902),ALL_SOMIFA!$A$1:$V$2721,11,FALSE)))</f>
        <v xml:space="preserve"> </v>
      </c>
      <c r="O1902" s="33" t="str">
        <f>IF(ISBLANK(VLOOKUP(TRIM(D1902),ALL_SOMIFA!$A$1:$V$2721,12,FALSE)),"",IF(ISERROR(VLOOKUP(TRIM(D1902),ALL_SOMIFA!$A$1:$V$2721,12,FALSE))," ",VLOOKUP(TRIM(D1902),ALL_SOMIFA!$A$1:$V$2721,12,FALSE)))</f>
        <v xml:space="preserve"> </v>
      </c>
      <c r="P1902" t="str">
        <f>IF(ISBLANK(VLOOKUP(TRIM(D1902),ALL_SOMIFA!$A$1:$V$2721,13,FALSE)),"",IF(ISERROR(VLOOKUP(TRIM(D1902),ALL_SOMIFA!$A$1:$V$2721,13,FALSE))," ",VLOOKUP(TRIM(D1902),ALL_SOMIFA!$A$1:$V$2721,13,FALSE)))</f>
        <v xml:space="preserve"> </v>
      </c>
      <c r="Q1902" t="str">
        <f>IF(ISBLANK(VLOOKUP(TRIM(D1902),ALL_SOMIFA!$A$1:$V$2721,14,FALSE)),"",IF(ISERROR(VLOOKUP(TRIM(D1902),ALL_SOMIFA!$A$1:$V$2721,14,FALSE))," ",VLOOKUP(TRIM(D1902),ALL_SOMIFA!$A$1:$V$2721,14,FALSE)))</f>
        <v xml:space="preserve"> </v>
      </c>
      <c r="R1902" t="str">
        <f>IF(ISBLANK(VLOOKUP(TRIM(D1902),ALL_SOMIFA!$A$1:$V$2721,15,FALSE)),"",IF(ISERROR(VLOOKUP(TRIM(D1902),ALL_SOMIFA!$A$1:$V$2721,15,FALSE))," ",VLOOKUP(TRIM(D1902),ALL_SOMIFA!$A$1:$V$2721,15,FALSE)))</f>
        <v xml:space="preserve"> </v>
      </c>
      <c r="S1902" t="str">
        <f>IF(ISBLANK(VLOOKUP(TRIM(D1902),ALL_SOMIFA!$A$1:$V$2721,16,FALSE)),"",IF(ISERROR(VLOOKUP(TRIM(D1902),ALL_SOMIFA!$A$1:$V$2721,16,FALSE))," ",VLOOKUP(TRIM(D1902),ALL_SOMIFA!$A$1:$V$2721,16,FALSE)))</f>
        <v xml:space="preserve"> </v>
      </c>
      <c r="T1902" t="str">
        <f>IF(ISBLANK(VLOOKUP(TRIM(D1902),ALL_SOMIFA!$A$1:$V$2721,17,FALSE)),"",IF(ISERROR(VLOOKUP(TRIM(D1902),ALL_SOMIFA!$A$1:$V$2721,17,FALSE))," ",VLOOKUP(TRIM(D1902),ALL_SOMIFA!$A$1:$V$2721,17,FALSE)))</f>
        <v xml:space="preserve"> </v>
      </c>
      <c r="U1902" t="str">
        <f>IF(ISBLANK(VLOOKUP(TRIM(D1902),ALL_SOMIFA!$A$1:$V$2721,18,FALSE)),"",IF(ISERROR(VLOOKUP(TRIM(D1902),ALL_SOMIFA!$A$1:$V$2721,18,FALSE))," ",VLOOKUP(TRIM(D1902),ALL_SOMIFA!$A$1:$V$2721,18,FALSE)))</f>
        <v xml:space="preserve"> </v>
      </c>
      <c r="V1902" t="str">
        <f>IF(ISBLANK(VLOOKUP(TRIM(D1902),ALL_SOMIFA!$A$1:$V$2721,19,FALSE)),"",IF(ISERROR(VLOOKUP(TRIM(D1902),ALL_SOMIFA!$A$1:$V$2721,19,FALSE))," ",VLOOKUP(TRIM(D1902),ALL_SOMIFA!$A$1:$V$2721,19,FALSE)))</f>
        <v xml:space="preserve"> </v>
      </c>
      <c r="W1902" t="str">
        <f>IF(ISBLANK(VLOOKUP(TRIM(D1902),ALL_SOMIFA!$A$1:$V$2721,20,FALSE)),"",IF(ISERROR(VLOOKUP(TRIM(D1902),ALL_SOMIFA!$A$1:$V$2721,20,FALSE))," ",VLOOKUP(TRIM(D1902),ALL_SOMIFA!$A$1:$V$2721,20,FALSE)))</f>
        <v xml:space="preserve"> </v>
      </c>
      <c r="X1902" t="str">
        <f>IF(ISBLANK(VLOOKUP(TRIM(D1902),ALL_SOMIFA!$A$1:$V$2721,21,FALSE)),"",IF(ISERROR(VLOOKUP(TRIM(D1902),ALL_SOMIFA!$A$1:$V$2721,21,FALSE))," ",VLOOKUP(TRIM(D1902),ALL_SOMIFA!$A$1:$V$2721,21,FALSE)))</f>
        <v xml:space="preserve"> </v>
      </c>
      <c r="Y1902" t="str">
        <f>IF(ISBLANK(VLOOKUP(TRIM(D1902),ALL_SOMIFA!$A$1:$V$2721,22,FALSE)),"",IF(ISERROR(VLOOKUP(TRIM(D1902),ALL_SOMIFA!$A$1:$V$2721,22,FALSE))," ",VLOOKUP(TRIM(D1902),ALL_SOMIFA!$A$1:$V$2721,22,FALSE)))</f>
        <v xml:space="preserve"> </v>
      </c>
    </row>
    <row r="1903" spans="1:79" x14ac:dyDescent="0.2">
      <c r="A1903" s="18" t="s">
        <v>315</v>
      </c>
      <c r="B1903" s="18" t="s">
        <v>316</v>
      </c>
      <c r="C1903" s="141" t="s">
        <v>203</v>
      </c>
      <c r="D1903" s="19" t="s">
        <v>3821</v>
      </c>
      <c r="E1903" s="20">
        <v>34319</v>
      </c>
      <c r="F1903" s="19" t="s">
        <v>654</v>
      </c>
      <c r="G1903" s="19" t="s">
        <v>1633</v>
      </c>
      <c r="H1903" s="18" t="s">
        <v>284</v>
      </c>
      <c r="I1903" s="18" t="s">
        <v>116</v>
      </c>
      <c r="J1903" s="18" t="s">
        <v>228</v>
      </c>
      <c r="K1903" s="26" t="s">
        <v>308</v>
      </c>
      <c r="L1903" s="26" t="s">
        <v>234</v>
      </c>
      <c r="M1903" s="18" t="s">
        <v>308</v>
      </c>
      <c r="N1903" s="18" t="s">
        <v>185</v>
      </c>
      <c r="O1903" s="18" t="s">
        <v>203</v>
      </c>
      <c r="P1903" s="19" t="s">
        <v>248</v>
      </c>
      <c r="Q1903" s="19" t="s">
        <v>274</v>
      </c>
      <c r="R1903" s="19" t="s">
        <v>316</v>
      </c>
      <c r="S1903" s="19" t="s">
        <v>521</v>
      </c>
      <c r="T1903" s="19" t="s">
        <v>313</v>
      </c>
      <c r="U1903" s="19" t="s">
        <v>316</v>
      </c>
      <c r="V1903" s="19" t="s">
        <v>203</v>
      </c>
      <c r="W1903" s="19" t="s">
        <v>313</v>
      </c>
      <c r="X1903" s="19" t="s">
        <v>316</v>
      </c>
      <c r="Y1903" s="19" t="s">
        <v>2622</v>
      </c>
      <c r="Z1903" s="19" t="s">
        <v>313</v>
      </c>
      <c r="AA1903" s="19" t="s">
        <v>316</v>
      </c>
      <c r="AB1903" s="19" t="s">
        <v>203</v>
      </c>
      <c r="AC1903" s="19" t="s">
        <v>315</v>
      </c>
      <c r="AD1903" s="19" t="s">
        <v>316</v>
      </c>
      <c r="AE1903" s="19" t="s">
        <v>754</v>
      </c>
      <c r="AF1903" s="19">
        <v>0</v>
      </c>
      <c r="AG1903" s="19">
        <v>0</v>
      </c>
      <c r="AH1903" s="19">
        <v>0</v>
      </c>
      <c r="AI1903" s="19">
        <v>0</v>
      </c>
      <c r="AJ1903" s="19">
        <v>0</v>
      </c>
      <c r="AK1903" s="19">
        <v>0</v>
      </c>
      <c r="AL1903" s="19">
        <v>0</v>
      </c>
      <c r="AM1903" s="19">
        <v>0</v>
      </c>
      <c r="AN1903" s="19">
        <v>0</v>
      </c>
      <c r="AO1903" s="19">
        <v>0</v>
      </c>
      <c r="AP1903" s="19">
        <v>0</v>
      </c>
      <c r="AQ1903" s="19">
        <v>0</v>
      </c>
      <c r="AR1903" s="19">
        <v>0</v>
      </c>
      <c r="AS1903" s="19">
        <v>0</v>
      </c>
      <c r="AT1903" s="19">
        <v>0</v>
      </c>
      <c r="AU1903" s="19">
        <v>0</v>
      </c>
      <c r="AV1903" s="19">
        <v>0</v>
      </c>
      <c r="AW1903" s="19">
        <v>0</v>
      </c>
      <c r="AX1903" s="19"/>
      <c r="AY1903" s="19"/>
    </row>
    <row r="1904" spans="1:79" x14ac:dyDescent="0.2">
      <c r="A1904" s="18" t="s">
        <v>575</v>
      </c>
      <c r="B1904" s="18" t="s">
        <v>215</v>
      </c>
      <c r="C1904" s="141" t="s">
        <v>203</v>
      </c>
      <c r="D1904" s="19" t="s">
        <v>3822</v>
      </c>
      <c r="E1904" s="20">
        <v>35622</v>
      </c>
      <c r="F1904" s="19" t="s">
        <v>428</v>
      </c>
      <c r="G1904" s="19" t="s">
        <v>1437</v>
      </c>
      <c r="H1904" s="18" t="s">
        <v>274</v>
      </c>
      <c r="I1904" s="18" t="s">
        <v>220</v>
      </c>
      <c r="J1904" s="18" t="s">
        <v>317</v>
      </c>
      <c r="K1904" s="26" t="s">
        <v>329</v>
      </c>
      <c r="L1904" s="26" t="s">
        <v>273</v>
      </c>
      <c r="M1904" s="18" t="s">
        <v>315</v>
      </c>
      <c r="N1904" s="18" t="s">
        <v>140</v>
      </c>
      <c r="O1904" s="18" t="s">
        <v>339</v>
      </c>
      <c r="P1904" s="19" t="s">
        <v>241</v>
      </c>
      <c r="Q1904" s="19" t="s">
        <v>238</v>
      </c>
      <c r="R1904" s="19" t="s">
        <v>134</v>
      </c>
      <c r="S1904" s="19" t="s">
        <v>1227</v>
      </c>
      <c r="T1904" s="19" t="s">
        <v>315</v>
      </c>
      <c r="U1904" s="19" t="s">
        <v>134</v>
      </c>
      <c r="V1904" s="19" t="s">
        <v>273</v>
      </c>
      <c r="W1904" s="19" t="s">
        <v>315</v>
      </c>
      <c r="X1904" s="19" t="s">
        <v>134</v>
      </c>
      <c r="Y1904" s="19" t="s">
        <v>241</v>
      </c>
      <c r="Z1904" s="19"/>
      <c r="AA1904" s="19"/>
      <c r="AB1904" s="19"/>
      <c r="AC1904" s="19">
        <v>0</v>
      </c>
      <c r="AD1904" s="19">
        <v>0</v>
      </c>
      <c r="AE1904" s="19">
        <v>0</v>
      </c>
      <c r="AF1904" s="19">
        <v>0</v>
      </c>
      <c r="AG1904" s="19">
        <v>0</v>
      </c>
      <c r="AH1904" s="19">
        <v>0</v>
      </c>
      <c r="AI1904" s="19">
        <v>0</v>
      </c>
      <c r="AJ1904" s="19">
        <v>0</v>
      </c>
      <c r="AK1904" s="19">
        <v>0</v>
      </c>
      <c r="AL1904" s="19">
        <v>0</v>
      </c>
      <c r="AM1904" s="19">
        <v>0</v>
      </c>
      <c r="AN1904" s="19">
        <v>0</v>
      </c>
      <c r="AO1904" s="19">
        <v>0</v>
      </c>
      <c r="AP1904" s="19">
        <v>0</v>
      </c>
      <c r="AQ1904" s="19">
        <v>0</v>
      </c>
      <c r="AR1904" s="19">
        <v>0</v>
      </c>
      <c r="AS1904" s="19">
        <v>0</v>
      </c>
      <c r="AT1904" s="19">
        <v>0</v>
      </c>
      <c r="AU1904" s="19">
        <v>0</v>
      </c>
      <c r="AV1904" s="19">
        <v>0</v>
      </c>
      <c r="AW1904" s="19">
        <v>0</v>
      </c>
      <c r="AX1904" s="19"/>
      <c r="AY1904" s="19"/>
    </row>
    <row r="1905" spans="1:51" x14ac:dyDescent="0.2">
      <c r="A1905" s="18" t="s">
        <v>308</v>
      </c>
      <c r="B1905" s="18" t="s">
        <v>275</v>
      </c>
      <c r="C1905" s="141" t="s">
        <v>247</v>
      </c>
      <c r="D1905" s="19" t="s">
        <v>3833</v>
      </c>
      <c r="E1905" s="20">
        <v>34173</v>
      </c>
      <c r="F1905" s="26" t="s">
        <v>423</v>
      </c>
      <c r="G1905" s="30" t="s">
        <v>1580</v>
      </c>
      <c r="H1905" s="18"/>
      <c r="I1905" s="18"/>
      <c r="J1905" s="18"/>
      <c r="K1905" t="s">
        <v>189</v>
      </c>
      <c r="L1905" t="s">
        <v>203</v>
      </c>
      <c r="M1905" s="18" t="s">
        <v>308</v>
      </c>
      <c r="N1905" s="18" t="s">
        <v>227</v>
      </c>
      <c r="O1905" s="18" t="s">
        <v>248</v>
      </c>
      <c r="P1905" s="19" t="s">
        <v>224</v>
      </c>
      <c r="Q1905" s="19" t="s">
        <v>329</v>
      </c>
      <c r="R1905" s="19" t="s">
        <v>454</v>
      </c>
      <c r="S1905" s="30" t="s">
        <v>247</v>
      </c>
      <c r="T1905" s="19" t="s">
        <v>298</v>
      </c>
      <c r="U1905" s="19" t="s">
        <v>454</v>
      </c>
      <c r="V1905" s="30" t="s">
        <v>203</v>
      </c>
      <c r="W1905" s="19" t="s">
        <v>329</v>
      </c>
      <c r="X1905" s="19" t="s">
        <v>454</v>
      </c>
      <c r="Y1905" s="30" t="s">
        <v>203</v>
      </c>
      <c r="Z1905" s="19" t="s">
        <v>298</v>
      </c>
      <c r="AA1905" s="19" t="s">
        <v>454</v>
      </c>
      <c r="AB1905" s="30" t="s">
        <v>273</v>
      </c>
      <c r="AC1905" s="19"/>
      <c r="AD1905" s="19"/>
      <c r="AE1905" s="19"/>
      <c r="AF1905" s="19"/>
      <c r="AG1905" s="19"/>
      <c r="AH1905" s="19"/>
      <c r="AI1905" s="19"/>
      <c r="AJ1905" s="19"/>
      <c r="AK1905" s="19"/>
      <c r="AL1905" s="19"/>
      <c r="AM1905" s="19"/>
      <c r="AN1905" s="19"/>
      <c r="AO1905" s="19"/>
      <c r="AP1905" s="19"/>
      <c r="AQ1905" s="19"/>
      <c r="AR1905" s="19"/>
      <c r="AS1905" s="19"/>
      <c r="AT1905" s="19"/>
      <c r="AU1905" s="19"/>
      <c r="AV1905" s="19"/>
      <c r="AW1905" s="19"/>
      <c r="AX1905" s="19"/>
      <c r="AY1905" s="19"/>
    </row>
    <row r="1906" spans="1:51" x14ac:dyDescent="0.2">
      <c r="A1906" s="34"/>
      <c r="B1906" s="34"/>
      <c r="C1906" s="141"/>
      <c r="D1906" s="19" t="s">
        <v>3823</v>
      </c>
      <c r="E1906" s="20">
        <v>34813</v>
      </c>
      <c r="F1906" s="19" t="s">
        <v>428</v>
      </c>
      <c r="G1906" s="19" t="s">
        <v>498</v>
      </c>
      <c r="H1906" s="34" t="s">
        <v>326</v>
      </c>
      <c r="I1906" s="34" t="s">
        <v>91</v>
      </c>
      <c r="J1906" s="18" t="s">
        <v>224</v>
      </c>
      <c r="K1906" s="26" t="s">
        <v>315</v>
      </c>
      <c r="L1906" s="26" t="s">
        <v>317</v>
      </c>
      <c r="M1906" s="34" t="s">
        <v>308</v>
      </c>
      <c r="N1906" s="34" t="s">
        <v>215</v>
      </c>
      <c r="O1906" s="34" t="s">
        <v>234</v>
      </c>
      <c r="P1906" s="19" t="s">
        <v>382</v>
      </c>
      <c r="Q1906" s="19" t="s">
        <v>379</v>
      </c>
      <c r="R1906" s="19" t="s">
        <v>434</v>
      </c>
      <c r="S1906" s="19" t="s">
        <v>3824</v>
      </c>
      <c r="T1906" s="19" t="s">
        <v>379</v>
      </c>
      <c r="U1906" s="19" t="s">
        <v>434</v>
      </c>
      <c r="V1906" s="19" t="s">
        <v>1097</v>
      </c>
      <c r="W1906" s="19"/>
      <c r="X1906" s="19"/>
      <c r="Y1906" s="19"/>
      <c r="Z1906" s="19"/>
      <c r="AA1906" s="19"/>
      <c r="AB1906" s="19"/>
      <c r="AC1906" s="19"/>
      <c r="AD1906" s="19"/>
      <c r="AE1906" s="19"/>
      <c r="AF1906" s="19"/>
      <c r="AG1906" s="19"/>
      <c r="AH1906" s="19"/>
      <c r="AI1906" s="19"/>
      <c r="AJ1906" s="19"/>
      <c r="AK1906" s="19"/>
      <c r="AL1906" s="19"/>
      <c r="AM1906" s="19"/>
      <c r="AN1906" s="19"/>
      <c r="AO1906" s="19"/>
      <c r="AP1906" s="19"/>
      <c r="AQ1906" s="19"/>
      <c r="AR1906" s="19"/>
      <c r="AS1906" s="19"/>
      <c r="AT1906" s="19"/>
      <c r="AU1906" s="19"/>
      <c r="AV1906" s="19"/>
      <c r="AW1906" s="19"/>
      <c r="AX1906" s="19"/>
      <c r="AY1906" s="19"/>
    </row>
    <row r="1907" spans="1:51" x14ac:dyDescent="0.2">
      <c r="A1907" s="18"/>
      <c r="B1907" s="18"/>
      <c r="C1907" s="141"/>
      <c r="D1907" s="22" t="s">
        <v>3825</v>
      </c>
      <c r="E1907" s="23">
        <v>32426</v>
      </c>
      <c r="F1907" s="24" t="s">
        <v>3826</v>
      </c>
      <c r="G1907" s="22" t="s">
        <v>338</v>
      </c>
      <c r="H1907" s="18" t="s">
        <v>238</v>
      </c>
      <c r="I1907" s="18" t="s">
        <v>200</v>
      </c>
      <c r="J1907" s="18" t="s">
        <v>273</v>
      </c>
      <c r="K1907" s="26" t="s">
        <v>315</v>
      </c>
      <c r="L1907" s="26" t="s">
        <v>273</v>
      </c>
      <c r="M1907" s="18" t="s">
        <v>313</v>
      </c>
      <c r="N1907" s="18" t="s">
        <v>95</v>
      </c>
      <c r="O1907" s="18" t="s">
        <v>754</v>
      </c>
      <c r="P1907" s="25"/>
      <c r="Q1907" s="25"/>
      <c r="R1907" s="25"/>
      <c r="S1907" s="25"/>
      <c r="T1907" s="25"/>
      <c r="U1907" s="25"/>
      <c r="V1907" s="25"/>
      <c r="W1907" s="25"/>
      <c r="X1907" s="25"/>
      <c r="Y1907" s="25"/>
      <c r="Z1907" s="25"/>
      <c r="AA1907" s="25"/>
      <c r="AB1907" s="25"/>
      <c r="AC1907" s="25"/>
      <c r="AD1907" s="25"/>
      <c r="AE1907" s="25"/>
      <c r="AF1907" s="25"/>
      <c r="AG1907" s="25"/>
      <c r="AH1907" s="25"/>
      <c r="AI1907" s="25"/>
      <c r="AJ1907" s="25"/>
      <c r="AK1907" s="25"/>
      <c r="AL1907" s="25"/>
      <c r="AM1907" s="25"/>
      <c r="AN1907" s="25"/>
      <c r="AO1907" s="25"/>
      <c r="AP1907" s="25"/>
      <c r="AQ1907" s="25"/>
      <c r="AR1907" s="25"/>
      <c r="AS1907" s="25"/>
      <c r="AT1907" s="25"/>
      <c r="AU1907" s="25"/>
      <c r="AV1907" s="25"/>
      <c r="AW1907" s="25"/>
      <c r="AX1907" s="25"/>
      <c r="AY1907" s="25"/>
    </row>
    <row r="1908" spans="1:51" ht="12.75" customHeight="1" x14ac:dyDescent="0.2">
      <c r="A1908" s="31"/>
      <c r="B1908" s="32"/>
      <c r="C1908" s="142"/>
      <c r="D1908" s="19" t="s">
        <v>3829</v>
      </c>
      <c r="E1908" s="27">
        <v>36285</v>
      </c>
      <c r="F1908" s="28" t="s">
        <v>553</v>
      </c>
      <c r="G1908" s="28" t="s">
        <v>114</v>
      </c>
      <c r="H1908" s="31" t="s">
        <v>326</v>
      </c>
      <c r="I1908" s="32" t="s">
        <v>491</v>
      </c>
      <c r="J1908" s="18" t="s">
        <v>266</v>
      </c>
      <c r="K1908" s="26" t="s">
        <v>329</v>
      </c>
      <c r="L1908" s="26" t="s">
        <v>273</v>
      </c>
      <c r="M1908" s="33"/>
      <c r="N1908" s="33"/>
      <c r="O1908" s="33"/>
      <c r="P1908" s="25"/>
      <c r="Q1908" s="25"/>
      <c r="R1908" s="25"/>
      <c r="S1908" s="25"/>
      <c r="T1908" s="25"/>
      <c r="U1908" s="25"/>
      <c r="V1908" s="25"/>
      <c r="W1908" s="25"/>
      <c r="X1908" s="25"/>
      <c r="Y1908" s="25"/>
      <c r="Z1908" s="25"/>
      <c r="AA1908" s="25"/>
      <c r="AB1908" s="25"/>
      <c r="AC1908" s="25"/>
      <c r="AD1908" s="25"/>
      <c r="AE1908" s="25"/>
      <c r="AF1908" s="25"/>
      <c r="AG1908" s="25"/>
      <c r="AH1908" s="25"/>
      <c r="AI1908" s="25"/>
      <c r="AJ1908" s="25"/>
      <c r="AK1908" s="25"/>
      <c r="AL1908" s="25"/>
      <c r="AM1908" s="25"/>
      <c r="AN1908" s="25"/>
      <c r="AO1908" s="25"/>
      <c r="AP1908" s="25"/>
      <c r="AQ1908" s="25"/>
      <c r="AR1908" s="25"/>
      <c r="AS1908" s="25"/>
      <c r="AT1908" s="25"/>
      <c r="AU1908" s="25"/>
      <c r="AV1908" s="25"/>
      <c r="AW1908" s="25"/>
      <c r="AX1908" s="25"/>
      <c r="AY1908" s="25"/>
    </row>
    <row r="1909" spans="1:51" x14ac:dyDescent="0.2">
      <c r="A1909" s="19"/>
      <c r="B1909" s="26"/>
      <c r="C1909" s="142"/>
      <c r="D1909" s="19" t="s">
        <v>3830</v>
      </c>
      <c r="E1909" s="27">
        <v>36283</v>
      </c>
      <c r="F1909" s="28" t="s">
        <v>698</v>
      </c>
      <c r="G1909" s="28" t="s">
        <v>188</v>
      </c>
      <c r="H1909" s="19" t="s">
        <v>238</v>
      </c>
      <c r="I1909" s="26" t="s">
        <v>429</v>
      </c>
      <c r="J1909" s="18" t="s">
        <v>241</v>
      </c>
      <c r="K1909" s="26" t="s">
        <v>298</v>
      </c>
      <c r="L1909" s="26" t="s">
        <v>241</v>
      </c>
    </row>
    <row r="1910" spans="1:51" x14ac:dyDescent="0.2">
      <c r="A1910" s="19"/>
      <c r="B1910" s="19"/>
      <c r="C1910" s="142"/>
      <c r="D1910" s="19" t="s">
        <v>3831</v>
      </c>
      <c r="E1910" s="27">
        <v>34862</v>
      </c>
      <c r="F1910" s="26" t="s">
        <v>391</v>
      </c>
      <c r="G1910" s="30" t="s">
        <v>381</v>
      </c>
      <c r="H1910" s="19" t="s">
        <v>238</v>
      </c>
      <c r="I1910" s="19" t="s">
        <v>175</v>
      </c>
      <c r="J1910" s="18" t="s">
        <v>241</v>
      </c>
      <c r="K1910" s="26" t="s">
        <v>315</v>
      </c>
      <c r="L1910" s="26" t="s">
        <v>241</v>
      </c>
      <c r="P1910" s="25"/>
      <c r="Q1910" s="25"/>
      <c r="R1910" s="25"/>
      <c r="S1910" s="25"/>
      <c r="T1910" s="25"/>
      <c r="U1910" s="25"/>
      <c r="V1910" s="25"/>
      <c r="W1910" s="25"/>
      <c r="X1910" s="25"/>
      <c r="Y1910" s="25"/>
      <c r="Z1910" s="25"/>
      <c r="AA1910" s="25"/>
      <c r="AB1910" s="25"/>
      <c r="AC1910" s="25"/>
      <c r="AD1910" s="25"/>
      <c r="AE1910" s="25"/>
      <c r="AF1910" s="25"/>
      <c r="AG1910" s="25"/>
      <c r="AH1910" s="25"/>
      <c r="AI1910" s="25"/>
      <c r="AJ1910" s="25"/>
      <c r="AK1910" s="25"/>
      <c r="AL1910" s="25"/>
      <c r="AM1910" s="25"/>
      <c r="AN1910" s="25"/>
      <c r="AO1910" s="25"/>
      <c r="AP1910" s="25"/>
      <c r="AQ1910" s="25"/>
      <c r="AR1910" s="25"/>
      <c r="AS1910" s="25"/>
      <c r="AT1910" s="25"/>
      <c r="AU1910" s="25"/>
      <c r="AV1910" s="25"/>
      <c r="AW1910" s="25"/>
      <c r="AX1910" s="25"/>
      <c r="AY1910" s="25"/>
    </row>
    <row r="1911" spans="1:51" ht="12.75" customHeight="1" x14ac:dyDescent="0.2">
      <c r="A1911" s="33"/>
      <c r="B1911" s="33"/>
      <c r="C1911" s="142"/>
      <c r="D1911" t="s">
        <v>3832</v>
      </c>
      <c r="E1911" s="40">
        <v>36865</v>
      </c>
      <c r="F1911" t="s">
        <v>172</v>
      </c>
      <c r="G1911" t="s">
        <v>115</v>
      </c>
      <c r="H1911" s="33" t="s">
        <v>302</v>
      </c>
      <c r="I1911" s="33" t="s">
        <v>612</v>
      </c>
      <c r="J1911" s="18" t="s">
        <v>336</v>
      </c>
      <c r="K1911" t="str">
        <f>IF(ISBLANK(VLOOKUP(TRIM(D1911),ALL_SOMIFA!$A$1:$V$2721,8,FALSE)),"",IF(ISERROR(VLOOKUP(TRIM(D1911),ALL_SOMIFA!$A$1:$V$2721,8,FALSE))," ",VLOOKUP(TRIM(D1911),ALL_SOMIFA!$A$1:$V$2721,8,FALSE)))</f>
        <v xml:space="preserve"> </v>
      </c>
      <c r="L1911" t="str">
        <f>IF(ISBLANK(VLOOKUP(TRIM(D1911),ALL_SOMIFA!$A$1:$V$2721,9,FALSE)),"",IF(ISERROR(VLOOKUP(TRIM(D1911),ALL_SOMIFA!$A$1:$V$2721,9,FALSE))," ",VLOOKUP(TRIM(D1911),ALL_SOMIFA!$A$1:$V$2721,9,FALSE)))</f>
        <v xml:space="preserve"> </v>
      </c>
      <c r="M1911" s="33" t="str">
        <f>IF(ISBLANK(VLOOKUP(TRIM(D1911),ALL_SOMIFA!$A$1:$V$2721,10,FALSE)),"",IF(ISERROR(VLOOKUP(TRIM(D1911),ALL_SOMIFA!$A$1:$V$2721,10,FALSE))," ",VLOOKUP(TRIM(D1911),ALL_SOMIFA!$A$1:$V$2721,10,FALSE)))</f>
        <v xml:space="preserve"> </v>
      </c>
      <c r="N1911" s="33" t="str">
        <f>IF(ISBLANK(VLOOKUP(TRIM(D1911),ALL_SOMIFA!$A$1:$V$2721,11,FALSE)),"",IF(ISERROR(VLOOKUP(TRIM(D1911),ALL_SOMIFA!$A$1:$V$2721,11,FALSE))," ",VLOOKUP(TRIM(D1911),ALL_SOMIFA!$A$1:$V$2721,11,FALSE)))</f>
        <v xml:space="preserve"> </v>
      </c>
      <c r="O1911" s="33" t="str">
        <f>IF(ISBLANK(VLOOKUP(TRIM(D1911),ALL_SOMIFA!$A$1:$V$2721,12,FALSE)),"",IF(ISERROR(VLOOKUP(TRIM(D1911),ALL_SOMIFA!$A$1:$V$2721,12,FALSE))," ",VLOOKUP(TRIM(D1911),ALL_SOMIFA!$A$1:$V$2721,12,FALSE)))</f>
        <v xml:space="preserve"> </v>
      </c>
      <c r="P1911" t="str">
        <f>IF(ISBLANK(VLOOKUP(TRIM(D1911),ALL_SOMIFA!$A$1:$V$2721,13,FALSE)),"",IF(ISERROR(VLOOKUP(TRIM(D1911),ALL_SOMIFA!$A$1:$V$2721,13,FALSE))," ",VLOOKUP(TRIM(D1911),ALL_SOMIFA!$A$1:$V$2721,13,FALSE)))</f>
        <v xml:space="preserve"> </v>
      </c>
      <c r="Q1911" t="str">
        <f>IF(ISBLANK(VLOOKUP(TRIM(D1911),ALL_SOMIFA!$A$1:$V$2721,14,FALSE)),"",IF(ISERROR(VLOOKUP(TRIM(D1911),ALL_SOMIFA!$A$1:$V$2721,14,FALSE))," ",VLOOKUP(TRIM(D1911),ALL_SOMIFA!$A$1:$V$2721,14,FALSE)))</f>
        <v xml:space="preserve"> </v>
      </c>
      <c r="R1911" t="str">
        <f>IF(ISBLANK(VLOOKUP(TRIM(D1911),ALL_SOMIFA!$A$1:$V$2721,15,FALSE)),"",IF(ISERROR(VLOOKUP(TRIM(D1911),ALL_SOMIFA!$A$1:$V$2721,15,FALSE))," ",VLOOKUP(TRIM(D1911),ALL_SOMIFA!$A$1:$V$2721,15,FALSE)))</f>
        <v xml:space="preserve"> </v>
      </c>
      <c r="S1911" t="str">
        <f>IF(ISBLANK(VLOOKUP(TRIM(D1911),ALL_SOMIFA!$A$1:$V$2721,16,FALSE)),"",IF(ISERROR(VLOOKUP(TRIM(D1911),ALL_SOMIFA!$A$1:$V$2721,16,FALSE))," ",VLOOKUP(TRIM(D1911),ALL_SOMIFA!$A$1:$V$2721,16,FALSE)))</f>
        <v xml:space="preserve"> </v>
      </c>
      <c r="T1911" t="str">
        <f>IF(ISBLANK(VLOOKUP(TRIM(D1911),ALL_SOMIFA!$A$1:$V$2721,17,FALSE)),"",IF(ISERROR(VLOOKUP(TRIM(D1911),ALL_SOMIFA!$A$1:$V$2721,17,FALSE))," ",VLOOKUP(TRIM(D1911),ALL_SOMIFA!$A$1:$V$2721,17,FALSE)))</f>
        <v xml:space="preserve"> </v>
      </c>
      <c r="U1911" t="str">
        <f>IF(ISBLANK(VLOOKUP(TRIM(D1911),ALL_SOMIFA!$A$1:$V$2721,18,FALSE)),"",IF(ISERROR(VLOOKUP(TRIM(D1911),ALL_SOMIFA!$A$1:$V$2721,18,FALSE))," ",VLOOKUP(TRIM(D1911),ALL_SOMIFA!$A$1:$V$2721,18,FALSE)))</f>
        <v xml:space="preserve"> </v>
      </c>
      <c r="V1911" t="str">
        <f>IF(ISBLANK(VLOOKUP(TRIM(D1911),ALL_SOMIFA!$A$1:$V$2721,19,FALSE)),"",IF(ISERROR(VLOOKUP(TRIM(D1911),ALL_SOMIFA!$A$1:$V$2721,19,FALSE))," ",VLOOKUP(TRIM(D1911),ALL_SOMIFA!$A$1:$V$2721,19,FALSE)))</f>
        <v xml:space="preserve"> </v>
      </c>
      <c r="W1911" t="str">
        <f>IF(ISBLANK(VLOOKUP(TRIM(D1911),ALL_SOMIFA!$A$1:$V$2721,20,FALSE)),"",IF(ISERROR(VLOOKUP(TRIM(D1911),ALL_SOMIFA!$A$1:$V$2721,20,FALSE))," ",VLOOKUP(TRIM(D1911),ALL_SOMIFA!$A$1:$V$2721,20,FALSE)))</f>
        <v xml:space="preserve"> </v>
      </c>
      <c r="X1911" t="str">
        <f>IF(ISBLANK(VLOOKUP(TRIM(D1911),ALL_SOMIFA!$A$1:$V$2721,21,FALSE)),"",IF(ISERROR(VLOOKUP(TRIM(D1911),ALL_SOMIFA!$A$1:$V$2721,21,FALSE))," ",VLOOKUP(TRIM(D1911),ALL_SOMIFA!$A$1:$V$2721,21,FALSE)))</f>
        <v xml:space="preserve"> </v>
      </c>
      <c r="Y1911" t="str">
        <f>IF(ISBLANK(VLOOKUP(TRIM(D1911),ALL_SOMIFA!$A$1:$V$2721,22,FALSE)),"",IF(ISERROR(VLOOKUP(TRIM(D1911),ALL_SOMIFA!$A$1:$V$2721,22,FALSE))," ",VLOOKUP(TRIM(D1911),ALL_SOMIFA!$A$1:$V$2721,22,FALSE)))</f>
        <v xml:space="preserve"> </v>
      </c>
    </row>
    <row r="1912" spans="1:51" x14ac:dyDescent="0.2">
      <c r="A1912" s="18"/>
      <c r="B1912" s="18"/>
      <c r="C1912" s="141"/>
      <c r="D1912" s="19"/>
      <c r="E1912" s="20"/>
      <c r="F1912" s="19"/>
      <c r="G1912" s="19"/>
      <c r="H1912" s="18"/>
      <c r="I1912" s="18"/>
      <c r="J1912" s="18"/>
      <c r="K1912" t="s">
        <v>370</v>
      </c>
      <c r="L1912"/>
      <c r="M1912" s="18"/>
      <c r="N1912" s="18"/>
      <c r="O1912" s="18"/>
      <c r="P1912" s="19"/>
      <c r="Q1912" s="19"/>
      <c r="R1912" s="19"/>
      <c r="S1912" s="19"/>
      <c r="T1912" s="19"/>
      <c r="U1912" s="19"/>
      <c r="V1912" s="19"/>
      <c r="W1912" s="19"/>
      <c r="X1912" s="19"/>
      <c r="Y1912" s="19"/>
      <c r="Z1912" s="19"/>
      <c r="AA1912" s="19"/>
      <c r="AB1912" s="19"/>
      <c r="AC1912" s="19"/>
      <c r="AD1912" s="19"/>
      <c r="AE1912" s="19"/>
      <c r="AF1912" s="19"/>
      <c r="AG1912" s="19"/>
      <c r="AH1912" s="19"/>
      <c r="AI1912" s="19"/>
      <c r="AJ1912" s="19"/>
      <c r="AK1912" s="19"/>
      <c r="AL1912" s="19"/>
      <c r="AM1912" s="19"/>
      <c r="AN1912" s="19"/>
      <c r="AO1912" s="19"/>
      <c r="AP1912" s="19"/>
      <c r="AQ1912" s="19"/>
      <c r="AR1912" s="19"/>
      <c r="AS1912" s="19"/>
      <c r="AT1912" s="19"/>
      <c r="AU1912" s="19"/>
      <c r="AV1912" s="19"/>
      <c r="AW1912" s="19"/>
      <c r="AX1912" s="19"/>
      <c r="AY1912" s="19"/>
    </row>
    <row r="1913" spans="1:51" ht="12.75" customHeight="1" x14ac:dyDescent="0.2">
      <c r="A1913" s="18" t="s">
        <v>419</v>
      </c>
      <c r="B1913" s="18" t="s">
        <v>123</v>
      </c>
      <c r="C1913" s="141" t="s">
        <v>790</v>
      </c>
      <c r="D1913" s="19" t="s">
        <v>3851</v>
      </c>
      <c r="E1913" s="20">
        <v>34310</v>
      </c>
      <c r="F1913" s="26" t="s">
        <v>551</v>
      </c>
      <c r="G1913" s="30" t="s">
        <v>150</v>
      </c>
      <c r="H1913" s="18" t="s">
        <v>189</v>
      </c>
      <c r="I1913" s="18"/>
      <c r="J1913" s="18"/>
      <c r="K1913" t="s">
        <v>379</v>
      </c>
      <c r="L1913" t="s">
        <v>818</v>
      </c>
      <c r="M1913" s="18" t="s">
        <v>419</v>
      </c>
      <c r="N1913" s="18" t="s">
        <v>123</v>
      </c>
      <c r="O1913" s="18" t="s">
        <v>1249</v>
      </c>
      <c r="P1913" s="19" t="s">
        <v>608</v>
      </c>
      <c r="Q1913" s="19" t="s">
        <v>332</v>
      </c>
      <c r="R1913" s="19" t="s">
        <v>95</v>
      </c>
      <c r="S1913" s="30" t="s">
        <v>382</v>
      </c>
      <c r="T1913" s="19"/>
      <c r="U1913" s="19"/>
      <c r="V1913" s="30"/>
      <c r="W1913" s="19"/>
      <c r="X1913" s="19"/>
      <c r="Y1913" s="30"/>
      <c r="Z1913" s="19"/>
      <c r="AA1913" s="19"/>
      <c r="AB1913" s="30"/>
      <c r="AC1913" s="19"/>
      <c r="AD1913" s="19"/>
      <c r="AE1913" s="19"/>
      <c r="AF1913" s="19"/>
      <c r="AG1913" s="19"/>
      <c r="AH1913" s="19"/>
      <c r="AI1913" s="19"/>
      <c r="AJ1913" s="19"/>
      <c r="AK1913" s="19"/>
      <c r="AL1913" s="19"/>
      <c r="AM1913" s="19"/>
      <c r="AN1913" s="19"/>
      <c r="AO1913" s="19"/>
      <c r="AP1913" s="19"/>
      <c r="AQ1913" s="19"/>
      <c r="AR1913" s="19"/>
      <c r="AS1913" s="19"/>
      <c r="AT1913" s="19"/>
      <c r="AU1913" s="19"/>
      <c r="AV1913" s="19"/>
      <c r="AW1913" s="19"/>
      <c r="AX1913" s="19"/>
      <c r="AY1913" s="19"/>
    </row>
    <row r="1914" spans="1:51" x14ac:dyDescent="0.2">
      <c r="A1914" s="18" t="s">
        <v>808</v>
      </c>
      <c r="B1914" s="18" t="s">
        <v>123</v>
      </c>
      <c r="C1914" s="141" t="s">
        <v>2168</v>
      </c>
      <c r="D1914" s="22" t="s">
        <v>3834</v>
      </c>
      <c r="E1914" s="23">
        <v>36429</v>
      </c>
      <c r="F1914" s="24" t="s">
        <v>90</v>
      </c>
      <c r="G1914" s="22" t="s">
        <v>99</v>
      </c>
      <c r="H1914" s="18" t="s">
        <v>808</v>
      </c>
      <c r="I1914" s="18" t="s">
        <v>154</v>
      </c>
      <c r="J1914" s="18" t="s">
        <v>3835</v>
      </c>
      <c r="K1914" s="26" t="s">
        <v>279</v>
      </c>
      <c r="L1914" s="26" t="s">
        <v>3635</v>
      </c>
      <c r="M1914" s="18" t="s">
        <v>340</v>
      </c>
      <c r="N1914" s="18" t="s">
        <v>123</v>
      </c>
      <c r="O1914" s="18" t="s">
        <v>823</v>
      </c>
      <c r="P1914" s="25"/>
      <c r="Q1914" s="25"/>
      <c r="R1914" s="25"/>
      <c r="S1914" s="25"/>
      <c r="T1914" s="25"/>
      <c r="U1914" s="25"/>
      <c r="V1914" s="25"/>
      <c r="W1914" s="25"/>
      <c r="X1914" s="25"/>
      <c r="Y1914" s="25"/>
      <c r="Z1914" s="25"/>
      <c r="AA1914" s="25"/>
      <c r="AB1914" s="25"/>
      <c r="AC1914" s="25"/>
      <c r="AD1914" s="25"/>
      <c r="AE1914" s="25"/>
      <c r="AF1914" s="25"/>
      <c r="AG1914" s="25"/>
      <c r="AH1914" s="25"/>
      <c r="AI1914" s="25"/>
      <c r="AJ1914" s="25"/>
      <c r="AK1914" s="25"/>
      <c r="AL1914" s="25"/>
      <c r="AM1914" s="25"/>
      <c r="AN1914" s="25"/>
      <c r="AO1914" s="25"/>
      <c r="AP1914" s="25"/>
      <c r="AQ1914" s="25"/>
      <c r="AR1914" s="25"/>
      <c r="AS1914" s="25"/>
      <c r="AT1914" s="25"/>
      <c r="AU1914" s="25"/>
      <c r="AV1914" s="25"/>
      <c r="AW1914" s="25"/>
      <c r="AX1914" s="25"/>
      <c r="AY1914" s="25"/>
    </row>
    <row r="1915" spans="1:51" ht="12.75" customHeight="1" x14ac:dyDescent="0.2">
      <c r="A1915" s="33" t="s">
        <v>370</v>
      </c>
      <c r="B1915" s="33" t="s">
        <v>207</v>
      </c>
      <c r="C1915" s="141" t="s">
        <v>796</v>
      </c>
      <c r="D1915" t="s">
        <v>3840</v>
      </c>
      <c r="E1915" s="40">
        <v>36816</v>
      </c>
      <c r="F1915" t="s">
        <v>348</v>
      </c>
      <c r="G1915" s="22" t="s">
        <v>295</v>
      </c>
      <c r="H1915" s="33" t="s">
        <v>332</v>
      </c>
      <c r="I1915" s="33" t="s">
        <v>213</v>
      </c>
      <c r="J1915" s="18" t="s">
        <v>1805</v>
      </c>
      <c r="K1915" t="str">
        <f>IF(ISBLANK(VLOOKUP(TRIM(D1915),ALL_SOMIFA!$A$1:$V$2721,8,FALSE)),"",IF(ISERROR(VLOOKUP(TRIM(D1915),ALL_SOMIFA!$A$1:$V$2721,8,FALSE))," ",VLOOKUP(TRIM(D1915),ALL_SOMIFA!$A$1:$V$2721,8,FALSE)))</f>
        <v xml:space="preserve"> </v>
      </c>
      <c r="L1915" t="str">
        <f>IF(ISBLANK(VLOOKUP(TRIM(D1915),ALL_SOMIFA!$A$1:$V$2721,9,FALSE)),"",IF(ISERROR(VLOOKUP(TRIM(D1915),ALL_SOMIFA!$A$1:$V$2721,9,FALSE))," ",VLOOKUP(TRIM(D1915),ALL_SOMIFA!$A$1:$V$2721,9,FALSE)))</f>
        <v xml:space="preserve"> </v>
      </c>
      <c r="M1915" s="33" t="str">
        <f>IF(ISBLANK(VLOOKUP(TRIM(D1915),ALL_SOMIFA!$A$1:$V$2721,10,FALSE)),"",IF(ISERROR(VLOOKUP(TRIM(D1915),ALL_SOMIFA!$A$1:$V$2721,10,FALSE))," ",VLOOKUP(TRIM(D1915),ALL_SOMIFA!$A$1:$V$2721,10,FALSE)))</f>
        <v xml:space="preserve"> </v>
      </c>
      <c r="N1915" s="33" t="str">
        <f>IF(ISBLANK(VLOOKUP(TRIM(D1915),ALL_SOMIFA!$A$1:$V$2721,11,FALSE)),"",IF(ISERROR(VLOOKUP(TRIM(D1915),ALL_SOMIFA!$A$1:$V$2721,11,FALSE))," ",VLOOKUP(TRIM(D1915),ALL_SOMIFA!$A$1:$V$2721,11,FALSE)))</f>
        <v xml:space="preserve"> </v>
      </c>
      <c r="O1915" s="33" t="str">
        <f>IF(ISBLANK(VLOOKUP(TRIM(D1915),ALL_SOMIFA!$A$1:$V$2721,12,FALSE)),"",IF(ISERROR(VLOOKUP(TRIM(D1915),ALL_SOMIFA!$A$1:$V$2721,12,FALSE))," ",VLOOKUP(TRIM(D1915),ALL_SOMIFA!$A$1:$V$2721,12,FALSE)))</f>
        <v xml:space="preserve"> </v>
      </c>
      <c r="P1915" t="str">
        <f>IF(ISBLANK(VLOOKUP(TRIM(D1915),ALL_SOMIFA!$A$1:$V$2721,13,FALSE)),"",IF(ISERROR(VLOOKUP(TRIM(D1915),ALL_SOMIFA!$A$1:$V$2721,13,FALSE))," ",VLOOKUP(TRIM(D1915),ALL_SOMIFA!$A$1:$V$2721,13,FALSE)))</f>
        <v xml:space="preserve"> </v>
      </c>
      <c r="Q1915" t="str">
        <f>IF(ISBLANK(VLOOKUP(TRIM(D1915),ALL_SOMIFA!$A$1:$V$2721,14,FALSE)),"",IF(ISERROR(VLOOKUP(TRIM(D1915),ALL_SOMIFA!$A$1:$V$2721,14,FALSE))," ",VLOOKUP(TRIM(D1915),ALL_SOMIFA!$A$1:$V$2721,14,FALSE)))</f>
        <v xml:space="preserve"> </v>
      </c>
      <c r="R1915" t="str">
        <f>IF(ISBLANK(VLOOKUP(TRIM(D1915),ALL_SOMIFA!$A$1:$V$2721,15,FALSE)),"",IF(ISERROR(VLOOKUP(TRIM(D1915),ALL_SOMIFA!$A$1:$V$2721,15,FALSE))," ",VLOOKUP(TRIM(D1915),ALL_SOMIFA!$A$1:$V$2721,15,FALSE)))</f>
        <v xml:space="preserve"> </v>
      </c>
      <c r="S1915" t="str">
        <f>IF(ISBLANK(VLOOKUP(TRIM(D1915),ALL_SOMIFA!$A$1:$V$2721,16,FALSE)),"",IF(ISERROR(VLOOKUP(TRIM(D1915),ALL_SOMIFA!$A$1:$V$2721,16,FALSE))," ",VLOOKUP(TRIM(D1915),ALL_SOMIFA!$A$1:$V$2721,16,FALSE)))</f>
        <v xml:space="preserve"> </v>
      </c>
      <c r="T1915" t="str">
        <f>IF(ISBLANK(VLOOKUP(TRIM(D1915),ALL_SOMIFA!$A$1:$V$2721,17,FALSE)),"",IF(ISERROR(VLOOKUP(TRIM(D1915),ALL_SOMIFA!$A$1:$V$2721,17,FALSE))," ",VLOOKUP(TRIM(D1915),ALL_SOMIFA!$A$1:$V$2721,17,FALSE)))</f>
        <v xml:space="preserve"> </v>
      </c>
      <c r="U1915" t="str">
        <f>IF(ISBLANK(VLOOKUP(TRIM(D1915),ALL_SOMIFA!$A$1:$V$2721,18,FALSE)),"",IF(ISERROR(VLOOKUP(TRIM(D1915),ALL_SOMIFA!$A$1:$V$2721,18,FALSE))," ",VLOOKUP(TRIM(D1915),ALL_SOMIFA!$A$1:$V$2721,18,FALSE)))</f>
        <v xml:space="preserve"> </v>
      </c>
      <c r="V1915" t="str">
        <f>IF(ISBLANK(VLOOKUP(TRIM(D1915),ALL_SOMIFA!$A$1:$V$2721,19,FALSE)),"",IF(ISERROR(VLOOKUP(TRIM(D1915),ALL_SOMIFA!$A$1:$V$2721,19,FALSE))," ",VLOOKUP(TRIM(D1915),ALL_SOMIFA!$A$1:$V$2721,19,FALSE)))</f>
        <v xml:space="preserve"> </v>
      </c>
      <c r="W1915" t="str">
        <f>IF(ISBLANK(VLOOKUP(TRIM(D1915),ALL_SOMIFA!$A$1:$V$2721,20,FALSE)),"",IF(ISERROR(VLOOKUP(TRIM(D1915),ALL_SOMIFA!$A$1:$V$2721,20,FALSE))," ",VLOOKUP(TRIM(D1915),ALL_SOMIFA!$A$1:$V$2721,20,FALSE)))</f>
        <v xml:space="preserve"> </v>
      </c>
      <c r="X1915" t="str">
        <f>IF(ISBLANK(VLOOKUP(TRIM(D1915),ALL_SOMIFA!$A$1:$V$2721,21,FALSE)),"",IF(ISERROR(VLOOKUP(TRIM(D1915),ALL_SOMIFA!$A$1:$V$2721,21,FALSE))," ",VLOOKUP(TRIM(D1915),ALL_SOMIFA!$A$1:$V$2721,21,FALSE)))</f>
        <v xml:space="preserve"> </v>
      </c>
      <c r="Y1915" t="str">
        <f>IF(ISBLANK(VLOOKUP(TRIM(D1915),ALL_SOMIFA!$A$1:$V$2721,22,FALSE)),"",IF(ISERROR(VLOOKUP(TRIM(D1915),ALL_SOMIFA!$A$1:$V$2721,22,FALSE))," ",VLOOKUP(TRIM(D1915),ALL_SOMIFA!$A$1:$V$2721,22,FALSE)))</f>
        <v xml:space="preserve"> </v>
      </c>
    </row>
    <row r="1916" spans="1:51" x14ac:dyDescent="0.2">
      <c r="A1916" s="34" t="s">
        <v>1524</v>
      </c>
      <c r="B1916" s="34" t="s">
        <v>330</v>
      </c>
      <c r="C1916" s="141" t="s">
        <v>3819</v>
      </c>
      <c r="D1916" s="19" t="s">
        <v>3820</v>
      </c>
      <c r="E1916" s="20">
        <v>35417</v>
      </c>
      <c r="F1916" s="19" t="s">
        <v>121</v>
      </c>
      <c r="G1916" s="19" t="s">
        <v>956</v>
      </c>
      <c r="H1916" s="34" t="s">
        <v>308</v>
      </c>
      <c r="I1916" s="34" t="s">
        <v>479</v>
      </c>
      <c r="J1916" s="18" t="s">
        <v>785</v>
      </c>
      <c r="K1916" s="26" t="s">
        <v>288</v>
      </c>
      <c r="L1916" s="26" t="s">
        <v>738</v>
      </c>
      <c r="M1916" s="34" t="s">
        <v>329</v>
      </c>
      <c r="N1916" s="34" t="s">
        <v>330</v>
      </c>
      <c r="O1916" s="34" t="s">
        <v>234</v>
      </c>
      <c r="P1916" s="19" t="s">
        <v>248</v>
      </c>
      <c r="Q1916" s="19" t="s">
        <v>326</v>
      </c>
      <c r="R1916" s="19" t="s">
        <v>479</v>
      </c>
      <c r="S1916" s="19" t="s">
        <v>1227</v>
      </c>
      <c r="T1916" s="19" t="s">
        <v>326</v>
      </c>
      <c r="U1916" s="19" t="s">
        <v>479</v>
      </c>
      <c r="V1916" s="19" t="s">
        <v>1227</v>
      </c>
      <c r="W1916" s="19"/>
      <c r="X1916" s="19"/>
      <c r="Y1916" s="19"/>
      <c r="Z1916" s="19"/>
      <c r="AA1916" s="19"/>
      <c r="AB1916" s="19"/>
      <c r="AC1916" s="19"/>
      <c r="AD1916" s="19"/>
      <c r="AE1916" s="19"/>
      <c r="AF1916" s="19"/>
      <c r="AG1916" s="19"/>
      <c r="AH1916" s="19"/>
      <c r="AI1916" s="19"/>
      <c r="AJ1916" s="19"/>
      <c r="AK1916" s="19"/>
      <c r="AL1916" s="19"/>
      <c r="AM1916" s="19"/>
      <c r="AN1916" s="19"/>
      <c r="AO1916" s="19"/>
      <c r="AP1916" s="19"/>
      <c r="AQ1916" s="19"/>
      <c r="AR1916" s="19"/>
      <c r="AS1916" s="19"/>
      <c r="AT1916" s="19"/>
      <c r="AU1916" s="19"/>
      <c r="AV1916" s="19"/>
      <c r="AW1916" s="19"/>
      <c r="AX1916" s="19"/>
      <c r="AY1916" s="19"/>
    </row>
    <row r="1917" spans="1:51" x14ac:dyDescent="0.2">
      <c r="A1917" s="18" t="s">
        <v>345</v>
      </c>
      <c r="B1917" s="18" t="s">
        <v>261</v>
      </c>
      <c r="C1917" s="141" t="s">
        <v>824</v>
      </c>
      <c r="D1917" s="25" t="s">
        <v>3836</v>
      </c>
      <c r="E1917" s="35">
        <v>35971</v>
      </c>
      <c r="F1917" s="36" t="s">
        <v>198</v>
      </c>
      <c r="G1917" s="50" t="s">
        <v>3837</v>
      </c>
      <c r="H1917" s="18" t="s">
        <v>3838</v>
      </c>
      <c r="I1917" s="18" t="s">
        <v>261</v>
      </c>
      <c r="J1917" s="18" t="s">
        <v>3839</v>
      </c>
      <c r="K1917" s="26" t="s">
        <v>419</v>
      </c>
      <c r="L1917" s="26" t="s">
        <v>1092</v>
      </c>
      <c r="M1917" s="18" t="s">
        <v>340</v>
      </c>
      <c r="N1917" s="18" t="s">
        <v>140</v>
      </c>
      <c r="O1917" s="18" t="s">
        <v>617</v>
      </c>
      <c r="P1917" s="19" t="s">
        <v>341</v>
      </c>
      <c r="Q1917" s="19" t="s">
        <v>340</v>
      </c>
      <c r="R1917" s="19" t="s">
        <v>140</v>
      </c>
      <c r="S1917" s="37" t="str">
        <f>IF(ISERROR(VLOOKUP(TRIM(D1917),#REF!,8,FALSE())),"",VLOOKUP(TRIM(D1917),#REF!,8,FALSE()))</f>
        <v/>
      </c>
      <c r="T1917" s="25"/>
      <c r="U1917" s="25"/>
      <c r="V1917" s="25"/>
      <c r="W1917" s="25"/>
      <c r="X1917" s="25"/>
      <c r="Y1917" s="25"/>
      <c r="Z1917" s="25"/>
      <c r="AA1917" s="25"/>
      <c r="AB1917" s="25"/>
      <c r="AC1917" s="25"/>
      <c r="AD1917" s="25"/>
      <c r="AE1917" s="25"/>
      <c r="AF1917" s="25"/>
      <c r="AG1917" s="25"/>
      <c r="AH1917" s="25"/>
      <c r="AI1917" s="25"/>
      <c r="AJ1917" s="25"/>
      <c r="AK1917" s="25"/>
      <c r="AL1917" s="25"/>
      <c r="AM1917" s="25"/>
      <c r="AN1917" s="25"/>
      <c r="AO1917" s="25"/>
      <c r="AP1917" s="25"/>
      <c r="AQ1917" s="25"/>
      <c r="AR1917" s="25"/>
      <c r="AS1917" s="25"/>
      <c r="AT1917" s="25"/>
      <c r="AU1917" s="25"/>
      <c r="AV1917" s="25"/>
      <c r="AW1917" s="25"/>
      <c r="AX1917" s="25"/>
      <c r="AY1917" s="25"/>
    </row>
    <row r="1918" spans="1:51" x14ac:dyDescent="0.2">
      <c r="A1918" s="18" t="s">
        <v>279</v>
      </c>
      <c r="B1918" s="18" t="s">
        <v>81</v>
      </c>
      <c r="C1918" s="141" t="s">
        <v>610</v>
      </c>
      <c r="D1918" s="26" t="s">
        <v>3841</v>
      </c>
      <c r="E1918" s="27">
        <v>36299</v>
      </c>
      <c r="F1918" s="26" t="s">
        <v>1161</v>
      </c>
      <c r="G1918" s="26" t="s">
        <v>283</v>
      </c>
      <c r="H1918" s="18" t="s">
        <v>279</v>
      </c>
      <c r="I1918" s="18" t="s">
        <v>84</v>
      </c>
      <c r="J1918" s="18" t="s">
        <v>3842</v>
      </c>
      <c r="K1918" s="26" t="s">
        <v>419</v>
      </c>
      <c r="L1918" s="26" t="s">
        <v>1108</v>
      </c>
      <c r="M1918" s="18" t="s">
        <v>345</v>
      </c>
      <c r="N1918" s="18" t="s">
        <v>81</v>
      </c>
      <c r="O1918" s="18" t="s">
        <v>382</v>
      </c>
      <c r="P1918" s="26" t="s">
        <v>359</v>
      </c>
      <c r="Q1918" s="27"/>
      <c r="R1918" s="27"/>
      <c r="S1918" s="27"/>
      <c r="T1918" s="27"/>
      <c r="U1918" s="29"/>
      <c r="V1918" s="25"/>
      <c r="W1918" s="25"/>
      <c r="X1918" s="25"/>
      <c r="Y1918" s="25"/>
      <c r="Z1918" s="25"/>
      <c r="AA1918" s="25"/>
      <c r="AB1918" s="25"/>
      <c r="AC1918" s="25"/>
      <c r="AD1918" s="25"/>
      <c r="AE1918" s="25"/>
      <c r="AF1918" s="25"/>
      <c r="AG1918" s="25"/>
      <c r="AH1918" s="25"/>
      <c r="AI1918" s="25"/>
      <c r="AJ1918" s="25"/>
      <c r="AK1918" s="25"/>
      <c r="AL1918" s="25"/>
      <c r="AM1918" s="25"/>
      <c r="AN1918" s="25"/>
      <c r="AO1918" s="25"/>
      <c r="AP1918" s="25"/>
      <c r="AQ1918" s="25"/>
      <c r="AR1918" s="25"/>
      <c r="AS1918" s="25"/>
      <c r="AT1918" s="25"/>
      <c r="AU1918" s="25"/>
      <c r="AV1918" s="25"/>
      <c r="AW1918" s="25"/>
      <c r="AX1918" s="25"/>
      <c r="AY1918" s="25"/>
    </row>
    <row r="1919" spans="1:51" x14ac:dyDescent="0.2">
      <c r="A1919" s="34" t="s">
        <v>345</v>
      </c>
      <c r="B1919" s="34" t="s">
        <v>330</v>
      </c>
      <c r="C1919" s="141" t="s">
        <v>346</v>
      </c>
      <c r="D1919" s="26" t="s">
        <v>3843</v>
      </c>
      <c r="E1919" s="27">
        <v>36316</v>
      </c>
      <c r="F1919" s="26" t="s">
        <v>283</v>
      </c>
      <c r="G1919" s="26" t="s">
        <v>2556</v>
      </c>
      <c r="H1919" s="34" t="s">
        <v>370</v>
      </c>
      <c r="I1919" s="34" t="s">
        <v>479</v>
      </c>
      <c r="J1919" s="18" t="s">
        <v>364</v>
      </c>
      <c r="K1919" s="26" t="s">
        <v>370</v>
      </c>
      <c r="L1919" s="26" t="s">
        <v>632</v>
      </c>
      <c r="M1919" s="34" t="s">
        <v>370</v>
      </c>
      <c r="N1919" s="34" t="s">
        <v>330</v>
      </c>
      <c r="O1919" s="34" t="s">
        <v>364</v>
      </c>
      <c r="P1919" s="19" t="s">
        <v>3844</v>
      </c>
      <c r="Q1919" s="27"/>
      <c r="R1919" s="27"/>
      <c r="S1919" s="27"/>
      <c r="T1919" s="27"/>
      <c r="U1919" s="29"/>
      <c r="V1919" s="25"/>
      <c r="W1919" s="25"/>
      <c r="X1919" s="25"/>
      <c r="Y1919" s="25"/>
      <c r="Z1919" s="25"/>
      <c r="AA1919" s="25"/>
      <c r="AB1919" s="25"/>
      <c r="AC1919" s="25"/>
      <c r="AD1919" s="25"/>
      <c r="AE1919" s="25"/>
      <c r="AF1919" s="25"/>
      <c r="AG1919" s="25"/>
      <c r="AH1919" s="25"/>
      <c r="AI1919" s="25"/>
      <c r="AJ1919" s="25"/>
      <c r="AK1919" s="25"/>
      <c r="AL1919" s="25"/>
      <c r="AM1919" s="25"/>
      <c r="AN1919" s="25"/>
      <c r="AO1919" s="25"/>
      <c r="AP1919" s="25"/>
      <c r="AQ1919" s="25"/>
      <c r="AR1919" s="25"/>
      <c r="AS1919" s="25"/>
      <c r="AT1919" s="25"/>
      <c r="AU1919" s="25"/>
      <c r="AV1919" s="25"/>
      <c r="AW1919" s="25"/>
      <c r="AX1919" s="25"/>
      <c r="AY1919" s="25"/>
    </row>
    <row r="1920" spans="1:51" x14ac:dyDescent="0.2">
      <c r="A1920" t="s">
        <v>340</v>
      </c>
      <c r="B1920" t="s">
        <v>583</v>
      </c>
      <c r="C1920" s="141" t="s">
        <v>341</v>
      </c>
      <c r="D1920" t="s">
        <v>3845</v>
      </c>
      <c r="E1920" s="40">
        <v>36902</v>
      </c>
      <c r="F1920" t="s">
        <v>3846</v>
      </c>
      <c r="G1920" s="100" t="s">
        <v>344</v>
      </c>
      <c r="H1920" t="s">
        <v>340</v>
      </c>
      <c r="I1920" t="s">
        <v>491</v>
      </c>
      <c r="J1920" s="18" t="s">
        <v>341</v>
      </c>
      <c r="K1920" t="str">
        <f>IF(ISBLANK(VLOOKUP(TRIM(D1920),ALL_SOMIFA!$A$1:$V$2721,8,FALSE)),"",IF(ISERROR(VLOOKUP(TRIM(D1920),ALL_SOMIFA!$A$1:$V$2721,8,FALSE))," ",VLOOKUP(TRIM(D1920),ALL_SOMIFA!$A$1:$V$2721,8,FALSE)))</f>
        <v xml:space="preserve"> </v>
      </c>
      <c r="L1920" t="str">
        <f>IF(ISBLANK(VLOOKUP(TRIM(D1920),ALL_SOMIFA!$A$1:$V$2721,9,FALSE)),"",IF(ISERROR(VLOOKUP(TRIM(D1920),ALL_SOMIFA!$A$1:$V$2721,9,FALSE))," ",VLOOKUP(TRIM(D1920),ALL_SOMIFA!$A$1:$V$2721,9,FALSE)))</f>
        <v xml:space="preserve"> </v>
      </c>
      <c r="M1920" t="str">
        <f>IF(ISBLANK(VLOOKUP(TRIM(D1920),ALL_SOMIFA!$A$1:$V$2721,10,FALSE)),"",IF(ISERROR(VLOOKUP(TRIM(D1920),ALL_SOMIFA!$A$1:$V$2721,10,FALSE))," ",VLOOKUP(TRIM(D1920),ALL_SOMIFA!$A$1:$V$2721,10,FALSE)))</f>
        <v xml:space="preserve"> </v>
      </c>
      <c r="N1920" t="str">
        <f>IF(ISBLANK(VLOOKUP(TRIM(D1920),ALL_SOMIFA!$A$1:$V$2721,11,FALSE)),"",IF(ISERROR(VLOOKUP(TRIM(D1920),ALL_SOMIFA!$A$1:$V$2721,11,FALSE))," ",VLOOKUP(TRIM(D1920),ALL_SOMIFA!$A$1:$V$2721,11,FALSE)))</f>
        <v xml:space="preserve"> </v>
      </c>
      <c r="O1920" t="str">
        <f>IF(ISBLANK(VLOOKUP(TRIM(D1920),ALL_SOMIFA!$A$1:$V$2721,12,FALSE)),"",IF(ISERROR(VLOOKUP(TRIM(D1920),ALL_SOMIFA!$A$1:$V$2721,12,FALSE))," ",VLOOKUP(TRIM(D1920),ALL_SOMIFA!$A$1:$V$2721,12,FALSE)))</f>
        <v xml:space="preserve"> </v>
      </c>
      <c r="P1920" t="str">
        <f>IF(ISBLANK(VLOOKUP(TRIM(D1920),ALL_SOMIFA!$A$1:$V$2721,13,FALSE)),"",IF(ISERROR(VLOOKUP(TRIM(D1920),ALL_SOMIFA!$A$1:$V$2721,13,FALSE))," ",VLOOKUP(TRIM(D1920),ALL_SOMIFA!$A$1:$V$2721,13,FALSE)))</f>
        <v xml:space="preserve"> </v>
      </c>
      <c r="Q1920" t="str">
        <f>IF(ISBLANK(VLOOKUP(TRIM(D1920),ALL_SOMIFA!$A$1:$V$2721,14,FALSE)),"",IF(ISERROR(VLOOKUP(TRIM(D1920),ALL_SOMIFA!$A$1:$V$2721,14,FALSE))," ",VLOOKUP(TRIM(D1920),ALL_SOMIFA!$A$1:$V$2721,14,FALSE)))</f>
        <v xml:space="preserve"> </v>
      </c>
      <c r="R1920" t="str">
        <f>IF(ISBLANK(VLOOKUP(TRIM(D1920),ALL_SOMIFA!$A$1:$V$2721,15,FALSE)),"",IF(ISERROR(VLOOKUP(TRIM(D1920),ALL_SOMIFA!$A$1:$V$2721,15,FALSE))," ",VLOOKUP(TRIM(D1920),ALL_SOMIFA!$A$1:$V$2721,15,FALSE)))</f>
        <v xml:space="preserve"> </v>
      </c>
      <c r="S1920" t="str">
        <f>IF(ISBLANK(VLOOKUP(TRIM(D1920),ALL_SOMIFA!$A$1:$V$2721,16,FALSE)),"",IF(ISERROR(VLOOKUP(TRIM(D1920),ALL_SOMIFA!$A$1:$V$2721,16,FALSE))," ",VLOOKUP(TRIM(D1920),ALL_SOMIFA!$A$1:$V$2721,16,FALSE)))</f>
        <v xml:space="preserve"> </v>
      </c>
      <c r="T1920" t="str">
        <f>IF(ISBLANK(VLOOKUP(TRIM(D1920),ALL_SOMIFA!$A$1:$V$2721,17,FALSE)),"",IF(ISERROR(VLOOKUP(TRIM(D1920),ALL_SOMIFA!$A$1:$V$2721,17,FALSE))," ",VLOOKUP(TRIM(D1920),ALL_SOMIFA!$A$1:$V$2721,17,FALSE)))</f>
        <v xml:space="preserve"> </v>
      </c>
      <c r="U1920" t="str">
        <f>IF(ISBLANK(VLOOKUP(TRIM(D1920),ALL_SOMIFA!$A$1:$V$2721,18,FALSE)),"",IF(ISERROR(VLOOKUP(TRIM(D1920),ALL_SOMIFA!$A$1:$V$2721,18,FALSE))," ",VLOOKUP(TRIM(D1920),ALL_SOMIFA!$A$1:$V$2721,18,FALSE)))</f>
        <v xml:space="preserve"> </v>
      </c>
      <c r="V1920" t="str">
        <f>IF(ISBLANK(VLOOKUP(TRIM(D1920),ALL_SOMIFA!$A$1:$V$2721,19,FALSE)),"",IF(ISERROR(VLOOKUP(TRIM(D1920),ALL_SOMIFA!$A$1:$V$2721,19,FALSE))," ",VLOOKUP(TRIM(D1920),ALL_SOMIFA!$A$1:$V$2721,19,FALSE)))</f>
        <v xml:space="preserve"> </v>
      </c>
      <c r="W1920" t="str">
        <f>IF(ISBLANK(VLOOKUP(TRIM(D1920),ALL_SOMIFA!$A$1:$V$2721,20,FALSE)),"",IF(ISERROR(VLOOKUP(TRIM(D1920),ALL_SOMIFA!$A$1:$V$2721,20,FALSE))," ",VLOOKUP(TRIM(D1920),ALL_SOMIFA!$A$1:$V$2721,20,FALSE)))</f>
        <v xml:space="preserve"> </v>
      </c>
      <c r="X1920" t="str">
        <f>IF(ISBLANK(VLOOKUP(TRIM(D1920),ALL_SOMIFA!$A$1:$V$2721,21,FALSE)),"",IF(ISERROR(VLOOKUP(TRIM(D1920),ALL_SOMIFA!$A$1:$V$2721,21,FALSE))," ",VLOOKUP(TRIM(D1920),ALL_SOMIFA!$A$1:$V$2721,21,FALSE)))</f>
        <v xml:space="preserve"> </v>
      </c>
      <c r="Y1920" t="str">
        <f>IF(ISBLANK(VLOOKUP(TRIM(D1920),ALL_SOMIFA!$A$1:$V$2721,22,FALSE)),"",IF(ISERROR(VLOOKUP(TRIM(D1920),ALL_SOMIFA!$A$1:$V$2721,22,FALSE))," ",VLOOKUP(TRIM(D1920),ALL_SOMIFA!$A$1:$V$2721,22,FALSE)))</f>
        <v xml:space="preserve"> </v>
      </c>
    </row>
    <row r="1921" spans="1:76" x14ac:dyDescent="0.2">
      <c r="C1921" s="141"/>
      <c r="D1921" t="s">
        <v>3847</v>
      </c>
      <c r="E1921" s="40">
        <v>36813</v>
      </c>
      <c r="F1921" t="s">
        <v>3848</v>
      </c>
      <c r="G1921" t="s">
        <v>115</v>
      </c>
      <c r="H1921" t="s">
        <v>379</v>
      </c>
      <c r="I1921" t="s">
        <v>239</v>
      </c>
      <c r="J1921" s="18" t="s">
        <v>341</v>
      </c>
      <c r="K1921" t="str">
        <f>IF(ISBLANK(VLOOKUP(TRIM(D1921),ALL_SOMIFA!$A$1:$V$2721,8,FALSE)),"",IF(ISERROR(VLOOKUP(TRIM(D1921),ALL_SOMIFA!$A$1:$V$2721,8,FALSE))," ",VLOOKUP(TRIM(D1921),ALL_SOMIFA!$A$1:$V$2721,8,FALSE)))</f>
        <v xml:space="preserve"> </v>
      </c>
      <c r="L1921" t="str">
        <f>IF(ISBLANK(VLOOKUP(TRIM(D1921),ALL_SOMIFA!$A$1:$V$2721,9,FALSE)),"",IF(ISERROR(VLOOKUP(TRIM(D1921),ALL_SOMIFA!$A$1:$V$2721,9,FALSE))," ",VLOOKUP(TRIM(D1921),ALL_SOMIFA!$A$1:$V$2721,9,FALSE)))</f>
        <v xml:space="preserve"> </v>
      </c>
      <c r="M1921" t="str">
        <f>IF(ISBLANK(VLOOKUP(TRIM(D1921),ALL_SOMIFA!$A$1:$V$2721,10,FALSE)),"",IF(ISERROR(VLOOKUP(TRIM(D1921),ALL_SOMIFA!$A$1:$V$2721,10,FALSE))," ",VLOOKUP(TRIM(D1921),ALL_SOMIFA!$A$1:$V$2721,10,FALSE)))</f>
        <v xml:space="preserve"> </v>
      </c>
      <c r="N1921" t="str">
        <f>IF(ISBLANK(VLOOKUP(TRIM(D1921),ALL_SOMIFA!$A$1:$V$2721,11,FALSE)),"",IF(ISERROR(VLOOKUP(TRIM(D1921),ALL_SOMIFA!$A$1:$V$2721,11,FALSE))," ",VLOOKUP(TRIM(D1921),ALL_SOMIFA!$A$1:$V$2721,11,FALSE)))</f>
        <v xml:space="preserve"> </v>
      </c>
      <c r="O1921" t="str">
        <f>IF(ISBLANK(VLOOKUP(TRIM(D1921),ALL_SOMIFA!$A$1:$V$2721,12,FALSE)),"",IF(ISERROR(VLOOKUP(TRIM(D1921),ALL_SOMIFA!$A$1:$V$2721,12,FALSE))," ",VLOOKUP(TRIM(D1921),ALL_SOMIFA!$A$1:$V$2721,12,FALSE)))</f>
        <v xml:space="preserve"> </v>
      </c>
      <c r="P1921" t="str">
        <f>IF(ISBLANK(VLOOKUP(TRIM(D1921),ALL_SOMIFA!$A$1:$V$2721,13,FALSE)),"",IF(ISERROR(VLOOKUP(TRIM(D1921),ALL_SOMIFA!$A$1:$V$2721,13,FALSE))," ",VLOOKUP(TRIM(D1921),ALL_SOMIFA!$A$1:$V$2721,13,FALSE)))</f>
        <v xml:space="preserve"> </v>
      </c>
      <c r="Q1921" t="str">
        <f>IF(ISBLANK(VLOOKUP(TRIM(D1921),ALL_SOMIFA!$A$1:$V$2721,14,FALSE)),"",IF(ISERROR(VLOOKUP(TRIM(D1921),ALL_SOMIFA!$A$1:$V$2721,14,FALSE))," ",VLOOKUP(TRIM(D1921),ALL_SOMIFA!$A$1:$V$2721,14,FALSE)))</f>
        <v xml:space="preserve"> </v>
      </c>
      <c r="R1921" t="str">
        <f>IF(ISBLANK(VLOOKUP(TRIM(D1921),ALL_SOMIFA!$A$1:$V$2721,15,FALSE)),"",IF(ISERROR(VLOOKUP(TRIM(D1921),ALL_SOMIFA!$A$1:$V$2721,15,FALSE))," ",VLOOKUP(TRIM(D1921),ALL_SOMIFA!$A$1:$V$2721,15,FALSE)))</f>
        <v xml:space="preserve"> </v>
      </c>
      <c r="S1921" t="str">
        <f>IF(ISBLANK(VLOOKUP(TRIM(D1921),ALL_SOMIFA!$A$1:$V$2721,16,FALSE)),"",IF(ISERROR(VLOOKUP(TRIM(D1921),ALL_SOMIFA!$A$1:$V$2721,16,FALSE))," ",VLOOKUP(TRIM(D1921),ALL_SOMIFA!$A$1:$V$2721,16,FALSE)))</f>
        <v xml:space="preserve"> </v>
      </c>
      <c r="T1921" t="str">
        <f>IF(ISBLANK(VLOOKUP(TRIM(D1921),ALL_SOMIFA!$A$1:$V$2721,17,FALSE)),"",IF(ISERROR(VLOOKUP(TRIM(D1921),ALL_SOMIFA!$A$1:$V$2721,17,FALSE))," ",VLOOKUP(TRIM(D1921),ALL_SOMIFA!$A$1:$V$2721,17,FALSE)))</f>
        <v xml:space="preserve"> </v>
      </c>
      <c r="U1921" t="str">
        <f>IF(ISBLANK(VLOOKUP(TRIM(D1921),ALL_SOMIFA!$A$1:$V$2721,18,FALSE)),"",IF(ISERROR(VLOOKUP(TRIM(D1921),ALL_SOMIFA!$A$1:$V$2721,18,FALSE))," ",VLOOKUP(TRIM(D1921),ALL_SOMIFA!$A$1:$V$2721,18,FALSE)))</f>
        <v xml:space="preserve"> </v>
      </c>
      <c r="V1921" t="str">
        <f>IF(ISBLANK(VLOOKUP(TRIM(D1921),ALL_SOMIFA!$A$1:$V$2721,19,FALSE)),"",IF(ISERROR(VLOOKUP(TRIM(D1921),ALL_SOMIFA!$A$1:$V$2721,19,FALSE))," ",VLOOKUP(TRIM(D1921),ALL_SOMIFA!$A$1:$V$2721,19,FALSE)))</f>
        <v xml:space="preserve"> </v>
      </c>
      <c r="W1921" t="str">
        <f>IF(ISBLANK(VLOOKUP(TRIM(D1921),ALL_SOMIFA!$A$1:$V$2721,20,FALSE)),"",IF(ISERROR(VLOOKUP(TRIM(D1921),ALL_SOMIFA!$A$1:$V$2721,20,FALSE))," ",VLOOKUP(TRIM(D1921),ALL_SOMIFA!$A$1:$V$2721,20,FALSE)))</f>
        <v xml:space="preserve"> </v>
      </c>
      <c r="X1921" t="str">
        <f>IF(ISBLANK(VLOOKUP(TRIM(D1921),ALL_SOMIFA!$A$1:$V$2721,21,FALSE)),"",IF(ISERROR(VLOOKUP(TRIM(D1921),ALL_SOMIFA!$A$1:$V$2721,21,FALSE))," ",VLOOKUP(TRIM(D1921),ALL_SOMIFA!$A$1:$V$2721,21,FALSE)))</f>
        <v xml:space="preserve"> </v>
      </c>
      <c r="Y1921" t="str">
        <f>IF(ISBLANK(VLOOKUP(TRIM(D1921),ALL_SOMIFA!$A$1:$V$2721,22,FALSE)),"",IF(ISERROR(VLOOKUP(TRIM(D1921),ALL_SOMIFA!$A$1:$V$2721,22,FALSE))," ",VLOOKUP(TRIM(D1921),ALL_SOMIFA!$A$1:$V$2721,22,FALSE)))</f>
        <v xml:space="preserve"> </v>
      </c>
    </row>
    <row r="1922" spans="1:76" x14ac:dyDescent="0.2">
      <c r="C1922" s="141"/>
      <c r="D1922" t="s">
        <v>3849</v>
      </c>
      <c r="E1922" s="40">
        <v>36548</v>
      </c>
      <c r="F1922" t="s">
        <v>3850</v>
      </c>
      <c r="G1922" t="s">
        <v>441</v>
      </c>
      <c r="H1922" t="s">
        <v>340</v>
      </c>
      <c r="I1922" t="s">
        <v>145</v>
      </c>
      <c r="J1922" s="18" t="s">
        <v>341</v>
      </c>
      <c r="K1922" t="str">
        <f>IF(ISBLANK(VLOOKUP(TRIM(D1922),ALL_SOMIFA!$A$1:$V$2721,8,FALSE)),"",IF(ISERROR(VLOOKUP(TRIM(D1922),ALL_SOMIFA!$A$1:$V$2721,8,FALSE))," ",VLOOKUP(TRIM(D1922),ALL_SOMIFA!$A$1:$V$2721,8,FALSE)))</f>
        <v xml:space="preserve"> </v>
      </c>
      <c r="L1922" t="str">
        <f>IF(ISBLANK(VLOOKUP(TRIM(D1922),ALL_SOMIFA!$A$1:$V$2721,9,FALSE)),"",IF(ISERROR(VLOOKUP(TRIM(D1922),ALL_SOMIFA!$A$1:$V$2721,9,FALSE))," ",VLOOKUP(TRIM(D1922),ALL_SOMIFA!$A$1:$V$2721,9,FALSE)))</f>
        <v xml:space="preserve"> </v>
      </c>
      <c r="M1922" t="str">
        <f>IF(ISBLANK(VLOOKUP(TRIM(D1922),ALL_SOMIFA!$A$1:$V$2721,10,FALSE)),"",IF(ISERROR(VLOOKUP(TRIM(D1922),ALL_SOMIFA!$A$1:$V$2721,10,FALSE))," ",VLOOKUP(TRIM(D1922),ALL_SOMIFA!$A$1:$V$2721,10,FALSE)))</f>
        <v xml:space="preserve"> </v>
      </c>
      <c r="N1922" t="str">
        <f>IF(ISBLANK(VLOOKUP(TRIM(D1922),ALL_SOMIFA!$A$1:$V$2721,11,FALSE)),"",IF(ISERROR(VLOOKUP(TRIM(D1922),ALL_SOMIFA!$A$1:$V$2721,11,FALSE))," ",VLOOKUP(TRIM(D1922),ALL_SOMIFA!$A$1:$V$2721,11,FALSE)))</f>
        <v xml:space="preserve"> </v>
      </c>
      <c r="O1922" t="str">
        <f>IF(ISBLANK(VLOOKUP(TRIM(D1922),ALL_SOMIFA!$A$1:$V$2721,12,FALSE)),"",IF(ISERROR(VLOOKUP(TRIM(D1922),ALL_SOMIFA!$A$1:$V$2721,12,FALSE))," ",VLOOKUP(TRIM(D1922),ALL_SOMIFA!$A$1:$V$2721,12,FALSE)))</f>
        <v xml:space="preserve"> </v>
      </c>
      <c r="P1922" t="str">
        <f>IF(ISBLANK(VLOOKUP(TRIM(D1922),ALL_SOMIFA!$A$1:$V$2721,13,FALSE)),"",IF(ISERROR(VLOOKUP(TRIM(D1922),ALL_SOMIFA!$A$1:$V$2721,13,FALSE))," ",VLOOKUP(TRIM(D1922),ALL_SOMIFA!$A$1:$V$2721,13,FALSE)))</f>
        <v xml:space="preserve"> </v>
      </c>
      <c r="Q1922" t="str">
        <f>IF(ISBLANK(VLOOKUP(TRIM(D1922),ALL_SOMIFA!$A$1:$V$2721,14,FALSE)),"",IF(ISERROR(VLOOKUP(TRIM(D1922),ALL_SOMIFA!$A$1:$V$2721,14,FALSE))," ",VLOOKUP(TRIM(D1922),ALL_SOMIFA!$A$1:$V$2721,14,FALSE)))</f>
        <v xml:space="preserve"> </v>
      </c>
      <c r="R1922" t="str">
        <f>IF(ISBLANK(VLOOKUP(TRIM(D1922),ALL_SOMIFA!$A$1:$V$2721,15,FALSE)),"",IF(ISERROR(VLOOKUP(TRIM(D1922),ALL_SOMIFA!$A$1:$V$2721,15,FALSE))," ",VLOOKUP(TRIM(D1922),ALL_SOMIFA!$A$1:$V$2721,15,FALSE)))</f>
        <v xml:space="preserve"> </v>
      </c>
      <c r="S1922" t="str">
        <f>IF(ISBLANK(VLOOKUP(TRIM(D1922),ALL_SOMIFA!$A$1:$V$2721,16,FALSE)),"",IF(ISERROR(VLOOKUP(TRIM(D1922),ALL_SOMIFA!$A$1:$V$2721,16,FALSE))," ",VLOOKUP(TRIM(D1922),ALL_SOMIFA!$A$1:$V$2721,16,FALSE)))</f>
        <v xml:space="preserve"> </v>
      </c>
      <c r="T1922" t="str">
        <f>IF(ISBLANK(VLOOKUP(TRIM(D1922),ALL_SOMIFA!$A$1:$V$2721,17,FALSE)),"",IF(ISERROR(VLOOKUP(TRIM(D1922),ALL_SOMIFA!$A$1:$V$2721,17,FALSE))," ",VLOOKUP(TRIM(D1922),ALL_SOMIFA!$A$1:$V$2721,17,FALSE)))</f>
        <v xml:space="preserve"> </v>
      </c>
      <c r="U1922" t="str">
        <f>IF(ISBLANK(VLOOKUP(TRIM(D1922),ALL_SOMIFA!$A$1:$V$2721,18,FALSE)),"",IF(ISERROR(VLOOKUP(TRIM(D1922),ALL_SOMIFA!$A$1:$V$2721,18,FALSE))," ",VLOOKUP(TRIM(D1922),ALL_SOMIFA!$A$1:$V$2721,18,FALSE)))</f>
        <v xml:space="preserve"> </v>
      </c>
      <c r="V1922" t="str">
        <f>IF(ISBLANK(VLOOKUP(TRIM(D1922),ALL_SOMIFA!$A$1:$V$2721,19,FALSE)),"",IF(ISERROR(VLOOKUP(TRIM(D1922),ALL_SOMIFA!$A$1:$V$2721,19,FALSE))," ",VLOOKUP(TRIM(D1922),ALL_SOMIFA!$A$1:$V$2721,19,FALSE)))</f>
        <v xml:space="preserve"> </v>
      </c>
      <c r="W1922" t="str">
        <f>IF(ISBLANK(VLOOKUP(TRIM(D1922),ALL_SOMIFA!$A$1:$V$2721,20,FALSE)),"",IF(ISERROR(VLOOKUP(TRIM(D1922),ALL_SOMIFA!$A$1:$V$2721,20,FALSE))," ",VLOOKUP(TRIM(D1922),ALL_SOMIFA!$A$1:$V$2721,20,FALSE)))</f>
        <v xml:space="preserve"> </v>
      </c>
      <c r="X1922" t="str">
        <f>IF(ISBLANK(VLOOKUP(TRIM(D1922),ALL_SOMIFA!$A$1:$V$2721,21,FALSE)),"",IF(ISERROR(VLOOKUP(TRIM(D1922),ALL_SOMIFA!$A$1:$V$2721,21,FALSE))," ",VLOOKUP(TRIM(D1922),ALL_SOMIFA!$A$1:$V$2721,21,FALSE)))</f>
        <v xml:space="preserve"> </v>
      </c>
      <c r="Y1922" t="str">
        <f>IF(ISBLANK(VLOOKUP(TRIM(D1922),ALL_SOMIFA!$A$1:$V$2721,22,FALSE)),"",IF(ISERROR(VLOOKUP(TRIM(D1922),ALL_SOMIFA!$A$1:$V$2721,22,FALSE))," ",VLOOKUP(TRIM(D1922),ALL_SOMIFA!$A$1:$V$2721,22,FALSE)))</f>
        <v xml:space="preserve"> </v>
      </c>
    </row>
    <row r="1923" spans="1:76" x14ac:dyDescent="0.2">
      <c r="A1923" s="18"/>
      <c r="B1923" s="18"/>
      <c r="C1923" s="141"/>
      <c r="D1923" s="19"/>
      <c r="E1923" s="20"/>
      <c r="F1923" s="19"/>
      <c r="G1923" s="19"/>
      <c r="H1923" s="18"/>
      <c r="I1923" s="18"/>
      <c r="J1923" s="18"/>
      <c r="K1923" t="s">
        <v>384</v>
      </c>
      <c r="L1923"/>
      <c r="M1923" s="18"/>
      <c r="N1923" s="18"/>
      <c r="O1923" s="18"/>
      <c r="P1923" s="19"/>
      <c r="Q1923" s="19"/>
      <c r="R1923" s="19"/>
      <c r="S1923" s="19"/>
      <c r="T1923" s="19"/>
      <c r="U1923" s="19"/>
      <c r="V1923" s="19"/>
      <c r="W1923" s="19"/>
      <c r="X1923" s="19"/>
      <c r="Y1923" s="19"/>
      <c r="Z1923" s="19"/>
      <c r="AA1923" s="19"/>
      <c r="AB1923" s="19"/>
      <c r="AC1923" s="19"/>
      <c r="AD1923" s="19"/>
      <c r="AE1923" s="19"/>
      <c r="AF1923" s="19"/>
      <c r="AG1923" s="19"/>
      <c r="AH1923" s="19"/>
      <c r="AI1923" s="19"/>
      <c r="AJ1923" s="19"/>
      <c r="AK1923" s="19"/>
      <c r="AL1923" s="19"/>
      <c r="AM1923" s="19"/>
      <c r="AN1923" s="19"/>
      <c r="AO1923" s="19"/>
      <c r="AP1923" s="19"/>
      <c r="AQ1923" s="19"/>
      <c r="AR1923" s="19"/>
      <c r="AS1923" s="19"/>
      <c r="AT1923" s="19"/>
      <c r="AU1923" s="19"/>
      <c r="AV1923" s="19"/>
      <c r="AW1923" s="19"/>
      <c r="AX1923" s="19"/>
      <c r="AY1923" s="19"/>
    </row>
    <row r="1924" spans="1:76" ht="12.75" customHeight="1" x14ac:dyDescent="0.2">
      <c r="A1924" s="18" t="s">
        <v>384</v>
      </c>
      <c r="B1924" s="18" t="s">
        <v>192</v>
      </c>
      <c r="C1924" s="141" t="s">
        <v>629</v>
      </c>
      <c r="D1924" s="26" t="s">
        <v>3852</v>
      </c>
      <c r="E1924" s="27">
        <v>35995</v>
      </c>
      <c r="F1924" s="26" t="s">
        <v>553</v>
      </c>
      <c r="G1924" s="26" t="s">
        <v>122</v>
      </c>
      <c r="H1924" s="18" t="s">
        <v>384</v>
      </c>
      <c r="I1924" s="18" t="s">
        <v>232</v>
      </c>
      <c r="J1924" s="18" t="s">
        <v>408</v>
      </c>
      <c r="K1924" s="26" t="s">
        <v>402</v>
      </c>
      <c r="L1924" s="26" t="s">
        <v>629</v>
      </c>
      <c r="M1924" s="18" t="s">
        <v>384</v>
      </c>
      <c r="N1924" s="18" t="s">
        <v>232</v>
      </c>
      <c r="O1924" s="18" t="s">
        <v>406</v>
      </c>
      <c r="P1924" s="26" t="s">
        <v>388</v>
      </c>
      <c r="Q1924" s="27"/>
      <c r="R1924" s="27"/>
      <c r="S1924" s="27"/>
      <c r="T1924" s="27"/>
      <c r="U1924" s="29"/>
      <c r="V1924" s="25"/>
      <c r="W1924" s="25"/>
      <c r="X1924" s="25"/>
      <c r="Y1924" s="25"/>
      <c r="Z1924" s="25"/>
      <c r="AA1924" s="25"/>
      <c r="AB1924" s="25"/>
      <c r="AC1924" s="25"/>
      <c r="AD1924" s="25"/>
      <c r="AE1924" s="25"/>
      <c r="AF1924" s="25"/>
      <c r="AG1924" s="25"/>
      <c r="AH1924" s="25"/>
      <c r="AI1924" s="25"/>
      <c r="AJ1924" s="25"/>
      <c r="AK1924" s="25"/>
      <c r="AL1924" s="25"/>
      <c r="AM1924" s="25"/>
      <c r="AN1924" s="25"/>
      <c r="AO1924" s="25"/>
      <c r="AP1924" s="25"/>
      <c r="AQ1924" s="25"/>
      <c r="AR1924" s="25"/>
      <c r="AS1924" s="25"/>
      <c r="AT1924" s="25"/>
      <c r="AU1924" s="25"/>
      <c r="AV1924" s="25"/>
      <c r="AW1924" s="25"/>
      <c r="AX1924" s="25"/>
      <c r="AY1924" s="25"/>
    </row>
    <row r="1925" spans="1:76" x14ac:dyDescent="0.2">
      <c r="A1925" s="18" t="s">
        <v>386</v>
      </c>
      <c r="B1925" s="18" t="s">
        <v>232</v>
      </c>
      <c r="C1925" s="141" t="s">
        <v>393</v>
      </c>
      <c r="D1925" s="19" t="s">
        <v>2996</v>
      </c>
      <c r="E1925" s="20">
        <v>35802</v>
      </c>
      <c r="F1925" s="26" t="s">
        <v>415</v>
      </c>
      <c r="G1925" s="30" t="s">
        <v>415</v>
      </c>
      <c r="H1925" s="18" t="s">
        <v>2997</v>
      </c>
      <c r="I1925" s="18" t="s">
        <v>363</v>
      </c>
      <c r="J1925" s="18" t="s">
        <v>389</v>
      </c>
      <c r="K1925" s="26" t="s">
        <v>386</v>
      </c>
      <c r="L1925" s="26"/>
      <c r="M1925" s="18" t="s">
        <v>2998</v>
      </c>
      <c r="N1925" s="18" t="s">
        <v>192</v>
      </c>
      <c r="O1925" s="18" t="s">
        <v>393</v>
      </c>
      <c r="P1925" s="19" t="s">
        <v>398</v>
      </c>
      <c r="Q1925" s="19" t="s">
        <v>1584</v>
      </c>
      <c r="R1925" s="19" t="s">
        <v>192</v>
      </c>
      <c r="S1925" s="30" t="s">
        <v>398</v>
      </c>
      <c r="T1925" s="19"/>
      <c r="U1925" s="19"/>
      <c r="V1925" s="30"/>
      <c r="W1925" s="19"/>
      <c r="X1925" s="19"/>
      <c r="Y1925" s="30"/>
      <c r="Z1925" s="19"/>
      <c r="AA1925" s="19"/>
      <c r="AB1925" s="30"/>
      <c r="AC1925" s="19"/>
      <c r="AD1925" s="19"/>
      <c r="AE1925" s="19"/>
      <c r="AF1925" s="19"/>
      <c r="AG1925" s="19"/>
      <c r="AH1925" s="19"/>
      <c r="AI1925" s="19"/>
      <c r="AJ1925" s="19"/>
      <c r="AK1925" s="19"/>
      <c r="AL1925" s="19"/>
      <c r="AM1925" s="19"/>
      <c r="AN1925" s="19"/>
      <c r="AO1925" s="19"/>
      <c r="AP1925" s="19"/>
      <c r="AQ1925" s="19"/>
      <c r="AR1925" s="19"/>
      <c r="AS1925" s="19"/>
      <c r="AT1925" s="19"/>
      <c r="AU1925" s="19"/>
      <c r="AV1925" s="19"/>
      <c r="AW1925" s="19"/>
      <c r="AX1925" s="19"/>
      <c r="AY1925" s="19"/>
      <c r="AZ1925" s="19"/>
      <c r="BA1925" s="19"/>
      <c r="BB1925" s="19"/>
      <c r="BC1925" s="19"/>
      <c r="BD1925" s="19"/>
      <c r="BE1925" s="19"/>
      <c r="BF1925" s="19"/>
      <c r="BG1925" s="19"/>
      <c r="BH1925" s="19"/>
      <c r="BI1925" s="19"/>
      <c r="BJ1925" s="19"/>
      <c r="BK1925" s="19"/>
      <c r="BL1925" s="19"/>
      <c r="BM1925" s="19"/>
      <c r="BN1925" s="19"/>
      <c r="BO1925" s="19"/>
      <c r="BP1925" s="19"/>
      <c r="BQ1925" s="19"/>
      <c r="BR1925" s="19"/>
      <c r="BS1925" s="19"/>
      <c r="BT1925" s="19"/>
      <c r="BU1925" s="19"/>
      <c r="BV1925" s="19"/>
      <c r="BW1925" s="19"/>
      <c r="BX1925" s="19"/>
    </row>
    <row r="1926" spans="1:76" x14ac:dyDescent="0.2">
      <c r="A1926" s="31" t="s">
        <v>409</v>
      </c>
      <c r="B1926" s="32" t="s">
        <v>207</v>
      </c>
      <c r="C1926" s="142" t="s">
        <v>406</v>
      </c>
      <c r="D1926" s="19" t="s">
        <v>3853</v>
      </c>
      <c r="E1926" s="27">
        <v>36550</v>
      </c>
      <c r="F1926" s="28" t="s">
        <v>98</v>
      </c>
      <c r="G1926" s="28" t="s">
        <v>98</v>
      </c>
      <c r="H1926" s="31" t="s">
        <v>384</v>
      </c>
      <c r="I1926" s="32" t="s">
        <v>213</v>
      </c>
      <c r="J1926" s="18" t="s">
        <v>433</v>
      </c>
      <c r="K1926" s="26" t="s">
        <v>421</v>
      </c>
      <c r="L1926" s="26" t="s">
        <v>406</v>
      </c>
      <c r="M1926" s="33"/>
      <c r="N1926" s="33"/>
      <c r="O1926" s="33"/>
    </row>
    <row r="1927" spans="1:76" x14ac:dyDescent="0.2">
      <c r="A1927" s="18" t="s">
        <v>399</v>
      </c>
      <c r="B1927" s="18" t="s">
        <v>185</v>
      </c>
      <c r="C1927" s="141" t="s">
        <v>141</v>
      </c>
      <c r="D1927" s="26" t="s">
        <v>3855</v>
      </c>
      <c r="E1927" s="27">
        <v>36335</v>
      </c>
      <c r="F1927" s="26" t="s">
        <v>677</v>
      </c>
      <c r="G1927" s="26" t="s">
        <v>283</v>
      </c>
      <c r="H1927" s="18" t="s">
        <v>399</v>
      </c>
      <c r="I1927" s="18" t="s">
        <v>491</v>
      </c>
      <c r="J1927" s="18" t="s">
        <v>141</v>
      </c>
      <c r="K1927" s="26" t="s">
        <v>399</v>
      </c>
      <c r="L1927" s="26" t="s">
        <v>141</v>
      </c>
      <c r="M1927" s="18" t="s">
        <v>402</v>
      </c>
      <c r="N1927" s="18" t="s">
        <v>583</v>
      </c>
      <c r="O1927" s="18" t="s">
        <v>141</v>
      </c>
      <c r="P1927" s="26" t="s">
        <v>393</v>
      </c>
      <c r="Q1927" s="27"/>
      <c r="R1927" s="27"/>
      <c r="S1927" s="27"/>
      <c r="T1927" s="27"/>
      <c r="U1927" s="29"/>
      <c r="V1927" s="25"/>
      <c r="W1927" s="25"/>
      <c r="X1927" s="25"/>
      <c r="Y1927" s="25"/>
      <c r="Z1927" s="25"/>
      <c r="AA1927" s="25"/>
      <c r="AB1927" s="25"/>
      <c r="AC1927" s="25"/>
      <c r="AD1927" s="25"/>
      <c r="AE1927" s="25"/>
      <c r="AF1927" s="25"/>
      <c r="AG1927" s="25"/>
      <c r="AH1927" s="25"/>
      <c r="AI1927" s="25"/>
      <c r="AJ1927" s="25"/>
      <c r="AK1927" s="25"/>
      <c r="AL1927" s="25"/>
      <c r="AM1927" s="25"/>
      <c r="AN1927" s="25"/>
      <c r="AO1927" s="25"/>
      <c r="AP1927" s="25"/>
      <c r="AQ1927" s="25"/>
      <c r="AR1927" s="25"/>
      <c r="AS1927" s="25"/>
      <c r="AT1927" s="25"/>
      <c r="AU1927" s="25"/>
      <c r="AV1927" s="25"/>
      <c r="AW1927" s="25"/>
      <c r="AX1927" s="25"/>
      <c r="AY1927" s="25"/>
    </row>
    <row r="1928" spans="1:76" x14ac:dyDescent="0.2">
      <c r="A1928" s="33" t="s">
        <v>399</v>
      </c>
      <c r="B1928" s="33" t="s">
        <v>227</v>
      </c>
      <c r="C1928" s="141" t="s">
        <v>141</v>
      </c>
      <c r="D1928" t="s">
        <v>3859</v>
      </c>
      <c r="E1928" s="40">
        <v>37019</v>
      </c>
      <c r="F1928" t="s">
        <v>3860</v>
      </c>
      <c r="G1928" s="26" t="s">
        <v>173</v>
      </c>
      <c r="H1928" s="33" t="s">
        <v>399</v>
      </c>
      <c r="I1928" s="33" t="s">
        <v>101</v>
      </c>
      <c r="J1928" s="18" t="s">
        <v>141</v>
      </c>
      <c r="K1928" t="str">
        <f>IF(ISBLANK(VLOOKUP(TRIM(D1928),ALL_SOMIFA!$A$1:$V$2721,8,FALSE)),"",IF(ISERROR(VLOOKUP(TRIM(D1928),ALL_SOMIFA!$A$1:$V$2721,8,FALSE))," ",VLOOKUP(TRIM(D1928),ALL_SOMIFA!$A$1:$V$2721,8,FALSE)))</f>
        <v xml:space="preserve"> </v>
      </c>
      <c r="L1928" t="str">
        <f>IF(ISBLANK(VLOOKUP(TRIM(D1928),ALL_SOMIFA!$A$1:$V$2721,9,FALSE)),"",IF(ISERROR(VLOOKUP(TRIM(D1928),ALL_SOMIFA!$A$1:$V$2721,9,FALSE))," ",VLOOKUP(TRIM(D1928),ALL_SOMIFA!$A$1:$V$2721,9,FALSE)))</f>
        <v xml:space="preserve"> </v>
      </c>
      <c r="M1928" s="33" t="str">
        <f>IF(ISBLANK(VLOOKUP(TRIM(D1928),ALL_SOMIFA!$A$1:$V$2721,10,FALSE)),"",IF(ISERROR(VLOOKUP(TRIM(D1928),ALL_SOMIFA!$A$1:$V$2721,10,FALSE))," ",VLOOKUP(TRIM(D1928),ALL_SOMIFA!$A$1:$V$2721,10,FALSE)))</f>
        <v xml:space="preserve"> </v>
      </c>
      <c r="N1928" s="33" t="str">
        <f>IF(ISBLANK(VLOOKUP(TRIM(D1928),ALL_SOMIFA!$A$1:$V$2721,11,FALSE)),"",IF(ISERROR(VLOOKUP(TRIM(D1928),ALL_SOMIFA!$A$1:$V$2721,11,FALSE))," ",VLOOKUP(TRIM(D1928),ALL_SOMIFA!$A$1:$V$2721,11,FALSE)))</f>
        <v xml:space="preserve"> </v>
      </c>
      <c r="O1928" s="33" t="str">
        <f>IF(ISBLANK(VLOOKUP(TRIM(D1928),ALL_SOMIFA!$A$1:$V$2721,12,FALSE)),"",IF(ISERROR(VLOOKUP(TRIM(D1928),ALL_SOMIFA!$A$1:$V$2721,12,FALSE))," ",VLOOKUP(TRIM(D1928),ALL_SOMIFA!$A$1:$V$2721,12,FALSE)))</f>
        <v xml:space="preserve"> </v>
      </c>
      <c r="P1928" t="str">
        <f>IF(ISBLANK(VLOOKUP(TRIM(D1928),ALL_SOMIFA!$A$1:$V$2721,13,FALSE)),"",IF(ISERROR(VLOOKUP(TRIM(D1928),ALL_SOMIFA!$A$1:$V$2721,13,FALSE))," ",VLOOKUP(TRIM(D1928),ALL_SOMIFA!$A$1:$V$2721,13,FALSE)))</f>
        <v xml:space="preserve"> </v>
      </c>
      <c r="Q1928" t="str">
        <f>IF(ISBLANK(VLOOKUP(TRIM(D1928),ALL_SOMIFA!$A$1:$V$2721,14,FALSE)),"",IF(ISERROR(VLOOKUP(TRIM(D1928),ALL_SOMIFA!$A$1:$V$2721,14,FALSE))," ",VLOOKUP(TRIM(D1928),ALL_SOMIFA!$A$1:$V$2721,14,FALSE)))</f>
        <v xml:space="preserve"> </v>
      </c>
      <c r="R1928" t="str">
        <f>IF(ISBLANK(VLOOKUP(TRIM(D1928),ALL_SOMIFA!$A$1:$V$2721,15,FALSE)),"",IF(ISERROR(VLOOKUP(TRIM(D1928),ALL_SOMIFA!$A$1:$V$2721,15,FALSE))," ",VLOOKUP(TRIM(D1928),ALL_SOMIFA!$A$1:$V$2721,15,FALSE)))</f>
        <v xml:space="preserve"> </v>
      </c>
      <c r="S1928" t="str">
        <f>IF(ISBLANK(VLOOKUP(TRIM(D1928),ALL_SOMIFA!$A$1:$V$2721,16,FALSE)),"",IF(ISERROR(VLOOKUP(TRIM(D1928),ALL_SOMIFA!$A$1:$V$2721,16,FALSE))," ",VLOOKUP(TRIM(D1928),ALL_SOMIFA!$A$1:$V$2721,16,FALSE)))</f>
        <v xml:space="preserve"> </v>
      </c>
      <c r="T1928" t="str">
        <f>IF(ISBLANK(VLOOKUP(TRIM(D1928),ALL_SOMIFA!$A$1:$V$2721,17,FALSE)),"",IF(ISERROR(VLOOKUP(TRIM(D1928),ALL_SOMIFA!$A$1:$V$2721,17,FALSE))," ",VLOOKUP(TRIM(D1928),ALL_SOMIFA!$A$1:$V$2721,17,FALSE)))</f>
        <v xml:space="preserve"> </v>
      </c>
      <c r="U1928" t="str">
        <f>IF(ISBLANK(VLOOKUP(TRIM(D1928),ALL_SOMIFA!$A$1:$V$2721,18,FALSE)),"",IF(ISERROR(VLOOKUP(TRIM(D1928),ALL_SOMIFA!$A$1:$V$2721,18,FALSE))," ",VLOOKUP(TRIM(D1928),ALL_SOMIFA!$A$1:$V$2721,18,FALSE)))</f>
        <v xml:space="preserve"> </v>
      </c>
      <c r="V1928" t="str">
        <f>IF(ISBLANK(VLOOKUP(TRIM(D1928),ALL_SOMIFA!$A$1:$V$2721,19,FALSE)),"",IF(ISERROR(VLOOKUP(TRIM(D1928),ALL_SOMIFA!$A$1:$V$2721,19,FALSE))," ",VLOOKUP(TRIM(D1928),ALL_SOMIFA!$A$1:$V$2721,19,FALSE)))</f>
        <v xml:space="preserve"> </v>
      </c>
      <c r="W1928" t="str">
        <f>IF(ISBLANK(VLOOKUP(TRIM(D1928),ALL_SOMIFA!$A$1:$V$2721,20,FALSE)),"",IF(ISERROR(VLOOKUP(TRIM(D1928),ALL_SOMIFA!$A$1:$V$2721,20,FALSE))," ",VLOOKUP(TRIM(D1928),ALL_SOMIFA!$A$1:$V$2721,20,FALSE)))</f>
        <v xml:space="preserve"> </v>
      </c>
      <c r="X1928" t="str">
        <f>IF(ISBLANK(VLOOKUP(TRIM(D1928),ALL_SOMIFA!$A$1:$V$2721,21,FALSE)),"",IF(ISERROR(VLOOKUP(TRIM(D1928),ALL_SOMIFA!$A$1:$V$2721,21,FALSE))," ",VLOOKUP(TRIM(D1928),ALL_SOMIFA!$A$1:$V$2721,21,FALSE)))</f>
        <v xml:space="preserve"> </v>
      </c>
      <c r="Y1928" t="str">
        <f>IF(ISBLANK(VLOOKUP(TRIM(D1928),ALL_SOMIFA!$A$1:$V$2721,22,FALSE)),"",IF(ISERROR(VLOOKUP(TRIM(D1928),ALL_SOMIFA!$A$1:$V$2721,22,FALSE))," ",VLOOKUP(TRIM(D1928),ALL_SOMIFA!$A$1:$V$2721,22,FALSE)))</f>
        <v xml:space="preserve"> </v>
      </c>
    </row>
    <row r="1929" spans="1:76" x14ac:dyDescent="0.2">
      <c r="A1929" t="s">
        <v>399</v>
      </c>
      <c r="B1929" t="s">
        <v>242</v>
      </c>
      <c r="C1929" s="141" t="s">
        <v>141</v>
      </c>
      <c r="D1929" t="s">
        <v>3861</v>
      </c>
      <c r="E1929" s="40">
        <v>36865</v>
      </c>
      <c r="F1929" t="s">
        <v>3862</v>
      </c>
      <c r="G1929" s="26" t="s">
        <v>173</v>
      </c>
      <c r="H1929" t="s">
        <v>397</v>
      </c>
      <c r="I1929" t="s">
        <v>246</v>
      </c>
      <c r="J1929" s="18" t="s">
        <v>412</v>
      </c>
      <c r="K1929" t="str">
        <f>IF(ISBLANK(VLOOKUP(TRIM(D1929),ALL_SOMIFA!$A$1:$V$2721,8,FALSE)),"",IF(ISERROR(VLOOKUP(TRIM(D1929),ALL_SOMIFA!$A$1:$V$2721,8,FALSE))," ",VLOOKUP(TRIM(D1929),ALL_SOMIFA!$A$1:$V$2721,8,FALSE)))</f>
        <v xml:space="preserve"> </v>
      </c>
      <c r="L1929" t="str">
        <f>IF(ISBLANK(VLOOKUP(TRIM(D1929),ALL_SOMIFA!$A$1:$V$2721,9,FALSE)),"",IF(ISERROR(VLOOKUP(TRIM(D1929),ALL_SOMIFA!$A$1:$V$2721,9,FALSE))," ",VLOOKUP(TRIM(D1929),ALL_SOMIFA!$A$1:$V$2721,9,FALSE)))</f>
        <v xml:space="preserve"> </v>
      </c>
      <c r="M1929" t="str">
        <f>IF(ISBLANK(VLOOKUP(TRIM(D1929),ALL_SOMIFA!$A$1:$V$2721,10,FALSE)),"",IF(ISERROR(VLOOKUP(TRIM(D1929),ALL_SOMIFA!$A$1:$V$2721,10,FALSE))," ",VLOOKUP(TRIM(D1929),ALL_SOMIFA!$A$1:$V$2721,10,FALSE)))</f>
        <v xml:space="preserve"> </v>
      </c>
      <c r="N1929" t="str">
        <f>IF(ISBLANK(VLOOKUP(TRIM(D1929),ALL_SOMIFA!$A$1:$V$2721,11,FALSE)),"",IF(ISERROR(VLOOKUP(TRIM(D1929),ALL_SOMIFA!$A$1:$V$2721,11,FALSE))," ",VLOOKUP(TRIM(D1929),ALL_SOMIFA!$A$1:$V$2721,11,FALSE)))</f>
        <v xml:space="preserve"> </v>
      </c>
      <c r="O1929" t="str">
        <f>IF(ISBLANK(VLOOKUP(TRIM(D1929),ALL_SOMIFA!$A$1:$V$2721,12,FALSE)),"",IF(ISERROR(VLOOKUP(TRIM(D1929),ALL_SOMIFA!$A$1:$V$2721,12,FALSE))," ",VLOOKUP(TRIM(D1929),ALL_SOMIFA!$A$1:$V$2721,12,FALSE)))</f>
        <v xml:space="preserve"> </v>
      </c>
      <c r="P1929" t="str">
        <f>IF(ISBLANK(VLOOKUP(TRIM(D1929),ALL_SOMIFA!$A$1:$V$2721,13,FALSE)),"",IF(ISERROR(VLOOKUP(TRIM(D1929),ALL_SOMIFA!$A$1:$V$2721,13,FALSE))," ",VLOOKUP(TRIM(D1929),ALL_SOMIFA!$A$1:$V$2721,13,FALSE)))</f>
        <v xml:space="preserve"> </v>
      </c>
      <c r="Q1929" t="str">
        <f>IF(ISBLANK(VLOOKUP(TRIM(D1929),ALL_SOMIFA!$A$1:$V$2721,14,FALSE)),"",IF(ISERROR(VLOOKUP(TRIM(D1929),ALL_SOMIFA!$A$1:$V$2721,14,FALSE))," ",VLOOKUP(TRIM(D1929),ALL_SOMIFA!$A$1:$V$2721,14,FALSE)))</f>
        <v xml:space="preserve"> </v>
      </c>
      <c r="R1929" t="str">
        <f>IF(ISBLANK(VLOOKUP(TRIM(D1929),ALL_SOMIFA!$A$1:$V$2721,15,FALSE)),"",IF(ISERROR(VLOOKUP(TRIM(D1929),ALL_SOMIFA!$A$1:$V$2721,15,FALSE))," ",VLOOKUP(TRIM(D1929),ALL_SOMIFA!$A$1:$V$2721,15,FALSE)))</f>
        <v xml:space="preserve"> </v>
      </c>
      <c r="S1929" t="str">
        <f>IF(ISBLANK(VLOOKUP(TRIM(D1929),ALL_SOMIFA!$A$1:$V$2721,16,FALSE)),"",IF(ISERROR(VLOOKUP(TRIM(D1929),ALL_SOMIFA!$A$1:$V$2721,16,FALSE))," ",VLOOKUP(TRIM(D1929),ALL_SOMIFA!$A$1:$V$2721,16,FALSE)))</f>
        <v xml:space="preserve"> </v>
      </c>
      <c r="T1929" t="str">
        <f>IF(ISBLANK(VLOOKUP(TRIM(D1929),ALL_SOMIFA!$A$1:$V$2721,17,FALSE)),"",IF(ISERROR(VLOOKUP(TRIM(D1929),ALL_SOMIFA!$A$1:$V$2721,17,FALSE))," ",VLOOKUP(TRIM(D1929),ALL_SOMIFA!$A$1:$V$2721,17,FALSE)))</f>
        <v xml:space="preserve"> </v>
      </c>
      <c r="U1929" t="str">
        <f>IF(ISBLANK(VLOOKUP(TRIM(D1929),ALL_SOMIFA!$A$1:$V$2721,18,FALSE)),"",IF(ISERROR(VLOOKUP(TRIM(D1929),ALL_SOMIFA!$A$1:$V$2721,18,FALSE))," ",VLOOKUP(TRIM(D1929),ALL_SOMIFA!$A$1:$V$2721,18,FALSE)))</f>
        <v xml:space="preserve"> </v>
      </c>
      <c r="V1929" t="str">
        <f>IF(ISBLANK(VLOOKUP(TRIM(D1929),ALL_SOMIFA!$A$1:$V$2721,19,FALSE)),"",IF(ISERROR(VLOOKUP(TRIM(D1929),ALL_SOMIFA!$A$1:$V$2721,19,FALSE))," ",VLOOKUP(TRIM(D1929),ALL_SOMIFA!$A$1:$V$2721,19,FALSE)))</f>
        <v xml:space="preserve"> </v>
      </c>
      <c r="W1929" t="str">
        <f>IF(ISBLANK(VLOOKUP(TRIM(D1929),ALL_SOMIFA!$A$1:$V$2721,20,FALSE)),"",IF(ISERROR(VLOOKUP(TRIM(D1929),ALL_SOMIFA!$A$1:$V$2721,20,FALSE))," ",VLOOKUP(TRIM(D1929),ALL_SOMIFA!$A$1:$V$2721,20,FALSE)))</f>
        <v xml:space="preserve"> </v>
      </c>
      <c r="X1929" t="str">
        <f>IF(ISBLANK(VLOOKUP(TRIM(D1929),ALL_SOMIFA!$A$1:$V$2721,21,FALSE)),"",IF(ISERROR(VLOOKUP(TRIM(D1929),ALL_SOMIFA!$A$1:$V$2721,21,FALSE))," ",VLOOKUP(TRIM(D1929),ALL_SOMIFA!$A$1:$V$2721,21,FALSE)))</f>
        <v xml:space="preserve"> </v>
      </c>
      <c r="Y1929" t="str">
        <f>IF(ISBLANK(VLOOKUP(TRIM(D1929),ALL_SOMIFA!$A$1:$V$2721,22,FALSE)),"",IF(ISERROR(VLOOKUP(TRIM(D1929),ALL_SOMIFA!$A$1:$V$2721,22,FALSE))," ",VLOOKUP(TRIM(D1929),ALL_SOMIFA!$A$1:$V$2721,22,FALSE)))</f>
        <v xml:space="preserve"> </v>
      </c>
    </row>
    <row r="1930" spans="1:76" x14ac:dyDescent="0.2">
      <c r="A1930" t="s">
        <v>402</v>
      </c>
      <c r="B1930" t="s">
        <v>316</v>
      </c>
      <c r="C1930" s="141" t="s">
        <v>141</v>
      </c>
      <c r="D1930" t="s">
        <v>3863</v>
      </c>
      <c r="E1930" s="40">
        <v>35894</v>
      </c>
      <c r="F1930" t="s">
        <v>698</v>
      </c>
      <c r="G1930" s="19" t="s">
        <v>506</v>
      </c>
      <c r="H1930" t="s">
        <v>399</v>
      </c>
      <c r="I1930" t="s">
        <v>116</v>
      </c>
      <c r="J1930" s="18" t="s">
        <v>164</v>
      </c>
      <c r="K1930" t="str">
        <f>IF(ISBLANK(VLOOKUP(TRIM(D1930),ALL_SOMIFA!$A$1:$V$2721,8,FALSE)),"",IF(ISERROR(VLOOKUP(TRIM(D1930),ALL_SOMIFA!$A$1:$V$2721,8,FALSE))," ",VLOOKUP(TRIM(D1930),ALL_SOMIFA!$A$1:$V$2721,8,FALSE)))</f>
        <v xml:space="preserve"> </v>
      </c>
      <c r="L1930" t="str">
        <f>IF(ISBLANK(VLOOKUP(TRIM(D1930),ALL_SOMIFA!$A$1:$V$2721,9,FALSE)),"",IF(ISERROR(VLOOKUP(TRIM(D1930),ALL_SOMIFA!$A$1:$V$2721,9,FALSE))," ",VLOOKUP(TRIM(D1930),ALL_SOMIFA!$A$1:$V$2721,9,FALSE)))</f>
        <v xml:space="preserve"> </v>
      </c>
      <c r="M1930" t="str">
        <f>IF(ISBLANK(VLOOKUP(TRIM(D1930),ALL_SOMIFA!$A$1:$V$2721,10,FALSE)),"",IF(ISERROR(VLOOKUP(TRIM(D1930),ALL_SOMIFA!$A$1:$V$2721,10,FALSE))," ",VLOOKUP(TRIM(D1930),ALL_SOMIFA!$A$1:$V$2721,10,FALSE)))</f>
        <v xml:space="preserve"> </v>
      </c>
      <c r="N1930" t="str">
        <f>IF(ISBLANK(VLOOKUP(TRIM(D1930),ALL_SOMIFA!$A$1:$V$2721,11,FALSE)),"",IF(ISERROR(VLOOKUP(TRIM(D1930),ALL_SOMIFA!$A$1:$V$2721,11,FALSE))," ",VLOOKUP(TRIM(D1930),ALL_SOMIFA!$A$1:$V$2721,11,FALSE)))</f>
        <v xml:space="preserve"> </v>
      </c>
      <c r="O1930" t="str">
        <f>IF(ISBLANK(VLOOKUP(TRIM(D1930),ALL_SOMIFA!$A$1:$V$2721,12,FALSE)),"",IF(ISERROR(VLOOKUP(TRIM(D1930),ALL_SOMIFA!$A$1:$V$2721,12,FALSE))," ",VLOOKUP(TRIM(D1930),ALL_SOMIFA!$A$1:$V$2721,12,FALSE)))</f>
        <v xml:space="preserve"> </v>
      </c>
      <c r="P1930" t="str">
        <f>IF(ISBLANK(VLOOKUP(TRIM(D1930),ALL_SOMIFA!$A$1:$V$2721,13,FALSE)),"",IF(ISERROR(VLOOKUP(TRIM(D1930),ALL_SOMIFA!$A$1:$V$2721,13,FALSE))," ",VLOOKUP(TRIM(D1930),ALL_SOMIFA!$A$1:$V$2721,13,FALSE)))</f>
        <v xml:space="preserve"> </v>
      </c>
      <c r="Q1930" t="str">
        <f>IF(ISBLANK(VLOOKUP(TRIM(D1930),ALL_SOMIFA!$A$1:$V$2721,14,FALSE)),"",IF(ISERROR(VLOOKUP(TRIM(D1930),ALL_SOMIFA!$A$1:$V$2721,14,FALSE))," ",VLOOKUP(TRIM(D1930),ALL_SOMIFA!$A$1:$V$2721,14,FALSE)))</f>
        <v xml:space="preserve"> </v>
      </c>
      <c r="R1930" t="str">
        <f>IF(ISBLANK(VLOOKUP(TRIM(D1930),ALL_SOMIFA!$A$1:$V$2721,15,FALSE)),"",IF(ISERROR(VLOOKUP(TRIM(D1930),ALL_SOMIFA!$A$1:$V$2721,15,FALSE))," ",VLOOKUP(TRIM(D1930),ALL_SOMIFA!$A$1:$V$2721,15,FALSE)))</f>
        <v xml:space="preserve"> </v>
      </c>
      <c r="S1930" t="str">
        <f>IF(ISBLANK(VLOOKUP(TRIM(D1930),ALL_SOMIFA!$A$1:$V$2721,16,FALSE)),"",IF(ISERROR(VLOOKUP(TRIM(D1930),ALL_SOMIFA!$A$1:$V$2721,16,FALSE))," ",VLOOKUP(TRIM(D1930),ALL_SOMIFA!$A$1:$V$2721,16,FALSE)))</f>
        <v xml:space="preserve"> </v>
      </c>
      <c r="T1930" t="str">
        <f>IF(ISBLANK(VLOOKUP(TRIM(D1930),ALL_SOMIFA!$A$1:$V$2721,17,FALSE)),"",IF(ISERROR(VLOOKUP(TRIM(D1930),ALL_SOMIFA!$A$1:$V$2721,17,FALSE))," ",VLOOKUP(TRIM(D1930),ALL_SOMIFA!$A$1:$V$2721,17,FALSE)))</f>
        <v xml:space="preserve"> </v>
      </c>
      <c r="U1930" t="str">
        <f>IF(ISBLANK(VLOOKUP(TRIM(D1930),ALL_SOMIFA!$A$1:$V$2721,18,FALSE)),"",IF(ISERROR(VLOOKUP(TRIM(D1930),ALL_SOMIFA!$A$1:$V$2721,18,FALSE))," ",VLOOKUP(TRIM(D1930),ALL_SOMIFA!$A$1:$V$2721,18,FALSE)))</f>
        <v xml:space="preserve"> </v>
      </c>
      <c r="V1930" t="str">
        <f>IF(ISBLANK(VLOOKUP(TRIM(D1930),ALL_SOMIFA!$A$1:$V$2721,19,FALSE)),"",IF(ISERROR(VLOOKUP(TRIM(D1930),ALL_SOMIFA!$A$1:$V$2721,19,FALSE))," ",VLOOKUP(TRIM(D1930),ALL_SOMIFA!$A$1:$V$2721,19,FALSE)))</f>
        <v xml:space="preserve"> </v>
      </c>
      <c r="W1930" t="str">
        <f>IF(ISBLANK(VLOOKUP(TRIM(D1930),ALL_SOMIFA!$A$1:$V$2721,20,FALSE)),"",IF(ISERROR(VLOOKUP(TRIM(D1930),ALL_SOMIFA!$A$1:$V$2721,20,FALSE))," ",VLOOKUP(TRIM(D1930),ALL_SOMIFA!$A$1:$V$2721,20,FALSE)))</f>
        <v xml:space="preserve"> </v>
      </c>
      <c r="X1930" t="str">
        <f>IF(ISBLANK(VLOOKUP(TRIM(D1930),ALL_SOMIFA!$A$1:$V$2721,21,FALSE)),"",IF(ISERROR(VLOOKUP(TRIM(D1930),ALL_SOMIFA!$A$1:$V$2721,21,FALSE))," ",VLOOKUP(TRIM(D1930),ALL_SOMIFA!$A$1:$V$2721,21,FALSE)))</f>
        <v xml:space="preserve"> </v>
      </c>
      <c r="Y1930" t="str">
        <f>IF(ISBLANK(VLOOKUP(TRIM(D1930),ALL_SOMIFA!$A$1:$V$2721,22,FALSE)),"",IF(ISERROR(VLOOKUP(TRIM(D1930),ALL_SOMIFA!$A$1:$V$2721,22,FALSE))," ",VLOOKUP(TRIM(D1930),ALL_SOMIFA!$A$1:$V$2721,22,FALSE)))</f>
        <v xml:space="preserve"> </v>
      </c>
    </row>
    <row r="1931" spans="1:76" x14ac:dyDescent="0.2">
      <c r="A1931" s="34" t="s">
        <v>397</v>
      </c>
      <c r="B1931" s="34" t="s">
        <v>81</v>
      </c>
      <c r="C1931" s="141" t="s">
        <v>398</v>
      </c>
      <c r="D1931" s="22" t="s">
        <v>3866</v>
      </c>
      <c r="E1931" s="23">
        <v>36648</v>
      </c>
      <c r="F1931" s="24" t="s">
        <v>553</v>
      </c>
      <c r="G1931" s="22" t="s">
        <v>1515</v>
      </c>
      <c r="H1931" s="34" t="s">
        <v>189</v>
      </c>
      <c r="I1931" s="34"/>
      <c r="J1931" s="18"/>
      <c r="K1931"/>
      <c r="L1931"/>
      <c r="M1931" s="34" t="s">
        <v>386</v>
      </c>
      <c r="N1931" s="34" t="s">
        <v>105</v>
      </c>
      <c r="O1931" s="34" t="s">
        <v>164</v>
      </c>
      <c r="P1931" s="25"/>
      <c r="Q1931" s="25"/>
      <c r="R1931" s="25"/>
      <c r="S1931" s="25"/>
      <c r="T1931" s="25"/>
      <c r="U1931" s="25"/>
      <c r="V1931" s="25"/>
      <c r="W1931" s="25"/>
      <c r="X1931" s="25"/>
      <c r="Y1931" s="25"/>
      <c r="Z1931" s="25"/>
      <c r="AA1931" s="25"/>
      <c r="AB1931" s="25"/>
      <c r="AC1931" s="25"/>
      <c r="AD1931" s="25"/>
      <c r="AE1931" s="25"/>
      <c r="AF1931" s="25"/>
      <c r="AG1931" s="25"/>
      <c r="AH1931" s="25"/>
      <c r="AI1931" s="25"/>
      <c r="AJ1931" s="25"/>
      <c r="AK1931" s="25"/>
      <c r="AL1931" s="25"/>
      <c r="AM1931" s="25"/>
      <c r="AN1931" s="25"/>
      <c r="AO1931" s="25"/>
      <c r="AP1931" s="25"/>
      <c r="AQ1931" s="25"/>
      <c r="AR1931" s="25"/>
      <c r="AS1931" s="25"/>
      <c r="AT1931" s="25"/>
      <c r="AU1931" s="25"/>
      <c r="AV1931" s="25"/>
      <c r="AW1931" s="25"/>
      <c r="AX1931" s="25"/>
      <c r="AY1931" s="25"/>
    </row>
    <row r="1932" spans="1:76" x14ac:dyDescent="0.2">
      <c r="A1932" s="34" t="s">
        <v>386</v>
      </c>
      <c r="B1932" s="34" t="s">
        <v>118</v>
      </c>
      <c r="C1932" s="141" t="s">
        <v>164</v>
      </c>
      <c r="D1932" s="26" t="s">
        <v>3854</v>
      </c>
      <c r="E1932" s="27">
        <v>35982</v>
      </c>
      <c r="F1932" s="26" t="s">
        <v>149</v>
      </c>
      <c r="G1932" s="26" t="s">
        <v>448</v>
      </c>
      <c r="H1932" s="34" t="s">
        <v>399</v>
      </c>
      <c r="I1932" s="34" t="s">
        <v>123</v>
      </c>
      <c r="J1932" s="18" t="s">
        <v>141</v>
      </c>
      <c r="K1932" s="26" t="s">
        <v>399</v>
      </c>
      <c r="L1932" s="26" t="s">
        <v>141</v>
      </c>
      <c r="M1932" s="34" t="s">
        <v>399</v>
      </c>
      <c r="N1932" s="34" t="s">
        <v>583</v>
      </c>
      <c r="O1932" s="34" t="s">
        <v>141</v>
      </c>
      <c r="P1932" s="26" t="s">
        <v>398</v>
      </c>
      <c r="Q1932" s="27"/>
      <c r="R1932" s="27"/>
      <c r="S1932" s="27"/>
      <c r="T1932" s="27"/>
      <c r="U1932" s="29"/>
      <c r="V1932" s="25"/>
      <c r="W1932" s="25"/>
      <c r="X1932" s="25"/>
      <c r="Y1932" s="25"/>
      <c r="Z1932" s="25"/>
      <c r="AA1932" s="25"/>
      <c r="AB1932" s="25"/>
      <c r="AC1932" s="25"/>
      <c r="AD1932" s="25"/>
      <c r="AE1932" s="25"/>
      <c r="AF1932" s="25"/>
      <c r="AG1932" s="25"/>
      <c r="AH1932" s="25"/>
      <c r="AI1932" s="25"/>
      <c r="AJ1932" s="25"/>
      <c r="AK1932" s="25"/>
      <c r="AL1932" s="25"/>
      <c r="AM1932" s="25"/>
      <c r="AN1932" s="25"/>
      <c r="AO1932" s="25"/>
      <c r="AP1932" s="25"/>
      <c r="AQ1932" s="25"/>
      <c r="AR1932" s="25"/>
      <c r="AS1932" s="25"/>
      <c r="AT1932" s="25"/>
      <c r="AU1932" s="25"/>
      <c r="AV1932" s="25"/>
      <c r="AW1932" s="25"/>
      <c r="AX1932" s="25"/>
      <c r="AY1932" s="25"/>
    </row>
    <row r="1933" spans="1:76" x14ac:dyDescent="0.2">
      <c r="A1933" s="34" t="s">
        <v>402</v>
      </c>
      <c r="B1933" s="34" t="s">
        <v>134</v>
      </c>
      <c r="C1933" s="141" t="s">
        <v>164</v>
      </c>
      <c r="D1933" s="19" t="s">
        <v>3856</v>
      </c>
      <c r="E1933" s="20">
        <v>35205</v>
      </c>
      <c r="F1933" s="19" t="s">
        <v>3857</v>
      </c>
      <c r="G1933" s="19" t="s">
        <v>3858</v>
      </c>
      <c r="H1933" s="34" t="s">
        <v>399</v>
      </c>
      <c r="I1933" s="34" t="s">
        <v>138</v>
      </c>
      <c r="J1933" s="18" t="s">
        <v>141</v>
      </c>
      <c r="K1933" s="26" t="s">
        <v>386</v>
      </c>
      <c r="L1933" s="26" t="s">
        <v>393</v>
      </c>
      <c r="M1933" s="34" t="s">
        <v>402</v>
      </c>
      <c r="N1933" s="34" t="s">
        <v>330</v>
      </c>
      <c r="O1933" s="34" t="s">
        <v>393</v>
      </c>
      <c r="P1933" s="19" t="s">
        <v>167</v>
      </c>
      <c r="Q1933" s="19" t="s">
        <v>402</v>
      </c>
      <c r="R1933" s="19" t="s">
        <v>479</v>
      </c>
      <c r="S1933" s="19" t="s">
        <v>837</v>
      </c>
      <c r="T1933" s="19" t="s">
        <v>402</v>
      </c>
      <c r="U1933" s="19" t="s">
        <v>330</v>
      </c>
      <c r="V1933" s="19" t="s">
        <v>167</v>
      </c>
      <c r="W1933" s="19" t="s">
        <v>402</v>
      </c>
      <c r="X1933" s="19" t="s">
        <v>330</v>
      </c>
      <c r="Y1933" s="19" t="s">
        <v>393</v>
      </c>
      <c r="Z1933" s="19" t="s">
        <v>402</v>
      </c>
      <c r="AA1933" s="19" t="s">
        <v>330</v>
      </c>
      <c r="AB1933" s="19" t="s">
        <v>393</v>
      </c>
      <c r="AC1933" s="19"/>
      <c r="AD1933" s="19"/>
      <c r="AE1933" s="19"/>
      <c r="AF1933" s="19">
        <v>0</v>
      </c>
      <c r="AG1933" s="19">
        <v>0</v>
      </c>
      <c r="AH1933" s="19">
        <v>0</v>
      </c>
      <c r="AI1933" s="19">
        <v>0</v>
      </c>
      <c r="AJ1933" s="19">
        <v>0</v>
      </c>
      <c r="AK1933" s="19">
        <v>0</v>
      </c>
      <c r="AL1933" s="19">
        <v>0</v>
      </c>
      <c r="AM1933" s="19">
        <v>0</v>
      </c>
      <c r="AN1933" s="19">
        <v>0</v>
      </c>
      <c r="AO1933" s="19">
        <v>0</v>
      </c>
      <c r="AP1933" s="19">
        <v>0</v>
      </c>
      <c r="AQ1933" s="19">
        <v>0</v>
      </c>
      <c r="AR1933" s="19">
        <v>0</v>
      </c>
      <c r="AS1933" s="19">
        <v>0</v>
      </c>
      <c r="AT1933" s="19">
        <v>0</v>
      </c>
      <c r="AU1933" s="19">
        <v>0</v>
      </c>
      <c r="AV1933" s="19">
        <v>0</v>
      </c>
      <c r="AW1933" s="19">
        <v>0</v>
      </c>
      <c r="AX1933" s="19"/>
      <c r="AY1933" s="19"/>
    </row>
    <row r="1934" spans="1:76" ht="12.75" customHeight="1" x14ac:dyDescent="0.2">
      <c r="A1934" s="33"/>
      <c r="B1934" s="33"/>
      <c r="C1934" s="141"/>
      <c r="D1934" t="s">
        <v>3864</v>
      </c>
      <c r="E1934" s="40">
        <v>36866</v>
      </c>
      <c r="F1934" t="s">
        <v>3865</v>
      </c>
      <c r="G1934" s="26" t="s">
        <v>441</v>
      </c>
      <c r="H1934" s="33" t="s">
        <v>397</v>
      </c>
      <c r="I1934" s="33" t="s">
        <v>272</v>
      </c>
      <c r="J1934" s="18" t="s">
        <v>398</v>
      </c>
      <c r="K1934" t="str">
        <f>IF(ISBLANK(VLOOKUP(TRIM(D1934),ALL_SOMIFA!$A$1:$V$2721,8,FALSE)),"",IF(ISERROR(VLOOKUP(TRIM(D1934),ALL_SOMIFA!$A$1:$V$2721,8,FALSE))," ",VLOOKUP(TRIM(D1934),ALL_SOMIFA!$A$1:$V$2721,8,FALSE)))</f>
        <v xml:space="preserve"> </v>
      </c>
      <c r="L1934" t="str">
        <f>IF(ISBLANK(VLOOKUP(TRIM(D1934),ALL_SOMIFA!$A$1:$V$2721,9,FALSE)),"",IF(ISERROR(VLOOKUP(TRIM(D1934),ALL_SOMIFA!$A$1:$V$2721,9,FALSE))," ",VLOOKUP(TRIM(D1934),ALL_SOMIFA!$A$1:$V$2721,9,FALSE)))</f>
        <v xml:space="preserve"> </v>
      </c>
      <c r="M1934" s="33" t="str">
        <f>IF(ISBLANK(VLOOKUP(TRIM(D1934),ALL_SOMIFA!$A$1:$V$2721,10,FALSE)),"",IF(ISERROR(VLOOKUP(TRIM(D1934),ALL_SOMIFA!$A$1:$V$2721,10,FALSE))," ",VLOOKUP(TRIM(D1934),ALL_SOMIFA!$A$1:$V$2721,10,FALSE)))</f>
        <v xml:space="preserve"> </v>
      </c>
      <c r="N1934" s="33" t="str">
        <f>IF(ISBLANK(VLOOKUP(TRIM(D1934),ALL_SOMIFA!$A$1:$V$2721,11,FALSE)),"",IF(ISERROR(VLOOKUP(TRIM(D1934),ALL_SOMIFA!$A$1:$V$2721,11,FALSE))," ",VLOOKUP(TRIM(D1934),ALL_SOMIFA!$A$1:$V$2721,11,FALSE)))</f>
        <v xml:space="preserve"> </v>
      </c>
      <c r="O1934" s="33" t="str">
        <f>IF(ISBLANK(VLOOKUP(TRIM(D1934),ALL_SOMIFA!$A$1:$V$2721,12,FALSE)),"",IF(ISERROR(VLOOKUP(TRIM(D1934),ALL_SOMIFA!$A$1:$V$2721,12,FALSE))," ",VLOOKUP(TRIM(D1934),ALL_SOMIFA!$A$1:$V$2721,12,FALSE)))</f>
        <v xml:space="preserve"> </v>
      </c>
      <c r="P1934" t="str">
        <f>IF(ISBLANK(VLOOKUP(TRIM(D1934),ALL_SOMIFA!$A$1:$V$2721,13,FALSE)),"",IF(ISERROR(VLOOKUP(TRIM(D1934),ALL_SOMIFA!$A$1:$V$2721,13,FALSE))," ",VLOOKUP(TRIM(D1934),ALL_SOMIFA!$A$1:$V$2721,13,FALSE)))</f>
        <v xml:space="preserve"> </v>
      </c>
      <c r="Q1934" t="str">
        <f>IF(ISBLANK(VLOOKUP(TRIM(D1934),ALL_SOMIFA!$A$1:$V$2721,14,FALSE)),"",IF(ISERROR(VLOOKUP(TRIM(D1934),ALL_SOMIFA!$A$1:$V$2721,14,FALSE))," ",VLOOKUP(TRIM(D1934),ALL_SOMIFA!$A$1:$V$2721,14,FALSE)))</f>
        <v xml:space="preserve"> </v>
      </c>
      <c r="R1934" t="str">
        <f>IF(ISBLANK(VLOOKUP(TRIM(D1934),ALL_SOMIFA!$A$1:$V$2721,15,FALSE)),"",IF(ISERROR(VLOOKUP(TRIM(D1934),ALL_SOMIFA!$A$1:$V$2721,15,FALSE))," ",VLOOKUP(TRIM(D1934),ALL_SOMIFA!$A$1:$V$2721,15,FALSE)))</f>
        <v xml:space="preserve"> </v>
      </c>
      <c r="S1934" t="str">
        <f>IF(ISBLANK(VLOOKUP(TRIM(D1934),ALL_SOMIFA!$A$1:$V$2721,16,FALSE)),"",IF(ISERROR(VLOOKUP(TRIM(D1934),ALL_SOMIFA!$A$1:$V$2721,16,FALSE))," ",VLOOKUP(TRIM(D1934),ALL_SOMIFA!$A$1:$V$2721,16,FALSE)))</f>
        <v xml:space="preserve"> </v>
      </c>
      <c r="T1934" t="str">
        <f>IF(ISBLANK(VLOOKUP(TRIM(D1934),ALL_SOMIFA!$A$1:$V$2721,17,FALSE)),"",IF(ISERROR(VLOOKUP(TRIM(D1934),ALL_SOMIFA!$A$1:$V$2721,17,FALSE))," ",VLOOKUP(TRIM(D1934),ALL_SOMIFA!$A$1:$V$2721,17,FALSE)))</f>
        <v xml:space="preserve"> </v>
      </c>
      <c r="U1934" t="str">
        <f>IF(ISBLANK(VLOOKUP(TRIM(D1934),ALL_SOMIFA!$A$1:$V$2721,18,FALSE)),"",IF(ISERROR(VLOOKUP(TRIM(D1934),ALL_SOMIFA!$A$1:$V$2721,18,FALSE))," ",VLOOKUP(TRIM(D1934),ALL_SOMIFA!$A$1:$V$2721,18,FALSE)))</f>
        <v xml:space="preserve"> </v>
      </c>
      <c r="V1934" t="str">
        <f>IF(ISBLANK(VLOOKUP(TRIM(D1934),ALL_SOMIFA!$A$1:$V$2721,19,FALSE)),"",IF(ISERROR(VLOOKUP(TRIM(D1934),ALL_SOMIFA!$A$1:$V$2721,19,FALSE))," ",VLOOKUP(TRIM(D1934),ALL_SOMIFA!$A$1:$V$2721,19,FALSE)))</f>
        <v xml:space="preserve"> </v>
      </c>
      <c r="W1934" t="str">
        <f>IF(ISBLANK(VLOOKUP(TRIM(D1934),ALL_SOMIFA!$A$1:$V$2721,20,FALSE)),"",IF(ISERROR(VLOOKUP(TRIM(D1934),ALL_SOMIFA!$A$1:$V$2721,20,FALSE))," ",VLOOKUP(TRIM(D1934),ALL_SOMIFA!$A$1:$V$2721,20,FALSE)))</f>
        <v xml:space="preserve"> </v>
      </c>
      <c r="X1934" t="str">
        <f>IF(ISBLANK(VLOOKUP(TRIM(D1934),ALL_SOMIFA!$A$1:$V$2721,21,FALSE)),"",IF(ISERROR(VLOOKUP(TRIM(D1934),ALL_SOMIFA!$A$1:$V$2721,21,FALSE))," ",VLOOKUP(TRIM(D1934),ALL_SOMIFA!$A$1:$V$2721,21,FALSE)))</f>
        <v xml:space="preserve"> </v>
      </c>
      <c r="Y1934" t="str">
        <f>IF(ISBLANK(VLOOKUP(TRIM(D1934),ALL_SOMIFA!$A$1:$V$2721,22,FALSE)),"",IF(ISERROR(VLOOKUP(TRIM(D1934),ALL_SOMIFA!$A$1:$V$2721,22,FALSE))," ",VLOOKUP(TRIM(D1934),ALL_SOMIFA!$A$1:$V$2721,22,FALSE)))</f>
        <v xml:space="preserve"> </v>
      </c>
    </row>
    <row r="1935" spans="1:76" x14ac:dyDescent="0.2">
      <c r="A1935" s="18"/>
      <c r="B1935" s="18"/>
      <c r="C1935" s="141"/>
      <c r="D1935" s="19"/>
      <c r="E1935" s="20"/>
      <c r="F1935" s="19"/>
      <c r="G1935" s="19"/>
      <c r="H1935" s="18"/>
      <c r="I1935" s="18"/>
      <c r="J1935" s="18"/>
      <c r="K1935" t="s">
        <v>850</v>
      </c>
      <c r="L1935"/>
      <c r="M1935" s="18"/>
      <c r="N1935" s="18"/>
      <c r="O1935" s="18"/>
      <c r="P1935" s="19"/>
      <c r="Q1935" s="19"/>
      <c r="R1935" s="19"/>
      <c r="S1935" s="19"/>
      <c r="T1935" s="19"/>
      <c r="U1935" s="19"/>
      <c r="V1935" s="19"/>
      <c r="W1935" s="19"/>
      <c r="X1935" s="19"/>
      <c r="Y1935" s="19"/>
      <c r="Z1935" s="19"/>
      <c r="AA1935" s="19"/>
      <c r="AB1935" s="19"/>
      <c r="AC1935" s="19"/>
      <c r="AD1935" s="19"/>
      <c r="AE1935" s="19"/>
      <c r="AF1935" s="19"/>
      <c r="AG1935" s="19"/>
      <c r="AH1935" s="19"/>
      <c r="AI1935" s="19"/>
      <c r="AJ1935" s="19"/>
      <c r="AK1935" s="19"/>
      <c r="AL1935" s="19"/>
      <c r="AM1935" s="19"/>
      <c r="AN1935" s="19"/>
      <c r="AO1935" s="19"/>
      <c r="AP1935" s="19"/>
      <c r="AQ1935" s="19"/>
      <c r="AR1935" s="19"/>
      <c r="AS1935" s="19"/>
      <c r="AT1935" s="19"/>
      <c r="AU1935" s="19"/>
      <c r="AV1935" s="19"/>
      <c r="AW1935" s="19"/>
      <c r="AX1935" s="19"/>
      <c r="AY1935" s="19"/>
    </row>
    <row r="1936" spans="1:76" x14ac:dyDescent="0.2">
      <c r="A1936" s="18" t="s">
        <v>445</v>
      </c>
      <c r="B1936" s="18" t="s">
        <v>134</v>
      </c>
      <c r="C1936" s="141"/>
      <c r="D1936" s="19" t="s">
        <v>3867</v>
      </c>
      <c r="E1936" s="20">
        <v>32981</v>
      </c>
      <c r="F1936" s="19" t="s">
        <v>1728</v>
      </c>
      <c r="G1936" s="19" t="s">
        <v>1276</v>
      </c>
      <c r="H1936" s="18" t="s">
        <v>449</v>
      </c>
      <c r="I1936" s="18" t="s">
        <v>138</v>
      </c>
      <c r="J1936" s="18" t="e">
        <f>IF(VLOOKUP(K1936,Table16[[#All],[Player]:[2024 Card Info]],7,FALSE)&lt;&gt;"",VLOOKUP(K1936,Table16[[#All],[Player]:[2024 Card Info]],7,FALSE),"")</f>
        <v>#N/A</v>
      </c>
      <c r="K1936" s="26" t="s">
        <v>445</v>
      </c>
      <c r="L1936" s="26"/>
      <c r="M1936" s="18" t="s">
        <v>445</v>
      </c>
      <c r="N1936" s="18" t="s">
        <v>134</v>
      </c>
      <c r="O1936" s="18"/>
      <c r="P1936" s="19"/>
      <c r="Q1936" s="19" t="s">
        <v>449</v>
      </c>
      <c r="R1936" s="19" t="s">
        <v>134</v>
      </c>
      <c r="S1936" s="19" t="s">
        <v>86</v>
      </c>
      <c r="T1936" s="19" t="s">
        <v>445</v>
      </c>
      <c r="U1936" s="19" t="s">
        <v>134</v>
      </c>
      <c r="V1936" s="19"/>
      <c r="W1936" s="19" t="s">
        <v>445</v>
      </c>
      <c r="X1936" s="19" t="s">
        <v>134</v>
      </c>
      <c r="Y1936" s="19">
        <v>0</v>
      </c>
      <c r="Z1936" s="19" t="s">
        <v>445</v>
      </c>
      <c r="AA1936" s="19" t="s">
        <v>134</v>
      </c>
      <c r="AB1936" s="19">
        <v>0</v>
      </c>
      <c r="AC1936" s="19" t="s">
        <v>445</v>
      </c>
      <c r="AD1936" s="19" t="s">
        <v>134</v>
      </c>
      <c r="AE1936" s="19">
        <v>0</v>
      </c>
      <c r="AF1936" s="19" t="s">
        <v>445</v>
      </c>
      <c r="AG1936" s="19" t="s">
        <v>134</v>
      </c>
      <c r="AH1936" s="19">
        <v>0</v>
      </c>
      <c r="AI1936" s="19"/>
      <c r="AJ1936" s="19"/>
      <c r="AK1936" s="19"/>
      <c r="AL1936" s="19"/>
      <c r="AM1936" s="19"/>
      <c r="AN1936" s="19"/>
      <c r="AO1936" s="19">
        <v>0</v>
      </c>
      <c r="AP1936" s="19">
        <v>0</v>
      </c>
      <c r="AQ1936" s="19">
        <v>0</v>
      </c>
      <c r="AR1936" s="19">
        <v>0</v>
      </c>
      <c r="AS1936" s="19">
        <v>0</v>
      </c>
      <c r="AT1936" s="19">
        <v>0</v>
      </c>
      <c r="AU1936" s="19">
        <v>0</v>
      </c>
      <c r="AV1936" s="19">
        <v>0</v>
      </c>
      <c r="AW1936" s="19">
        <v>0</v>
      </c>
      <c r="AX1936" s="19"/>
      <c r="AY1936" s="19"/>
    </row>
    <row r="1937" spans="1:51" x14ac:dyDescent="0.2">
      <c r="A1937" s="18" t="s">
        <v>450</v>
      </c>
      <c r="B1937" s="18" t="s">
        <v>583</v>
      </c>
      <c r="C1937" s="141"/>
      <c r="D1937" s="19" t="s">
        <v>3868</v>
      </c>
      <c r="E1937" s="20">
        <v>34722</v>
      </c>
      <c r="F1937" s="19" t="s">
        <v>428</v>
      </c>
      <c r="G1937" s="19" t="s">
        <v>428</v>
      </c>
      <c r="H1937" s="18" t="s">
        <v>453</v>
      </c>
      <c r="I1937" s="18" t="s">
        <v>491</v>
      </c>
      <c r="J1937" s="18" t="e">
        <f>IF(VLOOKUP(K1937,Table16[[#All],[Player]:[2024 Card Info]],7,FALSE)&lt;&gt;"",VLOOKUP(K1937,Table16[[#All],[Player]:[2024 Card Info]],7,FALSE),"")</f>
        <v>#N/A</v>
      </c>
      <c r="K1937" s="26" t="s">
        <v>450</v>
      </c>
      <c r="L1937" s="26"/>
      <c r="M1937" s="18" t="s">
        <v>450</v>
      </c>
      <c r="N1937" s="18" t="s">
        <v>583</v>
      </c>
      <c r="O1937" s="18"/>
      <c r="P1937" s="19"/>
      <c r="Q1937" s="19" t="s">
        <v>453</v>
      </c>
      <c r="R1937" s="19" t="s">
        <v>583</v>
      </c>
      <c r="S1937" s="19" t="s">
        <v>86</v>
      </c>
      <c r="T1937" s="19" t="s">
        <v>450</v>
      </c>
      <c r="U1937" s="19" t="s">
        <v>331</v>
      </c>
      <c r="V1937" s="19"/>
      <c r="W1937" s="19" t="s">
        <v>450</v>
      </c>
      <c r="X1937" s="19" t="s">
        <v>331</v>
      </c>
      <c r="Y1937" s="19">
        <v>0</v>
      </c>
      <c r="Z1937" s="19">
        <v>0</v>
      </c>
      <c r="AA1937" s="19">
        <v>0</v>
      </c>
      <c r="AB1937" s="19">
        <v>0</v>
      </c>
      <c r="AC1937" s="19">
        <v>0</v>
      </c>
      <c r="AD1937" s="19">
        <v>0</v>
      </c>
      <c r="AE1937" s="19">
        <v>0</v>
      </c>
      <c r="AF1937" s="19">
        <v>0</v>
      </c>
      <c r="AG1937" s="19">
        <v>0</v>
      </c>
      <c r="AH1937" s="19">
        <v>0</v>
      </c>
      <c r="AI1937" s="19">
        <v>0</v>
      </c>
      <c r="AJ1937" s="19">
        <v>0</v>
      </c>
      <c r="AK1937" s="19">
        <v>0</v>
      </c>
      <c r="AL1937" s="19">
        <v>0</v>
      </c>
      <c r="AM1937" s="19">
        <v>0</v>
      </c>
      <c r="AN1937" s="19">
        <v>0</v>
      </c>
      <c r="AO1937" s="19">
        <v>0</v>
      </c>
      <c r="AP1937" s="19">
        <v>0</v>
      </c>
      <c r="AQ1937" s="19">
        <v>0</v>
      </c>
      <c r="AR1937" s="19">
        <v>0</v>
      </c>
      <c r="AS1937" s="19">
        <v>0</v>
      </c>
      <c r="AT1937" s="19">
        <v>0</v>
      </c>
      <c r="AU1937" s="19">
        <v>0</v>
      </c>
      <c r="AV1937" s="19">
        <v>0</v>
      </c>
      <c r="AW1937" s="19">
        <v>0</v>
      </c>
      <c r="AX1937" s="19"/>
      <c r="AY1937" s="19"/>
    </row>
    <row r="1938" spans="1:51" x14ac:dyDescent="0.2">
      <c r="A1938" s="18"/>
      <c r="B1938" s="18"/>
      <c r="D1938" s="19"/>
      <c r="E1938" s="39"/>
      <c r="F1938" s="19"/>
      <c r="G1938" s="19"/>
      <c r="H1938" s="18" t="str">
        <f>IF(ISERROR(VLOOKUP(TRIM($D1938),#REF!,2,FALSE())),"",VLOOKUP(TRIM($D1938),#REF!,2,FALSE()))</f>
        <v/>
      </c>
      <c r="I1938" s="18" t="str">
        <f>IF(ISERROR(VLOOKUP(TRIM($D1938),#REF!,3,FALSE())),"",VLOOKUP(TRIM($D1938),#REF!,3,FALSE()))</f>
        <v/>
      </c>
      <c r="J1938" s="18"/>
      <c r="K1938" s="26"/>
      <c r="L1938" s="26"/>
      <c r="P1938" s="19" t="str">
        <f>IF(ISERROR(VLOOKUP(TRIM(D1938),#REF!,6,FALSE())),"",VLOOKUP(TRIM(D1938),#REF!,6,FALSE()))</f>
        <v/>
      </c>
      <c r="Q1938" s="19"/>
      <c r="R1938" s="19"/>
      <c r="S1938" s="19"/>
      <c r="T1938" s="19"/>
      <c r="U1938" s="19"/>
      <c r="V1938" s="19"/>
      <c r="W1938" s="19"/>
      <c r="X1938" s="19"/>
      <c r="Y1938" s="19"/>
      <c r="Z1938" s="19"/>
      <c r="AA1938" s="19"/>
      <c r="AB1938" s="19"/>
      <c r="AC1938" s="19"/>
      <c r="AD1938" s="19"/>
      <c r="AE1938" s="19"/>
      <c r="AF1938" s="19"/>
      <c r="AG1938" s="19"/>
      <c r="AH1938" s="19"/>
      <c r="AI1938" s="19"/>
      <c r="AJ1938" s="19"/>
      <c r="AK1938" s="19"/>
      <c r="AL1938" s="19"/>
      <c r="AM1938" s="19"/>
      <c r="AN1938" s="19"/>
      <c r="AO1938" s="19"/>
      <c r="AP1938" s="19"/>
      <c r="AQ1938" s="19"/>
      <c r="AR1938" s="19"/>
      <c r="AS1938" s="19"/>
      <c r="AT1938" s="19"/>
      <c r="AU1938" s="19"/>
      <c r="AV1938" s="19"/>
      <c r="AW1938" s="19"/>
      <c r="AX1938" s="19"/>
      <c r="AY1938" s="19"/>
    </row>
    <row r="1939" spans="1:51" x14ac:dyDescent="0.2">
      <c r="A1939" s="19"/>
      <c r="B1939" s="18"/>
      <c r="D1939" s="19"/>
      <c r="E1939" s="39"/>
      <c r="F1939" s="19"/>
      <c r="G1939" s="19"/>
      <c r="H1939" s="19"/>
      <c r="I1939" s="18"/>
      <c r="J1939" s="18"/>
      <c r="K1939" s="26"/>
      <c r="L1939" s="26"/>
      <c r="P1939" s="19"/>
      <c r="Q1939" s="19"/>
      <c r="R1939" s="19"/>
      <c r="S1939" s="19"/>
      <c r="T1939" s="19"/>
      <c r="U1939" s="19"/>
      <c r="V1939" s="19"/>
      <c r="W1939" s="19"/>
      <c r="X1939" s="19"/>
      <c r="Y1939" s="19"/>
      <c r="Z1939" s="19"/>
      <c r="AA1939" s="19"/>
      <c r="AB1939" s="19"/>
      <c r="AC1939" s="19"/>
      <c r="AD1939" s="19"/>
      <c r="AE1939" s="19"/>
      <c r="AF1939" s="19"/>
      <c r="AG1939" s="19"/>
      <c r="AH1939" s="19"/>
      <c r="AI1939" s="19"/>
      <c r="AJ1939" s="19"/>
      <c r="AK1939" s="19"/>
      <c r="AL1939" s="19"/>
      <c r="AM1939" s="19"/>
      <c r="AN1939" s="19"/>
      <c r="AO1939" s="19"/>
      <c r="AP1939" s="19"/>
      <c r="AQ1939" s="19"/>
      <c r="AR1939" s="19"/>
      <c r="AS1939" s="19"/>
      <c r="AT1939" s="19"/>
      <c r="AU1939" s="19"/>
      <c r="AV1939" s="19"/>
      <c r="AW1939" s="19"/>
      <c r="AX1939" s="19"/>
      <c r="AY1939" s="19"/>
    </row>
    <row r="1940" spans="1:51" x14ac:dyDescent="0.2">
      <c r="A1940" s="16"/>
      <c r="G1940" s="19"/>
      <c r="H1940" s="16" t="s">
        <v>3869</v>
      </c>
      <c r="J1940" s="18"/>
      <c r="K1940" s="26"/>
      <c r="L1940" s="26"/>
      <c r="P1940" s="19"/>
    </row>
    <row r="1941" spans="1:51" x14ac:dyDescent="0.2">
      <c r="A1941" s="16"/>
      <c r="G1941" s="19"/>
      <c r="H1941" s="16" t="s">
        <v>3870</v>
      </c>
      <c r="J1941" s="18"/>
      <c r="K1941" s="26"/>
      <c r="L1941" s="26"/>
      <c r="P1941" s="19"/>
    </row>
    <row r="1942" spans="1:51" x14ac:dyDescent="0.2">
      <c r="G1942" s="19"/>
      <c r="J1942" s="18"/>
      <c r="K1942" s="26"/>
      <c r="L1942" s="26"/>
      <c r="P1942" s="19"/>
    </row>
    <row r="1943" spans="1:51" x14ac:dyDescent="0.2">
      <c r="G1943" s="19"/>
      <c r="H1943" t="s">
        <v>3871</v>
      </c>
      <c r="J1943" s="18"/>
      <c r="K1943" s="26"/>
      <c r="L1943" s="26"/>
      <c r="P1943" s="19"/>
    </row>
    <row r="1944" spans="1:51" x14ac:dyDescent="0.2">
      <c r="J1944" s="18"/>
    </row>
    <row r="1945" spans="1:51" x14ac:dyDescent="0.2">
      <c r="J1945" s="18"/>
    </row>
    <row r="1946" spans="1:51" x14ac:dyDescent="0.2">
      <c r="J1946" s="18"/>
    </row>
    <row r="1947" spans="1:51" x14ac:dyDescent="0.2">
      <c r="J1947" s="18"/>
    </row>
    <row r="1948" spans="1:51" x14ac:dyDescent="0.2">
      <c r="J1948" s="18"/>
    </row>
    <row r="1949" spans="1:51" x14ac:dyDescent="0.2">
      <c r="J1949" s="18"/>
    </row>
    <row r="1950" spans="1:51" x14ac:dyDescent="0.2">
      <c r="J1950" s="18"/>
    </row>
    <row r="1951" spans="1:51" x14ac:dyDescent="0.2">
      <c r="J1951" s="18"/>
    </row>
    <row r="1952" spans="1:51" x14ac:dyDescent="0.2">
      <c r="J1952" s="18"/>
    </row>
    <row r="1953" spans="10:10" x14ac:dyDescent="0.2">
      <c r="J1953" s="18"/>
    </row>
    <row r="1954" spans="10:10" x14ac:dyDescent="0.2">
      <c r="J1954" s="18"/>
    </row>
    <row r="1955" spans="10:10" x14ac:dyDescent="0.2">
      <c r="J1955" s="18"/>
    </row>
    <row r="1956" spans="10:10" x14ac:dyDescent="0.2">
      <c r="J1956" s="18"/>
    </row>
    <row r="1957" spans="10:10" x14ac:dyDescent="0.2">
      <c r="J1957" s="18"/>
    </row>
    <row r="1958" spans="10:10" x14ac:dyDescent="0.2">
      <c r="J1958" s="18"/>
    </row>
    <row r="1959" spans="10:10" x14ac:dyDescent="0.2">
      <c r="J1959" s="18"/>
    </row>
    <row r="1960" spans="10:10" x14ac:dyDescent="0.2">
      <c r="J1960" s="18"/>
    </row>
    <row r="1961" spans="10:10" x14ac:dyDescent="0.2">
      <c r="J1961" s="18"/>
    </row>
    <row r="1962" spans="10:10" x14ac:dyDescent="0.2">
      <c r="J1962" s="18"/>
    </row>
    <row r="1963" spans="10:10" x14ac:dyDescent="0.2">
      <c r="J1963" s="18"/>
    </row>
    <row r="1964" spans="10:10" x14ac:dyDescent="0.2">
      <c r="J1964" s="18"/>
    </row>
    <row r="1965" spans="10:10" x14ac:dyDescent="0.2">
      <c r="J1965" s="18"/>
    </row>
    <row r="1966" spans="10:10" x14ac:dyDescent="0.2">
      <c r="J1966" s="18"/>
    </row>
    <row r="1967" spans="10:10" x14ac:dyDescent="0.2">
      <c r="J1967" s="18"/>
    </row>
    <row r="1968" spans="10:10" x14ac:dyDescent="0.2">
      <c r="J1968" s="18"/>
    </row>
    <row r="1969" spans="10:10" x14ac:dyDescent="0.2">
      <c r="J1969" s="18"/>
    </row>
    <row r="1970" spans="10:10" x14ac:dyDescent="0.2">
      <c r="J1970" s="18"/>
    </row>
    <row r="1971" spans="10:10" x14ac:dyDescent="0.2">
      <c r="J1971" s="18"/>
    </row>
    <row r="1972" spans="10:10" x14ac:dyDescent="0.2">
      <c r="J1972" s="18"/>
    </row>
    <row r="1973" spans="10:10" x14ac:dyDescent="0.2">
      <c r="J1973" s="18"/>
    </row>
    <row r="1974" spans="10:10" x14ac:dyDescent="0.2">
      <c r="J1974" s="18"/>
    </row>
    <row r="1975" spans="10:10" x14ac:dyDescent="0.2">
      <c r="J1975" s="18"/>
    </row>
    <row r="1976" spans="10:10" x14ac:dyDescent="0.2">
      <c r="J1976" s="18"/>
    </row>
    <row r="1977" spans="10:10" x14ac:dyDescent="0.2">
      <c r="J1977" s="18"/>
    </row>
    <row r="1978" spans="10:10" x14ac:dyDescent="0.2">
      <c r="J1978" s="18"/>
    </row>
    <row r="1979" spans="10:10" x14ac:dyDescent="0.2">
      <c r="J1979" s="18"/>
    </row>
    <row r="1980" spans="10:10" x14ac:dyDescent="0.2">
      <c r="J1980" s="18"/>
    </row>
    <row r="1981" spans="10:10" x14ac:dyDescent="0.2">
      <c r="J1981" s="18"/>
    </row>
    <row r="1982" spans="10:10" x14ac:dyDescent="0.2">
      <c r="J1982" s="18"/>
    </row>
    <row r="1983" spans="10:10" x14ac:dyDescent="0.2">
      <c r="J1983" s="18"/>
    </row>
    <row r="1984" spans="10:10" x14ac:dyDescent="0.2">
      <c r="J1984" s="18"/>
    </row>
    <row r="1985" spans="10:10" x14ac:dyDescent="0.2">
      <c r="J1985" s="18"/>
    </row>
    <row r="1986" spans="10:10" x14ac:dyDescent="0.2">
      <c r="J1986" s="18"/>
    </row>
    <row r="1987" spans="10:10" x14ac:dyDescent="0.2">
      <c r="J1987" s="18"/>
    </row>
    <row r="1988" spans="10:10" x14ac:dyDescent="0.2">
      <c r="J1988" s="18"/>
    </row>
    <row r="1989" spans="10:10" x14ac:dyDescent="0.2">
      <c r="J1989" s="18"/>
    </row>
    <row r="1990" spans="10:10" x14ac:dyDescent="0.2">
      <c r="J1990" s="18"/>
    </row>
    <row r="1991" spans="10:10" x14ac:dyDescent="0.2">
      <c r="J1991" s="18"/>
    </row>
    <row r="1992" spans="10:10" x14ac:dyDescent="0.2">
      <c r="J1992" s="18"/>
    </row>
    <row r="1993" spans="10:10" x14ac:dyDescent="0.2">
      <c r="J1993" s="18"/>
    </row>
    <row r="1994" spans="10:10" x14ac:dyDescent="0.2">
      <c r="J1994" s="18"/>
    </row>
    <row r="1995" spans="10:10" x14ac:dyDescent="0.2">
      <c r="J1995" s="18"/>
    </row>
    <row r="1996" spans="10:10" x14ac:dyDescent="0.2">
      <c r="J1996" s="18"/>
    </row>
    <row r="1997" spans="10:10" x14ac:dyDescent="0.2">
      <c r="J1997" s="18"/>
    </row>
    <row r="1998" spans="10:10" x14ac:dyDescent="0.2">
      <c r="J1998" s="18"/>
    </row>
    <row r="1999" spans="10:10" x14ac:dyDescent="0.2">
      <c r="J1999" s="18"/>
    </row>
    <row r="2000" spans="10:10" x14ac:dyDescent="0.2">
      <c r="J2000" s="18"/>
    </row>
    <row r="2001" spans="10:10" x14ac:dyDescent="0.2">
      <c r="J2001" s="18"/>
    </row>
    <row r="2002" spans="10:10" x14ac:dyDescent="0.2">
      <c r="J2002" s="18"/>
    </row>
    <row r="2003" spans="10:10" x14ac:dyDescent="0.2">
      <c r="J2003" s="18"/>
    </row>
    <row r="2004" spans="10:10" x14ac:dyDescent="0.2">
      <c r="J2004" s="18"/>
    </row>
    <row r="2005" spans="10:10" x14ac:dyDescent="0.2">
      <c r="J2005" s="18"/>
    </row>
    <row r="2006" spans="10:10" x14ac:dyDescent="0.2">
      <c r="J2006" s="18"/>
    </row>
    <row r="2007" spans="10:10" x14ac:dyDescent="0.2">
      <c r="J2007" s="18"/>
    </row>
    <row r="2008" spans="10:10" x14ac:dyDescent="0.2">
      <c r="J2008" s="18"/>
    </row>
    <row r="2009" spans="10:10" x14ac:dyDescent="0.2">
      <c r="J2009" s="18"/>
    </row>
    <row r="2010" spans="10:10" x14ac:dyDescent="0.2">
      <c r="J2010" s="18"/>
    </row>
    <row r="2011" spans="10:10" x14ac:dyDescent="0.2">
      <c r="J2011" s="18"/>
    </row>
    <row r="2012" spans="10:10" x14ac:dyDescent="0.2">
      <c r="J2012" s="18"/>
    </row>
    <row r="2013" spans="10:10" x14ac:dyDescent="0.2">
      <c r="J2013" s="18"/>
    </row>
    <row r="2014" spans="10:10" x14ac:dyDescent="0.2">
      <c r="J2014" s="18"/>
    </row>
    <row r="2015" spans="10:10" x14ac:dyDescent="0.2">
      <c r="J2015" s="18"/>
    </row>
    <row r="2016" spans="10:10" x14ac:dyDescent="0.2">
      <c r="J2016" s="18"/>
    </row>
    <row r="2017" spans="10:10" x14ac:dyDescent="0.2">
      <c r="J2017" s="18"/>
    </row>
    <row r="2018" spans="10:10" x14ac:dyDescent="0.2">
      <c r="J2018" s="18"/>
    </row>
    <row r="2019" spans="10:10" x14ac:dyDescent="0.2">
      <c r="J2019" s="18"/>
    </row>
    <row r="2020" spans="10:10" x14ac:dyDescent="0.2">
      <c r="J2020" s="18"/>
    </row>
    <row r="2021" spans="10:10" x14ac:dyDescent="0.2">
      <c r="J2021" s="18"/>
    </row>
    <row r="2022" spans="10:10" x14ac:dyDescent="0.2">
      <c r="J2022" s="18"/>
    </row>
    <row r="2023" spans="10:10" x14ac:dyDescent="0.2">
      <c r="J2023" s="18"/>
    </row>
    <row r="2024" spans="10:10" x14ac:dyDescent="0.2">
      <c r="J2024" s="18"/>
    </row>
    <row r="2025" spans="10:10" x14ac:dyDescent="0.2">
      <c r="J2025" s="18"/>
    </row>
    <row r="2026" spans="10:10" x14ac:dyDescent="0.2">
      <c r="J2026" s="18"/>
    </row>
    <row r="2027" spans="10:10" x14ac:dyDescent="0.2">
      <c r="J2027" s="18"/>
    </row>
    <row r="2028" spans="10:10" x14ac:dyDescent="0.2">
      <c r="J2028" s="18"/>
    </row>
    <row r="2029" spans="10:10" x14ac:dyDescent="0.2">
      <c r="J2029" s="18"/>
    </row>
    <row r="2030" spans="10:10" x14ac:dyDescent="0.2">
      <c r="J2030" s="18"/>
    </row>
    <row r="2031" spans="10:10" x14ac:dyDescent="0.2">
      <c r="J2031" s="18"/>
    </row>
    <row r="2032" spans="10:10" x14ac:dyDescent="0.2">
      <c r="J2032" s="18"/>
    </row>
    <row r="2033" spans="10:10" x14ac:dyDescent="0.2">
      <c r="J2033" s="18"/>
    </row>
    <row r="2034" spans="10:10" x14ac:dyDescent="0.2">
      <c r="J2034" s="18"/>
    </row>
    <row r="2035" spans="10:10" x14ac:dyDescent="0.2">
      <c r="J2035" s="18"/>
    </row>
    <row r="2036" spans="10:10" x14ac:dyDescent="0.2">
      <c r="J2036" s="18"/>
    </row>
    <row r="2037" spans="10:10" x14ac:dyDescent="0.2">
      <c r="J2037" s="18"/>
    </row>
    <row r="2038" spans="10:10" x14ac:dyDescent="0.2">
      <c r="J2038" s="18"/>
    </row>
    <row r="2039" spans="10:10" x14ac:dyDescent="0.2">
      <c r="J2039" s="18"/>
    </row>
    <row r="2040" spans="10:10" x14ac:dyDescent="0.2">
      <c r="J2040" s="18"/>
    </row>
    <row r="2041" spans="10:10" x14ac:dyDescent="0.2">
      <c r="J2041" s="18"/>
    </row>
    <row r="2042" spans="10:10" x14ac:dyDescent="0.2">
      <c r="J2042" s="18"/>
    </row>
    <row r="2043" spans="10:10" x14ac:dyDescent="0.2">
      <c r="J2043" s="18"/>
    </row>
    <row r="2044" spans="10:10" x14ac:dyDescent="0.2">
      <c r="J2044" s="18"/>
    </row>
    <row r="2045" spans="10:10" x14ac:dyDescent="0.2">
      <c r="J2045" s="18"/>
    </row>
    <row r="2046" spans="10:10" x14ac:dyDescent="0.2">
      <c r="J2046" s="18"/>
    </row>
    <row r="2047" spans="10:10" x14ac:dyDescent="0.2">
      <c r="J2047" s="18"/>
    </row>
    <row r="2048" spans="10:10" x14ac:dyDescent="0.2">
      <c r="J2048" s="18"/>
    </row>
    <row r="2049" spans="10:10" x14ac:dyDescent="0.2">
      <c r="J2049" s="18"/>
    </row>
    <row r="2050" spans="10:10" x14ac:dyDescent="0.2">
      <c r="J2050" s="18"/>
    </row>
    <row r="2051" spans="10:10" x14ac:dyDescent="0.2">
      <c r="J2051" s="18"/>
    </row>
    <row r="2052" spans="10:10" x14ac:dyDescent="0.2">
      <c r="J2052" s="18"/>
    </row>
    <row r="2053" spans="10:10" x14ac:dyDescent="0.2">
      <c r="J2053" s="18"/>
    </row>
    <row r="2054" spans="10:10" x14ac:dyDescent="0.2">
      <c r="J2054" s="18"/>
    </row>
    <row r="2055" spans="10:10" x14ac:dyDescent="0.2">
      <c r="J2055" s="18"/>
    </row>
    <row r="2056" spans="10:10" x14ac:dyDescent="0.2">
      <c r="J2056" s="18"/>
    </row>
    <row r="2057" spans="10:10" x14ac:dyDescent="0.2">
      <c r="J2057" s="18"/>
    </row>
    <row r="2058" spans="10:10" x14ac:dyDescent="0.2">
      <c r="J2058" s="18"/>
    </row>
    <row r="2059" spans="10:10" x14ac:dyDescent="0.2">
      <c r="J2059" s="18"/>
    </row>
    <row r="2060" spans="10:10" x14ac:dyDescent="0.2">
      <c r="J2060" s="18"/>
    </row>
    <row r="2061" spans="10:10" x14ac:dyDescent="0.2">
      <c r="J2061" s="18"/>
    </row>
    <row r="2062" spans="10:10" x14ac:dyDescent="0.2">
      <c r="J2062" s="18"/>
    </row>
    <row r="2063" spans="10:10" x14ac:dyDescent="0.2">
      <c r="J2063" s="18"/>
    </row>
    <row r="2064" spans="10:10" x14ac:dyDescent="0.2">
      <c r="J2064" s="18"/>
    </row>
    <row r="2065" spans="10:10" x14ac:dyDescent="0.2">
      <c r="J2065" s="18"/>
    </row>
    <row r="2066" spans="10:10" x14ac:dyDescent="0.2">
      <c r="J2066" s="18"/>
    </row>
    <row r="2067" spans="10:10" x14ac:dyDescent="0.2">
      <c r="J2067" s="18"/>
    </row>
    <row r="2068" spans="10:10" x14ac:dyDescent="0.2">
      <c r="J2068" s="18"/>
    </row>
    <row r="2069" spans="10:10" x14ac:dyDescent="0.2">
      <c r="J2069" s="18"/>
    </row>
    <row r="2070" spans="10:10" x14ac:dyDescent="0.2">
      <c r="J2070" s="18"/>
    </row>
    <row r="2071" spans="10:10" x14ac:dyDescent="0.2">
      <c r="J2071" s="18"/>
    </row>
    <row r="2072" spans="10:10" x14ac:dyDescent="0.2">
      <c r="J2072" s="18"/>
    </row>
    <row r="2073" spans="10:10" x14ac:dyDescent="0.2">
      <c r="J2073" s="18"/>
    </row>
    <row r="2074" spans="10:10" x14ac:dyDescent="0.2">
      <c r="J2074" s="18"/>
    </row>
    <row r="2075" spans="10:10" x14ac:dyDescent="0.2">
      <c r="J2075" s="18"/>
    </row>
    <row r="2076" spans="10:10" x14ac:dyDescent="0.2">
      <c r="J2076" s="18"/>
    </row>
    <row r="2077" spans="10:10" x14ac:dyDescent="0.2">
      <c r="J2077" s="18"/>
    </row>
    <row r="2078" spans="10:10" x14ac:dyDescent="0.2">
      <c r="J2078" s="18"/>
    </row>
    <row r="2079" spans="10:10" x14ac:dyDescent="0.2">
      <c r="J2079" s="18"/>
    </row>
    <row r="2080" spans="10:10" x14ac:dyDescent="0.2">
      <c r="J2080" s="18"/>
    </row>
    <row r="2081" spans="10:10" x14ac:dyDescent="0.2">
      <c r="J2081" s="18"/>
    </row>
    <row r="2082" spans="10:10" x14ac:dyDescent="0.2">
      <c r="J2082" s="18"/>
    </row>
    <row r="2083" spans="10:10" x14ac:dyDescent="0.2">
      <c r="J2083" s="18"/>
    </row>
    <row r="2084" spans="10:10" x14ac:dyDescent="0.2">
      <c r="J2084" s="18"/>
    </row>
    <row r="2085" spans="10:10" x14ac:dyDescent="0.2">
      <c r="J2085" s="18"/>
    </row>
    <row r="2086" spans="10:10" x14ac:dyDescent="0.2">
      <c r="J2086" s="18"/>
    </row>
    <row r="2087" spans="10:10" x14ac:dyDescent="0.2">
      <c r="J2087" s="18"/>
    </row>
    <row r="2088" spans="10:10" x14ac:dyDescent="0.2">
      <c r="J2088" s="18"/>
    </row>
    <row r="2089" spans="10:10" x14ac:dyDescent="0.2">
      <c r="J2089" s="18"/>
    </row>
    <row r="2090" spans="10:10" x14ac:dyDescent="0.2">
      <c r="J2090" s="18"/>
    </row>
    <row r="2091" spans="10:10" x14ac:dyDescent="0.2">
      <c r="J2091" s="18"/>
    </row>
    <row r="2092" spans="10:10" x14ac:dyDescent="0.2">
      <c r="J2092" s="18"/>
    </row>
    <row r="2093" spans="10:10" x14ac:dyDescent="0.2">
      <c r="J2093" s="18"/>
    </row>
    <row r="2094" spans="10:10" x14ac:dyDescent="0.2">
      <c r="J2094" s="18"/>
    </row>
    <row r="2095" spans="10:10" x14ac:dyDescent="0.2">
      <c r="J2095" s="18"/>
    </row>
    <row r="2096" spans="10:10" x14ac:dyDescent="0.2">
      <c r="J2096" s="18"/>
    </row>
    <row r="2097" spans="10:10" x14ac:dyDescent="0.2">
      <c r="J2097" s="18"/>
    </row>
    <row r="2098" spans="10:10" x14ac:dyDescent="0.2">
      <c r="J2098" s="18"/>
    </row>
    <row r="2099" spans="10:10" x14ac:dyDescent="0.2">
      <c r="J2099" s="18"/>
    </row>
    <row r="2100" spans="10:10" x14ac:dyDescent="0.2">
      <c r="J2100" s="18"/>
    </row>
    <row r="2101" spans="10:10" x14ac:dyDescent="0.2">
      <c r="J2101" s="18"/>
    </row>
    <row r="2102" spans="10:10" x14ac:dyDescent="0.2">
      <c r="J2102" s="18"/>
    </row>
    <row r="2103" spans="10:10" x14ac:dyDescent="0.2">
      <c r="J2103" s="18"/>
    </row>
    <row r="2104" spans="10:10" x14ac:dyDescent="0.2">
      <c r="J2104" s="18"/>
    </row>
    <row r="2105" spans="10:10" x14ac:dyDescent="0.2">
      <c r="J2105" s="18"/>
    </row>
    <row r="2106" spans="10:10" x14ac:dyDescent="0.2">
      <c r="J2106" s="18"/>
    </row>
    <row r="2107" spans="10:10" x14ac:dyDescent="0.2">
      <c r="J2107" s="18"/>
    </row>
    <row r="2108" spans="10:10" x14ac:dyDescent="0.2">
      <c r="J2108" s="18"/>
    </row>
    <row r="2109" spans="10:10" x14ac:dyDescent="0.2">
      <c r="J2109" s="18"/>
    </row>
    <row r="2110" spans="10:10" x14ac:dyDescent="0.2">
      <c r="J2110" s="18"/>
    </row>
    <row r="2111" spans="10:10" x14ac:dyDescent="0.2">
      <c r="J2111" s="18"/>
    </row>
    <row r="2112" spans="10:10" x14ac:dyDescent="0.2">
      <c r="J2112" s="18"/>
    </row>
    <row r="2113" spans="10:10" x14ac:dyDescent="0.2">
      <c r="J2113" s="18"/>
    </row>
    <row r="2114" spans="10:10" x14ac:dyDescent="0.2">
      <c r="J2114" s="18"/>
    </row>
    <row r="2115" spans="10:10" x14ac:dyDescent="0.2">
      <c r="J2115" s="18"/>
    </row>
    <row r="2116" spans="10:10" x14ac:dyDescent="0.2">
      <c r="J2116" s="18"/>
    </row>
    <row r="2117" spans="10:10" x14ac:dyDescent="0.2">
      <c r="J2117" s="18"/>
    </row>
    <row r="2118" spans="10:10" x14ac:dyDescent="0.2">
      <c r="J2118" s="18"/>
    </row>
    <row r="2119" spans="10:10" x14ac:dyDescent="0.2">
      <c r="J2119" s="18"/>
    </row>
    <row r="2120" spans="10:10" x14ac:dyDescent="0.2">
      <c r="J2120" s="18"/>
    </row>
    <row r="2121" spans="10:10" x14ac:dyDescent="0.2">
      <c r="J2121" s="18"/>
    </row>
    <row r="2122" spans="10:10" x14ac:dyDescent="0.2">
      <c r="J2122" s="18"/>
    </row>
    <row r="2123" spans="10:10" x14ac:dyDescent="0.2">
      <c r="J2123" s="18"/>
    </row>
    <row r="2124" spans="10:10" x14ac:dyDescent="0.2">
      <c r="J2124" s="18"/>
    </row>
    <row r="2125" spans="10:10" x14ac:dyDescent="0.2">
      <c r="J2125" s="18"/>
    </row>
    <row r="2126" spans="10:10" x14ac:dyDescent="0.2">
      <c r="J2126" s="18"/>
    </row>
    <row r="2127" spans="10:10" x14ac:dyDescent="0.2">
      <c r="J2127" s="18"/>
    </row>
    <row r="2128" spans="10:10" x14ac:dyDescent="0.2">
      <c r="J2128" s="18"/>
    </row>
    <row r="2129" spans="10:10" x14ac:dyDescent="0.2">
      <c r="J2129" s="18"/>
    </row>
    <row r="2130" spans="10:10" x14ac:dyDescent="0.2">
      <c r="J2130" s="18"/>
    </row>
    <row r="2131" spans="10:10" x14ac:dyDescent="0.2">
      <c r="J2131" s="18"/>
    </row>
    <row r="2132" spans="10:10" x14ac:dyDescent="0.2">
      <c r="J2132" s="18"/>
    </row>
    <row r="2133" spans="10:10" x14ac:dyDescent="0.2">
      <c r="J2133" s="18"/>
    </row>
    <row r="2134" spans="10:10" x14ac:dyDescent="0.2">
      <c r="J2134" s="18"/>
    </row>
    <row r="2135" spans="10:10" x14ac:dyDescent="0.2">
      <c r="J2135" s="18"/>
    </row>
    <row r="2136" spans="10:10" x14ac:dyDescent="0.2">
      <c r="J2136" s="18"/>
    </row>
    <row r="2137" spans="10:10" x14ac:dyDescent="0.2">
      <c r="J2137" s="18"/>
    </row>
    <row r="2138" spans="10:10" x14ac:dyDescent="0.2">
      <c r="J2138" s="18"/>
    </row>
    <row r="2139" spans="10:10" x14ac:dyDescent="0.2">
      <c r="J2139" s="18"/>
    </row>
    <row r="2140" spans="10:10" x14ac:dyDescent="0.2">
      <c r="J2140" s="18"/>
    </row>
    <row r="2141" spans="10:10" x14ac:dyDescent="0.2">
      <c r="J2141" s="18"/>
    </row>
    <row r="2142" spans="10:10" x14ac:dyDescent="0.2">
      <c r="J2142" s="18"/>
    </row>
    <row r="2143" spans="10:10" x14ac:dyDescent="0.2">
      <c r="J2143" s="18"/>
    </row>
    <row r="2144" spans="10:10" x14ac:dyDescent="0.2">
      <c r="J2144" s="18"/>
    </row>
    <row r="2145" spans="10:10" x14ac:dyDescent="0.2">
      <c r="J2145" s="18"/>
    </row>
    <row r="2146" spans="10:10" x14ac:dyDescent="0.2">
      <c r="J2146" s="18"/>
    </row>
    <row r="2147" spans="10:10" x14ac:dyDescent="0.2">
      <c r="J2147" s="18"/>
    </row>
    <row r="2148" spans="10:10" x14ac:dyDescent="0.2">
      <c r="J2148" s="18"/>
    </row>
    <row r="2149" spans="10:10" x14ac:dyDescent="0.2">
      <c r="J2149" s="18"/>
    </row>
    <row r="2150" spans="10:10" x14ac:dyDescent="0.2">
      <c r="J2150" s="18"/>
    </row>
    <row r="2151" spans="10:10" x14ac:dyDescent="0.2">
      <c r="J2151" s="18"/>
    </row>
    <row r="2152" spans="10:10" x14ac:dyDescent="0.2">
      <c r="J2152" s="18"/>
    </row>
    <row r="2153" spans="10:10" x14ac:dyDescent="0.2">
      <c r="J2153" s="18"/>
    </row>
    <row r="2154" spans="10:10" x14ac:dyDescent="0.2">
      <c r="J2154" s="18"/>
    </row>
    <row r="2155" spans="10:10" x14ac:dyDescent="0.2">
      <c r="J2155" s="18"/>
    </row>
    <row r="2156" spans="10:10" x14ac:dyDescent="0.2">
      <c r="J2156" s="18"/>
    </row>
    <row r="2157" spans="10:10" x14ac:dyDescent="0.2">
      <c r="J2157" s="18"/>
    </row>
    <row r="2158" spans="10:10" x14ac:dyDescent="0.2">
      <c r="J2158" s="18"/>
    </row>
    <row r="2159" spans="10:10" x14ac:dyDescent="0.2">
      <c r="J2159" s="18"/>
    </row>
    <row r="2160" spans="10:10" x14ac:dyDescent="0.2">
      <c r="J2160" s="18"/>
    </row>
    <row r="2161" spans="10:10" x14ac:dyDescent="0.2">
      <c r="J2161" s="18"/>
    </row>
    <row r="2162" spans="10:10" x14ac:dyDescent="0.2">
      <c r="J2162" s="18"/>
    </row>
    <row r="2163" spans="10:10" x14ac:dyDescent="0.2">
      <c r="J2163" s="18"/>
    </row>
    <row r="2164" spans="10:10" x14ac:dyDescent="0.2">
      <c r="J2164" s="18"/>
    </row>
    <row r="2165" spans="10:10" x14ac:dyDescent="0.2">
      <c r="J2165" s="18"/>
    </row>
    <row r="2166" spans="10:10" x14ac:dyDescent="0.2">
      <c r="J2166" s="18"/>
    </row>
    <row r="2167" spans="10:10" x14ac:dyDescent="0.2">
      <c r="J2167" s="18"/>
    </row>
    <row r="2168" spans="10:10" x14ac:dyDescent="0.2">
      <c r="J2168" s="18"/>
    </row>
    <row r="2169" spans="10:10" x14ac:dyDescent="0.2">
      <c r="J2169" s="18"/>
    </row>
    <row r="2170" spans="10:10" x14ac:dyDescent="0.2">
      <c r="J2170" s="18"/>
    </row>
    <row r="2171" spans="10:10" x14ac:dyDescent="0.2">
      <c r="J2171" s="18"/>
    </row>
    <row r="2172" spans="10:10" x14ac:dyDescent="0.2">
      <c r="J2172" s="18"/>
    </row>
    <row r="2173" spans="10:10" x14ac:dyDescent="0.2">
      <c r="J2173" s="18"/>
    </row>
    <row r="2174" spans="10:10" x14ac:dyDescent="0.2">
      <c r="J2174" s="18"/>
    </row>
    <row r="2175" spans="10:10" x14ac:dyDescent="0.2">
      <c r="J2175" s="18"/>
    </row>
    <row r="2176" spans="10:10" x14ac:dyDescent="0.2">
      <c r="J2176" s="18"/>
    </row>
    <row r="2177" spans="10:10" x14ac:dyDescent="0.2">
      <c r="J2177" s="18"/>
    </row>
    <row r="2178" spans="10:10" x14ac:dyDescent="0.2">
      <c r="J2178" s="18"/>
    </row>
    <row r="2179" spans="10:10" x14ac:dyDescent="0.2">
      <c r="J2179" s="18"/>
    </row>
    <row r="2180" spans="10:10" x14ac:dyDescent="0.2">
      <c r="J2180" s="18"/>
    </row>
    <row r="2181" spans="10:10" x14ac:dyDescent="0.2">
      <c r="J2181" s="18"/>
    </row>
    <row r="2182" spans="10:10" x14ac:dyDescent="0.2">
      <c r="J2182" s="18"/>
    </row>
    <row r="2183" spans="10:10" x14ac:dyDescent="0.2">
      <c r="J2183" s="18"/>
    </row>
    <row r="2184" spans="10:10" x14ac:dyDescent="0.2">
      <c r="J2184" s="18"/>
    </row>
    <row r="2185" spans="10:10" x14ac:dyDescent="0.2">
      <c r="J2185" s="18"/>
    </row>
    <row r="2186" spans="10:10" x14ac:dyDescent="0.2">
      <c r="J2186" s="18"/>
    </row>
    <row r="2187" spans="10:10" x14ac:dyDescent="0.2">
      <c r="J2187" s="18"/>
    </row>
    <row r="2188" spans="10:10" x14ac:dyDescent="0.2">
      <c r="J2188" s="18"/>
    </row>
    <row r="2189" spans="10:10" x14ac:dyDescent="0.2">
      <c r="J2189" s="18"/>
    </row>
    <row r="2190" spans="10:10" x14ac:dyDescent="0.2">
      <c r="J2190" s="18"/>
    </row>
    <row r="2191" spans="10:10" x14ac:dyDescent="0.2">
      <c r="J2191" s="18"/>
    </row>
    <row r="2192" spans="10:10" x14ac:dyDescent="0.2">
      <c r="J2192" s="18"/>
    </row>
    <row r="2193" spans="10:10" x14ac:dyDescent="0.2">
      <c r="J2193" s="18"/>
    </row>
    <row r="2194" spans="10:10" x14ac:dyDescent="0.2">
      <c r="J2194" s="18"/>
    </row>
    <row r="2195" spans="10:10" x14ac:dyDescent="0.2">
      <c r="J2195" s="18"/>
    </row>
    <row r="2196" spans="10:10" x14ac:dyDescent="0.2">
      <c r="J2196" s="18"/>
    </row>
    <row r="2197" spans="10:10" x14ac:dyDescent="0.2">
      <c r="J2197" s="18"/>
    </row>
    <row r="2198" spans="10:10" x14ac:dyDescent="0.2">
      <c r="J2198" s="18"/>
    </row>
    <row r="2199" spans="10:10" x14ac:dyDescent="0.2">
      <c r="J2199" s="18"/>
    </row>
    <row r="2200" spans="10:10" x14ac:dyDescent="0.2">
      <c r="J2200" s="18"/>
    </row>
    <row r="2201" spans="10:10" x14ac:dyDescent="0.2">
      <c r="J2201" s="18"/>
    </row>
    <row r="2202" spans="10:10" x14ac:dyDescent="0.2">
      <c r="J2202" s="18"/>
    </row>
    <row r="2203" spans="10:10" x14ac:dyDescent="0.2">
      <c r="J2203" s="18"/>
    </row>
    <row r="2204" spans="10:10" x14ac:dyDescent="0.2">
      <c r="J2204" s="18"/>
    </row>
    <row r="2205" spans="10:10" x14ac:dyDescent="0.2">
      <c r="J2205" s="18"/>
    </row>
    <row r="2206" spans="10:10" x14ac:dyDescent="0.2">
      <c r="J2206" s="18"/>
    </row>
    <row r="2207" spans="10:10" x14ac:dyDescent="0.2">
      <c r="J2207" s="18"/>
    </row>
    <row r="2208" spans="10:10" x14ac:dyDescent="0.2">
      <c r="J2208" s="18"/>
    </row>
    <row r="2209" spans="10:10" x14ac:dyDescent="0.2">
      <c r="J2209" s="18"/>
    </row>
    <row r="2210" spans="10:10" x14ac:dyDescent="0.2">
      <c r="J2210" s="18"/>
    </row>
    <row r="2211" spans="10:10" x14ac:dyDescent="0.2">
      <c r="J2211" s="18"/>
    </row>
    <row r="2212" spans="10:10" x14ac:dyDescent="0.2">
      <c r="J2212" s="18"/>
    </row>
    <row r="2213" spans="10:10" x14ac:dyDescent="0.2">
      <c r="J2213" s="18"/>
    </row>
    <row r="2214" spans="10:10" x14ac:dyDescent="0.2">
      <c r="J2214" s="18"/>
    </row>
    <row r="2215" spans="10:10" x14ac:dyDescent="0.2">
      <c r="J2215" s="18"/>
    </row>
    <row r="2216" spans="10:10" x14ac:dyDescent="0.2">
      <c r="J2216" s="18"/>
    </row>
    <row r="2217" spans="10:10" x14ac:dyDescent="0.2">
      <c r="J2217" s="18"/>
    </row>
    <row r="2218" spans="10:10" x14ac:dyDescent="0.2">
      <c r="J2218" s="18"/>
    </row>
    <row r="2219" spans="10:10" x14ac:dyDescent="0.2">
      <c r="J2219" s="18"/>
    </row>
    <row r="2220" spans="10:10" x14ac:dyDescent="0.2">
      <c r="J2220" s="18"/>
    </row>
    <row r="2221" spans="10:10" x14ac:dyDescent="0.2">
      <c r="J2221" s="18"/>
    </row>
    <row r="2222" spans="10:10" x14ac:dyDescent="0.2">
      <c r="J2222" s="18"/>
    </row>
    <row r="2223" spans="10:10" x14ac:dyDescent="0.2">
      <c r="J2223" s="18"/>
    </row>
    <row r="2224" spans="10:10" x14ac:dyDescent="0.2">
      <c r="J2224" s="18"/>
    </row>
    <row r="2225" spans="10:10" x14ac:dyDescent="0.2">
      <c r="J2225" s="18"/>
    </row>
    <row r="2226" spans="10:10" x14ac:dyDescent="0.2">
      <c r="J2226" s="18"/>
    </row>
    <row r="2227" spans="10:10" x14ac:dyDescent="0.2">
      <c r="J2227" s="18"/>
    </row>
    <row r="2228" spans="10:10" x14ac:dyDescent="0.2">
      <c r="J2228" s="18"/>
    </row>
    <row r="2229" spans="10:10" x14ac:dyDescent="0.2">
      <c r="J2229" s="18"/>
    </row>
    <row r="2230" spans="10:10" x14ac:dyDescent="0.2">
      <c r="J2230" s="18"/>
    </row>
    <row r="2231" spans="10:10" x14ac:dyDescent="0.2">
      <c r="J2231" s="18"/>
    </row>
    <row r="2232" spans="10:10" x14ac:dyDescent="0.2">
      <c r="J2232" s="18"/>
    </row>
    <row r="2233" spans="10:10" x14ac:dyDescent="0.2">
      <c r="J2233" s="18"/>
    </row>
    <row r="2234" spans="10:10" x14ac:dyDescent="0.2">
      <c r="J2234" s="18"/>
    </row>
    <row r="2235" spans="10:10" x14ac:dyDescent="0.2">
      <c r="J2235" s="18"/>
    </row>
    <row r="2236" spans="10:10" x14ac:dyDescent="0.2">
      <c r="J2236" s="18"/>
    </row>
    <row r="2237" spans="10:10" x14ac:dyDescent="0.2">
      <c r="J2237" s="18"/>
    </row>
    <row r="2238" spans="10:10" x14ac:dyDescent="0.2">
      <c r="J2238" s="18"/>
    </row>
    <row r="2239" spans="10:10" x14ac:dyDescent="0.2">
      <c r="J2239" s="18"/>
    </row>
    <row r="2240" spans="10:10" x14ac:dyDescent="0.2">
      <c r="J2240" s="18"/>
    </row>
    <row r="2241" spans="10:10" x14ac:dyDescent="0.2">
      <c r="J2241" s="18"/>
    </row>
    <row r="2242" spans="10:10" x14ac:dyDescent="0.2">
      <c r="J2242" s="18"/>
    </row>
    <row r="2243" spans="10:10" x14ac:dyDescent="0.2">
      <c r="J2243" s="18"/>
    </row>
    <row r="2244" spans="10:10" x14ac:dyDescent="0.2">
      <c r="J2244" s="18"/>
    </row>
    <row r="2245" spans="10:10" x14ac:dyDescent="0.2">
      <c r="J2245" s="18"/>
    </row>
    <row r="2246" spans="10:10" x14ac:dyDescent="0.2">
      <c r="J2246" s="18"/>
    </row>
    <row r="2247" spans="10:10" x14ac:dyDescent="0.2">
      <c r="J2247" s="18"/>
    </row>
    <row r="2248" spans="10:10" x14ac:dyDescent="0.2">
      <c r="J2248" s="18"/>
    </row>
    <row r="2249" spans="10:10" x14ac:dyDescent="0.2">
      <c r="J2249" s="18"/>
    </row>
    <row r="2250" spans="10:10" x14ac:dyDescent="0.2">
      <c r="J2250" s="18"/>
    </row>
    <row r="2251" spans="10:10" x14ac:dyDescent="0.2">
      <c r="J2251" s="18"/>
    </row>
    <row r="2252" spans="10:10" x14ac:dyDescent="0.2">
      <c r="J2252" s="18"/>
    </row>
    <row r="2253" spans="10:10" x14ac:dyDescent="0.2">
      <c r="J2253" s="18"/>
    </row>
    <row r="2254" spans="10:10" x14ac:dyDescent="0.2">
      <c r="J2254" s="18"/>
    </row>
    <row r="2255" spans="10:10" x14ac:dyDescent="0.2">
      <c r="J2255" s="18"/>
    </row>
    <row r="2256" spans="10:10" x14ac:dyDescent="0.2">
      <c r="J2256" s="18"/>
    </row>
    <row r="2257" spans="10:10" x14ac:dyDescent="0.2">
      <c r="J2257" s="18"/>
    </row>
    <row r="2258" spans="10:10" x14ac:dyDescent="0.2">
      <c r="J2258" s="18"/>
    </row>
    <row r="2259" spans="10:10" x14ac:dyDescent="0.2">
      <c r="J2259" s="18"/>
    </row>
    <row r="2260" spans="10:10" x14ac:dyDescent="0.2">
      <c r="J2260" s="18"/>
    </row>
    <row r="2261" spans="10:10" x14ac:dyDescent="0.2">
      <c r="J2261" s="18"/>
    </row>
    <row r="2262" spans="10:10" x14ac:dyDescent="0.2">
      <c r="J2262" s="18"/>
    </row>
    <row r="2263" spans="10:10" x14ac:dyDescent="0.2">
      <c r="J2263" s="18"/>
    </row>
    <row r="2264" spans="10:10" x14ac:dyDescent="0.2">
      <c r="J2264" s="18"/>
    </row>
    <row r="2265" spans="10:10" x14ac:dyDescent="0.2">
      <c r="J2265" s="18"/>
    </row>
    <row r="2266" spans="10:10" x14ac:dyDescent="0.2">
      <c r="J2266" s="18"/>
    </row>
    <row r="2267" spans="10:10" x14ac:dyDescent="0.2">
      <c r="J2267" s="18"/>
    </row>
    <row r="2268" spans="10:10" x14ac:dyDescent="0.2">
      <c r="J2268" s="18"/>
    </row>
    <row r="2269" spans="10:10" x14ac:dyDescent="0.2">
      <c r="J2269" s="18"/>
    </row>
    <row r="2270" spans="10:10" x14ac:dyDescent="0.2">
      <c r="J2270" s="18"/>
    </row>
    <row r="2271" spans="10:10" x14ac:dyDescent="0.2">
      <c r="J2271" s="18"/>
    </row>
    <row r="2272" spans="10:10" x14ac:dyDescent="0.2">
      <c r="J2272" s="18"/>
    </row>
    <row r="2273" spans="10:10" x14ac:dyDescent="0.2">
      <c r="J2273" s="18"/>
    </row>
    <row r="2274" spans="10:10" x14ac:dyDescent="0.2">
      <c r="J2274" s="18"/>
    </row>
    <row r="2275" spans="10:10" x14ac:dyDescent="0.2">
      <c r="J2275" s="18"/>
    </row>
    <row r="2276" spans="10:10" x14ac:dyDescent="0.2">
      <c r="J2276" s="18"/>
    </row>
    <row r="2277" spans="10:10" x14ac:dyDescent="0.2">
      <c r="J2277" s="18"/>
    </row>
    <row r="2278" spans="10:10" x14ac:dyDescent="0.2">
      <c r="J2278" s="18"/>
    </row>
    <row r="2279" spans="10:10" x14ac:dyDescent="0.2">
      <c r="J2279" s="18"/>
    </row>
    <row r="2280" spans="10:10" x14ac:dyDescent="0.2">
      <c r="J2280" s="18"/>
    </row>
    <row r="2281" spans="10:10" x14ac:dyDescent="0.2">
      <c r="J2281" s="18"/>
    </row>
    <row r="2282" spans="10:10" x14ac:dyDescent="0.2">
      <c r="J2282" s="18"/>
    </row>
    <row r="2283" spans="10:10" x14ac:dyDescent="0.2">
      <c r="J2283" s="18"/>
    </row>
    <row r="2284" spans="10:10" x14ac:dyDescent="0.2">
      <c r="J2284" s="18"/>
    </row>
    <row r="2285" spans="10:10" x14ac:dyDescent="0.2">
      <c r="J2285" s="18"/>
    </row>
    <row r="2286" spans="10:10" x14ac:dyDescent="0.2">
      <c r="J2286" s="18"/>
    </row>
    <row r="2287" spans="10:10" x14ac:dyDescent="0.2">
      <c r="J2287" s="18"/>
    </row>
    <row r="2288" spans="10:10" x14ac:dyDescent="0.2">
      <c r="J2288" s="18"/>
    </row>
    <row r="2289" spans="10:10" x14ac:dyDescent="0.2">
      <c r="J2289" s="18"/>
    </row>
    <row r="2290" spans="10:10" x14ac:dyDescent="0.2">
      <c r="J2290" s="18"/>
    </row>
    <row r="2291" spans="10:10" x14ac:dyDescent="0.2">
      <c r="J2291" s="18"/>
    </row>
    <row r="2292" spans="10:10" x14ac:dyDescent="0.2">
      <c r="J2292" s="18"/>
    </row>
    <row r="2293" spans="10:10" x14ac:dyDescent="0.2">
      <c r="J2293" s="18"/>
    </row>
    <row r="2294" spans="10:10" x14ac:dyDescent="0.2">
      <c r="J2294" s="18"/>
    </row>
    <row r="2295" spans="10:10" x14ac:dyDescent="0.2">
      <c r="J2295" s="18"/>
    </row>
    <row r="2296" spans="10:10" x14ac:dyDescent="0.2">
      <c r="J2296" s="18"/>
    </row>
    <row r="2297" spans="10:10" x14ac:dyDescent="0.2">
      <c r="J2297" s="18"/>
    </row>
    <row r="2298" spans="10:10" x14ac:dyDescent="0.2">
      <c r="J2298" s="18"/>
    </row>
    <row r="2299" spans="10:10" x14ac:dyDescent="0.2">
      <c r="J2299" s="18"/>
    </row>
    <row r="2300" spans="10:10" x14ac:dyDescent="0.2">
      <c r="J2300" s="18"/>
    </row>
    <row r="2301" spans="10:10" x14ac:dyDescent="0.2">
      <c r="J2301" s="18"/>
    </row>
    <row r="2302" spans="10:10" x14ac:dyDescent="0.2">
      <c r="J2302" s="18"/>
    </row>
    <row r="2303" spans="10:10" x14ac:dyDescent="0.2">
      <c r="J2303" s="18"/>
    </row>
    <row r="2304" spans="10:10" x14ac:dyDescent="0.2">
      <c r="J2304" s="18"/>
    </row>
    <row r="2305" spans="10:10" x14ac:dyDescent="0.2">
      <c r="J2305" s="18"/>
    </row>
    <row r="2306" spans="10:10" x14ac:dyDescent="0.2">
      <c r="J2306" s="18"/>
    </row>
    <row r="2307" spans="10:10" x14ac:dyDescent="0.2">
      <c r="J2307" s="18"/>
    </row>
    <row r="2308" spans="10:10" x14ac:dyDescent="0.2">
      <c r="J2308" s="18"/>
    </row>
    <row r="2309" spans="10:10" x14ac:dyDescent="0.2">
      <c r="J2309" s="18"/>
    </row>
    <row r="2310" spans="10:10" x14ac:dyDescent="0.2">
      <c r="J2310" s="18"/>
    </row>
    <row r="2311" spans="10:10" x14ac:dyDescent="0.2">
      <c r="J2311" s="18"/>
    </row>
    <row r="2312" spans="10:10" x14ac:dyDescent="0.2">
      <c r="J2312" s="18"/>
    </row>
    <row r="2313" spans="10:10" x14ac:dyDescent="0.2">
      <c r="J2313" s="18"/>
    </row>
    <row r="2314" spans="10:10" x14ac:dyDescent="0.2">
      <c r="J2314" s="18"/>
    </row>
    <row r="2315" spans="10:10" x14ac:dyDescent="0.2">
      <c r="J2315" s="18"/>
    </row>
    <row r="2316" spans="10:10" x14ac:dyDescent="0.2">
      <c r="J2316" s="18"/>
    </row>
    <row r="2317" spans="10:10" x14ac:dyDescent="0.2">
      <c r="J2317" s="18"/>
    </row>
    <row r="2318" spans="10:10" x14ac:dyDescent="0.2">
      <c r="J2318" s="18"/>
    </row>
    <row r="2319" spans="10:10" x14ac:dyDescent="0.2">
      <c r="J2319" s="18"/>
    </row>
    <row r="2320" spans="10:10" x14ac:dyDescent="0.2">
      <c r="J2320" s="18"/>
    </row>
    <row r="2321" spans="10:10" x14ac:dyDescent="0.2">
      <c r="J2321" s="18"/>
    </row>
    <row r="2322" spans="10:10" x14ac:dyDescent="0.2">
      <c r="J2322" s="18"/>
    </row>
    <row r="2323" spans="10:10" x14ac:dyDescent="0.2">
      <c r="J2323" s="18"/>
    </row>
    <row r="2324" spans="10:10" x14ac:dyDescent="0.2">
      <c r="J2324" s="18"/>
    </row>
    <row r="2325" spans="10:10" x14ac:dyDescent="0.2">
      <c r="J2325" s="18"/>
    </row>
    <row r="2326" spans="10:10" x14ac:dyDescent="0.2">
      <c r="J2326" s="18"/>
    </row>
    <row r="2327" spans="10:10" x14ac:dyDescent="0.2">
      <c r="J2327" s="18"/>
    </row>
    <row r="2328" spans="10:10" x14ac:dyDescent="0.2">
      <c r="J2328" s="18"/>
    </row>
    <row r="2329" spans="10:10" x14ac:dyDescent="0.2">
      <c r="J2329" s="18"/>
    </row>
    <row r="2330" spans="10:10" x14ac:dyDescent="0.2">
      <c r="J2330" s="18"/>
    </row>
    <row r="2331" spans="10:10" x14ac:dyDescent="0.2">
      <c r="J2331" s="18"/>
    </row>
    <row r="2332" spans="10:10" x14ac:dyDescent="0.2">
      <c r="J2332" s="18"/>
    </row>
    <row r="2333" spans="10:10" x14ac:dyDescent="0.2">
      <c r="J2333" s="18"/>
    </row>
    <row r="2334" spans="10:10" x14ac:dyDescent="0.2">
      <c r="J2334" s="18"/>
    </row>
    <row r="2335" spans="10:10" x14ac:dyDescent="0.2">
      <c r="J2335" s="18"/>
    </row>
    <row r="2336" spans="10:10" x14ac:dyDescent="0.2">
      <c r="J2336" s="18"/>
    </row>
    <row r="2337" spans="10:10" x14ac:dyDescent="0.2">
      <c r="J2337" s="18"/>
    </row>
    <row r="2338" spans="10:10" x14ac:dyDescent="0.2">
      <c r="J2338" s="18"/>
    </row>
    <row r="2339" spans="10:10" x14ac:dyDescent="0.2">
      <c r="J2339" s="18"/>
    </row>
    <row r="2340" spans="10:10" x14ac:dyDescent="0.2">
      <c r="J2340" s="18"/>
    </row>
    <row r="2341" spans="10:10" x14ac:dyDescent="0.2">
      <c r="J2341" s="18"/>
    </row>
    <row r="2342" spans="10:10" x14ac:dyDescent="0.2">
      <c r="J2342" s="18"/>
    </row>
    <row r="2343" spans="10:10" x14ac:dyDescent="0.2">
      <c r="J2343" s="18"/>
    </row>
    <row r="2344" spans="10:10" x14ac:dyDescent="0.2">
      <c r="J2344" s="18"/>
    </row>
    <row r="2345" spans="10:10" x14ac:dyDescent="0.2">
      <c r="J2345" s="18"/>
    </row>
    <row r="2346" spans="10:10" x14ac:dyDescent="0.2">
      <c r="J2346" s="18"/>
    </row>
    <row r="2347" spans="10:10" x14ac:dyDescent="0.2">
      <c r="J2347" s="18"/>
    </row>
    <row r="2348" spans="10:10" x14ac:dyDescent="0.2">
      <c r="J2348" s="18"/>
    </row>
    <row r="2349" spans="10:10" x14ac:dyDescent="0.2">
      <c r="J2349" s="18"/>
    </row>
    <row r="2350" spans="10:10" x14ac:dyDescent="0.2">
      <c r="J2350" s="18"/>
    </row>
    <row r="2351" spans="10:10" x14ac:dyDescent="0.2">
      <c r="J2351" s="18"/>
    </row>
    <row r="2352" spans="10:10" x14ac:dyDescent="0.2">
      <c r="J2352" s="18"/>
    </row>
    <row r="2353" spans="10:10" x14ac:dyDescent="0.2">
      <c r="J2353" s="18"/>
    </row>
    <row r="2354" spans="10:10" x14ac:dyDescent="0.2">
      <c r="J2354" s="18"/>
    </row>
    <row r="2355" spans="10:10" x14ac:dyDescent="0.2">
      <c r="J2355" s="18"/>
    </row>
    <row r="2356" spans="10:10" x14ac:dyDescent="0.2">
      <c r="J2356" s="18"/>
    </row>
    <row r="2357" spans="10:10" x14ac:dyDescent="0.2">
      <c r="J2357" s="18"/>
    </row>
    <row r="2358" spans="10:10" x14ac:dyDescent="0.2">
      <c r="J2358" s="18"/>
    </row>
    <row r="2359" spans="10:10" x14ac:dyDescent="0.2">
      <c r="J2359" s="18"/>
    </row>
    <row r="2360" spans="10:10" x14ac:dyDescent="0.2">
      <c r="J2360" s="18"/>
    </row>
    <row r="2361" spans="10:10" x14ac:dyDescent="0.2">
      <c r="J2361" s="18"/>
    </row>
    <row r="2362" spans="10:10" x14ac:dyDescent="0.2">
      <c r="J2362" s="18"/>
    </row>
    <row r="2363" spans="10:10" x14ac:dyDescent="0.2">
      <c r="J2363" s="18"/>
    </row>
    <row r="2364" spans="10:10" x14ac:dyDescent="0.2">
      <c r="J2364" s="18"/>
    </row>
    <row r="2365" spans="10:10" x14ac:dyDescent="0.2">
      <c r="J2365" s="18"/>
    </row>
    <row r="2366" spans="10:10" x14ac:dyDescent="0.2">
      <c r="J2366" s="18"/>
    </row>
    <row r="2367" spans="10:10" x14ac:dyDescent="0.2">
      <c r="J2367" s="18"/>
    </row>
    <row r="2368" spans="10:10" x14ac:dyDescent="0.2">
      <c r="J2368" s="18"/>
    </row>
    <row r="2369" spans="10:10" x14ac:dyDescent="0.2">
      <c r="J2369" s="18"/>
    </row>
    <row r="2370" spans="10:10" x14ac:dyDescent="0.2">
      <c r="J2370" s="18"/>
    </row>
    <row r="2371" spans="10:10" x14ac:dyDescent="0.2">
      <c r="J2371" s="18"/>
    </row>
    <row r="2372" spans="10:10" x14ac:dyDescent="0.2">
      <c r="J2372" s="18"/>
    </row>
    <row r="2373" spans="10:10" x14ac:dyDescent="0.2">
      <c r="J2373" s="18"/>
    </row>
    <row r="2374" spans="10:10" x14ac:dyDescent="0.2">
      <c r="J2374" s="18"/>
    </row>
    <row r="2375" spans="10:10" x14ac:dyDescent="0.2">
      <c r="J2375" s="18"/>
    </row>
    <row r="2376" spans="10:10" x14ac:dyDescent="0.2">
      <c r="J2376" s="18"/>
    </row>
    <row r="2377" spans="10:10" x14ac:dyDescent="0.2">
      <c r="J2377" s="18"/>
    </row>
    <row r="2378" spans="10:10" x14ac:dyDescent="0.2">
      <c r="J2378" s="18"/>
    </row>
    <row r="2379" spans="10:10" x14ac:dyDescent="0.2">
      <c r="J2379" s="18"/>
    </row>
    <row r="2380" spans="10:10" x14ac:dyDescent="0.2">
      <c r="J2380" s="18"/>
    </row>
    <row r="2381" spans="10:10" x14ac:dyDescent="0.2">
      <c r="J2381" s="18"/>
    </row>
    <row r="2382" spans="10:10" x14ac:dyDescent="0.2">
      <c r="J2382" s="18"/>
    </row>
    <row r="2383" spans="10:10" x14ac:dyDescent="0.2">
      <c r="J2383" s="18"/>
    </row>
    <row r="2384" spans="10:10" x14ac:dyDescent="0.2">
      <c r="J2384" s="18"/>
    </row>
    <row r="2385" spans="10:10" x14ac:dyDescent="0.2">
      <c r="J2385" s="18"/>
    </row>
    <row r="2386" spans="10:10" x14ac:dyDescent="0.2">
      <c r="J2386" s="18"/>
    </row>
    <row r="2387" spans="10:10" x14ac:dyDescent="0.2">
      <c r="J2387" s="18"/>
    </row>
    <row r="2388" spans="10:10" x14ac:dyDescent="0.2">
      <c r="J2388" s="18"/>
    </row>
    <row r="2389" spans="10:10" x14ac:dyDescent="0.2">
      <c r="J2389" s="18"/>
    </row>
    <row r="2390" spans="10:10" x14ac:dyDescent="0.2">
      <c r="J2390" s="18"/>
    </row>
    <row r="2391" spans="10:10" x14ac:dyDescent="0.2">
      <c r="J2391" s="18"/>
    </row>
    <row r="2392" spans="10:10" x14ac:dyDescent="0.2">
      <c r="J2392" s="18"/>
    </row>
    <row r="2393" spans="10:10" x14ac:dyDescent="0.2">
      <c r="J2393" s="18"/>
    </row>
    <row r="2394" spans="10:10" x14ac:dyDescent="0.2">
      <c r="J2394" s="18"/>
    </row>
    <row r="2395" spans="10:10" x14ac:dyDescent="0.2">
      <c r="J2395" s="18"/>
    </row>
    <row r="2396" spans="10:10" x14ac:dyDescent="0.2">
      <c r="J2396" s="18"/>
    </row>
    <row r="2397" spans="10:10" x14ac:dyDescent="0.2">
      <c r="J2397" s="18"/>
    </row>
    <row r="2398" spans="10:10" x14ac:dyDescent="0.2">
      <c r="J2398" s="18"/>
    </row>
    <row r="2399" spans="10:10" x14ac:dyDescent="0.2">
      <c r="J2399" s="18"/>
    </row>
    <row r="2400" spans="10:10" x14ac:dyDescent="0.2">
      <c r="J2400" s="18"/>
    </row>
    <row r="2401" spans="10:10" x14ac:dyDescent="0.2">
      <c r="J2401" s="18"/>
    </row>
    <row r="2402" spans="10:10" x14ac:dyDescent="0.2">
      <c r="J2402" s="18"/>
    </row>
    <row r="2403" spans="10:10" x14ac:dyDescent="0.2">
      <c r="J2403" s="18"/>
    </row>
    <row r="2404" spans="10:10" x14ac:dyDescent="0.2">
      <c r="J2404" s="18"/>
    </row>
    <row r="2405" spans="10:10" x14ac:dyDescent="0.2">
      <c r="J2405" s="18"/>
    </row>
    <row r="2406" spans="10:10" x14ac:dyDescent="0.2">
      <c r="J2406" s="18"/>
    </row>
    <row r="2407" spans="10:10" x14ac:dyDescent="0.2">
      <c r="J2407" s="18"/>
    </row>
    <row r="2408" spans="10:10" x14ac:dyDescent="0.2">
      <c r="J2408" s="18"/>
    </row>
    <row r="2409" spans="10:10" x14ac:dyDescent="0.2">
      <c r="J2409" s="18"/>
    </row>
    <row r="2410" spans="10:10" x14ac:dyDescent="0.2">
      <c r="J2410" s="18"/>
    </row>
    <row r="2411" spans="10:10" x14ac:dyDescent="0.2">
      <c r="J2411" s="18"/>
    </row>
    <row r="2412" spans="10:10" x14ac:dyDescent="0.2">
      <c r="J2412" s="18"/>
    </row>
    <row r="2413" spans="10:10" x14ac:dyDescent="0.2">
      <c r="J2413" s="18"/>
    </row>
    <row r="2414" spans="10:10" x14ac:dyDescent="0.2">
      <c r="J2414" s="18"/>
    </row>
    <row r="2415" spans="10:10" x14ac:dyDescent="0.2">
      <c r="J2415" s="18"/>
    </row>
    <row r="2416" spans="10:10" x14ac:dyDescent="0.2">
      <c r="J2416" s="18"/>
    </row>
    <row r="2417" spans="10:10" x14ac:dyDescent="0.2">
      <c r="J2417" s="18"/>
    </row>
    <row r="2418" spans="10:10" x14ac:dyDescent="0.2">
      <c r="J2418" s="18"/>
    </row>
    <row r="2419" spans="10:10" x14ac:dyDescent="0.2">
      <c r="J2419" s="18"/>
    </row>
    <row r="2420" spans="10:10" x14ac:dyDescent="0.2">
      <c r="J2420" s="18"/>
    </row>
    <row r="2421" spans="10:10" x14ac:dyDescent="0.2">
      <c r="J2421" s="18"/>
    </row>
    <row r="2422" spans="10:10" x14ac:dyDescent="0.2">
      <c r="J2422" s="18"/>
    </row>
    <row r="2423" spans="10:10" x14ac:dyDescent="0.2">
      <c r="J2423" s="18"/>
    </row>
    <row r="2424" spans="10:10" x14ac:dyDescent="0.2">
      <c r="J2424" s="18"/>
    </row>
    <row r="2425" spans="10:10" x14ac:dyDescent="0.2">
      <c r="J2425" s="18"/>
    </row>
    <row r="2426" spans="10:10" x14ac:dyDescent="0.2">
      <c r="J2426" s="18"/>
    </row>
    <row r="2427" spans="10:10" x14ac:dyDescent="0.2">
      <c r="J2427" s="18"/>
    </row>
    <row r="2428" spans="10:10" x14ac:dyDescent="0.2">
      <c r="J2428" s="18"/>
    </row>
    <row r="2429" spans="10:10" x14ac:dyDescent="0.2">
      <c r="J2429" s="18"/>
    </row>
    <row r="2430" spans="10:10" x14ac:dyDescent="0.2">
      <c r="J2430" s="18"/>
    </row>
    <row r="2431" spans="10:10" x14ac:dyDescent="0.2">
      <c r="J2431" s="18"/>
    </row>
    <row r="2432" spans="10:10" x14ac:dyDescent="0.2">
      <c r="J2432" s="18"/>
    </row>
    <row r="2433" spans="10:10" x14ac:dyDescent="0.2">
      <c r="J2433" s="18"/>
    </row>
    <row r="2434" spans="10:10" x14ac:dyDescent="0.2">
      <c r="J2434" s="18"/>
    </row>
    <row r="2435" spans="10:10" x14ac:dyDescent="0.2">
      <c r="J2435" s="18"/>
    </row>
    <row r="2436" spans="10:10" x14ac:dyDescent="0.2">
      <c r="J2436" s="18"/>
    </row>
    <row r="2437" spans="10:10" x14ac:dyDescent="0.2">
      <c r="J2437" s="18"/>
    </row>
    <row r="2438" spans="10:10" x14ac:dyDescent="0.2">
      <c r="J2438" s="18"/>
    </row>
    <row r="2439" spans="10:10" x14ac:dyDescent="0.2">
      <c r="J2439" s="18"/>
    </row>
    <row r="2440" spans="10:10" x14ac:dyDescent="0.2">
      <c r="J2440" s="18"/>
    </row>
    <row r="2441" spans="10:10" x14ac:dyDescent="0.2">
      <c r="J2441" s="18"/>
    </row>
    <row r="2442" spans="10:10" x14ac:dyDescent="0.2">
      <c r="J2442" s="18"/>
    </row>
    <row r="2443" spans="10:10" x14ac:dyDescent="0.2">
      <c r="J2443" s="18"/>
    </row>
    <row r="2444" spans="10:10" x14ac:dyDescent="0.2">
      <c r="J2444" s="18"/>
    </row>
    <row r="2445" spans="10:10" x14ac:dyDescent="0.2">
      <c r="J2445" s="18"/>
    </row>
    <row r="2446" spans="10:10" x14ac:dyDescent="0.2">
      <c r="J2446" s="18"/>
    </row>
    <row r="2447" spans="10:10" x14ac:dyDescent="0.2">
      <c r="J2447" s="18"/>
    </row>
    <row r="2448" spans="10:10" x14ac:dyDescent="0.2">
      <c r="J2448" s="18"/>
    </row>
    <row r="2449" spans="10:10" x14ac:dyDescent="0.2">
      <c r="J2449" s="18"/>
    </row>
    <row r="2450" spans="10:10" x14ac:dyDescent="0.2">
      <c r="J2450" s="18"/>
    </row>
    <row r="2451" spans="10:10" x14ac:dyDescent="0.2">
      <c r="J2451" s="18"/>
    </row>
    <row r="2452" spans="10:10" x14ac:dyDescent="0.2">
      <c r="J2452" s="18"/>
    </row>
    <row r="2453" spans="10:10" x14ac:dyDescent="0.2">
      <c r="J2453" s="18"/>
    </row>
    <row r="2454" spans="10:10" x14ac:dyDescent="0.2">
      <c r="J2454" s="18"/>
    </row>
    <row r="2455" spans="10:10" x14ac:dyDescent="0.2">
      <c r="J2455" s="18"/>
    </row>
    <row r="2456" spans="10:10" x14ac:dyDescent="0.2">
      <c r="J2456" s="18"/>
    </row>
    <row r="2457" spans="10:10" x14ac:dyDescent="0.2">
      <c r="J2457" s="18"/>
    </row>
    <row r="2458" spans="10:10" x14ac:dyDescent="0.2">
      <c r="J2458" s="18"/>
    </row>
    <row r="2459" spans="10:10" x14ac:dyDescent="0.2">
      <c r="J2459" s="18"/>
    </row>
    <row r="2460" spans="10:10" x14ac:dyDescent="0.2">
      <c r="J2460" s="18"/>
    </row>
    <row r="2461" spans="10:10" x14ac:dyDescent="0.2">
      <c r="J2461" s="18"/>
    </row>
    <row r="2462" spans="10:10" x14ac:dyDescent="0.2">
      <c r="J2462" s="18"/>
    </row>
    <row r="2463" spans="10:10" x14ac:dyDescent="0.2">
      <c r="J2463" s="18"/>
    </row>
    <row r="2464" spans="10:10" x14ac:dyDescent="0.2">
      <c r="J2464" s="18"/>
    </row>
    <row r="2465" spans="10:10" x14ac:dyDescent="0.2">
      <c r="J2465" s="18"/>
    </row>
    <row r="2466" spans="10:10" x14ac:dyDescent="0.2">
      <c r="J2466" s="18"/>
    </row>
    <row r="2467" spans="10:10" x14ac:dyDescent="0.2">
      <c r="J2467" s="18"/>
    </row>
    <row r="2468" spans="10:10" x14ac:dyDescent="0.2">
      <c r="J2468" s="18"/>
    </row>
    <row r="2469" spans="10:10" x14ac:dyDescent="0.2">
      <c r="J2469" s="18"/>
    </row>
    <row r="2470" spans="10:10" x14ac:dyDescent="0.2">
      <c r="J2470" s="18"/>
    </row>
    <row r="2471" spans="10:10" x14ac:dyDescent="0.2">
      <c r="J2471" s="18"/>
    </row>
    <row r="2472" spans="10:10" x14ac:dyDescent="0.2">
      <c r="J2472" s="18"/>
    </row>
    <row r="2473" spans="10:10" x14ac:dyDescent="0.2">
      <c r="J2473" s="18"/>
    </row>
    <row r="2474" spans="10:10" x14ac:dyDescent="0.2">
      <c r="J2474" s="18"/>
    </row>
    <row r="2475" spans="10:10" x14ac:dyDescent="0.2">
      <c r="J2475" s="18"/>
    </row>
    <row r="2476" spans="10:10" x14ac:dyDescent="0.2">
      <c r="J2476" s="18"/>
    </row>
    <row r="2477" spans="10:10" x14ac:dyDescent="0.2">
      <c r="J2477" s="18"/>
    </row>
    <row r="2478" spans="10:10" x14ac:dyDescent="0.2">
      <c r="J2478" s="18"/>
    </row>
    <row r="2479" spans="10:10" x14ac:dyDescent="0.2">
      <c r="J2479" s="18"/>
    </row>
    <row r="2480" spans="10:10" x14ac:dyDescent="0.2">
      <c r="J2480" s="18"/>
    </row>
    <row r="2481" spans="10:10" x14ac:dyDescent="0.2">
      <c r="J2481" s="18"/>
    </row>
    <row r="2482" spans="10:10" x14ac:dyDescent="0.2">
      <c r="J2482" s="18"/>
    </row>
    <row r="2483" spans="10:10" x14ac:dyDescent="0.2">
      <c r="J2483" s="18"/>
    </row>
    <row r="2484" spans="10:10" x14ac:dyDescent="0.2">
      <c r="J2484" s="18"/>
    </row>
    <row r="2485" spans="10:10" x14ac:dyDescent="0.2">
      <c r="J2485" s="18"/>
    </row>
    <row r="2486" spans="10:10" x14ac:dyDescent="0.2">
      <c r="J2486" s="18"/>
    </row>
    <row r="2487" spans="10:10" x14ac:dyDescent="0.2">
      <c r="J2487" s="18"/>
    </row>
    <row r="2488" spans="10:10" x14ac:dyDescent="0.2">
      <c r="J2488" s="18"/>
    </row>
    <row r="2489" spans="10:10" x14ac:dyDescent="0.2">
      <c r="J2489" s="18"/>
    </row>
    <row r="2490" spans="10:10" x14ac:dyDescent="0.2">
      <c r="J2490" s="18"/>
    </row>
    <row r="2491" spans="10:10" x14ac:dyDescent="0.2">
      <c r="J2491" s="18"/>
    </row>
    <row r="2492" spans="10:10" x14ac:dyDescent="0.2">
      <c r="J2492" s="18"/>
    </row>
    <row r="2493" spans="10:10" x14ac:dyDescent="0.2">
      <c r="J2493" s="18"/>
    </row>
    <row r="2494" spans="10:10" x14ac:dyDescent="0.2">
      <c r="J2494" s="18"/>
    </row>
    <row r="2495" spans="10:10" x14ac:dyDescent="0.2">
      <c r="J2495" s="18"/>
    </row>
    <row r="2496" spans="10:10" x14ac:dyDescent="0.2">
      <c r="J2496" s="18"/>
    </row>
    <row r="2497" spans="10:10" x14ac:dyDescent="0.2">
      <c r="J2497" s="18"/>
    </row>
    <row r="2498" spans="10:10" x14ac:dyDescent="0.2">
      <c r="J2498" s="18"/>
    </row>
    <row r="2499" spans="10:10" x14ac:dyDescent="0.2">
      <c r="J2499" s="18"/>
    </row>
    <row r="2500" spans="10:10" x14ac:dyDescent="0.2">
      <c r="J2500" s="18"/>
    </row>
    <row r="2501" spans="10:10" x14ac:dyDescent="0.2">
      <c r="J2501" s="18"/>
    </row>
    <row r="2502" spans="10:10" x14ac:dyDescent="0.2">
      <c r="J2502" s="18"/>
    </row>
    <row r="2503" spans="10:10" x14ac:dyDescent="0.2">
      <c r="J2503" s="18"/>
    </row>
    <row r="2504" spans="10:10" x14ac:dyDescent="0.2">
      <c r="J2504" s="18"/>
    </row>
    <row r="2505" spans="10:10" x14ac:dyDescent="0.2">
      <c r="J2505" s="18"/>
    </row>
    <row r="2506" spans="10:10" x14ac:dyDescent="0.2">
      <c r="J2506" s="18"/>
    </row>
    <row r="2507" spans="10:10" x14ac:dyDescent="0.2">
      <c r="J2507" s="18"/>
    </row>
    <row r="2508" spans="10:10" x14ac:dyDescent="0.2">
      <c r="J2508" s="18"/>
    </row>
    <row r="2509" spans="10:10" x14ac:dyDescent="0.2">
      <c r="J2509" s="18"/>
    </row>
    <row r="2510" spans="10:10" x14ac:dyDescent="0.2">
      <c r="J2510" s="18"/>
    </row>
    <row r="2511" spans="10:10" x14ac:dyDescent="0.2">
      <c r="J2511" s="18"/>
    </row>
    <row r="2512" spans="10:10" x14ac:dyDescent="0.2">
      <c r="J2512" s="18"/>
    </row>
    <row r="2513" spans="10:10" x14ac:dyDescent="0.2">
      <c r="J2513" s="18"/>
    </row>
    <row r="2514" spans="10:10" x14ac:dyDescent="0.2">
      <c r="J2514" s="18"/>
    </row>
    <row r="2515" spans="10:10" x14ac:dyDescent="0.2">
      <c r="J2515" s="18"/>
    </row>
    <row r="2516" spans="10:10" x14ac:dyDescent="0.2">
      <c r="J2516" s="18"/>
    </row>
    <row r="2517" spans="10:10" x14ac:dyDescent="0.2">
      <c r="J2517" s="18"/>
    </row>
    <row r="2518" spans="10:10" x14ac:dyDescent="0.2">
      <c r="J2518" s="18"/>
    </row>
    <row r="2519" spans="10:10" x14ac:dyDescent="0.2">
      <c r="J2519" s="18"/>
    </row>
    <row r="2520" spans="10:10" x14ac:dyDescent="0.2">
      <c r="J2520" s="18"/>
    </row>
    <row r="2521" spans="10:10" x14ac:dyDescent="0.2">
      <c r="J2521" s="18"/>
    </row>
    <row r="2522" spans="10:10" x14ac:dyDescent="0.2">
      <c r="J2522" s="18"/>
    </row>
    <row r="2523" spans="10:10" x14ac:dyDescent="0.2">
      <c r="J2523" s="18"/>
    </row>
    <row r="2524" spans="10:10" x14ac:dyDescent="0.2">
      <c r="J2524" s="18"/>
    </row>
    <row r="2525" spans="10:10" x14ac:dyDescent="0.2">
      <c r="J2525" s="18"/>
    </row>
    <row r="2526" spans="10:10" x14ac:dyDescent="0.2">
      <c r="J2526" s="18"/>
    </row>
    <row r="2527" spans="10:10" x14ac:dyDescent="0.2">
      <c r="J2527" s="18"/>
    </row>
    <row r="2528" spans="10:10" x14ac:dyDescent="0.2">
      <c r="J2528" s="18"/>
    </row>
    <row r="2529" spans="10:10" x14ac:dyDescent="0.2">
      <c r="J2529" s="18"/>
    </row>
    <row r="2530" spans="10:10" x14ac:dyDescent="0.2">
      <c r="J2530" s="18"/>
    </row>
    <row r="2531" spans="10:10" x14ac:dyDescent="0.2">
      <c r="J2531" s="18"/>
    </row>
    <row r="2532" spans="10:10" x14ac:dyDescent="0.2">
      <c r="J2532" s="18"/>
    </row>
    <row r="2533" spans="10:10" x14ac:dyDescent="0.2">
      <c r="J2533" s="18"/>
    </row>
    <row r="2534" spans="10:10" x14ac:dyDescent="0.2">
      <c r="J2534" s="18"/>
    </row>
    <row r="2535" spans="10:10" x14ac:dyDescent="0.2">
      <c r="J2535" s="18"/>
    </row>
    <row r="2536" spans="10:10" x14ac:dyDescent="0.2">
      <c r="J2536" s="18"/>
    </row>
    <row r="2537" spans="10:10" x14ac:dyDescent="0.2">
      <c r="J2537" s="18"/>
    </row>
    <row r="2538" spans="10:10" x14ac:dyDescent="0.2">
      <c r="J2538" s="18"/>
    </row>
    <row r="2539" spans="10:10" x14ac:dyDescent="0.2">
      <c r="J2539" s="18"/>
    </row>
    <row r="2540" spans="10:10" x14ac:dyDescent="0.2">
      <c r="J2540" s="18"/>
    </row>
    <row r="2541" spans="10:10" x14ac:dyDescent="0.2">
      <c r="J2541" s="18"/>
    </row>
    <row r="2542" spans="10:10" x14ac:dyDescent="0.2">
      <c r="J2542" s="18"/>
    </row>
    <row r="2543" spans="10:10" x14ac:dyDescent="0.2">
      <c r="J2543" s="18"/>
    </row>
    <row r="2544" spans="10:10" x14ac:dyDescent="0.2">
      <c r="J2544" s="18"/>
    </row>
    <row r="2545" spans="10:10" x14ac:dyDescent="0.2">
      <c r="J2545" s="18"/>
    </row>
    <row r="2546" spans="10:10" x14ac:dyDescent="0.2">
      <c r="J2546" s="18"/>
    </row>
    <row r="2547" spans="10:10" x14ac:dyDescent="0.2">
      <c r="J2547" s="18"/>
    </row>
    <row r="2548" spans="10:10" x14ac:dyDescent="0.2">
      <c r="J2548" s="18"/>
    </row>
    <row r="2549" spans="10:10" x14ac:dyDescent="0.2">
      <c r="J2549" s="18"/>
    </row>
    <row r="2550" spans="10:10" x14ac:dyDescent="0.2">
      <c r="J2550" s="18"/>
    </row>
    <row r="2551" spans="10:10" x14ac:dyDescent="0.2">
      <c r="J2551" s="18"/>
    </row>
    <row r="2552" spans="10:10" x14ac:dyDescent="0.2">
      <c r="J2552" s="18"/>
    </row>
    <row r="2553" spans="10:10" x14ac:dyDescent="0.2">
      <c r="J2553" s="18"/>
    </row>
    <row r="2554" spans="10:10" x14ac:dyDescent="0.2">
      <c r="J2554" s="18"/>
    </row>
    <row r="2555" spans="10:10" x14ac:dyDescent="0.2">
      <c r="J2555" s="18"/>
    </row>
    <row r="2556" spans="10:10" x14ac:dyDescent="0.2">
      <c r="J2556" s="18"/>
    </row>
    <row r="2557" spans="10:10" x14ac:dyDescent="0.2">
      <c r="J2557" s="18"/>
    </row>
    <row r="2558" spans="10:10" x14ac:dyDescent="0.2">
      <c r="J2558" s="18"/>
    </row>
    <row r="2559" spans="10:10" x14ac:dyDescent="0.2">
      <c r="J2559" s="18"/>
    </row>
    <row r="2560" spans="10:10" x14ac:dyDescent="0.2">
      <c r="J2560" s="18"/>
    </row>
    <row r="2561" spans="10:10" x14ac:dyDescent="0.2">
      <c r="J2561" s="18"/>
    </row>
    <row r="2562" spans="10:10" x14ac:dyDescent="0.2">
      <c r="J2562" s="18"/>
    </row>
    <row r="2563" spans="10:10" x14ac:dyDescent="0.2">
      <c r="J2563" s="18"/>
    </row>
    <row r="2564" spans="10:10" x14ac:dyDescent="0.2">
      <c r="J2564" s="18"/>
    </row>
    <row r="2565" spans="10:10" x14ac:dyDescent="0.2">
      <c r="J2565" s="18"/>
    </row>
    <row r="2566" spans="10:10" x14ac:dyDescent="0.2">
      <c r="J2566" s="18"/>
    </row>
    <row r="2567" spans="10:10" x14ac:dyDescent="0.2">
      <c r="J2567" s="18"/>
    </row>
    <row r="2568" spans="10:10" x14ac:dyDescent="0.2">
      <c r="J2568" s="18"/>
    </row>
    <row r="2569" spans="10:10" x14ac:dyDescent="0.2">
      <c r="J2569" s="18"/>
    </row>
    <row r="2570" spans="10:10" x14ac:dyDescent="0.2">
      <c r="J2570" s="18"/>
    </row>
    <row r="2571" spans="10:10" x14ac:dyDescent="0.2">
      <c r="J2571" s="18"/>
    </row>
    <row r="2572" spans="10:10" x14ac:dyDescent="0.2">
      <c r="J2572" s="18"/>
    </row>
    <row r="2573" spans="10:10" x14ac:dyDescent="0.2">
      <c r="J2573" s="18"/>
    </row>
    <row r="2574" spans="10:10" x14ac:dyDescent="0.2">
      <c r="J2574" s="18"/>
    </row>
    <row r="2575" spans="10:10" x14ac:dyDescent="0.2">
      <c r="J2575" s="18"/>
    </row>
    <row r="2576" spans="10:10" x14ac:dyDescent="0.2">
      <c r="J2576" s="18"/>
    </row>
    <row r="2577" spans="10:10" x14ac:dyDescent="0.2">
      <c r="J2577" s="18"/>
    </row>
    <row r="2578" spans="10:10" x14ac:dyDescent="0.2">
      <c r="J2578" s="18"/>
    </row>
    <row r="2579" spans="10:10" x14ac:dyDescent="0.2">
      <c r="J2579" s="18"/>
    </row>
    <row r="2580" spans="10:10" x14ac:dyDescent="0.2">
      <c r="J2580" s="18"/>
    </row>
    <row r="2581" spans="10:10" x14ac:dyDescent="0.2">
      <c r="J2581" s="18"/>
    </row>
    <row r="2582" spans="10:10" x14ac:dyDescent="0.2">
      <c r="J2582" s="18"/>
    </row>
    <row r="2583" spans="10:10" x14ac:dyDescent="0.2">
      <c r="J2583" s="18"/>
    </row>
    <row r="2584" spans="10:10" x14ac:dyDescent="0.2">
      <c r="J2584" s="18"/>
    </row>
    <row r="2585" spans="10:10" x14ac:dyDescent="0.2">
      <c r="J2585" s="18"/>
    </row>
    <row r="2586" spans="10:10" x14ac:dyDescent="0.2">
      <c r="J2586" s="18"/>
    </row>
    <row r="2587" spans="10:10" x14ac:dyDescent="0.2">
      <c r="J2587" s="18"/>
    </row>
    <row r="2588" spans="10:10" x14ac:dyDescent="0.2">
      <c r="J2588" s="18"/>
    </row>
    <row r="2589" spans="10:10" x14ac:dyDescent="0.2">
      <c r="J2589" s="18"/>
    </row>
    <row r="2590" spans="10:10" x14ac:dyDescent="0.2">
      <c r="J2590" s="18"/>
    </row>
    <row r="2591" spans="10:10" x14ac:dyDescent="0.2">
      <c r="J2591" s="18"/>
    </row>
    <row r="2592" spans="10:10" x14ac:dyDescent="0.2">
      <c r="J2592" s="18"/>
    </row>
    <row r="2593" spans="10:10" x14ac:dyDescent="0.2">
      <c r="J2593" s="18"/>
    </row>
    <row r="2594" spans="10:10" x14ac:dyDescent="0.2">
      <c r="J2594" s="18"/>
    </row>
    <row r="2595" spans="10:10" x14ac:dyDescent="0.2">
      <c r="J2595" s="18"/>
    </row>
    <row r="2596" spans="10:10" x14ac:dyDescent="0.2">
      <c r="J2596" s="18"/>
    </row>
    <row r="2597" spans="10:10" x14ac:dyDescent="0.2">
      <c r="J2597" s="18"/>
    </row>
    <row r="2598" spans="10:10" x14ac:dyDescent="0.2">
      <c r="J2598" s="18"/>
    </row>
    <row r="2599" spans="10:10" x14ac:dyDescent="0.2">
      <c r="J2599" s="18"/>
    </row>
    <row r="2600" spans="10:10" x14ac:dyDescent="0.2">
      <c r="J2600" s="18"/>
    </row>
    <row r="2601" spans="10:10" x14ac:dyDescent="0.2">
      <c r="J2601" s="18"/>
    </row>
    <row r="2602" spans="10:10" x14ac:dyDescent="0.2">
      <c r="J2602" s="18"/>
    </row>
    <row r="2603" spans="10:10" x14ac:dyDescent="0.2">
      <c r="J2603" s="18"/>
    </row>
    <row r="2604" spans="10:10" x14ac:dyDescent="0.2">
      <c r="J2604" s="18"/>
    </row>
    <row r="2605" spans="10:10" x14ac:dyDescent="0.2">
      <c r="J2605" s="18"/>
    </row>
    <row r="2606" spans="10:10" x14ac:dyDescent="0.2">
      <c r="J2606" s="18"/>
    </row>
    <row r="2607" spans="10:10" x14ac:dyDescent="0.2">
      <c r="J2607" s="18"/>
    </row>
    <row r="2608" spans="10:10" x14ac:dyDescent="0.2">
      <c r="J2608" s="18"/>
    </row>
    <row r="2609" spans="10:10" x14ac:dyDescent="0.2">
      <c r="J2609" s="18"/>
    </row>
    <row r="2610" spans="10:10" x14ac:dyDescent="0.2">
      <c r="J2610" s="18"/>
    </row>
    <row r="2611" spans="10:10" x14ac:dyDescent="0.2">
      <c r="J2611" s="18"/>
    </row>
    <row r="2612" spans="10:10" x14ac:dyDescent="0.2">
      <c r="J2612" s="18"/>
    </row>
    <row r="2613" spans="10:10" x14ac:dyDescent="0.2">
      <c r="J2613" s="18"/>
    </row>
    <row r="2614" spans="10:10" x14ac:dyDescent="0.2">
      <c r="J2614" s="18"/>
    </row>
    <row r="2615" spans="10:10" x14ac:dyDescent="0.2">
      <c r="J2615" s="18"/>
    </row>
    <row r="2616" spans="10:10" x14ac:dyDescent="0.2">
      <c r="J2616" s="18"/>
    </row>
    <row r="2617" spans="10:10" x14ac:dyDescent="0.2">
      <c r="J2617" s="18"/>
    </row>
    <row r="2618" spans="10:10" x14ac:dyDescent="0.2">
      <c r="J2618" s="18"/>
    </row>
    <row r="2619" spans="10:10" x14ac:dyDescent="0.2">
      <c r="J2619" s="18"/>
    </row>
    <row r="2620" spans="10:10" x14ac:dyDescent="0.2">
      <c r="J2620" s="18"/>
    </row>
    <row r="2621" spans="10:10" x14ac:dyDescent="0.2">
      <c r="J2621" s="18"/>
    </row>
    <row r="2622" spans="10:10" x14ac:dyDescent="0.2">
      <c r="J2622" s="18"/>
    </row>
    <row r="2623" spans="10:10" x14ac:dyDescent="0.2">
      <c r="J2623" s="18"/>
    </row>
    <row r="2624" spans="10:10" x14ac:dyDescent="0.2">
      <c r="J2624" s="18"/>
    </row>
    <row r="2625" spans="10:10" x14ac:dyDescent="0.2">
      <c r="J2625" s="18"/>
    </row>
    <row r="2626" spans="10:10" x14ac:dyDescent="0.2">
      <c r="J2626" s="18"/>
    </row>
    <row r="2627" spans="10:10" x14ac:dyDescent="0.2">
      <c r="J2627" s="18"/>
    </row>
    <row r="2628" spans="10:10" x14ac:dyDescent="0.2">
      <c r="J2628" s="18"/>
    </row>
    <row r="2629" spans="10:10" x14ac:dyDescent="0.2">
      <c r="J2629" s="18"/>
    </row>
    <row r="2630" spans="10:10" x14ac:dyDescent="0.2">
      <c r="J2630" s="18"/>
    </row>
    <row r="2631" spans="10:10" x14ac:dyDescent="0.2">
      <c r="J2631" s="18"/>
    </row>
    <row r="2632" spans="10:10" x14ac:dyDescent="0.2">
      <c r="J2632" s="18"/>
    </row>
    <row r="2633" spans="10:10" x14ac:dyDescent="0.2">
      <c r="J2633" s="18"/>
    </row>
    <row r="2634" spans="10:10" x14ac:dyDescent="0.2">
      <c r="J2634" s="18"/>
    </row>
    <row r="2635" spans="10:10" x14ac:dyDescent="0.2">
      <c r="J2635" s="18"/>
    </row>
    <row r="2636" spans="10:10" x14ac:dyDescent="0.2">
      <c r="J2636" s="18"/>
    </row>
    <row r="2637" spans="10:10" x14ac:dyDescent="0.2">
      <c r="J2637" s="18"/>
    </row>
    <row r="2638" spans="10:10" x14ac:dyDescent="0.2">
      <c r="J2638" s="18"/>
    </row>
    <row r="2639" spans="10:10" x14ac:dyDescent="0.2">
      <c r="J2639" s="18"/>
    </row>
    <row r="2640" spans="10:10" x14ac:dyDescent="0.2">
      <c r="J2640" s="18"/>
    </row>
    <row r="2641" spans="10:10" x14ac:dyDescent="0.2">
      <c r="J2641" s="18"/>
    </row>
    <row r="2642" spans="10:10" x14ac:dyDescent="0.2">
      <c r="J2642" s="18"/>
    </row>
    <row r="2643" spans="10:10" x14ac:dyDescent="0.2">
      <c r="J2643" s="18"/>
    </row>
    <row r="2644" spans="10:10" x14ac:dyDescent="0.2">
      <c r="J2644" s="18"/>
    </row>
    <row r="2645" spans="10:10" x14ac:dyDescent="0.2">
      <c r="J2645" s="18"/>
    </row>
    <row r="2646" spans="10:10" x14ac:dyDescent="0.2">
      <c r="J2646" s="18"/>
    </row>
    <row r="2647" spans="10:10" x14ac:dyDescent="0.2">
      <c r="J2647" s="18"/>
    </row>
    <row r="2648" spans="10:10" x14ac:dyDescent="0.2">
      <c r="J2648" s="18"/>
    </row>
    <row r="2649" spans="10:10" x14ac:dyDescent="0.2">
      <c r="J2649" s="18"/>
    </row>
    <row r="2650" spans="10:10" x14ac:dyDescent="0.2">
      <c r="J2650" s="18"/>
    </row>
    <row r="2651" spans="10:10" x14ac:dyDescent="0.2">
      <c r="J2651" s="18"/>
    </row>
    <row r="2652" spans="10:10" x14ac:dyDescent="0.2">
      <c r="J2652" s="18"/>
    </row>
    <row r="2653" spans="10:10" x14ac:dyDescent="0.2">
      <c r="J2653" s="18"/>
    </row>
    <row r="2654" spans="10:10" x14ac:dyDescent="0.2">
      <c r="J2654" s="18"/>
    </row>
    <row r="2655" spans="10:10" x14ac:dyDescent="0.2">
      <c r="J2655" s="18"/>
    </row>
    <row r="2656" spans="10:10" x14ac:dyDescent="0.2">
      <c r="J2656" s="18"/>
    </row>
    <row r="2657" spans="10:10" x14ac:dyDescent="0.2">
      <c r="J2657" s="18"/>
    </row>
    <row r="2658" spans="10:10" x14ac:dyDescent="0.2">
      <c r="J2658" s="18"/>
    </row>
    <row r="2659" spans="10:10" x14ac:dyDescent="0.2">
      <c r="J2659" s="18"/>
    </row>
    <row r="2660" spans="10:10" x14ac:dyDescent="0.2">
      <c r="J2660" s="18"/>
    </row>
    <row r="2661" spans="10:10" x14ac:dyDescent="0.2">
      <c r="J2661" s="18"/>
    </row>
    <row r="2662" spans="10:10" x14ac:dyDescent="0.2">
      <c r="J2662" s="18"/>
    </row>
    <row r="2663" spans="10:10" x14ac:dyDescent="0.2">
      <c r="J2663" s="18"/>
    </row>
    <row r="2664" spans="10:10" x14ac:dyDescent="0.2">
      <c r="J2664" s="18"/>
    </row>
    <row r="2665" spans="10:10" x14ac:dyDescent="0.2">
      <c r="J2665" s="18"/>
    </row>
    <row r="2666" spans="10:10" x14ac:dyDescent="0.2">
      <c r="J2666" s="18"/>
    </row>
    <row r="2667" spans="10:10" x14ac:dyDescent="0.2">
      <c r="J2667" s="18"/>
    </row>
    <row r="2668" spans="10:10" x14ac:dyDescent="0.2">
      <c r="J2668" s="18"/>
    </row>
    <row r="2669" spans="10:10" x14ac:dyDescent="0.2">
      <c r="J2669" s="18"/>
    </row>
    <row r="2670" spans="10:10" x14ac:dyDescent="0.2">
      <c r="J2670" s="18"/>
    </row>
    <row r="2671" spans="10:10" x14ac:dyDescent="0.2">
      <c r="J2671" s="18"/>
    </row>
    <row r="2672" spans="10:10" x14ac:dyDescent="0.2">
      <c r="J2672" s="18"/>
    </row>
    <row r="2673" spans="10:10" x14ac:dyDescent="0.2">
      <c r="J2673" s="18"/>
    </row>
    <row r="2674" spans="10:10" x14ac:dyDescent="0.2">
      <c r="J2674" s="18"/>
    </row>
    <row r="2675" spans="10:10" x14ac:dyDescent="0.2">
      <c r="J2675" s="18"/>
    </row>
    <row r="2676" spans="10:10" x14ac:dyDescent="0.2">
      <c r="J2676" s="18"/>
    </row>
    <row r="2677" spans="10:10" x14ac:dyDescent="0.2">
      <c r="J2677" s="18"/>
    </row>
    <row r="2678" spans="10:10" x14ac:dyDescent="0.2">
      <c r="J2678" s="18"/>
    </row>
    <row r="2679" spans="10:10" x14ac:dyDescent="0.2">
      <c r="J2679" s="18"/>
    </row>
    <row r="2680" spans="10:10" x14ac:dyDescent="0.2">
      <c r="J2680" s="18"/>
    </row>
    <row r="2681" spans="10:10" x14ac:dyDescent="0.2">
      <c r="J2681" s="18"/>
    </row>
    <row r="2682" spans="10:10" x14ac:dyDescent="0.2">
      <c r="J2682" s="18"/>
    </row>
    <row r="2683" spans="10:10" x14ac:dyDescent="0.2">
      <c r="J2683" s="18"/>
    </row>
    <row r="2684" spans="10:10" x14ac:dyDescent="0.2">
      <c r="J2684" s="18"/>
    </row>
    <row r="2685" spans="10:10" x14ac:dyDescent="0.2">
      <c r="J2685" s="18"/>
    </row>
    <row r="2686" spans="10:10" x14ac:dyDescent="0.2">
      <c r="J2686" s="18"/>
    </row>
    <row r="2687" spans="10:10" x14ac:dyDescent="0.2">
      <c r="J2687" s="18"/>
    </row>
    <row r="2688" spans="10:10" x14ac:dyDescent="0.2">
      <c r="J2688" s="18"/>
    </row>
    <row r="2689" spans="10:10" x14ac:dyDescent="0.2">
      <c r="J2689" s="18"/>
    </row>
    <row r="2690" spans="10:10" x14ac:dyDescent="0.2">
      <c r="J2690" s="18"/>
    </row>
    <row r="2691" spans="10:10" x14ac:dyDescent="0.2">
      <c r="J2691" s="18"/>
    </row>
    <row r="2692" spans="10:10" x14ac:dyDescent="0.2">
      <c r="J2692" s="18"/>
    </row>
    <row r="2693" spans="10:10" x14ac:dyDescent="0.2">
      <c r="J2693" s="18"/>
    </row>
    <row r="2694" spans="10:10" x14ac:dyDescent="0.2">
      <c r="J2694" s="18"/>
    </row>
    <row r="2695" spans="10:10" x14ac:dyDescent="0.2">
      <c r="J2695" s="18"/>
    </row>
    <row r="2696" spans="10:10" x14ac:dyDescent="0.2">
      <c r="J2696" s="18"/>
    </row>
    <row r="2697" spans="10:10" x14ac:dyDescent="0.2">
      <c r="J2697" s="18"/>
    </row>
    <row r="2698" spans="10:10" x14ac:dyDescent="0.2">
      <c r="J2698" s="18"/>
    </row>
    <row r="2699" spans="10:10" x14ac:dyDescent="0.2">
      <c r="J2699" s="18"/>
    </row>
    <row r="2700" spans="10:10" x14ac:dyDescent="0.2">
      <c r="J2700" s="18"/>
    </row>
    <row r="2701" spans="10:10" x14ac:dyDescent="0.2">
      <c r="J2701" s="18"/>
    </row>
    <row r="2702" spans="10:10" x14ac:dyDescent="0.2">
      <c r="J2702" s="18"/>
    </row>
    <row r="2703" spans="10:10" x14ac:dyDescent="0.2">
      <c r="J2703" s="18"/>
    </row>
    <row r="2704" spans="10:10" x14ac:dyDescent="0.2">
      <c r="J2704" s="18"/>
    </row>
    <row r="2705" spans="10:10" x14ac:dyDescent="0.2">
      <c r="J2705" s="18"/>
    </row>
    <row r="2706" spans="10:10" x14ac:dyDescent="0.2">
      <c r="J2706" s="18"/>
    </row>
    <row r="2707" spans="10:10" x14ac:dyDescent="0.2">
      <c r="J2707" s="18"/>
    </row>
    <row r="2708" spans="10:10" x14ac:dyDescent="0.2">
      <c r="J2708" s="18"/>
    </row>
    <row r="2709" spans="10:10" x14ac:dyDescent="0.2">
      <c r="J2709" s="18"/>
    </row>
    <row r="2710" spans="10:10" x14ac:dyDescent="0.2">
      <c r="J2710" s="18"/>
    </row>
    <row r="2711" spans="10:10" x14ac:dyDescent="0.2">
      <c r="J2711" s="18"/>
    </row>
    <row r="2712" spans="10:10" x14ac:dyDescent="0.2">
      <c r="J2712" s="18"/>
    </row>
    <row r="2713" spans="10:10" x14ac:dyDescent="0.2">
      <c r="J2713" s="18"/>
    </row>
    <row r="2714" spans="10:10" x14ac:dyDescent="0.2">
      <c r="J2714" s="18"/>
    </row>
    <row r="2715" spans="10:10" x14ac:dyDescent="0.2">
      <c r="J2715" s="18"/>
    </row>
    <row r="2716" spans="10:10" x14ac:dyDescent="0.2">
      <c r="J2716" s="18"/>
    </row>
    <row r="2717" spans="10:10" x14ac:dyDescent="0.2">
      <c r="J2717" s="18"/>
    </row>
    <row r="2718" spans="10:10" x14ac:dyDescent="0.2">
      <c r="J2718" s="18"/>
    </row>
    <row r="2719" spans="10:10" x14ac:dyDescent="0.2">
      <c r="J2719" s="18"/>
    </row>
    <row r="2720" spans="10:10" x14ac:dyDescent="0.2">
      <c r="J2720" s="18"/>
    </row>
    <row r="2721" spans="10:10" x14ac:dyDescent="0.2">
      <c r="J2721" s="18"/>
    </row>
    <row r="2722" spans="10:10" x14ac:dyDescent="0.2">
      <c r="J2722" s="18"/>
    </row>
    <row r="2723" spans="10:10" x14ac:dyDescent="0.2">
      <c r="J2723" s="18"/>
    </row>
    <row r="2724" spans="10:10" x14ac:dyDescent="0.2">
      <c r="J2724" s="18"/>
    </row>
    <row r="2725" spans="10:10" x14ac:dyDescent="0.2">
      <c r="J2725" s="18"/>
    </row>
    <row r="2726" spans="10:10" x14ac:dyDescent="0.2">
      <c r="J2726" s="18"/>
    </row>
    <row r="2727" spans="10:10" x14ac:dyDescent="0.2">
      <c r="J2727" s="18"/>
    </row>
    <row r="2728" spans="10:10" x14ac:dyDescent="0.2">
      <c r="J2728" s="18"/>
    </row>
    <row r="2729" spans="10:10" x14ac:dyDescent="0.2">
      <c r="J2729" s="18"/>
    </row>
    <row r="2730" spans="10:10" x14ac:dyDescent="0.2">
      <c r="J2730" s="18"/>
    </row>
    <row r="2731" spans="10:10" x14ac:dyDescent="0.2">
      <c r="J2731" s="18"/>
    </row>
    <row r="2732" spans="10:10" x14ac:dyDescent="0.2">
      <c r="J2732" s="18"/>
    </row>
    <row r="2733" spans="10:10" x14ac:dyDescent="0.2">
      <c r="J2733" s="18"/>
    </row>
    <row r="2734" spans="10:10" x14ac:dyDescent="0.2">
      <c r="J2734" s="18"/>
    </row>
    <row r="2735" spans="10:10" x14ac:dyDescent="0.2">
      <c r="J2735" s="18"/>
    </row>
    <row r="2736" spans="10:10" x14ac:dyDescent="0.2">
      <c r="J2736" s="18"/>
    </row>
    <row r="2737" spans="10:10" x14ac:dyDescent="0.2">
      <c r="J2737" s="18"/>
    </row>
    <row r="2738" spans="10:10" x14ac:dyDescent="0.2">
      <c r="J2738" s="18"/>
    </row>
    <row r="2739" spans="10:10" x14ac:dyDescent="0.2">
      <c r="J2739" s="18"/>
    </row>
    <row r="2740" spans="10:10" x14ac:dyDescent="0.2">
      <c r="J2740" s="18"/>
    </row>
    <row r="2741" spans="10:10" x14ac:dyDescent="0.2">
      <c r="J2741" s="18"/>
    </row>
    <row r="2742" spans="10:10" x14ac:dyDescent="0.2">
      <c r="J2742" s="18"/>
    </row>
    <row r="2743" spans="10:10" x14ac:dyDescent="0.2">
      <c r="J2743" s="18"/>
    </row>
    <row r="2744" spans="10:10" x14ac:dyDescent="0.2">
      <c r="J2744" s="18"/>
    </row>
    <row r="2745" spans="10:10" x14ac:dyDescent="0.2">
      <c r="J2745" s="18"/>
    </row>
    <row r="2746" spans="10:10" x14ac:dyDescent="0.2">
      <c r="J2746" s="18"/>
    </row>
    <row r="2747" spans="10:10" x14ac:dyDescent="0.2">
      <c r="J2747" s="18"/>
    </row>
    <row r="2748" spans="10:10" x14ac:dyDescent="0.2">
      <c r="J2748" s="18"/>
    </row>
    <row r="2749" spans="10:10" x14ac:dyDescent="0.2">
      <c r="J2749" s="18"/>
    </row>
    <row r="2750" spans="10:10" x14ac:dyDescent="0.2">
      <c r="J2750" s="18"/>
    </row>
    <row r="2751" spans="10:10" x14ac:dyDescent="0.2">
      <c r="J2751" s="18"/>
    </row>
    <row r="2752" spans="10:10" x14ac:dyDescent="0.2">
      <c r="J2752" s="18"/>
    </row>
    <row r="2753" spans="10:10" x14ac:dyDescent="0.2">
      <c r="J2753" s="18"/>
    </row>
    <row r="2754" spans="10:10" x14ac:dyDescent="0.2">
      <c r="J2754" s="18"/>
    </row>
    <row r="2755" spans="10:10" x14ac:dyDescent="0.2">
      <c r="J2755" s="18"/>
    </row>
    <row r="2756" spans="10:10" x14ac:dyDescent="0.2">
      <c r="J2756" s="18"/>
    </row>
    <row r="2757" spans="10:10" x14ac:dyDescent="0.2">
      <c r="J2757" s="18"/>
    </row>
    <row r="2758" spans="10:10" x14ac:dyDescent="0.2">
      <c r="J2758" s="18"/>
    </row>
    <row r="2759" spans="10:10" x14ac:dyDescent="0.2">
      <c r="J2759" s="18"/>
    </row>
    <row r="2760" spans="10:10" x14ac:dyDescent="0.2">
      <c r="J2760" s="18"/>
    </row>
    <row r="2761" spans="10:10" x14ac:dyDescent="0.2">
      <c r="J2761" s="18"/>
    </row>
    <row r="2762" spans="10:10" x14ac:dyDescent="0.2">
      <c r="J2762" s="18"/>
    </row>
    <row r="2763" spans="10:10" x14ac:dyDescent="0.2">
      <c r="J2763" s="18"/>
    </row>
    <row r="2764" spans="10:10" x14ac:dyDescent="0.2">
      <c r="J2764" s="18"/>
    </row>
    <row r="2765" spans="10:10" x14ac:dyDescent="0.2">
      <c r="J2765" s="18"/>
    </row>
    <row r="2766" spans="10:10" x14ac:dyDescent="0.2">
      <c r="J2766" s="18"/>
    </row>
    <row r="2767" spans="10:10" x14ac:dyDescent="0.2">
      <c r="J2767" s="18"/>
    </row>
    <row r="2768" spans="10:10" x14ac:dyDescent="0.2">
      <c r="J2768" s="18"/>
    </row>
    <row r="2769" spans="10:10" x14ac:dyDescent="0.2">
      <c r="J2769" s="18"/>
    </row>
    <row r="2770" spans="10:10" x14ac:dyDescent="0.2">
      <c r="J2770" s="18"/>
    </row>
    <row r="2771" spans="10:10" x14ac:dyDescent="0.2">
      <c r="J2771" s="18"/>
    </row>
    <row r="2772" spans="10:10" x14ac:dyDescent="0.2">
      <c r="J2772" s="18"/>
    </row>
    <row r="2773" spans="10:10" x14ac:dyDescent="0.2">
      <c r="J2773" s="18"/>
    </row>
    <row r="2774" spans="10:10" x14ac:dyDescent="0.2">
      <c r="J2774" s="18"/>
    </row>
    <row r="2775" spans="10:10" x14ac:dyDescent="0.2">
      <c r="J2775" s="18"/>
    </row>
    <row r="2776" spans="10:10" x14ac:dyDescent="0.2">
      <c r="J2776" s="18"/>
    </row>
    <row r="2777" spans="10:10" x14ac:dyDescent="0.2">
      <c r="J2777" s="18"/>
    </row>
    <row r="2778" spans="10:10" x14ac:dyDescent="0.2">
      <c r="J2778" s="18"/>
    </row>
    <row r="2779" spans="10:10" x14ac:dyDescent="0.2">
      <c r="J2779" s="18"/>
    </row>
    <row r="2780" spans="10:10" x14ac:dyDescent="0.2">
      <c r="J2780" s="18"/>
    </row>
    <row r="2781" spans="10:10" x14ac:dyDescent="0.2">
      <c r="J2781" s="18"/>
    </row>
    <row r="2782" spans="10:10" x14ac:dyDescent="0.2">
      <c r="J2782" s="18"/>
    </row>
    <row r="2783" spans="10:10" x14ac:dyDescent="0.2">
      <c r="J2783" s="18"/>
    </row>
    <row r="2784" spans="10:10" x14ac:dyDescent="0.2">
      <c r="J2784" s="18"/>
    </row>
    <row r="2785" spans="10:10" x14ac:dyDescent="0.2">
      <c r="J2785" s="18"/>
    </row>
    <row r="2786" spans="10:10" x14ac:dyDescent="0.2">
      <c r="J2786" s="18"/>
    </row>
    <row r="2787" spans="10:10" x14ac:dyDescent="0.2">
      <c r="J2787" s="18"/>
    </row>
    <row r="2788" spans="10:10" x14ac:dyDescent="0.2">
      <c r="J2788" s="18"/>
    </row>
    <row r="2789" spans="10:10" x14ac:dyDescent="0.2">
      <c r="J2789" s="18"/>
    </row>
    <row r="2790" spans="10:10" x14ac:dyDescent="0.2">
      <c r="J2790" s="18"/>
    </row>
    <row r="2791" spans="10:10" x14ac:dyDescent="0.2">
      <c r="J2791" s="18"/>
    </row>
    <row r="2792" spans="10:10" x14ac:dyDescent="0.2">
      <c r="J2792" s="18"/>
    </row>
    <row r="2793" spans="10:10" x14ac:dyDescent="0.2">
      <c r="J2793" s="18"/>
    </row>
    <row r="2794" spans="10:10" x14ac:dyDescent="0.2">
      <c r="J2794" s="18"/>
    </row>
    <row r="2795" spans="10:10" x14ac:dyDescent="0.2">
      <c r="J2795" s="18"/>
    </row>
    <row r="2796" spans="10:10" x14ac:dyDescent="0.2">
      <c r="J2796" s="18"/>
    </row>
    <row r="2797" spans="10:10" x14ac:dyDescent="0.2">
      <c r="J2797" s="18"/>
    </row>
    <row r="2798" spans="10:10" x14ac:dyDescent="0.2">
      <c r="J2798" s="18"/>
    </row>
    <row r="2799" spans="10:10" x14ac:dyDescent="0.2">
      <c r="J2799" s="18"/>
    </row>
    <row r="2800" spans="10:10" x14ac:dyDescent="0.2">
      <c r="J2800" s="18"/>
    </row>
    <row r="2801" spans="10:10" x14ac:dyDescent="0.2">
      <c r="J2801" s="18"/>
    </row>
    <row r="2802" spans="10:10" x14ac:dyDescent="0.2">
      <c r="J2802" s="18"/>
    </row>
    <row r="2803" spans="10:10" x14ac:dyDescent="0.2">
      <c r="J2803" s="18"/>
    </row>
    <row r="2804" spans="10:10" x14ac:dyDescent="0.2">
      <c r="J2804" s="18"/>
    </row>
    <row r="2805" spans="10:10" x14ac:dyDescent="0.2">
      <c r="J2805" s="18"/>
    </row>
    <row r="2806" spans="10:10" x14ac:dyDescent="0.2">
      <c r="J2806" s="18"/>
    </row>
    <row r="2807" spans="10:10" x14ac:dyDescent="0.2">
      <c r="J2807" s="18"/>
    </row>
    <row r="2808" spans="10:10" x14ac:dyDescent="0.2">
      <c r="J2808" s="18"/>
    </row>
    <row r="2809" spans="10:10" x14ac:dyDescent="0.2">
      <c r="J2809" s="18"/>
    </row>
    <row r="2810" spans="10:10" x14ac:dyDescent="0.2">
      <c r="J2810" s="18"/>
    </row>
    <row r="2811" spans="10:10" x14ac:dyDescent="0.2">
      <c r="J2811" s="18"/>
    </row>
    <row r="2812" spans="10:10" x14ac:dyDescent="0.2">
      <c r="J2812" s="18"/>
    </row>
    <row r="2813" spans="10:10" x14ac:dyDescent="0.2">
      <c r="J2813" s="18"/>
    </row>
    <row r="2814" spans="10:10" x14ac:dyDescent="0.2">
      <c r="J2814" s="18"/>
    </row>
    <row r="2815" spans="10:10" x14ac:dyDescent="0.2">
      <c r="J2815" s="18"/>
    </row>
    <row r="2816" spans="10:10" x14ac:dyDescent="0.2">
      <c r="J2816" s="18"/>
    </row>
    <row r="2817" spans="10:10" x14ac:dyDescent="0.2">
      <c r="J2817" s="18"/>
    </row>
    <row r="2818" spans="10:10" x14ac:dyDescent="0.2">
      <c r="J2818" s="18"/>
    </row>
    <row r="2819" spans="10:10" x14ac:dyDescent="0.2">
      <c r="J2819" s="18"/>
    </row>
    <row r="2820" spans="10:10" x14ac:dyDescent="0.2">
      <c r="J2820" s="18"/>
    </row>
    <row r="2821" spans="10:10" x14ac:dyDescent="0.2">
      <c r="J2821" s="18"/>
    </row>
    <row r="2822" spans="10:10" x14ac:dyDescent="0.2">
      <c r="J2822" s="18"/>
    </row>
    <row r="2823" spans="10:10" x14ac:dyDescent="0.2">
      <c r="J2823" s="18"/>
    </row>
    <row r="2824" spans="10:10" x14ac:dyDescent="0.2">
      <c r="J2824" s="18"/>
    </row>
    <row r="2825" spans="10:10" x14ac:dyDescent="0.2">
      <c r="J2825" s="18"/>
    </row>
    <row r="2826" spans="10:10" x14ac:dyDescent="0.2">
      <c r="J2826" s="18"/>
    </row>
    <row r="2827" spans="10:10" x14ac:dyDescent="0.2">
      <c r="J2827" s="18"/>
    </row>
    <row r="2828" spans="10:10" x14ac:dyDescent="0.2">
      <c r="J2828" s="18"/>
    </row>
    <row r="2829" spans="10:10" x14ac:dyDescent="0.2">
      <c r="J2829" s="18"/>
    </row>
    <row r="2830" spans="10:10" x14ac:dyDescent="0.2">
      <c r="J2830" s="18"/>
    </row>
    <row r="2831" spans="10:10" x14ac:dyDescent="0.2">
      <c r="J2831" s="18"/>
    </row>
    <row r="2832" spans="10:10" x14ac:dyDescent="0.2">
      <c r="J2832" s="18"/>
    </row>
    <row r="2833" spans="10:10" x14ac:dyDescent="0.2">
      <c r="J2833" s="18"/>
    </row>
    <row r="2834" spans="10:10" x14ac:dyDescent="0.2">
      <c r="J2834" s="18"/>
    </row>
    <row r="2835" spans="10:10" x14ac:dyDescent="0.2">
      <c r="J2835" s="18"/>
    </row>
    <row r="2836" spans="10:10" x14ac:dyDescent="0.2">
      <c r="J2836" s="18"/>
    </row>
    <row r="2837" spans="10:10" x14ac:dyDescent="0.2">
      <c r="J2837" s="18"/>
    </row>
    <row r="2838" spans="10:10" x14ac:dyDescent="0.2">
      <c r="J2838" s="18"/>
    </row>
    <row r="2839" spans="10:10" x14ac:dyDescent="0.2">
      <c r="J2839" s="18"/>
    </row>
    <row r="2840" spans="10:10" x14ac:dyDescent="0.2">
      <c r="J2840" s="18"/>
    </row>
    <row r="2841" spans="10:10" x14ac:dyDescent="0.2">
      <c r="J2841" s="18"/>
    </row>
    <row r="2842" spans="10:10" x14ac:dyDescent="0.2">
      <c r="J2842" s="18"/>
    </row>
    <row r="2843" spans="10:10" x14ac:dyDescent="0.2">
      <c r="J2843" s="18"/>
    </row>
    <row r="2844" spans="10:10" x14ac:dyDescent="0.2">
      <c r="J2844" s="18"/>
    </row>
    <row r="2845" spans="10:10" x14ac:dyDescent="0.2">
      <c r="J2845" s="18"/>
    </row>
    <row r="2846" spans="10:10" x14ac:dyDescent="0.2">
      <c r="J2846" s="18"/>
    </row>
    <row r="2847" spans="10:10" x14ac:dyDescent="0.2">
      <c r="J2847" s="18"/>
    </row>
    <row r="2848" spans="10:10" x14ac:dyDescent="0.2">
      <c r="J2848" s="18"/>
    </row>
    <row r="2849" spans="10:10" x14ac:dyDescent="0.2">
      <c r="J2849" s="18"/>
    </row>
    <row r="2850" spans="10:10" x14ac:dyDescent="0.2">
      <c r="J2850" s="18"/>
    </row>
    <row r="2851" spans="10:10" x14ac:dyDescent="0.2">
      <c r="J2851" s="18"/>
    </row>
    <row r="2852" spans="10:10" x14ac:dyDescent="0.2">
      <c r="J2852" s="18"/>
    </row>
    <row r="2853" spans="10:10" x14ac:dyDescent="0.2">
      <c r="J2853" s="18"/>
    </row>
    <row r="2854" spans="10:10" x14ac:dyDescent="0.2">
      <c r="J2854" s="18"/>
    </row>
    <row r="2855" spans="10:10" x14ac:dyDescent="0.2">
      <c r="J2855" s="18"/>
    </row>
    <row r="2856" spans="10:10" x14ac:dyDescent="0.2">
      <c r="J2856" s="18"/>
    </row>
    <row r="2857" spans="10:10" x14ac:dyDescent="0.2">
      <c r="J2857" s="18"/>
    </row>
    <row r="2858" spans="10:10" x14ac:dyDescent="0.2">
      <c r="J2858" s="18"/>
    </row>
    <row r="2859" spans="10:10" x14ac:dyDescent="0.2">
      <c r="J2859" s="18"/>
    </row>
    <row r="2860" spans="10:10" x14ac:dyDescent="0.2">
      <c r="J2860" s="18"/>
    </row>
    <row r="2861" spans="10:10" x14ac:dyDescent="0.2">
      <c r="J2861" s="18"/>
    </row>
    <row r="2862" spans="10:10" x14ac:dyDescent="0.2">
      <c r="J2862" s="18"/>
    </row>
    <row r="2863" spans="10:10" x14ac:dyDescent="0.2">
      <c r="J2863" s="18"/>
    </row>
    <row r="2864" spans="10:10" x14ac:dyDescent="0.2">
      <c r="J2864" s="18"/>
    </row>
    <row r="2865" spans="10:10" x14ac:dyDescent="0.2">
      <c r="J2865" s="18"/>
    </row>
    <row r="2866" spans="10:10" x14ac:dyDescent="0.2">
      <c r="J2866" s="18"/>
    </row>
    <row r="2867" spans="10:10" x14ac:dyDescent="0.2">
      <c r="J2867" s="18"/>
    </row>
    <row r="2868" spans="10:10" x14ac:dyDescent="0.2">
      <c r="J2868" s="18"/>
    </row>
    <row r="2869" spans="10:10" x14ac:dyDescent="0.2">
      <c r="J2869" s="18"/>
    </row>
    <row r="2870" spans="10:10" x14ac:dyDescent="0.2">
      <c r="J2870" s="18"/>
    </row>
    <row r="2871" spans="10:10" x14ac:dyDescent="0.2">
      <c r="J2871" s="18"/>
    </row>
    <row r="2872" spans="10:10" x14ac:dyDescent="0.2">
      <c r="J2872" s="18"/>
    </row>
    <row r="2873" spans="10:10" x14ac:dyDescent="0.2">
      <c r="J2873" s="18"/>
    </row>
    <row r="2874" spans="10:10" x14ac:dyDescent="0.2">
      <c r="J2874" s="18"/>
    </row>
    <row r="2875" spans="10:10" x14ac:dyDescent="0.2">
      <c r="J2875" s="18"/>
    </row>
    <row r="2876" spans="10:10" x14ac:dyDescent="0.2">
      <c r="J2876" s="18"/>
    </row>
    <row r="2877" spans="10:10" x14ac:dyDescent="0.2">
      <c r="J2877" s="18"/>
    </row>
    <row r="2878" spans="10:10" x14ac:dyDescent="0.2">
      <c r="J2878" s="18"/>
    </row>
    <row r="2879" spans="10:10" x14ac:dyDescent="0.2">
      <c r="J2879" s="18"/>
    </row>
    <row r="2880" spans="10:10" x14ac:dyDescent="0.2">
      <c r="J2880" s="18"/>
    </row>
    <row r="2881" spans="10:10" x14ac:dyDescent="0.2">
      <c r="J2881" s="18"/>
    </row>
    <row r="2882" spans="10:10" x14ac:dyDescent="0.2">
      <c r="J2882" s="18"/>
    </row>
    <row r="2883" spans="10:10" x14ac:dyDescent="0.2">
      <c r="J2883" s="18"/>
    </row>
    <row r="2884" spans="10:10" x14ac:dyDescent="0.2">
      <c r="J2884" s="18"/>
    </row>
    <row r="2885" spans="10:10" x14ac:dyDescent="0.2">
      <c r="J2885" s="18"/>
    </row>
    <row r="2886" spans="10:10" x14ac:dyDescent="0.2">
      <c r="J2886" s="18"/>
    </row>
    <row r="2887" spans="10:10" x14ac:dyDescent="0.2">
      <c r="J2887" s="18"/>
    </row>
    <row r="2888" spans="10:10" x14ac:dyDescent="0.2">
      <c r="J2888" s="18"/>
    </row>
    <row r="2889" spans="10:10" x14ac:dyDescent="0.2">
      <c r="J2889" s="18"/>
    </row>
    <row r="2890" spans="10:10" x14ac:dyDescent="0.2">
      <c r="J2890" s="18"/>
    </row>
    <row r="2891" spans="10:10" x14ac:dyDescent="0.2">
      <c r="J2891" s="18"/>
    </row>
    <row r="2892" spans="10:10" x14ac:dyDescent="0.2">
      <c r="J2892" s="18"/>
    </row>
    <row r="2893" spans="10:10" x14ac:dyDescent="0.2">
      <c r="J2893" s="18"/>
    </row>
    <row r="2894" spans="10:10" x14ac:dyDescent="0.2">
      <c r="J2894" s="18"/>
    </row>
    <row r="2895" spans="10:10" x14ac:dyDescent="0.2">
      <c r="J2895" s="18"/>
    </row>
    <row r="2896" spans="10:10" x14ac:dyDescent="0.2">
      <c r="J2896" s="18"/>
    </row>
    <row r="2897" spans="10:10" x14ac:dyDescent="0.2">
      <c r="J2897" s="18"/>
    </row>
    <row r="2898" spans="10:10" x14ac:dyDescent="0.2">
      <c r="J2898" s="18"/>
    </row>
    <row r="2899" spans="10:10" x14ac:dyDescent="0.2">
      <c r="J2899" s="18"/>
    </row>
    <row r="2900" spans="10:10" x14ac:dyDescent="0.2">
      <c r="J2900" s="18"/>
    </row>
    <row r="2901" spans="10:10" x14ac:dyDescent="0.2">
      <c r="J2901" s="18"/>
    </row>
    <row r="2902" spans="10:10" x14ac:dyDescent="0.2">
      <c r="J2902" s="18"/>
    </row>
    <row r="2903" spans="10:10" x14ac:dyDescent="0.2">
      <c r="J2903" s="18"/>
    </row>
    <row r="2904" spans="10:10" x14ac:dyDescent="0.2">
      <c r="J2904" s="18"/>
    </row>
    <row r="2905" spans="10:10" x14ac:dyDescent="0.2">
      <c r="J2905" s="18"/>
    </row>
    <row r="2906" spans="10:10" x14ac:dyDescent="0.2">
      <c r="J2906" s="18"/>
    </row>
    <row r="2907" spans="10:10" x14ac:dyDescent="0.2">
      <c r="J2907" s="18"/>
    </row>
    <row r="2908" spans="10:10" x14ac:dyDescent="0.2">
      <c r="J2908" s="18"/>
    </row>
    <row r="2909" spans="10:10" x14ac:dyDescent="0.2">
      <c r="J2909" s="18"/>
    </row>
    <row r="2910" spans="10:10" x14ac:dyDescent="0.2">
      <c r="J2910" s="18"/>
    </row>
    <row r="2911" spans="10:10" x14ac:dyDescent="0.2">
      <c r="J2911" s="18"/>
    </row>
    <row r="2912" spans="10:10" x14ac:dyDescent="0.2">
      <c r="J2912" s="18"/>
    </row>
    <row r="2913" spans="10:10" x14ac:dyDescent="0.2">
      <c r="J2913" s="18"/>
    </row>
    <row r="2914" spans="10:10" x14ac:dyDescent="0.2">
      <c r="J2914" s="18"/>
    </row>
    <row r="2915" spans="10:10" x14ac:dyDescent="0.2">
      <c r="J2915" s="18"/>
    </row>
    <row r="2916" spans="10:10" x14ac:dyDescent="0.2">
      <c r="J2916" s="18"/>
    </row>
    <row r="2917" spans="10:10" x14ac:dyDescent="0.2">
      <c r="J2917" s="18"/>
    </row>
    <row r="2918" spans="10:10" x14ac:dyDescent="0.2">
      <c r="J2918" s="18"/>
    </row>
    <row r="2919" spans="10:10" x14ac:dyDescent="0.2">
      <c r="J2919" s="18"/>
    </row>
    <row r="2920" spans="10:10" x14ac:dyDescent="0.2">
      <c r="J2920" s="18"/>
    </row>
    <row r="2921" spans="10:10" x14ac:dyDescent="0.2">
      <c r="J2921" s="18"/>
    </row>
    <row r="2922" spans="10:10" x14ac:dyDescent="0.2">
      <c r="J2922" s="18"/>
    </row>
    <row r="2923" spans="10:10" x14ac:dyDescent="0.2">
      <c r="J2923" s="18"/>
    </row>
    <row r="2924" spans="10:10" x14ac:dyDescent="0.2">
      <c r="J2924" s="18"/>
    </row>
    <row r="2925" spans="10:10" x14ac:dyDescent="0.2">
      <c r="J2925" s="18"/>
    </row>
    <row r="2926" spans="10:10" x14ac:dyDescent="0.2">
      <c r="J2926" s="18"/>
    </row>
    <row r="2927" spans="10:10" x14ac:dyDescent="0.2">
      <c r="J2927" s="18"/>
    </row>
    <row r="2928" spans="10:10" x14ac:dyDescent="0.2">
      <c r="J2928" s="18"/>
    </row>
    <row r="2929" spans="10:10" x14ac:dyDescent="0.2">
      <c r="J2929" s="18"/>
    </row>
    <row r="2930" spans="10:10" x14ac:dyDescent="0.2">
      <c r="J2930" s="18"/>
    </row>
    <row r="2931" spans="10:10" x14ac:dyDescent="0.2">
      <c r="J2931" s="18"/>
    </row>
    <row r="2932" spans="10:10" x14ac:dyDescent="0.2">
      <c r="J2932" s="18"/>
    </row>
    <row r="2933" spans="10:10" x14ac:dyDescent="0.2">
      <c r="J2933" s="18"/>
    </row>
    <row r="2934" spans="10:10" x14ac:dyDescent="0.2">
      <c r="J2934" s="18"/>
    </row>
    <row r="2935" spans="10:10" x14ac:dyDescent="0.2">
      <c r="J2935" s="18"/>
    </row>
    <row r="2936" spans="10:10" x14ac:dyDescent="0.2">
      <c r="J2936" s="18"/>
    </row>
    <row r="2937" spans="10:10" x14ac:dyDescent="0.2">
      <c r="J2937" s="18"/>
    </row>
    <row r="2938" spans="10:10" x14ac:dyDescent="0.2">
      <c r="J2938" s="18"/>
    </row>
    <row r="2939" spans="10:10" x14ac:dyDescent="0.2">
      <c r="J2939" s="18"/>
    </row>
    <row r="2940" spans="10:10" x14ac:dyDescent="0.2">
      <c r="J2940" s="18"/>
    </row>
    <row r="2941" spans="10:10" x14ac:dyDescent="0.2">
      <c r="J2941" s="18"/>
    </row>
    <row r="2942" spans="10:10" x14ac:dyDescent="0.2">
      <c r="J2942" s="18"/>
    </row>
    <row r="2943" spans="10:10" x14ac:dyDescent="0.2">
      <c r="J2943" s="18"/>
    </row>
    <row r="2944" spans="10:10" x14ac:dyDescent="0.2">
      <c r="J2944" s="18"/>
    </row>
    <row r="2945" spans="10:10" x14ac:dyDescent="0.2">
      <c r="J2945" s="18"/>
    </row>
    <row r="2946" spans="10:10" x14ac:dyDescent="0.2">
      <c r="J2946" s="18"/>
    </row>
    <row r="2947" spans="10:10" x14ac:dyDescent="0.2">
      <c r="J2947" s="18"/>
    </row>
    <row r="2948" spans="10:10" x14ac:dyDescent="0.2">
      <c r="J2948" s="18"/>
    </row>
    <row r="2949" spans="10:10" x14ac:dyDescent="0.2">
      <c r="J2949" s="18"/>
    </row>
    <row r="2950" spans="10:10" x14ac:dyDescent="0.2">
      <c r="J2950" s="18"/>
    </row>
    <row r="2951" spans="10:10" x14ac:dyDescent="0.2">
      <c r="J2951" s="18"/>
    </row>
    <row r="2952" spans="10:10" x14ac:dyDescent="0.2">
      <c r="J2952" s="18"/>
    </row>
    <row r="2953" spans="10:10" x14ac:dyDescent="0.2">
      <c r="J2953" s="18"/>
    </row>
    <row r="2954" spans="10:10" x14ac:dyDescent="0.2">
      <c r="J2954" s="18"/>
    </row>
    <row r="2955" spans="10:10" x14ac:dyDescent="0.2">
      <c r="J2955" s="18"/>
    </row>
    <row r="2956" spans="10:10" x14ac:dyDescent="0.2">
      <c r="J2956" s="18"/>
    </row>
    <row r="2957" spans="10:10" x14ac:dyDescent="0.2">
      <c r="J2957" s="18"/>
    </row>
    <row r="2958" spans="10:10" x14ac:dyDescent="0.2">
      <c r="J2958" s="18"/>
    </row>
    <row r="2959" spans="10:10" x14ac:dyDescent="0.2">
      <c r="J2959" s="18"/>
    </row>
    <row r="2960" spans="10:10" x14ac:dyDescent="0.2">
      <c r="J2960" s="18"/>
    </row>
    <row r="2961" spans="10:10" x14ac:dyDescent="0.2">
      <c r="J2961" s="18"/>
    </row>
    <row r="2962" spans="10:10" x14ac:dyDescent="0.2">
      <c r="J2962" s="18"/>
    </row>
    <row r="2963" spans="10:10" x14ac:dyDescent="0.2">
      <c r="J2963" s="18"/>
    </row>
    <row r="2964" spans="10:10" x14ac:dyDescent="0.2">
      <c r="J2964" s="18"/>
    </row>
    <row r="2965" spans="10:10" x14ac:dyDescent="0.2">
      <c r="J2965" s="18"/>
    </row>
    <row r="2966" spans="10:10" x14ac:dyDescent="0.2">
      <c r="J2966" s="18"/>
    </row>
    <row r="2967" spans="10:10" x14ac:dyDescent="0.2">
      <c r="J2967" s="18"/>
    </row>
    <row r="2968" spans="10:10" x14ac:dyDescent="0.2">
      <c r="J2968" s="18"/>
    </row>
    <row r="2969" spans="10:10" x14ac:dyDescent="0.2">
      <c r="J2969" s="18"/>
    </row>
    <row r="2970" spans="10:10" x14ac:dyDescent="0.2">
      <c r="J2970" s="18"/>
    </row>
    <row r="2971" spans="10:10" x14ac:dyDescent="0.2">
      <c r="J2971" s="18"/>
    </row>
    <row r="2972" spans="10:10" x14ac:dyDescent="0.2">
      <c r="J2972" s="18"/>
    </row>
    <row r="2973" spans="10:10" x14ac:dyDescent="0.2">
      <c r="J2973" s="18"/>
    </row>
    <row r="2974" spans="10:10" x14ac:dyDescent="0.2">
      <c r="J2974" s="18"/>
    </row>
    <row r="2975" spans="10:10" x14ac:dyDescent="0.2">
      <c r="J2975" s="18"/>
    </row>
    <row r="2976" spans="10:10" x14ac:dyDescent="0.2">
      <c r="J2976" s="18"/>
    </row>
    <row r="2977" spans="10:10" x14ac:dyDescent="0.2">
      <c r="J2977" s="18"/>
    </row>
    <row r="2978" spans="10:10" x14ac:dyDescent="0.2">
      <c r="J2978" s="18"/>
    </row>
    <row r="2979" spans="10:10" x14ac:dyDescent="0.2">
      <c r="J2979" s="18"/>
    </row>
    <row r="2980" spans="10:10" x14ac:dyDescent="0.2">
      <c r="J2980" s="18"/>
    </row>
    <row r="2981" spans="10:10" x14ac:dyDescent="0.2">
      <c r="J2981" s="18"/>
    </row>
    <row r="2982" spans="10:10" x14ac:dyDescent="0.2">
      <c r="J2982" s="18"/>
    </row>
    <row r="2983" spans="10:10" x14ac:dyDescent="0.2">
      <c r="J2983" s="18"/>
    </row>
    <row r="2984" spans="10:10" x14ac:dyDescent="0.2">
      <c r="J2984" s="18"/>
    </row>
    <row r="2985" spans="10:10" x14ac:dyDescent="0.2">
      <c r="J2985" s="18"/>
    </row>
    <row r="2986" spans="10:10" x14ac:dyDescent="0.2">
      <c r="J2986" s="18"/>
    </row>
    <row r="2987" spans="10:10" x14ac:dyDescent="0.2">
      <c r="J2987" s="18"/>
    </row>
    <row r="2988" spans="10:10" x14ac:dyDescent="0.2">
      <c r="J2988" s="18"/>
    </row>
    <row r="2989" spans="10:10" x14ac:dyDescent="0.2">
      <c r="J2989" s="18"/>
    </row>
    <row r="2990" spans="10:10" x14ac:dyDescent="0.2">
      <c r="J2990" s="18"/>
    </row>
    <row r="2991" spans="10:10" x14ac:dyDescent="0.2">
      <c r="J2991" s="18"/>
    </row>
    <row r="2992" spans="10:10" x14ac:dyDescent="0.2">
      <c r="J2992" s="18"/>
    </row>
    <row r="2993" spans="10:10" x14ac:dyDescent="0.2">
      <c r="J2993" s="18"/>
    </row>
    <row r="2994" spans="10:10" x14ac:dyDescent="0.2">
      <c r="J2994" s="18"/>
    </row>
    <row r="2995" spans="10:10" x14ac:dyDescent="0.2">
      <c r="J2995" s="18"/>
    </row>
    <row r="2996" spans="10:10" x14ac:dyDescent="0.2">
      <c r="J2996" s="18"/>
    </row>
    <row r="2997" spans="10:10" x14ac:dyDescent="0.2">
      <c r="J2997" s="18"/>
    </row>
    <row r="2998" spans="10:10" x14ac:dyDescent="0.2">
      <c r="J2998" s="18"/>
    </row>
    <row r="2999" spans="10:10" x14ac:dyDescent="0.2">
      <c r="J2999" s="18"/>
    </row>
    <row r="3000" spans="10:10" x14ac:dyDescent="0.2">
      <c r="J3000" s="18"/>
    </row>
    <row r="3001" spans="10:10" x14ac:dyDescent="0.2">
      <c r="J3001" s="18"/>
    </row>
    <row r="3002" spans="10:10" x14ac:dyDescent="0.2">
      <c r="J3002" s="18"/>
    </row>
    <row r="3003" spans="10:10" x14ac:dyDescent="0.2">
      <c r="J3003" s="18"/>
    </row>
    <row r="3004" spans="10:10" x14ac:dyDescent="0.2">
      <c r="J3004" s="18"/>
    </row>
    <row r="3005" spans="10:10" x14ac:dyDescent="0.2">
      <c r="J3005" s="18"/>
    </row>
    <row r="3006" spans="10:10" x14ac:dyDescent="0.2">
      <c r="J3006" s="18"/>
    </row>
    <row r="3007" spans="10:10" x14ac:dyDescent="0.2">
      <c r="J3007" s="18"/>
    </row>
    <row r="3008" spans="10:10" x14ac:dyDescent="0.2">
      <c r="J3008" s="18"/>
    </row>
    <row r="3009" spans="10:10" x14ac:dyDescent="0.2">
      <c r="J3009" s="18"/>
    </row>
    <row r="3010" spans="10:10" x14ac:dyDescent="0.2">
      <c r="J3010" s="18"/>
    </row>
    <row r="3011" spans="10:10" x14ac:dyDescent="0.2">
      <c r="J3011" s="18"/>
    </row>
    <row r="3012" spans="10:10" x14ac:dyDescent="0.2">
      <c r="J3012" s="18"/>
    </row>
    <row r="3013" spans="10:10" x14ac:dyDescent="0.2">
      <c r="J3013" s="18"/>
    </row>
    <row r="3014" spans="10:10" x14ac:dyDescent="0.2">
      <c r="J3014" s="18"/>
    </row>
    <row r="3015" spans="10:10" x14ac:dyDescent="0.2">
      <c r="J3015" s="18"/>
    </row>
    <row r="3016" spans="10:10" x14ac:dyDescent="0.2">
      <c r="J3016" s="18"/>
    </row>
    <row r="3017" spans="10:10" x14ac:dyDescent="0.2">
      <c r="J3017" s="18"/>
    </row>
    <row r="3018" spans="10:10" x14ac:dyDescent="0.2">
      <c r="J3018" s="18"/>
    </row>
    <row r="3019" spans="10:10" x14ac:dyDescent="0.2">
      <c r="J3019" s="18"/>
    </row>
    <row r="3020" spans="10:10" x14ac:dyDescent="0.2">
      <c r="J3020" s="18"/>
    </row>
    <row r="3021" spans="10:10" x14ac:dyDescent="0.2">
      <c r="J3021" s="18"/>
    </row>
    <row r="3022" spans="10:10" x14ac:dyDescent="0.2">
      <c r="J3022" s="18"/>
    </row>
    <row r="3023" spans="10:10" x14ac:dyDescent="0.2">
      <c r="J3023" s="18"/>
    </row>
    <row r="3024" spans="10:10" x14ac:dyDescent="0.2">
      <c r="J3024" s="18"/>
    </row>
    <row r="3025" spans="10:10" x14ac:dyDescent="0.2">
      <c r="J3025" s="18"/>
    </row>
    <row r="3026" spans="10:10" x14ac:dyDescent="0.2">
      <c r="J3026" s="18"/>
    </row>
    <row r="3027" spans="10:10" x14ac:dyDescent="0.2">
      <c r="J3027" s="18"/>
    </row>
    <row r="3028" spans="10:10" x14ac:dyDescent="0.2">
      <c r="J3028" s="18"/>
    </row>
    <row r="3029" spans="10:10" x14ac:dyDescent="0.2">
      <c r="J3029" s="18"/>
    </row>
    <row r="3030" spans="10:10" x14ac:dyDescent="0.2">
      <c r="J3030" s="18"/>
    </row>
    <row r="3031" spans="10:10" x14ac:dyDescent="0.2">
      <c r="J3031" s="18"/>
    </row>
    <row r="3032" spans="10:10" x14ac:dyDescent="0.2">
      <c r="J3032" s="18"/>
    </row>
    <row r="3033" spans="10:10" x14ac:dyDescent="0.2">
      <c r="J3033" s="18"/>
    </row>
    <row r="3034" spans="10:10" x14ac:dyDescent="0.2">
      <c r="J3034" s="18"/>
    </row>
    <row r="3035" spans="10:10" x14ac:dyDescent="0.2">
      <c r="J3035" s="18"/>
    </row>
    <row r="3036" spans="10:10" x14ac:dyDescent="0.2">
      <c r="J3036" s="18"/>
    </row>
    <row r="3037" spans="10:10" x14ac:dyDescent="0.2">
      <c r="J3037" s="18"/>
    </row>
    <row r="3038" spans="10:10" x14ac:dyDescent="0.2">
      <c r="J3038" s="18"/>
    </row>
    <row r="3039" spans="10:10" x14ac:dyDescent="0.2">
      <c r="J3039" s="18"/>
    </row>
    <row r="3040" spans="10:10" x14ac:dyDescent="0.2">
      <c r="J3040" s="18"/>
    </row>
    <row r="3041" spans="10:10" x14ac:dyDescent="0.2">
      <c r="J3041" s="18"/>
    </row>
    <row r="3042" spans="10:10" x14ac:dyDescent="0.2">
      <c r="J3042" s="18"/>
    </row>
    <row r="3043" spans="10:10" x14ac:dyDescent="0.2">
      <c r="J3043" s="18"/>
    </row>
    <row r="3044" spans="10:10" x14ac:dyDescent="0.2">
      <c r="J3044" s="18"/>
    </row>
    <row r="3045" spans="10:10" x14ac:dyDescent="0.2">
      <c r="J3045" s="18"/>
    </row>
    <row r="3046" spans="10:10" x14ac:dyDescent="0.2">
      <c r="J3046" s="18"/>
    </row>
    <row r="3047" spans="10:10" x14ac:dyDescent="0.2">
      <c r="J3047" s="18"/>
    </row>
    <row r="3048" spans="10:10" x14ac:dyDescent="0.2">
      <c r="J3048" s="18"/>
    </row>
    <row r="3049" spans="10:10" x14ac:dyDescent="0.2">
      <c r="J3049" s="18"/>
    </row>
    <row r="3050" spans="10:10" x14ac:dyDescent="0.2">
      <c r="J3050" s="18"/>
    </row>
    <row r="3051" spans="10:10" x14ac:dyDescent="0.2">
      <c r="J3051" s="18"/>
    </row>
    <row r="3052" spans="10:10" x14ac:dyDescent="0.2">
      <c r="J3052" s="18"/>
    </row>
    <row r="3053" spans="10:10" x14ac:dyDescent="0.2">
      <c r="J3053" s="18"/>
    </row>
    <row r="3054" spans="10:10" x14ac:dyDescent="0.2">
      <c r="J3054" s="18"/>
    </row>
    <row r="3055" spans="10:10" x14ac:dyDescent="0.2">
      <c r="J3055" s="18"/>
    </row>
    <row r="3056" spans="10:10" x14ac:dyDescent="0.2">
      <c r="J3056" s="18"/>
    </row>
    <row r="3057" spans="10:10" x14ac:dyDescent="0.2">
      <c r="J3057" s="18"/>
    </row>
    <row r="3058" spans="10:10" x14ac:dyDescent="0.2">
      <c r="J3058" s="18"/>
    </row>
    <row r="3059" spans="10:10" x14ac:dyDescent="0.2">
      <c r="J3059" s="18"/>
    </row>
    <row r="3060" spans="10:10" x14ac:dyDescent="0.2">
      <c r="J3060" s="18"/>
    </row>
    <row r="3061" spans="10:10" x14ac:dyDescent="0.2">
      <c r="J3061" s="18"/>
    </row>
    <row r="3062" spans="10:10" x14ac:dyDescent="0.2">
      <c r="J3062" s="18"/>
    </row>
    <row r="3063" spans="10:10" x14ac:dyDescent="0.2">
      <c r="J3063" s="18"/>
    </row>
    <row r="3064" spans="10:10" x14ac:dyDescent="0.2">
      <c r="J3064" s="18"/>
    </row>
    <row r="3065" spans="10:10" x14ac:dyDescent="0.2">
      <c r="J3065" s="18"/>
    </row>
    <row r="3066" spans="10:10" x14ac:dyDescent="0.2">
      <c r="J3066" s="18"/>
    </row>
    <row r="3067" spans="10:10" x14ac:dyDescent="0.2">
      <c r="J3067" s="18"/>
    </row>
    <row r="3068" spans="10:10" x14ac:dyDescent="0.2">
      <c r="J3068" s="18"/>
    </row>
    <row r="3069" spans="10:10" x14ac:dyDescent="0.2">
      <c r="J3069" s="18"/>
    </row>
    <row r="3070" spans="10:10" x14ac:dyDescent="0.2">
      <c r="J3070" s="18"/>
    </row>
    <row r="3071" spans="10:10" x14ac:dyDescent="0.2">
      <c r="J3071" s="18"/>
    </row>
    <row r="3072" spans="10:10" x14ac:dyDescent="0.2">
      <c r="J3072" s="18"/>
    </row>
    <row r="3073" spans="10:10" x14ac:dyDescent="0.2">
      <c r="J3073" s="18"/>
    </row>
    <row r="3074" spans="10:10" x14ac:dyDescent="0.2">
      <c r="J3074" s="18"/>
    </row>
    <row r="3075" spans="10:10" x14ac:dyDescent="0.2">
      <c r="J3075" s="18"/>
    </row>
    <row r="3076" spans="10:10" x14ac:dyDescent="0.2">
      <c r="J3076" s="18"/>
    </row>
    <row r="3077" spans="10:10" x14ac:dyDescent="0.2">
      <c r="J3077" s="18"/>
    </row>
    <row r="3078" spans="10:10" x14ac:dyDescent="0.2">
      <c r="J3078" s="18"/>
    </row>
    <row r="3079" spans="10:10" x14ac:dyDescent="0.2">
      <c r="J3079" s="18"/>
    </row>
    <row r="3080" spans="10:10" x14ac:dyDescent="0.2">
      <c r="J3080" s="18"/>
    </row>
    <row r="3081" spans="10:10" x14ac:dyDescent="0.2">
      <c r="J3081" s="18"/>
    </row>
    <row r="3082" spans="10:10" x14ac:dyDescent="0.2">
      <c r="J3082" s="18"/>
    </row>
    <row r="3083" spans="10:10" x14ac:dyDescent="0.2">
      <c r="J3083" s="18"/>
    </row>
    <row r="3084" spans="10:10" x14ac:dyDescent="0.2">
      <c r="J3084" s="18"/>
    </row>
    <row r="3085" spans="10:10" x14ac:dyDescent="0.2">
      <c r="J3085" s="18"/>
    </row>
    <row r="3086" spans="10:10" x14ac:dyDescent="0.2">
      <c r="J3086" s="18"/>
    </row>
    <row r="3087" spans="10:10" x14ac:dyDescent="0.2">
      <c r="J3087" s="18"/>
    </row>
    <row r="3088" spans="10:10" x14ac:dyDescent="0.2">
      <c r="J3088" s="18"/>
    </row>
    <row r="3089" spans="10:10" x14ac:dyDescent="0.2">
      <c r="J3089" s="18"/>
    </row>
    <row r="3090" spans="10:10" x14ac:dyDescent="0.2">
      <c r="J3090" s="18"/>
    </row>
    <row r="3091" spans="10:10" x14ac:dyDescent="0.2">
      <c r="J3091" s="18"/>
    </row>
    <row r="3092" spans="10:10" x14ac:dyDescent="0.2">
      <c r="J3092" s="18"/>
    </row>
    <row r="3093" spans="10:10" x14ac:dyDescent="0.2">
      <c r="J3093" s="18"/>
    </row>
    <row r="3094" spans="10:10" x14ac:dyDescent="0.2">
      <c r="J3094" s="18"/>
    </row>
    <row r="3095" spans="10:10" x14ac:dyDescent="0.2">
      <c r="J3095" s="18"/>
    </row>
    <row r="3096" spans="10:10" x14ac:dyDescent="0.2">
      <c r="J3096" s="18"/>
    </row>
    <row r="3097" spans="10:10" x14ac:dyDescent="0.2">
      <c r="J3097" s="18"/>
    </row>
    <row r="3098" spans="10:10" x14ac:dyDescent="0.2">
      <c r="J3098" s="18"/>
    </row>
    <row r="3099" spans="10:10" x14ac:dyDescent="0.2">
      <c r="J3099" s="18"/>
    </row>
    <row r="3100" spans="10:10" x14ac:dyDescent="0.2">
      <c r="J3100" s="18"/>
    </row>
    <row r="3101" spans="10:10" x14ac:dyDescent="0.2">
      <c r="J3101" s="18"/>
    </row>
    <row r="3102" spans="10:10" x14ac:dyDescent="0.2">
      <c r="J3102" s="18"/>
    </row>
    <row r="3103" spans="10:10" x14ac:dyDescent="0.2">
      <c r="J3103" s="18"/>
    </row>
    <row r="3104" spans="10:10" x14ac:dyDescent="0.2">
      <c r="J3104" s="18"/>
    </row>
    <row r="3105" spans="10:10" x14ac:dyDescent="0.2">
      <c r="J3105" s="18"/>
    </row>
    <row r="3106" spans="10:10" x14ac:dyDescent="0.2">
      <c r="J3106" s="18"/>
    </row>
    <row r="3107" spans="10:10" x14ac:dyDescent="0.2">
      <c r="J3107" s="18"/>
    </row>
    <row r="3108" spans="10:10" x14ac:dyDescent="0.2">
      <c r="J3108" s="18"/>
    </row>
    <row r="3109" spans="10:10" x14ac:dyDescent="0.2">
      <c r="J3109" s="18"/>
    </row>
    <row r="3110" spans="10:10" x14ac:dyDescent="0.2">
      <c r="J3110" s="18"/>
    </row>
    <row r="3111" spans="10:10" x14ac:dyDescent="0.2">
      <c r="J3111" s="18"/>
    </row>
    <row r="3112" spans="10:10" x14ac:dyDescent="0.2">
      <c r="J3112" s="18"/>
    </row>
    <row r="3113" spans="10:10" x14ac:dyDescent="0.2">
      <c r="J3113" s="18"/>
    </row>
    <row r="3114" spans="10:10" x14ac:dyDescent="0.2">
      <c r="J3114" s="18"/>
    </row>
    <row r="3115" spans="10:10" x14ac:dyDescent="0.2">
      <c r="J3115" s="18"/>
    </row>
    <row r="3116" spans="10:10" x14ac:dyDescent="0.2">
      <c r="J3116" s="18"/>
    </row>
    <row r="3117" spans="10:10" x14ac:dyDescent="0.2">
      <c r="J3117" s="18"/>
    </row>
    <row r="3118" spans="10:10" x14ac:dyDescent="0.2">
      <c r="J3118" s="18"/>
    </row>
    <row r="3119" spans="10:10" x14ac:dyDescent="0.2">
      <c r="J3119" s="18"/>
    </row>
    <row r="3120" spans="10:10" x14ac:dyDescent="0.2">
      <c r="J3120" s="18"/>
    </row>
    <row r="3121" spans="10:10" x14ac:dyDescent="0.2">
      <c r="J3121" s="18"/>
    </row>
    <row r="3122" spans="10:10" x14ac:dyDescent="0.2">
      <c r="J3122" s="18"/>
    </row>
    <row r="3123" spans="10:10" x14ac:dyDescent="0.2">
      <c r="J3123" s="18"/>
    </row>
    <row r="3124" spans="10:10" x14ac:dyDescent="0.2">
      <c r="J3124" s="18"/>
    </row>
    <row r="3125" spans="10:10" x14ac:dyDescent="0.2">
      <c r="J3125" s="18"/>
    </row>
    <row r="3126" spans="10:10" x14ac:dyDescent="0.2">
      <c r="J3126" s="18"/>
    </row>
    <row r="3127" spans="10:10" x14ac:dyDescent="0.2">
      <c r="J3127" s="18"/>
    </row>
    <row r="3128" spans="10:10" x14ac:dyDescent="0.2">
      <c r="J3128" s="18"/>
    </row>
    <row r="3129" spans="10:10" x14ac:dyDescent="0.2">
      <c r="J3129" s="18"/>
    </row>
    <row r="3130" spans="10:10" x14ac:dyDescent="0.2">
      <c r="J3130" s="18"/>
    </row>
    <row r="3131" spans="10:10" x14ac:dyDescent="0.2">
      <c r="J3131" s="18"/>
    </row>
    <row r="3132" spans="10:10" x14ac:dyDescent="0.2">
      <c r="J3132" s="18"/>
    </row>
    <row r="3133" spans="10:10" x14ac:dyDescent="0.2">
      <c r="J3133" s="18"/>
    </row>
    <row r="3134" spans="10:10" x14ac:dyDescent="0.2">
      <c r="J3134" s="18"/>
    </row>
    <row r="3135" spans="10:10" x14ac:dyDescent="0.2">
      <c r="J3135" s="18"/>
    </row>
    <row r="3136" spans="10:10" x14ac:dyDescent="0.2">
      <c r="J3136" s="18"/>
    </row>
    <row r="3137" spans="10:10" x14ac:dyDescent="0.2">
      <c r="J3137" s="18"/>
    </row>
    <row r="3138" spans="10:10" x14ac:dyDescent="0.2">
      <c r="J3138" s="18"/>
    </row>
    <row r="3139" spans="10:10" x14ac:dyDescent="0.2">
      <c r="J3139" s="18"/>
    </row>
    <row r="3140" spans="10:10" x14ac:dyDescent="0.2">
      <c r="J3140" s="18"/>
    </row>
    <row r="3141" spans="10:10" x14ac:dyDescent="0.2">
      <c r="J3141" s="18"/>
    </row>
    <row r="3142" spans="10:10" x14ac:dyDescent="0.2">
      <c r="J3142" s="18"/>
    </row>
    <row r="3143" spans="10:10" x14ac:dyDescent="0.2">
      <c r="J3143" s="18"/>
    </row>
    <row r="3144" spans="10:10" x14ac:dyDescent="0.2">
      <c r="J3144" s="18"/>
    </row>
    <row r="3145" spans="10:10" x14ac:dyDescent="0.2">
      <c r="J3145" s="18"/>
    </row>
    <row r="3146" spans="10:10" x14ac:dyDescent="0.2">
      <c r="J3146" s="18"/>
    </row>
    <row r="3147" spans="10:10" x14ac:dyDescent="0.2">
      <c r="J3147" s="18"/>
    </row>
    <row r="3148" spans="10:10" x14ac:dyDescent="0.2">
      <c r="J3148" s="18"/>
    </row>
    <row r="3149" spans="10:10" x14ac:dyDescent="0.2">
      <c r="J3149" s="18"/>
    </row>
    <row r="3150" spans="10:10" x14ac:dyDescent="0.2">
      <c r="J3150" s="18"/>
    </row>
    <row r="3151" spans="10:10" x14ac:dyDescent="0.2">
      <c r="J3151" s="18"/>
    </row>
    <row r="3152" spans="10:10" x14ac:dyDescent="0.2">
      <c r="J3152" s="18"/>
    </row>
    <row r="3153" spans="10:10" x14ac:dyDescent="0.2">
      <c r="J3153" s="18"/>
    </row>
    <row r="3154" spans="10:10" x14ac:dyDescent="0.2">
      <c r="J3154" s="18"/>
    </row>
    <row r="3155" spans="10:10" x14ac:dyDescent="0.2">
      <c r="J3155" s="18"/>
    </row>
    <row r="3156" spans="10:10" x14ac:dyDescent="0.2">
      <c r="J3156" s="18"/>
    </row>
    <row r="3157" spans="10:10" x14ac:dyDescent="0.2">
      <c r="J3157" s="18"/>
    </row>
    <row r="3158" spans="10:10" x14ac:dyDescent="0.2">
      <c r="J3158" s="18"/>
    </row>
    <row r="3159" spans="10:10" x14ac:dyDescent="0.2">
      <c r="J3159" s="18"/>
    </row>
    <row r="3160" spans="10:10" x14ac:dyDescent="0.2">
      <c r="J3160" s="18"/>
    </row>
    <row r="3161" spans="10:10" x14ac:dyDescent="0.2">
      <c r="J3161" s="18"/>
    </row>
    <row r="3162" spans="10:10" x14ac:dyDescent="0.2">
      <c r="J3162" s="18"/>
    </row>
    <row r="3163" spans="10:10" x14ac:dyDescent="0.2">
      <c r="J3163" s="18"/>
    </row>
    <row r="3164" spans="10:10" x14ac:dyDescent="0.2">
      <c r="J3164" s="18"/>
    </row>
    <row r="3165" spans="10:10" x14ac:dyDescent="0.2">
      <c r="J3165" s="18"/>
    </row>
    <row r="3166" spans="10:10" x14ac:dyDescent="0.2">
      <c r="J3166" s="18"/>
    </row>
    <row r="3167" spans="10:10" x14ac:dyDescent="0.2">
      <c r="J3167" s="18"/>
    </row>
    <row r="3168" spans="10:10" x14ac:dyDescent="0.2">
      <c r="J3168" s="18"/>
    </row>
    <row r="3169" spans="10:10" x14ac:dyDescent="0.2">
      <c r="J3169" s="18"/>
    </row>
    <row r="3170" spans="10:10" x14ac:dyDescent="0.2">
      <c r="J3170" s="18"/>
    </row>
    <row r="3171" spans="10:10" x14ac:dyDescent="0.2">
      <c r="J3171" s="18"/>
    </row>
    <row r="3172" spans="10:10" x14ac:dyDescent="0.2">
      <c r="J3172" s="18"/>
    </row>
    <row r="3173" spans="10:10" x14ac:dyDescent="0.2">
      <c r="J3173" s="18"/>
    </row>
    <row r="3174" spans="10:10" x14ac:dyDescent="0.2">
      <c r="J3174" s="18"/>
    </row>
    <row r="3175" spans="10:10" x14ac:dyDescent="0.2">
      <c r="J3175" s="18"/>
    </row>
    <row r="3176" spans="10:10" x14ac:dyDescent="0.2">
      <c r="J3176" s="18"/>
    </row>
    <row r="3177" spans="10:10" x14ac:dyDescent="0.2">
      <c r="J3177" s="18"/>
    </row>
    <row r="3178" spans="10:10" x14ac:dyDescent="0.2">
      <c r="J3178" s="18"/>
    </row>
    <row r="3179" spans="10:10" x14ac:dyDescent="0.2">
      <c r="J3179" s="18"/>
    </row>
    <row r="3180" spans="10:10" x14ac:dyDescent="0.2">
      <c r="J3180" s="18"/>
    </row>
    <row r="3181" spans="10:10" x14ac:dyDescent="0.2">
      <c r="J3181" s="18"/>
    </row>
    <row r="3182" spans="10:10" x14ac:dyDescent="0.2">
      <c r="J3182" s="18"/>
    </row>
    <row r="3183" spans="10:10" x14ac:dyDescent="0.2">
      <c r="J3183" s="18"/>
    </row>
    <row r="3184" spans="10:10" x14ac:dyDescent="0.2">
      <c r="J3184" s="18"/>
    </row>
    <row r="3185" spans="10:10" x14ac:dyDescent="0.2">
      <c r="J3185" s="18"/>
    </row>
    <row r="3186" spans="10:10" x14ac:dyDescent="0.2">
      <c r="J3186" s="18"/>
    </row>
    <row r="3187" spans="10:10" x14ac:dyDescent="0.2">
      <c r="J3187" s="18"/>
    </row>
    <row r="3188" spans="10:10" x14ac:dyDescent="0.2">
      <c r="J3188" s="18"/>
    </row>
    <row r="3189" spans="10:10" x14ac:dyDescent="0.2">
      <c r="J3189" s="18"/>
    </row>
    <row r="3190" spans="10:10" x14ac:dyDescent="0.2">
      <c r="J3190" s="18"/>
    </row>
    <row r="3191" spans="10:10" x14ac:dyDescent="0.2">
      <c r="J3191" s="18"/>
    </row>
    <row r="3192" spans="10:10" x14ac:dyDescent="0.2">
      <c r="J3192" s="18"/>
    </row>
    <row r="3193" spans="10:10" x14ac:dyDescent="0.2">
      <c r="J3193" s="18"/>
    </row>
    <row r="3194" spans="10:10" x14ac:dyDescent="0.2">
      <c r="J3194" s="18"/>
    </row>
    <row r="3195" spans="10:10" x14ac:dyDescent="0.2">
      <c r="J3195" s="18"/>
    </row>
    <row r="3196" spans="10:10" x14ac:dyDescent="0.2">
      <c r="J3196" s="18"/>
    </row>
    <row r="3197" spans="10:10" x14ac:dyDescent="0.2">
      <c r="J3197" s="18"/>
    </row>
    <row r="3198" spans="10:10" x14ac:dyDescent="0.2">
      <c r="J3198" s="18"/>
    </row>
    <row r="3199" spans="10:10" x14ac:dyDescent="0.2">
      <c r="J3199" s="18"/>
    </row>
    <row r="3200" spans="10:10" x14ac:dyDescent="0.2">
      <c r="J3200" s="18"/>
    </row>
    <row r="3201" spans="10:10" x14ac:dyDescent="0.2">
      <c r="J3201" s="18"/>
    </row>
    <row r="3202" spans="10:10" x14ac:dyDescent="0.2">
      <c r="J3202" s="18"/>
    </row>
    <row r="3203" spans="10:10" x14ac:dyDescent="0.2">
      <c r="J3203" s="18"/>
    </row>
    <row r="3204" spans="10:10" x14ac:dyDescent="0.2">
      <c r="J3204" s="18"/>
    </row>
    <row r="3205" spans="10:10" x14ac:dyDescent="0.2">
      <c r="J3205" s="18"/>
    </row>
    <row r="3206" spans="10:10" x14ac:dyDescent="0.2">
      <c r="J3206" s="18"/>
    </row>
    <row r="3207" spans="10:10" x14ac:dyDescent="0.2">
      <c r="J3207" s="18"/>
    </row>
    <row r="3208" spans="10:10" x14ac:dyDescent="0.2">
      <c r="J3208" s="18"/>
    </row>
    <row r="3209" spans="10:10" x14ac:dyDescent="0.2">
      <c r="J3209" s="18"/>
    </row>
    <row r="3210" spans="10:10" x14ac:dyDescent="0.2">
      <c r="J3210" s="18"/>
    </row>
    <row r="3211" spans="10:10" x14ac:dyDescent="0.2">
      <c r="J3211" s="18"/>
    </row>
    <row r="3212" spans="10:10" x14ac:dyDescent="0.2">
      <c r="J3212" s="18"/>
    </row>
    <row r="3213" spans="10:10" x14ac:dyDescent="0.2">
      <c r="J3213" s="18"/>
    </row>
    <row r="3214" spans="10:10" x14ac:dyDescent="0.2">
      <c r="J3214" s="18"/>
    </row>
    <row r="3215" spans="10:10" x14ac:dyDescent="0.2">
      <c r="J3215" s="18"/>
    </row>
    <row r="3216" spans="10:10" x14ac:dyDescent="0.2">
      <c r="J3216" s="18"/>
    </row>
    <row r="3217" spans="10:10" x14ac:dyDescent="0.2">
      <c r="J3217" s="18"/>
    </row>
    <row r="3218" spans="10:10" x14ac:dyDescent="0.2">
      <c r="J3218" s="18"/>
    </row>
    <row r="3219" spans="10:10" x14ac:dyDescent="0.2">
      <c r="J3219" s="18"/>
    </row>
    <row r="3220" spans="10:10" x14ac:dyDescent="0.2">
      <c r="J3220" s="18"/>
    </row>
    <row r="3221" spans="10:10" x14ac:dyDescent="0.2">
      <c r="J3221" s="18"/>
    </row>
    <row r="3222" spans="10:10" x14ac:dyDescent="0.2">
      <c r="J3222" s="18"/>
    </row>
    <row r="3223" spans="10:10" x14ac:dyDescent="0.2">
      <c r="J3223" s="18"/>
    </row>
    <row r="3224" spans="10:10" x14ac:dyDescent="0.2">
      <c r="J3224" s="18"/>
    </row>
    <row r="3225" spans="10:10" x14ac:dyDescent="0.2">
      <c r="J3225" s="18"/>
    </row>
    <row r="3226" spans="10:10" x14ac:dyDescent="0.2">
      <c r="J3226" s="18"/>
    </row>
    <row r="3227" spans="10:10" x14ac:dyDescent="0.2">
      <c r="J3227" s="18"/>
    </row>
    <row r="3228" spans="10:10" x14ac:dyDescent="0.2">
      <c r="J3228" s="18"/>
    </row>
    <row r="3229" spans="10:10" x14ac:dyDescent="0.2">
      <c r="J3229" s="18"/>
    </row>
    <row r="3230" spans="10:10" x14ac:dyDescent="0.2">
      <c r="J3230" s="18"/>
    </row>
    <row r="3231" spans="10:10" x14ac:dyDescent="0.2">
      <c r="J3231" s="18"/>
    </row>
    <row r="3232" spans="10:10" x14ac:dyDescent="0.2">
      <c r="J3232" s="18"/>
    </row>
    <row r="3233" spans="10:10" x14ac:dyDescent="0.2">
      <c r="J3233" s="18"/>
    </row>
    <row r="3234" spans="10:10" x14ac:dyDescent="0.2">
      <c r="J3234" s="18"/>
    </row>
    <row r="3235" spans="10:10" x14ac:dyDescent="0.2">
      <c r="J3235" s="18"/>
    </row>
    <row r="3236" spans="10:10" x14ac:dyDescent="0.2">
      <c r="J3236" s="18"/>
    </row>
    <row r="3237" spans="10:10" x14ac:dyDescent="0.2">
      <c r="J3237" s="18"/>
    </row>
    <row r="3238" spans="10:10" x14ac:dyDescent="0.2">
      <c r="J3238" s="18"/>
    </row>
    <row r="3239" spans="10:10" x14ac:dyDescent="0.2">
      <c r="J3239" s="18"/>
    </row>
    <row r="3240" spans="10:10" x14ac:dyDescent="0.2">
      <c r="J3240" s="18"/>
    </row>
    <row r="3241" spans="10:10" x14ac:dyDescent="0.2">
      <c r="J3241" s="18"/>
    </row>
    <row r="3242" spans="10:10" x14ac:dyDescent="0.2">
      <c r="J3242" s="18"/>
    </row>
    <row r="3243" spans="10:10" x14ac:dyDescent="0.2">
      <c r="J3243" s="18"/>
    </row>
    <row r="3244" spans="10:10" x14ac:dyDescent="0.2">
      <c r="J3244" s="18"/>
    </row>
    <row r="3245" spans="10:10" x14ac:dyDescent="0.2">
      <c r="J3245" s="18"/>
    </row>
    <row r="3246" spans="10:10" x14ac:dyDescent="0.2">
      <c r="J3246" s="18"/>
    </row>
    <row r="3247" spans="10:10" x14ac:dyDescent="0.2">
      <c r="J3247" s="18"/>
    </row>
    <row r="3248" spans="10:10" x14ac:dyDescent="0.2">
      <c r="J3248" s="18"/>
    </row>
    <row r="3249" spans="10:10" x14ac:dyDescent="0.2">
      <c r="J3249" s="18"/>
    </row>
    <row r="3250" spans="10:10" x14ac:dyDescent="0.2">
      <c r="J3250" s="18"/>
    </row>
    <row r="3251" spans="10:10" x14ac:dyDescent="0.2">
      <c r="J3251" s="18"/>
    </row>
    <row r="3252" spans="10:10" x14ac:dyDescent="0.2">
      <c r="J3252" s="18"/>
    </row>
    <row r="3253" spans="10:10" x14ac:dyDescent="0.2">
      <c r="J3253" s="18"/>
    </row>
    <row r="3254" spans="10:10" x14ac:dyDescent="0.2">
      <c r="J3254" s="18"/>
    </row>
    <row r="3255" spans="10:10" x14ac:dyDescent="0.2">
      <c r="J3255" s="18"/>
    </row>
    <row r="3256" spans="10:10" x14ac:dyDescent="0.2">
      <c r="J3256" s="18"/>
    </row>
    <row r="3257" spans="10:10" x14ac:dyDescent="0.2">
      <c r="J3257" s="18"/>
    </row>
    <row r="3258" spans="10:10" x14ac:dyDescent="0.2">
      <c r="J3258" s="18"/>
    </row>
    <row r="3259" spans="10:10" x14ac:dyDescent="0.2">
      <c r="J3259" s="18"/>
    </row>
    <row r="3260" spans="10:10" x14ac:dyDescent="0.2">
      <c r="J3260" s="18"/>
    </row>
    <row r="3261" spans="10:10" x14ac:dyDescent="0.2">
      <c r="J3261" s="18"/>
    </row>
    <row r="3262" spans="10:10" x14ac:dyDescent="0.2">
      <c r="J3262" s="18"/>
    </row>
    <row r="3263" spans="10:10" x14ac:dyDescent="0.2">
      <c r="J3263" s="18"/>
    </row>
    <row r="3264" spans="10:10" x14ac:dyDescent="0.2">
      <c r="J3264" s="18"/>
    </row>
    <row r="3265" spans="10:10" x14ac:dyDescent="0.2">
      <c r="J3265" s="18"/>
    </row>
    <row r="3266" spans="10:10" x14ac:dyDescent="0.2">
      <c r="J3266" s="18"/>
    </row>
    <row r="3267" spans="10:10" x14ac:dyDescent="0.2">
      <c r="J3267" s="18"/>
    </row>
    <row r="3268" spans="10:10" x14ac:dyDescent="0.2">
      <c r="J3268" s="18"/>
    </row>
    <row r="3269" spans="10:10" x14ac:dyDescent="0.2">
      <c r="J3269" s="18"/>
    </row>
    <row r="3270" spans="10:10" x14ac:dyDescent="0.2">
      <c r="J3270" s="18"/>
    </row>
    <row r="3271" spans="10:10" x14ac:dyDescent="0.2">
      <c r="J3271" s="18"/>
    </row>
    <row r="3272" spans="10:10" x14ac:dyDescent="0.2">
      <c r="J3272" s="18"/>
    </row>
    <row r="3273" spans="10:10" x14ac:dyDescent="0.2">
      <c r="J3273" s="18"/>
    </row>
    <row r="3274" spans="10:10" x14ac:dyDescent="0.2">
      <c r="J3274" s="18"/>
    </row>
    <row r="3275" spans="10:10" x14ac:dyDescent="0.2">
      <c r="J3275" s="18"/>
    </row>
    <row r="3276" spans="10:10" x14ac:dyDescent="0.2">
      <c r="J3276" s="18"/>
    </row>
    <row r="3277" spans="10:10" x14ac:dyDescent="0.2">
      <c r="J3277" s="18"/>
    </row>
    <row r="3278" spans="10:10" x14ac:dyDescent="0.2">
      <c r="J3278" s="18"/>
    </row>
    <row r="3279" spans="10:10" x14ac:dyDescent="0.2">
      <c r="J3279" s="18"/>
    </row>
    <row r="3280" spans="10:10" x14ac:dyDescent="0.2">
      <c r="J3280" s="18"/>
    </row>
    <row r="3281" spans="10:10" x14ac:dyDescent="0.2">
      <c r="J3281" s="18"/>
    </row>
    <row r="3282" spans="10:10" x14ac:dyDescent="0.2">
      <c r="J3282" s="18"/>
    </row>
    <row r="3283" spans="10:10" x14ac:dyDescent="0.2">
      <c r="J3283" s="18"/>
    </row>
    <row r="3284" spans="10:10" x14ac:dyDescent="0.2">
      <c r="J3284" s="18"/>
    </row>
    <row r="3285" spans="10:10" x14ac:dyDescent="0.2">
      <c r="J3285" s="18"/>
    </row>
    <row r="3286" spans="10:10" x14ac:dyDescent="0.2">
      <c r="J3286" s="18"/>
    </row>
    <row r="3287" spans="10:10" x14ac:dyDescent="0.2">
      <c r="J3287" s="18"/>
    </row>
    <row r="3288" spans="10:10" x14ac:dyDescent="0.2">
      <c r="J3288" s="18"/>
    </row>
    <row r="3289" spans="10:10" x14ac:dyDescent="0.2">
      <c r="J3289" s="18"/>
    </row>
    <row r="3290" spans="10:10" x14ac:dyDescent="0.2">
      <c r="J3290" s="18"/>
    </row>
    <row r="3291" spans="10:10" x14ac:dyDescent="0.2">
      <c r="J3291" s="18"/>
    </row>
    <row r="3292" spans="10:10" x14ac:dyDescent="0.2">
      <c r="J3292" s="18"/>
    </row>
    <row r="3293" spans="10:10" x14ac:dyDescent="0.2">
      <c r="J3293" s="18"/>
    </row>
    <row r="3294" spans="10:10" x14ac:dyDescent="0.2">
      <c r="J3294" s="18"/>
    </row>
    <row r="3295" spans="10:10" x14ac:dyDescent="0.2">
      <c r="J3295" s="18"/>
    </row>
    <row r="3296" spans="10:10" x14ac:dyDescent="0.2">
      <c r="J3296" s="18"/>
    </row>
    <row r="3297" spans="10:10" x14ac:dyDescent="0.2">
      <c r="J3297" s="18"/>
    </row>
    <row r="3298" spans="10:10" x14ac:dyDescent="0.2">
      <c r="J3298" s="18"/>
    </row>
    <row r="3299" spans="10:10" x14ac:dyDescent="0.2">
      <c r="J3299" s="18"/>
    </row>
    <row r="3300" spans="10:10" x14ac:dyDescent="0.2">
      <c r="J3300" s="18"/>
    </row>
    <row r="3301" spans="10:10" x14ac:dyDescent="0.2">
      <c r="J3301" s="18"/>
    </row>
    <row r="3302" spans="10:10" x14ac:dyDescent="0.2">
      <c r="J3302" s="18"/>
    </row>
    <row r="3303" spans="10:10" x14ac:dyDescent="0.2">
      <c r="J3303" s="18"/>
    </row>
    <row r="3304" spans="10:10" x14ac:dyDescent="0.2">
      <c r="J3304" s="18"/>
    </row>
    <row r="3305" spans="10:10" x14ac:dyDescent="0.2">
      <c r="J3305" s="18"/>
    </row>
    <row r="3306" spans="10:10" x14ac:dyDescent="0.2">
      <c r="J3306" s="18"/>
    </row>
    <row r="3307" spans="10:10" x14ac:dyDescent="0.2">
      <c r="J3307" s="18"/>
    </row>
    <row r="3308" spans="10:10" x14ac:dyDescent="0.2">
      <c r="J3308" s="18"/>
    </row>
    <row r="3309" spans="10:10" x14ac:dyDescent="0.2">
      <c r="J3309" s="18"/>
    </row>
    <row r="3310" spans="10:10" x14ac:dyDescent="0.2">
      <c r="J3310" s="18"/>
    </row>
    <row r="3311" spans="10:10" x14ac:dyDescent="0.2">
      <c r="J3311" s="18"/>
    </row>
    <row r="3312" spans="10:10" x14ac:dyDescent="0.2">
      <c r="J3312" s="18"/>
    </row>
    <row r="3313" spans="10:10" x14ac:dyDescent="0.2">
      <c r="J3313" s="18"/>
    </row>
    <row r="3314" spans="10:10" x14ac:dyDescent="0.2">
      <c r="J3314" s="18"/>
    </row>
    <row r="3315" spans="10:10" x14ac:dyDescent="0.2">
      <c r="J3315" s="18"/>
    </row>
    <row r="3316" spans="10:10" x14ac:dyDescent="0.2">
      <c r="J3316" s="18"/>
    </row>
    <row r="3317" spans="10:10" x14ac:dyDescent="0.2">
      <c r="J3317" s="18"/>
    </row>
    <row r="3318" spans="10:10" x14ac:dyDescent="0.2">
      <c r="J3318" s="18"/>
    </row>
    <row r="3319" spans="10:10" x14ac:dyDescent="0.2">
      <c r="J3319" s="18"/>
    </row>
    <row r="3320" spans="10:10" x14ac:dyDescent="0.2">
      <c r="J3320" s="18"/>
    </row>
    <row r="3321" spans="10:10" x14ac:dyDescent="0.2">
      <c r="J3321" s="18"/>
    </row>
    <row r="3322" spans="10:10" x14ac:dyDescent="0.2">
      <c r="J3322" s="18"/>
    </row>
    <row r="3323" spans="10:10" x14ac:dyDescent="0.2">
      <c r="J3323" s="18"/>
    </row>
    <row r="3324" spans="10:10" x14ac:dyDescent="0.2">
      <c r="J3324" s="18"/>
    </row>
    <row r="3325" spans="10:10" x14ac:dyDescent="0.2">
      <c r="J3325" s="18"/>
    </row>
    <row r="3326" spans="10:10" x14ac:dyDescent="0.2">
      <c r="J3326" s="18"/>
    </row>
    <row r="3327" spans="10:10" x14ac:dyDescent="0.2">
      <c r="J3327" s="18"/>
    </row>
    <row r="3328" spans="10:10" x14ac:dyDescent="0.2">
      <c r="J3328" s="18"/>
    </row>
    <row r="3329" spans="10:10" x14ac:dyDescent="0.2">
      <c r="J3329" s="18"/>
    </row>
    <row r="3330" spans="10:10" x14ac:dyDescent="0.2">
      <c r="J3330" s="18"/>
    </row>
    <row r="3331" spans="10:10" x14ac:dyDescent="0.2">
      <c r="J3331" s="18"/>
    </row>
    <row r="3332" spans="10:10" x14ac:dyDescent="0.2">
      <c r="J3332" s="18"/>
    </row>
    <row r="3333" spans="10:10" x14ac:dyDescent="0.2">
      <c r="J3333" s="18"/>
    </row>
    <row r="3334" spans="10:10" x14ac:dyDescent="0.2">
      <c r="J3334" s="18"/>
    </row>
    <row r="3335" spans="10:10" x14ac:dyDescent="0.2">
      <c r="J3335" s="18"/>
    </row>
    <row r="3336" spans="10:10" x14ac:dyDescent="0.2">
      <c r="J3336" s="18"/>
    </row>
    <row r="3337" spans="10:10" x14ac:dyDescent="0.2">
      <c r="J3337" s="18"/>
    </row>
    <row r="3338" spans="10:10" x14ac:dyDescent="0.2">
      <c r="J3338" s="18"/>
    </row>
    <row r="3339" spans="10:10" x14ac:dyDescent="0.2">
      <c r="J3339" s="18"/>
    </row>
    <row r="3340" spans="10:10" x14ac:dyDescent="0.2">
      <c r="J3340" s="18"/>
    </row>
    <row r="3341" spans="10:10" x14ac:dyDescent="0.2">
      <c r="J3341" s="18"/>
    </row>
    <row r="3342" spans="10:10" x14ac:dyDescent="0.2">
      <c r="J3342" s="18"/>
    </row>
    <row r="3343" spans="10:10" x14ac:dyDescent="0.2">
      <c r="J3343" s="18"/>
    </row>
    <row r="3344" spans="10:10" x14ac:dyDescent="0.2">
      <c r="J3344" s="18"/>
    </row>
    <row r="3345" spans="10:10" x14ac:dyDescent="0.2">
      <c r="J3345" s="18"/>
    </row>
    <row r="3346" spans="10:10" x14ac:dyDescent="0.2">
      <c r="J3346" s="18"/>
    </row>
    <row r="3347" spans="10:10" x14ac:dyDescent="0.2">
      <c r="J3347" s="18"/>
    </row>
    <row r="3348" spans="10:10" x14ac:dyDescent="0.2">
      <c r="J3348" s="18"/>
    </row>
    <row r="3349" spans="10:10" x14ac:dyDescent="0.2">
      <c r="J3349" s="18"/>
    </row>
    <row r="3350" spans="10:10" x14ac:dyDescent="0.2">
      <c r="J3350" s="18"/>
    </row>
    <row r="3351" spans="10:10" x14ac:dyDescent="0.2">
      <c r="J3351" s="18"/>
    </row>
    <row r="3352" spans="10:10" x14ac:dyDescent="0.2">
      <c r="J3352" s="18"/>
    </row>
    <row r="3353" spans="10:10" x14ac:dyDescent="0.2">
      <c r="J3353" s="18"/>
    </row>
    <row r="3354" spans="10:10" x14ac:dyDescent="0.2">
      <c r="J3354" s="18"/>
    </row>
    <row r="3355" spans="10:10" x14ac:dyDescent="0.2">
      <c r="J3355" s="18"/>
    </row>
    <row r="3356" spans="10:10" x14ac:dyDescent="0.2">
      <c r="J3356" s="18"/>
    </row>
    <row r="3357" spans="10:10" x14ac:dyDescent="0.2">
      <c r="J3357" s="18"/>
    </row>
    <row r="3358" spans="10:10" x14ac:dyDescent="0.2">
      <c r="J3358" s="18"/>
    </row>
    <row r="3359" spans="10:10" x14ac:dyDescent="0.2">
      <c r="J3359" s="18"/>
    </row>
    <row r="3360" spans="10:10" x14ac:dyDescent="0.2">
      <c r="J3360" s="18"/>
    </row>
    <row r="3361" spans="10:10" x14ac:dyDescent="0.2">
      <c r="J3361" s="18"/>
    </row>
    <row r="3362" spans="10:10" x14ac:dyDescent="0.2">
      <c r="J3362" s="18"/>
    </row>
    <row r="3363" spans="10:10" x14ac:dyDescent="0.2">
      <c r="J3363" s="18"/>
    </row>
    <row r="3364" spans="10:10" x14ac:dyDescent="0.2">
      <c r="J3364" s="18"/>
    </row>
    <row r="3365" spans="10:10" x14ac:dyDescent="0.2">
      <c r="J3365" s="18"/>
    </row>
    <row r="3366" spans="10:10" x14ac:dyDescent="0.2">
      <c r="J3366" s="18"/>
    </row>
    <row r="3367" spans="10:10" x14ac:dyDescent="0.2">
      <c r="J3367" s="18"/>
    </row>
    <row r="3368" spans="10:10" x14ac:dyDescent="0.2">
      <c r="J3368" s="18"/>
    </row>
    <row r="3369" spans="10:10" x14ac:dyDescent="0.2">
      <c r="J3369" s="18"/>
    </row>
    <row r="3370" spans="10:10" x14ac:dyDescent="0.2">
      <c r="J3370" s="18"/>
    </row>
    <row r="3371" spans="10:10" x14ac:dyDescent="0.2">
      <c r="J3371" s="18"/>
    </row>
    <row r="3372" spans="10:10" x14ac:dyDescent="0.2">
      <c r="J3372" s="18"/>
    </row>
    <row r="3373" spans="10:10" x14ac:dyDescent="0.2">
      <c r="J3373" s="18"/>
    </row>
    <row r="3374" spans="10:10" x14ac:dyDescent="0.2">
      <c r="J3374" s="18"/>
    </row>
    <row r="3375" spans="10:10" x14ac:dyDescent="0.2">
      <c r="J3375" s="18"/>
    </row>
    <row r="3376" spans="10:10" x14ac:dyDescent="0.2">
      <c r="J3376" s="18"/>
    </row>
    <row r="3377" spans="10:10" x14ac:dyDescent="0.2">
      <c r="J3377" s="18"/>
    </row>
    <row r="3378" spans="10:10" x14ac:dyDescent="0.2">
      <c r="J3378" s="18"/>
    </row>
    <row r="3379" spans="10:10" x14ac:dyDescent="0.2">
      <c r="J3379" s="18"/>
    </row>
    <row r="3380" spans="10:10" x14ac:dyDescent="0.2">
      <c r="J3380" s="18"/>
    </row>
    <row r="3381" spans="10:10" x14ac:dyDescent="0.2">
      <c r="J3381" s="18"/>
    </row>
    <row r="3382" spans="10:10" x14ac:dyDescent="0.2">
      <c r="J3382" s="18"/>
    </row>
    <row r="3383" spans="10:10" x14ac:dyDescent="0.2">
      <c r="J3383" s="18"/>
    </row>
    <row r="3384" spans="10:10" x14ac:dyDescent="0.2">
      <c r="J3384" s="18"/>
    </row>
    <row r="3385" spans="10:10" x14ac:dyDescent="0.2">
      <c r="J3385" s="18"/>
    </row>
    <row r="3386" spans="10:10" x14ac:dyDescent="0.2">
      <c r="J3386" s="18"/>
    </row>
    <row r="3387" spans="10:10" x14ac:dyDescent="0.2">
      <c r="J3387" s="18"/>
    </row>
    <row r="3388" spans="10:10" x14ac:dyDescent="0.2">
      <c r="J3388" s="18"/>
    </row>
    <row r="3389" spans="10:10" x14ac:dyDescent="0.2">
      <c r="J3389" s="18"/>
    </row>
    <row r="3390" spans="10:10" x14ac:dyDescent="0.2">
      <c r="J3390" s="18"/>
    </row>
    <row r="3391" spans="10:10" x14ac:dyDescent="0.2">
      <c r="J3391" s="18"/>
    </row>
    <row r="3392" spans="10:10" x14ac:dyDescent="0.2">
      <c r="J3392" s="18"/>
    </row>
    <row r="3393" spans="10:10" x14ac:dyDescent="0.2">
      <c r="J3393" s="18"/>
    </row>
    <row r="3394" spans="10:10" x14ac:dyDescent="0.2">
      <c r="J3394" s="18"/>
    </row>
    <row r="3395" spans="10:10" x14ac:dyDescent="0.2">
      <c r="J3395" s="18"/>
    </row>
    <row r="3396" spans="10:10" x14ac:dyDescent="0.2">
      <c r="J3396" s="18"/>
    </row>
    <row r="3397" spans="10:10" x14ac:dyDescent="0.2">
      <c r="J3397" s="18"/>
    </row>
    <row r="3398" spans="10:10" x14ac:dyDescent="0.2">
      <c r="J3398" s="18"/>
    </row>
    <row r="3399" spans="10:10" x14ac:dyDescent="0.2">
      <c r="J3399" s="18"/>
    </row>
    <row r="3400" spans="10:10" x14ac:dyDescent="0.2">
      <c r="J3400" s="18"/>
    </row>
    <row r="3401" spans="10:10" x14ac:dyDescent="0.2">
      <c r="J3401" s="18"/>
    </row>
    <row r="3402" spans="10:10" x14ac:dyDescent="0.2">
      <c r="J3402" s="18"/>
    </row>
    <row r="3403" spans="10:10" x14ac:dyDescent="0.2">
      <c r="J3403" s="18"/>
    </row>
    <row r="3404" spans="10:10" x14ac:dyDescent="0.2">
      <c r="J3404" s="18"/>
    </row>
    <row r="3405" spans="10:10" x14ac:dyDescent="0.2">
      <c r="J3405" s="18"/>
    </row>
    <row r="3406" spans="10:10" x14ac:dyDescent="0.2">
      <c r="J3406" s="18"/>
    </row>
    <row r="3407" spans="10:10" x14ac:dyDescent="0.2">
      <c r="J3407" s="18"/>
    </row>
    <row r="3408" spans="10:10" x14ac:dyDescent="0.2">
      <c r="J3408" s="18"/>
    </row>
    <row r="3409" spans="10:10" x14ac:dyDescent="0.2">
      <c r="J3409" s="18"/>
    </row>
    <row r="3410" spans="10:10" x14ac:dyDescent="0.2">
      <c r="J3410" s="18"/>
    </row>
    <row r="3411" spans="10:10" x14ac:dyDescent="0.2">
      <c r="J3411" s="18"/>
    </row>
    <row r="3412" spans="10:10" x14ac:dyDescent="0.2">
      <c r="J3412" s="18"/>
    </row>
    <row r="3413" spans="10:10" x14ac:dyDescent="0.2">
      <c r="J3413" s="18"/>
    </row>
    <row r="3414" spans="10:10" x14ac:dyDescent="0.2">
      <c r="J3414" s="18"/>
    </row>
    <row r="3415" spans="10:10" x14ac:dyDescent="0.2">
      <c r="J3415" s="18"/>
    </row>
    <row r="3416" spans="10:10" x14ac:dyDescent="0.2">
      <c r="J3416" s="18"/>
    </row>
    <row r="3417" spans="10:10" x14ac:dyDescent="0.2">
      <c r="J3417" s="18"/>
    </row>
    <row r="3418" spans="10:10" x14ac:dyDescent="0.2">
      <c r="J3418" s="18"/>
    </row>
    <row r="3419" spans="10:10" x14ac:dyDescent="0.2">
      <c r="J3419" s="18"/>
    </row>
    <row r="3420" spans="10:10" x14ac:dyDescent="0.2">
      <c r="J3420" s="18"/>
    </row>
    <row r="3421" spans="10:10" x14ac:dyDescent="0.2">
      <c r="J3421" s="18"/>
    </row>
    <row r="3422" spans="10:10" x14ac:dyDescent="0.2">
      <c r="J3422" s="18"/>
    </row>
    <row r="3423" spans="10:10" x14ac:dyDescent="0.2">
      <c r="J3423" s="18"/>
    </row>
    <row r="3424" spans="10:10" x14ac:dyDescent="0.2">
      <c r="J3424" s="18"/>
    </row>
    <row r="3425" spans="10:10" x14ac:dyDescent="0.2">
      <c r="J3425" s="18"/>
    </row>
    <row r="3426" spans="10:10" x14ac:dyDescent="0.2">
      <c r="J3426" s="18"/>
    </row>
    <row r="3427" spans="10:10" x14ac:dyDescent="0.2">
      <c r="J3427" s="18"/>
    </row>
    <row r="3428" spans="10:10" x14ac:dyDescent="0.2">
      <c r="J3428" s="18"/>
    </row>
    <row r="3429" spans="10:10" x14ac:dyDescent="0.2">
      <c r="J3429" s="18"/>
    </row>
    <row r="3430" spans="10:10" x14ac:dyDescent="0.2">
      <c r="J3430" s="18"/>
    </row>
    <row r="3431" spans="10:10" x14ac:dyDescent="0.2">
      <c r="J3431" s="18"/>
    </row>
    <row r="3432" spans="10:10" x14ac:dyDescent="0.2">
      <c r="J3432" s="18"/>
    </row>
    <row r="3433" spans="10:10" x14ac:dyDescent="0.2">
      <c r="J3433" s="18"/>
    </row>
    <row r="3434" spans="10:10" x14ac:dyDescent="0.2">
      <c r="J3434" s="18"/>
    </row>
    <row r="3435" spans="10:10" x14ac:dyDescent="0.2">
      <c r="J3435" s="18"/>
    </row>
    <row r="3436" spans="10:10" x14ac:dyDescent="0.2">
      <c r="J3436" s="18"/>
    </row>
    <row r="3437" spans="10:10" x14ac:dyDescent="0.2">
      <c r="J3437" s="18"/>
    </row>
    <row r="3438" spans="10:10" x14ac:dyDescent="0.2">
      <c r="J3438" s="18"/>
    </row>
    <row r="3439" spans="10:10" x14ac:dyDescent="0.2">
      <c r="J3439" s="18"/>
    </row>
    <row r="3440" spans="10:10" x14ac:dyDescent="0.2">
      <c r="J3440" s="18"/>
    </row>
    <row r="3441" spans="10:10" x14ac:dyDescent="0.2">
      <c r="J3441" s="18"/>
    </row>
    <row r="3442" spans="10:10" x14ac:dyDescent="0.2">
      <c r="J3442" s="18"/>
    </row>
    <row r="3443" spans="10:10" x14ac:dyDescent="0.2">
      <c r="J3443" s="18"/>
    </row>
    <row r="3444" spans="10:10" x14ac:dyDescent="0.2">
      <c r="J3444" s="18"/>
    </row>
    <row r="3445" spans="10:10" x14ac:dyDescent="0.2">
      <c r="J3445" s="18"/>
    </row>
    <row r="3446" spans="10:10" x14ac:dyDescent="0.2">
      <c r="J3446" s="18"/>
    </row>
    <row r="3447" spans="10:10" x14ac:dyDescent="0.2">
      <c r="J3447" s="18"/>
    </row>
    <row r="3448" spans="10:10" x14ac:dyDescent="0.2">
      <c r="J3448" s="18"/>
    </row>
    <row r="3449" spans="10:10" x14ac:dyDescent="0.2">
      <c r="J3449" s="18"/>
    </row>
    <row r="3450" spans="10:10" x14ac:dyDescent="0.2">
      <c r="J3450" s="18"/>
    </row>
    <row r="3451" spans="10:10" x14ac:dyDescent="0.2">
      <c r="J3451" s="18"/>
    </row>
    <row r="3452" spans="10:10" x14ac:dyDescent="0.2">
      <c r="J3452" s="18"/>
    </row>
    <row r="3453" spans="10:10" x14ac:dyDescent="0.2">
      <c r="J3453" s="18"/>
    </row>
    <row r="3454" spans="10:10" x14ac:dyDescent="0.2">
      <c r="J3454" s="18"/>
    </row>
    <row r="3455" spans="10:10" x14ac:dyDescent="0.2">
      <c r="J3455" s="18"/>
    </row>
    <row r="3456" spans="10:10" x14ac:dyDescent="0.2">
      <c r="J3456" s="18"/>
    </row>
    <row r="3457" spans="10:10" x14ac:dyDescent="0.2">
      <c r="J3457" s="18"/>
    </row>
    <row r="3458" spans="10:10" x14ac:dyDescent="0.2">
      <c r="J3458" s="18"/>
    </row>
    <row r="3459" spans="10:10" x14ac:dyDescent="0.2">
      <c r="J3459" s="18"/>
    </row>
    <row r="3460" spans="10:10" x14ac:dyDescent="0.2">
      <c r="J3460" s="18"/>
    </row>
    <row r="3461" spans="10:10" x14ac:dyDescent="0.2">
      <c r="J3461" s="18"/>
    </row>
    <row r="3462" spans="10:10" x14ac:dyDescent="0.2">
      <c r="J3462" s="18"/>
    </row>
    <row r="3463" spans="10:10" x14ac:dyDescent="0.2">
      <c r="J3463" s="18"/>
    </row>
    <row r="3464" spans="10:10" x14ac:dyDescent="0.2">
      <c r="J3464" s="18"/>
    </row>
    <row r="3465" spans="10:10" x14ac:dyDescent="0.2">
      <c r="J3465" s="18"/>
    </row>
    <row r="3466" spans="10:10" x14ac:dyDescent="0.2">
      <c r="J3466" s="18"/>
    </row>
    <row r="3467" spans="10:10" x14ac:dyDescent="0.2">
      <c r="J3467" s="18"/>
    </row>
    <row r="3468" spans="10:10" x14ac:dyDescent="0.2">
      <c r="J3468" s="18"/>
    </row>
    <row r="3469" spans="10:10" x14ac:dyDescent="0.2">
      <c r="J3469" s="18"/>
    </row>
    <row r="3470" spans="10:10" x14ac:dyDescent="0.2">
      <c r="J3470" s="18"/>
    </row>
    <row r="3471" spans="10:10" x14ac:dyDescent="0.2">
      <c r="J3471" s="18"/>
    </row>
    <row r="3472" spans="10:10" x14ac:dyDescent="0.2">
      <c r="J3472" s="18"/>
    </row>
    <row r="3473" spans="10:10" x14ac:dyDescent="0.2">
      <c r="J3473" s="18"/>
    </row>
    <row r="3474" spans="10:10" x14ac:dyDescent="0.2">
      <c r="J3474" s="18"/>
    </row>
    <row r="3475" spans="10:10" x14ac:dyDescent="0.2">
      <c r="J3475" s="18"/>
    </row>
    <row r="3476" spans="10:10" x14ac:dyDescent="0.2">
      <c r="J3476" s="18"/>
    </row>
    <row r="3477" spans="10:10" x14ac:dyDescent="0.2">
      <c r="J3477" s="18"/>
    </row>
    <row r="3478" spans="10:10" x14ac:dyDescent="0.2">
      <c r="J3478" s="18"/>
    </row>
    <row r="3479" spans="10:10" x14ac:dyDescent="0.2">
      <c r="J3479" s="18"/>
    </row>
    <row r="3480" spans="10:10" x14ac:dyDescent="0.2">
      <c r="J3480" s="18"/>
    </row>
    <row r="3481" spans="10:10" x14ac:dyDescent="0.2">
      <c r="J3481" s="18"/>
    </row>
    <row r="3482" spans="10:10" x14ac:dyDescent="0.2">
      <c r="J3482" s="18"/>
    </row>
    <row r="3483" spans="10:10" x14ac:dyDescent="0.2">
      <c r="J3483" s="18"/>
    </row>
    <row r="3484" spans="10:10" x14ac:dyDescent="0.2">
      <c r="J3484" s="18"/>
    </row>
    <row r="3485" spans="10:10" x14ac:dyDescent="0.2">
      <c r="J3485" s="18"/>
    </row>
    <row r="3486" spans="10:10" x14ac:dyDescent="0.2">
      <c r="J3486" s="18"/>
    </row>
    <row r="3487" spans="10:10" x14ac:dyDescent="0.2">
      <c r="J3487" s="18"/>
    </row>
    <row r="3488" spans="10:10" x14ac:dyDescent="0.2">
      <c r="J3488" s="18"/>
    </row>
    <row r="3489" spans="10:10" x14ac:dyDescent="0.2">
      <c r="J3489" s="18"/>
    </row>
    <row r="3490" spans="10:10" x14ac:dyDescent="0.2">
      <c r="J3490" s="18"/>
    </row>
    <row r="3491" spans="10:10" x14ac:dyDescent="0.2">
      <c r="J3491" s="18"/>
    </row>
    <row r="3492" spans="10:10" x14ac:dyDescent="0.2">
      <c r="J3492" s="18"/>
    </row>
    <row r="3493" spans="10:10" x14ac:dyDescent="0.2">
      <c r="J3493" s="18"/>
    </row>
    <row r="3494" spans="10:10" x14ac:dyDescent="0.2">
      <c r="J3494" s="18"/>
    </row>
    <row r="3495" spans="10:10" x14ac:dyDescent="0.2">
      <c r="J3495" s="18"/>
    </row>
    <row r="3496" spans="10:10" x14ac:dyDescent="0.2">
      <c r="J3496" s="18"/>
    </row>
    <row r="3497" spans="10:10" x14ac:dyDescent="0.2">
      <c r="J3497" s="18"/>
    </row>
    <row r="3498" spans="10:10" x14ac:dyDescent="0.2">
      <c r="J3498" s="18"/>
    </row>
    <row r="3499" spans="10:10" x14ac:dyDescent="0.2">
      <c r="J3499" s="18"/>
    </row>
    <row r="3500" spans="10:10" x14ac:dyDescent="0.2">
      <c r="J3500" s="18"/>
    </row>
    <row r="3501" spans="10:10" x14ac:dyDescent="0.2">
      <c r="J3501" s="18"/>
    </row>
    <row r="3502" spans="10:10" x14ac:dyDescent="0.2">
      <c r="J3502" s="18"/>
    </row>
    <row r="3503" spans="10:10" x14ac:dyDescent="0.2">
      <c r="J3503" s="18"/>
    </row>
    <row r="3504" spans="10:10" x14ac:dyDescent="0.2">
      <c r="J3504" s="18"/>
    </row>
    <row r="3505" spans="10:10" x14ac:dyDescent="0.2">
      <c r="J3505" s="18"/>
    </row>
    <row r="3506" spans="10:10" x14ac:dyDescent="0.2">
      <c r="J3506" s="18"/>
    </row>
    <row r="3507" spans="10:10" x14ac:dyDescent="0.2">
      <c r="J3507" s="18"/>
    </row>
    <row r="3508" spans="10:10" x14ac:dyDescent="0.2">
      <c r="J3508" s="18"/>
    </row>
    <row r="3509" spans="10:10" x14ac:dyDescent="0.2">
      <c r="J3509" s="18"/>
    </row>
    <row r="3510" spans="10:10" x14ac:dyDescent="0.2">
      <c r="J3510" s="18"/>
    </row>
    <row r="3511" spans="10:10" x14ac:dyDescent="0.2">
      <c r="J3511" s="18"/>
    </row>
    <row r="3512" spans="10:10" x14ac:dyDescent="0.2">
      <c r="J3512" s="18"/>
    </row>
    <row r="3513" spans="10:10" x14ac:dyDescent="0.2">
      <c r="J3513" s="18"/>
    </row>
    <row r="3514" spans="10:10" x14ac:dyDescent="0.2">
      <c r="J3514" s="18"/>
    </row>
    <row r="3515" spans="10:10" x14ac:dyDescent="0.2">
      <c r="J3515" s="18"/>
    </row>
    <row r="3516" spans="10:10" x14ac:dyDescent="0.2">
      <c r="J3516" s="18"/>
    </row>
    <row r="3517" spans="10:10" x14ac:dyDescent="0.2">
      <c r="J3517" s="18"/>
    </row>
    <row r="3518" spans="10:10" x14ac:dyDescent="0.2">
      <c r="J3518" s="18"/>
    </row>
    <row r="3519" spans="10:10" x14ac:dyDescent="0.2">
      <c r="J3519" s="18"/>
    </row>
    <row r="3520" spans="10:10" x14ac:dyDescent="0.2">
      <c r="J3520" s="18"/>
    </row>
    <row r="3521" spans="10:10" x14ac:dyDescent="0.2">
      <c r="J3521" s="18"/>
    </row>
    <row r="3522" spans="10:10" x14ac:dyDescent="0.2">
      <c r="J3522" s="18"/>
    </row>
    <row r="3523" spans="10:10" x14ac:dyDescent="0.2">
      <c r="J3523" s="18"/>
    </row>
    <row r="3524" spans="10:10" x14ac:dyDescent="0.2">
      <c r="J3524" s="18"/>
    </row>
    <row r="3525" spans="10:10" x14ac:dyDescent="0.2">
      <c r="J3525" s="18"/>
    </row>
    <row r="3526" spans="10:10" x14ac:dyDescent="0.2">
      <c r="J3526" s="18"/>
    </row>
    <row r="3527" spans="10:10" x14ac:dyDescent="0.2">
      <c r="J3527" s="18"/>
    </row>
    <row r="3528" spans="10:10" x14ac:dyDescent="0.2">
      <c r="J3528" s="18"/>
    </row>
    <row r="3529" spans="10:10" x14ac:dyDescent="0.2">
      <c r="J3529" s="18"/>
    </row>
    <row r="3530" spans="10:10" x14ac:dyDescent="0.2">
      <c r="J3530" s="18"/>
    </row>
    <row r="3531" spans="10:10" x14ac:dyDescent="0.2">
      <c r="J3531" s="18"/>
    </row>
    <row r="3532" spans="10:10" x14ac:dyDescent="0.2">
      <c r="J3532" s="18"/>
    </row>
    <row r="3533" spans="10:10" x14ac:dyDescent="0.2">
      <c r="J3533" s="18"/>
    </row>
    <row r="3534" spans="10:10" x14ac:dyDescent="0.2">
      <c r="J3534" s="18"/>
    </row>
    <row r="3535" spans="10:10" x14ac:dyDescent="0.2">
      <c r="J3535" s="18"/>
    </row>
    <row r="3536" spans="10:10" x14ac:dyDescent="0.2">
      <c r="J3536" s="18"/>
    </row>
    <row r="3537" spans="10:10" x14ac:dyDescent="0.2">
      <c r="J3537" s="18"/>
    </row>
    <row r="3538" spans="10:10" x14ac:dyDescent="0.2">
      <c r="J3538" s="18"/>
    </row>
    <row r="3539" spans="10:10" x14ac:dyDescent="0.2">
      <c r="J3539" s="18"/>
    </row>
    <row r="3540" spans="10:10" x14ac:dyDescent="0.2">
      <c r="J3540" s="18"/>
    </row>
    <row r="3541" spans="10:10" x14ac:dyDescent="0.2">
      <c r="J3541" s="18"/>
    </row>
    <row r="3542" spans="10:10" x14ac:dyDescent="0.2">
      <c r="J3542" s="18"/>
    </row>
    <row r="3543" spans="10:10" x14ac:dyDescent="0.2">
      <c r="J3543" s="18"/>
    </row>
    <row r="3544" spans="10:10" x14ac:dyDescent="0.2">
      <c r="J3544" s="18"/>
    </row>
    <row r="3545" spans="10:10" x14ac:dyDescent="0.2">
      <c r="J3545" s="18"/>
    </row>
    <row r="3546" spans="10:10" x14ac:dyDescent="0.2">
      <c r="J3546" s="18"/>
    </row>
    <row r="3547" spans="10:10" x14ac:dyDescent="0.2">
      <c r="J3547" s="18"/>
    </row>
    <row r="3548" spans="10:10" x14ac:dyDescent="0.2">
      <c r="J3548" s="18"/>
    </row>
    <row r="3549" spans="10:10" x14ac:dyDescent="0.2">
      <c r="J3549" s="18"/>
    </row>
    <row r="3550" spans="10:10" x14ac:dyDescent="0.2">
      <c r="J3550" s="18"/>
    </row>
    <row r="3551" spans="10:10" x14ac:dyDescent="0.2">
      <c r="J3551" s="18"/>
    </row>
    <row r="3552" spans="10:10" x14ac:dyDescent="0.2">
      <c r="J3552" s="18"/>
    </row>
    <row r="3553" spans="10:10" x14ac:dyDescent="0.2">
      <c r="J3553" s="18"/>
    </row>
    <row r="3554" spans="10:10" x14ac:dyDescent="0.2">
      <c r="J3554" s="18"/>
    </row>
    <row r="3555" spans="10:10" x14ac:dyDescent="0.2">
      <c r="J3555" s="18"/>
    </row>
    <row r="3556" spans="10:10" x14ac:dyDescent="0.2">
      <c r="J3556" s="18"/>
    </row>
    <row r="3557" spans="10:10" x14ac:dyDescent="0.2">
      <c r="J3557" s="18"/>
    </row>
    <row r="3558" spans="10:10" x14ac:dyDescent="0.2">
      <c r="J3558" s="18"/>
    </row>
    <row r="3559" spans="10:10" x14ac:dyDescent="0.2">
      <c r="J3559" s="18"/>
    </row>
    <row r="3560" spans="10:10" x14ac:dyDescent="0.2">
      <c r="J3560" s="18"/>
    </row>
    <row r="3561" spans="10:10" x14ac:dyDescent="0.2">
      <c r="J3561" s="18"/>
    </row>
    <row r="3562" spans="10:10" x14ac:dyDescent="0.2">
      <c r="J3562" s="18"/>
    </row>
    <row r="3563" spans="10:10" x14ac:dyDescent="0.2">
      <c r="J3563" s="18"/>
    </row>
    <row r="3564" spans="10:10" x14ac:dyDescent="0.2">
      <c r="J3564" s="18"/>
    </row>
    <row r="3565" spans="10:10" x14ac:dyDescent="0.2">
      <c r="J3565" s="18"/>
    </row>
    <row r="3566" spans="10:10" x14ac:dyDescent="0.2">
      <c r="J3566" s="18"/>
    </row>
    <row r="3567" spans="10:10" x14ac:dyDescent="0.2">
      <c r="J3567" s="18"/>
    </row>
    <row r="3568" spans="10:10" x14ac:dyDescent="0.2">
      <c r="J3568" s="18"/>
    </row>
    <row r="3569" spans="10:10" x14ac:dyDescent="0.2">
      <c r="J3569" s="18"/>
    </row>
    <row r="3570" spans="10:10" x14ac:dyDescent="0.2">
      <c r="J3570" s="18"/>
    </row>
    <row r="3571" spans="10:10" x14ac:dyDescent="0.2">
      <c r="J3571" s="18"/>
    </row>
    <row r="3572" spans="10:10" x14ac:dyDescent="0.2">
      <c r="J3572" s="18"/>
    </row>
    <row r="3573" spans="10:10" x14ac:dyDescent="0.2">
      <c r="J3573" s="18"/>
    </row>
    <row r="3574" spans="10:10" x14ac:dyDescent="0.2">
      <c r="J3574" s="18"/>
    </row>
    <row r="3575" spans="10:10" x14ac:dyDescent="0.2">
      <c r="J3575" s="18"/>
    </row>
    <row r="3576" spans="10:10" x14ac:dyDescent="0.2">
      <c r="J3576" s="18"/>
    </row>
    <row r="3577" spans="10:10" x14ac:dyDescent="0.2">
      <c r="J3577" s="18"/>
    </row>
    <row r="3578" spans="10:10" x14ac:dyDescent="0.2">
      <c r="J3578" s="18"/>
    </row>
    <row r="3579" spans="10:10" x14ac:dyDescent="0.2">
      <c r="J3579" s="18"/>
    </row>
    <row r="3580" spans="10:10" x14ac:dyDescent="0.2">
      <c r="J3580" s="18"/>
    </row>
    <row r="3581" spans="10:10" x14ac:dyDescent="0.2">
      <c r="J3581" s="18"/>
    </row>
    <row r="3582" spans="10:10" x14ac:dyDescent="0.2">
      <c r="J3582" s="18"/>
    </row>
    <row r="3583" spans="10:10" x14ac:dyDescent="0.2">
      <c r="J3583" s="18"/>
    </row>
    <row r="3584" spans="10:10" x14ac:dyDescent="0.2">
      <c r="J3584" s="18"/>
    </row>
    <row r="3585" spans="10:10" x14ac:dyDescent="0.2">
      <c r="J3585" s="18"/>
    </row>
    <row r="3586" spans="10:10" x14ac:dyDescent="0.2">
      <c r="J3586" s="18"/>
    </row>
    <row r="3587" spans="10:10" x14ac:dyDescent="0.2">
      <c r="J3587" s="18"/>
    </row>
    <row r="3588" spans="10:10" x14ac:dyDescent="0.2">
      <c r="J3588" s="18"/>
    </row>
    <row r="3589" spans="10:10" x14ac:dyDescent="0.2">
      <c r="J3589" s="18"/>
    </row>
    <row r="3590" spans="10:10" x14ac:dyDescent="0.2">
      <c r="J3590" s="18"/>
    </row>
    <row r="3591" spans="10:10" x14ac:dyDescent="0.2">
      <c r="J3591" s="18"/>
    </row>
    <row r="3592" spans="10:10" x14ac:dyDescent="0.2">
      <c r="J3592" s="18"/>
    </row>
    <row r="3593" spans="10:10" x14ac:dyDescent="0.2">
      <c r="J3593" s="18"/>
    </row>
    <row r="3594" spans="10:10" x14ac:dyDescent="0.2">
      <c r="J3594" s="18"/>
    </row>
    <row r="3595" spans="10:10" x14ac:dyDescent="0.2">
      <c r="J3595" s="18"/>
    </row>
    <row r="3596" spans="10:10" x14ac:dyDescent="0.2">
      <c r="J3596" s="18"/>
    </row>
    <row r="3597" spans="10:10" x14ac:dyDescent="0.2">
      <c r="J3597" s="18"/>
    </row>
    <row r="3598" spans="10:10" x14ac:dyDescent="0.2">
      <c r="J3598" s="18"/>
    </row>
    <row r="3599" spans="10:10" x14ac:dyDescent="0.2">
      <c r="J3599" s="18"/>
    </row>
    <row r="3600" spans="10:10" x14ac:dyDescent="0.2">
      <c r="J3600" s="18"/>
    </row>
    <row r="3601" spans="10:10" x14ac:dyDescent="0.2">
      <c r="J3601" s="18"/>
    </row>
    <row r="3602" spans="10:10" x14ac:dyDescent="0.2">
      <c r="J3602" s="18"/>
    </row>
    <row r="3603" spans="10:10" x14ac:dyDescent="0.2">
      <c r="J3603" s="18"/>
    </row>
    <row r="3604" spans="10:10" x14ac:dyDescent="0.2">
      <c r="J3604" s="18"/>
    </row>
    <row r="3605" spans="10:10" x14ac:dyDescent="0.2">
      <c r="J3605" s="18"/>
    </row>
    <row r="3606" spans="10:10" x14ac:dyDescent="0.2">
      <c r="J3606" s="18"/>
    </row>
    <row r="3607" spans="10:10" x14ac:dyDescent="0.2">
      <c r="J3607" s="18"/>
    </row>
    <row r="3608" spans="10:10" x14ac:dyDescent="0.2">
      <c r="J3608" s="18"/>
    </row>
    <row r="3609" spans="10:10" x14ac:dyDescent="0.2">
      <c r="J3609" s="18"/>
    </row>
    <row r="3610" spans="10:10" x14ac:dyDescent="0.2">
      <c r="J3610" s="18"/>
    </row>
    <row r="3611" spans="10:10" x14ac:dyDescent="0.2">
      <c r="J3611" s="18"/>
    </row>
    <row r="3612" spans="10:10" x14ac:dyDescent="0.2">
      <c r="J3612" s="18"/>
    </row>
    <row r="3613" spans="10:10" x14ac:dyDescent="0.2">
      <c r="J3613" s="18"/>
    </row>
    <row r="3614" spans="10:10" x14ac:dyDescent="0.2">
      <c r="J3614" s="18"/>
    </row>
    <row r="3615" spans="10:10" x14ac:dyDescent="0.2">
      <c r="J3615" s="18"/>
    </row>
    <row r="3616" spans="10:10" x14ac:dyDescent="0.2">
      <c r="J3616" s="18"/>
    </row>
    <row r="3617" spans="10:10" x14ac:dyDescent="0.2">
      <c r="J3617" s="18"/>
    </row>
    <row r="3618" spans="10:10" x14ac:dyDescent="0.2">
      <c r="J3618" s="18"/>
    </row>
    <row r="3619" spans="10:10" x14ac:dyDescent="0.2">
      <c r="J3619" s="18"/>
    </row>
    <row r="3620" spans="10:10" x14ac:dyDescent="0.2">
      <c r="J3620" s="18"/>
    </row>
    <row r="3621" spans="10:10" x14ac:dyDescent="0.2">
      <c r="J3621" s="18"/>
    </row>
    <row r="3622" spans="10:10" x14ac:dyDescent="0.2">
      <c r="J3622" s="18"/>
    </row>
    <row r="3623" spans="10:10" x14ac:dyDescent="0.2">
      <c r="J3623" s="18"/>
    </row>
    <row r="3624" spans="10:10" x14ac:dyDescent="0.2">
      <c r="J3624" s="18"/>
    </row>
    <row r="3625" spans="10:10" x14ac:dyDescent="0.2">
      <c r="J3625" s="18"/>
    </row>
    <row r="3626" spans="10:10" x14ac:dyDescent="0.2">
      <c r="J3626" s="18"/>
    </row>
    <row r="3627" spans="10:10" x14ac:dyDescent="0.2">
      <c r="J3627" s="18"/>
    </row>
    <row r="3628" spans="10:10" x14ac:dyDescent="0.2">
      <c r="J3628" s="18"/>
    </row>
    <row r="3629" spans="10:10" x14ac:dyDescent="0.2">
      <c r="J3629" s="18"/>
    </row>
    <row r="3630" spans="10:10" x14ac:dyDescent="0.2">
      <c r="J3630" s="18"/>
    </row>
    <row r="3631" spans="10:10" x14ac:dyDescent="0.2">
      <c r="J3631" s="18"/>
    </row>
    <row r="3632" spans="10:10" x14ac:dyDescent="0.2">
      <c r="J3632" s="18"/>
    </row>
    <row r="3633" spans="10:10" x14ac:dyDescent="0.2">
      <c r="J3633" s="18"/>
    </row>
    <row r="3634" spans="10:10" x14ac:dyDescent="0.2">
      <c r="J3634" s="18"/>
    </row>
    <row r="3635" spans="10:10" x14ac:dyDescent="0.2">
      <c r="J3635" s="18"/>
    </row>
    <row r="3636" spans="10:10" x14ac:dyDescent="0.2">
      <c r="J3636" s="18"/>
    </row>
    <row r="3637" spans="10:10" x14ac:dyDescent="0.2">
      <c r="J3637" s="18"/>
    </row>
    <row r="3638" spans="10:10" x14ac:dyDescent="0.2">
      <c r="J3638" s="18"/>
    </row>
    <row r="3639" spans="10:10" x14ac:dyDescent="0.2">
      <c r="J3639" s="18"/>
    </row>
    <row r="3640" spans="10:10" x14ac:dyDescent="0.2">
      <c r="J3640" s="18"/>
    </row>
    <row r="3641" spans="10:10" x14ac:dyDescent="0.2">
      <c r="J3641" s="18"/>
    </row>
    <row r="3642" spans="10:10" x14ac:dyDescent="0.2">
      <c r="J3642" s="18"/>
    </row>
    <row r="3643" spans="10:10" x14ac:dyDescent="0.2">
      <c r="J3643" s="18"/>
    </row>
    <row r="3644" spans="10:10" x14ac:dyDescent="0.2">
      <c r="J3644" s="18"/>
    </row>
    <row r="3645" spans="10:10" x14ac:dyDescent="0.2">
      <c r="J3645" s="18"/>
    </row>
    <row r="3646" spans="10:10" x14ac:dyDescent="0.2">
      <c r="J3646" s="18"/>
    </row>
    <row r="3647" spans="10:10" x14ac:dyDescent="0.2">
      <c r="J3647" s="18"/>
    </row>
    <row r="3648" spans="10:10" x14ac:dyDescent="0.2">
      <c r="J3648" s="18"/>
    </row>
    <row r="3649" spans="10:10" x14ac:dyDescent="0.2">
      <c r="J3649" s="18"/>
    </row>
    <row r="3650" spans="10:10" x14ac:dyDescent="0.2">
      <c r="J3650" s="18"/>
    </row>
    <row r="3651" spans="10:10" x14ac:dyDescent="0.2">
      <c r="J3651" s="18"/>
    </row>
    <row r="3652" spans="10:10" x14ac:dyDescent="0.2">
      <c r="J3652" s="18"/>
    </row>
    <row r="3653" spans="10:10" x14ac:dyDescent="0.2">
      <c r="J3653" s="18"/>
    </row>
    <row r="3654" spans="10:10" x14ac:dyDescent="0.2">
      <c r="J3654" s="18"/>
    </row>
    <row r="3655" spans="10:10" x14ac:dyDescent="0.2">
      <c r="J3655" s="18"/>
    </row>
    <row r="3656" spans="10:10" x14ac:dyDescent="0.2">
      <c r="J3656" s="18"/>
    </row>
    <row r="3657" spans="10:10" x14ac:dyDescent="0.2">
      <c r="J3657" s="18"/>
    </row>
    <row r="3658" spans="10:10" x14ac:dyDescent="0.2">
      <c r="J3658" s="18"/>
    </row>
    <row r="3659" spans="10:10" x14ac:dyDescent="0.2">
      <c r="J3659" s="18"/>
    </row>
    <row r="3660" spans="10:10" x14ac:dyDescent="0.2">
      <c r="J3660" s="18"/>
    </row>
    <row r="3661" spans="10:10" x14ac:dyDescent="0.2">
      <c r="J3661" s="18"/>
    </row>
    <row r="3662" spans="10:10" x14ac:dyDescent="0.2">
      <c r="J3662" s="18"/>
    </row>
    <row r="3663" spans="10:10" x14ac:dyDescent="0.2">
      <c r="J3663" s="18"/>
    </row>
    <row r="3664" spans="10:10" x14ac:dyDescent="0.2">
      <c r="J3664" s="18"/>
    </row>
    <row r="3665" spans="10:10" x14ac:dyDescent="0.2">
      <c r="J3665" s="18"/>
    </row>
    <row r="3666" spans="10:10" x14ac:dyDescent="0.2">
      <c r="J3666" s="18"/>
    </row>
    <row r="3667" spans="10:10" x14ac:dyDescent="0.2">
      <c r="J3667" s="18"/>
    </row>
    <row r="3668" spans="10:10" x14ac:dyDescent="0.2">
      <c r="J3668" s="18"/>
    </row>
    <row r="3669" spans="10:10" x14ac:dyDescent="0.2">
      <c r="J3669" s="18"/>
    </row>
    <row r="3670" spans="10:10" x14ac:dyDescent="0.2">
      <c r="J3670" s="18"/>
    </row>
    <row r="3671" spans="10:10" x14ac:dyDescent="0.2">
      <c r="J3671" s="18"/>
    </row>
    <row r="3672" spans="10:10" x14ac:dyDescent="0.2">
      <c r="J3672" s="18"/>
    </row>
    <row r="3673" spans="10:10" x14ac:dyDescent="0.2">
      <c r="J3673" s="18"/>
    </row>
    <row r="3674" spans="10:10" x14ac:dyDescent="0.2">
      <c r="J3674" s="18"/>
    </row>
    <row r="3675" spans="10:10" x14ac:dyDescent="0.2">
      <c r="J3675" s="18"/>
    </row>
    <row r="3676" spans="10:10" x14ac:dyDescent="0.2">
      <c r="J3676" s="18"/>
    </row>
    <row r="3677" spans="10:10" x14ac:dyDescent="0.2">
      <c r="J3677" s="18"/>
    </row>
    <row r="3678" spans="10:10" x14ac:dyDescent="0.2">
      <c r="J3678" s="18"/>
    </row>
    <row r="3679" spans="10:10" x14ac:dyDescent="0.2">
      <c r="J3679" s="18"/>
    </row>
    <row r="3680" spans="10:10" x14ac:dyDescent="0.2">
      <c r="J3680" s="18"/>
    </row>
    <row r="3681" spans="10:10" x14ac:dyDescent="0.2">
      <c r="J3681" s="18"/>
    </row>
    <row r="3682" spans="10:10" x14ac:dyDescent="0.2">
      <c r="J3682" s="18"/>
    </row>
    <row r="3683" spans="10:10" x14ac:dyDescent="0.2">
      <c r="J3683" s="18"/>
    </row>
    <row r="3684" spans="10:10" x14ac:dyDescent="0.2">
      <c r="J3684" s="18"/>
    </row>
    <row r="3685" spans="10:10" x14ac:dyDescent="0.2">
      <c r="J3685" s="18"/>
    </row>
    <row r="3686" spans="10:10" x14ac:dyDescent="0.2">
      <c r="J3686" s="18"/>
    </row>
    <row r="3687" spans="10:10" x14ac:dyDescent="0.2">
      <c r="J3687" s="18"/>
    </row>
    <row r="3688" spans="10:10" x14ac:dyDescent="0.2">
      <c r="J3688" s="18"/>
    </row>
    <row r="3689" spans="10:10" x14ac:dyDescent="0.2">
      <c r="J3689" s="18"/>
    </row>
    <row r="3690" spans="10:10" x14ac:dyDescent="0.2">
      <c r="J3690" s="18"/>
    </row>
    <row r="3691" spans="10:10" x14ac:dyDescent="0.2">
      <c r="J3691" s="18"/>
    </row>
    <row r="3692" spans="10:10" x14ac:dyDescent="0.2">
      <c r="J3692" s="18"/>
    </row>
    <row r="3693" spans="10:10" x14ac:dyDescent="0.2">
      <c r="J3693" s="18"/>
    </row>
    <row r="3694" spans="10:10" x14ac:dyDescent="0.2">
      <c r="J3694" s="18"/>
    </row>
    <row r="3695" spans="10:10" x14ac:dyDescent="0.2">
      <c r="J3695" s="18"/>
    </row>
    <row r="3696" spans="10:10" x14ac:dyDescent="0.2">
      <c r="J3696" s="18"/>
    </row>
    <row r="3697" spans="10:10" x14ac:dyDescent="0.2">
      <c r="J3697" s="18"/>
    </row>
    <row r="3698" spans="10:10" x14ac:dyDescent="0.2">
      <c r="J3698" s="18"/>
    </row>
    <row r="3699" spans="10:10" x14ac:dyDescent="0.2">
      <c r="J3699" s="18"/>
    </row>
    <row r="3700" spans="10:10" x14ac:dyDescent="0.2">
      <c r="J3700" s="18"/>
    </row>
    <row r="3701" spans="10:10" x14ac:dyDescent="0.2">
      <c r="J3701" s="18"/>
    </row>
    <row r="3702" spans="10:10" x14ac:dyDescent="0.2">
      <c r="J3702" s="18"/>
    </row>
    <row r="3703" spans="10:10" x14ac:dyDescent="0.2">
      <c r="J3703" s="18"/>
    </row>
    <row r="3704" spans="10:10" x14ac:dyDescent="0.2">
      <c r="J3704" s="18"/>
    </row>
    <row r="3705" spans="10:10" x14ac:dyDescent="0.2">
      <c r="J3705" s="18"/>
    </row>
    <row r="3706" spans="10:10" x14ac:dyDescent="0.2">
      <c r="J3706" s="18"/>
    </row>
    <row r="3707" spans="10:10" x14ac:dyDescent="0.2">
      <c r="J3707" s="18"/>
    </row>
    <row r="3708" spans="10:10" x14ac:dyDescent="0.2">
      <c r="J3708" s="18"/>
    </row>
    <row r="3709" spans="10:10" x14ac:dyDescent="0.2">
      <c r="J3709" s="18"/>
    </row>
    <row r="3710" spans="10:10" x14ac:dyDescent="0.2">
      <c r="J3710" s="18"/>
    </row>
    <row r="3711" spans="10:10" x14ac:dyDescent="0.2">
      <c r="J3711" s="18"/>
    </row>
    <row r="3712" spans="10:10" x14ac:dyDescent="0.2">
      <c r="J3712" s="18"/>
    </row>
    <row r="3713" spans="10:10" x14ac:dyDescent="0.2">
      <c r="J3713" s="18"/>
    </row>
    <row r="3714" spans="10:10" x14ac:dyDescent="0.2">
      <c r="J3714" s="18"/>
    </row>
    <row r="3715" spans="10:10" x14ac:dyDescent="0.2">
      <c r="J3715" s="18"/>
    </row>
    <row r="3716" spans="10:10" x14ac:dyDescent="0.2">
      <c r="J3716" s="18"/>
    </row>
    <row r="3717" spans="10:10" x14ac:dyDescent="0.2">
      <c r="J3717" s="18"/>
    </row>
    <row r="3718" spans="10:10" x14ac:dyDescent="0.2">
      <c r="J3718" s="18"/>
    </row>
    <row r="3719" spans="10:10" x14ac:dyDescent="0.2">
      <c r="J3719" s="18"/>
    </row>
    <row r="3720" spans="10:10" x14ac:dyDescent="0.2">
      <c r="J3720" s="18"/>
    </row>
    <row r="3721" spans="10:10" x14ac:dyDescent="0.2">
      <c r="J3721" s="18"/>
    </row>
    <row r="3722" spans="10:10" x14ac:dyDescent="0.2">
      <c r="J3722" s="18"/>
    </row>
    <row r="3723" spans="10:10" x14ac:dyDescent="0.2">
      <c r="J3723" s="18"/>
    </row>
    <row r="3724" spans="10:10" x14ac:dyDescent="0.2">
      <c r="J3724" s="18"/>
    </row>
    <row r="3725" spans="10:10" x14ac:dyDescent="0.2">
      <c r="J3725" s="18"/>
    </row>
    <row r="3726" spans="10:10" x14ac:dyDescent="0.2">
      <c r="J3726" s="18"/>
    </row>
    <row r="3727" spans="10:10" x14ac:dyDescent="0.2">
      <c r="J3727" s="18"/>
    </row>
    <row r="3728" spans="10:10" x14ac:dyDescent="0.2">
      <c r="J3728" s="18"/>
    </row>
    <row r="3729" spans="10:10" x14ac:dyDescent="0.2">
      <c r="J3729" s="18"/>
    </row>
    <row r="3730" spans="10:10" x14ac:dyDescent="0.2">
      <c r="J3730" s="18"/>
    </row>
    <row r="3731" spans="10:10" x14ac:dyDescent="0.2">
      <c r="J3731" s="18"/>
    </row>
    <row r="3732" spans="10:10" x14ac:dyDescent="0.2">
      <c r="J3732" s="18"/>
    </row>
    <row r="3733" spans="10:10" x14ac:dyDescent="0.2">
      <c r="J3733" s="18"/>
    </row>
    <row r="3734" spans="10:10" x14ac:dyDescent="0.2">
      <c r="J3734" s="18"/>
    </row>
    <row r="3735" spans="10:10" x14ac:dyDescent="0.2">
      <c r="J3735" s="18"/>
    </row>
    <row r="3736" spans="10:10" x14ac:dyDescent="0.2">
      <c r="J3736" s="18"/>
    </row>
    <row r="3737" spans="10:10" x14ac:dyDescent="0.2">
      <c r="J3737" s="18"/>
    </row>
    <row r="3738" spans="10:10" x14ac:dyDescent="0.2">
      <c r="J3738" s="18"/>
    </row>
    <row r="3739" spans="10:10" x14ac:dyDescent="0.2">
      <c r="J3739" s="18"/>
    </row>
    <row r="3740" spans="10:10" x14ac:dyDescent="0.2">
      <c r="J3740" s="18"/>
    </row>
    <row r="3741" spans="10:10" x14ac:dyDescent="0.2">
      <c r="J3741" s="18"/>
    </row>
    <row r="3742" spans="10:10" x14ac:dyDescent="0.2">
      <c r="J3742" s="18"/>
    </row>
    <row r="3743" spans="10:10" x14ac:dyDescent="0.2">
      <c r="J3743" s="18"/>
    </row>
    <row r="3744" spans="10:10" x14ac:dyDescent="0.2">
      <c r="J3744" s="18"/>
    </row>
    <row r="3745" spans="10:10" x14ac:dyDescent="0.2">
      <c r="J3745" s="18"/>
    </row>
    <row r="3746" spans="10:10" x14ac:dyDescent="0.2">
      <c r="J3746" s="18"/>
    </row>
    <row r="3747" spans="10:10" x14ac:dyDescent="0.2">
      <c r="J3747" s="18"/>
    </row>
    <row r="3748" spans="10:10" x14ac:dyDescent="0.2">
      <c r="J3748" s="18"/>
    </row>
    <row r="3749" spans="10:10" x14ac:dyDescent="0.2">
      <c r="J3749" s="18"/>
    </row>
    <row r="3750" spans="10:10" x14ac:dyDescent="0.2">
      <c r="J3750" s="18"/>
    </row>
    <row r="3751" spans="10:10" x14ac:dyDescent="0.2">
      <c r="J3751" s="18"/>
    </row>
    <row r="3752" spans="10:10" x14ac:dyDescent="0.2">
      <c r="J3752" s="18"/>
    </row>
    <row r="3753" spans="10:10" x14ac:dyDescent="0.2">
      <c r="J3753" s="18"/>
    </row>
    <row r="3754" spans="10:10" x14ac:dyDescent="0.2">
      <c r="J3754" s="18"/>
    </row>
    <row r="3755" spans="10:10" x14ac:dyDescent="0.2">
      <c r="J3755" s="18"/>
    </row>
    <row r="3756" spans="10:10" x14ac:dyDescent="0.2">
      <c r="J3756" s="18"/>
    </row>
    <row r="3757" spans="10:10" x14ac:dyDescent="0.2">
      <c r="J3757" s="18"/>
    </row>
    <row r="3758" spans="10:10" x14ac:dyDescent="0.2">
      <c r="J3758" s="18"/>
    </row>
    <row r="3759" spans="10:10" x14ac:dyDescent="0.2">
      <c r="J3759" s="18"/>
    </row>
    <row r="3760" spans="10:10" x14ac:dyDescent="0.2">
      <c r="J3760" s="18"/>
    </row>
    <row r="3761" spans="10:10" x14ac:dyDescent="0.2">
      <c r="J3761" s="18"/>
    </row>
    <row r="3762" spans="10:10" x14ac:dyDescent="0.2">
      <c r="J3762" s="18"/>
    </row>
    <row r="3763" spans="10:10" x14ac:dyDescent="0.2">
      <c r="J3763" s="18"/>
    </row>
    <row r="3764" spans="10:10" x14ac:dyDescent="0.2">
      <c r="J3764" s="18"/>
    </row>
    <row r="3765" spans="10:10" x14ac:dyDescent="0.2">
      <c r="J3765" s="18"/>
    </row>
    <row r="3766" spans="10:10" x14ac:dyDescent="0.2">
      <c r="J3766" s="18"/>
    </row>
    <row r="3767" spans="10:10" x14ac:dyDescent="0.2">
      <c r="J3767" s="18"/>
    </row>
    <row r="3768" spans="10:10" x14ac:dyDescent="0.2">
      <c r="J3768" s="18"/>
    </row>
    <row r="3769" spans="10:10" x14ac:dyDescent="0.2">
      <c r="J3769" s="18"/>
    </row>
    <row r="3770" spans="10:10" x14ac:dyDescent="0.2">
      <c r="J3770" s="18"/>
    </row>
    <row r="3771" spans="10:10" x14ac:dyDescent="0.2">
      <c r="J3771" s="18"/>
    </row>
    <row r="3772" spans="10:10" x14ac:dyDescent="0.2">
      <c r="J3772" s="18"/>
    </row>
    <row r="3773" spans="10:10" x14ac:dyDescent="0.2">
      <c r="J3773" s="18"/>
    </row>
    <row r="3774" spans="10:10" x14ac:dyDescent="0.2">
      <c r="J3774" s="18"/>
    </row>
    <row r="3775" spans="10:10" x14ac:dyDescent="0.2">
      <c r="J3775" s="18"/>
    </row>
    <row r="3776" spans="10:10" x14ac:dyDescent="0.2">
      <c r="J3776" s="18"/>
    </row>
    <row r="3777" spans="10:10" x14ac:dyDescent="0.2">
      <c r="J3777" s="18"/>
    </row>
    <row r="3778" spans="10:10" x14ac:dyDescent="0.2">
      <c r="J3778" s="18"/>
    </row>
    <row r="3779" spans="10:10" x14ac:dyDescent="0.2">
      <c r="J3779" s="18"/>
    </row>
    <row r="3780" spans="10:10" x14ac:dyDescent="0.2">
      <c r="J3780" s="18"/>
    </row>
    <row r="3781" spans="10:10" x14ac:dyDescent="0.2">
      <c r="J3781" s="18"/>
    </row>
    <row r="3782" spans="10:10" x14ac:dyDescent="0.2">
      <c r="J3782" s="18"/>
    </row>
    <row r="3783" spans="10:10" x14ac:dyDescent="0.2">
      <c r="J3783" s="18"/>
    </row>
    <row r="3784" spans="10:10" x14ac:dyDescent="0.2">
      <c r="J3784" s="18"/>
    </row>
    <row r="3785" spans="10:10" x14ac:dyDescent="0.2">
      <c r="J3785" s="18"/>
    </row>
    <row r="3786" spans="10:10" x14ac:dyDescent="0.2">
      <c r="J3786" s="18"/>
    </row>
    <row r="3787" spans="10:10" x14ac:dyDescent="0.2">
      <c r="J3787" s="18"/>
    </row>
    <row r="3788" spans="10:10" x14ac:dyDescent="0.2">
      <c r="J3788" s="18"/>
    </row>
    <row r="3789" spans="10:10" x14ac:dyDescent="0.2">
      <c r="J3789" s="18"/>
    </row>
    <row r="3790" spans="10:10" x14ac:dyDescent="0.2">
      <c r="J3790" s="18"/>
    </row>
    <row r="3791" spans="10:10" x14ac:dyDescent="0.2">
      <c r="J3791" s="18"/>
    </row>
    <row r="3792" spans="10:10" x14ac:dyDescent="0.2">
      <c r="J3792" s="18"/>
    </row>
    <row r="3793" spans="10:10" x14ac:dyDescent="0.2">
      <c r="J3793" s="18"/>
    </row>
    <row r="3794" spans="10:10" x14ac:dyDescent="0.2">
      <c r="J3794" s="18"/>
    </row>
    <row r="3795" spans="10:10" x14ac:dyDescent="0.2">
      <c r="J3795" s="18"/>
    </row>
    <row r="3796" spans="10:10" x14ac:dyDescent="0.2">
      <c r="J3796" s="18"/>
    </row>
    <row r="3797" spans="10:10" x14ac:dyDescent="0.2">
      <c r="J3797" s="18"/>
    </row>
    <row r="3798" spans="10:10" x14ac:dyDescent="0.2">
      <c r="J3798" s="18"/>
    </row>
    <row r="3799" spans="10:10" x14ac:dyDescent="0.2">
      <c r="J3799" s="18"/>
    </row>
    <row r="3800" spans="10:10" x14ac:dyDescent="0.2">
      <c r="J3800" s="18"/>
    </row>
    <row r="3801" spans="10:10" x14ac:dyDescent="0.2">
      <c r="J3801" s="18"/>
    </row>
    <row r="3802" spans="10:10" x14ac:dyDescent="0.2">
      <c r="J3802" s="18"/>
    </row>
    <row r="3803" spans="10:10" x14ac:dyDescent="0.2">
      <c r="J3803" s="18"/>
    </row>
    <row r="3804" spans="10:10" x14ac:dyDescent="0.2">
      <c r="J3804" s="18"/>
    </row>
    <row r="3805" spans="10:10" x14ac:dyDescent="0.2">
      <c r="J3805" s="18"/>
    </row>
    <row r="3806" spans="10:10" x14ac:dyDescent="0.2">
      <c r="J3806" s="18"/>
    </row>
    <row r="3807" spans="10:10" x14ac:dyDescent="0.2">
      <c r="J3807" s="18"/>
    </row>
    <row r="3808" spans="10:10" x14ac:dyDescent="0.2">
      <c r="J3808" s="18"/>
    </row>
    <row r="3809" spans="10:10" x14ac:dyDescent="0.2">
      <c r="J3809" s="18"/>
    </row>
    <row r="3810" spans="10:10" x14ac:dyDescent="0.2">
      <c r="J3810" s="18"/>
    </row>
    <row r="3811" spans="10:10" x14ac:dyDescent="0.2">
      <c r="J3811" s="18"/>
    </row>
    <row r="3812" spans="10:10" x14ac:dyDescent="0.2">
      <c r="J3812" s="18"/>
    </row>
    <row r="3813" spans="10:10" x14ac:dyDescent="0.2">
      <c r="J3813" s="18"/>
    </row>
    <row r="3814" spans="10:10" x14ac:dyDescent="0.2">
      <c r="J3814" s="18"/>
    </row>
    <row r="3815" spans="10:10" x14ac:dyDescent="0.2">
      <c r="J3815" s="18"/>
    </row>
    <row r="3816" spans="10:10" x14ac:dyDescent="0.2">
      <c r="J3816" s="18"/>
    </row>
    <row r="3817" spans="10:10" x14ac:dyDescent="0.2">
      <c r="J3817" s="18"/>
    </row>
    <row r="3818" spans="10:10" x14ac:dyDescent="0.2">
      <c r="J3818" s="18"/>
    </row>
    <row r="3819" spans="10:10" x14ac:dyDescent="0.2">
      <c r="J3819" s="18"/>
    </row>
    <row r="3820" spans="10:10" x14ac:dyDescent="0.2">
      <c r="J3820" s="18"/>
    </row>
    <row r="3821" spans="10:10" x14ac:dyDescent="0.2">
      <c r="J3821" s="18"/>
    </row>
    <row r="3822" spans="10:10" x14ac:dyDescent="0.2">
      <c r="J3822" s="18"/>
    </row>
    <row r="3823" spans="10:10" x14ac:dyDescent="0.2">
      <c r="J3823" s="18"/>
    </row>
    <row r="3824" spans="10:10" x14ac:dyDescent="0.2">
      <c r="J3824" s="18"/>
    </row>
    <row r="3825" spans="10:10" x14ac:dyDescent="0.2">
      <c r="J3825" s="18"/>
    </row>
    <row r="3826" spans="10:10" x14ac:dyDescent="0.2">
      <c r="J3826" s="18"/>
    </row>
    <row r="3827" spans="10:10" x14ac:dyDescent="0.2">
      <c r="J3827" s="18"/>
    </row>
    <row r="3828" spans="10:10" x14ac:dyDescent="0.2">
      <c r="J3828" s="18"/>
    </row>
    <row r="3829" spans="10:10" x14ac:dyDescent="0.2">
      <c r="J3829" s="18"/>
    </row>
    <row r="3830" spans="10:10" x14ac:dyDescent="0.2">
      <c r="J3830" s="18"/>
    </row>
    <row r="3831" spans="10:10" x14ac:dyDescent="0.2">
      <c r="J3831" s="18"/>
    </row>
    <row r="3832" spans="10:10" x14ac:dyDescent="0.2">
      <c r="J3832" s="18"/>
    </row>
    <row r="3833" spans="10:10" x14ac:dyDescent="0.2">
      <c r="J3833" s="18"/>
    </row>
    <row r="3834" spans="10:10" x14ac:dyDescent="0.2">
      <c r="J3834" s="18"/>
    </row>
    <row r="3835" spans="10:10" x14ac:dyDescent="0.2">
      <c r="J3835" s="18"/>
    </row>
    <row r="3836" spans="10:10" x14ac:dyDescent="0.2">
      <c r="J3836" s="18"/>
    </row>
    <row r="3837" spans="10:10" x14ac:dyDescent="0.2">
      <c r="J3837" s="18"/>
    </row>
    <row r="3838" spans="10:10" x14ac:dyDescent="0.2">
      <c r="J3838" s="18"/>
    </row>
    <row r="3839" spans="10:10" x14ac:dyDescent="0.2">
      <c r="J3839" s="18"/>
    </row>
    <row r="3840" spans="10:10" x14ac:dyDescent="0.2">
      <c r="J3840" s="18"/>
    </row>
    <row r="3841" spans="10:10" x14ac:dyDescent="0.2">
      <c r="J3841" s="18"/>
    </row>
    <row r="3842" spans="10:10" x14ac:dyDescent="0.2">
      <c r="J3842" s="18"/>
    </row>
    <row r="3843" spans="10:10" x14ac:dyDescent="0.2">
      <c r="J3843" s="18"/>
    </row>
    <row r="3844" spans="10:10" x14ac:dyDescent="0.2">
      <c r="J3844" s="18"/>
    </row>
    <row r="3845" spans="10:10" x14ac:dyDescent="0.2">
      <c r="J3845" s="18"/>
    </row>
    <row r="3846" spans="10:10" x14ac:dyDescent="0.2">
      <c r="J3846" s="18"/>
    </row>
    <row r="3847" spans="10:10" x14ac:dyDescent="0.2">
      <c r="J3847" s="18"/>
    </row>
    <row r="3848" spans="10:10" x14ac:dyDescent="0.2">
      <c r="J3848" s="18"/>
    </row>
    <row r="3849" spans="10:10" x14ac:dyDescent="0.2">
      <c r="J3849" s="18"/>
    </row>
    <row r="3850" spans="10:10" x14ac:dyDescent="0.2">
      <c r="J3850" s="18"/>
    </row>
    <row r="3851" spans="10:10" x14ac:dyDescent="0.2">
      <c r="J3851" s="18"/>
    </row>
    <row r="3852" spans="10:10" x14ac:dyDescent="0.2">
      <c r="J3852" s="18"/>
    </row>
    <row r="3853" spans="10:10" x14ac:dyDescent="0.2">
      <c r="J3853" s="18"/>
    </row>
    <row r="3854" spans="10:10" x14ac:dyDescent="0.2">
      <c r="J3854" s="18"/>
    </row>
    <row r="3855" spans="10:10" x14ac:dyDescent="0.2">
      <c r="J3855" s="18"/>
    </row>
    <row r="3856" spans="10:10" x14ac:dyDescent="0.2">
      <c r="J3856" s="18"/>
    </row>
    <row r="3857" spans="10:10" x14ac:dyDescent="0.2">
      <c r="J3857" s="18"/>
    </row>
    <row r="3858" spans="10:10" x14ac:dyDescent="0.2">
      <c r="J3858" s="18"/>
    </row>
    <row r="3859" spans="10:10" x14ac:dyDescent="0.2">
      <c r="J3859" s="18"/>
    </row>
    <row r="3860" spans="10:10" x14ac:dyDescent="0.2">
      <c r="J3860" s="18"/>
    </row>
    <row r="3861" spans="10:10" x14ac:dyDescent="0.2">
      <c r="J3861" s="18"/>
    </row>
    <row r="3862" spans="10:10" x14ac:dyDescent="0.2">
      <c r="J3862" s="18"/>
    </row>
    <row r="3863" spans="10:10" x14ac:dyDescent="0.2">
      <c r="J3863" s="18"/>
    </row>
    <row r="3864" spans="10:10" x14ac:dyDescent="0.2">
      <c r="J3864" s="18"/>
    </row>
    <row r="3865" spans="10:10" x14ac:dyDescent="0.2">
      <c r="J3865" s="18"/>
    </row>
    <row r="3866" spans="10:10" x14ac:dyDescent="0.2">
      <c r="J3866" s="18"/>
    </row>
    <row r="3867" spans="10:10" x14ac:dyDescent="0.2">
      <c r="J3867" s="18"/>
    </row>
    <row r="3868" spans="10:10" x14ac:dyDescent="0.2">
      <c r="J3868" s="18"/>
    </row>
    <row r="3869" spans="10:10" x14ac:dyDescent="0.2">
      <c r="J3869" s="18"/>
    </row>
    <row r="3870" spans="10:10" x14ac:dyDescent="0.2">
      <c r="J3870" s="18"/>
    </row>
    <row r="3871" spans="10:10" x14ac:dyDescent="0.2">
      <c r="J3871" s="18"/>
    </row>
    <row r="3872" spans="10:10" x14ac:dyDescent="0.2">
      <c r="J3872" s="18"/>
    </row>
    <row r="3873" spans="10:10" x14ac:dyDescent="0.2">
      <c r="J3873" s="18"/>
    </row>
    <row r="3874" spans="10:10" x14ac:dyDescent="0.2">
      <c r="J3874" s="18"/>
    </row>
    <row r="3875" spans="10:10" x14ac:dyDescent="0.2">
      <c r="J3875" s="18"/>
    </row>
    <row r="3876" spans="10:10" x14ac:dyDescent="0.2">
      <c r="J3876" s="18"/>
    </row>
    <row r="3877" spans="10:10" x14ac:dyDescent="0.2">
      <c r="J3877" s="18"/>
    </row>
    <row r="3878" spans="10:10" x14ac:dyDescent="0.2">
      <c r="J3878" s="18"/>
    </row>
    <row r="3879" spans="10:10" x14ac:dyDescent="0.2">
      <c r="J3879" s="18"/>
    </row>
    <row r="3880" spans="10:10" x14ac:dyDescent="0.2">
      <c r="J3880" s="18"/>
    </row>
    <row r="3881" spans="10:10" x14ac:dyDescent="0.2">
      <c r="J3881" s="18"/>
    </row>
    <row r="3882" spans="10:10" x14ac:dyDescent="0.2">
      <c r="J3882" s="18"/>
    </row>
    <row r="3883" spans="10:10" x14ac:dyDescent="0.2">
      <c r="J3883" s="18"/>
    </row>
    <row r="3884" spans="10:10" x14ac:dyDescent="0.2">
      <c r="J3884" s="18"/>
    </row>
    <row r="3885" spans="10:10" x14ac:dyDescent="0.2">
      <c r="J3885" s="18"/>
    </row>
    <row r="3886" spans="10:10" x14ac:dyDescent="0.2">
      <c r="J3886" s="18"/>
    </row>
    <row r="3887" spans="10:10" x14ac:dyDescent="0.2">
      <c r="J3887" s="18"/>
    </row>
    <row r="3888" spans="10:10" x14ac:dyDescent="0.2">
      <c r="J3888" s="18"/>
    </row>
    <row r="3889" spans="10:10" x14ac:dyDescent="0.2">
      <c r="J3889" s="18"/>
    </row>
    <row r="3890" spans="10:10" x14ac:dyDescent="0.2">
      <c r="J3890" s="18"/>
    </row>
    <row r="3891" spans="10:10" x14ac:dyDescent="0.2">
      <c r="J3891" s="18"/>
    </row>
    <row r="3892" spans="10:10" x14ac:dyDescent="0.2">
      <c r="J3892" s="18"/>
    </row>
    <row r="3893" spans="10:10" x14ac:dyDescent="0.2">
      <c r="J3893" s="18"/>
    </row>
    <row r="3894" spans="10:10" x14ac:dyDescent="0.2">
      <c r="J3894" s="18"/>
    </row>
    <row r="3895" spans="10:10" x14ac:dyDescent="0.2">
      <c r="J3895" s="18"/>
    </row>
    <row r="3896" spans="10:10" x14ac:dyDescent="0.2">
      <c r="J3896" s="18"/>
    </row>
    <row r="3897" spans="10:10" x14ac:dyDescent="0.2">
      <c r="J3897" s="18"/>
    </row>
    <row r="3898" spans="10:10" x14ac:dyDescent="0.2">
      <c r="J3898" s="18"/>
    </row>
    <row r="3899" spans="10:10" x14ac:dyDescent="0.2">
      <c r="J3899" s="18"/>
    </row>
    <row r="3900" spans="10:10" x14ac:dyDescent="0.2">
      <c r="J3900" s="18"/>
    </row>
    <row r="3901" spans="10:10" x14ac:dyDescent="0.2">
      <c r="J3901" s="18"/>
    </row>
    <row r="3902" spans="10:10" x14ac:dyDescent="0.2">
      <c r="J3902" s="18"/>
    </row>
    <row r="3903" spans="10:10" x14ac:dyDescent="0.2">
      <c r="J3903" s="18"/>
    </row>
    <row r="3904" spans="10:10" x14ac:dyDescent="0.2">
      <c r="J3904" s="18"/>
    </row>
    <row r="3905" spans="10:10" x14ac:dyDescent="0.2">
      <c r="J3905" s="18"/>
    </row>
    <row r="3906" spans="10:10" x14ac:dyDescent="0.2">
      <c r="J3906" s="18"/>
    </row>
    <row r="3907" spans="10:10" x14ac:dyDescent="0.2">
      <c r="J3907" s="18"/>
    </row>
    <row r="3908" spans="10:10" x14ac:dyDescent="0.2">
      <c r="J3908" s="18"/>
    </row>
    <row r="3909" spans="10:10" x14ac:dyDescent="0.2">
      <c r="J3909" s="18"/>
    </row>
    <row r="3910" spans="10:10" x14ac:dyDescent="0.2">
      <c r="J3910" s="18"/>
    </row>
    <row r="3911" spans="10:10" x14ac:dyDescent="0.2">
      <c r="J3911" s="18"/>
    </row>
    <row r="3912" spans="10:10" x14ac:dyDescent="0.2">
      <c r="J3912" s="18"/>
    </row>
    <row r="3913" spans="10:10" x14ac:dyDescent="0.2">
      <c r="J3913" s="18"/>
    </row>
    <row r="3914" spans="10:10" x14ac:dyDescent="0.2">
      <c r="J3914" s="18"/>
    </row>
    <row r="3915" spans="10:10" x14ac:dyDescent="0.2">
      <c r="J3915" s="18"/>
    </row>
    <row r="3916" spans="10:10" x14ac:dyDescent="0.2">
      <c r="J3916" s="18"/>
    </row>
    <row r="3917" spans="10:10" x14ac:dyDescent="0.2">
      <c r="J3917" s="18"/>
    </row>
    <row r="3918" spans="10:10" x14ac:dyDescent="0.2">
      <c r="J3918" s="18"/>
    </row>
    <row r="3919" spans="10:10" x14ac:dyDescent="0.2">
      <c r="J3919" s="18"/>
    </row>
    <row r="3920" spans="10:10" x14ac:dyDescent="0.2">
      <c r="J3920" s="18"/>
    </row>
    <row r="3921" spans="10:10" x14ac:dyDescent="0.2">
      <c r="J3921" s="18"/>
    </row>
    <row r="3922" spans="10:10" x14ac:dyDescent="0.2">
      <c r="J3922" s="18"/>
    </row>
    <row r="3923" spans="10:10" x14ac:dyDescent="0.2">
      <c r="J3923" s="18"/>
    </row>
    <row r="3924" spans="10:10" x14ac:dyDescent="0.2">
      <c r="J3924" s="18"/>
    </row>
    <row r="3925" spans="10:10" x14ac:dyDescent="0.2">
      <c r="J3925" s="18"/>
    </row>
    <row r="3926" spans="10:10" x14ac:dyDescent="0.2">
      <c r="J3926" s="18"/>
    </row>
    <row r="3927" spans="10:10" x14ac:dyDescent="0.2">
      <c r="J3927" s="18"/>
    </row>
    <row r="3928" spans="10:10" x14ac:dyDescent="0.2">
      <c r="J3928" s="18"/>
    </row>
    <row r="3929" spans="10:10" x14ac:dyDescent="0.2">
      <c r="J3929" s="18"/>
    </row>
    <row r="3930" spans="10:10" x14ac:dyDescent="0.2">
      <c r="J3930" s="18"/>
    </row>
    <row r="3931" spans="10:10" x14ac:dyDescent="0.2">
      <c r="J3931" s="18"/>
    </row>
    <row r="3932" spans="10:10" x14ac:dyDescent="0.2">
      <c r="J3932" s="18"/>
    </row>
    <row r="3933" spans="10:10" x14ac:dyDescent="0.2">
      <c r="J3933" s="18"/>
    </row>
    <row r="3934" spans="10:10" x14ac:dyDescent="0.2">
      <c r="J3934" s="18"/>
    </row>
    <row r="3935" spans="10:10" x14ac:dyDescent="0.2">
      <c r="J3935" s="18"/>
    </row>
    <row r="3936" spans="10:10" x14ac:dyDescent="0.2">
      <c r="J3936" s="18"/>
    </row>
    <row r="3937" spans="10:10" x14ac:dyDescent="0.2">
      <c r="J3937" s="18"/>
    </row>
    <row r="3938" spans="10:10" x14ac:dyDescent="0.2">
      <c r="J3938" s="18"/>
    </row>
    <row r="3939" spans="10:10" x14ac:dyDescent="0.2">
      <c r="J3939" s="18"/>
    </row>
    <row r="3940" spans="10:10" x14ac:dyDescent="0.2">
      <c r="J3940" s="18"/>
    </row>
    <row r="3941" spans="10:10" x14ac:dyDescent="0.2">
      <c r="J3941" s="18"/>
    </row>
    <row r="3942" spans="10:10" x14ac:dyDescent="0.2">
      <c r="J3942" s="18"/>
    </row>
    <row r="3943" spans="10:10" x14ac:dyDescent="0.2">
      <c r="J3943" s="18"/>
    </row>
    <row r="3944" spans="10:10" x14ac:dyDescent="0.2">
      <c r="J3944" s="18"/>
    </row>
    <row r="3945" spans="10:10" x14ac:dyDescent="0.2">
      <c r="J3945" s="18"/>
    </row>
    <row r="3946" spans="10:10" x14ac:dyDescent="0.2">
      <c r="J3946" s="18"/>
    </row>
    <row r="3947" spans="10:10" x14ac:dyDescent="0.2">
      <c r="J3947" s="18"/>
    </row>
    <row r="3948" spans="10:10" x14ac:dyDescent="0.2">
      <c r="J3948" s="18"/>
    </row>
    <row r="3949" spans="10:10" x14ac:dyDescent="0.2">
      <c r="J3949" s="18"/>
    </row>
    <row r="3950" spans="10:10" x14ac:dyDescent="0.2">
      <c r="J3950" s="18"/>
    </row>
    <row r="3951" spans="10:10" x14ac:dyDescent="0.2">
      <c r="J3951" s="18"/>
    </row>
    <row r="3952" spans="10:10" x14ac:dyDescent="0.2">
      <c r="J3952" s="18"/>
    </row>
    <row r="3953" spans="10:10" x14ac:dyDescent="0.2">
      <c r="J3953" s="18"/>
    </row>
    <row r="3954" spans="10:10" x14ac:dyDescent="0.2">
      <c r="J3954" s="18"/>
    </row>
    <row r="3955" spans="10:10" x14ac:dyDescent="0.2">
      <c r="J3955" s="18"/>
    </row>
    <row r="3956" spans="10:10" x14ac:dyDescent="0.2">
      <c r="J3956" s="18"/>
    </row>
    <row r="3957" spans="10:10" x14ac:dyDescent="0.2">
      <c r="J3957" s="18"/>
    </row>
    <row r="3958" spans="10:10" x14ac:dyDescent="0.2">
      <c r="J3958" s="18"/>
    </row>
    <row r="3959" spans="10:10" x14ac:dyDescent="0.2">
      <c r="J3959" s="18"/>
    </row>
    <row r="3960" spans="10:10" x14ac:dyDescent="0.2">
      <c r="J3960" s="18"/>
    </row>
    <row r="3961" spans="10:10" x14ac:dyDescent="0.2">
      <c r="J3961" s="18"/>
    </row>
    <row r="3962" spans="10:10" x14ac:dyDescent="0.2">
      <c r="J3962" s="18"/>
    </row>
    <row r="3963" spans="10:10" x14ac:dyDescent="0.2">
      <c r="J3963" s="18"/>
    </row>
    <row r="3964" spans="10:10" x14ac:dyDescent="0.2">
      <c r="J3964" s="18"/>
    </row>
    <row r="3965" spans="10:10" x14ac:dyDescent="0.2">
      <c r="J3965" s="18"/>
    </row>
    <row r="3966" spans="10:10" x14ac:dyDescent="0.2">
      <c r="J3966" s="18"/>
    </row>
    <row r="3967" spans="10:10" x14ac:dyDescent="0.2">
      <c r="J3967" s="18"/>
    </row>
    <row r="3968" spans="10:10" x14ac:dyDescent="0.2">
      <c r="J3968" s="18"/>
    </row>
    <row r="3969" spans="10:10" x14ac:dyDescent="0.2">
      <c r="J3969" s="18"/>
    </row>
    <row r="3970" spans="10:10" x14ac:dyDescent="0.2">
      <c r="J3970" s="18"/>
    </row>
    <row r="3971" spans="10:10" x14ac:dyDescent="0.2">
      <c r="J3971" s="18"/>
    </row>
    <row r="3972" spans="10:10" x14ac:dyDescent="0.2">
      <c r="J3972" s="18"/>
    </row>
    <row r="3973" spans="10:10" x14ac:dyDescent="0.2">
      <c r="J3973" s="18"/>
    </row>
    <row r="3974" spans="10:10" x14ac:dyDescent="0.2">
      <c r="J3974" s="18"/>
    </row>
    <row r="3975" spans="10:10" x14ac:dyDescent="0.2">
      <c r="J3975" s="18"/>
    </row>
    <row r="3976" spans="10:10" x14ac:dyDescent="0.2">
      <c r="J3976" s="18"/>
    </row>
    <row r="3977" spans="10:10" x14ac:dyDescent="0.2">
      <c r="J3977" s="18"/>
    </row>
    <row r="3978" spans="10:10" x14ac:dyDescent="0.2">
      <c r="J3978" s="18"/>
    </row>
    <row r="3979" spans="10:10" x14ac:dyDescent="0.2">
      <c r="J3979" s="18"/>
    </row>
    <row r="3980" spans="10:10" x14ac:dyDescent="0.2">
      <c r="J3980" s="18"/>
    </row>
    <row r="3981" spans="10:10" x14ac:dyDescent="0.2">
      <c r="J3981" s="18"/>
    </row>
    <row r="3982" spans="10:10" x14ac:dyDescent="0.2">
      <c r="J3982" s="18"/>
    </row>
    <row r="3983" spans="10:10" x14ac:dyDescent="0.2">
      <c r="J3983" s="18"/>
    </row>
    <row r="3984" spans="10:10" x14ac:dyDescent="0.2">
      <c r="J3984" s="18"/>
    </row>
    <row r="3985" spans="10:10" x14ac:dyDescent="0.2">
      <c r="J3985" s="18"/>
    </row>
    <row r="3986" spans="10:10" x14ac:dyDescent="0.2">
      <c r="J3986" s="18"/>
    </row>
    <row r="3987" spans="10:10" x14ac:dyDescent="0.2">
      <c r="J3987" s="18"/>
    </row>
    <row r="3988" spans="10:10" x14ac:dyDescent="0.2">
      <c r="J3988" s="18"/>
    </row>
    <row r="3989" spans="10:10" x14ac:dyDescent="0.2">
      <c r="J3989" s="18"/>
    </row>
    <row r="3990" spans="10:10" x14ac:dyDescent="0.2">
      <c r="J3990" s="18"/>
    </row>
    <row r="3991" spans="10:10" x14ac:dyDescent="0.2">
      <c r="J3991" s="18"/>
    </row>
    <row r="3992" spans="10:10" x14ac:dyDescent="0.2">
      <c r="J3992" s="18"/>
    </row>
    <row r="3993" spans="10:10" x14ac:dyDescent="0.2">
      <c r="J3993" s="18"/>
    </row>
    <row r="3994" spans="10:10" x14ac:dyDescent="0.2">
      <c r="J3994" s="18"/>
    </row>
    <row r="3995" spans="10:10" x14ac:dyDescent="0.2">
      <c r="J3995" s="18"/>
    </row>
    <row r="3996" spans="10:10" x14ac:dyDescent="0.2">
      <c r="J3996" s="18"/>
    </row>
    <row r="3997" spans="10:10" x14ac:dyDescent="0.2">
      <c r="J3997" s="18"/>
    </row>
    <row r="3998" spans="10:10" x14ac:dyDescent="0.2">
      <c r="J3998" s="18"/>
    </row>
    <row r="3999" spans="10:10" x14ac:dyDescent="0.2">
      <c r="J3999" s="18"/>
    </row>
    <row r="4000" spans="10:10" x14ac:dyDescent="0.2">
      <c r="J4000" s="18"/>
    </row>
    <row r="4001" spans="10:10" x14ac:dyDescent="0.2">
      <c r="J4001" s="18"/>
    </row>
    <row r="4002" spans="10:10" x14ac:dyDescent="0.2">
      <c r="J4002" s="18"/>
    </row>
    <row r="4003" spans="10:10" x14ac:dyDescent="0.2">
      <c r="J4003" s="18"/>
    </row>
    <row r="4004" spans="10:10" x14ac:dyDescent="0.2">
      <c r="J4004" s="18"/>
    </row>
    <row r="4005" spans="10:10" x14ac:dyDescent="0.2">
      <c r="J4005" s="18"/>
    </row>
    <row r="4006" spans="10:10" x14ac:dyDescent="0.2">
      <c r="J4006" s="18"/>
    </row>
    <row r="4007" spans="10:10" x14ac:dyDescent="0.2">
      <c r="J4007" s="18"/>
    </row>
    <row r="4008" spans="10:10" x14ac:dyDescent="0.2">
      <c r="J4008" s="18"/>
    </row>
    <row r="4009" spans="10:10" x14ac:dyDescent="0.2">
      <c r="J4009" s="18"/>
    </row>
    <row r="4010" spans="10:10" x14ac:dyDescent="0.2">
      <c r="J4010" s="18"/>
    </row>
    <row r="4011" spans="10:10" x14ac:dyDescent="0.2">
      <c r="J4011" s="18"/>
    </row>
    <row r="4012" spans="10:10" x14ac:dyDescent="0.2">
      <c r="J4012" s="18"/>
    </row>
    <row r="4013" spans="10:10" x14ac:dyDescent="0.2">
      <c r="J4013" s="18"/>
    </row>
    <row r="4014" spans="10:10" x14ac:dyDescent="0.2">
      <c r="J4014" s="18"/>
    </row>
    <row r="4015" spans="10:10" x14ac:dyDescent="0.2">
      <c r="J4015" s="18"/>
    </row>
    <row r="4016" spans="10:10" x14ac:dyDescent="0.2">
      <c r="J4016" s="18"/>
    </row>
    <row r="4017" spans="10:10" x14ac:dyDescent="0.2">
      <c r="J4017" s="18"/>
    </row>
    <row r="4018" spans="10:10" x14ac:dyDescent="0.2">
      <c r="J4018" s="18"/>
    </row>
    <row r="4019" spans="10:10" x14ac:dyDescent="0.2">
      <c r="J4019" s="18"/>
    </row>
    <row r="4020" spans="10:10" x14ac:dyDescent="0.2">
      <c r="J4020" s="18"/>
    </row>
    <row r="4021" spans="10:10" x14ac:dyDescent="0.2">
      <c r="J4021" s="18"/>
    </row>
    <row r="4022" spans="10:10" x14ac:dyDescent="0.2">
      <c r="J4022" s="18"/>
    </row>
    <row r="4023" spans="10:10" x14ac:dyDescent="0.2">
      <c r="J4023" s="18"/>
    </row>
    <row r="4024" spans="10:10" x14ac:dyDescent="0.2">
      <c r="J4024" s="18"/>
    </row>
    <row r="4025" spans="10:10" x14ac:dyDescent="0.2">
      <c r="J4025" s="18"/>
    </row>
    <row r="4026" spans="10:10" x14ac:dyDescent="0.2">
      <c r="J4026" s="18"/>
    </row>
    <row r="4027" spans="10:10" x14ac:dyDescent="0.2">
      <c r="J4027" s="18"/>
    </row>
    <row r="4028" spans="10:10" x14ac:dyDescent="0.2">
      <c r="J4028" s="18"/>
    </row>
    <row r="4029" spans="10:10" x14ac:dyDescent="0.2">
      <c r="J4029" s="18"/>
    </row>
    <row r="4030" spans="10:10" x14ac:dyDescent="0.2">
      <c r="J4030" s="18"/>
    </row>
    <row r="4031" spans="10:10" x14ac:dyDescent="0.2">
      <c r="J4031" s="18"/>
    </row>
    <row r="4032" spans="10:10" x14ac:dyDescent="0.2">
      <c r="J4032" s="18"/>
    </row>
    <row r="4033" spans="10:10" x14ac:dyDescent="0.2">
      <c r="J4033" s="18"/>
    </row>
    <row r="4034" spans="10:10" x14ac:dyDescent="0.2">
      <c r="J4034" s="18"/>
    </row>
    <row r="4035" spans="10:10" x14ac:dyDescent="0.2">
      <c r="J4035" s="18"/>
    </row>
    <row r="4036" spans="10:10" x14ac:dyDescent="0.2">
      <c r="J4036" s="18"/>
    </row>
    <row r="4037" spans="10:10" x14ac:dyDescent="0.2">
      <c r="J4037" s="18"/>
    </row>
    <row r="4038" spans="10:10" x14ac:dyDescent="0.2">
      <c r="J4038" s="18"/>
    </row>
    <row r="4039" spans="10:10" x14ac:dyDescent="0.2">
      <c r="J4039" s="18"/>
    </row>
    <row r="4040" spans="10:10" x14ac:dyDescent="0.2">
      <c r="J4040" s="18"/>
    </row>
    <row r="4041" spans="10:10" x14ac:dyDescent="0.2">
      <c r="J4041" s="18"/>
    </row>
    <row r="4042" spans="10:10" x14ac:dyDescent="0.2">
      <c r="J4042" s="18"/>
    </row>
    <row r="4043" spans="10:10" x14ac:dyDescent="0.2">
      <c r="J4043" s="18"/>
    </row>
    <row r="4044" spans="10:10" x14ac:dyDescent="0.2">
      <c r="J4044" s="18"/>
    </row>
    <row r="4045" spans="10:10" x14ac:dyDescent="0.2">
      <c r="J4045" s="18"/>
    </row>
    <row r="4046" spans="10:10" x14ac:dyDescent="0.2">
      <c r="J4046" s="18"/>
    </row>
    <row r="4047" spans="10:10" x14ac:dyDescent="0.2">
      <c r="J4047" s="18"/>
    </row>
    <row r="4048" spans="10:10" x14ac:dyDescent="0.2">
      <c r="J4048" s="18"/>
    </row>
    <row r="4049" spans="10:10" x14ac:dyDescent="0.2">
      <c r="J4049" s="18"/>
    </row>
    <row r="4050" spans="10:10" x14ac:dyDescent="0.2">
      <c r="J4050" s="18"/>
    </row>
    <row r="4051" spans="10:10" x14ac:dyDescent="0.2">
      <c r="J4051" s="18"/>
    </row>
    <row r="4052" spans="10:10" x14ac:dyDescent="0.2">
      <c r="J4052" s="18"/>
    </row>
    <row r="4053" spans="10:10" x14ac:dyDescent="0.2">
      <c r="J4053" s="18"/>
    </row>
    <row r="4054" spans="10:10" x14ac:dyDescent="0.2">
      <c r="J4054" s="18"/>
    </row>
    <row r="4055" spans="10:10" x14ac:dyDescent="0.2">
      <c r="J4055" s="18"/>
    </row>
    <row r="4056" spans="10:10" x14ac:dyDescent="0.2">
      <c r="J4056" s="18"/>
    </row>
    <row r="4057" spans="10:10" x14ac:dyDescent="0.2">
      <c r="J4057" s="18"/>
    </row>
    <row r="4058" spans="10:10" x14ac:dyDescent="0.2">
      <c r="J4058" s="18"/>
    </row>
    <row r="4059" spans="10:10" x14ac:dyDescent="0.2">
      <c r="J4059" s="18"/>
    </row>
    <row r="4060" spans="10:10" x14ac:dyDescent="0.2">
      <c r="J4060" s="18"/>
    </row>
    <row r="4061" spans="10:10" x14ac:dyDescent="0.2">
      <c r="J4061" s="18"/>
    </row>
    <row r="4062" spans="10:10" x14ac:dyDescent="0.2">
      <c r="J4062" s="18"/>
    </row>
    <row r="4063" spans="10:10" x14ac:dyDescent="0.2">
      <c r="J4063" s="18"/>
    </row>
    <row r="4064" spans="10:10" x14ac:dyDescent="0.2">
      <c r="J4064" s="18"/>
    </row>
    <row r="4065" spans="10:10" x14ac:dyDescent="0.2">
      <c r="J4065" s="18"/>
    </row>
    <row r="4066" spans="10:10" x14ac:dyDescent="0.2">
      <c r="J4066" s="18"/>
    </row>
    <row r="4067" spans="10:10" x14ac:dyDescent="0.2">
      <c r="J4067" s="18"/>
    </row>
    <row r="4068" spans="10:10" x14ac:dyDescent="0.2">
      <c r="J4068" s="18"/>
    </row>
    <row r="4069" spans="10:10" x14ac:dyDescent="0.2">
      <c r="J4069" s="18"/>
    </row>
    <row r="4070" spans="10:10" x14ac:dyDescent="0.2">
      <c r="J4070" s="18"/>
    </row>
    <row r="4071" spans="10:10" x14ac:dyDescent="0.2">
      <c r="J4071" s="18"/>
    </row>
    <row r="4072" spans="10:10" x14ac:dyDescent="0.2">
      <c r="J4072" s="18"/>
    </row>
    <row r="4073" spans="10:10" x14ac:dyDescent="0.2">
      <c r="J4073" s="18"/>
    </row>
    <row r="4074" spans="10:10" x14ac:dyDescent="0.2">
      <c r="J4074" s="18"/>
    </row>
    <row r="4075" spans="10:10" x14ac:dyDescent="0.2">
      <c r="J4075" s="18"/>
    </row>
    <row r="4076" spans="10:10" x14ac:dyDescent="0.2">
      <c r="J4076" s="18"/>
    </row>
    <row r="4077" spans="10:10" x14ac:dyDescent="0.2">
      <c r="J4077" s="18"/>
    </row>
    <row r="4078" spans="10:10" x14ac:dyDescent="0.2">
      <c r="J4078" s="18"/>
    </row>
    <row r="4079" spans="10:10" x14ac:dyDescent="0.2">
      <c r="J4079" s="18"/>
    </row>
    <row r="4080" spans="10:10" x14ac:dyDescent="0.2">
      <c r="J4080" s="18"/>
    </row>
    <row r="4081" spans="10:10" x14ac:dyDescent="0.2">
      <c r="J4081" s="18"/>
    </row>
    <row r="4082" spans="10:10" x14ac:dyDescent="0.2">
      <c r="J4082" s="18"/>
    </row>
    <row r="4083" spans="10:10" x14ac:dyDescent="0.2">
      <c r="J4083" s="18"/>
    </row>
    <row r="4084" spans="10:10" x14ac:dyDescent="0.2">
      <c r="J4084" s="18"/>
    </row>
    <row r="4085" spans="10:10" x14ac:dyDescent="0.2">
      <c r="J4085" s="18"/>
    </row>
    <row r="4086" spans="10:10" x14ac:dyDescent="0.2">
      <c r="J4086" s="18"/>
    </row>
    <row r="4087" spans="10:10" x14ac:dyDescent="0.2">
      <c r="J4087" s="18"/>
    </row>
    <row r="4088" spans="10:10" x14ac:dyDescent="0.2">
      <c r="J4088" s="18"/>
    </row>
    <row r="4089" spans="10:10" x14ac:dyDescent="0.2">
      <c r="J4089" s="18"/>
    </row>
    <row r="4090" spans="10:10" x14ac:dyDescent="0.2">
      <c r="J4090" s="18"/>
    </row>
    <row r="4091" spans="10:10" x14ac:dyDescent="0.2">
      <c r="J4091" s="18"/>
    </row>
    <row r="4092" spans="10:10" x14ac:dyDescent="0.2">
      <c r="J4092" s="18"/>
    </row>
    <row r="4093" spans="10:10" x14ac:dyDescent="0.2">
      <c r="J4093" s="18"/>
    </row>
    <row r="4094" spans="10:10" x14ac:dyDescent="0.2">
      <c r="J4094" s="18"/>
    </row>
    <row r="4095" spans="10:10" x14ac:dyDescent="0.2">
      <c r="J4095" s="18"/>
    </row>
    <row r="4096" spans="10:10" x14ac:dyDescent="0.2">
      <c r="J4096" s="18"/>
    </row>
    <row r="4097" spans="10:10" x14ac:dyDescent="0.2">
      <c r="J4097" s="18"/>
    </row>
    <row r="4098" spans="10:10" x14ac:dyDescent="0.2">
      <c r="J4098" s="18"/>
    </row>
    <row r="4099" spans="10:10" x14ac:dyDescent="0.2">
      <c r="J4099" s="18"/>
    </row>
    <row r="4100" spans="10:10" x14ac:dyDescent="0.2">
      <c r="J4100" s="18"/>
    </row>
    <row r="4101" spans="10:10" x14ac:dyDescent="0.2">
      <c r="J4101" s="18"/>
    </row>
    <row r="4102" spans="10:10" x14ac:dyDescent="0.2">
      <c r="J4102" s="18"/>
    </row>
    <row r="4103" spans="10:10" x14ac:dyDescent="0.2">
      <c r="J4103" s="18"/>
    </row>
    <row r="4104" spans="10:10" x14ac:dyDescent="0.2">
      <c r="J4104" s="18"/>
    </row>
    <row r="4105" spans="10:10" x14ac:dyDescent="0.2">
      <c r="J4105" s="18"/>
    </row>
    <row r="4106" spans="10:10" x14ac:dyDescent="0.2">
      <c r="J4106" s="18"/>
    </row>
    <row r="4107" spans="10:10" x14ac:dyDescent="0.2">
      <c r="J4107" s="18"/>
    </row>
    <row r="4108" spans="10:10" x14ac:dyDescent="0.2">
      <c r="J4108" s="18"/>
    </row>
    <row r="4109" spans="10:10" x14ac:dyDescent="0.2">
      <c r="J4109" s="18"/>
    </row>
    <row r="4110" spans="10:10" x14ac:dyDescent="0.2">
      <c r="J4110" s="18"/>
    </row>
    <row r="4111" spans="10:10" x14ac:dyDescent="0.2">
      <c r="J4111" s="18"/>
    </row>
    <row r="4112" spans="10:10" x14ac:dyDescent="0.2">
      <c r="J4112" s="18"/>
    </row>
    <row r="4113" spans="10:10" x14ac:dyDescent="0.2">
      <c r="J4113" s="18"/>
    </row>
    <row r="4114" spans="10:10" x14ac:dyDescent="0.2">
      <c r="J4114" s="18"/>
    </row>
    <row r="4115" spans="10:10" x14ac:dyDescent="0.2">
      <c r="J4115" s="18"/>
    </row>
    <row r="4116" spans="10:10" x14ac:dyDescent="0.2">
      <c r="J4116" s="18"/>
    </row>
    <row r="4117" spans="10:10" x14ac:dyDescent="0.2">
      <c r="J4117" s="18"/>
    </row>
    <row r="4118" spans="10:10" x14ac:dyDescent="0.2">
      <c r="J4118" s="18"/>
    </row>
    <row r="4119" spans="10:10" x14ac:dyDescent="0.2">
      <c r="J4119" s="18"/>
    </row>
    <row r="4120" spans="10:10" x14ac:dyDescent="0.2">
      <c r="J4120" s="18"/>
    </row>
    <row r="4121" spans="10:10" x14ac:dyDescent="0.2">
      <c r="J4121" s="18"/>
    </row>
    <row r="4122" spans="10:10" x14ac:dyDescent="0.2">
      <c r="J4122" s="18"/>
    </row>
    <row r="4123" spans="10:10" x14ac:dyDescent="0.2">
      <c r="J4123" s="18"/>
    </row>
    <row r="4124" spans="10:10" x14ac:dyDescent="0.2">
      <c r="J4124" s="18"/>
    </row>
    <row r="4125" spans="10:10" x14ac:dyDescent="0.2">
      <c r="J4125" s="18"/>
    </row>
    <row r="4126" spans="10:10" x14ac:dyDescent="0.2">
      <c r="J4126" s="18"/>
    </row>
    <row r="4127" spans="10:10" x14ac:dyDescent="0.2">
      <c r="J4127" s="18"/>
    </row>
    <row r="4128" spans="10:10" x14ac:dyDescent="0.2">
      <c r="J4128" s="18"/>
    </row>
    <row r="4129" spans="10:10" x14ac:dyDescent="0.2">
      <c r="J4129" s="18"/>
    </row>
    <row r="4130" spans="10:10" x14ac:dyDescent="0.2">
      <c r="J4130" s="18"/>
    </row>
    <row r="4131" spans="10:10" x14ac:dyDescent="0.2">
      <c r="J4131" s="18"/>
    </row>
    <row r="4132" spans="10:10" x14ac:dyDescent="0.2">
      <c r="J4132" s="18"/>
    </row>
    <row r="4133" spans="10:10" x14ac:dyDescent="0.2">
      <c r="J4133" s="18"/>
    </row>
    <row r="4134" spans="10:10" x14ac:dyDescent="0.2">
      <c r="J4134" s="18"/>
    </row>
    <row r="4135" spans="10:10" x14ac:dyDescent="0.2">
      <c r="J4135" s="18"/>
    </row>
    <row r="4136" spans="10:10" x14ac:dyDescent="0.2">
      <c r="J4136" s="18"/>
    </row>
    <row r="4137" spans="10:10" x14ac:dyDescent="0.2">
      <c r="J4137" s="18"/>
    </row>
    <row r="4138" spans="10:10" x14ac:dyDescent="0.2">
      <c r="J4138" s="18"/>
    </row>
    <row r="4139" spans="10:10" x14ac:dyDescent="0.2">
      <c r="J4139" s="18"/>
    </row>
    <row r="4140" spans="10:10" x14ac:dyDescent="0.2">
      <c r="J4140" s="18"/>
    </row>
    <row r="4141" spans="10:10" x14ac:dyDescent="0.2">
      <c r="J4141" s="18"/>
    </row>
    <row r="4142" spans="10:10" x14ac:dyDescent="0.2">
      <c r="J4142" s="18"/>
    </row>
    <row r="4143" spans="10:10" x14ac:dyDescent="0.2">
      <c r="J4143" s="18"/>
    </row>
    <row r="4144" spans="10:10" x14ac:dyDescent="0.2">
      <c r="J4144" s="18"/>
    </row>
    <row r="4145" spans="10:10" x14ac:dyDescent="0.2">
      <c r="J4145" s="18"/>
    </row>
    <row r="4146" spans="10:10" x14ac:dyDescent="0.2">
      <c r="J4146" s="18"/>
    </row>
    <row r="4147" spans="10:10" x14ac:dyDescent="0.2">
      <c r="J4147" s="18"/>
    </row>
    <row r="4148" spans="10:10" x14ac:dyDescent="0.2">
      <c r="J4148" s="18"/>
    </row>
    <row r="4149" spans="10:10" x14ac:dyDescent="0.2">
      <c r="J4149" s="18"/>
    </row>
    <row r="4150" spans="10:10" x14ac:dyDescent="0.2">
      <c r="J4150" s="18"/>
    </row>
    <row r="4151" spans="10:10" x14ac:dyDescent="0.2">
      <c r="J4151" s="18"/>
    </row>
    <row r="4152" spans="10:10" x14ac:dyDescent="0.2">
      <c r="J4152" s="18"/>
    </row>
    <row r="4153" spans="10:10" x14ac:dyDescent="0.2">
      <c r="J4153" s="18"/>
    </row>
    <row r="4154" spans="10:10" x14ac:dyDescent="0.2">
      <c r="J4154" s="18"/>
    </row>
    <row r="4155" spans="10:10" x14ac:dyDescent="0.2">
      <c r="J4155" s="18"/>
    </row>
    <row r="4156" spans="10:10" x14ac:dyDescent="0.2">
      <c r="J4156" s="18"/>
    </row>
    <row r="4157" spans="10:10" x14ac:dyDescent="0.2">
      <c r="J4157" s="18"/>
    </row>
    <row r="4158" spans="10:10" x14ac:dyDescent="0.2">
      <c r="J4158" s="18"/>
    </row>
    <row r="4159" spans="10:10" x14ac:dyDescent="0.2">
      <c r="J4159" s="18"/>
    </row>
    <row r="4160" spans="10:10" x14ac:dyDescent="0.2">
      <c r="J4160" s="18"/>
    </row>
    <row r="4161" spans="10:10" x14ac:dyDescent="0.2">
      <c r="J4161" s="18"/>
    </row>
    <row r="4162" spans="10:10" x14ac:dyDescent="0.2">
      <c r="J4162" s="18"/>
    </row>
    <row r="4163" spans="10:10" x14ac:dyDescent="0.2">
      <c r="J4163" s="18"/>
    </row>
    <row r="4164" spans="10:10" x14ac:dyDescent="0.2">
      <c r="J4164" s="18"/>
    </row>
    <row r="4165" spans="10:10" x14ac:dyDescent="0.2">
      <c r="J4165" s="18"/>
    </row>
    <row r="4166" spans="10:10" x14ac:dyDescent="0.2">
      <c r="J4166" s="18"/>
    </row>
    <row r="4167" spans="10:10" x14ac:dyDescent="0.2">
      <c r="J4167" s="18"/>
    </row>
    <row r="4168" spans="10:10" x14ac:dyDescent="0.2">
      <c r="J4168" s="18"/>
    </row>
    <row r="4169" spans="10:10" x14ac:dyDescent="0.2">
      <c r="J4169" s="18"/>
    </row>
    <row r="4170" spans="10:10" x14ac:dyDescent="0.2">
      <c r="J4170" s="18"/>
    </row>
    <row r="4171" spans="10:10" x14ac:dyDescent="0.2">
      <c r="J4171" s="18"/>
    </row>
    <row r="4172" spans="10:10" x14ac:dyDescent="0.2">
      <c r="J4172" s="18"/>
    </row>
    <row r="4173" spans="10:10" x14ac:dyDescent="0.2">
      <c r="J4173" s="18"/>
    </row>
    <row r="4174" spans="10:10" x14ac:dyDescent="0.2">
      <c r="J4174" s="18"/>
    </row>
    <row r="4175" spans="10:10" x14ac:dyDescent="0.2">
      <c r="J4175" s="18"/>
    </row>
    <row r="4176" spans="10:10" x14ac:dyDescent="0.2">
      <c r="J4176" s="18"/>
    </row>
    <row r="4177" spans="10:10" x14ac:dyDescent="0.2">
      <c r="J4177" s="18"/>
    </row>
    <row r="4178" spans="10:10" x14ac:dyDescent="0.2">
      <c r="J4178" s="18"/>
    </row>
    <row r="4179" spans="10:10" x14ac:dyDescent="0.2">
      <c r="J4179" s="18"/>
    </row>
    <row r="4180" spans="10:10" x14ac:dyDescent="0.2">
      <c r="J4180" s="18"/>
    </row>
    <row r="4181" spans="10:10" x14ac:dyDescent="0.2">
      <c r="J4181" s="18"/>
    </row>
    <row r="4182" spans="10:10" x14ac:dyDescent="0.2">
      <c r="J4182" s="18"/>
    </row>
    <row r="4183" spans="10:10" x14ac:dyDescent="0.2">
      <c r="J4183" s="18"/>
    </row>
    <row r="4184" spans="10:10" x14ac:dyDescent="0.2">
      <c r="J4184" s="18"/>
    </row>
    <row r="4185" spans="10:10" x14ac:dyDescent="0.2">
      <c r="J4185" s="18"/>
    </row>
    <row r="4186" spans="10:10" x14ac:dyDescent="0.2">
      <c r="J4186" s="18"/>
    </row>
    <row r="4187" spans="10:10" x14ac:dyDescent="0.2">
      <c r="J4187" s="18"/>
    </row>
    <row r="4188" spans="10:10" x14ac:dyDescent="0.2">
      <c r="J4188" s="18"/>
    </row>
    <row r="4189" spans="10:10" x14ac:dyDescent="0.2">
      <c r="J4189" s="18"/>
    </row>
    <row r="4190" spans="10:10" x14ac:dyDescent="0.2">
      <c r="J4190" s="18"/>
    </row>
    <row r="4191" spans="10:10" x14ac:dyDescent="0.2">
      <c r="J4191" s="18"/>
    </row>
    <row r="4192" spans="10:10" x14ac:dyDescent="0.2">
      <c r="J4192" s="18"/>
    </row>
    <row r="4193" spans="10:10" x14ac:dyDescent="0.2">
      <c r="J4193" s="18"/>
    </row>
    <row r="4194" spans="10:10" x14ac:dyDescent="0.2">
      <c r="J4194" s="18"/>
    </row>
    <row r="4195" spans="10:10" x14ac:dyDescent="0.2">
      <c r="J4195" s="18"/>
    </row>
    <row r="4196" spans="10:10" x14ac:dyDescent="0.2">
      <c r="J4196" s="18"/>
    </row>
    <row r="4197" spans="10:10" x14ac:dyDescent="0.2">
      <c r="J4197" s="18"/>
    </row>
    <row r="4198" spans="10:10" x14ac:dyDescent="0.2">
      <c r="J4198" s="18"/>
    </row>
    <row r="4199" spans="10:10" x14ac:dyDescent="0.2">
      <c r="J4199" s="18"/>
    </row>
    <row r="4200" spans="10:10" x14ac:dyDescent="0.2">
      <c r="J4200" s="18"/>
    </row>
    <row r="4201" spans="10:10" x14ac:dyDescent="0.2">
      <c r="J4201" s="18"/>
    </row>
    <row r="4202" spans="10:10" x14ac:dyDescent="0.2">
      <c r="J4202" s="18"/>
    </row>
    <row r="4203" spans="10:10" x14ac:dyDescent="0.2">
      <c r="J4203" s="18"/>
    </row>
    <row r="4204" spans="10:10" x14ac:dyDescent="0.2">
      <c r="J4204" s="18"/>
    </row>
    <row r="4205" spans="10:10" x14ac:dyDescent="0.2">
      <c r="J4205" s="18"/>
    </row>
    <row r="4206" spans="10:10" x14ac:dyDescent="0.2">
      <c r="J4206" s="18"/>
    </row>
    <row r="4207" spans="10:10" x14ac:dyDescent="0.2">
      <c r="J4207" s="18"/>
    </row>
    <row r="4208" spans="10:10" x14ac:dyDescent="0.2">
      <c r="J4208" s="18"/>
    </row>
    <row r="4209" spans="10:10" x14ac:dyDescent="0.2">
      <c r="J4209" s="18"/>
    </row>
    <row r="4210" spans="10:10" x14ac:dyDescent="0.2">
      <c r="J4210" s="18"/>
    </row>
    <row r="4211" spans="10:10" x14ac:dyDescent="0.2">
      <c r="J4211" s="18"/>
    </row>
    <row r="4212" spans="10:10" x14ac:dyDescent="0.2">
      <c r="J4212" s="18"/>
    </row>
    <row r="4213" spans="10:10" x14ac:dyDescent="0.2">
      <c r="J4213" s="18"/>
    </row>
    <row r="4214" spans="10:10" x14ac:dyDescent="0.2">
      <c r="J4214" s="18"/>
    </row>
    <row r="4215" spans="10:10" x14ac:dyDescent="0.2">
      <c r="J4215" s="18"/>
    </row>
    <row r="4216" spans="10:10" x14ac:dyDescent="0.2">
      <c r="J4216" s="18"/>
    </row>
    <row r="4217" spans="10:10" x14ac:dyDescent="0.2">
      <c r="J4217" s="18"/>
    </row>
    <row r="4218" spans="10:10" x14ac:dyDescent="0.2">
      <c r="J4218" s="18"/>
    </row>
    <row r="4219" spans="10:10" x14ac:dyDescent="0.2">
      <c r="J4219" s="18"/>
    </row>
    <row r="4220" spans="10:10" x14ac:dyDescent="0.2">
      <c r="J4220" s="18"/>
    </row>
    <row r="4221" spans="10:10" x14ac:dyDescent="0.2">
      <c r="J4221" s="18"/>
    </row>
    <row r="4222" spans="10:10" x14ac:dyDescent="0.2">
      <c r="J4222" s="18"/>
    </row>
    <row r="4223" spans="10:10" x14ac:dyDescent="0.2">
      <c r="J4223" s="18"/>
    </row>
    <row r="4224" spans="10:10" x14ac:dyDescent="0.2">
      <c r="J4224" s="18"/>
    </row>
    <row r="4225" spans="10:10" x14ac:dyDescent="0.2">
      <c r="J4225" s="18"/>
    </row>
    <row r="4226" spans="10:10" x14ac:dyDescent="0.2">
      <c r="J4226" s="18"/>
    </row>
    <row r="4227" spans="10:10" x14ac:dyDescent="0.2">
      <c r="J4227" s="18"/>
    </row>
    <row r="4228" spans="10:10" x14ac:dyDescent="0.2">
      <c r="J4228" s="18"/>
    </row>
    <row r="4229" spans="10:10" x14ac:dyDescent="0.2">
      <c r="J4229" s="18"/>
    </row>
    <row r="4230" spans="10:10" x14ac:dyDescent="0.2">
      <c r="J4230" s="18"/>
    </row>
    <row r="4231" spans="10:10" x14ac:dyDescent="0.2">
      <c r="J4231" s="18"/>
    </row>
    <row r="4232" spans="10:10" x14ac:dyDescent="0.2">
      <c r="J4232" s="18"/>
    </row>
    <row r="4233" spans="10:10" x14ac:dyDescent="0.2">
      <c r="J4233" s="18"/>
    </row>
    <row r="4234" spans="10:10" x14ac:dyDescent="0.2">
      <c r="J4234" s="18"/>
    </row>
    <row r="4235" spans="10:10" x14ac:dyDescent="0.2">
      <c r="J4235" s="18"/>
    </row>
    <row r="4236" spans="10:10" x14ac:dyDescent="0.2">
      <c r="J4236" s="18"/>
    </row>
    <row r="4237" spans="10:10" x14ac:dyDescent="0.2">
      <c r="J4237" s="18"/>
    </row>
    <row r="4238" spans="10:10" x14ac:dyDescent="0.2">
      <c r="J4238" s="18"/>
    </row>
    <row r="4239" spans="10:10" x14ac:dyDescent="0.2">
      <c r="J4239" s="18"/>
    </row>
    <row r="4240" spans="10:10" x14ac:dyDescent="0.2">
      <c r="J4240" s="18"/>
    </row>
    <row r="4241" spans="10:10" x14ac:dyDescent="0.2">
      <c r="J4241" s="18"/>
    </row>
    <row r="4242" spans="10:10" x14ac:dyDescent="0.2">
      <c r="J4242" s="18"/>
    </row>
    <row r="4243" spans="10:10" x14ac:dyDescent="0.2">
      <c r="J4243" s="18"/>
    </row>
    <row r="4244" spans="10:10" x14ac:dyDescent="0.2">
      <c r="J4244" s="18"/>
    </row>
    <row r="4245" spans="10:10" x14ac:dyDescent="0.2">
      <c r="J4245" s="18"/>
    </row>
    <row r="4246" spans="10:10" x14ac:dyDescent="0.2">
      <c r="J4246" s="18"/>
    </row>
    <row r="4247" spans="10:10" x14ac:dyDescent="0.2">
      <c r="J4247" s="18"/>
    </row>
    <row r="4248" spans="10:10" x14ac:dyDescent="0.2">
      <c r="J4248" s="18"/>
    </row>
    <row r="4249" spans="10:10" x14ac:dyDescent="0.2">
      <c r="J4249" s="18"/>
    </row>
    <row r="4250" spans="10:10" x14ac:dyDescent="0.2">
      <c r="J4250" s="18"/>
    </row>
    <row r="4251" spans="10:10" x14ac:dyDescent="0.2">
      <c r="J4251" s="18"/>
    </row>
    <row r="4252" spans="10:10" x14ac:dyDescent="0.2">
      <c r="J4252" s="18"/>
    </row>
    <row r="4253" spans="10:10" x14ac:dyDescent="0.2">
      <c r="J4253" s="18"/>
    </row>
    <row r="4254" spans="10:10" x14ac:dyDescent="0.2">
      <c r="J4254" s="18"/>
    </row>
    <row r="4255" spans="10:10" x14ac:dyDescent="0.2">
      <c r="J4255" s="18"/>
    </row>
    <row r="4256" spans="10:10" x14ac:dyDescent="0.2">
      <c r="J4256" s="18"/>
    </row>
    <row r="4257" spans="10:10" x14ac:dyDescent="0.2">
      <c r="J4257" s="18"/>
    </row>
    <row r="4258" spans="10:10" x14ac:dyDescent="0.2">
      <c r="J4258" s="18"/>
    </row>
    <row r="4259" spans="10:10" x14ac:dyDescent="0.2">
      <c r="J4259" s="18"/>
    </row>
    <row r="4260" spans="10:10" x14ac:dyDescent="0.2">
      <c r="J4260" s="18"/>
    </row>
    <row r="4261" spans="10:10" x14ac:dyDescent="0.2">
      <c r="J4261" s="18"/>
    </row>
    <row r="4262" spans="10:10" x14ac:dyDescent="0.2">
      <c r="J4262" s="18"/>
    </row>
    <row r="4263" spans="10:10" x14ac:dyDescent="0.2">
      <c r="J4263" s="18"/>
    </row>
    <row r="4264" spans="10:10" x14ac:dyDescent="0.2">
      <c r="J4264" s="18"/>
    </row>
    <row r="4265" spans="10:10" x14ac:dyDescent="0.2">
      <c r="J4265" s="18"/>
    </row>
    <row r="4266" spans="10:10" x14ac:dyDescent="0.2">
      <c r="J4266" s="18"/>
    </row>
    <row r="4267" spans="10:10" x14ac:dyDescent="0.2">
      <c r="J4267" s="18"/>
    </row>
    <row r="4268" spans="10:10" x14ac:dyDescent="0.2">
      <c r="J4268" s="18"/>
    </row>
    <row r="4269" spans="10:10" x14ac:dyDescent="0.2">
      <c r="J4269" s="18"/>
    </row>
    <row r="4270" spans="10:10" x14ac:dyDescent="0.2">
      <c r="J4270" s="18"/>
    </row>
    <row r="4271" spans="10:10" x14ac:dyDescent="0.2">
      <c r="J4271" s="18"/>
    </row>
    <row r="4272" spans="10:10" x14ac:dyDescent="0.2">
      <c r="J4272" s="18"/>
    </row>
    <row r="4273" spans="10:10" x14ac:dyDescent="0.2">
      <c r="J4273" s="18"/>
    </row>
    <row r="4274" spans="10:10" x14ac:dyDescent="0.2">
      <c r="J4274" s="18"/>
    </row>
    <row r="4275" spans="10:10" x14ac:dyDescent="0.2">
      <c r="J4275" s="18"/>
    </row>
    <row r="4276" spans="10:10" x14ac:dyDescent="0.2">
      <c r="J4276" s="18"/>
    </row>
    <row r="4277" spans="10:10" x14ac:dyDescent="0.2">
      <c r="J4277" s="18"/>
    </row>
    <row r="4278" spans="10:10" x14ac:dyDescent="0.2">
      <c r="J4278" s="18"/>
    </row>
    <row r="4279" spans="10:10" x14ac:dyDescent="0.2">
      <c r="J4279" s="18"/>
    </row>
    <row r="4280" spans="10:10" x14ac:dyDescent="0.2">
      <c r="J4280" s="18"/>
    </row>
    <row r="4281" spans="10:10" x14ac:dyDescent="0.2">
      <c r="J4281" s="18"/>
    </row>
    <row r="4282" spans="10:10" x14ac:dyDescent="0.2">
      <c r="J4282" s="18"/>
    </row>
    <row r="4283" spans="10:10" x14ac:dyDescent="0.2">
      <c r="J4283" s="18"/>
    </row>
    <row r="4284" spans="10:10" x14ac:dyDescent="0.2">
      <c r="J4284" s="18"/>
    </row>
    <row r="4285" spans="10:10" x14ac:dyDescent="0.2">
      <c r="J4285" s="18"/>
    </row>
    <row r="4286" spans="10:10" x14ac:dyDescent="0.2">
      <c r="J4286" s="18"/>
    </row>
    <row r="4287" spans="10:10" x14ac:dyDescent="0.2">
      <c r="J4287" s="18"/>
    </row>
    <row r="4288" spans="10:10" x14ac:dyDescent="0.2">
      <c r="J4288" s="18"/>
    </row>
    <row r="4289" spans="10:10" x14ac:dyDescent="0.2">
      <c r="J4289" s="18"/>
    </row>
    <row r="4290" spans="10:10" x14ac:dyDescent="0.2">
      <c r="J4290" s="18"/>
    </row>
    <row r="4291" spans="10:10" x14ac:dyDescent="0.2">
      <c r="J4291" s="18"/>
    </row>
    <row r="4292" spans="10:10" x14ac:dyDescent="0.2">
      <c r="J4292" s="18"/>
    </row>
    <row r="4293" spans="10:10" x14ac:dyDescent="0.2">
      <c r="J4293" s="18"/>
    </row>
    <row r="4294" spans="10:10" x14ac:dyDescent="0.2">
      <c r="J4294" s="18"/>
    </row>
    <row r="4295" spans="10:10" x14ac:dyDescent="0.2">
      <c r="J4295" s="18"/>
    </row>
    <row r="4296" spans="10:10" x14ac:dyDescent="0.2">
      <c r="J4296" s="18"/>
    </row>
    <row r="4297" spans="10:10" x14ac:dyDescent="0.2">
      <c r="J4297" s="18"/>
    </row>
    <row r="4298" spans="10:10" x14ac:dyDescent="0.2">
      <c r="J4298" s="18"/>
    </row>
    <row r="4299" spans="10:10" x14ac:dyDescent="0.2">
      <c r="J4299" s="18"/>
    </row>
    <row r="4300" spans="10:10" x14ac:dyDescent="0.2">
      <c r="J4300" s="18"/>
    </row>
    <row r="4301" spans="10:10" x14ac:dyDescent="0.2">
      <c r="J4301" s="18"/>
    </row>
    <row r="4302" spans="10:10" x14ac:dyDescent="0.2">
      <c r="J4302" s="18"/>
    </row>
    <row r="4303" spans="10:10" x14ac:dyDescent="0.2">
      <c r="J4303" s="18"/>
    </row>
    <row r="4304" spans="10:10" x14ac:dyDescent="0.2">
      <c r="J4304" s="18"/>
    </row>
    <row r="4305" spans="10:10" x14ac:dyDescent="0.2">
      <c r="J4305" s="18"/>
    </row>
    <row r="4306" spans="10:10" x14ac:dyDescent="0.2">
      <c r="J4306" s="18"/>
    </row>
    <row r="4307" spans="10:10" x14ac:dyDescent="0.2">
      <c r="J4307" s="18"/>
    </row>
    <row r="4308" spans="10:10" x14ac:dyDescent="0.2">
      <c r="J4308" s="18"/>
    </row>
    <row r="4309" spans="10:10" x14ac:dyDescent="0.2">
      <c r="J4309" s="18"/>
    </row>
    <row r="4310" spans="10:10" x14ac:dyDescent="0.2">
      <c r="J4310" s="18"/>
    </row>
    <row r="4311" spans="10:10" x14ac:dyDescent="0.2">
      <c r="J4311" s="18"/>
    </row>
    <row r="4312" spans="10:10" x14ac:dyDescent="0.2">
      <c r="J4312" s="18"/>
    </row>
    <row r="4313" spans="10:10" x14ac:dyDescent="0.2">
      <c r="J4313" s="18"/>
    </row>
    <row r="4314" spans="10:10" x14ac:dyDescent="0.2">
      <c r="J4314" s="18"/>
    </row>
    <row r="4315" spans="10:10" x14ac:dyDescent="0.2">
      <c r="J4315" s="18"/>
    </row>
    <row r="4316" spans="10:10" x14ac:dyDescent="0.2">
      <c r="J4316" s="18"/>
    </row>
    <row r="4317" spans="10:10" x14ac:dyDescent="0.2">
      <c r="J4317" s="18"/>
    </row>
    <row r="4318" spans="10:10" x14ac:dyDescent="0.2">
      <c r="J4318" s="18"/>
    </row>
    <row r="4319" spans="10:10" x14ac:dyDescent="0.2">
      <c r="J4319" s="18"/>
    </row>
    <row r="4320" spans="10:10" x14ac:dyDescent="0.2">
      <c r="J4320" s="18"/>
    </row>
    <row r="4321" spans="10:10" x14ac:dyDescent="0.2">
      <c r="J4321" s="18"/>
    </row>
    <row r="4322" spans="10:10" x14ac:dyDescent="0.2">
      <c r="J4322" s="18"/>
    </row>
    <row r="4323" spans="10:10" x14ac:dyDescent="0.2">
      <c r="J4323" s="18"/>
    </row>
    <row r="4324" spans="10:10" x14ac:dyDescent="0.2">
      <c r="J4324" s="18"/>
    </row>
    <row r="4325" spans="10:10" x14ac:dyDescent="0.2">
      <c r="J4325" s="18"/>
    </row>
    <row r="4326" spans="10:10" x14ac:dyDescent="0.2">
      <c r="J4326" s="18"/>
    </row>
    <row r="4327" spans="10:10" x14ac:dyDescent="0.2">
      <c r="J4327" s="18"/>
    </row>
    <row r="4328" spans="10:10" x14ac:dyDescent="0.2">
      <c r="J4328" s="18"/>
    </row>
    <row r="4329" spans="10:10" x14ac:dyDescent="0.2">
      <c r="J4329" s="18"/>
    </row>
    <row r="4330" spans="10:10" x14ac:dyDescent="0.2">
      <c r="J4330" s="18"/>
    </row>
    <row r="4331" spans="10:10" x14ac:dyDescent="0.2">
      <c r="J4331" s="18"/>
    </row>
    <row r="4332" spans="10:10" x14ac:dyDescent="0.2">
      <c r="J4332" s="18"/>
    </row>
    <row r="4333" spans="10:10" x14ac:dyDescent="0.2">
      <c r="J4333" s="18"/>
    </row>
    <row r="4334" spans="10:10" x14ac:dyDescent="0.2">
      <c r="J4334" s="18"/>
    </row>
    <row r="4335" spans="10:10" x14ac:dyDescent="0.2">
      <c r="J4335" s="18"/>
    </row>
    <row r="4336" spans="10:10" x14ac:dyDescent="0.2">
      <c r="J4336" s="18"/>
    </row>
    <row r="4337" spans="10:10" x14ac:dyDescent="0.2">
      <c r="J4337" s="18"/>
    </row>
    <row r="4338" spans="10:10" x14ac:dyDescent="0.2">
      <c r="J4338" s="18"/>
    </row>
    <row r="4339" spans="10:10" x14ac:dyDescent="0.2">
      <c r="J4339" s="18"/>
    </row>
    <row r="4340" spans="10:10" x14ac:dyDescent="0.2">
      <c r="J4340" s="18"/>
    </row>
    <row r="4341" spans="10:10" x14ac:dyDescent="0.2">
      <c r="J4341" s="18"/>
    </row>
    <row r="4342" spans="10:10" x14ac:dyDescent="0.2">
      <c r="J4342" s="18"/>
    </row>
    <row r="4343" spans="10:10" x14ac:dyDescent="0.2">
      <c r="J4343" s="18"/>
    </row>
    <row r="4344" spans="10:10" x14ac:dyDescent="0.2">
      <c r="J4344" s="18"/>
    </row>
    <row r="4345" spans="10:10" x14ac:dyDescent="0.2">
      <c r="J4345" s="18"/>
    </row>
    <row r="4346" spans="10:10" x14ac:dyDescent="0.2">
      <c r="J4346" s="18"/>
    </row>
    <row r="4347" spans="10:10" x14ac:dyDescent="0.2">
      <c r="J4347" s="18"/>
    </row>
    <row r="4348" spans="10:10" x14ac:dyDescent="0.2">
      <c r="J4348" s="18"/>
    </row>
    <row r="4349" spans="10:10" x14ac:dyDescent="0.2">
      <c r="J4349" s="18"/>
    </row>
    <row r="4350" spans="10:10" x14ac:dyDescent="0.2">
      <c r="J4350" s="18"/>
    </row>
    <row r="4351" spans="10:10" x14ac:dyDescent="0.2">
      <c r="J4351" s="18"/>
    </row>
    <row r="4352" spans="10:10" x14ac:dyDescent="0.2">
      <c r="J4352" s="18"/>
    </row>
    <row r="4353" spans="10:10" x14ac:dyDescent="0.2">
      <c r="J4353" s="18"/>
    </row>
    <row r="4354" spans="10:10" x14ac:dyDescent="0.2">
      <c r="J4354" s="18"/>
    </row>
    <row r="4355" spans="10:10" x14ac:dyDescent="0.2">
      <c r="J4355" s="18"/>
    </row>
    <row r="4356" spans="10:10" x14ac:dyDescent="0.2">
      <c r="J4356" s="18"/>
    </row>
    <row r="4357" spans="10:10" x14ac:dyDescent="0.2">
      <c r="J4357" s="18"/>
    </row>
    <row r="4358" spans="10:10" x14ac:dyDescent="0.2">
      <c r="J4358" s="18"/>
    </row>
    <row r="4359" spans="10:10" x14ac:dyDescent="0.2">
      <c r="J4359" s="18"/>
    </row>
    <row r="4360" spans="10:10" x14ac:dyDescent="0.2">
      <c r="J4360" s="18"/>
    </row>
    <row r="4361" spans="10:10" x14ac:dyDescent="0.2">
      <c r="J4361" s="18"/>
    </row>
    <row r="4362" spans="10:10" x14ac:dyDescent="0.2">
      <c r="J4362" s="18"/>
    </row>
    <row r="4363" spans="10:10" x14ac:dyDescent="0.2">
      <c r="J4363" s="18"/>
    </row>
    <row r="4364" spans="10:10" x14ac:dyDescent="0.2">
      <c r="J4364" s="18"/>
    </row>
    <row r="4365" spans="10:10" x14ac:dyDescent="0.2">
      <c r="J4365" s="18"/>
    </row>
    <row r="4366" spans="10:10" x14ac:dyDescent="0.2">
      <c r="J4366" s="18"/>
    </row>
    <row r="4367" spans="10:10" x14ac:dyDescent="0.2">
      <c r="J4367" s="18"/>
    </row>
    <row r="4368" spans="10:10" x14ac:dyDescent="0.2">
      <c r="J4368" s="18"/>
    </row>
    <row r="4369" spans="10:10" x14ac:dyDescent="0.2">
      <c r="J4369" s="18"/>
    </row>
    <row r="4370" spans="10:10" x14ac:dyDescent="0.2">
      <c r="J4370" s="18"/>
    </row>
    <row r="4371" spans="10:10" x14ac:dyDescent="0.2">
      <c r="J4371" s="18"/>
    </row>
    <row r="4372" spans="10:10" x14ac:dyDescent="0.2">
      <c r="J4372" s="18"/>
    </row>
    <row r="4373" spans="10:10" x14ac:dyDescent="0.2">
      <c r="J4373" s="18"/>
    </row>
    <row r="4374" spans="10:10" x14ac:dyDescent="0.2">
      <c r="J4374" s="18"/>
    </row>
    <row r="4375" spans="10:10" x14ac:dyDescent="0.2">
      <c r="J4375" s="18"/>
    </row>
    <row r="4376" spans="10:10" x14ac:dyDescent="0.2">
      <c r="J4376" s="18"/>
    </row>
    <row r="4377" spans="10:10" x14ac:dyDescent="0.2">
      <c r="J4377" s="18"/>
    </row>
    <row r="4378" spans="10:10" x14ac:dyDescent="0.2">
      <c r="J4378" s="18"/>
    </row>
    <row r="4379" spans="10:10" x14ac:dyDescent="0.2">
      <c r="J4379" s="18"/>
    </row>
    <row r="4380" spans="10:10" x14ac:dyDescent="0.2">
      <c r="J4380" s="18"/>
    </row>
    <row r="4381" spans="10:10" x14ac:dyDescent="0.2">
      <c r="J4381" s="18"/>
    </row>
    <row r="4382" spans="10:10" x14ac:dyDescent="0.2">
      <c r="J4382" s="18"/>
    </row>
    <row r="4383" spans="10:10" x14ac:dyDescent="0.2">
      <c r="J4383" s="18"/>
    </row>
    <row r="4384" spans="10:10" x14ac:dyDescent="0.2">
      <c r="J4384" s="18"/>
    </row>
    <row r="4385" spans="10:10" x14ac:dyDescent="0.2">
      <c r="J4385" s="18"/>
    </row>
    <row r="4386" spans="10:10" x14ac:dyDescent="0.2">
      <c r="J4386" s="18"/>
    </row>
    <row r="4387" spans="10:10" x14ac:dyDescent="0.2">
      <c r="J4387" s="18"/>
    </row>
    <row r="4388" spans="10:10" x14ac:dyDescent="0.2">
      <c r="J4388" s="18"/>
    </row>
    <row r="4389" spans="10:10" x14ac:dyDescent="0.2">
      <c r="J4389" s="18"/>
    </row>
    <row r="4390" spans="10:10" x14ac:dyDescent="0.2">
      <c r="J4390" s="18"/>
    </row>
    <row r="4391" spans="10:10" x14ac:dyDescent="0.2">
      <c r="J4391" s="18"/>
    </row>
    <row r="4392" spans="10:10" x14ac:dyDescent="0.2">
      <c r="J4392" s="18"/>
    </row>
    <row r="4393" spans="10:10" x14ac:dyDescent="0.2">
      <c r="J4393" s="18"/>
    </row>
    <row r="4394" spans="10:10" x14ac:dyDescent="0.2">
      <c r="J4394" s="18"/>
    </row>
    <row r="4395" spans="10:10" x14ac:dyDescent="0.2">
      <c r="J4395" s="18"/>
    </row>
    <row r="4396" spans="10:10" x14ac:dyDescent="0.2">
      <c r="J4396" s="18"/>
    </row>
    <row r="4397" spans="10:10" x14ac:dyDescent="0.2">
      <c r="J4397" s="18"/>
    </row>
    <row r="4398" spans="10:10" x14ac:dyDescent="0.2">
      <c r="J4398" s="18"/>
    </row>
    <row r="4399" spans="10:10" x14ac:dyDescent="0.2">
      <c r="J4399" s="18"/>
    </row>
    <row r="4400" spans="10:10" x14ac:dyDescent="0.2">
      <c r="J4400" s="18"/>
    </row>
    <row r="4401" spans="10:10" x14ac:dyDescent="0.2">
      <c r="J4401" s="18"/>
    </row>
    <row r="4402" spans="10:10" x14ac:dyDescent="0.2">
      <c r="J4402" s="18"/>
    </row>
    <row r="4403" spans="10:10" x14ac:dyDescent="0.2">
      <c r="J4403" s="18"/>
    </row>
    <row r="4404" spans="10:10" x14ac:dyDescent="0.2">
      <c r="J4404" s="18"/>
    </row>
    <row r="4405" spans="10:10" x14ac:dyDescent="0.2">
      <c r="J4405" s="18"/>
    </row>
    <row r="4406" spans="10:10" x14ac:dyDescent="0.2">
      <c r="J4406" s="18"/>
    </row>
    <row r="4407" spans="10:10" x14ac:dyDescent="0.2">
      <c r="J4407" s="18"/>
    </row>
    <row r="4408" spans="10:10" x14ac:dyDescent="0.2">
      <c r="J4408" s="18"/>
    </row>
    <row r="4409" spans="10:10" x14ac:dyDescent="0.2">
      <c r="J4409" s="18"/>
    </row>
    <row r="4410" spans="10:10" x14ac:dyDescent="0.2">
      <c r="J4410" s="18"/>
    </row>
    <row r="4411" spans="10:10" x14ac:dyDescent="0.2">
      <c r="J4411" s="18"/>
    </row>
    <row r="4412" spans="10:10" x14ac:dyDescent="0.2">
      <c r="J4412" s="18"/>
    </row>
    <row r="4413" spans="10:10" x14ac:dyDescent="0.2">
      <c r="J4413" s="18"/>
    </row>
    <row r="4414" spans="10:10" x14ac:dyDescent="0.2">
      <c r="J4414" s="18"/>
    </row>
    <row r="4415" spans="10:10" x14ac:dyDescent="0.2">
      <c r="J4415" s="18"/>
    </row>
    <row r="4416" spans="10:10" x14ac:dyDescent="0.2">
      <c r="J4416" s="18"/>
    </row>
    <row r="4417" spans="10:10" x14ac:dyDescent="0.2">
      <c r="J4417" s="18"/>
    </row>
    <row r="4418" spans="10:10" x14ac:dyDescent="0.2">
      <c r="J4418" s="18"/>
    </row>
    <row r="4419" spans="10:10" x14ac:dyDescent="0.2">
      <c r="J4419" s="18"/>
    </row>
    <row r="4420" spans="10:10" x14ac:dyDescent="0.2">
      <c r="J4420" s="18"/>
    </row>
    <row r="4421" spans="10:10" x14ac:dyDescent="0.2">
      <c r="J4421" s="18"/>
    </row>
    <row r="4422" spans="10:10" x14ac:dyDescent="0.2">
      <c r="J4422" s="18"/>
    </row>
    <row r="4423" spans="10:10" x14ac:dyDescent="0.2">
      <c r="J4423" s="18"/>
    </row>
    <row r="4424" spans="10:10" x14ac:dyDescent="0.2">
      <c r="J4424" s="18"/>
    </row>
    <row r="4425" spans="10:10" x14ac:dyDescent="0.2">
      <c r="J4425" s="18"/>
    </row>
    <row r="4426" spans="10:10" x14ac:dyDescent="0.2">
      <c r="J4426" s="18"/>
    </row>
    <row r="4427" spans="10:10" x14ac:dyDescent="0.2">
      <c r="J4427" s="18"/>
    </row>
    <row r="4428" spans="10:10" x14ac:dyDescent="0.2">
      <c r="J4428" s="18"/>
    </row>
    <row r="4429" spans="10:10" x14ac:dyDescent="0.2">
      <c r="J4429" s="18"/>
    </row>
    <row r="4430" spans="10:10" x14ac:dyDescent="0.2">
      <c r="J4430" s="18"/>
    </row>
    <row r="4431" spans="10:10" x14ac:dyDescent="0.2">
      <c r="J4431" s="18"/>
    </row>
    <row r="4432" spans="10:10" x14ac:dyDescent="0.2">
      <c r="J4432" s="18"/>
    </row>
    <row r="4433" spans="10:10" x14ac:dyDescent="0.2">
      <c r="J4433" s="18"/>
    </row>
    <row r="4434" spans="10:10" x14ac:dyDescent="0.2">
      <c r="J4434" s="18"/>
    </row>
    <row r="4435" spans="10:10" x14ac:dyDescent="0.2">
      <c r="J4435" s="18"/>
    </row>
    <row r="4436" spans="10:10" x14ac:dyDescent="0.2">
      <c r="J4436" s="18"/>
    </row>
    <row r="4437" spans="10:10" x14ac:dyDescent="0.2">
      <c r="J4437" s="18"/>
    </row>
    <row r="4438" spans="10:10" x14ac:dyDescent="0.2">
      <c r="J4438" s="18"/>
    </row>
    <row r="4439" spans="10:10" x14ac:dyDescent="0.2">
      <c r="J4439" s="18"/>
    </row>
    <row r="4440" spans="10:10" x14ac:dyDescent="0.2">
      <c r="J4440" s="18"/>
    </row>
    <row r="4441" spans="10:10" x14ac:dyDescent="0.2">
      <c r="J4441" s="18"/>
    </row>
    <row r="4442" spans="10:10" x14ac:dyDescent="0.2">
      <c r="J4442" s="18"/>
    </row>
    <row r="4443" spans="10:10" x14ac:dyDescent="0.2">
      <c r="J4443" s="18"/>
    </row>
    <row r="4444" spans="10:10" x14ac:dyDescent="0.2">
      <c r="J4444" s="18"/>
    </row>
    <row r="4445" spans="10:10" x14ac:dyDescent="0.2">
      <c r="J4445" s="18"/>
    </row>
    <row r="4446" spans="10:10" x14ac:dyDescent="0.2">
      <c r="J4446" s="18"/>
    </row>
    <row r="4447" spans="10:10" x14ac:dyDescent="0.2">
      <c r="J4447" s="18"/>
    </row>
    <row r="4448" spans="10:10" x14ac:dyDescent="0.2">
      <c r="J4448" s="18"/>
    </row>
    <row r="4449" spans="10:10" x14ac:dyDescent="0.2">
      <c r="J4449" s="18"/>
    </row>
    <row r="4450" spans="10:10" x14ac:dyDescent="0.2">
      <c r="J4450" s="18"/>
    </row>
    <row r="4451" spans="10:10" x14ac:dyDescent="0.2">
      <c r="J4451" s="18"/>
    </row>
    <row r="4452" spans="10:10" x14ac:dyDescent="0.2">
      <c r="J4452" s="18"/>
    </row>
    <row r="4453" spans="10:10" x14ac:dyDescent="0.2">
      <c r="J4453" s="18"/>
    </row>
    <row r="4454" spans="10:10" x14ac:dyDescent="0.2">
      <c r="J4454" s="18"/>
    </row>
    <row r="4455" spans="10:10" x14ac:dyDescent="0.2">
      <c r="J4455" s="18"/>
    </row>
    <row r="4456" spans="10:10" x14ac:dyDescent="0.2">
      <c r="J4456" s="18"/>
    </row>
    <row r="4457" spans="10:10" x14ac:dyDescent="0.2">
      <c r="J4457" s="18"/>
    </row>
    <row r="4458" spans="10:10" x14ac:dyDescent="0.2">
      <c r="J4458" s="18"/>
    </row>
    <row r="4459" spans="10:10" x14ac:dyDescent="0.2">
      <c r="J4459" s="18"/>
    </row>
    <row r="4460" spans="10:10" x14ac:dyDescent="0.2">
      <c r="J4460" s="18"/>
    </row>
    <row r="4461" spans="10:10" x14ac:dyDescent="0.2">
      <c r="J4461" s="18"/>
    </row>
    <row r="4462" spans="10:10" x14ac:dyDescent="0.2">
      <c r="J4462" s="18"/>
    </row>
    <row r="4463" spans="10:10" x14ac:dyDescent="0.2">
      <c r="J4463" s="18"/>
    </row>
    <row r="4464" spans="10:10" x14ac:dyDescent="0.2">
      <c r="J4464" s="18"/>
    </row>
    <row r="4465" spans="10:10" x14ac:dyDescent="0.2">
      <c r="J4465" s="18"/>
    </row>
    <row r="4466" spans="10:10" x14ac:dyDescent="0.2">
      <c r="J4466" s="18"/>
    </row>
    <row r="4467" spans="10:10" x14ac:dyDescent="0.2">
      <c r="J4467" s="18"/>
    </row>
    <row r="4468" spans="10:10" x14ac:dyDescent="0.2">
      <c r="J4468" s="18"/>
    </row>
    <row r="4469" spans="10:10" x14ac:dyDescent="0.2">
      <c r="J4469" s="18"/>
    </row>
    <row r="4470" spans="10:10" x14ac:dyDescent="0.2">
      <c r="J4470" s="18"/>
    </row>
    <row r="4471" spans="10:10" x14ac:dyDescent="0.2">
      <c r="J4471" s="18"/>
    </row>
    <row r="4472" spans="10:10" x14ac:dyDescent="0.2">
      <c r="J4472" s="18"/>
    </row>
    <row r="4473" spans="10:10" x14ac:dyDescent="0.2">
      <c r="J4473" s="18"/>
    </row>
    <row r="4474" spans="10:10" x14ac:dyDescent="0.2">
      <c r="J4474" s="18"/>
    </row>
    <row r="4475" spans="10:10" x14ac:dyDescent="0.2">
      <c r="J4475" s="18"/>
    </row>
    <row r="4476" spans="10:10" x14ac:dyDescent="0.2">
      <c r="J4476" s="18"/>
    </row>
    <row r="4477" spans="10:10" x14ac:dyDescent="0.2">
      <c r="J4477" s="18"/>
    </row>
    <row r="4478" spans="10:10" x14ac:dyDescent="0.2">
      <c r="J4478" s="18"/>
    </row>
    <row r="4479" spans="10:10" x14ac:dyDescent="0.2">
      <c r="J4479" s="18"/>
    </row>
    <row r="4480" spans="10:10" x14ac:dyDescent="0.2">
      <c r="J4480" s="18"/>
    </row>
    <row r="4481" spans="10:10" x14ac:dyDescent="0.2">
      <c r="J4481" s="18"/>
    </row>
    <row r="4482" spans="10:10" x14ac:dyDescent="0.2">
      <c r="J4482" s="18"/>
    </row>
    <row r="4483" spans="10:10" x14ac:dyDescent="0.2">
      <c r="J4483" s="18"/>
    </row>
    <row r="4484" spans="10:10" x14ac:dyDescent="0.2">
      <c r="J4484" s="18"/>
    </row>
    <row r="4485" spans="10:10" x14ac:dyDescent="0.2">
      <c r="J4485" s="18"/>
    </row>
    <row r="4486" spans="10:10" x14ac:dyDescent="0.2">
      <c r="J4486" s="18"/>
    </row>
    <row r="4487" spans="10:10" x14ac:dyDescent="0.2">
      <c r="J4487" s="18"/>
    </row>
    <row r="4488" spans="10:10" x14ac:dyDescent="0.2">
      <c r="J4488" s="18"/>
    </row>
    <row r="4489" spans="10:10" x14ac:dyDescent="0.2">
      <c r="J4489" s="18"/>
    </row>
    <row r="4490" spans="10:10" x14ac:dyDescent="0.2">
      <c r="J4490" s="18"/>
    </row>
    <row r="4491" spans="10:10" x14ac:dyDescent="0.2">
      <c r="J4491" s="18"/>
    </row>
    <row r="4492" spans="10:10" x14ac:dyDescent="0.2">
      <c r="J4492" s="18"/>
    </row>
    <row r="4493" spans="10:10" x14ac:dyDescent="0.2">
      <c r="J4493" s="18"/>
    </row>
    <row r="4494" spans="10:10" x14ac:dyDescent="0.2">
      <c r="J4494" s="18"/>
    </row>
    <row r="4495" spans="10:10" x14ac:dyDescent="0.2">
      <c r="J4495" s="18"/>
    </row>
    <row r="4496" spans="10:10" x14ac:dyDescent="0.2">
      <c r="J4496" s="18"/>
    </row>
    <row r="4497" spans="10:10" x14ac:dyDescent="0.2">
      <c r="J4497" s="18"/>
    </row>
    <row r="4498" spans="10:10" x14ac:dyDescent="0.2">
      <c r="J4498" s="18"/>
    </row>
    <row r="4499" spans="10:10" x14ac:dyDescent="0.2">
      <c r="J4499" s="18"/>
    </row>
    <row r="4500" spans="10:10" x14ac:dyDescent="0.2">
      <c r="J4500" s="18"/>
    </row>
    <row r="4501" spans="10:10" x14ac:dyDescent="0.2">
      <c r="J4501" s="18"/>
    </row>
    <row r="4502" spans="10:10" x14ac:dyDescent="0.2">
      <c r="J4502" s="18"/>
    </row>
    <row r="4503" spans="10:10" x14ac:dyDescent="0.2">
      <c r="J4503" s="18"/>
    </row>
    <row r="4504" spans="10:10" x14ac:dyDescent="0.2">
      <c r="J4504" s="18"/>
    </row>
    <row r="4505" spans="10:10" x14ac:dyDescent="0.2">
      <c r="J4505" s="18"/>
    </row>
    <row r="4506" spans="10:10" x14ac:dyDescent="0.2">
      <c r="J4506" s="18"/>
    </row>
    <row r="4507" spans="10:10" x14ac:dyDescent="0.2">
      <c r="J4507" s="18"/>
    </row>
    <row r="4508" spans="10:10" x14ac:dyDescent="0.2">
      <c r="J4508" s="18"/>
    </row>
    <row r="4509" spans="10:10" x14ac:dyDescent="0.2">
      <c r="J4509" s="18"/>
    </row>
    <row r="4510" spans="10:10" x14ac:dyDescent="0.2">
      <c r="J4510" s="18"/>
    </row>
    <row r="4511" spans="10:10" x14ac:dyDescent="0.2">
      <c r="J4511" s="18"/>
    </row>
    <row r="4512" spans="10:10" x14ac:dyDescent="0.2">
      <c r="J4512" s="18"/>
    </row>
    <row r="4513" spans="10:10" x14ac:dyDescent="0.2">
      <c r="J4513" s="18"/>
    </row>
    <row r="4514" spans="10:10" x14ac:dyDescent="0.2">
      <c r="J4514" s="18"/>
    </row>
    <row r="4515" spans="10:10" x14ac:dyDescent="0.2">
      <c r="J4515" s="18"/>
    </row>
    <row r="4516" spans="10:10" x14ac:dyDescent="0.2">
      <c r="J4516" s="18"/>
    </row>
    <row r="4517" spans="10:10" x14ac:dyDescent="0.2">
      <c r="J4517" s="18"/>
    </row>
    <row r="4518" spans="10:10" x14ac:dyDescent="0.2">
      <c r="J4518" s="18"/>
    </row>
    <row r="4519" spans="10:10" x14ac:dyDescent="0.2">
      <c r="J4519" s="18"/>
    </row>
    <row r="4520" spans="10:10" x14ac:dyDescent="0.2">
      <c r="J4520" s="18"/>
    </row>
    <row r="4521" spans="10:10" x14ac:dyDescent="0.2">
      <c r="J4521" s="18"/>
    </row>
    <row r="4522" spans="10:10" x14ac:dyDescent="0.2">
      <c r="J4522" s="18"/>
    </row>
    <row r="4523" spans="10:10" x14ac:dyDescent="0.2">
      <c r="J4523" s="18"/>
    </row>
    <row r="4524" spans="10:10" x14ac:dyDescent="0.2">
      <c r="J4524" s="18"/>
    </row>
    <row r="4525" spans="10:10" x14ac:dyDescent="0.2">
      <c r="J4525" s="18"/>
    </row>
    <row r="4526" spans="10:10" x14ac:dyDescent="0.2">
      <c r="J4526" s="18"/>
    </row>
    <row r="4527" spans="10:10" x14ac:dyDescent="0.2">
      <c r="J4527" s="18"/>
    </row>
    <row r="4528" spans="10:10" x14ac:dyDescent="0.2">
      <c r="J4528" s="18"/>
    </row>
    <row r="4529" spans="10:10" x14ac:dyDescent="0.2">
      <c r="J4529" s="18"/>
    </row>
    <row r="4530" spans="10:10" x14ac:dyDescent="0.2">
      <c r="J4530" s="18"/>
    </row>
    <row r="4531" spans="10:10" x14ac:dyDescent="0.2">
      <c r="J4531" s="18"/>
    </row>
    <row r="4532" spans="10:10" x14ac:dyDescent="0.2">
      <c r="J4532" s="18"/>
    </row>
    <row r="4533" spans="10:10" x14ac:dyDescent="0.2">
      <c r="J4533" s="18"/>
    </row>
    <row r="4534" spans="10:10" x14ac:dyDescent="0.2">
      <c r="J4534" s="18"/>
    </row>
    <row r="4535" spans="10:10" x14ac:dyDescent="0.2">
      <c r="J4535" s="18"/>
    </row>
    <row r="4536" spans="10:10" x14ac:dyDescent="0.2">
      <c r="J4536" s="18"/>
    </row>
    <row r="4537" spans="10:10" x14ac:dyDescent="0.2">
      <c r="J4537" s="18"/>
    </row>
    <row r="4538" spans="10:10" x14ac:dyDescent="0.2">
      <c r="J4538" s="18"/>
    </row>
    <row r="4539" spans="10:10" x14ac:dyDescent="0.2">
      <c r="J4539" s="18"/>
    </row>
    <row r="4540" spans="10:10" x14ac:dyDescent="0.2">
      <c r="J4540" s="18"/>
    </row>
    <row r="4541" spans="10:10" x14ac:dyDescent="0.2">
      <c r="J4541" s="18"/>
    </row>
    <row r="4542" spans="10:10" x14ac:dyDescent="0.2">
      <c r="J4542" s="18"/>
    </row>
    <row r="4543" spans="10:10" x14ac:dyDescent="0.2">
      <c r="J4543" s="18"/>
    </row>
    <row r="4544" spans="10:10" x14ac:dyDescent="0.2">
      <c r="J4544" s="18"/>
    </row>
    <row r="4545" spans="10:10" x14ac:dyDescent="0.2">
      <c r="J4545" s="18"/>
    </row>
    <row r="4546" spans="10:10" x14ac:dyDescent="0.2">
      <c r="J4546" s="18"/>
    </row>
    <row r="4547" spans="10:10" x14ac:dyDescent="0.2">
      <c r="J4547" s="18"/>
    </row>
    <row r="4548" spans="10:10" x14ac:dyDescent="0.2">
      <c r="J4548" s="18"/>
    </row>
    <row r="4549" spans="10:10" x14ac:dyDescent="0.2">
      <c r="J4549" s="18"/>
    </row>
    <row r="4550" spans="10:10" x14ac:dyDescent="0.2">
      <c r="J4550" s="18"/>
    </row>
    <row r="4551" spans="10:10" x14ac:dyDescent="0.2">
      <c r="J4551" s="18"/>
    </row>
    <row r="4552" spans="10:10" x14ac:dyDescent="0.2">
      <c r="J4552" s="18"/>
    </row>
    <row r="4553" spans="10:10" x14ac:dyDescent="0.2">
      <c r="J4553" s="18"/>
    </row>
    <row r="4554" spans="10:10" x14ac:dyDescent="0.2">
      <c r="J4554" s="18"/>
    </row>
    <row r="4555" spans="10:10" x14ac:dyDescent="0.2">
      <c r="J4555" s="18"/>
    </row>
    <row r="4556" spans="10:10" x14ac:dyDescent="0.2">
      <c r="J4556" s="18"/>
    </row>
    <row r="4557" spans="10:10" x14ac:dyDescent="0.2">
      <c r="J4557" s="18"/>
    </row>
    <row r="4558" spans="10:10" x14ac:dyDescent="0.2">
      <c r="J4558" s="18"/>
    </row>
    <row r="4559" spans="10:10" x14ac:dyDescent="0.2">
      <c r="J4559" s="18"/>
    </row>
    <row r="4560" spans="10:10" x14ac:dyDescent="0.2">
      <c r="J4560" s="18"/>
    </row>
    <row r="4561" spans="10:10" x14ac:dyDescent="0.2">
      <c r="J4561" s="18"/>
    </row>
    <row r="4562" spans="10:10" x14ac:dyDescent="0.2">
      <c r="J4562" s="18"/>
    </row>
    <row r="4563" spans="10:10" x14ac:dyDescent="0.2">
      <c r="J4563" s="18"/>
    </row>
    <row r="4564" spans="10:10" x14ac:dyDescent="0.2">
      <c r="J4564" s="18"/>
    </row>
    <row r="4565" spans="10:10" x14ac:dyDescent="0.2">
      <c r="J4565" s="18"/>
    </row>
    <row r="4566" spans="10:10" x14ac:dyDescent="0.2">
      <c r="J4566" s="18"/>
    </row>
    <row r="4567" spans="10:10" x14ac:dyDescent="0.2">
      <c r="J4567" s="18"/>
    </row>
    <row r="4568" spans="10:10" x14ac:dyDescent="0.2">
      <c r="J4568" s="18"/>
    </row>
    <row r="4569" spans="10:10" x14ac:dyDescent="0.2">
      <c r="J4569" s="18"/>
    </row>
    <row r="4570" spans="10:10" x14ac:dyDescent="0.2">
      <c r="J4570" s="18"/>
    </row>
    <row r="4571" spans="10:10" x14ac:dyDescent="0.2">
      <c r="J4571" s="18"/>
    </row>
    <row r="4572" spans="10:10" x14ac:dyDescent="0.2">
      <c r="J4572" s="18"/>
    </row>
    <row r="4573" spans="10:10" x14ac:dyDescent="0.2">
      <c r="J4573" s="18"/>
    </row>
    <row r="4574" spans="10:10" x14ac:dyDescent="0.2">
      <c r="J4574" s="18"/>
    </row>
    <row r="4575" spans="10:10" x14ac:dyDescent="0.2">
      <c r="J4575" s="18"/>
    </row>
    <row r="4576" spans="10:10" x14ac:dyDescent="0.2">
      <c r="J4576" s="18"/>
    </row>
    <row r="4577" spans="10:10" x14ac:dyDescent="0.2">
      <c r="J4577" s="18"/>
    </row>
    <row r="4578" spans="10:10" x14ac:dyDescent="0.2">
      <c r="J4578" s="18"/>
    </row>
    <row r="4579" spans="10:10" x14ac:dyDescent="0.2">
      <c r="J4579" s="18"/>
    </row>
    <row r="4580" spans="10:10" x14ac:dyDescent="0.2">
      <c r="J4580" s="18"/>
    </row>
    <row r="4581" spans="10:10" x14ac:dyDescent="0.2">
      <c r="J4581" s="18"/>
    </row>
    <row r="4582" spans="10:10" x14ac:dyDescent="0.2">
      <c r="J4582" s="18"/>
    </row>
    <row r="4583" spans="10:10" x14ac:dyDescent="0.2">
      <c r="J4583" s="18"/>
    </row>
    <row r="4584" spans="10:10" x14ac:dyDescent="0.2">
      <c r="J4584" s="18"/>
    </row>
    <row r="4585" spans="10:10" x14ac:dyDescent="0.2">
      <c r="J4585" s="18"/>
    </row>
    <row r="4586" spans="10:10" x14ac:dyDescent="0.2">
      <c r="J4586" s="18"/>
    </row>
    <row r="4587" spans="10:10" x14ac:dyDescent="0.2">
      <c r="J4587" s="18"/>
    </row>
    <row r="4588" spans="10:10" x14ac:dyDescent="0.2">
      <c r="J4588" s="18"/>
    </row>
    <row r="4589" spans="10:10" x14ac:dyDescent="0.2">
      <c r="J4589" s="18"/>
    </row>
    <row r="4590" spans="10:10" x14ac:dyDescent="0.2">
      <c r="J4590" s="18"/>
    </row>
    <row r="4591" spans="10:10" x14ac:dyDescent="0.2">
      <c r="J4591" s="18"/>
    </row>
    <row r="4592" spans="10:10" x14ac:dyDescent="0.2">
      <c r="J4592" s="18"/>
    </row>
    <row r="4593" spans="10:10" x14ac:dyDescent="0.2">
      <c r="J4593" s="18"/>
    </row>
    <row r="4594" spans="10:10" x14ac:dyDescent="0.2">
      <c r="J4594" s="18"/>
    </row>
    <row r="4595" spans="10:10" x14ac:dyDescent="0.2">
      <c r="J4595" s="18"/>
    </row>
    <row r="4596" spans="10:10" x14ac:dyDescent="0.2">
      <c r="J4596" s="18"/>
    </row>
    <row r="4597" spans="10:10" x14ac:dyDescent="0.2">
      <c r="J4597" s="18"/>
    </row>
    <row r="4598" spans="10:10" x14ac:dyDescent="0.2">
      <c r="J4598" s="18"/>
    </row>
    <row r="4599" spans="10:10" x14ac:dyDescent="0.2">
      <c r="J4599" s="18"/>
    </row>
    <row r="4600" spans="10:10" x14ac:dyDescent="0.2">
      <c r="J4600" s="18"/>
    </row>
    <row r="4601" spans="10:10" x14ac:dyDescent="0.2">
      <c r="J4601" s="18"/>
    </row>
    <row r="4602" spans="10:10" x14ac:dyDescent="0.2">
      <c r="J4602" s="18"/>
    </row>
    <row r="4603" spans="10:10" x14ac:dyDescent="0.2">
      <c r="J4603" s="18"/>
    </row>
    <row r="4604" spans="10:10" x14ac:dyDescent="0.2">
      <c r="J4604" s="18"/>
    </row>
    <row r="4605" spans="10:10" x14ac:dyDescent="0.2">
      <c r="J4605" s="18"/>
    </row>
    <row r="4606" spans="10:10" x14ac:dyDescent="0.2">
      <c r="J4606" s="18"/>
    </row>
    <row r="4607" spans="10:10" x14ac:dyDescent="0.2">
      <c r="J4607" s="18"/>
    </row>
    <row r="4608" spans="10:10" x14ac:dyDescent="0.2">
      <c r="J4608" s="18"/>
    </row>
    <row r="4609" spans="10:10" x14ac:dyDescent="0.2">
      <c r="J4609" s="18"/>
    </row>
    <row r="4610" spans="10:10" x14ac:dyDescent="0.2">
      <c r="J4610" s="18"/>
    </row>
    <row r="4611" spans="10:10" x14ac:dyDescent="0.2">
      <c r="J4611" s="18"/>
    </row>
    <row r="4612" spans="10:10" x14ac:dyDescent="0.2">
      <c r="J4612" s="18"/>
    </row>
    <row r="4613" spans="10:10" x14ac:dyDescent="0.2">
      <c r="J4613" s="18"/>
    </row>
    <row r="4614" spans="10:10" x14ac:dyDescent="0.2">
      <c r="J4614" s="18"/>
    </row>
    <row r="4615" spans="10:10" x14ac:dyDescent="0.2">
      <c r="J4615" s="18"/>
    </row>
    <row r="4616" spans="10:10" x14ac:dyDescent="0.2">
      <c r="J4616" s="18"/>
    </row>
    <row r="4617" spans="10:10" x14ac:dyDescent="0.2">
      <c r="J4617" s="18"/>
    </row>
    <row r="4618" spans="10:10" x14ac:dyDescent="0.2">
      <c r="J4618" s="18"/>
    </row>
    <row r="4619" spans="10:10" x14ac:dyDescent="0.2">
      <c r="J4619" s="18"/>
    </row>
    <row r="4620" spans="10:10" x14ac:dyDescent="0.2">
      <c r="J4620" s="18"/>
    </row>
    <row r="4621" spans="10:10" x14ac:dyDescent="0.2">
      <c r="J4621" s="18"/>
    </row>
    <row r="4622" spans="10:10" x14ac:dyDescent="0.2">
      <c r="J4622" s="18"/>
    </row>
    <row r="4623" spans="10:10" x14ac:dyDescent="0.2">
      <c r="J4623" s="18"/>
    </row>
    <row r="4624" spans="10:10" x14ac:dyDescent="0.2">
      <c r="J4624" s="18"/>
    </row>
    <row r="4625" spans="10:10" x14ac:dyDescent="0.2">
      <c r="J4625" s="18"/>
    </row>
    <row r="4626" spans="10:10" x14ac:dyDescent="0.2">
      <c r="J4626" s="18"/>
    </row>
    <row r="4627" spans="10:10" x14ac:dyDescent="0.2">
      <c r="J4627" s="18"/>
    </row>
    <row r="4628" spans="10:10" x14ac:dyDescent="0.2">
      <c r="J4628" s="18"/>
    </row>
    <row r="4629" spans="10:10" x14ac:dyDescent="0.2">
      <c r="J4629" s="18"/>
    </row>
    <row r="4630" spans="10:10" x14ac:dyDescent="0.2">
      <c r="J4630" s="18"/>
    </row>
    <row r="4631" spans="10:10" x14ac:dyDescent="0.2">
      <c r="J4631" s="18"/>
    </row>
    <row r="4632" spans="10:10" x14ac:dyDescent="0.2">
      <c r="J4632" s="18"/>
    </row>
    <row r="4633" spans="10:10" x14ac:dyDescent="0.2">
      <c r="J4633" s="18"/>
    </row>
    <row r="4634" spans="10:10" x14ac:dyDescent="0.2">
      <c r="J4634" s="18"/>
    </row>
    <row r="4635" spans="10:10" x14ac:dyDescent="0.2">
      <c r="J4635" s="18"/>
    </row>
    <row r="4636" spans="10:10" x14ac:dyDescent="0.2">
      <c r="J4636" s="18"/>
    </row>
    <row r="4637" spans="10:10" x14ac:dyDescent="0.2">
      <c r="J4637" s="18"/>
    </row>
    <row r="4638" spans="10:10" x14ac:dyDescent="0.2">
      <c r="J4638" s="18"/>
    </row>
    <row r="4639" spans="10:10" x14ac:dyDescent="0.2">
      <c r="J4639" s="18"/>
    </row>
    <row r="4640" spans="10:10" x14ac:dyDescent="0.2">
      <c r="J4640" s="18"/>
    </row>
    <row r="4641" spans="10:10" x14ac:dyDescent="0.2">
      <c r="J4641" s="18"/>
    </row>
    <row r="4642" spans="10:10" x14ac:dyDescent="0.2">
      <c r="J4642" s="18"/>
    </row>
    <row r="4643" spans="10:10" x14ac:dyDescent="0.2">
      <c r="J4643" s="18"/>
    </row>
    <row r="4644" spans="10:10" x14ac:dyDescent="0.2">
      <c r="J4644" s="18"/>
    </row>
    <row r="4645" spans="10:10" x14ac:dyDescent="0.2">
      <c r="J4645" s="18"/>
    </row>
    <row r="4646" spans="10:10" x14ac:dyDescent="0.2">
      <c r="J4646" s="18"/>
    </row>
    <row r="4647" spans="10:10" x14ac:dyDescent="0.2">
      <c r="J4647" s="18"/>
    </row>
    <row r="4648" spans="10:10" x14ac:dyDescent="0.2">
      <c r="J4648" s="18"/>
    </row>
    <row r="4649" spans="10:10" x14ac:dyDescent="0.2">
      <c r="J4649" s="18"/>
    </row>
    <row r="4650" spans="10:10" x14ac:dyDescent="0.2">
      <c r="J4650" s="18"/>
    </row>
    <row r="4651" spans="10:10" x14ac:dyDescent="0.2">
      <c r="J4651" s="18"/>
    </row>
    <row r="4652" spans="10:10" x14ac:dyDescent="0.2">
      <c r="J4652" s="18"/>
    </row>
    <row r="4653" spans="10:10" x14ac:dyDescent="0.2">
      <c r="J4653" s="18"/>
    </row>
    <row r="4654" spans="10:10" x14ac:dyDescent="0.2">
      <c r="J4654" s="18"/>
    </row>
    <row r="4655" spans="10:10" x14ac:dyDescent="0.2">
      <c r="J4655" s="18"/>
    </row>
    <row r="4656" spans="10:10" x14ac:dyDescent="0.2">
      <c r="J4656" s="18"/>
    </row>
    <row r="4657" spans="10:10" x14ac:dyDescent="0.2">
      <c r="J4657" s="18"/>
    </row>
    <row r="4658" spans="10:10" x14ac:dyDescent="0.2">
      <c r="J4658" s="18"/>
    </row>
    <row r="4659" spans="10:10" x14ac:dyDescent="0.2">
      <c r="J4659" s="18"/>
    </row>
    <row r="4660" spans="10:10" x14ac:dyDescent="0.2">
      <c r="J4660" s="18"/>
    </row>
    <row r="4661" spans="10:10" x14ac:dyDescent="0.2">
      <c r="J4661" s="18"/>
    </row>
    <row r="4662" spans="10:10" x14ac:dyDescent="0.2">
      <c r="J4662" s="18"/>
    </row>
    <row r="4663" spans="10:10" x14ac:dyDescent="0.2">
      <c r="J4663" s="18"/>
    </row>
    <row r="4664" spans="10:10" x14ac:dyDescent="0.2">
      <c r="J4664" s="18"/>
    </row>
    <row r="4665" spans="10:10" x14ac:dyDescent="0.2">
      <c r="J4665" s="18"/>
    </row>
    <row r="4666" spans="10:10" x14ac:dyDescent="0.2">
      <c r="J4666" s="18"/>
    </row>
    <row r="4667" spans="10:10" x14ac:dyDescent="0.2">
      <c r="J4667" s="18"/>
    </row>
    <row r="4668" spans="10:10" x14ac:dyDescent="0.2">
      <c r="J4668" s="18"/>
    </row>
    <row r="4669" spans="10:10" x14ac:dyDescent="0.2">
      <c r="J4669" s="18"/>
    </row>
    <row r="4670" spans="10:10" x14ac:dyDescent="0.2">
      <c r="J4670" s="18"/>
    </row>
    <row r="4671" spans="10:10" x14ac:dyDescent="0.2">
      <c r="J4671" s="18"/>
    </row>
    <row r="4672" spans="10:10" x14ac:dyDescent="0.2">
      <c r="J4672" s="18"/>
    </row>
    <row r="4673" spans="10:10" x14ac:dyDescent="0.2">
      <c r="J4673" s="18"/>
    </row>
    <row r="4674" spans="10:10" x14ac:dyDescent="0.2">
      <c r="J4674" s="18"/>
    </row>
    <row r="4675" spans="10:10" x14ac:dyDescent="0.2">
      <c r="J4675" s="18"/>
    </row>
    <row r="4676" spans="10:10" x14ac:dyDescent="0.2">
      <c r="J4676" s="18"/>
    </row>
    <row r="4677" spans="10:10" x14ac:dyDescent="0.2">
      <c r="J4677" s="18"/>
    </row>
    <row r="4678" spans="10:10" x14ac:dyDescent="0.2">
      <c r="J4678" s="18"/>
    </row>
    <row r="4679" spans="10:10" x14ac:dyDescent="0.2">
      <c r="J4679" s="18"/>
    </row>
    <row r="4680" spans="10:10" x14ac:dyDescent="0.2">
      <c r="J4680" s="18"/>
    </row>
    <row r="4681" spans="10:10" x14ac:dyDescent="0.2">
      <c r="J4681" s="18"/>
    </row>
    <row r="4682" spans="10:10" x14ac:dyDescent="0.2">
      <c r="J4682" s="18"/>
    </row>
    <row r="4683" spans="10:10" x14ac:dyDescent="0.2">
      <c r="J4683" s="18"/>
    </row>
    <row r="4684" spans="10:10" x14ac:dyDescent="0.2">
      <c r="J4684" s="18"/>
    </row>
    <row r="4685" spans="10:10" x14ac:dyDescent="0.2">
      <c r="J4685" s="18"/>
    </row>
    <row r="4686" spans="10:10" x14ac:dyDescent="0.2">
      <c r="J4686" s="18"/>
    </row>
    <row r="4687" spans="10:10" x14ac:dyDescent="0.2">
      <c r="J4687" s="18"/>
    </row>
    <row r="4688" spans="10:10" x14ac:dyDescent="0.2">
      <c r="J4688" s="18"/>
    </row>
    <row r="4689" spans="10:10" x14ac:dyDescent="0.2">
      <c r="J4689" s="18"/>
    </row>
    <row r="4690" spans="10:10" x14ac:dyDescent="0.2">
      <c r="J4690" s="18"/>
    </row>
    <row r="4691" spans="10:10" x14ac:dyDescent="0.2">
      <c r="J4691" s="18"/>
    </row>
    <row r="4692" spans="10:10" x14ac:dyDescent="0.2">
      <c r="J4692" s="18"/>
    </row>
    <row r="4693" spans="10:10" x14ac:dyDescent="0.2">
      <c r="J4693" s="18"/>
    </row>
    <row r="4694" spans="10:10" x14ac:dyDescent="0.2">
      <c r="J4694" s="18"/>
    </row>
    <row r="4695" spans="10:10" x14ac:dyDescent="0.2">
      <c r="J4695" s="18"/>
    </row>
    <row r="4696" spans="10:10" x14ac:dyDescent="0.2">
      <c r="J4696" s="18"/>
    </row>
    <row r="4697" spans="10:10" x14ac:dyDescent="0.2">
      <c r="J4697" s="18"/>
    </row>
    <row r="4698" spans="10:10" x14ac:dyDescent="0.2">
      <c r="J4698" s="18"/>
    </row>
    <row r="4699" spans="10:10" x14ac:dyDescent="0.2">
      <c r="J4699" s="18"/>
    </row>
    <row r="4700" spans="10:10" x14ac:dyDescent="0.2">
      <c r="J4700" s="18"/>
    </row>
    <row r="4701" spans="10:10" x14ac:dyDescent="0.2">
      <c r="J4701" s="18"/>
    </row>
    <row r="4702" spans="10:10" x14ac:dyDescent="0.2">
      <c r="J4702" s="18"/>
    </row>
    <row r="4703" spans="10:10" x14ac:dyDescent="0.2">
      <c r="J4703" s="18"/>
    </row>
    <row r="4704" spans="10:10" x14ac:dyDescent="0.2">
      <c r="J4704" s="18"/>
    </row>
    <row r="4705" spans="10:10" x14ac:dyDescent="0.2">
      <c r="J4705" s="18"/>
    </row>
    <row r="4706" spans="10:10" x14ac:dyDescent="0.2">
      <c r="J4706" s="18"/>
    </row>
    <row r="4707" spans="10:10" x14ac:dyDescent="0.2">
      <c r="J4707" s="18"/>
    </row>
    <row r="4708" spans="10:10" x14ac:dyDescent="0.2">
      <c r="J4708" s="18"/>
    </row>
    <row r="4709" spans="10:10" x14ac:dyDescent="0.2">
      <c r="J4709" s="18"/>
    </row>
    <row r="4710" spans="10:10" x14ac:dyDescent="0.2">
      <c r="J4710" s="18"/>
    </row>
    <row r="4711" spans="10:10" x14ac:dyDescent="0.2">
      <c r="J4711" s="18"/>
    </row>
    <row r="4712" spans="10:10" x14ac:dyDescent="0.2">
      <c r="J4712" s="18"/>
    </row>
    <row r="4713" spans="10:10" x14ac:dyDescent="0.2">
      <c r="J4713" s="18"/>
    </row>
    <row r="4714" spans="10:10" x14ac:dyDescent="0.2">
      <c r="J4714" s="18"/>
    </row>
    <row r="4715" spans="10:10" x14ac:dyDescent="0.2">
      <c r="J4715" s="18"/>
    </row>
    <row r="4716" spans="10:10" x14ac:dyDescent="0.2">
      <c r="J4716" s="18"/>
    </row>
    <row r="4717" spans="10:10" x14ac:dyDescent="0.2">
      <c r="J4717" s="18"/>
    </row>
    <row r="4718" spans="10:10" x14ac:dyDescent="0.2">
      <c r="J4718" s="18"/>
    </row>
    <row r="4719" spans="10:10" x14ac:dyDescent="0.2">
      <c r="J4719" s="18"/>
    </row>
    <row r="4720" spans="10:10" x14ac:dyDescent="0.2">
      <c r="J4720" s="18"/>
    </row>
    <row r="4721" spans="10:10" x14ac:dyDescent="0.2">
      <c r="J4721" s="18"/>
    </row>
    <row r="4722" spans="10:10" x14ac:dyDescent="0.2">
      <c r="J4722" s="18"/>
    </row>
    <row r="4723" spans="10:10" x14ac:dyDescent="0.2">
      <c r="J4723" s="18"/>
    </row>
    <row r="4724" spans="10:10" x14ac:dyDescent="0.2">
      <c r="J4724" s="18"/>
    </row>
    <row r="4725" spans="10:10" x14ac:dyDescent="0.2">
      <c r="J4725" s="18"/>
    </row>
    <row r="4726" spans="10:10" x14ac:dyDescent="0.2">
      <c r="J4726" s="18"/>
    </row>
    <row r="4727" spans="10:10" x14ac:dyDescent="0.2">
      <c r="J4727" s="18"/>
    </row>
    <row r="4728" spans="10:10" x14ac:dyDescent="0.2">
      <c r="J4728" s="18"/>
    </row>
    <row r="4729" spans="10:10" x14ac:dyDescent="0.2">
      <c r="J4729" s="18"/>
    </row>
    <row r="4730" spans="10:10" x14ac:dyDescent="0.2">
      <c r="J4730" s="18"/>
    </row>
    <row r="4731" spans="10:10" x14ac:dyDescent="0.2">
      <c r="J4731" s="18"/>
    </row>
    <row r="4732" spans="10:10" x14ac:dyDescent="0.2">
      <c r="J4732" s="18"/>
    </row>
    <row r="4733" spans="10:10" x14ac:dyDescent="0.2">
      <c r="J4733" s="18"/>
    </row>
    <row r="4734" spans="10:10" x14ac:dyDescent="0.2">
      <c r="J4734" s="18"/>
    </row>
    <row r="4735" spans="10:10" x14ac:dyDescent="0.2">
      <c r="J4735" s="18"/>
    </row>
    <row r="4736" spans="10:10" x14ac:dyDescent="0.2">
      <c r="J4736" s="18"/>
    </row>
    <row r="4737" spans="10:10" x14ac:dyDescent="0.2">
      <c r="J4737" s="18"/>
    </row>
    <row r="4738" spans="10:10" x14ac:dyDescent="0.2">
      <c r="J4738" s="18"/>
    </row>
    <row r="4739" spans="10:10" x14ac:dyDescent="0.2">
      <c r="J4739" s="18"/>
    </row>
    <row r="4740" spans="10:10" x14ac:dyDescent="0.2">
      <c r="J4740" s="18"/>
    </row>
    <row r="4741" spans="10:10" x14ac:dyDescent="0.2">
      <c r="J4741" s="18"/>
    </row>
    <row r="4742" spans="10:10" x14ac:dyDescent="0.2">
      <c r="J4742" s="18"/>
    </row>
    <row r="4743" spans="10:10" x14ac:dyDescent="0.2">
      <c r="J4743" s="18"/>
    </row>
    <row r="4744" spans="10:10" x14ac:dyDescent="0.2">
      <c r="J4744" s="18"/>
    </row>
    <row r="4745" spans="10:10" x14ac:dyDescent="0.2">
      <c r="J4745" s="18"/>
    </row>
    <row r="4746" spans="10:10" x14ac:dyDescent="0.2">
      <c r="J4746" s="18"/>
    </row>
    <row r="4747" spans="10:10" x14ac:dyDescent="0.2">
      <c r="J4747" s="18"/>
    </row>
    <row r="4748" spans="10:10" x14ac:dyDescent="0.2">
      <c r="J4748" s="18"/>
    </row>
    <row r="4749" spans="10:10" x14ac:dyDescent="0.2">
      <c r="J4749" s="18"/>
    </row>
    <row r="4750" spans="10:10" x14ac:dyDescent="0.2">
      <c r="J4750" s="18"/>
    </row>
    <row r="4751" spans="10:10" x14ac:dyDescent="0.2">
      <c r="J4751" s="18"/>
    </row>
    <row r="4752" spans="10:10" x14ac:dyDescent="0.2">
      <c r="J4752" s="18"/>
    </row>
    <row r="4753" spans="10:10" x14ac:dyDescent="0.2">
      <c r="J4753" s="18"/>
    </row>
    <row r="4754" spans="10:10" x14ac:dyDescent="0.2">
      <c r="J4754" s="18"/>
    </row>
    <row r="4755" spans="10:10" x14ac:dyDescent="0.2">
      <c r="J4755" s="18"/>
    </row>
    <row r="4756" spans="10:10" x14ac:dyDescent="0.2">
      <c r="J4756" s="18"/>
    </row>
    <row r="4757" spans="10:10" x14ac:dyDescent="0.2">
      <c r="J4757" s="18"/>
    </row>
    <row r="4758" spans="10:10" x14ac:dyDescent="0.2">
      <c r="J4758" s="18"/>
    </row>
    <row r="4759" spans="10:10" x14ac:dyDescent="0.2">
      <c r="J4759" s="18"/>
    </row>
    <row r="4760" spans="10:10" x14ac:dyDescent="0.2">
      <c r="J4760" s="18"/>
    </row>
    <row r="4761" spans="10:10" x14ac:dyDescent="0.2">
      <c r="J4761" s="18"/>
    </row>
    <row r="4762" spans="10:10" x14ac:dyDescent="0.2">
      <c r="J4762" s="18"/>
    </row>
    <row r="4763" spans="10:10" x14ac:dyDescent="0.2">
      <c r="J4763" s="18"/>
    </row>
    <row r="4764" spans="10:10" x14ac:dyDescent="0.2">
      <c r="J4764" s="18"/>
    </row>
    <row r="4765" spans="10:10" x14ac:dyDescent="0.2">
      <c r="J4765" s="18"/>
    </row>
    <row r="4766" spans="10:10" x14ac:dyDescent="0.2">
      <c r="J4766" s="18"/>
    </row>
    <row r="4767" spans="10:10" x14ac:dyDescent="0.2">
      <c r="J4767" s="18"/>
    </row>
    <row r="4768" spans="10:10" x14ac:dyDescent="0.2">
      <c r="J4768" s="18"/>
    </row>
    <row r="4769" spans="10:10" x14ac:dyDescent="0.2">
      <c r="J4769" s="18"/>
    </row>
    <row r="4770" spans="10:10" x14ac:dyDescent="0.2">
      <c r="J4770" s="18"/>
    </row>
    <row r="4771" spans="10:10" x14ac:dyDescent="0.2">
      <c r="J4771" s="18"/>
    </row>
    <row r="4772" spans="10:10" x14ac:dyDescent="0.2">
      <c r="J4772" s="18"/>
    </row>
    <row r="4773" spans="10:10" x14ac:dyDescent="0.2">
      <c r="J4773" s="18"/>
    </row>
    <row r="4774" spans="10:10" x14ac:dyDescent="0.2">
      <c r="J4774" s="18"/>
    </row>
    <row r="4775" spans="10:10" x14ac:dyDescent="0.2">
      <c r="J4775" s="18"/>
    </row>
    <row r="4776" spans="10:10" x14ac:dyDescent="0.2">
      <c r="J4776" s="18"/>
    </row>
    <row r="4777" spans="10:10" x14ac:dyDescent="0.2">
      <c r="J4777" s="18"/>
    </row>
    <row r="4778" spans="10:10" x14ac:dyDescent="0.2">
      <c r="J4778" s="18"/>
    </row>
    <row r="4779" spans="10:10" x14ac:dyDescent="0.2">
      <c r="J4779" s="18"/>
    </row>
    <row r="4780" spans="10:10" x14ac:dyDescent="0.2">
      <c r="J4780" s="18"/>
    </row>
    <row r="4781" spans="10:10" x14ac:dyDescent="0.2">
      <c r="J4781" s="18"/>
    </row>
    <row r="4782" spans="10:10" x14ac:dyDescent="0.2">
      <c r="J4782" s="18"/>
    </row>
    <row r="4783" spans="10:10" x14ac:dyDescent="0.2">
      <c r="J4783" s="18"/>
    </row>
    <row r="4784" spans="10:10" x14ac:dyDescent="0.2">
      <c r="J4784" s="18"/>
    </row>
    <row r="4785" spans="10:10" x14ac:dyDescent="0.2">
      <c r="J4785" s="18"/>
    </row>
    <row r="4786" spans="10:10" x14ac:dyDescent="0.2">
      <c r="J4786" s="18"/>
    </row>
    <row r="4787" spans="10:10" x14ac:dyDescent="0.2">
      <c r="J4787" s="18"/>
    </row>
    <row r="4788" spans="10:10" x14ac:dyDescent="0.2">
      <c r="J4788" s="18"/>
    </row>
    <row r="4789" spans="10:10" x14ac:dyDescent="0.2">
      <c r="J4789" s="18"/>
    </row>
    <row r="4790" spans="10:10" x14ac:dyDescent="0.2">
      <c r="J4790" s="18"/>
    </row>
    <row r="4791" spans="10:10" x14ac:dyDescent="0.2">
      <c r="J4791" s="18"/>
    </row>
    <row r="4792" spans="10:10" x14ac:dyDescent="0.2">
      <c r="J4792" s="18"/>
    </row>
    <row r="4793" spans="10:10" x14ac:dyDescent="0.2">
      <c r="J4793" s="18"/>
    </row>
    <row r="4794" spans="10:10" x14ac:dyDescent="0.2">
      <c r="J4794" s="18"/>
    </row>
    <row r="4795" spans="10:10" x14ac:dyDescent="0.2">
      <c r="J4795" s="18"/>
    </row>
    <row r="4796" spans="10:10" x14ac:dyDescent="0.2">
      <c r="J4796" s="18"/>
    </row>
    <row r="4797" spans="10:10" x14ac:dyDescent="0.2">
      <c r="J4797" s="18"/>
    </row>
    <row r="4798" spans="10:10" x14ac:dyDescent="0.2">
      <c r="J4798" s="18"/>
    </row>
    <row r="4799" spans="10:10" x14ac:dyDescent="0.2">
      <c r="J4799" s="18"/>
    </row>
    <row r="4800" spans="10:10" x14ac:dyDescent="0.2">
      <c r="J4800" s="18"/>
    </row>
    <row r="4801" spans="10:10" x14ac:dyDescent="0.2">
      <c r="J4801" s="18"/>
    </row>
    <row r="4802" spans="10:10" x14ac:dyDescent="0.2">
      <c r="J4802" s="18"/>
    </row>
    <row r="4803" spans="10:10" x14ac:dyDescent="0.2">
      <c r="J4803" s="18"/>
    </row>
    <row r="4804" spans="10:10" x14ac:dyDescent="0.2">
      <c r="J4804" s="18"/>
    </row>
    <row r="4805" spans="10:10" x14ac:dyDescent="0.2">
      <c r="J4805" s="18"/>
    </row>
    <row r="4806" spans="10:10" x14ac:dyDescent="0.2">
      <c r="J4806" s="18"/>
    </row>
    <row r="4807" spans="10:10" x14ac:dyDescent="0.2">
      <c r="J4807" s="18"/>
    </row>
    <row r="4808" spans="10:10" x14ac:dyDescent="0.2">
      <c r="J4808" s="18"/>
    </row>
    <row r="4809" spans="10:10" x14ac:dyDescent="0.2">
      <c r="J4809" s="18"/>
    </row>
    <row r="4810" spans="10:10" x14ac:dyDescent="0.2">
      <c r="J4810" s="18"/>
    </row>
    <row r="4811" spans="10:10" x14ac:dyDescent="0.2">
      <c r="J4811" s="18"/>
    </row>
    <row r="4812" spans="10:10" x14ac:dyDescent="0.2">
      <c r="J4812" s="18"/>
    </row>
    <row r="4813" spans="10:10" x14ac:dyDescent="0.2">
      <c r="J4813" s="18"/>
    </row>
    <row r="4814" spans="10:10" x14ac:dyDescent="0.2">
      <c r="J4814" s="18"/>
    </row>
    <row r="4815" spans="10:10" x14ac:dyDescent="0.2">
      <c r="J4815" s="18"/>
    </row>
    <row r="4816" spans="10:10" x14ac:dyDescent="0.2">
      <c r="J4816" s="18"/>
    </row>
    <row r="4817" spans="10:10" x14ac:dyDescent="0.2">
      <c r="J4817" s="18"/>
    </row>
    <row r="4818" spans="10:10" x14ac:dyDescent="0.2">
      <c r="J4818" s="18"/>
    </row>
    <row r="4819" spans="10:10" x14ac:dyDescent="0.2">
      <c r="J4819" s="18"/>
    </row>
    <row r="4820" spans="10:10" x14ac:dyDescent="0.2">
      <c r="J4820" s="18"/>
    </row>
    <row r="4821" spans="10:10" x14ac:dyDescent="0.2">
      <c r="J4821" s="18"/>
    </row>
    <row r="4822" spans="10:10" x14ac:dyDescent="0.2">
      <c r="J4822" s="18"/>
    </row>
    <row r="4823" spans="10:10" x14ac:dyDescent="0.2">
      <c r="J4823" s="18"/>
    </row>
    <row r="4824" spans="10:10" x14ac:dyDescent="0.2">
      <c r="J4824" s="18"/>
    </row>
    <row r="4825" spans="10:10" x14ac:dyDescent="0.2">
      <c r="J4825" s="18"/>
    </row>
    <row r="4826" spans="10:10" x14ac:dyDescent="0.2">
      <c r="J4826" s="18"/>
    </row>
    <row r="4827" spans="10:10" x14ac:dyDescent="0.2">
      <c r="J4827" s="18"/>
    </row>
    <row r="4828" spans="10:10" x14ac:dyDescent="0.2">
      <c r="J4828" s="18"/>
    </row>
    <row r="4829" spans="10:10" x14ac:dyDescent="0.2">
      <c r="J4829" s="18"/>
    </row>
    <row r="4830" spans="10:10" x14ac:dyDescent="0.2">
      <c r="J4830" s="18"/>
    </row>
    <row r="4831" spans="10:10" x14ac:dyDescent="0.2">
      <c r="J4831" s="18"/>
    </row>
    <row r="4832" spans="10:10" x14ac:dyDescent="0.2">
      <c r="J4832" s="18"/>
    </row>
    <row r="4833" spans="10:10" x14ac:dyDescent="0.2">
      <c r="J4833" s="18"/>
    </row>
    <row r="4834" spans="10:10" x14ac:dyDescent="0.2">
      <c r="J4834" s="18"/>
    </row>
    <row r="4835" spans="10:10" x14ac:dyDescent="0.2">
      <c r="J4835" s="18"/>
    </row>
    <row r="4836" spans="10:10" x14ac:dyDescent="0.2">
      <c r="J4836" s="18"/>
    </row>
    <row r="4837" spans="10:10" x14ac:dyDescent="0.2">
      <c r="J4837" s="18"/>
    </row>
    <row r="4838" spans="10:10" x14ac:dyDescent="0.2">
      <c r="J4838" s="18"/>
    </row>
    <row r="4839" spans="10:10" x14ac:dyDescent="0.2">
      <c r="J4839" s="18"/>
    </row>
    <row r="4840" spans="10:10" x14ac:dyDescent="0.2">
      <c r="J4840" s="18"/>
    </row>
    <row r="4841" spans="10:10" x14ac:dyDescent="0.2">
      <c r="J4841" s="18"/>
    </row>
    <row r="4842" spans="10:10" x14ac:dyDescent="0.2">
      <c r="J4842" s="18"/>
    </row>
    <row r="4843" spans="10:10" x14ac:dyDescent="0.2">
      <c r="J4843" s="18"/>
    </row>
    <row r="4844" spans="10:10" x14ac:dyDescent="0.2">
      <c r="J4844" s="18"/>
    </row>
    <row r="4845" spans="10:10" x14ac:dyDescent="0.2">
      <c r="J4845" s="18"/>
    </row>
    <row r="4846" spans="10:10" x14ac:dyDescent="0.2">
      <c r="J4846" s="18"/>
    </row>
    <row r="4847" spans="10:10" x14ac:dyDescent="0.2">
      <c r="J4847" s="18"/>
    </row>
    <row r="4848" spans="10:10" x14ac:dyDescent="0.2">
      <c r="J4848" s="18"/>
    </row>
    <row r="4849" spans="10:10" x14ac:dyDescent="0.2">
      <c r="J4849" s="18"/>
    </row>
    <row r="4850" spans="10:10" x14ac:dyDescent="0.2">
      <c r="J4850" s="18"/>
    </row>
    <row r="4851" spans="10:10" x14ac:dyDescent="0.2">
      <c r="J4851" s="18"/>
    </row>
    <row r="4852" spans="10:10" x14ac:dyDescent="0.2">
      <c r="J4852" s="18"/>
    </row>
    <row r="4853" spans="10:10" x14ac:dyDescent="0.2">
      <c r="J4853" s="18"/>
    </row>
    <row r="4854" spans="10:10" x14ac:dyDescent="0.2">
      <c r="J4854" s="18"/>
    </row>
    <row r="4855" spans="10:10" x14ac:dyDescent="0.2">
      <c r="J4855" s="18"/>
    </row>
    <row r="4856" spans="10:10" x14ac:dyDescent="0.2">
      <c r="J4856" s="18"/>
    </row>
    <row r="4857" spans="10:10" x14ac:dyDescent="0.2">
      <c r="J4857" s="18"/>
    </row>
    <row r="4858" spans="10:10" x14ac:dyDescent="0.2">
      <c r="J4858" s="18"/>
    </row>
    <row r="4859" spans="10:10" x14ac:dyDescent="0.2">
      <c r="J4859" s="18"/>
    </row>
    <row r="4860" spans="10:10" x14ac:dyDescent="0.2">
      <c r="J4860" s="18"/>
    </row>
    <row r="4861" spans="10:10" x14ac:dyDescent="0.2">
      <c r="J4861" s="18"/>
    </row>
    <row r="4862" spans="10:10" x14ac:dyDescent="0.2">
      <c r="J4862" s="18"/>
    </row>
    <row r="4863" spans="10:10" x14ac:dyDescent="0.2">
      <c r="J4863" s="18"/>
    </row>
    <row r="4864" spans="10:10" x14ac:dyDescent="0.2">
      <c r="J4864" s="18"/>
    </row>
    <row r="4865" spans="10:10" x14ac:dyDescent="0.2">
      <c r="J4865" s="18"/>
    </row>
    <row r="4866" spans="10:10" x14ac:dyDescent="0.2">
      <c r="J4866" s="18"/>
    </row>
    <row r="4867" spans="10:10" x14ac:dyDescent="0.2">
      <c r="J4867" s="18"/>
    </row>
    <row r="4868" spans="10:10" x14ac:dyDescent="0.2">
      <c r="J4868" s="18"/>
    </row>
    <row r="4869" spans="10:10" x14ac:dyDescent="0.2">
      <c r="J4869" s="18"/>
    </row>
    <row r="4870" spans="10:10" x14ac:dyDescent="0.2">
      <c r="J4870" s="18"/>
    </row>
    <row r="4871" spans="10:10" x14ac:dyDescent="0.2">
      <c r="J4871" s="18"/>
    </row>
    <row r="4872" spans="10:10" x14ac:dyDescent="0.2">
      <c r="J4872" s="18"/>
    </row>
    <row r="4873" spans="10:10" x14ac:dyDescent="0.2">
      <c r="J4873" s="18"/>
    </row>
    <row r="4874" spans="10:10" x14ac:dyDescent="0.2">
      <c r="J4874" s="18"/>
    </row>
    <row r="4875" spans="10:10" x14ac:dyDescent="0.2">
      <c r="J4875" s="18"/>
    </row>
    <row r="4876" spans="10:10" x14ac:dyDescent="0.2">
      <c r="J4876" s="18"/>
    </row>
    <row r="4877" spans="10:10" x14ac:dyDescent="0.2">
      <c r="J4877" s="18"/>
    </row>
    <row r="4878" spans="10:10" x14ac:dyDescent="0.2">
      <c r="J4878" s="18"/>
    </row>
    <row r="4879" spans="10:10" x14ac:dyDescent="0.2">
      <c r="J4879" s="18"/>
    </row>
    <row r="4880" spans="10:10" x14ac:dyDescent="0.2">
      <c r="J4880" s="18"/>
    </row>
    <row r="4881" spans="10:10" x14ac:dyDescent="0.2">
      <c r="J4881" s="18"/>
    </row>
    <row r="4882" spans="10:10" x14ac:dyDescent="0.2">
      <c r="J4882" s="18"/>
    </row>
    <row r="4883" spans="10:10" x14ac:dyDescent="0.2">
      <c r="J4883" s="18"/>
    </row>
    <row r="4884" spans="10:10" x14ac:dyDescent="0.2">
      <c r="J4884" s="18"/>
    </row>
    <row r="4885" spans="10:10" x14ac:dyDescent="0.2">
      <c r="J4885" s="18"/>
    </row>
    <row r="4886" spans="10:10" x14ac:dyDescent="0.2">
      <c r="J4886" s="18"/>
    </row>
    <row r="4887" spans="10:10" x14ac:dyDescent="0.2">
      <c r="J4887" s="18"/>
    </row>
    <row r="4888" spans="10:10" x14ac:dyDescent="0.2">
      <c r="J4888" s="18"/>
    </row>
    <row r="4889" spans="10:10" x14ac:dyDescent="0.2">
      <c r="J4889" s="18"/>
    </row>
    <row r="4890" spans="10:10" x14ac:dyDescent="0.2">
      <c r="J4890" s="18"/>
    </row>
    <row r="4891" spans="10:10" x14ac:dyDescent="0.2">
      <c r="J4891" s="18"/>
    </row>
    <row r="4892" spans="10:10" x14ac:dyDescent="0.2">
      <c r="J4892" s="18"/>
    </row>
    <row r="4893" spans="10:10" x14ac:dyDescent="0.2">
      <c r="J4893" s="18"/>
    </row>
    <row r="4894" spans="10:10" x14ac:dyDescent="0.2">
      <c r="J4894" s="18"/>
    </row>
    <row r="4895" spans="10:10" x14ac:dyDescent="0.2">
      <c r="J4895" s="18"/>
    </row>
    <row r="4896" spans="10:10" x14ac:dyDescent="0.2">
      <c r="J4896" s="18"/>
    </row>
    <row r="4897" spans="10:10" x14ac:dyDescent="0.2">
      <c r="J4897" s="18"/>
    </row>
    <row r="4898" spans="10:10" x14ac:dyDescent="0.2">
      <c r="J4898" s="18"/>
    </row>
    <row r="4899" spans="10:10" x14ac:dyDescent="0.2">
      <c r="J4899" s="18"/>
    </row>
    <row r="4900" spans="10:10" x14ac:dyDescent="0.2">
      <c r="J4900" s="18"/>
    </row>
    <row r="4901" spans="10:10" x14ac:dyDescent="0.2">
      <c r="J4901" s="18"/>
    </row>
    <row r="4902" spans="10:10" x14ac:dyDescent="0.2">
      <c r="J4902" s="18"/>
    </row>
    <row r="4903" spans="10:10" x14ac:dyDescent="0.2">
      <c r="J4903" s="18"/>
    </row>
    <row r="4904" spans="10:10" x14ac:dyDescent="0.2">
      <c r="J4904" s="18"/>
    </row>
    <row r="4905" spans="10:10" x14ac:dyDescent="0.2">
      <c r="J4905" s="18"/>
    </row>
    <row r="4906" spans="10:10" x14ac:dyDescent="0.2">
      <c r="J4906" s="18"/>
    </row>
    <row r="4907" spans="10:10" x14ac:dyDescent="0.2">
      <c r="J4907" s="18"/>
    </row>
    <row r="4908" spans="10:10" x14ac:dyDescent="0.2">
      <c r="J4908" s="18"/>
    </row>
    <row r="4909" spans="10:10" x14ac:dyDescent="0.2">
      <c r="J4909" s="18"/>
    </row>
    <row r="4910" spans="10:10" x14ac:dyDescent="0.2">
      <c r="J4910" s="18"/>
    </row>
    <row r="4911" spans="10:10" x14ac:dyDescent="0.2">
      <c r="J4911" s="18"/>
    </row>
    <row r="4912" spans="10:10" x14ac:dyDescent="0.2">
      <c r="J4912" s="18"/>
    </row>
    <row r="4913" spans="10:10" x14ac:dyDescent="0.2">
      <c r="J4913" s="18"/>
    </row>
    <row r="4914" spans="10:10" x14ac:dyDescent="0.2">
      <c r="J4914" s="18"/>
    </row>
    <row r="4915" spans="10:10" x14ac:dyDescent="0.2">
      <c r="J4915" s="18"/>
    </row>
    <row r="4916" spans="10:10" x14ac:dyDescent="0.2">
      <c r="J4916" s="18"/>
    </row>
    <row r="4917" spans="10:10" x14ac:dyDescent="0.2">
      <c r="J4917" s="18"/>
    </row>
    <row r="4918" spans="10:10" x14ac:dyDescent="0.2">
      <c r="J4918" s="18"/>
    </row>
    <row r="4919" spans="10:10" x14ac:dyDescent="0.2">
      <c r="J4919" s="18"/>
    </row>
    <row r="4920" spans="10:10" x14ac:dyDescent="0.2">
      <c r="J4920" s="18"/>
    </row>
    <row r="4921" spans="10:10" x14ac:dyDescent="0.2">
      <c r="J4921" s="18"/>
    </row>
    <row r="4922" spans="10:10" x14ac:dyDescent="0.2">
      <c r="J4922" s="18"/>
    </row>
    <row r="4923" spans="10:10" x14ac:dyDescent="0.2">
      <c r="J4923" s="18"/>
    </row>
    <row r="4924" spans="10:10" x14ac:dyDescent="0.2">
      <c r="J4924" s="18"/>
    </row>
    <row r="4925" spans="10:10" x14ac:dyDescent="0.2">
      <c r="J4925" s="18"/>
    </row>
    <row r="4926" spans="10:10" x14ac:dyDescent="0.2">
      <c r="J4926" s="18"/>
    </row>
    <row r="4927" spans="10:10" x14ac:dyDescent="0.2">
      <c r="J4927" s="18"/>
    </row>
    <row r="4928" spans="10:10" x14ac:dyDescent="0.2">
      <c r="J4928" s="18"/>
    </row>
    <row r="4929" spans="10:10" x14ac:dyDescent="0.2">
      <c r="J4929" s="18"/>
    </row>
    <row r="4930" spans="10:10" x14ac:dyDescent="0.2">
      <c r="J4930" s="18"/>
    </row>
    <row r="4931" spans="10:10" x14ac:dyDescent="0.2">
      <c r="J4931" s="18"/>
    </row>
    <row r="4932" spans="10:10" x14ac:dyDescent="0.2">
      <c r="J4932" s="18"/>
    </row>
    <row r="4933" spans="10:10" x14ac:dyDescent="0.2">
      <c r="J4933" s="18"/>
    </row>
    <row r="4934" spans="10:10" x14ac:dyDescent="0.2">
      <c r="J4934" s="18"/>
    </row>
    <row r="4935" spans="10:10" x14ac:dyDescent="0.2">
      <c r="J4935" s="18"/>
    </row>
    <row r="4936" spans="10:10" x14ac:dyDescent="0.2">
      <c r="J4936" s="18"/>
    </row>
    <row r="4937" spans="10:10" x14ac:dyDescent="0.2">
      <c r="J4937" s="18"/>
    </row>
    <row r="4938" spans="10:10" x14ac:dyDescent="0.2">
      <c r="J4938" s="18"/>
    </row>
    <row r="4939" spans="10:10" x14ac:dyDescent="0.2">
      <c r="J4939" s="18"/>
    </row>
    <row r="4940" spans="10:10" x14ac:dyDescent="0.2">
      <c r="J4940" s="18"/>
    </row>
    <row r="4941" spans="10:10" x14ac:dyDescent="0.2">
      <c r="J4941" s="18"/>
    </row>
    <row r="4942" spans="10:10" x14ac:dyDescent="0.2">
      <c r="J4942" s="18"/>
    </row>
    <row r="4943" spans="10:10" x14ac:dyDescent="0.2">
      <c r="J4943" s="18"/>
    </row>
    <row r="4944" spans="10:10" x14ac:dyDescent="0.2">
      <c r="J4944" s="18"/>
    </row>
    <row r="4945" spans="10:10" x14ac:dyDescent="0.2">
      <c r="J4945" s="18"/>
    </row>
    <row r="4946" spans="10:10" x14ac:dyDescent="0.2">
      <c r="J4946" s="18"/>
    </row>
    <row r="4947" spans="10:10" x14ac:dyDescent="0.2">
      <c r="J4947" s="18"/>
    </row>
    <row r="4948" spans="10:10" x14ac:dyDescent="0.2">
      <c r="J4948" s="18"/>
    </row>
    <row r="4949" spans="10:10" x14ac:dyDescent="0.2">
      <c r="J4949" s="18"/>
    </row>
    <row r="4950" spans="10:10" x14ac:dyDescent="0.2">
      <c r="J4950" s="18"/>
    </row>
    <row r="4951" spans="10:10" x14ac:dyDescent="0.2">
      <c r="J4951" s="18"/>
    </row>
    <row r="4952" spans="10:10" x14ac:dyDescent="0.2">
      <c r="J4952" s="18"/>
    </row>
    <row r="4953" spans="10:10" x14ac:dyDescent="0.2">
      <c r="J4953" s="18"/>
    </row>
    <row r="4954" spans="10:10" x14ac:dyDescent="0.2">
      <c r="J4954" s="18"/>
    </row>
    <row r="4955" spans="10:10" x14ac:dyDescent="0.2">
      <c r="J4955" s="18"/>
    </row>
    <row r="4956" spans="10:10" x14ac:dyDescent="0.2">
      <c r="J4956" s="18"/>
    </row>
    <row r="4957" spans="10:10" x14ac:dyDescent="0.2">
      <c r="J4957" s="18"/>
    </row>
    <row r="4958" spans="10:10" x14ac:dyDescent="0.2">
      <c r="J4958" s="18"/>
    </row>
    <row r="4959" spans="10:10" x14ac:dyDescent="0.2">
      <c r="J4959" s="18"/>
    </row>
    <row r="4960" spans="10:10" x14ac:dyDescent="0.2">
      <c r="J4960" s="18"/>
    </row>
    <row r="4961" spans="10:10" x14ac:dyDescent="0.2">
      <c r="J4961" s="18"/>
    </row>
    <row r="4962" spans="10:10" x14ac:dyDescent="0.2">
      <c r="J4962" s="18"/>
    </row>
    <row r="4963" spans="10:10" x14ac:dyDescent="0.2">
      <c r="J4963" s="18"/>
    </row>
    <row r="4964" spans="10:10" x14ac:dyDescent="0.2">
      <c r="J4964" s="18"/>
    </row>
    <row r="4965" spans="10:10" x14ac:dyDescent="0.2">
      <c r="J4965" s="18"/>
    </row>
    <row r="4966" spans="10:10" x14ac:dyDescent="0.2">
      <c r="J4966" s="18"/>
    </row>
    <row r="4967" spans="10:10" x14ac:dyDescent="0.2">
      <c r="J4967" s="18"/>
    </row>
    <row r="4968" spans="10:10" x14ac:dyDescent="0.2">
      <c r="J4968" s="18"/>
    </row>
    <row r="4969" spans="10:10" x14ac:dyDescent="0.2">
      <c r="J4969" s="18"/>
    </row>
    <row r="4970" spans="10:10" x14ac:dyDescent="0.2">
      <c r="J4970" s="18"/>
    </row>
    <row r="4971" spans="10:10" x14ac:dyDescent="0.2">
      <c r="J4971" s="18"/>
    </row>
    <row r="4972" spans="10:10" x14ac:dyDescent="0.2">
      <c r="J4972" s="18"/>
    </row>
    <row r="4973" spans="10:10" x14ac:dyDescent="0.2">
      <c r="J4973" s="18"/>
    </row>
    <row r="4974" spans="10:10" x14ac:dyDescent="0.2">
      <c r="J4974" s="18"/>
    </row>
    <row r="4975" spans="10:10" x14ac:dyDescent="0.2">
      <c r="J4975" s="18"/>
    </row>
    <row r="4976" spans="10:10" x14ac:dyDescent="0.2">
      <c r="J4976" s="18"/>
    </row>
    <row r="4977" spans="10:10" x14ac:dyDescent="0.2">
      <c r="J4977" s="18"/>
    </row>
    <row r="4978" spans="10:10" x14ac:dyDescent="0.2">
      <c r="J4978" s="18"/>
    </row>
    <row r="4979" spans="10:10" x14ac:dyDescent="0.2">
      <c r="J4979" s="18"/>
    </row>
    <row r="4980" spans="10:10" x14ac:dyDescent="0.2">
      <c r="J4980" s="18"/>
    </row>
    <row r="4981" spans="10:10" x14ac:dyDescent="0.2">
      <c r="J4981" s="18"/>
    </row>
    <row r="4982" spans="10:10" x14ac:dyDescent="0.2">
      <c r="J4982" s="18"/>
    </row>
    <row r="4983" spans="10:10" x14ac:dyDescent="0.2">
      <c r="J4983" s="18"/>
    </row>
    <row r="4984" spans="10:10" x14ac:dyDescent="0.2">
      <c r="J4984" s="18"/>
    </row>
    <row r="4985" spans="10:10" x14ac:dyDescent="0.2">
      <c r="J4985" s="18"/>
    </row>
    <row r="4986" spans="10:10" x14ac:dyDescent="0.2">
      <c r="J4986" s="18"/>
    </row>
    <row r="4987" spans="10:10" x14ac:dyDescent="0.2">
      <c r="J4987" s="18"/>
    </row>
    <row r="4988" spans="10:10" x14ac:dyDescent="0.2">
      <c r="J4988" s="18"/>
    </row>
    <row r="4989" spans="10:10" x14ac:dyDescent="0.2">
      <c r="J4989" s="18"/>
    </row>
    <row r="4990" spans="10:10" x14ac:dyDescent="0.2">
      <c r="J4990" s="18"/>
    </row>
    <row r="4991" spans="10:10" x14ac:dyDescent="0.2">
      <c r="J4991" s="18"/>
    </row>
    <row r="4992" spans="10:10" x14ac:dyDescent="0.2">
      <c r="J4992" s="18"/>
    </row>
    <row r="4993" spans="10:10" x14ac:dyDescent="0.2">
      <c r="J4993" s="18"/>
    </row>
    <row r="4994" spans="10:10" x14ac:dyDescent="0.2">
      <c r="J4994" s="18"/>
    </row>
    <row r="4995" spans="10:10" x14ac:dyDescent="0.2">
      <c r="J4995" s="18"/>
    </row>
    <row r="4996" spans="10:10" x14ac:dyDescent="0.2">
      <c r="J4996" s="18"/>
    </row>
    <row r="4997" spans="10:10" x14ac:dyDescent="0.2">
      <c r="J4997" s="18"/>
    </row>
    <row r="4998" spans="10:10" x14ac:dyDescent="0.2">
      <c r="J4998" s="18"/>
    </row>
    <row r="4999" spans="10:10" x14ac:dyDescent="0.2">
      <c r="J4999" s="18"/>
    </row>
    <row r="5000" spans="10:10" x14ac:dyDescent="0.2">
      <c r="J5000" s="18"/>
    </row>
    <row r="5001" spans="10:10" x14ac:dyDescent="0.2">
      <c r="J5001" s="18"/>
    </row>
    <row r="5002" spans="10:10" x14ac:dyDescent="0.2">
      <c r="J5002" s="18"/>
    </row>
    <row r="5003" spans="10:10" x14ac:dyDescent="0.2">
      <c r="J5003" s="18"/>
    </row>
    <row r="5004" spans="10:10" x14ac:dyDescent="0.2">
      <c r="J5004" s="18"/>
    </row>
    <row r="5005" spans="10:10" x14ac:dyDescent="0.2">
      <c r="J5005" s="18"/>
    </row>
    <row r="5006" spans="10:10" x14ac:dyDescent="0.2">
      <c r="J5006" s="18"/>
    </row>
    <row r="5007" spans="10:10" x14ac:dyDescent="0.2">
      <c r="J5007" s="18"/>
    </row>
    <row r="5008" spans="10:10" x14ac:dyDescent="0.2">
      <c r="J5008" s="18"/>
    </row>
    <row r="5009" spans="10:10" x14ac:dyDescent="0.2">
      <c r="J5009" s="18"/>
    </row>
    <row r="5010" spans="10:10" x14ac:dyDescent="0.2">
      <c r="J5010" s="18"/>
    </row>
    <row r="5011" spans="10:10" x14ac:dyDescent="0.2">
      <c r="J5011" s="18"/>
    </row>
    <row r="5012" spans="10:10" x14ac:dyDescent="0.2">
      <c r="J5012" s="18"/>
    </row>
    <row r="5013" spans="10:10" x14ac:dyDescent="0.2">
      <c r="J5013" s="18"/>
    </row>
    <row r="5014" spans="10:10" x14ac:dyDescent="0.2">
      <c r="J5014" s="18"/>
    </row>
    <row r="5015" spans="10:10" x14ac:dyDescent="0.2">
      <c r="J5015" s="18"/>
    </row>
    <row r="5016" spans="10:10" x14ac:dyDescent="0.2">
      <c r="J5016" s="18"/>
    </row>
    <row r="5017" spans="10:10" x14ac:dyDescent="0.2">
      <c r="J5017" s="18"/>
    </row>
    <row r="5018" spans="10:10" x14ac:dyDescent="0.2">
      <c r="J5018" s="18"/>
    </row>
    <row r="5019" spans="10:10" x14ac:dyDescent="0.2">
      <c r="J5019" s="18"/>
    </row>
    <row r="5020" spans="10:10" x14ac:dyDescent="0.2">
      <c r="J5020" s="18"/>
    </row>
    <row r="5021" spans="10:10" x14ac:dyDescent="0.2">
      <c r="J5021" s="18"/>
    </row>
    <row r="5022" spans="10:10" x14ac:dyDescent="0.2">
      <c r="J5022" s="18"/>
    </row>
    <row r="5023" spans="10:10" x14ac:dyDescent="0.2">
      <c r="J5023" s="18"/>
    </row>
    <row r="5024" spans="10:10" x14ac:dyDescent="0.2">
      <c r="J5024" s="18"/>
    </row>
    <row r="5025" spans="10:10" x14ac:dyDescent="0.2">
      <c r="J5025" s="18"/>
    </row>
    <row r="5026" spans="10:10" x14ac:dyDescent="0.2">
      <c r="J5026" s="18"/>
    </row>
    <row r="5027" spans="10:10" x14ac:dyDescent="0.2">
      <c r="J5027" s="18"/>
    </row>
    <row r="5028" spans="10:10" x14ac:dyDescent="0.2">
      <c r="J5028" s="18"/>
    </row>
    <row r="5029" spans="10:10" x14ac:dyDescent="0.2">
      <c r="J5029" s="18"/>
    </row>
    <row r="5030" spans="10:10" x14ac:dyDescent="0.2">
      <c r="J5030" s="18"/>
    </row>
    <row r="5031" spans="10:10" x14ac:dyDescent="0.2">
      <c r="J5031" s="18"/>
    </row>
    <row r="5032" spans="10:10" x14ac:dyDescent="0.2">
      <c r="J5032" s="18"/>
    </row>
    <row r="5033" spans="10:10" x14ac:dyDescent="0.2">
      <c r="J5033" s="18"/>
    </row>
    <row r="5034" spans="10:10" x14ac:dyDescent="0.2">
      <c r="J5034" s="18"/>
    </row>
    <row r="5035" spans="10:10" x14ac:dyDescent="0.2">
      <c r="J5035" s="18"/>
    </row>
    <row r="5036" spans="10:10" x14ac:dyDescent="0.2">
      <c r="J5036" s="18"/>
    </row>
    <row r="5037" spans="10:10" x14ac:dyDescent="0.2">
      <c r="J5037" s="18"/>
    </row>
    <row r="5038" spans="10:10" x14ac:dyDescent="0.2">
      <c r="J5038" s="18"/>
    </row>
    <row r="5039" spans="10:10" x14ac:dyDescent="0.2">
      <c r="J5039" s="18"/>
    </row>
    <row r="5040" spans="10:10" x14ac:dyDescent="0.2">
      <c r="J5040" s="18"/>
    </row>
    <row r="5041" spans="10:10" x14ac:dyDescent="0.2">
      <c r="J5041" s="18"/>
    </row>
    <row r="5042" spans="10:10" x14ac:dyDescent="0.2">
      <c r="J5042" s="18"/>
    </row>
    <row r="5043" spans="10:10" x14ac:dyDescent="0.2">
      <c r="J5043" s="18"/>
    </row>
    <row r="5044" spans="10:10" x14ac:dyDescent="0.2">
      <c r="J5044" s="18"/>
    </row>
    <row r="5045" spans="10:10" x14ac:dyDescent="0.2">
      <c r="J5045" s="18"/>
    </row>
    <row r="5046" spans="10:10" x14ac:dyDescent="0.2">
      <c r="J5046" s="18"/>
    </row>
    <row r="5047" spans="10:10" x14ac:dyDescent="0.2">
      <c r="J5047" s="18"/>
    </row>
    <row r="5048" spans="10:10" x14ac:dyDescent="0.2">
      <c r="J5048" s="18"/>
    </row>
    <row r="5049" spans="10:10" x14ac:dyDescent="0.2">
      <c r="J5049" s="18"/>
    </row>
    <row r="5050" spans="10:10" x14ac:dyDescent="0.2">
      <c r="J5050" s="18"/>
    </row>
    <row r="5051" spans="10:10" x14ac:dyDescent="0.2">
      <c r="J5051" s="18"/>
    </row>
    <row r="5052" spans="10:10" x14ac:dyDescent="0.2">
      <c r="J5052" s="18"/>
    </row>
    <row r="5053" spans="10:10" x14ac:dyDescent="0.2">
      <c r="J5053" s="18"/>
    </row>
    <row r="5054" spans="10:10" x14ac:dyDescent="0.2">
      <c r="J5054" s="18"/>
    </row>
    <row r="5055" spans="10:10" x14ac:dyDescent="0.2">
      <c r="J5055" s="18"/>
    </row>
    <row r="5056" spans="10:10" x14ac:dyDescent="0.2">
      <c r="J5056" s="18"/>
    </row>
    <row r="5057" spans="10:10" x14ac:dyDescent="0.2">
      <c r="J5057" s="18"/>
    </row>
    <row r="5058" spans="10:10" x14ac:dyDescent="0.2">
      <c r="J5058" s="18"/>
    </row>
    <row r="5059" spans="10:10" x14ac:dyDescent="0.2">
      <c r="J5059" s="18"/>
    </row>
    <row r="5060" spans="10:10" x14ac:dyDescent="0.2">
      <c r="J5060" s="18"/>
    </row>
    <row r="5061" spans="10:10" x14ac:dyDescent="0.2">
      <c r="J5061" s="18"/>
    </row>
    <row r="5062" spans="10:10" x14ac:dyDescent="0.2">
      <c r="J5062" s="18"/>
    </row>
    <row r="5063" spans="10:10" x14ac:dyDescent="0.2">
      <c r="J5063" s="18"/>
    </row>
    <row r="5064" spans="10:10" x14ac:dyDescent="0.2">
      <c r="J5064" s="18"/>
    </row>
    <row r="5065" spans="10:10" x14ac:dyDescent="0.2">
      <c r="J5065" s="18"/>
    </row>
    <row r="5066" spans="10:10" x14ac:dyDescent="0.2">
      <c r="J5066" s="18"/>
    </row>
    <row r="5067" spans="10:10" x14ac:dyDescent="0.2">
      <c r="J5067" s="18"/>
    </row>
    <row r="5068" spans="10:10" x14ac:dyDescent="0.2">
      <c r="J5068" s="18"/>
    </row>
    <row r="5069" spans="10:10" x14ac:dyDescent="0.2">
      <c r="J5069" s="18"/>
    </row>
    <row r="5070" spans="10:10" x14ac:dyDescent="0.2">
      <c r="J5070" s="18"/>
    </row>
    <row r="5071" spans="10:10" x14ac:dyDescent="0.2">
      <c r="J5071" s="18"/>
    </row>
    <row r="5072" spans="10:10" x14ac:dyDescent="0.2">
      <c r="J5072" s="18"/>
    </row>
    <row r="5073" spans="10:10" x14ac:dyDescent="0.2">
      <c r="J5073" s="18"/>
    </row>
    <row r="5074" spans="10:10" x14ac:dyDescent="0.2">
      <c r="J5074" s="18"/>
    </row>
    <row r="5075" spans="10:10" x14ac:dyDescent="0.2">
      <c r="J5075" s="18"/>
    </row>
    <row r="5076" spans="10:10" x14ac:dyDescent="0.2">
      <c r="J5076" s="18"/>
    </row>
    <row r="5077" spans="10:10" x14ac:dyDescent="0.2">
      <c r="J5077" s="18"/>
    </row>
    <row r="5078" spans="10:10" x14ac:dyDescent="0.2">
      <c r="J5078" s="18"/>
    </row>
    <row r="5079" spans="10:10" x14ac:dyDescent="0.2">
      <c r="J5079" s="18"/>
    </row>
    <row r="5080" spans="10:10" x14ac:dyDescent="0.2">
      <c r="J5080" s="18"/>
    </row>
    <row r="5081" spans="10:10" x14ac:dyDescent="0.2">
      <c r="J5081" s="18"/>
    </row>
    <row r="5082" spans="10:10" x14ac:dyDescent="0.2">
      <c r="J5082" s="18"/>
    </row>
    <row r="5083" spans="10:10" x14ac:dyDescent="0.2">
      <c r="J5083" s="18"/>
    </row>
    <row r="5084" spans="10:10" x14ac:dyDescent="0.2">
      <c r="J5084" s="18"/>
    </row>
    <row r="5085" spans="10:10" x14ac:dyDescent="0.2">
      <c r="J5085" s="18"/>
    </row>
    <row r="5086" spans="10:10" x14ac:dyDescent="0.2">
      <c r="J5086" s="18"/>
    </row>
    <row r="5087" spans="10:10" x14ac:dyDescent="0.2">
      <c r="J5087" s="18"/>
    </row>
    <row r="5088" spans="10:10" x14ac:dyDescent="0.2">
      <c r="J5088" s="18"/>
    </row>
    <row r="5089" spans="10:10" x14ac:dyDescent="0.2">
      <c r="J5089" s="18"/>
    </row>
    <row r="5090" spans="10:10" x14ac:dyDescent="0.2">
      <c r="J5090" s="18"/>
    </row>
    <row r="5091" spans="10:10" x14ac:dyDescent="0.2">
      <c r="J5091" s="18"/>
    </row>
    <row r="5092" spans="10:10" x14ac:dyDescent="0.2">
      <c r="J5092" s="18"/>
    </row>
    <row r="5093" spans="10:10" x14ac:dyDescent="0.2">
      <c r="J5093" s="18"/>
    </row>
    <row r="5094" spans="10:10" x14ac:dyDescent="0.2">
      <c r="J5094" s="18"/>
    </row>
    <row r="5095" spans="10:10" x14ac:dyDescent="0.2">
      <c r="J5095" s="18"/>
    </row>
    <row r="5096" spans="10:10" x14ac:dyDescent="0.2">
      <c r="J5096" s="18"/>
    </row>
    <row r="5097" spans="10:10" x14ac:dyDescent="0.2">
      <c r="J5097" s="18"/>
    </row>
    <row r="5098" spans="10:10" x14ac:dyDescent="0.2">
      <c r="J5098" s="18"/>
    </row>
    <row r="5099" spans="10:10" x14ac:dyDescent="0.2">
      <c r="J5099" s="18"/>
    </row>
    <row r="5100" spans="10:10" x14ac:dyDescent="0.2">
      <c r="J5100" s="18"/>
    </row>
    <row r="5101" spans="10:10" x14ac:dyDescent="0.2">
      <c r="J5101" s="18"/>
    </row>
    <row r="5102" spans="10:10" x14ac:dyDescent="0.2">
      <c r="J5102" s="18"/>
    </row>
    <row r="5103" spans="10:10" x14ac:dyDescent="0.2">
      <c r="J5103" s="18"/>
    </row>
    <row r="5104" spans="10:10" x14ac:dyDescent="0.2">
      <c r="J5104" s="18"/>
    </row>
    <row r="5105" spans="10:10" x14ac:dyDescent="0.2">
      <c r="J5105" s="18"/>
    </row>
    <row r="5106" spans="10:10" x14ac:dyDescent="0.2">
      <c r="J5106" s="18"/>
    </row>
    <row r="5107" spans="10:10" x14ac:dyDescent="0.2">
      <c r="J5107" s="18"/>
    </row>
    <row r="5108" spans="10:10" x14ac:dyDescent="0.2">
      <c r="J5108" s="18"/>
    </row>
    <row r="5109" spans="10:10" x14ac:dyDescent="0.2">
      <c r="J5109" s="18"/>
    </row>
    <row r="5110" spans="10:10" x14ac:dyDescent="0.2">
      <c r="J5110" s="18"/>
    </row>
    <row r="5111" spans="10:10" x14ac:dyDescent="0.2">
      <c r="J5111" s="18"/>
    </row>
    <row r="5112" spans="10:10" x14ac:dyDescent="0.2">
      <c r="J5112" s="18"/>
    </row>
    <row r="5113" spans="10:10" x14ac:dyDescent="0.2">
      <c r="J5113" s="18"/>
    </row>
    <row r="5114" spans="10:10" x14ac:dyDescent="0.2">
      <c r="J5114" s="18"/>
    </row>
    <row r="5115" spans="10:10" x14ac:dyDescent="0.2">
      <c r="J5115" s="18"/>
    </row>
    <row r="5116" spans="10:10" x14ac:dyDescent="0.2">
      <c r="J5116" s="18"/>
    </row>
    <row r="5117" spans="10:10" x14ac:dyDescent="0.2">
      <c r="J5117" s="18"/>
    </row>
    <row r="5118" spans="10:10" x14ac:dyDescent="0.2">
      <c r="J5118" s="18"/>
    </row>
    <row r="5119" spans="10:10" x14ac:dyDescent="0.2">
      <c r="J5119" s="18"/>
    </row>
    <row r="5120" spans="10:10" x14ac:dyDescent="0.2">
      <c r="J5120" s="18"/>
    </row>
    <row r="5121" spans="10:10" x14ac:dyDescent="0.2">
      <c r="J5121" s="18"/>
    </row>
    <row r="5122" spans="10:10" x14ac:dyDescent="0.2">
      <c r="J5122" s="18"/>
    </row>
    <row r="5123" spans="10:10" x14ac:dyDescent="0.2">
      <c r="J5123" s="18"/>
    </row>
    <row r="5124" spans="10:10" x14ac:dyDescent="0.2">
      <c r="J5124" s="18"/>
    </row>
    <row r="5125" spans="10:10" x14ac:dyDescent="0.2">
      <c r="J5125" s="18"/>
    </row>
    <row r="5126" spans="10:10" x14ac:dyDescent="0.2">
      <c r="J5126" s="18"/>
    </row>
    <row r="5127" spans="10:10" x14ac:dyDescent="0.2">
      <c r="J5127" s="18"/>
    </row>
    <row r="5128" spans="10:10" x14ac:dyDescent="0.2">
      <c r="J5128" s="18"/>
    </row>
    <row r="5129" spans="10:10" x14ac:dyDescent="0.2">
      <c r="J5129" s="18"/>
    </row>
    <row r="5130" spans="10:10" x14ac:dyDescent="0.2">
      <c r="J5130" s="18"/>
    </row>
    <row r="5131" spans="10:10" x14ac:dyDescent="0.2">
      <c r="J5131" s="18"/>
    </row>
    <row r="5132" spans="10:10" x14ac:dyDescent="0.2">
      <c r="J5132" s="18"/>
    </row>
    <row r="5133" spans="10:10" x14ac:dyDescent="0.2">
      <c r="J5133" s="18"/>
    </row>
    <row r="5134" spans="10:10" x14ac:dyDescent="0.2">
      <c r="J5134" s="18"/>
    </row>
    <row r="5135" spans="10:10" x14ac:dyDescent="0.2">
      <c r="J5135" s="18"/>
    </row>
    <row r="5136" spans="10:10" x14ac:dyDescent="0.2">
      <c r="J5136" s="18"/>
    </row>
    <row r="5137" spans="10:10" x14ac:dyDescent="0.2">
      <c r="J5137" s="18"/>
    </row>
    <row r="5138" spans="10:10" x14ac:dyDescent="0.2">
      <c r="J5138" s="18"/>
    </row>
    <row r="5139" spans="10:10" x14ac:dyDescent="0.2">
      <c r="J5139" s="18"/>
    </row>
    <row r="5140" spans="10:10" x14ac:dyDescent="0.2">
      <c r="J5140" s="18"/>
    </row>
    <row r="5141" spans="10:10" x14ac:dyDescent="0.2">
      <c r="J5141" s="18"/>
    </row>
    <row r="5142" spans="10:10" x14ac:dyDescent="0.2">
      <c r="J5142" s="18"/>
    </row>
    <row r="5143" spans="10:10" x14ac:dyDescent="0.2">
      <c r="J5143" s="18"/>
    </row>
    <row r="5144" spans="10:10" x14ac:dyDescent="0.2">
      <c r="J5144" s="18"/>
    </row>
    <row r="5145" spans="10:10" x14ac:dyDescent="0.2">
      <c r="J5145" s="18"/>
    </row>
    <row r="5146" spans="10:10" x14ac:dyDescent="0.2">
      <c r="J5146" s="18"/>
    </row>
    <row r="5147" spans="10:10" x14ac:dyDescent="0.2">
      <c r="J5147" s="18"/>
    </row>
    <row r="5148" spans="10:10" x14ac:dyDescent="0.2">
      <c r="J5148" s="18"/>
    </row>
    <row r="5149" spans="10:10" x14ac:dyDescent="0.2">
      <c r="J5149" s="18"/>
    </row>
    <row r="5150" spans="10:10" x14ac:dyDescent="0.2">
      <c r="J5150" s="18"/>
    </row>
    <row r="5151" spans="10:10" x14ac:dyDescent="0.2">
      <c r="J5151" s="18"/>
    </row>
    <row r="5152" spans="10:10" x14ac:dyDescent="0.2">
      <c r="J5152" s="18"/>
    </row>
    <row r="5153" spans="10:10" x14ac:dyDescent="0.2">
      <c r="J5153" s="18"/>
    </row>
    <row r="5154" spans="10:10" x14ac:dyDescent="0.2">
      <c r="J5154" s="18"/>
    </row>
    <row r="5155" spans="10:10" x14ac:dyDescent="0.2">
      <c r="J5155" s="18"/>
    </row>
    <row r="5156" spans="10:10" x14ac:dyDescent="0.2">
      <c r="J5156" s="18"/>
    </row>
    <row r="5157" spans="10:10" x14ac:dyDescent="0.2">
      <c r="J5157" s="18"/>
    </row>
    <row r="5158" spans="10:10" x14ac:dyDescent="0.2">
      <c r="J5158" s="18"/>
    </row>
    <row r="5159" spans="10:10" x14ac:dyDescent="0.2">
      <c r="J5159" s="18"/>
    </row>
    <row r="5160" spans="10:10" x14ac:dyDescent="0.2">
      <c r="J5160" s="18"/>
    </row>
    <row r="5161" spans="10:10" x14ac:dyDescent="0.2">
      <c r="J5161" s="18"/>
    </row>
    <row r="5162" spans="10:10" x14ac:dyDescent="0.2">
      <c r="J5162" s="18"/>
    </row>
    <row r="5163" spans="10:10" x14ac:dyDescent="0.2">
      <c r="J5163" s="18"/>
    </row>
    <row r="5164" spans="10:10" x14ac:dyDescent="0.2">
      <c r="J5164" s="18"/>
    </row>
    <row r="5165" spans="10:10" x14ac:dyDescent="0.2">
      <c r="J5165" s="18"/>
    </row>
    <row r="5166" spans="10:10" x14ac:dyDescent="0.2">
      <c r="J5166" s="18"/>
    </row>
    <row r="5167" spans="10:10" x14ac:dyDescent="0.2">
      <c r="J5167" s="18"/>
    </row>
    <row r="5168" spans="10:10" x14ac:dyDescent="0.2">
      <c r="J5168" s="18"/>
    </row>
    <row r="5169" spans="10:10" x14ac:dyDescent="0.2">
      <c r="J5169" s="18"/>
    </row>
    <row r="5170" spans="10:10" x14ac:dyDescent="0.2">
      <c r="J5170" s="18"/>
    </row>
    <row r="5171" spans="10:10" x14ac:dyDescent="0.2">
      <c r="J5171" s="18"/>
    </row>
    <row r="5172" spans="10:10" x14ac:dyDescent="0.2">
      <c r="J5172" s="18"/>
    </row>
    <row r="5173" spans="10:10" x14ac:dyDescent="0.2">
      <c r="J5173" s="18"/>
    </row>
    <row r="5174" spans="10:10" x14ac:dyDescent="0.2">
      <c r="J5174" s="18"/>
    </row>
    <row r="5175" spans="10:10" x14ac:dyDescent="0.2">
      <c r="J5175" s="18"/>
    </row>
    <row r="5176" spans="10:10" x14ac:dyDescent="0.2">
      <c r="J5176" s="18"/>
    </row>
    <row r="5177" spans="10:10" x14ac:dyDescent="0.2">
      <c r="J5177" s="18"/>
    </row>
    <row r="5178" spans="10:10" x14ac:dyDescent="0.2">
      <c r="J5178" s="18"/>
    </row>
    <row r="5179" spans="10:10" x14ac:dyDescent="0.2">
      <c r="J5179" s="18"/>
    </row>
    <row r="5180" spans="10:10" x14ac:dyDescent="0.2">
      <c r="J5180" s="18"/>
    </row>
    <row r="5181" spans="10:10" x14ac:dyDescent="0.2">
      <c r="J5181" s="18"/>
    </row>
    <row r="5182" spans="10:10" x14ac:dyDescent="0.2">
      <c r="J5182" s="18"/>
    </row>
    <row r="5183" spans="10:10" x14ac:dyDescent="0.2">
      <c r="J5183" s="18"/>
    </row>
    <row r="5184" spans="10:10" x14ac:dyDescent="0.2">
      <c r="J5184" s="18"/>
    </row>
    <row r="5185" spans="10:10" x14ac:dyDescent="0.2">
      <c r="J5185" s="18"/>
    </row>
    <row r="5186" spans="10:10" x14ac:dyDescent="0.2">
      <c r="J5186" s="18"/>
    </row>
    <row r="5187" spans="10:10" x14ac:dyDescent="0.2">
      <c r="J5187" s="18"/>
    </row>
    <row r="5188" spans="10:10" x14ac:dyDescent="0.2">
      <c r="J5188" s="18"/>
    </row>
    <row r="5189" spans="10:10" x14ac:dyDescent="0.2">
      <c r="J5189" s="18"/>
    </row>
    <row r="5190" spans="10:10" x14ac:dyDescent="0.2">
      <c r="J5190" s="18"/>
    </row>
    <row r="5191" spans="10:10" x14ac:dyDescent="0.2">
      <c r="J5191" s="18"/>
    </row>
    <row r="5192" spans="10:10" x14ac:dyDescent="0.2">
      <c r="J5192" s="18"/>
    </row>
    <row r="5193" spans="10:10" x14ac:dyDescent="0.2">
      <c r="J5193" s="18"/>
    </row>
    <row r="5194" spans="10:10" x14ac:dyDescent="0.2">
      <c r="J5194" s="18"/>
    </row>
    <row r="5195" spans="10:10" x14ac:dyDescent="0.2">
      <c r="J5195" s="18"/>
    </row>
    <row r="5196" spans="10:10" x14ac:dyDescent="0.2">
      <c r="J5196" s="18"/>
    </row>
    <row r="5197" spans="10:10" x14ac:dyDescent="0.2">
      <c r="J5197" s="18"/>
    </row>
    <row r="5198" spans="10:10" x14ac:dyDescent="0.2">
      <c r="J5198" s="18"/>
    </row>
    <row r="5199" spans="10:10" x14ac:dyDescent="0.2">
      <c r="J5199" s="18"/>
    </row>
    <row r="5200" spans="10:10" x14ac:dyDescent="0.2">
      <c r="J5200" s="18"/>
    </row>
    <row r="5201" spans="10:10" x14ac:dyDescent="0.2">
      <c r="J5201" s="18"/>
    </row>
    <row r="5202" spans="10:10" x14ac:dyDescent="0.2">
      <c r="J5202" s="18"/>
    </row>
    <row r="5203" spans="10:10" x14ac:dyDescent="0.2">
      <c r="J5203" s="18"/>
    </row>
    <row r="5204" spans="10:10" x14ac:dyDescent="0.2">
      <c r="J5204" s="18"/>
    </row>
    <row r="5205" spans="10:10" x14ac:dyDescent="0.2">
      <c r="J5205" s="18"/>
    </row>
    <row r="5206" spans="10:10" x14ac:dyDescent="0.2">
      <c r="J5206" s="18"/>
    </row>
    <row r="5207" spans="10:10" x14ac:dyDescent="0.2">
      <c r="J5207" s="18"/>
    </row>
    <row r="5208" spans="10:10" x14ac:dyDescent="0.2">
      <c r="J5208" s="18"/>
    </row>
    <row r="5209" spans="10:10" x14ac:dyDescent="0.2">
      <c r="J5209" s="18"/>
    </row>
    <row r="5210" spans="10:10" x14ac:dyDescent="0.2">
      <c r="J5210" s="18"/>
    </row>
    <row r="5211" spans="10:10" x14ac:dyDescent="0.2">
      <c r="J5211" s="18"/>
    </row>
    <row r="5212" spans="10:10" x14ac:dyDescent="0.2">
      <c r="J5212" s="18"/>
    </row>
    <row r="5213" spans="10:10" x14ac:dyDescent="0.2">
      <c r="J5213" s="18"/>
    </row>
    <row r="5214" spans="10:10" x14ac:dyDescent="0.2">
      <c r="J5214" s="18"/>
    </row>
    <row r="5215" spans="10:10" x14ac:dyDescent="0.2">
      <c r="J5215" s="18"/>
    </row>
    <row r="5216" spans="10:10" x14ac:dyDescent="0.2">
      <c r="J5216" s="18"/>
    </row>
    <row r="5217" spans="10:10" x14ac:dyDescent="0.2">
      <c r="J5217" s="18"/>
    </row>
    <row r="5218" spans="10:10" x14ac:dyDescent="0.2">
      <c r="J5218" s="18"/>
    </row>
    <row r="5219" spans="10:10" x14ac:dyDescent="0.2">
      <c r="J5219" s="18"/>
    </row>
    <row r="5220" spans="10:10" x14ac:dyDescent="0.2">
      <c r="J5220" s="18"/>
    </row>
    <row r="5221" spans="10:10" x14ac:dyDescent="0.2">
      <c r="J5221" s="18"/>
    </row>
    <row r="5222" spans="10:10" x14ac:dyDescent="0.2">
      <c r="J5222" s="18"/>
    </row>
    <row r="5223" spans="10:10" x14ac:dyDescent="0.2">
      <c r="J5223" s="18"/>
    </row>
    <row r="5224" spans="10:10" x14ac:dyDescent="0.2">
      <c r="J5224" s="18"/>
    </row>
    <row r="5225" spans="10:10" x14ac:dyDescent="0.2">
      <c r="J5225" s="18"/>
    </row>
    <row r="5226" spans="10:10" x14ac:dyDescent="0.2">
      <c r="J5226" s="18"/>
    </row>
    <row r="5227" spans="10:10" x14ac:dyDescent="0.2">
      <c r="J5227" s="18"/>
    </row>
    <row r="5228" spans="10:10" x14ac:dyDescent="0.2">
      <c r="J5228" s="18"/>
    </row>
    <row r="5229" spans="10:10" x14ac:dyDescent="0.2">
      <c r="J5229" s="18"/>
    </row>
    <row r="5230" spans="10:10" x14ac:dyDescent="0.2">
      <c r="J5230" s="18"/>
    </row>
    <row r="5231" spans="10:10" x14ac:dyDescent="0.2">
      <c r="J5231" s="18"/>
    </row>
    <row r="5232" spans="10:10" x14ac:dyDescent="0.2">
      <c r="J5232" s="18"/>
    </row>
    <row r="5233" spans="10:10" x14ac:dyDescent="0.2">
      <c r="J5233" s="18"/>
    </row>
    <row r="5234" spans="10:10" x14ac:dyDescent="0.2">
      <c r="J5234" s="18"/>
    </row>
    <row r="5235" spans="10:10" x14ac:dyDescent="0.2">
      <c r="J5235" s="18"/>
    </row>
    <row r="5236" spans="10:10" x14ac:dyDescent="0.2">
      <c r="J5236" s="18"/>
    </row>
    <row r="5237" spans="10:10" x14ac:dyDescent="0.2">
      <c r="J5237" s="18"/>
    </row>
    <row r="5238" spans="10:10" x14ac:dyDescent="0.2">
      <c r="J5238" s="18"/>
    </row>
    <row r="5239" spans="10:10" x14ac:dyDescent="0.2">
      <c r="J5239" s="18"/>
    </row>
    <row r="5240" spans="10:10" x14ac:dyDescent="0.2">
      <c r="J5240" s="18"/>
    </row>
    <row r="5241" spans="10:10" x14ac:dyDescent="0.2">
      <c r="J5241" s="18"/>
    </row>
    <row r="5242" spans="10:10" x14ac:dyDescent="0.2">
      <c r="J5242" s="18"/>
    </row>
    <row r="5243" spans="10:10" x14ac:dyDescent="0.2">
      <c r="J5243" s="18"/>
    </row>
    <row r="5244" spans="10:10" x14ac:dyDescent="0.2">
      <c r="J5244" s="18"/>
    </row>
    <row r="5245" spans="10:10" x14ac:dyDescent="0.2">
      <c r="J5245" s="18"/>
    </row>
    <row r="5246" spans="10:10" x14ac:dyDescent="0.2">
      <c r="J5246" s="18"/>
    </row>
    <row r="5247" spans="10:10" x14ac:dyDescent="0.2">
      <c r="J5247" s="18"/>
    </row>
    <row r="5248" spans="10:10" x14ac:dyDescent="0.2">
      <c r="J5248" s="18"/>
    </row>
    <row r="5249" spans="10:10" x14ac:dyDescent="0.2">
      <c r="J5249" s="18"/>
    </row>
    <row r="5250" spans="10:10" x14ac:dyDescent="0.2">
      <c r="J5250" s="18"/>
    </row>
    <row r="5251" spans="10:10" x14ac:dyDescent="0.2">
      <c r="J5251" s="18"/>
    </row>
    <row r="5252" spans="10:10" x14ac:dyDescent="0.2">
      <c r="J5252" s="18"/>
    </row>
    <row r="5253" spans="10:10" x14ac:dyDescent="0.2">
      <c r="J5253" s="18"/>
    </row>
    <row r="5254" spans="10:10" x14ac:dyDescent="0.2">
      <c r="J5254" s="18"/>
    </row>
    <row r="5255" spans="10:10" x14ac:dyDescent="0.2">
      <c r="J5255" s="18"/>
    </row>
    <row r="5256" spans="10:10" x14ac:dyDescent="0.2">
      <c r="J5256" s="18"/>
    </row>
    <row r="5257" spans="10:10" x14ac:dyDescent="0.2">
      <c r="J5257" s="18"/>
    </row>
    <row r="5258" spans="10:10" x14ac:dyDescent="0.2">
      <c r="J5258" s="18"/>
    </row>
    <row r="5259" spans="10:10" x14ac:dyDescent="0.2">
      <c r="J5259" s="18"/>
    </row>
    <row r="5260" spans="10:10" x14ac:dyDescent="0.2">
      <c r="J5260" s="18"/>
    </row>
    <row r="5261" spans="10:10" x14ac:dyDescent="0.2">
      <c r="J5261" s="18"/>
    </row>
    <row r="5262" spans="10:10" x14ac:dyDescent="0.2">
      <c r="J5262" s="18"/>
    </row>
    <row r="5263" spans="10:10" x14ac:dyDescent="0.2">
      <c r="J5263" s="18"/>
    </row>
    <row r="5264" spans="10:10" x14ac:dyDescent="0.2">
      <c r="J5264" s="18"/>
    </row>
    <row r="5265" spans="10:10" x14ac:dyDescent="0.2">
      <c r="J5265" s="18"/>
    </row>
    <row r="5266" spans="10:10" x14ac:dyDescent="0.2">
      <c r="J5266" s="18"/>
    </row>
    <row r="5267" spans="10:10" x14ac:dyDescent="0.2">
      <c r="J5267" s="18"/>
    </row>
    <row r="5268" spans="10:10" x14ac:dyDescent="0.2">
      <c r="J5268" s="18"/>
    </row>
    <row r="5269" spans="10:10" x14ac:dyDescent="0.2">
      <c r="J5269" s="18"/>
    </row>
    <row r="5270" spans="10:10" x14ac:dyDescent="0.2">
      <c r="J5270" s="18"/>
    </row>
    <row r="5271" spans="10:10" x14ac:dyDescent="0.2">
      <c r="J5271" s="18"/>
    </row>
    <row r="5272" spans="10:10" x14ac:dyDescent="0.2">
      <c r="J5272" s="18"/>
    </row>
    <row r="5273" spans="10:10" x14ac:dyDescent="0.2">
      <c r="J5273" s="18"/>
    </row>
    <row r="5274" spans="10:10" x14ac:dyDescent="0.2">
      <c r="J5274" s="18"/>
    </row>
    <row r="5275" spans="10:10" x14ac:dyDescent="0.2">
      <c r="J5275" s="18"/>
    </row>
    <row r="5276" spans="10:10" x14ac:dyDescent="0.2">
      <c r="J5276" s="18"/>
    </row>
    <row r="5277" spans="10:10" x14ac:dyDescent="0.2">
      <c r="J5277" s="18"/>
    </row>
    <row r="5278" spans="10:10" x14ac:dyDescent="0.2">
      <c r="J5278" s="18"/>
    </row>
    <row r="5279" spans="10:10" x14ac:dyDescent="0.2">
      <c r="J5279" s="18"/>
    </row>
    <row r="5280" spans="10:10" x14ac:dyDescent="0.2">
      <c r="J5280" s="18"/>
    </row>
    <row r="5281" spans="10:10" x14ac:dyDescent="0.2">
      <c r="J5281" s="18"/>
    </row>
    <row r="5282" spans="10:10" x14ac:dyDescent="0.2">
      <c r="J5282" s="18"/>
    </row>
    <row r="5283" spans="10:10" x14ac:dyDescent="0.2">
      <c r="J5283" s="18"/>
    </row>
    <row r="5284" spans="10:10" x14ac:dyDescent="0.2">
      <c r="J5284" s="18"/>
    </row>
    <row r="5285" spans="10:10" x14ac:dyDescent="0.2">
      <c r="J5285" s="18"/>
    </row>
    <row r="5286" spans="10:10" x14ac:dyDescent="0.2">
      <c r="J5286" s="18"/>
    </row>
    <row r="5287" spans="10:10" x14ac:dyDescent="0.2">
      <c r="J5287" s="18"/>
    </row>
    <row r="5288" spans="10:10" x14ac:dyDescent="0.2">
      <c r="J5288" s="18"/>
    </row>
    <row r="5289" spans="10:10" x14ac:dyDescent="0.2">
      <c r="J5289" s="18"/>
    </row>
    <row r="5290" spans="10:10" x14ac:dyDescent="0.2">
      <c r="J5290" s="18"/>
    </row>
    <row r="5291" spans="10:10" x14ac:dyDescent="0.2">
      <c r="J5291" s="18"/>
    </row>
    <row r="5292" spans="10:10" x14ac:dyDescent="0.2">
      <c r="J5292" s="18"/>
    </row>
    <row r="5293" spans="10:10" x14ac:dyDescent="0.2">
      <c r="J5293" s="18"/>
    </row>
    <row r="5294" spans="10:10" x14ac:dyDescent="0.2">
      <c r="J5294" s="18"/>
    </row>
    <row r="5295" spans="10:10" x14ac:dyDescent="0.2">
      <c r="J5295" s="18"/>
    </row>
    <row r="5296" spans="10:10" x14ac:dyDescent="0.2">
      <c r="J5296" s="18"/>
    </row>
    <row r="5297" spans="10:10" x14ac:dyDescent="0.2">
      <c r="J5297" s="18"/>
    </row>
    <row r="5298" spans="10:10" x14ac:dyDescent="0.2">
      <c r="J5298" s="18"/>
    </row>
    <row r="5299" spans="10:10" x14ac:dyDescent="0.2">
      <c r="J5299" s="18"/>
    </row>
    <row r="5300" spans="10:10" x14ac:dyDescent="0.2">
      <c r="J5300" s="18"/>
    </row>
    <row r="5301" spans="10:10" x14ac:dyDescent="0.2">
      <c r="J5301" s="18"/>
    </row>
    <row r="5302" spans="10:10" x14ac:dyDescent="0.2">
      <c r="J5302" s="18"/>
    </row>
    <row r="5303" spans="10:10" x14ac:dyDescent="0.2">
      <c r="J5303" s="18"/>
    </row>
    <row r="5304" spans="10:10" x14ac:dyDescent="0.2">
      <c r="J5304" s="18"/>
    </row>
    <row r="5305" spans="10:10" x14ac:dyDescent="0.2">
      <c r="J5305" s="18"/>
    </row>
    <row r="5306" spans="10:10" x14ac:dyDescent="0.2">
      <c r="J5306" s="18"/>
    </row>
    <row r="5307" spans="10:10" x14ac:dyDescent="0.2">
      <c r="J5307" s="18"/>
    </row>
    <row r="5308" spans="10:10" x14ac:dyDescent="0.2">
      <c r="J5308" s="18"/>
    </row>
    <row r="5309" spans="10:10" x14ac:dyDescent="0.2">
      <c r="J5309" s="18"/>
    </row>
    <row r="5310" spans="10:10" x14ac:dyDescent="0.2">
      <c r="J5310" s="18"/>
    </row>
    <row r="5311" spans="10:10" x14ac:dyDescent="0.2">
      <c r="J5311" s="18"/>
    </row>
    <row r="5312" spans="10:10" x14ac:dyDescent="0.2">
      <c r="J5312" s="18"/>
    </row>
    <row r="5313" spans="10:10" x14ac:dyDescent="0.2">
      <c r="J5313" s="18"/>
    </row>
    <row r="5314" spans="10:10" x14ac:dyDescent="0.2">
      <c r="J5314" s="18"/>
    </row>
    <row r="5315" spans="10:10" x14ac:dyDescent="0.2">
      <c r="J5315" s="18"/>
    </row>
    <row r="5316" spans="10:10" x14ac:dyDescent="0.2">
      <c r="J5316" s="18"/>
    </row>
    <row r="5317" spans="10:10" x14ac:dyDescent="0.2">
      <c r="J5317" s="18"/>
    </row>
    <row r="5318" spans="10:10" x14ac:dyDescent="0.2">
      <c r="J5318" s="18"/>
    </row>
    <row r="5319" spans="10:10" x14ac:dyDescent="0.2">
      <c r="J5319" s="18"/>
    </row>
    <row r="5320" spans="10:10" x14ac:dyDescent="0.2">
      <c r="J5320" s="18"/>
    </row>
    <row r="5321" spans="10:10" x14ac:dyDescent="0.2">
      <c r="J5321" s="18"/>
    </row>
    <row r="5322" spans="10:10" x14ac:dyDescent="0.2">
      <c r="J5322" s="18"/>
    </row>
    <row r="5323" spans="10:10" x14ac:dyDescent="0.2">
      <c r="J5323" s="18"/>
    </row>
    <row r="5324" spans="10:10" x14ac:dyDescent="0.2">
      <c r="J5324" s="18"/>
    </row>
    <row r="5325" spans="10:10" x14ac:dyDescent="0.2">
      <c r="J5325" s="18"/>
    </row>
    <row r="5326" spans="10:10" x14ac:dyDescent="0.2">
      <c r="J5326" s="18"/>
    </row>
    <row r="5327" spans="10:10" x14ac:dyDescent="0.2">
      <c r="J5327" s="18"/>
    </row>
    <row r="5328" spans="10:10" x14ac:dyDescent="0.2">
      <c r="J5328" s="18"/>
    </row>
    <row r="5329" spans="10:10" x14ac:dyDescent="0.2">
      <c r="J5329" s="18"/>
    </row>
    <row r="5330" spans="10:10" x14ac:dyDescent="0.2">
      <c r="J5330" s="18"/>
    </row>
    <row r="5331" spans="10:10" x14ac:dyDescent="0.2">
      <c r="J5331" s="18"/>
    </row>
    <row r="5332" spans="10:10" x14ac:dyDescent="0.2">
      <c r="J5332" s="18"/>
    </row>
    <row r="5333" spans="10:10" x14ac:dyDescent="0.2">
      <c r="J5333" s="18"/>
    </row>
    <row r="5334" spans="10:10" x14ac:dyDescent="0.2">
      <c r="J5334" s="18"/>
    </row>
    <row r="5335" spans="10:10" x14ac:dyDescent="0.2">
      <c r="J5335" s="18"/>
    </row>
    <row r="5336" spans="10:10" x14ac:dyDescent="0.2">
      <c r="J5336" s="18"/>
    </row>
    <row r="5337" spans="10:10" x14ac:dyDescent="0.2">
      <c r="J5337" s="18"/>
    </row>
    <row r="5338" spans="10:10" x14ac:dyDescent="0.2">
      <c r="J5338" s="18"/>
    </row>
    <row r="5339" spans="10:10" x14ac:dyDescent="0.2">
      <c r="J5339" s="18"/>
    </row>
    <row r="5340" spans="10:10" x14ac:dyDescent="0.2">
      <c r="J5340" s="18"/>
    </row>
    <row r="5341" spans="10:10" x14ac:dyDescent="0.2">
      <c r="J5341" s="18"/>
    </row>
    <row r="5342" spans="10:10" x14ac:dyDescent="0.2">
      <c r="J5342" s="18"/>
    </row>
    <row r="5343" spans="10:10" x14ac:dyDescent="0.2">
      <c r="J5343" s="18"/>
    </row>
    <row r="5344" spans="10:10" x14ac:dyDescent="0.2">
      <c r="J5344" s="18"/>
    </row>
    <row r="5345" spans="10:10" x14ac:dyDescent="0.2">
      <c r="J5345" s="18"/>
    </row>
    <row r="5346" spans="10:10" x14ac:dyDescent="0.2">
      <c r="J5346" s="18"/>
    </row>
    <row r="5347" spans="10:10" x14ac:dyDescent="0.2">
      <c r="J5347" s="18"/>
    </row>
    <row r="5348" spans="10:10" x14ac:dyDescent="0.2">
      <c r="J5348" s="18"/>
    </row>
    <row r="5349" spans="10:10" x14ac:dyDescent="0.2">
      <c r="J5349" s="18"/>
    </row>
    <row r="5350" spans="10:10" x14ac:dyDescent="0.2">
      <c r="J5350" s="18"/>
    </row>
    <row r="5351" spans="10:10" x14ac:dyDescent="0.2">
      <c r="J5351" s="18"/>
    </row>
    <row r="5352" spans="10:10" x14ac:dyDescent="0.2">
      <c r="J5352" s="18"/>
    </row>
    <row r="5353" spans="10:10" x14ac:dyDescent="0.2">
      <c r="J5353" s="18"/>
    </row>
    <row r="5354" spans="10:10" x14ac:dyDescent="0.2">
      <c r="J5354" s="18"/>
    </row>
    <row r="5355" spans="10:10" x14ac:dyDescent="0.2">
      <c r="J5355" s="18"/>
    </row>
    <row r="5356" spans="10:10" x14ac:dyDescent="0.2">
      <c r="J5356" s="18"/>
    </row>
    <row r="5357" spans="10:10" x14ac:dyDescent="0.2">
      <c r="J5357" s="18"/>
    </row>
    <row r="5358" spans="10:10" x14ac:dyDescent="0.2">
      <c r="J5358" s="18"/>
    </row>
    <row r="5359" spans="10:10" x14ac:dyDescent="0.2">
      <c r="J5359" s="18"/>
    </row>
    <row r="5360" spans="10:10" x14ac:dyDescent="0.2">
      <c r="J5360" s="18"/>
    </row>
    <row r="5361" spans="10:10" x14ac:dyDescent="0.2">
      <c r="J5361" s="18"/>
    </row>
    <row r="5362" spans="10:10" x14ac:dyDescent="0.2">
      <c r="J5362" s="18"/>
    </row>
    <row r="5363" spans="10:10" x14ac:dyDescent="0.2">
      <c r="J5363" s="18"/>
    </row>
    <row r="5364" spans="10:10" x14ac:dyDescent="0.2">
      <c r="J5364" s="18"/>
    </row>
    <row r="5365" spans="10:10" x14ac:dyDescent="0.2">
      <c r="J5365" s="18"/>
    </row>
    <row r="5366" spans="10:10" x14ac:dyDescent="0.2">
      <c r="J5366" s="18"/>
    </row>
    <row r="5367" spans="10:10" x14ac:dyDescent="0.2">
      <c r="J5367" s="18"/>
    </row>
    <row r="5368" spans="10:10" x14ac:dyDescent="0.2">
      <c r="J5368" s="18"/>
    </row>
    <row r="5369" spans="10:10" x14ac:dyDescent="0.2">
      <c r="J5369" s="18"/>
    </row>
    <row r="5370" spans="10:10" x14ac:dyDescent="0.2">
      <c r="J5370" s="18"/>
    </row>
    <row r="5371" spans="10:10" x14ac:dyDescent="0.2">
      <c r="J5371" s="18"/>
    </row>
    <row r="5372" spans="10:10" x14ac:dyDescent="0.2">
      <c r="J5372" s="18"/>
    </row>
    <row r="5373" spans="10:10" x14ac:dyDescent="0.2">
      <c r="J5373" s="18"/>
    </row>
    <row r="5374" spans="10:10" x14ac:dyDescent="0.2">
      <c r="J5374" s="18"/>
    </row>
    <row r="5375" spans="10:10" x14ac:dyDescent="0.2">
      <c r="J5375" s="18"/>
    </row>
    <row r="5376" spans="10:10" x14ac:dyDescent="0.2">
      <c r="J5376" s="18"/>
    </row>
    <row r="5377" spans="10:10" x14ac:dyDescent="0.2">
      <c r="J5377" s="18"/>
    </row>
    <row r="5378" spans="10:10" x14ac:dyDescent="0.2">
      <c r="J5378" s="18"/>
    </row>
    <row r="5379" spans="10:10" x14ac:dyDescent="0.2">
      <c r="J5379" s="18"/>
    </row>
    <row r="5380" spans="10:10" x14ac:dyDescent="0.2">
      <c r="J5380" s="18"/>
    </row>
    <row r="5381" spans="10:10" x14ac:dyDescent="0.2">
      <c r="J5381" s="18"/>
    </row>
    <row r="5382" spans="10:10" x14ac:dyDescent="0.2">
      <c r="J5382" s="18"/>
    </row>
    <row r="5383" spans="10:10" x14ac:dyDescent="0.2">
      <c r="J5383" s="18"/>
    </row>
    <row r="5384" spans="10:10" x14ac:dyDescent="0.2">
      <c r="J5384" s="18"/>
    </row>
    <row r="5385" spans="10:10" x14ac:dyDescent="0.2">
      <c r="J5385" s="18"/>
    </row>
    <row r="5386" spans="10:10" x14ac:dyDescent="0.2">
      <c r="J5386" s="18"/>
    </row>
    <row r="5387" spans="10:10" x14ac:dyDescent="0.2">
      <c r="J5387" s="18"/>
    </row>
    <row r="5388" spans="10:10" x14ac:dyDescent="0.2">
      <c r="J5388" s="18"/>
    </row>
    <row r="5389" spans="10:10" x14ac:dyDescent="0.2">
      <c r="J5389" s="18"/>
    </row>
    <row r="5390" spans="10:10" x14ac:dyDescent="0.2">
      <c r="J5390" s="18"/>
    </row>
    <row r="5391" spans="10:10" x14ac:dyDescent="0.2">
      <c r="J5391" s="18"/>
    </row>
    <row r="5392" spans="10:10" x14ac:dyDescent="0.2">
      <c r="J5392" s="18"/>
    </row>
    <row r="5393" spans="10:10" x14ac:dyDescent="0.2">
      <c r="J5393" s="18"/>
    </row>
    <row r="5394" spans="10:10" x14ac:dyDescent="0.2">
      <c r="J5394" s="18"/>
    </row>
    <row r="5395" spans="10:10" x14ac:dyDescent="0.2">
      <c r="J5395" s="18"/>
    </row>
    <row r="5396" spans="10:10" x14ac:dyDescent="0.2">
      <c r="J5396" s="18"/>
    </row>
    <row r="5397" spans="10:10" x14ac:dyDescent="0.2">
      <c r="J5397" s="18"/>
    </row>
    <row r="5398" spans="10:10" x14ac:dyDescent="0.2">
      <c r="J5398" s="18"/>
    </row>
    <row r="5399" spans="10:10" x14ac:dyDescent="0.2">
      <c r="J5399" s="18"/>
    </row>
    <row r="5400" spans="10:10" x14ac:dyDescent="0.2">
      <c r="J5400" s="18"/>
    </row>
    <row r="5401" spans="10:10" x14ac:dyDescent="0.2">
      <c r="J5401" s="18"/>
    </row>
    <row r="5402" spans="10:10" x14ac:dyDescent="0.2">
      <c r="J5402" s="18"/>
    </row>
    <row r="5403" spans="10:10" x14ac:dyDescent="0.2">
      <c r="J5403" s="18"/>
    </row>
    <row r="5404" spans="10:10" x14ac:dyDescent="0.2">
      <c r="J5404" s="18"/>
    </row>
    <row r="5405" spans="10:10" x14ac:dyDescent="0.2">
      <c r="J5405" s="18"/>
    </row>
    <row r="5406" spans="10:10" x14ac:dyDescent="0.2">
      <c r="J5406" s="18"/>
    </row>
    <row r="5407" spans="10:10" x14ac:dyDescent="0.2">
      <c r="J5407" s="18"/>
    </row>
    <row r="5408" spans="10:10" x14ac:dyDescent="0.2">
      <c r="J5408" s="18"/>
    </row>
    <row r="5409" spans="10:10" x14ac:dyDescent="0.2">
      <c r="J5409" s="18"/>
    </row>
    <row r="5410" spans="10:10" x14ac:dyDescent="0.2">
      <c r="J5410" s="18"/>
    </row>
    <row r="5411" spans="10:10" x14ac:dyDescent="0.2">
      <c r="J5411" s="18"/>
    </row>
    <row r="5412" spans="10:10" x14ac:dyDescent="0.2">
      <c r="J5412" s="18"/>
    </row>
    <row r="5413" spans="10:10" x14ac:dyDescent="0.2">
      <c r="J5413" s="18"/>
    </row>
    <row r="5414" spans="10:10" x14ac:dyDescent="0.2">
      <c r="J5414" s="18"/>
    </row>
    <row r="5415" spans="10:10" x14ac:dyDescent="0.2">
      <c r="J5415" s="18"/>
    </row>
    <row r="5416" spans="10:10" x14ac:dyDescent="0.2">
      <c r="J5416" s="18"/>
    </row>
    <row r="5417" spans="10:10" x14ac:dyDescent="0.2">
      <c r="J5417" s="18"/>
    </row>
    <row r="5418" spans="10:10" x14ac:dyDescent="0.2">
      <c r="J5418" s="18"/>
    </row>
    <row r="5419" spans="10:10" x14ac:dyDescent="0.2">
      <c r="J5419" s="18"/>
    </row>
    <row r="5420" spans="10:10" x14ac:dyDescent="0.2">
      <c r="J5420" s="18"/>
    </row>
    <row r="5421" spans="10:10" x14ac:dyDescent="0.2">
      <c r="J5421" s="18"/>
    </row>
    <row r="5422" spans="10:10" x14ac:dyDescent="0.2">
      <c r="J5422" s="18"/>
    </row>
    <row r="5423" spans="10:10" x14ac:dyDescent="0.2">
      <c r="J5423" s="18"/>
    </row>
    <row r="5424" spans="10:10" x14ac:dyDescent="0.2">
      <c r="J5424" s="18"/>
    </row>
    <row r="5425" spans="10:10" x14ac:dyDescent="0.2">
      <c r="J5425" s="18"/>
    </row>
    <row r="5426" spans="10:10" x14ac:dyDescent="0.2">
      <c r="J5426" s="18"/>
    </row>
    <row r="5427" spans="10:10" x14ac:dyDescent="0.2">
      <c r="J5427" s="18"/>
    </row>
    <row r="5428" spans="10:10" x14ac:dyDescent="0.2">
      <c r="J5428" s="18"/>
    </row>
    <row r="5429" spans="10:10" x14ac:dyDescent="0.2">
      <c r="J5429" s="18"/>
    </row>
    <row r="5430" spans="10:10" x14ac:dyDescent="0.2">
      <c r="J5430" s="18"/>
    </row>
    <row r="5431" spans="10:10" x14ac:dyDescent="0.2">
      <c r="J5431" s="18"/>
    </row>
    <row r="5432" spans="10:10" x14ac:dyDescent="0.2">
      <c r="J5432" s="18"/>
    </row>
    <row r="5433" spans="10:10" x14ac:dyDescent="0.2">
      <c r="J5433" s="18"/>
    </row>
    <row r="5434" spans="10:10" x14ac:dyDescent="0.2">
      <c r="J5434" s="18"/>
    </row>
    <row r="5435" spans="10:10" x14ac:dyDescent="0.2">
      <c r="J5435" s="18"/>
    </row>
    <row r="5436" spans="10:10" x14ac:dyDescent="0.2">
      <c r="J5436" s="18"/>
    </row>
    <row r="5437" spans="10:10" x14ac:dyDescent="0.2">
      <c r="J5437" s="18"/>
    </row>
    <row r="5438" spans="10:10" x14ac:dyDescent="0.2">
      <c r="J5438" s="18"/>
    </row>
    <row r="5439" spans="10:10" x14ac:dyDescent="0.2">
      <c r="J5439" s="18"/>
    </row>
    <row r="5440" spans="10:10" x14ac:dyDescent="0.2">
      <c r="J5440" s="18"/>
    </row>
    <row r="5441" spans="10:10" x14ac:dyDescent="0.2">
      <c r="J5441" s="18"/>
    </row>
    <row r="5442" spans="10:10" x14ac:dyDescent="0.2">
      <c r="J5442" s="18"/>
    </row>
    <row r="5443" spans="10:10" x14ac:dyDescent="0.2">
      <c r="J5443" s="18"/>
    </row>
    <row r="5444" spans="10:10" x14ac:dyDescent="0.2">
      <c r="J5444" s="18"/>
    </row>
    <row r="5445" spans="10:10" x14ac:dyDescent="0.2">
      <c r="J5445" s="18"/>
    </row>
    <row r="5446" spans="10:10" x14ac:dyDescent="0.2">
      <c r="J5446" s="18"/>
    </row>
    <row r="5447" spans="10:10" x14ac:dyDescent="0.2">
      <c r="J5447" s="18"/>
    </row>
    <row r="5448" spans="10:10" x14ac:dyDescent="0.2">
      <c r="J5448" s="18"/>
    </row>
    <row r="5449" spans="10:10" x14ac:dyDescent="0.2">
      <c r="J5449" s="18"/>
    </row>
    <row r="5450" spans="10:10" x14ac:dyDescent="0.2">
      <c r="J5450" s="18"/>
    </row>
    <row r="5451" spans="10:10" x14ac:dyDescent="0.2">
      <c r="J5451" s="18"/>
    </row>
    <row r="5452" spans="10:10" x14ac:dyDescent="0.2">
      <c r="J5452" s="18"/>
    </row>
    <row r="5453" spans="10:10" x14ac:dyDescent="0.2">
      <c r="J5453" s="18"/>
    </row>
    <row r="5454" spans="10:10" x14ac:dyDescent="0.2">
      <c r="J5454" s="18"/>
    </row>
    <row r="5455" spans="10:10" x14ac:dyDescent="0.2">
      <c r="J5455" s="18"/>
    </row>
    <row r="5456" spans="10:10" x14ac:dyDescent="0.2">
      <c r="J5456" s="18"/>
    </row>
    <row r="5457" spans="10:10" x14ac:dyDescent="0.2">
      <c r="J5457" s="18"/>
    </row>
    <row r="5458" spans="10:10" x14ac:dyDescent="0.2">
      <c r="J5458" s="18"/>
    </row>
    <row r="5459" spans="10:10" x14ac:dyDescent="0.2">
      <c r="J5459" s="18"/>
    </row>
    <row r="5460" spans="10:10" x14ac:dyDescent="0.2">
      <c r="J5460" s="18"/>
    </row>
    <row r="5461" spans="10:10" x14ac:dyDescent="0.2">
      <c r="J5461" s="18"/>
    </row>
    <row r="5462" spans="10:10" x14ac:dyDescent="0.2">
      <c r="J5462" s="18"/>
    </row>
    <row r="5463" spans="10:10" x14ac:dyDescent="0.2">
      <c r="J5463" s="18"/>
    </row>
    <row r="5464" spans="10:10" x14ac:dyDescent="0.2">
      <c r="J5464" s="18"/>
    </row>
    <row r="5465" spans="10:10" x14ac:dyDescent="0.2">
      <c r="J5465" s="18"/>
    </row>
    <row r="5466" spans="10:10" x14ac:dyDescent="0.2">
      <c r="J5466" s="18"/>
    </row>
    <row r="5467" spans="10:10" x14ac:dyDescent="0.2">
      <c r="J5467" s="18"/>
    </row>
    <row r="5468" spans="10:10" x14ac:dyDescent="0.2">
      <c r="J5468" s="18"/>
    </row>
    <row r="5469" spans="10:10" x14ac:dyDescent="0.2">
      <c r="J5469" s="18"/>
    </row>
    <row r="5470" spans="10:10" x14ac:dyDescent="0.2">
      <c r="J5470" s="18"/>
    </row>
    <row r="5471" spans="10:10" x14ac:dyDescent="0.2">
      <c r="J5471" s="18"/>
    </row>
    <row r="5472" spans="10:10" x14ac:dyDescent="0.2">
      <c r="J5472" s="18"/>
    </row>
    <row r="5473" spans="10:10" x14ac:dyDescent="0.2">
      <c r="J5473" s="18"/>
    </row>
    <row r="5474" spans="10:10" x14ac:dyDescent="0.2">
      <c r="J5474" s="18"/>
    </row>
    <row r="5475" spans="10:10" x14ac:dyDescent="0.2">
      <c r="J5475" s="18"/>
    </row>
    <row r="5476" spans="10:10" x14ac:dyDescent="0.2">
      <c r="J5476" s="18"/>
    </row>
    <row r="5477" spans="10:10" x14ac:dyDescent="0.2">
      <c r="J5477" s="18"/>
    </row>
    <row r="5478" spans="10:10" x14ac:dyDescent="0.2">
      <c r="J5478" s="18"/>
    </row>
    <row r="5479" spans="10:10" x14ac:dyDescent="0.2">
      <c r="J5479" s="18"/>
    </row>
    <row r="5480" spans="10:10" x14ac:dyDescent="0.2">
      <c r="J5480" s="18"/>
    </row>
    <row r="5481" spans="10:10" x14ac:dyDescent="0.2">
      <c r="J5481" s="18"/>
    </row>
    <row r="5482" spans="10:10" x14ac:dyDescent="0.2">
      <c r="J5482" s="18"/>
    </row>
    <row r="5483" spans="10:10" x14ac:dyDescent="0.2">
      <c r="J5483" s="18"/>
    </row>
    <row r="5484" spans="10:10" x14ac:dyDescent="0.2">
      <c r="J5484" s="18"/>
    </row>
    <row r="5485" spans="10:10" x14ac:dyDescent="0.2">
      <c r="J5485" s="18"/>
    </row>
    <row r="5486" spans="10:10" x14ac:dyDescent="0.2">
      <c r="J5486" s="18"/>
    </row>
    <row r="5487" spans="10:10" x14ac:dyDescent="0.2">
      <c r="J5487" s="18"/>
    </row>
    <row r="5488" spans="10:10" x14ac:dyDescent="0.2">
      <c r="J5488" s="18"/>
    </row>
    <row r="5489" spans="10:10" x14ac:dyDescent="0.2">
      <c r="J5489" s="18"/>
    </row>
    <row r="5490" spans="10:10" x14ac:dyDescent="0.2">
      <c r="J5490" s="18"/>
    </row>
    <row r="5491" spans="10:10" x14ac:dyDescent="0.2">
      <c r="J5491" s="18"/>
    </row>
    <row r="5492" spans="10:10" x14ac:dyDescent="0.2">
      <c r="J5492" s="18"/>
    </row>
    <row r="5493" spans="10:10" x14ac:dyDescent="0.2">
      <c r="J5493" s="18"/>
    </row>
    <row r="5494" spans="10:10" x14ac:dyDescent="0.2">
      <c r="J5494" s="18"/>
    </row>
    <row r="5495" spans="10:10" x14ac:dyDescent="0.2">
      <c r="J5495" s="18"/>
    </row>
    <row r="5496" spans="10:10" x14ac:dyDescent="0.2">
      <c r="J5496" s="18"/>
    </row>
    <row r="5497" spans="10:10" x14ac:dyDescent="0.2">
      <c r="J5497" s="18"/>
    </row>
    <row r="5498" spans="10:10" x14ac:dyDescent="0.2">
      <c r="J5498" s="18"/>
    </row>
    <row r="5499" spans="10:10" x14ac:dyDescent="0.2">
      <c r="J5499" s="18"/>
    </row>
    <row r="5500" spans="10:10" x14ac:dyDescent="0.2">
      <c r="J5500" s="18"/>
    </row>
    <row r="5501" spans="10:10" x14ac:dyDescent="0.2">
      <c r="J5501" s="18"/>
    </row>
    <row r="5502" spans="10:10" x14ac:dyDescent="0.2">
      <c r="J5502" s="18"/>
    </row>
    <row r="5503" spans="10:10" x14ac:dyDescent="0.2">
      <c r="J5503" s="18"/>
    </row>
    <row r="5504" spans="10:10" x14ac:dyDescent="0.2">
      <c r="J5504" s="18"/>
    </row>
    <row r="5505" spans="10:10" x14ac:dyDescent="0.2">
      <c r="J5505" s="18"/>
    </row>
    <row r="5506" spans="10:10" x14ac:dyDescent="0.2">
      <c r="J5506" s="18"/>
    </row>
    <row r="5507" spans="10:10" x14ac:dyDescent="0.2">
      <c r="J5507" s="18"/>
    </row>
    <row r="5508" spans="10:10" x14ac:dyDescent="0.2">
      <c r="J5508" s="18"/>
    </row>
    <row r="5509" spans="10:10" x14ac:dyDescent="0.2">
      <c r="J5509" s="18"/>
    </row>
    <row r="5510" spans="10:10" x14ac:dyDescent="0.2">
      <c r="J5510" s="18"/>
    </row>
    <row r="5511" spans="10:10" x14ac:dyDescent="0.2">
      <c r="J5511" s="18"/>
    </row>
    <row r="5512" spans="10:10" x14ac:dyDescent="0.2">
      <c r="J5512" s="18"/>
    </row>
    <row r="5513" spans="10:10" x14ac:dyDescent="0.2">
      <c r="J5513" s="18"/>
    </row>
    <row r="5514" spans="10:10" x14ac:dyDescent="0.2">
      <c r="J5514" s="18"/>
    </row>
    <row r="5515" spans="10:10" x14ac:dyDescent="0.2">
      <c r="J5515" s="18"/>
    </row>
    <row r="5516" spans="10:10" x14ac:dyDescent="0.2">
      <c r="J5516" s="18"/>
    </row>
    <row r="5517" spans="10:10" x14ac:dyDescent="0.2">
      <c r="J5517" s="18"/>
    </row>
    <row r="5518" spans="10:10" x14ac:dyDescent="0.2">
      <c r="J5518" s="18"/>
    </row>
    <row r="5519" spans="10:10" x14ac:dyDescent="0.2">
      <c r="J5519" s="18"/>
    </row>
    <row r="5520" spans="10:10" x14ac:dyDescent="0.2">
      <c r="J5520" s="18"/>
    </row>
    <row r="5521" spans="10:10" x14ac:dyDescent="0.2">
      <c r="J5521" s="18"/>
    </row>
    <row r="5522" spans="10:10" x14ac:dyDescent="0.2">
      <c r="J5522" s="18"/>
    </row>
    <row r="5523" spans="10:10" x14ac:dyDescent="0.2">
      <c r="J5523" s="18"/>
    </row>
    <row r="5524" spans="10:10" x14ac:dyDescent="0.2">
      <c r="J5524" s="18"/>
    </row>
    <row r="5525" spans="10:10" x14ac:dyDescent="0.2">
      <c r="J5525" s="18"/>
    </row>
    <row r="5526" spans="10:10" x14ac:dyDescent="0.2">
      <c r="J5526" s="18"/>
    </row>
    <row r="5527" spans="10:10" x14ac:dyDescent="0.2">
      <c r="J5527" s="18"/>
    </row>
    <row r="5528" spans="10:10" x14ac:dyDescent="0.2">
      <c r="J5528" s="18"/>
    </row>
    <row r="5529" spans="10:10" x14ac:dyDescent="0.2">
      <c r="J5529" s="18"/>
    </row>
    <row r="5530" spans="10:10" x14ac:dyDescent="0.2">
      <c r="J5530" s="18"/>
    </row>
    <row r="5531" spans="10:10" x14ac:dyDescent="0.2">
      <c r="J5531" s="18"/>
    </row>
    <row r="5532" spans="10:10" x14ac:dyDescent="0.2">
      <c r="J5532" s="18"/>
    </row>
    <row r="5533" spans="10:10" x14ac:dyDescent="0.2">
      <c r="J5533" s="18"/>
    </row>
    <row r="5534" spans="10:10" x14ac:dyDescent="0.2">
      <c r="J5534" s="18"/>
    </row>
    <row r="5535" spans="10:10" x14ac:dyDescent="0.2">
      <c r="J5535" s="18"/>
    </row>
    <row r="5536" spans="10:10" x14ac:dyDescent="0.2">
      <c r="J5536" s="18"/>
    </row>
    <row r="5537" spans="10:10" x14ac:dyDescent="0.2">
      <c r="J5537" s="18"/>
    </row>
    <row r="5538" spans="10:10" x14ac:dyDescent="0.2">
      <c r="J5538" s="18"/>
    </row>
    <row r="5539" spans="10:10" x14ac:dyDescent="0.2">
      <c r="J5539" s="18"/>
    </row>
    <row r="5540" spans="10:10" x14ac:dyDescent="0.2">
      <c r="J5540" s="18"/>
    </row>
    <row r="5541" spans="10:10" x14ac:dyDescent="0.2">
      <c r="J5541" s="18"/>
    </row>
    <row r="5542" spans="10:10" x14ac:dyDescent="0.2">
      <c r="J5542" s="18"/>
    </row>
    <row r="5543" spans="10:10" x14ac:dyDescent="0.2">
      <c r="J5543" s="18"/>
    </row>
    <row r="5544" spans="10:10" x14ac:dyDescent="0.2">
      <c r="J5544" s="18"/>
    </row>
    <row r="5545" spans="10:10" x14ac:dyDescent="0.2">
      <c r="J5545" s="18"/>
    </row>
    <row r="5546" spans="10:10" x14ac:dyDescent="0.2">
      <c r="J5546" s="18"/>
    </row>
    <row r="5547" spans="10:10" x14ac:dyDescent="0.2">
      <c r="J5547" s="18"/>
    </row>
    <row r="5548" spans="10:10" x14ac:dyDescent="0.2">
      <c r="J5548" s="18"/>
    </row>
    <row r="5549" spans="10:10" x14ac:dyDescent="0.2">
      <c r="J5549" s="18"/>
    </row>
    <row r="5550" spans="10:10" x14ac:dyDescent="0.2">
      <c r="J5550" s="18"/>
    </row>
    <row r="5551" spans="10:10" x14ac:dyDescent="0.2">
      <c r="J5551" s="18"/>
    </row>
    <row r="5552" spans="10:10" x14ac:dyDescent="0.2">
      <c r="J5552" s="18"/>
    </row>
    <row r="5553" spans="10:10" x14ac:dyDescent="0.2">
      <c r="J5553" s="18"/>
    </row>
    <row r="5554" spans="10:10" x14ac:dyDescent="0.2">
      <c r="J5554" s="18"/>
    </row>
    <row r="5555" spans="10:10" x14ac:dyDescent="0.2">
      <c r="J5555" s="18"/>
    </row>
    <row r="5556" spans="10:10" x14ac:dyDescent="0.2">
      <c r="J5556" s="18"/>
    </row>
    <row r="5557" spans="10:10" x14ac:dyDescent="0.2">
      <c r="J5557" s="18"/>
    </row>
    <row r="5558" spans="10:10" x14ac:dyDescent="0.2">
      <c r="J5558" s="18"/>
    </row>
    <row r="5559" spans="10:10" x14ac:dyDescent="0.2">
      <c r="J5559" s="18"/>
    </row>
    <row r="5560" spans="10:10" x14ac:dyDescent="0.2">
      <c r="J5560" s="18"/>
    </row>
    <row r="5561" spans="10:10" x14ac:dyDescent="0.2">
      <c r="J5561" s="18"/>
    </row>
    <row r="5562" spans="10:10" x14ac:dyDescent="0.2">
      <c r="J5562" s="18"/>
    </row>
    <row r="5563" spans="10:10" x14ac:dyDescent="0.2">
      <c r="J5563" s="18"/>
    </row>
    <row r="5564" spans="10:10" x14ac:dyDescent="0.2">
      <c r="J5564" s="18"/>
    </row>
    <row r="5565" spans="10:10" x14ac:dyDescent="0.2">
      <c r="J5565" s="18"/>
    </row>
    <row r="5566" spans="10:10" x14ac:dyDescent="0.2">
      <c r="J5566" s="18"/>
    </row>
    <row r="5567" spans="10:10" x14ac:dyDescent="0.2">
      <c r="J5567" s="18"/>
    </row>
    <row r="5568" spans="10:10" x14ac:dyDescent="0.2">
      <c r="J5568" s="18"/>
    </row>
    <row r="5569" spans="10:10" x14ac:dyDescent="0.2">
      <c r="J5569" s="18"/>
    </row>
    <row r="5570" spans="10:10" x14ac:dyDescent="0.2">
      <c r="J5570" s="18"/>
    </row>
    <row r="5571" spans="10:10" x14ac:dyDescent="0.2">
      <c r="J5571" s="18"/>
    </row>
    <row r="5572" spans="10:10" x14ac:dyDescent="0.2">
      <c r="J5572" s="18"/>
    </row>
    <row r="5573" spans="10:10" x14ac:dyDescent="0.2">
      <c r="J5573" s="18"/>
    </row>
    <row r="5574" spans="10:10" x14ac:dyDescent="0.2">
      <c r="J5574" s="18"/>
    </row>
    <row r="5575" spans="10:10" x14ac:dyDescent="0.2">
      <c r="J5575" s="18"/>
    </row>
    <row r="5576" spans="10:10" x14ac:dyDescent="0.2">
      <c r="J5576" s="18"/>
    </row>
    <row r="5577" spans="10:10" x14ac:dyDescent="0.2">
      <c r="J5577" s="18"/>
    </row>
    <row r="5578" spans="10:10" x14ac:dyDescent="0.2">
      <c r="J5578" s="18"/>
    </row>
    <row r="5579" spans="10:10" x14ac:dyDescent="0.2">
      <c r="J5579" s="18"/>
    </row>
    <row r="5580" spans="10:10" x14ac:dyDescent="0.2">
      <c r="J5580" s="18"/>
    </row>
    <row r="5581" spans="10:10" x14ac:dyDescent="0.2">
      <c r="J5581" s="18"/>
    </row>
    <row r="5582" spans="10:10" x14ac:dyDescent="0.2">
      <c r="J5582" s="18"/>
    </row>
    <row r="5583" spans="10:10" x14ac:dyDescent="0.2">
      <c r="J5583" s="18"/>
    </row>
    <row r="5584" spans="10:10" x14ac:dyDescent="0.2">
      <c r="J5584" s="18"/>
    </row>
    <row r="5585" spans="10:10" x14ac:dyDescent="0.2">
      <c r="J5585" s="18"/>
    </row>
    <row r="5586" spans="10:10" x14ac:dyDescent="0.2">
      <c r="J5586" s="18"/>
    </row>
    <row r="5587" spans="10:10" x14ac:dyDescent="0.2">
      <c r="J5587" s="18"/>
    </row>
    <row r="5588" spans="10:10" x14ac:dyDescent="0.2">
      <c r="J5588" s="18"/>
    </row>
    <row r="5589" spans="10:10" x14ac:dyDescent="0.2">
      <c r="J5589" s="18"/>
    </row>
    <row r="5590" spans="10:10" x14ac:dyDescent="0.2">
      <c r="J5590" s="18"/>
    </row>
    <row r="5591" spans="10:10" x14ac:dyDescent="0.2">
      <c r="J5591" s="18"/>
    </row>
    <row r="5592" spans="10:10" x14ac:dyDescent="0.2">
      <c r="J5592" s="18"/>
    </row>
    <row r="5593" spans="10:10" x14ac:dyDescent="0.2">
      <c r="J5593" s="18"/>
    </row>
    <row r="5594" spans="10:10" x14ac:dyDescent="0.2">
      <c r="J5594" s="18"/>
    </row>
    <row r="5595" spans="10:10" x14ac:dyDescent="0.2">
      <c r="J5595" s="18"/>
    </row>
    <row r="5596" spans="10:10" x14ac:dyDescent="0.2">
      <c r="J5596" s="18"/>
    </row>
    <row r="5597" spans="10:10" x14ac:dyDescent="0.2">
      <c r="J5597" s="18"/>
    </row>
    <row r="5598" spans="10:10" x14ac:dyDescent="0.2">
      <c r="J5598" s="18"/>
    </row>
    <row r="5599" spans="10:10" x14ac:dyDescent="0.2">
      <c r="J5599" s="18"/>
    </row>
    <row r="5600" spans="10:10" x14ac:dyDescent="0.2">
      <c r="J5600" s="18"/>
    </row>
    <row r="5601" spans="10:10" x14ac:dyDescent="0.2">
      <c r="J5601" s="18"/>
    </row>
    <row r="5602" spans="10:10" x14ac:dyDescent="0.2">
      <c r="J5602" s="18"/>
    </row>
    <row r="5603" spans="10:10" x14ac:dyDescent="0.2">
      <c r="J5603" s="18"/>
    </row>
    <row r="5604" spans="10:10" x14ac:dyDescent="0.2">
      <c r="J5604" s="18"/>
    </row>
    <row r="5605" spans="10:10" x14ac:dyDescent="0.2">
      <c r="J5605" s="18"/>
    </row>
    <row r="5606" spans="10:10" x14ac:dyDescent="0.2">
      <c r="J5606" s="18"/>
    </row>
    <row r="5607" spans="10:10" x14ac:dyDescent="0.2">
      <c r="J5607" s="18"/>
    </row>
    <row r="5608" spans="10:10" x14ac:dyDescent="0.2">
      <c r="J5608" s="18"/>
    </row>
    <row r="5609" spans="10:10" x14ac:dyDescent="0.2">
      <c r="J5609" s="18"/>
    </row>
    <row r="5610" spans="10:10" x14ac:dyDescent="0.2">
      <c r="J5610" s="18"/>
    </row>
    <row r="5611" spans="10:10" x14ac:dyDescent="0.2">
      <c r="J5611" s="18"/>
    </row>
    <row r="5612" spans="10:10" x14ac:dyDescent="0.2">
      <c r="J5612" s="18"/>
    </row>
    <row r="5613" spans="10:10" x14ac:dyDescent="0.2">
      <c r="J5613" s="18"/>
    </row>
    <row r="5614" spans="10:10" x14ac:dyDescent="0.2">
      <c r="J5614" s="18"/>
    </row>
    <row r="5615" spans="10:10" x14ac:dyDescent="0.2">
      <c r="J5615" s="18"/>
    </row>
    <row r="5616" spans="10:10" x14ac:dyDescent="0.2">
      <c r="J5616" s="18"/>
    </row>
    <row r="5617" spans="10:10" x14ac:dyDescent="0.2">
      <c r="J5617" s="18"/>
    </row>
    <row r="5618" spans="10:10" x14ac:dyDescent="0.2">
      <c r="J5618" s="18"/>
    </row>
    <row r="5619" spans="10:10" x14ac:dyDescent="0.2">
      <c r="J5619" s="18"/>
    </row>
    <row r="5620" spans="10:10" x14ac:dyDescent="0.2">
      <c r="J5620" s="18"/>
    </row>
    <row r="5621" spans="10:10" x14ac:dyDescent="0.2">
      <c r="J5621" s="18"/>
    </row>
    <row r="5622" spans="10:10" x14ac:dyDescent="0.2">
      <c r="J5622" s="18"/>
    </row>
    <row r="5623" spans="10:10" x14ac:dyDescent="0.2">
      <c r="J5623" s="18"/>
    </row>
    <row r="5624" spans="10:10" x14ac:dyDescent="0.2">
      <c r="J5624" s="18"/>
    </row>
    <row r="5625" spans="10:10" x14ac:dyDescent="0.2">
      <c r="J5625" s="18"/>
    </row>
    <row r="5626" spans="10:10" x14ac:dyDescent="0.2">
      <c r="J5626" s="18"/>
    </row>
    <row r="5627" spans="10:10" x14ac:dyDescent="0.2">
      <c r="J5627" s="18"/>
    </row>
    <row r="5628" spans="10:10" x14ac:dyDescent="0.2">
      <c r="J5628" s="18"/>
    </row>
    <row r="5629" spans="10:10" x14ac:dyDescent="0.2">
      <c r="J5629" s="18"/>
    </row>
    <row r="5630" spans="10:10" x14ac:dyDescent="0.2">
      <c r="J5630" s="18"/>
    </row>
    <row r="5631" spans="10:10" x14ac:dyDescent="0.2">
      <c r="J5631" s="18"/>
    </row>
    <row r="5632" spans="10:10" x14ac:dyDescent="0.2">
      <c r="J5632" s="18"/>
    </row>
    <row r="5633" spans="10:10" x14ac:dyDescent="0.2">
      <c r="J5633" s="18"/>
    </row>
    <row r="5634" spans="10:10" x14ac:dyDescent="0.2">
      <c r="J5634" s="18"/>
    </row>
    <row r="5635" spans="10:10" x14ac:dyDescent="0.2">
      <c r="J5635" s="18"/>
    </row>
    <row r="5636" spans="10:10" x14ac:dyDescent="0.2">
      <c r="J5636" s="18"/>
    </row>
    <row r="5637" spans="10:10" x14ac:dyDescent="0.2">
      <c r="J5637" s="18"/>
    </row>
    <row r="5638" spans="10:10" x14ac:dyDescent="0.2">
      <c r="J5638" s="18"/>
    </row>
    <row r="5639" spans="10:10" x14ac:dyDescent="0.2">
      <c r="J5639" s="18"/>
    </row>
    <row r="5640" spans="10:10" x14ac:dyDescent="0.2">
      <c r="J5640" s="18"/>
    </row>
    <row r="5641" spans="10:10" x14ac:dyDescent="0.2">
      <c r="J5641" s="18"/>
    </row>
    <row r="5642" spans="10:10" x14ac:dyDescent="0.2">
      <c r="J5642" s="18"/>
    </row>
    <row r="5643" spans="10:10" x14ac:dyDescent="0.2">
      <c r="J5643" s="18"/>
    </row>
    <row r="5644" spans="10:10" x14ac:dyDescent="0.2">
      <c r="J5644" s="18"/>
    </row>
    <row r="5645" spans="10:10" x14ac:dyDescent="0.2">
      <c r="J5645" s="18"/>
    </row>
    <row r="5646" spans="10:10" x14ac:dyDescent="0.2">
      <c r="J5646" s="18"/>
    </row>
    <row r="5647" spans="10:10" x14ac:dyDescent="0.2">
      <c r="J5647" s="18"/>
    </row>
    <row r="5648" spans="10:10" x14ac:dyDescent="0.2">
      <c r="J5648" s="18"/>
    </row>
    <row r="5649" spans="10:10" x14ac:dyDescent="0.2">
      <c r="J5649" s="18"/>
    </row>
    <row r="5650" spans="10:10" x14ac:dyDescent="0.2">
      <c r="J5650" s="18"/>
    </row>
    <row r="5651" spans="10:10" x14ac:dyDescent="0.2">
      <c r="J5651" s="18"/>
    </row>
    <row r="5652" spans="10:10" x14ac:dyDescent="0.2">
      <c r="J5652" s="18"/>
    </row>
    <row r="5653" spans="10:10" x14ac:dyDescent="0.2">
      <c r="J5653" s="18"/>
    </row>
    <row r="5654" spans="10:10" x14ac:dyDescent="0.2">
      <c r="J5654" s="18"/>
    </row>
    <row r="5655" spans="10:10" x14ac:dyDescent="0.2">
      <c r="J5655" s="18"/>
    </row>
    <row r="5656" spans="10:10" x14ac:dyDescent="0.2">
      <c r="J5656" s="18"/>
    </row>
    <row r="5657" spans="10:10" x14ac:dyDescent="0.2">
      <c r="J5657" s="18"/>
    </row>
    <row r="5658" spans="10:10" x14ac:dyDescent="0.2">
      <c r="J5658" s="18"/>
    </row>
    <row r="5659" spans="10:10" x14ac:dyDescent="0.2">
      <c r="J5659" s="18"/>
    </row>
    <row r="5660" spans="10:10" x14ac:dyDescent="0.2">
      <c r="J5660" s="18"/>
    </row>
    <row r="5661" spans="10:10" x14ac:dyDescent="0.2">
      <c r="J5661" s="18"/>
    </row>
    <row r="5662" spans="10:10" x14ac:dyDescent="0.2">
      <c r="J5662" s="18"/>
    </row>
    <row r="5663" spans="10:10" x14ac:dyDescent="0.2">
      <c r="J5663" s="18"/>
    </row>
    <row r="5664" spans="10:10" x14ac:dyDescent="0.2">
      <c r="J5664" s="18"/>
    </row>
    <row r="5665" spans="10:10" x14ac:dyDescent="0.2">
      <c r="J5665" s="18"/>
    </row>
    <row r="5666" spans="10:10" x14ac:dyDescent="0.2">
      <c r="J5666" s="18"/>
    </row>
    <row r="5667" spans="10:10" x14ac:dyDescent="0.2">
      <c r="J5667" s="18"/>
    </row>
    <row r="5668" spans="10:10" x14ac:dyDescent="0.2">
      <c r="J5668" s="18"/>
    </row>
    <row r="5669" spans="10:10" x14ac:dyDescent="0.2">
      <c r="J5669" s="18"/>
    </row>
    <row r="5670" spans="10:10" x14ac:dyDescent="0.2">
      <c r="J5670" s="18"/>
    </row>
    <row r="5671" spans="10:10" x14ac:dyDescent="0.2">
      <c r="J5671" s="18"/>
    </row>
    <row r="5672" spans="10:10" x14ac:dyDescent="0.2">
      <c r="J5672" s="18"/>
    </row>
    <row r="5673" spans="10:10" x14ac:dyDescent="0.2">
      <c r="J5673" s="18"/>
    </row>
    <row r="5674" spans="10:10" x14ac:dyDescent="0.2">
      <c r="J5674" s="18"/>
    </row>
    <row r="5675" spans="10:10" x14ac:dyDescent="0.2">
      <c r="J5675" s="18"/>
    </row>
    <row r="5676" spans="10:10" x14ac:dyDescent="0.2">
      <c r="J5676" s="18"/>
    </row>
    <row r="5677" spans="10:10" x14ac:dyDescent="0.2">
      <c r="J5677" s="18"/>
    </row>
    <row r="5678" spans="10:10" x14ac:dyDescent="0.2">
      <c r="J5678" s="18"/>
    </row>
    <row r="5679" spans="10:10" x14ac:dyDescent="0.2">
      <c r="J5679" s="18"/>
    </row>
    <row r="5680" spans="10:10" x14ac:dyDescent="0.2">
      <c r="J5680" s="18"/>
    </row>
    <row r="5681" spans="10:10" x14ac:dyDescent="0.2">
      <c r="J5681" s="18"/>
    </row>
    <row r="5682" spans="10:10" x14ac:dyDescent="0.2">
      <c r="J5682" s="18"/>
    </row>
    <row r="5683" spans="10:10" x14ac:dyDescent="0.2">
      <c r="J5683" s="18"/>
    </row>
    <row r="5684" spans="10:10" x14ac:dyDescent="0.2">
      <c r="J5684" s="18"/>
    </row>
    <row r="5685" spans="10:10" x14ac:dyDescent="0.2">
      <c r="J5685" s="18"/>
    </row>
    <row r="5686" spans="10:10" x14ac:dyDescent="0.2">
      <c r="J5686" s="18"/>
    </row>
    <row r="5687" spans="10:10" x14ac:dyDescent="0.2">
      <c r="J5687" s="18"/>
    </row>
    <row r="5688" spans="10:10" x14ac:dyDescent="0.2">
      <c r="J5688" s="18"/>
    </row>
    <row r="5689" spans="10:10" x14ac:dyDescent="0.2">
      <c r="J5689" s="18"/>
    </row>
    <row r="5690" spans="10:10" x14ac:dyDescent="0.2">
      <c r="J5690" s="18"/>
    </row>
    <row r="5691" spans="10:10" x14ac:dyDescent="0.2">
      <c r="J5691" s="18"/>
    </row>
    <row r="5692" spans="10:10" x14ac:dyDescent="0.2">
      <c r="J5692" s="18"/>
    </row>
    <row r="5693" spans="10:10" x14ac:dyDescent="0.2">
      <c r="J5693" s="18"/>
    </row>
    <row r="5694" spans="10:10" x14ac:dyDescent="0.2">
      <c r="J5694" s="18"/>
    </row>
    <row r="5695" spans="10:10" x14ac:dyDescent="0.2">
      <c r="J5695" s="18"/>
    </row>
    <row r="5696" spans="10:10" x14ac:dyDescent="0.2">
      <c r="J5696" s="18"/>
    </row>
    <row r="5697" spans="10:10" x14ac:dyDescent="0.2">
      <c r="J5697" s="18"/>
    </row>
    <row r="5698" spans="10:10" x14ac:dyDescent="0.2">
      <c r="J5698" s="18"/>
    </row>
    <row r="5699" spans="10:10" x14ac:dyDescent="0.2">
      <c r="J5699" s="18"/>
    </row>
    <row r="5700" spans="10:10" x14ac:dyDescent="0.2">
      <c r="J5700" s="18"/>
    </row>
    <row r="5701" spans="10:10" x14ac:dyDescent="0.2">
      <c r="J5701" s="18"/>
    </row>
    <row r="5702" spans="10:10" x14ac:dyDescent="0.2">
      <c r="J5702" s="18"/>
    </row>
    <row r="5703" spans="10:10" x14ac:dyDescent="0.2">
      <c r="J5703" s="18"/>
    </row>
    <row r="5704" spans="10:10" x14ac:dyDescent="0.2">
      <c r="J5704" s="18"/>
    </row>
    <row r="5705" spans="10:10" x14ac:dyDescent="0.2">
      <c r="J5705" s="18"/>
    </row>
    <row r="5706" spans="10:10" x14ac:dyDescent="0.2">
      <c r="J5706" s="18"/>
    </row>
    <row r="5707" spans="10:10" x14ac:dyDescent="0.2">
      <c r="J5707" s="18"/>
    </row>
    <row r="5708" spans="10:10" x14ac:dyDescent="0.2">
      <c r="J5708" s="18"/>
    </row>
    <row r="5709" spans="10:10" x14ac:dyDescent="0.2">
      <c r="J5709" s="18"/>
    </row>
    <row r="5710" spans="10:10" x14ac:dyDescent="0.2">
      <c r="J5710" s="18"/>
    </row>
    <row r="5711" spans="10:10" x14ac:dyDescent="0.2">
      <c r="J5711" s="18"/>
    </row>
    <row r="5712" spans="10:10" x14ac:dyDescent="0.2">
      <c r="J5712" s="18"/>
    </row>
    <row r="5713" spans="10:10" x14ac:dyDescent="0.2">
      <c r="J5713" s="18"/>
    </row>
    <row r="5714" spans="10:10" x14ac:dyDescent="0.2">
      <c r="J5714" s="18"/>
    </row>
    <row r="5715" spans="10:10" x14ac:dyDescent="0.2">
      <c r="J5715" s="18"/>
    </row>
    <row r="5716" spans="10:10" x14ac:dyDescent="0.2">
      <c r="J5716" s="18"/>
    </row>
    <row r="5717" spans="10:10" x14ac:dyDescent="0.2">
      <c r="J5717" s="18"/>
    </row>
    <row r="5718" spans="10:10" x14ac:dyDescent="0.2">
      <c r="J5718" s="18"/>
    </row>
    <row r="5719" spans="10:10" x14ac:dyDescent="0.2">
      <c r="J5719" s="18"/>
    </row>
    <row r="5720" spans="10:10" x14ac:dyDescent="0.2">
      <c r="J5720" s="18"/>
    </row>
    <row r="5721" spans="10:10" x14ac:dyDescent="0.2">
      <c r="J5721" s="18"/>
    </row>
    <row r="5722" spans="10:10" x14ac:dyDescent="0.2">
      <c r="J5722" s="18"/>
    </row>
    <row r="5723" spans="10:10" x14ac:dyDescent="0.2">
      <c r="J5723" s="18"/>
    </row>
    <row r="5724" spans="10:10" x14ac:dyDescent="0.2">
      <c r="J5724" s="18"/>
    </row>
    <row r="5725" spans="10:10" x14ac:dyDescent="0.2">
      <c r="J5725" s="18"/>
    </row>
    <row r="5726" spans="10:10" x14ac:dyDescent="0.2">
      <c r="J5726" s="18"/>
    </row>
    <row r="5727" spans="10:10" x14ac:dyDescent="0.2">
      <c r="J5727" s="18"/>
    </row>
    <row r="5728" spans="10:10" x14ac:dyDescent="0.2">
      <c r="J5728" s="18"/>
    </row>
    <row r="5729" spans="10:10" x14ac:dyDescent="0.2">
      <c r="J5729" s="18"/>
    </row>
    <row r="5730" spans="10:10" x14ac:dyDescent="0.2">
      <c r="J5730" s="18"/>
    </row>
    <row r="5731" spans="10:10" x14ac:dyDescent="0.2">
      <c r="J5731" s="18"/>
    </row>
    <row r="5732" spans="10:10" x14ac:dyDescent="0.2">
      <c r="J5732" s="18"/>
    </row>
    <row r="5733" spans="10:10" x14ac:dyDescent="0.2">
      <c r="J5733" s="18"/>
    </row>
    <row r="5734" spans="10:10" x14ac:dyDescent="0.2">
      <c r="J5734" s="18"/>
    </row>
    <row r="5735" spans="10:10" x14ac:dyDescent="0.2">
      <c r="J5735" s="18"/>
    </row>
    <row r="5736" spans="10:10" x14ac:dyDescent="0.2">
      <c r="J5736" s="18"/>
    </row>
    <row r="5737" spans="10:10" x14ac:dyDescent="0.2">
      <c r="J5737" s="18"/>
    </row>
    <row r="5738" spans="10:10" x14ac:dyDescent="0.2">
      <c r="J5738" s="18"/>
    </row>
    <row r="5739" spans="10:10" x14ac:dyDescent="0.2">
      <c r="J5739" s="18"/>
    </row>
    <row r="5740" spans="10:10" x14ac:dyDescent="0.2">
      <c r="J5740" s="18"/>
    </row>
    <row r="5741" spans="10:10" x14ac:dyDescent="0.2">
      <c r="J5741" s="18"/>
    </row>
    <row r="5742" spans="10:10" x14ac:dyDescent="0.2">
      <c r="J5742" s="18"/>
    </row>
    <row r="5743" spans="10:10" x14ac:dyDescent="0.2">
      <c r="J5743" s="18"/>
    </row>
    <row r="5744" spans="10:10" x14ac:dyDescent="0.2">
      <c r="J5744" s="18"/>
    </row>
    <row r="5745" spans="10:10" x14ac:dyDescent="0.2">
      <c r="J5745" s="18"/>
    </row>
    <row r="5746" spans="10:10" x14ac:dyDescent="0.2">
      <c r="J5746" s="18"/>
    </row>
    <row r="5747" spans="10:10" x14ac:dyDescent="0.2">
      <c r="J5747" s="18"/>
    </row>
    <row r="5748" spans="10:10" x14ac:dyDescent="0.2">
      <c r="J5748" s="18"/>
    </row>
    <row r="5749" spans="10:10" x14ac:dyDescent="0.2">
      <c r="J5749" s="18"/>
    </row>
    <row r="5750" spans="10:10" x14ac:dyDescent="0.2">
      <c r="J5750" s="18"/>
    </row>
    <row r="5751" spans="10:10" x14ac:dyDescent="0.2">
      <c r="J5751" s="18"/>
    </row>
    <row r="5752" spans="10:10" x14ac:dyDescent="0.2">
      <c r="J5752" s="18"/>
    </row>
    <row r="5753" spans="10:10" x14ac:dyDescent="0.2">
      <c r="J5753" s="18"/>
    </row>
    <row r="5754" spans="10:10" x14ac:dyDescent="0.2">
      <c r="J5754" s="18"/>
    </row>
    <row r="5755" spans="10:10" x14ac:dyDescent="0.2">
      <c r="J5755" s="18"/>
    </row>
    <row r="5756" spans="10:10" x14ac:dyDescent="0.2">
      <c r="J5756" s="18"/>
    </row>
    <row r="5757" spans="10:10" x14ac:dyDescent="0.2">
      <c r="J5757" s="18"/>
    </row>
    <row r="5758" spans="10:10" x14ac:dyDescent="0.2">
      <c r="J5758" s="18"/>
    </row>
    <row r="5759" spans="10:10" x14ac:dyDescent="0.2">
      <c r="J5759" s="18"/>
    </row>
    <row r="5760" spans="10:10" x14ac:dyDescent="0.2">
      <c r="J5760" s="18"/>
    </row>
    <row r="5761" spans="10:10" x14ac:dyDescent="0.2">
      <c r="J5761" s="18"/>
    </row>
    <row r="5762" spans="10:10" x14ac:dyDescent="0.2">
      <c r="J5762" s="18"/>
    </row>
    <row r="5763" spans="10:10" x14ac:dyDescent="0.2">
      <c r="J5763" s="18"/>
    </row>
    <row r="5764" spans="10:10" x14ac:dyDescent="0.2">
      <c r="J5764" s="18"/>
    </row>
    <row r="5765" spans="10:10" x14ac:dyDescent="0.2">
      <c r="J5765" s="18"/>
    </row>
    <row r="5766" spans="10:10" x14ac:dyDescent="0.2">
      <c r="J5766" s="18"/>
    </row>
    <row r="5767" spans="10:10" x14ac:dyDescent="0.2">
      <c r="J5767" s="18"/>
    </row>
    <row r="5768" spans="10:10" x14ac:dyDescent="0.2">
      <c r="J5768" s="18"/>
    </row>
    <row r="5769" spans="10:10" x14ac:dyDescent="0.2">
      <c r="J5769" s="18"/>
    </row>
    <row r="5770" spans="10:10" x14ac:dyDescent="0.2">
      <c r="J5770" s="18"/>
    </row>
    <row r="5771" spans="10:10" x14ac:dyDescent="0.2">
      <c r="J5771" s="18"/>
    </row>
    <row r="5772" spans="10:10" x14ac:dyDescent="0.2">
      <c r="J5772" s="18"/>
    </row>
    <row r="5773" spans="10:10" x14ac:dyDescent="0.2">
      <c r="J5773" s="18"/>
    </row>
    <row r="5774" spans="10:10" x14ac:dyDescent="0.2">
      <c r="J5774" s="18"/>
    </row>
    <row r="5775" spans="10:10" x14ac:dyDescent="0.2">
      <c r="J5775" s="18"/>
    </row>
    <row r="5776" spans="10:10" x14ac:dyDescent="0.2">
      <c r="J5776" s="18"/>
    </row>
    <row r="5777" spans="10:10" x14ac:dyDescent="0.2">
      <c r="J5777" s="18"/>
    </row>
    <row r="5778" spans="10:10" x14ac:dyDescent="0.2">
      <c r="J5778" s="18"/>
    </row>
    <row r="5779" spans="10:10" x14ac:dyDescent="0.2">
      <c r="J5779" s="18"/>
    </row>
    <row r="5780" spans="10:10" x14ac:dyDescent="0.2">
      <c r="J5780" s="18"/>
    </row>
    <row r="5781" spans="10:10" x14ac:dyDescent="0.2">
      <c r="J5781" s="18"/>
    </row>
    <row r="5782" spans="10:10" x14ac:dyDescent="0.2">
      <c r="J5782" s="18"/>
    </row>
    <row r="5783" spans="10:10" x14ac:dyDescent="0.2">
      <c r="J5783" s="18"/>
    </row>
    <row r="5784" spans="10:10" x14ac:dyDescent="0.2">
      <c r="J5784" s="18"/>
    </row>
    <row r="5785" spans="10:10" x14ac:dyDescent="0.2">
      <c r="J5785" s="18"/>
    </row>
    <row r="5786" spans="10:10" x14ac:dyDescent="0.2">
      <c r="J5786" s="18"/>
    </row>
    <row r="5787" spans="10:10" x14ac:dyDescent="0.2">
      <c r="J5787" s="18"/>
    </row>
    <row r="5788" spans="10:10" x14ac:dyDescent="0.2">
      <c r="J5788" s="18"/>
    </row>
    <row r="5789" spans="10:10" x14ac:dyDescent="0.2">
      <c r="J5789" s="18"/>
    </row>
    <row r="5790" spans="10:10" x14ac:dyDescent="0.2">
      <c r="J5790" s="18"/>
    </row>
    <row r="5791" spans="10:10" x14ac:dyDescent="0.2">
      <c r="J5791" s="18"/>
    </row>
    <row r="5792" spans="10:10" x14ac:dyDescent="0.2">
      <c r="J5792" s="18"/>
    </row>
    <row r="5793" spans="10:10" x14ac:dyDescent="0.2">
      <c r="J5793" s="18"/>
    </row>
    <row r="5794" spans="10:10" x14ac:dyDescent="0.2">
      <c r="J5794" s="18"/>
    </row>
    <row r="5795" spans="10:10" x14ac:dyDescent="0.2">
      <c r="J5795" s="18"/>
    </row>
    <row r="5796" spans="10:10" x14ac:dyDescent="0.2">
      <c r="J5796" s="18"/>
    </row>
    <row r="5797" spans="10:10" x14ac:dyDescent="0.2">
      <c r="J5797" s="18"/>
    </row>
    <row r="5798" spans="10:10" x14ac:dyDescent="0.2">
      <c r="J5798" s="18"/>
    </row>
    <row r="5799" spans="10:10" x14ac:dyDescent="0.2">
      <c r="J5799" s="18"/>
    </row>
    <row r="5800" spans="10:10" x14ac:dyDescent="0.2">
      <c r="J5800" s="18"/>
    </row>
    <row r="5801" spans="10:10" x14ac:dyDescent="0.2">
      <c r="J5801" s="18"/>
    </row>
    <row r="5802" spans="10:10" x14ac:dyDescent="0.2">
      <c r="J5802" s="18"/>
    </row>
    <row r="5803" spans="10:10" x14ac:dyDescent="0.2">
      <c r="J5803" s="18"/>
    </row>
    <row r="5804" spans="10:10" x14ac:dyDescent="0.2">
      <c r="J5804" s="18"/>
    </row>
    <row r="5805" spans="10:10" x14ac:dyDescent="0.2">
      <c r="J5805" s="18"/>
    </row>
    <row r="5806" spans="10:10" x14ac:dyDescent="0.2">
      <c r="J5806" s="18"/>
    </row>
    <row r="5807" spans="10:10" x14ac:dyDescent="0.2">
      <c r="J5807" s="18"/>
    </row>
    <row r="5808" spans="10:10" x14ac:dyDescent="0.2">
      <c r="J5808" s="18"/>
    </row>
    <row r="5809" spans="10:10" x14ac:dyDescent="0.2">
      <c r="J5809" s="18"/>
    </row>
    <row r="5810" spans="10:10" x14ac:dyDescent="0.2">
      <c r="J5810" s="18"/>
    </row>
    <row r="5811" spans="10:10" x14ac:dyDescent="0.2">
      <c r="J5811" s="18"/>
    </row>
    <row r="5812" spans="10:10" x14ac:dyDescent="0.2">
      <c r="J5812" s="18"/>
    </row>
    <row r="5813" spans="10:10" x14ac:dyDescent="0.2">
      <c r="J5813" s="18"/>
    </row>
    <row r="5814" spans="10:10" x14ac:dyDescent="0.2">
      <c r="J5814" s="18"/>
    </row>
    <row r="5815" spans="10:10" x14ac:dyDescent="0.2">
      <c r="J5815" s="18"/>
    </row>
    <row r="5816" spans="10:10" x14ac:dyDescent="0.2">
      <c r="J5816" s="18"/>
    </row>
    <row r="5817" spans="10:10" x14ac:dyDescent="0.2">
      <c r="J5817" s="18"/>
    </row>
    <row r="5818" spans="10:10" x14ac:dyDescent="0.2">
      <c r="J5818" s="18"/>
    </row>
    <row r="5819" spans="10:10" x14ac:dyDescent="0.2">
      <c r="J5819" s="18"/>
    </row>
    <row r="5820" spans="10:10" x14ac:dyDescent="0.2">
      <c r="J5820" s="18"/>
    </row>
    <row r="5821" spans="10:10" x14ac:dyDescent="0.2">
      <c r="J5821" s="18"/>
    </row>
    <row r="5822" spans="10:10" x14ac:dyDescent="0.2">
      <c r="J5822" s="18"/>
    </row>
    <row r="5823" spans="10:10" x14ac:dyDescent="0.2">
      <c r="J5823" s="18"/>
    </row>
    <row r="5824" spans="10:10" x14ac:dyDescent="0.2">
      <c r="J5824" s="18"/>
    </row>
    <row r="5825" spans="10:10" x14ac:dyDescent="0.2">
      <c r="J5825" s="18"/>
    </row>
    <row r="5826" spans="10:10" x14ac:dyDescent="0.2">
      <c r="J5826" s="18"/>
    </row>
    <row r="5827" spans="10:10" x14ac:dyDescent="0.2">
      <c r="J5827" s="18"/>
    </row>
    <row r="5828" spans="10:10" x14ac:dyDescent="0.2">
      <c r="J5828" s="18"/>
    </row>
    <row r="5829" spans="10:10" x14ac:dyDescent="0.2">
      <c r="J5829" s="18"/>
    </row>
    <row r="5830" spans="10:10" x14ac:dyDescent="0.2">
      <c r="J5830" s="18"/>
    </row>
    <row r="5831" spans="10:10" x14ac:dyDescent="0.2">
      <c r="J5831" s="18"/>
    </row>
    <row r="5832" spans="10:10" x14ac:dyDescent="0.2">
      <c r="J5832" s="18"/>
    </row>
    <row r="5833" spans="10:10" x14ac:dyDescent="0.2">
      <c r="J5833" s="18"/>
    </row>
    <row r="5834" spans="10:10" x14ac:dyDescent="0.2">
      <c r="J5834" s="18"/>
    </row>
    <row r="5835" spans="10:10" x14ac:dyDescent="0.2">
      <c r="J5835" s="18"/>
    </row>
    <row r="5836" spans="10:10" x14ac:dyDescent="0.2">
      <c r="J5836" s="18"/>
    </row>
    <row r="5837" spans="10:10" x14ac:dyDescent="0.2">
      <c r="J5837" s="18"/>
    </row>
    <row r="5838" spans="10:10" x14ac:dyDescent="0.2">
      <c r="J5838" s="18"/>
    </row>
    <row r="5839" spans="10:10" x14ac:dyDescent="0.2">
      <c r="J5839" s="18"/>
    </row>
    <row r="5840" spans="10:10" x14ac:dyDescent="0.2">
      <c r="J5840" s="18"/>
    </row>
    <row r="5841" spans="10:10" x14ac:dyDescent="0.2">
      <c r="J5841" s="18"/>
    </row>
    <row r="5842" spans="10:10" x14ac:dyDescent="0.2">
      <c r="J5842" s="18"/>
    </row>
    <row r="5843" spans="10:10" x14ac:dyDescent="0.2">
      <c r="J5843" s="18"/>
    </row>
    <row r="5844" spans="10:10" x14ac:dyDescent="0.2">
      <c r="J5844" s="18"/>
    </row>
    <row r="5845" spans="10:10" x14ac:dyDescent="0.2">
      <c r="J5845" s="18"/>
    </row>
    <row r="5846" spans="10:10" x14ac:dyDescent="0.2">
      <c r="J5846" s="18"/>
    </row>
    <row r="5847" spans="10:10" x14ac:dyDescent="0.2">
      <c r="J5847" s="18"/>
    </row>
    <row r="5848" spans="10:10" x14ac:dyDescent="0.2">
      <c r="J5848" s="18"/>
    </row>
    <row r="5849" spans="10:10" x14ac:dyDescent="0.2">
      <c r="J5849" s="18"/>
    </row>
    <row r="5850" spans="10:10" x14ac:dyDescent="0.2">
      <c r="J5850" s="18"/>
    </row>
    <row r="5851" spans="10:10" x14ac:dyDescent="0.2">
      <c r="J5851" s="18"/>
    </row>
    <row r="5852" spans="10:10" x14ac:dyDescent="0.2">
      <c r="J5852" s="18"/>
    </row>
    <row r="5853" spans="10:10" x14ac:dyDescent="0.2">
      <c r="J5853" s="18"/>
    </row>
    <row r="5854" spans="10:10" x14ac:dyDescent="0.2">
      <c r="J5854" s="18"/>
    </row>
    <row r="5855" spans="10:10" x14ac:dyDescent="0.2">
      <c r="J5855" s="18"/>
    </row>
    <row r="5856" spans="10:10" x14ac:dyDescent="0.2">
      <c r="J5856" s="18"/>
    </row>
    <row r="5857" spans="10:10" x14ac:dyDescent="0.2">
      <c r="J5857" s="18"/>
    </row>
    <row r="5858" spans="10:10" x14ac:dyDescent="0.2">
      <c r="J5858" s="18"/>
    </row>
    <row r="5859" spans="10:10" x14ac:dyDescent="0.2">
      <c r="J5859" s="18"/>
    </row>
    <row r="5860" spans="10:10" x14ac:dyDescent="0.2">
      <c r="J5860" s="18"/>
    </row>
    <row r="5861" spans="10:10" x14ac:dyDescent="0.2">
      <c r="J5861" s="18"/>
    </row>
    <row r="5862" spans="10:10" x14ac:dyDescent="0.2">
      <c r="J5862" s="18"/>
    </row>
    <row r="5863" spans="10:10" x14ac:dyDescent="0.2">
      <c r="J5863" s="18"/>
    </row>
    <row r="5864" spans="10:10" x14ac:dyDescent="0.2">
      <c r="J5864" s="18"/>
    </row>
    <row r="5865" spans="10:10" x14ac:dyDescent="0.2">
      <c r="J5865" s="18"/>
    </row>
    <row r="5866" spans="10:10" x14ac:dyDescent="0.2">
      <c r="J5866" s="18"/>
    </row>
    <row r="5867" spans="10:10" x14ac:dyDescent="0.2">
      <c r="J5867" s="18"/>
    </row>
    <row r="5868" spans="10:10" x14ac:dyDescent="0.2">
      <c r="J5868" s="18"/>
    </row>
    <row r="5869" spans="10:10" x14ac:dyDescent="0.2">
      <c r="J5869" s="18"/>
    </row>
    <row r="5870" spans="10:10" x14ac:dyDescent="0.2">
      <c r="J5870" s="18"/>
    </row>
    <row r="5871" spans="10:10" x14ac:dyDescent="0.2">
      <c r="J5871" s="18"/>
    </row>
    <row r="5872" spans="10:10" x14ac:dyDescent="0.2">
      <c r="J5872" s="18"/>
    </row>
    <row r="5873" spans="10:10" x14ac:dyDescent="0.2">
      <c r="J5873" s="18"/>
    </row>
    <row r="5874" spans="10:10" x14ac:dyDescent="0.2">
      <c r="J5874" s="18"/>
    </row>
    <row r="5875" spans="10:10" x14ac:dyDescent="0.2">
      <c r="J5875" s="18"/>
    </row>
    <row r="5876" spans="10:10" x14ac:dyDescent="0.2">
      <c r="J5876" s="18"/>
    </row>
    <row r="5877" spans="10:10" x14ac:dyDescent="0.2">
      <c r="J5877" s="18"/>
    </row>
    <row r="5878" spans="10:10" x14ac:dyDescent="0.2">
      <c r="J5878" s="18"/>
    </row>
    <row r="5879" spans="10:10" x14ac:dyDescent="0.2">
      <c r="J5879" s="18"/>
    </row>
    <row r="5880" spans="10:10" x14ac:dyDescent="0.2">
      <c r="J5880" s="18"/>
    </row>
    <row r="5881" spans="10:10" x14ac:dyDescent="0.2">
      <c r="J5881" s="18"/>
    </row>
    <row r="5882" spans="10:10" x14ac:dyDescent="0.2">
      <c r="J5882" s="18"/>
    </row>
    <row r="5883" spans="10:10" x14ac:dyDescent="0.2">
      <c r="J5883" s="18"/>
    </row>
    <row r="5884" spans="10:10" x14ac:dyDescent="0.2">
      <c r="J5884" s="18"/>
    </row>
    <row r="5885" spans="10:10" x14ac:dyDescent="0.2">
      <c r="J5885" s="18"/>
    </row>
    <row r="5886" spans="10:10" x14ac:dyDescent="0.2">
      <c r="J5886" s="18"/>
    </row>
    <row r="5887" spans="10:10" x14ac:dyDescent="0.2">
      <c r="J5887" s="18"/>
    </row>
    <row r="5888" spans="10:10" x14ac:dyDescent="0.2">
      <c r="J5888" s="18"/>
    </row>
    <row r="5889" spans="10:10" x14ac:dyDescent="0.2">
      <c r="J5889" s="18"/>
    </row>
    <row r="5890" spans="10:10" x14ac:dyDescent="0.2">
      <c r="J5890" s="18"/>
    </row>
    <row r="5891" spans="10:10" x14ac:dyDescent="0.2">
      <c r="J5891" s="18"/>
    </row>
    <row r="5892" spans="10:10" x14ac:dyDescent="0.2">
      <c r="J5892" s="18"/>
    </row>
    <row r="5893" spans="10:10" x14ac:dyDescent="0.2">
      <c r="J5893" s="18"/>
    </row>
    <row r="5894" spans="10:10" x14ac:dyDescent="0.2">
      <c r="J5894" s="18"/>
    </row>
    <row r="5895" spans="10:10" x14ac:dyDescent="0.2">
      <c r="J5895" s="18"/>
    </row>
    <row r="5896" spans="10:10" x14ac:dyDescent="0.2">
      <c r="J5896" s="18"/>
    </row>
    <row r="5897" spans="10:10" x14ac:dyDescent="0.2">
      <c r="J5897" s="18"/>
    </row>
    <row r="5898" spans="10:10" x14ac:dyDescent="0.2">
      <c r="J5898" s="18"/>
    </row>
    <row r="5899" spans="10:10" x14ac:dyDescent="0.2">
      <c r="J5899" s="18"/>
    </row>
    <row r="5900" spans="10:10" x14ac:dyDescent="0.2">
      <c r="J5900" s="18"/>
    </row>
    <row r="5901" spans="10:10" x14ac:dyDescent="0.2">
      <c r="J5901" s="18"/>
    </row>
    <row r="5902" spans="10:10" x14ac:dyDescent="0.2">
      <c r="J5902" s="18"/>
    </row>
    <row r="5903" spans="10:10" x14ac:dyDescent="0.2">
      <c r="J5903" s="18"/>
    </row>
    <row r="5904" spans="10:10" x14ac:dyDescent="0.2">
      <c r="J5904" s="18"/>
    </row>
    <row r="5905" spans="10:10" x14ac:dyDescent="0.2">
      <c r="J5905" s="18"/>
    </row>
    <row r="5906" spans="10:10" x14ac:dyDescent="0.2">
      <c r="J5906" s="18"/>
    </row>
    <row r="5907" spans="10:10" x14ac:dyDescent="0.2">
      <c r="J5907" s="18"/>
    </row>
    <row r="5908" spans="10:10" x14ac:dyDescent="0.2">
      <c r="J5908" s="18"/>
    </row>
    <row r="5909" spans="10:10" x14ac:dyDescent="0.2">
      <c r="J5909" s="18"/>
    </row>
    <row r="5910" spans="10:10" x14ac:dyDescent="0.2">
      <c r="J5910" s="18"/>
    </row>
    <row r="5911" spans="10:10" x14ac:dyDescent="0.2">
      <c r="J5911" s="18"/>
    </row>
    <row r="5912" spans="10:10" x14ac:dyDescent="0.2">
      <c r="J5912" s="18"/>
    </row>
    <row r="5913" spans="10:10" x14ac:dyDescent="0.2">
      <c r="J5913" s="18"/>
    </row>
    <row r="5914" spans="10:10" x14ac:dyDescent="0.2">
      <c r="J5914" s="18"/>
    </row>
    <row r="5915" spans="10:10" x14ac:dyDescent="0.2">
      <c r="J5915" s="18"/>
    </row>
    <row r="5916" spans="10:10" x14ac:dyDescent="0.2">
      <c r="J5916" s="18"/>
    </row>
    <row r="5917" spans="10:10" x14ac:dyDescent="0.2">
      <c r="J5917" s="18"/>
    </row>
    <row r="5918" spans="10:10" x14ac:dyDescent="0.2">
      <c r="J5918" s="18"/>
    </row>
    <row r="5919" spans="10:10" x14ac:dyDescent="0.2">
      <c r="J5919" s="18"/>
    </row>
    <row r="5920" spans="10:10" x14ac:dyDescent="0.2">
      <c r="J5920" s="18"/>
    </row>
    <row r="5921" spans="10:10" x14ac:dyDescent="0.2">
      <c r="J5921" s="18"/>
    </row>
    <row r="5922" spans="10:10" x14ac:dyDescent="0.2">
      <c r="J5922" s="18"/>
    </row>
    <row r="5923" spans="10:10" x14ac:dyDescent="0.2">
      <c r="J5923" s="18"/>
    </row>
    <row r="5924" spans="10:10" x14ac:dyDescent="0.2">
      <c r="J5924" s="18"/>
    </row>
    <row r="5925" spans="10:10" x14ac:dyDescent="0.2">
      <c r="J5925" s="18"/>
    </row>
    <row r="5926" spans="10:10" x14ac:dyDescent="0.2">
      <c r="J5926" s="18"/>
    </row>
    <row r="5927" spans="10:10" x14ac:dyDescent="0.2">
      <c r="J5927" s="18"/>
    </row>
    <row r="5928" spans="10:10" x14ac:dyDescent="0.2">
      <c r="J5928" s="18"/>
    </row>
    <row r="5929" spans="10:10" x14ac:dyDescent="0.2">
      <c r="J5929" s="18"/>
    </row>
    <row r="5930" spans="10:10" x14ac:dyDescent="0.2">
      <c r="J5930" s="18"/>
    </row>
    <row r="5931" spans="10:10" x14ac:dyDescent="0.2">
      <c r="J5931" s="18"/>
    </row>
    <row r="5932" spans="10:10" x14ac:dyDescent="0.2">
      <c r="J5932" s="18"/>
    </row>
    <row r="5933" spans="10:10" x14ac:dyDescent="0.2">
      <c r="J5933" s="18"/>
    </row>
    <row r="5934" spans="10:10" x14ac:dyDescent="0.2">
      <c r="J5934" s="18"/>
    </row>
    <row r="5935" spans="10:10" x14ac:dyDescent="0.2">
      <c r="J5935" s="18"/>
    </row>
    <row r="5936" spans="10:10" x14ac:dyDescent="0.2">
      <c r="J5936" s="18"/>
    </row>
    <row r="5937" spans="10:10" x14ac:dyDescent="0.2">
      <c r="J5937" s="18"/>
    </row>
    <row r="5938" spans="10:10" x14ac:dyDescent="0.2">
      <c r="J5938" s="18"/>
    </row>
    <row r="5939" spans="10:10" x14ac:dyDescent="0.2">
      <c r="J5939" s="18"/>
    </row>
    <row r="5940" spans="10:10" x14ac:dyDescent="0.2">
      <c r="J5940" s="18"/>
    </row>
    <row r="5941" spans="10:10" x14ac:dyDescent="0.2">
      <c r="J5941" s="18"/>
    </row>
    <row r="5942" spans="10:10" x14ac:dyDescent="0.2">
      <c r="J5942" s="18"/>
    </row>
    <row r="5943" spans="10:10" x14ac:dyDescent="0.2">
      <c r="J5943" s="18"/>
    </row>
    <row r="5944" spans="10:10" x14ac:dyDescent="0.2">
      <c r="J5944" s="18"/>
    </row>
    <row r="5945" spans="10:10" x14ac:dyDescent="0.2">
      <c r="J5945" s="18"/>
    </row>
    <row r="5946" spans="10:10" x14ac:dyDescent="0.2">
      <c r="J5946" s="18"/>
    </row>
    <row r="5947" spans="10:10" x14ac:dyDescent="0.2">
      <c r="J5947" s="18"/>
    </row>
    <row r="5948" spans="10:10" x14ac:dyDescent="0.2">
      <c r="J5948" s="18"/>
    </row>
    <row r="5949" spans="10:10" x14ac:dyDescent="0.2">
      <c r="J5949" s="18"/>
    </row>
    <row r="5950" spans="10:10" x14ac:dyDescent="0.2">
      <c r="J5950" s="18"/>
    </row>
    <row r="5951" spans="10:10" x14ac:dyDescent="0.2">
      <c r="J5951" s="18"/>
    </row>
    <row r="5952" spans="10:10" x14ac:dyDescent="0.2">
      <c r="J5952" s="18"/>
    </row>
    <row r="5953" spans="10:10" x14ac:dyDescent="0.2">
      <c r="J5953" s="18"/>
    </row>
    <row r="5954" spans="10:10" x14ac:dyDescent="0.2">
      <c r="J5954" s="18"/>
    </row>
    <row r="5955" spans="10:10" x14ac:dyDescent="0.2">
      <c r="J5955" s="18"/>
    </row>
    <row r="5956" spans="10:10" x14ac:dyDescent="0.2">
      <c r="J5956" s="18"/>
    </row>
    <row r="5957" spans="10:10" x14ac:dyDescent="0.2">
      <c r="J5957" s="18"/>
    </row>
    <row r="5958" spans="10:10" x14ac:dyDescent="0.2">
      <c r="J5958" s="18"/>
    </row>
    <row r="5959" spans="10:10" x14ac:dyDescent="0.2">
      <c r="J5959" s="18"/>
    </row>
    <row r="5960" spans="10:10" x14ac:dyDescent="0.2">
      <c r="J5960" s="18"/>
    </row>
    <row r="5961" spans="10:10" x14ac:dyDescent="0.2">
      <c r="J5961" s="18"/>
    </row>
    <row r="5962" spans="10:10" x14ac:dyDescent="0.2">
      <c r="J5962" s="18"/>
    </row>
    <row r="5963" spans="10:10" x14ac:dyDescent="0.2">
      <c r="J5963" s="18"/>
    </row>
    <row r="5964" spans="10:10" x14ac:dyDescent="0.2">
      <c r="J5964" s="18"/>
    </row>
    <row r="5965" spans="10:10" x14ac:dyDescent="0.2">
      <c r="J5965" s="18"/>
    </row>
    <row r="5966" spans="10:10" x14ac:dyDescent="0.2">
      <c r="J5966" s="18"/>
    </row>
    <row r="5967" spans="10:10" x14ac:dyDescent="0.2">
      <c r="J5967" s="18"/>
    </row>
    <row r="5968" spans="10:10" x14ac:dyDescent="0.2">
      <c r="J5968" s="18"/>
    </row>
    <row r="5969" spans="10:10" x14ac:dyDescent="0.2">
      <c r="J5969" s="18"/>
    </row>
    <row r="5970" spans="10:10" x14ac:dyDescent="0.2">
      <c r="J5970" s="18"/>
    </row>
    <row r="5971" spans="10:10" x14ac:dyDescent="0.2">
      <c r="J5971" s="18"/>
    </row>
    <row r="5972" spans="10:10" x14ac:dyDescent="0.2">
      <c r="J5972" s="18"/>
    </row>
    <row r="5973" spans="10:10" x14ac:dyDescent="0.2">
      <c r="J5973" s="18"/>
    </row>
    <row r="5974" spans="10:10" x14ac:dyDescent="0.2">
      <c r="J5974" s="18"/>
    </row>
    <row r="5975" spans="10:10" x14ac:dyDescent="0.2">
      <c r="J5975" s="18"/>
    </row>
    <row r="5976" spans="10:10" x14ac:dyDescent="0.2">
      <c r="J5976" s="18"/>
    </row>
    <row r="5977" spans="10:10" x14ac:dyDescent="0.2">
      <c r="J5977" s="18"/>
    </row>
    <row r="5978" spans="10:10" x14ac:dyDescent="0.2">
      <c r="J5978" s="18"/>
    </row>
    <row r="5979" spans="10:10" x14ac:dyDescent="0.2">
      <c r="J5979" s="18"/>
    </row>
    <row r="5980" spans="10:10" x14ac:dyDescent="0.2">
      <c r="J5980" s="18"/>
    </row>
    <row r="5981" spans="10:10" x14ac:dyDescent="0.2">
      <c r="J5981" s="18"/>
    </row>
    <row r="5982" spans="10:10" x14ac:dyDescent="0.2">
      <c r="J5982" s="18"/>
    </row>
    <row r="5983" spans="10:10" x14ac:dyDescent="0.2">
      <c r="J5983" s="18"/>
    </row>
    <row r="5984" spans="10:10" x14ac:dyDescent="0.2">
      <c r="J5984" s="18"/>
    </row>
    <row r="5985" spans="10:10" x14ac:dyDescent="0.2">
      <c r="J5985" s="18"/>
    </row>
    <row r="5986" spans="10:10" x14ac:dyDescent="0.2">
      <c r="J5986" s="18"/>
    </row>
    <row r="5987" spans="10:10" x14ac:dyDescent="0.2">
      <c r="J5987" s="18"/>
    </row>
    <row r="5988" spans="10:10" x14ac:dyDescent="0.2">
      <c r="J5988" s="18"/>
    </row>
    <row r="5989" spans="10:10" x14ac:dyDescent="0.2">
      <c r="J5989" s="18"/>
    </row>
    <row r="5990" spans="10:10" x14ac:dyDescent="0.2">
      <c r="J5990" s="18"/>
    </row>
    <row r="5991" spans="10:10" x14ac:dyDescent="0.2">
      <c r="J5991" s="18"/>
    </row>
    <row r="5992" spans="10:10" x14ac:dyDescent="0.2">
      <c r="J5992" s="18"/>
    </row>
    <row r="5993" spans="10:10" x14ac:dyDescent="0.2">
      <c r="J5993" s="18"/>
    </row>
    <row r="5994" spans="10:10" x14ac:dyDescent="0.2">
      <c r="J5994" s="18"/>
    </row>
    <row r="5995" spans="10:10" x14ac:dyDescent="0.2">
      <c r="J5995" s="18"/>
    </row>
    <row r="5996" spans="10:10" x14ac:dyDescent="0.2">
      <c r="J5996" s="18"/>
    </row>
    <row r="5997" spans="10:10" x14ac:dyDescent="0.2">
      <c r="J5997" s="18"/>
    </row>
    <row r="5998" spans="10:10" x14ac:dyDescent="0.2">
      <c r="J5998" s="18"/>
    </row>
    <row r="5999" spans="10:10" x14ac:dyDescent="0.2">
      <c r="J5999" s="18"/>
    </row>
    <row r="6000" spans="10:10" x14ac:dyDescent="0.2">
      <c r="J6000" s="18"/>
    </row>
    <row r="6001" spans="10:10" x14ac:dyDescent="0.2">
      <c r="J6001" s="18"/>
    </row>
    <row r="6002" spans="10:10" x14ac:dyDescent="0.2">
      <c r="J6002" s="18"/>
    </row>
    <row r="6003" spans="10:10" x14ac:dyDescent="0.2">
      <c r="J6003" s="18"/>
    </row>
    <row r="6004" spans="10:10" x14ac:dyDescent="0.2">
      <c r="J6004" s="18"/>
    </row>
    <row r="6005" spans="10:10" x14ac:dyDescent="0.2">
      <c r="J6005" s="18"/>
    </row>
    <row r="6006" spans="10:10" x14ac:dyDescent="0.2">
      <c r="J6006" s="18"/>
    </row>
    <row r="6007" spans="10:10" x14ac:dyDescent="0.2">
      <c r="J6007" s="18"/>
    </row>
    <row r="6008" spans="10:10" x14ac:dyDescent="0.2">
      <c r="J6008" s="18"/>
    </row>
    <row r="6009" spans="10:10" x14ac:dyDescent="0.2">
      <c r="J6009" s="18"/>
    </row>
    <row r="6010" spans="10:10" x14ac:dyDescent="0.2">
      <c r="J6010" s="18"/>
    </row>
    <row r="6011" spans="10:10" x14ac:dyDescent="0.2">
      <c r="J6011" s="18"/>
    </row>
    <row r="6012" spans="10:10" x14ac:dyDescent="0.2">
      <c r="J6012" s="18"/>
    </row>
    <row r="6013" spans="10:10" x14ac:dyDescent="0.2">
      <c r="J6013" s="18"/>
    </row>
    <row r="6014" spans="10:10" x14ac:dyDescent="0.2">
      <c r="J6014" s="18"/>
    </row>
    <row r="6015" spans="10:10" x14ac:dyDescent="0.2">
      <c r="J6015" s="18"/>
    </row>
    <row r="6016" spans="10:10" x14ac:dyDescent="0.2">
      <c r="J6016" s="18"/>
    </row>
    <row r="6017" spans="10:10" x14ac:dyDescent="0.2">
      <c r="J6017" s="18"/>
    </row>
    <row r="6018" spans="10:10" x14ac:dyDescent="0.2">
      <c r="J6018" s="18"/>
    </row>
    <row r="6019" spans="10:10" x14ac:dyDescent="0.2">
      <c r="J6019" s="18"/>
    </row>
    <row r="6020" spans="10:10" x14ac:dyDescent="0.2">
      <c r="J6020" s="18"/>
    </row>
    <row r="6021" spans="10:10" x14ac:dyDescent="0.2">
      <c r="J6021" s="18"/>
    </row>
    <row r="6022" spans="10:10" x14ac:dyDescent="0.2">
      <c r="J6022" s="18"/>
    </row>
    <row r="6023" spans="10:10" x14ac:dyDescent="0.2">
      <c r="J6023" s="18"/>
    </row>
    <row r="6024" spans="10:10" x14ac:dyDescent="0.2">
      <c r="J6024" s="18"/>
    </row>
    <row r="6025" spans="10:10" x14ac:dyDescent="0.2">
      <c r="J6025" s="18"/>
    </row>
    <row r="6026" spans="10:10" x14ac:dyDescent="0.2">
      <c r="J6026" s="18"/>
    </row>
    <row r="6027" spans="10:10" x14ac:dyDescent="0.2">
      <c r="J6027" s="18"/>
    </row>
    <row r="6028" spans="10:10" x14ac:dyDescent="0.2">
      <c r="J6028" s="18"/>
    </row>
    <row r="6029" spans="10:10" x14ac:dyDescent="0.2">
      <c r="J6029" s="18"/>
    </row>
    <row r="6030" spans="10:10" x14ac:dyDescent="0.2">
      <c r="J6030" s="18"/>
    </row>
    <row r="6031" spans="10:10" x14ac:dyDescent="0.2">
      <c r="J6031" s="18"/>
    </row>
    <row r="6032" spans="10:10" x14ac:dyDescent="0.2">
      <c r="J6032" s="18"/>
    </row>
    <row r="6033" spans="10:10" x14ac:dyDescent="0.2">
      <c r="J6033" s="18"/>
    </row>
    <row r="6034" spans="10:10" x14ac:dyDescent="0.2">
      <c r="J6034" s="18"/>
    </row>
    <row r="6035" spans="10:10" x14ac:dyDescent="0.2">
      <c r="J6035" s="18"/>
    </row>
    <row r="6036" spans="10:10" x14ac:dyDescent="0.2">
      <c r="J6036" s="18"/>
    </row>
    <row r="6037" spans="10:10" x14ac:dyDescent="0.2">
      <c r="J6037" s="18"/>
    </row>
    <row r="6038" spans="10:10" x14ac:dyDescent="0.2">
      <c r="J6038" s="18"/>
    </row>
    <row r="6039" spans="10:10" x14ac:dyDescent="0.2">
      <c r="J6039" s="18"/>
    </row>
    <row r="6040" spans="10:10" x14ac:dyDescent="0.2">
      <c r="J6040" s="18"/>
    </row>
    <row r="6041" spans="10:10" x14ac:dyDescent="0.2">
      <c r="J6041" s="18"/>
    </row>
    <row r="6042" spans="10:10" x14ac:dyDescent="0.2">
      <c r="J6042" s="18"/>
    </row>
    <row r="6043" spans="10:10" x14ac:dyDescent="0.2">
      <c r="J6043" s="18"/>
    </row>
    <row r="6044" spans="10:10" x14ac:dyDescent="0.2">
      <c r="J6044" s="18"/>
    </row>
    <row r="6045" spans="10:10" x14ac:dyDescent="0.2">
      <c r="J6045" s="18"/>
    </row>
    <row r="6046" spans="10:10" x14ac:dyDescent="0.2">
      <c r="J6046" s="18"/>
    </row>
    <row r="6047" spans="10:10" x14ac:dyDescent="0.2">
      <c r="J6047" s="18"/>
    </row>
    <row r="6048" spans="10:10" x14ac:dyDescent="0.2">
      <c r="J6048" s="18"/>
    </row>
    <row r="6049" spans="10:10" x14ac:dyDescent="0.2">
      <c r="J6049" s="18"/>
    </row>
    <row r="6050" spans="10:10" x14ac:dyDescent="0.2">
      <c r="J6050" s="18"/>
    </row>
    <row r="6051" spans="10:10" x14ac:dyDescent="0.2">
      <c r="J6051" s="18"/>
    </row>
    <row r="6052" spans="10:10" x14ac:dyDescent="0.2">
      <c r="J6052" s="18"/>
    </row>
    <row r="6053" spans="10:10" x14ac:dyDescent="0.2">
      <c r="J6053" s="18"/>
    </row>
    <row r="6054" spans="10:10" x14ac:dyDescent="0.2">
      <c r="J6054" s="18"/>
    </row>
    <row r="6055" spans="10:10" x14ac:dyDescent="0.2">
      <c r="J6055" s="18"/>
    </row>
    <row r="6056" spans="10:10" x14ac:dyDescent="0.2">
      <c r="J6056" s="18"/>
    </row>
    <row r="6057" spans="10:10" x14ac:dyDescent="0.2">
      <c r="J6057" s="18"/>
    </row>
    <row r="6058" spans="10:10" x14ac:dyDescent="0.2">
      <c r="J6058" s="18"/>
    </row>
    <row r="6059" spans="10:10" x14ac:dyDescent="0.2">
      <c r="J6059" s="18"/>
    </row>
    <row r="6060" spans="10:10" x14ac:dyDescent="0.2">
      <c r="J6060" s="18"/>
    </row>
    <row r="6061" spans="10:10" x14ac:dyDescent="0.2">
      <c r="J6061" s="18"/>
    </row>
    <row r="6062" spans="10:10" x14ac:dyDescent="0.2">
      <c r="J6062" s="18"/>
    </row>
    <row r="6063" spans="10:10" x14ac:dyDescent="0.2">
      <c r="J6063" s="18"/>
    </row>
    <row r="6064" spans="10:10" x14ac:dyDescent="0.2">
      <c r="J6064" s="18"/>
    </row>
    <row r="6065" spans="10:10" x14ac:dyDescent="0.2">
      <c r="J6065" s="18"/>
    </row>
    <row r="6066" spans="10:10" x14ac:dyDescent="0.2">
      <c r="J6066" s="18"/>
    </row>
    <row r="6067" spans="10:10" x14ac:dyDescent="0.2">
      <c r="J6067" s="18"/>
    </row>
    <row r="6068" spans="10:10" x14ac:dyDescent="0.2">
      <c r="J6068" s="18"/>
    </row>
    <row r="6069" spans="10:10" x14ac:dyDescent="0.2">
      <c r="J6069" s="18"/>
    </row>
    <row r="6070" spans="10:10" x14ac:dyDescent="0.2">
      <c r="J6070" s="18"/>
    </row>
    <row r="6071" spans="10:10" x14ac:dyDescent="0.2">
      <c r="J6071" s="18"/>
    </row>
    <row r="6072" spans="10:10" x14ac:dyDescent="0.2">
      <c r="J6072" s="18"/>
    </row>
    <row r="6073" spans="10:10" x14ac:dyDescent="0.2">
      <c r="J6073" s="18"/>
    </row>
    <row r="6074" spans="10:10" x14ac:dyDescent="0.2">
      <c r="J6074" s="18"/>
    </row>
    <row r="6075" spans="10:10" x14ac:dyDescent="0.2">
      <c r="J6075" s="18"/>
    </row>
    <row r="6076" spans="10:10" x14ac:dyDescent="0.2">
      <c r="J6076" s="18"/>
    </row>
    <row r="6077" spans="10:10" x14ac:dyDescent="0.2">
      <c r="J6077" s="18"/>
    </row>
    <row r="6078" spans="10:10" x14ac:dyDescent="0.2">
      <c r="J6078" s="18"/>
    </row>
    <row r="6079" spans="10:10" x14ac:dyDescent="0.2">
      <c r="J6079" s="18"/>
    </row>
    <row r="6080" spans="10:10" x14ac:dyDescent="0.2">
      <c r="J6080" s="18"/>
    </row>
    <row r="6081" spans="10:10" x14ac:dyDescent="0.2">
      <c r="J6081" s="18"/>
    </row>
    <row r="6082" spans="10:10" x14ac:dyDescent="0.2">
      <c r="J6082" s="18"/>
    </row>
    <row r="6083" spans="10:10" x14ac:dyDescent="0.2">
      <c r="J6083" s="18"/>
    </row>
    <row r="6084" spans="10:10" x14ac:dyDescent="0.2">
      <c r="J6084" s="18"/>
    </row>
    <row r="6085" spans="10:10" x14ac:dyDescent="0.2">
      <c r="J6085" s="18"/>
    </row>
    <row r="6086" spans="10:10" x14ac:dyDescent="0.2">
      <c r="J6086" s="18"/>
    </row>
    <row r="6087" spans="10:10" x14ac:dyDescent="0.2">
      <c r="J6087" s="18"/>
    </row>
    <row r="6088" spans="10:10" x14ac:dyDescent="0.2">
      <c r="J6088" s="18"/>
    </row>
    <row r="6089" spans="10:10" x14ac:dyDescent="0.2">
      <c r="J6089" s="18"/>
    </row>
    <row r="6090" spans="10:10" x14ac:dyDescent="0.2">
      <c r="J6090" s="18"/>
    </row>
    <row r="6091" spans="10:10" x14ac:dyDescent="0.2">
      <c r="J6091" s="18"/>
    </row>
    <row r="6092" spans="10:10" x14ac:dyDescent="0.2">
      <c r="J6092" s="18"/>
    </row>
    <row r="6093" spans="10:10" x14ac:dyDescent="0.2">
      <c r="J6093" s="18"/>
    </row>
    <row r="6094" spans="10:10" x14ac:dyDescent="0.2">
      <c r="J6094" s="18"/>
    </row>
    <row r="6095" spans="10:10" x14ac:dyDescent="0.2">
      <c r="J6095" s="18"/>
    </row>
    <row r="6096" spans="10:10" x14ac:dyDescent="0.2">
      <c r="J6096" s="18"/>
    </row>
    <row r="6097" spans="10:10" x14ac:dyDescent="0.2">
      <c r="J6097" s="18"/>
    </row>
    <row r="6098" spans="10:10" x14ac:dyDescent="0.2">
      <c r="J6098" s="18"/>
    </row>
    <row r="6099" spans="10:10" x14ac:dyDescent="0.2">
      <c r="J6099" s="18"/>
    </row>
    <row r="6100" spans="10:10" x14ac:dyDescent="0.2">
      <c r="J6100" s="18"/>
    </row>
    <row r="6101" spans="10:10" x14ac:dyDescent="0.2">
      <c r="J6101" s="18"/>
    </row>
    <row r="6102" spans="10:10" x14ac:dyDescent="0.2">
      <c r="J6102" s="18"/>
    </row>
    <row r="6103" spans="10:10" x14ac:dyDescent="0.2">
      <c r="J6103" s="18"/>
    </row>
    <row r="6104" spans="10:10" x14ac:dyDescent="0.2">
      <c r="J6104" s="18"/>
    </row>
    <row r="6105" spans="10:10" x14ac:dyDescent="0.2">
      <c r="J6105" s="18"/>
    </row>
    <row r="6106" spans="10:10" x14ac:dyDescent="0.2">
      <c r="J6106" s="18"/>
    </row>
    <row r="6107" spans="10:10" x14ac:dyDescent="0.2">
      <c r="J6107" s="18"/>
    </row>
    <row r="6108" spans="10:10" x14ac:dyDescent="0.2">
      <c r="J6108" s="18"/>
    </row>
    <row r="6109" spans="10:10" x14ac:dyDescent="0.2">
      <c r="J6109" s="18"/>
    </row>
    <row r="6110" spans="10:10" x14ac:dyDescent="0.2">
      <c r="J6110" s="18"/>
    </row>
    <row r="6111" spans="10:10" x14ac:dyDescent="0.2">
      <c r="J6111" s="18"/>
    </row>
    <row r="6112" spans="10:10" x14ac:dyDescent="0.2">
      <c r="J6112" s="18"/>
    </row>
    <row r="6113" spans="10:10" x14ac:dyDescent="0.2">
      <c r="J6113" s="18"/>
    </row>
    <row r="6114" spans="10:10" x14ac:dyDescent="0.2">
      <c r="J6114" s="18"/>
    </row>
    <row r="6115" spans="10:10" x14ac:dyDescent="0.2">
      <c r="J6115" s="18"/>
    </row>
    <row r="6116" spans="10:10" x14ac:dyDescent="0.2">
      <c r="J6116" s="18"/>
    </row>
    <row r="6117" spans="10:10" x14ac:dyDescent="0.2">
      <c r="J6117" s="18"/>
    </row>
    <row r="6118" spans="10:10" x14ac:dyDescent="0.2">
      <c r="J6118" s="18"/>
    </row>
    <row r="6119" spans="10:10" x14ac:dyDescent="0.2">
      <c r="J6119" s="18"/>
    </row>
    <row r="6120" spans="10:10" x14ac:dyDescent="0.2">
      <c r="J6120" s="18"/>
    </row>
    <row r="6121" spans="10:10" x14ac:dyDescent="0.2">
      <c r="J6121" s="18"/>
    </row>
    <row r="6122" spans="10:10" x14ac:dyDescent="0.2">
      <c r="J6122" s="18"/>
    </row>
    <row r="6123" spans="10:10" x14ac:dyDescent="0.2">
      <c r="J6123" s="18"/>
    </row>
    <row r="6124" spans="10:10" x14ac:dyDescent="0.2">
      <c r="J6124" s="18"/>
    </row>
    <row r="6125" spans="10:10" x14ac:dyDescent="0.2">
      <c r="J6125" s="18"/>
    </row>
    <row r="6126" spans="10:10" x14ac:dyDescent="0.2">
      <c r="J6126" s="18"/>
    </row>
    <row r="6127" spans="10:10" x14ac:dyDescent="0.2">
      <c r="J6127" s="18"/>
    </row>
    <row r="6128" spans="10:10" x14ac:dyDescent="0.2">
      <c r="J6128" s="18"/>
    </row>
    <row r="6129" spans="10:10" x14ac:dyDescent="0.2">
      <c r="J6129" s="18"/>
    </row>
    <row r="6130" spans="10:10" x14ac:dyDescent="0.2">
      <c r="J6130" s="18"/>
    </row>
    <row r="6131" spans="10:10" x14ac:dyDescent="0.2">
      <c r="J6131" s="18"/>
    </row>
    <row r="6132" spans="10:10" x14ac:dyDescent="0.2">
      <c r="J6132" s="18"/>
    </row>
    <row r="6133" spans="10:10" x14ac:dyDescent="0.2">
      <c r="J6133" s="18"/>
    </row>
    <row r="6134" spans="10:10" x14ac:dyDescent="0.2">
      <c r="J6134" s="18"/>
    </row>
    <row r="6135" spans="10:10" x14ac:dyDescent="0.2">
      <c r="J6135" s="18"/>
    </row>
    <row r="6136" spans="10:10" x14ac:dyDescent="0.2">
      <c r="J6136" s="18"/>
    </row>
    <row r="6137" spans="10:10" x14ac:dyDescent="0.2">
      <c r="J6137" s="18"/>
    </row>
    <row r="6138" spans="10:10" x14ac:dyDescent="0.2">
      <c r="J6138" s="18"/>
    </row>
    <row r="6139" spans="10:10" x14ac:dyDescent="0.2">
      <c r="J6139" s="18"/>
    </row>
    <row r="6140" spans="10:10" x14ac:dyDescent="0.2">
      <c r="J6140" s="18"/>
    </row>
    <row r="6141" spans="10:10" x14ac:dyDescent="0.2">
      <c r="J6141" s="18"/>
    </row>
    <row r="6142" spans="10:10" x14ac:dyDescent="0.2">
      <c r="J6142" s="18"/>
    </row>
    <row r="6143" spans="10:10" x14ac:dyDescent="0.2">
      <c r="J6143" s="18"/>
    </row>
    <row r="6144" spans="10:10" x14ac:dyDescent="0.2">
      <c r="J6144" s="18"/>
    </row>
    <row r="6145" spans="10:10" x14ac:dyDescent="0.2">
      <c r="J6145" s="18"/>
    </row>
    <row r="6146" spans="10:10" x14ac:dyDescent="0.2">
      <c r="J6146" s="18"/>
    </row>
    <row r="6147" spans="10:10" x14ac:dyDescent="0.2">
      <c r="J6147" s="18"/>
    </row>
    <row r="6148" spans="10:10" x14ac:dyDescent="0.2">
      <c r="J6148" s="18"/>
    </row>
    <row r="6149" spans="10:10" x14ac:dyDescent="0.2">
      <c r="J6149" s="18"/>
    </row>
    <row r="6150" spans="10:10" x14ac:dyDescent="0.2">
      <c r="J6150" s="18"/>
    </row>
    <row r="6151" spans="10:10" x14ac:dyDescent="0.2">
      <c r="J6151" s="18"/>
    </row>
    <row r="6152" spans="10:10" x14ac:dyDescent="0.2">
      <c r="J6152" s="18"/>
    </row>
    <row r="6153" spans="10:10" x14ac:dyDescent="0.2">
      <c r="J6153" s="18"/>
    </row>
    <row r="6154" spans="10:10" x14ac:dyDescent="0.2">
      <c r="J6154" s="18"/>
    </row>
    <row r="6155" spans="10:10" x14ac:dyDescent="0.2">
      <c r="J6155" s="18"/>
    </row>
    <row r="6156" spans="10:10" x14ac:dyDescent="0.2">
      <c r="J6156" s="18"/>
    </row>
    <row r="6157" spans="10:10" x14ac:dyDescent="0.2">
      <c r="J6157" s="18"/>
    </row>
    <row r="6158" spans="10:10" x14ac:dyDescent="0.2">
      <c r="J6158" s="18"/>
    </row>
    <row r="6159" spans="10:10" x14ac:dyDescent="0.2">
      <c r="J6159" s="18"/>
    </row>
    <row r="6160" spans="10:10" x14ac:dyDescent="0.2">
      <c r="J6160" s="18"/>
    </row>
    <row r="6161" spans="10:10" x14ac:dyDescent="0.2">
      <c r="J6161" s="18"/>
    </row>
    <row r="6162" spans="10:10" x14ac:dyDescent="0.2">
      <c r="J6162" s="18"/>
    </row>
    <row r="6163" spans="10:10" x14ac:dyDescent="0.2">
      <c r="J6163" s="18"/>
    </row>
    <row r="6164" spans="10:10" x14ac:dyDescent="0.2">
      <c r="J6164" s="18"/>
    </row>
    <row r="6165" spans="10:10" x14ac:dyDescent="0.2">
      <c r="J6165" s="18"/>
    </row>
    <row r="6166" spans="10:10" x14ac:dyDescent="0.2">
      <c r="J6166" s="18"/>
    </row>
    <row r="6167" spans="10:10" x14ac:dyDescent="0.2">
      <c r="J6167" s="18"/>
    </row>
    <row r="6168" spans="10:10" x14ac:dyDescent="0.2">
      <c r="J6168" s="18"/>
    </row>
    <row r="6169" spans="10:10" x14ac:dyDescent="0.2">
      <c r="J6169" s="18"/>
    </row>
    <row r="6170" spans="10:10" x14ac:dyDescent="0.2">
      <c r="J6170" s="18"/>
    </row>
    <row r="6171" spans="10:10" x14ac:dyDescent="0.2">
      <c r="J6171" s="18"/>
    </row>
    <row r="6172" spans="10:10" x14ac:dyDescent="0.2">
      <c r="J6172" s="18"/>
    </row>
    <row r="6173" spans="10:10" x14ac:dyDescent="0.2">
      <c r="J6173" s="18"/>
    </row>
    <row r="6174" spans="10:10" x14ac:dyDescent="0.2">
      <c r="J6174" s="18"/>
    </row>
    <row r="6175" spans="10:10" x14ac:dyDescent="0.2">
      <c r="J6175" s="18"/>
    </row>
    <row r="6176" spans="10:10" x14ac:dyDescent="0.2">
      <c r="J6176" s="18"/>
    </row>
    <row r="6177" spans="10:10" x14ac:dyDescent="0.2">
      <c r="J6177" s="18"/>
    </row>
    <row r="6178" spans="10:10" x14ac:dyDescent="0.2">
      <c r="J6178" s="18"/>
    </row>
    <row r="6179" spans="10:10" x14ac:dyDescent="0.2">
      <c r="J6179" s="18"/>
    </row>
    <row r="6180" spans="10:10" x14ac:dyDescent="0.2">
      <c r="J6180" s="18"/>
    </row>
    <row r="6181" spans="10:10" x14ac:dyDescent="0.2">
      <c r="J6181" s="18"/>
    </row>
    <row r="6182" spans="10:10" x14ac:dyDescent="0.2">
      <c r="J6182" s="18"/>
    </row>
    <row r="6183" spans="10:10" x14ac:dyDescent="0.2">
      <c r="J6183" s="18"/>
    </row>
    <row r="6184" spans="10:10" x14ac:dyDescent="0.2">
      <c r="J6184" s="18"/>
    </row>
    <row r="6185" spans="10:10" x14ac:dyDescent="0.2">
      <c r="J6185" s="18"/>
    </row>
    <row r="6186" spans="10:10" x14ac:dyDescent="0.2">
      <c r="J6186" s="18"/>
    </row>
    <row r="6187" spans="10:10" x14ac:dyDescent="0.2">
      <c r="J6187" s="18"/>
    </row>
    <row r="6188" spans="10:10" x14ac:dyDescent="0.2">
      <c r="J6188" s="18"/>
    </row>
    <row r="6189" spans="10:10" x14ac:dyDescent="0.2">
      <c r="J6189" s="18"/>
    </row>
    <row r="6190" spans="10:10" x14ac:dyDescent="0.2">
      <c r="J6190" s="18"/>
    </row>
    <row r="6191" spans="10:10" x14ac:dyDescent="0.2">
      <c r="J6191" s="18"/>
    </row>
    <row r="6192" spans="10:10" x14ac:dyDescent="0.2">
      <c r="J6192" s="18"/>
    </row>
    <row r="6193" spans="10:10" x14ac:dyDescent="0.2">
      <c r="J6193" s="18"/>
    </row>
    <row r="6194" spans="10:10" x14ac:dyDescent="0.2">
      <c r="J6194" s="18"/>
    </row>
    <row r="6195" spans="10:10" x14ac:dyDescent="0.2">
      <c r="J6195" s="18"/>
    </row>
    <row r="6196" spans="10:10" x14ac:dyDescent="0.2">
      <c r="J6196" s="18"/>
    </row>
    <row r="6197" spans="10:10" x14ac:dyDescent="0.2">
      <c r="J6197" s="18"/>
    </row>
    <row r="6198" spans="10:10" x14ac:dyDescent="0.2">
      <c r="J6198" s="18"/>
    </row>
    <row r="6199" spans="10:10" x14ac:dyDescent="0.2">
      <c r="J6199" s="18"/>
    </row>
    <row r="6200" spans="10:10" x14ac:dyDescent="0.2">
      <c r="J6200" s="18"/>
    </row>
    <row r="6201" spans="10:10" x14ac:dyDescent="0.2">
      <c r="J6201" s="18"/>
    </row>
    <row r="6202" spans="10:10" x14ac:dyDescent="0.2">
      <c r="J6202" s="18"/>
    </row>
    <row r="6203" spans="10:10" x14ac:dyDescent="0.2">
      <c r="J6203" s="18"/>
    </row>
    <row r="6204" spans="10:10" x14ac:dyDescent="0.2">
      <c r="J6204" s="18"/>
    </row>
    <row r="6205" spans="10:10" x14ac:dyDescent="0.2">
      <c r="J6205" s="18"/>
    </row>
    <row r="6206" spans="10:10" x14ac:dyDescent="0.2">
      <c r="J6206" s="18"/>
    </row>
    <row r="6207" spans="10:10" x14ac:dyDescent="0.2">
      <c r="J6207" s="18"/>
    </row>
    <row r="6208" spans="10:10" x14ac:dyDescent="0.2">
      <c r="J6208" s="18"/>
    </row>
    <row r="6209" spans="10:10" x14ac:dyDescent="0.2">
      <c r="J6209" s="18"/>
    </row>
    <row r="6210" spans="10:10" x14ac:dyDescent="0.2">
      <c r="J6210" s="18"/>
    </row>
    <row r="6211" spans="10:10" x14ac:dyDescent="0.2">
      <c r="J6211" s="18"/>
    </row>
    <row r="6212" spans="10:10" x14ac:dyDescent="0.2">
      <c r="J6212" s="18"/>
    </row>
    <row r="6213" spans="10:10" x14ac:dyDescent="0.2">
      <c r="J6213" s="18"/>
    </row>
    <row r="6214" spans="10:10" x14ac:dyDescent="0.2">
      <c r="J6214" s="18"/>
    </row>
    <row r="6215" spans="10:10" x14ac:dyDescent="0.2">
      <c r="J6215" s="18"/>
    </row>
    <row r="6216" spans="10:10" x14ac:dyDescent="0.2">
      <c r="J6216" s="18"/>
    </row>
    <row r="6217" spans="10:10" x14ac:dyDescent="0.2">
      <c r="J6217" s="18"/>
    </row>
    <row r="6218" spans="10:10" x14ac:dyDescent="0.2">
      <c r="J6218" s="18"/>
    </row>
    <row r="6219" spans="10:10" x14ac:dyDescent="0.2">
      <c r="J6219" s="18"/>
    </row>
    <row r="6220" spans="10:10" x14ac:dyDescent="0.2">
      <c r="J6220" s="18"/>
    </row>
    <row r="6221" spans="10:10" x14ac:dyDescent="0.2">
      <c r="J6221" s="18"/>
    </row>
    <row r="6222" spans="10:10" x14ac:dyDescent="0.2">
      <c r="J6222" s="18"/>
    </row>
    <row r="6223" spans="10:10" x14ac:dyDescent="0.2">
      <c r="J6223" s="18"/>
    </row>
    <row r="6224" spans="10:10" x14ac:dyDescent="0.2">
      <c r="J6224" s="18"/>
    </row>
    <row r="6225" spans="10:10" x14ac:dyDescent="0.2">
      <c r="J6225" s="18"/>
    </row>
    <row r="6226" spans="10:10" x14ac:dyDescent="0.2">
      <c r="J6226" s="18"/>
    </row>
    <row r="6227" spans="10:10" x14ac:dyDescent="0.2">
      <c r="J6227" s="18"/>
    </row>
    <row r="6228" spans="10:10" x14ac:dyDescent="0.2">
      <c r="J6228" s="18"/>
    </row>
    <row r="6229" spans="10:10" x14ac:dyDescent="0.2">
      <c r="J6229" s="18"/>
    </row>
    <row r="6230" spans="10:10" x14ac:dyDescent="0.2">
      <c r="J6230" s="18"/>
    </row>
    <row r="6231" spans="10:10" x14ac:dyDescent="0.2">
      <c r="J6231" s="18"/>
    </row>
    <row r="6232" spans="10:10" x14ac:dyDescent="0.2">
      <c r="J6232" s="18"/>
    </row>
    <row r="6233" spans="10:10" x14ac:dyDescent="0.2">
      <c r="J6233" s="18"/>
    </row>
    <row r="6234" spans="10:10" x14ac:dyDescent="0.2">
      <c r="J6234" s="18"/>
    </row>
    <row r="6235" spans="10:10" x14ac:dyDescent="0.2">
      <c r="J6235" s="18"/>
    </row>
    <row r="6236" spans="10:10" x14ac:dyDescent="0.2">
      <c r="J6236" s="18"/>
    </row>
    <row r="6237" spans="10:10" x14ac:dyDescent="0.2">
      <c r="J6237" s="18"/>
    </row>
    <row r="6238" spans="10:10" x14ac:dyDescent="0.2">
      <c r="J6238" s="18"/>
    </row>
    <row r="6239" spans="10:10" x14ac:dyDescent="0.2">
      <c r="J6239" s="18"/>
    </row>
    <row r="6240" spans="10:10" x14ac:dyDescent="0.2">
      <c r="J6240" s="18"/>
    </row>
    <row r="6241" spans="10:10" x14ac:dyDescent="0.2">
      <c r="J6241" s="18"/>
    </row>
    <row r="6242" spans="10:10" x14ac:dyDescent="0.2">
      <c r="J6242" s="18"/>
    </row>
    <row r="6243" spans="10:10" x14ac:dyDescent="0.2">
      <c r="J6243" s="18"/>
    </row>
    <row r="6244" spans="10:10" x14ac:dyDescent="0.2">
      <c r="J6244" s="18"/>
    </row>
    <row r="6245" spans="10:10" x14ac:dyDescent="0.2">
      <c r="J6245" s="18"/>
    </row>
    <row r="6246" spans="10:10" x14ac:dyDescent="0.2">
      <c r="J6246" s="18"/>
    </row>
    <row r="6247" spans="10:10" x14ac:dyDescent="0.2">
      <c r="J6247" s="18"/>
    </row>
    <row r="6248" spans="10:10" x14ac:dyDescent="0.2">
      <c r="J6248" s="18"/>
    </row>
    <row r="6249" spans="10:10" x14ac:dyDescent="0.2">
      <c r="J6249" s="18"/>
    </row>
    <row r="6250" spans="10:10" x14ac:dyDescent="0.2">
      <c r="J6250" s="18"/>
    </row>
    <row r="6251" spans="10:10" x14ac:dyDescent="0.2">
      <c r="J6251" s="18"/>
    </row>
    <row r="6252" spans="10:10" x14ac:dyDescent="0.2">
      <c r="J6252" s="18"/>
    </row>
    <row r="6253" spans="10:10" x14ac:dyDescent="0.2">
      <c r="J6253" s="18"/>
    </row>
    <row r="6254" spans="10:10" x14ac:dyDescent="0.2">
      <c r="J6254" s="18"/>
    </row>
    <row r="6255" spans="10:10" x14ac:dyDescent="0.2">
      <c r="J6255" s="18"/>
    </row>
    <row r="6256" spans="10:10" x14ac:dyDescent="0.2">
      <c r="J6256" s="18"/>
    </row>
    <row r="6257" spans="10:10" x14ac:dyDescent="0.2">
      <c r="J6257" s="18"/>
    </row>
    <row r="6258" spans="10:10" x14ac:dyDescent="0.2">
      <c r="J6258" s="18"/>
    </row>
    <row r="6259" spans="10:10" x14ac:dyDescent="0.2">
      <c r="J6259" s="18"/>
    </row>
    <row r="6260" spans="10:10" x14ac:dyDescent="0.2">
      <c r="J6260" s="18"/>
    </row>
    <row r="6261" spans="10:10" x14ac:dyDescent="0.2">
      <c r="J6261" s="18"/>
    </row>
    <row r="6262" spans="10:10" x14ac:dyDescent="0.2">
      <c r="J6262" s="18"/>
    </row>
    <row r="6263" spans="10:10" x14ac:dyDescent="0.2">
      <c r="J6263" s="18"/>
    </row>
    <row r="6264" spans="10:10" x14ac:dyDescent="0.2">
      <c r="J6264" s="18"/>
    </row>
    <row r="6265" spans="10:10" x14ac:dyDescent="0.2">
      <c r="J6265" s="18"/>
    </row>
    <row r="6266" spans="10:10" x14ac:dyDescent="0.2">
      <c r="J6266" s="18"/>
    </row>
    <row r="6267" spans="10:10" x14ac:dyDescent="0.2">
      <c r="J6267" s="18"/>
    </row>
    <row r="6268" spans="10:10" x14ac:dyDescent="0.2">
      <c r="J6268" s="18"/>
    </row>
    <row r="6269" spans="10:10" x14ac:dyDescent="0.2">
      <c r="J6269" s="18"/>
    </row>
    <row r="6270" spans="10:10" x14ac:dyDescent="0.2">
      <c r="J6270" s="18"/>
    </row>
    <row r="6271" spans="10:10" x14ac:dyDescent="0.2">
      <c r="J6271" s="18"/>
    </row>
    <row r="6272" spans="10:10" x14ac:dyDescent="0.2">
      <c r="J6272" s="18"/>
    </row>
    <row r="6273" spans="10:10" x14ac:dyDescent="0.2">
      <c r="J6273" s="18"/>
    </row>
    <row r="6274" spans="10:10" x14ac:dyDescent="0.2">
      <c r="J6274" s="18"/>
    </row>
    <row r="6275" spans="10:10" x14ac:dyDescent="0.2">
      <c r="J6275" s="18"/>
    </row>
    <row r="6276" spans="10:10" x14ac:dyDescent="0.2">
      <c r="J6276" s="18"/>
    </row>
    <row r="6277" spans="10:10" x14ac:dyDescent="0.2">
      <c r="J6277" s="18"/>
    </row>
    <row r="6278" spans="10:10" x14ac:dyDescent="0.2">
      <c r="J6278" s="18"/>
    </row>
    <row r="6279" spans="10:10" x14ac:dyDescent="0.2">
      <c r="J6279" s="18"/>
    </row>
    <row r="6280" spans="10:10" x14ac:dyDescent="0.2">
      <c r="J6280" s="18"/>
    </row>
    <row r="6281" spans="10:10" x14ac:dyDescent="0.2">
      <c r="J6281" s="18"/>
    </row>
    <row r="6282" spans="10:10" x14ac:dyDescent="0.2">
      <c r="J6282" s="18"/>
    </row>
    <row r="6283" spans="10:10" x14ac:dyDescent="0.2">
      <c r="J6283" s="18"/>
    </row>
    <row r="6284" spans="10:10" x14ac:dyDescent="0.2">
      <c r="J6284" s="18"/>
    </row>
    <row r="6285" spans="10:10" x14ac:dyDescent="0.2">
      <c r="J6285" s="18"/>
    </row>
    <row r="6286" spans="10:10" x14ac:dyDescent="0.2">
      <c r="J6286" s="18"/>
    </row>
    <row r="6287" spans="10:10" x14ac:dyDescent="0.2">
      <c r="J6287" s="18"/>
    </row>
    <row r="6288" spans="10:10" x14ac:dyDescent="0.2">
      <c r="J6288" s="18"/>
    </row>
    <row r="6289" spans="10:10" x14ac:dyDescent="0.2">
      <c r="J6289" s="18"/>
    </row>
    <row r="6290" spans="10:10" x14ac:dyDescent="0.2">
      <c r="J6290" s="18"/>
    </row>
    <row r="6291" spans="10:10" x14ac:dyDescent="0.2">
      <c r="J6291" s="18"/>
    </row>
    <row r="6292" spans="10:10" x14ac:dyDescent="0.2">
      <c r="J6292" s="18"/>
    </row>
    <row r="6293" spans="10:10" x14ac:dyDescent="0.2">
      <c r="J6293" s="18"/>
    </row>
    <row r="6294" spans="10:10" x14ac:dyDescent="0.2">
      <c r="J6294" s="18"/>
    </row>
    <row r="6295" spans="10:10" x14ac:dyDescent="0.2">
      <c r="J6295" s="18"/>
    </row>
    <row r="6296" spans="10:10" x14ac:dyDescent="0.2">
      <c r="J6296" s="18"/>
    </row>
    <row r="6297" spans="10:10" x14ac:dyDescent="0.2">
      <c r="J6297" s="18"/>
    </row>
    <row r="6298" spans="10:10" x14ac:dyDescent="0.2">
      <c r="J6298" s="18"/>
    </row>
    <row r="6299" spans="10:10" x14ac:dyDescent="0.2">
      <c r="J6299" s="18"/>
    </row>
    <row r="6300" spans="10:10" x14ac:dyDescent="0.2">
      <c r="J6300" s="18"/>
    </row>
    <row r="6301" spans="10:10" x14ac:dyDescent="0.2">
      <c r="J6301" s="18"/>
    </row>
    <row r="6302" spans="10:10" x14ac:dyDescent="0.2">
      <c r="J6302" s="18"/>
    </row>
    <row r="6303" spans="10:10" x14ac:dyDescent="0.2">
      <c r="J6303" s="18"/>
    </row>
    <row r="6304" spans="10:10" x14ac:dyDescent="0.2">
      <c r="J6304" s="18"/>
    </row>
    <row r="6305" spans="10:10" x14ac:dyDescent="0.2">
      <c r="J6305" s="18"/>
    </row>
    <row r="6306" spans="10:10" x14ac:dyDescent="0.2">
      <c r="J6306" s="18"/>
    </row>
    <row r="6307" spans="10:10" x14ac:dyDescent="0.2">
      <c r="J6307" s="18"/>
    </row>
    <row r="6308" spans="10:10" x14ac:dyDescent="0.2">
      <c r="J6308" s="18"/>
    </row>
    <row r="6309" spans="10:10" x14ac:dyDescent="0.2">
      <c r="J6309" s="18"/>
    </row>
    <row r="6310" spans="10:10" x14ac:dyDescent="0.2">
      <c r="J6310" s="18"/>
    </row>
    <row r="6311" spans="10:10" x14ac:dyDescent="0.2">
      <c r="J6311" s="18"/>
    </row>
    <row r="6312" spans="10:10" x14ac:dyDescent="0.2">
      <c r="J6312" s="18"/>
    </row>
    <row r="6313" spans="10:10" x14ac:dyDescent="0.2">
      <c r="J6313" s="18"/>
    </row>
    <row r="6314" spans="10:10" x14ac:dyDescent="0.2">
      <c r="J6314" s="18"/>
    </row>
    <row r="6315" spans="10:10" x14ac:dyDescent="0.2">
      <c r="J6315" s="18"/>
    </row>
    <row r="6316" spans="10:10" x14ac:dyDescent="0.2">
      <c r="J6316" s="18"/>
    </row>
    <row r="6317" spans="10:10" x14ac:dyDescent="0.2">
      <c r="J6317" s="18"/>
    </row>
    <row r="6318" spans="10:10" x14ac:dyDescent="0.2">
      <c r="J6318" s="18"/>
    </row>
    <row r="6319" spans="10:10" x14ac:dyDescent="0.2">
      <c r="J6319" s="18"/>
    </row>
    <row r="6320" spans="10:10" x14ac:dyDescent="0.2">
      <c r="J6320" s="18"/>
    </row>
    <row r="6321" spans="10:10" x14ac:dyDescent="0.2">
      <c r="J6321" s="18"/>
    </row>
    <row r="6322" spans="10:10" x14ac:dyDescent="0.2">
      <c r="J6322" s="18"/>
    </row>
    <row r="6323" spans="10:10" x14ac:dyDescent="0.2">
      <c r="J6323" s="18"/>
    </row>
    <row r="6324" spans="10:10" x14ac:dyDescent="0.2">
      <c r="J6324" s="18"/>
    </row>
    <row r="6325" spans="10:10" x14ac:dyDescent="0.2">
      <c r="J6325" s="18"/>
    </row>
    <row r="6326" spans="10:10" x14ac:dyDescent="0.2">
      <c r="J6326" s="18"/>
    </row>
    <row r="6327" spans="10:10" x14ac:dyDescent="0.2">
      <c r="J6327" s="18"/>
    </row>
    <row r="6328" spans="10:10" x14ac:dyDescent="0.2">
      <c r="J6328" s="18"/>
    </row>
    <row r="6329" spans="10:10" x14ac:dyDescent="0.2">
      <c r="J6329" s="18"/>
    </row>
    <row r="6330" spans="10:10" x14ac:dyDescent="0.2">
      <c r="J6330" s="18"/>
    </row>
    <row r="6331" spans="10:10" x14ac:dyDescent="0.2">
      <c r="J6331" s="18"/>
    </row>
    <row r="6332" spans="10:10" x14ac:dyDescent="0.2">
      <c r="J6332" s="18"/>
    </row>
    <row r="6333" spans="10:10" x14ac:dyDescent="0.2">
      <c r="J6333" s="18"/>
    </row>
    <row r="6334" spans="10:10" x14ac:dyDescent="0.2">
      <c r="J6334" s="18"/>
    </row>
    <row r="6335" spans="10:10" x14ac:dyDescent="0.2">
      <c r="J6335" s="18"/>
    </row>
    <row r="6336" spans="10:10" x14ac:dyDescent="0.2">
      <c r="J6336" s="18"/>
    </row>
    <row r="6337" spans="10:10" x14ac:dyDescent="0.2">
      <c r="J6337" s="18"/>
    </row>
    <row r="6338" spans="10:10" x14ac:dyDescent="0.2">
      <c r="J6338" s="18"/>
    </row>
    <row r="6339" spans="10:10" x14ac:dyDescent="0.2">
      <c r="J6339" s="18"/>
    </row>
    <row r="6340" spans="10:10" x14ac:dyDescent="0.2">
      <c r="J6340" s="18"/>
    </row>
    <row r="6341" spans="10:10" x14ac:dyDescent="0.2">
      <c r="J6341" s="18"/>
    </row>
    <row r="6342" spans="10:10" x14ac:dyDescent="0.2">
      <c r="J6342" s="18"/>
    </row>
    <row r="6343" spans="10:10" x14ac:dyDescent="0.2">
      <c r="J6343" s="18"/>
    </row>
    <row r="6344" spans="10:10" x14ac:dyDescent="0.2">
      <c r="J6344" s="18"/>
    </row>
    <row r="6345" spans="10:10" x14ac:dyDescent="0.2">
      <c r="J6345" s="18"/>
    </row>
    <row r="6346" spans="10:10" x14ac:dyDescent="0.2">
      <c r="J6346" s="18"/>
    </row>
    <row r="6347" spans="10:10" x14ac:dyDescent="0.2">
      <c r="J6347" s="18"/>
    </row>
    <row r="6348" spans="10:10" x14ac:dyDescent="0.2">
      <c r="J6348" s="18"/>
    </row>
    <row r="6349" spans="10:10" x14ac:dyDescent="0.2">
      <c r="J6349" s="18"/>
    </row>
    <row r="6350" spans="10:10" x14ac:dyDescent="0.2">
      <c r="J6350" s="18"/>
    </row>
    <row r="6351" spans="10:10" x14ac:dyDescent="0.2">
      <c r="J6351" s="18"/>
    </row>
    <row r="6352" spans="10:10" x14ac:dyDescent="0.2">
      <c r="J6352" s="18"/>
    </row>
    <row r="6353" spans="10:10" x14ac:dyDescent="0.2">
      <c r="J6353" s="18"/>
    </row>
    <row r="6354" spans="10:10" x14ac:dyDescent="0.2">
      <c r="J6354" s="18"/>
    </row>
    <row r="6355" spans="10:10" x14ac:dyDescent="0.2">
      <c r="J6355" s="18"/>
    </row>
    <row r="6356" spans="10:10" x14ac:dyDescent="0.2">
      <c r="J6356" s="18"/>
    </row>
    <row r="6357" spans="10:10" x14ac:dyDescent="0.2">
      <c r="J6357" s="18"/>
    </row>
    <row r="6358" spans="10:10" x14ac:dyDescent="0.2">
      <c r="J6358" s="18"/>
    </row>
    <row r="6359" spans="10:10" x14ac:dyDescent="0.2">
      <c r="J6359" s="18"/>
    </row>
    <row r="6360" spans="10:10" x14ac:dyDescent="0.2">
      <c r="J6360" s="18"/>
    </row>
    <row r="6361" spans="10:10" x14ac:dyDescent="0.2">
      <c r="J6361" s="18"/>
    </row>
    <row r="6362" spans="10:10" x14ac:dyDescent="0.2">
      <c r="J6362" s="18"/>
    </row>
    <row r="6363" spans="10:10" x14ac:dyDescent="0.2">
      <c r="J6363" s="18"/>
    </row>
    <row r="6364" spans="10:10" x14ac:dyDescent="0.2">
      <c r="J6364" s="18"/>
    </row>
    <row r="6365" spans="10:10" x14ac:dyDescent="0.2">
      <c r="J6365" s="18"/>
    </row>
    <row r="6366" spans="10:10" x14ac:dyDescent="0.2">
      <c r="J6366" s="18"/>
    </row>
    <row r="6367" spans="10:10" x14ac:dyDescent="0.2">
      <c r="J6367" s="18"/>
    </row>
    <row r="6368" spans="10:10" x14ac:dyDescent="0.2">
      <c r="J6368" s="18"/>
    </row>
    <row r="6369" spans="10:10" x14ac:dyDescent="0.2">
      <c r="J6369" s="18"/>
    </row>
    <row r="6370" spans="10:10" x14ac:dyDescent="0.2">
      <c r="J6370" s="18"/>
    </row>
    <row r="6371" spans="10:10" x14ac:dyDescent="0.2">
      <c r="J6371" s="18"/>
    </row>
    <row r="6372" spans="10:10" x14ac:dyDescent="0.2">
      <c r="J6372" s="18"/>
    </row>
    <row r="6373" spans="10:10" x14ac:dyDescent="0.2">
      <c r="J6373" s="18"/>
    </row>
    <row r="6374" spans="10:10" x14ac:dyDescent="0.2">
      <c r="J6374" s="18"/>
    </row>
    <row r="6375" spans="10:10" x14ac:dyDescent="0.2">
      <c r="J6375" s="18"/>
    </row>
    <row r="6376" spans="10:10" x14ac:dyDescent="0.2">
      <c r="J6376" s="18"/>
    </row>
    <row r="6377" spans="10:10" x14ac:dyDescent="0.2">
      <c r="J6377" s="18"/>
    </row>
    <row r="6378" spans="10:10" x14ac:dyDescent="0.2">
      <c r="J6378" s="18"/>
    </row>
    <row r="6379" spans="10:10" x14ac:dyDescent="0.2">
      <c r="J6379" s="18"/>
    </row>
    <row r="6380" spans="10:10" x14ac:dyDescent="0.2">
      <c r="J6380" s="18"/>
    </row>
    <row r="6381" spans="10:10" x14ac:dyDescent="0.2">
      <c r="J6381" s="18"/>
    </row>
    <row r="6382" spans="10:10" x14ac:dyDescent="0.2">
      <c r="J6382" s="18"/>
    </row>
    <row r="6383" spans="10:10" x14ac:dyDescent="0.2">
      <c r="J6383" s="18"/>
    </row>
    <row r="6384" spans="10:10" x14ac:dyDescent="0.2">
      <c r="J6384" s="18"/>
    </row>
    <row r="6385" spans="10:10" x14ac:dyDescent="0.2">
      <c r="J6385" s="18"/>
    </row>
    <row r="6386" spans="10:10" x14ac:dyDescent="0.2">
      <c r="J6386" s="18"/>
    </row>
    <row r="6387" spans="10:10" x14ac:dyDescent="0.2">
      <c r="J6387" s="18"/>
    </row>
    <row r="6388" spans="10:10" x14ac:dyDescent="0.2">
      <c r="J6388" s="18"/>
    </row>
    <row r="6389" spans="10:10" x14ac:dyDescent="0.2">
      <c r="J6389" s="18"/>
    </row>
    <row r="6390" spans="10:10" x14ac:dyDescent="0.2">
      <c r="J6390" s="18"/>
    </row>
    <row r="6391" spans="10:10" x14ac:dyDescent="0.2">
      <c r="J6391" s="18"/>
    </row>
    <row r="6392" spans="10:10" x14ac:dyDescent="0.2">
      <c r="J6392" s="18"/>
    </row>
    <row r="6393" spans="10:10" x14ac:dyDescent="0.2">
      <c r="J6393" s="18"/>
    </row>
    <row r="6394" spans="10:10" x14ac:dyDescent="0.2">
      <c r="J6394" s="18"/>
    </row>
    <row r="6395" spans="10:10" x14ac:dyDescent="0.2">
      <c r="J6395" s="18"/>
    </row>
    <row r="6396" spans="10:10" x14ac:dyDescent="0.2">
      <c r="J6396" s="18"/>
    </row>
    <row r="6397" spans="10:10" x14ac:dyDescent="0.2">
      <c r="J6397" s="18"/>
    </row>
    <row r="6398" spans="10:10" x14ac:dyDescent="0.2">
      <c r="J6398" s="18"/>
    </row>
    <row r="6399" spans="10:10" x14ac:dyDescent="0.2">
      <c r="J6399" s="18"/>
    </row>
    <row r="6400" spans="10:10" x14ac:dyDescent="0.2">
      <c r="J6400" s="18"/>
    </row>
    <row r="6401" spans="10:10" x14ac:dyDescent="0.2">
      <c r="J6401" s="18"/>
    </row>
    <row r="6402" spans="10:10" x14ac:dyDescent="0.2">
      <c r="J6402" s="18"/>
    </row>
    <row r="6403" spans="10:10" x14ac:dyDescent="0.2">
      <c r="J6403" s="18"/>
    </row>
    <row r="6404" spans="10:10" x14ac:dyDescent="0.2">
      <c r="J6404" s="18"/>
    </row>
    <row r="6405" spans="10:10" x14ac:dyDescent="0.2">
      <c r="J6405" s="18"/>
    </row>
    <row r="6406" spans="10:10" x14ac:dyDescent="0.2">
      <c r="J6406" s="18"/>
    </row>
    <row r="6407" spans="10:10" x14ac:dyDescent="0.2">
      <c r="J6407" s="18"/>
    </row>
    <row r="6408" spans="10:10" x14ac:dyDescent="0.2">
      <c r="J6408" s="18"/>
    </row>
    <row r="6409" spans="10:10" x14ac:dyDescent="0.2">
      <c r="J6409" s="18"/>
    </row>
    <row r="6410" spans="10:10" x14ac:dyDescent="0.2">
      <c r="J6410" s="18"/>
    </row>
    <row r="6411" spans="10:10" x14ac:dyDescent="0.2">
      <c r="J6411" s="18"/>
    </row>
    <row r="6412" spans="10:10" x14ac:dyDescent="0.2">
      <c r="J6412" s="18"/>
    </row>
    <row r="6413" spans="10:10" x14ac:dyDescent="0.2">
      <c r="J6413" s="18"/>
    </row>
    <row r="6414" spans="10:10" x14ac:dyDescent="0.2">
      <c r="J6414" s="18"/>
    </row>
    <row r="6415" spans="10:10" x14ac:dyDescent="0.2">
      <c r="J6415" s="18"/>
    </row>
    <row r="6416" spans="10:10" x14ac:dyDescent="0.2">
      <c r="J6416" s="18"/>
    </row>
    <row r="6417" spans="10:10" x14ac:dyDescent="0.2">
      <c r="J6417" s="18"/>
    </row>
    <row r="6418" spans="10:10" x14ac:dyDescent="0.2">
      <c r="J6418" s="18"/>
    </row>
    <row r="6419" spans="10:10" x14ac:dyDescent="0.2">
      <c r="J6419" s="18"/>
    </row>
    <row r="6420" spans="10:10" x14ac:dyDescent="0.2">
      <c r="J6420" s="18"/>
    </row>
    <row r="6421" spans="10:10" x14ac:dyDescent="0.2">
      <c r="J6421" s="18"/>
    </row>
    <row r="6422" spans="10:10" x14ac:dyDescent="0.2">
      <c r="J6422" s="18"/>
    </row>
    <row r="6423" spans="10:10" x14ac:dyDescent="0.2">
      <c r="J6423" s="18"/>
    </row>
    <row r="6424" spans="10:10" x14ac:dyDescent="0.2">
      <c r="J6424" s="18"/>
    </row>
    <row r="6425" spans="10:10" x14ac:dyDescent="0.2">
      <c r="J6425" s="18"/>
    </row>
    <row r="6426" spans="10:10" x14ac:dyDescent="0.2">
      <c r="J6426" s="18"/>
    </row>
    <row r="6427" spans="10:10" x14ac:dyDescent="0.2">
      <c r="J6427" s="18"/>
    </row>
    <row r="6428" spans="10:10" x14ac:dyDescent="0.2">
      <c r="J6428" s="18"/>
    </row>
    <row r="6429" spans="10:10" x14ac:dyDescent="0.2">
      <c r="J6429" s="18"/>
    </row>
    <row r="6430" spans="10:10" x14ac:dyDescent="0.2">
      <c r="J6430" s="18"/>
    </row>
    <row r="6431" spans="10:10" x14ac:dyDescent="0.2">
      <c r="J6431" s="18"/>
    </row>
    <row r="6432" spans="10:10" x14ac:dyDescent="0.2">
      <c r="J6432" s="18"/>
    </row>
    <row r="6433" spans="10:10" x14ac:dyDescent="0.2">
      <c r="J6433" s="18"/>
    </row>
    <row r="6434" spans="10:10" x14ac:dyDescent="0.2">
      <c r="J6434" s="18"/>
    </row>
    <row r="6435" spans="10:10" x14ac:dyDescent="0.2">
      <c r="J6435" s="18"/>
    </row>
    <row r="6436" spans="10:10" x14ac:dyDescent="0.2">
      <c r="J6436" s="18"/>
    </row>
    <row r="6437" spans="10:10" x14ac:dyDescent="0.2">
      <c r="J6437" s="18"/>
    </row>
    <row r="6438" spans="10:10" x14ac:dyDescent="0.2">
      <c r="J6438" s="18"/>
    </row>
    <row r="6439" spans="10:10" x14ac:dyDescent="0.2">
      <c r="J6439" s="18"/>
    </row>
    <row r="6440" spans="10:10" x14ac:dyDescent="0.2">
      <c r="J6440" s="18"/>
    </row>
    <row r="6441" spans="10:10" x14ac:dyDescent="0.2">
      <c r="J6441" s="18"/>
    </row>
    <row r="6442" spans="10:10" x14ac:dyDescent="0.2">
      <c r="J6442" s="18"/>
    </row>
    <row r="6443" spans="10:10" x14ac:dyDescent="0.2">
      <c r="J6443" s="18"/>
    </row>
    <row r="6444" spans="10:10" x14ac:dyDescent="0.2">
      <c r="J6444" s="18"/>
    </row>
    <row r="6445" spans="10:10" x14ac:dyDescent="0.2">
      <c r="J6445" s="18"/>
    </row>
    <row r="6446" spans="10:10" x14ac:dyDescent="0.2">
      <c r="J6446" s="18"/>
    </row>
    <row r="6447" spans="10:10" x14ac:dyDescent="0.2">
      <c r="J6447" s="18"/>
    </row>
    <row r="6448" spans="10:10" x14ac:dyDescent="0.2">
      <c r="J6448" s="18"/>
    </row>
    <row r="6449" spans="10:10" x14ac:dyDescent="0.2">
      <c r="J6449" s="18"/>
    </row>
    <row r="6450" spans="10:10" x14ac:dyDescent="0.2">
      <c r="J6450" s="18"/>
    </row>
    <row r="6451" spans="10:10" x14ac:dyDescent="0.2">
      <c r="J6451" s="18"/>
    </row>
    <row r="6452" spans="10:10" x14ac:dyDescent="0.2">
      <c r="J6452" s="18"/>
    </row>
    <row r="6453" spans="10:10" x14ac:dyDescent="0.2">
      <c r="J6453" s="18"/>
    </row>
    <row r="6454" spans="10:10" x14ac:dyDescent="0.2">
      <c r="J6454" s="18"/>
    </row>
    <row r="6455" spans="10:10" x14ac:dyDescent="0.2">
      <c r="J6455" s="18"/>
    </row>
    <row r="6456" spans="10:10" x14ac:dyDescent="0.2">
      <c r="J6456" s="18"/>
    </row>
    <row r="6457" spans="10:10" x14ac:dyDescent="0.2">
      <c r="J6457" s="18"/>
    </row>
    <row r="6458" spans="10:10" x14ac:dyDescent="0.2">
      <c r="J6458" s="18"/>
    </row>
    <row r="6459" spans="10:10" x14ac:dyDescent="0.2">
      <c r="J6459" s="18"/>
    </row>
    <row r="6460" spans="10:10" x14ac:dyDescent="0.2">
      <c r="J6460" s="18"/>
    </row>
    <row r="6461" spans="10:10" x14ac:dyDescent="0.2">
      <c r="J6461" s="18"/>
    </row>
    <row r="6462" spans="10:10" x14ac:dyDescent="0.2">
      <c r="J6462" s="18"/>
    </row>
    <row r="6463" spans="10:10" x14ac:dyDescent="0.2">
      <c r="J6463" s="18"/>
    </row>
    <row r="6464" spans="10:10" x14ac:dyDescent="0.2">
      <c r="J6464" s="18"/>
    </row>
    <row r="6465" spans="10:10" x14ac:dyDescent="0.2">
      <c r="J6465" s="18"/>
    </row>
    <row r="6466" spans="10:10" x14ac:dyDescent="0.2">
      <c r="J6466" s="18"/>
    </row>
    <row r="6467" spans="10:10" x14ac:dyDescent="0.2">
      <c r="J6467" s="18"/>
    </row>
    <row r="6468" spans="10:10" x14ac:dyDescent="0.2">
      <c r="J6468" s="18"/>
    </row>
    <row r="6469" spans="10:10" x14ac:dyDescent="0.2">
      <c r="J6469" s="18"/>
    </row>
    <row r="6470" spans="10:10" x14ac:dyDescent="0.2">
      <c r="J6470" s="18"/>
    </row>
    <row r="6471" spans="10:10" x14ac:dyDescent="0.2">
      <c r="J6471" s="18"/>
    </row>
    <row r="6472" spans="10:10" x14ac:dyDescent="0.2">
      <c r="J6472" s="18"/>
    </row>
    <row r="6473" spans="10:10" x14ac:dyDescent="0.2">
      <c r="J6473" s="18"/>
    </row>
    <row r="6474" spans="10:10" x14ac:dyDescent="0.2">
      <c r="J6474" s="18"/>
    </row>
    <row r="6475" spans="10:10" x14ac:dyDescent="0.2">
      <c r="J6475" s="18"/>
    </row>
    <row r="6476" spans="10:10" x14ac:dyDescent="0.2">
      <c r="J6476" s="18"/>
    </row>
    <row r="6477" spans="10:10" x14ac:dyDescent="0.2">
      <c r="J6477" s="18"/>
    </row>
    <row r="6478" spans="10:10" x14ac:dyDescent="0.2">
      <c r="J6478" s="18"/>
    </row>
    <row r="6479" spans="10:10" x14ac:dyDescent="0.2">
      <c r="J6479" s="18"/>
    </row>
    <row r="6480" spans="10:10" x14ac:dyDescent="0.2">
      <c r="J6480" s="18"/>
    </row>
    <row r="6481" spans="10:10" x14ac:dyDescent="0.2">
      <c r="J6481" s="18"/>
    </row>
    <row r="6482" spans="10:10" x14ac:dyDescent="0.2">
      <c r="J6482" s="18"/>
    </row>
    <row r="6483" spans="10:10" x14ac:dyDescent="0.2">
      <c r="J6483" s="18"/>
    </row>
    <row r="6484" spans="10:10" x14ac:dyDescent="0.2">
      <c r="J6484" s="18"/>
    </row>
    <row r="6485" spans="10:10" x14ac:dyDescent="0.2">
      <c r="J6485" s="18"/>
    </row>
    <row r="6486" spans="10:10" x14ac:dyDescent="0.2">
      <c r="J6486" s="18"/>
    </row>
    <row r="6487" spans="10:10" x14ac:dyDescent="0.2">
      <c r="J6487" s="18"/>
    </row>
    <row r="6488" spans="10:10" x14ac:dyDescent="0.2">
      <c r="J6488" s="18"/>
    </row>
    <row r="6489" spans="10:10" x14ac:dyDescent="0.2">
      <c r="J6489" s="18"/>
    </row>
    <row r="6490" spans="10:10" x14ac:dyDescent="0.2">
      <c r="J6490" s="18"/>
    </row>
    <row r="6491" spans="10:10" x14ac:dyDescent="0.2">
      <c r="J6491" s="18"/>
    </row>
    <row r="6492" spans="10:10" x14ac:dyDescent="0.2">
      <c r="J6492" s="18"/>
    </row>
    <row r="6493" spans="10:10" x14ac:dyDescent="0.2">
      <c r="J6493" s="18"/>
    </row>
    <row r="6494" spans="10:10" x14ac:dyDescent="0.2">
      <c r="J6494" s="18"/>
    </row>
    <row r="6495" spans="10:10" x14ac:dyDescent="0.2">
      <c r="J6495" s="18"/>
    </row>
    <row r="6496" spans="10:10" x14ac:dyDescent="0.2">
      <c r="J6496" s="18"/>
    </row>
    <row r="6497" spans="10:10" x14ac:dyDescent="0.2">
      <c r="J6497" s="18"/>
    </row>
    <row r="6498" spans="10:10" x14ac:dyDescent="0.2">
      <c r="J6498" s="18"/>
    </row>
    <row r="6499" spans="10:10" x14ac:dyDescent="0.2">
      <c r="J6499" s="18"/>
    </row>
    <row r="6500" spans="10:10" x14ac:dyDescent="0.2">
      <c r="J6500" s="18"/>
    </row>
    <row r="6501" spans="10:10" x14ac:dyDescent="0.2">
      <c r="J6501" s="18"/>
    </row>
    <row r="6502" spans="10:10" x14ac:dyDescent="0.2">
      <c r="J6502" s="18"/>
    </row>
    <row r="6503" spans="10:10" x14ac:dyDescent="0.2">
      <c r="J6503" s="18"/>
    </row>
    <row r="6504" spans="10:10" x14ac:dyDescent="0.2">
      <c r="J6504" s="18"/>
    </row>
    <row r="6505" spans="10:10" x14ac:dyDescent="0.2">
      <c r="J6505" s="18"/>
    </row>
    <row r="6506" spans="10:10" x14ac:dyDescent="0.2">
      <c r="J6506" s="18"/>
    </row>
    <row r="6507" spans="10:10" x14ac:dyDescent="0.2">
      <c r="J6507" s="18"/>
    </row>
    <row r="6508" spans="10:10" x14ac:dyDescent="0.2">
      <c r="J6508" s="18"/>
    </row>
    <row r="6509" spans="10:10" x14ac:dyDescent="0.2">
      <c r="J6509" s="18"/>
    </row>
    <row r="6510" spans="10:10" x14ac:dyDescent="0.2">
      <c r="J6510" s="18"/>
    </row>
    <row r="6511" spans="10:10" x14ac:dyDescent="0.2">
      <c r="J6511" s="18"/>
    </row>
    <row r="6512" spans="10:10" x14ac:dyDescent="0.2">
      <c r="J6512" s="18"/>
    </row>
    <row r="6513" spans="10:10" x14ac:dyDescent="0.2">
      <c r="J6513" s="18"/>
    </row>
    <row r="6514" spans="10:10" x14ac:dyDescent="0.2">
      <c r="J6514" s="18"/>
    </row>
    <row r="6515" spans="10:10" x14ac:dyDescent="0.2">
      <c r="J6515" s="18"/>
    </row>
    <row r="6516" spans="10:10" x14ac:dyDescent="0.2">
      <c r="J6516" s="18"/>
    </row>
    <row r="6517" spans="10:10" x14ac:dyDescent="0.2">
      <c r="J6517" s="18"/>
    </row>
    <row r="6518" spans="10:10" x14ac:dyDescent="0.2">
      <c r="J6518" s="18"/>
    </row>
    <row r="6519" spans="10:10" x14ac:dyDescent="0.2">
      <c r="J6519" s="18"/>
    </row>
    <row r="6520" spans="10:10" x14ac:dyDescent="0.2">
      <c r="J6520" s="18"/>
    </row>
    <row r="6521" spans="10:10" x14ac:dyDescent="0.2">
      <c r="J6521" s="18"/>
    </row>
    <row r="6522" spans="10:10" x14ac:dyDescent="0.2">
      <c r="J6522" s="18"/>
    </row>
    <row r="6523" spans="10:10" x14ac:dyDescent="0.2">
      <c r="J6523" s="18"/>
    </row>
    <row r="6524" spans="10:10" x14ac:dyDescent="0.2">
      <c r="J6524" s="18"/>
    </row>
    <row r="6525" spans="10:10" x14ac:dyDescent="0.2">
      <c r="J6525" s="18"/>
    </row>
    <row r="6526" spans="10:10" x14ac:dyDescent="0.2">
      <c r="J6526" s="18"/>
    </row>
    <row r="6527" spans="10:10" x14ac:dyDescent="0.2">
      <c r="J6527" s="18"/>
    </row>
    <row r="6528" spans="10:10" x14ac:dyDescent="0.2">
      <c r="J6528" s="18"/>
    </row>
    <row r="6529" spans="10:10" x14ac:dyDescent="0.2">
      <c r="J6529" s="18"/>
    </row>
    <row r="6530" spans="10:10" x14ac:dyDescent="0.2">
      <c r="J6530" s="18"/>
    </row>
    <row r="6531" spans="10:10" x14ac:dyDescent="0.2">
      <c r="J6531" s="18"/>
    </row>
    <row r="6532" spans="10:10" x14ac:dyDescent="0.2">
      <c r="J6532" s="18"/>
    </row>
    <row r="6533" spans="10:10" x14ac:dyDescent="0.2">
      <c r="J6533" s="18"/>
    </row>
    <row r="6534" spans="10:10" x14ac:dyDescent="0.2">
      <c r="J6534" s="18"/>
    </row>
    <row r="6535" spans="10:10" x14ac:dyDescent="0.2">
      <c r="J6535" s="18"/>
    </row>
    <row r="6536" spans="10:10" x14ac:dyDescent="0.2">
      <c r="J6536" s="18"/>
    </row>
    <row r="6537" spans="10:10" x14ac:dyDescent="0.2">
      <c r="J6537" s="18"/>
    </row>
    <row r="6538" spans="10:10" x14ac:dyDescent="0.2">
      <c r="J6538" s="18"/>
    </row>
    <row r="6539" spans="10:10" x14ac:dyDescent="0.2">
      <c r="J6539" s="18"/>
    </row>
    <row r="6540" spans="10:10" x14ac:dyDescent="0.2">
      <c r="J6540" s="18"/>
    </row>
    <row r="6541" spans="10:10" x14ac:dyDescent="0.2">
      <c r="J6541" s="18"/>
    </row>
    <row r="6542" spans="10:10" x14ac:dyDescent="0.2">
      <c r="J6542" s="18"/>
    </row>
    <row r="6543" spans="10:10" x14ac:dyDescent="0.2">
      <c r="J6543" s="18"/>
    </row>
    <row r="6544" spans="10:10" x14ac:dyDescent="0.2">
      <c r="J6544" s="18"/>
    </row>
    <row r="6545" spans="10:10" x14ac:dyDescent="0.2">
      <c r="J6545" s="18"/>
    </row>
    <row r="6546" spans="10:10" x14ac:dyDescent="0.2">
      <c r="J6546" s="18"/>
    </row>
    <row r="6547" spans="10:10" x14ac:dyDescent="0.2">
      <c r="J6547" s="18"/>
    </row>
    <row r="6548" spans="10:10" x14ac:dyDescent="0.2">
      <c r="J6548" s="18"/>
    </row>
    <row r="6549" spans="10:10" x14ac:dyDescent="0.2">
      <c r="J6549" s="18"/>
    </row>
    <row r="6550" spans="10:10" x14ac:dyDescent="0.2">
      <c r="J6550" s="18"/>
    </row>
    <row r="6551" spans="10:10" x14ac:dyDescent="0.2">
      <c r="J6551" s="18"/>
    </row>
    <row r="6552" spans="10:10" x14ac:dyDescent="0.2">
      <c r="J6552" s="18"/>
    </row>
    <row r="6553" spans="10:10" x14ac:dyDescent="0.2">
      <c r="J6553" s="18"/>
    </row>
    <row r="6554" spans="10:10" x14ac:dyDescent="0.2">
      <c r="J6554" s="18"/>
    </row>
    <row r="6555" spans="10:10" x14ac:dyDescent="0.2">
      <c r="J6555" s="18"/>
    </row>
    <row r="6556" spans="10:10" x14ac:dyDescent="0.2">
      <c r="J6556" s="18"/>
    </row>
    <row r="6557" spans="10:10" x14ac:dyDescent="0.2">
      <c r="J6557" s="18"/>
    </row>
    <row r="6558" spans="10:10" x14ac:dyDescent="0.2">
      <c r="J6558" s="18"/>
    </row>
    <row r="6559" spans="10:10" x14ac:dyDescent="0.2">
      <c r="J6559" s="18"/>
    </row>
    <row r="6560" spans="10:10" x14ac:dyDescent="0.2">
      <c r="J6560" s="18"/>
    </row>
    <row r="6561" spans="10:10" x14ac:dyDescent="0.2">
      <c r="J6561" s="18"/>
    </row>
    <row r="6562" spans="10:10" x14ac:dyDescent="0.2">
      <c r="J6562" s="18"/>
    </row>
    <row r="6563" spans="10:10" x14ac:dyDescent="0.2">
      <c r="J6563" s="18"/>
    </row>
    <row r="6564" spans="10:10" x14ac:dyDescent="0.2">
      <c r="J6564" s="18"/>
    </row>
    <row r="6565" spans="10:10" x14ac:dyDescent="0.2">
      <c r="J6565" s="18"/>
    </row>
    <row r="6566" spans="10:10" x14ac:dyDescent="0.2">
      <c r="J6566" s="18"/>
    </row>
    <row r="6567" spans="10:10" x14ac:dyDescent="0.2">
      <c r="J6567" s="18"/>
    </row>
    <row r="6568" spans="10:10" x14ac:dyDescent="0.2">
      <c r="J6568" s="18"/>
    </row>
    <row r="6569" spans="10:10" x14ac:dyDescent="0.2">
      <c r="J6569" s="18"/>
    </row>
    <row r="6570" spans="10:10" x14ac:dyDescent="0.2">
      <c r="J6570" s="18"/>
    </row>
    <row r="6571" spans="10:10" x14ac:dyDescent="0.2">
      <c r="J6571" s="18"/>
    </row>
    <row r="6572" spans="10:10" x14ac:dyDescent="0.2">
      <c r="J6572" s="18"/>
    </row>
    <row r="6573" spans="10:10" x14ac:dyDescent="0.2">
      <c r="J6573" s="18"/>
    </row>
    <row r="6574" spans="10:10" x14ac:dyDescent="0.2">
      <c r="J6574" s="18"/>
    </row>
    <row r="6575" spans="10:10" x14ac:dyDescent="0.2">
      <c r="J6575" s="18"/>
    </row>
    <row r="6576" spans="10:10" x14ac:dyDescent="0.2">
      <c r="J6576" s="18"/>
    </row>
    <row r="6577" spans="10:10" x14ac:dyDescent="0.2">
      <c r="J6577" s="18"/>
    </row>
    <row r="6578" spans="10:10" x14ac:dyDescent="0.2">
      <c r="J6578" s="18"/>
    </row>
    <row r="6579" spans="10:10" x14ac:dyDescent="0.2">
      <c r="J6579" s="18"/>
    </row>
    <row r="6580" spans="10:10" x14ac:dyDescent="0.2">
      <c r="J6580" s="18"/>
    </row>
    <row r="6581" spans="10:10" x14ac:dyDescent="0.2">
      <c r="J6581" s="18"/>
    </row>
    <row r="6582" spans="10:10" x14ac:dyDescent="0.2">
      <c r="J6582" s="18"/>
    </row>
    <row r="6583" spans="10:10" x14ac:dyDescent="0.2">
      <c r="J6583" s="18"/>
    </row>
    <row r="6584" spans="10:10" x14ac:dyDescent="0.2">
      <c r="J6584" s="18"/>
    </row>
    <row r="6585" spans="10:10" x14ac:dyDescent="0.2">
      <c r="J6585" s="18"/>
    </row>
    <row r="6586" spans="10:10" x14ac:dyDescent="0.2">
      <c r="J6586" s="18"/>
    </row>
    <row r="6587" spans="10:10" x14ac:dyDescent="0.2">
      <c r="J6587" s="18"/>
    </row>
    <row r="6588" spans="10:10" x14ac:dyDescent="0.2">
      <c r="J6588" s="18"/>
    </row>
    <row r="6589" spans="10:10" x14ac:dyDescent="0.2">
      <c r="J6589" s="18"/>
    </row>
    <row r="6590" spans="10:10" x14ac:dyDescent="0.2">
      <c r="J6590" s="18"/>
    </row>
    <row r="6591" spans="10:10" x14ac:dyDescent="0.2">
      <c r="J6591" s="18"/>
    </row>
    <row r="6592" spans="10:10" x14ac:dyDescent="0.2">
      <c r="J6592" s="18"/>
    </row>
    <row r="6593" spans="10:10" x14ac:dyDescent="0.2">
      <c r="J6593" s="18"/>
    </row>
    <row r="6594" spans="10:10" x14ac:dyDescent="0.2">
      <c r="J6594" s="18"/>
    </row>
    <row r="6595" spans="10:10" x14ac:dyDescent="0.2">
      <c r="J6595" s="18"/>
    </row>
    <row r="6596" spans="10:10" x14ac:dyDescent="0.2">
      <c r="J6596" s="18"/>
    </row>
    <row r="6597" spans="10:10" x14ac:dyDescent="0.2">
      <c r="J6597" s="18"/>
    </row>
    <row r="6598" spans="10:10" x14ac:dyDescent="0.2">
      <c r="J6598" s="18"/>
    </row>
    <row r="6599" spans="10:10" x14ac:dyDescent="0.2">
      <c r="J6599" s="18"/>
    </row>
    <row r="6600" spans="10:10" x14ac:dyDescent="0.2">
      <c r="J6600" s="18"/>
    </row>
    <row r="6601" spans="10:10" x14ac:dyDescent="0.2">
      <c r="J6601" s="18"/>
    </row>
    <row r="6602" spans="10:10" x14ac:dyDescent="0.2">
      <c r="J6602" s="18"/>
    </row>
    <row r="6603" spans="10:10" x14ac:dyDescent="0.2">
      <c r="J6603" s="18"/>
    </row>
    <row r="6604" spans="10:10" x14ac:dyDescent="0.2">
      <c r="J6604" s="18"/>
    </row>
    <row r="6605" spans="10:10" x14ac:dyDescent="0.2">
      <c r="J6605" s="18"/>
    </row>
    <row r="6606" spans="10:10" x14ac:dyDescent="0.2">
      <c r="J6606" s="18"/>
    </row>
    <row r="6607" spans="10:10" x14ac:dyDescent="0.2">
      <c r="J6607" s="18"/>
    </row>
    <row r="6608" spans="10:10" x14ac:dyDescent="0.2">
      <c r="J6608" s="18"/>
    </row>
    <row r="6609" spans="10:10" x14ac:dyDescent="0.2">
      <c r="J6609" s="18"/>
    </row>
    <row r="6610" spans="10:10" x14ac:dyDescent="0.2">
      <c r="J6610" s="18"/>
    </row>
    <row r="6611" spans="10:10" x14ac:dyDescent="0.2">
      <c r="J6611" s="18"/>
    </row>
    <row r="6612" spans="10:10" x14ac:dyDescent="0.2">
      <c r="J6612" s="18"/>
    </row>
    <row r="6613" spans="10:10" x14ac:dyDescent="0.2">
      <c r="J6613" s="18"/>
    </row>
    <row r="6614" spans="10:10" x14ac:dyDescent="0.2">
      <c r="J6614" s="18"/>
    </row>
    <row r="6615" spans="10:10" x14ac:dyDescent="0.2">
      <c r="J6615" s="18"/>
    </row>
    <row r="6616" spans="10:10" x14ac:dyDescent="0.2">
      <c r="J6616" s="18"/>
    </row>
    <row r="6617" spans="10:10" x14ac:dyDescent="0.2">
      <c r="J6617" s="18"/>
    </row>
    <row r="6618" spans="10:10" x14ac:dyDescent="0.2">
      <c r="J6618" s="18"/>
    </row>
    <row r="6619" spans="10:10" x14ac:dyDescent="0.2">
      <c r="J6619" s="18"/>
    </row>
    <row r="6620" spans="10:10" x14ac:dyDescent="0.2">
      <c r="J6620" s="18"/>
    </row>
    <row r="6621" spans="10:10" x14ac:dyDescent="0.2">
      <c r="J6621" s="18"/>
    </row>
    <row r="6622" spans="10:10" x14ac:dyDescent="0.2">
      <c r="J6622" s="18"/>
    </row>
    <row r="6623" spans="10:10" x14ac:dyDescent="0.2">
      <c r="J6623" s="18"/>
    </row>
    <row r="6624" spans="10:10" x14ac:dyDescent="0.2">
      <c r="J6624" s="18"/>
    </row>
    <row r="6625" spans="10:10" x14ac:dyDescent="0.2">
      <c r="J6625" s="18"/>
    </row>
    <row r="6626" spans="10:10" x14ac:dyDescent="0.2">
      <c r="J6626" s="18"/>
    </row>
    <row r="6627" spans="10:10" x14ac:dyDescent="0.2">
      <c r="J6627" s="18"/>
    </row>
    <row r="6628" spans="10:10" x14ac:dyDescent="0.2">
      <c r="J6628" s="18"/>
    </row>
    <row r="6629" spans="10:10" x14ac:dyDescent="0.2">
      <c r="J6629" s="18"/>
    </row>
    <row r="6630" spans="10:10" x14ac:dyDescent="0.2">
      <c r="J6630" s="18"/>
    </row>
    <row r="6631" spans="10:10" x14ac:dyDescent="0.2">
      <c r="J6631" s="18"/>
    </row>
    <row r="6632" spans="10:10" x14ac:dyDescent="0.2">
      <c r="J6632" s="18"/>
    </row>
    <row r="6633" spans="10:10" x14ac:dyDescent="0.2">
      <c r="J6633" s="18"/>
    </row>
    <row r="6634" spans="10:10" x14ac:dyDescent="0.2">
      <c r="J6634" s="18"/>
    </row>
    <row r="6635" spans="10:10" x14ac:dyDescent="0.2">
      <c r="J6635" s="18"/>
    </row>
    <row r="6636" spans="10:10" x14ac:dyDescent="0.2">
      <c r="J6636" s="18"/>
    </row>
    <row r="6637" spans="10:10" x14ac:dyDescent="0.2">
      <c r="J6637" s="18"/>
    </row>
    <row r="6638" spans="10:10" x14ac:dyDescent="0.2">
      <c r="J6638" s="18"/>
    </row>
    <row r="6639" spans="10:10" x14ac:dyDescent="0.2">
      <c r="J6639" s="18"/>
    </row>
    <row r="6640" spans="10:10" x14ac:dyDescent="0.2">
      <c r="J6640" s="18"/>
    </row>
    <row r="6641" spans="10:10" x14ac:dyDescent="0.2">
      <c r="J6641" s="18"/>
    </row>
    <row r="6642" spans="10:10" x14ac:dyDescent="0.2">
      <c r="J6642" s="18"/>
    </row>
    <row r="6643" spans="10:10" x14ac:dyDescent="0.2">
      <c r="J6643" s="18"/>
    </row>
    <row r="6644" spans="10:10" x14ac:dyDescent="0.2">
      <c r="J6644" s="18"/>
    </row>
    <row r="6645" spans="10:10" x14ac:dyDescent="0.2">
      <c r="J6645" s="18"/>
    </row>
    <row r="6646" spans="10:10" x14ac:dyDescent="0.2">
      <c r="J6646" s="18"/>
    </row>
    <row r="6647" spans="10:10" x14ac:dyDescent="0.2">
      <c r="J6647" s="18"/>
    </row>
    <row r="6648" spans="10:10" x14ac:dyDescent="0.2">
      <c r="J6648" s="18"/>
    </row>
    <row r="6649" spans="10:10" x14ac:dyDescent="0.2">
      <c r="J6649" s="18"/>
    </row>
    <row r="6650" spans="10:10" x14ac:dyDescent="0.2">
      <c r="J6650" s="18"/>
    </row>
    <row r="6651" spans="10:10" x14ac:dyDescent="0.2">
      <c r="J6651" s="18"/>
    </row>
    <row r="6652" spans="10:10" x14ac:dyDescent="0.2">
      <c r="J6652" s="18"/>
    </row>
    <row r="6653" spans="10:10" x14ac:dyDescent="0.2">
      <c r="J6653" s="18"/>
    </row>
    <row r="6654" spans="10:10" x14ac:dyDescent="0.2">
      <c r="J6654" s="18"/>
    </row>
    <row r="6655" spans="10:10" x14ac:dyDescent="0.2">
      <c r="J6655" s="18"/>
    </row>
    <row r="6656" spans="10:10" x14ac:dyDescent="0.2">
      <c r="J6656" s="18"/>
    </row>
    <row r="6657" spans="10:10" x14ac:dyDescent="0.2">
      <c r="J6657" s="18"/>
    </row>
    <row r="6658" spans="10:10" x14ac:dyDescent="0.2">
      <c r="J6658" s="18"/>
    </row>
    <row r="6659" spans="10:10" x14ac:dyDescent="0.2">
      <c r="J6659" s="18"/>
    </row>
    <row r="6660" spans="10:10" x14ac:dyDescent="0.2">
      <c r="J6660" s="18"/>
    </row>
    <row r="6661" spans="10:10" x14ac:dyDescent="0.2">
      <c r="J6661" s="18"/>
    </row>
    <row r="6662" spans="10:10" x14ac:dyDescent="0.2">
      <c r="J6662" s="18"/>
    </row>
    <row r="6663" spans="10:10" x14ac:dyDescent="0.2">
      <c r="J6663" s="18"/>
    </row>
    <row r="6664" spans="10:10" x14ac:dyDescent="0.2">
      <c r="J6664" s="18"/>
    </row>
    <row r="6665" spans="10:10" x14ac:dyDescent="0.2">
      <c r="J6665" s="18"/>
    </row>
    <row r="6666" spans="10:10" x14ac:dyDescent="0.2">
      <c r="J6666" s="18"/>
    </row>
    <row r="6667" spans="10:10" x14ac:dyDescent="0.2">
      <c r="J6667" s="18"/>
    </row>
    <row r="6668" spans="10:10" x14ac:dyDescent="0.2">
      <c r="J6668" s="18"/>
    </row>
    <row r="6669" spans="10:10" x14ac:dyDescent="0.2">
      <c r="J6669" s="18"/>
    </row>
    <row r="6670" spans="10:10" x14ac:dyDescent="0.2">
      <c r="J6670" s="18"/>
    </row>
    <row r="6671" spans="10:10" x14ac:dyDescent="0.2">
      <c r="J6671" s="18"/>
    </row>
    <row r="6672" spans="10:10" x14ac:dyDescent="0.2">
      <c r="J6672" s="18"/>
    </row>
    <row r="6673" spans="10:10" x14ac:dyDescent="0.2">
      <c r="J6673" s="18"/>
    </row>
    <row r="6674" spans="10:10" x14ac:dyDescent="0.2">
      <c r="J6674" s="18"/>
    </row>
    <row r="6675" spans="10:10" x14ac:dyDescent="0.2">
      <c r="J6675" s="18"/>
    </row>
    <row r="6676" spans="10:10" x14ac:dyDescent="0.2">
      <c r="J6676" s="18"/>
    </row>
    <row r="6677" spans="10:10" x14ac:dyDescent="0.2">
      <c r="J6677" s="18"/>
    </row>
    <row r="6678" spans="10:10" x14ac:dyDescent="0.2">
      <c r="J6678" s="18"/>
    </row>
    <row r="6679" spans="10:10" x14ac:dyDescent="0.2">
      <c r="J6679" s="18"/>
    </row>
    <row r="6680" spans="10:10" x14ac:dyDescent="0.2">
      <c r="J6680" s="18"/>
    </row>
    <row r="6681" spans="10:10" x14ac:dyDescent="0.2">
      <c r="J6681" s="18"/>
    </row>
    <row r="6682" spans="10:10" x14ac:dyDescent="0.2">
      <c r="J6682" s="18"/>
    </row>
    <row r="6683" spans="10:10" x14ac:dyDescent="0.2">
      <c r="J6683" s="18"/>
    </row>
    <row r="6684" spans="10:10" x14ac:dyDescent="0.2">
      <c r="J6684" s="18"/>
    </row>
    <row r="6685" spans="10:10" x14ac:dyDescent="0.2">
      <c r="J6685" s="18"/>
    </row>
    <row r="6686" spans="10:10" x14ac:dyDescent="0.2">
      <c r="J6686" s="18"/>
    </row>
    <row r="6687" spans="10:10" x14ac:dyDescent="0.2">
      <c r="J6687" s="18"/>
    </row>
    <row r="6688" spans="10:10" x14ac:dyDescent="0.2">
      <c r="J6688" s="18"/>
    </row>
    <row r="6689" spans="10:10" x14ac:dyDescent="0.2">
      <c r="J6689" s="18"/>
    </row>
    <row r="6690" spans="10:10" x14ac:dyDescent="0.2">
      <c r="J6690" s="18"/>
    </row>
    <row r="6691" spans="10:10" x14ac:dyDescent="0.2">
      <c r="J6691" s="18"/>
    </row>
    <row r="6692" spans="10:10" x14ac:dyDescent="0.2">
      <c r="J6692" s="18"/>
    </row>
    <row r="6693" spans="10:10" x14ac:dyDescent="0.2">
      <c r="J6693" s="18"/>
    </row>
    <row r="6694" spans="10:10" x14ac:dyDescent="0.2">
      <c r="J6694" s="18"/>
    </row>
    <row r="6695" spans="10:10" x14ac:dyDescent="0.2">
      <c r="J6695" s="18"/>
    </row>
    <row r="6696" spans="10:10" x14ac:dyDescent="0.2">
      <c r="J6696" s="18"/>
    </row>
    <row r="6697" spans="10:10" x14ac:dyDescent="0.2">
      <c r="J6697" s="18"/>
    </row>
    <row r="6698" spans="10:10" x14ac:dyDescent="0.2">
      <c r="J6698" s="18"/>
    </row>
    <row r="6699" spans="10:10" x14ac:dyDescent="0.2">
      <c r="J6699" s="18"/>
    </row>
    <row r="6700" spans="10:10" x14ac:dyDescent="0.2">
      <c r="J6700" s="18"/>
    </row>
    <row r="6701" spans="10:10" x14ac:dyDescent="0.2">
      <c r="J6701" s="18"/>
    </row>
    <row r="6702" spans="10:10" x14ac:dyDescent="0.2">
      <c r="J6702" s="18"/>
    </row>
    <row r="6703" spans="10:10" x14ac:dyDescent="0.2">
      <c r="J6703" s="18"/>
    </row>
    <row r="6704" spans="10:10" x14ac:dyDescent="0.2">
      <c r="J6704" s="18"/>
    </row>
    <row r="6705" spans="10:10" x14ac:dyDescent="0.2">
      <c r="J6705" s="18"/>
    </row>
    <row r="6706" spans="10:10" x14ac:dyDescent="0.2">
      <c r="J6706" s="18"/>
    </row>
    <row r="6707" spans="10:10" x14ac:dyDescent="0.2">
      <c r="J6707" s="18"/>
    </row>
    <row r="6708" spans="10:10" x14ac:dyDescent="0.2">
      <c r="J6708" s="18"/>
    </row>
    <row r="6709" spans="10:10" x14ac:dyDescent="0.2">
      <c r="J6709" s="18"/>
    </row>
    <row r="6710" spans="10:10" x14ac:dyDescent="0.2">
      <c r="J6710" s="18"/>
    </row>
    <row r="6711" spans="10:10" x14ac:dyDescent="0.2">
      <c r="J6711" s="18"/>
    </row>
    <row r="6712" spans="10:10" x14ac:dyDescent="0.2">
      <c r="J6712" s="18"/>
    </row>
    <row r="6713" spans="10:10" x14ac:dyDescent="0.2">
      <c r="J6713" s="18"/>
    </row>
    <row r="6714" spans="10:10" x14ac:dyDescent="0.2">
      <c r="J6714" s="18"/>
    </row>
    <row r="6715" spans="10:10" x14ac:dyDescent="0.2">
      <c r="J6715" s="18"/>
    </row>
    <row r="6716" spans="10:10" x14ac:dyDescent="0.2">
      <c r="J6716" s="18"/>
    </row>
    <row r="6717" spans="10:10" x14ac:dyDescent="0.2">
      <c r="J6717" s="18"/>
    </row>
    <row r="6718" spans="10:10" x14ac:dyDescent="0.2">
      <c r="J6718" s="18"/>
    </row>
    <row r="6719" spans="10:10" x14ac:dyDescent="0.2">
      <c r="J6719" s="18"/>
    </row>
    <row r="6720" spans="10:10" x14ac:dyDescent="0.2">
      <c r="J6720" s="18"/>
    </row>
    <row r="6721" spans="10:10" x14ac:dyDescent="0.2">
      <c r="J6721" s="18"/>
    </row>
    <row r="6722" spans="10:10" x14ac:dyDescent="0.2">
      <c r="J6722" s="18"/>
    </row>
    <row r="6723" spans="10:10" x14ac:dyDescent="0.2">
      <c r="J6723" s="18"/>
    </row>
    <row r="6724" spans="10:10" x14ac:dyDescent="0.2">
      <c r="J6724" s="18"/>
    </row>
    <row r="6725" spans="10:10" x14ac:dyDescent="0.2">
      <c r="J6725" s="18"/>
    </row>
    <row r="6726" spans="10:10" x14ac:dyDescent="0.2">
      <c r="J6726" s="18"/>
    </row>
    <row r="6727" spans="10:10" x14ac:dyDescent="0.2">
      <c r="J6727" s="18"/>
    </row>
    <row r="6728" spans="10:10" x14ac:dyDescent="0.2">
      <c r="J6728" s="18"/>
    </row>
    <row r="6729" spans="10:10" x14ac:dyDescent="0.2">
      <c r="J6729" s="18"/>
    </row>
    <row r="6730" spans="10:10" x14ac:dyDescent="0.2">
      <c r="J6730" s="18"/>
    </row>
    <row r="6731" spans="10:10" x14ac:dyDescent="0.2">
      <c r="J6731" s="18"/>
    </row>
    <row r="6732" spans="10:10" x14ac:dyDescent="0.2">
      <c r="J6732" s="18"/>
    </row>
    <row r="6733" spans="10:10" x14ac:dyDescent="0.2">
      <c r="J6733" s="18"/>
    </row>
    <row r="6734" spans="10:10" x14ac:dyDescent="0.2">
      <c r="J6734" s="18"/>
    </row>
    <row r="6735" spans="10:10" x14ac:dyDescent="0.2">
      <c r="J6735" s="18"/>
    </row>
    <row r="6736" spans="10:10" x14ac:dyDescent="0.2">
      <c r="J6736" s="18"/>
    </row>
    <row r="6737" spans="10:10" x14ac:dyDescent="0.2">
      <c r="J6737" s="18"/>
    </row>
    <row r="6738" spans="10:10" x14ac:dyDescent="0.2">
      <c r="J6738" s="18"/>
    </row>
    <row r="6739" spans="10:10" x14ac:dyDescent="0.2">
      <c r="J6739" s="18"/>
    </row>
    <row r="6740" spans="10:10" x14ac:dyDescent="0.2">
      <c r="J6740" s="18"/>
    </row>
    <row r="6741" spans="10:10" x14ac:dyDescent="0.2">
      <c r="J6741" s="18"/>
    </row>
    <row r="6742" spans="10:10" x14ac:dyDescent="0.2">
      <c r="J6742" s="18"/>
    </row>
    <row r="6743" spans="10:10" x14ac:dyDescent="0.2">
      <c r="J6743" s="18"/>
    </row>
    <row r="6744" spans="10:10" x14ac:dyDescent="0.2">
      <c r="J6744" s="18"/>
    </row>
    <row r="6745" spans="10:10" x14ac:dyDescent="0.2">
      <c r="J6745" s="18"/>
    </row>
    <row r="6746" spans="10:10" x14ac:dyDescent="0.2">
      <c r="J6746" s="18"/>
    </row>
    <row r="6747" spans="10:10" x14ac:dyDescent="0.2">
      <c r="J6747" s="18"/>
    </row>
    <row r="6748" spans="10:10" x14ac:dyDescent="0.2">
      <c r="J6748" s="18"/>
    </row>
    <row r="6749" spans="10:10" x14ac:dyDescent="0.2">
      <c r="J6749" s="18"/>
    </row>
    <row r="6750" spans="10:10" x14ac:dyDescent="0.2">
      <c r="J6750" s="18"/>
    </row>
    <row r="6751" spans="10:10" x14ac:dyDescent="0.2">
      <c r="J6751" s="18"/>
    </row>
    <row r="6752" spans="10:10" x14ac:dyDescent="0.2">
      <c r="J6752" s="18"/>
    </row>
    <row r="6753" spans="10:10" x14ac:dyDescent="0.2">
      <c r="J6753" s="18"/>
    </row>
    <row r="6754" spans="10:10" x14ac:dyDescent="0.2">
      <c r="J6754" s="18"/>
    </row>
    <row r="6755" spans="10:10" x14ac:dyDescent="0.2">
      <c r="J6755" s="18"/>
    </row>
    <row r="6756" spans="10:10" x14ac:dyDescent="0.2">
      <c r="J6756" s="18"/>
    </row>
    <row r="6757" spans="10:10" x14ac:dyDescent="0.2">
      <c r="J6757" s="18"/>
    </row>
    <row r="6758" spans="10:10" x14ac:dyDescent="0.2">
      <c r="J6758" s="18"/>
    </row>
    <row r="6759" spans="10:10" x14ac:dyDescent="0.2">
      <c r="J6759" s="18"/>
    </row>
    <row r="6760" spans="10:10" x14ac:dyDescent="0.2">
      <c r="J6760" s="18"/>
    </row>
    <row r="6761" spans="10:10" x14ac:dyDescent="0.2">
      <c r="J6761" s="18"/>
    </row>
    <row r="6762" spans="10:10" x14ac:dyDescent="0.2">
      <c r="J6762" s="18"/>
    </row>
    <row r="6763" spans="10:10" x14ac:dyDescent="0.2">
      <c r="J6763" s="18"/>
    </row>
    <row r="6764" spans="10:10" x14ac:dyDescent="0.2">
      <c r="J6764" s="18"/>
    </row>
    <row r="6765" spans="10:10" x14ac:dyDescent="0.2">
      <c r="J6765" s="18"/>
    </row>
    <row r="6766" spans="10:10" x14ac:dyDescent="0.2">
      <c r="J6766" s="18"/>
    </row>
    <row r="6767" spans="10:10" x14ac:dyDescent="0.2">
      <c r="J6767" s="18"/>
    </row>
    <row r="6768" spans="10:10" x14ac:dyDescent="0.2">
      <c r="J6768" s="18"/>
    </row>
    <row r="6769" spans="10:10" x14ac:dyDescent="0.2">
      <c r="J6769" s="18"/>
    </row>
    <row r="6770" spans="10:10" x14ac:dyDescent="0.2">
      <c r="J6770" s="18"/>
    </row>
    <row r="6771" spans="10:10" x14ac:dyDescent="0.2">
      <c r="J6771" s="18"/>
    </row>
    <row r="6772" spans="10:10" x14ac:dyDescent="0.2">
      <c r="J6772" s="18"/>
    </row>
    <row r="6773" spans="10:10" x14ac:dyDescent="0.2">
      <c r="J6773" s="18"/>
    </row>
    <row r="6774" spans="10:10" x14ac:dyDescent="0.2">
      <c r="J6774" s="18"/>
    </row>
    <row r="6775" spans="10:10" x14ac:dyDescent="0.2">
      <c r="J6775" s="18"/>
    </row>
    <row r="6776" spans="10:10" x14ac:dyDescent="0.2">
      <c r="J6776" s="18"/>
    </row>
    <row r="6777" spans="10:10" x14ac:dyDescent="0.2">
      <c r="J6777" s="18"/>
    </row>
    <row r="6778" spans="10:10" x14ac:dyDescent="0.2">
      <c r="J6778" s="18"/>
    </row>
    <row r="6779" spans="10:10" x14ac:dyDescent="0.2">
      <c r="J6779" s="18"/>
    </row>
    <row r="6780" spans="10:10" x14ac:dyDescent="0.2">
      <c r="J6780" s="18"/>
    </row>
    <row r="6781" spans="10:10" x14ac:dyDescent="0.2">
      <c r="J6781" s="18"/>
    </row>
    <row r="6782" spans="10:10" x14ac:dyDescent="0.2">
      <c r="J6782" s="18"/>
    </row>
    <row r="6783" spans="10:10" x14ac:dyDescent="0.2">
      <c r="J6783" s="18"/>
    </row>
    <row r="6784" spans="10:10" x14ac:dyDescent="0.2">
      <c r="J6784" s="18"/>
    </row>
    <row r="6785" spans="10:10" x14ac:dyDescent="0.2">
      <c r="J6785" s="18"/>
    </row>
    <row r="6786" spans="10:10" x14ac:dyDescent="0.2">
      <c r="J6786" s="18"/>
    </row>
    <row r="6787" spans="10:10" x14ac:dyDescent="0.2">
      <c r="J6787" s="18"/>
    </row>
    <row r="6788" spans="10:10" x14ac:dyDescent="0.2">
      <c r="J6788" s="18"/>
    </row>
    <row r="6789" spans="10:10" x14ac:dyDescent="0.2">
      <c r="J6789" s="18"/>
    </row>
    <row r="6790" spans="10:10" x14ac:dyDescent="0.2">
      <c r="J6790" s="18"/>
    </row>
    <row r="6791" spans="10:10" x14ac:dyDescent="0.2">
      <c r="J6791" s="18"/>
    </row>
    <row r="6792" spans="10:10" x14ac:dyDescent="0.2">
      <c r="J6792" s="18"/>
    </row>
    <row r="6793" spans="10:10" x14ac:dyDescent="0.2">
      <c r="J6793" s="18"/>
    </row>
    <row r="6794" spans="10:10" x14ac:dyDescent="0.2">
      <c r="J6794" s="18"/>
    </row>
    <row r="6795" spans="10:10" x14ac:dyDescent="0.2">
      <c r="J6795" s="18"/>
    </row>
    <row r="6796" spans="10:10" x14ac:dyDescent="0.2">
      <c r="J6796" s="18"/>
    </row>
    <row r="6797" spans="10:10" x14ac:dyDescent="0.2">
      <c r="J6797" s="18"/>
    </row>
    <row r="6798" spans="10:10" x14ac:dyDescent="0.2">
      <c r="J6798" s="18"/>
    </row>
    <row r="6799" spans="10:10" x14ac:dyDescent="0.2">
      <c r="J6799" s="18"/>
    </row>
    <row r="6800" spans="10:10" x14ac:dyDescent="0.2">
      <c r="J6800" s="18"/>
    </row>
    <row r="6801" spans="10:10" x14ac:dyDescent="0.2">
      <c r="J6801" s="18"/>
    </row>
    <row r="6802" spans="10:10" x14ac:dyDescent="0.2">
      <c r="J6802" s="18"/>
    </row>
    <row r="6803" spans="10:10" x14ac:dyDescent="0.2">
      <c r="J6803" s="18"/>
    </row>
    <row r="6804" spans="10:10" x14ac:dyDescent="0.2">
      <c r="J6804" s="18"/>
    </row>
    <row r="6805" spans="10:10" x14ac:dyDescent="0.2">
      <c r="J6805" s="18"/>
    </row>
    <row r="6806" spans="10:10" x14ac:dyDescent="0.2">
      <c r="J6806" s="18"/>
    </row>
    <row r="6807" spans="10:10" x14ac:dyDescent="0.2">
      <c r="J6807" s="18"/>
    </row>
    <row r="6808" spans="10:10" x14ac:dyDescent="0.2">
      <c r="J6808" s="18"/>
    </row>
    <row r="6809" spans="10:10" x14ac:dyDescent="0.2">
      <c r="J6809" s="18"/>
    </row>
    <row r="6810" spans="10:10" x14ac:dyDescent="0.2">
      <c r="J6810" s="18"/>
    </row>
    <row r="6811" spans="10:10" x14ac:dyDescent="0.2">
      <c r="J6811" s="18"/>
    </row>
    <row r="6812" spans="10:10" x14ac:dyDescent="0.2">
      <c r="J6812" s="18"/>
    </row>
    <row r="6813" spans="10:10" x14ac:dyDescent="0.2">
      <c r="J6813" s="18"/>
    </row>
    <row r="6814" spans="10:10" x14ac:dyDescent="0.2">
      <c r="J6814" s="18"/>
    </row>
    <row r="6815" spans="10:10" x14ac:dyDescent="0.2">
      <c r="J6815" s="18"/>
    </row>
    <row r="6816" spans="10:10" x14ac:dyDescent="0.2">
      <c r="J6816" s="18"/>
    </row>
    <row r="6817" spans="10:10" x14ac:dyDescent="0.2">
      <c r="J6817" s="18"/>
    </row>
    <row r="6818" spans="10:10" x14ac:dyDescent="0.2">
      <c r="J6818" s="18"/>
    </row>
    <row r="6819" spans="10:10" x14ac:dyDescent="0.2">
      <c r="J6819" s="18"/>
    </row>
    <row r="6820" spans="10:10" x14ac:dyDescent="0.2">
      <c r="J6820" s="18"/>
    </row>
    <row r="6821" spans="10:10" x14ac:dyDescent="0.2">
      <c r="J6821" s="18"/>
    </row>
    <row r="6822" spans="10:10" x14ac:dyDescent="0.2">
      <c r="J6822" s="18"/>
    </row>
    <row r="6823" spans="10:10" x14ac:dyDescent="0.2">
      <c r="J6823" s="18"/>
    </row>
    <row r="6824" spans="10:10" x14ac:dyDescent="0.2">
      <c r="J6824" s="18"/>
    </row>
    <row r="6825" spans="10:10" x14ac:dyDescent="0.2">
      <c r="J6825" s="18"/>
    </row>
    <row r="6826" spans="10:10" x14ac:dyDescent="0.2">
      <c r="J6826" s="18"/>
    </row>
    <row r="6827" spans="10:10" x14ac:dyDescent="0.2">
      <c r="J6827" s="18"/>
    </row>
    <row r="6828" spans="10:10" x14ac:dyDescent="0.2">
      <c r="J6828" s="18"/>
    </row>
    <row r="6829" spans="10:10" x14ac:dyDescent="0.2">
      <c r="J6829" s="18"/>
    </row>
    <row r="6830" spans="10:10" x14ac:dyDescent="0.2">
      <c r="J6830" s="18"/>
    </row>
    <row r="6831" spans="10:10" x14ac:dyDescent="0.2">
      <c r="J6831" s="18"/>
    </row>
    <row r="6832" spans="10:10" x14ac:dyDescent="0.2">
      <c r="J6832" s="18"/>
    </row>
    <row r="6833" spans="10:10" x14ac:dyDescent="0.2">
      <c r="J6833" s="18"/>
    </row>
    <row r="6834" spans="10:10" x14ac:dyDescent="0.2">
      <c r="J6834" s="18"/>
    </row>
    <row r="6835" spans="10:10" x14ac:dyDescent="0.2">
      <c r="J6835" s="18"/>
    </row>
    <row r="6836" spans="10:10" x14ac:dyDescent="0.2">
      <c r="J6836" s="18"/>
    </row>
    <row r="6837" spans="10:10" x14ac:dyDescent="0.2">
      <c r="J6837" s="18"/>
    </row>
    <row r="6838" spans="10:10" x14ac:dyDescent="0.2">
      <c r="J6838" s="18"/>
    </row>
    <row r="6839" spans="10:10" x14ac:dyDescent="0.2">
      <c r="J6839" s="18"/>
    </row>
    <row r="6840" spans="10:10" x14ac:dyDescent="0.2">
      <c r="J6840" s="18"/>
    </row>
    <row r="6841" spans="10:10" x14ac:dyDescent="0.2">
      <c r="J6841" s="18"/>
    </row>
    <row r="6842" spans="10:10" x14ac:dyDescent="0.2">
      <c r="J6842" s="18"/>
    </row>
    <row r="6843" spans="10:10" x14ac:dyDescent="0.2">
      <c r="J6843" s="18"/>
    </row>
    <row r="6844" spans="10:10" x14ac:dyDescent="0.2">
      <c r="J6844" s="18"/>
    </row>
    <row r="6845" spans="10:10" x14ac:dyDescent="0.2">
      <c r="J6845" s="18"/>
    </row>
    <row r="6846" spans="10:10" x14ac:dyDescent="0.2">
      <c r="J6846" s="18"/>
    </row>
    <row r="6847" spans="10:10" x14ac:dyDescent="0.2">
      <c r="J6847" s="18"/>
    </row>
    <row r="6848" spans="10:10" x14ac:dyDescent="0.2">
      <c r="J6848" s="18"/>
    </row>
    <row r="6849" spans="10:10" x14ac:dyDescent="0.2">
      <c r="J6849" s="18"/>
    </row>
    <row r="6850" spans="10:10" x14ac:dyDescent="0.2">
      <c r="J6850" s="18"/>
    </row>
    <row r="6851" spans="10:10" x14ac:dyDescent="0.2">
      <c r="J6851" s="18"/>
    </row>
    <row r="6852" spans="10:10" x14ac:dyDescent="0.2">
      <c r="J6852" s="18"/>
    </row>
    <row r="6853" spans="10:10" x14ac:dyDescent="0.2">
      <c r="J6853" s="18"/>
    </row>
    <row r="6854" spans="10:10" x14ac:dyDescent="0.2">
      <c r="J6854" s="18"/>
    </row>
    <row r="6855" spans="10:10" x14ac:dyDescent="0.2">
      <c r="J6855" s="18"/>
    </row>
    <row r="6856" spans="10:10" x14ac:dyDescent="0.2">
      <c r="J6856" s="18"/>
    </row>
    <row r="6857" spans="10:10" x14ac:dyDescent="0.2">
      <c r="J6857" s="18"/>
    </row>
    <row r="6858" spans="10:10" x14ac:dyDescent="0.2">
      <c r="J6858" s="18"/>
    </row>
    <row r="6859" spans="10:10" x14ac:dyDescent="0.2">
      <c r="J6859" s="18"/>
    </row>
    <row r="6860" spans="10:10" x14ac:dyDescent="0.2">
      <c r="J6860" s="18"/>
    </row>
    <row r="6861" spans="10:10" x14ac:dyDescent="0.2">
      <c r="J6861" s="18"/>
    </row>
    <row r="6862" spans="10:10" x14ac:dyDescent="0.2">
      <c r="J6862" s="18"/>
    </row>
    <row r="6863" spans="10:10" x14ac:dyDescent="0.2">
      <c r="J6863" s="18"/>
    </row>
    <row r="6864" spans="10:10" x14ac:dyDescent="0.2">
      <c r="J6864" s="18"/>
    </row>
    <row r="6865" spans="10:10" x14ac:dyDescent="0.2">
      <c r="J6865" s="18"/>
    </row>
    <row r="6866" spans="10:10" x14ac:dyDescent="0.2">
      <c r="J6866" s="18"/>
    </row>
    <row r="6867" spans="10:10" x14ac:dyDescent="0.2">
      <c r="J6867" s="18"/>
    </row>
    <row r="6868" spans="10:10" x14ac:dyDescent="0.2">
      <c r="J6868" s="18"/>
    </row>
    <row r="6869" spans="10:10" x14ac:dyDescent="0.2">
      <c r="J6869" s="18"/>
    </row>
    <row r="6870" spans="10:10" x14ac:dyDescent="0.2">
      <c r="J6870" s="18"/>
    </row>
    <row r="6871" spans="10:10" x14ac:dyDescent="0.2">
      <c r="J6871" s="18"/>
    </row>
    <row r="6872" spans="10:10" x14ac:dyDescent="0.2">
      <c r="J6872" s="18"/>
    </row>
    <row r="6873" spans="10:10" x14ac:dyDescent="0.2">
      <c r="J6873" s="18"/>
    </row>
    <row r="6874" spans="10:10" x14ac:dyDescent="0.2">
      <c r="J6874" s="18"/>
    </row>
    <row r="6875" spans="10:10" x14ac:dyDescent="0.2">
      <c r="J6875" s="18"/>
    </row>
    <row r="6876" spans="10:10" x14ac:dyDescent="0.2">
      <c r="J6876" s="18"/>
    </row>
    <row r="6877" spans="10:10" x14ac:dyDescent="0.2">
      <c r="J6877" s="18"/>
    </row>
    <row r="6878" spans="10:10" x14ac:dyDescent="0.2">
      <c r="J6878" s="18"/>
    </row>
    <row r="6879" spans="10:10" x14ac:dyDescent="0.2">
      <c r="J6879" s="18"/>
    </row>
    <row r="6880" spans="10:10" x14ac:dyDescent="0.2">
      <c r="J6880" s="18"/>
    </row>
    <row r="6881" spans="10:10" x14ac:dyDescent="0.2">
      <c r="J6881" s="18"/>
    </row>
    <row r="6882" spans="10:10" x14ac:dyDescent="0.2">
      <c r="J6882" s="18"/>
    </row>
    <row r="6883" spans="10:10" x14ac:dyDescent="0.2">
      <c r="J6883" s="18"/>
    </row>
    <row r="6884" spans="10:10" x14ac:dyDescent="0.2">
      <c r="J6884" s="18"/>
    </row>
    <row r="6885" spans="10:10" x14ac:dyDescent="0.2">
      <c r="J6885" s="18"/>
    </row>
    <row r="6886" spans="10:10" x14ac:dyDescent="0.2">
      <c r="J6886" s="18"/>
    </row>
    <row r="6887" spans="10:10" x14ac:dyDescent="0.2">
      <c r="J6887" s="18"/>
    </row>
    <row r="6888" spans="10:10" x14ac:dyDescent="0.2">
      <c r="J6888" s="18"/>
    </row>
    <row r="6889" spans="10:10" x14ac:dyDescent="0.2">
      <c r="J6889" s="18"/>
    </row>
    <row r="6890" spans="10:10" x14ac:dyDescent="0.2">
      <c r="J6890" s="18"/>
    </row>
    <row r="6891" spans="10:10" x14ac:dyDescent="0.2">
      <c r="J6891" s="18"/>
    </row>
    <row r="6892" spans="10:10" x14ac:dyDescent="0.2">
      <c r="J6892" s="18"/>
    </row>
    <row r="6893" spans="10:10" x14ac:dyDescent="0.2">
      <c r="J6893" s="18"/>
    </row>
    <row r="6894" spans="10:10" x14ac:dyDescent="0.2">
      <c r="J6894" s="18"/>
    </row>
    <row r="6895" spans="10:10" x14ac:dyDescent="0.2">
      <c r="J6895" s="18"/>
    </row>
    <row r="6896" spans="10:10" x14ac:dyDescent="0.2">
      <c r="J6896" s="18"/>
    </row>
    <row r="6897" spans="10:10" x14ac:dyDescent="0.2">
      <c r="J6897" s="18"/>
    </row>
    <row r="6898" spans="10:10" x14ac:dyDescent="0.2">
      <c r="J6898" s="18"/>
    </row>
    <row r="6899" spans="10:10" x14ac:dyDescent="0.2">
      <c r="J6899" s="18"/>
    </row>
    <row r="6900" spans="10:10" x14ac:dyDescent="0.2">
      <c r="J6900" s="18"/>
    </row>
    <row r="6901" spans="10:10" x14ac:dyDescent="0.2">
      <c r="J6901" s="18"/>
    </row>
    <row r="6902" spans="10:10" x14ac:dyDescent="0.2">
      <c r="J6902" s="18"/>
    </row>
    <row r="6903" spans="10:10" x14ac:dyDescent="0.2">
      <c r="J6903" s="18"/>
    </row>
    <row r="6904" spans="10:10" x14ac:dyDescent="0.2">
      <c r="J6904" s="18"/>
    </row>
    <row r="6905" spans="10:10" x14ac:dyDescent="0.2">
      <c r="J6905" s="18"/>
    </row>
    <row r="6906" spans="10:10" x14ac:dyDescent="0.2">
      <c r="J6906" s="18"/>
    </row>
    <row r="6907" spans="10:10" x14ac:dyDescent="0.2">
      <c r="J6907" s="18"/>
    </row>
    <row r="6908" spans="10:10" x14ac:dyDescent="0.2">
      <c r="J6908" s="18"/>
    </row>
    <row r="6909" spans="10:10" x14ac:dyDescent="0.2">
      <c r="J6909" s="18"/>
    </row>
    <row r="6910" spans="10:10" x14ac:dyDescent="0.2">
      <c r="J6910" s="18"/>
    </row>
    <row r="6911" spans="10:10" x14ac:dyDescent="0.2">
      <c r="J6911" s="18"/>
    </row>
    <row r="6912" spans="10:10" x14ac:dyDescent="0.2">
      <c r="J6912" s="18"/>
    </row>
    <row r="6913" spans="10:10" x14ac:dyDescent="0.2">
      <c r="J6913" s="18"/>
    </row>
    <row r="6914" spans="10:10" x14ac:dyDescent="0.2">
      <c r="J6914" s="18"/>
    </row>
    <row r="6915" spans="10:10" x14ac:dyDescent="0.2">
      <c r="J6915" s="18"/>
    </row>
    <row r="6916" spans="10:10" x14ac:dyDescent="0.2">
      <c r="J6916" s="18"/>
    </row>
    <row r="6917" spans="10:10" x14ac:dyDescent="0.2">
      <c r="J6917" s="18"/>
    </row>
    <row r="6918" spans="10:10" x14ac:dyDescent="0.2">
      <c r="J6918" s="18"/>
    </row>
    <row r="6919" spans="10:10" x14ac:dyDescent="0.2">
      <c r="J6919" s="18"/>
    </row>
    <row r="6920" spans="10:10" x14ac:dyDescent="0.2">
      <c r="J6920" s="18"/>
    </row>
    <row r="6921" spans="10:10" x14ac:dyDescent="0.2">
      <c r="J6921" s="18"/>
    </row>
    <row r="6922" spans="10:10" x14ac:dyDescent="0.2">
      <c r="J6922" s="18"/>
    </row>
    <row r="6923" spans="10:10" x14ac:dyDescent="0.2">
      <c r="J6923" s="18"/>
    </row>
    <row r="6924" spans="10:10" x14ac:dyDescent="0.2">
      <c r="J6924" s="18"/>
    </row>
    <row r="6925" spans="10:10" x14ac:dyDescent="0.2">
      <c r="J6925" s="18"/>
    </row>
    <row r="6926" spans="10:10" x14ac:dyDescent="0.2">
      <c r="J6926" s="18"/>
    </row>
    <row r="6927" spans="10:10" x14ac:dyDescent="0.2">
      <c r="J6927" s="18"/>
    </row>
    <row r="6928" spans="10:10" x14ac:dyDescent="0.2">
      <c r="J6928" s="18"/>
    </row>
    <row r="6929" spans="10:10" x14ac:dyDescent="0.2">
      <c r="J6929" s="18"/>
    </row>
    <row r="6930" spans="10:10" x14ac:dyDescent="0.2">
      <c r="J6930" s="18"/>
    </row>
    <row r="6931" spans="10:10" x14ac:dyDescent="0.2">
      <c r="J6931" s="18"/>
    </row>
    <row r="6932" spans="10:10" x14ac:dyDescent="0.2">
      <c r="J6932" s="18"/>
    </row>
    <row r="6933" spans="10:10" x14ac:dyDescent="0.2">
      <c r="J6933" s="18"/>
    </row>
    <row r="6934" spans="10:10" x14ac:dyDescent="0.2">
      <c r="J6934" s="18"/>
    </row>
    <row r="6935" spans="10:10" x14ac:dyDescent="0.2">
      <c r="J6935" s="18"/>
    </row>
    <row r="6936" spans="10:10" x14ac:dyDescent="0.2">
      <c r="J6936" s="18"/>
    </row>
    <row r="6937" spans="10:10" x14ac:dyDescent="0.2">
      <c r="J6937" s="18"/>
    </row>
    <row r="6938" spans="10:10" x14ac:dyDescent="0.2">
      <c r="J6938" s="18"/>
    </row>
    <row r="6939" spans="10:10" x14ac:dyDescent="0.2">
      <c r="J6939" s="18"/>
    </row>
    <row r="6940" spans="10:10" x14ac:dyDescent="0.2">
      <c r="J6940" s="18"/>
    </row>
    <row r="6941" spans="10:10" x14ac:dyDescent="0.2">
      <c r="J6941" s="18"/>
    </row>
    <row r="6942" spans="10:10" x14ac:dyDescent="0.2">
      <c r="J6942" s="18"/>
    </row>
    <row r="6943" spans="10:10" x14ac:dyDescent="0.2">
      <c r="J6943" s="18"/>
    </row>
    <row r="6944" spans="10:10" x14ac:dyDescent="0.2">
      <c r="J6944" s="18"/>
    </row>
    <row r="6945" spans="10:10" x14ac:dyDescent="0.2">
      <c r="J6945" s="18"/>
    </row>
    <row r="6946" spans="10:10" x14ac:dyDescent="0.2">
      <c r="J6946" s="18"/>
    </row>
    <row r="6947" spans="10:10" x14ac:dyDescent="0.2">
      <c r="J6947" s="18"/>
    </row>
    <row r="6948" spans="10:10" x14ac:dyDescent="0.2">
      <c r="J6948" s="18"/>
    </row>
    <row r="6949" spans="10:10" x14ac:dyDescent="0.2">
      <c r="J6949" s="18"/>
    </row>
    <row r="6950" spans="10:10" x14ac:dyDescent="0.2">
      <c r="J6950" s="18"/>
    </row>
    <row r="6951" spans="10:10" x14ac:dyDescent="0.2">
      <c r="J6951" s="18"/>
    </row>
    <row r="6952" spans="10:10" x14ac:dyDescent="0.2">
      <c r="J6952" s="18"/>
    </row>
    <row r="6953" spans="10:10" x14ac:dyDescent="0.2">
      <c r="J6953" s="18"/>
    </row>
    <row r="6954" spans="10:10" x14ac:dyDescent="0.2">
      <c r="J6954" s="18"/>
    </row>
    <row r="6955" spans="10:10" x14ac:dyDescent="0.2">
      <c r="J6955" s="18"/>
    </row>
    <row r="6956" spans="10:10" x14ac:dyDescent="0.2">
      <c r="J6956" s="18"/>
    </row>
    <row r="6957" spans="10:10" x14ac:dyDescent="0.2">
      <c r="J6957" s="18"/>
    </row>
    <row r="6958" spans="10:10" x14ac:dyDescent="0.2">
      <c r="J6958" s="18"/>
    </row>
    <row r="6959" spans="10:10" x14ac:dyDescent="0.2">
      <c r="J6959" s="18"/>
    </row>
    <row r="6960" spans="10:10" x14ac:dyDescent="0.2">
      <c r="J6960" s="18"/>
    </row>
    <row r="6961" spans="10:10" x14ac:dyDescent="0.2">
      <c r="J6961" s="18"/>
    </row>
    <row r="6962" spans="10:10" x14ac:dyDescent="0.2">
      <c r="J6962" s="18"/>
    </row>
    <row r="6963" spans="10:10" x14ac:dyDescent="0.2">
      <c r="J6963" s="18"/>
    </row>
    <row r="6964" spans="10:10" x14ac:dyDescent="0.2">
      <c r="J6964" s="18"/>
    </row>
    <row r="6965" spans="10:10" x14ac:dyDescent="0.2">
      <c r="J6965" s="18"/>
    </row>
    <row r="6966" spans="10:10" x14ac:dyDescent="0.2">
      <c r="J6966" s="18"/>
    </row>
    <row r="6967" spans="10:10" x14ac:dyDescent="0.2">
      <c r="J6967" s="18"/>
    </row>
    <row r="6968" spans="10:10" x14ac:dyDescent="0.2">
      <c r="J6968" s="18"/>
    </row>
    <row r="6969" spans="10:10" x14ac:dyDescent="0.2">
      <c r="J6969" s="18"/>
    </row>
    <row r="6970" spans="10:10" x14ac:dyDescent="0.2">
      <c r="J6970" s="18"/>
    </row>
    <row r="6971" spans="10:10" x14ac:dyDescent="0.2">
      <c r="J6971" s="18"/>
    </row>
    <row r="6972" spans="10:10" x14ac:dyDescent="0.2">
      <c r="J6972" s="18"/>
    </row>
    <row r="6973" spans="10:10" x14ac:dyDescent="0.2">
      <c r="J6973" s="18"/>
    </row>
    <row r="6974" spans="10:10" x14ac:dyDescent="0.2">
      <c r="J6974" s="18"/>
    </row>
    <row r="6975" spans="10:10" x14ac:dyDescent="0.2">
      <c r="J6975" s="18"/>
    </row>
    <row r="6976" spans="10:10" x14ac:dyDescent="0.2">
      <c r="J6976" s="18"/>
    </row>
    <row r="6977" spans="10:10" x14ac:dyDescent="0.2">
      <c r="J6977" s="18"/>
    </row>
    <row r="6978" spans="10:10" x14ac:dyDescent="0.2">
      <c r="J6978" s="18"/>
    </row>
    <row r="6979" spans="10:10" x14ac:dyDescent="0.2">
      <c r="J6979" s="18"/>
    </row>
    <row r="6980" spans="10:10" x14ac:dyDescent="0.2">
      <c r="J6980" s="18"/>
    </row>
    <row r="6981" spans="10:10" x14ac:dyDescent="0.2">
      <c r="J6981" s="18"/>
    </row>
    <row r="6982" spans="10:10" x14ac:dyDescent="0.2">
      <c r="J6982" s="18"/>
    </row>
    <row r="6983" spans="10:10" x14ac:dyDescent="0.2">
      <c r="J6983" s="18"/>
    </row>
    <row r="6984" spans="10:10" x14ac:dyDescent="0.2">
      <c r="J6984" s="18"/>
    </row>
    <row r="6985" spans="10:10" x14ac:dyDescent="0.2">
      <c r="J6985" s="18"/>
    </row>
    <row r="6986" spans="10:10" x14ac:dyDescent="0.2">
      <c r="J6986" s="18"/>
    </row>
    <row r="6987" spans="10:10" x14ac:dyDescent="0.2">
      <c r="J6987" s="18"/>
    </row>
    <row r="6988" spans="10:10" x14ac:dyDescent="0.2">
      <c r="J6988" s="18"/>
    </row>
    <row r="6989" spans="10:10" x14ac:dyDescent="0.2">
      <c r="J6989" s="18"/>
    </row>
    <row r="6990" spans="10:10" x14ac:dyDescent="0.2">
      <c r="J6990" s="18"/>
    </row>
    <row r="6991" spans="10:10" x14ac:dyDescent="0.2">
      <c r="J6991" s="18"/>
    </row>
    <row r="6992" spans="10:10" x14ac:dyDescent="0.2">
      <c r="J6992" s="18"/>
    </row>
    <row r="6993" spans="10:10" x14ac:dyDescent="0.2">
      <c r="J6993" s="18"/>
    </row>
    <row r="6994" spans="10:10" x14ac:dyDescent="0.2">
      <c r="J6994" s="18"/>
    </row>
    <row r="6995" spans="10:10" x14ac:dyDescent="0.2">
      <c r="J6995" s="18"/>
    </row>
    <row r="6996" spans="10:10" x14ac:dyDescent="0.2">
      <c r="J6996" s="18"/>
    </row>
    <row r="6997" spans="10:10" x14ac:dyDescent="0.2">
      <c r="J6997" s="18"/>
    </row>
    <row r="6998" spans="10:10" x14ac:dyDescent="0.2">
      <c r="J6998" s="18"/>
    </row>
    <row r="6999" spans="10:10" x14ac:dyDescent="0.2">
      <c r="J6999" s="18"/>
    </row>
    <row r="7000" spans="10:10" x14ac:dyDescent="0.2">
      <c r="J7000" s="18"/>
    </row>
    <row r="7001" spans="10:10" x14ac:dyDescent="0.2">
      <c r="J7001" s="18"/>
    </row>
    <row r="7002" spans="10:10" x14ac:dyDescent="0.2">
      <c r="J7002" s="18"/>
    </row>
    <row r="7003" spans="10:10" x14ac:dyDescent="0.2">
      <c r="J7003" s="18"/>
    </row>
    <row r="7004" spans="10:10" x14ac:dyDescent="0.2">
      <c r="J7004" s="18"/>
    </row>
    <row r="7005" spans="10:10" x14ac:dyDescent="0.2">
      <c r="J7005" s="18"/>
    </row>
    <row r="7006" spans="10:10" x14ac:dyDescent="0.2">
      <c r="J7006" s="18"/>
    </row>
    <row r="7007" spans="10:10" x14ac:dyDescent="0.2">
      <c r="J7007" s="18"/>
    </row>
    <row r="7008" spans="10:10" x14ac:dyDescent="0.2">
      <c r="J7008" s="18"/>
    </row>
    <row r="7009" spans="10:10" x14ac:dyDescent="0.2">
      <c r="J7009" s="18"/>
    </row>
    <row r="7010" spans="10:10" x14ac:dyDescent="0.2">
      <c r="J7010" s="18"/>
    </row>
    <row r="7011" spans="10:10" x14ac:dyDescent="0.2">
      <c r="J7011" s="18"/>
    </row>
    <row r="7012" spans="10:10" x14ac:dyDescent="0.2">
      <c r="J7012" s="18"/>
    </row>
    <row r="7013" spans="10:10" x14ac:dyDescent="0.2">
      <c r="J7013" s="18"/>
    </row>
    <row r="7014" spans="10:10" x14ac:dyDescent="0.2">
      <c r="J7014" s="18"/>
    </row>
    <row r="7015" spans="10:10" x14ac:dyDescent="0.2">
      <c r="J7015" s="18"/>
    </row>
    <row r="7016" spans="10:10" x14ac:dyDescent="0.2">
      <c r="J7016" s="18"/>
    </row>
    <row r="7017" spans="10:10" x14ac:dyDescent="0.2">
      <c r="J7017" s="18"/>
    </row>
    <row r="7018" spans="10:10" x14ac:dyDescent="0.2">
      <c r="J7018" s="18"/>
    </row>
    <row r="7019" spans="10:10" x14ac:dyDescent="0.2">
      <c r="J7019" s="18"/>
    </row>
    <row r="7020" spans="10:10" x14ac:dyDescent="0.2">
      <c r="J7020" s="18"/>
    </row>
    <row r="7021" spans="10:10" x14ac:dyDescent="0.2">
      <c r="J7021" s="18"/>
    </row>
    <row r="7022" spans="10:10" x14ac:dyDescent="0.2">
      <c r="J7022" s="18"/>
    </row>
    <row r="7023" spans="10:10" x14ac:dyDescent="0.2">
      <c r="J7023" s="18"/>
    </row>
    <row r="7024" spans="10:10" x14ac:dyDescent="0.2">
      <c r="J7024" s="18"/>
    </row>
    <row r="7025" spans="10:10" x14ac:dyDescent="0.2">
      <c r="J7025" s="18"/>
    </row>
    <row r="7026" spans="10:10" x14ac:dyDescent="0.2">
      <c r="J7026" s="18"/>
    </row>
    <row r="7027" spans="10:10" x14ac:dyDescent="0.2">
      <c r="J7027" s="18"/>
    </row>
    <row r="7028" spans="10:10" x14ac:dyDescent="0.2">
      <c r="J7028" s="18"/>
    </row>
    <row r="7029" spans="10:10" x14ac:dyDescent="0.2">
      <c r="J7029" s="18"/>
    </row>
    <row r="7030" spans="10:10" x14ac:dyDescent="0.2">
      <c r="J7030" s="18"/>
    </row>
    <row r="7031" spans="10:10" x14ac:dyDescent="0.2">
      <c r="J7031" s="18"/>
    </row>
    <row r="7032" spans="10:10" x14ac:dyDescent="0.2">
      <c r="J7032" s="18"/>
    </row>
    <row r="7033" spans="10:10" x14ac:dyDescent="0.2">
      <c r="J7033" s="18"/>
    </row>
    <row r="7034" spans="10:10" x14ac:dyDescent="0.2">
      <c r="J7034" s="18"/>
    </row>
    <row r="7035" spans="10:10" x14ac:dyDescent="0.2">
      <c r="J7035" s="18"/>
    </row>
    <row r="7036" spans="10:10" x14ac:dyDescent="0.2">
      <c r="J7036" s="18"/>
    </row>
    <row r="7037" spans="10:10" x14ac:dyDescent="0.2">
      <c r="J7037" s="18"/>
    </row>
    <row r="7038" spans="10:10" x14ac:dyDescent="0.2">
      <c r="J7038" s="18"/>
    </row>
    <row r="7039" spans="10:10" x14ac:dyDescent="0.2">
      <c r="J7039" s="18"/>
    </row>
    <row r="7040" spans="10:10" x14ac:dyDescent="0.2">
      <c r="J7040" s="18"/>
    </row>
    <row r="7041" spans="10:10" x14ac:dyDescent="0.2">
      <c r="J7041" s="18"/>
    </row>
    <row r="7042" spans="10:10" x14ac:dyDescent="0.2">
      <c r="J7042" s="18"/>
    </row>
    <row r="7043" spans="10:10" x14ac:dyDescent="0.2">
      <c r="J7043" s="18"/>
    </row>
    <row r="7044" spans="10:10" x14ac:dyDescent="0.2">
      <c r="J7044" s="18"/>
    </row>
    <row r="7045" spans="10:10" x14ac:dyDescent="0.2">
      <c r="J7045" s="18"/>
    </row>
    <row r="7046" spans="10:10" x14ac:dyDescent="0.2">
      <c r="J7046" s="18"/>
    </row>
    <row r="7047" spans="10:10" x14ac:dyDescent="0.2">
      <c r="J7047" s="18"/>
    </row>
    <row r="7048" spans="10:10" x14ac:dyDescent="0.2">
      <c r="J7048" s="18"/>
    </row>
    <row r="7049" spans="10:10" x14ac:dyDescent="0.2">
      <c r="J7049" s="18"/>
    </row>
    <row r="7050" spans="10:10" x14ac:dyDescent="0.2">
      <c r="J7050" s="18"/>
    </row>
    <row r="7051" spans="10:10" x14ac:dyDescent="0.2">
      <c r="J7051" s="18"/>
    </row>
    <row r="7052" spans="10:10" x14ac:dyDescent="0.2">
      <c r="J7052" s="18"/>
    </row>
    <row r="7053" spans="10:10" x14ac:dyDescent="0.2">
      <c r="J7053" s="18"/>
    </row>
    <row r="7054" spans="10:10" x14ac:dyDescent="0.2">
      <c r="J7054" s="18"/>
    </row>
    <row r="7055" spans="10:10" x14ac:dyDescent="0.2">
      <c r="J7055" s="18"/>
    </row>
    <row r="7056" spans="10:10" x14ac:dyDescent="0.2">
      <c r="J7056" s="18"/>
    </row>
    <row r="7057" spans="10:10" x14ac:dyDescent="0.2">
      <c r="J7057" s="18"/>
    </row>
    <row r="7058" spans="10:10" x14ac:dyDescent="0.2">
      <c r="J7058" s="18"/>
    </row>
    <row r="7059" spans="10:10" x14ac:dyDescent="0.2">
      <c r="J7059" s="18"/>
    </row>
    <row r="7060" spans="10:10" x14ac:dyDescent="0.2">
      <c r="J7060" s="18"/>
    </row>
    <row r="7061" spans="10:10" x14ac:dyDescent="0.2">
      <c r="J7061" s="18"/>
    </row>
    <row r="7062" spans="10:10" x14ac:dyDescent="0.2">
      <c r="J7062" s="18"/>
    </row>
    <row r="7063" spans="10:10" x14ac:dyDescent="0.2">
      <c r="J7063" s="18"/>
    </row>
    <row r="7064" spans="10:10" x14ac:dyDescent="0.2">
      <c r="J7064" s="18"/>
    </row>
    <row r="7065" spans="10:10" x14ac:dyDescent="0.2">
      <c r="J7065" s="18"/>
    </row>
    <row r="7066" spans="10:10" x14ac:dyDescent="0.2">
      <c r="J7066" s="18"/>
    </row>
    <row r="7067" spans="10:10" x14ac:dyDescent="0.2">
      <c r="J7067" s="18"/>
    </row>
    <row r="7068" spans="10:10" x14ac:dyDescent="0.2">
      <c r="J7068" s="18"/>
    </row>
    <row r="7069" spans="10:10" x14ac:dyDescent="0.2">
      <c r="J7069" s="18"/>
    </row>
    <row r="7070" spans="10:10" x14ac:dyDescent="0.2">
      <c r="J7070" s="18"/>
    </row>
    <row r="7071" spans="10:10" x14ac:dyDescent="0.2">
      <c r="J7071" s="18"/>
    </row>
    <row r="7072" spans="10:10" x14ac:dyDescent="0.2">
      <c r="J7072" s="18"/>
    </row>
    <row r="7073" spans="10:10" x14ac:dyDescent="0.2">
      <c r="J7073" s="18"/>
    </row>
    <row r="7074" spans="10:10" x14ac:dyDescent="0.2">
      <c r="J7074" s="18"/>
    </row>
    <row r="7075" spans="10:10" x14ac:dyDescent="0.2">
      <c r="J7075" s="18"/>
    </row>
    <row r="7076" spans="10:10" x14ac:dyDescent="0.2">
      <c r="J7076" s="18"/>
    </row>
    <row r="7077" spans="10:10" x14ac:dyDescent="0.2">
      <c r="J7077" s="18"/>
    </row>
    <row r="7078" spans="10:10" x14ac:dyDescent="0.2">
      <c r="J7078" s="18"/>
    </row>
    <row r="7079" spans="10:10" x14ac:dyDescent="0.2">
      <c r="J7079" s="18"/>
    </row>
    <row r="7080" spans="10:10" x14ac:dyDescent="0.2">
      <c r="J7080" s="18"/>
    </row>
    <row r="7081" spans="10:10" x14ac:dyDescent="0.2">
      <c r="J7081" s="18"/>
    </row>
    <row r="7082" spans="10:10" x14ac:dyDescent="0.2">
      <c r="J7082" s="18"/>
    </row>
    <row r="7083" spans="10:10" x14ac:dyDescent="0.2">
      <c r="J7083" s="18"/>
    </row>
    <row r="7084" spans="10:10" x14ac:dyDescent="0.2">
      <c r="J7084" s="18"/>
    </row>
    <row r="7085" spans="10:10" x14ac:dyDescent="0.2">
      <c r="J7085" s="18"/>
    </row>
    <row r="7086" spans="10:10" x14ac:dyDescent="0.2">
      <c r="J7086" s="18"/>
    </row>
    <row r="7087" spans="10:10" x14ac:dyDescent="0.2">
      <c r="J7087" s="18"/>
    </row>
    <row r="7088" spans="10:10" x14ac:dyDescent="0.2">
      <c r="J7088" s="18"/>
    </row>
    <row r="7089" spans="10:10" x14ac:dyDescent="0.2">
      <c r="J7089" s="18"/>
    </row>
    <row r="7090" spans="10:10" x14ac:dyDescent="0.2">
      <c r="J7090" s="18"/>
    </row>
    <row r="7091" spans="10:10" x14ac:dyDescent="0.2">
      <c r="J7091" s="18"/>
    </row>
    <row r="7092" spans="10:10" x14ac:dyDescent="0.2">
      <c r="J7092" s="18"/>
    </row>
    <row r="7093" spans="10:10" x14ac:dyDescent="0.2">
      <c r="J7093" s="18"/>
    </row>
    <row r="7094" spans="10:10" x14ac:dyDescent="0.2">
      <c r="J7094" s="18"/>
    </row>
    <row r="7095" spans="10:10" x14ac:dyDescent="0.2">
      <c r="J7095" s="18"/>
    </row>
    <row r="7096" spans="10:10" x14ac:dyDescent="0.2">
      <c r="J7096" s="18"/>
    </row>
    <row r="7097" spans="10:10" x14ac:dyDescent="0.2">
      <c r="J7097" s="18"/>
    </row>
    <row r="7098" spans="10:10" x14ac:dyDescent="0.2">
      <c r="J7098" s="18"/>
    </row>
    <row r="7099" spans="10:10" x14ac:dyDescent="0.2">
      <c r="J7099" s="18"/>
    </row>
    <row r="7100" spans="10:10" x14ac:dyDescent="0.2">
      <c r="J7100" s="18"/>
    </row>
    <row r="7101" spans="10:10" x14ac:dyDescent="0.2">
      <c r="J7101" s="18"/>
    </row>
    <row r="7102" spans="10:10" x14ac:dyDescent="0.2">
      <c r="J7102" s="18"/>
    </row>
    <row r="7103" spans="10:10" x14ac:dyDescent="0.2">
      <c r="J7103" s="18"/>
    </row>
    <row r="7104" spans="10:10" x14ac:dyDescent="0.2">
      <c r="J7104" s="18"/>
    </row>
    <row r="7105" spans="10:10" x14ac:dyDescent="0.2">
      <c r="J7105" s="18"/>
    </row>
    <row r="7106" spans="10:10" x14ac:dyDescent="0.2">
      <c r="J7106" s="18"/>
    </row>
    <row r="7107" spans="10:10" x14ac:dyDescent="0.2">
      <c r="J7107" s="18"/>
    </row>
    <row r="7108" spans="10:10" x14ac:dyDescent="0.2">
      <c r="J7108" s="18"/>
    </row>
    <row r="7109" spans="10:10" x14ac:dyDescent="0.2">
      <c r="J7109" s="18"/>
    </row>
    <row r="7110" spans="10:10" x14ac:dyDescent="0.2">
      <c r="J7110" s="18"/>
    </row>
    <row r="7111" spans="10:10" x14ac:dyDescent="0.2">
      <c r="J7111" s="18"/>
    </row>
    <row r="7112" spans="10:10" x14ac:dyDescent="0.2">
      <c r="J7112" s="18"/>
    </row>
    <row r="7113" spans="10:10" x14ac:dyDescent="0.2">
      <c r="J7113" s="18"/>
    </row>
    <row r="7114" spans="10:10" x14ac:dyDescent="0.2">
      <c r="J7114" s="18"/>
    </row>
    <row r="7115" spans="10:10" x14ac:dyDescent="0.2">
      <c r="J7115" s="18"/>
    </row>
    <row r="7116" spans="10:10" x14ac:dyDescent="0.2">
      <c r="J7116" s="18"/>
    </row>
    <row r="7117" spans="10:10" x14ac:dyDescent="0.2">
      <c r="J7117" s="18"/>
    </row>
    <row r="7118" spans="10:10" x14ac:dyDescent="0.2">
      <c r="J7118" s="18"/>
    </row>
    <row r="7119" spans="10:10" x14ac:dyDescent="0.2">
      <c r="J7119" s="18"/>
    </row>
    <row r="7120" spans="10:10" x14ac:dyDescent="0.2">
      <c r="J7120" s="18"/>
    </row>
    <row r="7121" spans="10:10" x14ac:dyDescent="0.2">
      <c r="J7121" s="18"/>
    </row>
    <row r="7122" spans="10:10" x14ac:dyDescent="0.2">
      <c r="J7122" s="18"/>
    </row>
    <row r="7123" spans="10:10" x14ac:dyDescent="0.2">
      <c r="J7123" s="18"/>
    </row>
    <row r="7124" spans="10:10" x14ac:dyDescent="0.2">
      <c r="J7124" s="18"/>
    </row>
    <row r="7125" spans="10:10" x14ac:dyDescent="0.2">
      <c r="J7125" s="18"/>
    </row>
    <row r="7126" spans="10:10" x14ac:dyDescent="0.2">
      <c r="J7126" s="18"/>
    </row>
    <row r="7127" spans="10:10" x14ac:dyDescent="0.2">
      <c r="J7127" s="18"/>
    </row>
    <row r="7128" spans="10:10" x14ac:dyDescent="0.2">
      <c r="J7128" s="18"/>
    </row>
    <row r="7129" spans="10:10" x14ac:dyDescent="0.2">
      <c r="J7129" s="18"/>
    </row>
    <row r="7130" spans="10:10" x14ac:dyDescent="0.2">
      <c r="J7130" s="18"/>
    </row>
    <row r="7131" spans="10:10" x14ac:dyDescent="0.2">
      <c r="J7131" s="18"/>
    </row>
    <row r="7132" spans="10:10" x14ac:dyDescent="0.2">
      <c r="J7132" s="18"/>
    </row>
    <row r="7133" spans="10:10" x14ac:dyDescent="0.2">
      <c r="J7133" s="18"/>
    </row>
    <row r="7134" spans="10:10" x14ac:dyDescent="0.2">
      <c r="J7134" s="18"/>
    </row>
    <row r="7135" spans="10:10" x14ac:dyDescent="0.2">
      <c r="J7135" s="18"/>
    </row>
    <row r="7136" spans="10:10" x14ac:dyDescent="0.2">
      <c r="J7136" s="18"/>
    </row>
    <row r="7137" spans="10:10" x14ac:dyDescent="0.2">
      <c r="J7137" s="18"/>
    </row>
    <row r="7138" spans="10:10" x14ac:dyDescent="0.2">
      <c r="J7138" s="18"/>
    </row>
    <row r="7139" spans="10:10" x14ac:dyDescent="0.2">
      <c r="J7139" s="18"/>
    </row>
    <row r="7140" spans="10:10" x14ac:dyDescent="0.2">
      <c r="J7140" s="18"/>
    </row>
    <row r="7141" spans="10:10" x14ac:dyDescent="0.2">
      <c r="J7141" s="18"/>
    </row>
    <row r="7142" spans="10:10" x14ac:dyDescent="0.2">
      <c r="J7142" s="18"/>
    </row>
    <row r="7143" spans="10:10" x14ac:dyDescent="0.2">
      <c r="J7143" s="18"/>
    </row>
    <row r="7144" spans="10:10" x14ac:dyDescent="0.2">
      <c r="J7144" s="18"/>
    </row>
    <row r="7145" spans="10:10" x14ac:dyDescent="0.2">
      <c r="J7145" s="18"/>
    </row>
    <row r="7146" spans="10:10" x14ac:dyDescent="0.2">
      <c r="J7146" s="18"/>
    </row>
    <row r="7147" spans="10:10" x14ac:dyDescent="0.2">
      <c r="J7147" s="18"/>
    </row>
    <row r="7148" spans="10:10" x14ac:dyDescent="0.2">
      <c r="J7148" s="18"/>
    </row>
    <row r="7149" spans="10:10" x14ac:dyDescent="0.2">
      <c r="J7149" s="18"/>
    </row>
    <row r="7150" spans="10:10" x14ac:dyDescent="0.2">
      <c r="J7150" s="18"/>
    </row>
    <row r="7151" spans="10:10" x14ac:dyDescent="0.2">
      <c r="J7151" s="18"/>
    </row>
    <row r="7152" spans="10:10" x14ac:dyDescent="0.2">
      <c r="J7152" s="18"/>
    </row>
    <row r="7153" spans="10:10" x14ac:dyDescent="0.2">
      <c r="J7153" s="18"/>
    </row>
    <row r="7154" spans="10:10" x14ac:dyDescent="0.2">
      <c r="J7154" s="18"/>
    </row>
    <row r="7155" spans="10:10" x14ac:dyDescent="0.2">
      <c r="J7155" s="18"/>
    </row>
    <row r="7156" spans="10:10" x14ac:dyDescent="0.2">
      <c r="J7156" s="18"/>
    </row>
    <row r="7157" spans="10:10" x14ac:dyDescent="0.2">
      <c r="J7157" s="18"/>
    </row>
    <row r="7158" spans="10:10" x14ac:dyDescent="0.2">
      <c r="J7158" s="18"/>
    </row>
    <row r="7159" spans="10:10" x14ac:dyDescent="0.2">
      <c r="J7159" s="18"/>
    </row>
    <row r="7160" spans="10:10" x14ac:dyDescent="0.2">
      <c r="J7160" s="18"/>
    </row>
    <row r="7161" spans="10:10" x14ac:dyDescent="0.2">
      <c r="J7161" s="18"/>
    </row>
    <row r="7162" spans="10:10" x14ac:dyDescent="0.2">
      <c r="J7162" s="18"/>
    </row>
    <row r="7163" spans="10:10" x14ac:dyDescent="0.2">
      <c r="J7163" s="18"/>
    </row>
    <row r="7164" spans="10:10" x14ac:dyDescent="0.2">
      <c r="J7164" s="18"/>
    </row>
    <row r="7165" spans="10:10" x14ac:dyDescent="0.2">
      <c r="J7165" s="18"/>
    </row>
    <row r="7166" spans="10:10" x14ac:dyDescent="0.2">
      <c r="J7166" s="18"/>
    </row>
    <row r="7167" spans="10:10" x14ac:dyDescent="0.2">
      <c r="J7167" s="18"/>
    </row>
    <row r="7168" spans="10:10" x14ac:dyDescent="0.2">
      <c r="J7168" s="18"/>
    </row>
    <row r="7169" spans="10:10" x14ac:dyDescent="0.2">
      <c r="J7169" s="18"/>
    </row>
    <row r="7170" spans="10:10" x14ac:dyDescent="0.2">
      <c r="J7170" s="18"/>
    </row>
    <row r="7171" spans="10:10" x14ac:dyDescent="0.2">
      <c r="J7171" s="18"/>
    </row>
    <row r="7172" spans="10:10" x14ac:dyDescent="0.2">
      <c r="J7172" s="18"/>
    </row>
    <row r="7173" spans="10:10" x14ac:dyDescent="0.2">
      <c r="J7173" s="18"/>
    </row>
    <row r="7174" spans="10:10" x14ac:dyDescent="0.2">
      <c r="J7174" s="18"/>
    </row>
    <row r="7175" spans="10:10" x14ac:dyDescent="0.2">
      <c r="J7175" s="18"/>
    </row>
    <row r="7176" spans="10:10" x14ac:dyDescent="0.2">
      <c r="J7176" s="18"/>
    </row>
    <row r="7177" spans="10:10" x14ac:dyDescent="0.2">
      <c r="J7177" s="18"/>
    </row>
    <row r="7178" spans="10:10" x14ac:dyDescent="0.2">
      <c r="J7178" s="18"/>
    </row>
    <row r="7179" spans="10:10" x14ac:dyDescent="0.2">
      <c r="J7179" s="18"/>
    </row>
    <row r="7180" spans="10:10" x14ac:dyDescent="0.2">
      <c r="J7180" s="18"/>
    </row>
    <row r="7181" spans="10:10" x14ac:dyDescent="0.2">
      <c r="J7181" s="18"/>
    </row>
    <row r="7182" spans="10:10" x14ac:dyDescent="0.2">
      <c r="J7182" s="18"/>
    </row>
    <row r="7183" spans="10:10" x14ac:dyDescent="0.2">
      <c r="J7183" s="18"/>
    </row>
    <row r="7184" spans="10:10" x14ac:dyDescent="0.2">
      <c r="J7184" s="18"/>
    </row>
    <row r="7185" spans="10:10" x14ac:dyDescent="0.2">
      <c r="J7185" s="18"/>
    </row>
    <row r="7186" spans="10:10" x14ac:dyDescent="0.2">
      <c r="J7186" s="18"/>
    </row>
    <row r="7187" spans="10:10" x14ac:dyDescent="0.2">
      <c r="J7187" s="18"/>
    </row>
    <row r="7188" spans="10:10" x14ac:dyDescent="0.2">
      <c r="J7188" s="18"/>
    </row>
    <row r="7189" spans="10:10" x14ac:dyDescent="0.2">
      <c r="J7189" s="18"/>
    </row>
    <row r="7190" spans="10:10" x14ac:dyDescent="0.2">
      <c r="J7190" s="18"/>
    </row>
    <row r="7191" spans="10:10" x14ac:dyDescent="0.2">
      <c r="J7191" s="18"/>
    </row>
    <row r="7192" spans="10:10" x14ac:dyDescent="0.2">
      <c r="J7192" s="18"/>
    </row>
    <row r="7193" spans="10:10" x14ac:dyDescent="0.2">
      <c r="J7193" s="18"/>
    </row>
    <row r="7194" spans="10:10" x14ac:dyDescent="0.2">
      <c r="J7194" s="18"/>
    </row>
    <row r="7195" spans="10:10" x14ac:dyDescent="0.2">
      <c r="J7195" s="18"/>
    </row>
    <row r="7196" spans="10:10" x14ac:dyDescent="0.2">
      <c r="J7196" s="18"/>
    </row>
    <row r="7197" spans="10:10" x14ac:dyDescent="0.2">
      <c r="J7197" s="18"/>
    </row>
    <row r="7198" spans="10:10" x14ac:dyDescent="0.2">
      <c r="J7198" s="18"/>
    </row>
    <row r="7199" spans="10:10" x14ac:dyDescent="0.2">
      <c r="J7199" s="18"/>
    </row>
    <row r="7200" spans="10:10" x14ac:dyDescent="0.2">
      <c r="J7200" s="18"/>
    </row>
    <row r="7201" spans="10:10" x14ac:dyDescent="0.2">
      <c r="J7201" s="18"/>
    </row>
    <row r="7202" spans="10:10" x14ac:dyDescent="0.2">
      <c r="J7202" s="18"/>
    </row>
    <row r="7203" spans="10:10" x14ac:dyDescent="0.2">
      <c r="J7203" s="18"/>
    </row>
    <row r="7204" spans="10:10" x14ac:dyDescent="0.2">
      <c r="J7204" s="18"/>
    </row>
    <row r="7205" spans="10:10" x14ac:dyDescent="0.2">
      <c r="J7205" s="18"/>
    </row>
    <row r="7206" spans="10:10" x14ac:dyDescent="0.2">
      <c r="J7206" s="18"/>
    </row>
    <row r="7207" spans="10:10" x14ac:dyDescent="0.2">
      <c r="J7207" s="18"/>
    </row>
    <row r="7208" spans="10:10" x14ac:dyDescent="0.2">
      <c r="J7208" s="18"/>
    </row>
    <row r="7209" spans="10:10" x14ac:dyDescent="0.2">
      <c r="J7209" s="18"/>
    </row>
    <row r="7210" spans="10:10" x14ac:dyDescent="0.2">
      <c r="J7210" s="18"/>
    </row>
    <row r="7211" spans="10:10" x14ac:dyDescent="0.2">
      <c r="J7211" s="18"/>
    </row>
    <row r="7212" spans="10:10" x14ac:dyDescent="0.2">
      <c r="J7212" s="18"/>
    </row>
    <row r="7213" spans="10:10" x14ac:dyDescent="0.2">
      <c r="J7213" s="18"/>
    </row>
    <row r="7214" spans="10:10" x14ac:dyDescent="0.2">
      <c r="J7214" s="18"/>
    </row>
    <row r="7215" spans="10:10" x14ac:dyDescent="0.2">
      <c r="J7215" s="18"/>
    </row>
    <row r="7216" spans="10:10" x14ac:dyDescent="0.2">
      <c r="J7216" s="18"/>
    </row>
    <row r="7217" spans="10:10" x14ac:dyDescent="0.2">
      <c r="J7217" s="18"/>
    </row>
    <row r="7218" spans="10:10" x14ac:dyDescent="0.2">
      <c r="J7218" s="18"/>
    </row>
    <row r="7219" spans="10:10" x14ac:dyDescent="0.2">
      <c r="J7219" s="18"/>
    </row>
    <row r="7220" spans="10:10" x14ac:dyDescent="0.2">
      <c r="J7220" s="18"/>
    </row>
    <row r="7221" spans="10:10" x14ac:dyDescent="0.2">
      <c r="J7221" s="18"/>
    </row>
    <row r="7222" spans="10:10" x14ac:dyDescent="0.2">
      <c r="J7222" s="18"/>
    </row>
    <row r="7223" spans="10:10" x14ac:dyDescent="0.2">
      <c r="J7223" s="18"/>
    </row>
    <row r="7224" spans="10:10" x14ac:dyDescent="0.2">
      <c r="J7224" s="18"/>
    </row>
    <row r="7225" spans="10:10" x14ac:dyDescent="0.2">
      <c r="J7225" s="18"/>
    </row>
    <row r="7226" spans="10:10" x14ac:dyDescent="0.2">
      <c r="J7226" s="18"/>
    </row>
    <row r="7227" spans="10:10" x14ac:dyDescent="0.2">
      <c r="J7227" s="18"/>
    </row>
    <row r="7228" spans="10:10" x14ac:dyDescent="0.2">
      <c r="J7228" s="18"/>
    </row>
    <row r="7229" spans="10:10" x14ac:dyDescent="0.2">
      <c r="J7229" s="18"/>
    </row>
    <row r="7230" spans="10:10" x14ac:dyDescent="0.2">
      <c r="J7230" s="18"/>
    </row>
    <row r="7231" spans="10:10" x14ac:dyDescent="0.2">
      <c r="J7231" s="18"/>
    </row>
    <row r="7232" spans="10:10" x14ac:dyDescent="0.2">
      <c r="J7232" s="18"/>
    </row>
    <row r="7233" spans="10:10" x14ac:dyDescent="0.2">
      <c r="J7233" s="18"/>
    </row>
    <row r="7234" spans="10:10" x14ac:dyDescent="0.2">
      <c r="J7234" s="18"/>
    </row>
    <row r="7235" spans="10:10" x14ac:dyDescent="0.2">
      <c r="J7235" s="18"/>
    </row>
    <row r="7236" spans="10:10" x14ac:dyDescent="0.2">
      <c r="J7236" s="18"/>
    </row>
    <row r="7237" spans="10:10" x14ac:dyDescent="0.2">
      <c r="J7237" s="18"/>
    </row>
    <row r="7238" spans="10:10" x14ac:dyDescent="0.2">
      <c r="J7238" s="18"/>
    </row>
    <row r="7239" spans="10:10" x14ac:dyDescent="0.2">
      <c r="J7239" s="18"/>
    </row>
    <row r="7240" spans="10:10" x14ac:dyDescent="0.2">
      <c r="J7240" s="18"/>
    </row>
    <row r="7241" spans="10:10" x14ac:dyDescent="0.2">
      <c r="J7241" s="18"/>
    </row>
    <row r="7242" spans="10:10" x14ac:dyDescent="0.2">
      <c r="J7242" s="18"/>
    </row>
    <row r="7243" spans="10:10" x14ac:dyDescent="0.2">
      <c r="J7243" s="18"/>
    </row>
    <row r="7244" spans="10:10" x14ac:dyDescent="0.2">
      <c r="J7244" s="18"/>
    </row>
    <row r="7245" spans="10:10" x14ac:dyDescent="0.2">
      <c r="J7245" s="18"/>
    </row>
    <row r="7246" spans="10:10" x14ac:dyDescent="0.2">
      <c r="J7246" s="18"/>
    </row>
    <row r="7247" spans="10:10" x14ac:dyDescent="0.2">
      <c r="J7247" s="18"/>
    </row>
    <row r="7248" spans="10:10" x14ac:dyDescent="0.2">
      <c r="J7248" s="18"/>
    </row>
    <row r="7249" spans="10:10" x14ac:dyDescent="0.2">
      <c r="J7249" s="18"/>
    </row>
    <row r="7250" spans="10:10" x14ac:dyDescent="0.2">
      <c r="J7250" s="18"/>
    </row>
    <row r="7251" spans="10:10" x14ac:dyDescent="0.2">
      <c r="J7251" s="18"/>
    </row>
    <row r="7252" spans="10:10" x14ac:dyDescent="0.2">
      <c r="J7252" s="18"/>
    </row>
    <row r="7253" spans="10:10" x14ac:dyDescent="0.2">
      <c r="J7253" s="18"/>
    </row>
    <row r="7254" spans="10:10" x14ac:dyDescent="0.2">
      <c r="J7254" s="18"/>
    </row>
    <row r="7255" spans="10:10" x14ac:dyDescent="0.2">
      <c r="J7255" s="18"/>
    </row>
    <row r="7256" spans="10:10" x14ac:dyDescent="0.2">
      <c r="J7256" s="18"/>
    </row>
    <row r="7257" spans="10:10" x14ac:dyDescent="0.2">
      <c r="J7257" s="18"/>
    </row>
    <row r="7258" spans="10:10" x14ac:dyDescent="0.2">
      <c r="J7258" s="18"/>
    </row>
    <row r="7259" spans="10:10" x14ac:dyDescent="0.2">
      <c r="J7259" s="18"/>
    </row>
    <row r="7260" spans="10:10" x14ac:dyDescent="0.2">
      <c r="J7260" s="18"/>
    </row>
    <row r="7261" spans="10:10" x14ac:dyDescent="0.2">
      <c r="J7261" s="18"/>
    </row>
    <row r="7262" spans="10:10" x14ac:dyDescent="0.2">
      <c r="J7262" s="18"/>
    </row>
    <row r="7263" spans="10:10" x14ac:dyDescent="0.2">
      <c r="J7263" s="18"/>
    </row>
    <row r="7264" spans="10:10" x14ac:dyDescent="0.2">
      <c r="J7264" s="18"/>
    </row>
    <row r="7265" spans="10:10" x14ac:dyDescent="0.2">
      <c r="J7265" s="18"/>
    </row>
    <row r="7266" spans="10:10" x14ac:dyDescent="0.2">
      <c r="J7266" s="18"/>
    </row>
    <row r="7267" spans="10:10" x14ac:dyDescent="0.2">
      <c r="J7267" s="18"/>
    </row>
    <row r="7268" spans="10:10" x14ac:dyDescent="0.2">
      <c r="J7268" s="18"/>
    </row>
    <row r="7269" spans="10:10" x14ac:dyDescent="0.2">
      <c r="J7269" s="18"/>
    </row>
    <row r="7270" spans="10:10" x14ac:dyDescent="0.2">
      <c r="J7270" s="18"/>
    </row>
    <row r="7271" spans="10:10" x14ac:dyDescent="0.2">
      <c r="J7271" s="18"/>
    </row>
    <row r="7272" spans="10:10" x14ac:dyDescent="0.2">
      <c r="J7272" s="18"/>
    </row>
    <row r="7273" spans="10:10" x14ac:dyDescent="0.2">
      <c r="J7273" s="18"/>
    </row>
    <row r="7274" spans="10:10" x14ac:dyDescent="0.2">
      <c r="J7274" s="18"/>
    </row>
    <row r="7275" spans="10:10" x14ac:dyDescent="0.2">
      <c r="J7275" s="18"/>
    </row>
    <row r="7276" spans="10:10" x14ac:dyDescent="0.2">
      <c r="J7276" s="18"/>
    </row>
    <row r="7277" spans="10:10" x14ac:dyDescent="0.2">
      <c r="J7277" s="18"/>
    </row>
    <row r="7278" spans="10:10" x14ac:dyDescent="0.2">
      <c r="J7278" s="18"/>
    </row>
    <row r="7279" spans="10:10" x14ac:dyDescent="0.2">
      <c r="J7279" s="18"/>
    </row>
    <row r="7280" spans="10:10" x14ac:dyDescent="0.2">
      <c r="J7280" s="18"/>
    </row>
    <row r="7281" spans="10:10" x14ac:dyDescent="0.2">
      <c r="J7281" s="18"/>
    </row>
    <row r="7282" spans="10:10" x14ac:dyDescent="0.2">
      <c r="J7282" s="18"/>
    </row>
    <row r="7283" spans="10:10" x14ac:dyDescent="0.2">
      <c r="J7283" s="18"/>
    </row>
    <row r="7284" spans="10:10" x14ac:dyDescent="0.2">
      <c r="J7284" s="18"/>
    </row>
    <row r="7285" spans="10:10" x14ac:dyDescent="0.2">
      <c r="J7285" s="18"/>
    </row>
    <row r="7286" spans="10:10" x14ac:dyDescent="0.2">
      <c r="J7286" s="18"/>
    </row>
    <row r="7287" spans="10:10" x14ac:dyDescent="0.2">
      <c r="J7287" s="18"/>
    </row>
    <row r="7288" spans="10:10" x14ac:dyDescent="0.2">
      <c r="J7288" s="18"/>
    </row>
    <row r="7289" spans="10:10" x14ac:dyDescent="0.2">
      <c r="J7289" s="18"/>
    </row>
    <row r="7290" spans="10:10" x14ac:dyDescent="0.2">
      <c r="J7290" s="18"/>
    </row>
    <row r="7291" spans="10:10" x14ac:dyDescent="0.2">
      <c r="J7291" s="18"/>
    </row>
    <row r="7292" spans="10:10" x14ac:dyDescent="0.2">
      <c r="J7292" s="18"/>
    </row>
    <row r="7293" spans="10:10" x14ac:dyDescent="0.2">
      <c r="J7293" s="18"/>
    </row>
    <row r="7294" spans="10:10" x14ac:dyDescent="0.2">
      <c r="J7294" s="18"/>
    </row>
    <row r="7295" spans="10:10" x14ac:dyDescent="0.2">
      <c r="J7295" s="18"/>
    </row>
    <row r="7296" spans="10:10" x14ac:dyDescent="0.2">
      <c r="J7296" s="18"/>
    </row>
    <row r="7297" spans="10:10" x14ac:dyDescent="0.2">
      <c r="J7297" s="18"/>
    </row>
    <row r="7298" spans="10:10" x14ac:dyDescent="0.2">
      <c r="J7298" s="18"/>
    </row>
    <row r="7299" spans="10:10" x14ac:dyDescent="0.2">
      <c r="J7299" s="18"/>
    </row>
    <row r="7300" spans="10:10" x14ac:dyDescent="0.2">
      <c r="J7300" s="18"/>
    </row>
    <row r="7301" spans="10:10" x14ac:dyDescent="0.2">
      <c r="J7301" s="18"/>
    </row>
    <row r="7302" spans="10:10" x14ac:dyDescent="0.2">
      <c r="J7302" s="18"/>
    </row>
    <row r="7303" spans="10:10" x14ac:dyDescent="0.2">
      <c r="J7303" s="18"/>
    </row>
    <row r="7304" spans="10:10" x14ac:dyDescent="0.2">
      <c r="J7304" s="18"/>
    </row>
    <row r="7305" spans="10:10" x14ac:dyDescent="0.2">
      <c r="J7305" s="18"/>
    </row>
    <row r="7306" spans="10:10" x14ac:dyDescent="0.2">
      <c r="J7306" s="18"/>
    </row>
    <row r="7307" spans="10:10" x14ac:dyDescent="0.2">
      <c r="J7307" s="18"/>
    </row>
    <row r="7308" spans="10:10" x14ac:dyDescent="0.2">
      <c r="J7308" s="18"/>
    </row>
    <row r="7309" spans="10:10" x14ac:dyDescent="0.2">
      <c r="J7309" s="18"/>
    </row>
    <row r="7310" spans="10:10" x14ac:dyDescent="0.2">
      <c r="J7310" s="18"/>
    </row>
    <row r="7311" spans="10:10" x14ac:dyDescent="0.2">
      <c r="J7311" s="18"/>
    </row>
    <row r="7312" spans="10:10" x14ac:dyDescent="0.2">
      <c r="J7312" s="18"/>
    </row>
    <row r="7313" spans="10:10" x14ac:dyDescent="0.2">
      <c r="J7313" s="18"/>
    </row>
    <row r="7314" spans="10:10" x14ac:dyDescent="0.2">
      <c r="J7314" s="18"/>
    </row>
    <row r="7315" spans="10:10" x14ac:dyDescent="0.2">
      <c r="J7315" s="18"/>
    </row>
    <row r="7316" spans="10:10" x14ac:dyDescent="0.2">
      <c r="J7316" s="18"/>
    </row>
    <row r="7317" spans="10:10" x14ac:dyDescent="0.2">
      <c r="J7317" s="18"/>
    </row>
    <row r="7318" spans="10:10" x14ac:dyDescent="0.2">
      <c r="J7318" s="18"/>
    </row>
    <row r="7319" spans="10:10" x14ac:dyDescent="0.2">
      <c r="J7319" s="18"/>
    </row>
    <row r="7320" spans="10:10" x14ac:dyDescent="0.2">
      <c r="J7320" s="18"/>
    </row>
    <row r="7321" spans="10:10" x14ac:dyDescent="0.2">
      <c r="J7321" s="18"/>
    </row>
    <row r="7322" spans="10:10" x14ac:dyDescent="0.2">
      <c r="J7322" s="18"/>
    </row>
    <row r="7323" spans="10:10" x14ac:dyDescent="0.2">
      <c r="J7323" s="18"/>
    </row>
    <row r="7324" spans="10:10" x14ac:dyDescent="0.2">
      <c r="J7324" s="18"/>
    </row>
    <row r="7325" spans="10:10" x14ac:dyDescent="0.2">
      <c r="J7325" s="18"/>
    </row>
    <row r="7326" spans="10:10" x14ac:dyDescent="0.2">
      <c r="J7326" s="18"/>
    </row>
    <row r="7327" spans="10:10" x14ac:dyDescent="0.2">
      <c r="J7327" s="18"/>
    </row>
    <row r="7328" spans="10:10" x14ac:dyDescent="0.2">
      <c r="J7328" s="18"/>
    </row>
    <row r="7329" spans="10:10" x14ac:dyDescent="0.2">
      <c r="J7329" s="18"/>
    </row>
    <row r="7330" spans="10:10" x14ac:dyDescent="0.2">
      <c r="J7330" s="18"/>
    </row>
    <row r="7331" spans="10:10" x14ac:dyDescent="0.2">
      <c r="J7331" s="18"/>
    </row>
    <row r="7332" spans="10:10" x14ac:dyDescent="0.2">
      <c r="J7332" s="18"/>
    </row>
    <row r="7333" spans="10:10" x14ac:dyDescent="0.2">
      <c r="J7333" s="18"/>
    </row>
    <row r="7334" spans="10:10" x14ac:dyDescent="0.2">
      <c r="J7334" s="18"/>
    </row>
    <row r="7335" spans="10:10" x14ac:dyDescent="0.2">
      <c r="J7335" s="18"/>
    </row>
    <row r="7336" spans="10:10" x14ac:dyDescent="0.2">
      <c r="J7336" s="18"/>
    </row>
    <row r="7337" spans="10:10" x14ac:dyDescent="0.2">
      <c r="J7337" s="18"/>
    </row>
    <row r="7338" spans="10:10" x14ac:dyDescent="0.2">
      <c r="J7338" s="18"/>
    </row>
    <row r="7339" spans="10:10" x14ac:dyDescent="0.2">
      <c r="J7339" s="18"/>
    </row>
    <row r="7340" spans="10:10" x14ac:dyDescent="0.2">
      <c r="J7340" s="18"/>
    </row>
    <row r="7341" spans="10:10" x14ac:dyDescent="0.2">
      <c r="J7341" s="18"/>
    </row>
    <row r="7342" spans="10:10" x14ac:dyDescent="0.2">
      <c r="J7342" s="18"/>
    </row>
    <row r="7343" spans="10:10" x14ac:dyDescent="0.2">
      <c r="J7343" s="18"/>
    </row>
    <row r="7344" spans="10:10" x14ac:dyDescent="0.2">
      <c r="J7344" s="18"/>
    </row>
    <row r="7345" spans="10:10" x14ac:dyDescent="0.2">
      <c r="J7345" s="18"/>
    </row>
    <row r="7346" spans="10:10" x14ac:dyDescent="0.2">
      <c r="J7346" s="18"/>
    </row>
    <row r="7347" spans="10:10" x14ac:dyDescent="0.2">
      <c r="J7347" s="18"/>
    </row>
    <row r="7348" spans="10:10" x14ac:dyDescent="0.2">
      <c r="J7348" s="18"/>
    </row>
    <row r="7349" spans="10:10" x14ac:dyDescent="0.2">
      <c r="J7349" s="18"/>
    </row>
    <row r="7350" spans="10:10" x14ac:dyDescent="0.2">
      <c r="J7350" s="18"/>
    </row>
    <row r="7351" spans="10:10" x14ac:dyDescent="0.2">
      <c r="J7351" s="18"/>
    </row>
    <row r="7352" spans="10:10" x14ac:dyDescent="0.2">
      <c r="J7352" s="18"/>
    </row>
    <row r="7353" spans="10:10" x14ac:dyDescent="0.2">
      <c r="J7353" s="18"/>
    </row>
    <row r="7354" spans="10:10" x14ac:dyDescent="0.2">
      <c r="J7354" s="18"/>
    </row>
    <row r="7355" spans="10:10" x14ac:dyDescent="0.2">
      <c r="J7355" s="18"/>
    </row>
    <row r="7356" spans="10:10" x14ac:dyDescent="0.2">
      <c r="J7356" s="18"/>
    </row>
    <row r="7357" spans="10:10" x14ac:dyDescent="0.2">
      <c r="J7357" s="18"/>
    </row>
    <row r="7358" spans="10:10" x14ac:dyDescent="0.2">
      <c r="J7358" s="18"/>
    </row>
    <row r="7359" spans="10:10" x14ac:dyDescent="0.2">
      <c r="J7359" s="18"/>
    </row>
    <row r="7360" spans="10:10" x14ac:dyDescent="0.2">
      <c r="J7360" s="18"/>
    </row>
    <row r="7361" spans="10:10" x14ac:dyDescent="0.2">
      <c r="J7361" s="18"/>
    </row>
    <row r="7362" spans="10:10" x14ac:dyDescent="0.2">
      <c r="J7362" s="18"/>
    </row>
    <row r="7363" spans="10:10" x14ac:dyDescent="0.2">
      <c r="J7363" s="18"/>
    </row>
    <row r="7364" spans="10:10" x14ac:dyDescent="0.2">
      <c r="J7364" s="18"/>
    </row>
    <row r="7365" spans="10:10" x14ac:dyDescent="0.2">
      <c r="J7365" s="18"/>
    </row>
    <row r="7366" spans="10:10" x14ac:dyDescent="0.2">
      <c r="J7366" s="18"/>
    </row>
    <row r="7367" spans="10:10" x14ac:dyDescent="0.2">
      <c r="J7367" s="18"/>
    </row>
    <row r="7368" spans="10:10" x14ac:dyDescent="0.2">
      <c r="J7368" s="18"/>
    </row>
    <row r="7369" spans="10:10" x14ac:dyDescent="0.2">
      <c r="J7369" s="18"/>
    </row>
    <row r="7370" spans="10:10" x14ac:dyDescent="0.2">
      <c r="J7370" s="18"/>
    </row>
    <row r="7371" spans="10:10" x14ac:dyDescent="0.2">
      <c r="J7371" s="18"/>
    </row>
    <row r="7372" spans="10:10" x14ac:dyDescent="0.2">
      <c r="J7372" s="18"/>
    </row>
    <row r="7373" spans="10:10" x14ac:dyDescent="0.2">
      <c r="J7373" s="18"/>
    </row>
    <row r="7374" spans="10:10" x14ac:dyDescent="0.2">
      <c r="J7374" s="18"/>
    </row>
    <row r="7375" spans="10:10" x14ac:dyDescent="0.2">
      <c r="J7375" s="18"/>
    </row>
    <row r="7376" spans="10:10" x14ac:dyDescent="0.2">
      <c r="J7376" s="18"/>
    </row>
    <row r="7377" spans="10:10" x14ac:dyDescent="0.2">
      <c r="J7377" s="18"/>
    </row>
    <row r="7378" spans="10:10" x14ac:dyDescent="0.2">
      <c r="J7378" s="18"/>
    </row>
    <row r="7379" spans="10:10" x14ac:dyDescent="0.2">
      <c r="J7379" s="18"/>
    </row>
    <row r="7380" spans="10:10" x14ac:dyDescent="0.2">
      <c r="J7380" s="18"/>
    </row>
    <row r="7381" spans="10:10" x14ac:dyDescent="0.2">
      <c r="J7381" s="18"/>
    </row>
    <row r="7382" spans="10:10" x14ac:dyDescent="0.2">
      <c r="J7382" s="18"/>
    </row>
    <row r="7383" spans="10:10" x14ac:dyDescent="0.2">
      <c r="J7383" s="18"/>
    </row>
    <row r="7384" spans="10:10" x14ac:dyDescent="0.2">
      <c r="J7384" s="18"/>
    </row>
    <row r="7385" spans="10:10" x14ac:dyDescent="0.2">
      <c r="J7385" s="18"/>
    </row>
    <row r="7386" spans="10:10" x14ac:dyDescent="0.2">
      <c r="J7386" s="18"/>
    </row>
    <row r="7387" spans="10:10" x14ac:dyDescent="0.2">
      <c r="J7387" s="18"/>
    </row>
    <row r="7388" spans="10:10" x14ac:dyDescent="0.2">
      <c r="J7388" s="18"/>
    </row>
    <row r="7389" spans="10:10" x14ac:dyDescent="0.2">
      <c r="J7389" s="18"/>
    </row>
    <row r="7390" spans="10:10" x14ac:dyDescent="0.2">
      <c r="J7390" s="18"/>
    </row>
    <row r="7391" spans="10:10" x14ac:dyDescent="0.2">
      <c r="J7391" s="18"/>
    </row>
    <row r="7392" spans="10:10" x14ac:dyDescent="0.2">
      <c r="J7392" s="18"/>
    </row>
    <row r="7393" spans="10:10" x14ac:dyDescent="0.2">
      <c r="J7393" s="18"/>
    </row>
    <row r="7394" spans="10:10" x14ac:dyDescent="0.2">
      <c r="J7394" s="18"/>
    </row>
    <row r="7395" spans="10:10" x14ac:dyDescent="0.2">
      <c r="J7395" s="18"/>
    </row>
    <row r="7396" spans="10:10" x14ac:dyDescent="0.2">
      <c r="J7396" s="18"/>
    </row>
    <row r="7397" spans="10:10" x14ac:dyDescent="0.2">
      <c r="J7397" s="18"/>
    </row>
    <row r="7398" spans="10:10" x14ac:dyDescent="0.2">
      <c r="J7398" s="18"/>
    </row>
    <row r="7399" spans="10:10" x14ac:dyDescent="0.2">
      <c r="J7399" s="18"/>
    </row>
    <row r="7400" spans="10:10" x14ac:dyDescent="0.2">
      <c r="J7400" s="18"/>
    </row>
    <row r="7401" spans="10:10" x14ac:dyDescent="0.2">
      <c r="J7401" s="18"/>
    </row>
    <row r="7402" spans="10:10" x14ac:dyDescent="0.2">
      <c r="J7402" s="18"/>
    </row>
    <row r="7403" spans="10:10" x14ac:dyDescent="0.2">
      <c r="J7403" s="18"/>
    </row>
    <row r="7404" spans="10:10" x14ac:dyDescent="0.2">
      <c r="J7404" s="18"/>
    </row>
    <row r="7405" spans="10:10" x14ac:dyDescent="0.2">
      <c r="J7405" s="18"/>
    </row>
    <row r="7406" spans="10:10" x14ac:dyDescent="0.2">
      <c r="J7406" s="18"/>
    </row>
    <row r="7407" spans="10:10" x14ac:dyDescent="0.2">
      <c r="J7407" s="18"/>
    </row>
    <row r="7408" spans="10:10" x14ac:dyDescent="0.2">
      <c r="J7408" s="18"/>
    </row>
    <row r="7409" spans="10:10" x14ac:dyDescent="0.2">
      <c r="J7409" s="18"/>
    </row>
    <row r="7410" spans="10:10" x14ac:dyDescent="0.2">
      <c r="J7410" s="18"/>
    </row>
    <row r="7411" spans="10:10" x14ac:dyDescent="0.2">
      <c r="J7411" s="18"/>
    </row>
    <row r="7412" spans="10:10" x14ac:dyDescent="0.2">
      <c r="J7412" s="18"/>
    </row>
    <row r="7413" spans="10:10" x14ac:dyDescent="0.2">
      <c r="J7413" s="18"/>
    </row>
    <row r="7414" spans="10:10" x14ac:dyDescent="0.2">
      <c r="J7414" s="18"/>
    </row>
    <row r="7415" spans="10:10" x14ac:dyDescent="0.2">
      <c r="J7415" s="18"/>
    </row>
    <row r="7416" spans="10:10" x14ac:dyDescent="0.2">
      <c r="J7416" s="18"/>
    </row>
    <row r="7417" spans="10:10" x14ac:dyDescent="0.2">
      <c r="J7417" s="18"/>
    </row>
    <row r="7418" spans="10:10" x14ac:dyDescent="0.2">
      <c r="J7418" s="18"/>
    </row>
    <row r="7419" spans="10:10" x14ac:dyDescent="0.2">
      <c r="J7419" s="18"/>
    </row>
    <row r="7420" spans="10:10" x14ac:dyDescent="0.2">
      <c r="J7420" s="18"/>
    </row>
    <row r="7421" spans="10:10" x14ac:dyDescent="0.2">
      <c r="J7421" s="18"/>
    </row>
    <row r="7422" spans="10:10" x14ac:dyDescent="0.2">
      <c r="J7422" s="18"/>
    </row>
    <row r="7423" spans="10:10" x14ac:dyDescent="0.2">
      <c r="J7423" s="18"/>
    </row>
    <row r="7424" spans="10:10" x14ac:dyDescent="0.2">
      <c r="J7424" s="18"/>
    </row>
    <row r="7425" spans="10:10" x14ac:dyDescent="0.2">
      <c r="J7425" s="18"/>
    </row>
    <row r="7426" spans="10:10" x14ac:dyDescent="0.2">
      <c r="J7426" s="18"/>
    </row>
    <row r="7427" spans="10:10" x14ac:dyDescent="0.2">
      <c r="J7427" s="18"/>
    </row>
    <row r="7428" spans="10:10" x14ac:dyDescent="0.2">
      <c r="J7428" s="18"/>
    </row>
    <row r="7429" spans="10:10" x14ac:dyDescent="0.2">
      <c r="J7429" s="18"/>
    </row>
    <row r="7430" spans="10:10" x14ac:dyDescent="0.2">
      <c r="J7430" s="18"/>
    </row>
    <row r="7431" spans="10:10" x14ac:dyDescent="0.2">
      <c r="J7431" s="18"/>
    </row>
    <row r="7432" spans="10:10" x14ac:dyDescent="0.2">
      <c r="J7432" s="18"/>
    </row>
    <row r="7433" spans="10:10" x14ac:dyDescent="0.2">
      <c r="J7433" s="18"/>
    </row>
    <row r="7434" spans="10:10" x14ac:dyDescent="0.2">
      <c r="J7434" s="18"/>
    </row>
    <row r="7435" spans="10:10" x14ac:dyDescent="0.2">
      <c r="J7435" s="18"/>
    </row>
    <row r="7436" spans="10:10" x14ac:dyDescent="0.2">
      <c r="J7436" s="18"/>
    </row>
    <row r="7437" spans="10:10" x14ac:dyDescent="0.2">
      <c r="J7437" s="18"/>
    </row>
    <row r="7438" spans="10:10" x14ac:dyDescent="0.2">
      <c r="J7438" s="18"/>
    </row>
    <row r="7439" spans="10:10" x14ac:dyDescent="0.2">
      <c r="J7439" s="18"/>
    </row>
    <row r="7440" spans="10:10" x14ac:dyDescent="0.2">
      <c r="J7440" s="18"/>
    </row>
    <row r="7441" spans="10:10" x14ac:dyDescent="0.2">
      <c r="J7441" s="18"/>
    </row>
    <row r="7442" spans="10:10" x14ac:dyDescent="0.2">
      <c r="J7442" s="18"/>
    </row>
    <row r="7443" spans="10:10" x14ac:dyDescent="0.2">
      <c r="J7443" s="18"/>
    </row>
    <row r="7444" spans="10:10" x14ac:dyDescent="0.2">
      <c r="J7444" s="18"/>
    </row>
    <row r="7445" spans="10:10" x14ac:dyDescent="0.2">
      <c r="J7445" s="18"/>
    </row>
    <row r="7446" spans="10:10" x14ac:dyDescent="0.2">
      <c r="J7446" s="18"/>
    </row>
    <row r="7447" spans="10:10" x14ac:dyDescent="0.2">
      <c r="J7447" s="18"/>
    </row>
    <row r="7448" spans="10:10" x14ac:dyDescent="0.2">
      <c r="J7448" s="18"/>
    </row>
    <row r="7449" spans="10:10" x14ac:dyDescent="0.2">
      <c r="J7449" s="18"/>
    </row>
    <row r="7450" spans="10:10" x14ac:dyDescent="0.2">
      <c r="J7450" s="18"/>
    </row>
    <row r="7451" spans="10:10" x14ac:dyDescent="0.2">
      <c r="J7451" s="18"/>
    </row>
    <row r="7452" spans="10:10" x14ac:dyDescent="0.2">
      <c r="J7452" s="18"/>
    </row>
    <row r="7453" spans="10:10" x14ac:dyDescent="0.2">
      <c r="J7453" s="18"/>
    </row>
    <row r="7454" spans="10:10" x14ac:dyDescent="0.2">
      <c r="J7454" s="18"/>
    </row>
    <row r="7455" spans="10:10" x14ac:dyDescent="0.2">
      <c r="J7455" s="18"/>
    </row>
    <row r="7456" spans="10:10" x14ac:dyDescent="0.2">
      <c r="J7456" s="18"/>
    </row>
    <row r="7457" spans="10:10" x14ac:dyDescent="0.2">
      <c r="J7457" s="18"/>
    </row>
    <row r="7458" spans="10:10" x14ac:dyDescent="0.2">
      <c r="J7458" s="18"/>
    </row>
    <row r="7459" spans="10:10" x14ac:dyDescent="0.2">
      <c r="J7459" s="18"/>
    </row>
    <row r="7460" spans="10:10" x14ac:dyDescent="0.2">
      <c r="J7460" s="18"/>
    </row>
    <row r="7461" spans="10:10" x14ac:dyDescent="0.2">
      <c r="J7461" s="18"/>
    </row>
    <row r="7462" spans="10:10" x14ac:dyDescent="0.2">
      <c r="J7462" s="18"/>
    </row>
    <row r="7463" spans="10:10" x14ac:dyDescent="0.2">
      <c r="J7463" s="18"/>
    </row>
    <row r="7464" spans="10:10" x14ac:dyDescent="0.2">
      <c r="J7464" s="18"/>
    </row>
    <row r="7465" spans="10:10" x14ac:dyDescent="0.2">
      <c r="J7465" s="18"/>
    </row>
    <row r="7466" spans="10:10" x14ac:dyDescent="0.2">
      <c r="J7466" s="18"/>
    </row>
    <row r="7467" spans="10:10" x14ac:dyDescent="0.2">
      <c r="J7467" s="18"/>
    </row>
    <row r="7468" spans="10:10" x14ac:dyDescent="0.2">
      <c r="J7468" s="18"/>
    </row>
    <row r="7469" spans="10:10" x14ac:dyDescent="0.2">
      <c r="J7469" s="18"/>
    </row>
    <row r="7470" spans="10:10" x14ac:dyDescent="0.2">
      <c r="J7470" s="18"/>
    </row>
    <row r="7471" spans="10:10" x14ac:dyDescent="0.2">
      <c r="J7471" s="18"/>
    </row>
    <row r="7472" spans="10:10" x14ac:dyDescent="0.2">
      <c r="J7472" s="18"/>
    </row>
    <row r="7473" spans="10:10" x14ac:dyDescent="0.2">
      <c r="J7473" s="18"/>
    </row>
    <row r="7474" spans="10:10" x14ac:dyDescent="0.2">
      <c r="J7474" s="18"/>
    </row>
    <row r="7475" spans="10:10" x14ac:dyDescent="0.2">
      <c r="J7475" s="18"/>
    </row>
    <row r="7476" spans="10:10" x14ac:dyDescent="0.2">
      <c r="J7476" s="18"/>
    </row>
    <row r="7477" spans="10:10" x14ac:dyDescent="0.2">
      <c r="J7477" s="18"/>
    </row>
    <row r="7478" spans="10:10" x14ac:dyDescent="0.2">
      <c r="J7478" s="18"/>
    </row>
    <row r="7479" spans="10:10" x14ac:dyDescent="0.2">
      <c r="J7479" s="18"/>
    </row>
    <row r="7480" spans="10:10" x14ac:dyDescent="0.2">
      <c r="J7480" s="18"/>
    </row>
    <row r="7481" spans="10:10" x14ac:dyDescent="0.2">
      <c r="J7481" s="18"/>
    </row>
    <row r="7482" spans="10:10" x14ac:dyDescent="0.2">
      <c r="J7482" s="18"/>
    </row>
    <row r="7483" spans="10:10" x14ac:dyDescent="0.2">
      <c r="J7483" s="18"/>
    </row>
    <row r="7484" spans="10:10" x14ac:dyDescent="0.2">
      <c r="J7484" s="18"/>
    </row>
    <row r="7485" spans="10:10" x14ac:dyDescent="0.2">
      <c r="J7485" s="18"/>
    </row>
    <row r="7486" spans="10:10" x14ac:dyDescent="0.2">
      <c r="J7486" s="18"/>
    </row>
    <row r="7487" spans="10:10" x14ac:dyDescent="0.2">
      <c r="J7487" s="18"/>
    </row>
    <row r="7488" spans="10:10" x14ac:dyDescent="0.2">
      <c r="J7488" s="18"/>
    </row>
    <row r="7489" spans="10:10" x14ac:dyDescent="0.2">
      <c r="J7489" s="18"/>
    </row>
    <row r="7490" spans="10:10" x14ac:dyDescent="0.2">
      <c r="J7490" s="18"/>
    </row>
    <row r="7491" spans="10:10" x14ac:dyDescent="0.2">
      <c r="J7491" s="18"/>
    </row>
    <row r="7492" spans="10:10" x14ac:dyDescent="0.2">
      <c r="J7492" s="18"/>
    </row>
    <row r="7493" spans="10:10" x14ac:dyDescent="0.2">
      <c r="J7493" s="18"/>
    </row>
    <row r="7494" spans="10:10" x14ac:dyDescent="0.2">
      <c r="J7494" s="18"/>
    </row>
    <row r="7495" spans="10:10" x14ac:dyDescent="0.2">
      <c r="J7495" s="18"/>
    </row>
    <row r="7496" spans="10:10" x14ac:dyDescent="0.2">
      <c r="J7496" s="18"/>
    </row>
    <row r="7497" spans="10:10" x14ac:dyDescent="0.2">
      <c r="J7497" s="18"/>
    </row>
    <row r="7498" spans="10:10" x14ac:dyDescent="0.2">
      <c r="J7498" s="18"/>
    </row>
    <row r="7499" spans="10:10" x14ac:dyDescent="0.2">
      <c r="J7499" s="18"/>
    </row>
    <row r="7500" spans="10:10" x14ac:dyDescent="0.2">
      <c r="J7500" s="18"/>
    </row>
    <row r="7501" spans="10:10" x14ac:dyDescent="0.2">
      <c r="J7501" s="18"/>
    </row>
    <row r="7502" spans="10:10" x14ac:dyDescent="0.2">
      <c r="J7502" s="18"/>
    </row>
    <row r="7503" spans="10:10" x14ac:dyDescent="0.2">
      <c r="J7503" s="18"/>
    </row>
    <row r="7504" spans="10:10" x14ac:dyDescent="0.2">
      <c r="J7504" s="18"/>
    </row>
    <row r="7505" spans="10:10" x14ac:dyDescent="0.2">
      <c r="J7505" s="18"/>
    </row>
    <row r="7506" spans="10:10" x14ac:dyDescent="0.2">
      <c r="J7506" s="18"/>
    </row>
    <row r="7507" spans="10:10" x14ac:dyDescent="0.2">
      <c r="J7507" s="18"/>
    </row>
    <row r="7508" spans="10:10" x14ac:dyDescent="0.2">
      <c r="J7508" s="18"/>
    </row>
    <row r="7509" spans="10:10" x14ac:dyDescent="0.2">
      <c r="J7509" s="18"/>
    </row>
    <row r="7510" spans="10:10" x14ac:dyDescent="0.2">
      <c r="J7510" s="18"/>
    </row>
    <row r="7511" spans="10:10" x14ac:dyDescent="0.2">
      <c r="J7511" s="18"/>
    </row>
    <row r="7512" spans="10:10" x14ac:dyDescent="0.2">
      <c r="J7512" s="18"/>
    </row>
    <row r="7513" spans="10:10" x14ac:dyDescent="0.2">
      <c r="J7513" s="18"/>
    </row>
    <row r="7514" spans="10:10" x14ac:dyDescent="0.2">
      <c r="J7514" s="18"/>
    </row>
    <row r="7515" spans="10:10" x14ac:dyDescent="0.2">
      <c r="J7515" s="18"/>
    </row>
    <row r="7516" spans="10:10" x14ac:dyDescent="0.2">
      <c r="J7516" s="18"/>
    </row>
    <row r="7517" spans="10:10" x14ac:dyDescent="0.2">
      <c r="J7517" s="18"/>
    </row>
    <row r="7518" spans="10:10" x14ac:dyDescent="0.2">
      <c r="J7518" s="18"/>
    </row>
    <row r="7519" spans="10:10" x14ac:dyDescent="0.2">
      <c r="J7519" s="18"/>
    </row>
    <row r="7520" spans="10:10" x14ac:dyDescent="0.2">
      <c r="J7520" s="18"/>
    </row>
    <row r="7521" spans="10:10" x14ac:dyDescent="0.2">
      <c r="J7521" s="18"/>
    </row>
    <row r="7522" spans="10:10" x14ac:dyDescent="0.2">
      <c r="J7522" s="18"/>
    </row>
    <row r="7523" spans="10:10" x14ac:dyDescent="0.2">
      <c r="J7523" s="18"/>
    </row>
    <row r="7524" spans="10:10" x14ac:dyDescent="0.2">
      <c r="J7524" s="18"/>
    </row>
    <row r="7525" spans="10:10" x14ac:dyDescent="0.2">
      <c r="J7525" s="18"/>
    </row>
    <row r="7526" spans="10:10" x14ac:dyDescent="0.2">
      <c r="J7526" s="18"/>
    </row>
    <row r="7527" spans="10:10" x14ac:dyDescent="0.2">
      <c r="J7527" s="18"/>
    </row>
    <row r="7528" spans="10:10" x14ac:dyDescent="0.2">
      <c r="J7528" s="18"/>
    </row>
    <row r="7529" spans="10:10" x14ac:dyDescent="0.2">
      <c r="J7529" s="18"/>
    </row>
    <row r="7530" spans="10:10" x14ac:dyDescent="0.2">
      <c r="J7530" s="18"/>
    </row>
    <row r="7531" spans="10:10" x14ac:dyDescent="0.2">
      <c r="J7531" s="18"/>
    </row>
    <row r="7532" spans="10:10" x14ac:dyDescent="0.2">
      <c r="J7532" s="18"/>
    </row>
    <row r="7533" spans="10:10" x14ac:dyDescent="0.2">
      <c r="J7533" s="18"/>
    </row>
    <row r="7534" spans="10:10" x14ac:dyDescent="0.2">
      <c r="J7534" s="18"/>
    </row>
    <row r="7535" spans="10:10" x14ac:dyDescent="0.2">
      <c r="J7535" s="18"/>
    </row>
    <row r="7536" spans="10:10" x14ac:dyDescent="0.2">
      <c r="J7536" s="18"/>
    </row>
    <row r="7537" spans="10:10" x14ac:dyDescent="0.2">
      <c r="J7537" s="18"/>
    </row>
    <row r="7538" spans="10:10" x14ac:dyDescent="0.2">
      <c r="J7538" s="18"/>
    </row>
    <row r="7539" spans="10:10" x14ac:dyDescent="0.2">
      <c r="J7539" s="18"/>
    </row>
    <row r="7540" spans="10:10" x14ac:dyDescent="0.2">
      <c r="J7540" s="18"/>
    </row>
    <row r="7541" spans="10:10" x14ac:dyDescent="0.2">
      <c r="J7541" s="18"/>
    </row>
    <row r="7542" spans="10:10" x14ac:dyDescent="0.2">
      <c r="J7542" s="18"/>
    </row>
    <row r="7543" spans="10:10" x14ac:dyDescent="0.2">
      <c r="J7543" s="18"/>
    </row>
    <row r="7544" spans="10:10" x14ac:dyDescent="0.2">
      <c r="J7544" s="18"/>
    </row>
    <row r="7545" spans="10:10" x14ac:dyDescent="0.2">
      <c r="J7545" s="18"/>
    </row>
    <row r="7546" spans="10:10" x14ac:dyDescent="0.2">
      <c r="J7546" s="18"/>
    </row>
    <row r="7547" spans="10:10" x14ac:dyDescent="0.2">
      <c r="J7547" s="18"/>
    </row>
    <row r="7548" spans="10:10" x14ac:dyDescent="0.2">
      <c r="J7548" s="18"/>
    </row>
    <row r="7549" spans="10:10" x14ac:dyDescent="0.2">
      <c r="J7549" s="18"/>
    </row>
    <row r="7550" spans="10:10" x14ac:dyDescent="0.2">
      <c r="J7550" s="18"/>
    </row>
    <row r="7551" spans="10:10" x14ac:dyDescent="0.2">
      <c r="J7551" s="18"/>
    </row>
    <row r="7552" spans="10:10" x14ac:dyDescent="0.2">
      <c r="J7552" s="18"/>
    </row>
    <row r="7553" spans="10:10" x14ac:dyDescent="0.2">
      <c r="J7553" s="18"/>
    </row>
    <row r="7554" spans="10:10" x14ac:dyDescent="0.2">
      <c r="J7554" s="18"/>
    </row>
    <row r="7555" spans="10:10" x14ac:dyDescent="0.2">
      <c r="J7555" s="18"/>
    </row>
    <row r="7556" spans="10:10" x14ac:dyDescent="0.2">
      <c r="J7556" s="18"/>
    </row>
    <row r="7557" spans="10:10" x14ac:dyDescent="0.2">
      <c r="J7557" s="18"/>
    </row>
    <row r="7558" spans="10:10" x14ac:dyDescent="0.2">
      <c r="J7558" s="18"/>
    </row>
    <row r="7559" spans="10:10" x14ac:dyDescent="0.2">
      <c r="J7559" s="18"/>
    </row>
    <row r="7560" spans="10:10" x14ac:dyDescent="0.2">
      <c r="J7560" s="18"/>
    </row>
    <row r="7561" spans="10:10" x14ac:dyDescent="0.2">
      <c r="J7561" s="18"/>
    </row>
    <row r="7562" spans="10:10" x14ac:dyDescent="0.2">
      <c r="J7562" s="18"/>
    </row>
    <row r="7563" spans="10:10" x14ac:dyDescent="0.2">
      <c r="J7563" s="18"/>
    </row>
    <row r="7564" spans="10:10" x14ac:dyDescent="0.2">
      <c r="J7564" s="18"/>
    </row>
    <row r="7565" spans="10:10" x14ac:dyDescent="0.2">
      <c r="J7565" s="18"/>
    </row>
    <row r="7566" spans="10:10" x14ac:dyDescent="0.2">
      <c r="J7566" s="18"/>
    </row>
    <row r="7567" spans="10:10" x14ac:dyDescent="0.2">
      <c r="J7567" s="18"/>
    </row>
    <row r="7568" spans="10:10" x14ac:dyDescent="0.2">
      <c r="J7568" s="18"/>
    </row>
    <row r="7569" spans="10:10" x14ac:dyDescent="0.2">
      <c r="J7569" s="18"/>
    </row>
    <row r="7570" spans="10:10" x14ac:dyDescent="0.2">
      <c r="J7570" s="18"/>
    </row>
    <row r="7571" spans="10:10" x14ac:dyDescent="0.2">
      <c r="J7571" s="18"/>
    </row>
    <row r="7572" spans="10:10" x14ac:dyDescent="0.2">
      <c r="J7572" s="18"/>
    </row>
    <row r="7573" spans="10:10" x14ac:dyDescent="0.2">
      <c r="J7573" s="18"/>
    </row>
    <row r="7574" spans="10:10" x14ac:dyDescent="0.2">
      <c r="J7574" s="18"/>
    </row>
    <row r="7575" spans="10:10" x14ac:dyDescent="0.2">
      <c r="J7575" s="18"/>
    </row>
    <row r="7576" spans="10:10" x14ac:dyDescent="0.2">
      <c r="J7576" s="18"/>
    </row>
    <row r="7577" spans="10:10" x14ac:dyDescent="0.2">
      <c r="J7577" s="18"/>
    </row>
    <row r="7578" spans="10:10" x14ac:dyDescent="0.2">
      <c r="J7578" s="18"/>
    </row>
    <row r="7579" spans="10:10" x14ac:dyDescent="0.2">
      <c r="J7579" s="18"/>
    </row>
    <row r="7580" spans="10:10" x14ac:dyDescent="0.2">
      <c r="J7580" s="18"/>
    </row>
    <row r="7581" spans="10:10" x14ac:dyDescent="0.2">
      <c r="J7581" s="18"/>
    </row>
    <row r="7582" spans="10:10" x14ac:dyDescent="0.2">
      <c r="J7582" s="18"/>
    </row>
    <row r="7583" spans="10:10" x14ac:dyDescent="0.2">
      <c r="J7583" s="18"/>
    </row>
    <row r="7584" spans="10:10" x14ac:dyDescent="0.2">
      <c r="J7584" s="18"/>
    </row>
    <row r="7585" spans="10:10" x14ac:dyDescent="0.2">
      <c r="J7585" s="18"/>
    </row>
    <row r="7586" spans="10:10" x14ac:dyDescent="0.2">
      <c r="J7586" s="18"/>
    </row>
    <row r="7587" spans="10:10" x14ac:dyDescent="0.2">
      <c r="J7587" s="18"/>
    </row>
    <row r="7588" spans="10:10" x14ac:dyDescent="0.2">
      <c r="J7588" s="18"/>
    </row>
    <row r="7589" spans="10:10" x14ac:dyDescent="0.2">
      <c r="J7589" s="18"/>
    </row>
    <row r="7590" spans="10:10" x14ac:dyDescent="0.2">
      <c r="J7590" s="18"/>
    </row>
    <row r="7591" spans="10:10" x14ac:dyDescent="0.2">
      <c r="J7591" s="18"/>
    </row>
    <row r="7592" spans="10:10" x14ac:dyDescent="0.2">
      <c r="J7592" s="18"/>
    </row>
    <row r="7593" spans="10:10" x14ac:dyDescent="0.2">
      <c r="J7593" s="18"/>
    </row>
    <row r="7594" spans="10:10" x14ac:dyDescent="0.2">
      <c r="J7594" s="18"/>
    </row>
    <row r="7595" spans="10:10" x14ac:dyDescent="0.2">
      <c r="J7595" s="18"/>
    </row>
    <row r="7596" spans="10:10" x14ac:dyDescent="0.2">
      <c r="J7596" s="18"/>
    </row>
    <row r="7597" spans="10:10" x14ac:dyDescent="0.2">
      <c r="J7597" s="18"/>
    </row>
    <row r="7598" spans="10:10" x14ac:dyDescent="0.2">
      <c r="J7598" s="18"/>
    </row>
    <row r="7599" spans="10:10" x14ac:dyDescent="0.2">
      <c r="J7599" s="18"/>
    </row>
    <row r="7600" spans="10:10" x14ac:dyDescent="0.2">
      <c r="J7600" s="18"/>
    </row>
    <row r="7601" spans="10:10" x14ac:dyDescent="0.2">
      <c r="J7601" s="18"/>
    </row>
    <row r="7602" spans="10:10" x14ac:dyDescent="0.2">
      <c r="J7602" s="18"/>
    </row>
    <row r="7603" spans="10:10" x14ac:dyDescent="0.2">
      <c r="J7603" s="18"/>
    </row>
    <row r="7604" spans="10:10" x14ac:dyDescent="0.2">
      <c r="J7604" s="18"/>
    </row>
    <row r="7605" spans="10:10" x14ac:dyDescent="0.2">
      <c r="J7605" s="18"/>
    </row>
    <row r="7606" spans="10:10" x14ac:dyDescent="0.2">
      <c r="J7606" s="18"/>
    </row>
    <row r="7607" spans="10:10" x14ac:dyDescent="0.2">
      <c r="J7607" s="18"/>
    </row>
    <row r="7608" spans="10:10" x14ac:dyDescent="0.2">
      <c r="J7608" s="18"/>
    </row>
    <row r="7609" spans="10:10" x14ac:dyDescent="0.2">
      <c r="J7609" s="18"/>
    </row>
    <row r="7610" spans="10:10" x14ac:dyDescent="0.2">
      <c r="J7610" s="18"/>
    </row>
    <row r="7611" spans="10:10" x14ac:dyDescent="0.2">
      <c r="J7611" s="18"/>
    </row>
    <row r="7612" spans="10:10" x14ac:dyDescent="0.2">
      <c r="J7612" s="18"/>
    </row>
    <row r="7613" spans="10:10" x14ac:dyDescent="0.2">
      <c r="J7613" s="18"/>
    </row>
    <row r="7614" spans="10:10" x14ac:dyDescent="0.2">
      <c r="J7614" s="18"/>
    </row>
    <row r="7615" spans="10:10" x14ac:dyDescent="0.2">
      <c r="J7615" s="18"/>
    </row>
    <row r="7616" spans="10:10" x14ac:dyDescent="0.2">
      <c r="J7616" s="18"/>
    </row>
    <row r="7617" spans="10:10" x14ac:dyDescent="0.2">
      <c r="J7617" s="18"/>
    </row>
    <row r="7618" spans="10:10" x14ac:dyDescent="0.2">
      <c r="J7618" s="18"/>
    </row>
    <row r="7619" spans="10:10" x14ac:dyDescent="0.2">
      <c r="J7619" s="18"/>
    </row>
    <row r="7620" spans="10:10" x14ac:dyDescent="0.2">
      <c r="J7620" s="18"/>
    </row>
    <row r="7621" spans="10:10" x14ac:dyDescent="0.2">
      <c r="J7621" s="18"/>
    </row>
    <row r="7622" spans="10:10" x14ac:dyDescent="0.2">
      <c r="J7622" s="18"/>
    </row>
    <row r="7623" spans="10:10" x14ac:dyDescent="0.2">
      <c r="J7623" s="18"/>
    </row>
    <row r="7624" spans="10:10" x14ac:dyDescent="0.2">
      <c r="J7624" s="18"/>
    </row>
    <row r="7625" spans="10:10" x14ac:dyDescent="0.2">
      <c r="J7625" s="18"/>
    </row>
    <row r="7626" spans="10:10" x14ac:dyDescent="0.2">
      <c r="J7626" s="18"/>
    </row>
    <row r="7627" spans="10:10" x14ac:dyDescent="0.2">
      <c r="J7627" s="18"/>
    </row>
    <row r="7628" spans="10:10" x14ac:dyDescent="0.2">
      <c r="J7628" s="18"/>
    </row>
    <row r="7629" spans="10:10" x14ac:dyDescent="0.2">
      <c r="J7629" s="18"/>
    </row>
    <row r="7630" spans="10:10" x14ac:dyDescent="0.2">
      <c r="J7630" s="18"/>
    </row>
    <row r="7631" spans="10:10" x14ac:dyDescent="0.2">
      <c r="J7631" s="18"/>
    </row>
    <row r="7632" spans="10:10" x14ac:dyDescent="0.2">
      <c r="J7632" s="18"/>
    </row>
    <row r="7633" spans="10:10" x14ac:dyDescent="0.2">
      <c r="J7633" s="18"/>
    </row>
    <row r="7634" spans="10:10" x14ac:dyDescent="0.2">
      <c r="J7634" s="18"/>
    </row>
    <row r="7635" spans="10:10" x14ac:dyDescent="0.2">
      <c r="J7635" s="18"/>
    </row>
    <row r="7636" spans="10:10" x14ac:dyDescent="0.2">
      <c r="J7636" s="18"/>
    </row>
    <row r="7637" spans="10:10" x14ac:dyDescent="0.2">
      <c r="J7637" s="18"/>
    </row>
    <row r="7638" spans="10:10" x14ac:dyDescent="0.2">
      <c r="J7638" s="18"/>
    </row>
    <row r="7639" spans="10:10" x14ac:dyDescent="0.2">
      <c r="J7639" s="18"/>
    </row>
    <row r="7640" spans="10:10" x14ac:dyDescent="0.2">
      <c r="J7640" s="18"/>
    </row>
    <row r="7641" spans="10:10" x14ac:dyDescent="0.2">
      <c r="J7641" s="18"/>
    </row>
    <row r="7642" spans="10:10" x14ac:dyDescent="0.2">
      <c r="J7642" s="18"/>
    </row>
    <row r="7643" spans="10:10" x14ac:dyDescent="0.2">
      <c r="J7643" s="18"/>
    </row>
    <row r="7644" spans="10:10" x14ac:dyDescent="0.2">
      <c r="J7644" s="18"/>
    </row>
    <row r="7645" spans="10:10" x14ac:dyDescent="0.2">
      <c r="J7645" s="18"/>
    </row>
    <row r="7646" spans="10:10" x14ac:dyDescent="0.2">
      <c r="J7646" s="18"/>
    </row>
    <row r="7647" spans="10:10" x14ac:dyDescent="0.2">
      <c r="J7647" s="18"/>
    </row>
    <row r="7648" spans="10:10" x14ac:dyDescent="0.2">
      <c r="J7648" s="18"/>
    </row>
    <row r="7649" spans="10:10" x14ac:dyDescent="0.2">
      <c r="J7649" s="18"/>
    </row>
    <row r="7650" spans="10:10" x14ac:dyDescent="0.2">
      <c r="J7650" s="18"/>
    </row>
    <row r="7651" spans="10:10" x14ac:dyDescent="0.2">
      <c r="J7651" s="18"/>
    </row>
    <row r="7652" spans="10:10" x14ac:dyDescent="0.2">
      <c r="J7652" s="18"/>
    </row>
    <row r="7653" spans="10:10" x14ac:dyDescent="0.2">
      <c r="J7653" s="18"/>
    </row>
    <row r="7654" spans="10:10" x14ac:dyDescent="0.2">
      <c r="J7654" s="18"/>
    </row>
    <row r="7655" spans="10:10" x14ac:dyDescent="0.2">
      <c r="J7655" s="18"/>
    </row>
    <row r="7656" spans="10:10" x14ac:dyDescent="0.2">
      <c r="J7656" s="18"/>
    </row>
    <row r="7657" spans="10:10" x14ac:dyDescent="0.2">
      <c r="J7657" s="18"/>
    </row>
    <row r="7658" spans="10:10" x14ac:dyDescent="0.2">
      <c r="J7658" s="18"/>
    </row>
    <row r="7659" spans="10:10" x14ac:dyDescent="0.2">
      <c r="J7659" s="18"/>
    </row>
    <row r="7660" spans="10:10" x14ac:dyDescent="0.2">
      <c r="J7660" s="18"/>
    </row>
    <row r="7661" spans="10:10" x14ac:dyDescent="0.2">
      <c r="J7661" s="18"/>
    </row>
    <row r="7662" spans="10:10" x14ac:dyDescent="0.2">
      <c r="J7662" s="18"/>
    </row>
    <row r="7663" spans="10:10" x14ac:dyDescent="0.2">
      <c r="J7663" s="18"/>
    </row>
    <row r="7664" spans="10:10" x14ac:dyDescent="0.2">
      <c r="J7664" s="18"/>
    </row>
    <row r="7665" spans="10:10" x14ac:dyDescent="0.2">
      <c r="J7665" s="18"/>
    </row>
    <row r="7666" spans="10:10" x14ac:dyDescent="0.2">
      <c r="J7666" s="18"/>
    </row>
    <row r="7667" spans="10:10" x14ac:dyDescent="0.2">
      <c r="J7667" s="18"/>
    </row>
    <row r="7668" spans="10:10" x14ac:dyDescent="0.2">
      <c r="J7668" s="18"/>
    </row>
    <row r="7669" spans="10:10" x14ac:dyDescent="0.2">
      <c r="J7669" s="18"/>
    </row>
    <row r="7670" spans="10:10" x14ac:dyDescent="0.2">
      <c r="J7670" s="18"/>
    </row>
    <row r="7671" spans="10:10" x14ac:dyDescent="0.2">
      <c r="J7671" s="18"/>
    </row>
    <row r="7672" spans="10:10" x14ac:dyDescent="0.2">
      <c r="J7672" s="18"/>
    </row>
    <row r="7673" spans="10:10" x14ac:dyDescent="0.2">
      <c r="J7673" s="18"/>
    </row>
    <row r="7674" spans="10:10" x14ac:dyDescent="0.2">
      <c r="J7674" s="18"/>
    </row>
    <row r="7675" spans="10:10" x14ac:dyDescent="0.2">
      <c r="J7675" s="18"/>
    </row>
    <row r="7676" spans="10:10" x14ac:dyDescent="0.2">
      <c r="J7676" s="18"/>
    </row>
    <row r="7677" spans="10:10" x14ac:dyDescent="0.2">
      <c r="J7677" s="18"/>
    </row>
    <row r="7678" spans="10:10" x14ac:dyDescent="0.2">
      <c r="J7678" s="18"/>
    </row>
    <row r="7679" spans="10:10" x14ac:dyDescent="0.2">
      <c r="J7679" s="18"/>
    </row>
    <row r="7680" spans="10:10" x14ac:dyDescent="0.2">
      <c r="J7680" s="18"/>
    </row>
    <row r="7681" spans="10:10" x14ac:dyDescent="0.2">
      <c r="J7681" s="18"/>
    </row>
    <row r="7682" spans="10:10" x14ac:dyDescent="0.2">
      <c r="J7682" s="18"/>
    </row>
    <row r="7683" spans="10:10" x14ac:dyDescent="0.2">
      <c r="J7683" s="18"/>
    </row>
    <row r="7684" spans="10:10" x14ac:dyDescent="0.2">
      <c r="J7684" s="18"/>
    </row>
    <row r="7685" spans="10:10" x14ac:dyDescent="0.2">
      <c r="J7685" s="18"/>
    </row>
    <row r="7686" spans="10:10" x14ac:dyDescent="0.2">
      <c r="J7686" s="18"/>
    </row>
    <row r="7687" spans="10:10" x14ac:dyDescent="0.2">
      <c r="J7687" s="18"/>
    </row>
    <row r="7688" spans="10:10" x14ac:dyDescent="0.2">
      <c r="J7688" s="18"/>
    </row>
    <row r="7689" spans="10:10" x14ac:dyDescent="0.2">
      <c r="J7689" s="18"/>
    </row>
    <row r="7690" spans="10:10" x14ac:dyDescent="0.2">
      <c r="J7690" s="18"/>
    </row>
    <row r="7691" spans="10:10" x14ac:dyDescent="0.2">
      <c r="J7691" s="18"/>
    </row>
    <row r="7692" spans="10:10" x14ac:dyDescent="0.2">
      <c r="J7692" s="18"/>
    </row>
    <row r="7693" spans="10:10" x14ac:dyDescent="0.2">
      <c r="J7693" s="18"/>
    </row>
    <row r="7694" spans="10:10" x14ac:dyDescent="0.2">
      <c r="J7694" s="18"/>
    </row>
    <row r="7695" spans="10:10" x14ac:dyDescent="0.2">
      <c r="J7695" s="18"/>
    </row>
    <row r="7696" spans="10:10" x14ac:dyDescent="0.2">
      <c r="J7696" s="18"/>
    </row>
    <row r="7697" spans="10:10" x14ac:dyDescent="0.2">
      <c r="J7697" s="18"/>
    </row>
    <row r="7698" spans="10:10" x14ac:dyDescent="0.2">
      <c r="J7698" s="18"/>
    </row>
    <row r="7699" spans="10:10" x14ac:dyDescent="0.2">
      <c r="J7699" s="18"/>
    </row>
    <row r="7700" spans="10:10" x14ac:dyDescent="0.2">
      <c r="J7700" s="18"/>
    </row>
    <row r="7701" spans="10:10" x14ac:dyDescent="0.2">
      <c r="J7701" s="18"/>
    </row>
    <row r="7702" spans="10:10" x14ac:dyDescent="0.2">
      <c r="J7702" s="18"/>
    </row>
    <row r="7703" spans="10:10" x14ac:dyDescent="0.2">
      <c r="J7703" s="18"/>
    </row>
    <row r="7704" spans="10:10" x14ac:dyDescent="0.2">
      <c r="J7704" s="18"/>
    </row>
    <row r="7705" spans="10:10" x14ac:dyDescent="0.2">
      <c r="J7705" s="18"/>
    </row>
    <row r="7706" spans="10:10" x14ac:dyDescent="0.2">
      <c r="J7706" s="18"/>
    </row>
    <row r="7707" spans="10:10" x14ac:dyDescent="0.2">
      <c r="J7707" s="18"/>
    </row>
    <row r="7708" spans="10:10" x14ac:dyDescent="0.2">
      <c r="J7708" s="18"/>
    </row>
    <row r="7709" spans="10:10" x14ac:dyDescent="0.2">
      <c r="J7709" s="18"/>
    </row>
    <row r="7710" spans="10:10" x14ac:dyDescent="0.2">
      <c r="J7710" s="18"/>
    </row>
    <row r="7711" spans="10:10" x14ac:dyDescent="0.2">
      <c r="J7711" s="18"/>
    </row>
    <row r="7712" spans="10:10" x14ac:dyDescent="0.2">
      <c r="J7712" s="18"/>
    </row>
    <row r="7713" spans="10:10" x14ac:dyDescent="0.2">
      <c r="J7713" s="18"/>
    </row>
    <row r="7714" spans="10:10" x14ac:dyDescent="0.2">
      <c r="J7714" s="18"/>
    </row>
    <row r="7715" spans="10:10" x14ac:dyDescent="0.2">
      <c r="J7715" s="18"/>
    </row>
    <row r="7716" spans="10:10" x14ac:dyDescent="0.2">
      <c r="J7716" s="18"/>
    </row>
    <row r="7717" spans="10:10" x14ac:dyDescent="0.2">
      <c r="J7717" s="18"/>
    </row>
    <row r="7718" spans="10:10" x14ac:dyDescent="0.2">
      <c r="J7718" s="18"/>
    </row>
    <row r="7719" spans="10:10" x14ac:dyDescent="0.2">
      <c r="J7719" s="18"/>
    </row>
    <row r="7720" spans="10:10" x14ac:dyDescent="0.2">
      <c r="J7720" s="18"/>
    </row>
    <row r="7721" spans="10:10" x14ac:dyDescent="0.2">
      <c r="J7721" s="18"/>
    </row>
    <row r="7722" spans="10:10" x14ac:dyDescent="0.2">
      <c r="J7722" s="18"/>
    </row>
    <row r="7723" spans="10:10" x14ac:dyDescent="0.2">
      <c r="J7723" s="18"/>
    </row>
    <row r="7724" spans="10:10" x14ac:dyDescent="0.2">
      <c r="J7724" s="18"/>
    </row>
    <row r="7725" spans="10:10" x14ac:dyDescent="0.2">
      <c r="J7725" s="18"/>
    </row>
    <row r="7726" spans="10:10" x14ac:dyDescent="0.2">
      <c r="J7726" s="18"/>
    </row>
    <row r="7727" spans="10:10" x14ac:dyDescent="0.2">
      <c r="J7727" s="18"/>
    </row>
    <row r="7728" spans="10:10" x14ac:dyDescent="0.2">
      <c r="J7728" s="18"/>
    </row>
    <row r="7729" spans="10:10" x14ac:dyDescent="0.2">
      <c r="J7729" s="18"/>
    </row>
    <row r="7730" spans="10:10" x14ac:dyDescent="0.2">
      <c r="J7730" s="18"/>
    </row>
    <row r="7731" spans="10:10" x14ac:dyDescent="0.2">
      <c r="J7731" s="18"/>
    </row>
    <row r="7732" spans="10:10" x14ac:dyDescent="0.2">
      <c r="J7732" s="18"/>
    </row>
    <row r="7733" spans="10:10" x14ac:dyDescent="0.2">
      <c r="J7733" s="18"/>
    </row>
    <row r="7734" spans="10:10" x14ac:dyDescent="0.2">
      <c r="J7734" s="18"/>
    </row>
    <row r="7735" spans="10:10" x14ac:dyDescent="0.2">
      <c r="J7735" s="18"/>
    </row>
    <row r="7736" spans="10:10" x14ac:dyDescent="0.2">
      <c r="J7736" s="18"/>
    </row>
    <row r="7737" spans="10:10" x14ac:dyDescent="0.2">
      <c r="J7737" s="18"/>
    </row>
    <row r="7738" spans="10:10" x14ac:dyDescent="0.2">
      <c r="J7738" s="18"/>
    </row>
    <row r="7739" spans="10:10" x14ac:dyDescent="0.2">
      <c r="J7739" s="18"/>
    </row>
    <row r="7740" spans="10:10" x14ac:dyDescent="0.2">
      <c r="J7740" s="18"/>
    </row>
    <row r="7741" spans="10:10" x14ac:dyDescent="0.2">
      <c r="J7741" s="18"/>
    </row>
    <row r="7742" spans="10:10" x14ac:dyDescent="0.2">
      <c r="J7742" s="18"/>
    </row>
    <row r="7743" spans="10:10" x14ac:dyDescent="0.2">
      <c r="J7743" s="18"/>
    </row>
    <row r="7744" spans="10:10" x14ac:dyDescent="0.2">
      <c r="J7744" s="18"/>
    </row>
    <row r="7745" spans="10:10" x14ac:dyDescent="0.2">
      <c r="J7745" s="18"/>
    </row>
    <row r="7746" spans="10:10" x14ac:dyDescent="0.2">
      <c r="J7746" s="18"/>
    </row>
    <row r="7747" spans="10:10" x14ac:dyDescent="0.2">
      <c r="J7747" s="18"/>
    </row>
    <row r="7748" spans="10:10" x14ac:dyDescent="0.2">
      <c r="J7748" s="18"/>
    </row>
    <row r="7749" spans="10:10" x14ac:dyDescent="0.2">
      <c r="J7749" s="18"/>
    </row>
    <row r="7750" spans="10:10" x14ac:dyDescent="0.2">
      <c r="J7750" s="18"/>
    </row>
    <row r="7751" spans="10:10" x14ac:dyDescent="0.2">
      <c r="J7751" s="18"/>
    </row>
    <row r="7752" spans="10:10" x14ac:dyDescent="0.2">
      <c r="J7752" s="18"/>
    </row>
    <row r="7753" spans="10:10" x14ac:dyDescent="0.2">
      <c r="J7753" s="18"/>
    </row>
    <row r="7754" spans="10:10" x14ac:dyDescent="0.2">
      <c r="J7754" s="18"/>
    </row>
    <row r="7755" spans="10:10" x14ac:dyDescent="0.2">
      <c r="J7755" s="18"/>
    </row>
    <row r="7756" spans="10:10" x14ac:dyDescent="0.2">
      <c r="J7756" s="18"/>
    </row>
    <row r="7757" spans="10:10" x14ac:dyDescent="0.2">
      <c r="J7757" s="18"/>
    </row>
    <row r="7758" spans="10:10" x14ac:dyDescent="0.2">
      <c r="J7758" s="18"/>
    </row>
    <row r="7759" spans="10:10" x14ac:dyDescent="0.2">
      <c r="J7759" s="18"/>
    </row>
    <row r="7760" spans="10:10" x14ac:dyDescent="0.2">
      <c r="J7760" s="18"/>
    </row>
    <row r="7761" spans="10:10" x14ac:dyDescent="0.2">
      <c r="J7761" s="18"/>
    </row>
    <row r="7762" spans="10:10" x14ac:dyDescent="0.2">
      <c r="J7762" s="18"/>
    </row>
    <row r="7763" spans="10:10" x14ac:dyDescent="0.2">
      <c r="J7763" s="18"/>
    </row>
    <row r="7764" spans="10:10" x14ac:dyDescent="0.2">
      <c r="J7764" s="18"/>
    </row>
    <row r="7765" spans="10:10" x14ac:dyDescent="0.2">
      <c r="J7765" s="18"/>
    </row>
    <row r="7766" spans="10:10" x14ac:dyDescent="0.2">
      <c r="J7766" s="18"/>
    </row>
    <row r="7767" spans="10:10" x14ac:dyDescent="0.2">
      <c r="J7767" s="18"/>
    </row>
    <row r="7768" spans="10:10" x14ac:dyDescent="0.2">
      <c r="J7768" s="18"/>
    </row>
    <row r="7769" spans="10:10" x14ac:dyDescent="0.2">
      <c r="J7769" s="18"/>
    </row>
    <row r="7770" spans="10:10" x14ac:dyDescent="0.2">
      <c r="J7770" s="18"/>
    </row>
    <row r="7771" spans="10:10" x14ac:dyDescent="0.2">
      <c r="J7771" s="18"/>
    </row>
    <row r="7772" spans="10:10" x14ac:dyDescent="0.2">
      <c r="J7772" s="18"/>
    </row>
    <row r="7773" spans="10:10" x14ac:dyDescent="0.2">
      <c r="J7773" s="18"/>
    </row>
    <row r="7774" spans="10:10" x14ac:dyDescent="0.2">
      <c r="J7774" s="18"/>
    </row>
    <row r="7775" spans="10:10" x14ac:dyDescent="0.2">
      <c r="J7775" s="18"/>
    </row>
    <row r="7776" spans="10:10" x14ac:dyDescent="0.2">
      <c r="J7776" s="18"/>
    </row>
    <row r="7777" spans="10:10" x14ac:dyDescent="0.2">
      <c r="J7777" s="18"/>
    </row>
    <row r="7778" spans="10:10" x14ac:dyDescent="0.2">
      <c r="J7778" s="18"/>
    </row>
    <row r="7779" spans="10:10" x14ac:dyDescent="0.2">
      <c r="J7779" s="18"/>
    </row>
    <row r="7780" spans="10:10" x14ac:dyDescent="0.2">
      <c r="J7780" s="18"/>
    </row>
    <row r="7781" spans="10:10" x14ac:dyDescent="0.2">
      <c r="J7781" s="18"/>
    </row>
    <row r="7782" spans="10:10" x14ac:dyDescent="0.2">
      <c r="J7782" s="18"/>
    </row>
    <row r="7783" spans="10:10" x14ac:dyDescent="0.2">
      <c r="J7783" s="18"/>
    </row>
    <row r="7784" spans="10:10" x14ac:dyDescent="0.2">
      <c r="J7784" s="18"/>
    </row>
    <row r="7785" spans="10:10" x14ac:dyDescent="0.2">
      <c r="J7785" s="18"/>
    </row>
    <row r="7786" spans="10:10" x14ac:dyDescent="0.2">
      <c r="J7786" s="18"/>
    </row>
    <row r="7787" spans="10:10" x14ac:dyDescent="0.2">
      <c r="J7787" s="18"/>
    </row>
    <row r="7788" spans="10:10" x14ac:dyDescent="0.2">
      <c r="J7788" s="18"/>
    </row>
    <row r="7789" spans="10:10" x14ac:dyDescent="0.2">
      <c r="J7789" s="18"/>
    </row>
    <row r="7790" spans="10:10" x14ac:dyDescent="0.2">
      <c r="J7790" s="18"/>
    </row>
    <row r="7791" spans="10:10" x14ac:dyDescent="0.2">
      <c r="J7791" s="18"/>
    </row>
    <row r="7792" spans="10:10" x14ac:dyDescent="0.2">
      <c r="J7792" s="18"/>
    </row>
    <row r="7793" spans="10:10" x14ac:dyDescent="0.2">
      <c r="J7793" s="18"/>
    </row>
    <row r="7794" spans="10:10" x14ac:dyDescent="0.2">
      <c r="J7794" s="18"/>
    </row>
    <row r="7795" spans="10:10" x14ac:dyDescent="0.2">
      <c r="J7795" s="18"/>
    </row>
    <row r="7796" spans="10:10" x14ac:dyDescent="0.2">
      <c r="J7796" s="18"/>
    </row>
    <row r="7797" spans="10:10" x14ac:dyDescent="0.2">
      <c r="J7797" s="18"/>
    </row>
    <row r="7798" spans="10:10" x14ac:dyDescent="0.2">
      <c r="J7798" s="18"/>
    </row>
    <row r="7799" spans="10:10" x14ac:dyDescent="0.2">
      <c r="J7799" s="18"/>
    </row>
    <row r="7800" spans="10:10" x14ac:dyDescent="0.2">
      <c r="J7800" s="18"/>
    </row>
    <row r="7801" spans="10:10" x14ac:dyDescent="0.2">
      <c r="J7801" s="18"/>
    </row>
    <row r="7802" spans="10:10" x14ac:dyDescent="0.2">
      <c r="J7802" s="18"/>
    </row>
    <row r="7803" spans="10:10" x14ac:dyDescent="0.2">
      <c r="J7803" s="18"/>
    </row>
    <row r="7804" spans="10:10" x14ac:dyDescent="0.2">
      <c r="J7804" s="18"/>
    </row>
    <row r="7805" spans="10:10" x14ac:dyDescent="0.2">
      <c r="J7805" s="18"/>
    </row>
    <row r="7806" spans="10:10" x14ac:dyDescent="0.2">
      <c r="J7806" s="18"/>
    </row>
    <row r="7807" spans="10:10" x14ac:dyDescent="0.2">
      <c r="J7807" s="18"/>
    </row>
    <row r="7808" spans="10:10" x14ac:dyDescent="0.2">
      <c r="J7808" s="18"/>
    </row>
    <row r="7809" spans="10:10" x14ac:dyDescent="0.2">
      <c r="J7809" s="18"/>
    </row>
    <row r="7810" spans="10:10" x14ac:dyDescent="0.2">
      <c r="J7810" s="18"/>
    </row>
    <row r="7811" spans="10:10" x14ac:dyDescent="0.2">
      <c r="J7811" s="18"/>
    </row>
    <row r="7812" spans="10:10" x14ac:dyDescent="0.2">
      <c r="J7812" s="18"/>
    </row>
    <row r="7813" spans="10:10" x14ac:dyDescent="0.2">
      <c r="J7813" s="18"/>
    </row>
    <row r="7814" spans="10:10" x14ac:dyDescent="0.2">
      <c r="J7814" s="18"/>
    </row>
    <row r="7815" spans="10:10" x14ac:dyDescent="0.2">
      <c r="J7815" s="18"/>
    </row>
    <row r="7816" spans="10:10" x14ac:dyDescent="0.2">
      <c r="J7816" s="18"/>
    </row>
    <row r="7817" spans="10:10" x14ac:dyDescent="0.2">
      <c r="J7817" s="18"/>
    </row>
    <row r="7818" spans="10:10" x14ac:dyDescent="0.2">
      <c r="J7818" s="18"/>
    </row>
    <row r="7819" spans="10:10" x14ac:dyDescent="0.2">
      <c r="J7819" s="18"/>
    </row>
    <row r="7820" spans="10:10" x14ac:dyDescent="0.2">
      <c r="J7820" s="18"/>
    </row>
    <row r="7821" spans="10:10" x14ac:dyDescent="0.2">
      <c r="J7821" s="18"/>
    </row>
    <row r="7822" spans="10:10" x14ac:dyDescent="0.2">
      <c r="J7822" s="18"/>
    </row>
    <row r="7823" spans="10:10" x14ac:dyDescent="0.2">
      <c r="J7823" s="18"/>
    </row>
    <row r="7824" spans="10:10" x14ac:dyDescent="0.2">
      <c r="J7824" s="18"/>
    </row>
    <row r="7825" spans="10:10" x14ac:dyDescent="0.2">
      <c r="J7825" s="18"/>
    </row>
    <row r="7826" spans="10:10" x14ac:dyDescent="0.2">
      <c r="J7826" s="18"/>
    </row>
    <row r="7827" spans="10:10" x14ac:dyDescent="0.2">
      <c r="J7827" s="18"/>
    </row>
    <row r="7828" spans="10:10" x14ac:dyDescent="0.2">
      <c r="J7828" s="18"/>
    </row>
    <row r="7829" spans="10:10" x14ac:dyDescent="0.2">
      <c r="J7829" s="18"/>
    </row>
    <row r="7830" spans="10:10" x14ac:dyDescent="0.2">
      <c r="J7830" s="18"/>
    </row>
    <row r="7831" spans="10:10" x14ac:dyDescent="0.2">
      <c r="J7831" s="18"/>
    </row>
    <row r="7832" spans="10:10" x14ac:dyDescent="0.2">
      <c r="J7832" s="18"/>
    </row>
    <row r="7833" spans="10:10" x14ac:dyDescent="0.2">
      <c r="J7833" s="18"/>
    </row>
    <row r="7834" spans="10:10" x14ac:dyDescent="0.2">
      <c r="J7834" s="18"/>
    </row>
    <row r="7835" spans="10:10" x14ac:dyDescent="0.2">
      <c r="J7835" s="18"/>
    </row>
    <row r="7836" spans="10:10" x14ac:dyDescent="0.2">
      <c r="J7836" s="18"/>
    </row>
    <row r="7837" spans="10:10" x14ac:dyDescent="0.2">
      <c r="J7837" s="18"/>
    </row>
    <row r="7838" spans="10:10" x14ac:dyDescent="0.2">
      <c r="J7838" s="18"/>
    </row>
    <row r="7839" spans="10:10" x14ac:dyDescent="0.2">
      <c r="J7839" s="18"/>
    </row>
    <row r="7840" spans="10:10" x14ac:dyDescent="0.2">
      <c r="J7840" s="18"/>
    </row>
    <row r="7841" spans="10:10" x14ac:dyDescent="0.2">
      <c r="J7841" s="18"/>
    </row>
    <row r="7842" spans="10:10" x14ac:dyDescent="0.2">
      <c r="J7842" s="18"/>
    </row>
    <row r="7843" spans="10:10" x14ac:dyDescent="0.2">
      <c r="J7843" s="18"/>
    </row>
    <row r="7844" spans="10:10" x14ac:dyDescent="0.2">
      <c r="J7844" s="18"/>
    </row>
    <row r="7845" spans="10:10" x14ac:dyDescent="0.2">
      <c r="J7845" s="18"/>
    </row>
    <row r="7846" spans="10:10" x14ac:dyDescent="0.2">
      <c r="J7846" s="18"/>
    </row>
    <row r="7847" spans="10:10" x14ac:dyDescent="0.2">
      <c r="J7847" s="18"/>
    </row>
    <row r="7848" spans="10:10" x14ac:dyDescent="0.2">
      <c r="J7848" s="18"/>
    </row>
    <row r="7849" spans="10:10" x14ac:dyDescent="0.2">
      <c r="J7849" s="18"/>
    </row>
    <row r="7850" spans="10:10" x14ac:dyDescent="0.2">
      <c r="J7850" s="18"/>
    </row>
    <row r="7851" spans="10:10" x14ac:dyDescent="0.2">
      <c r="J7851" s="18"/>
    </row>
    <row r="7852" spans="10:10" x14ac:dyDescent="0.2">
      <c r="J7852" s="18"/>
    </row>
    <row r="7853" spans="10:10" x14ac:dyDescent="0.2">
      <c r="J7853" s="18"/>
    </row>
    <row r="7854" spans="10:10" x14ac:dyDescent="0.2">
      <c r="J7854" s="18"/>
    </row>
    <row r="7855" spans="10:10" x14ac:dyDescent="0.2">
      <c r="J7855" s="18"/>
    </row>
    <row r="7856" spans="10:10" x14ac:dyDescent="0.2">
      <c r="J7856" s="18"/>
    </row>
    <row r="7857" spans="10:10" x14ac:dyDescent="0.2">
      <c r="J7857" s="18"/>
    </row>
    <row r="7858" spans="10:10" x14ac:dyDescent="0.2">
      <c r="J7858" s="18"/>
    </row>
    <row r="7859" spans="10:10" x14ac:dyDescent="0.2">
      <c r="J7859" s="18"/>
    </row>
    <row r="7860" spans="10:10" x14ac:dyDescent="0.2">
      <c r="J7860" s="18"/>
    </row>
    <row r="7861" spans="10:10" x14ac:dyDescent="0.2">
      <c r="J7861" s="18"/>
    </row>
    <row r="7862" spans="10:10" x14ac:dyDescent="0.2">
      <c r="J7862" s="18"/>
    </row>
    <row r="7863" spans="10:10" x14ac:dyDescent="0.2">
      <c r="J7863" s="18"/>
    </row>
    <row r="7864" spans="10:10" x14ac:dyDescent="0.2">
      <c r="J7864" s="18"/>
    </row>
    <row r="7865" spans="10:10" x14ac:dyDescent="0.2">
      <c r="J7865" s="18"/>
    </row>
    <row r="7866" spans="10:10" x14ac:dyDescent="0.2">
      <c r="J7866" s="18"/>
    </row>
    <row r="7867" spans="10:10" x14ac:dyDescent="0.2">
      <c r="J7867" s="18"/>
    </row>
    <row r="7868" spans="10:10" x14ac:dyDescent="0.2">
      <c r="J7868" s="18"/>
    </row>
    <row r="7869" spans="10:10" x14ac:dyDescent="0.2">
      <c r="J7869" s="18"/>
    </row>
    <row r="7870" spans="10:10" x14ac:dyDescent="0.2">
      <c r="J7870" s="18"/>
    </row>
    <row r="7871" spans="10:10" x14ac:dyDescent="0.2">
      <c r="J7871" s="18"/>
    </row>
    <row r="7872" spans="10:10" x14ac:dyDescent="0.2">
      <c r="J7872" s="18"/>
    </row>
    <row r="7873" spans="10:10" x14ac:dyDescent="0.2">
      <c r="J7873" s="18"/>
    </row>
    <row r="7874" spans="10:10" x14ac:dyDescent="0.2">
      <c r="J7874" s="18"/>
    </row>
    <row r="7875" spans="10:10" x14ac:dyDescent="0.2">
      <c r="J7875" s="18"/>
    </row>
    <row r="7876" spans="10:10" x14ac:dyDescent="0.2">
      <c r="J7876" s="18"/>
    </row>
    <row r="7877" spans="10:10" x14ac:dyDescent="0.2">
      <c r="J7877" s="18"/>
    </row>
    <row r="7878" spans="10:10" x14ac:dyDescent="0.2">
      <c r="J7878" s="18"/>
    </row>
    <row r="7879" spans="10:10" x14ac:dyDescent="0.2">
      <c r="J7879" s="18"/>
    </row>
    <row r="7880" spans="10:10" x14ac:dyDescent="0.2">
      <c r="J7880" s="18"/>
    </row>
    <row r="7881" spans="10:10" x14ac:dyDescent="0.2">
      <c r="J7881" s="18"/>
    </row>
    <row r="7882" spans="10:10" x14ac:dyDescent="0.2">
      <c r="J7882" s="18"/>
    </row>
    <row r="7883" spans="10:10" x14ac:dyDescent="0.2">
      <c r="J7883" s="18"/>
    </row>
    <row r="7884" spans="10:10" x14ac:dyDescent="0.2">
      <c r="J7884" s="18"/>
    </row>
    <row r="7885" spans="10:10" x14ac:dyDescent="0.2">
      <c r="J7885" s="18"/>
    </row>
    <row r="7886" spans="10:10" x14ac:dyDescent="0.2">
      <c r="J7886" s="18"/>
    </row>
    <row r="7887" spans="10:10" x14ac:dyDescent="0.2">
      <c r="J7887" s="18"/>
    </row>
    <row r="7888" spans="10:10" x14ac:dyDescent="0.2">
      <c r="J7888" s="18"/>
    </row>
    <row r="7889" spans="10:10" x14ac:dyDescent="0.2">
      <c r="J7889" s="18"/>
    </row>
    <row r="7890" spans="10:10" x14ac:dyDescent="0.2">
      <c r="J7890" s="18"/>
    </row>
    <row r="7891" spans="10:10" x14ac:dyDescent="0.2">
      <c r="J7891" s="18"/>
    </row>
    <row r="7892" spans="10:10" x14ac:dyDescent="0.2">
      <c r="J7892" s="18"/>
    </row>
    <row r="7893" spans="10:10" x14ac:dyDescent="0.2">
      <c r="J7893" s="18"/>
    </row>
    <row r="7894" spans="10:10" x14ac:dyDescent="0.2">
      <c r="J7894" s="18"/>
    </row>
    <row r="7895" spans="10:10" x14ac:dyDescent="0.2">
      <c r="J7895" s="18"/>
    </row>
    <row r="7896" spans="10:10" x14ac:dyDescent="0.2">
      <c r="J7896" s="18"/>
    </row>
    <row r="7897" spans="10:10" x14ac:dyDescent="0.2">
      <c r="J7897" s="18"/>
    </row>
    <row r="7898" spans="10:10" x14ac:dyDescent="0.2">
      <c r="J7898" s="18"/>
    </row>
    <row r="7899" spans="10:10" x14ac:dyDescent="0.2">
      <c r="J7899" s="18"/>
    </row>
    <row r="7900" spans="10:10" x14ac:dyDescent="0.2">
      <c r="J7900" s="18"/>
    </row>
    <row r="7901" spans="10:10" x14ac:dyDescent="0.2">
      <c r="J7901" s="18"/>
    </row>
    <row r="7902" spans="10:10" x14ac:dyDescent="0.2">
      <c r="J7902" s="18"/>
    </row>
    <row r="7903" spans="10:10" x14ac:dyDescent="0.2">
      <c r="J7903" s="18"/>
    </row>
    <row r="7904" spans="10:10" x14ac:dyDescent="0.2">
      <c r="J7904" s="18"/>
    </row>
    <row r="7905" spans="10:10" x14ac:dyDescent="0.2">
      <c r="J7905" s="18"/>
    </row>
    <row r="7906" spans="10:10" x14ac:dyDescent="0.2">
      <c r="J7906" s="18"/>
    </row>
    <row r="7907" spans="10:10" x14ac:dyDescent="0.2">
      <c r="J7907" s="18"/>
    </row>
    <row r="7908" spans="10:10" x14ac:dyDescent="0.2">
      <c r="J7908" s="18"/>
    </row>
    <row r="7909" spans="10:10" x14ac:dyDescent="0.2">
      <c r="J7909" s="18"/>
    </row>
    <row r="7910" spans="10:10" x14ac:dyDescent="0.2">
      <c r="J7910" s="18"/>
    </row>
    <row r="7911" spans="10:10" x14ac:dyDescent="0.2">
      <c r="J7911" s="18"/>
    </row>
    <row r="7912" spans="10:10" x14ac:dyDescent="0.2">
      <c r="J7912" s="18"/>
    </row>
    <row r="7913" spans="10:10" x14ac:dyDescent="0.2">
      <c r="J7913" s="18"/>
    </row>
    <row r="7914" spans="10:10" x14ac:dyDescent="0.2">
      <c r="J7914" s="18"/>
    </row>
    <row r="7915" spans="10:10" x14ac:dyDescent="0.2">
      <c r="J7915" s="18"/>
    </row>
    <row r="7916" spans="10:10" x14ac:dyDescent="0.2">
      <c r="J7916" s="18"/>
    </row>
    <row r="7917" spans="10:10" x14ac:dyDescent="0.2">
      <c r="J7917" s="18"/>
    </row>
    <row r="7918" spans="10:10" x14ac:dyDescent="0.2">
      <c r="J7918" s="18"/>
    </row>
    <row r="7919" spans="10:10" x14ac:dyDescent="0.2">
      <c r="J7919" s="18"/>
    </row>
    <row r="7920" spans="10:10" x14ac:dyDescent="0.2">
      <c r="J7920" s="18"/>
    </row>
    <row r="7921" spans="10:10" x14ac:dyDescent="0.2">
      <c r="J7921" s="18"/>
    </row>
    <row r="7922" spans="10:10" x14ac:dyDescent="0.2">
      <c r="J7922" s="18"/>
    </row>
    <row r="7923" spans="10:10" x14ac:dyDescent="0.2">
      <c r="J7923" s="18"/>
    </row>
    <row r="7924" spans="10:10" x14ac:dyDescent="0.2">
      <c r="J7924" s="18"/>
    </row>
    <row r="7925" spans="10:10" x14ac:dyDescent="0.2">
      <c r="J7925" s="18"/>
    </row>
    <row r="7926" spans="10:10" x14ac:dyDescent="0.2">
      <c r="J7926" s="18"/>
    </row>
    <row r="7927" spans="10:10" x14ac:dyDescent="0.2">
      <c r="J7927" s="18"/>
    </row>
    <row r="7928" spans="10:10" x14ac:dyDescent="0.2">
      <c r="J7928" s="18"/>
    </row>
    <row r="7929" spans="10:10" x14ac:dyDescent="0.2">
      <c r="J7929" s="18"/>
    </row>
    <row r="7930" spans="10:10" x14ac:dyDescent="0.2">
      <c r="J7930" s="18"/>
    </row>
    <row r="7931" spans="10:10" x14ac:dyDescent="0.2">
      <c r="J7931" s="18"/>
    </row>
    <row r="7932" spans="10:10" x14ac:dyDescent="0.2">
      <c r="J7932" s="18"/>
    </row>
    <row r="7933" spans="10:10" x14ac:dyDescent="0.2">
      <c r="J7933" s="18"/>
    </row>
    <row r="7934" spans="10:10" x14ac:dyDescent="0.2">
      <c r="J7934" s="18"/>
    </row>
    <row r="7935" spans="10:10" x14ac:dyDescent="0.2">
      <c r="J7935" s="18"/>
    </row>
    <row r="7936" spans="10:10" x14ac:dyDescent="0.2">
      <c r="J7936" s="18"/>
    </row>
    <row r="7937" spans="10:10" x14ac:dyDescent="0.2">
      <c r="J7937" s="18"/>
    </row>
    <row r="7938" spans="10:10" x14ac:dyDescent="0.2">
      <c r="J7938" s="18"/>
    </row>
    <row r="7939" spans="10:10" x14ac:dyDescent="0.2">
      <c r="J7939" s="18"/>
    </row>
    <row r="7940" spans="10:10" x14ac:dyDescent="0.2">
      <c r="J7940" s="18"/>
    </row>
    <row r="7941" spans="10:10" x14ac:dyDescent="0.2">
      <c r="J7941" s="18"/>
    </row>
    <row r="7942" spans="10:10" x14ac:dyDescent="0.2">
      <c r="J7942" s="18"/>
    </row>
    <row r="7943" spans="10:10" x14ac:dyDescent="0.2">
      <c r="J7943" s="18"/>
    </row>
    <row r="7944" spans="10:10" x14ac:dyDescent="0.2">
      <c r="J7944" s="18"/>
    </row>
    <row r="7945" spans="10:10" x14ac:dyDescent="0.2">
      <c r="J7945" s="18"/>
    </row>
    <row r="7946" spans="10:10" x14ac:dyDescent="0.2">
      <c r="J7946" s="18"/>
    </row>
    <row r="7947" spans="10:10" x14ac:dyDescent="0.2">
      <c r="J7947" s="18"/>
    </row>
    <row r="7948" spans="10:10" x14ac:dyDescent="0.2">
      <c r="J7948" s="18"/>
    </row>
    <row r="7949" spans="10:10" x14ac:dyDescent="0.2">
      <c r="J7949" s="18"/>
    </row>
    <row r="7950" spans="10:10" x14ac:dyDescent="0.2">
      <c r="J7950" s="18"/>
    </row>
    <row r="7951" spans="10:10" x14ac:dyDescent="0.2">
      <c r="J7951" s="18"/>
    </row>
    <row r="7952" spans="10:10" x14ac:dyDescent="0.2">
      <c r="J7952" s="18"/>
    </row>
    <row r="7953" spans="10:10" x14ac:dyDescent="0.2">
      <c r="J7953" s="18"/>
    </row>
    <row r="7954" spans="10:10" x14ac:dyDescent="0.2">
      <c r="J7954" s="18"/>
    </row>
    <row r="7955" spans="10:10" x14ac:dyDescent="0.2">
      <c r="J7955" s="18"/>
    </row>
    <row r="7956" spans="10:10" x14ac:dyDescent="0.2">
      <c r="J7956" s="18"/>
    </row>
    <row r="7957" spans="10:10" x14ac:dyDescent="0.2">
      <c r="J7957" s="18"/>
    </row>
    <row r="7958" spans="10:10" x14ac:dyDescent="0.2">
      <c r="J7958" s="18"/>
    </row>
    <row r="7959" spans="10:10" x14ac:dyDescent="0.2">
      <c r="J7959" s="18"/>
    </row>
    <row r="7960" spans="10:10" x14ac:dyDescent="0.2">
      <c r="J7960" s="18"/>
    </row>
    <row r="7961" spans="10:10" x14ac:dyDescent="0.2">
      <c r="J7961" s="18"/>
    </row>
    <row r="7962" spans="10:10" x14ac:dyDescent="0.2">
      <c r="J7962" s="18"/>
    </row>
    <row r="7963" spans="10:10" x14ac:dyDescent="0.2">
      <c r="J7963" s="18"/>
    </row>
    <row r="7964" spans="10:10" x14ac:dyDescent="0.2">
      <c r="J7964" s="18"/>
    </row>
    <row r="7965" spans="10:10" x14ac:dyDescent="0.2">
      <c r="J7965" s="18"/>
    </row>
    <row r="7966" spans="10:10" x14ac:dyDescent="0.2">
      <c r="J7966" s="18"/>
    </row>
    <row r="7967" spans="10:10" x14ac:dyDescent="0.2">
      <c r="J7967" s="18"/>
    </row>
    <row r="7968" spans="10:10" x14ac:dyDescent="0.2">
      <c r="J7968" s="18"/>
    </row>
    <row r="7969" spans="10:10" x14ac:dyDescent="0.2">
      <c r="J7969" s="18"/>
    </row>
    <row r="7970" spans="10:10" x14ac:dyDescent="0.2">
      <c r="J7970" s="18"/>
    </row>
    <row r="7971" spans="10:10" x14ac:dyDescent="0.2">
      <c r="J7971" s="18"/>
    </row>
    <row r="7972" spans="10:10" x14ac:dyDescent="0.2">
      <c r="J7972" s="18"/>
    </row>
    <row r="7973" spans="10:10" x14ac:dyDescent="0.2">
      <c r="J7973" s="18"/>
    </row>
    <row r="7974" spans="10:10" x14ac:dyDescent="0.2">
      <c r="J7974" s="18"/>
    </row>
    <row r="7975" spans="10:10" x14ac:dyDescent="0.2">
      <c r="J7975" s="18"/>
    </row>
    <row r="7976" spans="10:10" x14ac:dyDescent="0.2">
      <c r="J7976" s="18"/>
    </row>
    <row r="7977" spans="10:10" x14ac:dyDescent="0.2">
      <c r="J7977" s="18"/>
    </row>
    <row r="7978" spans="10:10" x14ac:dyDescent="0.2">
      <c r="J7978" s="18"/>
    </row>
    <row r="7979" spans="10:10" x14ac:dyDescent="0.2">
      <c r="J7979" s="18"/>
    </row>
    <row r="7980" spans="10:10" x14ac:dyDescent="0.2">
      <c r="J7980" s="18"/>
    </row>
    <row r="7981" spans="10:10" x14ac:dyDescent="0.2">
      <c r="J7981" s="18"/>
    </row>
    <row r="7982" spans="10:10" x14ac:dyDescent="0.2">
      <c r="J7982" s="18"/>
    </row>
    <row r="7983" spans="10:10" x14ac:dyDescent="0.2">
      <c r="J7983" s="18"/>
    </row>
    <row r="7984" spans="10:10" x14ac:dyDescent="0.2">
      <c r="J7984" s="18"/>
    </row>
    <row r="7985" spans="10:10" x14ac:dyDescent="0.2">
      <c r="J7985" s="18"/>
    </row>
    <row r="7986" spans="10:10" x14ac:dyDescent="0.2">
      <c r="J7986" s="18"/>
    </row>
    <row r="7987" spans="10:10" x14ac:dyDescent="0.2">
      <c r="J7987" s="18"/>
    </row>
    <row r="7988" spans="10:10" x14ac:dyDescent="0.2">
      <c r="J7988" s="18"/>
    </row>
    <row r="7989" spans="10:10" x14ac:dyDescent="0.2">
      <c r="J7989" s="18"/>
    </row>
    <row r="7990" spans="10:10" x14ac:dyDescent="0.2">
      <c r="J7990" s="18"/>
    </row>
    <row r="7991" spans="10:10" x14ac:dyDescent="0.2">
      <c r="J7991" s="18"/>
    </row>
    <row r="7992" spans="10:10" x14ac:dyDescent="0.2">
      <c r="J7992" s="18"/>
    </row>
    <row r="7993" spans="10:10" x14ac:dyDescent="0.2">
      <c r="J7993" s="18"/>
    </row>
    <row r="7994" spans="10:10" x14ac:dyDescent="0.2">
      <c r="J7994" s="18"/>
    </row>
    <row r="7995" spans="10:10" x14ac:dyDescent="0.2">
      <c r="J7995" s="18"/>
    </row>
    <row r="7996" spans="10:10" x14ac:dyDescent="0.2">
      <c r="J7996" s="18"/>
    </row>
    <row r="7997" spans="10:10" x14ac:dyDescent="0.2">
      <c r="J7997" s="18"/>
    </row>
    <row r="7998" spans="10:10" x14ac:dyDescent="0.2">
      <c r="J7998" s="18"/>
    </row>
    <row r="7999" spans="10:10" x14ac:dyDescent="0.2">
      <c r="J7999" s="18"/>
    </row>
    <row r="8000" spans="10:10" x14ac:dyDescent="0.2">
      <c r="J8000" s="18"/>
    </row>
    <row r="8001" spans="10:10" x14ac:dyDescent="0.2">
      <c r="J8001" s="18"/>
    </row>
    <row r="8002" spans="10:10" x14ac:dyDescent="0.2">
      <c r="J8002" s="18"/>
    </row>
    <row r="8003" spans="10:10" x14ac:dyDescent="0.2">
      <c r="J8003" s="18"/>
    </row>
    <row r="8004" spans="10:10" x14ac:dyDescent="0.2">
      <c r="J8004" s="18"/>
    </row>
    <row r="8005" spans="10:10" x14ac:dyDescent="0.2">
      <c r="J8005" s="18"/>
    </row>
    <row r="8006" spans="10:10" x14ac:dyDescent="0.2">
      <c r="J8006" s="18"/>
    </row>
    <row r="8007" spans="10:10" x14ac:dyDescent="0.2">
      <c r="J8007" s="18"/>
    </row>
    <row r="8008" spans="10:10" x14ac:dyDescent="0.2">
      <c r="J8008" s="18"/>
    </row>
    <row r="8009" spans="10:10" x14ac:dyDescent="0.2">
      <c r="J8009" s="18"/>
    </row>
    <row r="8010" spans="10:10" x14ac:dyDescent="0.2">
      <c r="J8010" s="18"/>
    </row>
    <row r="8011" spans="10:10" x14ac:dyDescent="0.2">
      <c r="J8011" s="18"/>
    </row>
    <row r="8012" spans="10:10" x14ac:dyDescent="0.2">
      <c r="J8012" s="18"/>
    </row>
    <row r="8013" spans="10:10" x14ac:dyDescent="0.2">
      <c r="J8013" s="18"/>
    </row>
    <row r="8014" spans="10:10" x14ac:dyDescent="0.2">
      <c r="J8014" s="18"/>
    </row>
    <row r="8015" spans="10:10" x14ac:dyDescent="0.2">
      <c r="J8015" s="18"/>
    </row>
    <row r="8016" spans="10:10" x14ac:dyDescent="0.2">
      <c r="J8016" s="18"/>
    </row>
    <row r="8017" spans="10:10" x14ac:dyDescent="0.2">
      <c r="J8017" s="18"/>
    </row>
    <row r="8018" spans="10:10" x14ac:dyDescent="0.2">
      <c r="J8018" s="18"/>
    </row>
    <row r="8019" spans="10:10" x14ac:dyDescent="0.2">
      <c r="J8019" s="18"/>
    </row>
    <row r="8020" spans="10:10" x14ac:dyDescent="0.2">
      <c r="J8020" s="18"/>
    </row>
    <row r="8021" spans="10:10" x14ac:dyDescent="0.2">
      <c r="J8021" s="18"/>
    </row>
    <row r="8022" spans="10:10" x14ac:dyDescent="0.2">
      <c r="J8022" s="18"/>
    </row>
    <row r="8023" spans="10:10" x14ac:dyDescent="0.2">
      <c r="J8023" s="18"/>
    </row>
    <row r="8024" spans="10:10" x14ac:dyDescent="0.2">
      <c r="J8024" s="18"/>
    </row>
    <row r="8025" spans="10:10" x14ac:dyDescent="0.2">
      <c r="J8025" s="18"/>
    </row>
    <row r="8026" spans="10:10" x14ac:dyDescent="0.2">
      <c r="J8026" s="18"/>
    </row>
    <row r="8027" spans="10:10" x14ac:dyDescent="0.2">
      <c r="J8027" s="18"/>
    </row>
    <row r="8028" spans="10:10" x14ac:dyDescent="0.2">
      <c r="J8028" s="18"/>
    </row>
    <row r="8029" spans="10:10" x14ac:dyDescent="0.2">
      <c r="J8029" s="18"/>
    </row>
    <row r="8030" spans="10:10" x14ac:dyDescent="0.2">
      <c r="J8030" s="18"/>
    </row>
    <row r="8031" spans="10:10" x14ac:dyDescent="0.2">
      <c r="J8031" s="18"/>
    </row>
    <row r="8032" spans="10:10" x14ac:dyDescent="0.2">
      <c r="J8032" s="18"/>
    </row>
    <row r="8033" spans="10:10" x14ac:dyDescent="0.2">
      <c r="J8033" s="18"/>
    </row>
    <row r="8034" spans="10:10" x14ac:dyDescent="0.2">
      <c r="J8034" s="18"/>
    </row>
    <row r="8035" spans="10:10" x14ac:dyDescent="0.2">
      <c r="J8035" s="18"/>
    </row>
    <row r="8036" spans="10:10" x14ac:dyDescent="0.2">
      <c r="J8036" s="18"/>
    </row>
    <row r="8037" spans="10:10" x14ac:dyDescent="0.2">
      <c r="J8037" s="18"/>
    </row>
    <row r="8038" spans="10:10" x14ac:dyDescent="0.2">
      <c r="J8038" s="18"/>
    </row>
    <row r="8039" spans="10:10" x14ac:dyDescent="0.2">
      <c r="J8039" s="18"/>
    </row>
    <row r="8040" spans="10:10" x14ac:dyDescent="0.2">
      <c r="J8040" s="18"/>
    </row>
    <row r="8041" spans="10:10" x14ac:dyDescent="0.2">
      <c r="J8041" s="18"/>
    </row>
    <row r="8042" spans="10:10" x14ac:dyDescent="0.2">
      <c r="J8042" s="18"/>
    </row>
    <row r="8043" spans="10:10" x14ac:dyDescent="0.2">
      <c r="J8043" s="18"/>
    </row>
    <row r="8044" spans="10:10" x14ac:dyDescent="0.2">
      <c r="J8044" s="18"/>
    </row>
    <row r="8045" spans="10:10" x14ac:dyDescent="0.2">
      <c r="J8045" s="18"/>
    </row>
    <row r="8046" spans="10:10" x14ac:dyDescent="0.2">
      <c r="J8046" s="18"/>
    </row>
    <row r="8047" spans="10:10" x14ac:dyDescent="0.2">
      <c r="J8047" s="18"/>
    </row>
    <row r="8048" spans="10:10" x14ac:dyDescent="0.2">
      <c r="J8048" s="18"/>
    </row>
    <row r="8049" spans="10:10" x14ac:dyDescent="0.2">
      <c r="J8049" s="18"/>
    </row>
    <row r="8050" spans="10:10" x14ac:dyDescent="0.2">
      <c r="J8050" s="18"/>
    </row>
    <row r="8051" spans="10:10" x14ac:dyDescent="0.2">
      <c r="J8051" s="18"/>
    </row>
    <row r="8052" spans="10:10" x14ac:dyDescent="0.2">
      <c r="J8052" s="18"/>
    </row>
    <row r="8053" spans="10:10" x14ac:dyDescent="0.2">
      <c r="J8053" s="18"/>
    </row>
    <row r="8054" spans="10:10" x14ac:dyDescent="0.2">
      <c r="J8054" s="18"/>
    </row>
    <row r="8055" spans="10:10" x14ac:dyDescent="0.2">
      <c r="J8055" s="18"/>
    </row>
    <row r="8056" spans="10:10" x14ac:dyDescent="0.2">
      <c r="J8056" s="18"/>
    </row>
    <row r="8057" spans="10:10" x14ac:dyDescent="0.2">
      <c r="J8057" s="18"/>
    </row>
    <row r="8058" spans="10:10" x14ac:dyDescent="0.2">
      <c r="J8058" s="18"/>
    </row>
    <row r="8059" spans="10:10" x14ac:dyDescent="0.2">
      <c r="J8059" s="18"/>
    </row>
    <row r="8060" spans="10:10" x14ac:dyDescent="0.2">
      <c r="J8060" s="18"/>
    </row>
    <row r="8061" spans="10:10" x14ac:dyDescent="0.2">
      <c r="J8061" s="18"/>
    </row>
    <row r="8062" spans="10:10" x14ac:dyDescent="0.2">
      <c r="J8062" s="18"/>
    </row>
    <row r="8063" spans="10:10" x14ac:dyDescent="0.2">
      <c r="J8063" s="18"/>
    </row>
    <row r="8064" spans="10:10" x14ac:dyDescent="0.2">
      <c r="J8064" s="18"/>
    </row>
    <row r="8065" spans="10:10" x14ac:dyDescent="0.2">
      <c r="J8065" s="18"/>
    </row>
    <row r="8066" spans="10:10" x14ac:dyDescent="0.2">
      <c r="J8066" s="18"/>
    </row>
    <row r="8067" spans="10:10" x14ac:dyDescent="0.2">
      <c r="J8067" s="18"/>
    </row>
    <row r="8068" spans="10:10" x14ac:dyDescent="0.2">
      <c r="J8068" s="18"/>
    </row>
    <row r="8069" spans="10:10" x14ac:dyDescent="0.2">
      <c r="J8069" s="18"/>
    </row>
    <row r="8070" spans="10:10" x14ac:dyDescent="0.2">
      <c r="J8070" s="18"/>
    </row>
    <row r="8071" spans="10:10" x14ac:dyDescent="0.2">
      <c r="J8071" s="18"/>
    </row>
    <row r="8072" spans="10:10" x14ac:dyDescent="0.2">
      <c r="J8072" s="18"/>
    </row>
    <row r="8073" spans="10:10" x14ac:dyDescent="0.2">
      <c r="J8073" s="18"/>
    </row>
    <row r="8074" spans="10:10" x14ac:dyDescent="0.2">
      <c r="J8074" s="18"/>
    </row>
    <row r="8075" spans="10:10" x14ac:dyDescent="0.2">
      <c r="J8075" s="18"/>
    </row>
    <row r="8076" spans="10:10" x14ac:dyDescent="0.2">
      <c r="J8076" s="18"/>
    </row>
    <row r="8077" spans="10:10" x14ac:dyDescent="0.2">
      <c r="J8077" s="18"/>
    </row>
    <row r="8078" spans="10:10" x14ac:dyDescent="0.2">
      <c r="J8078" s="18"/>
    </row>
    <row r="8079" spans="10:10" x14ac:dyDescent="0.2">
      <c r="J8079" s="18"/>
    </row>
    <row r="8080" spans="10:10" x14ac:dyDescent="0.2">
      <c r="J8080" s="18"/>
    </row>
    <row r="8081" spans="10:10" x14ac:dyDescent="0.2">
      <c r="J8081" s="18"/>
    </row>
    <row r="8082" spans="10:10" x14ac:dyDescent="0.2">
      <c r="J8082" s="18"/>
    </row>
    <row r="8083" spans="10:10" x14ac:dyDescent="0.2">
      <c r="J8083" s="18"/>
    </row>
    <row r="8084" spans="10:10" x14ac:dyDescent="0.2">
      <c r="J8084" s="18"/>
    </row>
    <row r="8085" spans="10:10" x14ac:dyDescent="0.2">
      <c r="J8085" s="18"/>
    </row>
    <row r="8086" spans="10:10" x14ac:dyDescent="0.2">
      <c r="J8086" s="18"/>
    </row>
    <row r="8087" spans="10:10" x14ac:dyDescent="0.2">
      <c r="J8087" s="18"/>
    </row>
    <row r="8088" spans="10:10" x14ac:dyDescent="0.2">
      <c r="J8088" s="18"/>
    </row>
    <row r="8089" spans="10:10" x14ac:dyDescent="0.2">
      <c r="J8089" s="18"/>
    </row>
    <row r="8090" spans="10:10" x14ac:dyDescent="0.2">
      <c r="J8090" s="18"/>
    </row>
    <row r="8091" spans="10:10" x14ac:dyDescent="0.2">
      <c r="J8091" s="18"/>
    </row>
    <row r="8092" spans="10:10" x14ac:dyDescent="0.2">
      <c r="J8092" s="18"/>
    </row>
    <row r="8093" spans="10:10" x14ac:dyDescent="0.2">
      <c r="J8093" s="18"/>
    </row>
    <row r="8094" spans="10:10" x14ac:dyDescent="0.2">
      <c r="J8094" s="18"/>
    </row>
    <row r="8095" spans="10:10" x14ac:dyDescent="0.2">
      <c r="J8095" s="18"/>
    </row>
    <row r="8096" spans="10:10" x14ac:dyDescent="0.2">
      <c r="J8096" s="18"/>
    </row>
    <row r="8097" spans="10:10" x14ac:dyDescent="0.2">
      <c r="J8097" s="18"/>
    </row>
    <row r="8098" spans="10:10" x14ac:dyDescent="0.2">
      <c r="J8098" s="18"/>
    </row>
    <row r="8099" spans="10:10" x14ac:dyDescent="0.2">
      <c r="J8099" s="18"/>
    </row>
    <row r="8100" spans="10:10" x14ac:dyDescent="0.2">
      <c r="J8100" s="18"/>
    </row>
    <row r="8101" spans="10:10" x14ac:dyDescent="0.2">
      <c r="J8101" s="18"/>
    </row>
    <row r="8102" spans="10:10" x14ac:dyDescent="0.2">
      <c r="J8102" s="18"/>
    </row>
    <row r="8103" spans="10:10" x14ac:dyDescent="0.2">
      <c r="J8103" s="18"/>
    </row>
    <row r="8104" spans="10:10" x14ac:dyDescent="0.2">
      <c r="J8104" s="18"/>
    </row>
    <row r="8105" spans="10:10" x14ac:dyDescent="0.2">
      <c r="J8105" s="18"/>
    </row>
    <row r="8106" spans="10:10" x14ac:dyDescent="0.2">
      <c r="J8106" s="18"/>
    </row>
    <row r="8107" spans="10:10" x14ac:dyDescent="0.2">
      <c r="J8107" s="18"/>
    </row>
    <row r="8108" spans="10:10" x14ac:dyDescent="0.2">
      <c r="J8108" s="18"/>
    </row>
    <row r="8109" spans="10:10" x14ac:dyDescent="0.2">
      <c r="J8109" s="18"/>
    </row>
    <row r="8110" spans="10:10" x14ac:dyDescent="0.2">
      <c r="J8110" s="18"/>
    </row>
    <row r="8111" spans="10:10" x14ac:dyDescent="0.2">
      <c r="J8111" s="18"/>
    </row>
    <row r="8112" spans="10:10" x14ac:dyDescent="0.2">
      <c r="J8112" s="18"/>
    </row>
    <row r="8113" spans="10:10" x14ac:dyDescent="0.2">
      <c r="J8113" s="18"/>
    </row>
    <row r="8114" spans="10:10" x14ac:dyDescent="0.2">
      <c r="J8114" s="18"/>
    </row>
    <row r="8115" spans="10:10" x14ac:dyDescent="0.2">
      <c r="J8115" s="18"/>
    </row>
    <row r="8116" spans="10:10" x14ac:dyDescent="0.2">
      <c r="J8116" s="18"/>
    </row>
    <row r="8117" spans="10:10" x14ac:dyDescent="0.2">
      <c r="J8117" s="18"/>
    </row>
    <row r="8118" spans="10:10" x14ac:dyDescent="0.2">
      <c r="J8118" s="18"/>
    </row>
    <row r="8119" spans="10:10" x14ac:dyDescent="0.2">
      <c r="J8119" s="18"/>
    </row>
    <row r="8120" spans="10:10" x14ac:dyDescent="0.2">
      <c r="J8120" s="18"/>
    </row>
    <row r="8121" spans="10:10" x14ac:dyDescent="0.2">
      <c r="J8121" s="18"/>
    </row>
    <row r="8122" spans="10:10" x14ac:dyDescent="0.2">
      <c r="J8122" s="18"/>
    </row>
    <row r="8123" spans="10:10" x14ac:dyDescent="0.2">
      <c r="J8123" s="18"/>
    </row>
    <row r="8124" spans="10:10" x14ac:dyDescent="0.2">
      <c r="J8124" s="18"/>
    </row>
    <row r="8125" spans="10:10" x14ac:dyDescent="0.2">
      <c r="J8125" s="18"/>
    </row>
    <row r="8126" spans="10:10" x14ac:dyDescent="0.2">
      <c r="J8126" s="18"/>
    </row>
    <row r="8127" spans="10:10" x14ac:dyDescent="0.2">
      <c r="J8127" s="18"/>
    </row>
    <row r="8128" spans="10:10" x14ac:dyDescent="0.2">
      <c r="J8128" s="18"/>
    </row>
    <row r="8129" spans="10:10" x14ac:dyDescent="0.2">
      <c r="J8129" s="18"/>
    </row>
    <row r="8130" spans="10:10" x14ac:dyDescent="0.2">
      <c r="J8130" s="18"/>
    </row>
    <row r="8131" spans="10:10" x14ac:dyDescent="0.2">
      <c r="J8131" s="18"/>
    </row>
    <row r="8132" spans="10:10" x14ac:dyDescent="0.2">
      <c r="J8132" s="18"/>
    </row>
    <row r="8133" spans="10:10" x14ac:dyDescent="0.2">
      <c r="J8133" s="18"/>
    </row>
    <row r="8134" spans="10:10" x14ac:dyDescent="0.2">
      <c r="J8134" s="18"/>
    </row>
    <row r="8135" spans="10:10" x14ac:dyDescent="0.2">
      <c r="J8135" s="18"/>
    </row>
    <row r="8136" spans="10:10" x14ac:dyDescent="0.2">
      <c r="J8136" s="18"/>
    </row>
    <row r="8137" spans="10:10" x14ac:dyDescent="0.2">
      <c r="J8137" s="18"/>
    </row>
    <row r="8138" spans="10:10" x14ac:dyDescent="0.2">
      <c r="J8138" s="18"/>
    </row>
    <row r="8139" spans="10:10" x14ac:dyDescent="0.2">
      <c r="J8139" s="18"/>
    </row>
    <row r="8140" spans="10:10" x14ac:dyDescent="0.2">
      <c r="J8140" s="18"/>
    </row>
    <row r="8141" spans="10:10" x14ac:dyDescent="0.2">
      <c r="J8141" s="18"/>
    </row>
    <row r="8142" spans="10:10" x14ac:dyDescent="0.2">
      <c r="J8142" s="18"/>
    </row>
    <row r="8143" spans="10:10" x14ac:dyDescent="0.2">
      <c r="J8143" s="18"/>
    </row>
    <row r="8144" spans="10:10" x14ac:dyDescent="0.2">
      <c r="J8144" s="18"/>
    </row>
    <row r="8145" spans="10:10" x14ac:dyDescent="0.2">
      <c r="J8145" s="18"/>
    </row>
    <row r="8146" spans="10:10" x14ac:dyDescent="0.2">
      <c r="J8146" s="18"/>
    </row>
    <row r="8147" spans="10:10" x14ac:dyDescent="0.2">
      <c r="J8147" s="18"/>
    </row>
    <row r="8148" spans="10:10" x14ac:dyDescent="0.2">
      <c r="J8148" s="18"/>
    </row>
    <row r="8149" spans="10:10" x14ac:dyDescent="0.2">
      <c r="J8149" s="18"/>
    </row>
    <row r="8150" spans="10:10" x14ac:dyDescent="0.2">
      <c r="J8150" s="18"/>
    </row>
    <row r="8151" spans="10:10" x14ac:dyDescent="0.2">
      <c r="J8151" s="18"/>
    </row>
    <row r="8152" spans="10:10" x14ac:dyDescent="0.2">
      <c r="J8152" s="18"/>
    </row>
    <row r="8153" spans="10:10" x14ac:dyDescent="0.2">
      <c r="J8153" s="18"/>
    </row>
    <row r="8154" spans="10:10" x14ac:dyDescent="0.2">
      <c r="J8154" s="18"/>
    </row>
    <row r="8155" spans="10:10" x14ac:dyDescent="0.2">
      <c r="J8155" s="18"/>
    </row>
    <row r="8156" spans="10:10" x14ac:dyDescent="0.2">
      <c r="J8156" s="18"/>
    </row>
    <row r="8157" spans="10:10" x14ac:dyDescent="0.2">
      <c r="J8157" s="18"/>
    </row>
    <row r="8158" spans="10:10" x14ac:dyDescent="0.2">
      <c r="J8158" s="18"/>
    </row>
    <row r="8159" spans="10:10" x14ac:dyDescent="0.2">
      <c r="J8159" s="18"/>
    </row>
    <row r="8160" spans="10:10" x14ac:dyDescent="0.2">
      <c r="J8160" s="18"/>
    </row>
    <row r="8161" spans="10:10" x14ac:dyDescent="0.2">
      <c r="J8161" s="18"/>
    </row>
    <row r="8162" spans="10:10" x14ac:dyDescent="0.2">
      <c r="J8162" s="18"/>
    </row>
    <row r="8163" spans="10:10" x14ac:dyDescent="0.2">
      <c r="J8163" s="18"/>
    </row>
    <row r="8164" spans="10:10" x14ac:dyDescent="0.2">
      <c r="J8164" s="18"/>
    </row>
    <row r="8165" spans="10:10" x14ac:dyDescent="0.2">
      <c r="J8165" s="18"/>
    </row>
    <row r="8166" spans="10:10" x14ac:dyDescent="0.2">
      <c r="J8166" s="18"/>
    </row>
    <row r="8167" spans="10:10" x14ac:dyDescent="0.2">
      <c r="J8167" s="18"/>
    </row>
    <row r="8168" spans="10:10" x14ac:dyDescent="0.2">
      <c r="J8168" s="18"/>
    </row>
    <row r="8169" spans="10:10" x14ac:dyDescent="0.2">
      <c r="J8169" s="18"/>
    </row>
    <row r="8170" spans="10:10" x14ac:dyDescent="0.2">
      <c r="J8170" s="18"/>
    </row>
    <row r="8171" spans="10:10" x14ac:dyDescent="0.2">
      <c r="J8171" s="18"/>
    </row>
    <row r="8172" spans="10:10" x14ac:dyDescent="0.2">
      <c r="J8172" s="18"/>
    </row>
    <row r="8173" spans="10:10" x14ac:dyDescent="0.2">
      <c r="J8173" s="18"/>
    </row>
    <row r="8174" spans="10:10" x14ac:dyDescent="0.2">
      <c r="J8174" s="18"/>
    </row>
    <row r="8175" spans="10:10" x14ac:dyDescent="0.2">
      <c r="J8175" s="18"/>
    </row>
    <row r="8176" spans="10:10" x14ac:dyDescent="0.2">
      <c r="J8176" s="18"/>
    </row>
    <row r="8177" spans="10:10" x14ac:dyDescent="0.2">
      <c r="J8177" s="18"/>
    </row>
    <row r="8178" spans="10:10" x14ac:dyDescent="0.2">
      <c r="J8178" s="18"/>
    </row>
    <row r="8179" spans="10:10" x14ac:dyDescent="0.2">
      <c r="J8179" s="18"/>
    </row>
    <row r="8180" spans="10:10" x14ac:dyDescent="0.2">
      <c r="J8180" s="18"/>
    </row>
    <row r="8181" spans="10:10" x14ac:dyDescent="0.2">
      <c r="J8181" s="18"/>
    </row>
    <row r="8182" spans="10:10" x14ac:dyDescent="0.2">
      <c r="J8182" s="18"/>
    </row>
    <row r="8183" spans="10:10" x14ac:dyDescent="0.2">
      <c r="J8183" s="18"/>
    </row>
    <row r="8184" spans="10:10" x14ac:dyDescent="0.2">
      <c r="J8184" s="18"/>
    </row>
    <row r="8185" spans="10:10" x14ac:dyDescent="0.2">
      <c r="J8185" s="18"/>
    </row>
    <row r="8186" spans="10:10" x14ac:dyDescent="0.2">
      <c r="J8186" s="18"/>
    </row>
    <row r="8187" spans="10:10" x14ac:dyDescent="0.2">
      <c r="J8187" s="18"/>
    </row>
    <row r="8188" spans="10:10" x14ac:dyDescent="0.2">
      <c r="J8188" s="18"/>
    </row>
    <row r="8189" spans="10:10" x14ac:dyDescent="0.2">
      <c r="J8189" s="18"/>
    </row>
    <row r="8190" spans="10:10" x14ac:dyDescent="0.2">
      <c r="J8190" s="18"/>
    </row>
    <row r="8191" spans="10:10" x14ac:dyDescent="0.2">
      <c r="J8191" s="18"/>
    </row>
    <row r="8192" spans="10:10" x14ac:dyDescent="0.2">
      <c r="J8192" s="18"/>
    </row>
    <row r="8193" spans="10:10" x14ac:dyDescent="0.2">
      <c r="J8193" s="18"/>
    </row>
    <row r="8194" spans="10:10" x14ac:dyDescent="0.2">
      <c r="J8194" s="18"/>
    </row>
    <row r="8195" spans="10:10" x14ac:dyDescent="0.2">
      <c r="J8195" s="18"/>
    </row>
    <row r="8196" spans="10:10" x14ac:dyDescent="0.2">
      <c r="J8196" s="18"/>
    </row>
    <row r="8197" spans="10:10" x14ac:dyDescent="0.2">
      <c r="J8197" s="18"/>
    </row>
    <row r="8198" spans="10:10" x14ac:dyDescent="0.2">
      <c r="J8198" s="18"/>
    </row>
    <row r="8199" spans="10:10" x14ac:dyDescent="0.2">
      <c r="J8199" s="18"/>
    </row>
    <row r="8200" spans="10:10" x14ac:dyDescent="0.2">
      <c r="J8200" s="18"/>
    </row>
    <row r="8201" spans="10:10" x14ac:dyDescent="0.2">
      <c r="J8201" s="18"/>
    </row>
    <row r="8202" spans="10:10" x14ac:dyDescent="0.2">
      <c r="J8202" s="18"/>
    </row>
    <row r="8203" spans="10:10" x14ac:dyDescent="0.2">
      <c r="J8203" s="18"/>
    </row>
    <row r="8204" spans="10:10" x14ac:dyDescent="0.2">
      <c r="J8204" s="18"/>
    </row>
    <row r="8205" spans="10:10" x14ac:dyDescent="0.2">
      <c r="J8205" s="18"/>
    </row>
    <row r="8206" spans="10:10" x14ac:dyDescent="0.2">
      <c r="J8206" s="18"/>
    </row>
    <row r="8207" spans="10:10" x14ac:dyDescent="0.2">
      <c r="J8207" s="18"/>
    </row>
    <row r="8208" spans="10:10" x14ac:dyDescent="0.2">
      <c r="J8208" s="18"/>
    </row>
    <row r="8209" spans="10:10" x14ac:dyDescent="0.2">
      <c r="J8209" s="18"/>
    </row>
    <row r="8210" spans="10:10" x14ac:dyDescent="0.2">
      <c r="J8210" s="18"/>
    </row>
    <row r="8211" spans="10:10" x14ac:dyDescent="0.2">
      <c r="J8211" s="18"/>
    </row>
    <row r="8212" spans="10:10" x14ac:dyDescent="0.2">
      <c r="J8212" s="18"/>
    </row>
    <row r="8213" spans="10:10" x14ac:dyDescent="0.2">
      <c r="J8213" s="18"/>
    </row>
    <row r="8214" spans="10:10" x14ac:dyDescent="0.2">
      <c r="J8214" s="18"/>
    </row>
    <row r="8215" spans="10:10" x14ac:dyDescent="0.2">
      <c r="J8215" s="18"/>
    </row>
    <row r="8216" spans="10:10" x14ac:dyDescent="0.2">
      <c r="J8216" s="18"/>
    </row>
    <row r="8217" spans="10:10" x14ac:dyDescent="0.2">
      <c r="J8217" s="18"/>
    </row>
    <row r="8218" spans="10:10" x14ac:dyDescent="0.2">
      <c r="J8218" s="18"/>
    </row>
    <row r="8219" spans="10:10" x14ac:dyDescent="0.2">
      <c r="J8219" s="18"/>
    </row>
    <row r="8220" spans="10:10" x14ac:dyDescent="0.2">
      <c r="J8220" s="18"/>
    </row>
    <row r="8221" spans="10:10" x14ac:dyDescent="0.2">
      <c r="J8221" s="18"/>
    </row>
    <row r="8222" spans="10:10" x14ac:dyDescent="0.2">
      <c r="J8222" s="18"/>
    </row>
    <row r="8223" spans="10:10" x14ac:dyDescent="0.2">
      <c r="J8223" s="18"/>
    </row>
    <row r="8224" spans="10:10" x14ac:dyDescent="0.2">
      <c r="J8224" s="18"/>
    </row>
    <row r="8225" spans="10:10" x14ac:dyDescent="0.2">
      <c r="J8225" s="18"/>
    </row>
    <row r="8226" spans="10:10" x14ac:dyDescent="0.2">
      <c r="J8226" s="18"/>
    </row>
    <row r="8227" spans="10:10" x14ac:dyDescent="0.2">
      <c r="J8227" s="18"/>
    </row>
    <row r="8228" spans="10:10" x14ac:dyDescent="0.2">
      <c r="J8228" s="18"/>
    </row>
    <row r="8229" spans="10:10" x14ac:dyDescent="0.2">
      <c r="J8229" s="18"/>
    </row>
    <row r="8230" spans="10:10" x14ac:dyDescent="0.2">
      <c r="J8230" s="18"/>
    </row>
    <row r="8231" spans="10:10" x14ac:dyDescent="0.2">
      <c r="J8231" s="18"/>
    </row>
    <row r="8232" spans="10:10" x14ac:dyDescent="0.2">
      <c r="J8232" s="18"/>
    </row>
    <row r="8233" spans="10:10" x14ac:dyDescent="0.2">
      <c r="J8233" s="18"/>
    </row>
    <row r="8234" spans="10:10" x14ac:dyDescent="0.2">
      <c r="J8234" s="18"/>
    </row>
    <row r="8235" spans="10:10" x14ac:dyDescent="0.2">
      <c r="J8235" s="18"/>
    </row>
    <row r="8236" spans="10:10" x14ac:dyDescent="0.2">
      <c r="J8236" s="18"/>
    </row>
    <row r="8237" spans="10:10" x14ac:dyDescent="0.2">
      <c r="J8237" s="18"/>
    </row>
    <row r="8238" spans="10:10" x14ac:dyDescent="0.2">
      <c r="J8238" s="18"/>
    </row>
    <row r="8239" spans="10:10" x14ac:dyDescent="0.2">
      <c r="J8239" s="18"/>
    </row>
    <row r="8240" spans="10:10" x14ac:dyDescent="0.2">
      <c r="J8240" s="18"/>
    </row>
    <row r="8241" spans="10:10" x14ac:dyDescent="0.2">
      <c r="J8241" s="18"/>
    </row>
    <row r="8242" spans="10:10" x14ac:dyDescent="0.2">
      <c r="J8242" s="18"/>
    </row>
    <row r="8243" spans="10:10" x14ac:dyDescent="0.2">
      <c r="J8243" s="18"/>
    </row>
    <row r="8244" spans="10:10" x14ac:dyDescent="0.2">
      <c r="J8244" s="18"/>
    </row>
    <row r="8245" spans="10:10" x14ac:dyDescent="0.2">
      <c r="J8245" s="18"/>
    </row>
    <row r="8246" spans="10:10" x14ac:dyDescent="0.2">
      <c r="J8246" s="18"/>
    </row>
    <row r="8247" spans="10:10" x14ac:dyDescent="0.2">
      <c r="J8247" s="18"/>
    </row>
    <row r="8248" spans="10:10" x14ac:dyDescent="0.2">
      <c r="J8248" s="18"/>
    </row>
    <row r="8249" spans="10:10" x14ac:dyDescent="0.2">
      <c r="J8249" s="18"/>
    </row>
    <row r="8250" spans="10:10" x14ac:dyDescent="0.2">
      <c r="J8250" s="18"/>
    </row>
    <row r="8251" spans="10:10" x14ac:dyDescent="0.2">
      <c r="J8251" s="18"/>
    </row>
    <row r="8252" spans="10:10" x14ac:dyDescent="0.2">
      <c r="J8252" s="18"/>
    </row>
    <row r="8253" spans="10:10" x14ac:dyDescent="0.2">
      <c r="J8253" s="18"/>
    </row>
    <row r="8254" spans="10:10" x14ac:dyDescent="0.2">
      <c r="J8254" s="18"/>
    </row>
    <row r="8255" spans="10:10" x14ac:dyDescent="0.2">
      <c r="J8255" s="18"/>
    </row>
    <row r="8256" spans="10:10" x14ac:dyDescent="0.2">
      <c r="J8256" s="18"/>
    </row>
    <row r="8257" spans="10:10" x14ac:dyDescent="0.2">
      <c r="J8257" s="18"/>
    </row>
    <row r="8258" spans="10:10" x14ac:dyDescent="0.2">
      <c r="J8258" s="18"/>
    </row>
    <row r="8259" spans="10:10" x14ac:dyDescent="0.2">
      <c r="J8259" s="18"/>
    </row>
    <row r="8260" spans="10:10" x14ac:dyDescent="0.2">
      <c r="J8260" s="18"/>
    </row>
    <row r="8261" spans="10:10" x14ac:dyDescent="0.2">
      <c r="J8261" s="18"/>
    </row>
    <row r="8262" spans="10:10" x14ac:dyDescent="0.2">
      <c r="J8262" s="18"/>
    </row>
    <row r="8263" spans="10:10" x14ac:dyDescent="0.2">
      <c r="J8263" s="18"/>
    </row>
    <row r="8264" spans="10:10" x14ac:dyDescent="0.2">
      <c r="J8264" s="18"/>
    </row>
    <row r="8265" spans="10:10" x14ac:dyDescent="0.2">
      <c r="J8265" s="18"/>
    </row>
    <row r="8266" spans="10:10" x14ac:dyDescent="0.2">
      <c r="J8266" s="18"/>
    </row>
    <row r="8267" spans="10:10" x14ac:dyDescent="0.2">
      <c r="J8267" s="18"/>
    </row>
    <row r="8268" spans="10:10" x14ac:dyDescent="0.2">
      <c r="J8268" s="18"/>
    </row>
    <row r="8269" spans="10:10" x14ac:dyDescent="0.2">
      <c r="J8269" s="18"/>
    </row>
    <row r="8270" spans="10:10" x14ac:dyDescent="0.2">
      <c r="J8270" s="18"/>
    </row>
    <row r="8271" spans="10:10" x14ac:dyDescent="0.2">
      <c r="J8271" s="18"/>
    </row>
    <row r="8272" spans="10:10" x14ac:dyDescent="0.2">
      <c r="J8272" s="18"/>
    </row>
    <row r="8273" spans="10:10" x14ac:dyDescent="0.2">
      <c r="J8273" s="18"/>
    </row>
    <row r="8274" spans="10:10" x14ac:dyDescent="0.2">
      <c r="J8274" s="18"/>
    </row>
    <row r="8275" spans="10:10" x14ac:dyDescent="0.2">
      <c r="J8275" s="18"/>
    </row>
    <row r="8276" spans="10:10" x14ac:dyDescent="0.2">
      <c r="J8276" s="18"/>
    </row>
    <row r="8277" spans="10:10" x14ac:dyDescent="0.2">
      <c r="J8277" s="18"/>
    </row>
    <row r="8278" spans="10:10" x14ac:dyDescent="0.2">
      <c r="J8278" s="18"/>
    </row>
    <row r="8279" spans="10:10" x14ac:dyDescent="0.2">
      <c r="J8279" s="18"/>
    </row>
    <row r="8280" spans="10:10" x14ac:dyDescent="0.2">
      <c r="J8280" s="18"/>
    </row>
    <row r="8281" spans="10:10" x14ac:dyDescent="0.2">
      <c r="J8281" s="18"/>
    </row>
    <row r="8282" spans="10:10" x14ac:dyDescent="0.2">
      <c r="J8282" s="18"/>
    </row>
    <row r="8283" spans="10:10" x14ac:dyDescent="0.2">
      <c r="J8283" s="18"/>
    </row>
    <row r="8284" spans="10:10" x14ac:dyDescent="0.2">
      <c r="J8284" s="18"/>
    </row>
    <row r="8285" spans="10:10" x14ac:dyDescent="0.2">
      <c r="J8285" s="18"/>
    </row>
    <row r="8286" spans="10:10" x14ac:dyDescent="0.2">
      <c r="J8286" s="18"/>
    </row>
    <row r="8287" spans="10:10" x14ac:dyDescent="0.2">
      <c r="J8287" s="18"/>
    </row>
    <row r="8288" spans="10:10" x14ac:dyDescent="0.2">
      <c r="J8288" s="18"/>
    </row>
    <row r="8289" spans="10:10" x14ac:dyDescent="0.2">
      <c r="J8289" s="18"/>
    </row>
    <row r="8290" spans="10:10" x14ac:dyDescent="0.2">
      <c r="J8290" s="18"/>
    </row>
    <row r="8291" spans="10:10" x14ac:dyDescent="0.2">
      <c r="J8291" s="18"/>
    </row>
    <row r="8292" spans="10:10" x14ac:dyDescent="0.2">
      <c r="J8292" s="18"/>
    </row>
    <row r="8293" spans="10:10" x14ac:dyDescent="0.2">
      <c r="J8293" s="18"/>
    </row>
    <row r="8294" spans="10:10" x14ac:dyDescent="0.2">
      <c r="J8294" s="18"/>
    </row>
    <row r="8295" spans="10:10" x14ac:dyDescent="0.2">
      <c r="J8295" s="18"/>
    </row>
    <row r="8296" spans="10:10" x14ac:dyDescent="0.2">
      <c r="J8296" s="18"/>
    </row>
    <row r="8297" spans="10:10" x14ac:dyDescent="0.2">
      <c r="J8297" s="18"/>
    </row>
    <row r="8298" spans="10:10" x14ac:dyDescent="0.2">
      <c r="J8298" s="18"/>
    </row>
    <row r="8299" spans="10:10" x14ac:dyDescent="0.2">
      <c r="J8299" s="18"/>
    </row>
    <row r="8300" spans="10:10" x14ac:dyDescent="0.2">
      <c r="J8300" s="18"/>
    </row>
    <row r="8301" spans="10:10" x14ac:dyDescent="0.2">
      <c r="J8301" s="18"/>
    </row>
    <row r="8302" spans="10:10" x14ac:dyDescent="0.2">
      <c r="J8302" s="18"/>
    </row>
    <row r="8303" spans="10:10" x14ac:dyDescent="0.2">
      <c r="J8303" s="18"/>
    </row>
    <row r="8304" spans="10:10" x14ac:dyDescent="0.2">
      <c r="J8304" s="18"/>
    </row>
    <row r="8305" spans="10:10" x14ac:dyDescent="0.2">
      <c r="J8305" s="18"/>
    </row>
    <row r="8306" spans="10:10" x14ac:dyDescent="0.2">
      <c r="J8306" s="18"/>
    </row>
    <row r="8307" spans="10:10" x14ac:dyDescent="0.2">
      <c r="J8307" s="18"/>
    </row>
    <row r="8308" spans="10:10" x14ac:dyDescent="0.2">
      <c r="J8308" s="18"/>
    </row>
    <row r="8309" spans="10:10" x14ac:dyDescent="0.2">
      <c r="J8309" s="18"/>
    </row>
    <row r="8310" spans="10:10" x14ac:dyDescent="0.2">
      <c r="J8310" s="18"/>
    </row>
    <row r="8311" spans="10:10" x14ac:dyDescent="0.2">
      <c r="J8311" s="18"/>
    </row>
    <row r="8312" spans="10:10" x14ac:dyDescent="0.2">
      <c r="J8312" s="18"/>
    </row>
    <row r="8313" spans="10:10" x14ac:dyDescent="0.2">
      <c r="J8313" s="18"/>
    </row>
    <row r="8314" spans="10:10" x14ac:dyDescent="0.2">
      <c r="J8314" s="18"/>
    </row>
    <row r="8315" spans="10:10" x14ac:dyDescent="0.2">
      <c r="J8315" s="18"/>
    </row>
    <row r="8316" spans="10:10" x14ac:dyDescent="0.2">
      <c r="J8316" s="18"/>
    </row>
    <row r="8317" spans="10:10" x14ac:dyDescent="0.2">
      <c r="J8317" s="18"/>
    </row>
    <row r="8318" spans="10:10" x14ac:dyDescent="0.2">
      <c r="J8318" s="18"/>
    </row>
    <row r="8319" spans="10:10" x14ac:dyDescent="0.2">
      <c r="J8319" s="18"/>
    </row>
    <row r="8320" spans="10:10" x14ac:dyDescent="0.2">
      <c r="J8320" s="18"/>
    </row>
    <row r="8321" spans="10:10" x14ac:dyDescent="0.2">
      <c r="J8321" s="18"/>
    </row>
    <row r="8322" spans="10:10" x14ac:dyDescent="0.2">
      <c r="J8322" s="18"/>
    </row>
    <row r="8323" spans="10:10" x14ac:dyDescent="0.2">
      <c r="J8323" s="18"/>
    </row>
    <row r="8324" spans="10:10" x14ac:dyDescent="0.2">
      <c r="J8324" s="18"/>
    </row>
    <row r="8325" spans="10:10" x14ac:dyDescent="0.2">
      <c r="J8325" s="18"/>
    </row>
    <row r="8326" spans="10:10" x14ac:dyDescent="0.2">
      <c r="J8326" s="18"/>
    </row>
    <row r="8327" spans="10:10" x14ac:dyDescent="0.2">
      <c r="J8327" s="18"/>
    </row>
    <row r="8328" spans="10:10" x14ac:dyDescent="0.2">
      <c r="J8328" s="18"/>
    </row>
    <row r="8329" spans="10:10" x14ac:dyDescent="0.2">
      <c r="J8329" s="18"/>
    </row>
    <row r="8330" spans="10:10" x14ac:dyDescent="0.2">
      <c r="J8330" s="18"/>
    </row>
    <row r="8331" spans="10:10" x14ac:dyDescent="0.2">
      <c r="J8331" s="18"/>
    </row>
    <row r="8332" spans="10:10" x14ac:dyDescent="0.2">
      <c r="J8332" s="18"/>
    </row>
    <row r="8333" spans="10:10" x14ac:dyDescent="0.2">
      <c r="J8333" s="18"/>
    </row>
    <row r="8334" spans="10:10" x14ac:dyDescent="0.2">
      <c r="J8334" s="18"/>
    </row>
    <row r="8335" spans="10:10" x14ac:dyDescent="0.2">
      <c r="J8335" s="18"/>
    </row>
    <row r="8336" spans="10:10" x14ac:dyDescent="0.2">
      <c r="J8336" s="18"/>
    </row>
    <row r="8337" spans="10:10" x14ac:dyDescent="0.2">
      <c r="J8337" s="18"/>
    </row>
    <row r="8338" spans="10:10" x14ac:dyDescent="0.2">
      <c r="J8338" s="18"/>
    </row>
    <row r="8339" spans="10:10" x14ac:dyDescent="0.2">
      <c r="J8339" s="18"/>
    </row>
    <row r="8340" spans="10:10" x14ac:dyDescent="0.2">
      <c r="J8340" s="18"/>
    </row>
    <row r="8341" spans="10:10" x14ac:dyDescent="0.2">
      <c r="J8341" s="18"/>
    </row>
    <row r="8342" spans="10:10" x14ac:dyDescent="0.2">
      <c r="J8342" s="18"/>
    </row>
    <row r="8343" spans="10:10" x14ac:dyDescent="0.2">
      <c r="J8343" s="18"/>
    </row>
    <row r="8344" spans="10:10" x14ac:dyDescent="0.2">
      <c r="J8344" s="18"/>
    </row>
    <row r="8345" spans="10:10" x14ac:dyDescent="0.2">
      <c r="J8345" s="18"/>
    </row>
    <row r="8346" spans="10:10" x14ac:dyDescent="0.2">
      <c r="J8346" s="18"/>
    </row>
    <row r="8347" spans="10:10" x14ac:dyDescent="0.2">
      <c r="J8347" s="18"/>
    </row>
    <row r="8348" spans="10:10" x14ac:dyDescent="0.2">
      <c r="J8348" s="18"/>
    </row>
    <row r="8349" spans="10:10" x14ac:dyDescent="0.2">
      <c r="J8349" s="18"/>
    </row>
    <row r="8350" spans="10:10" x14ac:dyDescent="0.2">
      <c r="J8350" s="18"/>
    </row>
    <row r="8351" spans="10:10" x14ac:dyDescent="0.2">
      <c r="J8351" s="18"/>
    </row>
    <row r="8352" spans="10:10" x14ac:dyDescent="0.2">
      <c r="J8352" s="18"/>
    </row>
    <row r="8353" spans="10:10" x14ac:dyDescent="0.2">
      <c r="J8353" s="18"/>
    </row>
    <row r="8354" spans="10:10" x14ac:dyDescent="0.2">
      <c r="J8354" s="18"/>
    </row>
    <row r="8355" spans="10:10" x14ac:dyDescent="0.2">
      <c r="J8355" s="18"/>
    </row>
    <row r="8356" spans="10:10" x14ac:dyDescent="0.2">
      <c r="J8356" s="18"/>
    </row>
    <row r="8357" spans="10:10" x14ac:dyDescent="0.2">
      <c r="J8357" s="18"/>
    </row>
    <row r="8358" spans="10:10" x14ac:dyDescent="0.2">
      <c r="J8358" s="18"/>
    </row>
    <row r="8359" spans="10:10" x14ac:dyDescent="0.2">
      <c r="J8359" s="18"/>
    </row>
    <row r="8360" spans="10:10" x14ac:dyDescent="0.2">
      <c r="J8360" s="18"/>
    </row>
    <row r="8361" spans="10:10" x14ac:dyDescent="0.2">
      <c r="J8361" s="18"/>
    </row>
    <row r="8362" spans="10:10" x14ac:dyDescent="0.2">
      <c r="J8362" s="18"/>
    </row>
    <row r="8363" spans="10:10" x14ac:dyDescent="0.2">
      <c r="J8363" s="18"/>
    </row>
    <row r="8364" spans="10:10" x14ac:dyDescent="0.2">
      <c r="J8364" s="18"/>
    </row>
    <row r="8365" spans="10:10" x14ac:dyDescent="0.2">
      <c r="J8365" s="18"/>
    </row>
    <row r="8366" spans="10:10" x14ac:dyDescent="0.2">
      <c r="J8366" s="18"/>
    </row>
    <row r="8367" spans="10:10" x14ac:dyDescent="0.2">
      <c r="J8367" s="18"/>
    </row>
    <row r="8368" spans="10:10" x14ac:dyDescent="0.2">
      <c r="J8368" s="18"/>
    </row>
    <row r="8369" spans="10:10" x14ac:dyDescent="0.2">
      <c r="J8369" s="18"/>
    </row>
    <row r="8370" spans="10:10" x14ac:dyDescent="0.2">
      <c r="J8370" s="18"/>
    </row>
    <row r="8371" spans="10:10" x14ac:dyDescent="0.2">
      <c r="J8371" s="18"/>
    </row>
    <row r="8372" spans="10:10" x14ac:dyDescent="0.2">
      <c r="J8372" s="18"/>
    </row>
    <row r="8373" spans="10:10" x14ac:dyDescent="0.2">
      <c r="J8373" s="18"/>
    </row>
    <row r="8374" spans="10:10" x14ac:dyDescent="0.2">
      <c r="J8374" s="18"/>
    </row>
    <row r="8375" spans="10:10" x14ac:dyDescent="0.2">
      <c r="J8375" s="18"/>
    </row>
    <row r="8376" spans="10:10" x14ac:dyDescent="0.2">
      <c r="J8376" s="18"/>
    </row>
    <row r="8377" spans="10:10" x14ac:dyDescent="0.2">
      <c r="J8377" s="18"/>
    </row>
    <row r="8378" spans="10:10" x14ac:dyDescent="0.2">
      <c r="J8378" s="18"/>
    </row>
    <row r="8379" spans="10:10" x14ac:dyDescent="0.2">
      <c r="J8379" s="18"/>
    </row>
    <row r="8380" spans="10:10" x14ac:dyDescent="0.2">
      <c r="J8380" s="18"/>
    </row>
    <row r="8381" spans="10:10" x14ac:dyDescent="0.2">
      <c r="J8381" s="18"/>
    </row>
    <row r="8382" spans="10:10" x14ac:dyDescent="0.2">
      <c r="J8382" s="18"/>
    </row>
    <row r="8383" spans="10:10" x14ac:dyDescent="0.2">
      <c r="J8383" s="18"/>
    </row>
    <row r="8384" spans="10:10" x14ac:dyDescent="0.2">
      <c r="J8384" s="18"/>
    </row>
    <row r="8385" spans="10:10" x14ac:dyDescent="0.2">
      <c r="J8385" s="18"/>
    </row>
    <row r="8386" spans="10:10" x14ac:dyDescent="0.2">
      <c r="J8386" s="18"/>
    </row>
    <row r="8387" spans="10:10" x14ac:dyDescent="0.2">
      <c r="J8387" s="18"/>
    </row>
    <row r="8388" spans="10:10" x14ac:dyDescent="0.2">
      <c r="J8388" s="18"/>
    </row>
    <row r="8389" spans="10:10" x14ac:dyDescent="0.2">
      <c r="J8389" s="18"/>
    </row>
    <row r="8390" spans="10:10" x14ac:dyDescent="0.2">
      <c r="J8390" s="18"/>
    </row>
    <row r="8391" spans="10:10" x14ac:dyDescent="0.2">
      <c r="J8391" s="18"/>
    </row>
    <row r="8392" spans="10:10" x14ac:dyDescent="0.2">
      <c r="J8392" s="18"/>
    </row>
    <row r="8393" spans="10:10" x14ac:dyDescent="0.2">
      <c r="J8393" s="18"/>
    </row>
    <row r="8394" spans="10:10" x14ac:dyDescent="0.2">
      <c r="J8394" s="18"/>
    </row>
    <row r="8395" spans="10:10" x14ac:dyDescent="0.2">
      <c r="J8395" s="18"/>
    </row>
    <row r="8396" spans="10:10" x14ac:dyDescent="0.2">
      <c r="J8396" s="18"/>
    </row>
    <row r="8397" spans="10:10" x14ac:dyDescent="0.2">
      <c r="J8397" s="18"/>
    </row>
    <row r="8398" spans="10:10" x14ac:dyDescent="0.2">
      <c r="J8398" s="18"/>
    </row>
    <row r="8399" spans="10:10" x14ac:dyDescent="0.2">
      <c r="J8399" s="18"/>
    </row>
    <row r="8400" spans="10:10" x14ac:dyDescent="0.2">
      <c r="J8400" s="18"/>
    </row>
    <row r="8401" spans="10:10" x14ac:dyDescent="0.2">
      <c r="J8401" s="18"/>
    </row>
    <row r="8402" spans="10:10" x14ac:dyDescent="0.2">
      <c r="J8402" s="18"/>
    </row>
    <row r="8403" spans="10:10" x14ac:dyDescent="0.2">
      <c r="J8403" s="18"/>
    </row>
    <row r="8404" spans="10:10" x14ac:dyDescent="0.2">
      <c r="J8404" s="18"/>
    </row>
    <row r="8405" spans="10:10" x14ac:dyDescent="0.2">
      <c r="J8405" s="18"/>
    </row>
    <row r="8406" spans="10:10" x14ac:dyDescent="0.2">
      <c r="J8406" s="18"/>
    </row>
    <row r="8407" spans="10:10" x14ac:dyDescent="0.2">
      <c r="J8407" s="18"/>
    </row>
    <row r="8408" spans="10:10" x14ac:dyDescent="0.2">
      <c r="J8408" s="18"/>
    </row>
    <row r="8409" spans="10:10" x14ac:dyDescent="0.2">
      <c r="J8409" s="18"/>
    </row>
    <row r="8410" spans="10:10" x14ac:dyDescent="0.2">
      <c r="J8410" s="18"/>
    </row>
    <row r="8411" spans="10:10" x14ac:dyDescent="0.2">
      <c r="J8411" s="18"/>
    </row>
    <row r="8412" spans="10:10" x14ac:dyDescent="0.2">
      <c r="J8412" s="18"/>
    </row>
    <row r="8413" spans="10:10" x14ac:dyDescent="0.2">
      <c r="J8413" s="18"/>
    </row>
    <row r="8414" spans="10:10" x14ac:dyDescent="0.2">
      <c r="J8414" s="18"/>
    </row>
    <row r="8415" spans="10:10" x14ac:dyDescent="0.2">
      <c r="J8415" s="18"/>
    </row>
    <row r="8416" spans="10:10" x14ac:dyDescent="0.2">
      <c r="J8416" s="18"/>
    </row>
    <row r="8417" spans="10:10" x14ac:dyDescent="0.2">
      <c r="J8417" s="18"/>
    </row>
    <row r="8418" spans="10:10" x14ac:dyDescent="0.2">
      <c r="J8418" s="18"/>
    </row>
    <row r="8419" spans="10:10" x14ac:dyDescent="0.2">
      <c r="J8419" s="18"/>
    </row>
    <row r="8420" spans="10:10" x14ac:dyDescent="0.2">
      <c r="J8420" s="18"/>
    </row>
    <row r="8421" spans="10:10" x14ac:dyDescent="0.2">
      <c r="J8421" s="18"/>
    </row>
    <row r="8422" spans="10:10" x14ac:dyDescent="0.2">
      <c r="J8422" s="18"/>
    </row>
    <row r="8423" spans="10:10" x14ac:dyDescent="0.2">
      <c r="J8423" s="18"/>
    </row>
    <row r="8424" spans="10:10" x14ac:dyDescent="0.2">
      <c r="J8424" s="18"/>
    </row>
    <row r="8425" spans="10:10" x14ac:dyDescent="0.2">
      <c r="J8425" s="18"/>
    </row>
    <row r="8426" spans="10:10" x14ac:dyDescent="0.2">
      <c r="J8426" s="18"/>
    </row>
    <row r="8427" spans="10:10" x14ac:dyDescent="0.2">
      <c r="J8427" s="18"/>
    </row>
    <row r="8428" spans="10:10" x14ac:dyDescent="0.2">
      <c r="J8428" s="18"/>
    </row>
    <row r="8429" spans="10:10" x14ac:dyDescent="0.2">
      <c r="J8429" s="18"/>
    </row>
    <row r="8430" spans="10:10" x14ac:dyDescent="0.2">
      <c r="J8430" s="18"/>
    </row>
    <row r="8431" spans="10:10" x14ac:dyDescent="0.2">
      <c r="J8431" s="18"/>
    </row>
    <row r="8432" spans="10:10" x14ac:dyDescent="0.2">
      <c r="J8432" s="18"/>
    </row>
    <row r="8433" spans="10:10" x14ac:dyDescent="0.2">
      <c r="J8433" s="18"/>
    </row>
    <row r="8434" spans="10:10" x14ac:dyDescent="0.2">
      <c r="J8434" s="18"/>
    </row>
    <row r="8435" spans="10:10" x14ac:dyDescent="0.2">
      <c r="J8435" s="18"/>
    </row>
    <row r="8436" spans="10:10" x14ac:dyDescent="0.2">
      <c r="J8436" s="18"/>
    </row>
    <row r="8437" spans="10:10" x14ac:dyDescent="0.2">
      <c r="J8437" s="18"/>
    </row>
    <row r="8438" spans="10:10" x14ac:dyDescent="0.2">
      <c r="J8438" s="18"/>
    </row>
    <row r="8439" spans="10:10" x14ac:dyDescent="0.2">
      <c r="J8439" s="18"/>
    </row>
    <row r="8440" spans="10:10" x14ac:dyDescent="0.2">
      <c r="J8440" s="18"/>
    </row>
    <row r="8441" spans="10:10" x14ac:dyDescent="0.2">
      <c r="J8441" s="18"/>
    </row>
    <row r="8442" spans="10:10" x14ac:dyDescent="0.2">
      <c r="J8442" s="18"/>
    </row>
    <row r="8443" spans="10:10" x14ac:dyDescent="0.2">
      <c r="J8443" s="18"/>
    </row>
    <row r="8444" spans="10:10" x14ac:dyDescent="0.2">
      <c r="J8444" s="18"/>
    </row>
    <row r="8445" spans="10:10" x14ac:dyDescent="0.2">
      <c r="J8445" s="18"/>
    </row>
    <row r="8446" spans="10:10" x14ac:dyDescent="0.2">
      <c r="J8446" s="18"/>
    </row>
    <row r="8447" spans="10:10" x14ac:dyDescent="0.2">
      <c r="J8447" s="18"/>
    </row>
    <row r="8448" spans="10:10" x14ac:dyDescent="0.2">
      <c r="J8448" s="18"/>
    </row>
    <row r="8449" spans="10:10" x14ac:dyDescent="0.2">
      <c r="J8449" s="18"/>
    </row>
    <row r="8450" spans="10:10" x14ac:dyDescent="0.2">
      <c r="J8450" s="18"/>
    </row>
    <row r="8451" spans="10:10" x14ac:dyDescent="0.2">
      <c r="J8451" s="18"/>
    </row>
    <row r="8452" spans="10:10" x14ac:dyDescent="0.2">
      <c r="J8452" s="18"/>
    </row>
    <row r="8453" spans="10:10" x14ac:dyDescent="0.2">
      <c r="J8453" s="18"/>
    </row>
    <row r="8454" spans="10:10" x14ac:dyDescent="0.2">
      <c r="J8454" s="18"/>
    </row>
    <row r="8455" spans="10:10" x14ac:dyDescent="0.2">
      <c r="J8455" s="18"/>
    </row>
    <row r="8456" spans="10:10" x14ac:dyDescent="0.2">
      <c r="J8456" s="18"/>
    </row>
    <row r="8457" spans="10:10" x14ac:dyDescent="0.2">
      <c r="J8457" s="18"/>
    </row>
    <row r="8458" spans="10:10" x14ac:dyDescent="0.2">
      <c r="J8458" s="18"/>
    </row>
    <row r="8459" spans="10:10" x14ac:dyDescent="0.2">
      <c r="J8459" s="18"/>
    </row>
    <row r="8460" spans="10:10" x14ac:dyDescent="0.2">
      <c r="J8460" s="18"/>
    </row>
    <row r="8461" spans="10:10" x14ac:dyDescent="0.2">
      <c r="J8461" s="18"/>
    </row>
    <row r="8462" spans="10:10" x14ac:dyDescent="0.2">
      <c r="J8462" s="18"/>
    </row>
    <row r="8463" spans="10:10" x14ac:dyDescent="0.2">
      <c r="J8463" s="18"/>
    </row>
    <row r="8464" spans="10:10" x14ac:dyDescent="0.2">
      <c r="J8464" s="18"/>
    </row>
    <row r="8465" spans="10:10" x14ac:dyDescent="0.2">
      <c r="J8465" s="18"/>
    </row>
    <row r="8466" spans="10:10" x14ac:dyDescent="0.2">
      <c r="J8466" s="18"/>
    </row>
    <row r="8467" spans="10:10" x14ac:dyDescent="0.2">
      <c r="J8467" s="18"/>
    </row>
    <row r="8468" spans="10:10" x14ac:dyDescent="0.2">
      <c r="J8468" s="18"/>
    </row>
    <row r="8469" spans="10:10" x14ac:dyDescent="0.2">
      <c r="J8469" s="18"/>
    </row>
    <row r="8470" spans="10:10" x14ac:dyDescent="0.2">
      <c r="J8470" s="18"/>
    </row>
    <row r="8471" spans="10:10" x14ac:dyDescent="0.2">
      <c r="J8471" s="18"/>
    </row>
    <row r="8472" spans="10:10" x14ac:dyDescent="0.2">
      <c r="J8472" s="18"/>
    </row>
    <row r="8473" spans="10:10" x14ac:dyDescent="0.2">
      <c r="J8473" s="18"/>
    </row>
    <row r="8474" spans="10:10" x14ac:dyDescent="0.2">
      <c r="J8474" s="18"/>
    </row>
    <row r="8475" spans="10:10" x14ac:dyDescent="0.2">
      <c r="J8475" s="18"/>
    </row>
    <row r="8476" spans="10:10" x14ac:dyDescent="0.2">
      <c r="J8476" s="18"/>
    </row>
    <row r="8477" spans="10:10" x14ac:dyDescent="0.2">
      <c r="J8477" s="18"/>
    </row>
    <row r="8478" spans="10:10" x14ac:dyDescent="0.2">
      <c r="J8478" s="18"/>
    </row>
    <row r="8479" spans="10:10" x14ac:dyDescent="0.2">
      <c r="J8479" s="18"/>
    </row>
    <row r="8480" spans="10:10" x14ac:dyDescent="0.2">
      <c r="J8480" s="18"/>
    </row>
    <row r="8481" spans="10:10" x14ac:dyDescent="0.2">
      <c r="J8481" s="18"/>
    </row>
    <row r="8482" spans="10:10" x14ac:dyDescent="0.2">
      <c r="J8482" s="18"/>
    </row>
    <row r="8483" spans="10:10" x14ac:dyDescent="0.2">
      <c r="J8483" s="18"/>
    </row>
    <row r="8484" spans="10:10" x14ac:dyDescent="0.2">
      <c r="J8484" s="18"/>
    </row>
    <row r="8485" spans="10:10" x14ac:dyDescent="0.2">
      <c r="J8485" s="18"/>
    </row>
    <row r="8486" spans="10:10" x14ac:dyDescent="0.2">
      <c r="J8486" s="18"/>
    </row>
    <row r="8487" spans="10:10" x14ac:dyDescent="0.2">
      <c r="J8487" s="18"/>
    </row>
    <row r="8488" spans="10:10" x14ac:dyDescent="0.2">
      <c r="J8488" s="18"/>
    </row>
    <row r="8489" spans="10:10" x14ac:dyDescent="0.2">
      <c r="J8489" s="18"/>
    </row>
    <row r="8490" spans="10:10" x14ac:dyDescent="0.2">
      <c r="J8490" s="18"/>
    </row>
    <row r="8491" spans="10:10" x14ac:dyDescent="0.2">
      <c r="J8491" s="18"/>
    </row>
    <row r="8492" spans="10:10" x14ac:dyDescent="0.2">
      <c r="J8492" s="18"/>
    </row>
    <row r="8493" spans="10:10" x14ac:dyDescent="0.2">
      <c r="J8493" s="18"/>
    </row>
    <row r="8494" spans="10:10" x14ac:dyDescent="0.2">
      <c r="J8494" s="18"/>
    </row>
    <row r="8495" spans="10:10" x14ac:dyDescent="0.2">
      <c r="J8495" s="18"/>
    </row>
    <row r="8496" spans="10:10" x14ac:dyDescent="0.2">
      <c r="J8496" s="18"/>
    </row>
    <row r="8497" spans="10:10" x14ac:dyDescent="0.2">
      <c r="J8497" s="18"/>
    </row>
    <row r="8498" spans="10:10" x14ac:dyDescent="0.2">
      <c r="J8498" s="18"/>
    </row>
    <row r="8499" spans="10:10" x14ac:dyDescent="0.2">
      <c r="J8499" s="18"/>
    </row>
    <row r="8500" spans="10:10" x14ac:dyDescent="0.2">
      <c r="J8500" s="18"/>
    </row>
    <row r="8501" spans="10:10" x14ac:dyDescent="0.2">
      <c r="J8501" s="18"/>
    </row>
    <row r="8502" spans="10:10" x14ac:dyDescent="0.2">
      <c r="J8502" s="18"/>
    </row>
    <row r="8503" spans="10:10" x14ac:dyDescent="0.2">
      <c r="J8503" s="18"/>
    </row>
    <row r="8504" spans="10:10" x14ac:dyDescent="0.2">
      <c r="J8504" s="18"/>
    </row>
    <row r="8505" spans="10:10" x14ac:dyDescent="0.2">
      <c r="J8505" s="18"/>
    </row>
    <row r="8506" spans="10:10" x14ac:dyDescent="0.2">
      <c r="J8506" s="18"/>
    </row>
    <row r="8507" spans="10:10" x14ac:dyDescent="0.2">
      <c r="J8507" s="18"/>
    </row>
    <row r="8508" spans="10:10" x14ac:dyDescent="0.2">
      <c r="J8508" s="18"/>
    </row>
    <row r="8509" spans="10:10" x14ac:dyDescent="0.2">
      <c r="J8509" s="18"/>
    </row>
    <row r="8510" spans="10:10" x14ac:dyDescent="0.2">
      <c r="J8510" s="18"/>
    </row>
    <row r="8511" spans="10:10" x14ac:dyDescent="0.2">
      <c r="J8511" s="18"/>
    </row>
    <row r="8512" spans="10:10" x14ac:dyDescent="0.2">
      <c r="J8512" s="18"/>
    </row>
    <row r="8513" spans="10:10" x14ac:dyDescent="0.2">
      <c r="J8513" s="18"/>
    </row>
    <row r="8514" spans="10:10" x14ac:dyDescent="0.2">
      <c r="J8514" s="18"/>
    </row>
    <row r="8515" spans="10:10" x14ac:dyDescent="0.2">
      <c r="J8515" s="18"/>
    </row>
    <row r="8516" spans="10:10" x14ac:dyDescent="0.2">
      <c r="J8516" s="18"/>
    </row>
    <row r="8517" spans="10:10" x14ac:dyDescent="0.2">
      <c r="J8517" s="18"/>
    </row>
    <row r="8518" spans="10:10" x14ac:dyDescent="0.2">
      <c r="J8518" s="18"/>
    </row>
    <row r="8519" spans="10:10" x14ac:dyDescent="0.2">
      <c r="J8519" s="18"/>
    </row>
    <row r="8520" spans="10:10" x14ac:dyDescent="0.2">
      <c r="J8520" s="18"/>
    </row>
    <row r="8521" spans="10:10" x14ac:dyDescent="0.2">
      <c r="J8521" s="18"/>
    </row>
    <row r="8522" spans="10:10" x14ac:dyDescent="0.2">
      <c r="J8522" s="18"/>
    </row>
    <row r="8523" spans="10:10" x14ac:dyDescent="0.2">
      <c r="J8523" s="18"/>
    </row>
    <row r="8524" spans="10:10" x14ac:dyDescent="0.2">
      <c r="J8524" s="18"/>
    </row>
    <row r="8525" spans="10:10" x14ac:dyDescent="0.2">
      <c r="J8525" s="18"/>
    </row>
    <row r="8526" spans="10:10" x14ac:dyDescent="0.2">
      <c r="J8526" s="18"/>
    </row>
    <row r="8527" spans="10:10" x14ac:dyDescent="0.2">
      <c r="J8527" s="18"/>
    </row>
    <row r="8528" spans="10:10" x14ac:dyDescent="0.2">
      <c r="J8528" s="18"/>
    </row>
    <row r="8529" spans="10:10" x14ac:dyDescent="0.2">
      <c r="J8529" s="18"/>
    </row>
    <row r="8530" spans="10:10" x14ac:dyDescent="0.2">
      <c r="J8530" s="18"/>
    </row>
    <row r="8531" spans="10:10" x14ac:dyDescent="0.2">
      <c r="J8531" s="18"/>
    </row>
    <row r="8532" spans="10:10" x14ac:dyDescent="0.2">
      <c r="J8532" s="18"/>
    </row>
    <row r="8533" spans="10:10" x14ac:dyDescent="0.2">
      <c r="J8533" s="18"/>
    </row>
    <row r="8534" spans="10:10" x14ac:dyDescent="0.2">
      <c r="J8534" s="18"/>
    </row>
    <row r="8535" spans="10:10" x14ac:dyDescent="0.2">
      <c r="J8535" s="18"/>
    </row>
    <row r="8536" spans="10:10" x14ac:dyDescent="0.2">
      <c r="J8536" s="18"/>
    </row>
    <row r="8537" spans="10:10" x14ac:dyDescent="0.2">
      <c r="J8537" s="18"/>
    </row>
    <row r="8538" spans="10:10" x14ac:dyDescent="0.2">
      <c r="J8538" s="18"/>
    </row>
    <row r="8539" spans="10:10" x14ac:dyDescent="0.2">
      <c r="J8539" s="18"/>
    </row>
    <row r="8540" spans="10:10" x14ac:dyDescent="0.2">
      <c r="J8540" s="18"/>
    </row>
    <row r="8541" spans="10:10" x14ac:dyDescent="0.2">
      <c r="J8541" s="18"/>
    </row>
    <row r="8542" spans="10:10" x14ac:dyDescent="0.2">
      <c r="J8542" s="18"/>
    </row>
    <row r="8543" spans="10:10" x14ac:dyDescent="0.2">
      <c r="J8543" s="18"/>
    </row>
    <row r="8544" spans="10:10" x14ac:dyDescent="0.2">
      <c r="J8544" s="18"/>
    </row>
    <row r="8545" spans="10:10" x14ac:dyDescent="0.2">
      <c r="J8545" s="18"/>
    </row>
    <row r="8546" spans="10:10" x14ac:dyDescent="0.2">
      <c r="J8546" s="18"/>
    </row>
    <row r="8547" spans="10:10" x14ac:dyDescent="0.2">
      <c r="J8547" s="18"/>
    </row>
    <row r="8548" spans="10:10" x14ac:dyDescent="0.2">
      <c r="J8548" s="18"/>
    </row>
    <row r="8549" spans="10:10" x14ac:dyDescent="0.2">
      <c r="J8549" s="18"/>
    </row>
    <row r="8550" spans="10:10" x14ac:dyDescent="0.2">
      <c r="J8550" s="18"/>
    </row>
    <row r="8551" spans="10:10" x14ac:dyDescent="0.2">
      <c r="J8551" s="18"/>
    </row>
    <row r="8552" spans="10:10" x14ac:dyDescent="0.2">
      <c r="J8552" s="18"/>
    </row>
    <row r="8553" spans="10:10" x14ac:dyDescent="0.2">
      <c r="J8553" s="18"/>
    </row>
    <row r="8554" spans="10:10" x14ac:dyDescent="0.2">
      <c r="J8554" s="18"/>
    </row>
    <row r="8555" spans="10:10" x14ac:dyDescent="0.2">
      <c r="J8555" s="18"/>
    </row>
    <row r="8556" spans="10:10" x14ac:dyDescent="0.2">
      <c r="J8556" s="18"/>
    </row>
    <row r="8557" spans="10:10" x14ac:dyDescent="0.2">
      <c r="J8557" s="18"/>
    </row>
    <row r="8558" spans="10:10" x14ac:dyDescent="0.2">
      <c r="J8558" s="18"/>
    </row>
    <row r="8559" spans="10:10" x14ac:dyDescent="0.2">
      <c r="J8559" s="18"/>
    </row>
    <row r="8560" spans="10:10" x14ac:dyDescent="0.2">
      <c r="J8560" s="18"/>
    </row>
    <row r="8561" spans="10:10" x14ac:dyDescent="0.2">
      <c r="J8561" s="18"/>
    </row>
    <row r="8562" spans="10:10" x14ac:dyDescent="0.2">
      <c r="J8562" s="18"/>
    </row>
    <row r="8563" spans="10:10" x14ac:dyDescent="0.2">
      <c r="J8563" s="18"/>
    </row>
    <row r="8564" spans="10:10" x14ac:dyDescent="0.2">
      <c r="J8564" s="18"/>
    </row>
    <row r="8565" spans="10:10" x14ac:dyDescent="0.2">
      <c r="J8565" s="18"/>
    </row>
    <row r="8566" spans="10:10" x14ac:dyDescent="0.2">
      <c r="J8566" s="18"/>
    </row>
    <row r="8567" spans="10:10" x14ac:dyDescent="0.2">
      <c r="J8567" s="18"/>
    </row>
    <row r="8568" spans="10:10" x14ac:dyDescent="0.2">
      <c r="J8568" s="18"/>
    </row>
    <row r="8569" spans="10:10" x14ac:dyDescent="0.2">
      <c r="J8569" s="18"/>
    </row>
    <row r="8570" spans="10:10" x14ac:dyDescent="0.2">
      <c r="J8570" s="18"/>
    </row>
    <row r="8571" spans="10:10" x14ac:dyDescent="0.2">
      <c r="J8571" s="18"/>
    </row>
    <row r="8572" spans="10:10" x14ac:dyDescent="0.2">
      <c r="J8572" s="18"/>
    </row>
    <row r="8573" spans="10:10" x14ac:dyDescent="0.2">
      <c r="J8573" s="18"/>
    </row>
    <row r="8574" spans="10:10" x14ac:dyDescent="0.2">
      <c r="J8574" s="18"/>
    </row>
    <row r="8575" spans="10:10" x14ac:dyDescent="0.2">
      <c r="J8575" s="18"/>
    </row>
    <row r="8576" spans="10:10" x14ac:dyDescent="0.2">
      <c r="J8576" s="18"/>
    </row>
    <row r="8577" spans="10:10" x14ac:dyDescent="0.2">
      <c r="J8577" s="18"/>
    </row>
    <row r="8578" spans="10:10" x14ac:dyDescent="0.2">
      <c r="J8578" s="18"/>
    </row>
    <row r="8579" spans="10:10" x14ac:dyDescent="0.2">
      <c r="J8579" s="18"/>
    </row>
    <row r="8580" spans="10:10" x14ac:dyDescent="0.2">
      <c r="J8580" s="18"/>
    </row>
    <row r="8581" spans="10:10" x14ac:dyDescent="0.2">
      <c r="J8581" s="18"/>
    </row>
    <row r="8582" spans="10:10" x14ac:dyDescent="0.2">
      <c r="J8582" s="18"/>
    </row>
    <row r="8583" spans="10:10" x14ac:dyDescent="0.2">
      <c r="J8583" s="18"/>
    </row>
    <row r="8584" spans="10:10" x14ac:dyDescent="0.2">
      <c r="J8584" s="18"/>
    </row>
    <row r="8585" spans="10:10" x14ac:dyDescent="0.2">
      <c r="J8585" s="18"/>
    </row>
    <row r="8586" spans="10:10" x14ac:dyDescent="0.2">
      <c r="J8586" s="18"/>
    </row>
    <row r="8587" spans="10:10" x14ac:dyDescent="0.2">
      <c r="J8587" s="18"/>
    </row>
    <row r="8588" spans="10:10" x14ac:dyDescent="0.2">
      <c r="J8588" s="18"/>
    </row>
    <row r="8589" spans="10:10" x14ac:dyDescent="0.2">
      <c r="J8589" s="18"/>
    </row>
    <row r="8590" spans="10:10" x14ac:dyDescent="0.2">
      <c r="J8590" s="18"/>
    </row>
    <row r="8591" spans="10:10" x14ac:dyDescent="0.2">
      <c r="J8591" s="18"/>
    </row>
    <row r="8592" spans="10:10" x14ac:dyDescent="0.2">
      <c r="J8592" s="18"/>
    </row>
    <row r="8593" spans="10:10" x14ac:dyDescent="0.2">
      <c r="J8593" s="18"/>
    </row>
    <row r="8594" spans="10:10" x14ac:dyDescent="0.2">
      <c r="J8594" s="18"/>
    </row>
    <row r="8595" spans="10:10" x14ac:dyDescent="0.2">
      <c r="J8595" s="18"/>
    </row>
    <row r="8596" spans="10:10" x14ac:dyDescent="0.2">
      <c r="J8596" s="18"/>
    </row>
    <row r="8597" spans="10:10" x14ac:dyDescent="0.2">
      <c r="J8597" s="18"/>
    </row>
    <row r="8598" spans="10:10" x14ac:dyDescent="0.2">
      <c r="J8598" s="18"/>
    </row>
    <row r="8599" spans="10:10" x14ac:dyDescent="0.2">
      <c r="J8599" s="18"/>
    </row>
    <row r="8600" spans="10:10" x14ac:dyDescent="0.2">
      <c r="J8600" s="18"/>
    </row>
    <row r="8601" spans="10:10" x14ac:dyDescent="0.2">
      <c r="J8601" s="18"/>
    </row>
    <row r="8602" spans="10:10" x14ac:dyDescent="0.2">
      <c r="J8602" s="18"/>
    </row>
    <row r="8603" spans="10:10" x14ac:dyDescent="0.2">
      <c r="J8603" s="18"/>
    </row>
    <row r="8604" spans="10:10" x14ac:dyDescent="0.2">
      <c r="J8604" s="18"/>
    </row>
    <row r="8605" spans="10:10" x14ac:dyDescent="0.2">
      <c r="J8605" s="18"/>
    </row>
    <row r="8606" spans="10:10" x14ac:dyDescent="0.2">
      <c r="J8606" s="18"/>
    </row>
    <row r="8607" spans="10:10" x14ac:dyDescent="0.2">
      <c r="J8607" s="18"/>
    </row>
    <row r="8608" spans="10:10" x14ac:dyDescent="0.2">
      <c r="J8608" s="18"/>
    </row>
    <row r="8609" spans="10:10" x14ac:dyDescent="0.2">
      <c r="J8609" s="18"/>
    </row>
    <row r="8610" spans="10:10" x14ac:dyDescent="0.2">
      <c r="J8610" s="18"/>
    </row>
    <row r="8611" spans="10:10" x14ac:dyDescent="0.2">
      <c r="J8611" s="18"/>
    </row>
    <row r="8612" spans="10:10" x14ac:dyDescent="0.2">
      <c r="J8612" s="18"/>
    </row>
    <row r="8613" spans="10:10" x14ac:dyDescent="0.2">
      <c r="J8613" s="18"/>
    </row>
    <row r="8614" spans="10:10" x14ac:dyDescent="0.2">
      <c r="J8614" s="18"/>
    </row>
    <row r="8615" spans="10:10" x14ac:dyDescent="0.2">
      <c r="J8615" s="18"/>
    </row>
    <row r="8616" spans="10:10" x14ac:dyDescent="0.2">
      <c r="J8616" s="18"/>
    </row>
    <row r="8617" spans="10:10" x14ac:dyDescent="0.2">
      <c r="J8617" s="18"/>
    </row>
    <row r="8618" spans="10:10" x14ac:dyDescent="0.2">
      <c r="J8618" s="18"/>
    </row>
    <row r="8619" spans="10:10" x14ac:dyDescent="0.2">
      <c r="J8619" s="18"/>
    </row>
    <row r="8620" spans="10:10" x14ac:dyDescent="0.2">
      <c r="J8620" s="18"/>
    </row>
    <row r="8621" spans="10:10" x14ac:dyDescent="0.2">
      <c r="J8621" s="18"/>
    </row>
    <row r="8622" spans="10:10" x14ac:dyDescent="0.2">
      <c r="J8622" s="18"/>
    </row>
    <row r="8623" spans="10:10" x14ac:dyDescent="0.2">
      <c r="J8623" s="18"/>
    </row>
    <row r="8624" spans="10:10" x14ac:dyDescent="0.2">
      <c r="J8624" s="18"/>
    </row>
    <row r="8625" spans="10:10" x14ac:dyDescent="0.2">
      <c r="J8625" s="18"/>
    </row>
    <row r="8626" spans="10:10" x14ac:dyDescent="0.2">
      <c r="J8626" s="18"/>
    </row>
    <row r="8627" spans="10:10" x14ac:dyDescent="0.2">
      <c r="J8627" s="18"/>
    </row>
    <row r="8628" spans="10:10" x14ac:dyDescent="0.2">
      <c r="J8628" s="18"/>
    </row>
    <row r="8629" spans="10:10" x14ac:dyDescent="0.2">
      <c r="J8629" s="18"/>
    </row>
    <row r="8630" spans="10:10" x14ac:dyDescent="0.2">
      <c r="J8630" s="18"/>
    </row>
    <row r="8631" spans="10:10" x14ac:dyDescent="0.2">
      <c r="J8631" s="18"/>
    </row>
    <row r="8632" spans="10:10" x14ac:dyDescent="0.2">
      <c r="J8632" s="18"/>
    </row>
    <row r="8633" spans="10:10" x14ac:dyDescent="0.2">
      <c r="J8633" s="18"/>
    </row>
    <row r="8634" spans="10:10" x14ac:dyDescent="0.2">
      <c r="J8634" s="18"/>
    </row>
    <row r="8635" spans="10:10" x14ac:dyDescent="0.2">
      <c r="J8635" s="18"/>
    </row>
    <row r="8636" spans="10:10" x14ac:dyDescent="0.2">
      <c r="J8636" s="18"/>
    </row>
    <row r="8637" spans="10:10" x14ac:dyDescent="0.2">
      <c r="J8637" s="18"/>
    </row>
    <row r="8638" spans="10:10" x14ac:dyDescent="0.2">
      <c r="J8638" s="18"/>
    </row>
    <row r="8639" spans="10:10" x14ac:dyDescent="0.2">
      <c r="J8639" s="18"/>
    </row>
    <row r="8640" spans="10:10" x14ac:dyDescent="0.2">
      <c r="J8640" s="18"/>
    </row>
    <row r="8641" spans="10:10" x14ac:dyDescent="0.2">
      <c r="J8641" s="18"/>
    </row>
    <row r="8642" spans="10:10" x14ac:dyDescent="0.2">
      <c r="J8642" s="18"/>
    </row>
    <row r="8643" spans="10:10" x14ac:dyDescent="0.2">
      <c r="J8643" s="18"/>
    </row>
    <row r="8644" spans="10:10" x14ac:dyDescent="0.2">
      <c r="J8644" s="18"/>
    </row>
    <row r="8645" spans="10:10" x14ac:dyDescent="0.2">
      <c r="J8645" s="18"/>
    </row>
    <row r="8646" spans="10:10" x14ac:dyDescent="0.2">
      <c r="J8646" s="18"/>
    </row>
    <row r="8647" spans="10:10" x14ac:dyDescent="0.2">
      <c r="J8647" s="18"/>
    </row>
    <row r="8648" spans="10:10" x14ac:dyDescent="0.2">
      <c r="J8648" s="18"/>
    </row>
    <row r="8649" spans="10:10" x14ac:dyDescent="0.2">
      <c r="J8649" s="18"/>
    </row>
    <row r="8650" spans="10:10" x14ac:dyDescent="0.2">
      <c r="J8650" s="18"/>
    </row>
    <row r="8651" spans="10:10" x14ac:dyDescent="0.2">
      <c r="J8651" s="18"/>
    </row>
    <row r="8652" spans="10:10" x14ac:dyDescent="0.2">
      <c r="J8652" s="18"/>
    </row>
    <row r="8653" spans="10:10" x14ac:dyDescent="0.2">
      <c r="J8653" s="18"/>
    </row>
    <row r="8654" spans="10:10" x14ac:dyDescent="0.2">
      <c r="J8654" s="18"/>
    </row>
    <row r="8655" spans="10:10" x14ac:dyDescent="0.2">
      <c r="J8655" s="18"/>
    </row>
    <row r="8656" spans="10:10" x14ac:dyDescent="0.2">
      <c r="J8656" s="18"/>
    </row>
    <row r="8657" spans="10:10" x14ac:dyDescent="0.2">
      <c r="J8657" s="18"/>
    </row>
    <row r="8658" spans="10:10" x14ac:dyDescent="0.2">
      <c r="J8658" s="18"/>
    </row>
    <row r="8659" spans="10:10" x14ac:dyDescent="0.2">
      <c r="J8659" s="18"/>
    </row>
    <row r="8660" spans="10:10" x14ac:dyDescent="0.2">
      <c r="J8660" s="18"/>
    </row>
    <row r="8661" spans="10:10" x14ac:dyDescent="0.2">
      <c r="J8661" s="18"/>
    </row>
    <row r="8662" spans="10:10" x14ac:dyDescent="0.2">
      <c r="J8662" s="18"/>
    </row>
    <row r="8663" spans="10:10" x14ac:dyDescent="0.2">
      <c r="J8663" s="18"/>
    </row>
    <row r="8664" spans="10:10" x14ac:dyDescent="0.2">
      <c r="J8664" s="18"/>
    </row>
    <row r="8665" spans="10:10" x14ac:dyDescent="0.2">
      <c r="J8665" s="18"/>
    </row>
    <row r="8666" spans="10:10" x14ac:dyDescent="0.2">
      <c r="J8666" s="18"/>
    </row>
    <row r="8667" spans="10:10" x14ac:dyDescent="0.2">
      <c r="J8667" s="18"/>
    </row>
    <row r="8668" spans="10:10" x14ac:dyDescent="0.2">
      <c r="J8668" s="18"/>
    </row>
    <row r="8669" spans="10:10" x14ac:dyDescent="0.2">
      <c r="J8669" s="18"/>
    </row>
    <row r="8670" spans="10:10" x14ac:dyDescent="0.2">
      <c r="J8670" s="18"/>
    </row>
    <row r="8671" spans="10:10" x14ac:dyDescent="0.2">
      <c r="J8671" s="18"/>
    </row>
    <row r="8672" spans="10:10" x14ac:dyDescent="0.2">
      <c r="J8672" s="18"/>
    </row>
    <row r="8673" spans="10:10" x14ac:dyDescent="0.2">
      <c r="J8673" s="18"/>
    </row>
    <row r="8674" spans="10:10" x14ac:dyDescent="0.2">
      <c r="J8674" s="18"/>
    </row>
    <row r="8675" spans="10:10" x14ac:dyDescent="0.2">
      <c r="J8675" s="18"/>
    </row>
    <row r="8676" spans="10:10" x14ac:dyDescent="0.2">
      <c r="J8676" s="18"/>
    </row>
    <row r="8677" spans="10:10" x14ac:dyDescent="0.2">
      <c r="J8677" s="18"/>
    </row>
    <row r="8678" spans="10:10" x14ac:dyDescent="0.2">
      <c r="J8678" s="18"/>
    </row>
    <row r="8679" spans="10:10" x14ac:dyDescent="0.2">
      <c r="J8679" s="18"/>
    </row>
    <row r="8680" spans="10:10" x14ac:dyDescent="0.2">
      <c r="J8680" s="18"/>
    </row>
    <row r="8681" spans="10:10" x14ac:dyDescent="0.2">
      <c r="J8681" s="18"/>
    </row>
    <row r="8682" spans="10:10" x14ac:dyDescent="0.2">
      <c r="J8682" s="18"/>
    </row>
    <row r="8683" spans="10:10" x14ac:dyDescent="0.2">
      <c r="J8683" s="18"/>
    </row>
    <row r="8684" spans="10:10" x14ac:dyDescent="0.2">
      <c r="J8684" s="18"/>
    </row>
    <row r="8685" spans="10:10" x14ac:dyDescent="0.2">
      <c r="J8685" s="18"/>
    </row>
    <row r="8686" spans="10:10" x14ac:dyDescent="0.2">
      <c r="J8686" s="18"/>
    </row>
    <row r="8687" spans="10:10" x14ac:dyDescent="0.2">
      <c r="J8687" s="18"/>
    </row>
    <row r="8688" spans="10:10" x14ac:dyDescent="0.2">
      <c r="J8688" s="18"/>
    </row>
    <row r="8689" spans="10:10" x14ac:dyDescent="0.2">
      <c r="J8689" s="18"/>
    </row>
    <row r="8690" spans="10:10" x14ac:dyDescent="0.2">
      <c r="J8690" s="18"/>
    </row>
    <row r="8691" spans="10:10" x14ac:dyDescent="0.2">
      <c r="J8691" s="18"/>
    </row>
    <row r="8692" spans="10:10" x14ac:dyDescent="0.2">
      <c r="J8692" s="18"/>
    </row>
    <row r="8693" spans="10:10" x14ac:dyDescent="0.2">
      <c r="J8693" s="18"/>
    </row>
    <row r="8694" spans="10:10" x14ac:dyDescent="0.2">
      <c r="J8694" s="18"/>
    </row>
    <row r="8695" spans="10:10" x14ac:dyDescent="0.2">
      <c r="J8695" s="18"/>
    </row>
    <row r="8696" spans="10:10" x14ac:dyDescent="0.2">
      <c r="J8696" s="18"/>
    </row>
    <row r="8697" spans="10:10" x14ac:dyDescent="0.2">
      <c r="J8697" s="18"/>
    </row>
    <row r="8698" spans="10:10" x14ac:dyDescent="0.2">
      <c r="J8698" s="18"/>
    </row>
    <row r="8699" spans="10:10" x14ac:dyDescent="0.2">
      <c r="J8699" s="18"/>
    </row>
    <row r="8700" spans="10:10" x14ac:dyDescent="0.2">
      <c r="J8700" s="18"/>
    </row>
    <row r="8701" spans="10:10" x14ac:dyDescent="0.2">
      <c r="J8701" s="18"/>
    </row>
    <row r="8702" spans="10:10" x14ac:dyDescent="0.2">
      <c r="J8702" s="18"/>
    </row>
    <row r="8703" spans="10:10" x14ac:dyDescent="0.2">
      <c r="J8703" s="18"/>
    </row>
    <row r="8704" spans="10:10" x14ac:dyDescent="0.2">
      <c r="J8704" s="18"/>
    </row>
    <row r="8705" spans="10:10" x14ac:dyDescent="0.2">
      <c r="J8705" s="18"/>
    </row>
    <row r="8706" spans="10:10" x14ac:dyDescent="0.2">
      <c r="J8706" s="18"/>
    </row>
    <row r="8707" spans="10:10" x14ac:dyDescent="0.2">
      <c r="J8707" s="18"/>
    </row>
    <row r="8708" spans="10:10" x14ac:dyDescent="0.2">
      <c r="J8708" s="18"/>
    </row>
    <row r="8709" spans="10:10" x14ac:dyDescent="0.2">
      <c r="J8709" s="18"/>
    </row>
    <row r="8710" spans="10:10" x14ac:dyDescent="0.2">
      <c r="J8710" s="18"/>
    </row>
    <row r="8711" spans="10:10" x14ac:dyDescent="0.2">
      <c r="J8711" s="18"/>
    </row>
    <row r="8712" spans="10:10" x14ac:dyDescent="0.2">
      <c r="J8712" s="18"/>
    </row>
    <row r="8713" spans="10:10" x14ac:dyDescent="0.2">
      <c r="J8713" s="18"/>
    </row>
    <row r="8714" spans="10:10" x14ac:dyDescent="0.2">
      <c r="J8714" s="18"/>
    </row>
    <row r="8715" spans="10:10" x14ac:dyDescent="0.2">
      <c r="J8715" s="18"/>
    </row>
    <row r="8716" spans="10:10" x14ac:dyDescent="0.2">
      <c r="J8716" s="18"/>
    </row>
    <row r="8717" spans="10:10" x14ac:dyDescent="0.2">
      <c r="J8717" s="18"/>
    </row>
    <row r="8718" spans="10:10" x14ac:dyDescent="0.2">
      <c r="J8718" s="18"/>
    </row>
    <row r="8719" spans="10:10" x14ac:dyDescent="0.2">
      <c r="J8719" s="18"/>
    </row>
    <row r="8720" spans="10:10" x14ac:dyDescent="0.2">
      <c r="J8720" s="18"/>
    </row>
    <row r="8721" spans="10:10" x14ac:dyDescent="0.2">
      <c r="J8721" s="18"/>
    </row>
    <row r="8722" spans="10:10" x14ac:dyDescent="0.2">
      <c r="J8722" s="18"/>
    </row>
    <row r="8723" spans="10:10" x14ac:dyDescent="0.2">
      <c r="J8723" s="18"/>
    </row>
    <row r="8724" spans="10:10" x14ac:dyDescent="0.2">
      <c r="J8724" s="18"/>
    </row>
    <row r="8725" spans="10:10" x14ac:dyDescent="0.2">
      <c r="J8725" s="18"/>
    </row>
    <row r="8726" spans="10:10" x14ac:dyDescent="0.2">
      <c r="J8726" s="18"/>
    </row>
    <row r="8727" spans="10:10" x14ac:dyDescent="0.2">
      <c r="J8727" s="18"/>
    </row>
    <row r="8728" spans="10:10" x14ac:dyDescent="0.2">
      <c r="J8728" s="18"/>
    </row>
    <row r="8729" spans="10:10" x14ac:dyDescent="0.2">
      <c r="J8729" s="18"/>
    </row>
    <row r="8730" spans="10:10" x14ac:dyDescent="0.2">
      <c r="J8730" s="18"/>
    </row>
    <row r="8731" spans="10:10" x14ac:dyDescent="0.2">
      <c r="J8731" s="18"/>
    </row>
    <row r="8732" spans="10:10" x14ac:dyDescent="0.2">
      <c r="J8732" s="18"/>
    </row>
    <row r="8733" spans="10:10" x14ac:dyDescent="0.2">
      <c r="J8733" s="18"/>
    </row>
    <row r="8734" spans="10:10" x14ac:dyDescent="0.2">
      <c r="J8734" s="18"/>
    </row>
    <row r="8735" spans="10:10" x14ac:dyDescent="0.2">
      <c r="J8735" s="18"/>
    </row>
    <row r="8736" spans="10:10" x14ac:dyDescent="0.2">
      <c r="J8736" s="18"/>
    </row>
    <row r="8737" spans="10:10" x14ac:dyDescent="0.2">
      <c r="J8737" s="18"/>
    </row>
    <row r="8738" spans="10:10" x14ac:dyDescent="0.2">
      <c r="J8738" s="18"/>
    </row>
    <row r="8739" spans="10:10" x14ac:dyDescent="0.2">
      <c r="J8739" s="18"/>
    </row>
    <row r="8740" spans="10:10" x14ac:dyDescent="0.2">
      <c r="J8740" s="18"/>
    </row>
    <row r="8741" spans="10:10" x14ac:dyDescent="0.2">
      <c r="J8741" s="18"/>
    </row>
    <row r="8742" spans="10:10" x14ac:dyDescent="0.2">
      <c r="J8742" s="18"/>
    </row>
    <row r="8743" spans="10:10" x14ac:dyDescent="0.2">
      <c r="J8743" s="18"/>
    </row>
    <row r="8744" spans="10:10" x14ac:dyDescent="0.2">
      <c r="J8744" s="18"/>
    </row>
    <row r="8745" spans="10:10" x14ac:dyDescent="0.2">
      <c r="J8745" s="18"/>
    </row>
    <row r="8746" spans="10:10" x14ac:dyDescent="0.2">
      <c r="J8746" s="18"/>
    </row>
    <row r="8747" spans="10:10" x14ac:dyDescent="0.2">
      <c r="J8747" s="18"/>
    </row>
    <row r="8748" spans="10:10" x14ac:dyDescent="0.2">
      <c r="J8748" s="18"/>
    </row>
    <row r="8749" spans="10:10" x14ac:dyDescent="0.2">
      <c r="J8749" s="18"/>
    </row>
    <row r="8750" spans="10:10" x14ac:dyDescent="0.2">
      <c r="J8750" s="18"/>
    </row>
    <row r="8751" spans="10:10" x14ac:dyDescent="0.2">
      <c r="J8751" s="18"/>
    </row>
    <row r="8752" spans="10:10" x14ac:dyDescent="0.2">
      <c r="J8752" s="18"/>
    </row>
    <row r="8753" spans="10:10" x14ac:dyDescent="0.2">
      <c r="J8753" s="18"/>
    </row>
    <row r="8754" spans="10:10" x14ac:dyDescent="0.2">
      <c r="J8754" s="18"/>
    </row>
    <row r="8755" spans="10:10" x14ac:dyDescent="0.2">
      <c r="J8755" s="18"/>
    </row>
    <row r="8756" spans="10:10" x14ac:dyDescent="0.2">
      <c r="J8756" s="18"/>
    </row>
    <row r="8757" spans="10:10" x14ac:dyDescent="0.2">
      <c r="J8757" s="18"/>
    </row>
    <row r="8758" spans="10:10" x14ac:dyDescent="0.2">
      <c r="J8758" s="18"/>
    </row>
    <row r="8759" spans="10:10" x14ac:dyDescent="0.2">
      <c r="J8759" s="18"/>
    </row>
    <row r="8760" spans="10:10" x14ac:dyDescent="0.2">
      <c r="J8760" s="18"/>
    </row>
    <row r="8761" spans="10:10" x14ac:dyDescent="0.2">
      <c r="J8761" s="18"/>
    </row>
    <row r="8762" spans="10:10" x14ac:dyDescent="0.2">
      <c r="J8762" s="18"/>
    </row>
    <row r="8763" spans="10:10" x14ac:dyDescent="0.2">
      <c r="J8763" s="18"/>
    </row>
    <row r="8764" spans="10:10" x14ac:dyDescent="0.2">
      <c r="J8764" s="18"/>
    </row>
    <row r="8765" spans="10:10" x14ac:dyDescent="0.2">
      <c r="J8765" s="18"/>
    </row>
    <row r="8766" spans="10:10" x14ac:dyDescent="0.2">
      <c r="J8766" s="18"/>
    </row>
    <row r="8767" spans="10:10" x14ac:dyDescent="0.2">
      <c r="J8767" s="18"/>
    </row>
    <row r="8768" spans="10:10" x14ac:dyDescent="0.2">
      <c r="J8768" s="18"/>
    </row>
    <row r="8769" spans="10:10" x14ac:dyDescent="0.2">
      <c r="J8769" s="18"/>
    </row>
    <row r="8770" spans="10:10" x14ac:dyDescent="0.2">
      <c r="J8770" s="18"/>
    </row>
    <row r="8771" spans="10:10" x14ac:dyDescent="0.2">
      <c r="J8771" s="18"/>
    </row>
    <row r="8772" spans="10:10" x14ac:dyDescent="0.2">
      <c r="J8772" s="18"/>
    </row>
    <row r="8773" spans="10:10" x14ac:dyDescent="0.2">
      <c r="J8773" s="18"/>
    </row>
    <row r="8774" spans="10:10" x14ac:dyDescent="0.2">
      <c r="J8774" s="18"/>
    </row>
    <row r="8775" spans="10:10" x14ac:dyDescent="0.2">
      <c r="J8775" s="18"/>
    </row>
    <row r="8776" spans="10:10" x14ac:dyDescent="0.2">
      <c r="J8776" s="18"/>
    </row>
    <row r="8777" spans="10:10" x14ac:dyDescent="0.2">
      <c r="J8777" s="18"/>
    </row>
    <row r="8778" spans="10:10" x14ac:dyDescent="0.2">
      <c r="J8778" s="18"/>
    </row>
    <row r="8779" spans="10:10" x14ac:dyDescent="0.2">
      <c r="J8779" s="18"/>
    </row>
    <row r="8780" spans="10:10" x14ac:dyDescent="0.2">
      <c r="J8780" s="18"/>
    </row>
    <row r="8781" spans="10:10" x14ac:dyDescent="0.2">
      <c r="J8781" s="18"/>
    </row>
    <row r="8782" spans="10:10" x14ac:dyDescent="0.2">
      <c r="J8782" s="18"/>
    </row>
    <row r="8783" spans="10:10" x14ac:dyDescent="0.2">
      <c r="J8783" s="18"/>
    </row>
    <row r="8784" spans="10:10" x14ac:dyDescent="0.2">
      <c r="J8784" s="18"/>
    </row>
    <row r="8785" spans="10:10" x14ac:dyDescent="0.2">
      <c r="J8785" s="18"/>
    </row>
    <row r="8786" spans="10:10" x14ac:dyDescent="0.2">
      <c r="J8786" s="18"/>
    </row>
    <row r="8787" spans="10:10" x14ac:dyDescent="0.2">
      <c r="J8787" s="18"/>
    </row>
    <row r="8788" spans="10:10" x14ac:dyDescent="0.2">
      <c r="J8788" s="18"/>
    </row>
    <row r="8789" spans="10:10" x14ac:dyDescent="0.2">
      <c r="J8789" s="18"/>
    </row>
    <row r="8790" spans="10:10" x14ac:dyDescent="0.2">
      <c r="J8790" s="18"/>
    </row>
    <row r="8791" spans="10:10" x14ac:dyDescent="0.2">
      <c r="J8791" s="18"/>
    </row>
    <row r="8792" spans="10:10" x14ac:dyDescent="0.2">
      <c r="J8792" s="18"/>
    </row>
    <row r="8793" spans="10:10" x14ac:dyDescent="0.2">
      <c r="J8793" s="18"/>
    </row>
    <row r="8794" spans="10:10" x14ac:dyDescent="0.2">
      <c r="J8794" s="18"/>
    </row>
    <row r="8795" spans="10:10" x14ac:dyDescent="0.2">
      <c r="J8795" s="18"/>
    </row>
    <row r="8796" spans="10:10" x14ac:dyDescent="0.2">
      <c r="J8796" s="18"/>
    </row>
    <row r="8797" spans="10:10" x14ac:dyDescent="0.2">
      <c r="J8797" s="18"/>
    </row>
    <row r="8798" spans="10:10" x14ac:dyDescent="0.2">
      <c r="J8798" s="18"/>
    </row>
    <row r="8799" spans="10:10" x14ac:dyDescent="0.2">
      <c r="J8799" s="18"/>
    </row>
    <row r="8800" spans="10:10" x14ac:dyDescent="0.2">
      <c r="J8800" s="18"/>
    </row>
    <row r="8801" spans="10:10" x14ac:dyDescent="0.2">
      <c r="J8801" s="18"/>
    </row>
    <row r="8802" spans="10:10" x14ac:dyDescent="0.2">
      <c r="J8802" s="18"/>
    </row>
    <row r="8803" spans="10:10" x14ac:dyDescent="0.2">
      <c r="J8803" s="18"/>
    </row>
    <row r="8804" spans="10:10" x14ac:dyDescent="0.2">
      <c r="J8804" s="18"/>
    </row>
    <row r="8805" spans="10:10" x14ac:dyDescent="0.2">
      <c r="J8805" s="18"/>
    </row>
    <row r="8806" spans="10:10" x14ac:dyDescent="0.2">
      <c r="J8806" s="18"/>
    </row>
    <row r="8807" spans="10:10" x14ac:dyDescent="0.2">
      <c r="J8807" s="18"/>
    </row>
    <row r="8808" spans="10:10" x14ac:dyDescent="0.2">
      <c r="J8808" s="18"/>
    </row>
    <row r="8809" spans="10:10" x14ac:dyDescent="0.2">
      <c r="J8809" s="18"/>
    </row>
    <row r="8810" spans="10:10" x14ac:dyDescent="0.2">
      <c r="J8810" s="18"/>
    </row>
    <row r="8811" spans="10:10" x14ac:dyDescent="0.2">
      <c r="J8811" s="18"/>
    </row>
    <row r="8812" spans="10:10" x14ac:dyDescent="0.2">
      <c r="J8812" s="18"/>
    </row>
    <row r="8813" spans="10:10" x14ac:dyDescent="0.2">
      <c r="J8813" s="18"/>
    </row>
    <row r="8814" spans="10:10" x14ac:dyDescent="0.2">
      <c r="J8814" s="18"/>
    </row>
    <row r="8815" spans="10:10" x14ac:dyDescent="0.2">
      <c r="J8815" s="18"/>
    </row>
    <row r="8816" spans="10:10" x14ac:dyDescent="0.2">
      <c r="J8816" s="18"/>
    </row>
    <row r="8817" spans="10:10" x14ac:dyDescent="0.2">
      <c r="J8817" s="18"/>
    </row>
    <row r="8818" spans="10:10" x14ac:dyDescent="0.2">
      <c r="J8818" s="18"/>
    </row>
    <row r="8819" spans="10:10" x14ac:dyDescent="0.2">
      <c r="J8819" s="18"/>
    </row>
    <row r="8820" spans="10:10" x14ac:dyDescent="0.2">
      <c r="J8820" s="18"/>
    </row>
    <row r="8821" spans="10:10" x14ac:dyDescent="0.2">
      <c r="J8821" s="18"/>
    </row>
    <row r="8822" spans="10:10" x14ac:dyDescent="0.2">
      <c r="J8822" s="18"/>
    </row>
    <row r="8823" spans="10:10" x14ac:dyDescent="0.2">
      <c r="J8823" s="18"/>
    </row>
    <row r="8824" spans="10:10" x14ac:dyDescent="0.2">
      <c r="J8824" s="18"/>
    </row>
    <row r="8825" spans="10:10" x14ac:dyDescent="0.2">
      <c r="J8825" s="18"/>
    </row>
    <row r="8826" spans="10:10" x14ac:dyDescent="0.2">
      <c r="J8826" s="18"/>
    </row>
    <row r="8827" spans="10:10" x14ac:dyDescent="0.2">
      <c r="J8827" s="18"/>
    </row>
    <row r="8828" spans="10:10" x14ac:dyDescent="0.2">
      <c r="J8828" s="18"/>
    </row>
    <row r="8829" spans="10:10" x14ac:dyDescent="0.2">
      <c r="J8829" s="18"/>
    </row>
    <row r="8830" spans="10:10" x14ac:dyDescent="0.2">
      <c r="J8830" s="18"/>
    </row>
    <row r="8831" spans="10:10" x14ac:dyDescent="0.2">
      <c r="J8831" s="18"/>
    </row>
    <row r="8832" spans="10:10" x14ac:dyDescent="0.2">
      <c r="J8832" s="18"/>
    </row>
    <row r="8833" spans="10:10" x14ac:dyDescent="0.2">
      <c r="J8833" s="18"/>
    </row>
    <row r="8834" spans="10:10" x14ac:dyDescent="0.2">
      <c r="J8834" s="18"/>
    </row>
    <row r="8835" spans="10:10" x14ac:dyDescent="0.2">
      <c r="J8835" s="18"/>
    </row>
    <row r="8836" spans="10:10" x14ac:dyDescent="0.2">
      <c r="J8836" s="18"/>
    </row>
    <row r="8837" spans="10:10" x14ac:dyDescent="0.2">
      <c r="J8837" s="18"/>
    </row>
    <row r="8838" spans="10:10" x14ac:dyDescent="0.2">
      <c r="J8838" s="18"/>
    </row>
    <row r="8839" spans="10:10" x14ac:dyDescent="0.2">
      <c r="J8839" s="18"/>
    </row>
    <row r="8840" spans="10:10" x14ac:dyDescent="0.2">
      <c r="J8840" s="18"/>
    </row>
    <row r="8841" spans="10:10" x14ac:dyDescent="0.2">
      <c r="J8841" s="18"/>
    </row>
    <row r="8842" spans="10:10" x14ac:dyDescent="0.2">
      <c r="J8842" s="18"/>
    </row>
    <row r="8843" spans="10:10" x14ac:dyDescent="0.2">
      <c r="J8843" s="18"/>
    </row>
    <row r="8844" spans="10:10" x14ac:dyDescent="0.2">
      <c r="J8844" s="18"/>
    </row>
    <row r="8845" spans="10:10" x14ac:dyDescent="0.2">
      <c r="J8845" s="18"/>
    </row>
    <row r="8846" spans="10:10" x14ac:dyDescent="0.2">
      <c r="J8846" s="18"/>
    </row>
    <row r="8847" spans="10:10" x14ac:dyDescent="0.2">
      <c r="J8847" s="18"/>
    </row>
    <row r="8848" spans="10:10" x14ac:dyDescent="0.2">
      <c r="J8848" s="18"/>
    </row>
    <row r="8849" spans="10:10" x14ac:dyDescent="0.2">
      <c r="J8849" s="18"/>
    </row>
    <row r="8850" spans="10:10" x14ac:dyDescent="0.2">
      <c r="J8850" s="18"/>
    </row>
    <row r="8851" spans="10:10" x14ac:dyDescent="0.2">
      <c r="J8851" s="18"/>
    </row>
    <row r="8852" spans="10:10" x14ac:dyDescent="0.2">
      <c r="J8852" s="18"/>
    </row>
    <row r="8853" spans="10:10" x14ac:dyDescent="0.2">
      <c r="J8853" s="18"/>
    </row>
    <row r="8854" spans="10:10" x14ac:dyDescent="0.2">
      <c r="J8854" s="18"/>
    </row>
    <row r="8855" spans="10:10" x14ac:dyDescent="0.2">
      <c r="J8855" s="18"/>
    </row>
    <row r="8856" spans="10:10" x14ac:dyDescent="0.2">
      <c r="J8856" s="18"/>
    </row>
    <row r="8857" spans="10:10" x14ac:dyDescent="0.2">
      <c r="J8857" s="18"/>
    </row>
    <row r="8858" spans="10:10" x14ac:dyDescent="0.2">
      <c r="J8858" s="18"/>
    </row>
    <row r="8859" spans="10:10" x14ac:dyDescent="0.2">
      <c r="J8859" s="18"/>
    </row>
    <row r="8860" spans="10:10" x14ac:dyDescent="0.2">
      <c r="J8860" s="18"/>
    </row>
    <row r="8861" spans="10:10" x14ac:dyDescent="0.2">
      <c r="J8861" s="18"/>
    </row>
    <row r="8862" spans="10:10" x14ac:dyDescent="0.2">
      <c r="J8862" s="18"/>
    </row>
    <row r="8863" spans="10:10" x14ac:dyDescent="0.2">
      <c r="J8863" s="18"/>
    </row>
    <row r="8864" spans="10:10" x14ac:dyDescent="0.2">
      <c r="J8864" s="18"/>
    </row>
    <row r="8865" spans="10:10" x14ac:dyDescent="0.2">
      <c r="J8865" s="18"/>
    </row>
    <row r="8866" spans="10:10" x14ac:dyDescent="0.2">
      <c r="J8866" s="18"/>
    </row>
    <row r="8867" spans="10:10" x14ac:dyDescent="0.2">
      <c r="J8867" s="18"/>
    </row>
    <row r="8868" spans="10:10" x14ac:dyDescent="0.2">
      <c r="J8868" s="18"/>
    </row>
    <row r="8869" spans="10:10" x14ac:dyDescent="0.2">
      <c r="J8869" s="18"/>
    </row>
    <row r="8870" spans="10:10" x14ac:dyDescent="0.2">
      <c r="J8870" s="18"/>
    </row>
    <row r="8871" spans="10:10" x14ac:dyDescent="0.2">
      <c r="J8871" s="18"/>
    </row>
    <row r="8872" spans="10:10" x14ac:dyDescent="0.2">
      <c r="J8872" s="18"/>
    </row>
    <row r="8873" spans="10:10" x14ac:dyDescent="0.2">
      <c r="J8873" s="18"/>
    </row>
    <row r="8874" spans="10:10" x14ac:dyDescent="0.2">
      <c r="J8874" s="18"/>
    </row>
    <row r="8875" spans="10:10" x14ac:dyDescent="0.2">
      <c r="J8875" s="18"/>
    </row>
    <row r="8876" spans="10:10" x14ac:dyDescent="0.2">
      <c r="J8876" s="18"/>
    </row>
    <row r="8877" spans="10:10" x14ac:dyDescent="0.2">
      <c r="J8877" s="18"/>
    </row>
    <row r="8878" spans="10:10" x14ac:dyDescent="0.2">
      <c r="J8878" s="18"/>
    </row>
    <row r="8879" spans="10:10" x14ac:dyDescent="0.2">
      <c r="J8879" s="18"/>
    </row>
    <row r="8880" spans="10:10" x14ac:dyDescent="0.2">
      <c r="J8880" s="18"/>
    </row>
    <row r="8881" spans="10:10" x14ac:dyDescent="0.2">
      <c r="J8881" s="18"/>
    </row>
    <row r="8882" spans="10:10" x14ac:dyDescent="0.2">
      <c r="J8882" s="18"/>
    </row>
    <row r="8883" spans="10:10" x14ac:dyDescent="0.2">
      <c r="J8883" s="18"/>
    </row>
    <row r="8884" spans="10:10" x14ac:dyDescent="0.2">
      <c r="J8884" s="18"/>
    </row>
    <row r="8885" spans="10:10" x14ac:dyDescent="0.2">
      <c r="J8885" s="18"/>
    </row>
    <row r="8886" spans="10:10" x14ac:dyDescent="0.2">
      <c r="J8886" s="18"/>
    </row>
    <row r="8887" spans="10:10" x14ac:dyDescent="0.2">
      <c r="J8887" s="18"/>
    </row>
    <row r="8888" spans="10:10" x14ac:dyDescent="0.2">
      <c r="J8888" s="18"/>
    </row>
    <row r="8889" spans="10:10" x14ac:dyDescent="0.2">
      <c r="J8889" s="18"/>
    </row>
    <row r="8890" spans="10:10" x14ac:dyDescent="0.2">
      <c r="J8890" s="18"/>
    </row>
    <row r="8891" spans="10:10" x14ac:dyDescent="0.2">
      <c r="J8891" s="18"/>
    </row>
    <row r="8892" spans="10:10" x14ac:dyDescent="0.2">
      <c r="J8892" s="18"/>
    </row>
    <row r="8893" spans="10:10" x14ac:dyDescent="0.2">
      <c r="J8893" s="18"/>
    </row>
    <row r="8894" spans="10:10" x14ac:dyDescent="0.2">
      <c r="J8894" s="18"/>
    </row>
    <row r="8895" spans="10:10" x14ac:dyDescent="0.2">
      <c r="J8895" s="18"/>
    </row>
    <row r="8896" spans="10:10" x14ac:dyDescent="0.2">
      <c r="J8896" s="18"/>
    </row>
    <row r="8897" spans="10:10" x14ac:dyDescent="0.2">
      <c r="J8897" s="18"/>
    </row>
    <row r="8898" spans="10:10" x14ac:dyDescent="0.2">
      <c r="J8898" s="18"/>
    </row>
    <row r="8899" spans="10:10" x14ac:dyDescent="0.2">
      <c r="J8899" s="18"/>
    </row>
    <row r="8900" spans="10:10" x14ac:dyDescent="0.2">
      <c r="J8900" s="18"/>
    </row>
    <row r="8901" spans="10:10" x14ac:dyDescent="0.2">
      <c r="J8901" s="18"/>
    </row>
    <row r="8902" spans="10:10" x14ac:dyDescent="0.2">
      <c r="J8902" s="18"/>
    </row>
    <row r="8903" spans="10:10" x14ac:dyDescent="0.2">
      <c r="J8903" s="18"/>
    </row>
    <row r="8904" spans="10:10" x14ac:dyDescent="0.2">
      <c r="J8904" s="18"/>
    </row>
    <row r="8905" spans="10:10" x14ac:dyDescent="0.2">
      <c r="J8905" s="18"/>
    </row>
    <row r="8906" spans="10:10" x14ac:dyDescent="0.2">
      <c r="J8906" s="18"/>
    </row>
    <row r="8907" spans="10:10" x14ac:dyDescent="0.2">
      <c r="J8907" s="18"/>
    </row>
    <row r="8908" spans="10:10" x14ac:dyDescent="0.2">
      <c r="J8908" s="18"/>
    </row>
    <row r="8909" spans="10:10" x14ac:dyDescent="0.2">
      <c r="J8909" s="18"/>
    </row>
    <row r="8910" spans="10:10" x14ac:dyDescent="0.2">
      <c r="J8910" s="18"/>
    </row>
    <row r="8911" spans="10:10" x14ac:dyDescent="0.2">
      <c r="J8911" s="18"/>
    </row>
    <row r="8912" spans="10:10" x14ac:dyDescent="0.2">
      <c r="J8912" s="18"/>
    </row>
    <row r="8913" spans="10:10" x14ac:dyDescent="0.2">
      <c r="J8913" s="18"/>
    </row>
    <row r="8914" spans="10:10" x14ac:dyDescent="0.2">
      <c r="J8914" s="18"/>
    </row>
    <row r="8915" spans="10:10" x14ac:dyDescent="0.2">
      <c r="J8915" s="18"/>
    </row>
    <row r="8916" spans="10:10" x14ac:dyDescent="0.2">
      <c r="J8916" s="18"/>
    </row>
    <row r="8917" spans="10:10" x14ac:dyDescent="0.2">
      <c r="J8917" s="18"/>
    </row>
    <row r="8918" spans="10:10" x14ac:dyDescent="0.2">
      <c r="J8918" s="18"/>
    </row>
    <row r="8919" spans="10:10" x14ac:dyDescent="0.2">
      <c r="J8919" s="18"/>
    </row>
    <row r="8920" spans="10:10" x14ac:dyDescent="0.2">
      <c r="J8920" s="18"/>
    </row>
    <row r="8921" spans="10:10" x14ac:dyDescent="0.2">
      <c r="J8921" s="18"/>
    </row>
    <row r="8922" spans="10:10" x14ac:dyDescent="0.2">
      <c r="J8922" s="18"/>
    </row>
    <row r="8923" spans="10:10" x14ac:dyDescent="0.2">
      <c r="J8923" s="18"/>
    </row>
    <row r="8924" spans="10:10" x14ac:dyDescent="0.2">
      <c r="J8924" s="18"/>
    </row>
    <row r="8925" spans="10:10" x14ac:dyDescent="0.2">
      <c r="J8925" s="18"/>
    </row>
    <row r="8926" spans="10:10" x14ac:dyDescent="0.2">
      <c r="J8926" s="18"/>
    </row>
    <row r="8927" spans="10:10" x14ac:dyDescent="0.2">
      <c r="J8927" s="18"/>
    </row>
    <row r="8928" spans="10:10" x14ac:dyDescent="0.2">
      <c r="J8928" s="18"/>
    </row>
    <row r="8929" spans="10:10" x14ac:dyDescent="0.2">
      <c r="J8929" s="18"/>
    </row>
    <row r="8930" spans="10:10" x14ac:dyDescent="0.2">
      <c r="J8930" s="18"/>
    </row>
    <row r="8931" spans="10:10" x14ac:dyDescent="0.2">
      <c r="J8931" s="18"/>
    </row>
    <row r="8932" spans="10:10" x14ac:dyDescent="0.2">
      <c r="J8932" s="18"/>
    </row>
    <row r="8933" spans="10:10" x14ac:dyDescent="0.2">
      <c r="J8933" s="18"/>
    </row>
    <row r="8934" spans="10:10" x14ac:dyDescent="0.2">
      <c r="J8934" s="18"/>
    </row>
    <row r="8935" spans="10:10" x14ac:dyDescent="0.2">
      <c r="J8935" s="18"/>
    </row>
    <row r="8936" spans="10:10" x14ac:dyDescent="0.2">
      <c r="J8936" s="18"/>
    </row>
    <row r="8937" spans="10:10" x14ac:dyDescent="0.2">
      <c r="J8937" s="18"/>
    </row>
    <row r="8938" spans="10:10" x14ac:dyDescent="0.2">
      <c r="J8938" s="18"/>
    </row>
    <row r="8939" spans="10:10" x14ac:dyDescent="0.2">
      <c r="J8939" s="18"/>
    </row>
    <row r="8940" spans="10:10" x14ac:dyDescent="0.2">
      <c r="J8940" s="18"/>
    </row>
    <row r="8941" spans="10:10" x14ac:dyDescent="0.2">
      <c r="J8941" s="18"/>
    </row>
    <row r="8942" spans="10:10" x14ac:dyDescent="0.2">
      <c r="J8942" s="18"/>
    </row>
    <row r="8943" spans="10:10" x14ac:dyDescent="0.2">
      <c r="J8943" s="18"/>
    </row>
    <row r="8944" spans="10:10" x14ac:dyDescent="0.2">
      <c r="J8944" s="18"/>
    </row>
    <row r="8945" spans="10:10" x14ac:dyDescent="0.2">
      <c r="J8945" s="18"/>
    </row>
    <row r="8946" spans="10:10" x14ac:dyDescent="0.2">
      <c r="J8946" s="18"/>
    </row>
    <row r="8947" spans="10:10" x14ac:dyDescent="0.2">
      <c r="J8947" s="18"/>
    </row>
    <row r="8948" spans="10:10" x14ac:dyDescent="0.2">
      <c r="J8948" s="18"/>
    </row>
    <row r="8949" spans="10:10" x14ac:dyDescent="0.2">
      <c r="J8949" s="18"/>
    </row>
    <row r="8950" spans="10:10" x14ac:dyDescent="0.2">
      <c r="J8950" s="18"/>
    </row>
    <row r="8951" spans="10:10" x14ac:dyDescent="0.2">
      <c r="J8951" s="18"/>
    </row>
    <row r="8952" spans="10:10" x14ac:dyDescent="0.2">
      <c r="J8952" s="18"/>
    </row>
    <row r="8953" spans="10:10" x14ac:dyDescent="0.2">
      <c r="J8953" s="18"/>
    </row>
    <row r="8954" spans="10:10" x14ac:dyDescent="0.2">
      <c r="J8954" s="18"/>
    </row>
    <row r="8955" spans="10:10" x14ac:dyDescent="0.2">
      <c r="J8955" s="18"/>
    </row>
    <row r="8956" spans="10:10" x14ac:dyDescent="0.2">
      <c r="J8956" s="18"/>
    </row>
    <row r="8957" spans="10:10" x14ac:dyDescent="0.2">
      <c r="J8957" s="18"/>
    </row>
    <row r="8958" spans="10:10" x14ac:dyDescent="0.2">
      <c r="J8958" s="18"/>
    </row>
    <row r="8959" spans="10:10" x14ac:dyDescent="0.2">
      <c r="J8959" s="18"/>
    </row>
    <row r="8960" spans="10:10" x14ac:dyDescent="0.2">
      <c r="J8960" s="18"/>
    </row>
    <row r="8961" spans="10:10" x14ac:dyDescent="0.2">
      <c r="J8961" s="18"/>
    </row>
    <row r="8962" spans="10:10" x14ac:dyDescent="0.2">
      <c r="J8962" s="18"/>
    </row>
    <row r="8963" spans="10:10" x14ac:dyDescent="0.2">
      <c r="J8963" s="18"/>
    </row>
    <row r="8964" spans="10:10" x14ac:dyDescent="0.2">
      <c r="J8964" s="18"/>
    </row>
    <row r="8965" spans="10:10" x14ac:dyDescent="0.2">
      <c r="J8965" s="18"/>
    </row>
    <row r="8966" spans="10:10" x14ac:dyDescent="0.2">
      <c r="J8966" s="18"/>
    </row>
    <row r="8967" spans="10:10" x14ac:dyDescent="0.2">
      <c r="J8967" s="18"/>
    </row>
    <row r="8968" spans="10:10" x14ac:dyDescent="0.2">
      <c r="J8968" s="18"/>
    </row>
    <row r="8969" spans="10:10" x14ac:dyDescent="0.2">
      <c r="J8969" s="18"/>
    </row>
    <row r="8970" spans="10:10" x14ac:dyDescent="0.2">
      <c r="J8970" s="18"/>
    </row>
    <row r="8971" spans="10:10" x14ac:dyDescent="0.2">
      <c r="J8971" s="18"/>
    </row>
    <row r="8972" spans="10:10" x14ac:dyDescent="0.2">
      <c r="J8972" s="18"/>
    </row>
    <row r="8973" spans="10:10" x14ac:dyDescent="0.2">
      <c r="J8973" s="18"/>
    </row>
    <row r="8974" spans="10:10" x14ac:dyDescent="0.2">
      <c r="J8974" s="18"/>
    </row>
    <row r="8975" spans="10:10" x14ac:dyDescent="0.2">
      <c r="J8975" s="18"/>
    </row>
    <row r="8976" spans="10:10" x14ac:dyDescent="0.2">
      <c r="J8976" s="18"/>
    </row>
    <row r="8977" spans="10:10" x14ac:dyDescent="0.2">
      <c r="J8977" s="18"/>
    </row>
    <row r="8978" spans="10:10" x14ac:dyDescent="0.2">
      <c r="J8978" s="18"/>
    </row>
    <row r="8979" spans="10:10" x14ac:dyDescent="0.2">
      <c r="J8979" s="18"/>
    </row>
    <row r="8980" spans="10:10" x14ac:dyDescent="0.2">
      <c r="J8980" s="18"/>
    </row>
    <row r="8981" spans="10:10" x14ac:dyDescent="0.2">
      <c r="J8981" s="18"/>
    </row>
    <row r="8982" spans="10:10" x14ac:dyDescent="0.2">
      <c r="J8982" s="18"/>
    </row>
    <row r="8983" spans="10:10" x14ac:dyDescent="0.2">
      <c r="J8983" s="18"/>
    </row>
    <row r="8984" spans="10:10" x14ac:dyDescent="0.2">
      <c r="J8984" s="18"/>
    </row>
    <row r="8985" spans="10:10" x14ac:dyDescent="0.2">
      <c r="J8985" s="18"/>
    </row>
    <row r="8986" spans="10:10" x14ac:dyDescent="0.2">
      <c r="J8986" s="18"/>
    </row>
    <row r="8987" spans="10:10" x14ac:dyDescent="0.2">
      <c r="J8987" s="18"/>
    </row>
    <row r="8988" spans="10:10" x14ac:dyDescent="0.2">
      <c r="J8988" s="18"/>
    </row>
    <row r="8989" spans="10:10" x14ac:dyDescent="0.2">
      <c r="J8989" s="18"/>
    </row>
    <row r="8990" spans="10:10" x14ac:dyDescent="0.2">
      <c r="J8990" s="18"/>
    </row>
    <row r="8991" spans="10:10" x14ac:dyDescent="0.2">
      <c r="J8991" s="18"/>
    </row>
    <row r="8992" spans="10:10" x14ac:dyDescent="0.2">
      <c r="J8992" s="18"/>
    </row>
    <row r="8993" spans="10:10" x14ac:dyDescent="0.2">
      <c r="J8993" s="18"/>
    </row>
    <row r="8994" spans="10:10" x14ac:dyDescent="0.2">
      <c r="J8994" s="18"/>
    </row>
    <row r="8995" spans="10:10" x14ac:dyDescent="0.2">
      <c r="J8995" s="18"/>
    </row>
    <row r="8996" spans="10:10" x14ac:dyDescent="0.2">
      <c r="J8996" s="18"/>
    </row>
    <row r="8997" spans="10:10" x14ac:dyDescent="0.2">
      <c r="J8997" s="18"/>
    </row>
    <row r="8998" spans="10:10" x14ac:dyDescent="0.2">
      <c r="J8998" s="18"/>
    </row>
    <row r="8999" spans="10:10" x14ac:dyDescent="0.2">
      <c r="J8999" s="18"/>
    </row>
    <row r="9000" spans="10:10" x14ac:dyDescent="0.2">
      <c r="J9000" s="18"/>
    </row>
    <row r="9001" spans="10:10" x14ac:dyDescent="0.2">
      <c r="J9001" s="18"/>
    </row>
    <row r="9002" spans="10:10" x14ac:dyDescent="0.2">
      <c r="J9002" s="18"/>
    </row>
    <row r="9003" spans="10:10" x14ac:dyDescent="0.2">
      <c r="J9003" s="18"/>
    </row>
    <row r="9004" spans="10:10" x14ac:dyDescent="0.2">
      <c r="J9004" s="18"/>
    </row>
    <row r="9005" spans="10:10" x14ac:dyDescent="0.2">
      <c r="J9005" s="18"/>
    </row>
    <row r="9006" spans="10:10" x14ac:dyDescent="0.2">
      <c r="J9006" s="18"/>
    </row>
    <row r="9007" spans="10:10" x14ac:dyDescent="0.2">
      <c r="J9007" s="18"/>
    </row>
    <row r="9008" spans="10:10" x14ac:dyDescent="0.2">
      <c r="J9008" s="18"/>
    </row>
    <row r="9009" spans="10:10" x14ac:dyDescent="0.2">
      <c r="J9009" s="18"/>
    </row>
    <row r="9010" spans="10:10" x14ac:dyDescent="0.2">
      <c r="J9010" s="18"/>
    </row>
    <row r="9011" spans="10:10" x14ac:dyDescent="0.2">
      <c r="J9011" s="18"/>
    </row>
    <row r="9012" spans="10:10" x14ac:dyDescent="0.2">
      <c r="J9012" s="18"/>
    </row>
    <row r="9013" spans="10:10" x14ac:dyDescent="0.2">
      <c r="J9013" s="18"/>
    </row>
    <row r="9014" spans="10:10" x14ac:dyDescent="0.2">
      <c r="J9014" s="18"/>
    </row>
    <row r="9015" spans="10:10" x14ac:dyDescent="0.2">
      <c r="J9015" s="18"/>
    </row>
    <row r="9016" spans="10:10" x14ac:dyDescent="0.2">
      <c r="J9016" s="18"/>
    </row>
    <row r="9017" spans="10:10" x14ac:dyDescent="0.2">
      <c r="J9017" s="18"/>
    </row>
    <row r="9018" spans="10:10" x14ac:dyDescent="0.2">
      <c r="J9018" s="18"/>
    </row>
    <row r="9019" spans="10:10" x14ac:dyDescent="0.2">
      <c r="J9019" s="18"/>
    </row>
    <row r="9020" spans="10:10" x14ac:dyDescent="0.2">
      <c r="J9020" s="18"/>
    </row>
    <row r="9021" spans="10:10" x14ac:dyDescent="0.2">
      <c r="J9021" s="18"/>
    </row>
    <row r="9022" spans="10:10" x14ac:dyDescent="0.2">
      <c r="J9022" s="18"/>
    </row>
    <row r="9023" spans="10:10" x14ac:dyDescent="0.2">
      <c r="J9023" s="18"/>
    </row>
    <row r="9024" spans="10:10" x14ac:dyDescent="0.2">
      <c r="J9024" s="18"/>
    </row>
    <row r="9025" spans="10:10" x14ac:dyDescent="0.2">
      <c r="J9025" s="18"/>
    </row>
    <row r="9026" spans="10:10" x14ac:dyDescent="0.2">
      <c r="J9026" s="18"/>
    </row>
    <row r="9027" spans="10:10" x14ac:dyDescent="0.2">
      <c r="J9027" s="18"/>
    </row>
    <row r="9028" spans="10:10" x14ac:dyDescent="0.2">
      <c r="J9028" s="18"/>
    </row>
    <row r="9029" spans="10:10" x14ac:dyDescent="0.2">
      <c r="J9029" s="18"/>
    </row>
    <row r="9030" spans="10:10" x14ac:dyDescent="0.2">
      <c r="J9030" s="18"/>
    </row>
    <row r="9031" spans="10:10" x14ac:dyDescent="0.2">
      <c r="J9031" s="18"/>
    </row>
    <row r="9032" spans="10:10" x14ac:dyDescent="0.2">
      <c r="J9032" s="18"/>
    </row>
    <row r="9033" spans="10:10" x14ac:dyDescent="0.2">
      <c r="J9033" s="18"/>
    </row>
    <row r="9034" spans="10:10" x14ac:dyDescent="0.2">
      <c r="J9034" s="18"/>
    </row>
    <row r="9035" spans="10:10" x14ac:dyDescent="0.2">
      <c r="J9035" s="18"/>
    </row>
    <row r="9036" spans="10:10" x14ac:dyDescent="0.2">
      <c r="J9036" s="18"/>
    </row>
    <row r="9037" spans="10:10" x14ac:dyDescent="0.2">
      <c r="J9037" s="18"/>
    </row>
    <row r="9038" spans="10:10" x14ac:dyDescent="0.2">
      <c r="J9038" s="18"/>
    </row>
    <row r="9039" spans="10:10" x14ac:dyDescent="0.2">
      <c r="J9039" s="18"/>
    </row>
    <row r="9040" spans="10:10" x14ac:dyDescent="0.2">
      <c r="J9040" s="18"/>
    </row>
    <row r="9041" spans="10:10" x14ac:dyDescent="0.2">
      <c r="J9041" s="18"/>
    </row>
    <row r="9042" spans="10:10" x14ac:dyDescent="0.2">
      <c r="J9042" s="18"/>
    </row>
    <row r="9043" spans="10:10" x14ac:dyDescent="0.2">
      <c r="J9043" s="18"/>
    </row>
    <row r="9044" spans="10:10" x14ac:dyDescent="0.2">
      <c r="J9044" s="18"/>
    </row>
    <row r="9045" spans="10:10" x14ac:dyDescent="0.2">
      <c r="J9045" s="18"/>
    </row>
    <row r="9046" spans="10:10" x14ac:dyDescent="0.2">
      <c r="J9046" s="18"/>
    </row>
    <row r="9047" spans="10:10" x14ac:dyDescent="0.2">
      <c r="J9047" s="18"/>
    </row>
    <row r="9048" spans="10:10" x14ac:dyDescent="0.2">
      <c r="J9048" s="18"/>
    </row>
    <row r="9049" spans="10:10" x14ac:dyDescent="0.2">
      <c r="J9049" s="18"/>
    </row>
    <row r="9050" spans="10:10" x14ac:dyDescent="0.2">
      <c r="J9050" s="18"/>
    </row>
    <row r="9051" spans="10:10" x14ac:dyDescent="0.2">
      <c r="J9051" s="18"/>
    </row>
    <row r="9052" spans="10:10" x14ac:dyDescent="0.2">
      <c r="J9052" s="18"/>
    </row>
    <row r="9053" spans="10:10" x14ac:dyDescent="0.2">
      <c r="J9053" s="18"/>
    </row>
    <row r="9054" spans="10:10" x14ac:dyDescent="0.2">
      <c r="J9054" s="18"/>
    </row>
    <row r="9055" spans="10:10" x14ac:dyDescent="0.2">
      <c r="J9055" s="18"/>
    </row>
    <row r="9056" spans="10:10" x14ac:dyDescent="0.2">
      <c r="J9056" s="18"/>
    </row>
    <row r="9057" spans="10:10" x14ac:dyDescent="0.2">
      <c r="J9057" s="18"/>
    </row>
    <row r="9058" spans="10:10" x14ac:dyDescent="0.2">
      <c r="J9058" s="18"/>
    </row>
    <row r="9059" spans="10:10" x14ac:dyDescent="0.2">
      <c r="J9059" s="18"/>
    </row>
    <row r="9060" spans="10:10" x14ac:dyDescent="0.2">
      <c r="J9060" s="18"/>
    </row>
    <row r="9061" spans="10:10" x14ac:dyDescent="0.2">
      <c r="J9061" s="18"/>
    </row>
    <row r="9062" spans="10:10" x14ac:dyDescent="0.2">
      <c r="J9062" s="18"/>
    </row>
    <row r="9063" spans="10:10" x14ac:dyDescent="0.2">
      <c r="J9063" s="18"/>
    </row>
    <row r="9064" spans="10:10" x14ac:dyDescent="0.2">
      <c r="J9064" s="18"/>
    </row>
    <row r="9065" spans="10:10" x14ac:dyDescent="0.2">
      <c r="J9065" s="18"/>
    </row>
    <row r="9066" spans="10:10" x14ac:dyDescent="0.2">
      <c r="J9066" s="18"/>
    </row>
    <row r="9067" spans="10:10" x14ac:dyDescent="0.2">
      <c r="J9067" s="18"/>
    </row>
    <row r="9068" spans="10:10" x14ac:dyDescent="0.2">
      <c r="J9068" s="18"/>
    </row>
    <row r="9069" spans="10:10" x14ac:dyDescent="0.2">
      <c r="J9069" s="18"/>
    </row>
    <row r="9070" spans="10:10" x14ac:dyDescent="0.2">
      <c r="J9070" s="18"/>
    </row>
    <row r="9071" spans="10:10" x14ac:dyDescent="0.2">
      <c r="J9071" s="18"/>
    </row>
    <row r="9072" spans="10:10" x14ac:dyDescent="0.2">
      <c r="J9072" s="18"/>
    </row>
    <row r="9073" spans="10:10" x14ac:dyDescent="0.2">
      <c r="J9073" s="18"/>
    </row>
    <row r="9074" spans="10:10" x14ac:dyDescent="0.2">
      <c r="J9074" s="18"/>
    </row>
    <row r="9075" spans="10:10" x14ac:dyDescent="0.2">
      <c r="J9075" s="18"/>
    </row>
    <row r="9076" spans="10:10" x14ac:dyDescent="0.2">
      <c r="J9076" s="18"/>
    </row>
    <row r="9077" spans="10:10" x14ac:dyDescent="0.2">
      <c r="J9077" s="18"/>
    </row>
    <row r="9078" spans="10:10" x14ac:dyDescent="0.2">
      <c r="J9078" s="18"/>
    </row>
    <row r="9079" spans="10:10" x14ac:dyDescent="0.2">
      <c r="J9079" s="18"/>
    </row>
    <row r="9080" spans="10:10" x14ac:dyDescent="0.2">
      <c r="J9080" s="18"/>
    </row>
    <row r="9081" spans="10:10" x14ac:dyDescent="0.2">
      <c r="J9081" s="18"/>
    </row>
    <row r="9082" spans="10:10" x14ac:dyDescent="0.2">
      <c r="J9082" s="18"/>
    </row>
    <row r="9083" spans="10:10" x14ac:dyDescent="0.2">
      <c r="J9083" s="18"/>
    </row>
    <row r="9084" spans="10:10" x14ac:dyDescent="0.2">
      <c r="J9084" s="18"/>
    </row>
    <row r="9085" spans="10:10" x14ac:dyDescent="0.2">
      <c r="J9085" s="18"/>
    </row>
    <row r="9086" spans="10:10" x14ac:dyDescent="0.2">
      <c r="J9086" s="18"/>
    </row>
    <row r="9087" spans="10:10" x14ac:dyDescent="0.2">
      <c r="J9087" s="18"/>
    </row>
    <row r="9088" spans="10:10" x14ac:dyDescent="0.2">
      <c r="J9088" s="18"/>
    </row>
    <row r="9089" spans="10:10" x14ac:dyDescent="0.2">
      <c r="J9089" s="18"/>
    </row>
    <row r="9090" spans="10:10" x14ac:dyDescent="0.2">
      <c r="J9090" s="18"/>
    </row>
    <row r="9091" spans="10:10" x14ac:dyDescent="0.2">
      <c r="J9091" s="18"/>
    </row>
    <row r="9092" spans="10:10" x14ac:dyDescent="0.2">
      <c r="J9092" s="18"/>
    </row>
    <row r="9093" spans="10:10" x14ac:dyDescent="0.2">
      <c r="J9093" s="18"/>
    </row>
    <row r="9094" spans="10:10" x14ac:dyDescent="0.2">
      <c r="J9094" s="18"/>
    </row>
    <row r="9095" spans="10:10" x14ac:dyDescent="0.2">
      <c r="J9095" s="18"/>
    </row>
    <row r="9096" spans="10:10" x14ac:dyDescent="0.2">
      <c r="J9096" s="18"/>
    </row>
    <row r="9097" spans="10:10" x14ac:dyDescent="0.2">
      <c r="J9097" s="18"/>
    </row>
    <row r="9098" spans="10:10" x14ac:dyDescent="0.2">
      <c r="J9098" s="18"/>
    </row>
    <row r="9099" spans="10:10" x14ac:dyDescent="0.2">
      <c r="J9099" s="18"/>
    </row>
    <row r="9100" spans="10:10" x14ac:dyDescent="0.2">
      <c r="J9100" s="18"/>
    </row>
    <row r="9101" spans="10:10" x14ac:dyDescent="0.2">
      <c r="J9101" s="18"/>
    </row>
    <row r="9102" spans="10:10" x14ac:dyDescent="0.2">
      <c r="J9102" s="18"/>
    </row>
    <row r="9103" spans="10:10" x14ac:dyDescent="0.2">
      <c r="J9103" s="18"/>
    </row>
    <row r="9104" spans="10:10" x14ac:dyDescent="0.2">
      <c r="J9104" s="18"/>
    </row>
    <row r="9105" spans="10:10" x14ac:dyDescent="0.2">
      <c r="J9105" s="18"/>
    </row>
    <row r="9106" spans="10:10" x14ac:dyDescent="0.2">
      <c r="J9106" s="18"/>
    </row>
    <row r="9107" spans="10:10" x14ac:dyDescent="0.2">
      <c r="J9107" s="18"/>
    </row>
    <row r="9108" spans="10:10" x14ac:dyDescent="0.2">
      <c r="J9108" s="18"/>
    </row>
    <row r="9109" spans="10:10" x14ac:dyDescent="0.2">
      <c r="J9109" s="18"/>
    </row>
    <row r="9110" spans="10:10" x14ac:dyDescent="0.2">
      <c r="J9110" s="18"/>
    </row>
    <row r="9111" spans="10:10" x14ac:dyDescent="0.2">
      <c r="J9111" s="18"/>
    </row>
    <row r="9112" spans="10:10" x14ac:dyDescent="0.2">
      <c r="J9112" s="18"/>
    </row>
    <row r="9113" spans="10:10" x14ac:dyDescent="0.2">
      <c r="J9113" s="18"/>
    </row>
    <row r="9114" spans="10:10" x14ac:dyDescent="0.2">
      <c r="J9114" s="18"/>
    </row>
    <row r="9115" spans="10:10" x14ac:dyDescent="0.2">
      <c r="J9115" s="18"/>
    </row>
    <row r="9116" spans="10:10" x14ac:dyDescent="0.2">
      <c r="J9116" s="18"/>
    </row>
    <row r="9117" spans="10:10" x14ac:dyDescent="0.2">
      <c r="J9117" s="18"/>
    </row>
    <row r="9118" spans="10:10" x14ac:dyDescent="0.2">
      <c r="J9118" s="18"/>
    </row>
    <row r="9119" spans="10:10" x14ac:dyDescent="0.2">
      <c r="J9119" s="18"/>
    </row>
    <row r="9120" spans="10:10" x14ac:dyDescent="0.2">
      <c r="J9120" s="18"/>
    </row>
    <row r="9121" spans="10:10" x14ac:dyDescent="0.2">
      <c r="J9121" s="18"/>
    </row>
    <row r="9122" spans="10:10" x14ac:dyDescent="0.2">
      <c r="J9122" s="18"/>
    </row>
    <row r="9123" spans="10:10" x14ac:dyDescent="0.2">
      <c r="J9123" s="18"/>
    </row>
    <row r="9124" spans="10:10" x14ac:dyDescent="0.2">
      <c r="J9124" s="18"/>
    </row>
    <row r="9125" spans="10:10" x14ac:dyDescent="0.2">
      <c r="J9125" s="18"/>
    </row>
    <row r="9126" spans="10:10" x14ac:dyDescent="0.2">
      <c r="J9126" s="18"/>
    </row>
    <row r="9127" spans="10:10" x14ac:dyDescent="0.2">
      <c r="J9127" s="18"/>
    </row>
    <row r="9128" spans="10:10" x14ac:dyDescent="0.2">
      <c r="J9128" s="18"/>
    </row>
    <row r="9129" spans="10:10" x14ac:dyDescent="0.2">
      <c r="J9129" s="18"/>
    </row>
    <row r="9130" spans="10:10" x14ac:dyDescent="0.2">
      <c r="J9130" s="18"/>
    </row>
    <row r="9131" spans="10:10" x14ac:dyDescent="0.2">
      <c r="J9131" s="18"/>
    </row>
    <row r="9132" spans="10:10" x14ac:dyDescent="0.2">
      <c r="J9132" s="18"/>
    </row>
    <row r="9133" spans="10:10" x14ac:dyDescent="0.2">
      <c r="J9133" s="18"/>
    </row>
    <row r="9134" spans="10:10" x14ac:dyDescent="0.2">
      <c r="J9134" s="18"/>
    </row>
    <row r="9135" spans="10:10" x14ac:dyDescent="0.2">
      <c r="J9135" s="18"/>
    </row>
    <row r="9136" spans="10:10" x14ac:dyDescent="0.2">
      <c r="J9136" s="18"/>
    </row>
    <row r="9137" spans="10:10" x14ac:dyDescent="0.2">
      <c r="J9137" s="18"/>
    </row>
    <row r="9138" spans="10:10" x14ac:dyDescent="0.2">
      <c r="J9138" s="18"/>
    </row>
    <row r="9139" spans="10:10" x14ac:dyDescent="0.2">
      <c r="J9139" s="18"/>
    </row>
    <row r="9140" spans="10:10" x14ac:dyDescent="0.2">
      <c r="J9140" s="18"/>
    </row>
    <row r="9141" spans="10:10" x14ac:dyDescent="0.2">
      <c r="J9141" s="18"/>
    </row>
    <row r="9142" spans="10:10" x14ac:dyDescent="0.2">
      <c r="J9142" s="18"/>
    </row>
    <row r="9143" spans="10:10" x14ac:dyDescent="0.2">
      <c r="J9143" s="18"/>
    </row>
    <row r="9144" spans="10:10" x14ac:dyDescent="0.2">
      <c r="J9144" s="18"/>
    </row>
    <row r="9145" spans="10:10" x14ac:dyDescent="0.2">
      <c r="J9145" s="18"/>
    </row>
    <row r="9146" spans="10:10" x14ac:dyDescent="0.2">
      <c r="J9146" s="18"/>
    </row>
    <row r="9147" spans="10:10" x14ac:dyDescent="0.2">
      <c r="J9147" s="18"/>
    </row>
    <row r="9148" spans="10:10" x14ac:dyDescent="0.2">
      <c r="J9148" s="18"/>
    </row>
    <row r="9149" spans="10:10" x14ac:dyDescent="0.2">
      <c r="J9149" s="18"/>
    </row>
    <row r="9150" spans="10:10" x14ac:dyDescent="0.2">
      <c r="J9150" s="18"/>
    </row>
    <row r="9151" spans="10:10" x14ac:dyDescent="0.2">
      <c r="J9151" s="18"/>
    </row>
    <row r="9152" spans="10:10" x14ac:dyDescent="0.2">
      <c r="J9152" s="18"/>
    </row>
    <row r="9153" spans="10:10" x14ac:dyDescent="0.2">
      <c r="J9153" s="18"/>
    </row>
    <row r="9154" spans="10:10" x14ac:dyDescent="0.2">
      <c r="J9154" s="18"/>
    </row>
    <row r="9155" spans="10:10" x14ac:dyDescent="0.2">
      <c r="J9155" s="18"/>
    </row>
    <row r="9156" spans="10:10" x14ac:dyDescent="0.2">
      <c r="J9156" s="18"/>
    </row>
    <row r="9157" spans="10:10" x14ac:dyDescent="0.2">
      <c r="J9157" s="18"/>
    </row>
    <row r="9158" spans="10:10" x14ac:dyDescent="0.2">
      <c r="J9158" s="18"/>
    </row>
    <row r="9159" spans="10:10" x14ac:dyDescent="0.2">
      <c r="J9159" s="18"/>
    </row>
    <row r="9160" spans="10:10" x14ac:dyDescent="0.2">
      <c r="J9160" s="18"/>
    </row>
    <row r="9161" spans="10:10" x14ac:dyDescent="0.2">
      <c r="J9161" s="18"/>
    </row>
    <row r="9162" spans="10:10" x14ac:dyDescent="0.2">
      <c r="J9162" s="18"/>
    </row>
    <row r="9163" spans="10:10" x14ac:dyDescent="0.2">
      <c r="J9163" s="18"/>
    </row>
    <row r="9164" spans="10:10" x14ac:dyDescent="0.2">
      <c r="J9164" s="18"/>
    </row>
    <row r="9165" spans="10:10" x14ac:dyDescent="0.2">
      <c r="J9165" s="18"/>
    </row>
    <row r="9166" spans="10:10" x14ac:dyDescent="0.2">
      <c r="J9166" s="18"/>
    </row>
    <row r="9167" spans="10:10" x14ac:dyDescent="0.2">
      <c r="J9167" s="18"/>
    </row>
    <row r="9168" spans="10:10" x14ac:dyDescent="0.2">
      <c r="J9168" s="18"/>
    </row>
    <row r="9169" spans="10:10" x14ac:dyDescent="0.2">
      <c r="J9169" s="18"/>
    </row>
    <row r="9170" spans="10:10" x14ac:dyDescent="0.2">
      <c r="J9170" s="18"/>
    </row>
    <row r="9171" spans="10:10" x14ac:dyDescent="0.2">
      <c r="J9171" s="18"/>
    </row>
    <row r="9172" spans="10:10" x14ac:dyDescent="0.2">
      <c r="J9172" s="18"/>
    </row>
    <row r="9173" spans="10:10" x14ac:dyDescent="0.2">
      <c r="J9173" s="18"/>
    </row>
    <row r="9174" spans="10:10" x14ac:dyDescent="0.2">
      <c r="J9174" s="18"/>
    </row>
    <row r="9175" spans="10:10" x14ac:dyDescent="0.2">
      <c r="J9175" s="18"/>
    </row>
    <row r="9176" spans="10:10" x14ac:dyDescent="0.2">
      <c r="J9176" s="18"/>
    </row>
    <row r="9177" spans="10:10" x14ac:dyDescent="0.2">
      <c r="J9177" s="18"/>
    </row>
    <row r="9178" spans="10:10" x14ac:dyDescent="0.2">
      <c r="J9178" s="18"/>
    </row>
    <row r="9179" spans="10:10" x14ac:dyDescent="0.2">
      <c r="J9179" s="18"/>
    </row>
    <row r="9180" spans="10:10" x14ac:dyDescent="0.2">
      <c r="J9180" s="18"/>
    </row>
    <row r="9181" spans="10:10" x14ac:dyDescent="0.2">
      <c r="J9181" s="18"/>
    </row>
    <row r="9182" spans="10:10" x14ac:dyDescent="0.2">
      <c r="J9182" s="18"/>
    </row>
    <row r="9183" spans="10:10" x14ac:dyDescent="0.2">
      <c r="J9183" s="18"/>
    </row>
    <row r="9184" spans="10:10" x14ac:dyDescent="0.2">
      <c r="J9184" s="18"/>
    </row>
    <row r="9185" spans="10:10" x14ac:dyDescent="0.2">
      <c r="J9185" s="18"/>
    </row>
    <row r="9186" spans="10:10" x14ac:dyDescent="0.2">
      <c r="J9186" s="18"/>
    </row>
    <row r="9187" spans="10:10" x14ac:dyDescent="0.2">
      <c r="J9187" s="18"/>
    </row>
    <row r="9188" spans="10:10" x14ac:dyDescent="0.2">
      <c r="J9188" s="18"/>
    </row>
    <row r="9189" spans="10:10" x14ac:dyDescent="0.2">
      <c r="J9189" s="18"/>
    </row>
    <row r="9190" spans="10:10" x14ac:dyDescent="0.2">
      <c r="J9190" s="18"/>
    </row>
    <row r="9191" spans="10:10" x14ac:dyDescent="0.2">
      <c r="J9191" s="18"/>
    </row>
    <row r="9192" spans="10:10" x14ac:dyDescent="0.2">
      <c r="J9192" s="18"/>
    </row>
    <row r="9193" spans="10:10" x14ac:dyDescent="0.2">
      <c r="J9193" s="18"/>
    </row>
    <row r="9194" spans="10:10" x14ac:dyDescent="0.2">
      <c r="J9194" s="18"/>
    </row>
    <row r="9195" spans="10:10" x14ac:dyDescent="0.2">
      <c r="J9195" s="18"/>
    </row>
    <row r="9196" spans="10:10" x14ac:dyDescent="0.2">
      <c r="J9196" s="18"/>
    </row>
    <row r="9197" spans="10:10" x14ac:dyDescent="0.2">
      <c r="J9197" s="18"/>
    </row>
    <row r="9198" spans="10:10" x14ac:dyDescent="0.2">
      <c r="J9198" s="18"/>
    </row>
    <row r="9199" spans="10:10" x14ac:dyDescent="0.2">
      <c r="J9199" s="18"/>
    </row>
    <row r="9200" spans="10:10" x14ac:dyDescent="0.2">
      <c r="J9200" s="18"/>
    </row>
    <row r="9201" spans="10:10" x14ac:dyDescent="0.2">
      <c r="J9201" s="18"/>
    </row>
    <row r="9202" spans="10:10" x14ac:dyDescent="0.2">
      <c r="J9202" s="18"/>
    </row>
    <row r="9203" spans="10:10" x14ac:dyDescent="0.2">
      <c r="J9203" s="18"/>
    </row>
    <row r="9204" spans="10:10" x14ac:dyDescent="0.2">
      <c r="J9204" s="18"/>
    </row>
    <row r="9205" spans="10:10" x14ac:dyDescent="0.2">
      <c r="J9205" s="18"/>
    </row>
    <row r="9206" spans="10:10" x14ac:dyDescent="0.2">
      <c r="J9206" s="18"/>
    </row>
    <row r="9207" spans="10:10" x14ac:dyDescent="0.2">
      <c r="J9207" s="18"/>
    </row>
    <row r="9208" spans="10:10" x14ac:dyDescent="0.2">
      <c r="J9208" s="18"/>
    </row>
    <row r="9209" spans="10:10" x14ac:dyDescent="0.2">
      <c r="J9209" s="18"/>
    </row>
    <row r="9210" spans="10:10" x14ac:dyDescent="0.2">
      <c r="J9210" s="18"/>
    </row>
    <row r="9211" spans="10:10" x14ac:dyDescent="0.2">
      <c r="J9211" s="18"/>
    </row>
    <row r="9212" spans="10:10" x14ac:dyDescent="0.2">
      <c r="J9212" s="18"/>
    </row>
    <row r="9213" spans="10:10" x14ac:dyDescent="0.2">
      <c r="J9213" s="18"/>
    </row>
    <row r="9214" spans="10:10" x14ac:dyDescent="0.2">
      <c r="J9214" s="18"/>
    </row>
    <row r="9215" spans="10:10" x14ac:dyDescent="0.2">
      <c r="J9215" s="18"/>
    </row>
    <row r="9216" spans="10:10" x14ac:dyDescent="0.2">
      <c r="J9216" s="18"/>
    </row>
    <row r="9217" spans="10:10" x14ac:dyDescent="0.2">
      <c r="J9217" s="18"/>
    </row>
    <row r="9218" spans="10:10" x14ac:dyDescent="0.2">
      <c r="J9218" s="18"/>
    </row>
    <row r="9219" spans="10:10" x14ac:dyDescent="0.2">
      <c r="J9219" s="18"/>
    </row>
    <row r="9220" spans="10:10" x14ac:dyDescent="0.2">
      <c r="J9220" s="18"/>
    </row>
    <row r="9221" spans="10:10" x14ac:dyDescent="0.2">
      <c r="J9221" s="18"/>
    </row>
    <row r="9222" spans="10:10" x14ac:dyDescent="0.2">
      <c r="J9222" s="18"/>
    </row>
    <row r="9223" spans="10:10" x14ac:dyDescent="0.2">
      <c r="J9223" s="18"/>
    </row>
    <row r="9224" spans="10:10" x14ac:dyDescent="0.2">
      <c r="J9224" s="18"/>
    </row>
    <row r="9225" spans="10:10" x14ac:dyDescent="0.2">
      <c r="J9225" s="18"/>
    </row>
    <row r="9226" spans="10:10" x14ac:dyDescent="0.2">
      <c r="J9226" s="18"/>
    </row>
    <row r="9227" spans="10:10" x14ac:dyDescent="0.2">
      <c r="J9227" s="18"/>
    </row>
    <row r="9228" spans="10:10" x14ac:dyDescent="0.2">
      <c r="J9228" s="18"/>
    </row>
    <row r="9229" spans="10:10" x14ac:dyDescent="0.2">
      <c r="J9229" s="18"/>
    </row>
    <row r="9230" spans="10:10" x14ac:dyDescent="0.2">
      <c r="J9230" s="18"/>
    </row>
    <row r="9231" spans="10:10" x14ac:dyDescent="0.2">
      <c r="J9231" s="18"/>
    </row>
    <row r="9232" spans="10:10" x14ac:dyDescent="0.2">
      <c r="J9232" s="18"/>
    </row>
    <row r="9233" spans="10:10" x14ac:dyDescent="0.2">
      <c r="J9233" s="18"/>
    </row>
    <row r="9234" spans="10:10" x14ac:dyDescent="0.2">
      <c r="J9234" s="18"/>
    </row>
    <row r="9235" spans="10:10" x14ac:dyDescent="0.2">
      <c r="J9235" s="18"/>
    </row>
    <row r="9236" spans="10:10" x14ac:dyDescent="0.2">
      <c r="J9236" s="18"/>
    </row>
    <row r="9237" spans="10:10" x14ac:dyDescent="0.2">
      <c r="J9237" s="18"/>
    </row>
    <row r="9238" spans="10:10" x14ac:dyDescent="0.2">
      <c r="J9238" s="18"/>
    </row>
    <row r="9239" spans="10:10" x14ac:dyDescent="0.2">
      <c r="J9239" s="18"/>
    </row>
    <row r="9240" spans="10:10" x14ac:dyDescent="0.2">
      <c r="J9240" s="18"/>
    </row>
    <row r="9241" spans="10:10" x14ac:dyDescent="0.2">
      <c r="J9241" s="18"/>
    </row>
    <row r="9242" spans="10:10" x14ac:dyDescent="0.2">
      <c r="J9242" s="18"/>
    </row>
    <row r="9243" spans="10:10" x14ac:dyDescent="0.2">
      <c r="J9243" s="18"/>
    </row>
    <row r="9244" spans="10:10" x14ac:dyDescent="0.2">
      <c r="J9244" s="18"/>
    </row>
    <row r="9245" spans="10:10" x14ac:dyDescent="0.2">
      <c r="J9245" s="18"/>
    </row>
    <row r="9246" spans="10:10" x14ac:dyDescent="0.2">
      <c r="J9246" s="18"/>
    </row>
    <row r="9247" spans="10:10" x14ac:dyDescent="0.2">
      <c r="J9247" s="18"/>
    </row>
    <row r="9248" spans="10:10" x14ac:dyDescent="0.2">
      <c r="J9248" s="18"/>
    </row>
    <row r="9249" spans="10:10" x14ac:dyDescent="0.2">
      <c r="J9249" s="18"/>
    </row>
    <row r="9250" spans="10:10" x14ac:dyDescent="0.2">
      <c r="J9250" s="18"/>
    </row>
    <row r="9251" spans="10:10" x14ac:dyDescent="0.2">
      <c r="J9251" s="18"/>
    </row>
    <row r="9252" spans="10:10" x14ac:dyDescent="0.2">
      <c r="J9252" s="18"/>
    </row>
    <row r="9253" spans="10:10" x14ac:dyDescent="0.2">
      <c r="J9253" s="18"/>
    </row>
    <row r="9254" spans="10:10" x14ac:dyDescent="0.2">
      <c r="J9254" s="18"/>
    </row>
    <row r="9255" spans="10:10" x14ac:dyDescent="0.2">
      <c r="J9255" s="18"/>
    </row>
    <row r="9256" spans="10:10" x14ac:dyDescent="0.2">
      <c r="J9256" s="18"/>
    </row>
    <row r="9257" spans="10:10" x14ac:dyDescent="0.2">
      <c r="J9257" s="18"/>
    </row>
    <row r="9258" spans="10:10" x14ac:dyDescent="0.2">
      <c r="J9258" s="18"/>
    </row>
    <row r="9259" spans="10:10" x14ac:dyDescent="0.2">
      <c r="J9259" s="18"/>
    </row>
    <row r="9260" spans="10:10" x14ac:dyDescent="0.2">
      <c r="J9260" s="18"/>
    </row>
    <row r="9261" spans="10:10" x14ac:dyDescent="0.2">
      <c r="J9261" s="18"/>
    </row>
    <row r="9262" spans="10:10" x14ac:dyDescent="0.2">
      <c r="J9262" s="18"/>
    </row>
    <row r="9263" spans="10:10" x14ac:dyDescent="0.2">
      <c r="J9263" s="18"/>
    </row>
    <row r="9264" spans="10:10" x14ac:dyDescent="0.2">
      <c r="J9264" s="18"/>
    </row>
    <row r="9265" spans="10:10" x14ac:dyDescent="0.2">
      <c r="J9265" s="18"/>
    </row>
    <row r="9266" spans="10:10" x14ac:dyDescent="0.2">
      <c r="J9266" s="18"/>
    </row>
    <row r="9267" spans="10:10" x14ac:dyDescent="0.2">
      <c r="J9267" s="18"/>
    </row>
    <row r="9268" spans="10:10" x14ac:dyDescent="0.2">
      <c r="J9268" s="18"/>
    </row>
    <row r="9269" spans="10:10" x14ac:dyDescent="0.2">
      <c r="J9269" s="18"/>
    </row>
    <row r="9270" spans="10:10" x14ac:dyDescent="0.2">
      <c r="J9270" s="18"/>
    </row>
    <row r="9271" spans="10:10" x14ac:dyDescent="0.2">
      <c r="J9271" s="18"/>
    </row>
    <row r="9272" spans="10:10" x14ac:dyDescent="0.2">
      <c r="J9272" s="18"/>
    </row>
    <row r="9273" spans="10:10" x14ac:dyDescent="0.2">
      <c r="J9273" s="18"/>
    </row>
    <row r="9274" spans="10:10" x14ac:dyDescent="0.2">
      <c r="J9274" s="18"/>
    </row>
    <row r="9275" spans="10:10" x14ac:dyDescent="0.2">
      <c r="J9275" s="18"/>
    </row>
    <row r="9276" spans="10:10" x14ac:dyDescent="0.2">
      <c r="J9276" s="18"/>
    </row>
    <row r="9277" spans="10:10" x14ac:dyDescent="0.2">
      <c r="J9277" s="18"/>
    </row>
    <row r="9278" spans="10:10" x14ac:dyDescent="0.2">
      <c r="J9278" s="18"/>
    </row>
    <row r="9279" spans="10:10" x14ac:dyDescent="0.2">
      <c r="J9279" s="18"/>
    </row>
    <row r="9280" spans="10:10" x14ac:dyDescent="0.2">
      <c r="J9280" s="18"/>
    </row>
    <row r="9281" spans="10:10" x14ac:dyDescent="0.2">
      <c r="J9281" s="18"/>
    </row>
    <row r="9282" spans="10:10" x14ac:dyDescent="0.2">
      <c r="J9282" s="18"/>
    </row>
    <row r="9283" spans="10:10" x14ac:dyDescent="0.2">
      <c r="J9283" s="18"/>
    </row>
    <row r="9284" spans="10:10" x14ac:dyDescent="0.2">
      <c r="J9284" s="18"/>
    </row>
    <row r="9285" spans="10:10" x14ac:dyDescent="0.2">
      <c r="J9285" s="18"/>
    </row>
    <row r="9286" spans="10:10" x14ac:dyDescent="0.2">
      <c r="J9286" s="18"/>
    </row>
    <row r="9287" spans="10:10" x14ac:dyDescent="0.2">
      <c r="J9287" s="18"/>
    </row>
    <row r="9288" spans="10:10" x14ac:dyDescent="0.2">
      <c r="J9288" s="18"/>
    </row>
    <row r="9289" spans="10:10" x14ac:dyDescent="0.2">
      <c r="J9289" s="18"/>
    </row>
    <row r="9290" spans="10:10" x14ac:dyDescent="0.2">
      <c r="J9290" s="18"/>
    </row>
    <row r="9291" spans="10:10" x14ac:dyDescent="0.2">
      <c r="J9291" s="18"/>
    </row>
    <row r="9292" spans="10:10" x14ac:dyDescent="0.2">
      <c r="J9292" s="18"/>
    </row>
    <row r="9293" spans="10:10" x14ac:dyDescent="0.2">
      <c r="J9293" s="18"/>
    </row>
    <row r="9294" spans="10:10" x14ac:dyDescent="0.2">
      <c r="J9294" s="18"/>
    </row>
    <row r="9295" spans="10:10" x14ac:dyDescent="0.2">
      <c r="J9295" s="18"/>
    </row>
    <row r="9296" spans="10:10" x14ac:dyDescent="0.2">
      <c r="J9296" s="18"/>
    </row>
    <row r="9297" spans="10:10" x14ac:dyDescent="0.2">
      <c r="J9297" s="18"/>
    </row>
    <row r="9298" spans="10:10" x14ac:dyDescent="0.2">
      <c r="J9298" s="18"/>
    </row>
    <row r="9299" spans="10:10" x14ac:dyDescent="0.2">
      <c r="J9299" s="18"/>
    </row>
    <row r="9300" spans="10:10" x14ac:dyDescent="0.2">
      <c r="J9300" s="18"/>
    </row>
    <row r="9301" spans="10:10" x14ac:dyDescent="0.2">
      <c r="J9301" s="18"/>
    </row>
    <row r="9302" spans="10:10" x14ac:dyDescent="0.2">
      <c r="J9302" s="18"/>
    </row>
    <row r="9303" spans="10:10" x14ac:dyDescent="0.2">
      <c r="J9303" s="18"/>
    </row>
    <row r="9304" spans="10:10" x14ac:dyDescent="0.2">
      <c r="J9304" s="18"/>
    </row>
    <row r="9305" spans="10:10" x14ac:dyDescent="0.2">
      <c r="J9305" s="18"/>
    </row>
    <row r="9306" spans="10:10" x14ac:dyDescent="0.2">
      <c r="J9306" s="18"/>
    </row>
    <row r="9307" spans="10:10" x14ac:dyDescent="0.2">
      <c r="J9307" s="18"/>
    </row>
    <row r="9308" spans="10:10" x14ac:dyDescent="0.2">
      <c r="J9308" s="18"/>
    </row>
    <row r="9309" spans="10:10" x14ac:dyDescent="0.2">
      <c r="J9309" s="18"/>
    </row>
    <row r="9310" spans="10:10" x14ac:dyDescent="0.2">
      <c r="J9310" s="18"/>
    </row>
    <row r="9311" spans="10:10" x14ac:dyDescent="0.2">
      <c r="J9311" s="18"/>
    </row>
    <row r="9312" spans="10:10" x14ac:dyDescent="0.2">
      <c r="J9312" s="18"/>
    </row>
    <row r="9313" spans="10:10" x14ac:dyDescent="0.2">
      <c r="J9313" s="18"/>
    </row>
    <row r="9314" spans="10:10" x14ac:dyDescent="0.2">
      <c r="J9314" s="18"/>
    </row>
    <row r="9315" spans="10:10" x14ac:dyDescent="0.2">
      <c r="J9315" s="18"/>
    </row>
    <row r="9316" spans="10:10" x14ac:dyDescent="0.2">
      <c r="J9316" s="18"/>
    </row>
    <row r="9317" spans="10:10" x14ac:dyDescent="0.2">
      <c r="J9317" s="18"/>
    </row>
    <row r="9318" spans="10:10" x14ac:dyDescent="0.2">
      <c r="J9318" s="18"/>
    </row>
    <row r="9319" spans="10:10" x14ac:dyDescent="0.2">
      <c r="J9319" s="18"/>
    </row>
    <row r="9320" spans="10:10" x14ac:dyDescent="0.2">
      <c r="J9320" s="18"/>
    </row>
    <row r="9321" spans="10:10" x14ac:dyDescent="0.2">
      <c r="J9321" s="18"/>
    </row>
    <row r="9322" spans="10:10" x14ac:dyDescent="0.2">
      <c r="J9322" s="18"/>
    </row>
    <row r="9323" spans="10:10" x14ac:dyDescent="0.2">
      <c r="J9323" s="18"/>
    </row>
    <row r="9324" spans="10:10" x14ac:dyDescent="0.2">
      <c r="J9324" s="18"/>
    </row>
    <row r="9325" spans="10:10" x14ac:dyDescent="0.2">
      <c r="J9325" s="18"/>
    </row>
    <row r="9326" spans="10:10" x14ac:dyDescent="0.2">
      <c r="J9326" s="18"/>
    </row>
    <row r="9327" spans="10:10" x14ac:dyDescent="0.2">
      <c r="J9327" s="18"/>
    </row>
    <row r="9328" spans="10:10" x14ac:dyDescent="0.2">
      <c r="J9328" s="18"/>
    </row>
    <row r="9329" spans="10:10" x14ac:dyDescent="0.2">
      <c r="J9329" s="18"/>
    </row>
    <row r="9330" spans="10:10" x14ac:dyDescent="0.2">
      <c r="J9330" s="18"/>
    </row>
    <row r="9331" spans="10:10" x14ac:dyDescent="0.2">
      <c r="J9331" s="18"/>
    </row>
    <row r="9332" spans="10:10" x14ac:dyDescent="0.2">
      <c r="J9332" s="18"/>
    </row>
    <row r="9333" spans="10:10" x14ac:dyDescent="0.2">
      <c r="J9333" s="18"/>
    </row>
    <row r="9334" spans="10:10" x14ac:dyDescent="0.2">
      <c r="J9334" s="18"/>
    </row>
    <row r="9335" spans="10:10" x14ac:dyDescent="0.2">
      <c r="J9335" s="18"/>
    </row>
    <row r="9336" spans="10:10" x14ac:dyDescent="0.2">
      <c r="J9336" s="18"/>
    </row>
    <row r="9337" spans="10:10" x14ac:dyDescent="0.2">
      <c r="J9337" s="18"/>
    </row>
    <row r="9338" spans="10:10" x14ac:dyDescent="0.2">
      <c r="J9338" s="18"/>
    </row>
    <row r="9339" spans="10:10" x14ac:dyDescent="0.2">
      <c r="J9339" s="18"/>
    </row>
    <row r="9340" spans="10:10" x14ac:dyDescent="0.2">
      <c r="J9340" s="18"/>
    </row>
    <row r="9341" spans="10:10" x14ac:dyDescent="0.2">
      <c r="J9341" s="18"/>
    </row>
    <row r="9342" spans="10:10" x14ac:dyDescent="0.2">
      <c r="J9342" s="18"/>
    </row>
    <row r="9343" spans="10:10" x14ac:dyDescent="0.2">
      <c r="J9343" s="18"/>
    </row>
    <row r="9344" spans="10:10" x14ac:dyDescent="0.2">
      <c r="J9344" s="18"/>
    </row>
    <row r="9345" spans="10:10" x14ac:dyDescent="0.2">
      <c r="J9345" s="18"/>
    </row>
    <row r="9346" spans="10:10" x14ac:dyDescent="0.2">
      <c r="J9346" s="18"/>
    </row>
    <row r="9347" spans="10:10" x14ac:dyDescent="0.2">
      <c r="J9347" s="18"/>
    </row>
    <row r="9348" spans="10:10" x14ac:dyDescent="0.2">
      <c r="J9348" s="18"/>
    </row>
    <row r="9349" spans="10:10" x14ac:dyDescent="0.2">
      <c r="J9349" s="18"/>
    </row>
    <row r="9350" spans="10:10" x14ac:dyDescent="0.2">
      <c r="J9350" s="18"/>
    </row>
    <row r="9351" spans="10:10" x14ac:dyDescent="0.2">
      <c r="J9351" s="18"/>
    </row>
    <row r="9352" spans="10:10" x14ac:dyDescent="0.2">
      <c r="J9352" s="18"/>
    </row>
    <row r="9353" spans="10:10" x14ac:dyDescent="0.2">
      <c r="J9353" s="18"/>
    </row>
    <row r="9354" spans="10:10" x14ac:dyDescent="0.2">
      <c r="J9354" s="18"/>
    </row>
    <row r="9355" spans="10:10" x14ac:dyDescent="0.2">
      <c r="J9355" s="18"/>
    </row>
    <row r="9356" spans="10:10" x14ac:dyDescent="0.2">
      <c r="J9356" s="18"/>
    </row>
    <row r="9357" spans="10:10" x14ac:dyDescent="0.2">
      <c r="J9357" s="18"/>
    </row>
    <row r="9358" spans="10:10" x14ac:dyDescent="0.2">
      <c r="J9358" s="18"/>
    </row>
    <row r="9359" spans="10:10" x14ac:dyDescent="0.2">
      <c r="J9359" s="18"/>
    </row>
    <row r="9360" spans="10:10" x14ac:dyDescent="0.2">
      <c r="J9360" s="18"/>
    </row>
    <row r="9361" spans="10:10" x14ac:dyDescent="0.2">
      <c r="J9361" s="18"/>
    </row>
    <row r="9362" spans="10:10" x14ac:dyDescent="0.2">
      <c r="J9362" s="18"/>
    </row>
    <row r="9363" spans="10:10" x14ac:dyDescent="0.2">
      <c r="J9363" s="18"/>
    </row>
    <row r="9364" spans="10:10" x14ac:dyDescent="0.2">
      <c r="J9364" s="18"/>
    </row>
    <row r="9365" spans="10:10" x14ac:dyDescent="0.2">
      <c r="J9365" s="18"/>
    </row>
    <row r="9366" spans="10:10" x14ac:dyDescent="0.2">
      <c r="J9366" s="18"/>
    </row>
    <row r="9367" spans="10:10" x14ac:dyDescent="0.2">
      <c r="J9367" s="18"/>
    </row>
    <row r="9368" spans="10:10" x14ac:dyDescent="0.2">
      <c r="J9368" s="18"/>
    </row>
    <row r="9369" spans="10:10" x14ac:dyDescent="0.2">
      <c r="J9369" s="18"/>
    </row>
    <row r="9370" spans="10:10" x14ac:dyDescent="0.2">
      <c r="J9370" s="18"/>
    </row>
    <row r="9371" spans="10:10" x14ac:dyDescent="0.2">
      <c r="J9371" s="18"/>
    </row>
    <row r="9372" spans="10:10" x14ac:dyDescent="0.2">
      <c r="J9372" s="18"/>
    </row>
    <row r="9373" spans="10:10" x14ac:dyDescent="0.2">
      <c r="J9373" s="18"/>
    </row>
    <row r="9374" spans="10:10" x14ac:dyDescent="0.2">
      <c r="J9374" s="18"/>
    </row>
    <row r="9375" spans="10:10" x14ac:dyDescent="0.2">
      <c r="J9375" s="18"/>
    </row>
    <row r="9376" spans="10:10" x14ac:dyDescent="0.2">
      <c r="J9376" s="18"/>
    </row>
    <row r="9377" spans="10:10" x14ac:dyDescent="0.2">
      <c r="J9377" s="18"/>
    </row>
    <row r="9378" spans="10:10" x14ac:dyDescent="0.2">
      <c r="J9378" s="18"/>
    </row>
    <row r="9379" spans="10:10" x14ac:dyDescent="0.2">
      <c r="J9379" s="18"/>
    </row>
    <row r="9380" spans="10:10" x14ac:dyDescent="0.2">
      <c r="J9380" s="18"/>
    </row>
    <row r="9381" spans="10:10" x14ac:dyDescent="0.2">
      <c r="J9381" s="18"/>
    </row>
    <row r="9382" spans="10:10" x14ac:dyDescent="0.2">
      <c r="J9382" s="18"/>
    </row>
    <row r="9383" spans="10:10" x14ac:dyDescent="0.2">
      <c r="J9383" s="18"/>
    </row>
    <row r="9384" spans="10:10" x14ac:dyDescent="0.2">
      <c r="J9384" s="18"/>
    </row>
    <row r="9385" spans="10:10" x14ac:dyDescent="0.2">
      <c r="J9385" s="18"/>
    </row>
    <row r="9386" spans="10:10" x14ac:dyDescent="0.2">
      <c r="J9386" s="18"/>
    </row>
    <row r="9387" spans="10:10" x14ac:dyDescent="0.2">
      <c r="J9387" s="18"/>
    </row>
    <row r="9388" spans="10:10" x14ac:dyDescent="0.2">
      <c r="J9388" s="18"/>
    </row>
    <row r="9389" spans="10:10" x14ac:dyDescent="0.2">
      <c r="J9389" s="18"/>
    </row>
    <row r="9390" spans="10:10" x14ac:dyDescent="0.2">
      <c r="J9390" s="18"/>
    </row>
    <row r="9391" spans="10:10" x14ac:dyDescent="0.2">
      <c r="J9391" s="18"/>
    </row>
    <row r="9392" spans="10:10" x14ac:dyDescent="0.2">
      <c r="J9392" s="18"/>
    </row>
    <row r="9393" spans="10:10" x14ac:dyDescent="0.2">
      <c r="J9393" s="18"/>
    </row>
    <row r="9394" spans="10:10" x14ac:dyDescent="0.2">
      <c r="J9394" s="18"/>
    </row>
    <row r="9395" spans="10:10" x14ac:dyDescent="0.2">
      <c r="J9395" s="18"/>
    </row>
    <row r="9396" spans="10:10" x14ac:dyDescent="0.2">
      <c r="J9396" s="18"/>
    </row>
    <row r="9397" spans="10:10" x14ac:dyDescent="0.2">
      <c r="J9397" s="18"/>
    </row>
    <row r="9398" spans="10:10" x14ac:dyDescent="0.2">
      <c r="J9398" s="18"/>
    </row>
    <row r="9399" spans="10:10" x14ac:dyDescent="0.2">
      <c r="J9399" s="18"/>
    </row>
    <row r="9400" spans="10:10" x14ac:dyDescent="0.2">
      <c r="J9400" s="18"/>
    </row>
    <row r="9401" spans="10:10" x14ac:dyDescent="0.2">
      <c r="J9401" s="18"/>
    </row>
    <row r="9402" spans="10:10" x14ac:dyDescent="0.2">
      <c r="J9402" s="18"/>
    </row>
    <row r="9403" spans="10:10" x14ac:dyDescent="0.2">
      <c r="J9403" s="18"/>
    </row>
    <row r="9404" spans="10:10" x14ac:dyDescent="0.2">
      <c r="J9404" s="18"/>
    </row>
    <row r="9405" spans="10:10" x14ac:dyDescent="0.2">
      <c r="J9405" s="18"/>
    </row>
    <row r="9406" spans="10:10" x14ac:dyDescent="0.2">
      <c r="J9406" s="18"/>
    </row>
    <row r="9407" spans="10:10" x14ac:dyDescent="0.2">
      <c r="J9407" s="18"/>
    </row>
    <row r="9408" spans="10:10" x14ac:dyDescent="0.2">
      <c r="J9408" s="18"/>
    </row>
    <row r="9409" spans="10:10" x14ac:dyDescent="0.2">
      <c r="J9409" s="18"/>
    </row>
    <row r="9410" spans="10:10" x14ac:dyDescent="0.2">
      <c r="J9410" s="18"/>
    </row>
    <row r="9411" spans="10:10" x14ac:dyDescent="0.2">
      <c r="J9411" s="18"/>
    </row>
    <row r="9412" spans="10:10" x14ac:dyDescent="0.2">
      <c r="J9412" s="18"/>
    </row>
    <row r="9413" spans="10:10" x14ac:dyDescent="0.2">
      <c r="J9413" s="18"/>
    </row>
    <row r="9414" spans="10:10" x14ac:dyDescent="0.2">
      <c r="J9414" s="18"/>
    </row>
    <row r="9415" spans="10:10" x14ac:dyDescent="0.2">
      <c r="J9415" s="18"/>
    </row>
    <row r="9416" spans="10:10" x14ac:dyDescent="0.2">
      <c r="J9416" s="18"/>
    </row>
    <row r="9417" spans="10:10" x14ac:dyDescent="0.2">
      <c r="J9417" s="18"/>
    </row>
    <row r="9418" spans="10:10" x14ac:dyDescent="0.2">
      <c r="J9418" s="18"/>
    </row>
    <row r="9419" spans="10:10" x14ac:dyDescent="0.2">
      <c r="J9419" s="18"/>
    </row>
    <row r="9420" spans="10:10" x14ac:dyDescent="0.2">
      <c r="J9420" s="18"/>
    </row>
    <row r="9421" spans="10:10" x14ac:dyDescent="0.2">
      <c r="J9421" s="18"/>
    </row>
    <row r="9422" spans="10:10" x14ac:dyDescent="0.2">
      <c r="J9422" s="18"/>
    </row>
    <row r="9423" spans="10:10" x14ac:dyDescent="0.2">
      <c r="J9423" s="18"/>
    </row>
    <row r="9424" spans="10:10" x14ac:dyDescent="0.2">
      <c r="J9424" s="18"/>
    </row>
    <row r="9425" spans="10:10" x14ac:dyDescent="0.2">
      <c r="J9425" s="18"/>
    </row>
    <row r="9426" spans="10:10" x14ac:dyDescent="0.2">
      <c r="J9426" s="18"/>
    </row>
    <row r="9427" spans="10:10" x14ac:dyDescent="0.2">
      <c r="J9427" s="18"/>
    </row>
    <row r="9428" spans="10:10" x14ac:dyDescent="0.2">
      <c r="J9428" s="18"/>
    </row>
    <row r="9429" spans="10:10" x14ac:dyDescent="0.2">
      <c r="J9429" s="18"/>
    </row>
    <row r="9430" spans="10:10" x14ac:dyDescent="0.2">
      <c r="J9430" s="18"/>
    </row>
    <row r="9431" spans="10:10" x14ac:dyDescent="0.2">
      <c r="J9431" s="18"/>
    </row>
    <row r="9432" spans="10:10" x14ac:dyDescent="0.2">
      <c r="J9432" s="18"/>
    </row>
    <row r="9433" spans="10:10" x14ac:dyDescent="0.2">
      <c r="J9433" s="18"/>
    </row>
    <row r="9434" spans="10:10" x14ac:dyDescent="0.2">
      <c r="J9434" s="18"/>
    </row>
    <row r="9435" spans="10:10" x14ac:dyDescent="0.2">
      <c r="J9435" s="18"/>
    </row>
    <row r="9436" spans="10:10" x14ac:dyDescent="0.2">
      <c r="J9436" s="18"/>
    </row>
    <row r="9437" spans="10:10" x14ac:dyDescent="0.2">
      <c r="J9437" s="18"/>
    </row>
    <row r="9438" spans="10:10" x14ac:dyDescent="0.2">
      <c r="J9438" s="18"/>
    </row>
    <row r="9439" spans="10:10" x14ac:dyDescent="0.2">
      <c r="J9439" s="18"/>
    </row>
    <row r="9440" spans="10:10" x14ac:dyDescent="0.2">
      <c r="J9440" s="18"/>
    </row>
    <row r="9441" spans="10:10" x14ac:dyDescent="0.2">
      <c r="J9441" s="18"/>
    </row>
    <row r="9442" spans="10:10" x14ac:dyDescent="0.2">
      <c r="J9442" s="18"/>
    </row>
    <row r="9443" spans="10:10" x14ac:dyDescent="0.2">
      <c r="J9443" s="18"/>
    </row>
    <row r="9444" spans="10:10" x14ac:dyDescent="0.2">
      <c r="J9444" s="18"/>
    </row>
    <row r="9445" spans="10:10" x14ac:dyDescent="0.2">
      <c r="J9445" s="18"/>
    </row>
    <row r="9446" spans="10:10" x14ac:dyDescent="0.2">
      <c r="J9446" s="18"/>
    </row>
    <row r="9447" spans="10:10" x14ac:dyDescent="0.2">
      <c r="J9447" s="18"/>
    </row>
    <row r="9448" spans="10:10" x14ac:dyDescent="0.2">
      <c r="J9448" s="18"/>
    </row>
    <row r="9449" spans="10:10" x14ac:dyDescent="0.2">
      <c r="J9449" s="18"/>
    </row>
    <row r="9450" spans="10:10" x14ac:dyDescent="0.2">
      <c r="J9450" s="18"/>
    </row>
    <row r="9451" spans="10:10" x14ac:dyDescent="0.2">
      <c r="J9451" s="18"/>
    </row>
    <row r="9452" spans="10:10" x14ac:dyDescent="0.2">
      <c r="J9452" s="18"/>
    </row>
    <row r="9453" spans="10:10" x14ac:dyDescent="0.2">
      <c r="J9453" s="18"/>
    </row>
    <row r="9454" spans="10:10" x14ac:dyDescent="0.2">
      <c r="J9454" s="18"/>
    </row>
    <row r="9455" spans="10:10" x14ac:dyDescent="0.2">
      <c r="J9455" s="18"/>
    </row>
    <row r="9456" spans="10:10" x14ac:dyDescent="0.2">
      <c r="J9456" s="18"/>
    </row>
    <row r="9457" spans="10:10" x14ac:dyDescent="0.2">
      <c r="J9457" s="18"/>
    </row>
    <row r="9458" spans="10:10" x14ac:dyDescent="0.2">
      <c r="J9458" s="18"/>
    </row>
    <row r="9459" spans="10:10" x14ac:dyDescent="0.2">
      <c r="J9459" s="18"/>
    </row>
    <row r="9460" spans="10:10" x14ac:dyDescent="0.2">
      <c r="J9460" s="18"/>
    </row>
    <row r="9461" spans="10:10" x14ac:dyDescent="0.2">
      <c r="J9461" s="18"/>
    </row>
    <row r="9462" spans="10:10" x14ac:dyDescent="0.2">
      <c r="J9462" s="18"/>
    </row>
    <row r="9463" spans="10:10" x14ac:dyDescent="0.2">
      <c r="J9463" s="18"/>
    </row>
    <row r="9464" spans="10:10" x14ac:dyDescent="0.2">
      <c r="J9464" s="18"/>
    </row>
    <row r="9465" spans="10:10" x14ac:dyDescent="0.2">
      <c r="J9465" s="18"/>
    </row>
    <row r="9466" spans="10:10" x14ac:dyDescent="0.2">
      <c r="J9466" s="18"/>
    </row>
    <row r="9467" spans="10:10" x14ac:dyDescent="0.2">
      <c r="J9467" s="18"/>
    </row>
    <row r="9468" spans="10:10" x14ac:dyDescent="0.2">
      <c r="J9468" s="18"/>
    </row>
    <row r="9469" spans="10:10" x14ac:dyDescent="0.2">
      <c r="J9469" s="18"/>
    </row>
    <row r="9470" spans="10:10" x14ac:dyDescent="0.2">
      <c r="J9470" s="18"/>
    </row>
    <row r="9471" spans="10:10" x14ac:dyDescent="0.2">
      <c r="J9471" s="18"/>
    </row>
    <row r="9472" spans="10:10" x14ac:dyDescent="0.2">
      <c r="J9472" s="18"/>
    </row>
    <row r="9473" spans="10:10" x14ac:dyDescent="0.2">
      <c r="J9473" s="18"/>
    </row>
    <row r="9474" spans="10:10" x14ac:dyDescent="0.2">
      <c r="J9474" s="18"/>
    </row>
    <row r="9475" spans="10:10" x14ac:dyDescent="0.2">
      <c r="J9475" s="18"/>
    </row>
    <row r="9476" spans="10:10" x14ac:dyDescent="0.2">
      <c r="J9476" s="18"/>
    </row>
    <row r="9477" spans="10:10" x14ac:dyDescent="0.2">
      <c r="J9477" s="18"/>
    </row>
    <row r="9478" spans="10:10" x14ac:dyDescent="0.2">
      <c r="J9478" s="18"/>
    </row>
    <row r="9479" spans="10:10" x14ac:dyDescent="0.2">
      <c r="J9479" s="18"/>
    </row>
    <row r="9480" spans="10:10" x14ac:dyDescent="0.2">
      <c r="J9480" s="18"/>
    </row>
    <row r="9481" spans="10:10" x14ac:dyDescent="0.2">
      <c r="J9481" s="18"/>
    </row>
    <row r="9482" spans="10:10" x14ac:dyDescent="0.2">
      <c r="J9482" s="18"/>
    </row>
    <row r="9483" spans="10:10" x14ac:dyDescent="0.2">
      <c r="J9483" s="18"/>
    </row>
    <row r="9484" spans="10:10" x14ac:dyDescent="0.2">
      <c r="J9484" s="18"/>
    </row>
    <row r="9485" spans="10:10" x14ac:dyDescent="0.2">
      <c r="J9485" s="18"/>
    </row>
    <row r="9486" spans="10:10" x14ac:dyDescent="0.2">
      <c r="J9486" s="18"/>
    </row>
    <row r="9487" spans="10:10" x14ac:dyDescent="0.2">
      <c r="J9487" s="18"/>
    </row>
    <row r="9488" spans="10:10" x14ac:dyDescent="0.2">
      <c r="J9488" s="18"/>
    </row>
    <row r="9489" spans="10:10" x14ac:dyDescent="0.2">
      <c r="J9489" s="18"/>
    </row>
    <row r="9490" spans="10:10" x14ac:dyDescent="0.2">
      <c r="J9490" s="18"/>
    </row>
    <row r="9491" spans="10:10" x14ac:dyDescent="0.2">
      <c r="J9491" s="18"/>
    </row>
    <row r="9492" spans="10:10" x14ac:dyDescent="0.2">
      <c r="J9492" s="18"/>
    </row>
    <row r="9493" spans="10:10" x14ac:dyDescent="0.2">
      <c r="J9493" s="18"/>
    </row>
    <row r="9494" spans="10:10" x14ac:dyDescent="0.2">
      <c r="J9494" s="18"/>
    </row>
    <row r="9495" spans="10:10" x14ac:dyDescent="0.2">
      <c r="J9495" s="18"/>
    </row>
    <row r="9496" spans="10:10" x14ac:dyDescent="0.2">
      <c r="J9496" s="18"/>
    </row>
    <row r="9497" spans="10:10" x14ac:dyDescent="0.2">
      <c r="J9497" s="18"/>
    </row>
    <row r="9498" spans="10:10" x14ac:dyDescent="0.2">
      <c r="J9498" s="18"/>
    </row>
    <row r="9499" spans="10:10" x14ac:dyDescent="0.2">
      <c r="J9499" s="18"/>
    </row>
    <row r="9500" spans="10:10" x14ac:dyDescent="0.2">
      <c r="J9500" s="18"/>
    </row>
    <row r="9501" spans="10:10" x14ac:dyDescent="0.2">
      <c r="J9501" s="18"/>
    </row>
    <row r="9502" spans="10:10" x14ac:dyDescent="0.2">
      <c r="J9502" s="18"/>
    </row>
    <row r="9503" spans="10:10" x14ac:dyDescent="0.2">
      <c r="J9503" s="18"/>
    </row>
    <row r="9504" spans="10:10" x14ac:dyDescent="0.2">
      <c r="J9504" s="18"/>
    </row>
    <row r="9505" spans="10:10" x14ac:dyDescent="0.2">
      <c r="J9505" s="18"/>
    </row>
    <row r="9506" spans="10:10" x14ac:dyDescent="0.2">
      <c r="J9506" s="18"/>
    </row>
    <row r="9507" spans="10:10" x14ac:dyDescent="0.2">
      <c r="J9507" s="18"/>
    </row>
    <row r="9508" spans="10:10" x14ac:dyDescent="0.2">
      <c r="J9508" s="18"/>
    </row>
    <row r="9509" spans="10:10" x14ac:dyDescent="0.2">
      <c r="J9509" s="18"/>
    </row>
    <row r="9510" spans="10:10" x14ac:dyDescent="0.2">
      <c r="J9510" s="18"/>
    </row>
    <row r="9511" spans="10:10" x14ac:dyDescent="0.2">
      <c r="J9511" s="18"/>
    </row>
    <row r="9512" spans="10:10" x14ac:dyDescent="0.2">
      <c r="J9512" s="18"/>
    </row>
    <row r="9513" spans="10:10" x14ac:dyDescent="0.2">
      <c r="J9513" s="18"/>
    </row>
    <row r="9514" spans="10:10" x14ac:dyDescent="0.2">
      <c r="J9514" s="18"/>
    </row>
    <row r="9515" spans="10:10" x14ac:dyDescent="0.2">
      <c r="J9515" s="18"/>
    </row>
    <row r="9516" spans="10:10" x14ac:dyDescent="0.2">
      <c r="J9516" s="18"/>
    </row>
    <row r="9517" spans="10:10" x14ac:dyDescent="0.2">
      <c r="J9517" s="18"/>
    </row>
    <row r="9518" spans="10:10" x14ac:dyDescent="0.2">
      <c r="J9518" s="18"/>
    </row>
    <row r="9519" spans="10:10" x14ac:dyDescent="0.2">
      <c r="J9519" s="18"/>
    </row>
    <row r="9520" spans="10:10" x14ac:dyDescent="0.2">
      <c r="J9520" s="18"/>
    </row>
    <row r="9521" spans="10:10" x14ac:dyDescent="0.2">
      <c r="J9521" s="18"/>
    </row>
    <row r="9522" spans="10:10" x14ac:dyDescent="0.2">
      <c r="J9522" s="18"/>
    </row>
    <row r="9523" spans="10:10" x14ac:dyDescent="0.2">
      <c r="J9523" s="18"/>
    </row>
    <row r="9524" spans="10:10" x14ac:dyDescent="0.2">
      <c r="J9524" s="18"/>
    </row>
    <row r="9525" spans="10:10" x14ac:dyDescent="0.2">
      <c r="J9525" s="18"/>
    </row>
    <row r="9526" spans="10:10" x14ac:dyDescent="0.2">
      <c r="J9526" s="18"/>
    </row>
    <row r="9527" spans="10:10" x14ac:dyDescent="0.2">
      <c r="J9527" s="18"/>
    </row>
    <row r="9528" spans="10:10" x14ac:dyDescent="0.2">
      <c r="J9528" s="18"/>
    </row>
    <row r="9529" spans="10:10" x14ac:dyDescent="0.2">
      <c r="J9529" s="18"/>
    </row>
    <row r="9530" spans="10:10" x14ac:dyDescent="0.2">
      <c r="J9530" s="18"/>
    </row>
    <row r="9531" spans="10:10" x14ac:dyDescent="0.2">
      <c r="J9531" s="18"/>
    </row>
    <row r="9532" spans="10:10" x14ac:dyDescent="0.2">
      <c r="J9532" s="18"/>
    </row>
    <row r="9533" spans="10:10" x14ac:dyDescent="0.2">
      <c r="J9533" s="18"/>
    </row>
    <row r="9534" spans="10:10" x14ac:dyDescent="0.2">
      <c r="J9534" s="18"/>
    </row>
    <row r="9535" spans="10:10" x14ac:dyDescent="0.2">
      <c r="J9535" s="18"/>
    </row>
    <row r="9536" spans="10:10" x14ac:dyDescent="0.2">
      <c r="J9536" s="18"/>
    </row>
    <row r="9537" spans="10:10" x14ac:dyDescent="0.2">
      <c r="J9537" s="18"/>
    </row>
    <row r="9538" spans="10:10" x14ac:dyDescent="0.2">
      <c r="J9538" s="18"/>
    </row>
    <row r="9539" spans="10:10" x14ac:dyDescent="0.2">
      <c r="J9539" s="18"/>
    </row>
    <row r="9540" spans="10:10" x14ac:dyDescent="0.2">
      <c r="J9540" s="18"/>
    </row>
    <row r="9541" spans="10:10" x14ac:dyDescent="0.2">
      <c r="J9541" s="18"/>
    </row>
    <row r="9542" spans="10:10" x14ac:dyDescent="0.2">
      <c r="J9542" s="18"/>
    </row>
    <row r="9543" spans="10:10" x14ac:dyDescent="0.2">
      <c r="J9543" s="18"/>
    </row>
    <row r="9544" spans="10:10" x14ac:dyDescent="0.2">
      <c r="J9544" s="18"/>
    </row>
    <row r="9545" spans="10:10" x14ac:dyDescent="0.2">
      <c r="J9545" s="18"/>
    </row>
    <row r="9546" spans="10:10" x14ac:dyDescent="0.2">
      <c r="J9546" s="18"/>
    </row>
    <row r="9547" spans="10:10" x14ac:dyDescent="0.2">
      <c r="J9547" s="18"/>
    </row>
    <row r="9548" spans="10:10" x14ac:dyDescent="0.2">
      <c r="J9548" s="18"/>
    </row>
    <row r="9549" spans="10:10" x14ac:dyDescent="0.2">
      <c r="J9549" s="18"/>
    </row>
    <row r="9550" spans="10:10" x14ac:dyDescent="0.2">
      <c r="J9550" s="18"/>
    </row>
    <row r="9551" spans="10:10" x14ac:dyDescent="0.2">
      <c r="J9551" s="18"/>
    </row>
    <row r="9552" spans="10:10" x14ac:dyDescent="0.2">
      <c r="J9552" s="18"/>
    </row>
    <row r="9553" spans="10:10" x14ac:dyDescent="0.2">
      <c r="J9553" s="18"/>
    </row>
    <row r="9554" spans="10:10" x14ac:dyDescent="0.2">
      <c r="J9554" s="18"/>
    </row>
    <row r="9555" spans="10:10" x14ac:dyDescent="0.2">
      <c r="J9555" s="18"/>
    </row>
    <row r="9556" spans="10:10" x14ac:dyDescent="0.2">
      <c r="J9556" s="18"/>
    </row>
    <row r="9557" spans="10:10" x14ac:dyDescent="0.2">
      <c r="J9557" s="18"/>
    </row>
    <row r="9558" spans="10:10" x14ac:dyDescent="0.2">
      <c r="J9558" s="18"/>
    </row>
    <row r="9559" spans="10:10" x14ac:dyDescent="0.2">
      <c r="J9559" s="18"/>
    </row>
    <row r="9560" spans="10:10" x14ac:dyDescent="0.2">
      <c r="J9560" s="18"/>
    </row>
    <row r="9561" spans="10:10" x14ac:dyDescent="0.2">
      <c r="J9561" s="18"/>
    </row>
    <row r="9562" spans="10:10" x14ac:dyDescent="0.2">
      <c r="J9562" s="18"/>
    </row>
    <row r="9563" spans="10:10" x14ac:dyDescent="0.2">
      <c r="J9563" s="18"/>
    </row>
    <row r="9564" spans="10:10" x14ac:dyDescent="0.2">
      <c r="J9564" s="18"/>
    </row>
    <row r="9565" spans="10:10" x14ac:dyDescent="0.2">
      <c r="J9565" s="18"/>
    </row>
    <row r="9566" spans="10:10" x14ac:dyDescent="0.2">
      <c r="J9566" s="18"/>
    </row>
    <row r="9567" spans="10:10" x14ac:dyDescent="0.2">
      <c r="J9567" s="18"/>
    </row>
    <row r="9568" spans="10:10" x14ac:dyDescent="0.2">
      <c r="J9568" s="18"/>
    </row>
    <row r="9569" spans="10:10" x14ac:dyDescent="0.2">
      <c r="J9569" s="18"/>
    </row>
    <row r="9570" spans="10:10" x14ac:dyDescent="0.2">
      <c r="J9570" s="18"/>
    </row>
    <row r="9571" spans="10:10" x14ac:dyDescent="0.2">
      <c r="J9571" s="18"/>
    </row>
    <row r="9572" spans="10:10" x14ac:dyDescent="0.2">
      <c r="J9572" s="18"/>
    </row>
    <row r="9573" spans="10:10" x14ac:dyDescent="0.2">
      <c r="J9573" s="18"/>
    </row>
    <row r="9574" spans="10:10" x14ac:dyDescent="0.2">
      <c r="J9574" s="18"/>
    </row>
    <row r="9575" spans="10:10" x14ac:dyDescent="0.2">
      <c r="J9575" s="18"/>
    </row>
    <row r="9576" spans="10:10" x14ac:dyDescent="0.2">
      <c r="J9576" s="18"/>
    </row>
    <row r="9577" spans="10:10" x14ac:dyDescent="0.2">
      <c r="J9577" s="18"/>
    </row>
    <row r="9578" spans="10:10" x14ac:dyDescent="0.2">
      <c r="J9578" s="18"/>
    </row>
    <row r="9579" spans="10:10" x14ac:dyDescent="0.2">
      <c r="J9579" s="18"/>
    </row>
    <row r="9580" spans="10:10" x14ac:dyDescent="0.2">
      <c r="J9580" s="18"/>
    </row>
    <row r="9581" spans="10:10" x14ac:dyDescent="0.2">
      <c r="J9581" s="18"/>
    </row>
    <row r="9582" spans="10:10" x14ac:dyDescent="0.2">
      <c r="J9582" s="18"/>
    </row>
    <row r="9583" spans="10:10" x14ac:dyDescent="0.2">
      <c r="J9583" s="18"/>
    </row>
    <row r="9584" spans="10:10" x14ac:dyDescent="0.2">
      <c r="J9584" s="18"/>
    </row>
    <row r="9585" spans="10:10" x14ac:dyDescent="0.2">
      <c r="J9585" s="18"/>
    </row>
    <row r="9586" spans="10:10" x14ac:dyDescent="0.2">
      <c r="J9586" s="18"/>
    </row>
    <row r="9587" spans="10:10" x14ac:dyDescent="0.2">
      <c r="J9587" s="18"/>
    </row>
    <row r="9588" spans="10:10" x14ac:dyDescent="0.2">
      <c r="J9588" s="18"/>
    </row>
    <row r="9589" spans="10:10" x14ac:dyDescent="0.2">
      <c r="J9589" s="18"/>
    </row>
    <row r="9590" spans="10:10" x14ac:dyDescent="0.2">
      <c r="J9590" s="18"/>
    </row>
    <row r="9591" spans="10:10" x14ac:dyDescent="0.2">
      <c r="J9591" s="18"/>
    </row>
    <row r="9592" spans="10:10" x14ac:dyDescent="0.2">
      <c r="J9592" s="18"/>
    </row>
    <row r="9593" spans="10:10" x14ac:dyDescent="0.2">
      <c r="J9593" s="18"/>
    </row>
    <row r="9594" spans="10:10" x14ac:dyDescent="0.2">
      <c r="J9594" s="18"/>
    </row>
    <row r="9595" spans="10:10" x14ac:dyDescent="0.2">
      <c r="J9595" s="18"/>
    </row>
    <row r="9596" spans="10:10" x14ac:dyDescent="0.2">
      <c r="J9596" s="18"/>
    </row>
    <row r="9597" spans="10:10" x14ac:dyDescent="0.2">
      <c r="J9597" s="18"/>
    </row>
    <row r="9598" spans="10:10" x14ac:dyDescent="0.2">
      <c r="J9598" s="18"/>
    </row>
    <row r="9599" spans="10:10" x14ac:dyDescent="0.2">
      <c r="J9599" s="18"/>
    </row>
    <row r="9600" spans="10:10" x14ac:dyDescent="0.2">
      <c r="J9600" s="18"/>
    </row>
    <row r="9601" spans="10:10" x14ac:dyDescent="0.2">
      <c r="J9601" s="18"/>
    </row>
    <row r="9602" spans="10:10" x14ac:dyDescent="0.2">
      <c r="J9602" s="18"/>
    </row>
    <row r="9603" spans="10:10" x14ac:dyDescent="0.2">
      <c r="J9603" s="18"/>
    </row>
    <row r="9604" spans="10:10" x14ac:dyDescent="0.2">
      <c r="J9604" s="18"/>
    </row>
    <row r="9605" spans="10:10" x14ac:dyDescent="0.2">
      <c r="J9605" s="18"/>
    </row>
    <row r="9606" spans="10:10" x14ac:dyDescent="0.2">
      <c r="J9606" s="18"/>
    </row>
    <row r="9607" spans="10:10" x14ac:dyDescent="0.2">
      <c r="J9607" s="18"/>
    </row>
    <row r="9608" spans="10:10" x14ac:dyDescent="0.2">
      <c r="J9608" s="18"/>
    </row>
    <row r="9609" spans="10:10" x14ac:dyDescent="0.2">
      <c r="J9609" s="18"/>
    </row>
    <row r="9610" spans="10:10" x14ac:dyDescent="0.2">
      <c r="J9610" s="18"/>
    </row>
    <row r="9611" spans="10:10" x14ac:dyDescent="0.2">
      <c r="J9611" s="18"/>
    </row>
    <row r="9612" spans="10:10" x14ac:dyDescent="0.2">
      <c r="J9612" s="18"/>
    </row>
    <row r="9613" spans="10:10" x14ac:dyDescent="0.2">
      <c r="J9613" s="18"/>
    </row>
    <row r="9614" spans="10:10" x14ac:dyDescent="0.2">
      <c r="J9614" s="18"/>
    </row>
    <row r="9615" spans="10:10" x14ac:dyDescent="0.2">
      <c r="J9615" s="18"/>
    </row>
    <row r="9616" spans="10:10" x14ac:dyDescent="0.2">
      <c r="J9616" s="18"/>
    </row>
    <row r="9617" spans="10:10" x14ac:dyDescent="0.2">
      <c r="J9617" s="18"/>
    </row>
    <row r="9618" spans="10:10" x14ac:dyDescent="0.2">
      <c r="J9618" s="18"/>
    </row>
    <row r="9619" spans="10:10" x14ac:dyDescent="0.2">
      <c r="J9619" s="18"/>
    </row>
    <row r="9620" spans="10:10" x14ac:dyDescent="0.2">
      <c r="J9620" s="18"/>
    </row>
    <row r="9621" spans="10:10" x14ac:dyDescent="0.2">
      <c r="J9621" s="18"/>
    </row>
    <row r="9622" spans="10:10" x14ac:dyDescent="0.2">
      <c r="J9622" s="18"/>
    </row>
    <row r="9623" spans="10:10" x14ac:dyDescent="0.2">
      <c r="J9623" s="18"/>
    </row>
    <row r="9624" spans="10:10" x14ac:dyDescent="0.2">
      <c r="J9624" s="18"/>
    </row>
    <row r="9625" spans="10:10" x14ac:dyDescent="0.2">
      <c r="J9625" s="18"/>
    </row>
    <row r="9626" spans="10:10" x14ac:dyDescent="0.2">
      <c r="J9626" s="18"/>
    </row>
    <row r="9627" spans="10:10" x14ac:dyDescent="0.2">
      <c r="J9627" s="18"/>
    </row>
    <row r="9628" spans="10:10" x14ac:dyDescent="0.2">
      <c r="J9628" s="18"/>
    </row>
    <row r="9629" spans="10:10" x14ac:dyDescent="0.2">
      <c r="J9629" s="18"/>
    </row>
    <row r="9630" spans="10:10" x14ac:dyDescent="0.2">
      <c r="J9630" s="18"/>
    </row>
    <row r="9631" spans="10:10" x14ac:dyDescent="0.2">
      <c r="J9631" s="18"/>
    </row>
    <row r="9632" spans="10:10" x14ac:dyDescent="0.2">
      <c r="J9632" s="18"/>
    </row>
    <row r="9633" spans="10:10" x14ac:dyDescent="0.2">
      <c r="J9633" s="18"/>
    </row>
    <row r="9634" spans="10:10" x14ac:dyDescent="0.2">
      <c r="J9634" s="18"/>
    </row>
    <row r="9635" spans="10:10" x14ac:dyDescent="0.2">
      <c r="J9635" s="18"/>
    </row>
    <row r="9636" spans="10:10" x14ac:dyDescent="0.2">
      <c r="J9636" s="18"/>
    </row>
    <row r="9637" spans="10:10" x14ac:dyDescent="0.2">
      <c r="J9637" s="18"/>
    </row>
    <row r="9638" spans="10:10" x14ac:dyDescent="0.2">
      <c r="J9638" s="18"/>
    </row>
    <row r="9639" spans="10:10" x14ac:dyDescent="0.2">
      <c r="J9639" s="18"/>
    </row>
    <row r="9640" spans="10:10" x14ac:dyDescent="0.2">
      <c r="J9640" s="18"/>
    </row>
    <row r="9641" spans="10:10" x14ac:dyDescent="0.2">
      <c r="J9641" s="18"/>
    </row>
    <row r="9642" spans="10:10" x14ac:dyDescent="0.2">
      <c r="J9642" s="18"/>
    </row>
    <row r="9643" spans="10:10" x14ac:dyDescent="0.2">
      <c r="J9643" s="18"/>
    </row>
    <row r="9644" spans="10:10" x14ac:dyDescent="0.2">
      <c r="J9644" s="18"/>
    </row>
    <row r="9645" spans="10:10" x14ac:dyDescent="0.2">
      <c r="J9645" s="18"/>
    </row>
    <row r="9646" spans="10:10" x14ac:dyDescent="0.2">
      <c r="J9646" s="18"/>
    </row>
    <row r="9647" spans="10:10" x14ac:dyDescent="0.2">
      <c r="J9647" s="18"/>
    </row>
    <row r="9648" spans="10:10" x14ac:dyDescent="0.2">
      <c r="J9648" s="18"/>
    </row>
    <row r="9649" spans="10:10" x14ac:dyDescent="0.2">
      <c r="J9649" s="18"/>
    </row>
    <row r="9650" spans="10:10" x14ac:dyDescent="0.2">
      <c r="J9650" s="18"/>
    </row>
    <row r="9651" spans="10:10" x14ac:dyDescent="0.2">
      <c r="J9651" s="18"/>
    </row>
    <row r="9652" spans="10:10" x14ac:dyDescent="0.2">
      <c r="J9652" s="18"/>
    </row>
    <row r="9653" spans="10:10" x14ac:dyDescent="0.2">
      <c r="J9653" s="18"/>
    </row>
    <row r="9654" spans="10:10" x14ac:dyDescent="0.2">
      <c r="J9654" s="18"/>
    </row>
    <row r="9655" spans="10:10" x14ac:dyDescent="0.2">
      <c r="J9655" s="18"/>
    </row>
    <row r="9656" spans="10:10" x14ac:dyDescent="0.2">
      <c r="J9656" s="18"/>
    </row>
    <row r="9657" spans="10:10" x14ac:dyDescent="0.2">
      <c r="J9657" s="18"/>
    </row>
    <row r="9658" spans="10:10" x14ac:dyDescent="0.2">
      <c r="J9658" s="18"/>
    </row>
    <row r="9659" spans="10:10" x14ac:dyDescent="0.2">
      <c r="J9659" s="18"/>
    </row>
    <row r="9660" spans="10:10" x14ac:dyDescent="0.2">
      <c r="J9660" s="18"/>
    </row>
    <row r="9661" spans="10:10" x14ac:dyDescent="0.2">
      <c r="J9661" s="18"/>
    </row>
    <row r="9662" spans="10:10" x14ac:dyDescent="0.2">
      <c r="J9662" s="18"/>
    </row>
    <row r="9663" spans="10:10" x14ac:dyDescent="0.2">
      <c r="J9663" s="18"/>
    </row>
    <row r="9664" spans="10:10" x14ac:dyDescent="0.2">
      <c r="J9664" s="18"/>
    </row>
    <row r="9665" spans="10:10" x14ac:dyDescent="0.2">
      <c r="J9665" s="18"/>
    </row>
    <row r="9666" spans="10:10" x14ac:dyDescent="0.2">
      <c r="J9666" s="18"/>
    </row>
    <row r="9667" spans="10:10" x14ac:dyDescent="0.2">
      <c r="J9667" s="18"/>
    </row>
    <row r="9668" spans="10:10" x14ac:dyDescent="0.2">
      <c r="J9668" s="18"/>
    </row>
    <row r="9669" spans="10:10" x14ac:dyDescent="0.2">
      <c r="J9669" s="18"/>
    </row>
    <row r="9670" spans="10:10" x14ac:dyDescent="0.2">
      <c r="J9670" s="18"/>
    </row>
    <row r="9671" spans="10:10" x14ac:dyDescent="0.2">
      <c r="J9671" s="18"/>
    </row>
    <row r="9672" spans="10:10" x14ac:dyDescent="0.2">
      <c r="J9672" s="18"/>
    </row>
    <row r="9673" spans="10:10" x14ac:dyDescent="0.2">
      <c r="J9673" s="18"/>
    </row>
    <row r="9674" spans="10:10" x14ac:dyDescent="0.2">
      <c r="J9674" s="18"/>
    </row>
    <row r="9675" spans="10:10" x14ac:dyDescent="0.2">
      <c r="J9675" s="18"/>
    </row>
    <row r="9676" spans="10:10" x14ac:dyDescent="0.2">
      <c r="J9676" s="18"/>
    </row>
    <row r="9677" spans="10:10" x14ac:dyDescent="0.2">
      <c r="J9677" s="18"/>
    </row>
    <row r="9678" spans="10:10" x14ac:dyDescent="0.2">
      <c r="J9678" s="18"/>
    </row>
    <row r="9679" spans="10:10" x14ac:dyDescent="0.2">
      <c r="J9679" s="18"/>
    </row>
    <row r="9680" spans="10:10" x14ac:dyDescent="0.2">
      <c r="J9680" s="18"/>
    </row>
    <row r="9681" spans="10:10" x14ac:dyDescent="0.2">
      <c r="J9681" s="18"/>
    </row>
    <row r="9682" spans="10:10" x14ac:dyDescent="0.2">
      <c r="J9682" s="18"/>
    </row>
    <row r="9683" spans="10:10" x14ac:dyDescent="0.2">
      <c r="J9683" s="18"/>
    </row>
    <row r="9684" spans="10:10" x14ac:dyDescent="0.2">
      <c r="J9684" s="18"/>
    </row>
    <row r="9685" spans="10:10" x14ac:dyDescent="0.2">
      <c r="J9685" s="18"/>
    </row>
    <row r="9686" spans="10:10" x14ac:dyDescent="0.2">
      <c r="J9686" s="18"/>
    </row>
    <row r="9687" spans="10:10" x14ac:dyDescent="0.2">
      <c r="J9687" s="18"/>
    </row>
    <row r="9688" spans="10:10" x14ac:dyDescent="0.2">
      <c r="J9688" s="18"/>
    </row>
    <row r="9689" spans="10:10" x14ac:dyDescent="0.2">
      <c r="J9689" s="18"/>
    </row>
    <row r="9690" spans="10:10" x14ac:dyDescent="0.2">
      <c r="J9690" s="18"/>
    </row>
    <row r="9691" spans="10:10" x14ac:dyDescent="0.2">
      <c r="J9691" s="18"/>
    </row>
    <row r="9692" spans="10:10" x14ac:dyDescent="0.2">
      <c r="J9692" s="18"/>
    </row>
    <row r="9693" spans="10:10" x14ac:dyDescent="0.2">
      <c r="J9693" s="18"/>
    </row>
    <row r="9694" spans="10:10" x14ac:dyDescent="0.2">
      <c r="J9694" s="18"/>
    </row>
    <row r="9695" spans="10:10" x14ac:dyDescent="0.2">
      <c r="J9695" s="18"/>
    </row>
    <row r="9696" spans="10:10" x14ac:dyDescent="0.2">
      <c r="J9696" s="18"/>
    </row>
    <row r="9697" spans="10:10" x14ac:dyDescent="0.2">
      <c r="J9697" s="18"/>
    </row>
    <row r="9698" spans="10:10" x14ac:dyDescent="0.2">
      <c r="J9698" s="18"/>
    </row>
    <row r="9699" spans="10:10" x14ac:dyDescent="0.2">
      <c r="J9699" s="18"/>
    </row>
    <row r="9700" spans="10:10" x14ac:dyDescent="0.2">
      <c r="J9700" s="18"/>
    </row>
    <row r="9701" spans="10:10" x14ac:dyDescent="0.2">
      <c r="J9701" s="18"/>
    </row>
    <row r="9702" spans="10:10" x14ac:dyDescent="0.2">
      <c r="J9702" s="18"/>
    </row>
    <row r="9703" spans="10:10" x14ac:dyDescent="0.2">
      <c r="J9703" s="18"/>
    </row>
    <row r="9704" spans="10:10" x14ac:dyDescent="0.2">
      <c r="J9704" s="18"/>
    </row>
    <row r="9705" spans="10:10" x14ac:dyDescent="0.2">
      <c r="J9705" s="18"/>
    </row>
    <row r="9706" spans="10:10" x14ac:dyDescent="0.2">
      <c r="J9706" s="18"/>
    </row>
    <row r="9707" spans="10:10" x14ac:dyDescent="0.2">
      <c r="J9707" s="18"/>
    </row>
    <row r="9708" spans="10:10" x14ac:dyDescent="0.2">
      <c r="J9708" s="18"/>
    </row>
    <row r="9709" spans="10:10" x14ac:dyDescent="0.2">
      <c r="J9709" s="18"/>
    </row>
    <row r="9710" spans="10:10" x14ac:dyDescent="0.2">
      <c r="J9710" s="18"/>
    </row>
    <row r="9711" spans="10:10" x14ac:dyDescent="0.2">
      <c r="J9711" s="18"/>
    </row>
    <row r="9712" spans="10:10" x14ac:dyDescent="0.2">
      <c r="J9712" s="18"/>
    </row>
    <row r="9713" spans="10:10" x14ac:dyDescent="0.2">
      <c r="J9713" s="18"/>
    </row>
    <row r="9714" spans="10:10" x14ac:dyDescent="0.2">
      <c r="J9714" s="18"/>
    </row>
    <row r="9715" spans="10:10" x14ac:dyDescent="0.2">
      <c r="J9715" s="18"/>
    </row>
    <row r="9716" spans="10:10" x14ac:dyDescent="0.2">
      <c r="J9716" s="18"/>
    </row>
    <row r="9717" spans="10:10" x14ac:dyDescent="0.2">
      <c r="J9717" s="18"/>
    </row>
    <row r="9718" spans="10:10" x14ac:dyDescent="0.2">
      <c r="J9718" s="18"/>
    </row>
    <row r="9719" spans="10:10" x14ac:dyDescent="0.2">
      <c r="J9719" s="18"/>
    </row>
    <row r="9720" spans="10:10" x14ac:dyDescent="0.2">
      <c r="J9720" s="18"/>
    </row>
    <row r="9721" spans="10:10" x14ac:dyDescent="0.2">
      <c r="J9721" s="18"/>
    </row>
    <row r="9722" spans="10:10" x14ac:dyDescent="0.2">
      <c r="J9722" s="18"/>
    </row>
    <row r="9723" spans="10:10" x14ac:dyDescent="0.2">
      <c r="J9723" s="18"/>
    </row>
    <row r="9724" spans="10:10" x14ac:dyDescent="0.2">
      <c r="J9724" s="18"/>
    </row>
    <row r="9725" spans="10:10" x14ac:dyDescent="0.2">
      <c r="J9725" s="18"/>
    </row>
    <row r="9726" spans="10:10" x14ac:dyDescent="0.2">
      <c r="J9726" s="18"/>
    </row>
    <row r="9727" spans="10:10" x14ac:dyDescent="0.2">
      <c r="J9727" s="18"/>
    </row>
    <row r="9728" spans="10:10" x14ac:dyDescent="0.2">
      <c r="J9728" s="18"/>
    </row>
    <row r="9729" spans="10:10" x14ac:dyDescent="0.2">
      <c r="J9729" s="18"/>
    </row>
    <row r="9730" spans="10:10" x14ac:dyDescent="0.2">
      <c r="J9730" s="18"/>
    </row>
    <row r="9731" spans="10:10" x14ac:dyDescent="0.2">
      <c r="J9731" s="18"/>
    </row>
    <row r="9732" spans="10:10" x14ac:dyDescent="0.2">
      <c r="J9732" s="18"/>
    </row>
    <row r="9733" spans="10:10" x14ac:dyDescent="0.2">
      <c r="J9733" s="18"/>
    </row>
    <row r="9734" spans="10:10" x14ac:dyDescent="0.2">
      <c r="J9734" s="18"/>
    </row>
    <row r="9735" spans="10:10" x14ac:dyDescent="0.2">
      <c r="J9735" s="18"/>
    </row>
    <row r="9736" spans="10:10" x14ac:dyDescent="0.2">
      <c r="J9736" s="18"/>
    </row>
    <row r="9737" spans="10:10" x14ac:dyDescent="0.2">
      <c r="J9737" s="18"/>
    </row>
    <row r="9738" spans="10:10" x14ac:dyDescent="0.2">
      <c r="J9738" s="18"/>
    </row>
    <row r="9739" spans="10:10" x14ac:dyDescent="0.2">
      <c r="J9739" s="18"/>
    </row>
    <row r="9740" spans="10:10" x14ac:dyDescent="0.2">
      <c r="J9740" s="18"/>
    </row>
    <row r="9741" spans="10:10" x14ac:dyDescent="0.2">
      <c r="J9741" s="18"/>
    </row>
    <row r="9742" spans="10:10" x14ac:dyDescent="0.2">
      <c r="J9742" s="18"/>
    </row>
    <row r="9743" spans="10:10" x14ac:dyDescent="0.2">
      <c r="J9743" s="18"/>
    </row>
    <row r="9744" spans="10:10" x14ac:dyDescent="0.2">
      <c r="J9744" s="18"/>
    </row>
    <row r="9745" spans="10:10" x14ac:dyDescent="0.2">
      <c r="J9745" s="18"/>
    </row>
    <row r="9746" spans="10:10" x14ac:dyDescent="0.2">
      <c r="J9746" s="18"/>
    </row>
    <row r="9747" spans="10:10" x14ac:dyDescent="0.2">
      <c r="J9747" s="18"/>
    </row>
    <row r="9748" spans="10:10" x14ac:dyDescent="0.2">
      <c r="J9748" s="18"/>
    </row>
    <row r="9749" spans="10:10" x14ac:dyDescent="0.2">
      <c r="J9749" s="18"/>
    </row>
    <row r="9750" spans="10:10" x14ac:dyDescent="0.2">
      <c r="J9750" s="18"/>
    </row>
    <row r="9751" spans="10:10" x14ac:dyDescent="0.2">
      <c r="J9751" s="18"/>
    </row>
    <row r="9752" spans="10:10" x14ac:dyDescent="0.2">
      <c r="J9752" s="18"/>
    </row>
    <row r="9753" spans="10:10" x14ac:dyDescent="0.2">
      <c r="J9753" s="18"/>
    </row>
    <row r="9754" spans="10:10" x14ac:dyDescent="0.2">
      <c r="J9754" s="18"/>
    </row>
    <row r="9755" spans="10:10" x14ac:dyDescent="0.2">
      <c r="J9755" s="18"/>
    </row>
    <row r="9756" spans="10:10" x14ac:dyDescent="0.2">
      <c r="J9756" s="18"/>
    </row>
    <row r="9757" spans="10:10" x14ac:dyDescent="0.2">
      <c r="J9757" s="18"/>
    </row>
    <row r="9758" spans="10:10" x14ac:dyDescent="0.2">
      <c r="J9758" s="18"/>
    </row>
    <row r="9759" spans="10:10" x14ac:dyDescent="0.2">
      <c r="J9759" s="18"/>
    </row>
    <row r="9760" spans="10:10" x14ac:dyDescent="0.2">
      <c r="J9760" s="18"/>
    </row>
    <row r="9761" spans="10:10" x14ac:dyDescent="0.2">
      <c r="J9761" s="18"/>
    </row>
    <row r="9762" spans="10:10" x14ac:dyDescent="0.2">
      <c r="J9762" s="18"/>
    </row>
    <row r="9763" spans="10:10" x14ac:dyDescent="0.2">
      <c r="J9763" s="18"/>
    </row>
    <row r="9764" spans="10:10" x14ac:dyDescent="0.2">
      <c r="J9764" s="18"/>
    </row>
    <row r="9765" spans="10:10" x14ac:dyDescent="0.2">
      <c r="J9765" s="18"/>
    </row>
    <row r="9766" spans="10:10" x14ac:dyDescent="0.2">
      <c r="J9766" s="18"/>
    </row>
    <row r="9767" spans="10:10" x14ac:dyDescent="0.2">
      <c r="J9767" s="18"/>
    </row>
    <row r="9768" spans="10:10" x14ac:dyDescent="0.2">
      <c r="J9768" s="18"/>
    </row>
    <row r="9769" spans="10:10" x14ac:dyDescent="0.2">
      <c r="J9769" s="18"/>
    </row>
    <row r="9770" spans="10:10" x14ac:dyDescent="0.2">
      <c r="J9770" s="18"/>
    </row>
    <row r="9771" spans="10:10" x14ac:dyDescent="0.2">
      <c r="J9771" s="18"/>
    </row>
    <row r="9772" spans="10:10" x14ac:dyDescent="0.2">
      <c r="J9772" s="18"/>
    </row>
    <row r="9773" spans="10:10" x14ac:dyDescent="0.2">
      <c r="J9773" s="18"/>
    </row>
    <row r="9774" spans="10:10" x14ac:dyDescent="0.2">
      <c r="J9774" s="18"/>
    </row>
    <row r="9775" spans="10:10" x14ac:dyDescent="0.2">
      <c r="J9775" s="18"/>
    </row>
    <row r="9776" spans="10:10" x14ac:dyDescent="0.2">
      <c r="J9776" s="18"/>
    </row>
    <row r="9777" spans="10:10" x14ac:dyDescent="0.2">
      <c r="J9777" s="18"/>
    </row>
    <row r="9778" spans="10:10" x14ac:dyDescent="0.2">
      <c r="J9778" s="18"/>
    </row>
    <row r="9779" spans="10:10" x14ac:dyDescent="0.2">
      <c r="J9779" s="18"/>
    </row>
    <row r="9780" spans="10:10" x14ac:dyDescent="0.2">
      <c r="J9780" s="18"/>
    </row>
    <row r="9781" spans="10:10" x14ac:dyDescent="0.2">
      <c r="J9781" s="18"/>
    </row>
    <row r="9782" spans="10:10" x14ac:dyDescent="0.2">
      <c r="J9782" s="18"/>
    </row>
    <row r="9783" spans="10:10" x14ac:dyDescent="0.2">
      <c r="J9783" s="18"/>
    </row>
    <row r="9784" spans="10:10" x14ac:dyDescent="0.2">
      <c r="J9784" s="18"/>
    </row>
    <row r="9785" spans="10:10" x14ac:dyDescent="0.2">
      <c r="J9785" s="18"/>
    </row>
    <row r="9786" spans="10:10" x14ac:dyDescent="0.2">
      <c r="J9786" s="18"/>
    </row>
    <row r="9787" spans="10:10" x14ac:dyDescent="0.2">
      <c r="J9787" s="18"/>
    </row>
    <row r="9788" spans="10:10" x14ac:dyDescent="0.2">
      <c r="J9788" s="18"/>
    </row>
    <row r="9789" spans="10:10" x14ac:dyDescent="0.2">
      <c r="J9789" s="18"/>
    </row>
    <row r="9790" spans="10:10" x14ac:dyDescent="0.2">
      <c r="J9790" s="18"/>
    </row>
    <row r="9791" spans="10:10" x14ac:dyDescent="0.2">
      <c r="J9791" s="18"/>
    </row>
    <row r="9792" spans="10:10" x14ac:dyDescent="0.2">
      <c r="J9792" s="18"/>
    </row>
    <row r="9793" spans="10:10" x14ac:dyDescent="0.2">
      <c r="J9793" s="18"/>
    </row>
    <row r="9794" spans="10:10" x14ac:dyDescent="0.2">
      <c r="J9794" s="18"/>
    </row>
    <row r="9795" spans="10:10" x14ac:dyDescent="0.2">
      <c r="J9795" s="18"/>
    </row>
    <row r="9796" spans="10:10" x14ac:dyDescent="0.2">
      <c r="J9796" s="18"/>
    </row>
    <row r="9797" spans="10:10" x14ac:dyDescent="0.2">
      <c r="J9797" s="18"/>
    </row>
    <row r="9798" spans="10:10" x14ac:dyDescent="0.2">
      <c r="J9798" s="18"/>
    </row>
    <row r="9799" spans="10:10" x14ac:dyDescent="0.2">
      <c r="J9799" s="18"/>
    </row>
    <row r="9800" spans="10:10" x14ac:dyDescent="0.2">
      <c r="J9800" s="18"/>
    </row>
    <row r="9801" spans="10:10" x14ac:dyDescent="0.2">
      <c r="J9801" s="18"/>
    </row>
    <row r="9802" spans="10:10" x14ac:dyDescent="0.2">
      <c r="J9802" s="18"/>
    </row>
    <row r="9803" spans="10:10" x14ac:dyDescent="0.2">
      <c r="J9803" s="18"/>
    </row>
    <row r="9804" spans="10:10" x14ac:dyDescent="0.2">
      <c r="J9804" s="18"/>
    </row>
    <row r="9805" spans="10:10" x14ac:dyDescent="0.2">
      <c r="J9805" s="18"/>
    </row>
    <row r="9806" spans="10:10" x14ac:dyDescent="0.2">
      <c r="J9806" s="18"/>
    </row>
    <row r="9807" spans="10:10" x14ac:dyDescent="0.2">
      <c r="J9807" s="18"/>
    </row>
    <row r="9808" spans="10:10" x14ac:dyDescent="0.2">
      <c r="J9808" s="18"/>
    </row>
    <row r="9809" spans="10:10" x14ac:dyDescent="0.2">
      <c r="J9809" s="18"/>
    </row>
    <row r="9810" spans="10:10" x14ac:dyDescent="0.2">
      <c r="J9810" s="18"/>
    </row>
    <row r="9811" spans="10:10" x14ac:dyDescent="0.2">
      <c r="J9811" s="18"/>
    </row>
    <row r="9812" spans="10:10" x14ac:dyDescent="0.2">
      <c r="J9812" s="18"/>
    </row>
    <row r="9813" spans="10:10" x14ac:dyDescent="0.2">
      <c r="J9813" s="18"/>
    </row>
    <row r="9814" spans="10:10" x14ac:dyDescent="0.2">
      <c r="J9814" s="18"/>
    </row>
    <row r="9815" spans="10:10" x14ac:dyDescent="0.2">
      <c r="J9815" s="18"/>
    </row>
    <row r="9816" spans="10:10" x14ac:dyDescent="0.2">
      <c r="J9816" s="18"/>
    </row>
    <row r="9817" spans="10:10" x14ac:dyDescent="0.2">
      <c r="J9817" s="18"/>
    </row>
    <row r="9818" spans="10:10" x14ac:dyDescent="0.2">
      <c r="J9818" s="18"/>
    </row>
    <row r="9819" spans="10:10" x14ac:dyDescent="0.2">
      <c r="J9819" s="18"/>
    </row>
    <row r="9820" spans="10:10" x14ac:dyDescent="0.2">
      <c r="J9820" s="18"/>
    </row>
    <row r="9821" spans="10:10" x14ac:dyDescent="0.2">
      <c r="J9821" s="18"/>
    </row>
    <row r="9822" spans="10:10" x14ac:dyDescent="0.2">
      <c r="J9822" s="18"/>
    </row>
    <row r="9823" spans="10:10" x14ac:dyDescent="0.2">
      <c r="J9823" s="18"/>
    </row>
    <row r="9824" spans="10:10" x14ac:dyDescent="0.2">
      <c r="J9824" s="18"/>
    </row>
    <row r="9825" spans="10:10" x14ac:dyDescent="0.2">
      <c r="J9825" s="18"/>
    </row>
    <row r="9826" spans="10:10" x14ac:dyDescent="0.2">
      <c r="J9826" s="18"/>
    </row>
    <row r="9827" spans="10:10" x14ac:dyDescent="0.2">
      <c r="J9827" s="18"/>
    </row>
    <row r="9828" spans="10:10" x14ac:dyDescent="0.2">
      <c r="J9828" s="18"/>
    </row>
    <row r="9829" spans="10:10" x14ac:dyDescent="0.2">
      <c r="J9829" s="18"/>
    </row>
    <row r="9830" spans="10:10" x14ac:dyDescent="0.2">
      <c r="J9830" s="18"/>
    </row>
    <row r="9831" spans="10:10" x14ac:dyDescent="0.2">
      <c r="J9831" s="18"/>
    </row>
    <row r="9832" spans="10:10" x14ac:dyDescent="0.2">
      <c r="J9832" s="18"/>
    </row>
    <row r="9833" spans="10:10" x14ac:dyDescent="0.2">
      <c r="J9833" s="18"/>
    </row>
    <row r="9834" spans="10:10" x14ac:dyDescent="0.2">
      <c r="J9834" s="18"/>
    </row>
    <row r="9835" spans="10:10" x14ac:dyDescent="0.2">
      <c r="J9835" s="18"/>
    </row>
    <row r="9836" spans="10:10" x14ac:dyDescent="0.2">
      <c r="J9836" s="18"/>
    </row>
    <row r="9837" spans="10:10" x14ac:dyDescent="0.2">
      <c r="J9837" s="18"/>
    </row>
    <row r="9838" spans="10:10" x14ac:dyDescent="0.2">
      <c r="J9838" s="18"/>
    </row>
    <row r="9839" spans="10:10" x14ac:dyDescent="0.2">
      <c r="J9839" s="18"/>
    </row>
    <row r="9840" spans="10:10" x14ac:dyDescent="0.2">
      <c r="J9840" s="18"/>
    </row>
    <row r="9841" spans="10:10" x14ac:dyDescent="0.2">
      <c r="J9841" s="18"/>
    </row>
    <row r="9842" spans="10:10" x14ac:dyDescent="0.2">
      <c r="J9842" s="18"/>
    </row>
    <row r="9843" spans="10:10" x14ac:dyDescent="0.2">
      <c r="J9843" s="18"/>
    </row>
    <row r="9844" spans="10:10" x14ac:dyDescent="0.2">
      <c r="J9844" s="18"/>
    </row>
    <row r="9845" spans="10:10" x14ac:dyDescent="0.2">
      <c r="J9845" s="18"/>
    </row>
    <row r="9846" spans="10:10" x14ac:dyDescent="0.2">
      <c r="J9846" s="18"/>
    </row>
    <row r="9847" spans="10:10" x14ac:dyDescent="0.2">
      <c r="J9847" s="18"/>
    </row>
    <row r="9848" spans="10:10" x14ac:dyDescent="0.2">
      <c r="J9848" s="18"/>
    </row>
    <row r="9849" spans="10:10" x14ac:dyDescent="0.2">
      <c r="J9849" s="18"/>
    </row>
    <row r="9850" spans="10:10" x14ac:dyDescent="0.2">
      <c r="J9850" s="18"/>
    </row>
    <row r="9851" spans="10:10" x14ac:dyDescent="0.2">
      <c r="J9851" s="18"/>
    </row>
    <row r="9852" spans="10:10" x14ac:dyDescent="0.2">
      <c r="J9852" s="18"/>
    </row>
    <row r="9853" spans="10:10" x14ac:dyDescent="0.2">
      <c r="J9853" s="18"/>
    </row>
    <row r="9854" spans="10:10" x14ac:dyDescent="0.2">
      <c r="J9854" s="18"/>
    </row>
    <row r="9855" spans="10:10" x14ac:dyDescent="0.2">
      <c r="J9855" s="18"/>
    </row>
    <row r="9856" spans="10:10" x14ac:dyDescent="0.2">
      <c r="J9856" s="18"/>
    </row>
    <row r="9857" spans="10:10" x14ac:dyDescent="0.2">
      <c r="J9857" s="18"/>
    </row>
    <row r="9858" spans="10:10" x14ac:dyDescent="0.2">
      <c r="J9858" s="18"/>
    </row>
    <row r="9859" spans="10:10" x14ac:dyDescent="0.2">
      <c r="J9859" s="18"/>
    </row>
    <row r="9860" spans="10:10" x14ac:dyDescent="0.2">
      <c r="J9860" s="18"/>
    </row>
    <row r="9861" spans="10:10" x14ac:dyDescent="0.2">
      <c r="J9861" s="18"/>
    </row>
    <row r="9862" spans="10:10" x14ac:dyDescent="0.2">
      <c r="J9862" s="18"/>
    </row>
    <row r="9863" spans="10:10" x14ac:dyDescent="0.2">
      <c r="J9863" s="18"/>
    </row>
    <row r="9864" spans="10:10" x14ac:dyDescent="0.2">
      <c r="J9864" s="18"/>
    </row>
    <row r="9865" spans="10:10" x14ac:dyDescent="0.2">
      <c r="J9865" s="18"/>
    </row>
    <row r="9866" spans="10:10" x14ac:dyDescent="0.2">
      <c r="J9866" s="18"/>
    </row>
    <row r="9867" spans="10:10" x14ac:dyDescent="0.2">
      <c r="J9867" s="18"/>
    </row>
    <row r="9868" spans="10:10" x14ac:dyDescent="0.2">
      <c r="J9868" s="18"/>
    </row>
    <row r="9869" spans="10:10" x14ac:dyDescent="0.2">
      <c r="J9869" s="18"/>
    </row>
    <row r="9870" spans="10:10" x14ac:dyDescent="0.2">
      <c r="J9870" s="18"/>
    </row>
    <row r="9871" spans="10:10" x14ac:dyDescent="0.2">
      <c r="J9871" s="18"/>
    </row>
    <row r="9872" spans="10:10" x14ac:dyDescent="0.2">
      <c r="J9872" s="18"/>
    </row>
    <row r="9873" spans="10:10" x14ac:dyDescent="0.2">
      <c r="J9873" s="18"/>
    </row>
    <row r="9874" spans="10:10" x14ac:dyDescent="0.2">
      <c r="J9874" s="18"/>
    </row>
    <row r="9875" spans="10:10" x14ac:dyDescent="0.2">
      <c r="J9875" s="18"/>
    </row>
    <row r="9876" spans="10:10" x14ac:dyDescent="0.2">
      <c r="J9876" s="18"/>
    </row>
    <row r="9877" spans="10:10" x14ac:dyDescent="0.2">
      <c r="J9877" s="18"/>
    </row>
    <row r="9878" spans="10:10" x14ac:dyDescent="0.2">
      <c r="J9878" s="18"/>
    </row>
    <row r="9879" spans="10:10" x14ac:dyDescent="0.2">
      <c r="J9879" s="18"/>
    </row>
    <row r="9880" spans="10:10" x14ac:dyDescent="0.2">
      <c r="J9880" s="18"/>
    </row>
    <row r="9881" spans="10:10" x14ac:dyDescent="0.2">
      <c r="J9881" s="18"/>
    </row>
    <row r="9882" spans="10:10" x14ac:dyDescent="0.2">
      <c r="J9882" s="18"/>
    </row>
    <row r="9883" spans="10:10" x14ac:dyDescent="0.2">
      <c r="J9883" s="18"/>
    </row>
    <row r="9884" spans="10:10" x14ac:dyDescent="0.2">
      <c r="J9884" s="18"/>
    </row>
    <row r="9885" spans="10:10" x14ac:dyDescent="0.2">
      <c r="J9885" s="18"/>
    </row>
    <row r="9886" spans="10:10" x14ac:dyDescent="0.2">
      <c r="J9886" s="18"/>
    </row>
    <row r="9887" spans="10:10" x14ac:dyDescent="0.2">
      <c r="J9887" s="18"/>
    </row>
    <row r="9888" spans="10:10" x14ac:dyDescent="0.2">
      <c r="J9888" s="18"/>
    </row>
    <row r="9889" spans="10:10" x14ac:dyDescent="0.2">
      <c r="J9889" s="18"/>
    </row>
    <row r="9890" spans="10:10" x14ac:dyDescent="0.2">
      <c r="J9890" s="18"/>
    </row>
    <row r="9891" spans="10:10" x14ac:dyDescent="0.2">
      <c r="J9891" s="18"/>
    </row>
    <row r="9892" spans="10:10" x14ac:dyDescent="0.2">
      <c r="J9892" s="18"/>
    </row>
    <row r="9893" spans="10:10" x14ac:dyDescent="0.2">
      <c r="J9893" s="18"/>
    </row>
    <row r="9894" spans="10:10" x14ac:dyDescent="0.2">
      <c r="J9894" s="18"/>
    </row>
    <row r="9895" spans="10:10" x14ac:dyDescent="0.2">
      <c r="J9895" s="18"/>
    </row>
    <row r="9896" spans="10:10" x14ac:dyDescent="0.2">
      <c r="J9896" s="18"/>
    </row>
    <row r="9897" spans="10:10" x14ac:dyDescent="0.2">
      <c r="J9897" s="18"/>
    </row>
    <row r="9898" spans="10:10" x14ac:dyDescent="0.2">
      <c r="J9898" s="18"/>
    </row>
    <row r="9899" spans="10:10" x14ac:dyDescent="0.2">
      <c r="J9899" s="18"/>
    </row>
    <row r="9900" spans="10:10" x14ac:dyDescent="0.2">
      <c r="J9900" s="18"/>
    </row>
    <row r="9901" spans="10:10" x14ac:dyDescent="0.2">
      <c r="J9901" s="18"/>
    </row>
    <row r="9902" spans="10:10" x14ac:dyDescent="0.2">
      <c r="J9902" s="18"/>
    </row>
    <row r="9903" spans="10:10" x14ac:dyDescent="0.2">
      <c r="J9903" s="18"/>
    </row>
    <row r="9904" spans="10:10" x14ac:dyDescent="0.2">
      <c r="J9904" s="18"/>
    </row>
    <row r="9905" spans="10:10" x14ac:dyDescent="0.2">
      <c r="J9905" s="18"/>
    </row>
    <row r="9906" spans="10:10" x14ac:dyDescent="0.2">
      <c r="J9906" s="18"/>
    </row>
    <row r="9907" spans="10:10" x14ac:dyDescent="0.2">
      <c r="J9907" s="18"/>
    </row>
    <row r="9908" spans="10:10" x14ac:dyDescent="0.2">
      <c r="J9908" s="18"/>
    </row>
    <row r="9909" spans="10:10" x14ac:dyDescent="0.2">
      <c r="J9909" s="18"/>
    </row>
    <row r="9910" spans="10:10" x14ac:dyDescent="0.2">
      <c r="J9910" s="18"/>
    </row>
    <row r="9911" spans="10:10" x14ac:dyDescent="0.2">
      <c r="J9911" s="18"/>
    </row>
    <row r="9912" spans="10:10" x14ac:dyDescent="0.2">
      <c r="J9912" s="18"/>
    </row>
    <row r="9913" spans="10:10" x14ac:dyDescent="0.2">
      <c r="J9913" s="18"/>
    </row>
    <row r="9914" spans="10:10" x14ac:dyDescent="0.2">
      <c r="J9914" s="18"/>
    </row>
    <row r="9915" spans="10:10" x14ac:dyDescent="0.2">
      <c r="J9915" s="18"/>
    </row>
    <row r="9916" spans="10:10" x14ac:dyDescent="0.2">
      <c r="J9916" s="18"/>
    </row>
    <row r="9917" spans="10:10" x14ac:dyDescent="0.2">
      <c r="J9917" s="18"/>
    </row>
    <row r="9918" spans="10:10" x14ac:dyDescent="0.2">
      <c r="J9918" s="18"/>
    </row>
    <row r="9919" spans="10:10" x14ac:dyDescent="0.2">
      <c r="J9919" s="18"/>
    </row>
    <row r="9920" spans="10:10" x14ac:dyDescent="0.2">
      <c r="J9920" s="18"/>
    </row>
    <row r="9921" spans="10:10" x14ac:dyDescent="0.2">
      <c r="J9921" s="18"/>
    </row>
    <row r="9922" spans="10:10" x14ac:dyDescent="0.2">
      <c r="J9922" s="18"/>
    </row>
    <row r="9923" spans="10:10" x14ac:dyDescent="0.2">
      <c r="J9923" s="18"/>
    </row>
    <row r="9924" spans="10:10" x14ac:dyDescent="0.2">
      <c r="J9924" s="18"/>
    </row>
    <row r="9925" spans="10:10" x14ac:dyDescent="0.2">
      <c r="J9925" s="18"/>
    </row>
    <row r="9926" spans="10:10" x14ac:dyDescent="0.2">
      <c r="J9926" s="18"/>
    </row>
    <row r="9927" spans="10:10" x14ac:dyDescent="0.2">
      <c r="J9927" s="18"/>
    </row>
    <row r="9928" spans="10:10" x14ac:dyDescent="0.2">
      <c r="J9928" s="18"/>
    </row>
    <row r="9929" spans="10:10" x14ac:dyDescent="0.2">
      <c r="J9929" s="18"/>
    </row>
    <row r="9930" spans="10:10" x14ac:dyDescent="0.2">
      <c r="J9930" s="18"/>
    </row>
    <row r="9931" spans="10:10" x14ac:dyDescent="0.2">
      <c r="J9931" s="18"/>
    </row>
    <row r="9932" spans="10:10" x14ac:dyDescent="0.2">
      <c r="J9932" s="18"/>
    </row>
    <row r="9933" spans="10:10" x14ac:dyDescent="0.2">
      <c r="J9933" s="18"/>
    </row>
    <row r="9934" spans="10:10" x14ac:dyDescent="0.2">
      <c r="J9934" s="18"/>
    </row>
    <row r="9935" spans="10:10" x14ac:dyDescent="0.2">
      <c r="J9935" s="18"/>
    </row>
    <row r="9936" spans="10:10" x14ac:dyDescent="0.2">
      <c r="J9936" s="18"/>
    </row>
    <row r="9937" spans="10:10" x14ac:dyDescent="0.2">
      <c r="J9937" s="18"/>
    </row>
    <row r="9938" spans="10:10" x14ac:dyDescent="0.2">
      <c r="J9938" s="18"/>
    </row>
    <row r="9939" spans="10:10" x14ac:dyDescent="0.2">
      <c r="J9939" s="18"/>
    </row>
    <row r="9940" spans="10:10" x14ac:dyDescent="0.2">
      <c r="J9940" s="18"/>
    </row>
    <row r="9941" spans="10:10" x14ac:dyDescent="0.2">
      <c r="J9941" s="18"/>
    </row>
    <row r="9942" spans="10:10" x14ac:dyDescent="0.2">
      <c r="J9942" s="18"/>
    </row>
    <row r="9943" spans="10:10" x14ac:dyDescent="0.2">
      <c r="J9943" s="18"/>
    </row>
    <row r="9944" spans="10:10" x14ac:dyDescent="0.2">
      <c r="J9944" s="18"/>
    </row>
    <row r="9945" spans="10:10" x14ac:dyDescent="0.2">
      <c r="J9945" s="18"/>
    </row>
    <row r="9946" spans="10:10" x14ac:dyDescent="0.2">
      <c r="J9946" s="18"/>
    </row>
    <row r="9947" spans="10:10" x14ac:dyDescent="0.2">
      <c r="J9947" s="18"/>
    </row>
    <row r="9948" spans="10:10" x14ac:dyDescent="0.2">
      <c r="J9948" s="18"/>
    </row>
    <row r="9949" spans="10:10" x14ac:dyDescent="0.2">
      <c r="J9949" s="18"/>
    </row>
    <row r="9950" spans="10:10" x14ac:dyDescent="0.2">
      <c r="J9950" s="18"/>
    </row>
    <row r="9951" spans="10:10" x14ac:dyDescent="0.2">
      <c r="J9951" s="18"/>
    </row>
    <row r="9952" spans="10:10" x14ac:dyDescent="0.2">
      <c r="J9952" s="18"/>
    </row>
    <row r="9953" spans="10:10" x14ac:dyDescent="0.2">
      <c r="J9953" s="18"/>
    </row>
    <row r="9954" spans="10:10" x14ac:dyDescent="0.2">
      <c r="J9954" s="18"/>
    </row>
    <row r="9955" spans="10:10" x14ac:dyDescent="0.2">
      <c r="J9955" s="18"/>
    </row>
    <row r="9956" spans="10:10" x14ac:dyDescent="0.2">
      <c r="J9956" s="18"/>
    </row>
    <row r="9957" spans="10:10" x14ac:dyDescent="0.2">
      <c r="J9957" s="18"/>
    </row>
    <row r="9958" spans="10:10" x14ac:dyDescent="0.2">
      <c r="J9958" s="18"/>
    </row>
    <row r="9959" spans="10:10" x14ac:dyDescent="0.2">
      <c r="J9959" s="18"/>
    </row>
    <row r="9960" spans="10:10" x14ac:dyDescent="0.2">
      <c r="J9960" s="18"/>
    </row>
    <row r="9961" spans="10:10" x14ac:dyDescent="0.2">
      <c r="J9961" s="18"/>
    </row>
    <row r="9962" spans="10:10" x14ac:dyDescent="0.2">
      <c r="J9962" s="18"/>
    </row>
    <row r="9963" spans="10:10" x14ac:dyDescent="0.2">
      <c r="J9963" s="18"/>
    </row>
    <row r="9964" spans="10:10" x14ac:dyDescent="0.2">
      <c r="J9964" s="18"/>
    </row>
    <row r="9965" spans="10:10" x14ac:dyDescent="0.2">
      <c r="J9965" s="18"/>
    </row>
    <row r="9966" spans="10:10" x14ac:dyDescent="0.2">
      <c r="J9966" s="18"/>
    </row>
    <row r="9967" spans="10:10" x14ac:dyDescent="0.2">
      <c r="J9967" s="18"/>
    </row>
    <row r="9968" spans="10:10" x14ac:dyDescent="0.2">
      <c r="J9968" s="18"/>
    </row>
    <row r="9969" spans="10:10" x14ac:dyDescent="0.2">
      <c r="J9969" s="18"/>
    </row>
    <row r="9970" spans="10:10" x14ac:dyDescent="0.2">
      <c r="J9970" s="18"/>
    </row>
    <row r="9971" spans="10:10" x14ac:dyDescent="0.2">
      <c r="J9971" s="18"/>
    </row>
    <row r="9972" spans="10:10" x14ac:dyDescent="0.2">
      <c r="J9972" s="18"/>
    </row>
    <row r="9973" spans="10:10" x14ac:dyDescent="0.2">
      <c r="J9973" s="18"/>
    </row>
    <row r="9974" spans="10:10" x14ac:dyDescent="0.2">
      <c r="J9974" s="18"/>
    </row>
    <row r="9975" spans="10:10" x14ac:dyDescent="0.2">
      <c r="J9975" s="18"/>
    </row>
    <row r="9976" spans="10:10" x14ac:dyDescent="0.2">
      <c r="J9976" s="18"/>
    </row>
    <row r="9977" spans="10:10" x14ac:dyDescent="0.2">
      <c r="J9977" s="18"/>
    </row>
    <row r="9978" spans="10:10" x14ac:dyDescent="0.2">
      <c r="J9978" s="18"/>
    </row>
    <row r="9979" spans="10:10" x14ac:dyDescent="0.2">
      <c r="J9979" s="18"/>
    </row>
    <row r="9980" spans="10:10" x14ac:dyDescent="0.2">
      <c r="J9980" s="18"/>
    </row>
    <row r="9981" spans="10:10" x14ac:dyDescent="0.2">
      <c r="J9981" s="18"/>
    </row>
    <row r="9982" spans="10:10" x14ac:dyDescent="0.2">
      <c r="J9982" s="18"/>
    </row>
    <row r="9983" spans="10:10" x14ac:dyDescent="0.2">
      <c r="J9983" s="18"/>
    </row>
    <row r="9984" spans="10:10" x14ac:dyDescent="0.2">
      <c r="J9984" s="18"/>
    </row>
    <row r="9985" spans="10:10" x14ac:dyDescent="0.2">
      <c r="J9985" s="18"/>
    </row>
    <row r="9986" spans="10:10" x14ac:dyDescent="0.2">
      <c r="J9986" s="18"/>
    </row>
    <row r="9987" spans="10:10" x14ac:dyDescent="0.2">
      <c r="J9987" s="18"/>
    </row>
    <row r="9988" spans="10:10" x14ac:dyDescent="0.2">
      <c r="J9988" s="18"/>
    </row>
    <row r="9989" spans="10:10" x14ac:dyDescent="0.2">
      <c r="J9989" s="18"/>
    </row>
    <row r="9990" spans="10:10" x14ac:dyDescent="0.2">
      <c r="J9990" s="18"/>
    </row>
    <row r="9991" spans="10:10" x14ac:dyDescent="0.2">
      <c r="J9991" s="18"/>
    </row>
    <row r="9992" spans="10:10" x14ac:dyDescent="0.2">
      <c r="J9992" s="18"/>
    </row>
    <row r="9993" spans="10:10" x14ac:dyDescent="0.2">
      <c r="J9993" s="18"/>
    </row>
    <row r="9994" spans="10:10" x14ac:dyDescent="0.2">
      <c r="J9994" s="18"/>
    </row>
    <row r="9995" spans="10:10" x14ac:dyDescent="0.2">
      <c r="J9995" s="18"/>
    </row>
    <row r="9996" spans="10:10" x14ac:dyDescent="0.2">
      <c r="J9996" s="18"/>
    </row>
    <row r="9997" spans="10:10" x14ac:dyDescent="0.2">
      <c r="J9997" s="18"/>
    </row>
    <row r="9998" spans="10:10" x14ac:dyDescent="0.2">
      <c r="J9998" s="18"/>
    </row>
    <row r="9999" spans="10:10" x14ac:dyDescent="0.2">
      <c r="J9999" s="18"/>
    </row>
    <row r="10000" spans="10:10" x14ac:dyDescent="0.2">
      <c r="J10000" s="18"/>
    </row>
    <row r="10001" spans="10:10" x14ac:dyDescent="0.2">
      <c r="J10001" s="18"/>
    </row>
    <row r="10002" spans="10:10" x14ac:dyDescent="0.2">
      <c r="J10002" s="18"/>
    </row>
    <row r="10003" spans="10:10" x14ac:dyDescent="0.2">
      <c r="J10003" s="18"/>
    </row>
    <row r="10004" spans="10:10" x14ac:dyDescent="0.2">
      <c r="J10004" s="18"/>
    </row>
    <row r="10005" spans="10:10" x14ac:dyDescent="0.2">
      <c r="J10005" s="18"/>
    </row>
    <row r="10006" spans="10:10" x14ac:dyDescent="0.2">
      <c r="J10006" s="18"/>
    </row>
    <row r="10007" spans="10:10" x14ac:dyDescent="0.2">
      <c r="J10007" s="18"/>
    </row>
    <row r="10008" spans="10:10" x14ac:dyDescent="0.2">
      <c r="J10008" s="18"/>
    </row>
    <row r="10009" spans="10:10" x14ac:dyDescent="0.2">
      <c r="J10009" s="18"/>
    </row>
    <row r="10010" spans="10:10" x14ac:dyDescent="0.2">
      <c r="J10010" s="18"/>
    </row>
    <row r="10011" spans="10:10" x14ac:dyDescent="0.2">
      <c r="J10011" s="18"/>
    </row>
    <row r="10012" spans="10:10" x14ac:dyDescent="0.2">
      <c r="J10012" s="18"/>
    </row>
    <row r="10013" spans="10:10" x14ac:dyDescent="0.2">
      <c r="J10013" s="18"/>
    </row>
    <row r="10014" spans="10:10" x14ac:dyDescent="0.2">
      <c r="J10014" s="18"/>
    </row>
    <row r="10015" spans="10:10" x14ac:dyDescent="0.2">
      <c r="J10015" s="18"/>
    </row>
    <row r="10016" spans="10:10" x14ac:dyDescent="0.2">
      <c r="J10016" s="18"/>
    </row>
    <row r="10017" spans="10:10" x14ac:dyDescent="0.2">
      <c r="J10017" s="18"/>
    </row>
    <row r="10018" spans="10:10" x14ac:dyDescent="0.2">
      <c r="J10018" s="18"/>
    </row>
    <row r="10019" spans="10:10" x14ac:dyDescent="0.2">
      <c r="J10019" s="18"/>
    </row>
    <row r="10020" spans="10:10" x14ac:dyDescent="0.2">
      <c r="J10020" s="18"/>
    </row>
    <row r="10021" spans="10:10" x14ac:dyDescent="0.2">
      <c r="J10021" s="18"/>
    </row>
    <row r="10022" spans="10:10" x14ac:dyDescent="0.2">
      <c r="J10022" s="18"/>
    </row>
    <row r="10023" spans="10:10" x14ac:dyDescent="0.2">
      <c r="J10023" s="18"/>
    </row>
    <row r="10024" spans="10:10" x14ac:dyDescent="0.2">
      <c r="J10024" s="18"/>
    </row>
    <row r="10025" spans="10:10" x14ac:dyDescent="0.2">
      <c r="J10025" s="18"/>
    </row>
    <row r="10026" spans="10:10" x14ac:dyDescent="0.2">
      <c r="J10026" s="18"/>
    </row>
    <row r="10027" spans="10:10" x14ac:dyDescent="0.2">
      <c r="J10027" s="18"/>
    </row>
    <row r="10028" spans="10:10" x14ac:dyDescent="0.2">
      <c r="J10028" s="18"/>
    </row>
    <row r="10029" spans="10:10" x14ac:dyDescent="0.2">
      <c r="J10029" s="18"/>
    </row>
    <row r="10030" spans="10:10" x14ac:dyDescent="0.2">
      <c r="J10030" s="18"/>
    </row>
    <row r="10031" spans="10:10" x14ac:dyDescent="0.2">
      <c r="J10031" s="18"/>
    </row>
    <row r="10032" spans="10:10" x14ac:dyDescent="0.2">
      <c r="J10032" s="18"/>
    </row>
    <row r="10033" spans="10:10" x14ac:dyDescent="0.2">
      <c r="J10033" s="18"/>
    </row>
    <row r="10034" spans="10:10" x14ac:dyDescent="0.2">
      <c r="J10034" s="18"/>
    </row>
    <row r="10035" spans="10:10" x14ac:dyDescent="0.2">
      <c r="J10035" s="18"/>
    </row>
    <row r="10036" spans="10:10" x14ac:dyDescent="0.2">
      <c r="J10036" s="18"/>
    </row>
    <row r="10037" spans="10:10" x14ac:dyDescent="0.2">
      <c r="J10037" s="18"/>
    </row>
    <row r="10038" spans="10:10" x14ac:dyDescent="0.2">
      <c r="J10038" s="18"/>
    </row>
    <row r="10039" spans="10:10" x14ac:dyDescent="0.2">
      <c r="J10039" s="18"/>
    </row>
    <row r="10040" spans="10:10" x14ac:dyDescent="0.2">
      <c r="J10040" s="18"/>
    </row>
    <row r="10041" spans="10:10" x14ac:dyDescent="0.2">
      <c r="J10041" s="18"/>
    </row>
    <row r="10042" spans="10:10" x14ac:dyDescent="0.2">
      <c r="J10042" s="18"/>
    </row>
    <row r="10043" spans="10:10" x14ac:dyDescent="0.2">
      <c r="J10043" s="18"/>
    </row>
    <row r="10044" spans="10:10" x14ac:dyDescent="0.2">
      <c r="J10044" s="18"/>
    </row>
    <row r="10045" spans="10:10" x14ac:dyDescent="0.2">
      <c r="J10045" s="18"/>
    </row>
    <row r="10046" spans="10:10" x14ac:dyDescent="0.2">
      <c r="J10046" s="18"/>
    </row>
    <row r="10047" spans="10:10" x14ac:dyDescent="0.2">
      <c r="J10047" s="18"/>
    </row>
    <row r="10048" spans="10:10" x14ac:dyDescent="0.2">
      <c r="J10048" s="18"/>
    </row>
    <row r="10049" spans="10:10" x14ac:dyDescent="0.2">
      <c r="J10049" s="18"/>
    </row>
    <row r="10050" spans="10:10" x14ac:dyDescent="0.2">
      <c r="J10050" s="18"/>
    </row>
    <row r="10051" spans="10:10" x14ac:dyDescent="0.2">
      <c r="J10051" s="18"/>
    </row>
    <row r="10052" spans="10:10" x14ac:dyDescent="0.2">
      <c r="J10052" s="18"/>
    </row>
    <row r="10053" spans="10:10" x14ac:dyDescent="0.2">
      <c r="J10053" s="18"/>
    </row>
    <row r="10054" spans="10:10" x14ac:dyDescent="0.2">
      <c r="J10054" s="18"/>
    </row>
    <row r="10055" spans="10:10" x14ac:dyDescent="0.2">
      <c r="J10055" s="18"/>
    </row>
    <row r="10056" spans="10:10" x14ac:dyDescent="0.2">
      <c r="J10056" s="18"/>
    </row>
    <row r="10057" spans="10:10" x14ac:dyDescent="0.2">
      <c r="J10057" s="18"/>
    </row>
    <row r="10058" spans="10:10" x14ac:dyDescent="0.2">
      <c r="J10058" s="18"/>
    </row>
    <row r="10059" spans="10:10" x14ac:dyDescent="0.2">
      <c r="J10059" s="18"/>
    </row>
    <row r="10060" spans="10:10" x14ac:dyDescent="0.2">
      <c r="J10060" s="18"/>
    </row>
    <row r="10061" spans="10:10" x14ac:dyDescent="0.2">
      <c r="J10061" s="18"/>
    </row>
    <row r="10062" spans="10:10" x14ac:dyDescent="0.2">
      <c r="J10062" s="18"/>
    </row>
    <row r="10063" spans="10:10" x14ac:dyDescent="0.2">
      <c r="J10063" s="18"/>
    </row>
    <row r="10064" spans="10:10" x14ac:dyDescent="0.2">
      <c r="J10064" s="18"/>
    </row>
    <row r="10065" spans="10:10" x14ac:dyDescent="0.2">
      <c r="J10065" s="18"/>
    </row>
    <row r="10066" spans="10:10" x14ac:dyDescent="0.2">
      <c r="J10066" s="18"/>
    </row>
    <row r="10067" spans="10:10" x14ac:dyDescent="0.2">
      <c r="J10067" s="18"/>
    </row>
    <row r="10068" spans="10:10" x14ac:dyDescent="0.2">
      <c r="J10068" s="18"/>
    </row>
    <row r="10069" spans="10:10" x14ac:dyDescent="0.2">
      <c r="J10069" s="18"/>
    </row>
    <row r="10070" spans="10:10" x14ac:dyDescent="0.2">
      <c r="J10070" s="18"/>
    </row>
    <row r="10071" spans="10:10" x14ac:dyDescent="0.2">
      <c r="J10071" s="18"/>
    </row>
    <row r="10072" spans="10:10" x14ac:dyDescent="0.2">
      <c r="J10072" s="18"/>
    </row>
    <row r="10073" spans="10:10" x14ac:dyDescent="0.2">
      <c r="J10073" s="18"/>
    </row>
    <row r="10074" spans="10:10" x14ac:dyDescent="0.2">
      <c r="J10074" s="18"/>
    </row>
    <row r="10075" spans="10:10" x14ac:dyDescent="0.2">
      <c r="J10075" s="18"/>
    </row>
    <row r="10076" spans="10:10" x14ac:dyDescent="0.2">
      <c r="J10076" s="18"/>
    </row>
    <row r="10077" spans="10:10" x14ac:dyDescent="0.2">
      <c r="J10077" s="18"/>
    </row>
    <row r="10078" spans="10:10" x14ac:dyDescent="0.2">
      <c r="J10078" s="18"/>
    </row>
    <row r="10079" spans="10:10" x14ac:dyDescent="0.2">
      <c r="J10079" s="18"/>
    </row>
    <row r="10080" spans="10:10" x14ac:dyDescent="0.2">
      <c r="J10080" s="18"/>
    </row>
    <row r="10081" spans="10:10" x14ac:dyDescent="0.2">
      <c r="J10081" s="18"/>
    </row>
    <row r="10082" spans="10:10" x14ac:dyDescent="0.2">
      <c r="J10082" s="18"/>
    </row>
    <row r="10083" spans="10:10" x14ac:dyDescent="0.2">
      <c r="J10083" s="18"/>
    </row>
    <row r="10084" spans="10:10" x14ac:dyDescent="0.2">
      <c r="J10084" s="18"/>
    </row>
    <row r="10085" spans="10:10" x14ac:dyDescent="0.2">
      <c r="J10085" s="18"/>
    </row>
    <row r="10086" spans="10:10" x14ac:dyDescent="0.2">
      <c r="J10086" s="18"/>
    </row>
    <row r="10087" spans="10:10" x14ac:dyDescent="0.2">
      <c r="J10087" s="18"/>
    </row>
    <row r="10088" spans="10:10" x14ac:dyDescent="0.2">
      <c r="J10088" s="18"/>
    </row>
    <row r="10089" spans="10:10" x14ac:dyDescent="0.2">
      <c r="J10089" s="18"/>
    </row>
    <row r="10090" spans="10:10" x14ac:dyDescent="0.2">
      <c r="J10090" s="18"/>
    </row>
    <row r="10091" spans="10:10" x14ac:dyDescent="0.2">
      <c r="J10091" s="18"/>
    </row>
    <row r="10092" spans="10:10" x14ac:dyDescent="0.2">
      <c r="J10092" s="18"/>
    </row>
    <row r="10093" spans="10:10" x14ac:dyDescent="0.2">
      <c r="J10093" s="18"/>
    </row>
    <row r="10094" spans="10:10" x14ac:dyDescent="0.2">
      <c r="J10094" s="18"/>
    </row>
    <row r="10095" spans="10:10" x14ac:dyDescent="0.2">
      <c r="J10095" s="18"/>
    </row>
    <row r="10096" spans="10:10" x14ac:dyDescent="0.2">
      <c r="J10096" s="18"/>
    </row>
    <row r="10097" spans="10:10" x14ac:dyDescent="0.2">
      <c r="J10097" s="18"/>
    </row>
    <row r="10098" spans="10:10" x14ac:dyDescent="0.2">
      <c r="J10098" s="18"/>
    </row>
    <row r="10099" spans="10:10" x14ac:dyDescent="0.2">
      <c r="J10099" s="18"/>
    </row>
    <row r="10100" spans="10:10" x14ac:dyDescent="0.2">
      <c r="J10100" s="18"/>
    </row>
    <row r="10101" spans="10:10" x14ac:dyDescent="0.2">
      <c r="J10101" s="18"/>
    </row>
    <row r="10102" spans="10:10" x14ac:dyDescent="0.2">
      <c r="J10102" s="18"/>
    </row>
    <row r="10103" spans="10:10" x14ac:dyDescent="0.2">
      <c r="J10103" s="18"/>
    </row>
    <row r="10104" spans="10:10" x14ac:dyDescent="0.2">
      <c r="J10104" s="18"/>
    </row>
    <row r="10105" spans="10:10" x14ac:dyDescent="0.2">
      <c r="J10105" s="18"/>
    </row>
    <row r="10106" spans="10:10" x14ac:dyDescent="0.2">
      <c r="J10106" s="18"/>
    </row>
    <row r="10107" spans="10:10" x14ac:dyDescent="0.2">
      <c r="J10107" s="18"/>
    </row>
    <row r="10108" spans="10:10" x14ac:dyDescent="0.2">
      <c r="J10108" s="18"/>
    </row>
    <row r="10109" spans="10:10" x14ac:dyDescent="0.2">
      <c r="J10109" s="18"/>
    </row>
    <row r="10110" spans="10:10" x14ac:dyDescent="0.2">
      <c r="J10110" s="18"/>
    </row>
    <row r="10111" spans="10:10" x14ac:dyDescent="0.2">
      <c r="J10111" s="18"/>
    </row>
    <row r="10112" spans="10:10" x14ac:dyDescent="0.2">
      <c r="J10112" s="18"/>
    </row>
    <row r="10113" spans="10:10" x14ac:dyDescent="0.2">
      <c r="J10113" s="18"/>
    </row>
    <row r="10114" spans="10:10" x14ac:dyDescent="0.2">
      <c r="J10114" s="18"/>
    </row>
    <row r="10115" spans="10:10" x14ac:dyDescent="0.2">
      <c r="J10115" s="18"/>
    </row>
    <row r="10116" spans="10:10" x14ac:dyDescent="0.2">
      <c r="J10116" s="18"/>
    </row>
    <row r="10117" spans="10:10" x14ac:dyDescent="0.2">
      <c r="J10117" s="18"/>
    </row>
    <row r="10118" spans="10:10" x14ac:dyDescent="0.2">
      <c r="J10118" s="18"/>
    </row>
    <row r="10119" spans="10:10" x14ac:dyDescent="0.2">
      <c r="J10119" s="18"/>
    </row>
    <row r="10120" spans="10:10" x14ac:dyDescent="0.2">
      <c r="J10120" s="18"/>
    </row>
    <row r="10121" spans="10:10" x14ac:dyDescent="0.2">
      <c r="J10121" s="18"/>
    </row>
    <row r="10122" spans="10:10" x14ac:dyDescent="0.2">
      <c r="J10122" s="18"/>
    </row>
    <row r="10123" spans="10:10" x14ac:dyDescent="0.2">
      <c r="J10123" s="18"/>
    </row>
    <row r="10124" spans="10:10" x14ac:dyDescent="0.2">
      <c r="J10124" s="18"/>
    </row>
    <row r="10125" spans="10:10" x14ac:dyDescent="0.2">
      <c r="J10125" s="18"/>
    </row>
    <row r="10126" spans="10:10" x14ac:dyDescent="0.2">
      <c r="J10126" s="18"/>
    </row>
    <row r="10127" spans="10:10" x14ac:dyDescent="0.2">
      <c r="J10127" s="18"/>
    </row>
    <row r="10128" spans="10:10" x14ac:dyDescent="0.2">
      <c r="J10128" s="18"/>
    </row>
    <row r="10129" spans="10:10" x14ac:dyDescent="0.2">
      <c r="J10129" s="18"/>
    </row>
    <row r="10130" spans="10:10" x14ac:dyDescent="0.2">
      <c r="J10130" s="18"/>
    </row>
    <row r="10131" spans="10:10" x14ac:dyDescent="0.2">
      <c r="J10131" s="18"/>
    </row>
    <row r="10132" spans="10:10" x14ac:dyDescent="0.2">
      <c r="J10132" s="18"/>
    </row>
    <row r="10133" spans="10:10" x14ac:dyDescent="0.2">
      <c r="J10133" s="18"/>
    </row>
    <row r="10134" spans="10:10" x14ac:dyDescent="0.2">
      <c r="J10134" s="18"/>
    </row>
    <row r="10135" spans="10:10" x14ac:dyDescent="0.2">
      <c r="J10135" s="18"/>
    </row>
    <row r="10136" spans="10:10" x14ac:dyDescent="0.2">
      <c r="J10136" s="18"/>
    </row>
    <row r="10137" spans="10:10" x14ac:dyDescent="0.2">
      <c r="J10137" s="18"/>
    </row>
    <row r="10138" spans="10:10" x14ac:dyDescent="0.2">
      <c r="J10138" s="18"/>
    </row>
    <row r="10139" spans="10:10" x14ac:dyDescent="0.2">
      <c r="J10139" s="18"/>
    </row>
    <row r="10140" spans="10:10" x14ac:dyDescent="0.2">
      <c r="J10140" s="18"/>
    </row>
    <row r="10141" spans="10:10" x14ac:dyDescent="0.2">
      <c r="J10141" s="18"/>
    </row>
    <row r="10142" spans="10:10" x14ac:dyDescent="0.2">
      <c r="J10142" s="18"/>
    </row>
    <row r="10143" spans="10:10" x14ac:dyDescent="0.2">
      <c r="J10143" s="18"/>
    </row>
    <row r="10144" spans="10:10" x14ac:dyDescent="0.2">
      <c r="J10144" s="18"/>
    </row>
    <row r="10145" spans="10:10" x14ac:dyDescent="0.2">
      <c r="J10145" s="18"/>
    </row>
    <row r="10146" spans="10:10" x14ac:dyDescent="0.2">
      <c r="J10146" s="18"/>
    </row>
    <row r="10147" spans="10:10" x14ac:dyDescent="0.2">
      <c r="J10147" s="18"/>
    </row>
    <row r="10148" spans="10:10" x14ac:dyDescent="0.2">
      <c r="J10148" s="18"/>
    </row>
    <row r="10149" spans="10:10" x14ac:dyDescent="0.2">
      <c r="J10149" s="18"/>
    </row>
    <row r="10150" spans="10:10" x14ac:dyDescent="0.2">
      <c r="J10150" s="18"/>
    </row>
    <row r="10151" spans="10:10" x14ac:dyDescent="0.2">
      <c r="J10151" s="18"/>
    </row>
    <row r="10152" spans="10:10" x14ac:dyDescent="0.2">
      <c r="J10152" s="18"/>
    </row>
    <row r="10153" spans="10:10" x14ac:dyDescent="0.2">
      <c r="J10153" s="18"/>
    </row>
    <row r="10154" spans="10:10" x14ac:dyDescent="0.2">
      <c r="J10154" s="18"/>
    </row>
    <row r="10155" spans="10:10" x14ac:dyDescent="0.2">
      <c r="J10155" s="18"/>
    </row>
    <row r="10156" spans="10:10" x14ac:dyDescent="0.2">
      <c r="J10156" s="18"/>
    </row>
    <row r="10157" spans="10:10" x14ac:dyDescent="0.2">
      <c r="J10157" s="18"/>
    </row>
    <row r="10158" spans="10:10" x14ac:dyDescent="0.2">
      <c r="J10158" s="18"/>
    </row>
    <row r="10159" spans="10:10" x14ac:dyDescent="0.2">
      <c r="J10159" s="18"/>
    </row>
    <row r="10160" spans="10:10" x14ac:dyDescent="0.2">
      <c r="J10160" s="18"/>
    </row>
    <row r="10161" spans="10:10" x14ac:dyDescent="0.2">
      <c r="J10161" s="18"/>
    </row>
    <row r="10162" spans="10:10" x14ac:dyDescent="0.2">
      <c r="J10162" s="18"/>
    </row>
    <row r="10163" spans="10:10" x14ac:dyDescent="0.2">
      <c r="J10163" s="18"/>
    </row>
    <row r="10164" spans="10:10" x14ac:dyDescent="0.2">
      <c r="J10164" s="18"/>
    </row>
    <row r="10165" spans="10:10" x14ac:dyDescent="0.2">
      <c r="J10165" s="18"/>
    </row>
    <row r="10166" spans="10:10" x14ac:dyDescent="0.2">
      <c r="J10166" s="18"/>
    </row>
    <row r="10167" spans="10:10" x14ac:dyDescent="0.2">
      <c r="J10167" s="18"/>
    </row>
    <row r="10168" spans="10:10" x14ac:dyDescent="0.2">
      <c r="J10168" s="18"/>
    </row>
    <row r="10169" spans="10:10" x14ac:dyDescent="0.2">
      <c r="J10169" s="18"/>
    </row>
    <row r="10170" spans="10:10" x14ac:dyDescent="0.2">
      <c r="J10170" s="18"/>
    </row>
    <row r="10171" spans="10:10" x14ac:dyDescent="0.2">
      <c r="J10171" s="18"/>
    </row>
    <row r="10172" spans="10:10" x14ac:dyDescent="0.2">
      <c r="J10172" s="18"/>
    </row>
    <row r="10173" spans="10:10" x14ac:dyDescent="0.2">
      <c r="J10173" s="18"/>
    </row>
    <row r="10174" spans="10:10" x14ac:dyDescent="0.2">
      <c r="J10174" s="18"/>
    </row>
    <row r="10175" spans="10:10" x14ac:dyDescent="0.2">
      <c r="J10175" s="18"/>
    </row>
    <row r="10176" spans="10:10" x14ac:dyDescent="0.2">
      <c r="J10176" s="18"/>
    </row>
    <row r="10177" spans="10:10" x14ac:dyDescent="0.2">
      <c r="J10177" s="18"/>
    </row>
    <row r="10178" spans="10:10" x14ac:dyDescent="0.2">
      <c r="J10178" s="18"/>
    </row>
    <row r="10179" spans="10:10" x14ac:dyDescent="0.2">
      <c r="J10179" s="18"/>
    </row>
    <row r="10180" spans="10:10" x14ac:dyDescent="0.2">
      <c r="J10180" s="18"/>
    </row>
    <row r="10181" spans="10:10" x14ac:dyDescent="0.2">
      <c r="J10181" s="18"/>
    </row>
    <row r="10182" spans="10:10" x14ac:dyDescent="0.2">
      <c r="J10182" s="18"/>
    </row>
    <row r="10183" spans="10:10" x14ac:dyDescent="0.2">
      <c r="J10183" s="18"/>
    </row>
    <row r="10184" spans="10:10" x14ac:dyDescent="0.2">
      <c r="J10184" s="18"/>
    </row>
    <row r="10185" spans="10:10" x14ac:dyDescent="0.2">
      <c r="J10185" s="18"/>
    </row>
    <row r="10186" spans="10:10" x14ac:dyDescent="0.2">
      <c r="J10186" s="18"/>
    </row>
    <row r="10187" spans="10:10" x14ac:dyDescent="0.2">
      <c r="J10187" s="18"/>
    </row>
    <row r="10188" spans="10:10" x14ac:dyDescent="0.2">
      <c r="J10188" s="18"/>
    </row>
    <row r="10189" spans="10:10" x14ac:dyDescent="0.2">
      <c r="J10189" s="18"/>
    </row>
    <row r="10190" spans="10:10" x14ac:dyDescent="0.2">
      <c r="J10190" s="18"/>
    </row>
    <row r="10191" spans="10:10" x14ac:dyDescent="0.2">
      <c r="J10191" s="18"/>
    </row>
    <row r="10192" spans="10:10" x14ac:dyDescent="0.2">
      <c r="J10192" s="18"/>
    </row>
    <row r="10193" spans="10:10" x14ac:dyDescent="0.2">
      <c r="J10193" s="18"/>
    </row>
    <row r="10194" spans="10:10" x14ac:dyDescent="0.2">
      <c r="J10194" s="18"/>
    </row>
    <row r="10195" spans="10:10" x14ac:dyDescent="0.2">
      <c r="J10195" s="18"/>
    </row>
    <row r="10196" spans="10:10" x14ac:dyDescent="0.2">
      <c r="J10196" s="18"/>
    </row>
    <row r="10197" spans="10:10" x14ac:dyDescent="0.2">
      <c r="J10197" s="18"/>
    </row>
    <row r="10198" spans="10:10" x14ac:dyDescent="0.2">
      <c r="J10198" s="18"/>
    </row>
    <row r="10199" spans="10:10" x14ac:dyDescent="0.2">
      <c r="J10199" s="18"/>
    </row>
    <row r="10200" spans="10:10" x14ac:dyDescent="0.2">
      <c r="J10200" s="18"/>
    </row>
    <row r="10201" spans="10:10" x14ac:dyDescent="0.2">
      <c r="J10201" s="18"/>
    </row>
    <row r="10202" spans="10:10" x14ac:dyDescent="0.2">
      <c r="J10202" s="18"/>
    </row>
    <row r="10203" spans="10:10" x14ac:dyDescent="0.2">
      <c r="J10203" s="18"/>
    </row>
    <row r="10204" spans="10:10" x14ac:dyDescent="0.2">
      <c r="J10204" s="18"/>
    </row>
    <row r="10205" spans="10:10" x14ac:dyDescent="0.2">
      <c r="J10205" s="18"/>
    </row>
    <row r="10206" spans="10:10" x14ac:dyDescent="0.2">
      <c r="J10206" s="18"/>
    </row>
    <row r="10207" spans="10:10" x14ac:dyDescent="0.2">
      <c r="J10207" s="18"/>
    </row>
    <row r="10208" spans="10:10" x14ac:dyDescent="0.2">
      <c r="J10208" s="18"/>
    </row>
    <row r="10209" spans="10:10" x14ac:dyDescent="0.2">
      <c r="J10209" s="18"/>
    </row>
    <row r="10210" spans="10:10" x14ac:dyDescent="0.2">
      <c r="J10210" s="18"/>
    </row>
    <row r="10211" spans="10:10" x14ac:dyDescent="0.2">
      <c r="J10211" s="18"/>
    </row>
    <row r="10212" spans="10:10" x14ac:dyDescent="0.2">
      <c r="J10212" s="18"/>
    </row>
    <row r="10213" spans="10:10" x14ac:dyDescent="0.2">
      <c r="J10213" s="18"/>
    </row>
    <row r="10214" spans="10:10" x14ac:dyDescent="0.2">
      <c r="J10214" s="18"/>
    </row>
    <row r="10215" spans="10:10" x14ac:dyDescent="0.2">
      <c r="J10215" s="18"/>
    </row>
    <row r="10216" spans="10:10" x14ac:dyDescent="0.2">
      <c r="J10216" s="18"/>
    </row>
    <row r="10217" spans="10:10" x14ac:dyDescent="0.2">
      <c r="J10217" s="18"/>
    </row>
    <row r="10218" spans="10:10" x14ac:dyDescent="0.2">
      <c r="J10218" s="18"/>
    </row>
    <row r="10219" spans="10:10" x14ac:dyDescent="0.2">
      <c r="J10219" s="18"/>
    </row>
    <row r="10220" spans="10:10" x14ac:dyDescent="0.2">
      <c r="J10220" s="18"/>
    </row>
    <row r="10221" spans="10:10" x14ac:dyDescent="0.2">
      <c r="J10221" s="18"/>
    </row>
    <row r="10222" spans="10:10" x14ac:dyDescent="0.2">
      <c r="J10222" s="18"/>
    </row>
    <row r="10223" spans="10:10" x14ac:dyDescent="0.2">
      <c r="J10223" s="18"/>
    </row>
    <row r="10224" spans="10:10" x14ac:dyDescent="0.2">
      <c r="J10224" s="18"/>
    </row>
    <row r="10225" spans="10:10" x14ac:dyDescent="0.2">
      <c r="J10225" s="18"/>
    </row>
    <row r="10226" spans="10:10" x14ac:dyDescent="0.2">
      <c r="J10226" s="18"/>
    </row>
    <row r="10227" spans="10:10" x14ac:dyDescent="0.2">
      <c r="J10227" s="18"/>
    </row>
    <row r="10228" spans="10:10" x14ac:dyDescent="0.2">
      <c r="J10228" s="18"/>
    </row>
    <row r="10229" spans="10:10" x14ac:dyDescent="0.2">
      <c r="J10229" s="18"/>
    </row>
    <row r="10230" spans="10:10" x14ac:dyDescent="0.2">
      <c r="J10230" s="18"/>
    </row>
    <row r="10231" spans="10:10" x14ac:dyDescent="0.2">
      <c r="J10231" s="18"/>
    </row>
    <row r="10232" spans="10:10" x14ac:dyDescent="0.2">
      <c r="J10232" s="18"/>
    </row>
    <row r="10233" spans="10:10" x14ac:dyDescent="0.2">
      <c r="J10233" s="18"/>
    </row>
    <row r="10234" spans="10:10" x14ac:dyDescent="0.2">
      <c r="J10234" s="18"/>
    </row>
    <row r="10235" spans="10:10" x14ac:dyDescent="0.2">
      <c r="J10235" s="18"/>
    </row>
    <row r="10236" spans="10:10" x14ac:dyDescent="0.2">
      <c r="J10236" s="18"/>
    </row>
    <row r="10237" spans="10:10" x14ac:dyDescent="0.2">
      <c r="J10237" s="18"/>
    </row>
    <row r="10238" spans="10:10" x14ac:dyDescent="0.2">
      <c r="J10238" s="18"/>
    </row>
    <row r="10239" spans="10:10" x14ac:dyDescent="0.2">
      <c r="J10239" s="18"/>
    </row>
    <row r="10240" spans="10:10" x14ac:dyDescent="0.2">
      <c r="J10240" s="18"/>
    </row>
    <row r="10241" spans="10:10" x14ac:dyDescent="0.2">
      <c r="J10241" s="18"/>
    </row>
    <row r="10242" spans="10:10" x14ac:dyDescent="0.2">
      <c r="J10242" s="18"/>
    </row>
    <row r="10243" spans="10:10" x14ac:dyDescent="0.2">
      <c r="J10243" s="18"/>
    </row>
    <row r="10244" spans="10:10" x14ac:dyDescent="0.2">
      <c r="J10244" s="18"/>
    </row>
    <row r="10245" spans="10:10" x14ac:dyDescent="0.2">
      <c r="J10245" s="18"/>
    </row>
    <row r="10246" spans="10:10" x14ac:dyDescent="0.2">
      <c r="J10246" s="18"/>
    </row>
    <row r="10247" spans="10:10" x14ac:dyDescent="0.2">
      <c r="J10247" s="18"/>
    </row>
    <row r="10248" spans="10:10" x14ac:dyDescent="0.2">
      <c r="J10248" s="18"/>
    </row>
    <row r="10249" spans="10:10" x14ac:dyDescent="0.2">
      <c r="J10249" s="18"/>
    </row>
    <row r="10250" spans="10:10" x14ac:dyDescent="0.2">
      <c r="J10250" s="18"/>
    </row>
    <row r="10251" spans="10:10" x14ac:dyDescent="0.2">
      <c r="J10251" s="18"/>
    </row>
    <row r="10252" spans="10:10" x14ac:dyDescent="0.2">
      <c r="J10252" s="18"/>
    </row>
    <row r="10253" spans="10:10" x14ac:dyDescent="0.2">
      <c r="J10253" s="18"/>
    </row>
    <row r="10254" spans="10:10" x14ac:dyDescent="0.2">
      <c r="J10254" s="18"/>
    </row>
    <row r="10255" spans="10:10" x14ac:dyDescent="0.2">
      <c r="J10255" s="18"/>
    </row>
    <row r="10256" spans="10:10" x14ac:dyDescent="0.2">
      <c r="J10256" s="18"/>
    </row>
    <row r="10257" spans="10:10" x14ac:dyDescent="0.2">
      <c r="J10257" s="18"/>
    </row>
    <row r="10258" spans="10:10" x14ac:dyDescent="0.2">
      <c r="J10258" s="18"/>
    </row>
    <row r="10259" spans="10:10" x14ac:dyDescent="0.2">
      <c r="J10259" s="18"/>
    </row>
    <row r="10260" spans="10:10" x14ac:dyDescent="0.2">
      <c r="J10260" s="18"/>
    </row>
    <row r="10261" spans="10:10" x14ac:dyDescent="0.2">
      <c r="J10261" s="18"/>
    </row>
    <row r="10262" spans="10:10" x14ac:dyDescent="0.2">
      <c r="J10262" s="18"/>
    </row>
    <row r="10263" spans="10:10" x14ac:dyDescent="0.2">
      <c r="J10263" s="18"/>
    </row>
    <row r="10264" spans="10:10" x14ac:dyDescent="0.2">
      <c r="J10264" s="18"/>
    </row>
    <row r="10265" spans="10:10" x14ac:dyDescent="0.2">
      <c r="J10265" s="18"/>
    </row>
    <row r="10266" spans="10:10" x14ac:dyDescent="0.2">
      <c r="J10266" s="18"/>
    </row>
    <row r="10267" spans="10:10" x14ac:dyDescent="0.2">
      <c r="J10267" s="18"/>
    </row>
    <row r="10268" spans="10:10" x14ac:dyDescent="0.2">
      <c r="J10268" s="18"/>
    </row>
    <row r="10269" spans="10:10" x14ac:dyDescent="0.2">
      <c r="J10269" s="18"/>
    </row>
    <row r="10270" spans="10:10" x14ac:dyDescent="0.2">
      <c r="J10270" s="18"/>
    </row>
    <row r="10271" spans="10:10" x14ac:dyDescent="0.2">
      <c r="J10271" s="18"/>
    </row>
    <row r="10272" spans="10:10" x14ac:dyDescent="0.2">
      <c r="J10272" s="18"/>
    </row>
    <row r="10273" spans="10:10" x14ac:dyDescent="0.2">
      <c r="J10273" s="18"/>
    </row>
    <row r="10274" spans="10:10" x14ac:dyDescent="0.2">
      <c r="J10274" s="18"/>
    </row>
    <row r="10275" spans="10:10" x14ac:dyDescent="0.2">
      <c r="J10275" s="18"/>
    </row>
    <row r="10276" spans="10:10" x14ac:dyDescent="0.2">
      <c r="J10276" s="18"/>
    </row>
    <row r="10277" spans="10:10" x14ac:dyDescent="0.2">
      <c r="J10277" s="18"/>
    </row>
    <row r="10278" spans="10:10" x14ac:dyDescent="0.2">
      <c r="J10278" s="18"/>
    </row>
    <row r="10279" spans="10:10" x14ac:dyDescent="0.2">
      <c r="J10279" s="18"/>
    </row>
    <row r="10280" spans="10:10" x14ac:dyDescent="0.2">
      <c r="J10280" s="18"/>
    </row>
    <row r="10281" spans="10:10" x14ac:dyDescent="0.2">
      <c r="J10281" s="18"/>
    </row>
    <row r="10282" spans="10:10" x14ac:dyDescent="0.2">
      <c r="J10282" s="18"/>
    </row>
    <row r="10283" spans="10:10" x14ac:dyDescent="0.2">
      <c r="J10283" s="18"/>
    </row>
    <row r="10284" spans="10:10" x14ac:dyDescent="0.2">
      <c r="J10284" s="18"/>
    </row>
    <row r="10285" spans="10:10" x14ac:dyDescent="0.2">
      <c r="J10285" s="18"/>
    </row>
    <row r="10286" spans="10:10" x14ac:dyDescent="0.2">
      <c r="J10286" s="18"/>
    </row>
    <row r="10287" spans="10:10" x14ac:dyDescent="0.2">
      <c r="J10287" s="18"/>
    </row>
    <row r="10288" spans="10:10" x14ac:dyDescent="0.2">
      <c r="J10288" s="18"/>
    </row>
    <row r="10289" spans="10:10" x14ac:dyDescent="0.2">
      <c r="J10289" s="18"/>
    </row>
    <row r="10290" spans="10:10" x14ac:dyDescent="0.2">
      <c r="J10290" s="18"/>
    </row>
    <row r="10291" spans="10:10" x14ac:dyDescent="0.2">
      <c r="J10291" s="18"/>
    </row>
    <row r="10292" spans="10:10" x14ac:dyDescent="0.2">
      <c r="J10292" s="18"/>
    </row>
    <row r="10293" spans="10:10" x14ac:dyDescent="0.2">
      <c r="J10293" s="18"/>
    </row>
    <row r="10294" spans="10:10" x14ac:dyDescent="0.2">
      <c r="J10294" s="18"/>
    </row>
    <row r="10295" spans="10:10" x14ac:dyDescent="0.2">
      <c r="J10295" s="18"/>
    </row>
    <row r="10296" spans="10:10" x14ac:dyDescent="0.2">
      <c r="J10296" s="18"/>
    </row>
    <row r="10297" spans="10:10" x14ac:dyDescent="0.2">
      <c r="J10297" s="18"/>
    </row>
    <row r="10298" spans="10:10" x14ac:dyDescent="0.2">
      <c r="J10298" s="18"/>
    </row>
    <row r="10299" spans="10:10" x14ac:dyDescent="0.2">
      <c r="J10299" s="18"/>
    </row>
    <row r="10300" spans="10:10" x14ac:dyDescent="0.2">
      <c r="J10300" s="18"/>
    </row>
    <row r="10301" spans="10:10" x14ac:dyDescent="0.2">
      <c r="J10301" s="18"/>
    </row>
    <row r="10302" spans="10:10" x14ac:dyDescent="0.2">
      <c r="J10302" s="18"/>
    </row>
    <row r="10303" spans="10:10" x14ac:dyDescent="0.2">
      <c r="J10303" s="18"/>
    </row>
    <row r="10304" spans="10:10" x14ac:dyDescent="0.2">
      <c r="J10304" s="18"/>
    </row>
    <row r="10305" spans="10:10" x14ac:dyDescent="0.2">
      <c r="J10305" s="18"/>
    </row>
    <row r="10306" spans="10:10" x14ac:dyDescent="0.2">
      <c r="J10306" s="18"/>
    </row>
    <row r="10307" spans="10:10" x14ac:dyDescent="0.2">
      <c r="J10307" s="18"/>
    </row>
    <row r="10308" spans="10:10" x14ac:dyDescent="0.2">
      <c r="J10308" s="18"/>
    </row>
    <row r="10309" spans="10:10" x14ac:dyDescent="0.2">
      <c r="J10309" s="18"/>
    </row>
    <row r="10310" spans="10:10" x14ac:dyDescent="0.2">
      <c r="J10310" s="18"/>
    </row>
    <row r="10311" spans="10:10" x14ac:dyDescent="0.2">
      <c r="J10311" s="18"/>
    </row>
    <row r="10312" spans="10:10" x14ac:dyDescent="0.2">
      <c r="J10312" s="18"/>
    </row>
    <row r="10313" spans="10:10" x14ac:dyDescent="0.2">
      <c r="J10313" s="18"/>
    </row>
    <row r="10314" spans="10:10" x14ac:dyDescent="0.2">
      <c r="J10314" s="18"/>
    </row>
    <row r="10315" spans="10:10" x14ac:dyDescent="0.2">
      <c r="J10315" s="18"/>
    </row>
    <row r="10316" spans="10:10" x14ac:dyDescent="0.2">
      <c r="J10316" s="18"/>
    </row>
    <row r="10317" spans="10:10" x14ac:dyDescent="0.2">
      <c r="J10317" s="18"/>
    </row>
    <row r="10318" spans="10:10" x14ac:dyDescent="0.2">
      <c r="J10318" s="18"/>
    </row>
    <row r="10319" spans="10:10" x14ac:dyDescent="0.2">
      <c r="J10319" s="18"/>
    </row>
    <row r="10320" spans="10:10" x14ac:dyDescent="0.2">
      <c r="J10320" s="18"/>
    </row>
    <row r="10321" spans="10:10" x14ac:dyDescent="0.2">
      <c r="J10321" s="18"/>
    </row>
    <row r="10322" spans="10:10" x14ac:dyDescent="0.2">
      <c r="J10322" s="18"/>
    </row>
    <row r="10323" spans="10:10" x14ac:dyDescent="0.2">
      <c r="J10323" s="18"/>
    </row>
    <row r="10324" spans="10:10" x14ac:dyDescent="0.2">
      <c r="J10324" s="18"/>
    </row>
    <row r="10325" spans="10:10" x14ac:dyDescent="0.2">
      <c r="J10325" s="18"/>
    </row>
    <row r="10326" spans="10:10" x14ac:dyDescent="0.2">
      <c r="J10326" s="18"/>
    </row>
    <row r="10327" spans="10:10" x14ac:dyDescent="0.2">
      <c r="J10327" s="18"/>
    </row>
    <row r="10328" spans="10:10" x14ac:dyDescent="0.2">
      <c r="J10328" s="18"/>
    </row>
    <row r="10329" spans="10:10" x14ac:dyDescent="0.2">
      <c r="J10329" s="18"/>
    </row>
    <row r="10330" spans="10:10" x14ac:dyDescent="0.2">
      <c r="J10330" s="18"/>
    </row>
    <row r="10331" spans="10:10" x14ac:dyDescent="0.2">
      <c r="J10331" s="18"/>
    </row>
    <row r="10332" spans="10:10" x14ac:dyDescent="0.2">
      <c r="J10332" s="18"/>
    </row>
    <row r="10333" spans="10:10" x14ac:dyDescent="0.2">
      <c r="J10333" s="18"/>
    </row>
    <row r="10334" spans="10:10" x14ac:dyDescent="0.2">
      <c r="J10334" s="18"/>
    </row>
    <row r="10335" spans="10:10" x14ac:dyDescent="0.2">
      <c r="J10335" s="18"/>
    </row>
    <row r="10336" spans="10:10" x14ac:dyDescent="0.2">
      <c r="J10336" s="18"/>
    </row>
    <row r="10337" spans="10:10" x14ac:dyDescent="0.2">
      <c r="J10337" s="18"/>
    </row>
    <row r="10338" spans="10:10" x14ac:dyDescent="0.2">
      <c r="J10338" s="18"/>
    </row>
    <row r="10339" spans="10:10" x14ac:dyDescent="0.2">
      <c r="J10339" s="18"/>
    </row>
    <row r="10340" spans="10:10" x14ac:dyDescent="0.2">
      <c r="J10340" s="18"/>
    </row>
    <row r="10341" spans="10:10" x14ac:dyDescent="0.2">
      <c r="J10341" s="18"/>
    </row>
    <row r="10342" spans="10:10" x14ac:dyDescent="0.2">
      <c r="J10342" s="18"/>
    </row>
    <row r="10343" spans="10:10" x14ac:dyDescent="0.2">
      <c r="J10343" s="18"/>
    </row>
    <row r="10344" spans="10:10" x14ac:dyDescent="0.2">
      <c r="J10344" s="18"/>
    </row>
    <row r="10345" spans="10:10" x14ac:dyDescent="0.2">
      <c r="J10345" s="18"/>
    </row>
    <row r="10346" spans="10:10" x14ac:dyDescent="0.2">
      <c r="J10346" s="18"/>
    </row>
    <row r="10347" spans="10:10" x14ac:dyDescent="0.2">
      <c r="J10347" s="18"/>
    </row>
    <row r="10348" spans="10:10" x14ac:dyDescent="0.2">
      <c r="J10348" s="18"/>
    </row>
    <row r="10349" spans="10:10" x14ac:dyDescent="0.2">
      <c r="J10349" s="18"/>
    </row>
    <row r="10350" spans="10:10" x14ac:dyDescent="0.2">
      <c r="J10350" s="18"/>
    </row>
    <row r="10351" spans="10:10" x14ac:dyDescent="0.2">
      <c r="J10351" s="18"/>
    </row>
    <row r="10352" spans="10:10" x14ac:dyDescent="0.2">
      <c r="J10352" s="18"/>
    </row>
    <row r="10353" spans="10:10" x14ac:dyDescent="0.2">
      <c r="J10353" s="18"/>
    </row>
    <row r="10354" spans="10:10" x14ac:dyDescent="0.2">
      <c r="J10354" s="18"/>
    </row>
    <row r="10355" spans="10:10" x14ac:dyDescent="0.2">
      <c r="J10355" s="18"/>
    </row>
    <row r="10356" spans="10:10" x14ac:dyDescent="0.2">
      <c r="J10356" s="18"/>
    </row>
    <row r="10357" spans="10:10" x14ac:dyDescent="0.2">
      <c r="J10357" s="18"/>
    </row>
    <row r="10358" spans="10:10" x14ac:dyDescent="0.2">
      <c r="J10358" s="18"/>
    </row>
    <row r="10359" spans="10:10" x14ac:dyDescent="0.2">
      <c r="J10359" s="18"/>
    </row>
    <row r="10360" spans="10:10" x14ac:dyDescent="0.2">
      <c r="J10360" s="18"/>
    </row>
    <row r="10361" spans="10:10" x14ac:dyDescent="0.2">
      <c r="J10361" s="18"/>
    </row>
    <row r="10362" spans="10:10" x14ac:dyDescent="0.2">
      <c r="J10362" s="18"/>
    </row>
    <row r="10363" spans="10:10" x14ac:dyDescent="0.2">
      <c r="J10363" s="18"/>
    </row>
    <row r="10364" spans="10:10" x14ac:dyDescent="0.2">
      <c r="J10364" s="18"/>
    </row>
    <row r="10365" spans="10:10" x14ac:dyDescent="0.2">
      <c r="J10365" s="18"/>
    </row>
    <row r="10366" spans="10:10" x14ac:dyDescent="0.2">
      <c r="J10366" s="18"/>
    </row>
    <row r="10367" spans="10:10" x14ac:dyDescent="0.2">
      <c r="J10367" s="18"/>
    </row>
    <row r="10368" spans="10:10" x14ac:dyDescent="0.2">
      <c r="J10368" s="18"/>
    </row>
    <row r="10369" spans="10:10" x14ac:dyDescent="0.2">
      <c r="J10369" s="18"/>
    </row>
    <row r="10370" spans="10:10" x14ac:dyDescent="0.2">
      <c r="J10370" s="18"/>
    </row>
    <row r="10371" spans="10:10" x14ac:dyDescent="0.2">
      <c r="J10371" s="18"/>
    </row>
    <row r="10372" spans="10:10" x14ac:dyDescent="0.2">
      <c r="J10372" s="18"/>
    </row>
    <row r="10373" spans="10:10" x14ac:dyDescent="0.2">
      <c r="J10373" s="18"/>
    </row>
    <row r="10374" spans="10:10" x14ac:dyDescent="0.2">
      <c r="J10374" s="18"/>
    </row>
    <row r="10375" spans="10:10" x14ac:dyDescent="0.2">
      <c r="J10375" s="18"/>
    </row>
    <row r="10376" spans="10:10" x14ac:dyDescent="0.2">
      <c r="J10376" s="18"/>
    </row>
    <row r="10377" spans="10:10" x14ac:dyDescent="0.2">
      <c r="J10377" s="18"/>
    </row>
    <row r="10378" spans="10:10" x14ac:dyDescent="0.2">
      <c r="J10378" s="18"/>
    </row>
    <row r="10379" spans="10:10" x14ac:dyDescent="0.2">
      <c r="J10379" s="18"/>
    </row>
    <row r="10380" spans="10:10" x14ac:dyDescent="0.2">
      <c r="J10380" s="18"/>
    </row>
    <row r="10381" spans="10:10" x14ac:dyDescent="0.2">
      <c r="J10381" s="18"/>
    </row>
    <row r="10382" spans="10:10" x14ac:dyDescent="0.2">
      <c r="J10382" s="18"/>
    </row>
    <row r="10383" spans="10:10" x14ac:dyDescent="0.2">
      <c r="J10383" s="18"/>
    </row>
    <row r="10384" spans="10:10" x14ac:dyDescent="0.2">
      <c r="J10384" s="18"/>
    </row>
    <row r="10385" spans="10:10" x14ac:dyDescent="0.2">
      <c r="J10385" s="18"/>
    </row>
    <row r="10386" spans="10:10" x14ac:dyDescent="0.2">
      <c r="J10386" s="18"/>
    </row>
    <row r="10387" spans="10:10" x14ac:dyDescent="0.2">
      <c r="J10387" s="18"/>
    </row>
    <row r="10388" spans="10:10" x14ac:dyDescent="0.2">
      <c r="J10388" s="18"/>
    </row>
    <row r="10389" spans="10:10" x14ac:dyDescent="0.2">
      <c r="J10389" s="18"/>
    </row>
    <row r="10390" spans="10:10" x14ac:dyDescent="0.2">
      <c r="J10390" s="18"/>
    </row>
    <row r="10391" spans="10:10" x14ac:dyDescent="0.2">
      <c r="J10391" s="18"/>
    </row>
    <row r="10392" spans="10:10" x14ac:dyDescent="0.2">
      <c r="J10392" s="18"/>
    </row>
    <row r="10393" spans="10:10" x14ac:dyDescent="0.2">
      <c r="J10393" s="18"/>
    </row>
    <row r="10394" spans="10:10" x14ac:dyDescent="0.2">
      <c r="J10394" s="18"/>
    </row>
    <row r="10395" spans="10:10" x14ac:dyDescent="0.2">
      <c r="J10395" s="18"/>
    </row>
    <row r="10396" spans="10:10" x14ac:dyDescent="0.2">
      <c r="J10396" s="18"/>
    </row>
    <row r="10397" spans="10:10" x14ac:dyDescent="0.2">
      <c r="J10397" s="18"/>
    </row>
    <row r="10398" spans="10:10" x14ac:dyDescent="0.2">
      <c r="J10398" s="18"/>
    </row>
    <row r="10399" spans="10:10" x14ac:dyDescent="0.2">
      <c r="J10399" s="18"/>
    </row>
    <row r="10400" spans="10:10" x14ac:dyDescent="0.2">
      <c r="J10400" s="18"/>
    </row>
    <row r="10401" spans="10:10" x14ac:dyDescent="0.2">
      <c r="J10401" s="18"/>
    </row>
    <row r="10402" spans="10:10" x14ac:dyDescent="0.2">
      <c r="J10402" s="18"/>
    </row>
    <row r="10403" spans="10:10" x14ac:dyDescent="0.2">
      <c r="J10403" s="18"/>
    </row>
    <row r="10404" spans="10:10" x14ac:dyDescent="0.2">
      <c r="J10404" s="18"/>
    </row>
    <row r="10405" spans="10:10" x14ac:dyDescent="0.2">
      <c r="J10405" s="18"/>
    </row>
    <row r="10406" spans="10:10" x14ac:dyDescent="0.2">
      <c r="J10406" s="18"/>
    </row>
    <row r="10407" spans="10:10" x14ac:dyDescent="0.2">
      <c r="J10407" s="18"/>
    </row>
    <row r="10408" spans="10:10" x14ac:dyDescent="0.2">
      <c r="J10408" s="18"/>
    </row>
    <row r="10409" spans="10:10" x14ac:dyDescent="0.2">
      <c r="J10409" s="18"/>
    </row>
    <row r="10410" spans="10:10" x14ac:dyDescent="0.2">
      <c r="J10410" s="18"/>
    </row>
    <row r="10411" spans="10:10" x14ac:dyDescent="0.2">
      <c r="J10411" s="18"/>
    </row>
    <row r="10412" spans="10:10" x14ac:dyDescent="0.2">
      <c r="J10412" s="18"/>
    </row>
    <row r="10413" spans="10:10" x14ac:dyDescent="0.2">
      <c r="J10413" s="18"/>
    </row>
    <row r="10414" spans="10:10" x14ac:dyDescent="0.2">
      <c r="J10414" s="18"/>
    </row>
    <row r="10415" spans="10:10" x14ac:dyDescent="0.2">
      <c r="J10415" s="18"/>
    </row>
    <row r="10416" spans="10:10" x14ac:dyDescent="0.2">
      <c r="J10416" s="18"/>
    </row>
    <row r="10417" spans="10:10" x14ac:dyDescent="0.2">
      <c r="J10417" s="18"/>
    </row>
    <row r="10418" spans="10:10" x14ac:dyDescent="0.2">
      <c r="J10418" s="18"/>
    </row>
    <row r="10419" spans="10:10" x14ac:dyDescent="0.2">
      <c r="J10419" s="18"/>
    </row>
    <row r="10420" spans="10:10" x14ac:dyDescent="0.2">
      <c r="J10420" s="18"/>
    </row>
    <row r="10421" spans="10:10" x14ac:dyDescent="0.2">
      <c r="J10421" s="18"/>
    </row>
    <row r="10422" spans="10:10" x14ac:dyDescent="0.2">
      <c r="J10422" s="18"/>
    </row>
    <row r="10423" spans="10:10" x14ac:dyDescent="0.2">
      <c r="J10423" s="18"/>
    </row>
    <row r="10424" spans="10:10" x14ac:dyDescent="0.2">
      <c r="J10424" s="18"/>
    </row>
    <row r="10425" spans="10:10" x14ac:dyDescent="0.2">
      <c r="J10425" s="18"/>
    </row>
    <row r="10426" spans="10:10" x14ac:dyDescent="0.2">
      <c r="J10426" s="18"/>
    </row>
    <row r="10427" spans="10:10" x14ac:dyDescent="0.2">
      <c r="J10427" s="18"/>
    </row>
    <row r="10428" spans="10:10" x14ac:dyDescent="0.2">
      <c r="J10428" s="18"/>
    </row>
    <row r="10429" spans="10:10" x14ac:dyDescent="0.2">
      <c r="J10429" s="18"/>
    </row>
    <row r="10430" spans="10:10" x14ac:dyDescent="0.2">
      <c r="J10430" s="18"/>
    </row>
    <row r="10431" spans="10:10" x14ac:dyDescent="0.2">
      <c r="J10431" s="18"/>
    </row>
    <row r="10432" spans="10:10" x14ac:dyDescent="0.2">
      <c r="J10432" s="18"/>
    </row>
    <row r="10433" spans="10:10" x14ac:dyDescent="0.2">
      <c r="J10433" s="18"/>
    </row>
    <row r="10434" spans="10:10" x14ac:dyDescent="0.2">
      <c r="J10434" s="18"/>
    </row>
    <row r="10435" spans="10:10" x14ac:dyDescent="0.2">
      <c r="J10435" s="18"/>
    </row>
    <row r="10436" spans="10:10" x14ac:dyDescent="0.2">
      <c r="J10436" s="18"/>
    </row>
    <row r="10437" spans="10:10" x14ac:dyDescent="0.2">
      <c r="J10437" s="18"/>
    </row>
    <row r="10438" spans="10:10" x14ac:dyDescent="0.2">
      <c r="J10438" s="18"/>
    </row>
    <row r="10439" spans="10:10" x14ac:dyDescent="0.2">
      <c r="J10439" s="18"/>
    </row>
    <row r="10440" spans="10:10" x14ac:dyDescent="0.2">
      <c r="J10440" s="18"/>
    </row>
    <row r="10441" spans="10:10" x14ac:dyDescent="0.2">
      <c r="J10441" s="18"/>
    </row>
    <row r="10442" spans="10:10" x14ac:dyDescent="0.2">
      <c r="J10442" s="18"/>
    </row>
    <row r="10443" spans="10:10" x14ac:dyDescent="0.2">
      <c r="J10443" s="18"/>
    </row>
    <row r="10444" spans="10:10" x14ac:dyDescent="0.2">
      <c r="J10444" s="18"/>
    </row>
    <row r="10445" spans="10:10" x14ac:dyDescent="0.2">
      <c r="J10445" s="18"/>
    </row>
    <row r="10446" spans="10:10" x14ac:dyDescent="0.2">
      <c r="J10446" s="18"/>
    </row>
    <row r="10447" spans="10:10" x14ac:dyDescent="0.2">
      <c r="J10447" s="18"/>
    </row>
    <row r="10448" spans="10:10" x14ac:dyDescent="0.2">
      <c r="J10448" s="18"/>
    </row>
    <row r="10449" spans="10:10" x14ac:dyDescent="0.2">
      <c r="J10449" s="18"/>
    </row>
    <row r="10450" spans="10:10" x14ac:dyDescent="0.2">
      <c r="J10450" s="18"/>
    </row>
    <row r="10451" spans="10:10" x14ac:dyDescent="0.2">
      <c r="J10451" s="18"/>
    </row>
    <row r="10452" spans="10:10" x14ac:dyDescent="0.2">
      <c r="J10452" s="18"/>
    </row>
    <row r="10453" spans="10:10" x14ac:dyDescent="0.2">
      <c r="J10453" s="18"/>
    </row>
    <row r="10454" spans="10:10" x14ac:dyDescent="0.2">
      <c r="J10454" s="18"/>
    </row>
    <row r="10455" spans="10:10" x14ac:dyDescent="0.2">
      <c r="J10455" s="18"/>
    </row>
    <row r="10456" spans="10:10" x14ac:dyDescent="0.2">
      <c r="J10456" s="18"/>
    </row>
    <row r="10457" spans="10:10" x14ac:dyDescent="0.2">
      <c r="J10457" s="18"/>
    </row>
    <row r="10458" spans="10:10" x14ac:dyDescent="0.2">
      <c r="J10458" s="18"/>
    </row>
    <row r="10459" spans="10:10" x14ac:dyDescent="0.2">
      <c r="J10459" s="18"/>
    </row>
    <row r="10460" spans="10:10" x14ac:dyDescent="0.2">
      <c r="J10460" s="18"/>
    </row>
    <row r="10461" spans="10:10" x14ac:dyDescent="0.2">
      <c r="J10461" s="18"/>
    </row>
    <row r="10462" spans="10:10" x14ac:dyDescent="0.2">
      <c r="J10462" s="18"/>
    </row>
    <row r="10463" spans="10:10" x14ac:dyDescent="0.2">
      <c r="J10463" s="18"/>
    </row>
    <row r="10464" spans="10:10" x14ac:dyDescent="0.2">
      <c r="J10464" s="18"/>
    </row>
    <row r="10465" spans="10:10" x14ac:dyDescent="0.2">
      <c r="J10465" s="18"/>
    </row>
    <row r="10466" spans="10:10" x14ac:dyDescent="0.2">
      <c r="J10466" s="18"/>
    </row>
    <row r="10467" spans="10:10" x14ac:dyDescent="0.2">
      <c r="J10467" s="18"/>
    </row>
    <row r="10468" spans="10:10" x14ac:dyDescent="0.2">
      <c r="J10468" s="18"/>
    </row>
    <row r="10469" spans="10:10" x14ac:dyDescent="0.2">
      <c r="J10469" s="18"/>
    </row>
    <row r="10470" spans="10:10" x14ac:dyDescent="0.2">
      <c r="J10470" s="18"/>
    </row>
    <row r="10471" spans="10:10" x14ac:dyDescent="0.2">
      <c r="J10471" s="18"/>
    </row>
    <row r="10472" spans="10:10" x14ac:dyDescent="0.2">
      <c r="J10472" s="18"/>
    </row>
    <row r="10473" spans="10:10" x14ac:dyDescent="0.2">
      <c r="J10473" s="18"/>
    </row>
    <row r="10474" spans="10:10" x14ac:dyDescent="0.2">
      <c r="J10474" s="18"/>
    </row>
    <row r="10475" spans="10:10" x14ac:dyDescent="0.2">
      <c r="J10475" s="18"/>
    </row>
    <row r="10476" spans="10:10" x14ac:dyDescent="0.2">
      <c r="J10476" s="18"/>
    </row>
    <row r="10477" spans="10:10" x14ac:dyDescent="0.2">
      <c r="J10477" s="18"/>
    </row>
    <row r="10478" spans="10:10" x14ac:dyDescent="0.2">
      <c r="J10478" s="18"/>
    </row>
    <row r="10479" spans="10:10" x14ac:dyDescent="0.2">
      <c r="J10479" s="18"/>
    </row>
    <row r="10480" spans="10:10" x14ac:dyDescent="0.2">
      <c r="J10480" s="18"/>
    </row>
    <row r="10481" spans="10:10" x14ac:dyDescent="0.2">
      <c r="J10481" s="18"/>
    </row>
    <row r="10482" spans="10:10" x14ac:dyDescent="0.2">
      <c r="J10482" s="18"/>
    </row>
    <row r="10483" spans="10:10" x14ac:dyDescent="0.2">
      <c r="J10483" s="18"/>
    </row>
    <row r="10484" spans="10:10" x14ac:dyDescent="0.2">
      <c r="J10484" s="18"/>
    </row>
    <row r="10485" spans="10:10" x14ac:dyDescent="0.2">
      <c r="J10485" s="18"/>
    </row>
    <row r="10486" spans="10:10" x14ac:dyDescent="0.2">
      <c r="J10486" s="18"/>
    </row>
    <row r="10487" spans="10:10" x14ac:dyDescent="0.2">
      <c r="J10487" s="18"/>
    </row>
    <row r="10488" spans="10:10" x14ac:dyDescent="0.2">
      <c r="J10488" s="18"/>
    </row>
    <row r="10489" spans="10:10" x14ac:dyDescent="0.2">
      <c r="J10489" s="18"/>
    </row>
    <row r="10490" spans="10:10" x14ac:dyDescent="0.2">
      <c r="J10490" s="18"/>
    </row>
    <row r="10491" spans="10:10" x14ac:dyDescent="0.2">
      <c r="J10491" s="18"/>
    </row>
    <row r="10492" spans="10:10" x14ac:dyDescent="0.2">
      <c r="J10492" s="18"/>
    </row>
    <row r="10493" spans="10:10" x14ac:dyDescent="0.2">
      <c r="J10493" s="18"/>
    </row>
    <row r="10494" spans="10:10" x14ac:dyDescent="0.2">
      <c r="J10494" s="18"/>
    </row>
    <row r="10495" spans="10:10" x14ac:dyDescent="0.2">
      <c r="J10495" s="18"/>
    </row>
    <row r="10496" spans="10:10" x14ac:dyDescent="0.2">
      <c r="J10496" s="18"/>
    </row>
    <row r="10497" spans="10:10" x14ac:dyDescent="0.2">
      <c r="J10497" s="18"/>
    </row>
    <row r="10498" spans="10:10" x14ac:dyDescent="0.2">
      <c r="J10498" s="18"/>
    </row>
    <row r="10499" spans="10:10" x14ac:dyDescent="0.2">
      <c r="J10499" s="18"/>
    </row>
    <row r="10500" spans="10:10" x14ac:dyDescent="0.2">
      <c r="J10500" s="18"/>
    </row>
    <row r="10501" spans="10:10" x14ac:dyDescent="0.2">
      <c r="J10501" s="18"/>
    </row>
    <row r="10502" spans="10:10" x14ac:dyDescent="0.2">
      <c r="J10502" s="18"/>
    </row>
    <row r="10503" spans="10:10" x14ac:dyDescent="0.2">
      <c r="J10503" s="18"/>
    </row>
    <row r="10504" spans="10:10" x14ac:dyDescent="0.2">
      <c r="J10504" s="18"/>
    </row>
    <row r="10505" spans="10:10" x14ac:dyDescent="0.2">
      <c r="J10505" s="18"/>
    </row>
    <row r="10506" spans="10:10" x14ac:dyDescent="0.2">
      <c r="J10506" s="18"/>
    </row>
    <row r="10507" spans="10:10" x14ac:dyDescent="0.2">
      <c r="J10507" s="18"/>
    </row>
    <row r="10508" spans="10:10" x14ac:dyDescent="0.2">
      <c r="J10508" s="18"/>
    </row>
    <row r="10509" spans="10:10" x14ac:dyDescent="0.2">
      <c r="J10509" s="18"/>
    </row>
    <row r="10510" spans="10:10" x14ac:dyDescent="0.2">
      <c r="J10510" s="18"/>
    </row>
    <row r="10511" spans="10:10" x14ac:dyDescent="0.2">
      <c r="J10511" s="18"/>
    </row>
    <row r="10512" spans="10:10" x14ac:dyDescent="0.2">
      <c r="J10512" s="18"/>
    </row>
    <row r="10513" spans="10:10" x14ac:dyDescent="0.2">
      <c r="J10513" s="18"/>
    </row>
    <row r="10514" spans="10:10" x14ac:dyDescent="0.2">
      <c r="J10514" s="18"/>
    </row>
    <row r="10515" spans="10:10" x14ac:dyDescent="0.2">
      <c r="J10515" s="18"/>
    </row>
    <row r="10516" spans="10:10" x14ac:dyDescent="0.2">
      <c r="J10516" s="18"/>
    </row>
    <row r="10517" spans="10:10" x14ac:dyDescent="0.2">
      <c r="J10517" s="18"/>
    </row>
    <row r="10518" spans="10:10" x14ac:dyDescent="0.2">
      <c r="J10518" s="18"/>
    </row>
    <row r="10519" spans="10:10" x14ac:dyDescent="0.2">
      <c r="J10519" s="18"/>
    </row>
    <row r="10520" spans="10:10" x14ac:dyDescent="0.2">
      <c r="J10520" s="18"/>
    </row>
    <row r="10521" spans="10:10" x14ac:dyDescent="0.2">
      <c r="J10521" s="18"/>
    </row>
    <row r="10522" spans="10:10" x14ac:dyDescent="0.2">
      <c r="J10522" s="18"/>
    </row>
    <row r="10523" spans="10:10" x14ac:dyDescent="0.2">
      <c r="J10523" s="18"/>
    </row>
    <row r="10524" spans="10:10" x14ac:dyDescent="0.2">
      <c r="J10524" s="18"/>
    </row>
    <row r="10525" spans="10:10" x14ac:dyDescent="0.2">
      <c r="J10525" s="18"/>
    </row>
    <row r="10526" spans="10:10" x14ac:dyDescent="0.2">
      <c r="J10526" s="18"/>
    </row>
    <row r="10527" spans="10:10" x14ac:dyDescent="0.2">
      <c r="J10527" s="18"/>
    </row>
    <row r="10528" spans="10:10" x14ac:dyDescent="0.2">
      <c r="J10528" s="18"/>
    </row>
    <row r="10529" spans="10:10" x14ac:dyDescent="0.2">
      <c r="J10529" s="18"/>
    </row>
    <row r="10530" spans="10:10" x14ac:dyDescent="0.2">
      <c r="J10530" s="18"/>
    </row>
    <row r="10531" spans="10:10" x14ac:dyDescent="0.2">
      <c r="J10531" s="18"/>
    </row>
    <row r="10532" spans="10:10" x14ac:dyDescent="0.2">
      <c r="J10532" s="18"/>
    </row>
    <row r="10533" spans="10:10" x14ac:dyDescent="0.2">
      <c r="J10533" s="18"/>
    </row>
    <row r="10534" spans="10:10" x14ac:dyDescent="0.2">
      <c r="J10534" s="18"/>
    </row>
    <row r="10535" spans="10:10" x14ac:dyDescent="0.2">
      <c r="J10535" s="18"/>
    </row>
    <row r="10536" spans="10:10" x14ac:dyDescent="0.2">
      <c r="J10536" s="18"/>
    </row>
    <row r="10537" spans="10:10" x14ac:dyDescent="0.2">
      <c r="J10537" s="18"/>
    </row>
    <row r="10538" spans="10:10" x14ac:dyDescent="0.2">
      <c r="J10538" s="18"/>
    </row>
    <row r="10539" spans="10:10" x14ac:dyDescent="0.2">
      <c r="J10539" s="18"/>
    </row>
    <row r="10540" spans="10:10" x14ac:dyDescent="0.2">
      <c r="J10540" s="18"/>
    </row>
    <row r="10541" spans="10:10" x14ac:dyDescent="0.2">
      <c r="J10541" s="18"/>
    </row>
    <row r="10542" spans="10:10" x14ac:dyDescent="0.2">
      <c r="J10542" s="18"/>
    </row>
    <row r="10543" spans="10:10" x14ac:dyDescent="0.2">
      <c r="J10543" s="18"/>
    </row>
    <row r="10544" spans="10:10" x14ac:dyDescent="0.2">
      <c r="J10544" s="18"/>
    </row>
    <row r="10545" spans="10:10" x14ac:dyDescent="0.2">
      <c r="J10545" s="18"/>
    </row>
    <row r="10546" spans="10:10" x14ac:dyDescent="0.2">
      <c r="J10546" s="18"/>
    </row>
    <row r="10547" spans="10:10" x14ac:dyDescent="0.2">
      <c r="J10547" s="18"/>
    </row>
    <row r="10548" spans="10:10" x14ac:dyDescent="0.2">
      <c r="J10548" s="18"/>
    </row>
    <row r="10549" spans="10:10" x14ac:dyDescent="0.2">
      <c r="J10549" s="18"/>
    </row>
    <row r="10550" spans="10:10" x14ac:dyDescent="0.2">
      <c r="J10550" s="18"/>
    </row>
    <row r="10551" spans="10:10" x14ac:dyDescent="0.2">
      <c r="J10551" s="18"/>
    </row>
    <row r="10552" spans="10:10" x14ac:dyDescent="0.2">
      <c r="J10552" s="18"/>
    </row>
    <row r="10553" spans="10:10" x14ac:dyDescent="0.2">
      <c r="J10553" s="18"/>
    </row>
    <row r="10554" spans="10:10" x14ac:dyDescent="0.2">
      <c r="J10554" s="18"/>
    </row>
    <row r="10555" spans="10:10" x14ac:dyDescent="0.2">
      <c r="J10555" s="18"/>
    </row>
    <row r="10556" spans="10:10" x14ac:dyDescent="0.2">
      <c r="J10556" s="18"/>
    </row>
    <row r="10557" spans="10:10" x14ac:dyDescent="0.2">
      <c r="J10557" s="18"/>
    </row>
    <row r="10558" spans="10:10" x14ac:dyDescent="0.2">
      <c r="J10558" s="18"/>
    </row>
    <row r="10559" spans="10:10" x14ac:dyDescent="0.2">
      <c r="J10559" s="18"/>
    </row>
    <row r="10560" spans="10:10" x14ac:dyDescent="0.2">
      <c r="J10560" s="18"/>
    </row>
    <row r="10561" spans="10:10" x14ac:dyDescent="0.2">
      <c r="J10561" s="18"/>
    </row>
    <row r="10562" spans="10:10" x14ac:dyDescent="0.2">
      <c r="J10562" s="18"/>
    </row>
    <row r="10563" spans="10:10" x14ac:dyDescent="0.2">
      <c r="J10563" s="18"/>
    </row>
    <row r="10564" spans="10:10" x14ac:dyDescent="0.2">
      <c r="J10564" s="18"/>
    </row>
    <row r="10565" spans="10:10" x14ac:dyDescent="0.2">
      <c r="J10565" s="18"/>
    </row>
    <row r="10566" spans="10:10" x14ac:dyDescent="0.2">
      <c r="J10566" s="18"/>
    </row>
    <row r="10567" spans="10:10" x14ac:dyDescent="0.2">
      <c r="J10567" s="18"/>
    </row>
    <row r="10568" spans="10:10" x14ac:dyDescent="0.2">
      <c r="J10568" s="18"/>
    </row>
    <row r="10569" spans="10:10" x14ac:dyDescent="0.2">
      <c r="J10569" s="18"/>
    </row>
    <row r="10570" spans="10:10" x14ac:dyDescent="0.2">
      <c r="J10570" s="18"/>
    </row>
    <row r="10571" spans="10:10" x14ac:dyDescent="0.2">
      <c r="J10571" s="18"/>
    </row>
    <row r="10572" spans="10:10" x14ac:dyDescent="0.2">
      <c r="J10572" s="18"/>
    </row>
    <row r="10573" spans="10:10" x14ac:dyDescent="0.2">
      <c r="J10573" s="18"/>
    </row>
    <row r="10574" spans="10:10" x14ac:dyDescent="0.2">
      <c r="J10574" s="18"/>
    </row>
    <row r="10575" spans="10:10" x14ac:dyDescent="0.2">
      <c r="J10575" s="18"/>
    </row>
    <row r="10576" spans="10:10" x14ac:dyDescent="0.2">
      <c r="J10576" s="18"/>
    </row>
    <row r="10577" spans="10:10" x14ac:dyDescent="0.2">
      <c r="J10577" s="18"/>
    </row>
    <row r="10578" spans="10:10" x14ac:dyDescent="0.2">
      <c r="J10578" s="18"/>
    </row>
    <row r="10579" spans="10:10" x14ac:dyDescent="0.2">
      <c r="J10579" s="18"/>
    </row>
    <row r="10580" spans="10:10" x14ac:dyDescent="0.2">
      <c r="J10580" s="18"/>
    </row>
    <row r="10581" spans="10:10" x14ac:dyDescent="0.2">
      <c r="J10581" s="18"/>
    </row>
    <row r="10582" spans="10:10" x14ac:dyDescent="0.2">
      <c r="J10582" s="18"/>
    </row>
    <row r="10583" spans="10:10" x14ac:dyDescent="0.2">
      <c r="J10583" s="18"/>
    </row>
    <row r="10584" spans="10:10" x14ac:dyDescent="0.2">
      <c r="J10584" s="18"/>
    </row>
    <row r="10585" spans="10:10" x14ac:dyDescent="0.2">
      <c r="J10585" s="18"/>
    </row>
    <row r="10586" spans="10:10" x14ac:dyDescent="0.2">
      <c r="J10586" s="18"/>
    </row>
    <row r="10587" spans="10:10" x14ac:dyDescent="0.2">
      <c r="J10587" s="18"/>
    </row>
    <row r="10588" spans="10:10" x14ac:dyDescent="0.2">
      <c r="J10588" s="18"/>
    </row>
    <row r="10589" spans="10:10" x14ac:dyDescent="0.2">
      <c r="J10589" s="18"/>
    </row>
    <row r="10590" spans="10:10" x14ac:dyDescent="0.2">
      <c r="J10590" s="18"/>
    </row>
    <row r="10591" spans="10:10" x14ac:dyDescent="0.2">
      <c r="J10591" s="18"/>
    </row>
    <row r="10592" spans="10:10" x14ac:dyDescent="0.2">
      <c r="J10592" s="18"/>
    </row>
    <row r="10593" spans="10:10" x14ac:dyDescent="0.2">
      <c r="J10593" s="18"/>
    </row>
    <row r="10594" spans="10:10" x14ac:dyDescent="0.2">
      <c r="J10594" s="18"/>
    </row>
    <row r="10595" spans="10:10" x14ac:dyDescent="0.2">
      <c r="J10595" s="18"/>
    </row>
    <row r="10596" spans="10:10" x14ac:dyDescent="0.2">
      <c r="J10596" s="18"/>
    </row>
    <row r="10597" spans="10:10" x14ac:dyDescent="0.2">
      <c r="J10597" s="18"/>
    </row>
    <row r="10598" spans="10:10" x14ac:dyDescent="0.2">
      <c r="J10598" s="18"/>
    </row>
    <row r="10599" spans="10:10" x14ac:dyDescent="0.2">
      <c r="J10599" s="18"/>
    </row>
    <row r="10600" spans="10:10" x14ac:dyDescent="0.2">
      <c r="J10600" s="18"/>
    </row>
    <row r="10601" spans="10:10" x14ac:dyDescent="0.2">
      <c r="J10601" s="18"/>
    </row>
    <row r="10602" spans="10:10" x14ac:dyDescent="0.2">
      <c r="J10602" s="18"/>
    </row>
    <row r="10603" spans="10:10" x14ac:dyDescent="0.2">
      <c r="J10603" s="18"/>
    </row>
    <row r="10604" spans="10:10" x14ac:dyDescent="0.2">
      <c r="J10604" s="18"/>
    </row>
    <row r="10605" spans="10:10" x14ac:dyDescent="0.2">
      <c r="J10605" s="18"/>
    </row>
    <row r="10606" spans="10:10" x14ac:dyDescent="0.2">
      <c r="J10606" s="18"/>
    </row>
    <row r="10607" spans="10:10" x14ac:dyDescent="0.2">
      <c r="J10607" s="18"/>
    </row>
    <row r="10608" spans="10:10" x14ac:dyDescent="0.2">
      <c r="J10608" s="18"/>
    </row>
    <row r="10609" spans="10:10" x14ac:dyDescent="0.2">
      <c r="J10609" s="18"/>
    </row>
    <row r="10610" spans="10:10" x14ac:dyDescent="0.2">
      <c r="J10610" s="18"/>
    </row>
    <row r="10611" spans="10:10" x14ac:dyDescent="0.2">
      <c r="J10611" s="18"/>
    </row>
    <row r="10612" spans="10:10" x14ac:dyDescent="0.2">
      <c r="J10612" s="18"/>
    </row>
    <row r="10613" spans="10:10" x14ac:dyDescent="0.2">
      <c r="J10613" s="18"/>
    </row>
    <row r="10614" spans="10:10" x14ac:dyDescent="0.2">
      <c r="J10614" s="18"/>
    </row>
    <row r="10615" spans="10:10" x14ac:dyDescent="0.2">
      <c r="J10615" s="18"/>
    </row>
    <row r="10616" spans="10:10" x14ac:dyDescent="0.2">
      <c r="J10616" s="18"/>
    </row>
    <row r="10617" spans="10:10" x14ac:dyDescent="0.2">
      <c r="J10617" s="18"/>
    </row>
    <row r="10618" spans="10:10" x14ac:dyDescent="0.2">
      <c r="J10618" s="18"/>
    </row>
    <row r="10619" spans="10:10" x14ac:dyDescent="0.2">
      <c r="J10619" s="18"/>
    </row>
    <row r="10620" spans="10:10" x14ac:dyDescent="0.2">
      <c r="J10620" s="18"/>
    </row>
    <row r="10621" spans="10:10" x14ac:dyDescent="0.2">
      <c r="J10621" s="18"/>
    </row>
    <row r="10622" spans="10:10" x14ac:dyDescent="0.2">
      <c r="J10622" s="18"/>
    </row>
    <row r="10623" spans="10:10" x14ac:dyDescent="0.2">
      <c r="J10623" s="18"/>
    </row>
    <row r="10624" spans="10:10" x14ac:dyDescent="0.2">
      <c r="J10624" s="18"/>
    </row>
    <row r="10625" spans="10:10" x14ac:dyDescent="0.2">
      <c r="J10625" s="18"/>
    </row>
    <row r="10626" spans="10:10" x14ac:dyDescent="0.2">
      <c r="J10626" s="18"/>
    </row>
    <row r="10627" spans="10:10" x14ac:dyDescent="0.2">
      <c r="J10627" s="18"/>
    </row>
    <row r="10628" spans="10:10" x14ac:dyDescent="0.2">
      <c r="J10628" s="18"/>
    </row>
    <row r="10629" spans="10:10" x14ac:dyDescent="0.2">
      <c r="J10629" s="18"/>
    </row>
    <row r="10630" spans="10:10" x14ac:dyDescent="0.2">
      <c r="J10630" s="18"/>
    </row>
    <row r="10631" spans="10:10" x14ac:dyDescent="0.2">
      <c r="J10631" s="18"/>
    </row>
    <row r="10632" spans="10:10" x14ac:dyDescent="0.2">
      <c r="J10632" s="18"/>
    </row>
    <row r="10633" spans="10:10" x14ac:dyDescent="0.2">
      <c r="J10633" s="18"/>
    </row>
    <row r="10634" spans="10:10" x14ac:dyDescent="0.2">
      <c r="J10634" s="18"/>
    </row>
    <row r="10635" spans="10:10" x14ac:dyDescent="0.2">
      <c r="J10635" s="18"/>
    </row>
    <row r="10636" spans="10:10" x14ac:dyDescent="0.2">
      <c r="J10636" s="18"/>
    </row>
    <row r="10637" spans="10:10" x14ac:dyDescent="0.2">
      <c r="J10637" s="18"/>
    </row>
    <row r="10638" spans="10:10" x14ac:dyDescent="0.2">
      <c r="J10638" s="18"/>
    </row>
    <row r="10639" spans="10:10" x14ac:dyDescent="0.2">
      <c r="J10639" s="18"/>
    </row>
    <row r="10640" spans="10:10" x14ac:dyDescent="0.2">
      <c r="J10640" s="18"/>
    </row>
    <row r="10641" spans="10:10" x14ac:dyDescent="0.2">
      <c r="J10641" s="18"/>
    </row>
    <row r="10642" spans="10:10" x14ac:dyDescent="0.2">
      <c r="J10642" s="18"/>
    </row>
    <row r="10643" spans="10:10" x14ac:dyDescent="0.2">
      <c r="J10643" s="18"/>
    </row>
    <row r="10644" spans="10:10" x14ac:dyDescent="0.2">
      <c r="J10644" s="18"/>
    </row>
    <row r="10645" spans="10:10" x14ac:dyDescent="0.2">
      <c r="J10645" s="18"/>
    </row>
    <row r="10646" spans="10:10" x14ac:dyDescent="0.2">
      <c r="J10646" s="18"/>
    </row>
    <row r="10647" spans="10:10" x14ac:dyDescent="0.2">
      <c r="J10647" s="18"/>
    </row>
    <row r="10648" spans="10:10" x14ac:dyDescent="0.2">
      <c r="J10648" s="18"/>
    </row>
    <row r="10649" spans="10:10" x14ac:dyDescent="0.2">
      <c r="J10649" s="18"/>
    </row>
    <row r="10650" spans="10:10" x14ac:dyDescent="0.2">
      <c r="J10650" s="18"/>
    </row>
    <row r="10651" spans="10:10" x14ac:dyDescent="0.2">
      <c r="J10651" s="18"/>
    </row>
    <row r="10652" spans="10:10" x14ac:dyDescent="0.2">
      <c r="J10652" s="18"/>
    </row>
    <row r="10653" spans="10:10" x14ac:dyDescent="0.2">
      <c r="J10653" s="18"/>
    </row>
    <row r="10654" spans="10:10" x14ac:dyDescent="0.2">
      <c r="J10654" s="18"/>
    </row>
    <row r="10655" spans="10:10" x14ac:dyDescent="0.2">
      <c r="J10655" s="18"/>
    </row>
    <row r="10656" spans="10:10" x14ac:dyDescent="0.2">
      <c r="J10656" s="18"/>
    </row>
    <row r="10657" spans="10:10" x14ac:dyDescent="0.2">
      <c r="J10657" s="18"/>
    </row>
    <row r="10658" spans="10:10" x14ac:dyDescent="0.2">
      <c r="J10658" s="18"/>
    </row>
    <row r="10659" spans="10:10" x14ac:dyDescent="0.2">
      <c r="J10659" s="18"/>
    </row>
    <row r="10660" spans="10:10" x14ac:dyDescent="0.2">
      <c r="J10660" s="18"/>
    </row>
    <row r="10661" spans="10:10" x14ac:dyDescent="0.2">
      <c r="J10661" s="18"/>
    </row>
    <row r="10662" spans="10:10" x14ac:dyDescent="0.2">
      <c r="J10662" s="18"/>
    </row>
    <row r="10663" spans="10:10" x14ac:dyDescent="0.2">
      <c r="J10663" s="18"/>
    </row>
    <row r="10664" spans="10:10" x14ac:dyDescent="0.2">
      <c r="J10664" s="18"/>
    </row>
    <row r="10665" spans="10:10" x14ac:dyDescent="0.2">
      <c r="J10665" s="18"/>
    </row>
    <row r="10666" spans="10:10" x14ac:dyDescent="0.2">
      <c r="J10666" s="18"/>
    </row>
    <row r="10667" spans="10:10" x14ac:dyDescent="0.2">
      <c r="J10667" s="18"/>
    </row>
    <row r="10668" spans="10:10" x14ac:dyDescent="0.2">
      <c r="J10668" s="18"/>
    </row>
    <row r="10669" spans="10:10" x14ac:dyDescent="0.2">
      <c r="J10669" s="18"/>
    </row>
    <row r="10670" spans="10:10" x14ac:dyDescent="0.2">
      <c r="J10670" s="18"/>
    </row>
    <row r="10671" spans="10:10" x14ac:dyDescent="0.2">
      <c r="J10671" s="18"/>
    </row>
    <row r="10672" spans="10:10" x14ac:dyDescent="0.2">
      <c r="J10672" s="18"/>
    </row>
    <row r="10673" spans="10:10" x14ac:dyDescent="0.2">
      <c r="J10673" s="18"/>
    </row>
    <row r="10674" spans="10:10" x14ac:dyDescent="0.2">
      <c r="J10674" s="18"/>
    </row>
    <row r="10675" spans="10:10" x14ac:dyDescent="0.2">
      <c r="J10675" s="18"/>
    </row>
    <row r="10676" spans="10:10" x14ac:dyDescent="0.2">
      <c r="J10676" s="18"/>
    </row>
    <row r="10677" spans="10:10" x14ac:dyDescent="0.2">
      <c r="J10677" s="18"/>
    </row>
    <row r="10678" spans="10:10" x14ac:dyDescent="0.2">
      <c r="J10678" s="18"/>
    </row>
    <row r="10679" spans="10:10" x14ac:dyDescent="0.2">
      <c r="J10679" s="18"/>
    </row>
    <row r="10680" spans="10:10" x14ac:dyDescent="0.2">
      <c r="J10680" s="18"/>
    </row>
    <row r="10681" spans="10:10" x14ac:dyDescent="0.2">
      <c r="J10681" s="18"/>
    </row>
    <row r="10682" spans="10:10" x14ac:dyDescent="0.2">
      <c r="J10682" s="18"/>
    </row>
    <row r="10683" spans="10:10" x14ac:dyDescent="0.2">
      <c r="J10683" s="18"/>
    </row>
    <row r="10684" spans="10:10" x14ac:dyDescent="0.2">
      <c r="J10684" s="18"/>
    </row>
    <row r="10685" spans="10:10" x14ac:dyDescent="0.2">
      <c r="J10685" s="18"/>
    </row>
    <row r="10686" spans="10:10" x14ac:dyDescent="0.2">
      <c r="J10686" s="18"/>
    </row>
    <row r="10687" spans="10:10" x14ac:dyDescent="0.2">
      <c r="J10687" s="18"/>
    </row>
    <row r="10688" spans="10:10" x14ac:dyDescent="0.2">
      <c r="J10688" s="18"/>
    </row>
    <row r="10689" spans="10:10" x14ac:dyDescent="0.2">
      <c r="J10689" s="18"/>
    </row>
    <row r="10690" spans="10:10" x14ac:dyDescent="0.2">
      <c r="J10690" s="18"/>
    </row>
    <row r="10691" spans="10:10" x14ac:dyDescent="0.2">
      <c r="J10691" s="18"/>
    </row>
    <row r="10692" spans="10:10" x14ac:dyDescent="0.2">
      <c r="J10692" s="18"/>
    </row>
    <row r="10693" spans="10:10" x14ac:dyDescent="0.2">
      <c r="J10693" s="18"/>
    </row>
    <row r="10694" spans="10:10" x14ac:dyDescent="0.2">
      <c r="J10694" s="18"/>
    </row>
    <row r="10695" spans="10:10" x14ac:dyDescent="0.2">
      <c r="J10695" s="18"/>
    </row>
    <row r="10696" spans="10:10" x14ac:dyDescent="0.2">
      <c r="J10696" s="18"/>
    </row>
    <row r="10697" spans="10:10" x14ac:dyDescent="0.2">
      <c r="J10697" s="18"/>
    </row>
    <row r="10698" spans="10:10" x14ac:dyDescent="0.2">
      <c r="J10698" s="18"/>
    </row>
    <row r="10699" spans="10:10" x14ac:dyDescent="0.2">
      <c r="J10699" s="18"/>
    </row>
    <row r="10700" spans="10:10" x14ac:dyDescent="0.2">
      <c r="J10700" s="18"/>
    </row>
    <row r="10701" spans="10:10" x14ac:dyDescent="0.2">
      <c r="J10701" s="18"/>
    </row>
    <row r="10702" spans="10:10" x14ac:dyDescent="0.2">
      <c r="J10702" s="18"/>
    </row>
    <row r="10703" spans="10:10" x14ac:dyDescent="0.2">
      <c r="J10703" s="18"/>
    </row>
    <row r="10704" spans="10:10" x14ac:dyDescent="0.2">
      <c r="J10704" s="18"/>
    </row>
    <row r="10705" spans="10:10" x14ac:dyDescent="0.2">
      <c r="J10705" s="18"/>
    </row>
    <row r="10706" spans="10:10" x14ac:dyDescent="0.2">
      <c r="J10706" s="18"/>
    </row>
    <row r="10707" spans="10:10" x14ac:dyDescent="0.2">
      <c r="J10707" s="18"/>
    </row>
    <row r="10708" spans="10:10" x14ac:dyDescent="0.2">
      <c r="J10708" s="18"/>
    </row>
    <row r="10709" spans="10:10" x14ac:dyDescent="0.2">
      <c r="J10709" s="18"/>
    </row>
    <row r="10710" spans="10:10" x14ac:dyDescent="0.2">
      <c r="J10710" s="18"/>
    </row>
    <row r="10711" spans="10:10" x14ac:dyDescent="0.2">
      <c r="J10711" s="18"/>
    </row>
    <row r="10712" spans="10:10" x14ac:dyDescent="0.2">
      <c r="J10712" s="18"/>
    </row>
    <row r="10713" spans="10:10" x14ac:dyDescent="0.2">
      <c r="J10713" s="18"/>
    </row>
    <row r="10714" spans="10:10" x14ac:dyDescent="0.2">
      <c r="J10714" s="18"/>
    </row>
    <row r="10715" spans="10:10" x14ac:dyDescent="0.2">
      <c r="J10715" s="18"/>
    </row>
    <row r="10716" spans="10:10" x14ac:dyDescent="0.2">
      <c r="J10716" s="18"/>
    </row>
    <row r="10717" spans="10:10" x14ac:dyDescent="0.2">
      <c r="J10717" s="18"/>
    </row>
    <row r="10718" spans="10:10" x14ac:dyDescent="0.2">
      <c r="J10718" s="18"/>
    </row>
    <row r="10719" spans="10:10" x14ac:dyDescent="0.2">
      <c r="J10719" s="18"/>
    </row>
    <row r="10720" spans="10:10" x14ac:dyDescent="0.2">
      <c r="J10720" s="18"/>
    </row>
    <row r="10721" spans="10:10" x14ac:dyDescent="0.2">
      <c r="J10721" s="18"/>
    </row>
    <row r="10722" spans="10:10" x14ac:dyDescent="0.2">
      <c r="J10722" s="18"/>
    </row>
    <row r="10723" spans="10:10" x14ac:dyDescent="0.2">
      <c r="J10723" s="18"/>
    </row>
    <row r="10724" spans="10:10" x14ac:dyDescent="0.2">
      <c r="J10724" s="18"/>
    </row>
    <row r="10725" spans="10:10" x14ac:dyDescent="0.2">
      <c r="J10725" s="18"/>
    </row>
    <row r="10726" spans="10:10" x14ac:dyDescent="0.2">
      <c r="J10726" s="18"/>
    </row>
    <row r="10727" spans="10:10" x14ac:dyDescent="0.2">
      <c r="J10727" s="18"/>
    </row>
    <row r="10728" spans="10:10" x14ac:dyDescent="0.2">
      <c r="J10728" s="18"/>
    </row>
    <row r="10729" spans="10:10" x14ac:dyDescent="0.2">
      <c r="J10729" s="18"/>
    </row>
    <row r="10730" spans="10:10" x14ac:dyDescent="0.2">
      <c r="J10730" s="18"/>
    </row>
    <row r="10731" spans="10:10" x14ac:dyDescent="0.2">
      <c r="J10731" s="18"/>
    </row>
    <row r="10732" spans="10:10" x14ac:dyDescent="0.2">
      <c r="J10732" s="18"/>
    </row>
    <row r="10733" spans="10:10" x14ac:dyDescent="0.2">
      <c r="J10733" s="18"/>
    </row>
    <row r="10734" spans="10:10" x14ac:dyDescent="0.2">
      <c r="J10734" s="18"/>
    </row>
    <row r="10735" spans="10:10" x14ac:dyDescent="0.2">
      <c r="J10735" s="18"/>
    </row>
    <row r="10736" spans="10:10" x14ac:dyDescent="0.2">
      <c r="J10736" s="18"/>
    </row>
    <row r="10737" spans="10:10" x14ac:dyDescent="0.2">
      <c r="J10737" s="18"/>
    </row>
    <row r="10738" spans="10:10" x14ac:dyDescent="0.2">
      <c r="J10738" s="18"/>
    </row>
    <row r="10739" spans="10:10" x14ac:dyDescent="0.2">
      <c r="J10739" s="18"/>
    </row>
    <row r="10740" spans="10:10" x14ac:dyDescent="0.2">
      <c r="J10740" s="18"/>
    </row>
    <row r="10741" spans="10:10" x14ac:dyDescent="0.2">
      <c r="J10741" s="18"/>
    </row>
    <row r="10742" spans="10:10" x14ac:dyDescent="0.2">
      <c r="J10742" s="18"/>
    </row>
    <row r="10743" spans="10:10" x14ac:dyDescent="0.2">
      <c r="J10743" s="18"/>
    </row>
    <row r="10744" spans="10:10" x14ac:dyDescent="0.2">
      <c r="J10744" s="18"/>
    </row>
    <row r="10745" spans="10:10" x14ac:dyDescent="0.2">
      <c r="J10745" s="18"/>
    </row>
    <row r="10746" spans="10:10" x14ac:dyDescent="0.2">
      <c r="J10746" s="18"/>
    </row>
    <row r="10747" spans="10:10" x14ac:dyDescent="0.2">
      <c r="J10747" s="18"/>
    </row>
    <row r="10748" spans="10:10" x14ac:dyDescent="0.2">
      <c r="J10748" s="18"/>
    </row>
    <row r="10749" spans="10:10" x14ac:dyDescent="0.2">
      <c r="J10749" s="18"/>
    </row>
    <row r="10750" spans="10:10" x14ac:dyDescent="0.2">
      <c r="J10750" s="18"/>
    </row>
    <row r="10751" spans="10:10" x14ac:dyDescent="0.2">
      <c r="J10751" s="18"/>
    </row>
    <row r="10752" spans="10:10" x14ac:dyDescent="0.2">
      <c r="J10752" s="18"/>
    </row>
    <row r="10753" spans="10:10" x14ac:dyDescent="0.2">
      <c r="J10753" s="18"/>
    </row>
    <row r="10754" spans="10:10" x14ac:dyDescent="0.2">
      <c r="J10754" s="18"/>
    </row>
    <row r="10755" spans="10:10" x14ac:dyDescent="0.2">
      <c r="J10755" s="18"/>
    </row>
    <row r="10756" spans="10:10" x14ac:dyDescent="0.2">
      <c r="J10756" s="18"/>
    </row>
    <row r="10757" spans="10:10" x14ac:dyDescent="0.2">
      <c r="J10757" s="18"/>
    </row>
    <row r="10758" spans="10:10" x14ac:dyDescent="0.2">
      <c r="J10758" s="18"/>
    </row>
    <row r="10759" spans="10:10" x14ac:dyDescent="0.2">
      <c r="J10759" s="18"/>
    </row>
    <row r="10760" spans="10:10" x14ac:dyDescent="0.2">
      <c r="J10760" s="18"/>
    </row>
    <row r="10761" spans="10:10" x14ac:dyDescent="0.2">
      <c r="J10761" s="18"/>
    </row>
    <row r="10762" spans="10:10" x14ac:dyDescent="0.2">
      <c r="J10762" s="18"/>
    </row>
    <row r="10763" spans="10:10" x14ac:dyDescent="0.2">
      <c r="J10763" s="18"/>
    </row>
    <row r="10764" spans="10:10" x14ac:dyDescent="0.2">
      <c r="J10764" s="18"/>
    </row>
    <row r="10765" spans="10:10" x14ac:dyDescent="0.2">
      <c r="J10765" s="18"/>
    </row>
    <row r="10766" spans="10:10" x14ac:dyDescent="0.2">
      <c r="J10766" s="18"/>
    </row>
    <row r="10767" spans="10:10" x14ac:dyDescent="0.2">
      <c r="J10767" s="18"/>
    </row>
    <row r="10768" spans="10:10" x14ac:dyDescent="0.2">
      <c r="J10768" s="18"/>
    </row>
    <row r="10769" spans="10:10" x14ac:dyDescent="0.2">
      <c r="J10769" s="18"/>
    </row>
    <row r="10770" spans="10:10" x14ac:dyDescent="0.2">
      <c r="J10770" s="18"/>
    </row>
    <row r="10771" spans="10:10" x14ac:dyDescent="0.2">
      <c r="J10771" s="18"/>
    </row>
    <row r="10772" spans="10:10" x14ac:dyDescent="0.2">
      <c r="J10772" s="18"/>
    </row>
    <row r="10773" spans="10:10" x14ac:dyDescent="0.2">
      <c r="J10773" s="18"/>
    </row>
    <row r="10774" spans="10:10" x14ac:dyDescent="0.2">
      <c r="J10774" s="18"/>
    </row>
    <row r="10775" spans="10:10" x14ac:dyDescent="0.2">
      <c r="J10775" s="18"/>
    </row>
    <row r="10776" spans="10:10" x14ac:dyDescent="0.2">
      <c r="J10776" s="18"/>
    </row>
    <row r="10777" spans="10:10" x14ac:dyDescent="0.2">
      <c r="J10777" s="18"/>
    </row>
    <row r="10778" spans="10:10" x14ac:dyDescent="0.2">
      <c r="J10778" s="18"/>
    </row>
    <row r="10779" spans="10:10" x14ac:dyDescent="0.2">
      <c r="J10779" s="18"/>
    </row>
    <row r="10780" spans="10:10" x14ac:dyDescent="0.2">
      <c r="J10780" s="18"/>
    </row>
    <row r="10781" spans="10:10" x14ac:dyDescent="0.2">
      <c r="J10781" s="18"/>
    </row>
    <row r="10782" spans="10:10" x14ac:dyDescent="0.2">
      <c r="J10782" s="18"/>
    </row>
    <row r="10783" spans="10:10" x14ac:dyDescent="0.2">
      <c r="J10783" s="18"/>
    </row>
    <row r="10784" spans="10:10" x14ac:dyDescent="0.2">
      <c r="J10784" s="18"/>
    </row>
    <row r="10785" spans="10:10" x14ac:dyDescent="0.2">
      <c r="J10785" s="18"/>
    </row>
    <row r="10786" spans="10:10" x14ac:dyDescent="0.2">
      <c r="J10786" s="18"/>
    </row>
    <row r="10787" spans="10:10" x14ac:dyDescent="0.2">
      <c r="J10787" s="18"/>
    </row>
    <row r="10788" spans="10:10" x14ac:dyDescent="0.2">
      <c r="J10788" s="18"/>
    </row>
    <row r="10789" spans="10:10" x14ac:dyDescent="0.2">
      <c r="J10789" s="18"/>
    </row>
    <row r="10790" spans="10:10" x14ac:dyDescent="0.2">
      <c r="J10790" s="18"/>
    </row>
    <row r="10791" spans="10:10" x14ac:dyDescent="0.2">
      <c r="J10791" s="18"/>
    </row>
    <row r="10792" spans="10:10" x14ac:dyDescent="0.2">
      <c r="J10792" s="18"/>
    </row>
    <row r="10793" spans="10:10" x14ac:dyDescent="0.2">
      <c r="J10793" s="18"/>
    </row>
    <row r="10794" spans="10:10" x14ac:dyDescent="0.2">
      <c r="J10794" s="18"/>
    </row>
    <row r="10795" spans="10:10" x14ac:dyDescent="0.2">
      <c r="J10795" s="18"/>
    </row>
    <row r="10796" spans="10:10" x14ac:dyDescent="0.2">
      <c r="J10796" s="18"/>
    </row>
    <row r="10797" spans="10:10" x14ac:dyDescent="0.2">
      <c r="J10797" s="18"/>
    </row>
    <row r="10798" spans="10:10" x14ac:dyDescent="0.2">
      <c r="J10798" s="18"/>
    </row>
    <row r="10799" spans="10:10" x14ac:dyDescent="0.2">
      <c r="J10799" s="18"/>
    </row>
    <row r="10800" spans="10:10" x14ac:dyDescent="0.2">
      <c r="J10800" s="18"/>
    </row>
    <row r="10801" spans="10:10" x14ac:dyDescent="0.2">
      <c r="J10801" s="18"/>
    </row>
    <row r="10802" spans="10:10" x14ac:dyDescent="0.2">
      <c r="J10802" s="18"/>
    </row>
    <row r="10803" spans="10:10" x14ac:dyDescent="0.2">
      <c r="J10803" s="18"/>
    </row>
    <row r="10804" spans="10:10" x14ac:dyDescent="0.2">
      <c r="J10804" s="18"/>
    </row>
    <row r="10805" spans="10:10" x14ac:dyDescent="0.2">
      <c r="J10805" s="18"/>
    </row>
    <row r="10806" spans="10:10" x14ac:dyDescent="0.2">
      <c r="J10806" s="18"/>
    </row>
    <row r="10807" spans="10:10" x14ac:dyDescent="0.2">
      <c r="J10807" s="18"/>
    </row>
    <row r="10808" spans="10:10" x14ac:dyDescent="0.2">
      <c r="J10808" s="18"/>
    </row>
    <row r="10809" spans="10:10" x14ac:dyDescent="0.2">
      <c r="J10809" s="18"/>
    </row>
    <row r="10810" spans="10:10" x14ac:dyDescent="0.2">
      <c r="J10810" s="18"/>
    </row>
    <row r="10811" spans="10:10" x14ac:dyDescent="0.2">
      <c r="J10811" s="18"/>
    </row>
    <row r="10812" spans="10:10" x14ac:dyDescent="0.2">
      <c r="J10812" s="18"/>
    </row>
    <row r="10813" spans="10:10" x14ac:dyDescent="0.2">
      <c r="J10813" s="18"/>
    </row>
    <row r="10814" spans="10:10" x14ac:dyDescent="0.2">
      <c r="J10814" s="18"/>
    </row>
    <row r="10815" spans="10:10" x14ac:dyDescent="0.2">
      <c r="J10815" s="18"/>
    </row>
    <row r="10816" spans="10:10" x14ac:dyDescent="0.2">
      <c r="J10816" s="18"/>
    </row>
    <row r="10817" spans="10:10" x14ac:dyDescent="0.2">
      <c r="J10817" s="18"/>
    </row>
    <row r="10818" spans="10:10" x14ac:dyDescent="0.2">
      <c r="J10818" s="18"/>
    </row>
    <row r="10819" spans="10:10" x14ac:dyDescent="0.2">
      <c r="J10819" s="18"/>
    </row>
    <row r="10820" spans="10:10" x14ac:dyDescent="0.2">
      <c r="J10820" s="18"/>
    </row>
    <row r="10821" spans="10:10" x14ac:dyDescent="0.2">
      <c r="J10821" s="18"/>
    </row>
    <row r="10822" spans="10:10" x14ac:dyDescent="0.2">
      <c r="J10822" s="18"/>
    </row>
    <row r="10823" spans="10:10" x14ac:dyDescent="0.2">
      <c r="J10823" s="18"/>
    </row>
    <row r="10824" spans="10:10" x14ac:dyDescent="0.2">
      <c r="J10824" s="18"/>
    </row>
    <row r="10825" spans="10:10" x14ac:dyDescent="0.2">
      <c r="J10825" s="18"/>
    </row>
    <row r="10826" spans="10:10" x14ac:dyDescent="0.2">
      <c r="J10826" s="18"/>
    </row>
    <row r="10827" spans="10:10" x14ac:dyDescent="0.2">
      <c r="J10827" s="18"/>
    </row>
    <row r="10828" spans="10:10" x14ac:dyDescent="0.2">
      <c r="J10828" s="18"/>
    </row>
    <row r="10829" spans="10:10" x14ac:dyDescent="0.2">
      <c r="J10829" s="18"/>
    </row>
    <row r="10830" spans="10:10" x14ac:dyDescent="0.2">
      <c r="J10830" s="18"/>
    </row>
    <row r="10831" spans="10:10" x14ac:dyDescent="0.2">
      <c r="J10831" s="18"/>
    </row>
    <row r="10832" spans="10:10" x14ac:dyDescent="0.2">
      <c r="J10832" s="18"/>
    </row>
    <row r="10833" spans="10:10" x14ac:dyDescent="0.2">
      <c r="J10833" s="18"/>
    </row>
    <row r="10834" spans="10:10" x14ac:dyDescent="0.2">
      <c r="J10834" s="18"/>
    </row>
    <row r="10835" spans="10:10" x14ac:dyDescent="0.2">
      <c r="J10835" s="18"/>
    </row>
    <row r="10836" spans="10:10" x14ac:dyDescent="0.2">
      <c r="J10836" s="18"/>
    </row>
    <row r="10837" spans="10:10" x14ac:dyDescent="0.2">
      <c r="J10837" s="18"/>
    </row>
    <row r="10838" spans="10:10" x14ac:dyDescent="0.2">
      <c r="J10838" s="18"/>
    </row>
    <row r="10839" spans="10:10" x14ac:dyDescent="0.2">
      <c r="J10839" s="18"/>
    </row>
    <row r="10840" spans="10:10" x14ac:dyDescent="0.2">
      <c r="J10840" s="18"/>
    </row>
    <row r="10841" spans="10:10" x14ac:dyDescent="0.2">
      <c r="J10841" s="18"/>
    </row>
    <row r="10842" spans="10:10" x14ac:dyDescent="0.2">
      <c r="J10842" s="18"/>
    </row>
    <row r="10843" spans="10:10" x14ac:dyDescent="0.2">
      <c r="J10843" s="18"/>
    </row>
    <row r="10844" spans="10:10" x14ac:dyDescent="0.2">
      <c r="J10844" s="18"/>
    </row>
    <row r="10845" spans="10:10" x14ac:dyDescent="0.2">
      <c r="J10845" s="18"/>
    </row>
    <row r="10846" spans="10:10" x14ac:dyDescent="0.2">
      <c r="J10846" s="18"/>
    </row>
    <row r="10847" spans="10:10" x14ac:dyDescent="0.2">
      <c r="J10847" s="18"/>
    </row>
    <row r="10848" spans="10:10" x14ac:dyDescent="0.2">
      <c r="J10848" s="18"/>
    </row>
    <row r="10849" spans="10:10" x14ac:dyDescent="0.2">
      <c r="J10849" s="18"/>
    </row>
    <row r="10850" spans="10:10" x14ac:dyDescent="0.2">
      <c r="J10850" s="18"/>
    </row>
    <row r="10851" spans="10:10" x14ac:dyDescent="0.2">
      <c r="J10851" s="18"/>
    </row>
    <row r="10852" spans="10:10" x14ac:dyDescent="0.2">
      <c r="J10852" s="18"/>
    </row>
    <row r="10853" spans="10:10" x14ac:dyDescent="0.2">
      <c r="J10853" s="18"/>
    </row>
    <row r="10854" spans="10:10" x14ac:dyDescent="0.2">
      <c r="J10854" s="18"/>
    </row>
    <row r="10855" spans="10:10" x14ac:dyDescent="0.2">
      <c r="J10855" s="18"/>
    </row>
    <row r="10856" spans="10:10" x14ac:dyDescent="0.2">
      <c r="J10856" s="18"/>
    </row>
    <row r="10857" spans="10:10" x14ac:dyDescent="0.2">
      <c r="J10857" s="18"/>
    </row>
    <row r="10858" spans="10:10" x14ac:dyDescent="0.2">
      <c r="J10858" s="18"/>
    </row>
    <row r="10859" spans="10:10" x14ac:dyDescent="0.2">
      <c r="J10859" s="18"/>
    </row>
    <row r="10860" spans="10:10" x14ac:dyDescent="0.2">
      <c r="J10860" s="18"/>
    </row>
    <row r="10861" spans="10:10" x14ac:dyDescent="0.2">
      <c r="J10861" s="18"/>
    </row>
    <row r="10862" spans="10:10" x14ac:dyDescent="0.2">
      <c r="J10862" s="18"/>
    </row>
    <row r="10863" spans="10:10" x14ac:dyDescent="0.2">
      <c r="J10863" s="18"/>
    </row>
    <row r="10864" spans="10:10" x14ac:dyDescent="0.2">
      <c r="J10864" s="18"/>
    </row>
    <row r="10865" spans="10:10" x14ac:dyDescent="0.2">
      <c r="J10865" s="18"/>
    </row>
    <row r="10866" spans="10:10" x14ac:dyDescent="0.2">
      <c r="J10866" s="18"/>
    </row>
    <row r="10867" spans="10:10" x14ac:dyDescent="0.2">
      <c r="J10867" s="18"/>
    </row>
    <row r="10868" spans="10:10" x14ac:dyDescent="0.2">
      <c r="J10868" s="18"/>
    </row>
    <row r="10869" spans="10:10" x14ac:dyDescent="0.2">
      <c r="J10869" s="18"/>
    </row>
    <row r="10870" spans="10:10" x14ac:dyDescent="0.2">
      <c r="J10870" s="18"/>
    </row>
    <row r="10871" spans="10:10" x14ac:dyDescent="0.2">
      <c r="J10871" s="18"/>
    </row>
    <row r="10872" spans="10:10" x14ac:dyDescent="0.2">
      <c r="J10872" s="18"/>
    </row>
    <row r="10873" spans="10:10" x14ac:dyDescent="0.2">
      <c r="J10873" s="18"/>
    </row>
    <row r="10874" spans="10:10" x14ac:dyDescent="0.2">
      <c r="J10874" s="18"/>
    </row>
    <row r="10875" spans="10:10" x14ac:dyDescent="0.2">
      <c r="J10875" s="18"/>
    </row>
    <row r="10876" spans="10:10" x14ac:dyDescent="0.2">
      <c r="J10876" s="18"/>
    </row>
    <row r="10877" spans="10:10" x14ac:dyDescent="0.2">
      <c r="J10877" s="18"/>
    </row>
    <row r="10878" spans="10:10" x14ac:dyDescent="0.2">
      <c r="J10878" s="18"/>
    </row>
    <row r="10879" spans="10:10" x14ac:dyDescent="0.2">
      <c r="J10879" s="18"/>
    </row>
    <row r="10880" spans="10:10" x14ac:dyDescent="0.2">
      <c r="J10880" s="18"/>
    </row>
    <row r="10881" spans="10:10" x14ac:dyDescent="0.2">
      <c r="J10881" s="18"/>
    </row>
    <row r="10882" spans="10:10" x14ac:dyDescent="0.2">
      <c r="J10882" s="18"/>
    </row>
    <row r="10883" spans="10:10" x14ac:dyDescent="0.2">
      <c r="J10883" s="18"/>
    </row>
    <row r="10884" spans="10:10" x14ac:dyDescent="0.2">
      <c r="J10884" s="18"/>
    </row>
    <row r="10885" spans="10:10" x14ac:dyDescent="0.2">
      <c r="J10885" s="18"/>
    </row>
    <row r="10886" spans="10:10" x14ac:dyDescent="0.2">
      <c r="J10886" s="18"/>
    </row>
    <row r="10887" spans="10:10" x14ac:dyDescent="0.2">
      <c r="J10887" s="18"/>
    </row>
    <row r="10888" spans="10:10" x14ac:dyDescent="0.2">
      <c r="J10888" s="18"/>
    </row>
    <row r="10889" spans="10:10" x14ac:dyDescent="0.2">
      <c r="J10889" s="18"/>
    </row>
    <row r="10890" spans="10:10" x14ac:dyDescent="0.2">
      <c r="J10890" s="18"/>
    </row>
    <row r="10891" spans="10:10" x14ac:dyDescent="0.2">
      <c r="J10891" s="18"/>
    </row>
    <row r="10892" spans="10:10" x14ac:dyDescent="0.2">
      <c r="J10892" s="18"/>
    </row>
    <row r="10893" spans="10:10" x14ac:dyDescent="0.2">
      <c r="J10893" s="18"/>
    </row>
    <row r="10894" spans="10:10" x14ac:dyDescent="0.2">
      <c r="J10894" s="18"/>
    </row>
    <row r="10895" spans="10:10" x14ac:dyDescent="0.2">
      <c r="J10895" s="18"/>
    </row>
    <row r="10896" spans="10:10" x14ac:dyDescent="0.2">
      <c r="J10896" s="18"/>
    </row>
    <row r="10897" spans="10:10" x14ac:dyDescent="0.2">
      <c r="J10897" s="18"/>
    </row>
    <row r="10898" spans="10:10" x14ac:dyDescent="0.2">
      <c r="J10898" s="18"/>
    </row>
    <row r="10899" spans="10:10" x14ac:dyDescent="0.2">
      <c r="J10899" s="18"/>
    </row>
    <row r="10900" spans="10:10" x14ac:dyDescent="0.2">
      <c r="J10900" s="18"/>
    </row>
    <row r="10901" spans="10:10" x14ac:dyDescent="0.2">
      <c r="J10901" s="18"/>
    </row>
    <row r="10902" spans="10:10" x14ac:dyDescent="0.2">
      <c r="J10902" s="18"/>
    </row>
    <row r="10903" spans="10:10" x14ac:dyDescent="0.2">
      <c r="J10903" s="18"/>
    </row>
    <row r="10904" spans="10:10" x14ac:dyDescent="0.2">
      <c r="J10904" s="18"/>
    </row>
    <row r="10905" spans="10:10" x14ac:dyDescent="0.2">
      <c r="J10905" s="18"/>
    </row>
    <row r="10906" spans="10:10" x14ac:dyDescent="0.2">
      <c r="J10906" s="18"/>
    </row>
    <row r="10907" spans="10:10" x14ac:dyDescent="0.2">
      <c r="J10907" s="18"/>
    </row>
    <row r="10908" spans="10:10" x14ac:dyDescent="0.2">
      <c r="J10908" s="18"/>
    </row>
    <row r="10909" spans="10:10" x14ac:dyDescent="0.2">
      <c r="J10909" s="18"/>
    </row>
    <row r="10910" spans="10:10" x14ac:dyDescent="0.2">
      <c r="J10910" s="18"/>
    </row>
    <row r="10911" spans="10:10" x14ac:dyDescent="0.2">
      <c r="J10911" s="18"/>
    </row>
    <row r="10912" spans="10:10" x14ac:dyDescent="0.2">
      <c r="J10912" s="18"/>
    </row>
    <row r="10913" spans="10:10" x14ac:dyDescent="0.2">
      <c r="J10913" s="18"/>
    </row>
    <row r="10914" spans="10:10" x14ac:dyDescent="0.2">
      <c r="J10914" s="18"/>
    </row>
    <row r="10915" spans="10:10" x14ac:dyDescent="0.2">
      <c r="J10915" s="18"/>
    </row>
    <row r="10916" spans="10:10" x14ac:dyDescent="0.2">
      <c r="J10916" s="18"/>
    </row>
    <row r="10917" spans="10:10" x14ac:dyDescent="0.2">
      <c r="J10917" s="18"/>
    </row>
    <row r="10918" spans="10:10" x14ac:dyDescent="0.2">
      <c r="J10918" s="18"/>
    </row>
    <row r="10919" spans="10:10" x14ac:dyDescent="0.2">
      <c r="J10919" s="18"/>
    </row>
    <row r="10920" spans="10:10" x14ac:dyDescent="0.2">
      <c r="J10920" s="18"/>
    </row>
    <row r="10921" spans="10:10" x14ac:dyDescent="0.2">
      <c r="J10921" s="18"/>
    </row>
    <row r="10922" spans="10:10" x14ac:dyDescent="0.2">
      <c r="J10922" s="18"/>
    </row>
    <row r="10923" spans="10:10" x14ac:dyDescent="0.2">
      <c r="J10923" s="18"/>
    </row>
    <row r="10924" spans="10:10" x14ac:dyDescent="0.2">
      <c r="J10924" s="18"/>
    </row>
    <row r="10925" spans="10:10" x14ac:dyDescent="0.2">
      <c r="J10925" s="18"/>
    </row>
    <row r="10926" spans="10:10" x14ac:dyDescent="0.2">
      <c r="J10926" s="18"/>
    </row>
    <row r="10927" spans="10:10" x14ac:dyDescent="0.2">
      <c r="J10927" s="18"/>
    </row>
    <row r="10928" spans="10:10" x14ac:dyDescent="0.2">
      <c r="J10928" s="18"/>
    </row>
    <row r="10929" spans="10:10" x14ac:dyDescent="0.2">
      <c r="J10929" s="18"/>
    </row>
    <row r="10930" spans="10:10" x14ac:dyDescent="0.2">
      <c r="J10930" s="18"/>
    </row>
    <row r="10931" spans="10:10" x14ac:dyDescent="0.2">
      <c r="J10931" s="18"/>
    </row>
    <row r="10932" spans="10:10" x14ac:dyDescent="0.2">
      <c r="J10932" s="18"/>
    </row>
    <row r="10933" spans="10:10" x14ac:dyDescent="0.2">
      <c r="J10933" s="18"/>
    </row>
    <row r="10934" spans="10:10" x14ac:dyDescent="0.2">
      <c r="J10934" s="18"/>
    </row>
    <row r="10935" spans="10:10" x14ac:dyDescent="0.2">
      <c r="J10935" s="18"/>
    </row>
    <row r="10936" spans="10:10" x14ac:dyDescent="0.2">
      <c r="J10936" s="18"/>
    </row>
    <row r="10937" spans="10:10" x14ac:dyDescent="0.2">
      <c r="J10937" s="18"/>
    </row>
    <row r="10938" spans="10:10" x14ac:dyDescent="0.2">
      <c r="J10938" s="18"/>
    </row>
    <row r="10939" spans="10:10" x14ac:dyDescent="0.2">
      <c r="J10939" s="18"/>
    </row>
    <row r="10940" spans="10:10" x14ac:dyDescent="0.2">
      <c r="J10940" s="18"/>
    </row>
    <row r="10941" spans="10:10" x14ac:dyDescent="0.2">
      <c r="J10941" s="18"/>
    </row>
    <row r="10942" spans="10:10" x14ac:dyDescent="0.2">
      <c r="J10942" s="18"/>
    </row>
    <row r="10943" spans="10:10" x14ac:dyDescent="0.2">
      <c r="J10943" s="18"/>
    </row>
    <row r="10944" spans="10:10" x14ac:dyDescent="0.2">
      <c r="J10944" s="18"/>
    </row>
    <row r="10945" spans="10:10" x14ac:dyDescent="0.2">
      <c r="J10945" s="18"/>
    </row>
    <row r="10946" spans="10:10" x14ac:dyDescent="0.2">
      <c r="J10946" s="18"/>
    </row>
    <row r="10947" spans="10:10" x14ac:dyDescent="0.2">
      <c r="J10947" s="18"/>
    </row>
    <row r="10948" spans="10:10" x14ac:dyDescent="0.2">
      <c r="J10948" s="18"/>
    </row>
    <row r="10949" spans="10:10" x14ac:dyDescent="0.2">
      <c r="J10949" s="18"/>
    </row>
    <row r="10950" spans="10:10" x14ac:dyDescent="0.2">
      <c r="J10950" s="18"/>
    </row>
    <row r="10951" spans="10:10" x14ac:dyDescent="0.2">
      <c r="J10951" s="18"/>
    </row>
    <row r="10952" spans="10:10" x14ac:dyDescent="0.2">
      <c r="J10952" s="18"/>
    </row>
    <row r="10953" spans="10:10" x14ac:dyDescent="0.2">
      <c r="J10953" s="18"/>
    </row>
    <row r="10954" spans="10:10" x14ac:dyDescent="0.2">
      <c r="J10954" s="18"/>
    </row>
    <row r="10955" spans="10:10" x14ac:dyDescent="0.2">
      <c r="J10955" s="18"/>
    </row>
    <row r="10956" spans="10:10" x14ac:dyDescent="0.2">
      <c r="J10956" s="18"/>
    </row>
    <row r="10957" spans="10:10" x14ac:dyDescent="0.2">
      <c r="J10957" s="18"/>
    </row>
    <row r="10958" spans="10:10" x14ac:dyDescent="0.2">
      <c r="J10958" s="18"/>
    </row>
    <row r="10959" spans="10:10" x14ac:dyDescent="0.2">
      <c r="J10959" s="18"/>
    </row>
    <row r="10960" spans="10:10" x14ac:dyDescent="0.2">
      <c r="J10960" s="18"/>
    </row>
    <row r="10961" spans="10:10" x14ac:dyDescent="0.2">
      <c r="J10961" s="18"/>
    </row>
    <row r="10962" spans="10:10" x14ac:dyDescent="0.2">
      <c r="J10962" s="18"/>
    </row>
    <row r="10963" spans="10:10" x14ac:dyDescent="0.2">
      <c r="J10963" s="18"/>
    </row>
    <row r="10964" spans="10:10" x14ac:dyDescent="0.2">
      <c r="J10964" s="18"/>
    </row>
    <row r="10965" spans="10:10" x14ac:dyDescent="0.2">
      <c r="J10965" s="18"/>
    </row>
    <row r="10966" spans="10:10" x14ac:dyDescent="0.2">
      <c r="J10966" s="18"/>
    </row>
    <row r="10967" spans="10:10" x14ac:dyDescent="0.2">
      <c r="J10967" s="18"/>
    </row>
    <row r="10968" spans="10:10" x14ac:dyDescent="0.2">
      <c r="J10968" s="18"/>
    </row>
    <row r="10969" spans="10:10" x14ac:dyDescent="0.2">
      <c r="J10969" s="18"/>
    </row>
    <row r="10970" spans="10:10" x14ac:dyDescent="0.2">
      <c r="J10970" s="18"/>
    </row>
    <row r="10971" spans="10:10" x14ac:dyDescent="0.2">
      <c r="J10971" s="18"/>
    </row>
    <row r="10972" spans="10:10" x14ac:dyDescent="0.2">
      <c r="J10972" s="18"/>
    </row>
    <row r="10973" spans="10:10" x14ac:dyDescent="0.2">
      <c r="J10973" s="18"/>
    </row>
    <row r="10974" spans="10:10" x14ac:dyDescent="0.2">
      <c r="J10974" s="18"/>
    </row>
    <row r="10975" spans="10:10" x14ac:dyDescent="0.2">
      <c r="J10975" s="18"/>
    </row>
    <row r="10976" spans="10:10" x14ac:dyDescent="0.2">
      <c r="J10976" s="18"/>
    </row>
    <row r="10977" spans="10:10" x14ac:dyDescent="0.2">
      <c r="J10977" s="18"/>
    </row>
    <row r="10978" spans="10:10" x14ac:dyDescent="0.2">
      <c r="J10978" s="18"/>
    </row>
    <row r="10979" spans="10:10" x14ac:dyDescent="0.2">
      <c r="J10979" s="18"/>
    </row>
    <row r="10980" spans="10:10" x14ac:dyDescent="0.2">
      <c r="J10980" s="18"/>
    </row>
    <row r="10981" spans="10:10" x14ac:dyDescent="0.2">
      <c r="J10981" s="18"/>
    </row>
    <row r="10982" spans="10:10" x14ac:dyDescent="0.2">
      <c r="J10982" s="18"/>
    </row>
    <row r="10983" spans="10:10" x14ac:dyDescent="0.2">
      <c r="J10983" s="18"/>
    </row>
    <row r="10984" spans="10:10" x14ac:dyDescent="0.2">
      <c r="J10984" s="18"/>
    </row>
    <row r="10985" spans="10:10" x14ac:dyDescent="0.2">
      <c r="J10985" s="18"/>
    </row>
    <row r="10986" spans="10:10" x14ac:dyDescent="0.2">
      <c r="J10986" s="18"/>
    </row>
    <row r="10987" spans="10:10" x14ac:dyDescent="0.2">
      <c r="J10987" s="18"/>
    </row>
    <row r="10988" spans="10:10" x14ac:dyDescent="0.2">
      <c r="J10988" s="18"/>
    </row>
    <row r="10989" spans="10:10" x14ac:dyDescent="0.2">
      <c r="J10989" s="18"/>
    </row>
    <row r="10990" spans="10:10" x14ac:dyDescent="0.2">
      <c r="J10990" s="18"/>
    </row>
    <row r="10991" spans="10:10" x14ac:dyDescent="0.2">
      <c r="J10991" s="18"/>
    </row>
    <row r="10992" spans="10:10" x14ac:dyDescent="0.2">
      <c r="J10992" s="18"/>
    </row>
    <row r="10993" spans="10:10" x14ac:dyDescent="0.2">
      <c r="J10993" s="18"/>
    </row>
    <row r="10994" spans="10:10" x14ac:dyDescent="0.2">
      <c r="J10994" s="18"/>
    </row>
    <row r="10995" spans="10:10" x14ac:dyDescent="0.2">
      <c r="J10995" s="18"/>
    </row>
    <row r="10996" spans="10:10" x14ac:dyDescent="0.2">
      <c r="J10996" s="18"/>
    </row>
    <row r="10997" spans="10:10" x14ac:dyDescent="0.2">
      <c r="J10997" s="18"/>
    </row>
    <row r="10998" spans="10:10" x14ac:dyDescent="0.2">
      <c r="J10998" s="18"/>
    </row>
    <row r="10999" spans="10:10" x14ac:dyDescent="0.2">
      <c r="J10999" s="18"/>
    </row>
    <row r="11000" spans="10:10" x14ac:dyDescent="0.2">
      <c r="J11000" s="18"/>
    </row>
    <row r="11001" spans="10:10" x14ac:dyDescent="0.2">
      <c r="J11001" s="18"/>
    </row>
    <row r="11002" spans="10:10" x14ac:dyDescent="0.2">
      <c r="J11002" s="18"/>
    </row>
    <row r="11003" spans="10:10" x14ac:dyDescent="0.2">
      <c r="J11003" s="18"/>
    </row>
    <row r="11004" spans="10:10" x14ac:dyDescent="0.2">
      <c r="J11004" s="18"/>
    </row>
    <row r="11005" spans="10:10" x14ac:dyDescent="0.2">
      <c r="J11005" s="18"/>
    </row>
    <row r="11006" spans="10:10" x14ac:dyDescent="0.2">
      <c r="J11006" s="18"/>
    </row>
    <row r="11007" spans="10:10" x14ac:dyDescent="0.2">
      <c r="J11007" s="18"/>
    </row>
    <row r="11008" spans="10:10" x14ac:dyDescent="0.2">
      <c r="J11008" s="18"/>
    </row>
    <row r="11009" spans="10:10" x14ac:dyDescent="0.2">
      <c r="J11009" s="18"/>
    </row>
    <row r="11010" spans="10:10" x14ac:dyDescent="0.2">
      <c r="J11010" s="18"/>
    </row>
    <row r="11011" spans="10:10" x14ac:dyDescent="0.2">
      <c r="J11011" s="18"/>
    </row>
    <row r="11012" spans="10:10" x14ac:dyDescent="0.2">
      <c r="J11012" s="18"/>
    </row>
    <row r="11013" spans="10:10" x14ac:dyDescent="0.2">
      <c r="J11013" s="18"/>
    </row>
    <row r="11014" spans="10:10" x14ac:dyDescent="0.2">
      <c r="J11014" s="18"/>
    </row>
    <row r="11015" spans="10:10" x14ac:dyDescent="0.2">
      <c r="J11015" s="18"/>
    </row>
    <row r="11016" spans="10:10" x14ac:dyDescent="0.2">
      <c r="J11016" s="18"/>
    </row>
    <row r="11017" spans="10:10" x14ac:dyDescent="0.2">
      <c r="J11017" s="18"/>
    </row>
    <row r="11018" spans="10:10" x14ac:dyDescent="0.2">
      <c r="J11018" s="18"/>
    </row>
    <row r="11019" spans="10:10" x14ac:dyDescent="0.2">
      <c r="J11019" s="18"/>
    </row>
    <row r="11020" spans="10:10" x14ac:dyDescent="0.2">
      <c r="J11020" s="18"/>
    </row>
    <row r="11021" spans="10:10" x14ac:dyDescent="0.2">
      <c r="J11021" s="18"/>
    </row>
    <row r="11022" spans="10:10" x14ac:dyDescent="0.2">
      <c r="J11022" s="18"/>
    </row>
    <row r="11023" spans="10:10" x14ac:dyDescent="0.2">
      <c r="J11023" s="18"/>
    </row>
    <row r="11024" spans="10:10" x14ac:dyDescent="0.2">
      <c r="J11024" s="18"/>
    </row>
    <row r="11025" spans="10:10" x14ac:dyDescent="0.2">
      <c r="J11025" s="18"/>
    </row>
    <row r="11026" spans="10:10" x14ac:dyDescent="0.2">
      <c r="J11026" s="18"/>
    </row>
    <row r="11027" spans="10:10" x14ac:dyDescent="0.2">
      <c r="J11027" s="18"/>
    </row>
    <row r="11028" spans="10:10" x14ac:dyDescent="0.2">
      <c r="J11028" s="18"/>
    </row>
    <row r="11029" spans="10:10" x14ac:dyDescent="0.2">
      <c r="J11029" s="18"/>
    </row>
    <row r="11030" spans="10:10" x14ac:dyDescent="0.2">
      <c r="J11030" s="18"/>
    </row>
    <row r="11031" spans="10:10" x14ac:dyDescent="0.2">
      <c r="J11031" s="18"/>
    </row>
    <row r="11032" spans="10:10" x14ac:dyDescent="0.2">
      <c r="J11032" s="18"/>
    </row>
    <row r="11033" spans="10:10" x14ac:dyDescent="0.2">
      <c r="J11033" s="18"/>
    </row>
    <row r="11034" spans="10:10" x14ac:dyDescent="0.2">
      <c r="J11034" s="18"/>
    </row>
    <row r="11035" spans="10:10" x14ac:dyDescent="0.2">
      <c r="J11035" s="18"/>
    </row>
    <row r="11036" spans="10:10" x14ac:dyDescent="0.2">
      <c r="J11036" s="18"/>
    </row>
    <row r="11037" spans="10:10" x14ac:dyDescent="0.2">
      <c r="J11037" s="18"/>
    </row>
    <row r="11038" spans="10:10" x14ac:dyDescent="0.2">
      <c r="J11038" s="18"/>
    </row>
    <row r="11039" spans="10:10" x14ac:dyDescent="0.2">
      <c r="J11039" s="18"/>
    </row>
    <row r="11040" spans="10:10" x14ac:dyDescent="0.2">
      <c r="J11040" s="18"/>
    </row>
    <row r="11041" spans="10:10" x14ac:dyDescent="0.2">
      <c r="J11041" s="18"/>
    </row>
    <row r="11042" spans="10:10" x14ac:dyDescent="0.2">
      <c r="J11042" s="18"/>
    </row>
    <row r="11043" spans="10:10" x14ac:dyDescent="0.2">
      <c r="J11043" s="18"/>
    </row>
    <row r="11044" spans="10:10" x14ac:dyDescent="0.2">
      <c r="J11044" s="18"/>
    </row>
    <row r="11045" spans="10:10" x14ac:dyDescent="0.2">
      <c r="J11045" s="18"/>
    </row>
    <row r="11046" spans="10:10" x14ac:dyDescent="0.2">
      <c r="J11046" s="18"/>
    </row>
    <row r="11047" spans="10:10" x14ac:dyDescent="0.2">
      <c r="J11047" s="18"/>
    </row>
    <row r="11048" spans="10:10" x14ac:dyDescent="0.2">
      <c r="J11048" s="18"/>
    </row>
    <row r="11049" spans="10:10" x14ac:dyDescent="0.2">
      <c r="J11049" s="18"/>
    </row>
    <row r="11050" spans="10:10" x14ac:dyDescent="0.2">
      <c r="J11050" s="18"/>
    </row>
    <row r="11051" spans="10:10" x14ac:dyDescent="0.2">
      <c r="J11051" s="18"/>
    </row>
    <row r="11052" spans="10:10" x14ac:dyDescent="0.2">
      <c r="J11052" s="18"/>
    </row>
    <row r="11053" spans="10:10" x14ac:dyDescent="0.2">
      <c r="J11053" s="18"/>
    </row>
    <row r="11054" spans="10:10" x14ac:dyDescent="0.2">
      <c r="J11054" s="18"/>
    </row>
    <row r="11055" spans="10:10" x14ac:dyDescent="0.2">
      <c r="J11055" s="18"/>
    </row>
    <row r="11056" spans="10:10" x14ac:dyDescent="0.2">
      <c r="J11056" s="18"/>
    </row>
    <row r="11057" spans="10:10" x14ac:dyDescent="0.2">
      <c r="J11057" s="18"/>
    </row>
    <row r="11058" spans="10:10" x14ac:dyDescent="0.2">
      <c r="J11058" s="18"/>
    </row>
    <row r="11059" spans="10:10" x14ac:dyDescent="0.2">
      <c r="J11059" s="18"/>
    </row>
    <row r="11060" spans="10:10" x14ac:dyDescent="0.2">
      <c r="J11060" s="18"/>
    </row>
    <row r="11061" spans="10:10" x14ac:dyDescent="0.2">
      <c r="J11061" s="18"/>
    </row>
    <row r="11062" spans="10:10" x14ac:dyDescent="0.2">
      <c r="J11062" s="18"/>
    </row>
    <row r="11063" spans="10:10" x14ac:dyDescent="0.2">
      <c r="J11063" s="18"/>
    </row>
    <row r="11064" spans="10:10" x14ac:dyDescent="0.2">
      <c r="J11064" s="18"/>
    </row>
    <row r="11065" spans="10:10" x14ac:dyDescent="0.2">
      <c r="J11065" s="18"/>
    </row>
    <row r="11066" spans="10:10" x14ac:dyDescent="0.2">
      <c r="J11066" s="18"/>
    </row>
    <row r="11067" spans="10:10" x14ac:dyDescent="0.2">
      <c r="J11067" s="18"/>
    </row>
    <row r="11068" spans="10:10" x14ac:dyDescent="0.2">
      <c r="J11068" s="18"/>
    </row>
    <row r="11069" spans="10:10" x14ac:dyDescent="0.2">
      <c r="J11069" s="18"/>
    </row>
    <row r="11070" spans="10:10" x14ac:dyDescent="0.2">
      <c r="J11070" s="18"/>
    </row>
    <row r="11071" spans="10:10" x14ac:dyDescent="0.2">
      <c r="J11071" s="18"/>
    </row>
    <row r="11072" spans="10:10" x14ac:dyDescent="0.2">
      <c r="J11072" s="18"/>
    </row>
    <row r="11073" spans="10:10" x14ac:dyDescent="0.2">
      <c r="J11073" s="18"/>
    </row>
    <row r="11074" spans="10:10" x14ac:dyDescent="0.2">
      <c r="J11074" s="18"/>
    </row>
    <row r="11075" spans="10:10" x14ac:dyDescent="0.2">
      <c r="J11075" s="18"/>
    </row>
    <row r="11076" spans="10:10" x14ac:dyDescent="0.2">
      <c r="J11076" s="18"/>
    </row>
    <row r="11077" spans="10:10" x14ac:dyDescent="0.2">
      <c r="J11077" s="18"/>
    </row>
    <row r="11078" spans="10:10" x14ac:dyDescent="0.2">
      <c r="J11078" s="18"/>
    </row>
    <row r="11079" spans="10:10" x14ac:dyDescent="0.2">
      <c r="J11079" s="18"/>
    </row>
    <row r="11080" spans="10:10" x14ac:dyDescent="0.2">
      <c r="J11080" s="18"/>
    </row>
    <row r="11081" spans="10:10" x14ac:dyDescent="0.2">
      <c r="J11081" s="18"/>
    </row>
    <row r="11082" spans="10:10" x14ac:dyDescent="0.2">
      <c r="J11082" s="18"/>
    </row>
    <row r="11083" spans="10:10" x14ac:dyDescent="0.2">
      <c r="J11083" s="18"/>
    </row>
    <row r="11084" spans="10:10" x14ac:dyDescent="0.2">
      <c r="J11084" s="18"/>
    </row>
    <row r="11085" spans="10:10" x14ac:dyDescent="0.2">
      <c r="J11085" s="18"/>
    </row>
    <row r="11086" spans="10:10" x14ac:dyDescent="0.2">
      <c r="J11086" s="18"/>
    </row>
    <row r="11087" spans="10:10" x14ac:dyDescent="0.2">
      <c r="J11087" s="18"/>
    </row>
    <row r="11088" spans="10:10" x14ac:dyDescent="0.2">
      <c r="J11088" s="18"/>
    </row>
    <row r="11089" spans="10:10" x14ac:dyDescent="0.2">
      <c r="J11089" s="18"/>
    </row>
    <row r="11090" spans="10:10" x14ac:dyDescent="0.2">
      <c r="J11090" s="18"/>
    </row>
    <row r="11091" spans="10:10" x14ac:dyDescent="0.2">
      <c r="J11091" s="18"/>
    </row>
    <row r="11092" spans="10:10" x14ac:dyDescent="0.2">
      <c r="J11092" s="18"/>
    </row>
    <row r="11093" spans="10:10" x14ac:dyDescent="0.2">
      <c r="J11093" s="18"/>
    </row>
    <row r="11094" spans="10:10" x14ac:dyDescent="0.2">
      <c r="J11094" s="18"/>
    </row>
    <row r="11095" spans="10:10" x14ac:dyDescent="0.2">
      <c r="J11095" s="18"/>
    </row>
    <row r="11096" spans="10:10" x14ac:dyDescent="0.2">
      <c r="J11096" s="18"/>
    </row>
    <row r="11097" spans="10:10" x14ac:dyDescent="0.2">
      <c r="J11097" s="18"/>
    </row>
    <row r="11098" spans="10:10" x14ac:dyDescent="0.2">
      <c r="J11098" s="18"/>
    </row>
    <row r="11099" spans="10:10" x14ac:dyDescent="0.2">
      <c r="J11099" s="18"/>
    </row>
    <row r="11100" spans="10:10" x14ac:dyDescent="0.2">
      <c r="J11100" s="18"/>
    </row>
    <row r="11101" spans="10:10" x14ac:dyDescent="0.2">
      <c r="J11101" s="18"/>
    </row>
    <row r="11102" spans="10:10" x14ac:dyDescent="0.2">
      <c r="J11102" s="18"/>
    </row>
    <row r="11103" spans="10:10" x14ac:dyDescent="0.2">
      <c r="J11103" s="18"/>
    </row>
    <row r="11104" spans="10:10" x14ac:dyDescent="0.2">
      <c r="J11104" s="18"/>
    </row>
    <row r="11105" spans="10:10" x14ac:dyDescent="0.2">
      <c r="J11105" s="18"/>
    </row>
    <row r="11106" spans="10:10" x14ac:dyDescent="0.2">
      <c r="J11106" s="18"/>
    </row>
    <row r="11107" spans="10:10" x14ac:dyDescent="0.2">
      <c r="J11107" s="18"/>
    </row>
    <row r="11108" spans="10:10" x14ac:dyDescent="0.2">
      <c r="J11108" s="18"/>
    </row>
    <row r="11109" spans="10:10" x14ac:dyDescent="0.2">
      <c r="J11109" s="18"/>
    </row>
    <row r="11110" spans="10:10" x14ac:dyDescent="0.2">
      <c r="J11110" s="18"/>
    </row>
    <row r="11111" spans="10:10" x14ac:dyDescent="0.2">
      <c r="J11111" s="18"/>
    </row>
    <row r="11112" spans="10:10" x14ac:dyDescent="0.2">
      <c r="J11112" s="18"/>
    </row>
    <row r="11113" spans="10:10" x14ac:dyDescent="0.2">
      <c r="J11113" s="18"/>
    </row>
    <row r="11114" spans="10:10" x14ac:dyDescent="0.2">
      <c r="J11114" s="18"/>
    </row>
    <row r="11115" spans="10:10" x14ac:dyDescent="0.2">
      <c r="J11115" s="18"/>
    </row>
    <row r="11116" spans="10:10" x14ac:dyDescent="0.2">
      <c r="J11116" s="18"/>
    </row>
    <row r="11117" spans="10:10" x14ac:dyDescent="0.2">
      <c r="J11117" s="18"/>
    </row>
    <row r="11118" spans="10:10" x14ac:dyDescent="0.2">
      <c r="J11118" s="18"/>
    </row>
    <row r="11119" spans="10:10" x14ac:dyDescent="0.2">
      <c r="J11119" s="18"/>
    </row>
    <row r="11120" spans="10:10" x14ac:dyDescent="0.2">
      <c r="J11120" s="18"/>
    </row>
    <row r="11121" spans="10:10" x14ac:dyDescent="0.2">
      <c r="J11121" s="18"/>
    </row>
    <row r="11122" spans="10:10" x14ac:dyDescent="0.2">
      <c r="J11122" s="18"/>
    </row>
    <row r="11123" spans="10:10" x14ac:dyDescent="0.2">
      <c r="J11123" s="18"/>
    </row>
    <row r="11124" spans="10:10" x14ac:dyDescent="0.2">
      <c r="J11124" s="18"/>
    </row>
    <row r="11125" spans="10:10" x14ac:dyDescent="0.2">
      <c r="J11125" s="18"/>
    </row>
    <row r="11126" spans="10:10" x14ac:dyDescent="0.2">
      <c r="J11126" s="18"/>
    </row>
    <row r="11127" spans="10:10" x14ac:dyDescent="0.2">
      <c r="J11127" s="18"/>
    </row>
    <row r="11128" spans="10:10" x14ac:dyDescent="0.2">
      <c r="J11128" s="18"/>
    </row>
    <row r="11129" spans="10:10" x14ac:dyDescent="0.2">
      <c r="J11129" s="18"/>
    </row>
    <row r="11130" spans="10:10" x14ac:dyDescent="0.2">
      <c r="J11130" s="18"/>
    </row>
    <row r="11131" spans="10:10" x14ac:dyDescent="0.2">
      <c r="J11131" s="18"/>
    </row>
    <row r="11132" spans="10:10" x14ac:dyDescent="0.2">
      <c r="J11132" s="18"/>
    </row>
    <row r="11133" spans="10:10" x14ac:dyDescent="0.2">
      <c r="J11133" s="18"/>
    </row>
    <row r="11134" spans="10:10" x14ac:dyDescent="0.2">
      <c r="J11134" s="18"/>
    </row>
    <row r="11135" spans="10:10" x14ac:dyDescent="0.2">
      <c r="J11135" s="18"/>
    </row>
    <row r="11136" spans="10:10" x14ac:dyDescent="0.2">
      <c r="J11136" s="18"/>
    </row>
    <row r="11137" spans="10:10" x14ac:dyDescent="0.2">
      <c r="J11137" s="18"/>
    </row>
    <row r="11138" spans="10:10" x14ac:dyDescent="0.2">
      <c r="J11138" s="18"/>
    </row>
    <row r="11139" spans="10:10" x14ac:dyDescent="0.2">
      <c r="J11139" s="18"/>
    </row>
    <row r="11140" spans="10:10" x14ac:dyDescent="0.2">
      <c r="J11140" s="18"/>
    </row>
    <row r="11141" spans="10:10" x14ac:dyDescent="0.2">
      <c r="J11141" s="18"/>
    </row>
    <row r="11142" spans="10:10" x14ac:dyDescent="0.2">
      <c r="J11142" s="18"/>
    </row>
    <row r="11143" spans="10:10" x14ac:dyDescent="0.2">
      <c r="J11143" s="18"/>
    </row>
    <row r="11144" spans="10:10" x14ac:dyDescent="0.2">
      <c r="J11144" s="18"/>
    </row>
    <row r="11145" spans="10:10" x14ac:dyDescent="0.2">
      <c r="J11145" s="18"/>
    </row>
    <row r="11146" spans="10:10" x14ac:dyDescent="0.2">
      <c r="J11146" s="18"/>
    </row>
    <row r="11147" spans="10:10" x14ac:dyDescent="0.2">
      <c r="J11147" s="18"/>
    </row>
    <row r="11148" spans="10:10" x14ac:dyDescent="0.2">
      <c r="J11148" s="18"/>
    </row>
    <row r="11149" spans="10:10" x14ac:dyDescent="0.2">
      <c r="J11149" s="18"/>
    </row>
    <row r="11150" spans="10:10" x14ac:dyDescent="0.2">
      <c r="J11150" s="18"/>
    </row>
    <row r="11151" spans="10:10" x14ac:dyDescent="0.2">
      <c r="J11151" s="18"/>
    </row>
    <row r="11152" spans="10:10" x14ac:dyDescent="0.2">
      <c r="J11152" s="18"/>
    </row>
    <row r="11153" spans="10:10" x14ac:dyDescent="0.2">
      <c r="J11153" s="18"/>
    </row>
    <row r="11154" spans="10:10" x14ac:dyDescent="0.2">
      <c r="J11154" s="18"/>
    </row>
    <row r="11155" spans="10:10" x14ac:dyDescent="0.2">
      <c r="J11155" s="18"/>
    </row>
    <row r="11156" spans="10:10" x14ac:dyDescent="0.2">
      <c r="J11156" s="18"/>
    </row>
    <row r="11157" spans="10:10" x14ac:dyDescent="0.2">
      <c r="J11157" s="18"/>
    </row>
    <row r="11158" spans="10:10" x14ac:dyDescent="0.2">
      <c r="J11158" s="18"/>
    </row>
    <row r="11159" spans="10:10" x14ac:dyDescent="0.2">
      <c r="J11159" s="18"/>
    </row>
    <row r="11160" spans="10:10" x14ac:dyDescent="0.2">
      <c r="J11160" s="18"/>
    </row>
    <row r="11161" spans="10:10" x14ac:dyDescent="0.2">
      <c r="J11161" s="18"/>
    </row>
    <row r="11162" spans="10:10" x14ac:dyDescent="0.2">
      <c r="J11162" s="18"/>
    </row>
    <row r="11163" spans="10:10" x14ac:dyDescent="0.2">
      <c r="J11163" s="18"/>
    </row>
    <row r="11164" spans="10:10" x14ac:dyDescent="0.2">
      <c r="J11164" s="18"/>
    </row>
    <row r="11165" spans="10:10" x14ac:dyDescent="0.2">
      <c r="J11165" s="18"/>
    </row>
    <row r="11166" spans="10:10" x14ac:dyDescent="0.2">
      <c r="J11166" s="18"/>
    </row>
    <row r="11167" spans="10:10" x14ac:dyDescent="0.2">
      <c r="J11167" s="18"/>
    </row>
    <row r="11168" spans="10:10" x14ac:dyDescent="0.2">
      <c r="J11168" s="18"/>
    </row>
    <row r="11169" spans="10:10" x14ac:dyDescent="0.2">
      <c r="J11169" s="18"/>
    </row>
    <row r="11170" spans="10:10" x14ac:dyDescent="0.2">
      <c r="J11170" s="18"/>
    </row>
    <row r="11171" spans="10:10" x14ac:dyDescent="0.2">
      <c r="J11171" s="18"/>
    </row>
    <row r="11172" spans="10:10" x14ac:dyDescent="0.2">
      <c r="J11172" s="18"/>
    </row>
    <row r="11173" spans="10:10" x14ac:dyDescent="0.2">
      <c r="J11173" s="18"/>
    </row>
    <row r="11174" spans="10:10" x14ac:dyDescent="0.2">
      <c r="J11174" s="18"/>
    </row>
    <row r="11175" spans="10:10" x14ac:dyDescent="0.2">
      <c r="J11175" s="18"/>
    </row>
    <row r="11176" spans="10:10" x14ac:dyDescent="0.2">
      <c r="J11176" s="18"/>
    </row>
    <row r="11177" spans="10:10" x14ac:dyDescent="0.2">
      <c r="J11177" s="18"/>
    </row>
    <row r="11178" spans="10:10" x14ac:dyDescent="0.2">
      <c r="J11178" s="18"/>
    </row>
    <row r="11179" spans="10:10" x14ac:dyDescent="0.2">
      <c r="J11179" s="18"/>
    </row>
    <row r="11180" spans="10:10" x14ac:dyDescent="0.2">
      <c r="J11180" s="18"/>
    </row>
    <row r="11181" spans="10:10" x14ac:dyDescent="0.2">
      <c r="J11181" s="18"/>
    </row>
    <row r="11182" spans="10:10" x14ac:dyDescent="0.2">
      <c r="J11182" s="18"/>
    </row>
    <row r="11183" spans="10:10" x14ac:dyDescent="0.2">
      <c r="J11183" s="18"/>
    </row>
    <row r="11184" spans="10:10" x14ac:dyDescent="0.2">
      <c r="J11184" s="18"/>
    </row>
    <row r="11185" spans="10:10" x14ac:dyDescent="0.2">
      <c r="J11185" s="18"/>
    </row>
    <row r="11186" spans="10:10" x14ac:dyDescent="0.2">
      <c r="J11186" s="18"/>
    </row>
    <row r="11187" spans="10:10" x14ac:dyDescent="0.2">
      <c r="J11187" s="18"/>
    </row>
    <row r="11188" spans="10:10" x14ac:dyDescent="0.2">
      <c r="J11188" s="18"/>
    </row>
    <row r="11189" spans="10:10" x14ac:dyDescent="0.2">
      <c r="J11189" s="18"/>
    </row>
    <row r="11190" spans="10:10" x14ac:dyDescent="0.2">
      <c r="J11190" s="18"/>
    </row>
    <row r="11191" spans="10:10" x14ac:dyDescent="0.2">
      <c r="J11191" s="18"/>
    </row>
    <row r="11192" spans="10:10" x14ac:dyDescent="0.2">
      <c r="J11192" s="18"/>
    </row>
    <row r="11193" spans="10:10" x14ac:dyDescent="0.2">
      <c r="J11193" s="18"/>
    </row>
    <row r="11194" spans="10:10" x14ac:dyDescent="0.2">
      <c r="J11194" s="18"/>
    </row>
    <row r="11195" spans="10:10" x14ac:dyDescent="0.2">
      <c r="J11195" s="18"/>
    </row>
    <row r="11196" spans="10:10" x14ac:dyDescent="0.2">
      <c r="J11196" s="18"/>
    </row>
    <row r="11197" spans="10:10" x14ac:dyDescent="0.2">
      <c r="J11197" s="18"/>
    </row>
    <row r="11198" spans="10:10" x14ac:dyDescent="0.2">
      <c r="J11198" s="18"/>
    </row>
    <row r="11199" spans="10:10" x14ac:dyDescent="0.2">
      <c r="J11199" s="18"/>
    </row>
    <row r="11200" spans="10:10" x14ac:dyDescent="0.2">
      <c r="J11200" s="18"/>
    </row>
    <row r="11201" spans="10:10" x14ac:dyDescent="0.2">
      <c r="J11201" s="18"/>
    </row>
    <row r="11202" spans="10:10" x14ac:dyDescent="0.2">
      <c r="J11202" s="18"/>
    </row>
    <row r="11203" spans="10:10" x14ac:dyDescent="0.2">
      <c r="J11203" s="18"/>
    </row>
    <row r="11204" spans="10:10" x14ac:dyDescent="0.2">
      <c r="J11204" s="18"/>
    </row>
    <row r="11205" spans="10:10" x14ac:dyDescent="0.2">
      <c r="J11205" s="18"/>
    </row>
    <row r="11206" spans="10:10" x14ac:dyDescent="0.2">
      <c r="J11206" s="18"/>
    </row>
    <row r="11207" spans="10:10" x14ac:dyDescent="0.2">
      <c r="J11207" s="18"/>
    </row>
    <row r="11208" spans="10:10" x14ac:dyDescent="0.2">
      <c r="J11208" s="18"/>
    </row>
    <row r="11209" spans="10:10" x14ac:dyDescent="0.2">
      <c r="J11209" s="18"/>
    </row>
    <row r="11210" spans="10:10" x14ac:dyDescent="0.2">
      <c r="J11210" s="18"/>
    </row>
    <row r="11211" spans="10:10" x14ac:dyDescent="0.2">
      <c r="J11211" s="18"/>
    </row>
    <row r="11212" spans="10:10" x14ac:dyDescent="0.2">
      <c r="J11212" s="18"/>
    </row>
    <row r="11213" spans="10:10" x14ac:dyDescent="0.2">
      <c r="J11213" s="18"/>
    </row>
    <row r="11214" spans="10:10" x14ac:dyDescent="0.2">
      <c r="J11214" s="18"/>
    </row>
    <row r="11215" spans="10:10" x14ac:dyDescent="0.2">
      <c r="J11215" s="18"/>
    </row>
    <row r="11216" spans="10:10" x14ac:dyDescent="0.2">
      <c r="J11216" s="18"/>
    </row>
    <row r="11217" spans="10:10" x14ac:dyDescent="0.2">
      <c r="J11217" s="18"/>
    </row>
    <row r="11218" spans="10:10" x14ac:dyDescent="0.2">
      <c r="J11218" s="18"/>
    </row>
    <row r="11219" spans="10:10" x14ac:dyDescent="0.2">
      <c r="J11219" s="18"/>
    </row>
    <row r="11220" spans="10:10" x14ac:dyDescent="0.2">
      <c r="J11220" s="18"/>
    </row>
    <row r="11221" spans="10:10" x14ac:dyDescent="0.2">
      <c r="J11221" s="18"/>
    </row>
    <row r="11222" spans="10:10" x14ac:dyDescent="0.2">
      <c r="J11222" s="18"/>
    </row>
    <row r="11223" spans="10:10" x14ac:dyDescent="0.2">
      <c r="J11223" s="18"/>
    </row>
    <row r="11224" spans="10:10" x14ac:dyDescent="0.2">
      <c r="J11224" s="18"/>
    </row>
    <row r="11225" spans="10:10" x14ac:dyDescent="0.2">
      <c r="J11225" s="18"/>
    </row>
    <row r="11226" spans="10:10" x14ac:dyDescent="0.2">
      <c r="J11226" s="18"/>
    </row>
    <row r="11227" spans="10:10" x14ac:dyDescent="0.2">
      <c r="J11227" s="18"/>
    </row>
    <row r="11228" spans="10:10" x14ac:dyDescent="0.2">
      <c r="J11228" s="18"/>
    </row>
    <row r="11229" spans="10:10" x14ac:dyDescent="0.2">
      <c r="J11229" s="18"/>
    </row>
    <row r="11230" spans="10:10" x14ac:dyDescent="0.2">
      <c r="J11230" s="18"/>
    </row>
    <row r="11231" spans="10:10" x14ac:dyDescent="0.2">
      <c r="J11231" s="18"/>
    </row>
    <row r="11232" spans="10:10" x14ac:dyDescent="0.2">
      <c r="J11232" s="18"/>
    </row>
    <row r="11233" spans="10:10" x14ac:dyDescent="0.2">
      <c r="J11233" s="18"/>
    </row>
    <row r="11234" spans="10:10" x14ac:dyDescent="0.2">
      <c r="J11234" s="18"/>
    </row>
    <row r="11235" spans="10:10" x14ac:dyDescent="0.2">
      <c r="J11235" s="18"/>
    </row>
    <row r="11236" spans="10:10" x14ac:dyDescent="0.2">
      <c r="J11236" s="18"/>
    </row>
    <row r="11237" spans="10:10" x14ac:dyDescent="0.2">
      <c r="J11237" s="18"/>
    </row>
    <row r="11238" spans="10:10" x14ac:dyDescent="0.2">
      <c r="J11238" s="18"/>
    </row>
    <row r="11239" spans="10:10" x14ac:dyDescent="0.2">
      <c r="J11239" s="18"/>
    </row>
    <row r="11240" spans="10:10" x14ac:dyDescent="0.2">
      <c r="J11240" s="18"/>
    </row>
    <row r="11241" spans="10:10" x14ac:dyDescent="0.2">
      <c r="J11241" s="18"/>
    </row>
    <row r="11242" spans="10:10" x14ac:dyDescent="0.2">
      <c r="J11242" s="18"/>
    </row>
    <row r="11243" spans="10:10" x14ac:dyDescent="0.2">
      <c r="J11243" s="18"/>
    </row>
    <row r="11244" spans="10:10" x14ac:dyDescent="0.2">
      <c r="J11244" s="18"/>
    </row>
    <row r="11245" spans="10:10" x14ac:dyDescent="0.2">
      <c r="J11245" s="18"/>
    </row>
    <row r="11246" spans="10:10" x14ac:dyDescent="0.2">
      <c r="J11246" s="18"/>
    </row>
    <row r="11247" spans="10:10" x14ac:dyDescent="0.2">
      <c r="J11247" s="18"/>
    </row>
    <row r="11248" spans="10:10" x14ac:dyDescent="0.2">
      <c r="J11248" s="18"/>
    </row>
    <row r="11249" spans="10:10" x14ac:dyDescent="0.2">
      <c r="J11249" s="18"/>
    </row>
    <row r="11250" spans="10:10" x14ac:dyDescent="0.2">
      <c r="J11250" s="18"/>
    </row>
    <row r="11251" spans="10:10" x14ac:dyDescent="0.2">
      <c r="J11251" s="18"/>
    </row>
    <row r="11252" spans="10:10" x14ac:dyDescent="0.2">
      <c r="J11252" s="18"/>
    </row>
    <row r="11253" spans="10:10" x14ac:dyDescent="0.2">
      <c r="J11253" s="18"/>
    </row>
    <row r="11254" spans="10:10" x14ac:dyDescent="0.2">
      <c r="J11254" s="18"/>
    </row>
    <row r="11255" spans="10:10" x14ac:dyDescent="0.2">
      <c r="J11255" s="18"/>
    </row>
    <row r="11256" spans="10:10" x14ac:dyDescent="0.2">
      <c r="J11256" s="18"/>
    </row>
    <row r="11257" spans="10:10" x14ac:dyDescent="0.2">
      <c r="J11257" s="18"/>
    </row>
    <row r="11258" spans="10:10" x14ac:dyDescent="0.2">
      <c r="J11258" s="18"/>
    </row>
    <row r="11259" spans="10:10" x14ac:dyDescent="0.2">
      <c r="J11259" s="18"/>
    </row>
    <row r="11260" spans="10:10" x14ac:dyDescent="0.2">
      <c r="J11260" s="18"/>
    </row>
    <row r="11261" spans="10:10" x14ac:dyDescent="0.2">
      <c r="J11261" s="18"/>
    </row>
    <row r="11262" spans="10:10" x14ac:dyDescent="0.2">
      <c r="J11262" s="18"/>
    </row>
    <row r="11263" spans="10:10" x14ac:dyDescent="0.2">
      <c r="J11263" s="18"/>
    </row>
    <row r="11264" spans="10:10" x14ac:dyDescent="0.2">
      <c r="J11264" s="18"/>
    </row>
    <row r="11265" spans="10:10" x14ac:dyDescent="0.2">
      <c r="J11265" s="18"/>
    </row>
    <row r="11266" spans="10:10" x14ac:dyDescent="0.2">
      <c r="J11266" s="18"/>
    </row>
    <row r="11267" spans="10:10" x14ac:dyDescent="0.2">
      <c r="J11267" s="18"/>
    </row>
    <row r="11268" spans="10:10" x14ac:dyDescent="0.2">
      <c r="J11268" s="18"/>
    </row>
    <row r="11269" spans="10:10" x14ac:dyDescent="0.2">
      <c r="J11269" s="18"/>
    </row>
    <row r="11270" spans="10:10" x14ac:dyDescent="0.2">
      <c r="J11270" s="18"/>
    </row>
    <row r="11271" spans="10:10" x14ac:dyDescent="0.2">
      <c r="J11271" s="18"/>
    </row>
    <row r="11272" spans="10:10" x14ac:dyDescent="0.2">
      <c r="J11272" s="18"/>
    </row>
    <row r="11273" spans="10:10" x14ac:dyDescent="0.2">
      <c r="J11273" s="18"/>
    </row>
    <row r="11274" spans="10:10" x14ac:dyDescent="0.2">
      <c r="J11274" s="18"/>
    </row>
    <row r="11275" spans="10:10" x14ac:dyDescent="0.2">
      <c r="J11275" s="18"/>
    </row>
    <row r="11276" spans="10:10" x14ac:dyDescent="0.2">
      <c r="J11276" s="18"/>
    </row>
    <row r="11277" spans="10:10" x14ac:dyDescent="0.2">
      <c r="J11277" s="18"/>
    </row>
    <row r="11278" spans="10:10" x14ac:dyDescent="0.2">
      <c r="J11278" s="18"/>
    </row>
    <row r="11279" spans="10:10" x14ac:dyDescent="0.2">
      <c r="J11279" s="18"/>
    </row>
    <row r="11280" spans="10:10" x14ac:dyDescent="0.2">
      <c r="J11280" s="18"/>
    </row>
    <row r="11281" spans="10:10" x14ac:dyDescent="0.2">
      <c r="J11281" s="18"/>
    </row>
    <row r="11282" spans="10:10" x14ac:dyDescent="0.2">
      <c r="J11282" s="18"/>
    </row>
    <row r="11283" spans="10:10" x14ac:dyDescent="0.2">
      <c r="J11283" s="18"/>
    </row>
    <row r="11284" spans="10:10" x14ac:dyDescent="0.2">
      <c r="J11284" s="18"/>
    </row>
    <row r="11285" spans="10:10" x14ac:dyDescent="0.2">
      <c r="J11285" s="18"/>
    </row>
    <row r="11286" spans="10:10" x14ac:dyDescent="0.2">
      <c r="J11286" s="18"/>
    </row>
    <row r="11287" spans="10:10" x14ac:dyDescent="0.2">
      <c r="J11287" s="18"/>
    </row>
    <row r="11288" spans="10:10" x14ac:dyDescent="0.2">
      <c r="J11288" s="18"/>
    </row>
    <row r="11289" spans="10:10" x14ac:dyDescent="0.2">
      <c r="J11289" s="18"/>
    </row>
    <row r="11290" spans="10:10" x14ac:dyDescent="0.2">
      <c r="J11290" s="18"/>
    </row>
    <row r="11291" spans="10:10" x14ac:dyDescent="0.2">
      <c r="J11291" s="18"/>
    </row>
    <row r="11292" spans="10:10" x14ac:dyDescent="0.2">
      <c r="J11292" s="18"/>
    </row>
    <row r="11293" spans="10:10" x14ac:dyDescent="0.2">
      <c r="J11293" s="18"/>
    </row>
    <row r="11294" spans="10:10" x14ac:dyDescent="0.2">
      <c r="J11294" s="18"/>
    </row>
    <row r="11295" spans="10:10" x14ac:dyDescent="0.2">
      <c r="J11295" s="18"/>
    </row>
    <row r="11296" spans="10:10" x14ac:dyDescent="0.2">
      <c r="J11296" s="18"/>
    </row>
    <row r="11297" spans="10:10" x14ac:dyDescent="0.2">
      <c r="J11297" s="18"/>
    </row>
    <row r="11298" spans="10:10" x14ac:dyDescent="0.2">
      <c r="J11298" s="18"/>
    </row>
    <row r="11299" spans="10:10" x14ac:dyDescent="0.2">
      <c r="J11299" s="18"/>
    </row>
    <row r="11300" spans="10:10" x14ac:dyDescent="0.2">
      <c r="J11300" s="18"/>
    </row>
    <row r="11301" spans="10:10" x14ac:dyDescent="0.2">
      <c r="J11301" s="18"/>
    </row>
    <row r="11302" spans="10:10" x14ac:dyDescent="0.2">
      <c r="J11302" s="18"/>
    </row>
    <row r="11303" spans="10:10" x14ac:dyDescent="0.2">
      <c r="J11303" s="18"/>
    </row>
    <row r="11304" spans="10:10" x14ac:dyDescent="0.2">
      <c r="J11304" s="18"/>
    </row>
    <row r="11305" spans="10:10" x14ac:dyDescent="0.2">
      <c r="J11305" s="18"/>
    </row>
    <row r="11306" spans="10:10" x14ac:dyDescent="0.2">
      <c r="J11306" s="18"/>
    </row>
    <row r="11307" spans="10:10" x14ac:dyDescent="0.2">
      <c r="J11307" s="18"/>
    </row>
    <row r="11308" spans="10:10" x14ac:dyDescent="0.2">
      <c r="J11308" s="18"/>
    </row>
    <row r="11309" spans="10:10" x14ac:dyDescent="0.2">
      <c r="J11309" s="18"/>
    </row>
    <row r="11310" spans="10:10" x14ac:dyDescent="0.2">
      <c r="J11310" s="18"/>
    </row>
    <row r="11311" spans="10:10" x14ac:dyDescent="0.2">
      <c r="J11311" s="18"/>
    </row>
    <row r="11312" spans="10:10" x14ac:dyDescent="0.2">
      <c r="J11312" s="18"/>
    </row>
    <row r="11313" spans="10:10" x14ac:dyDescent="0.2">
      <c r="J11313" s="18"/>
    </row>
    <row r="11314" spans="10:10" x14ac:dyDescent="0.2">
      <c r="J11314" s="18"/>
    </row>
    <row r="11315" spans="10:10" x14ac:dyDescent="0.2">
      <c r="J11315" s="18"/>
    </row>
    <row r="11316" spans="10:10" x14ac:dyDescent="0.2">
      <c r="J11316" s="18"/>
    </row>
    <row r="11317" spans="10:10" x14ac:dyDescent="0.2">
      <c r="J11317" s="18"/>
    </row>
    <row r="11318" spans="10:10" x14ac:dyDescent="0.2">
      <c r="J11318" s="18"/>
    </row>
    <row r="11319" spans="10:10" x14ac:dyDescent="0.2">
      <c r="J11319" s="18"/>
    </row>
    <row r="11320" spans="10:10" x14ac:dyDescent="0.2">
      <c r="J11320" s="18"/>
    </row>
    <row r="11321" spans="10:10" x14ac:dyDescent="0.2">
      <c r="J11321" s="18"/>
    </row>
    <row r="11322" spans="10:10" x14ac:dyDescent="0.2">
      <c r="J11322" s="18"/>
    </row>
    <row r="11323" spans="10:10" x14ac:dyDescent="0.2">
      <c r="J11323" s="18"/>
    </row>
    <row r="11324" spans="10:10" x14ac:dyDescent="0.2">
      <c r="J11324" s="18"/>
    </row>
    <row r="11325" spans="10:10" x14ac:dyDescent="0.2">
      <c r="J11325" s="18"/>
    </row>
    <row r="11326" spans="10:10" x14ac:dyDescent="0.2">
      <c r="J11326" s="18"/>
    </row>
    <row r="11327" spans="10:10" x14ac:dyDescent="0.2">
      <c r="J11327" s="18"/>
    </row>
    <row r="11328" spans="10:10" x14ac:dyDescent="0.2">
      <c r="J11328" s="18"/>
    </row>
    <row r="11329" spans="10:10" x14ac:dyDescent="0.2">
      <c r="J11329" s="18"/>
    </row>
    <row r="11330" spans="10:10" x14ac:dyDescent="0.2">
      <c r="J11330" s="18"/>
    </row>
    <row r="11331" spans="10:10" x14ac:dyDescent="0.2">
      <c r="J11331" s="18"/>
    </row>
    <row r="11332" spans="10:10" x14ac:dyDescent="0.2">
      <c r="J11332" s="18"/>
    </row>
    <row r="11333" spans="10:10" x14ac:dyDescent="0.2">
      <c r="J11333" s="18"/>
    </row>
    <row r="11334" spans="10:10" x14ac:dyDescent="0.2">
      <c r="J11334" s="18"/>
    </row>
    <row r="11335" spans="10:10" x14ac:dyDescent="0.2">
      <c r="J11335" s="18"/>
    </row>
    <row r="11336" spans="10:10" x14ac:dyDescent="0.2">
      <c r="J11336" s="18"/>
    </row>
    <row r="11337" spans="10:10" x14ac:dyDescent="0.2">
      <c r="J11337" s="18"/>
    </row>
    <row r="11338" spans="10:10" x14ac:dyDescent="0.2">
      <c r="J11338" s="18"/>
    </row>
    <row r="11339" spans="10:10" x14ac:dyDescent="0.2">
      <c r="J11339" s="18"/>
    </row>
    <row r="11340" spans="10:10" x14ac:dyDescent="0.2">
      <c r="J11340" s="18"/>
    </row>
    <row r="11341" spans="10:10" x14ac:dyDescent="0.2">
      <c r="J11341" s="18"/>
    </row>
    <row r="11342" spans="10:10" x14ac:dyDescent="0.2">
      <c r="J11342" s="18"/>
    </row>
    <row r="11343" spans="10:10" x14ac:dyDescent="0.2">
      <c r="J11343" s="18"/>
    </row>
    <row r="11344" spans="10:10" x14ac:dyDescent="0.2">
      <c r="J11344" s="18"/>
    </row>
    <row r="11345" spans="10:10" x14ac:dyDescent="0.2">
      <c r="J11345" s="18"/>
    </row>
    <row r="11346" spans="10:10" x14ac:dyDescent="0.2">
      <c r="J11346" s="18"/>
    </row>
    <row r="11347" spans="10:10" x14ac:dyDescent="0.2">
      <c r="J11347" s="18"/>
    </row>
    <row r="11348" spans="10:10" x14ac:dyDescent="0.2">
      <c r="J11348" s="18"/>
    </row>
    <row r="11349" spans="10:10" x14ac:dyDescent="0.2">
      <c r="J11349" s="18"/>
    </row>
    <row r="11350" spans="10:10" x14ac:dyDescent="0.2">
      <c r="J11350" s="18"/>
    </row>
    <row r="11351" spans="10:10" x14ac:dyDescent="0.2">
      <c r="J11351" s="18"/>
    </row>
    <row r="11352" spans="10:10" x14ac:dyDescent="0.2">
      <c r="J11352" s="18"/>
    </row>
    <row r="11353" spans="10:10" x14ac:dyDescent="0.2">
      <c r="J11353" s="18"/>
    </row>
    <row r="11354" spans="10:10" x14ac:dyDescent="0.2">
      <c r="J11354" s="18"/>
    </row>
    <row r="11355" spans="10:10" x14ac:dyDescent="0.2">
      <c r="J11355" s="18"/>
    </row>
    <row r="11356" spans="10:10" x14ac:dyDescent="0.2">
      <c r="J11356" s="18"/>
    </row>
    <row r="11357" spans="10:10" x14ac:dyDescent="0.2">
      <c r="J11357" s="18"/>
    </row>
    <row r="11358" spans="10:10" x14ac:dyDescent="0.2">
      <c r="J11358" s="18"/>
    </row>
    <row r="11359" spans="10:10" x14ac:dyDescent="0.2">
      <c r="J11359" s="18"/>
    </row>
    <row r="11360" spans="10:10" x14ac:dyDescent="0.2">
      <c r="J11360" s="18"/>
    </row>
    <row r="11361" spans="10:10" x14ac:dyDescent="0.2">
      <c r="J11361" s="18"/>
    </row>
    <row r="11362" spans="10:10" x14ac:dyDescent="0.2">
      <c r="J11362" s="18"/>
    </row>
    <row r="11363" spans="10:10" x14ac:dyDescent="0.2">
      <c r="J11363" s="18"/>
    </row>
    <row r="11364" spans="10:10" x14ac:dyDescent="0.2">
      <c r="J11364" s="18"/>
    </row>
    <row r="11365" spans="10:10" x14ac:dyDescent="0.2">
      <c r="J11365" s="18"/>
    </row>
    <row r="11366" spans="10:10" x14ac:dyDescent="0.2">
      <c r="J11366" s="18"/>
    </row>
    <row r="11367" spans="10:10" x14ac:dyDescent="0.2">
      <c r="J11367" s="18"/>
    </row>
    <row r="11368" spans="10:10" x14ac:dyDescent="0.2">
      <c r="J11368" s="18"/>
    </row>
    <row r="11369" spans="10:10" x14ac:dyDescent="0.2">
      <c r="J11369" s="18"/>
    </row>
    <row r="11370" spans="10:10" x14ac:dyDescent="0.2">
      <c r="J11370" s="18"/>
    </row>
    <row r="11371" spans="10:10" x14ac:dyDescent="0.2">
      <c r="J11371" s="18"/>
    </row>
    <row r="11372" spans="10:10" x14ac:dyDescent="0.2">
      <c r="J11372" s="18"/>
    </row>
    <row r="11373" spans="10:10" x14ac:dyDescent="0.2">
      <c r="J11373" s="18"/>
    </row>
    <row r="11374" spans="10:10" x14ac:dyDescent="0.2">
      <c r="J11374" s="18"/>
    </row>
    <row r="11375" spans="10:10" x14ac:dyDescent="0.2">
      <c r="J11375" s="18"/>
    </row>
    <row r="11376" spans="10:10" x14ac:dyDescent="0.2">
      <c r="J11376" s="18"/>
    </row>
    <row r="11377" spans="10:10" x14ac:dyDescent="0.2">
      <c r="J11377" s="18"/>
    </row>
    <row r="11378" spans="10:10" x14ac:dyDescent="0.2">
      <c r="J11378" s="18"/>
    </row>
    <row r="11379" spans="10:10" x14ac:dyDescent="0.2">
      <c r="J11379" s="18"/>
    </row>
    <row r="11380" spans="10:10" x14ac:dyDescent="0.2">
      <c r="J11380" s="18"/>
    </row>
    <row r="11381" spans="10:10" x14ac:dyDescent="0.2">
      <c r="J11381" s="18"/>
    </row>
    <row r="11382" spans="10:10" x14ac:dyDescent="0.2">
      <c r="J11382" s="18"/>
    </row>
    <row r="11383" spans="10:10" x14ac:dyDescent="0.2">
      <c r="J11383" s="18"/>
    </row>
    <row r="11384" spans="10:10" x14ac:dyDescent="0.2">
      <c r="J11384" s="18"/>
    </row>
    <row r="11385" spans="10:10" x14ac:dyDescent="0.2">
      <c r="J11385" s="18"/>
    </row>
    <row r="11386" spans="10:10" x14ac:dyDescent="0.2">
      <c r="J11386" s="18"/>
    </row>
    <row r="11387" spans="10:10" x14ac:dyDescent="0.2">
      <c r="J11387" s="18"/>
    </row>
    <row r="11388" spans="10:10" x14ac:dyDescent="0.2">
      <c r="J11388" s="18"/>
    </row>
    <row r="11389" spans="10:10" x14ac:dyDescent="0.2">
      <c r="J11389" s="18"/>
    </row>
    <row r="11390" spans="10:10" x14ac:dyDescent="0.2">
      <c r="J11390" s="18"/>
    </row>
    <row r="11391" spans="10:10" x14ac:dyDescent="0.2">
      <c r="J11391" s="18"/>
    </row>
    <row r="11392" spans="10:10" x14ac:dyDescent="0.2">
      <c r="J11392" s="18"/>
    </row>
    <row r="11393" spans="10:10" x14ac:dyDescent="0.2">
      <c r="J11393" s="18"/>
    </row>
    <row r="11394" spans="10:10" x14ac:dyDescent="0.2">
      <c r="J11394" s="18"/>
    </row>
    <row r="11395" spans="10:10" x14ac:dyDescent="0.2">
      <c r="J11395" s="18"/>
    </row>
    <row r="11396" spans="10:10" x14ac:dyDescent="0.2">
      <c r="J11396" s="18"/>
    </row>
    <row r="11397" spans="10:10" x14ac:dyDescent="0.2">
      <c r="J11397" s="18"/>
    </row>
    <row r="11398" spans="10:10" x14ac:dyDescent="0.2">
      <c r="J11398" s="18"/>
    </row>
    <row r="11399" spans="10:10" x14ac:dyDescent="0.2">
      <c r="J11399" s="18"/>
    </row>
    <row r="11400" spans="10:10" x14ac:dyDescent="0.2">
      <c r="J11400" s="18"/>
    </row>
    <row r="11401" spans="10:10" x14ac:dyDescent="0.2">
      <c r="J11401" s="18"/>
    </row>
    <row r="11402" spans="10:10" x14ac:dyDescent="0.2">
      <c r="J11402" s="18"/>
    </row>
    <row r="11403" spans="10:10" x14ac:dyDescent="0.2">
      <c r="J11403" s="18"/>
    </row>
    <row r="11404" spans="10:10" x14ac:dyDescent="0.2">
      <c r="J11404" s="18"/>
    </row>
    <row r="11405" spans="10:10" x14ac:dyDescent="0.2">
      <c r="J11405" s="18"/>
    </row>
    <row r="11406" spans="10:10" x14ac:dyDescent="0.2">
      <c r="J11406" s="18"/>
    </row>
    <row r="11407" spans="10:10" x14ac:dyDescent="0.2">
      <c r="J11407" s="18"/>
    </row>
    <row r="11408" spans="10:10" x14ac:dyDescent="0.2">
      <c r="J11408" s="18"/>
    </row>
    <row r="11409" spans="10:10" x14ac:dyDescent="0.2">
      <c r="J11409" s="18"/>
    </row>
    <row r="11410" spans="10:10" x14ac:dyDescent="0.2">
      <c r="J11410" s="18"/>
    </row>
    <row r="11411" spans="10:10" x14ac:dyDescent="0.2">
      <c r="J11411" s="18"/>
    </row>
    <row r="11412" spans="10:10" x14ac:dyDescent="0.2">
      <c r="J11412" s="18"/>
    </row>
    <row r="11413" spans="10:10" x14ac:dyDescent="0.2">
      <c r="J11413" s="18"/>
    </row>
    <row r="11414" spans="10:10" x14ac:dyDescent="0.2">
      <c r="J11414" s="18"/>
    </row>
    <row r="11415" spans="10:10" x14ac:dyDescent="0.2">
      <c r="J11415" s="18"/>
    </row>
    <row r="11416" spans="10:10" x14ac:dyDescent="0.2">
      <c r="J11416" s="18"/>
    </row>
    <row r="11417" spans="10:10" x14ac:dyDescent="0.2">
      <c r="J11417" s="18"/>
    </row>
    <row r="11418" spans="10:10" x14ac:dyDescent="0.2">
      <c r="J11418" s="18"/>
    </row>
    <row r="11419" spans="10:10" x14ac:dyDescent="0.2">
      <c r="J11419" s="18"/>
    </row>
    <row r="11420" spans="10:10" x14ac:dyDescent="0.2">
      <c r="J11420" s="18"/>
    </row>
    <row r="11421" spans="10:10" x14ac:dyDescent="0.2">
      <c r="J11421" s="18"/>
    </row>
    <row r="11422" spans="10:10" x14ac:dyDescent="0.2">
      <c r="J11422" s="18"/>
    </row>
    <row r="11423" spans="10:10" x14ac:dyDescent="0.2">
      <c r="J11423" s="18"/>
    </row>
    <row r="11424" spans="10:10" x14ac:dyDescent="0.2">
      <c r="J11424" s="18"/>
    </row>
    <row r="11425" spans="10:10" x14ac:dyDescent="0.2">
      <c r="J11425" s="18"/>
    </row>
    <row r="11426" spans="10:10" x14ac:dyDescent="0.2">
      <c r="J11426" s="18"/>
    </row>
    <row r="11427" spans="10:10" x14ac:dyDescent="0.2">
      <c r="J11427" s="18"/>
    </row>
    <row r="11428" spans="10:10" x14ac:dyDescent="0.2">
      <c r="J11428" s="18"/>
    </row>
    <row r="11429" spans="10:10" x14ac:dyDescent="0.2">
      <c r="J11429" s="18"/>
    </row>
    <row r="11430" spans="10:10" x14ac:dyDescent="0.2">
      <c r="J11430" s="18"/>
    </row>
    <row r="11431" spans="10:10" x14ac:dyDescent="0.2">
      <c r="J11431" s="18"/>
    </row>
    <row r="11432" spans="10:10" x14ac:dyDescent="0.2">
      <c r="J11432" s="18"/>
    </row>
    <row r="11433" spans="10:10" x14ac:dyDescent="0.2">
      <c r="J11433" s="18"/>
    </row>
    <row r="11434" spans="10:10" x14ac:dyDescent="0.2">
      <c r="J11434" s="18"/>
    </row>
    <row r="11435" spans="10:10" x14ac:dyDescent="0.2">
      <c r="J11435" s="18"/>
    </row>
    <row r="11436" spans="10:10" x14ac:dyDescent="0.2">
      <c r="J11436" s="18"/>
    </row>
    <row r="11437" spans="10:10" x14ac:dyDescent="0.2">
      <c r="J11437" s="18"/>
    </row>
    <row r="11438" spans="10:10" x14ac:dyDescent="0.2">
      <c r="J11438" s="18"/>
    </row>
    <row r="11439" spans="10:10" x14ac:dyDescent="0.2">
      <c r="J11439" s="18"/>
    </row>
    <row r="11440" spans="10:10" x14ac:dyDescent="0.2">
      <c r="J11440" s="18"/>
    </row>
    <row r="11441" spans="10:10" x14ac:dyDescent="0.2">
      <c r="J11441" s="18"/>
    </row>
    <row r="11442" spans="10:10" x14ac:dyDescent="0.2">
      <c r="J11442" s="18"/>
    </row>
    <row r="11443" spans="10:10" x14ac:dyDescent="0.2">
      <c r="J11443" s="18"/>
    </row>
    <row r="11444" spans="10:10" x14ac:dyDescent="0.2">
      <c r="J11444" s="18"/>
    </row>
    <row r="11445" spans="10:10" x14ac:dyDescent="0.2">
      <c r="J11445" s="18"/>
    </row>
    <row r="11446" spans="10:10" x14ac:dyDescent="0.2">
      <c r="J11446" s="18"/>
    </row>
    <row r="11447" spans="10:10" x14ac:dyDescent="0.2">
      <c r="J11447" s="18"/>
    </row>
    <row r="11448" spans="10:10" x14ac:dyDescent="0.2">
      <c r="J11448" s="18"/>
    </row>
    <row r="11449" spans="10:10" x14ac:dyDescent="0.2">
      <c r="J11449" s="18"/>
    </row>
    <row r="11450" spans="10:10" x14ac:dyDescent="0.2">
      <c r="J11450" s="18"/>
    </row>
    <row r="11451" spans="10:10" x14ac:dyDescent="0.2">
      <c r="J11451" s="18"/>
    </row>
    <row r="11452" spans="10:10" x14ac:dyDescent="0.2">
      <c r="J11452" s="18"/>
    </row>
    <row r="11453" spans="10:10" x14ac:dyDescent="0.2">
      <c r="J11453" s="18"/>
    </row>
    <row r="11454" spans="10:10" x14ac:dyDescent="0.2">
      <c r="J11454" s="18"/>
    </row>
    <row r="11455" spans="10:10" x14ac:dyDescent="0.2">
      <c r="J11455" s="18"/>
    </row>
    <row r="11456" spans="10:10" x14ac:dyDescent="0.2">
      <c r="J11456" s="18"/>
    </row>
    <row r="11457" spans="10:10" x14ac:dyDescent="0.2">
      <c r="J11457" s="18"/>
    </row>
    <row r="11458" spans="10:10" x14ac:dyDescent="0.2">
      <c r="J11458" s="18"/>
    </row>
    <row r="11459" spans="10:10" x14ac:dyDescent="0.2">
      <c r="J11459" s="18"/>
    </row>
    <row r="11460" spans="10:10" x14ac:dyDescent="0.2">
      <c r="J11460" s="18"/>
    </row>
    <row r="11461" spans="10:10" x14ac:dyDescent="0.2">
      <c r="J11461" s="18"/>
    </row>
    <row r="11462" spans="10:10" x14ac:dyDescent="0.2">
      <c r="J11462" s="18"/>
    </row>
    <row r="11463" spans="10:10" x14ac:dyDescent="0.2">
      <c r="J11463" s="18"/>
    </row>
    <row r="11464" spans="10:10" x14ac:dyDescent="0.2">
      <c r="J11464" s="18"/>
    </row>
    <row r="11465" spans="10:10" x14ac:dyDescent="0.2">
      <c r="J11465" s="18"/>
    </row>
    <row r="11466" spans="10:10" x14ac:dyDescent="0.2">
      <c r="J11466" s="18"/>
    </row>
    <row r="11467" spans="10:10" x14ac:dyDescent="0.2">
      <c r="J11467" s="18"/>
    </row>
    <row r="11468" spans="10:10" x14ac:dyDescent="0.2">
      <c r="J11468" s="18"/>
    </row>
    <row r="11469" spans="10:10" x14ac:dyDescent="0.2">
      <c r="J11469" s="18"/>
    </row>
    <row r="11470" spans="10:10" x14ac:dyDescent="0.2">
      <c r="J11470" s="18"/>
    </row>
    <row r="11471" spans="10:10" x14ac:dyDescent="0.2">
      <c r="J11471" s="18"/>
    </row>
    <row r="11472" spans="10:10" x14ac:dyDescent="0.2">
      <c r="J11472" s="18"/>
    </row>
    <row r="11473" spans="10:10" x14ac:dyDescent="0.2">
      <c r="J11473" s="18"/>
    </row>
    <row r="11474" spans="10:10" x14ac:dyDescent="0.2">
      <c r="J11474" s="18"/>
    </row>
    <row r="11475" spans="10:10" x14ac:dyDescent="0.2">
      <c r="J11475" s="18"/>
    </row>
    <row r="11476" spans="10:10" x14ac:dyDescent="0.2">
      <c r="J11476" s="18"/>
    </row>
    <row r="11477" spans="10:10" x14ac:dyDescent="0.2">
      <c r="J11477" s="18"/>
    </row>
    <row r="11478" spans="10:10" x14ac:dyDescent="0.2">
      <c r="J11478" s="18"/>
    </row>
    <row r="11479" spans="10:10" x14ac:dyDescent="0.2">
      <c r="J11479" s="18"/>
    </row>
    <row r="11480" spans="10:10" x14ac:dyDescent="0.2">
      <c r="J11480" s="18"/>
    </row>
    <row r="11481" spans="10:10" x14ac:dyDescent="0.2">
      <c r="J11481" s="18"/>
    </row>
    <row r="11482" spans="10:10" x14ac:dyDescent="0.2">
      <c r="J11482" s="18"/>
    </row>
    <row r="11483" spans="10:10" x14ac:dyDescent="0.2">
      <c r="J11483" s="18"/>
    </row>
    <row r="11484" spans="10:10" x14ac:dyDescent="0.2">
      <c r="J11484" s="18"/>
    </row>
    <row r="11485" spans="10:10" x14ac:dyDescent="0.2">
      <c r="J11485" s="18"/>
    </row>
    <row r="11486" spans="10:10" x14ac:dyDescent="0.2">
      <c r="J11486" s="18"/>
    </row>
    <row r="11487" spans="10:10" x14ac:dyDescent="0.2">
      <c r="J11487" s="18"/>
    </row>
    <row r="11488" spans="10:10" x14ac:dyDescent="0.2">
      <c r="J11488" s="18"/>
    </row>
    <row r="11489" spans="10:10" x14ac:dyDescent="0.2">
      <c r="J11489" s="18"/>
    </row>
    <row r="11490" spans="10:10" x14ac:dyDescent="0.2">
      <c r="J11490" s="18"/>
    </row>
    <row r="11491" spans="10:10" x14ac:dyDescent="0.2">
      <c r="J11491" s="18"/>
    </row>
    <row r="11492" spans="10:10" x14ac:dyDescent="0.2">
      <c r="J11492" s="18"/>
    </row>
    <row r="11493" spans="10:10" x14ac:dyDescent="0.2">
      <c r="J11493" s="18"/>
    </row>
    <row r="11494" spans="10:10" x14ac:dyDescent="0.2">
      <c r="J11494" s="18"/>
    </row>
    <row r="11495" spans="10:10" x14ac:dyDescent="0.2">
      <c r="J11495" s="18"/>
    </row>
    <row r="11496" spans="10:10" x14ac:dyDescent="0.2">
      <c r="J11496" s="18"/>
    </row>
    <row r="11497" spans="10:10" x14ac:dyDescent="0.2">
      <c r="J11497" s="18"/>
    </row>
    <row r="11498" spans="10:10" x14ac:dyDescent="0.2">
      <c r="J11498" s="18"/>
    </row>
    <row r="11499" spans="10:10" x14ac:dyDescent="0.2">
      <c r="J11499" s="18"/>
    </row>
    <row r="11500" spans="10:10" x14ac:dyDescent="0.2">
      <c r="J11500" s="18"/>
    </row>
    <row r="11501" spans="10:10" x14ac:dyDescent="0.2">
      <c r="J11501" s="18"/>
    </row>
    <row r="11502" spans="10:10" x14ac:dyDescent="0.2">
      <c r="J11502" s="18"/>
    </row>
    <row r="11503" spans="10:10" x14ac:dyDescent="0.2">
      <c r="J11503" s="18"/>
    </row>
    <row r="11504" spans="10:10" x14ac:dyDescent="0.2">
      <c r="J11504" s="18"/>
    </row>
    <row r="11505" spans="10:10" x14ac:dyDescent="0.2">
      <c r="J11505" s="18"/>
    </row>
    <row r="11506" spans="10:10" x14ac:dyDescent="0.2">
      <c r="J11506" s="18"/>
    </row>
    <row r="11507" spans="10:10" x14ac:dyDescent="0.2">
      <c r="J11507" s="18"/>
    </row>
    <row r="11508" spans="10:10" x14ac:dyDescent="0.2">
      <c r="J11508" s="18"/>
    </row>
    <row r="11509" spans="10:10" x14ac:dyDescent="0.2">
      <c r="J11509" s="18"/>
    </row>
    <row r="11510" spans="10:10" x14ac:dyDescent="0.2">
      <c r="J11510" s="18"/>
    </row>
    <row r="11511" spans="10:10" x14ac:dyDescent="0.2">
      <c r="J11511" s="18"/>
    </row>
    <row r="11512" spans="10:10" x14ac:dyDescent="0.2">
      <c r="J11512" s="18"/>
    </row>
    <row r="11513" spans="10:10" x14ac:dyDescent="0.2">
      <c r="J11513" s="18"/>
    </row>
    <row r="11514" spans="10:10" x14ac:dyDescent="0.2">
      <c r="J11514" s="18"/>
    </row>
    <row r="11515" spans="10:10" x14ac:dyDescent="0.2">
      <c r="J11515" s="18"/>
    </row>
    <row r="11516" spans="10:10" x14ac:dyDescent="0.2">
      <c r="J11516" s="18"/>
    </row>
    <row r="11517" spans="10:10" x14ac:dyDescent="0.2">
      <c r="J11517" s="18"/>
    </row>
    <row r="11518" spans="10:10" x14ac:dyDescent="0.2">
      <c r="J11518" s="18"/>
    </row>
    <row r="11519" spans="10:10" x14ac:dyDescent="0.2">
      <c r="J11519" s="18"/>
    </row>
    <row r="11520" spans="10:10" x14ac:dyDescent="0.2">
      <c r="J11520" s="18"/>
    </row>
    <row r="11521" spans="10:10" x14ac:dyDescent="0.2">
      <c r="J11521" s="18"/>
    </row>
    <row r="11522" spans="10:10" x14ac:dyDescent="0.2">
      <c r="J11522" s="18"/>
    </row>
    <row r="11523" spans="10:10" x14ac:dyDescent="0.2">
      <c r="J11523" s="18"/>
    </row>
    <row r="11524" spans="10:10" x14ac:dyDescent="0.2">
      <c r="J11524" s="18"/>
    </row>
    <row r="11525" spans="10:10" x14ac:dyDescent="0.2">
      <c r="J11525" s="18"/>
    </row>
    <row r="11526" spans="10:10" x14ac:dyDescent="0.2">
      <c r="J11526" s="18"/>
    </row>
    <row r="11527" spans="10:10" x14ac:dyDescent="0.2">
      <c r="J11527" s="18"/>
    </row>
    <row r="11528" spans="10:10" x14ac:dyDescent="0.2">
      <c r="J11528" s="18"/>
    </row>
    <row r="11529" spans="10:10" x14ac:dyDescent="0.2">
      <c r="J11529" s="18"/>
    </row>
    <row r="11530" spans="10:10" x14ac:dyDescent="0.2">
      <c r="J11530" s="18"/>
    </row>
    <row r="11531" spans="10:10" x14ac:dyDescent="0.2">
      <c r="J11531" s="18"/>
    </row>
    <row r="11532" spans="10:10" x14ac:dyDescent="0.2">
      <c r="J11532" s="18"/>
    </row>
    <row r="11533" spans="10:10" x14ac:dyDescent="0.2">
      <c r="J11533" s="18"/>
    </row>
    <row r="11534" spans="10:10" x14ac:dyDescent="0.2">
      <c r="J11534" s="18"/>
    </row>
    <row r="11535" spans="10:10" x14ac:dyDescent="0.2">
      <c r="J11535" s="18"/>
    </row>
    <row r="11536" spans="10:10" x14ac:dyDescent="0.2">
      <c r="J11536" s="18"/>
    </row>
    <row r="11537" spans="10:10" x14ac:dyDescent="0.2">
      <c r="J11537" s="18"/>
    </row>
    <row r="11538" spans="10:10" x14ac:dyDescent="0.2">
      <c r="J11538" s="18"/>
    </row>
    <row r="11539" spans="10:10" x14ac:dyDescent="0.2">
      <c r="J11539" s="18"/>
    </row>
    <row r="11540" spans="10:10" x14ac:dyDescent="0.2">
      <c r="J11540" s="18"/>
    </row>
    <row r="11541" spans="10:10" x14ac:dyDescent="0.2">
      <c r="J11541" s="18"/>
    </row>
    <row r="11542" spans="10:10" x14ac:dyDescent="0.2">
      <c r="J11542" s="18"/>
    </row>
    <row r="11543" spans="10:10" x14ac:dyDescent="0.2">
      <c r="J11543" s="18"/>
    </row>
    <row r="11544" spans="10:10" x14ac:dyDescent="0.2">
      <c r="J11544" s="18"/>
    </row>
    <row r="11545" spans="10:10" x14ac:dyDescent="0.2">
      <c r="J11545" s="18"/>
    </row>
    <row r="11546" spans="10:10" x14ac:dyDescent="0.2">
      <c r="J11546" s="18"/>
    </row>
    <row r="11547" spans="10:10" x14ac:dyDescent="0.2">
      <c r="J11547" s="18"/>
    </row>
    <row r="11548" spans="10:10" x14ac:dyDescent="0.2">
      <c r="J11548" s="18"/>
    </row>
    <row r="11549" spans="10:10" x14ac:dyDescent="0.2">
      <c r="J11549" s="18"/>
    </row>
    <row r="11550" spans="10:10" x14ac:dyDescent="0.2">
      <c r="J11550" s="18"/>
    </row>
    <row r="11551" spans="10:10" x14ac:dyDescent="0.2">
      <c r="J11551" s="18"/>
    </row>
    <row r="11552" spans="10:10" x14ac:dyDescent="0.2">
      <c r="J11552" s="18"/>
    </row>
    <row r="11553" spans="10:10" x14ac:dyDescent="0.2">
      <c r="J11553" s="18"/>
    </row>
    <row r="11554" spans="10:10" x14ac:dyDescent="0.2">
      <c r="J11554" s="18"/>
    </row>
    <row r="11555" spans="10:10" x14ac:dyDescent="0.2">
      <c r="J11555" s="18"/>
    </row>
    <row r="11556" spans="10:10" x14ac:dyDescent="0.2">
      <c r="J11556" s="18"/>
    </row>
    <row r="11557" spans="10:10" x14ac:dyDescent="0.2">
      <c r="J11557" s="18"/>
    </row>
    <row r="11558" spans="10:10" x14ac:dyDescent="0.2">
      <c r="J11558" s="18"/>
    </row>
    <row r="11559" spans="10:10" x14ac:dyDescent="0.2">
      <c r="J11559" s="18"/>
    </row>
    <row r="11560" spans="10:10" x14ac:dyDescent="0.2">
      <c r="J11560" s="18"/>
    </row>
    <row r="11561" spans="10:10" x14ac:dyDescent="0.2">
      <c r="J11561" s="18"/>
    </row>
    <row r="11562" spans="10:10" x14ac:dyDescent="0.2">
      <c r="J11562" s="18"/>
    </row>
    <row r="11563" spans="10:10" x14ac:dyDescent="0.2">
      <c r="J11563" s="18"/>
    </row>
    <row r="11564" spans="10:10" x14ac:dyDescent="0.2">
      <c r="J11564" s="18"/>
    </row>
    <row r="11565" spans="10:10" x14ac:dyDescent="0.2">
      <c r="J11565" s="18"/>
    </row>
    <row r="11566" spans="10:10" x14ac:dyDescent="0.2">
      <c r="J11566" s="18"/>
    </row>
    <row r="11567" spans="10:10" x14ac:dyDescent="0.2">
      <c r="J11567" s="18"/>
    </row>
    <row r="11568" spans="10:10" x14ac:dyDescent="0.2">
      <c r="J11568" s="18"/>
    </row>
    <row r="11569" spans="10:10" x14ac:dyDescent="0.2">
      <c r="J11569" s="18"/>
    </row>
    <row r="11570" spans="10:10" x14ac:dyDescent="0.2">
      <c r="J11570" s="18"/>
    </row>
    <row r="11571" spans="10:10" x14ac:dyDescent="0.2">
      <c r="J11571" s="18"/>
    </row>
    <row r="11572" spans="10:10" x14ac:dyDescent="0.2">
      <c r="J11572" s="18"/>
    </row>
    <row r="11573" spans="10:10" x14ac:dyDescent="0.2">
      <c r="J11573" s="18"/>
    </row>
    <row r="11574" spans="10:10" x14ac:dyDescent="0.2">
      <c r="J11574" s="18"/>
    </row>
    <row r="11575" spans="10:10" x14ac:dyDescent="0.2">
      <c r="J11575" s="18"/>
    </row>
    <row r="11576" spans="10:10" x14ac:dyDescent="0.2">
      <c r="J11576" s="18"/>
    </row>
    <row r="11577" spans="10:10" x14ac:dyDescent="0.2">
      <c r="J11577" s="18"/>
    </row>
    <row r="11578" spans="10:10" x14ac:dyDescent="0.2">
      <c r="J11578" s="18"/>
    </row>
    <row r="11579" spans="10:10" x14ac:dyDescent="0.2">
      <c r="J11579" s="18"/>
    </row>
    <row r="11580" spans="10:10" x14ac:dyDescent="0.2">
      <c r="J11580" s="18"/>
    </row>
    <row r="11581" spans="10:10" x14ac:dyDescent="0.2">
      <c r="J11581" s="18"/>
    </row>
    <row r="11582" spans="10:10" x14ac:dyDescent="0.2">
      <c r="J11582" s="18"/>
    </row>
    <row r="11583" spans="10:10" x14ac:dyDescent="0.2">
      <c r="J11583" s="18"/>
    </row>
    <row r="11584" spans="10:10" x14ac:dyDescent="0.2">
      <c r="J11584" s="18"/>
    </row>
    <row r="11585" spans="10:10" x14ac:dyDescent="0.2">
      <c r="J11585" s="18"/>
    </row>
    <row r="11586" spans="10:10" x14ac:dyDescent="0.2">
      <c r="J11586" s="18"/>
    </row>
    <row r="11587" spans="10:10" x14ac:dyDescent="0.2">
      <c r="J11587" s="18"/>
    </row>
    <row r="11588" spans="10:10" x14ac:dyDescent="0.2">
      <c r="J11588" s="18"/>
    </row>
    <row r="11589" spans="10:10" x14ac:dyDescent="0.2">
      <c r="J11589" s="18"/>
    </row>
    <row r="11590" spans="10:10" x14ac:dyDescent="0.2">
      <c r="J11590" s="18"/>
    </row>
    <row r="11591" spans="10:10" x14ac:dyDescent="0.2">
      <c r="J11591" s="18"/>
    </row>
    <row r="11592" spans="10:10" x14ac:dyDescent="0.2">
      <c r="J11592" s="18"/>
    </row>
    <row r="11593" spans="10:10" x14ac:dyDescent="0.2">
      <c r="J11593" s="18"/>
    </row>
    <row r="11594" spans="10:10" x14ac:dyDescent="0.2">
      <c r="J11594" s="18"/>
    </row>
    <row r="11595" spans="10:10" x14ac:dyDescent="0.2">
      <c r="J11595" s="18"/>
    </row>
    <row r="11596" spans="10:10" x14ac:dyDescent="0.2">
      <c r="J11596" s="18"/>
    </row>
    <row r="11597" spans="10:10" x14ac:dyDescent="0.2">
      <c r="J11597" s="18"/>
    </row>
    <row r="11598" spans="10:10" x14ac:dyDescent="0.2">
      <c r="J11598" s="18"/>
    </row>
    <row r="11599" spans="10:10" x14ac:dyDescent="0.2">
      <c r="J11599" s="18"/>
    </row>
    <row r="11600" spans="10:10" x14ac:dyDescent="0.2">
      <c r="J11600" s="18"/>
    </row>
    <row r="11601" spans="10:10" x14ac:dyDescent="0.2">
      <c r="J11601" s="18"/>
    </row>
    <row r="11602" spans="10:10" x14ac:dyDescent="0.2">
      <c r="J11602" s="18"/>
    </row>
    <row r="11603" spans="10:10" x14ac:dyDescent="0.2">
      <c r="J11603" s="18"/>
    </row>
    <row r="11604" spans="10:10" x14ac:dyDescent="0.2">
      <c r="J11604" s="18"/>
    </row>
    <row r="11605" spans="10:10" x14ac:dyDescent="0.2">
      <c r="J11605" s="18"/>
    </row>
    <row r="11606" spans="10:10" x14ac:dyDescent="0.2">
      <c r="J11606" s="18"/>
    </row>
    <row r="11607" spans="10:10" x14ac:dyDescent="0.2">
      <c r="J11607" s="18"/>
    </row>
    <row r="11608" spans="10:10" x14ac:dyDescent="0.2">
      <c r="J11608" s="18"/>
    </row>
    <row r="11609" spans="10:10" x14ac:dyDescent="0.2">
      <c r="J11609" s="18"/>
    </row>
    <row r="11610" spans="10:10" x14ac:dyDescent="0.2">
      <c r="J11610" s="18"/>
    </row>
    <row r="11611" spans="10:10" x14ac:dyDescent="0.2">
      <c r="J11611" s="18"/>
    </row>
    <row r="11612" spans="10:10" x14ac:dyDescent="0.2">
      <c r="J11612" s="18"/>
    </row>
    <row r="11613" spans="10:10" x14ac:dyDescent="0.2">
      <c r="J11613" s="18"/>
    </row>
    <row r="11614" spans="10:10" x14ac:dyDescent="0.2">
      <c r="J11614" s="18"/>
    </row>
    <row r="11615" spans="10:10" x14ac:dyDescent="0.2">
      <c r="J11615" s="18"/>
    </row>
    <row r="11616" spans="10:10" x14ac:dyDescent="0.2">
      <c r="J11616" s="18"/>
    </row>
    <row r="11617" spans="10:10" x14ac:dyDescent="0.2">
      <c r="J11617" s="18"/>
    </row>
    <row r="11618" spans="10:10" x14ac:dyDescent="0.2">
      <c r="J11618" s="18"/>
    </row>
    <row r="11619" spans="10:10" x14ac:dyDescent="0.2">
      <c r="J11619" s="18"/>
    </row>
    <row r="11620" spans="10:10" x14ac:dyDescent="0.2">
      <c r="J11620" s="18"/>
    </row>
    <row r="11621" spans="10:10" x14ac:dyDescent="0.2">
      <c r="J11621" s="18"/>
    </row>
    <row r="11622" spans="10:10" x14ac:dyDescent="0.2">
      <c r="J11622" s="18"/>
    </row>
    <row r="11623" spans="10:10" x14ac:dyDescent="0.2">
      <c r="J11623" s="18"/>
    </row>
    <row r="11624" spans="10:10" x14ac:dyDescent="0.2">
      <c r="J11624" s="18"/>
    </row>
    <row r="11625" spans="10:10" x14ac:dyDescent="0.2">
      <c r="J11625" s="18"/>
    </row>
    <row r="11626" spans="10:10" x14ac:dyDescent="0.2">
      <c r="J11626" s="18"/>
    </row>
    <row r="11627" spans="10:10" x14ac:dyDescent="0.2">
      <c r="J11627" s="18"/>
    </row>
    <row r="11628" spans="10:10" x14ac:dyDescent="0.2">
      <c r="J11628" s="18"/>
    </row>
    <row r="11629" spans="10:10" x14ac:dyDescent="0.2">
      <c r="J11629" s="18"/>
    </row>
    <row r="11630" spans="10:10" x14ac:dyDescent="0.2">
      <c r="J11630" s="18"/>
    </row>
    <row r="11631" spans="10:10" x14ac:dyDescent="0.2">
      <c r="J11631" s="18"/>
    </row>
    <row r="11632" spans="10:10" x14ac:dyDescent="0.2">
      <c r="J11632" s="18"/>
    </row>
    <row r="11633" spans="10:10" x14ac:dyDescent="0.2">
      <c r="J11633" s="18"/>
    </row>
    <row r="11634" spans="10:10" x14ac:dyDescent="0.2">
      <c r="J11634" s="18"/>
    </row>
    <row r="11635" spans="10:10" x14ac:dyDescent="0.2">
      <c r="J11635" s="18"/>
    </row>
    <row r="11636" spans="10:10" x14ac:dyDescent="0.2">
      <c r="J11636" s="18"/>
    </row>
    <row r="11637" spans="10:10" x14ac:dyDescent="0.2">
      <c r="J11637" s="18"/>
    </row>
    <row r="11638" spans="10:10" x14ac:dyDescent="0.2">
      <c r="J11638" s="18"/>
    </row>
    <row r="11639" spans="10:10" x14ac:dyDescent="0.2">
      <c r="J11639" s="18"/>
    </row>
    <row r="11640" spans="10:10" x14ac:dyDescent="0.2">
      <c r="J11640" s="18"/>
    </row>
    <row r="11641" spans="10:10" x14ac:dyDescent="0.2">
      <c r="J11641" s="18"/>
    </row>
    <row r="11642" spans="10:10" x14ac:dyDescent="0.2">
      <c r="J11642" s="18"/>
    </row>
    <row r="11643" spans="10:10" x14ac:dyDescent="0.2">
      <c r="J11643" s="18"/>
    </row>
    <row r="11644" spans="10:10" x14ac:dyDescent="0.2">
      <c r="J11644" s="18"/>
    </row>
    <row r="11645" spans="10:10" x14ac:dyDescent="0.2">
      <c r="J11645" s="18"/>
    </row>
    <row r="11646" spans="10:10" x14ac:dyDescent="0.2">
      <c r="J11646" s="18"/>
    </row>
    <row r="11647" spans="10:10" x14ac:dyDescent="0.2">
      <c r="J11647" s="18"/>
    </row>
    <row r="11648" spans="10:10" x14ac:dyDescent="0.2">
      <c r="J11648" s="18"/>
    </row>
    <row r="11649" spans="10:10" x14ac:dyDescent="0.2">
      <c r="J11649" s="18"/>
    </row>
    <row r="11650" spans="10:10" x14ac:dyDescent="0.2">
      <c r="J11650" s="18"/>
    </row>
    <row r="11651" spans="10:10" x14ac:dyDescent="0.2">
      <c r="J11651" s="18"/>
    </row>
    <row r="11652" spans="10:10" x14ac:dyDescent="0.2">
      <c r="J11652" s="18"/>
    </row>
    <row r="11653" spans="10:10" x14ac:dyDescent="0.2">
      <c r="J11653" s="18"/>
    </row>
    <row r="11654" spans="10:10" x14ac:dyDescent="0.2">
      <c r="J11654" s="18"/>
    </row>
    <row r="11655" spans="10:10" x14ac:dyDescent="0.2">
      <c r="J11655" s="18"/>
    </row>
    <row r="11656" spans="10:10" x14ac:dyDescent="0.2">
      <c r="J11656" s="18"/>
    </row>
    <row r="11657" spans="10:10" x14ac:dyDescent="0.2">
      <c r="J11657" s="18"/>
    </row>
    <row r="11658" spans="10:10" x14ac:dyDescent="0.2">
      <c r="J11658" s="18"/>
    </row>
    <row r="11659" spans="10:10" x14ac:dyDescent="0.2">
      <c r="J11659" s="18"/>
    </row>
    <row r="11660" spans="10:10" x14ac:dyDescent="0.2">
      <c r="J11660" s="18"/>
    </row>
    <row r="11661" spans="10:10" x14ac:dyDescent="0.2">
      <c r="J11661" s="18"/>
    </row>
    <row r="11662" spans="10:10" x14ac:dyDescent="0.2">
      <c r="J11662" s="18"/>
    </row>
    <row r="11663" spans="10:10" x14ac:dyDescent="0.2">
      <c r="J11663" s="18"/>
    </row>
    <row r="11664" spans="10:10" x14ac:dyDescent="0.2">
      <c r="J11664" s="18"/>
    </row>
    <row r="11665" spans="10:10" x14ac:dyDescent="0.2">
      <c r="J11665" s="18"/>
    </row>
    <row r="11666" spans="10:10" x14ac:dyDescent="0.2">
      <c r="J11666" s="18"/>
    </row>
    <row r="11667" spans="10:10" x14ac:dyDescent="0.2">
      <c r="J11667" s="18"/>
    </row>
    <row r="11668" spans="10:10" x14ac:dyDescent="0.2">
      <c r="J11668" s="18"/>
    </row>
    <row r="11669" spans="10:10" x14ac:dyDescent="0.2">
      <c r="J11669" s="18"/>
    </row>
    <row r="11670" spans="10:10" x14ac:dyDescent="0.2">
      <c r="J11670" s="18"/>
    </row>
    <row r="11671" spans="10:10" x14ac:dyDescent="0.2">
      <c r="J11671" s="18"/>
    </row>
    <row r="11672" spans="10:10" x14ac:dyDescent="0.2">
      <c r="J11672" s="18"/>
    </row>
    <row r="11673" spans="10:10" x14ac:dyDescent="0.2">
      <c r="J11673" s="18"/>
    </row>
    <row r="11674" spans="10:10" x14ac:dyDescent="0.2">
      <c r="J11674" s="18"/>
    </row>
    <row r="11675" spans="10:10" x14ac:dyDescent="0.2">
      <c r="J11675" s="18"/>
    </row>
    <row r="11676" spans="10:10" x14ac:dyDescent="0.2">
      <c r="J11676" s="18"/>
    </row>
    <row r="11677" spans="10:10" x14ac:dyDescent="0.2">
      <c r="J11677" s="18"/>
    </row>
    <row r="11678" spans="10:10" x14ac:dyDescent="0.2">
      <c r="J11678" s="18"/>
    </row>
    <row r="11679" spans="10:10" x14ac:dyDescent="0.2">
      <c r="J11679" s="18"/>
    </row>
    <row r="11680" spans="10:10" x14ac:dyDescent="0.2">
      <c r="J11680" s="18"/>
    </row>
    <row r="11681" spans="10:10" x14ac:dyDescent="0.2">
      <c r="J11681" s="18"/>
    </row>
    <row r="11682" spans="10:10" x14ac:dyDescent="0.2">
      <c r="J11682" s="18"/>
    </row>
    <row r="11683" spans="10:10" x14ac:dyDescent="0.2">
      <c r="J11683" s="18"/>
    </row>
    <row r="11684" spans="10:10" x14ac:dyDescent="0.2">
      <c r="J11684" s="18"/>
    </row>
    <row r="11685" spans="10:10" x14ac:dyDescent="0.2">
      <c r="J11685" s="18"/>
    </row>
    <row r="11686" spans="10:10" x14ac:dyDescent="0.2">
      <c r="J11686" s="18"/>
    </row>
    <row r="11687" spans="10:10" x14ac:dyDescent="0.2">
      <c r="J11687" s="18"/>
    </row>
    <row r="11688" spans="10:10" x14ac:dyDescent="0.2">
      <c r="J11688" s="18"/>
    </row>
    <row r="11689" spans="10:10" x14ac:dyDescent="0.2">
      <c r="J11689" s="18"/>
    </row>
    <row r="11690" spans="10:10" x14ac:dyDescent="0.2">
      <c r="J11690" s="18"/>
    </row>
    <row r="11691" spans="10:10" x14ac:dyDescent="0.2">
      <c r="J11691" s="18"/>
    </row>
    <row r="11692" spans="10:10" x14ac:dyDescent="0.2">
      <c r="J11692" s="18"/>
    </row>
    <row r="11693" spans="10:10" x14ac:dyDescent="0.2">
      <c r="J11693" s="18"/>
    </row>
    <row r="11694" spans="10:10" x14ac:dyDescent="0.2">
      <c r="J11694" s="18"/>
    </row>
    <row r="11695" spans="10:10" x14ac:dyDescent="0.2">
      <c r="J11695" s="18"/>
    </row>
    <row r="11696" spans="10:10" x14ac:dyDescent="0.2">
      <c r="J11696" s="18"/>
    </row>
    <row r="11697" spans="10:10" x14ac:dyDescent="0.2">
      <c r="J11697" s="18"/>
    </row>
    <row r="11698" spans="10:10" x14ac:dyDescent="0.2">
      <c r="J11698" s="18"/>
    </row>
    <row r="11699" spans="10:10" x14ac:dyDescent="0.2">
      <c r="J11699" s="18"/>
    </row>
    <row r="11700" spans="10:10" x14ac:dyDescent="0.2">
      <c r="J11700" s="18"/>
    </row>
    <row r="11701" spans="10:10" x14ac:dyDescent="0.2">
      <c r="J11701" s="18"/>
    </row>
    <row r="11702" spans="10:10" x14ac:dyDescent="0.2">
      <c r="J11702" s="18"/>
    </row>
    <row r="11703" spans="10:10" x14ac:dyDescent="0.2">
      <c r="J11703" s="18"/>
    </row>
    <row r="11704" spans="10:10" x14ac:dyDescent="0.2">
      <c r="J11704" s="18"/>
    </row>
    <row r="11705" spans="10:10" x14ac:dyDescent="0.2">
      <c r="J11705" s="18"/>
    </row>
    <row r="11706" spans="10:10" x14ac:dyDescent="0.2">
      <c r="J11706" s="18"/>
    </row>
    <row r="11707" spans="10:10" x14ac:dyDescent="0.2">
      <c r="J11707" s="18"/>
    </row>
    <row r="11708" spans="10:10" x14ac:dyDescent="0.2">
      <c r="J11708" s="18"/>
    </row>
    <row r="11709" spans="10:10" x14ac:dyDescent="0.2">
      <c r="J11709" s="18"/>
    </row>
    <row r="11710" spans="10:10" x14ac:dyDescent="0.2">
      <c r="J11710" s="18"/>
    </row>
    <row r="11711" spans="10:10" x14ac:dyDescent="0.2">
      <c r="J11711" s="18"/>
    </row>
    <row r="11712" spans="10:10" x14ac:dyDescent="0.2">
      <c r="J11712" s="18"/>
    </row>
    <row r="11713" spans="10:10" x14ac:dyDescent="0.2">
      <c r="J11713" s="18"/>
    </row>
    <row r="11714" spans="10:10" x14ac:dyDescent="0.2">
      <c r="J11714" s="18"/>
    </row>
    <row r="11715" spans="10:10" x14ac:dyDescent="0.2">
      <c r="J11715" s="18"/>
    </row>
    <row r="11716" spans="10:10" x14ac:dyDescent="0.2">
      <c r="J11716" s="18"/>
    </row>
    <row r="11717" spans="10:10" x14ac:dyDescent="0.2">
      <c r="J11717" s="18"/>
    </row>
    <row r="11718" spans="10:10" x14ac:dyDescent="0.2">
      <c r="J11718" s="18"/>
    </row>
    <row r="11719" spans="10:10" x14ac:dyDescent="0.2">
      <c r="J11719" s="18"/>
    </row>
    <row r="11720" spans="10:10" x14ac:dyDescent="0.2">
      <c r="J11720" s="18"/>
    </row>
    <row r="11721" spans="10:10" x14ac:dyDescent="0.2">
      <c r="J11721" s="18"/>
    </row>
    <row r="11722" spans="10:10" x14ac:dyDescent="0.2">
      <c r="J11722" s="18"/>
    </row>
    <row r="11723" spans="10:10" x14ac:dyDescent="0.2">
      <c r="J11723" s="18"/>
    </row>
    <row r="11724" spans="10:10" x14ac:dyDescent="0.2">
      <c r="J11724" s="18"/>
    </row>
    <row r="11725" spans="10:10" x14ac:dyDescent="0.2">
      <c r="J11725" s="18"/>
    </row>
    <row r="11726" spans="10:10" x14ac:dyDescent="0.2">
      <c r="J11726" s="18"/>
    </row>
    <row r="11727" spans="10:10" x14ac:dyDescent="0.2">
      <c r="J11727" s="18"/>
    </row>
    <row r="11728" spans="10:10" x14ac:dyDescent="0.2">
      <c r="J11728" s="18"/>
    </row>
    <row r="11729" spans="10:10" x14ac:dyDescent="0.2">
      <c r="J11729" s="18"/>
    </row>
    <row r="11730" spans="10:10" x14ac:dyDescent="0.2">
      <c r="J11730" s="18"/>
    </row>
    <row r="11731" spans="10:10" x14ac:dyDescent="0.2">
      <c r="J11731" s="18"/>
    </row>
    <row r="11732" spans="10:10" x14ac:dyDescent="0.2">
      <c r="J11732" s="18"/>
    </row>
    <row r="11733" spans="10:10" x14ac:dyDescent="0.2">
      <c r="J11733" s="18"/>
    </row>
    <row r="11734" spans="10:10" x14ac:dyDescent="0.2">
      <c r="J11734" s="18"/>
    </row>
    <row r="11735" spans="10:10" x14ac:dyDescent="0.2">
      <c r="J11735" s="18"/>
    </row>
    <row r="11736" spans="10:10" x14ac:dyDescent="0.2">
      <c r="J11736" s="18"/>
    </row>
    <row r="11737" spans="10:10" x14ac:dyDescent="0.2">
      <c r="J11737" s="18"/>
    </row>
    <row r="11738" spans="10:10" x14ac:dyDescent="0.2">
      <c r="J11738" s="18"/>
    </row>
    <row r="11739" spans="10:10" x14ac:dyDescent="0.2">
      <c r="J11739" s="18"/>
    </row>
    <row r="11740" spans="10:10" x14ac:dyDescent="0.2">
      <c r="J11740" s="18"/>
    </row>
    <row r="11741" spans="10:10" x14ac:dyDescent="0.2">
      <c r="J11741" s="18"/>
    </row>
    <row r="11742" spans="10:10" x14ac:dyDescent="0.2">
      <c r="J11742" s="18"/>
    </row>
    <row r="11743" spans="10:10" x14ac:dyDescent="0.2">
      <c r="J11743" s="18"/>
    </row>
    <row r="11744" spans="10:10" x14ac:dyDescent="0.2">
      <c r="J11744" s="18"/>
    </row>
    <row r="11745" spans="10:10" x14ac:dyDescent="0.2">
      <c r="J11745" s="18"/>
    </row>
    <row r="11746" spans="10:10" x14ac:dyDescent="0.2">
      <c r="J11746" s="18"/>
    </row>
    <row r="11747" spans="10:10" x14ac:dyDescent="0.2">
      <c r="J11747" s="18"/>
    </row>
    <row r="11748" spans="10:10" x14ac:dyDescent="0.2">
      <c r="J11748" s="18"/>
    </row>
    <row r="11749" spans="10:10" x14ac:dyDescent="0.2">
      <c r="J11749" s="18"/>
    </row>
    <row r="11750" spans="10:10" x14ac:dyDescent="0.2">
      <c r="J11750" s="18"/>
    </row>
    <row r="11751" spans="10:10" x14ac:dyDescent="0.2">
      <c r="J11751" s="18"/>
    </row>
    <row r="11752" spans="10:10" x14ac:dyDescent="0.2">
      <c r="J11752" s="18"/>
    </row>
    <row r="11753" spans="10:10" x14ac:dyDescent="0.2">
      <c r="J11753" s="18"/>
    </row>
    <row r="11754" spans="10:10" x14ac:dyDescent="0.2">
      <c r="J11754" s="18"/>
    </row>
    <row r="11755" spans="10:10" x14ac:dyDescent="0.2">
      <c r="J11755" s="18"/>
    </row>
    <row r="11756" spans="10:10" x14ac:dyDescent="0.2">
      <c r="J11756" s="18"/>
    </row>
    <row r="11757" spans="10:10" x14ac:dyDescent="0.2">
      <c r="J11757" s="18"/>
    </row>
    <row r="11758" spans="10:10" x14ac:dyDescent="0.2">
      <c r="J11758" s="18"/>
    </row>
    <row r="11759" spans="10:10" x14ac:dyDescent="0.2">
      <c r="J11759" s="18"/>
    </row>
    <row r="11760" spans="10:10" x14ac:dyDescent="0.2">
      <c r="J11760" s="18"/>
    </row>
    <row r="11761" spans="10:10" x14ac:dyDescent="0.2">
      <c r="J11761" s="18"/>
    </row>
    <row r="11762" spans="10:10" x14ac:dyDescent="0.2">
      <c r="J11762" s="18"/>
    </row>
    <row r="11763" spans="10:10" x14ac:dyDescent="0.2">
      <c r="J11763" s="18"/>
    </row>
    <row r="11764" spans="10:10" x14ac:dyDescent="0.2">
      <c r="J11764" s="18"/>
    </row>
    <row r="11765" spans="10:10" x14ac:dyDescent="0.2">
      <c r="J11765" s="18"/>
    </row>
    <row r="11766" spans="10:10" x14ac:dyDescent="0.2">
      <c r="J11766" s="18"/>
    </row>
    <row r="11767" spans="10:10" x14ac:dyDescent="0.2">
      <c r="J11767" s="18"/>
    </row>
    <row r="11768" spans="10:10" x14ac:dyDescent="0.2">
      <c r="J11768" s="18"/>
    </row>
    <row r="11769" spans="10:10" x14ac:dyDescent="0.2">
      <c r="J11769" s="18"/>
    </row>
    <row r="11770" spans="10:10" x14ac:dyDescent="0.2">
      <c r="J11770" s="18"/>
    </row>
    <row r="11771" spans="10:10" x14ac:dyDescent="0.2">
      <c r="J11771" s="18"/>
    </row>
    <row r="11772" spans="10:10" x14ac:dyDescent="0.2">
      <c r="J11772" s="18"/>
    </row>
    <row r="11773" spans="10:10" x14ac:dyDescent="0.2">
      <c r="J11773" s="18"/>
    </row>
    <row r="11774" spans="10:10" x14ac:dyDescent="0.2">
      <c r="J11774" s="18"/>
    </row>
    <row r="11775" spans="10:10" x14ac:dyDescent="0.2">
      <c r="J11775" s="18"/>
    </row>
    <row r="11776" spans="10:10" x14ac:dyDescent="0.2">
      <c r="J11776" s="18"/>
    </row>
    <row r="11777" spans="10:10" x14ac:dyDescent="0.2">
      <c r="J11777" s="18"/>
    </row>
    <row r="11778" spans="10:10" x14ac:dyDescent="0.2">
      <c r="J11778" s="18"/>
    </row>
    <row r="11779" spans="10:10" x14ac:dyDescent="0.2">
      <c r="J11779" s="18"/>
    </row>
    <row r="11780" spans="10:10" x14ac:dyDescent="0.2">
      <c r="J11780" s="18"/>
    </row>
    <row r="11781" spans="10:10" x14ac:dyDescent="0.2">
      <c r="J11781" s="18"/>
    </row>
    <row r="11782" spans="10:10" x14ac:dyDescent="0.2">
      <c r="J11782" s="18"/>
    </row>
    <row r="11783" spans="10:10" x14ac:dyDescent="0.2">
      <c r="J11783" s="18"/>
    </row>
    <row r="11784" spans="10:10" x14ac:dyDescent="0.2">
      <c r="J11784" s="18"/>
    </row>
    <row r="11785" spans="10:10" x14ac:dyDescent="0.2">
      <c r="J11785" s="18"/>
    </row>
    <row r="11786" spans="10:10" x14ac:dyDescent="0.2">
      <c r="J11786" s="18"/>
    </row>
    <row r="11787" spans="10:10" x14ac:dyDescent="0.2">
      <c r="J11787" s="18"/>
    </row>
    <row r="11788" spans="10:10" x14ac:dyDescent="0.2">
      <c r="J11788" s="18"/>
    </row>
    <row r="11789" spans="10:10" x14ac:dyDescent="0.2">
      <c r="J11789" s="18"/>
    </row>
    <row r="11790" spans="10:10" x14ac:dyDescent="0.2">
      <c r="J11790" s="18"/>
    </row>
    <row r="11791" spans="10:10" x14ac:dyDescent="0.2">
      <c r="J11791" s="18"/>
    </row>
    <row r="11792" spans="10:10" x14ac:dyDescent="0.2">
      <c r="J11792" s="18"/>
    </row>
    <row r="11793" spans="10:10" x14ac:dyDescent="0.2">
      <c r="J11793" s="18"/>
    </row>
    <row r="11794" spans="10:10" x14ac:dyDescent="0.2">
      <c r="J11794" s="18"/>
    </row>
    <row r="11795" spans="10:10" x14ac:dyDescent="0.2">
      <c r="J11795" s="18"/>
    </row>
    <row r="11796" spans="10:10" x14ac:dyDescent="0.2">
      <c r="J11796" s="18"/>
    </row>
    <row r="11797" spans="10:10" x14ac:dyDescent="0.2">
      <c r="J11797" s="18"/>
    </row>
    <row r="11798" spans="10:10" x14ac:dyDescent="0.2">
      <c r="J11798" s="18"/>
    </row>
    <row r="11799" spans="10:10" x14ac:dyDescent="0.2">
      <c r="J11799" s="18"/>
    </row>
    <row r="11800" spans="10:10" x14ac:dyDescent="0.2">
      <c r="J11800" s="18"/>
    </row>
    <row r="11801" spans="10:10" x14ac:dyDescent="0.2">
      <c r="J11801" s="18"/>
    </row>
    <row r="11802" spans="10:10" x14ac:dyDescent="0.2">
      <c r="J11802" s="18"/>
    </row>
    <row r="11803" spans="10:10" x14ac:dyDescent="0.2">
      <c r="J11803" s="18"/>
    </row>
    <row r="11804" spans="10:10" x14ac:dyDescent="0.2">
      <c r="J11804" s="18"/>
    </row>
    <row r="11805" spans="10:10" x14ac:dyDescent="0.2">
      <c r="J11805" s="18"/>
    </row>
    <row r="11806" spans="10:10" x14ac:dyDescent="0.2">
      <c r="J11806" s="18"/>
    </row>
    <row r="11807" spans="10:10" x14ac:dyDescent="0.2">
      <c r="J11807" s="18"/>
    </row>
    <row r="11808" spans="10:10" x14ac:dyDescent="0.2">
      <c r="J11808" s="18"/>
    </row>
    <row r="11809" spans="10:10" x14ac:dyDescent="0.2">
      <c r="J11809" s="18"/>
    </row>
    <row r="11810" spans="10:10" x14ac:dyDescent="0.2">
      <c r="J11810" s="18"/>
    </row>
    <row r="11811" spans="10:10" x14ac:dyDescent="0.2">
      <c r="J11811" s="18"/>
    </row>
    <row r="11812" spans="10:10" x14ac:dyDescent="0.2">
      <c r="J11812" s="18"/>
    </row>
    <row r="11813" spans="10:10" x14ac:dyDescent="0.2">
      <c r="J11813" s="18"/>
    </row>
    <row r="11814" spans="10:10" x14ac:dyDescent="0.2">
      <c r="J11814" s="18"/>
    </row>
    <row r="11815" spans="10:10" x14ac:dyDescent="0.2">
      <c r="J11815" s="18"/>
    </row>
    <row r="11816" spans="10:10" x14ac:dyDescent="0.2">
      <c r="J11816" s="18"/>
    </row>
    <row r="11817" spans="10:10" x14ac:dyDescent="0.2">
      <c r="J11817" s="18"/>
    </row>
    <row r="11818" spans="10:10" x14ac:dyDescent="0.2">
      <c r="J11818" s="18"/>
    </row>
    <row r="11819" spans="10:10" x14ac:dyDescent="0.2">
      <c r="J11819" s="18"/>
    </row>
    <row r="11820" spans="10:10" x14ac:dyDescent="0.2">
      <c r="J11820" s="18"/>
    </row>
    <row r="11821" spans="10:10" x14ac:dyDescent="0.2">
      <c r="J11821" s="18"/>
    </row>
    <row r="11822" spans="10:10" x14ac:dyDescent="0.2">
      <c r="J11822" s="18"/>
    </row>
    <row r="11823" spans="10:10" x14ac:dyDescent="0.2">
      <c r="J11823" s="18"/>
    </row>
    <row r="11824" spans="10:10" x14ac:dyDescent="0.2">
      <c r="J11824" s="18"/>
    </row>
    <row r="11825" spans="10:10" x14ac:dyDescent="0.2">
      <c r="J11825" s="18"/>
    </row>
    <row r="11826" spans="10:10" x14ac:dyDescent="0.2">
      <c r="J11826" s="18"/>
    </row>
    <row r="11827" spans="10:10" x14ac:dyDescent="0.2">
      <c r="J11827" s="18"/>
    </row>
    <row r="11828" spans="10:10" x14ac:dyDescent="0.2">
      <c r="J11828" s="18"/>
    </row>
    <row r="11829" spans="10:10" x14ac:dyDescent="0.2">
      <c r="J11829" s="18"/>
    </row>
    <row r="11830" spans="10:10" x14ac:dyDescent="0.2">
      <c r="J11830" s="18"/>
    </row>
    <row r="11831" spans="10:10" x14ac:dyDescent="0.2">
      <c r="J11831" s="18"/>
    </row>
    <row r="11832" spans="10:10" x14ac:dyDescent="0.2">
      <c r="J11832" s="18"/>
    </row>
    <row r="11833" spans="10:10" x14ac:dyDescent="0.2">
      <c r="J11833" s="18"/>
    </row>
    <row r="11834" spans="10:10" x14ac:dyDescent="0.2">
      <c r="J11834" s="18"/>
    </row>
    <row r="11835" spans="10:10" x14ac:dyDescent="0.2">
      <c r="J11835" s="18"/>
    </row>
    <row r="11836" spans="10:10" x14ac:dyDescent="0.2">
      <c r="J11836" s="18"/>
    </row>
    <row r="11837" spans="10:10" x14ac:dyDescent="0.2">
      <c r="J11837" s="18"/>
    </row>
    <row r="11838" spans="10:10" x14ac:dyDescent="0.2">
      <c r="J11838" s="18"/>
    </row>
    <row r="11839" spans="10:10" x14ac:dyDescent="0.2">
      <c r="J11839" s="18"/>
    </row>
    <row r="11840" spans="10:10" x14ac:dyDescent="0.2">
      <c r="J11840" s="18"/>
    </row>
    <row r="11841" spans="10:10" x14ac:dyDescent="0.2">
      <c r="J11841" s="18"/>
    </row>
    <row r="11842" spans="10:10" x14ac:dyDescent="0.2">
      <c r="J11842" s="18"/>
    </row>
    <row r="11843" spans="10:10" x14ac:dyDescent="0.2">
      <c r="J11843" s="18"/>
    </row>
    <row r="11844" spans="10:10" x14ac:dyDescent="0.2">
      <c r="J11844" s="18"/>
    </row>
    <row r="11845" spans="10:10" x14ac:dyDescent="0.2">
      <c r="J11845" s="18"/>
    </row>
    <row r="11846" spans="10:10" x14ac:dyDescent="0.2">
      <c r="J11846" s="18"/>
    </row>
    <row r="11847" spans="10:10" x14ac:dyDescent="0.2">
      <c r="J11847" s="18"/>
    </row>
    <row r="11848" spans="10:10" x14ac:dyDescent="0.2">
      <c r="J11848" s="18"/>
    </row>
    <row r="11849" spans="10:10" x14ac:dyDescent="0.2">
      <c r="J11849" s="18"/>
    </row>
    <row r="11850" spans="10:10" x14ac:dyDescent="0.2">
      <c r="J11850" s="18"/>
    </row>
    <row r="11851" spans="10:10" x14ac:dyDescent="0.2">
      <c r="J11851" s="18"/>
    </row>
    <row r="11852" spans="10:10" x14ac:dyDescent="0.2">
      <c r="J11852" s="18"/>
    </row>
    <row r="11853" spans="10:10" x14ac:dyDescent="0.2">
      <c r="J11853" s="18"/>
    </row>
    <row r="11854" spans="10:10" x14ac:dyDescent="0.2">
      <c r="J11854" s="18"/>
    </row>
    <row r="11855" spans="10:10" x14ac:dyDescent="0.2">
      <c r="J11855" s="18"/>
    </row>
    <row r="11856" spans="10:10" x14ac:dyDescent="0.2">
      <c r="J11856" s="18"/>
    </row>
    <row r="11857" spans="10:10" x14ac:dyDescent="0.2">
      <c r="J11857" s="18"/>
    </row>
    <row r="11858" spans="10:10" x14ac:dyDescent="0.2">
      <c r="J11858" s="18"/>
    </row>
    <row r="11859" spans="10:10" x14ac:dyDescent="0.2">
      <c r="J11859" s="18"/>
    </row>
    <row r="11860" spans="10:10" x14ac:dyDescent="0.2">
      <c r="J11860" s="18"/>
    </row>
    <row r="11861" spans="10:10" x14ac:dyDescent="0.2">
      <c r="J11861" s="18"/>
    </row>
    <row r="11862" spans="10:10" x14ac:dyDescent="0.2">
      <c r="J11862" s="18"/>
    </row>
    <row r="11863" spans="10:10" x14ac:dyDescent="0.2">
      <c r="J11863" s="18"/>
    </row>
    <row r="11864" spans="10:10" x14ac:dyDescent="0.2">
      <c r="J11864" s="18"/>
    </row>
    <row r="11865" spans="10:10" x14ac:dyDescent="0.2">
      <c r="J11865" s="18"/>
    </row>
    <row r="11866" spans="10:10" x14ac:dyDescent="0.2">
      <c r="J11866" s="18"/>
    </row>
    <row r="11867" spans="10:10" x14ac:dyDescent="0.2">
      <c r="J11867" s="18"/>
    </row>
    <row r="11868" spans="10:10" x14ac:dyDescent="0.2">
      <c r="J11868" s="18"/>
    </row>
    <row r="11869" spans="10:10" x14ac:dyDescent="0.2">
      <c r="J11869" s="18"/>
    </row>
    <row r="11870" spans="10:10" x14ac:dyDescent="0.2">
      <c r="J11870" s="18"/>
    </row>
    <row r="11871" spans="10:10" x14ac:dyDescent="0.2">
      <c r="J11871" s="18"/>
    </row>
    <row r="11872" spans="10:10" x14ac:dyDescent="0.2">
      <c r="J11872" s="18"/>
    </row>
    <row r="11873" spans="10:10" x14ac:dyDescent="0.2">
      <c r="J11873" s="18"/>
    </row>
    <row r="11874" spans="10:10" x14ac:dyDescent="0.2">
      <c r="J11874" s="18"/>
    </row>
    <row r="11875" spans="10:10" x14ac:dyDescent="0.2">
      <c r="J11875" s="18"/>
    </row>
    <row r="11876" spans="10:10" x14ac:dyDescent="0.2">
      <c r="J11876" s="18"/>
    </row>
    <row r="11877" spans="10:10" x14ac:dyDescent="0.2">
      <c r="J11877" s="18"/>
    </row>
    <row r="11878" spans="10:10" x14ac:dyDescent="0.2">
      <c r="J11878" s="18"/>
    </row>
    <row r="11879" spans="10:10" x14ac:dyDescent="0.2">
      <c r="J11879" s="18"/>
    </row>
    <row r="11880" spans="10:10" x14ac:dyDescent="0.2">
      <c r="J11880" s="18"/>
    </row>
    <row r="11881" spans="10:10" x14ac:dyDescent="0.2">
      <c r="J11881" s="18"/>
    </row>
    <row r="11882" spans="10:10" x14ac:dyDescent="0.2">
      <c r="J11882" s="18"/>
    </row>
    <row r="11883" spans="10:10" x14ac:dyDescent="0.2">
      <c r="J11883" s="18"/>
    </row>
    <row r="11884" spans="10:10" x14ac:dyDescent="0.2">
      <c r="J11884" s="18"/>
    </row>
    <row r="11885" spans="10:10" x14ac:dyDescent="0.2">
      <c r="J11885" s="18"/>
    </row>
    <row r="11886" spans="10:10" x14ac:dyDescent="0.2">
      <c r="J11886" s="18"/>
    </row>
    <row r="11887" spans="10:10" x14ac:dyDescent="0.2">
      <c r="J11887" s="18"/>
    </row>
    <row r="11888" spans="10:10" x14ac:dyDescent="0.2">
      <c r="J11888" s="18"/>
    </row>
    <row r="11889" spans="10:10" x14ac:dyDescent="0.2">
      <c r="J11889" s="18"/>
    </row>
    <row r="11890" spans="10:10" x14ac:dyDescent="0.2">
      <c r="J11890" s="18"/>
    </row>
    <row r="11891" spans="10:10" x14ac:dyDescent="0.2">
      <c r="J11891" s="18"/>
    </row>
    <row r="11892" spans="10:10" x14ac:dyDescent="0.2">
      <c r="J11892" s="18"/>
    </row>
    <row r="11893" spans="10:10" x14ac:dyDescent="0.2">
      <c r="J11893" s="18"/>
    </row>
    <row r="11894" spans="10:10" x14ac:dyDescent="0.2">
      <c r="J11894" s="18"/>
    </row>
    <row r="11895" spans="10:10" x14ac:dyDescent="0.2">
      <c r="J11895" s="18"/>
    </row>
    <row r="11896" spans="10:10" x14ac:dyDescent="0.2">
      <c r="J11896" s="18"/>
    </row>
    <row r="11897" spans="10:10" x14ac:dyDescent="0.2">
      <c r="J11897" s="18"/>
    </row>
    <row r="11898" spans="10:10" x14ac:dyDescent="0.2">
      <c r="J11898" s="18"/>
    </row>
    <row r="11899" spans="10:10" x14ac:dyDescent="0.2">
      <c r="J11899" s="18"/>
    </row>
    <row r="11900" spans="10:10" x14ac:dyDescent="0.2">
      <c r="J11900" s="18"/>
    </row>
    <row r="11901" spans="10:10" x14ac:dyDescent="0.2">
      <c r="J11901" s="18"/>
    </row>
    <row r="11902" spans="10:10" x14ac:dyDescent="0.2">
      <c r="J11902" s="18"/>
    </row>
    <row r="11903" spans="10:10" x14ac:dyDescent="0.2">
      <c r="J11903" s="18"/>
    </row>
    <row r="11904" spans="10:10" x14ac:dyDescent="0.2">
      <c r="J11904" s="18"/>
    </row>
    <row r="11905" spans="10:10" x14ac:dyDescent="0.2">
      <c r="J11905" s="18"/>
    </row>
    <row r="11906" spans="10:10" x14ac:dyDescent="0.2">
      <c r="J11906" s="18"/>
    </row>
    <row r="11907" spans="10:10" x14ac:dyDescent="0.2">
      <c r="J11907" s="18"/>
    </row>
    <row r="11908" spans="10:10" x14ac:dyDescent="0.2">
      <c r="J11908" s="18"/>
    </row>
    <row r="11909" spans="10:10" x14ac:dyDescent="0.2">
      <c r="J11909" s="18"/>
    </row>
    <row r="11910" spans="10:10" x14ac:dyDescent="0.2">
      <c r="J11910" s="18"/>
    </row>
    <row r="11911" spans="10:10" x14ac:dyDescent="0.2">
      <c r="J11911" s="18"/>
    </row>
    <row r="11912" spans="10:10" x14ac:dyDescent="0.2">
      <c r="J11912" s="18"/>
    </row>
    <row r="11913" spans="10:10" x14ac:dyDescent="0.2">
      <c r="J11913" s="18"/>
    </row>
    <row r="11914" spans="10:10" x14ac:dyDescent="0.2">
      <c r="J11914" s="18"/>
    </row>
    <row r="11915" spans="10:10" x14ac:dyDescent="0.2">
      <c r="J11915" s="18"/>
    </row>
    <row r="11916" spans="10:10" x14ac:dyDescent="0.2">
      <c r="J11916" s="18"/>
    </row>
    <row r="11917" spans="10:10" x14ac:dyDescent="0.2">
      <c r="J11917" s="18"/>
    </row>
    <row r="11918" spans="10:10" x14ac:dyDescent="0.2">
      <c r="J11918" s="18"/>
    </row>
    <row r="11919" spans="10:10" x14ac:dyDescent="0.2">
      <c r="J11919" s="18"/>
    </row>
    <row r="11920" spans="10:10" x14ac:dyDescent="0.2">
      <c r="J11920" s="18"/>
    </row>
    <row r="11921" spans="10:10" x14ac:dyDescent="0.2">
      <c r="J11921" s="18"/>
    </row>
    <row r="11922" spans="10:10" x14ac:dyDescent="0.2">
      <c r="J11922" s="18"/>
    </row>
    <row r="11923" spans="10:10" x14ac:dyDescent="0.2">
      <c r="J11923" s="18"/>
    </row>
    <row r="11924" spans="10:10" x14ac:dyDescent="0.2">
      <c r="J11924" s="18"/>
    </row>
    <row r="11925" spans="10:10" x14ac:dyDescent="0.2">
      <c r="J11925" s="18"/>
    </row>
    <row r="11926" spans="10:10" x14ac:dyDescent="0.2">
      <c r="J11926" s="18"/>
    </row>
    <row r="11927" spans="10:10" x14ac:dyDescent="0.2">
      <c r="J11927" s="18"/>
    </row>
    <row r="11928" spans="10:10" x14ac:dyDescent="0.2">
      <c r="J11928" s="18"/>
    </row>
    <row r="11929" spans="10:10" x14ac:dyDescent="0.2">
      <c r="J11929" s="18"/>
    </row>
    <row r="11930" spans="10:10" x14ac:dyDescent="0.2">
      <c r="J11930" s="18"/>
    </row>
    <row r="11931" spans="10:10" x14ac:dyDescent="0.2">
      <c r="J11931" s="18"/>
    </row>
    <row r="11932" spans="10:10" x14ac:dyDescent="0.2">
      <c r="J11932" s="18"/>
    </row>
    <row r="11933" spans="10:10" x14ac:dyDescent="0.2">
      <c r="J11933" s="18"/>
    </row>
    <row r="11934" spans="10:10" x14ac:dyDescent="0.2">
      <c r="J11934" s="18"/>
    </row>
    <row r="11935" spans="10:10" x14ac:dyDescent="0.2">
      <c r="J11935" s="18"/>
    </row>
    <row r="11936" spans="10:10" x14ac:dyDescent="0.2">
      <c r="J11936" s="18"/>
    </row>
    <row r="11937" spans="10:10" x14ac:dyDescent="0.2">
      <c r="J11937" s="18"/>
    </row>
    <row r="11938" spans="10:10" x14ac:dyDescent="0.2">
      <c r="J11938" s="18"/>
    </row>
    <row r="11939" spans="10:10" x14ac:dyDescent="0.2">
      <c r="J11939" s="18"/>
    </row>
    <row r="11940" spans="10:10" x14ac:dyDescent="0.2">
      <c r="J11940" s="18"/>
    </row>
    <row r="11941" spans="10:10" x14ac:dyDescent="0.2">
      <c r="J11941" s="18"/>
    </row>
    <row r="11942" spans="10:10" x14ac:dyDescent="0.2">
      <c r="J11942" s="18"/>
    </row>
    <row r="11943" spans="10:10" x14ac:dyDescent="0.2">
      <c r="J11943" s="18"/>
    </row>
    <row r="11944" spans="10:10" x14ac:dyDescent="0.2">
      <c r="J11944" s="18"/>
    </row>
    <row r="11945" spans="10:10" x14ac:dyDescent="0.2">
      <c r="J11945" s="18"/>
    </row>
    <row r="11946" spans="10:10" x14ac:dyDescent="0.2">
      <c r="J11946" s="18"/>
    </row>
    <row r="11947" spans="10:10" x14ac:dyDescent="0.2">
      <c r="J11947" s="18"/>
    </row>
    <row r="11948" spans="10:10" x14ac:dyDescent="0.2">
      <c r="J11948" s="18"/>
    </row>
    <row r="11949" spans="10:10" x14ac:dyDescent="0.2">
      <c r="J11949" s="18"/>
    </row>
    <row r="11950" spans="10:10" x14ac:dyDescent="0.2">
      <c r="J11950" s="18"/>
    </row>
    <row r="11951" spans="10:10" x14ac:dyDescent="0.2">
      <c r="J11951" s="18"/>
    </row>
    <row r="11952" spans="10:10" x14ac:dyDescent="0.2">
      <c r="J11952" s="18"/>
    </row>
    <row r="11953" spans="10:10" x14ac:dyDescent="0.2">
      <c r="J11953" s="18"/>
    </row>
    <row r="11954" spans="10:10" x14ac:dyDescent="0.2">
      <c r="J11954" s="18"/>
    </row>
    <row r="11955" spans="10:10" x14ac:dyDescent="0.2">
      <c r="J11955" s="18"/>
    </row>
    <row r="11956" spans="10:10" x14ac:dyDescent="0.2">
      <c r="J11956" s="18"/>
    </row>
    <row r="11957" spans="10:10" x14ac:dyDescent="0.2">
      <c r="J11957" s="18"/>
    </row>
    <row r="11958" spans="10:10" x14ac:dyDescent="0.2">
      <c r="J11958" s="18"/>
    </row>
    <row r="11959" spans="10:10" x14ac:dyDescent="0.2">
      <c r="J11959" s="18"/>
    </row>
    <row r="11960" spans="10:10" x14ac:dyDescent="0.2">
      <c r="J11960" s="18"/>
    </row>
    <row r="11961" spans="10:10" x14ac:dyDescent="0.2">
      <c r="J11961" s="18"/>
    </row>
    <row r="11962" spans="10:10" x14ac:dyDescent="0.2">
      <c r="J11962" s="18"/>
    </row>
    <row r="11963" spans="10:10" x14ac:dyDescent="0.2">
      <c r="J11963" s="18"/>
    </row>
    <row r="11964" spans="10:10" x14ac:dyDescent="0.2">
      <c r="J11964" s="18"/>
    </row>
    <row r="11965" spans="10:10" x14ac:dyDescent="0.2">
      <c r="J11965" s="18"/>
    </row>
    <row r="11966" spans="10:10" x14ac:dyDescent="0.2">
      <c r="J11966" s="18"/>
    </row>
    <row r="11967" spans="10:10" x14ac:dyDescent="0.2">
      <c r="J11967" s="18"/>
    </row>
    <row r="11968" spans="10:10" x14ac:dyDescent="0.2">
      <c r="J11968" s="18"/>
    </row>
    <row r="11969" spans="10:10" x14ac:dyDescent="0.2">
      <c r="J11969" s="18"/>
    </row>
    <row r="11970" spans="10:10" x14ac:dyDescent="0.2">
      <c r="J11970" s="18"/>
    </row>
    <row r="11971" spans="10:10" x14ac:dyDescent="0.2">
      <c r="J11971" s="18"/>
    </row>
    <row r="11972" spans="10:10" x14ac:dyDescent="0.2">
      <c r="J11972" s="18"/>
    </row>
    <row r="11973" spans="10:10" x14ac:dyDescent="0.2">
      <c r="J11973" s="18"/>
    </row>
    <row r="11974" spans="10:10" x14ac:dyDescent="0.2">
      <c r="J11974" s="18"/>
    </row>
    <row r="11975" spans="10:10" x14ac:dyDescent="0.2">
      <c r="J11975" s="18"/>
    </row>
    <row r="11976" spans="10:10" x14ac:dyDescent="0.2">
      <c r="J11976" s="18"/>
    </row>
    <row r="11977" spans="10:10" x14ac:dyDescent="0.2">
      <c r="J11977" s="18"/>
    </row>
    <row r="11978" spans="10:10" x14ac:dyDescent="0.2">
      <c r="J11978" s="18"/>
    </row>
    <row r="11979" spans="10:10" x14ac:dyDescent="0.2">
      <c r="J11979" s="18"/>
    </row>
    <row r="11980" spans="10:10" x14ac:dyDescent="0.2">
      <c r="J11980" s="18"/>
    </row>
    <row r="11981" spans="10:10" x14ac:dyDescent="0.2">
      <c r="J11981" s="18"/>
    </row>
    <row r="11982" spans="10:10" x14ac:dyDescent="0.2">
      <c r="J11982" s="18"/>
    </row>
    <row r="11983" spans="10:10" x14ac:dyDescent="0.2">
      <c r="J11983" s="18"/>
    </row>
    <row r="11984" spans="10:10" x14ac:dyDescent="0.2">
      <c r="J11984" s="18"/>
    </row>
    <row r="11985" spans="10:10" x14ac:dyDescent="0.2">
      <c r="J11985" s="18"/>
    </row>
    <row r="11986" spans="10:10" x14ac:dyDescent="0.2">
      <c r="J11986" s="18"/>
    </row>
    <row r="11987" spans="10:10" x14ac:dyDescent="0.2">
      <c r="J11987" s="18"/>
    </row>
    <row r="11988" spans="10:10" x14ac:dyDescent="0.2">
      <c r="J11988" s="18"/>
    </row>
    <row r="11989" spans="10:10" x14ac:dyDescent="0.2">
      <c r="J11989" s="18"/>
    </row>
    <row r="11990" spans="10:10" x14ac:dyDescent="0.2">
      <c r="J11990" s="18"/>
    </row>
    <row r="11991" spans="10:10" x14ac:dyDescent="0.2">
      <c r="J11991" s="18"/>
    </row>
    <row r="11992" spans="10:10" x14ac:dyDescent="0.2">
      <c r="J11992" s="18"/>
    </row>
    <row r="11993" spans="10:10" x14ac:dyDescent="0.2">
      <c r="J11993" s="18"/>
    </row>
    <row r="11994" spans="10:10" x14ac:dyDescent="0.2">
      <c r="J11994" s="18"/>
    </row>
    <row r="11995" spans="10:10" x14ac:dyDescent="0.2">
      <c r="J11995" s="18"/>
    </row>
    <row r="11996" spans="10:10" x14ac:dyDescent="0.2">
      <c r="J11996" s="18"/>
    </row>
    <row r="11997" spans="10:10" x14ac:dyDescent="0.2">
      <c r="J11997" s="18"/>
    </row>
    <row r="11998" spans="10:10" x14ac:dyDescent="0.2">
      <c r="J11998" s="18"/>
    </row>
    <row r="11999" spans="10:10" x14ac:dyDescent="0.2">
      <c r="J11999" s="18"/>
    </row>
    <row r="12000" spans="10:10" x14ac:dyDescent="0.2">
      <c r="J12000" s="18"/>
    </row>
    <row r="12001" spans="10:10" x14ac:dyDescent="0.2">
      <c r="J12001" s="18"/>
    </row>
    <row r="12002" spans="10:10" x14ac:dyDescent="0.2">
      <c r="J12002" s="18"/>
    </row>
    <row r="12003" spans="10:10" x14ac:dyDescent="0.2">
      <c r="J12003" s="18"/>
    </row>
    <row r="12004" spans="10:10" x14ac:dyDescent="0.2">
      <c r="J12004" s="18"/>
    </row>
    <row r="12005" spans="10:10" x14ac:dyDescent="0.2">
      <c r="J12005" s="18"/>
    </row>
    <row r="12006" spans="10:10" x14ac:dyDescent="0.2">
      <c r="J12006" s="18"/>
    </row>
    <row r="12007" spans="10:10" x14ac:dyDescent="0.2">
      <c r="J12007" s="18"/>
    </row>
    <row r="12008" spans="10:10" x14ac:dyDescent="0.2">
      <c r="J12008" s="18"/>
    </row>
    <row r="12009" spans="10:10" x14ac:dyDescent="0.2">
      <c r="J12009" s="18"/>
    </row>
    <row r="12010" spans="10:10" x14ac:dyDescent="0.2">
      <c r="J12010" s="18"/>
    </row>
    <row r="12011" spans="10:10" x14ac:dyDescent="0.2">
      <c r="J12011" s="18"/>
    </row>
    <row r="12012" spans="10:10" x14ac:dyDescent="0.2">
      <c r="J12012" s="18"/>
    </row>
    <row r="12013" spans="10:10" x14ac:dyDescent="0.2">
      <c r="J12013" s="18"/>
    </row>
    <row r="12014" spans="10:10" x14ac:dyDescent="0.2">
      <c r="J12014" s="18"/>
    </row>
    <row r="12015" spans="10:10" x14ac:dyDescent="0.2">
      <c r="J12015" s="18"/>
    </row>
    <row r="12016" spans="10:10" x14ac:dyDescent="0.2">
      <c r="J12016" s="18"/>
    </row>
    <row r="12017" spans="10:10" x14ac:dyDescent="0.2">
      <c r="J12017" s="18"/>
    </row>
    <row r="12018" spans="10:10" x14ac:dyDescent="0.2">
      <c r="J12018" s="18"/>
    </row>
    <row r="12019" spans="10:10" x14ac:dyDescent="0.2">
      <c r="J12019" s="18"/>
    </row>
    <row r="12020" spans="10:10" x14ac:dyDescent="0.2">
      <c r="J12020" s="18"/>
    </row>
    <row r="12021" spans="10:10" x14ac:dyDescent="0.2">
      <c r="J12021" s="18"/>
    </row>
    <row r="12022" spans="10:10" x14ac:dyDescent="0.2">
      <c r="J12022" s="18"/>
    </row>
    <row r="12023" spans="10:10" x14ac:dyDescent="0.2">
      <c r="J12023" s="18"/>
    </row>
    <row r="12024" spans="10:10" x14ac:dyDescent="0.2">
      <c r="J12024" s="18"/>
    </row>
    <row r="12025" spans="10:10" x14ac:dyDescent="0.2">
      <c r="J12025" s="18"/>
    </row>
    <row r="12026" spans="10:10" x14ac:dyDescent="0.2">
      <c r="J12026" s="18"/>
    </row>
    <row r="12027" spans="10:10" x14ac:dyDescent="0.2">
      <c r="J12027" s="18"/>
    </row>
    <row r="12028" spans="10:10" x14ac:dyDescent="0.2">
      <c r="J12028" s="18"/>
    </row>
    <row r="12029" spans="10:10" x14ac:dyDescent="0.2">
      <c r="J12029" s="18"/>
    </row>
    <row r="12030" spans="10:10" x14ac:dyDescent="0.2">
      <c r="J12030" s="18"/>
    </row>
    <row r="12031" spans="10:10" x14ac:dyDescent="0.2">
      <c r="J12031" s="18"/>
    </row>
    <row r="12032" spans="10:10" x14ac:dyDescent="0.2">
      <c r="J12032" s="18"/>
    </row>
    <row r="12033" spans="10:10" x14ac:dyDescent="0.2">
      <c r="J12033" s="18"/>
    </row>
    <row r="12034" spans="10:10" x14ac:dyDescent="0.2">
      <c r="J12034" s="18"/>
    </row>
    <row r="12035" spans="10:10" x14ac:dyDescent="0.2">
      <c r="J12035" s="18"/>
    </row>
    <row r="12036" spans="10:10" x14ac:dyDescent="0.2">
      <c r="J12036" s="18"/>
    </row>
    <row r="12037" spans="10:10" x14ac:dyDescent="0.2">
      <c r="J12037" s="18"/>
    </row>
    <row r="12038" spans="10:10" x14ac:dyDescent="0.2">
      <c r="J12038" s="18"/>
    </row>
    <row r="12039" spans="10:10" x14ac:dyDescent="0.2">
      <c r="J12039" s="18"/>
    </row>
    <row r="12040" spans="10:10" x14ac:dyDescent="0.2">
      <c r="J12040" s="18"/>
    </row>
    <row r="12041" spans="10:10" x14ac:dyDescent="0.2">
      <c r="J12041" s="18"/>
    </row>
    <row r="12042" spans="10:10" x14ac:dyDescent="0.2">
      <c r="J12042" s="18"/>
    </row>
    <row r="12043" spans="10:10" x14ac:dyDescent="0.2">
      <c r="J12043" s="18"/>
    </row>
    <row r="12044" spans="10:10" x14ac:dyDescent="0.2">
      <c r="J12044" s="18"/>
    </row>
    <row r="12045" spans="10:10" x14ac:dyDescent="0.2">
      <c r="J12045" s="18"/>
    </row>
    <row r="12046" spans="10:10" x14ac:dyDescent="0.2">
      <c r="J12046" s="18"/>
    </row>
    <row r="12047" spans="10:10" x14ac:dyDescent="0.2">
      <c r="J12047" s="18"/>
    </row>
    <row r="12048" spans="10:10" x14ac:dyDescent="0.2">
      <c r="J12048" s="18"/>
    </row>
    <row r="12049" spans="10:10" x14ac:dyDescent="0.2">
      <c r="J12049" s="18"/>
    </row>
    <row r="12050" spans="10:10" x14ac:dyDescent="0.2">
      <c r="J12050" s="18"/>
    </row>
    <row r="12051" spans="10:10" x14ac:dyDescent="0.2">
      <c r="J12051" s="18"/>
    </row>
    <row r="12052" spans="10:10" x14ac:dyDescent="0.2">
      <c r="J12052" s="18"/>
    </row>
    <row r="12053" spans="10:10" x14ac:dyDescent="0.2">
      <c r="J12053" s="18"/>
    </row>
    <row r="12054" spans="10:10" x14ac:dyDescent="0.2">
      <c r="J12054" s="18"/>
    </row>
    <row r="12055" spans="10:10" x14ac:dyDescent="0.2">
      <c r="J12055" s="18"/>
    </row>
    <row r="12056" spans="10:10" x14ac:dyDescent="0.2">
      <c r="J12056" s="18"/>
    </row>
    <row r="12057" spans="10:10" x14ac:dyDescent="0.2">
      <c r="J12057" s="18"/>
    </row>
    <row r="12058" spans="10:10" x14ac:dyDescent="0.2">
      <c r="J12058" s="18"/>
    </row>
    <row r="12059" spans="10:10" x14ac:dyDescent="0.2">
      <c r="J12059" s="18"/>
    </row>
    <row r="12060" spans="10:10" x14ac:dyDescent="0.2">
      <c r="J12060" s="18"/>
    </row>
    <row r="12061" spans="10:10" x14ac:dyDescent="0.2">
      <c r="J12061" s="18"/>
    </row>
    <row r="12062" spans="10:10" x14ac:dyDescent="0.2">
      <c r="J12062" s="18"/>
    </row>
    <row r="12063" spans="10:10" x14ac:dyDescent="0.2">
      <c r="J12063" s="18"/>
    </row>
    <row r="12064" spans="10:10" x14ac:dyDescent="0.2">
      <c r="J12064" s="18"/>
    </row>
    <row r="12065" spans="10:10" x14ac:dyDescent="0.2">
      <c r="J12065" s="18"/>
    </row>
    <row r="12066" spans="10:10" x14ac:dyDescent="0.2">
      <c r="J12066" s="18"/>
    </row>
    <row r="12067" spans="10:10" x14ac:dyDescent="0.2">
      <c r="J12067" s="18"/>
    </row>
    <row r="12068" spans="10:10" x14ac:dyDescent="0.2">
      <c r="J12068" s="18"/>
    </row>
    <row r="12069" spans="10:10" x14ac:dyDescent="0.2">
      <c r="J12069" s="18"/>
    </row>
    <row r="12070" spans="10:10" x14ac:dyDescent="0.2">
      <c r="J12070" s="18"/>
    </row>
    <row r="12071" spans="10:10" x14ac:dyDescent="0.2">
      <c r="J12071" s="18"/>
    </row>
    <row r="12072" spans="10:10" x14ac:dyDescent="0.2">
      <c r="J12072" s="18"/>
    </row>
    <row r="12073" spans="10:10" x14ac:dyDescent="0.2">
      <c r="J12073" s="18"/>
    </row>
    <row r="12074" spans="10:10" x14ac:dyDescent="0.2">
      <c r="J12074" s="18"/>
    </row>
    <row r="12075" spans="10:10" x14ac:dyDescent="0.2">
      <c r="J12075" s="18"/>
    </row>
    <row r="12076" spans="10:10" x14ac:dyDescent="0.2">
      <c r="J12076" s="18"/>
    </row>
    <row r="12077" spans="10:10" x14ac:dyDescent="0.2">
      <c r="J12077" s="18"/>
    </row>
    <row r="12078" spans="10:10" x14ac:dyDescent="0.2">
      <c r="J12078" s="18"/>
    </row>
    <row r="12079" spans="10:10" x14ac:dyDescent="0.2">
      <c r="J12079" s="18"/>
    </row>
    <row r="12080" spans="10:10" x14ac:dyDescent="0.2">
      <c r="J12080" s="18"/>
    </row>
    <row r="12081" spans="10:10" x14ac:dyDescent="0.2">
      <c r="J12081" s="18"/>
    </row>
    <row r="12082" spans="10:10" x14ac:dyDescent="0.2">
      <c r="J12082" s="18"/>
    </row>
    <row r="12083" spans="10:10" x14ac:dyDescent="0.2">
      <c r="J12083" s="18"/>
    </row>
    <row r="12084" spans="10:10" x14ac:dyDescent="0.2">
      <c r="J12084" s="18"/>
    </row>
    <row r="12085" spans="10:10" x14ac:dyDescent="0.2">
      <c r="J12085" s="18"/>
    </row>
    <row r="12086" spans="10:10" x14ac:dyDescent="0.2">
      <c r="J12086" s="18"/>
    </row>
    <row r="12087" spans="10:10" x14ac:dyDescent="0.2">
      <c r="J12087" s="18"/>
    </row>
    <row r="12088" spans="10:10" x14ac:dyDescent="0.2">
      <c r="J12088" s="18"/>
    </row>
    <row r="12089" spans="10:10" x14ac:dyDescent="0.2">
      <c r="J12089" s="18"/>
    </row>
    <row r="12090" spans="10:10" x14ac:dyDescent="0.2">
      <c r="J12090" s="18"/>
    </row>
    <row r="12091" spans="10:10" x14ac:dyDescent="0.2">
      <c r="J12091" s="18"/>
    </row>
    <row r="12092" spans="10:10" x14ac:dyDescent="0.2">
      <c r="J12092" s="18"/>
    </row>
    <row r="12093" spans="10:10" x14ac:dyDescent="0.2">
      <c r="J12093" s="18"/>
    </row>
    <row r="12094" spans="10:10" x14ac:dyDescent="0.2">
      <c r="J12094" s="18"/>
    </row>
    <row r="12095" spans="10:10" x14ac:dyDescent="0.2">
      <c r="J12095" s="18"/>
    </row>
    <row r="12096" spans="10:10" x14ac:dyDescent="0.2">
      <c r="J12096" s="18"/>
    </row>
    <row r="12097" spans="10:10" x14ac:dyDescent="0.2">
      <c r="J12097" s="18"/>
    </row>
    <row r="12098" spans="10:10" x14ac:dyDescent="0.2">
      <c r="J12098" s="18"/>
    </row>
    <row r="12099" spans="10:10" x14ac:dyDescent="0.2">
      <c r="J12099" s="18"/>
    </row>
    <row r="12100" spans="10:10" x14ac:dyDescent="0.2">
      <c r="J12100" s="18"/>
    </row>
    <row r="12101" spans="10:10" x14ac:dyDescent="0.2">
      <c r="J12101" s="18"/>
    </row>
    <row r="12102" spans="10:10" x14ac:dyDescent="0.2">
      <c r="J12102" s="18"/>
    </row>
    <row r="12103" spans="10:10" x14ac:dyDescent="0.2">
      <c r="J12103" s="18"/>
    </row>
    <row r="12104" spans="10:10" x14ac:dyDescent="0.2">
      <c r="J12104" s="18"/>
    </row>
    <row r="12105" spans="10:10" x14ac:dyDescent="0.2">
      <c r="J12105" s="18"/>
    </row>
    <row r="12106" spans="10:10" x14ac:dyDescent="0.2">
      <c r="J12106" s="18"/>
    </row>
    <row r="12107" spans="10:10" x14ac:dyDescent="0.2">
      <c r="J12107" s="18"/>
    </row>
    <row r="12108" spans="10:10" x14ac:dyDescent="0.2">
      <c r="J12108" s="18"/>
    </row>
    <row r="12109" spans="10:10" x14ac:dyDescent="0.2">
      <c r="J12109" s="18"/>
    </row>
    <row r="12110" spans="10:10" x14ac:dyDescent="0.2">
      <c r="J12110" s="18"/>
    </row>
    <row r="12111" spans="10:10" x14ac:dyDescent="0.2">
      <c r="J12111" s="18"/>
    </row>
    <row r="12112" spans="10:10" x14ac:dyDescent="0.2">
      <c r="J12112" s="18"/>
    </row>
    <row r="12113" spans="10:10" x14ac:dyDescent="0.2">
      <c r="J12113" s="18"/>
    </row>
    <row r="12114" spans="10:10" x14ac:dyDescent="0.2">
      <c r="J12114" s="18"/>
    </row>
    <row r="12115" spans="10:10" x14ac:dyDescent="0.2">
      <c r="J12115" s="18"/>
    </row>
    <row r="12116" spans="10:10" x14ac:dyDescent="0.2">
      <c r="J12116" s="18"/>
    </row>
    <row r="12117" spans="10:10" x14ac:dyDescent="0.2">
      <c r="J12117" s="18"/>
    </row>
    <row r="12118" spans="10:10" x14ac:dyDescent="0.2">
      <c r="J12118" s="18"/>
    </row>
    <row r="12119" spans="10:10" x14ac:dyDescent="0.2">
      <c r="J12119" s="18"/>
    </row>
    <row r="12120" spans="10:10" x14ac:dyDescent="0.2">
      <c r="J12120" s="18"/>
    </row>
    <row r="12121" spans="10:10" x14ac:dyDescent="0.2">
      <c r="J12121" s="18"/>
    </row>
    <row r="12122" spans="10:10" x14ac:dyDescent="0.2">
      <c r="J12122" s="18"/>
    </row>
    <row r="12123" spans="10:10" x14ac:dyDescent="0.2">
      <c r="J12123" s="18"/>
    </row>
    <row r="12124" spans="10:10" x14ac:dyDescent="0.2">
      <c r="J12124" s="18"/>
    </row>
    <row r="12125" spans="10:10" x14ac:dyDescent="0.2">
      <c r="J12125" s="18"/>
    </row>
    <row r="12126" spans="10:10" x14ac:dyDescent="0.2">
      <c r="J12126" s="18"/>
    </row>
    <row r="12127" spans="10:10" x14ac:dyDescent="0.2">
      <c r="J12127" s="18"/>
    </row>
    <row r="12128" spans="10:10" x14ac:dyDescent="0.2">
      <c r="J12128" s="18"/>
    </row>
    <row r="12129" spans="10:10" x14ac:dyDescent="0.2">
      <c r="J12129" s="18"/>
    </row>
    <row r="12130" spans="10:10" x14ac:dyDescent="0.2">
      <c r="J12130" s="18"/>
    </row>
    <row r="12131" spans="10:10" x14ac:dyDescent="0.2">
      <c r="J12131" s="18"/>
    </row>
    <row r="12132" spans="10:10" x14ac:dyDescent="0.2">
      <c r="J12132" s="18"/>
    </row>
    <row r="12133" spans="10:10" x14ac:dyDescent="0.2">
      <c r="J12133" s="18"/>
    </row>
    <row r="12134" spans="10:10" x14ac:dyDescent="0.2">
      <c r="J12134" s="18"/>
    </row>
    <row r="12135" spans="10:10" x14ac:dyDescent="0.2">
      <c r="J12135" s="18"/>
    </row>
    <row r="12136" spans="10:10" x14ac:dyDescent="0.2">
      <c r="J12136" s="18"/>
    </row>
    <row r="12137" spans="10:10" x14ac:dyDescent="0.2">
      <c r="J12137" s="18"/>
    </row>
    <row r="12138" spans="10:10" x14ac:dyDescent="0.2">
      <c r="J12138" s="18"/>
    </row>
    <row r="12139" spans="10:10" x14ac:dyDescent="0.2">
      <c r="J12139" s="18"/>
    </row>
    <row r="12140" spans="10:10" x14ac:dyDescent="0.2">
      <c r="J12140" s="18"/>
    </row>
    <row r="12141" spans="10:10" x14ac:dyDescent="0.2">
      <c r="J12141" s="18"/>
    </row>
    <row r="12142" spans="10:10" x14ac:dyDescent="0.2">
      <c r="J12142" s="18"/>
    </row>
    <row r="12143" spans="10:10" x14ac:dyDescent="0.2">
      <c r="J12143" s="18"/>
    </row>
    <row r="12144" spans="10:10" x14ac:dyDescent="0.2">
      <c r="J12144" s="18"/>
    </row>
    <row r="12145" spans="10:10" x14ac:dyDescent="0.2">
      <c r="J12145" s="18"/>
    </row>
    <row r="12146" spans="10:10" x14ac:dyDescent="0.2">
      <c r="J12146" s="18"/>
    </row>
    <row r="12147" spans="10:10" x14ac:dyDescent="0.2">
      <c r="J12147" s="18"/>
    </row>
    <row r="12148" spans="10:10" x14ac:dyDescent="0.2">
      <c r="J12148" s="18"/>
    </row>
    <row r="12149" spans="10:10" x14ac:dyDescent="0.2">
      <c r="J12149" s="18"/>
    </row>
    <row r="12150" spans="10:10" x14ac:dyDescent="0.2">
      <c r="J12150" s="18"/>
    </row>
    <row r="12151" spans="10:10" x14ac:dyDescent="0.2">
      <c r="J12151" s="18"/>
    </row>
    <row r="12152" spans="10:10" x14ac:dyDescent="0.2">
      <c r="J12152" s="18"/>
    </row>
    <row r="12153" spans="10:10" x14ac:dyDescent="0.2">
      <c r="J12153" s="18"/>
    </row>
    <row r="12154" spans="10:10" x14ac:dyDescent="0.2">
      <c r="J12154" s="18"/>
    </row>
    <row r="12155" spans="10:10" x14ac:dyDescent="0.2">
      <c r="J12155" s="18"/>
    </row>
    <row r="12156" spans="10:10" x14ac:dyDescent="0.2">
      <c r="J12156" s="18"/>
    </row>
    <row r="12157" spans="10:10" x14ac:dyDescent="0.2">
      <c r="J12157" s="18"/>
    </row>
    <row r="12158" spans="10:10" x14ac:dyDescent="0.2">
      <c r="J12158" s="18"/>
    </row>
    <row r="12159" spans="10:10" x14ac:dyDescent="0.2">
      <c r="J12159" s="18"/>
    </row>
    <row r="12160" spans="10:10" x14ac:dyDescent="0.2">
      <c r="J12160" s="18"/>
    </row>
    <row r="12161" spans="10:10" x14ac:dyDescent="0.2">
      <c r="J12161" s="18"/>
    </row>
    <row r="12162" spans="10:10" x14ac:dyDescent="0.2">
      <c r="J12162" s="18"/>
    </row>
    <row r="12163" spans="10:10" x14ac:dyDescent="0.2">
      <c r="J12163" s="18"/>
    </row>
    <row r="12164" spans="10:10" x14ac:dyDescent="0.2">
      <c r="J12164" s="18"/>
    </row>
    <row r="12165" spans="10:10" x14ac:dyDescent="0.2">
      <c r="J12165" s="18"/>
    </row>
    <row r="12166" spans="10:10" x14ac:dyDescent="0.2">
      <c r="J12166" s="18"/>
    </row>
    <row r="12167" spans="10:10" x14ac:dyDescent="0.2">
      <c r="J12167" s="18"/>
    </row>
    <row r="12168" spans="10:10" x14ac:dyDescent="0.2">
      <c r="J12168" s="18"/>
    </row>
    <row r="12169" spans="10:10" x14ac:dyDescent="0.2">
      <c r="J12169" s="18"/>
    </row>
    <row r="12170" spans="10:10" x14ac:dyDescent="0.2">
      <c r="J12170" s="18"/>
    </row>
    <row r="12171" spans="10:10" x14ac:dyDescent="0.2">
      <c r="J12171" s="18"/>
    </row>
    <row r="12172" spans="10:10" x14ac:dyDescent="0.2">
      <c r="J12172" s="18"/>
    </row>
    <row r="12173" spans="10:10" x14ac:dyDescent="0.2">
      <c r="J12173" s="18"/>
    </row>
    <row r="12174" spans="10:10" x14ac:dyDescent="0.2">
      <c r="J12174" s="18"/>
    </row>
    <row r="12175" spans="10:10" x14ac:dyDescent="0.2">
      <c r="J12175" s="18"/>
    </row>
    <row r="12176" spans="10:10" x14ac:dyDescent="0.2">
      <c r="J12176" s="18"/>
    </row>
    <row r="12177" spans="10:10" x14ac:dyDescent="0.2">
      <c r="J12177" s="18"/>
    </row>
    <row r="12178" spans="10:10" x14ac:dyDescent="0.2">
      <c r="J12178" s="18"/>
    </row>
    <row r="12179" spans="10:10" x14ac:dyDescent="0.2">
      <c r="J12179" s="18"/>
    </row>
    <row r="12180" spans="10:10" x14ac:dyDescent="0.2">
      <c r="J12180" s="18"/>
    </row>
    <row r="12181" spans="10:10" x14ac:dyDescent="0.2">
      <c r="J12181" s="18"/>
    </row>
    <row r="12182" spans="10:10" x14ac:dyDescent="0.2">
      <c r="J12182" s="18"/>
    </row>
    <row r="12183" spans="10:10" x14ac:dyDescent="0.2">
      <c r="J12183" s="18"/>
    </row>
    <row r="12184" spans="10:10" x14ac:dyDescent="0.2">
      <c r="J12184" s="18"/>
    </row>
    <row r="12185" spans="10:10" x14ac:dyDescent="0.2">
      <c r="J12185" s="18"/>
    </row>
    <row r="12186" spans="10:10" x14ac:dyDescent="0.2">
      <c r="J12186" s="18"/>
    </row>
    <row r="12187" spans="10:10" x14ac:dyDescent="0.2">
      <c r="J12187" s="18"/>
    </row>
    <row r="12188" spans="10:10" x14ac:dyDescent="0.2">
      <c r="J12188" s="18"/>
    </row>
    <row r="12189" spans="10:10" x14ac:dyDescent="0.2">
      <c r="J12189" s="18"/>
    </row>
    <row r="12190" spans="10:10" x14ac:dyDescent="0.2">
      <c r="J12190" s="18"/>
    </row>
    <row r="12191" spans="10:10" x14ac:dyDescent="0.2">
      <c r="J12191" s="18"/>
    </row>
    <row r="12192" spans="10:10" x14ac:dyDescent="0.2">
      <c r="J12192" s="18"/>
    </row>
    <row r="12193" spans="10:10" x14ac:dyDescent="0.2">
      <c r="J12193" s="18"/>
    </row>
    <row r="12194" spans="10:10" x14ac:dyDescent="0.2">
      <c r="J12194" s="18"/>
    </row>
    <row r="12195" spans="10:10" x14ac:dyDescent="0.2">
      <c r="J12195" s="18"/>
    </row>
    <row r="12196" spans="10:10" x14ac:dyDescent="0.2">
      <c r="J12196" s="18"/>
    </row>
    <row r="12197" spans="10:10" x14ac:dyDescent="0.2">
      <c r="J12197" s="18"/>
    </row>
    <row r="12198" spans="10:10" x14ac:dyDescent="0.2">
      <c r="J12198" s="18"/>
    </row>
    <row r="12199" spans="10:10" x14ac:dyDescent="0.2">
      <c r="J12199" s="18"/>
    </row>
    <row r="12200" spans="10:10" x14ac:dyDescent="0.2">
      <c r="J12200" s="18"/>
    </row>
    <row r="12201" spans="10:10" x14ac:dyDescent="0.2">
      <c r="J12201" s="18"/>
    </row>
    <row r="12202" spans="10:10" x14ac:dyDescent="0.2">
      <c r="J12202" s="18"/>
    </row>
    <row r="12203" spans="10:10" x14ac:dyDescent="0.2">
      <c r="J12203" s="18"/>
    </row>
    <row r="12204" spans="10:10" x14ac:dyDescent="0.2">
      <c r="J12204" s="18"/>
    </row>
    <row r="12205" spans="10:10" x14ac:dyDescent="0.2">
      <c r="J12205" s="18"/>
    </row>
    <row r="12206" spans="10:10" x14ac:dyDescent="0.2">
      <c r="J12206" s="18"/>
    </row>
    <row r="12207" spans="10:10" x14ac:dyDescent="0.2">
      <c r="J12207" s="18"/>
    </row>
    <row r="12208" spans="10:10" x14ac:dyDescent="0.2">
      <c r="J12208" s="18"/>
    </row>
    <row r="12209" spans="10:10" x14ac:dyDescent="0.2">
      <c r="J12209" s="18"/>
    </row>
    <row r="12210" spans="10:10" x14ac:dyDescent="0.2">
      <c r="J12210" s="18"/>
    </row>
    <row r="12211" spans="10:10" x14ac:dyDescent="0.2">
      <c r="J12211" s="18"/>
    </row>
    <row r="12212" spans="10:10" x14ac:dyDescent="0.2">
      <c r="J12212" s="18"/>
    </row>
    <row r="12213" spans="10:10" x14ac:dyDescent="0.2">
      <c r="J12213" s="18"/>
    </row>
    <row r="12214" spans="10:10" x14ac:dyDescent="0.2">
      <c r="J12214" s="18"/>
    </row>
    <row r="12215" spans="10:10" x14ac:dyDescent="0.2">
      <c r="J12215" s="18"/>
    </row>
    <row r="12216" spans="10:10" x14ac:dyDescent="0.2">
      <c r="J12216" s="18"/>
    </row>
    <row r="12217" spans="10:10" x14ac:dyDescent="0.2">
      <c r="J12217" s="18"/>
    </row>
  </sheetData>
  <sortState xmlns:xlrd2="http://schemas.microsoft.com/office/spreadsheetml/2017/richdata2" ref="A1134:CA1141">
    <sortCondition descending="1" ref="C1134:C1141"/>
  </sortState>
  <conditionalFormatting sqref="B3:B4 D1:D2 D5">
    <cfRule type="duplicateValues" dxfId="988" priority="977"/>
    <cfRule type="duplicateValues" dxfId="987" priority="978"/>
    <cfRule type="duplicateValues" dxfId="986" priority="979"/>
  </conditionalFormatting>
  <conditionalFormatting sqref="B72:B73 D74">
    <cfRule type="duplicateValues" dxfId="985" priority="974"/>
    <cfRule type="duplicateValues" dxfId="984" priority="975"/>
    <cfRule type="duplicateValues" dxfId="983" priority="976"/>
  </conditionalFormatting>
  <conditionalFormatting sqref="B142 D143">
    <cfRule type="duplicateValues" dxfId="982" priority="971"/>
    <cfRule type="duplicateValues" dxfId="981" priority="972"/>
    <cfRule type="duplicateValues" dxfId="980" priority="973"/>
  </conditionalFormatting>
  <conditionalFormatting sqref="B210:B211 D212">
    <cfRule type="duplicateValues" dxfId="979" priority="968"/>
    <cfRule type="duplicateValues" dxfId="978" priority="969"/>
    <cfRule type="duplicateValues" dxfId="977" priority="970"/>
  </conditionalFormatting>
  <conditionalFormatting sqref="B281 D282">
    <cfRule type="duplicateValues" dxfId="976" priority="929"/>
    <cfRule type="duplicateValues" dxfId="975" priority="930"/>
    <cfRule type="duplicateValues" dxfId="974" priority="931"/>
  </conditionalFormatting>
  <conditionalFormatting sqref="B349:B350 D351:D353">
    <cfRule type="duplicateValues" dxfId="973" priority="905"/>
    <cfRule type="duplicateValues" dxfId="972" priority="906"/>
    <cfRule type="duplicateValues" dxfId="971" priority="907"/>
  </conditionalFormatting>
  <conditionalFormatting sqref="B400">
    <cfRule type="duplicateValues" dxfId="970" priority="545"/>
    <cfRule type="duplicateValues" dxfId="969" priority="546"/>
  </conditionalFormatting>
  <conditionalFormatting sqref="B418:B419 D420">
    <cfRule type="duplicateValues" dxfId="968" priority="962"/>
    <cfRule type="duplicateValues" dxfId="967" priority="963"/>
    <cfRule type="duplicateValues" dxfId="966" priority="964"/>
  </conditionalFormatting>
  <conditionalFormatting sqref="B486:B487 D497">
    <cfRule type="duplicateValues" dxfId="965" priority="953"/>
    <cfRule type="duplicateValues" dxfId="964" priority="954"/>
    <cfRule type="duplicateValues" dxfId="963" priority="955"/>
  </conditionalFormatting>
  <conditionalFormatting sqref="B558:B559 D560">
    <cfRule type="duplicateValues" dxfId="962" priority="956"/>
    <cfRule type="duplicateValues" dxfId="961" priority="957"/>
    <cfRule type="duplicateValues" dxfId="960" priority="958"/>
  </conditionalFormatting>
  <conditionalFormatting sqref="B627:B628 D629">
    <cfRule type="duplicateValues" dxfId="959" priority="950"/>
    <cfRule type="duplicateValues" dxfId="958" priority="951"/>
    <cfRule type="duplicateValues" dxfId="957" priority="952"/>
  </conditionalFormatting>
  <conditionalFormatting sqref="B696:B697 D698">
    <cfRule type="duplicateValues" dxfId="956" priority="947"/>
    <cfRule type="duplicateValues" dxfId="955" priority="948"/>
    <cfRule type="duplicateValues" dxfId="954" priority="949"/>
  </conditionalFormatting>
  <conditionalFormatting sqref="B768 D769">
    <cfRule type="duplicateValues" dxfId="953" priority="944"/>
    <cfRule type="duplicateValues" dxfId="952" priority="945"/>
    <cfRule type="duplicateValues" dxfId="951" priority="946"/>
  </conditionalFormatting>
  <conditionalFormatting sqref="B835:B836 D837">
    <cfRule type="duplicateValues" dxfId="950" priority="941"/>
    <cfRule type="duplicateValues" dxfId="949" priority="942"/>
    <cfRule type="duplicateValues" dxfId="948" priority="943"/>
  </conditionalFormatting>
  <conditionalFormatting sqref="B904:B905 D906">
    <cfRule type="duplicateValues" dxfId="947" priority="938"/>
    <cfRule type="duplicateValues" dxfId="946" priority="939"/>
    <cfRule type="duplicateValues" dxfId="945" priority="940"/>
  </conditionalFormatting>
  <conditionalFormatting sqref="B973:B974 D975">
    <cfRule type="duplicateValues" dxfId="944" priority="935"/>
    <cfRule type="duplicateValues" dxfId="943" priority="936"/>
    <cfRule type="duplicateValues" dxfId="942" priority="937"/>
  </conditionalFormatting>
  <conditionalFormatting sqref="B1042:B1043 D1044">
    <cfRule type="duplicateValues" dxfId="941" priority="932"/>
    <cfRule type="duplicateValues" dxfId="940" priority="933"/>
    <cfRule type="duplicateValues" dxfId="939" priority="934"/>
  </conditionalFormatting>
  <conditionalFormatting sqref="B1112:B1113 D1114">
    <cfRule type="duplicateValues" dxfId="938" priority="959"/>
    <cfRule type="duplicateValues" dxfId="937" priority="960"/>
    <cfRule type="duplicateValues" dxfId="936" priority="961"/>
  </conditionalFormatting>
  <conditionalFormatting sqref="B1181:B1182 D1183">
    <cfRule type="duplicateValues" dxfId="935" priority="926"/>
    <cfRule type="duplicateValues" dxfId="934" priority="927"/>
    <cfRule type="duplicateValues" dxfId="933" priority="928"/>
  </conditionalFormatting>
  <conditionalFormatting sqref="B1248:B1249 D1250">
    <cfRule type="duplicateValues" dxfId="932" priority="923"/>
    <cfRule type="duplicateValues" dxfId="931" priority="924"/>
    <cfRule type="duplicateValues" dxfId="930" priority="925"/>
  </conditionalFormatting>
  <conditionalFormatting sqref="B1315 D1316">
    <cfRule type="duplicateValues" dxfId="929" priority="920"/>
    <cfRule type="duplicateValues" dxfId="928" priority="921"/>
    <cfRule type="duplicateValues" dxfId="927" priority="922"/>
  </conditionalFormatting>
  <conditionalFormatting sqref="B1379:B1380 D1381">
    <cfRule type="duplicateValues" dxfId="926" priority="917"/>
    <cfRule type="duplicateValues" dxfId="925" priority="918"/>
    <cfRule type="duplicateValues" dxfId="924" priority="919"/>
  </conditionalFormatting>
  <conditionalFormatting sqref="B1448:B1449 D1450">
    <cfRule type="duplicateValues" dxfId="923" priority="914"/>
    <cfRule type="duplicateValues" dxfId="922" priority="915"/>
    <cfRule type="duplicateValues" dxfId="921" priority="916"/>
  </conditionalFormatting>
  <conditionalFormatting sqref="B1518:B1519 D1520">
    <cfRule type="duplicateValues" dxfId="920" priority="911"/>
    <cfRule type="duplicateValues" dxfId="919" priority="912"/>
    <cfRule type="duplicateValues" dxfId="918" priority="913"/>
  </conditionalFormatting>
  <conditionalFormatting sqref="B1587:B1588 D1589">
    <cfRule type="duplicateValues" dxfId="917" priority="908"/>
    <cfRule type="duplicateValues" dxfId="916" priority="909"/>
    <cfRule type="duplicateValues" dxfId="915" priority="910"/>
  </conditionalFormatting>
  <conditionalFormatting sqref="B1657:B1658 D1659">
    <cfRule type="duplicateValues" dxfId="914" priority="902"/>
    <cfRule type="duplicateValues" dxfId="913" priority="903"/>
    <cfRule type="duplicateValues" dxfId="912" priority="904"/>
  </conditionalFormatting>
  <conditionalFormatting sqref="B1727:B1728 D1729">
    <cfRule type="duplicateValues" dxfId="911" priority="899"/>
    <cfRule type="duplicateValues" dxfId="910" priority="900"/>
    <cfRule type="duplicateValues" dxfId="909" priority="901"/>
  </conditionalFormatting>
  <conditionalFormatting sqref="D8">
    <cfRule type="duplicateValues" dxfId="908" priority="722"/>
  </conditionalFormatting>
  <conditionalFormatting sqref="D10 D13">
    <cfRule type="duplicateValues" dxfId="907" priority="1380"/>
  </conditionalFormatting>
  <conditionalFormatting sqref="D16:D17">
    <cfRule type="duplicateValues" dxfId="906" priority="752"/>
  </conditionalFormatting>
  <conditionalFormatting sqref="D19:D20">
    <cfRule type="duplicateValues" dxfId="905" priority="328"/>
  </conditionalFormatting>
  <conditionalFormatting sqref="D23">
    <cfRule type="duplicateValues" dxfId="904" priority="442"/>
    <cfRule type="duplicateValues" dxfId="903" priority="443"/>
  </conditionalFormatting>
  <conditionalFormatting sqref="D24">
    <cfRule type="duplicateValues" dxfId="902" priority="251"/>
    <cfRule type="duplicateValues" dxfId="901" priority="252"/>
  </conditionalFormatting>
  <conditionalFormatting sqref="D35 D29">
    <cfRule type="duplicateValues" dxfId="900" priority="278"/>
  </conditionalFormatting>
  <conditionalFormatting sqref="D47 D42 D38">
    <cfRule type="duplicateValues" dxfId="899" priority="572"/>
  </conditionalFormatting>
  <conditionalFormatting sqref="D56">
    <cfRule type="duplicateValues" dxfId="898" priority="751"/>
  </conditionalFormatting>
  <conditionalFormatting sqref="D60 D51 D39">
    <cfRule type="duplicateValues" dxfId="897" priority="361"/>
  </conditionalFormatting>
  <conditionalFormatting sqref="D63">
    <cfRule type="duplicateValues" dxfId="896" priority="364"/>
    <cfRule type="duplicateValues" dxfId="895" priority="365"/>
  </conditionalFormatting>
  <conditionalFormatting sqref="D68">
    <cfRule type="duplicateValues" dxfId="894" priority="331"/>
    <cfRule type="duplicateValues" dxfId="893" priority="332"/>
  </conditionalFormatting>
  <conditionalFormatting sqref="D69">
    <cfRule type="duplicateValues" dxfId="892" priority="129"/>
  </conditionalFormatting>
  <conditionalFormatting sqref="D80">
    <cfRule type="duplicateValues" dxfId="891" priority="382"/>
    <cfRule type="duplicateValues" dxfId="890" priority="383"/>
  </conditionalFormatting>
  <conditionalFormatting sqref="D81">
    <cfRule type="duplicateValues" dxfId="889" priority="384"/>
    <cfRule type="duplicateValues" dxfId="888" priority="385"/>
  </conditionalFormatting>
  <conditionalFormatting sqref="D96:D98">
    <cfRule type="duplicateValues" dxfId="887" priority="683"/>
  </conditionalFormatting>
  <conditionalFormatting sqref="D101">
    <cfRule type="duplicateValues" dxfId="886" priority="520"/>
    <cfRule type="duplicateValues" dxfId="885" priority="521"/>
  </conditionalFormatting>
  <conditionalFormatting sqref="D103">
    <cfRule type="duplicateValues" dxfId="884" priority="315"/>
    <cfRule type="duplicateValues" dxfId="883" priority="316"/>
  </conditionalFormatting>
  <conditionalFormatting sqref="D113">
    <cfRule type="duplicateValues" dxfId="882" priority="479"/>
  </conditionalFormatting>
  <conditionalFormatting sqref="D121:D122">
    <cfRule type="duplicateValues" dxfId="881" priority="139"/>
  </conditionalFormatting>
  <conditionalFormatting sqref="D130">
    <cfRule type="duplicateValues" dxfId="880" priority="501"/>
  </conditionalFormatting>
  <conditionalFormatting sqref="D131">
    <cfRule type="duplicateValues" dxfId="879" priority="390"/>
    <cfRule type="duplicateValues" dxfId="878" priority="391"/>
  </conditionalFormatting>
  <conditionalFormatting sqref="D133">
    <cfRule type="duplicateValues" dxfId="877" priority="438"/>
    <cfRule type="duplicateValues" dxfId="876" priority="439"/>
  </conditionalFormatting>
  <conditionalFormatting sqref="D137">
    <cfRule type="duplicateValues" dxfId="875" priority="317"/>
    <cfRule type="duplicateValues" dxfId="874" priority="318"/>
  </conditionalFormatting>
  <conditionalFormatting sqref="D149">
    <cfRule type="duplicateValues" dxfId="873" priority="547"/>
    <cfRule type="duplicateValues" dxfId="872" priority="548"/>
  </conditionalFormatting>
  <conditionalFormatting sqref="D161">
    <cfRule type="duplicateValues" dxfId="871" priority="369"/>
    <cfRule type="duplicateValues" dxfId="870" priority="370"/>
  </conditionalFormatting>
  <conditionalFormatting sqref="D166">
    <cfRule type="duplicateValues" dxfId="869" priority="131"/>
  </conditionalFormatting>
  <conditionalFormatting sqref="D185">
    <cfRule type="duplicateValues" dxfId="868" priority="333"/>
    <cfRule type="duplicateValues" dxfId="867" priority="334"/>
  </conditionalFormatting>
  <conditionalFormatting sqref="D187">
    <cfRule type="duplicateValues" dxfId="866" priority="462"/>
    <cfRule type="duplicateValues" dxfId="865" priority="463"/>
  </conditionalFormatting>
  <conditionalFormatting sqref="D192">
    <cfRule type="duplicateValues" dxfId="864" priority="212"/>
    <cfRule type="duplicateValues" dxfId="863" priority="213"/>
  </conditionalFormatting>
  <conditionalFormatting sqref="D203">
    <cfRule type="duplicateValues" dxfId="862" priority="371"/>
  </conditionalFormatting>
  <conditionalFormatting sqref="D208">
    <cfRule type="duplicateValues" dxfId="861" priority="510"/>
  </conditionalFormatting>
  <conditionalFormatting sqref="D215">
    <cfRule type="duplicateValues" dxfId="860" priority="206"/>
  </conditionalFormatting>
  <conditionalFormatting sqref="D218">
    <cfRule type="duplicateValues" dxfId="859" priority="544"/>
  </conditionalFormatting>
  <conditionalFormatting sqref="D222">
    <cfRule type="duplicateValues" dxfId="858" priority="551"/>
  </conditionalFormatting>
  <conditionalFormatting sqref="D223">
    <cfRule type="duplicateValues" dxfId="857" priority="433"/>
    <cfRule type="duplicateValues" dxfId="856" priority="434"/>
  </conditionalFormatting>
  <conditionalFormatting sqref="D230">
    <cfRule type="duplicateValues" dxfId="855" priority="429"/>
    <cfRule type="duplicateValues" dxfId="854" priority="430"/>
  </conditionalFormatting>
  <conditionalFormatting sqref="D234:D235">
    <cfRule type="duplicateValues" dxfId="853" priority="706"/>
  </conditionalFormatting>
  <conditionalFormatting sqref="D249">
    <cfRule type="duplicateValues" dxfId="852" priority="89"/>
  </conditionalFormatting>
  <conditionalFormatting sqref="D250">
    <cfRule type="duplicateValues" dxfId="851" priority="202"/>
    <cfRule type="duplicateValues" dxfId="850" priority="203"/>
  </conditionalFormatting>
  <conditionalFormatting sqref="D255">
    <cfRule type="duplicateValues" dxfId="849" priority="533"/>
  </conditionalFormatting>
  <conditionalFormatting sqref="D270">
    <cfRule type="duplicateValues" dxfId="848" priority="557"/>
  </conditionalFormatting>
  <conditionalFormatting sqref="D278">
    <cfRule type="duplicateValues" dxfId="847" priority="274"/>
  </conditionalFormatting>
  <conditionalFormatting sqref="D284">
    <cfRule type="duplicateValues" dxfId="846" priority="583"/>
    <cfRule type="duplicateValues" dxfId="845" priority="584"/>
  </conditionalFormatting>
  <conditionalFormatting sqref="D285">
    <cfRule type="duplicateValues" dxfId="844" priority="489"/>
    <cfRule type="duplicateValues" dxfId="843" priority="490"/>
  </conditionalFormatting>
  <conditionalFormatting sqref="D287">
    <cfRule type="duplicateValues" dxfId="842" priority="658"/>
  </conditionalFormatting>
  <conditionalFormatting sqref="D288:D289">
    <cfRule type="duplicateValues" dxfId="841" priority="651"/>
  </conditionalFormatting>
  <conditionalFormatting sqref="D290">
    <cfRule type="duplicateValues" dxfId="840" priority="338"/>
    <cfRule type="duplicateValues" dxfId="839" priority="339"/>
  </conditionalFormatting>
  <conditionalFormatting sqref="D291:D292">
    <cfRule type="duplicateValues" dxfId="838" priority="1009"/>
  </conditionalFormatting>
  <conditionalFormatting sqref="D293">
    <cfRule type="duplicateValues" dxfId="837" priority="704"/>
  </conditionalFormatting>
  <conditionalFormatting sqref="D294">
    <cfRule type="duplicateValues" dxfId="836" priority="312"/>
  </conditionalFormatting>
  <conditionalFormatting sqref="D296">
    <cfRule type="duplicateValues" dxfId="835" priority="720"/>
  </conditionalFormatting>
  <conditionalFormatting sqref="D299">
    <cfRule type="duplicateValues" dxfId="834" priority="493"/>
    <cfRule type="duplicateValues" dxfId="833" priority="494"/>
  </conditionalFormatting>
  <conditionalFormatting sqref="D302:D303">
    <cfRule type="duplicateValues" dxfId="832" priority="718"/>
  </conditionalFormatting>
  <conditionalFormatting sqref="D304">
    <cfRule type="duplicateValues" dxfId="831" priority="711"/>
  </conditionalFormatting>
  <conditionalFormatting sqref="D306:D307">
    <cfRule type="duplicateValues" dxfId="830" priority="444"/>
    <cfRule type="duplicateValues" dxfId="829" priority="445"/>
  </conditionalFormatting>
  <conditionalFormatting sqref="D309 D311">
    <cfRule type="duplicateValues" dxfId="828" priority="714"/>
    <cfRule type="duplicateValues" dxfId="827" priority="715"/>
    <cfRule type="duplicateValues" dxfId="826" priority="716"/>
    <cfRule type="duplicateValues" dxfId="825" priority="717"/>
  </conditionalFormatting>
  <conditionalFormatting sqref="D310">
    <cfRule type="duplicateValues" dxfId="824" priority="1321"/>
  </conditionalFormatting>
  <conditionalFormatting sqref="D312">
    <cfRule type="duplicateValues" dxfId="823" priority="574"/>
    <cfRule type="duplicateValues" dxfId="822" priority="575"/>
  </conditionalFormatting>
  <conditionalFormatting sqref="D315">
    <cfRule type="duplicateValues" dxfId="821" priority="705"/>
  </conditionalFormatting>
  <conditionalFormatting sqref="D316">
    <cfRule type="duplicateValues" dxfId="820" priority="491"/>
    <cfRule type="duplicateValues" dxfId="819" priority="492"/>
  </conditionalFormatting>
  <conditionalFormatting sqref="D317">
    <cfRule type="duplicateValues" dxfId="818" priority="431"/>
    <cfRule type="duplicateValues" dxfId="817" priority="432"/>
  </conditionalFormatting>
  <conditionalFormatting sqref="D318">
    <cfRule type="duplicateValues" dxfId="816" priority="702"/>
  </conditionalFormatting>
  <conditionalFormatting sqref="D319">
    <cfRule type="duplicateValues" dxfId="815" priority="186"/>
    <cfRule type="duplicateValues" dxfId="814" priority="187"/>
  </conditionalFormatting>
  <conditionalFormatting sqref="D320">
    <cfRule type="duplicateValues" dxfId="813" priority="709"/>
  </conditionalFormatting>
  <conditionalFormatting sqref="D322:D323">
    <cfRule type="duplicateValues" dxfId="812" priority="721"/>
  </conditionalFormatting>
  <conditionalFormatting sqref="D324:D325">
    <cfRule type="duplicateValues" dxfId="811" priority="623"/>
  </conditionalFormatting>
  <conditionalFormatting sqref="D326:D327">
    <cfRule type="duplicateValues" dxfId="810" priority="624"/>
  </conditionalFormatting>
  <conditionalFormatting sqref="D330">
    <cfRule type="duplicateValues" dxfId="809" priority="770"/>
    <cfRule type="duplicateValues" dxfId="808" priority="771"/>
    <cfRule type="duplicateValues" dxfId="807" priority="772"/>
  </conditionalFormatting>
  <conditionalFormatting sqref="D331:D332">
    <cfRule type="duplicateValues" dxfId="806" priority="719"/>
  </conditionalFormatting>
  <conditionalFormatting sqref="D333">
    <cfRule type="duplicateValues" dxfId="805" priority="712"/>
  </conditionalFormatting>
  <conditionalFormatting sqref="D334">
    <cfRule type="duplicateValues" dxfId="804" priority="708"/>
  </conditionalFormatting>
  <conditionalFormatting sqref="D336">
    <cfRule type="duplicateValues" dxfId="803" priority="435"/>
  </conditionalFormatting>
  <conditionalFormatting sqref="D337">
    <cfRule type="duplicateValues" dxfId="802" priority="188"/>
    <cfRule type="duplicateValues" dxfId="801" priority="189"/>
  </conditionalFormatting>
  <conditionalFormatting sqref="D338">
    <cfRule type="duplicateValues" dxfId="800" priority="313"/>
    <cfRule type="duplicateValues" dxfId="799" priority="314"/>
  </conditionalFormatting>
  <conditionalFormatting sqref="D339">
    <cfRule type="duplicateValues" dxfId="798" priority="710"/>
  </conditionalFormatting>
  <conditionalFormatting sqref="D340">
    <cfRule type="duplicateValues" dxfId="797" priority="713"/>
  </conditionalFormatting>
  <conditionalFormatting sqref="D342">
    <cfRule type="duplicateValues" dxfId="796" priority="610"/>
  </conditionalFormatting>
  <conditionalFormatting sqref="D346">
    <cfRule type="duplicateValues" dxfId="795" priority="663"/>
  </conditionalFormatting>
  <conditionalFormatting sqref="D347">
    <cfRule type="duplicateValues" dxfId="794" priority="697"/>
    <cfRule type="duplicateValues" dxfId="793" priority="698"/>
    <cfRule type="duplicateValues" dxfId="792" priority="699"/>
    <cfRule type="duplicateValues" dxfId="791" priority="700"/>
  </conditionalFormatting>
  <conditionalFormatting sqref="D354">
    <cfRule type="duplicateValues" dxfId="790" priority="753"/>
  </conditionalFormatting>
  <conditionalFormatting sqref="D355">
    <cfRule type="duplicateValues" dxfId="789" priority="210"/>
  </conditionalFormatting>
  <conditionalFormatting sqref="D359">
    <cfRule type="duplicateValues" dxfId="788" priority="743"/>
  </conditionalFormatting>
  <conditionalFormatting sqref="D361">
    <cfRule type="duplicateValues" dxfId="787" priority="603"/>
  </conditionalFormatting>
  <conditionalFormatting sqref="D363 D368">
    <cfRule type="duplicateValues" dxfId="786" priority="758"/>
  </conditionalFormatting>
  <conditionalFormatting sqref="D365">
    <cfRule type="duplicateValues" dxfId="785" priority="628"/>
  </conditionalFormatting>
  <conditionalFormatting sqref="D370 D372">
    <cfRule type="duplicateValues" dxfId="784" priority="748"/>
  </conditionalFormatting>
  <conditionalFormatting sqref="D371">
    <cfRule type="duplicateValues" dxfId="783" priority="746"/>
  </conditionalFormatting>
  <conditionalFormatting sqref="D375">
    <cfRule type="duplicateValues" dxfId="782" priority="756"/>
  </conditionalFormatting>
  <conditionalFormatting sqref="D376">
    <cfRule type="duplicateValues" dxfId="781" priority="755"/>
  </conditionalFormatting>
  <conditionalFormatting sqref="D379 D240 D242">
    <cfRule type="duplicateValues" dxfId="780" priority="754"/>
  </conditionalFormatting>
  <conditionalFormatting sqref="D380">
    <cfRule type="duplicateValues" dxfId="779" priority="739"/>
  </conditionalFormatting>
  <conditionalFormatting sqref="D381">
    <cfRule type="duplicateValues" dxfId="778" priority="747"/>
  </conditionalFormatting>
  <conditionalFormatting sqref="D382 D377">
    <cfRule type="duplicateValues" dxfId="777" priority="728"/>
  </conditionalFormatting>
  <conditionalFormatting sqref="D383">
    <cfRule type="duplicateValues" dxfId="776" priority="146"/>
  </conditionalFormatting>
  <conditionalFormatting sqref="D385 D387">
    <cfRule type="duplicateValues" dxfId="775" priority="409"/>
    <cfRule type="duplicateValues" dxfId="774" priority="410"/>
  </conditionalFormatting>
  <conditionalFormatting sqref="D386">
    <cfRule type="duplicateValues" dxfId="773" priority="730"/>
  </conditionalFormatting>
  <conditionalFormatting sqref="D388">
    <cfRule type="duplicateValues" dxfId="772" priority="757"/>
  </conditionalFormatting>
  <conditionalFormatting sqref="D389">
    <cfRule type="duplicateValues" dxfId="771" priority="738"/>
  </conditionalFormatting>
  <conditionalFormatting sqref="D390:D391">
    <cfRule type="duplicateValues" dxfId="770" priority="729"/>
  </conditionalFormatting>
  <conditionalFormatting sqref="D392">
    <cfRule type="duplicateValues" dxfId="769" priority="742"/>
  </conditionalFormatting>
  <conditionalFormatting sqref="D394">
    <cfRule type="duplicateValues" dxfId="768" priority="601"/>
  </conditionalFormatting>
  <conditionalFormatting sqref="D397:D398">
    <cfRule type="duplicateValues" dxfId="767" priority="750"/>
  </conditionalFormatting>
  <conditionalFormatting sqref="D399">
    <cfRule type="duplicateValues" dxfId="766" priority="735"/>
  </conditionalFormatting>
  <conditionalFormatting sqref="D402">
    <cfRule type="duplicateValues" dxfId="765" priority="737"/>
  </conditionalFormatting>
  <conditionalFormatting sqref="D404">
    <cfRule type="duplicateValues" dxfId="764" priority="591"/>
    <cfRule type="duplicateValues" dxfId="763" priority="592"/>
  </conditionalFormatting>
  <conditionalFormatting sqref="D409">
    <cfRule type="duplicateValues" dxfId="762" priority="749"/>
  </conditionalFormatting>
  <conditionalFormatting sqref="D410">
    <cfRule type="duplicateValues" dxfId="761" priority="733"/>
  </conditionalFormatting>
  <conditionalFormatting sqref="D413">
    <cfRule type="duplicateValues" dxfId="760" priority="598"/>
  </conditionalFormatting>
  <conditionalFormatting sqref="D414">
    <cfRule type="duplicateValues" dxfId="759" priority="761"/>
    <cfRule type="duplicateValues" dxfId="758" priority="762"/>
    <cfRule type="duplicateValues" dxfId="757" priority="763"/>
  </conditionalFormatting>
  <conditionalFormatting sqref="D415">
    <cfRule type="duplicateValues" dxfId="756" priority="736"/>
  </conditionalFormatting>
  <conditionalFormatting sqref="D416">
    <cfRule type="duplicateValues" dxfId="755" priority="741"/>
  </conditionalFormatting>
  <conditionalFormatting sqref="D425">
    <cfRule type="duplicateValues" dxfId="754" priority="505"/>
  </conditionalFormatting>
  <conditionalFormatting sqref="D446:D447">
    <cfRule type="duplicateValues" dxfId="753" priority="837"/>
  </conditionalFormatting>
  <conditionalFormatting sqref="D454">
    <cfRule type="duplicateValues" dxfId="752" priority="110"/>
  </conditionalFormatting>
  <conditionalFormatting sqref="D457">
    <cfRule type="duplicateValues" dxfId="751" priority="878"/>
    <cfRule type="duplicateValues" dxfId="750" priority="879"/>
    <cfRule type="duplicateValues" dxfId="749" priority="880"/>
  </conditionalFormatting>
  <conditionalFormatting sqref="D458">
    <cfRule type="duplicateValues" dxfId="748" priority="850"/>
    <cfRule type="duplicateValues" dxfId="747" priority="851"/>
    <cfRule type="duplicateValues" dxfId="746" priority="852"/>
  </conditionalFormatting>
  <conditionalFormatting sqref="D472">
    <cfRule type="duplicateValues" dxfId="745" priority="405"/>
    <cfRule type="duplicateValues" dxfId="744" priority="406"/>
  </conditionalFormatting>
  <conditionalFormatting sqref="D473">
    <cfRule type="duplicateValues" dxfId="743" priority="109"/>
  </conditionalFormatting>
  <conditionalFormatting sqref="D480">
    <cfRule type="duplicateValues" dxfId="742" priority="156"/>
  </conditionalFormatting>
  <conditionalFormatting sqref="D482:D483">
    <cfRule type="duplicateValues" dxfId="741" priority="362"/>
  </conditionalFormatting>
  <conditionalFormatting sqref="D490">
    <cfRule type="duplicateValues" dxfId="740" priority="662"/>
  </conditionalFormatting>
  <conditionalFormatting sqref="D491">
    <cfRule type="duplicateValues" dxfId="739" priority="635"/>
  </conditionalFormatting>
  <conditionalFormatting sqref="D495">
    <cfRule type="duplicateValues" dxfId="738" priority="626"/>
  </conditionalFormatting>
  <conditionalFormatting sqref="D496">
    <cfRule type="duplicateValues" dxfId="737" priority="108"/>
  </conditionalFormatting>
  <conditionalFormatting sqref="D498">
    <cfRule type="duplicateValues" dxfId="736" priority="659"/>
  </conditionalFormatting>
  <conditionalFormatting sqref="D499:D500">
    <cfRule type="duplicateValues" dxfId="735" priority="660"/>
  </conditionalFormatting>
  <conditionalFormatting sqref="D503">
    <cfRule type="duplicateValues" dxfId="734" priority="211"/>
  </conditionalFormatting>
  <conditionalFormatting sqref="D505">
    <cfRule type="duplicateValues" dxfId="733" priority="354"/>
    <cfRule type="duplicateValues" dxfId="732" priority="355"/>
  </conditionalFormatting>
  <conditionalFormatting sqref="D506">
    <cfRule type="duplicateValues" dxfId="731" priority="995"/>
  </conditionalFormatting>
  <conditionalFormatting sqref="D507">
    <cfRule type="duplicateValues" dxfId="730" priority="643"/>
  </conditionalFormatting>
  <conditionalFormatting sqref="D509:D510">
    <cfRule type="duplicateValues" dxfId="729" priority="655"/>
  </conditionalFormatting>
  <conditionalFormatting sqref="D511">
    <cfRule type="duplicateValues" dxfId="728" priority="517"/>
    <cfRule type="duplicateValues" dxfId="727" priority="518"/>
  </conditionalFormatting>
  <conditionalFormatting sqref="D512">
    <cfRule type="duplicateValues" dxfId="726" priority="654"/>
  </conditionalFormatting>
  <conditionalFormatting sqref="D513">
    <cfRule type="duplicateValues" dxfId="725" priority="637"/>
  </conditionalFormatting>
  <conditionalFormatting sqref="D514">
    <cfRule type="duplicateValues" dxfId="724" priority="629"/>
  </conditionalFormatting>
  <conditionalFormatting sqref="D515">
    <cfRule type="duplicateValues" dxfId="723" priority="498"/>
    <cfRule type="duplicateValues" dxfId="722" priority="499"/>
  </conditionalFormatting>
  <conditionalFormatting sqref="D516">
    <cfRule type="duplicateValues" dxfId="721" priority="258"/>
    <cfRule type="duplicateValues" dxfId="720" priority="259"/>
  </conditionalFormatting>
  <conditionalFormatting sqref="D517">
    <cfRule type="duplicateValues" dxfId="719" priority="649"/>
  </conditionalFormatting>
  <conditionalFormatting sqref="D521">
    <cfRule type="duplicateValues" dxfId="718" priority="614"/>
  </conditionalFormatting>
  <conditionalFormatting sqref="D524">
    <cfRule type="duplicateValues" dxfId="717" priority="632"/>
  </conditionalFormatting>
  <conditionalFormatting sqref="D525">
    <cfRule type="duplicateValues" dxfId="716" priority="288"/>
    <cfRule type="duplicateValues" dxfId="715" priority="289"/>
  </conditionalFormatting>
  <conditionalFormatting sqref="D526">
    <cfRule type="duplicateValues" dxfId="714" priority="633"/>
  </conditionalFormatting>
  <conditionalFormatting sqref="D527 D520">
    <cfRule type="duplicateValues" dxfId="713" priority="653"/>
  </conditionalFormatting>
  <conditionalFormatting sqref="D528">
    <cfRule type="duplicateValues" dxfId="712" priority="646"/>
  </conditionalFormatting>
  <conditionalFormatting sqref="D530">
    <cfRule type="duplicateValues" dxfId="711" priority="661"/>
  </conditionalFormatting>
  <conditionalFormatting sqref="D532">
    <cfRule type="duplicateValues" dxfId="710" priority="648"/>
  </conditionalFormatting>
  <conditionalFormatting sqref="D533">
    <cfRule type="duplicateValues" dxfId="709" priority="644"/>
  </conditionalFormatting>
  <conditionalFormatting sqref="D534">
    <cfRule type="duplicateValues" dxfId="708" priority="657"/>
  </conditionalFormatting>
  <conditionalFormatting sqref="D536">
    <cfRule type="duplicateValues" dxfId="707" priority="597"/>
  </conditionalFormatting>
  <conditionalFormatting sqref="D538">
    <cfRule type="duplicateValues" dxfId="706" priority="535"/>
  </conditionalFormatting>
  <conditionalFormatting sqref="D540">
    <cfRule type="duplicateValues" dxfId="705" priority="639"/>
  </conditionalFormatting>
  <conditionalFormatting sqref="D541">
    <cfRule type="duplicateValues" dxfId="704" priority="398"/>
  </conditionalFormatting>
  <conditionalFormatting sqref="D543">
    <cfRule type="duplicateValues" dxfId="703" priority="142"/>
  </conditionalFormatting>
  <conditionalFormatting sqref="D544">
    <cfRule type="duplicateValues" dxfId="702" priority="116"/>
  </conditionalFormatting>
  <conditionalFormatting sqref="D545">
    <cfRule type="duplicateValues" dxfId="701" priority="642"/>
  </conditionalFormatting>
  <conditionalFormatting sqref="D546">
    <cfRule type="duplicateValues" dxfId="700" priority="647"/>
  </conditionalFormatting>
  <conditionalFormatting sqref="D547 D539">
    <cfRule type="duplicateValues" dxfId="699" priority="656"/>
  </conditionalFormatting>
  <conditionalFormatting sqref="D548">
    <cfRule type="duplicateValues" dxfId="698" priority="640"/>
  </conditionalFormatting>
  <conditionalFormatting sqref="D549">
    <cfRule type="duplicateValues" dxfId="697" priority="634"/>
  </conditionalFormatting>
  <conditionalFormatting sqref="D550">
    <cfRule type="duplicateValues" dxfId="696" priority="631"/>
  </conditionalFormatting>
  <conditionalFormatting sqref="D551">
    <cfRule type="duplicateValues" dxfId="695" priority="613"/>
  </conditionalFormatting>
  <conditionalFormatting sqref="D556">
    <cfRule type="duplicateValues" dxfId="694" priority="641"/>
  </conditionalFormatting>
  <conditionalFormatting sqref="D557">
    <cfRule type="duplicateValues" dxfId="693" priority="630"/>
  </conditionalFormatting>
  <conditionalFormatting sqref="D562">
    <cfRule type="duplicateValues" dxfId="692" priority="760"/>
  </conditionalFormatting>
  <conditionalFormatting sqref="D563">
    <cfRule type="duplicateValues" dxfId="691" priority="849"/>
  </conditionalFormatting>
  <conditionalFormatting sqref="D566">
    <cfRule type="duplicateValues" dxfId="690" priority="480"/>
  </conditionalFormatting>
  <conditionalFormatting sqref="D570">
    <cfRule type="duplicateValues" dxfId="689" priority="428"/>
  </conditionalFormatting>
  <conditionalFormatting sqref="D573">
    <cfRule type="duplicateValues" dxfId="688" priority="437"/>
  </conditionalFormatting>
  <conditionalFormatting sqref="D575">
    <cfRule type="duplicateValues" dxfId="687" priority="1011"/>
    <cfRule type="duplicateValues" dxfId="686" priority="1012"/>
    <cfRule type="duplicateValues" dxfId="685" priority="1013"/>
  </conditionalFormatting>
  <conditionalFormatting sqref="D577">
    <cfRule type="duplicateValues" dxfId="684" priority="393"/>
    <cfRule type="duplicateValues" dxfId="683" priority="394"/>
  </conditionalFormatting>
  <conditionalFormatting sqref="D578">
    <cfRule type="duplicateValues" dxfId="682" priority="140"/>
  </conditionalFormatting>
  <conditionalFormatting sqref="D582 D589:D590">
    <cfRule type="duplicateValues" dxfId="681" priority="229"/>
  </conditionalFormatting>
  <conditionalFormatting sqref="D583">
    <cfRule type="duplicateValues" dxfId="680" priority="529"/>
  </conditionalFormatting>
  <conditionalFormatting sqref="D585">
    <cfRule type="duplicateValues" dxfId="679" priority="183"/>
    <cfRule type="duplicateValues" dxfId="678" priority="184"/>
  </conditionalFormatting>
  <conditionalFormatting sqref="D588">
    <cfRule type="duplicateValues" dxfId="677" priority="292"/>
  </conditionalFormatting>
  <conditionalFormatting sqref="D610">
    <cfRule type="duplicateValues" dxfId="676" priority="352"/>
  </conditionalFormatting>
  <conditionalFormatting sqref="D615">
    <cfRule type="duplicateValues" dxfId="675" priority="270"/>
  </conditionalFormatting>
  <conditionalFormatting sqref="D623">
    <cfRule type="duplicateValues" dxfId="674" priority="104"/>
    <cfRule type="duplicateValues" dxfId="673" priority="105"/>
    <cfRule type="duplicateValues" dxfId="672" priority="106"/>
    <cfRule type="duplicateValues" dxfId="671" priority="107"/>
  </conditionalFormatting>
  <conditionalFormatting sqref="D634">
    <cfRule type="duplicateValues" dxfId="670" priority="589"/>
  </conditionalFormatting>
  <conditionalFormatting sqref="D636">
    <cfRule type="duplicateValues" dxfId="669" priority="154"/>
    <cfRule type="duplicateValues" dxfId="668" priority="155"/>
  </conditionalFormatting>
  <conditionalFormatting sqref="D639">
    <cfRule type="duplicateValues" dxfId="667" priority="541"/>
    <cfRule type="duplicateValues" dxfId="666" priority="542"/>
  </conditionalFormatting>
  <conditionalFormatting sqref="D641">
    <cfRule type="duplicateValues" dxfId="665" priority="404"/>
  </conditionalFormatting>
  <conditionalFormatting sqref="D656">
    <cfRule type="duplicateValues" dxfId="664" priority="645"/>
  </conditionalFormatting>
  <conditionalFormatting sqref="D661:D662">
    <cfRule type="duplicateValues" dxfId="663" priority="860"/>
    <cfRule type="duplicateValues" dxfId="662" priority="861"/>
    <cfRule type="duplicateValues" dxfId="661" priority="862"/>
  </conditionalFormatting>
  <conditionalFormatting sqref="D671">
    <cfRule type="duplicateValues" dxfId="660" priority="446"/>
  </conditionalFormatting>
  <conditionalFormatting sqref="D677 D680">
    <cfRule type="duplicateValues" dxfId="659" priority="506"/>
    <cfRule type="duplicateValues" dxfId="658" priority="507"/>
  </conditionalFormatting>
  <conditionalFormatting sqref="D687">
    <cfRule type="duplicateValues" dxfId="657" priority="875"/>
    <cfRule type="duplicateValues" dxfId="656" priority="876"/>
    <cfRule type="duplicateValues" dxfId="655" priority="877"/>
  </conditionalFormatting>
  <conditionalFormatting sqref="D693">
    <cfRule type="duplicateValues" dxfId="654" priority="828"/>
  </conditionalFormatting>
  <conditionalFormatting sqref="D701:D702">
    <cfRule type="duplicateValues" dxfId="653" priority="472"/>
  </conditionalFormatting>
  <conditionalFormatting sqref="D707">
    <cfRule type="duplicateValues" dxfId="652" priority="844"/>
  </conditionalFormatting>
  <conditionalFormatting sqref="D715">
    <cfRule type="duplicateValues" dxfId="651" priority="701"/>
  </conditionalFormatting>
  <conditionalFormatting sqref="D726">
    <cfRule type="duplicateValues" dxfId="650" priority="455"/>
    <cfRule type="duplicateValues" dxfId="649" priority="456"/>
    <cfRule type="duplicateValues" dxfId="648" priority="457"/>
    <cfRule type="duplicateValues" dxfId="647" priority="458"/>
    <cfRule type="duplicateValues" dxfId="646" priority="459"/>
  </conditionalFormatting>
  <conditionalFormatting sqref="D730">
    <cfRule type="duplicateValues" dxfId="645" priority="590"/>
  </conditionalFormatting>
  <conditionalFormatting sqref="D736">
    <cfRule type="duplicateValues" dxfId="644" priority="573"/>
  </conditionalFormatting>
  <conditionalFormatting sqref="D743">
    <cfRule type="duplicateValues" dxfId="643" priority="731"/>
  </conditionalFormatting>
  <conditionalFormatting sqref="D744">
    <cfRule type="duplicateValues" dxfId="642" priority="228"/>
  </conditionalFormatting>
  <conditionalFormatting sqref="D745">
    <cfRule type="duplicateValues" dxfId="641" priority="200"/>
    <cfRule type="duplicateValues" dxfId="640" priority="201"/>
  </conditionalFormatting>
  <conditionalFormatting sqref="D746">
    <cfRule type="duplicateValues" dxfId="639" priority="152"/>
  </conditionalFormatting>
  <conditionalFormatting sqref="D747">
    <cfRule type="duplicateValues" dxfId="638" priority="123"/>
  </conditionalFormatting>
  <conditionalFormatting sqref="D750">
    <cfRule type="duplicateValues" dxfId="637" priority="581"/>
    <cfRule type="duplicateValues" dxfId="636" priority="582"/>
  </conditionalFormatting>
  <conditionalFormatting sqref="D752">
    <cfRule type="duplicateValues" dxfId="635" priority="503"/>
    <cfRule type="duplicateValues" dxfId="634" priority="504"/>
  </conditionalFormatting>
  <conditionalFormatting sqref="D759">
    <cfRule type="duplicateValues" dxfId="633" priority="854"/>
    <cfRule type="duplicateValues" dxfId="632" priority="855"/>
    <cfRule type="duplicateValues" dxfId="631" priority="856"/>
  </conditionalFormatting>
  <conditionalFormatting sqref="D761">
    <cfRule type="duplicateValues" dxfId="630" priority="323"/>
  </conditionalFormatting>
  <conditionalFormatting sqref="D762 D713">
    <cfRule type="duplicateValues" dxfId="629" priority="401"/>
  </conditionalFormatting>
  <conditionalFormatting sqref="D771">
    <cfRule type="duplicateValues" dxfId="628" priority="593"/>
    <cfRule type="duplicateValues" dxfId="627" priority="594"/>
  </conditionalFormatting>
  <conditionalFormatting sqref="D774">
    <cfRule type="duplicateValues" dxfId="626" priority="650"/>
  </conditionalFormatting>
  <conditionalFormatting sqref="D778:D779">
    <cfRule type="duplicateValues" dxfId="625" priority="475"/>
    <cfRule type="duplicateValues" dxfId="624" priority="476"/>
  </conditionalFormatting>
  <conditionalFormatting sqref="D784">
    <cfRule type="duplicateValues" dxfId="623" priority="424"/>
    <cfRule type="duplicateValues" dxfId="622" priority="425"/>
  </conditionalFormatting>
  <conditionalFormatting sqref="D789:D790">
    <cfRule type="duplicateValues" dxfId="621" priority="263"/>
    <cfRule type="duplicateValues" dxfId="620" priority="264"/>
  </conditionalFormatting>
  <conditionalFormatting sqref="D797">
    <cfRule type="duplicateValues" dxfId="619" priority="306"/>
  </conditionalFormatting>
  <conditionalFormatting sqref="D800">
    <cfRule type="duplicateValues" dxfId="618" priority="343"/>
    <cfRule type="duplicateValues" dxfId="617" priority="344"/>
  </conditionalFormatting>
  <conditionalFormatting sqref="D802">
    <cfRule type="duplicateValues" dxfId="616" priority="823"/>
    <cfRule type="duplicateValues" dxfId="615" priority="824"/>
    <cfRule type="duplicateValues" dxfId="614" priority="825"/>
    <cfRule type="duplicateValues" dxfId="613" priority="826"/>
  </conditionalFormatting>
  <conditionalFormatting sqref="D818">
    <cfRule type="duplicateValues" dxfId="612" priority="178"/>
    <cfRule type="duplicateValues" dxfId="611" priority="179"/>
  </conditionalFormatting>
  <conditionalFormatting sqref="D829">
    <cfRule type="duplicateValues" dxfId="610" priority="226"/>
  </conditionalFormatting>
  <conditionalFormatting sqref="D844 D842">
    <cfRule type="duplicateValues" dxfId="609" priority="872"/>
    <cfRule type="duplicateValues" dxfId="608" priority="873"/>
    <cfRule type="duplicateValues" dxfId="607" priority="874"/>
  </conditionalFormatting>
  <conditionalFormatting sqref="D845">
    <cfRule type="duplicateValues" dxfId="606" priority="102"/>
  </conditionalFormatting>
  <conditionalFormatting sqref="D853">
    <cfRule type="duplicateValues" dxfId="605" priority="567"/>
    <cfRule type="duplicateValues" dxfId="604" priority="568"/>
  </conditionalFormatting>
  <conditionalFormatting sqref="D854">
    <cfRule type="duplicateValues" dxfId="603" priority="386"/>
    <cfRule type="duplicateValues" dxfId="602" priority="387"/>
  </conditionalFormatting>
  <conditionalFormatting sqref="D855">
    <cfRule type="duplicateValues" dxfId="601" priority="399"/>
    <cfRule type="duplicateValues" dxfId="600" priority="400"/>
  </conditionalFormatting>
  <conditionalFormatting sqref="D865">
    <cfRule type="duplicateValues" dxfId="599" priority="346"/>
    <cfRule type="duplicateValues" dxfId="598" priority="347"/>
  </conditionalFormatting>
  <conditionalFormatting sqref="D872">
    <cfRule type="duplicateValues" dxfId="597" priority="527"/>
    <cfRule type="duplicateValues" dxfId="596" priority="528"/>
  </conditionalFormatting>
  <conditionalFormatting sqref="D873">
    <cfRule type="duplicateValues" dxfId="595" priority="427"/>
  </conditionalFormatting>
  <conditionalFormatting sqref="D876">
    <cfRule type="duplicateValues" dxfId="594" priority="830"/>
  </conditionalFormatting>
  <conditionalFormatting sqref="D877">
    <cfRule type="duplicateValues" dxfId="593" priority="182"/>
  </conditionalFormatting>
  <conditionalFormatting sqref="D878">
    <cfRule type="duplicateValues" dxfId="592" priority="268"/>
    <cfRule type="duplicateValues" dxfId="591" priority="269"/>
  </conditionalFormatting>
  <conditionalFormatting sqref="D888:D889">
    <cfRule type="duplicateValues" dxfId="590" priority="290"/>
  </conditionalFormatting>
  <conditionalFormatting sqref="D897">
    <cfRule type="duplicateValues" dxfId="589" priority="481"/>
    <cfRule type="duplicateValues" dxfId="588" priority="482"/>
  </conditionalFormatting>
  <conditionalFormatting sqref="D924:D925">
    <cfRule type="duplicateValues" dxfId="587" priority="345"/>
  </conditionalFormatting>
  <conditionalFormatting sqref="D929">
    <cfRule type="duplicateValues" dxfId="586" priority="569"/>
    <cfRule type="duplicateValues" dxfId="585" priority="570"/>
  </conditionalFormatting>
  <conditionalFormatting sqref="D930">
    <cfRule type="duplicateValues" dxfId="584" priority="519"/>
  </conditionalFormatting>
  <conditionalFormatting sqref="D948">
    <cfRule type="duplicateValues" dxfId="583" priority="890"/>
    <cfRule type="duplicateValues" dxfId="582" priority="891"/>
    <cfRule type="duplicateValues" dxfId="581" priority="892"/>
  </conditionalFormatting>
  <conditionalFormatting sqref="D955">
    <cfRule type="duplicateValues" dxfId="580" priority="473"/>
    <cfRule type="duplicateValues" dxfId="579" priority="474"/>
  </conditionalFormatting>
  <conditionalFormatting sqref="D963">
    <cfRule type="duplicateValues" dxfId="578" priority="266"/>
    <cfRule type="duplicateValues" dxfId="577" priority="267"/>
  </conditionalFormatting>
  <conditionalFormatting sqref="D968">
    <cfRule type="duplicateValues" dxfId="576" priority="483"/>
    <cfRule type="duplicateValues" dxfId="575" priority="484"/>
    <cfRule type="duplicateValues" dxfId="574" priority="485"/>
    <cfRule type="duplicateValues" dxfId="573" priority="486"/>
    <cfRule type="duplicateValues" dxfId="572" priority="487"/>
  </conditionalFormatting>
  <conditionalFormatting sqref="D970">
    <cfRule type="duplicateValues" dxfId="571" priority="869"/>
    <cfRule type="duplicateValues" dxfId="570" priority="870"/>
    <cfRule type="duplicateValues" dxfId="569" priority="871"/>
  </conditionalFormatting>
  <conditionalFormatting sqref="D971 D921:D922">
    <cfRule type="duplicateValues" dxfId="568" priority="1087"/>
  </conditionalFormatting>
  <conditionalFormatting sqref="D990">
    <cfRule type="duplicateValues" dxfId="567" priority="996"/>
    <cfRule type="duplicateValues" dxfId="566" priority="997"/>
  </conditionalFormatting>
  <conditionalFormatting sqref="D991">
    <cfRule type="duplicateValues" dxfId="565" priority="571"/>
  </conditionalFormatting>
  <conditionalFormatting sqref="D992:D993">
    <cfRule type="duplicateValues" dxfId="564" priority="980"/>
    <cfRule type="duplicateValues" dxfId="563" priority="981"/>
    <cfRule type="duplicateValues" dxfId="562" priority="982"/>
  </conditionalFormatting>
  <conditionalFormatting sqref="D1002">
    <cfRule type="duplicateValues" dxfId="561" priority="436"/>
  </conditionalFormatting>
  <conditionalFormatting sqref="D1004">
    <cfRule type="duplicateValues" dxfId="560" priority="356"/>
  </conditionalFormatting>
  <conditionalFormatting sqref="D1006">
    <cfRule type="duplicateValues" dxfId="559" priority="96"/>
  </conditionalFormatting>
  <conditionalFormatting sqref="D1014">
    <cfRule type="duplicateValues" dxfId="558" priority="273"/>
  </conditionalFormatting>
  <conditionalFormatting sqref="D1015">
    <cfRule type="duplicateValues" dxfId="557" priority="866"/>
    <cfRule type="duplicateValues" dxfId="556" priority="867"/>
    <cfRule type="duplicateValues" dxfId="555" priority="868"/>
  </conditionalFormatting>
  <conditionalFormatting sqref="D1018:D1019">
    <cfRule type="duplicateValues" dxfId="554" priority="488"/>
  </conditionalFormatting>
  <conditionalFormatting sqref="D1021">
    <cfRule type="duplicateValues" dxfId="553" priority="310"/>
    <cfRule type="duplicateValues" dxfId="552" priority="311"/>
  </conditionalFormatting>
  <conditionalFormatting sqref="D1023">
    <cfRule type="duplicateValues" dxfId="551" priority="190"/>
  </conditionalFormatting>
  <conditionalFormatting sqref="D1032">
    <cfRule type="duplicateValues" dxfId="550" priority="389"/>
  </conditionalFormatting>
  <conditionalFormatting sqref="D1047">
    <cfRule type="duplicateValues" dxfId="549" priority="298"/>
    <cfRule type="duplicateValues" dxfId="548" priority="299"/>
    <cfRule type="duplicateValues" dxfId="547" priority="300"/>
    <cfRule type="duplicateValues" dxfId="546" priority="301"/>
  </conditionalFormatting>
  <conditionalFormatting sqref="D1051">
    <cfRule type="duplicateValues" dxfId="545" priority="759"/>
  </conditionalFormatting>
  <conditionalFormatting sqref="D1052">
    <cfRule type="duplicateValues" dxfId="544" priority="327"/>
  </conditionalFormatting>
  <conditionalFormatting sqref="D1056">
    <cfRule type="duplicateValues" dxfId="543" priority="552"/>
    <cfRule type="duplicateValues" dxfId="542" priority="553"/>
    <cfRule type="duplicateValues" dxfId="541" priority="554"/>
    <cfRule type="duplicateValues" dxfId="540" priority="555"/>
    <cfRule type="duplicateValues" dxfId="539" priority="556"/>
  </conditionalFormatting>
  <conditionalFormatting sqref="D1058">
    <cfRule type="duplicateValues" dxfId="538" priority="216"/>
    <cfRule type="duplicateValues" dxfId="537" priority="217"/>
  </conditionalFormatting>
  <conditionalFormatting sqref="D1062">
    <cfRule type="duplicateValues" dxfId="536" priority="91"/>
  </conditionalFormatting>
  <conditionalFormatting sqref="D1065">
    <cfRule type="duplicateValues" dxfId="535" priority="377"/>
  </conditionalFormatting>
  <conditionalFormatting sqref="D1071:D1072">
    <cfRule type="duplicateValues" dxfId="534" priority="511"/>
    <cfRule type="duplicateValues" dxfId="533" priority="512"/>
  </conditionalFormatting>
  <conditionalFormatting sqref="D1073">
    <cfRule type="duplicateValues" dxfId="532" priority="93"/>
  </conditionalFormatting>
  <conditionalFormatting sqref="D1075">
    <cfRule type="duplicateValues" dxfId="531" priority="198"/>
  </conditionalFormatting>
  <conditionalFormatting sqref="D1081">
    <cfRule type="duplicateValues" dxfId="530" priority="500"/>
  </conditionalFormatting>
  <conditionalFormatting sqref="D1087">
    <cfRule type="duplicateValues" dxfId="529" priority="248"/>
  </conditionalFormatting>
  <conditionalFormatting sqref="D1090">
    <cfRule type="duplicateValues" dxfId="528" priority="564"/>
  </conditionalFormatting>
  <conditionalFormatting sqref="D1094 D1104:D1105">
    <cfRule type="duplicateValues" dxfId="527" priority="841"/>
  </conditionalFormatting>
  <conditionalFormatting sqref="D1103">
    <cfRule type="duplicateValues" dxfId="526" priority="415"/>
    <cfRule type="duplicateValues" dxfId="525" priority="416"/>
  </conditionalFormatting>
  <conditionalFormatting sqref="D1122">
    <cfRule type="duplicateValues" dxfId="524" priority="466"/>
  </conditionalFormatting>
  <conditionalFormatting sqref="D1140">
    <cfRule type="duplicateValues" dxfId="523" priority="411"/>
  </conditionalFormatting>
  <conditionalFormatting sqref="D1141">
    <cfRule type="duplicateValues" dxfId="522" priority="549"/>
    <cfRule type="duplicateValues" dxfId="521" priority="550"/>
  </conditionalFormatting>
  <conditionalFormatting sqref="D1142">
    <cfRule type="duplicateValues" dxfId="520" priority="253"/>
    <cfRule type="duplicateValues" dxfId="519" priority="254"/>
  </conditionalFormatting>
  <conditionalFormatting sqref="D1143">
    <cfRule type="duplicateValues" dxfId="518" priority="477"/>
    <cfRule type="duplicateValues" dxfId="517" priority="478"/>
  </conditionalFormatting>
  <conditionalFormatting sqref="D1153">
    <cfRule type="duplicateValues" dxfId="516" priority="296"/>
    <cfRule type="duplicateValues" dxfId="515" priority="297"/>
  </conditionalFormatting>
  <conditionalFormatting sqref="D1155">
    <cfRule type="duplicateValues" dxfId="514" priority="329"/>
    <cfRule type="duplicateValues" dxfId="513" priority="330"/>
  </conditionalFormatting>
  <conditionalFormatting sqref="D1159 D1170">
    <cfRule type="duplicateValues" dxfId="512" priority="627"/>
  </conditionalFormatting>
  <conditionalFormatting sqref="D1171">
    <cfRule type="duplicateValues" dxfId="511" priority="835"/>
  </conditionalFormatting>
  <conditionalFormatting sqref="D1173">
    <cfRule type="duplicateValues" dxfId="510" priority="133"/>
  </conditionalFormatting>
  <conditionalFormatting sqref="D1179">
    <cfRule type="duplicateValues" dxfId="509" priority="341"/>
    <cfRule type="duplicateValues" dxfId="508" priority="342"/>
  </conditionalFormatting>
  <conditionalFormatting sqref="D1185">
    <cfRule type="duplicateValues" dxfId="507" priority="690"/>
    <cfRule type="duplicateValues" dxfId="506" priority="691"/>
    <cfRule type="duplicateValues" dxfId="505" priority="692"/>
    <cfRule type="duplicateValues" dxfId="504" priority="693"/>
  </conditionalFormatting>
  <conditionalFormatting sqref="D1186">
    <cfRule type="duplicateValues" dxfId="503" priority="664"/>
  </conditionalFormatting>
  <conditionalFormatting sqref="D1188">
    <cfRule type="duplicateValues" dxfId="502" priority="695"/>
  </conditionalFormatting>
  <conditionalFormatting sqref="D1189:D1190">
    <cfRule type="duplicateValues" dxfId="501" priority="677"/>
  </conditionalFormatting>
  <conditionalFormatting sqref="D1192">
    <cfRule type="duplicateValues" dxfId="500" priority="767"/>
    <cfRule type="duplicateValues" dxfId="499" priority="768"/>
    <cfRule type="duplicateValues" dxfId="498" priority="769"/>
  </conditionalFormatting>
  <conditionalFormatting sqref="D1193">
    <cfRule type="duplicateValues" dxfId="497" priority="694"/>
  </conditionalFormatting>
  <conditionalFormatting sqref="D1194">
    <cfRule type="duplicateValues" dxfId="496" priority="421"/>
  </conditionalFormatting>
  <conditionalFormatting sqref="D1195">
    <cfRule type="duplicateValues" dxfId="495" priority="676"/>
  </conditionalFormatting>
  <conditionalFormatting sqref="D1196">
    <cfRule type="duplicateValues" dxfId="494" priority="671"/>
  </conditionalFormatting>
  <conditionalFormatting sqref="D1197:D1198">
    <cfRule type="duplicateValues" dxfId="493" priority="265"/>
  </conditionalFormatting>
  <conditionalFormatting sqref="D1201:D1202">
    <cfRule type="duplicateValues" dxfId="492" priority="689"/>
  </conditionalFormatting>
  <conditionalFormatting sqref="D1203">
    <cfRule type="duplicateValues" dxfId="491" priority="622"/>
  </conditionalFormatting>
  <conditionalFormatting sqref="D1206">
    <cfRule type="duplicateValues" dxfId="490" priority="685"/>
  </conditionalFormatting>
  <conditionalFormatting sqref="D1207:D1208 D1215">
    <cfRule type="duplicateValues" dxfId="489" priority="686"/>
  </conditionalFormatting>
  <conditionalFormatting sqref="D1209">
    <cfRule type="duplicateValues" dxfId="488" priority="682"/>
  </conditionalFormatting>
  <conditionalFormatting sqref="D1210 D1213">
    <cfRule type="duplicateValues" dxfId="487" priority="672"/>
  </conditionalFormatting>
  <conditionalFormatting sqref="D1211">
    <cfRule type="duplicateValues" dxfId="486" priority="530"/>
  </conditionalFormatting>
  <conditionalFormatting sqref="D1216">
    <cfRule type="duplicateValues" dxfId="485" priority="687"/>
  </conditionalFormatting>
  <conditionalFormatting sqref="D1217">
    <cfRule type="duplicateValues" dxfId="484" priority="679"/>
  </conditionalFormatting>
  <conditionalFormatting sqref="D1219">
    <cfRule type="duplicateValues" dxfId="483" priority="667"/>
  </conditionalFormatting>
  <conditionalFormatting sqref="D1223">
    <cfRule type="duplicateValues" dxfId="482" priority="118"/>
  </conditionalFormatting>
  <conditionalFormatting sqref="D1224">
    <cfRule type="duplicateValues" dxfId="481" priority="688"/>
  </conditionalFormatting>
  <conditionalFormatting sqref="D1225">
    <cfRule type="duplicateValues" dxfId="480" priority="668"/>
  </conditionalFormatting>
  <conditionalFormatting sqref="D1228">
    <cfRule type="duplicateValues" dxfId="479" priority="696"/>
  </conditionalFormatting>
  <conditionalFormatting sqref="D1229">
    <cfRule type="duplicateValues" dxfId="478" priority="681"/>
  </conditionalFormatting>
  <conditionalFormatting sqref="D1230">
    <cfRule type="duplicateValues" dxfId="477" priority="669"/>
  </conditionalFormatting>
  <conditionalFormatting sqref="D1232:D1233">
    <cfRule type="duplicateValues" dxfId="476" priority="678"/>
  </conditionalFormatting>
  <conditionalFormatting sqref="D1237">
    <cfRule type="duplicateValues" dxfId="475" priority="684"/>
  </conditionalFormatting>
  <conditionalFormatting sqref="D1238">
    <cfRule type="duplicateValues" dxfId="474" priority="680"/>
  </conditionalFormatting>
  <conditionalFormatting sqref="D1239">
    <cfRule type="duplicateValues" dxfId="473" priority="357"/>
  </conditionalFormatting>
  <conditionalFormatting sqref="D1242">
    <cfRule type="duplicateValues" dxfId="472" priority="117"/>
  </conditionalFormatting>
  <conditionalFormatting sqref="D1244">
    <cfRule type="duplicateValues" dxfId="471" priority="191"/>
  </conditionalFormatting>
  <conditionalFormatting sqref="D1245">
    <cfRule type="duplicateValues" dxfId="470" priority="380"/>
    <cfRule type="duplicateValues" dxfId="469" priority="381"/>
  </conditionalFormatting>
  <conditionalFormatting sqref="D1246">
    <cfRule type="duplicateValues" dxfId="468" priority="674"/>
  </conditionalFormatting>
  <conditionalFormatting sqref="D1253">
    <cfRule type="duplicateValues" dxfId="467" priority="100"/>
  </conditionalFormatting>
  <conditionalFormatting sqref="D1263">
    <cfRule type="duplicateValues" dxfId="466" priority="464"/>
    <cfRule type="duplicateValues" dxfId="465" priority="465"/>
  </conditionalFormatting>
  <conditionalFormatting sqref="D1265">
    <cfRule type="duplicateValues" dxfId="464" priority="413"/>
    <cfRule type="duplicateValues" dxfId="463" priority="414"/>
  </conditionalFormatting>
  <conditionalFormatting sqref="D1268">
    <cfRule type="duplicateValues" dxfId="462" priority="558"/>
    <cfRule type="duplicateValues" dxfId="461" priority="559"/>
  </conditionalFormatting>
  <conditionalFormatting sqref="D1274">
    <cfRule type="duplicateValues" dxfId="460" priority="516"/>
  </conditionalFormatting>
  <conditionalFormatting sqref="D1281">
    <cfRule type="duplicateValues" dxfId="459" priority="857"/>
    <cfRule type="duplicateValues" dxfId="458" priority="858"/>
    <cfRule type="duplicateValues" dxfId="457" priority="859"/>
  </conditionalFormatting>
  <conditionalFormatting sqref="D1285">
    <cfRule type="duplicateValues" dxfId="456" priority="337"/>
  </conditionalFormatting>
  <conditionalFormatting sqref="D1286:D1287">
    <cfRule type="duplicateValues" dxfId="455" priority="376"/>
  </conditionalFormatting>
  <conditionalFormatting sqref="D1290">
    <cfRule type="duplicateValues" dxfId="454" priority="840"/>
  </conditionalFormatting>
  <conditionalFormatting sqref="D1294 D1289">
    <cfRule type="duplicateValues" dxfId="453" priority="164"/>
  </conditionalFormatting>
  <conditionalFormatting sqref="D1296">
    <cfRule type="duplicateValues" dxfId="452" priority="99"/>
  </conditionalFormatting>
  <conditionalFormatting sqref="D1297">
    <cfRule type="duplicateValues" dxfId="451" priority="97"/>
    <cfRule type="duplicateValues" dxfId="450" priority="98"/>
  </conditionalFormatting>
  <conditionalFormatting sqref="D1309">
    <cfRule type="duplicateValues" dxfId="449" priority="207"/>
  </conditionalFormatting>
  <conditionalFormatting sqref="D1322">
    <cfRule type="duplicateValues" dxfId="448" priority="319"/>
    <cfRule type="duplicateValues" dxfId="447" priority="320"/>
  </conditionalFormatting>
  <conditionalFormatting sqref="D1325">
    <cfRule type="duplicateValues" dxfId="446" priority="576"/>
    <cfRule type="duplicateValues" dxfId="445" priority="577"/>
    <cfRule type="duplicateValues" dxfId="444" priority="578"/>
    <cfRule type="duplicateValues" dxfId="443" priority="579"/>
    <cfRule type="duplicateValues" dxfId="442" priority="580"/>
  </conditionalFormatting>
  <conditionalFormatting sqref="D1327:D1329 D367">
    <cfRule type="duplicateValues" dxfId="441" priority="1151"/>
    <cfRule type="duplicateValues" dxfId="440" priority="1152"/>
  </conditionalFormatting>
  <conditionalFormatting sqref="D1340">
    <cfRule type="duplicateValues" dxfId="439" priority="241"/>
  </conditionalFormatting>
  <conditionalFormatting sqref="D1351">
    <cfRule type="duplicateValues" dxfId="438" priority="497"/>
  </conditionalFormatting>
  <conditionalFormatting sqref="D1358">
    <cfRule type="duplicateValues" dxfId="437" priority="495"/>
    <cfRule type="duplicateValues" dxfId="436" priority="496"/>
  </conditionalFormatting>
  <conditionalFormatting sqref="D1361 D1366">
    <cfRule type="duplicateValues" dxfId="435" priority="988"/>
    <cfRule type="duplicateValues" dxfId="434" priority="989"/>
    <cfRule type="duplicateValues" dxfId="433" priority="990"/>
  </conditionalFormatting>
  <conditionalFormatting sqref="D1370">
    <cfRule type="duplicateValues" dxfId="432" priority="392"/>
  </conditionalFormatting>
  <conditionalFormatting sqref="D1371">
    <cfRule type="duplicateValues" dxfId="431" priority="395"/>
  </conditionalFormatting>
  <conditionalFormatting sqref="D1384">
    <cfRule type="duplicateValues" dxfId="430" priority="563"/>
  </conditionalFormatting>
  <conditionalFormatting sqref="D1444 D1388:D1389 D1391">
    <cfRule type="duplicateValues" dxfId="429" priority="1020"/>
    <cfRule type="duplicateValues" dxfId="428" priority="1021"/>
    <cfRule type="duplicateValues" dxfId="427" priority="1022"/>
  </conditionalFormatting>
  <conditionalFormatting sqref="D1395">
    <cfRule type="duplicateValues" dxfId="426" priority="998"/>
  </conditionalFormatting>
  <conditionalFormatting sqref="D1397">
    <cfRule type="duplicateValues" dxfId="425" priority="423"/>
  </conditionalFormatting>
  <conditionalFormatting sqref="D1398:D1399">
    <cfRule type="duplicateValues" dxfId="424" priority="308"/>
    <cfRule type="duplicateValues" dxfId="423" priority="309"/>
  </conditionalFormatting>
  <conditionalFormatting sqref="D1402">
    <cfRule type="duplicateValues" dxfId="422" priority="307"/>
  </conditionalFormatting>
  <conditionalFormatting sqref="D1412">
    <cfRule type="duplicateValues" dxfId="421" priority="138"/>
  </conditionalFormatting>
  <conditionalFormatting sqref="D1429:D1430">
    <cfRule type="duplicateValues" dxfId="420" priority="673"/>
  </conditionalFormatting>
  <conditionalFormatting sqref="D1438:D1439">
    <cfRule type="duplicateValues" dxfId="419" priority="366"/>
  </conditionalFormatting>
  <conditionalFormatting sqref="D1441">
    <cfRule type="duplicateValues" dxfId="418" priority="260"/>
  </conditionalFormatting>
  <conditionalFormatting sqref="D1442">
    <cfRule type="duplicateValues" dxfId="417" priority="522"/>
    <cfRule type="duplicateValues" dxfId="416" priority="523"/>
  </conditionalFormatting>
  <conditionalFormatting sqref="D1453">
    <cfRule type="duplicateValues" dxfId="415" priority="192"/>
    <cfRule type="duplicateValues" dxfId="414" priority="193"/>
  </conditionalFormatting>
  <conditionalFormatting sqref="D1455">
    <cfRule type="duplicateValues" dxfId="413" priority="745"/>
  </conditionalFormatting>
  <conditionalFormatting sqref="D1456">
    <cfRule type="duplicateValues" dxfId="412" priority="513"/>
  </conditionalFormatting>
  <conditionalFormatting sqref="D1461">
    <cfRule type="duplicateValues" dxfId="411" priority="561"/>
  </conditionalFormatting>
  <conditionalFormatting sqref="D1462">
    <cfRule type="duplicateValues" dxfId="410" priority="999"/>
  </conditionalFormatting>
  <conditionalFormatting sqref="D1464">
    <cfRule type="duplicateValues" dxfId="409" priority="863"/>
    <cfRule type="duplicateValues" dxfId="408" priority="864"/>
    <cfRule type="duplicateValues" dxfId="407" priority="865"/>
  </conditionalFormatting>
  <conditionalFormatting sqref="D1470:D1471">
    <cfRule type="duplicateValues" dxfId="406" priority="276"/>
    <cfRule type="duplicateValues" dxfId="405" priority="277"/>
  </conditionalFormatting>
  <conditionalFormatting sqref="D1477">
    <cfRule type="duplicateValues" dxfId="404" priority="94"/>
    <cfRule type="duplicateValues" dxfId="403" priority="95"/>
  </conditionalFormatting>
  <conditionalFormatting sqref="D1490">
    <cfRule type="duplicateValues" dxfId="402" priority="148"/>
  </conditionalFormatting>
  <conditionalFormatting sqref="D1491">
    <cfRule type="duplicateValues" dxfId="401" priority="92"/>
  </conditionalFormatting>
  <conditionalFormatting sqref="D1507">
    <cfRule type="duplicateValues" dxfId="400" priority="214"/>
    <cfRule type="duplicateValues" dxfId="399" priority="215"/>
  </conditionalFormatting>
  <conditionalFormatting sqref="D1509">
    <cfRule type="duplicateValues" dxfId="398" priority="284"/>
    <cfRule type="duplicateValues" dxfId="397" priority="285"/>
  </conditionalFormatting>
  <conditionalFormatting sqref="D1511">
    <cfRule type="duplicateValues" dxfId="396" priority="396"/>
    <cfRule type="duplicateValues" dxfId="395" priority="397"/>
  </conditionalFormatting>
  <conditionalFormatting sqref="D1522">
    <cfRule type="duplicateValues" dxfId="394" priority="853"/>
  </conditionalFormatting>
  <conditionalFormatting sqref="D1532">
    <cfRule type="duplicateValues" dxfId="393" priority="304"/>
    <cfRule type="duplicateValues" dxfId="392" priority="305"/>
  </conditionalFormatting>
  <conditionalFormatting sqref="D1551">
    <cfRule type="duplicateValues" dxfId="391" priority="525"/>
    <cfRule type="duplicateValues" dxfId="390" priority="526"/>
  </conditionalFormatting>
  <conditionalFormatting sqref="D1552">
    <cfRule type="duplicateValues" dxfId="389" priority="224"/>
  </conditionalFormatting>
  <conditionalFormatting sqref="D1567">
    <cfRule type="duplicateValues" dxfId="388" priority="531"/>
    <cfRule type="duplicateValues" dxfId="387" priority="532"/>
  </conditionalFormatting>
  <conditionalFormatting sqref="D1574 D1576">
    <cfRule type="duplicateValues" dxfId="386" priority="1459"/>
  </conditionalFormatting>
  <conditionalFormatting sqref="D1580">
    <cfRule type="duplicateValues" dxfId="385" priority="363"/>
  </conditionalFormatting>
  <conditionalFormatting sqref="D1583">
    <cfRule type="duplicateValues" dxfId="384" priority="261"/>
    <cfRule type="duplicateValues" dxfId="383" priority="262"/>
  </conditionalFormatting>
  <conditionalFormatting sqref="D1584">
    <cfRule type="duplicateValues" dxfId="382" priority="843"/>
  </conditionalFormatting>
  <conditionalFormatting sqref="D1593">
    <cfRule type="duplicateValues" dxfId="381" priority="1145"/>
    <cfRule type="duplicateValues" dxfId="380" priority="1146"/>
  </conditionalFormatting>
  <conditionalFormatting sqref="D1610">
    <cfRule type="duplicateValues" dxfId="379" priority="539"/>
    <cfRule type="duplicateValues" dxfId="378" priority="540"/>
  </conditionalFormatting>
  <conditionalFormatting sqref="D1620">
    <cfRule type="duplicateValues" dxfId="377" priority="151"/>
  </conditionalFormatting>
  <conditionalFormatting sqref="D1624">
    <cfRule type="duplicateValues" dxfId="376" priority="585"/>
  </conditionalFormatting>
  <conditionalFormatting sqref="D1634">
    <cfRule type="duplicateValues" dxfId="375" priority="838"/>
  </conditionalFormatting>
  <conditionalFormatting sqref="D1639">
    <cfRule type="duplicateValues" dxfId="374" priority="122"/>
  </conditionalFormatting>
  <conditionalFormatting sqref="D1640">
    <cfRule type="duplicateValues" dxfId="373" priority="119"/>
  </conditionalFormatting>
  <conditionalFormatting sqref="D1644:D1645">
    <cfRule type="duplicateValues" dxfId="372" priority="536"/>
  </conditionalFormatting>
  <conditionalFormatting sqref="D1665">
    <cfRule type="duplicateValues" dxfId="371" priority="348"/>
    <cfRule type="duplicateValues" dxfId="370" priority="349"/>
  </conditionalFormatting>
  <conditionalFormatting sqref="D1667">
    <cfRule type="duplicateValues" dxfId="369" priority="524"/>
  </conditionalFormatting>
  <conditionalFormatting sqref="D1671:D1672">
    <cfRule type="duplicateValues" dxfId="368" priority="419"/>
    <cfRule type="duplicateValues" dxfId="367" priority="420"/>
  </conditionalFormatting>
  <conditionalFormatting sqref="D1675:D1676">
    <cfRule type="duplicateValues" dxfId="366" priority="829"/>
  </conditionalFormatting>
  <conditionalFormatting sqref="D1680">
    <cfRule type="duplicateValues" dxfId="365" priority="134"/>
  </conditionalFormatting>
  <conditionalFormatting sqref="D1681">
    <cfRule type="duplicateValues" dxfId="364" priority="335"/>
    <cfRule type="duplicateValues" dxfId="363" priority="336"/>
  </conditionalFormatting>
  <conditionalFormatting sqref="D1692">
    <cfRule type="duplicateValues" dxfId="362" priority="209"/>
  </conditionalFormatting>
  <conditionalFormatting sqref="D1693">
    <cfRule type="duplicateValues" dxfId="361" priority="168"/>
    <cfRule type="duplicateValues" dxfId="360" priority="169"/>
  </conditionalFormatting>
  <conditionalFormatting sqref="D1698">
    <cfRule type="duplicateValues" dxfId="359" priority="467"/>
    <cfRule type="duplicateValues" dxfId="358" priority="468"/>
  </conditionalFormatting>
  <conditionalFormatting sqref="D1703">
    <cfRule type="duplicateValues" dxfId="357" priority="842"/>
  </conditionalFormatting>
  <conditionalFormatting sqref="D1710">
    <cfRule type="duplicateValues" dxfId="356" priority="502"/>
  </conditionalFormatting>
  <conditionalFormatting sqref="D1723">
    <cfRule type="duplicateValues" dxfId="355" priority="675"/>
  </conditionalFormatting>
  <conditionalFormatting sqref="D1724">
    <cfRule type="duplicateValues" dxfId="354" priority="90"/>
  </conditionalFormatting>
  <conditionalFormatting sqref="D1735">
    <cfRule type="duplicateValues" dxfId="353" priority="587"/>
    <cfRule type="duplicateValues" dxfId="352" priority="588"/>
  </conditionalFormatting>
  <conditionalFormatting sqref="D1737">
    <cfRule type="duplicateValues" dxfId="351" priority="453"/>
    <cfRule type="duplicateValues" dxfId="350" priority="454"/>
  </conditionalFormatting>
  <conditionalFormatting sqref="D1742">
    <cfRule type="duplicateValues" dxfId="349" priority="422"/>
  </conditionalFormatting>
  <conditionalFormatting sqref="D1747">
    <cfRule type="duplicateValues" dxfId="348" priority="1000"/>
    <cfRule type="duplicateValues" dxfId="347" priority="1001"/>
  </conditionalFormatting>
  <conditionalFormatting sqref="D1756:D1758">
    <cfRule type="duplicateValues" dxfId="346" priority="887"/>
    <cfRule type="duplicateValues" dxfId="345" priority="888"/>
    <cfRule type="duplicateValues" dxfId="344" priority="889"/>
  </conditionalFormatting>
  <conditionalFormatting sqref="D1766">
    <cfRule type="duplicateValues" dxfId="343" priority="402"/>
    <cfRule type="duplicateValues" dxfId="342" priority="403"/>
  </conditionalFormatting>
  <conditionalFormatting sqref="D1767">
    <cfRule type="duplicateValues" dxfId="341" priority="360"/>
  </conditionalFormatting>
  <conditionalFormatting sqref="D1768">
    <cfRule type="duplicateValues" dxfId="340" priority="839"/>
  </conditionalFormatting>
  <conditionalFormatting sqref="D1774:D1775">
    <cfRule type="duplicateValues" dxfId="339" priority="543"/>
  </conditionalFormatting>
  <conditionalFormatting sqref="D1779">
    <cfRule type="duplicateValues" dxfId="338" priority="127"/>
    <cfRule type="duplicateValues" dxfId="337" priority="128"/>
  </conditionalFormatting>
  <conditionalFormatting sqref="D1790">
    <cfRule type="duplicateValues" dxfId="336" priority="166"/>
    <cfRule type="duplicateValues" dxfId="335" priority="167"/>
  </conditionalFormatting>
  <conditionalFormatting sqref="D1792">
    <cfRule type="duplicateValues" dxfId="334" priority="174"/>
    <cfRule type="duplicateValues" dxfId="333" priority="175"/>
  </conditionalFormatting>
  <conditionalFormatting sqref="D1793">
    <cfRule type="duplicateValues" dxfId="332" priority="101"/>
  </conditionalFormatting>
  <conditionalFormatting sqref="D1798">
    <cfRule type="duplicateValues" dxfId="331" priority="896"/>
    <cfRule type="duplicateValues" dxfId="330" priority="897"/>
    <cfRule type="duplicateValues" dxfId="329" priority="898"/>
  </conditionalFormatting>
  <conditionalFormatting sqref="D1808">
    <cfRule type="duplicateValues" dxfId="328" priority="295"/>
  </conditionalFormatting>
  <conditionalFormatting sqref="D1813:D1814">
    <cfRule type="duplicateValues" dxfId="327" priority="194"/>
    <cfRule type="duplicateValues" dxfId="326" priority="195"/>
  </conditionalFormatting>
  <conditionalFormatting sqref="D1815">
    <cfRule type="duplicateValues" dxfId="325" priority="508"/>
    <cfRule type="duplicateValues" dxfId="324" priority="509"/>
  </conditionalFormatting>
  <conditionalFormatting sqref="D1818">
    <cfRule type="duplicateValues" dxfId="323" priority="412"/>
  </conditionalFormatting>
  <conditionalFormatting sqref="D1819">
    <cfRule type="duplicateValues" dxfId="322" priority="103"/>
  </conditionalFormatting>
  <conditionalFormatting sqref="D1822">
    <cfRule type="duplicateValues" dxfId="321" priority="822"/>
  </conditionalFormatting>
  <conditionalFormatting sqref="D1826">
    <cfRule type="duplicateValues" dxfId="320" priority="562"/>
  </conditionalFormatting>
  <conditionalFormatting sqref="D1831">
    <cfRule type="duplicateValues" dxfId="319" priority="373"/>
  </conditionalFormatting>
  <conditionalFormatting sqref="D1835">
    <cfRule type="duplicateValues" dxfId="318" priority="282"/>
    <cfRule type="duplicateValues" dxfId="317" priority="283"/>
  </conditionalFormatting>
  <conditionalFormatting sqref="D1837:D1838 D1832">
    <cfRule type="duplicateValues" dxfId="316" priority="249"/>
    <cfRule type="duplicateValues" dxfId="315" priority="250"/>
  </conditionalFormatting>
  <conditionalFormatting sqref="D1839">
    <cfRule type="duplicateValues" dxfId="314" priority="237"/>
    <cfRule type="duplicateValues" dxfId="313" priority="238"/>
  </conditionalFormatting>
  <conditionalFormatting sqref="D1844">
    <cfRule type="duplicateValues" dxfId="312" priority="460"/>
    <cfRule type="duplicateValues" dxfId="311" priority="461"/>
  </conditionalFormatting>
  <conditionalFormatting sqref="D1846">
    <cfRule type="duplicateValues" dxfId="310" priority="440"/>
    <cfRule type="duplicateValues" dxfId="309" priority="441"/>
  </conditionalFormatting>
  <conditionalFormatting sqref="D1849">
    <cfRule type="duplicateValues" dxfId="308" priority="534"/>
  </conditionalFormatting>
  <conditionalFormatting sqref="D1858">
    <cfRule type="duplicateValues" dxfId="307" priority="469"/>
    <cfRule type="duplicateValues" dxfId="306" priority="470"/>
  </conditionalFormatting>
  <conditionalFormatting sqref="D1861">
    <cfRule type="duplicateValues" dxfId="305" priority="208"/>
  </conditionalFormatting>
  <conditionalFormatting sqref="D1867">
    <cfRule type="duplicateValues" dxfId="304" priority="965"/>
    <cfRule type="duplicateValues" dxfId="303" priority="966"/>
    <cfRule type="duplicateValues" dxfId="302" priority="967"/>
  </conditionalFormatting>
  <conditionalFormatting sqref="D1874">
    <cfRule type="duplicateValues" dxfId="301" priority="586"/>
  </conditionalFormatting>
  <conditionalFormatting sqref="D1878">
    <cfRule type="duplicateValues" dxfId="300" priority="987"/>
  </conditionalFormatting>
  <conditionalFormatting sqref="D1883:D1884 D366">
    <cfRule type="duplicateValues" dxfId="299" priority="374"/>
    <cfRule type="duplicateValues" dxfId="298" priority="375"/>
  </conditionalFormatting>
  <conditionalFormatting sqref="D1893:D1894">
    <cfRule type="duplicateValues" dxfId="297" priority="514"/>
    <cfRule type="duplicateValues" dxfId="296" priority="515"/>
  </conditionalFormatting>
  <conditionalFormatting sqref="D1905">
    <cfRule type="duplicateValues" dxfId="295" priority="135"/>
  </conditionalFormatting>
  <conditionalFormatting sqref="D1908">
    <cfRule type="duplicateValues" dxfId="294" priority="302"/>
    <cfRule type="duplicateValues" dxfId="293" priority="303"/>
  </conditionalFormatting>
  <conditionalFormatting sqref="D1909:D1910">
    <cfRule type="duplicateValues" dxfId="292" priority="225"/>
  </conditionalFormatting>
  <conditionalFormatting sqref="D1911">
    <cfRule type="duplicateValues" dxfId="291" priority="176"/>
    <cfRule type="duplicateValues" dxfId="290" priority="177"/>
  </conditionalFormatting>
  <conditionalFormatting sqref="D1922">
    <cfRule type="duplicateValues" dxfId="289" priority="111"/>
  </conditionalFormatting>
  <conditionalFormatting sqref="D1929">
    <cfRule type="duplicateValues" dxfId="288" priority="471"/>
  </conditionalFormatting>
  <conditionalFormatting sqref="I400">
    <cfRule type="duplicateValues" dxfId="287" priority="9"/>
    <cfRule type="duplicateValues" dxfId="286" priority="10"/>
  </conditionalFormatting>
  <conditionalFormatting sqref="J3:J4">
    <cfRule type="duplicateValues" dxfId="285" priority="818"/>
    <cfRule type="duplicateValues" dxfId="284" priority="819"/>
    <cfRule type="duplicateValues" dxfId="283" priority="820"/>
  </conditionalFormatting>
  <conditionalFormatting sqref="J72:J73">
    <cfRule type="duplicateValues" dxfId="282" priority="815"/>
    <cfRule type="duplicateValues" dxfId="281" priority="816"/>
    <cfRule type="duplicateValues" dxfId="280" priority="817"/>
  </conditionalFormatting>
  <conditionalFormatting sqref="J142">
    <cfRule type="duplicateValues" dxfId="279" priority="812"/>
    <cfRule type="duplicateValues" dxfId="278" priority="813"/>
    <cfRule type="duplicateValues" dxfId="277" priority="814"/>
  </conditionalFormatting>
  <conditionalFormatting sqref="J210:J211">
    <cfRule type="duplicateValues" dxfId="276" priority="809"/>
    <cfRule type="duplicateValues" dxfId="275" priority="810"/>
    <cfRule type="duplicateValues" dxfId="274" priority="811"/>
  </conditionalFormatting>
  <conditionalFormatting sqref="J281">
    <cfRule type="duplicateValues" dxfId="273" priority="800"/>
    <cfRule type="duplicateValues" dxfId="272" priority="801"/>
    <cfRule type="duplicateValues" dxfId="271" priority="802"/>
  </conditionalFormatting>
  <conditionalFormatting sqref="J349:J350">
    <cfRule type="duplicateValues" dxfId="270" priority="794"/>
    <cfRule type="duplicateValues" dxfId="269" priority="795"/>
    <cfRule type="duplicateValues" dxfId="268" priority="796"/>
  </conditionalFormatting>
  <conditionalFormatting sqref="J418:J419">
    <cfRule type="duplicateValues" dxfId="267" priority="3"/>
    <cfRule type="duplicateValues" dxfId="266" priority="4"/>
    <cfRule type="duplicateValues" dxfId="265" priority="5"/>
  </conditionalFormatting>
  <conditionalFormatting sqref="J486:J487">
    <cfRule type="duplicateValues" dxfId="264" priority="6"/>
    <cfRule type="duplicateValues" dxfId="263" priority="7"/>
    <cfRule type="duplicateValues" dxfId="262" priority="8"/>
  </conditionalFormatting>
  <conditionalFormatting sqref="J1181:J1182">
    <cfRule type="duplicateValues" dxfId="261" priority="797"/>
    <cfRule type="duplicateValues" dxfId="260" priority="798"/>
    <cfRule type="duplicateValues" dxfId="259" priority="799"/>
  </conditionalFormatting>
  <conditionalFormatting sqref="K3:K4">
    <cfRule type="duplicateValues" dxfId="258" priority="791"/>
    <cfRule type="duplicateValues" dxfId="257" priority="792"/>
    <cfRule type="duplicateValues" dxfId="256" priority="793"/>
  </conditionalFormatting>
  <conditionalFormatting sqref="K142">
    <cfRule type="duplicateValues" dxfId="255" priority="788"/>
    <cfRule type="duplicateValues" dxfId="254" priority="789"/>
    <cfRule type="duplicateValues" dxfId="253" priority="790"/>
  </conditionalFormatting>
  <conditionalFormatting sqref="K281">
    <cfRule type="duplicateValues" dxfId="252" priority="779"/>
    <cfRule type="duplicateValues" dxfId="251" priority="780"/>
    <cfRule type="duplicateValues" dxfId="250" priority="781"/>
  </conditionalFormatting>
  <conditionalFormatting sqref="K349:K350">
    <cfRule type="duplicateValues" dxfId="249" priority="773"/>
    <cfRule type="duplicateValues" dxfId="248" priority="774"/>
    <cfRule type="duplicateValues" dxfId="247" priority="775"/>
  </conditionalFormatting>
  <conditionalFormatting sqref="K418:K419">
    <cfRule type="duplicateValues" dxfId="246" priority="785"/>
    <cfRule type="duplicateValues" dxfId="245" priority="786"/>
    <cfRule type="duplicateValues" dxfId="244" priority="787"/>
  </conditionalFormatting>
  <conditionalFormatting sqref="K486:K487">
    <cfRule type="duplicateValues" dxfId="243" priority="782"/>
    <cfRule type="duplicateValues" dxfId="242" priority="783"/>
    <cfRule type="duplicateValues" dxfId="241" priority="784"/>
  </conditionalFormatting>
  <conditionalFormatting sqref="K1181:K1182">
    <cfRule type="duplicateValues" dxfId="240" priority="776"/>
    <cfRule type="duplicateValues" dxfId="239" priority="777"/>
    <cfRule type="duplicateValues" dxfId="238" priority="778"/>
  </conditionalFormatting>
  <conditionalFormatting sqref="N1737">
    <cfRule type="duplicateValues" dxfId="237" priority="450"/>
    <cfRule type="duplicateValues" dxfId="236" priority="451"/>
    <cfRule type="duplicateValues" dxfId="235" priority="452"/>
  </conditionalFormatting>
  <conditionalFormatting sqref="O1737">
    <cfRule type="duplicateValues" dxfId="234" priority="447"/>
    <cfRule type="duplicateValues" dxfId="233" priority="448"/>
    <cfRule type="duplicateValues" dxfId="232" priority="449"/>
  </conditionalFormatting>
  <conditionalFormatting sqref="D1901:D1904 D1550 D1842:D1843 D1833 D1836 D1780:D1789 D1063:D1064 D846:D852 D716:D725 D690:D692 D571:D572 D552:D555 D531 D535 D537 D474:D479 D297 D261:D269 D178:D184 D84:D95 D52:D55 D40:D41 D1:D7 D9 D14:D15 D11:D12 D18 D21:D22 D25:D26 D30:D34 D36:D37 D43:D46 D48:D50 D57:D59 D61:D62 D64:D65 D67 D71:D79 D99:D100 D106:D112 D115:D120 D124:D129 D132 D135:D136 D140:D148 D150:D160 D162:D165 D167:D176 D186 D188:D191 D204:D206 D209:D214 D216:D217 D219:D221 D224:D225 D227:D228 D233 D236:D239 D243 D245:D248 D251:D254 D256:D259 D271 D273:D274 D276:D277 D279:D283 D286 D305 D308 D330 D335 D341 D344:D345 D348:D353 D356:D358 D360 D362 D364 D373 D378 D384 D395:D396 D403 D405:D407 D411:D412 D414 D417:D424 D426:D437 D439:D444 D448:D452 D456:D457 D459:D462 D464:D465 D467:D470 D484:D489 D492 D494 D497 D501 D504 D508 D519 D558:D561 D564 D567:D569 D574:D576 D579:D581 D584 D586:D587 D591:D596 D602:D609 D611:D614 D616:D617 D619:D622 D624:D633 D638 D640 D642:D652 D654:D655 D657:D660 D663:D670 D672:D676 D678:D679 D682:D688 D635 D694:D699 D704:D706 D710:D712 D714 D727 D729 D737:D742 D751 D753:D758 D748:D749 D760 D763:D770 D772:D773 D775:D777 D780:D783 D785:D788 D791:D796 D798:D799 D801 D731:D735 D803:D815 D817 D819:D823 D825:D827 D831:D844 D856:D864 D866:D871 D874:D875 D879:D887 D890:D896 D898:D913 D915:D916 D918:D919 D926:D928 D931:D954 D956 D958:D962 D964:D967 D969:D970 D972:D989 D997:D1001 D1003 D1005 D1007:D1010 D1012:D1013 D1015:D1017 D1020 D1022 D1024:D1031 D1033 D1035:D1036 D1039:D1046 D1048:D1050 D1053:D1055 D1059:D1061 D1057 D1068:D1070 D1074 D1076:D1078 D1080 D1091:D1092 D1084:D1086 D1088:D1089 D1095:D1100 D1102 D1107:D1121 D1123:D1129 D1132:D1137 D1139 D1146:D1152 D1154 D1156:D1158 D1160 D1162:D1164 D1166:D1169 D1172 D1176 D1178 D1180:D1184 D1187 D1192 D1200 D1204:D1205 D1218 D1227 D1234:D1236 D1243 D1247:D1252 D1255:D1262 D1264 D1266:D1267 D1269:D1273 D1275:D1280 D1282:D1284 D1288 D1291:D1293 D1301:D1302 D1306:D1308 D1298:D1299 D1310:D1318 D1320:D1321 D1323:D1324 D1326 D1330:D1332 D1334:D1339 D1350 D1341:D1348 D1352:D1357 D1359:D1369 D1372:D1383 D1385:D1387 D1390 D1392:D1394 D1396 D1400:D1401 D1403:D1411 D1414:D1420 D1422 D1424:D1428 D1431:D1437 D193:D202 D1440 D1443 D1445:D1452 D1454 D1457:D1458 D1460 D1463:D1469 D1472:D1476 D1478:D1480 D1482:D1485 D1487:D1489 D1492:D1499 D1502:D1504 D1508 D1510 D1512:D1521 D1523:D1531 D1533:D1537 D1540:D1548 D1553:D1566 D1569:D1573 D1575 D1577:D1579 D1581:D1582 D1586:D1592 D1594:D1609 D1611:D1618 D1621:D1623 D1625:D1633 D1635:D1638 D1641:D1643 D1646:D1648 D1650 D1652:D1664 D1666 D1668:D1670 D1673:D1674 D1677:D1679 D1682:D1691 D1694:D1697 D1699:D1700 D1702 D1704:D1709 D1711:D1712 D1714:D1722 D1725:D1734 D1736 D1738:D1741 D1743:D1746 D1749:D1765 D1769:D1773 D1776 D1791 D1794:D1805 D1807 D1809:D1812 D1816:D1817 D1820:D1821 D1823:D1825 D1830 D1840 D1852:D1857 D1850 D1859 D1863:D1873 D1875:D1877 D1879:D1882 D1885:D1886 D1888:D1890 D1895:D1899 D1906:D1907 D1912:D1920 D1923:D1928 D1930:D1932 D1935:D1943 D1892">
    <cfRule type="duplicateValues" dxfId="231" priority="1730"/>
  </conditionalFormatting>
  <conditionalFormatting sqref="D700">
    <cfRule type="duplicateValues" dxfId="230" priority="2"/>
  </conditionalFormatting>
  <conditionalFormatting sqref="D565">
    <cfRule type="duplicateValues" dxfId="229" priority="1"/>
  </conditionalFormatting>
  <pageMargins left="0.7" right="0.7" top="0.75" bottom="0.7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81"/>
  <sheetViews>
    <sheetView topLeftCell="A13" zoomScaleNormal="100" workbookViewId="0">
      <selection activeCell="B45" sqref="B45"/>
    </sheetView>
  </sheetViews>
  <sheetFormatPr defaultColWidth="8.85546875" defaultRowHeight="12.75" x14ac:dyDescent="0.2"/>
  <cols>
    <col min="1" max="1" width="7.85546875" customWidth="1"/>
    <col min="2" max="2" width="21" customWidth="1"/>
    <col min="3" max="3" width="15.140625" customWidth="1"/>
    <col min="4" max="4" width="60.5703125" customWidth="1"/>
    <col min="5" max="5" width="25.85546875" customWidth="1"/>
    <col min="12" max="12" width="10.42578125" customWidth="1"/>
    <col min="257" max="257" width="7.85546875" customWidth="1"/>
    <col min="258" max="258" width="21" customWidth="1"/>
    <col min="259" max="259" width="7.85546875" customWidth="1"/>
    <col min="260" max="260" width="60.5703125" customWidth="1"/>
    <col min="261" max="261" width="25.85546875" customWidth="1"/>
    <col min="268" max="268" width="10.42578125" customWidth="1"/>
    <col min="513" max="513" width="7.85546875" customWidth="1"/>
    <col min="514" max="514" width="21" customWidth="1"/>
    <col min="515" max="515" width="7.85546875" customWidth="1"/>
    <col min="516" max="516" width="60.5703125" customWidth="1"/>
    <col min="517" max="517" width="25.85546875" customWidth="1"/>
    <col min="524" max="524" width="10.42578125" customWidth="1"/>
    <col min="769" max="769" width="7.85546875" customWidth="1"/>
    <col min="770" max="770" width="21" customWidth="1"/>
    <col min="771" max="771" width="7.85546875" customWidth="1"/>
    <col min="772" max="772" width="60.5703125" customWidth="1"/>
    <col min="773" max="773" width="25.85546875" customWidth="1"/>
    <col min="780" max="780" width="10.42578125" customWidth="1"/>
    <col min="1025" max="1025" width="7.85546875" customWidth="1"/>
    <col min="1026" max="1026" width="21" customWidth="1"/>
    <col min="1027" max="1027" width="7.85546875" customWidth="1"/>
    <col min="1028" max="1028" width="60.5703125" customWidth="1"/>
    <col min="1029" max="1029" width="25.85546875" customWidth="1"/>
    <col min="1036" max="1036" width="10.42578125" customWidth="1"/>
    <col min="1281" max="1281" width="7.85546875" customWidth="1"/>
    <col min="1282" max="1282" width="21" customWidth="1"/>
    <col min="1283" max="1283" width="7.85546875" customWidth="1"/>
    <col min="1284" max="1284" width="60.5703125" customWidth="1"/>
    <col min="1285" max="1285" width="25.85546875" customWidth="1"/>
    <col min="1292" max="1292" width="10.42578125" customWidth="1"/>
    <col min="1537" max="1537" width="7.85546875" customWidth="1"/>
    <col min="1538" max="1538" width="21" customWidth="1"/>
    <col min="1539" max="1539" width="7.85546875" customWidth="1"/>
    <col min="1540" max="1540" width="60.5703125" customWidth="1"/>
    <col min="1541" max="1541" width="25.85546875" customWidth="1"/>
    <col min="1548" max="1548" width="10.42578125" customWidth="1"/>
    <col min="1793" max="1793" width="7.85546875" customWidth="1"/>
    <col min="1794" max="1794" width="21" customWidth="1"/>
    <col min="1795" max="1795" width="7.85546875" customWidth="1"/>
    <col min="1796" max="1796" width="60.5703125" customWidth="1"/>
    <col min="1797" max="1797" width="25.85546875" customWidth="1"/>
    <col min="1804" max="1804" width="10.42578125" customWidth="1"/>
    <col min="2049" max="2049" width="7.85546875" customWidth="1"/>
    <col min="2050" max="2050" width="21" customWidth="1"/>
    <col min="2051" max="2051" width="7.85546875" customWidth="1"/>
    <col min="2052" max="2052" width="60.5703125" customWidth="1"/>
    <col min="2053" max="2053" width="25.85546875" customWidth="1"/>
    <col min="2060" max="2060" width="10.42578125" customWidth="1"/>
    <col min="2305" max="2305" width="7.85546875" customWidth="1"/>
    <col min="2306" max="2306" width="21" customWidth="1"/>
    <col min="2307" max="2307" width="7.85546875" customWidth="1"/>
    <col min="2308" max="2308" width="60.5703125" customWidth="1"/>
    <col min="2309" max="2309" width="25.85546875" customWidth="1"/>
    <col min="2316" max="2316" width="10.42578125" customWidth="1"/>
    <col min="2561" max="2561" width="7.85546875" customWidth="1"/>
    <col min="2562" max="2562" width="21" customWidth="1"/>
    <col min="2563" max="2563" width="7.85546875" customWidth="1"/>
    <col min="2564" max="2564" width="60.5703125" customWidth="1"/>
    <col min="2565" max="2565" width="25.85546875" customWidth="1"/>
    <col min="2572" max="2572" width="10.42578125" customWidth="1"/>
    <col min="2817" max="2817" width="7.85546875" customWidth="1"/>
    <col min="2818" max="2818" width="21" customWidth="1"/>
    <col min="2819" max="2819" width="7.85546875" customWidth="1"/>
    <col min="2820" max="2820" width="60.5703125" customWidth="1"/>
    <col min="2821" max="2821" width="25.85546875" customWidth="1"/>
    <col min="2828" max="2828" width="10.42578125" customWidth="1"/>
    <col min="3073" max="3073" width="7.85546875" customWidth="1"/>
    <col min="3074" max="3074" width="21" customWidth="1"/>
    <col min="3075" max="3075" width="7.85546875" customWidth="1"/>
    <col min="3076" max="3076" width="60.5703125" customWidth="1"/>
    <col min="3077" max="3077" width="25.85546875" customWidth="1"/>
    <col min="3084" max="3084" width="10.42578125" customWidth="1"/>
    <col min="3329" max="3329" width="7.85546875" customWidth="1"/>
    <col min="3330" max="3330" width="21" customWidth="1"/>
    <col min="3331" max="3331" width="7.85546875" customWidth="1"/>
    <col min="3332" max="3332" width="60.5703125" customWidth="1"/>
    <col min="3333" max="3333" width="25.85546875" customWidth="1"/>
    <col min="3340" max="3340" width="10.42578125" customWidth="1"/>
    <col min="3585" max="3585" width="7.85546875" customWidth="1"/>
    <col min="3586" max="3586" width="21" customWidth="1"/>
    <col min="3587" max="3587" width="7.85546875" customWidth="1"/>
    <col min="3588" max="3588" width="60.5703125" customWidth="1"/>
    <col min="3589" max="3589" width="25.85546875" customWidth="1"/>
    <col min="3596" max="3596" width="10.42578125" customWidth="1"/>
    <col min="3841" max="3841" width="7.85546875" customWidth="1"/>
    <col min="3842" max="3842" width="21" customWidth="1"/>
    <col min="3843" max="3843" width="7.85546875" customWidth="1"/>
    <col min="3844" max="3844" width="60.5703125" customWidth="1"/>
    <col min="3845" max="3845" width="25.85546875" customWidth="1"/>
    <col min="3852" max="3852" width="10.42578125" customWidth="1"/>
    <col min="4097" max="4097" width="7.85546875" customWidth="1"/>
    <col min="4098" max="4098" width="21" customWidth="1"/>
    <col min="4099" max="4099" width="7.85546875" customWidth="1"/>
    <col min="4100" max="4100" width="60.5703125" customWidth="1"/>
    <col min="4101" max="4101" width="25.85546875" customWidth="1"/>
    <col min="4108" max="4108" width="10.42578125" customWidth="1"/>
    <col min="4353" max="4353" width="7.85546875" customWidth="1"/>
    <col min="4354" max="4354" width="21" customWidth="1"/>
    <col min="4355" max="4355" width="7.85546875" customWidth="1"/>
    <col min="4356" max="4356" width="60.5703125" customWidth="1"/>
    <col min="4357" max="4357" width="25.85546875" customWidth="1"/>
    <col min="4364" max="4364" width="10.42578125" customWidth="1"/>
    <col min="4609" max="4609" width="7.85546875" customWidth="1"/>
    <col min="4610" max="4610" width="21" customWidth="1"/>
    <col min="4611" max="4611" width="7.85546875" customWidth="1"/>
    <col min="4612" max="4612" width="60.5703125" customWidth="1"/>
    <col min="4613" max="4613" width="25.85546875" customWidth="1"/>
    <col min="4620" max="4620" width="10.42578125" customWidth="1"/>
    <col min="4865" max="4865" width="7.85546875" customWidth="1"/>
    <col min="4866" max="4866" width="21" customWidth="1"/>
    <col min="4867" max="4867" width="7.85546875" customWidth="1"/>
    <col min="4868" max="4868" width="60.5703125" customWidth="1"/>
    <col min="4869" max="4869" width="25.85546875" customWidth="1"/>
    <col min="4876" max="4876" width="10.42578125" customWidth="1"/>
    <col min="5121" max="5121" width="7.85546875" customWidth="1"/>
    <col min="5122" max="5122" width="21" customWidth="1"/>
    <col min="5123" max="5123" width="7.85546875" customWidth="1"/>
    <col min="5124" max="5124" width="60.5703125" customWidth="1"/>
    <col min="5125" max="5125" width="25.85546875" customWidth="1"/>
    <col min="5132" max="5132" width="10.42578125" customWidth="1"/>
    <col min="5377" max="5377" width="7.85546875" customWidth="1"/>
    <col min="5378" max="5378" width="21" customWidth="1"/>
    <col min="5379" max="5379" width="7.85546875" customWidth="1"/>
    <col min="5380" max="5380" width="60.5703125" customWidth="1"/>
    <col min="5381" max="5381" width="25.85546875" customWidth="1"/>
    <col min="5388" max="5388" width="10.42578125" customWidth="1"/>
    <col min="5633" max="5633" width="7.85546875" customWidth="1"/>
    <col min="5634" max="5634" width="21" customWidth="1"/>
    <col min="5635" max="5635" width="7.85546875" customWidth="1"/>
    <col min="5636" max="5636" width="60.5703125" customWidth="1"/>
    <col min="5637" max="5637" width="25.85546875" customWidth="1"/>
    <col min="5644" max="5644" width="10.42578125" customWidth="1"/>
    <col min="5889" max="5889" width="7.85546875" customWidth="1"/>
    <col min="5890" max="5890" width="21" customWidth="1"/>
    <col min="5891" max="5891" width="7.85546875" customWidth="1"/>
    <col min="5892" max="5892" width="60.5703125" customWidth="1"/>
    <col min="5893" max="5893" width="25.85546875" customWidth="1"/>
    <col min="5900" max="5900" width="10.42578125" customWidth="1"/>
    <col min="6145" max="6145" width="7.85546875" customWidth="1"/>
    <col min="6146" max="6146" width="21" customWidth="1"/>
    <col min="6147" max="6147" width="7.85546875" customWidth="1"/>
    <col min="6148" max="6148" width="60.5703125" customWidth="1"/>
    <col min="6149" max="6149" width="25.85546875" customWidth="1"/>
    <col min="6156" max="6156" width="10.42578125" customWidth="1"/>
    <col min="6401" max="6401" width="7.85546875" customWidth="1"/>
    <col min="6402" max="6402" width="21" customWidth="1"/>
    <col min="6403" max="6403" width="7.85546875" customWidth="1"/>
    <col min="6404" max="6404" width="60.5703125" customWidth="1"/>
    <col min="6405" max="6405" width="25.85546875" customWidth="1"/>
    <col min="6412" max="6412" width="10.42578125" customWidth="1"/>
    <col min="6657" max="6657" width="7.85546875" customWidth="1"/>
    <col min="6658" max="6658" width="21" customWidth="1"/>
    <col min="6659" max="6659" width="7.85546875" customWidth="1"/>
    <col min="6660" max="6660" width="60.5703125" customWidth="1"/>
    <col min="6661" max="6661" width="25.85546875" customWidth="1"/>
    <col min="6668" max="6668" width="10.42578125" customWidth="1"/>
    <col min="6913" max="6913" width="7.85546875" customWidth="1"/>
    <col min="6914" max="6914" width="21" customWidth="1"/>
    <col min="6915" max="6915" width="7.85546875" customWidth="1"/>
    <col min="6916" max="6916" width="60.5703125" customWidth="1"/>
    <col min="6917" max="6917" width="25.85546875" customWidth="1"/>
    <col min="6924" max="6924" width="10.42578125" customWidth="1"/>
    <col min="7169" max="7169" width="7.85546875" customWidth="1"/>
    <col min="7170" max="7170" width="21" customWidth="1"/>
    <col min="7171" max="7171" width="7.85546875" customWidth="1"/>
    <col min="7172" max="7172" width="60.5703125" customWidth="1"/>
    <col min="7173" max="7173" width="25.85546875" customWidth="1"/>
    <col min="7180" max="7180" width="10.42578125" customWidth="1"/>
    <col min="7425" max="7425" width="7.85546875" customWidth="1"/>
    <col min="7426" max="7426" width="21" customWidth="1"/>
    <col min="7427" max="7427" width="7.85546875" customWidth="1"/>
    <col min="7428" max="7428" width="60.5703125" customWidth="1"/>
    <col min="7429" max="7429" width="25.85546875" customWidth="1"/>
    <col min="7436" max="7436" width="10.42578125" customWidth="1"/>
    <col min="7681" max="7681" width="7.85546875" customWidth="1"/>
    <col min="7682" max="7682" width="21" customWidth="1"/>
    <col min="7683" max="7683" width="7.85546875" customWidth="1"/>
    <col min="7684" max="7684" width="60.5703125" customWidth="1"/>
    <col min="7685" max="7685" width="25.85546875" customWidth="1"/>
    <col min="7692" max="7692" width="10.42578125" customWidth="1"/>
    <col min="7937" max="7937" width="7.85546875" customWidth="1"/>
    <col min="7938" max="7938" width="21" customWidth="1"/>
    <col min="7939" max="7939" width="7.85546875" customWidth="1"/>
    <col min="7940" max="7940" width="60.5703125" customWidth="1"/>
    <col min="7941" max="7941" width="25.85546875" customWidth="1"/>
    <col min="7948" max="7948" width="10.42578125" customWidth="1"/>
    <col min="8193" max="8193" width="7.85546875" customWidth="1"/>
    <col min="8194" max="8194" width="21" customWidth="1"/>
    <col min="8195" max="8195" width="7.85546875" customWidth="1"/>
    <col min="8196" max="8196" width="60.5703125" customWidth="1"/>
    <col min="8197" max="8197" width="25.85546875" customWidth="1"/>
    <col min="8204" max="8204" width="10.42578125" customWidth="1"/>
    <col min="8449" max="8449" width="7.85546875" customWidth="1"/>
    <col min="8450" max="8450" width="21" customWidth="1"/>
    <col min="8451" max="8451" width="7.85546875" customWidth="1"/>
    <col min="8452" max="8452" width="60.5703125" customWidth="1"/>
    <col min="8453" max="8453" width="25.85546875" customWidth="1"/>
    <col min="8460" max="8460" width="10.42578125" customWidth="1"/>
    <col min="8705" max="8705" width="7.85546875" customWidth="1"/>
    <col min="8706" max="8706" width="21" customWidth="1"/>
    <col min="8707" max="8707" width="7.85546875" customWidth="1"/>
    <col min="8708" max="8708" width="60.5703125" customWidth="1"/>
    <col min="8709" max="8709" width="25.85546875" customWidth="1"/>
    <col min="8716" max="8716" width="10.42578125" customWidth="1"/>
    <col min="8961" max="8961" width="7.85546875" customWidth="1"/>
    <col min="8962" max="8962" width="21" customWidth="1"/>
    <col min="8963" max="8963" width="7.85546875" customWidth="1"/>
    <col min="8964" max="8964" width="60.5703125" customWidth="1"/>
    <col min="8965" max="8965" width="25.85546875" customWidth="1"/>
    <col min="8972" max="8972" width="10.42578125" customWidth="1"/>
    <col min="9217" max="9217" width="7.85546875" customWidth="1"/>
    <col min="9218" max="9218" width="21" customWidth="1"/>
    <col min="9219" max="9219" width="7.85546875" customWidth="1"/>
    <col min="9220" max="9220" width="60.5703125" customWidth="1"/>
    <col min="9221" max="9221" width="25.85546875" customWidth="1"/>
    <col min="9228" max="9228" width="10.42578125" customWidth="1"/>
    <col min="9473" max="9473" width="7.85546875" customWidth="1"/>
    <col min="9474" max="9474" width="21" customWidth="1"/>
    <col min="9475" max="9475" width="7.85546875" customWidth="1"/>
    <col min="9476" max="9476" width="60.5703125" customWidth="1"/>
    <col min="9477" max="9477" width="25.85546875" customWidth="1"/>
    <col min="9484" max="9484" width="10.42578125" customWidth="1"/>
    <col min="9729" max="9729" width="7.85546875" customWidth="1"/>
    <col min="9730" max="9730" width="21" customWidth="1"/>
    <col min="9731" max="9731" width="7.85546875" customWidth="1"/>
    <col min="9732" max="9732" width="60.5703125" customWidth="1"/>
    <col min="9733" max="9733" width="25.85546875" customWidth="1"/>
    <col min="9740" max="9740" width="10.42578125" customWidth="1"/>
    <col min="9985" max="9985" width="7.85546875" customWidth="1"/>
    <col min="9986" max="9986" width="21" customWidth="1"/>
    <col min="9987" max="9987" width="7.85546875" customWidth="1"/>
    <col min="9988" max="9988" width="60.5703125" customWidth="1"/>
    <col min="9989" max="9989" width="25.85546875" customWidth="1"/>
    <col min="9996" max="9996" width="10.42578125" customWidth="1"/>
    <col min="10241" max="10241" width="7.85546875" customWidth="1"/>
    <col min="10242" max="10242" width="21" customWidth="1"/>
    <col min="10243" max="10243" width="7.85546875" customWidth="1"/>
    <col min="10244" max="10244" width="60.5703125" customWidth="1"/>
    <col min="10245" max="10245" width="25.85546875" customWidth="1"/>
    <col min="10252" max="10252" width="10.42578125" customWidth="1"/>
    <col min="10497" max="10497" width="7.85546875" customWidth="1"/>
    <col min="10498" max="10498" width="21" customWidth="1"/>
    <col min="10499" max="10499" width="7.85546875" customWidth="1"/>
    <col min="10500" max="10500" width="60.5703125" customWidth="1"/>
    <col min="10501" max="10501" width="25.85546875" customWidth="1"/>
    <col min="10508" max="10508" width="10.42578125" customWidth="1"/>
    <col min="10753" max="10753" width="7.85546875" customWidth="1"/>
    <col min="10754" max="10754" width="21" customWidth="1"/>
    <col min="10755" max="10755" width="7.85546875" customWidth="1"/>
    <col min="10756" max="10756" width="60.5703125" customWidth="1"/>
    <col min="10757" max="10757" width="25.85546875" customWidth="1"/>
    <col min="10764" max="10764" width="10.42578125" customWidth="1"/>
    <col min="11009" max="11009" width="7.85546875" customWidth="1"/>
    <col min="11010" max="11010" width="21" customWidth="1"/>
    <col min="11011" max="11011" width="7.85546875" customWidth="1"/>
    <col min="11012" max="11012" width="60.5703125" customWidth="1"/>
    <col min="11013" max="11013" width="25.85546875" customWidth="1"/>
    <col min="11020" max="11020" width="10.42578125" customWidth="1"/>
    <col min="11265" max="11265" width="7.85546875" customWidth="1"/>
    <col min="11266" max="11266" width="21" customWidth="1"/>
    <col min="11267" max="11267" width="7.85546875" customWidth="1"/>
    <col min="11268" max="11268" width="60.5703125" customWidth="1"/>
    <col min="11269" max="11269" width="25.85546875" customWidth="1"/>
    <col min="11276" max="11276" width="10.42578125" customWidth="1"/>
    <col min="11521" max="11521" width="7.85546875" customWidth="1"/>
    <col min="11522" max="11522" width="21" customWidth="1"/>
    <col min="11523" max="11523" width="7.85546875" customWidth="1"/>
    <col min="11524" max="11524" width="60.5703125" customWidth="1"/>
    <col min="11525" max="11525" width="25.85546875" customWidth="1"/>
    <col min="11532" max="11532" width="10.42578125" customWidth="1"/>
    <col min="11777" max="11777" width="7.85546875" customWidth="1"/>
    <col min="11778" max="11778" width="21" customWidth="1"/>
    <col min="11779" max="11779" width="7.85546875" customWidth="1"/>
    <col min="11780" max="11780" width="60.5703125" customWidth="1"/>
    <col min="11781" max="11781" width="25.85546875" customWidth="1"/>
    <col min="11788" max="11788" width="10.42578125" customWidth="1"/>
    <col min="12033" max="12033" width="7.85546875" customWidth="1"/>
    <col min="12034" max="12034" width="21" customWidth="1"/>
    <col min="12035" max="12035" width="7.85546875" customWidth="1"/>
    <col min="12036" max="12036" width="60.5703125" customWidth="1"/>
    <col min="12037" max="12037" width="25.85546875" customWidth="1"/>
    <col min="12044" max="12044" width="10.42578125" customWidth="1"/>
    <col min="12289" max="12289" width="7.85546875" customWidth="1"/>
    <col min="12290" max="12290" width="21" customWidth="1"/>
    <col min="12291" max="12291" width="7.85546875" customWidth="1"/>
    <col min="12292" max="12292" width="60.5703125" customWidth="1"/>
    <col min="12293" max="12293" width="25.85546875" customWidth="1"/>
    <col min="12300" max="12300" width="10.42578125" customWidth="1"/>
    <col min="12545" max="12545" width="7.85546875" customWidth="1"/>
    <col min="12546" max="12546" width="21" customWidth="1"/>
    <col min="12547" max="12547" width="7.85546875" customWidth="1"/>
    <col min="12548" max="12548" width="60.5703125" customWidth="1"/>
    <col min="12549" max="12549" width="25.85546875" customWidth="1"/>
    <col min="12556" max="12556" width="10.42578125" customWidth="1"/>
    <col min="12801" max="12801" width="7.85546875" customWidth="1"/>
    <col min="12802" max="12802" width="21" customWidth="1"/>
    <col min="12803" max="12803" width="7.85546875" customWidth="1"/>
    <col min="12804" max="12804" width="60.5703125" customWidth="1"/>
    <col min="12805" max="12805" width="25.85546875" customWidth="1"/>
    <col min="12812" max="12812" width="10.42578125" customWidth="1"/>
    <col min="13057" max="13057" width="7.85546875" customWidth="1"/>
    <col min="13058" max="13058" width="21" customWidth="1"/>
    <col min="13059" max="13059" width="7.85546875" customWidth="1"/>
    <col min="13060" max="13060" width="60.5703125" customWidth="1"/>
    <col min="13061" max="13061" width="25.85546875" customWidth="1"/>
    <col min="13068" max="13068" width="10.42578125" customWidth="1"/>
    <col min="13313" max="13313" width="7.85546875" customWidth="1"/>
    <col min="13314" max="13314" width="21" customWidth="1"/>
    <col min="13315" max="13315" width="7.85546875" customWidth="1"/>
    <col min="13316" max="13316" width="60.5703125" customWidth="1"/>
    <col min="13317" max="13317" width="25.85546875" customWidth="1"/>
    <col min="13324" max="13324" width="10.42578125" customWidth="1"/>
    <col min="13569" max="13569" width="7.85546875" customWidth="1"/>
    <col min="13570" max="13570" width="21" customWidth="1"/>
    <col min="13571" max="13571" width="7.85546875" customWidth="1"/>
    <col min="13572" max="13572" width="60.5703125" customWidth="1"/>
    <col min="13573" max="13573" width="25.85546875" customWidth="1"/>
    <col min="13580" max="13580" width="10.42578125" customWidth="1"/>
    <col min="13825" max="13825" width="7.85546875" customWidth="1"/>
    <col min="13826" max="13826" width="21" customWidth="1"/>
    <col min="13827" max="13827" width="7.85546875" customWidth="1"/>
    <col min="13828" max="13828" width="60.5703125" customWidth="1"/>
    <col min="13829" max="13829" width="25.85546875" customWidth="1"/>
    <col min="13836" max="13836" width="10.42578125" customWidth="1"/>
    <col min="14081" max="14081" width="7.85546875" customWidth="1"/>
    <col min="14082" max="14082" width="21" customWidth="1"/>
    <col min="14083" max="14083" width="7.85546875" customWidth="1"/>
    <col min="14084" max="14084" width="60.5703125" customWidth="1"/>
    <col min="14085" max="14085" width="25.85546875" customWidth="1"/>
    <col min="14092" max="14092" width="10.42578125" customWidth="1"/>
    <col min="14337" max="14337" width="7.85546875" customWidth="1"/>
    <col min="14338" max="14338" width="21" customWidth="1"/>
    <col min="14339" max="14339" width="7.85546875" customWidth="1"/>
    <col min="14340" max="14340" width="60.5703125" customWidth="1"/>
    <col min="14341" max="14341" width="25.85546875" customWidth="1"/>
    <col min="14348" max="14348" width="10.42578125" customWidth="1"/>
    <col min="14593" max="14593" width="7.85546875" customWidth="1"/>
    <col min="14594" max="14594" width="21" customWidth="1"/>
    <col min="14595" max="14595" width="7.85546875" customWidth="1"/>
    <col min="14596" max="14596" width="60.5703125" customWidth="1"/>
    <col min="14597" max="14597" width="25.85546875" customWidth="1"/>
    <col min="14604" max="14604" width="10.42578125" customWidth="1"/>
    <col min="14849" max="14849" width="7.85546875" customWidth="1"/>
    <col min="14850" max="14850" width="21" customWidth="1"/>
    <col min="14851" max="14851" width="7.85546875" customWidth="1"/>
    <col min="14852" max="14852" width="60.5703125" customWidth="1"/>
    <col min="14853" max="14853" width="25.85546875" customWidth="1"/>
    <col min="14860" max="14860" width="10.42578125" customWidth="1"/>
    <col min="15105" max="15105" width="7.85546875" customWidth="1"/>
    <col min="15106" max="15106" width="21" customWidth="1"/>
    <col min="15107" max="15107" width="7.85546875" customWidth="1"/>
    <col min="15108" max="15108" width="60.5703125" customWidth="1"/>
    <col min="15109" max="15109" width="25.85546875" customWidth="1"/>
    <col min="15116" max="15116" width="10.42578125" customWidth="1"/>
    <col min="15361" max="15361" width="7.85546875" customWidth="1"/>
    <col min="15362" max="15362" width="21" customWidth="1"/>
    <col min="15363" max="15363" width="7.85546875" customWidth="1"/>
    <col min="15364" max="15364" width="60.5703125" customWidth="1"/>
    <col min="15365" max="15365" width="25.85546875" customWidth="1"/>
    <col min="15372" max="15372" width="10.42578125" customWidth="1"/>
    <col min="15617" max="15617" width="7.85546875" customWidth="1"/>
    <col min="15618" max="15618" width="21" customWidth="1"/>
    <col min="15619" max="15619" width="7.85546875" customWidth="1"/>
    <col min="15620" max="15620" width="60.5703125" customWidth="1"/>
    <col min="15621" max="15621" width="25.85546875" customWidth="1"/>
    <col min="15628" max="15628" width="10.42578125" customWidth="1"/>
    <col min="15873" max="15873" width="7.85546875" customWidth="1"/>
    <col min="15874" max="15874" width="21" customWidth="1"/>
    <col min="15875" max="15875" width="7.85546875" customWidth="1"/>
    <col min="15876" max="15876" width="60.5703125" customWidth="1"/>
    <col min="15877" max="15877" width="25.85546875" customWidth="1"/>
    <col min="15884" max="15884" width="10.42578125" customWidth="1"/>
    <col min="16129" max="16129" width="7.85546875" customWidth="1"/>
    <col min="16130" max="16130" width="21" customWidth="1"/>
    <col min="16131" max="16131" width="7.85546875" customWidth="1"/>
    <col min="16132" max="16132" width="60.5703125" customWidth="1"/>
    <col min="16133" max="16133" width="25.85546875" customWidth="1"/>
    <col min="16140" max="16140" width="10.42578125" customWidth="1"/>
  </cols>
  <sheetData>
    <row r="1" spans="1:10" x14ac:dyDescent="0.2">
      <c r="A1" s="107"/>
      <c r="B1" s="108"/>
      <c r="C1" s="120"/>
      <c r="D1" s="120"/>
      <c r="E1" s="114"/>
      <c r="F1" s="115"/>
      <c r="G1" s="57"/>
      <c r="H1" s="57"/>
      <c r="I1" s="56"/>
      <c r="J1" s="56"/>
    </row>
    <row r="2" spans="1:10" x14ac:dyDescent="0.2">
      <c r="A2" s="110"/>
      <c r="B2" s="111" t="s">
        <v>3</v>
      </c>
      <c r="C2" s="112" t="s">
        <v>3872</v>
      </c>
      <c r="D2" s="113" t="s">
        <v>3873</v>
      </c>
      <c r="E2" s="114"/>
      <c r="F2" s="115"/>
      <c r="G2" s="57"/>
      <c r="H2" s="57"/>
      <c r="I2" s="56"/>
      <c r="J2" s="56"/>
    </row>
    <row r="3" spans="1:10" x14ac:dyDescent="0.2">
      <c r="A3" s="110"/>
      <c r="B3" s="111"/>
      <c r="C3" s="112"/>
      <c r="D3" s="113"/>
      <c r="E3" s="114"/>
      <c r="F3" s="117"/>
      <c r="G3" s="57"/>
      <c r="H3" s="57"/>
      <c r="I3" s="56"/>
      <c r="J3" s="56"/>
    </row>
    <row r="4" spans="1:10" x14ac:dyDescent="0.2">
      <c r="A4" s="110"/>
      <c r="B4" s="111" t="s">
        <v>3874</v>
      </c>
      <c r="C4" s="112"/>
      <c r="D4" s="116" t="s">
        <v>3875</v>
      </c>
      <c r="E4" s="114"/>
      <c r="F4" s="117"/>
      <c r="G4" s="57"/>
      <c r="H4" s="57"/>
      <c r="I4" s="56"/>
      <c r="J4" s="56"/>
    </row>
    <row r="5" spans="1:10" x14ac:dyDescent="0.2">
      <c r="A5" s="107"/>
      <c r="B5" s="108"/>
      <c r="C5" s="109"/>
      <c r="D5" s="109"/>
      <c r="E5" s="114"/>
      <c r="F5" s="117"/>
      <c r="G5" s="57"/>
      <c r="H5" s="57"/>
      <c r="I5" s="56"/>
      <c r="J5" s="56"/>
    </row>
    <row r="6" spans="1:10" x14ac:dyDescent="0.2">
      <c r="A6" s="107">
        <v>1</v>
      </c>
      <c r="B6" s="108" t="s">
        <v>3009</v>
      </c>
      <c r="C6" s="118" t="s">
        <v>93</v>
      </c>
      <c r="D6" s="109"/>
      <c r="E6" s="61"/>
      <c r="F6" s="117"/>
      <c r="G6" s="58"/>
      <c r="H6" s="56"/>
      <c r="I6" s="59"/>
      <c r="J6" s="59"/>
    </row>
    <row r="7" spans="1:10" x14ac:dyDescent="0.2">
      <c r="A7" s="107">
        <v>2</v>
      </c>
      <c r="B7" s="108" t="s">
        <v>1729</v>
      </c>
      <c r="C7" s="109" t="s">
        <v>434</v>
      </c>
      <c r="D7" s="109"/>
      <c r="E7" s="61"/>
      <c r="F7" s="117"/>
      <c r="G7" s="58"/>
      <c r="H7" s="56"/>
      <c r="I7" s="59"/>
      <c r="J7" s="59"/>
    </row>
    <row r="8" spans="1:10" x14ac:dyDescent="0.2">
      <c r="A8" s="107">
        <v>3</v>
      </c>
      <c r="B8" s="108" t="s">
        <v>1296</v>
      </c>
      <c r="C8" s="118" t="s">
        <v>118</v>
      </c>
      <c r="D8" s="109"/>
      <c r="E8" s="61"/>
      <c r="F8" s="117"/>
      <c r="G8" s="58"/>
      <c r="H8" s="56"/>
      <c r="I8" s="59"/>
      <c r="J8" s="59"/>
    </row>
    <row r="9" spans="1:10" x14ac:dyDescent="0.2">
      <c r="A9" s="107">
        <v>4</v>
      </c>
      <c r="B9" s="108" t="s">
        <v>3334</v>
      </c>
      <c r="C9" s="108" t="s">
        <v>185</v>
      </c>
      <c r="D9" s="109"/>
      <c r="E9" s="61"/>
      <c r="F9" s="117"/>
      <c r="G9" s="58"/>
      <c r="H9" s="57"/>
      <c r="I9" s="59"/>
      <c r="J9" s="59"/>
    </row>
    <row r="10" spans="1:10" x14ac:dyDescent="0.2">
      <c r="A10" s="107">
        <v>5</v>
      </c>
      <c r="B10" s="108" t="s">
        <v>2548</v>
      </c>
      <c r="C10" s="109" t="s">
        <v>140</v>
      </c>
      <c r="D10" s="109"/>
      <c r="E10" s="61"/>
      <c r="F10" s="117"/>
      <c r="G10" s="58"/>
      <c r="H10" s="57"/>
      <c r="I10" s="59"/>
      <c r="J10" s="59"/>
    </row>
    <row r="11" spans="1:10" x14ac:dyDescent="0.2">
      <c r="A11" s="107">
        <v>6</v>
      </c>
      <c r="B11" s="108" t="s">
        <v>2895</v>
      </c>
      <c r="C11" s="108" t="s">
        <v>128</v>
      </c>
      <c r="D11" s="109"/>
      <c r="E11" s="114"/>
      <c r="F11" s="117"/>
      <c r="G11" s="58"/>
      <c r="H11" s="56"/>
      <c r="I11" s="59"/>
      <c r="J11" s="59"/>
    </row>
    <row r="12" spans="1:10" x14ac:dyDescent="0.2">
      <c r="A12" s="107">
        <v>7</v>
      </c>
      <c r="B12" s="108" t="s">
        <v>2315</v>
      </c>
      <c r="C12" s="60" t="s">
        <v>252</v>
      </c>
      <c r="D12" s="109"/>
      <c r="E12" s="114"/>
      <c r="F12" s="117"/>
      <c r="G12" s="58"/>
      <c r="H12" s="56"/>
      <c r="I12" s="59"/>
      <c r="J12" s="59"/>
    </row>
    <row r="13" spans="1:10" x14ac:dyDescent="0.2">
      <c r="A13" s="107">
        <v>8</v>
      </c>
      <c r="B13" s="108" t="s">
        <v>1594</v>
      </c>
      <c r="C13" s="109" t="s">
        <v>195</v>
      </c>
      <c r="D13" s="109"/>
      <c r="E13" s="119"/>
      <c r="F13" s="117"/>
      <c r="G13" s="58"/>
      <c r="H13" s="56"/>
      <c r="I13" s="59"/>
      <c r="J13" s="59"/>
    </row>
    <row r="14" spans="1:10" x14ac:dyDescent="0.2">
      <c r="A14" s="107">
        <v>9</v>
      </c>
      <c r="B14" s="108" t="s">
        <v>2785</v>
      </c>
      <c r="C14" s="118" t="s">
        <v>177</v>
      </c>
      <c r="D14" s="109"/>
      <c r="E14" s="61"/>
      <c r="F14" s="117"/>
      <c r="G14" s="58"/>
      <c r="H14" s="57"/>
      <c r="I14" s="59"/>
      <c r="J14" s="59"/>
    </row>
    <row r="15" spans="1:10" x14ac:dyDescent="0.2">
      <c r="A15" s="107">
        <v>10</v>
      </c>
      <c r="B15" s="108" t="s">
        <v>643</v>
      </c>
      <c r="C15" s="108" t="s">
        <v>396</v>
      </c>
      <c r="D15" s="109"/>
      <c r="E15" s="119"/>
      <c r="F15" s="117"/>
      <c r="G15" s="58"/>
      <c r="H15" s="56"/>
      <c r="I15" s="59"/>
      <c r="J15" s="59"/>
    </row>
    <row r="16" spans="1:10" x14ac:dyDescent="0.2">
      <c r="A16" s="107">
        <v>11</v>
      </c>
      <c r="B16" s="108" t="s">
        <v>2433</v>
      </c>
      <c r="C16" s="118" t="s">
        <v>242</v>
      </c>
      <c r="D16" s="109"/>
      <c r="E16" s="114"/>
      <c r="F16" s="117"/>
      <c r="G16" s="58"/>
      <c r="H16" s="56"/>
      <c r="I16" s="59"/>
      <c r="J16" s="59"/>
    </row>
    <row r="17" spans="1:10" x14ac:dyDescent="0.2">
      <c r="A17" s="107">
        <v>12</v>
      </c>
      <c r="B17" s="108" t="s">
        <v>1969</v>
      </c>
      <c r="C17" s="60" t="s">
        <v>215</v>
      </c>
      <c r="D17" s="109"/>
      <c r="E17" s="61"/>
      <c r="F17" s="117"/>
      <c r="G17" s="58"/>
      <c r="H17" s="57"/>
      <c r="I17" s="59"/>
      <c r="J17" s="59"/>
    </row>
    <row r="18" spans="1:10" x14ac:dyDescent="0.2">
      <c r="A18" s="107">
        <v>13</v>
      </c>
      <c r="B18" s="108" t="s">
        <v>2216</v>
      </c>
      <c r="C18" s="118" t="s">
        <v>192</v>
      </c>
      <c r="D18" s="117" t="s">
        <v>3876</v>
      </c>
      <c r="E18" s="119"/>
      <c r="F18" s="117"/>
      <c r="G18" s="58"/>
      <c r="H18" s="57"/>
      <c r="I18" s="59"/>
      <c r="J18" s="59"/>
    </row>
    <row r="19" spans="1:10" x14ac:dyDescent="0.2">
      <c r="A19" s="107">
        <v>14</v>
      </c>
      <c r="B19" s="108" t="s">
        <v>3877</v>
      </c>
      <c r="C19" s="118" t="s">
        <v>330</v>
      </c>
      <c r="D19" s="109"/>
      <c r="E19" s="61"/>
      <c r="F19" s="117"/>
      <c r="G19" s="58"/>
      <c r="H19" s="57"/>
      <c r="I19" s="59"/>
      <c r="J19" s="59"/>
    </row>
    <row r="20" spans="1:10" x14ac:dyDescent="0.2">
      <c r="A20" s="107">
        <v>15</v>
      </c>
      <c r="B20" s="108" t="s">
        <v>2897</v>
      </c>
      <c r="C20" s="118" t="s">
        <v>81</v>
      </c>
      <c r="D20" s="109"/>
      <c r="E20" s="61"/>
      <c r="F20" s="117"/>
      <c r="G20" s="58"/>
      <c r="H20" s="57"/>
      <c r="I20" s="59"/>
      <c r="J20" s="59"/>
    </row>
    <row r="21" spans="1:10" x14ac:dyDescent="0.2">
      <c r="A21" s="107">
        <v>16</v>
      </c>
      <c r="B21" s="108" t="s">
        <v>1443</v>
      </c>
      <c r="C21" s="109" t="s">
        <v>432</v>
      </c>
      <c r="D21" s="117" t="s">
        <v>3876</v>
      </c>
      <c r="E21" s="114"/>
      <c r="F21" s="117"/>
      <c r="G21" s="58"/>
      <c r="H21" s="57"/>
      <c r="I21" s="59"/>
      <c r="J21" s="59"/>
    </row>
    <row r="22" spans="1:10" x14ac:dyDescent="0.2">
      <c r="A22" s="107">
        <v>17</v>
      </c>
      <c r="B22" s="108" t="s">
        <v>82</v>
      </c>
      <c r="C22" s="109" t="s">
        <v>81</v>
      </c>
      <c r="D22" s="109"/>
      <c r="E22" s="61"/>
      <c r="F22" s="117"/>
      <c r="G22" s="58"/>
      <c r="H22" s="57"/>
      <c r="I22" s="59"/>
      <c r="J22" s="59"/>
    </row>
    <row r="23" spans="1:10" x14ac:dyDescent="0.2">
      <c r="A23" s="107">
        <v>18</v>
      </c>
      <c r="B23" s="108" t="s">
        <v>855</v>
      </c>
      <c r="C23" s="108" t="s">
        <v>207</v>
      </c>
      <c r="D23" s="109"/>
      <c r="E23" s="61"/>
      <c r="F23" s="117"/>
      <c r="G23" s="58"/>
      <c r="H23" s="56"/>
      <c r="I23" s="59"/>
      <c r="J23" s="59"/>
    </row>
    <row r="24" spans="1:10" x14ac:dyDescent="0.2">
      <c r="A24" s="107">
        <v>19</v>
      </c>
      <c r="B24" s="108" t="s">
        <v>3878</v>
      </c>
      <c r="C24" s="118" t="s">
        <v>275</v>
      </c>
      <c r="D24" s="109"/>
      <c r="E24" s="119"/>
      <c r="F24" s="117"/>
      <c r="G24" s="58"/>
      <c r="H24" s="56"/>
      <c r="I24" s="59"/>
      <c r="J24" s="59"/>
    </row>
    <row r="25" spans="1:10" x14ac:dyDescent="0.2">
      <c r="A25" s="107">
        <v>20</v>
      </c>
      <c r="B25" s="108" t="s">
        <v>2078</v>
      </c>
      <c r="C25" s="118" t="s">
        <v>95</v>
      </c>
      <c r="D25" s="109"/>
      <c r="E25" s="61"/>
      <c r="F25" s="117"/>
      <c r="G25" s="58"/>
      <c r="H25" s="57"/>
      <c r="I25" s="59"/>
      <c r="J25" s="59"/>
    </row>
    <row r="26" spans="1:10" x14ac:dyDescent="0.2">
      <c r="A26" s="107">
        <v>21</v>
      </c>
      <c r="B26" s="108" t="s">
        <v>3231</v>
      </c>
      <c r="C26" s="108" t="s">
        <v>316</v>
      </c>
      <c r="D26" s="117" t="s">
        <v>3876</v>
      </c>
      <c r="E26" s="61"/>
      <c r="F26" s="117"/>
      <c r="G26" s="58"/>
      <c r="H26" s="56"/>
      <c r="I26" s="59"/>
      <c r="J26" s="59"/>
    </row>
    <row r="27" spans="1:10" x14ac:dyDescent="0.2">
      <c r="A27" s="107">
        <v>22</v>
      </c>
      <c r="B27" s="108" t="s">
        <v>1149</v>
      </c>
      <c r="C27" s="109" t="s">
        <v>123</v>
      </c>
      <c r="D27" s="109"/>
      <c r="E27" s="61"/>
      <c r="F27" s="117"/>
      <c r="G27" s="58"/>
      <c r="H27" s="57"/>
      <c r="I27" s="59"/>
      <c r="J27" s="59"/>
    </row>
    <row r="28" spans="1:10" x14ac:dyDescent="0.2">
      <c r="A28" s="107">
        <v>23</v>
      </c>
      <c r="B28" s="108" t="s">
        <v>3342</v>
      </c>
      <c r="C28" s="109" t="s">
        <v>306</v>
      </c>
      <c r="D28" s="109"/>
      <c r="E28" s="61"/>
      <c r="F28" s="117"/>
      <c r="G28" s="58"/>
      <c r="H28" s="57"/>
      <c r="I28" s="59"/>
      <c r="J28" s="59"/>
    </row>
    <row r="29" spans="1:10" x14ac:dyDescent="0.2">
      <c r="A29" s="107">
        <v>24</v>
      </c>
      <c r="B29" s="108" t="s">
        <v>455</v>
      </c>
      <c r="C29" s="60" t="s">
        <v>454</v>
      </c>
      <c r="D29" s="109"/>
      <c r="E29" s="61"/>
      <c r="F29" s="117"/>
      <c r="G29" s="58"/>
      <c r="H29" s="57"/>
      <c r="I29" s="59"/>
      <c r="J29" s="59"/>
    </row>
    <row r="30" spans="1:10" x14ac:dyDescent="0.2">
      <c r="A30" s="107">
        <v>25</v>
      </c>
      <c r="B30" s="108" t="s">
        <v>3657</v>
      </c>
      <c r="C30" s="108" t="s">
        <v>134</v>
      </c>
      <c r="D30" s="109"/>
      <c r="E30" s="61"/>
      <c r="F30" s="117"/>
      <c r="G30" s="58"/>
      <c r="H30" s="57"/>
      <c r="I30" s="59"/>
      <c r="J30" s="59"/>
    </row>
    <row r="31" spans="1:10" x14ac:dyDescent="0.2">
      <c r="A31" s="107">
        <v>26</v>
      </c>
      <c r="B31" s="108" t="s">
        <v>1971</v>
      </c>
      <c r="C31" s="109" t="s">
        <v>207</v>
      </c>
      <c r="D31" s="109"/>
      <c r="E31" s="119"/>
      <c r="F31" s="117"/>
      <c r="G31" s="58"/>
      <c r="H31" s="57"/>
      <c r="I31" s="59"/>
      <c r="J31" s="59"/>
    </row>
    <row r="32" spans="1:10" x14ac:dyDescent="0.2">
      <c r="A32" s="107">
        <v>27</v>
      </c>
      <c r="B32" s="108" t="s">
        <v>3879</v>
      </c>
      <c r="C32" s="109" t="s">
        <v>324</v>
      </c>
      <c r="D32" s="117" t="s">
        <v>3876</v>
      </c>
      <c r="E32" s="61"/>
      <c r="F32" s="117"/>
      <c r="G32" s="58"/>
      <c r="H32" s="57"/>
      <c r="I32" s="59"/>
      <c r="J32" s="59"/>
    </row>
    <row r="33" spans="1:10" x14ac:dyDescent="0.2">
      <c r="A33" s="107">
        <v>28</v>
      </c>
      <c r="B33" s="108" t="s">
        <v>3880</v>
      </c>
      <c r="C33" s="109" t="s">
        <v>134</v>
      </c>
      <c r="D33" s="109"/>
      <c r="E33" s="61"/>
      <c r="F33" s="117"/>
      <c r="G33" s="58"/>
      <c r="H33" s="57"/>
      <c r="I33" s="59"/>
      <c r="J33" s="59"/>
    </row>
    <row r="34" spans="1:10" x14ac:dyDescent="0.2">
      <c r="A34" s="107">
        <v>29</v>
      </c>
      <c r="B34" s="108" t="s">
        <v>995</v>
      </c>
      <c r="C34" s="109" t="s">
        <v>170</v>
      </c>
      <c r="D34" s="109"/>
      <c r="E34" s="61"/>
      <c r="F34" s="117"/>
      <c r="G34" s="58"/>
      <c r="H34" s="57"/>
      <c r="I34" s="59"/>
      <c r="J34" s="59"/>
    </row>
    <row r="35" spans="1:10" x14ac:dyDescent="0.2">
      <c r="A35" s="107">
        <v>30</v>
      </c>
      <c r="B35" s="108" t="s">
        <v>3755</v>
      </c>
      <c r="C35" s="109" t="s">
        <v>227</v>
      </c>
      <c r="D35" s="109"/>
      <c r="E35" s="61"/>
      <c r="F35" s="117"/>
      <c r="G35" s="58"/>
      <c r="H35" s="57"/>
      <c r="I35" s="59"/>
      <c r="J35" s="59"/>
    </row>
    <row r="36" spans="1:10" x14ac:dyDescent="0.2">
      <c r="A36" s="107">
        <v>31</v>
      </c>
      <c r="B36" s="108" t="s">
        <v>3881</v>
      </c>
      <c r="C36" s="109" t="s">
        <v>105</v>
      </c>
      <c r="D36" s="109"/>
      <c r="E36" s="61"/>
      <c r="F36" s="117"/>
      <c r="G36" s="58"/>
      <c r="H36" s="57"/>
      <c r="I36" s="59"/>
      <c r="J36" s="59"/>
    </row>
    <row r="37" spans="1:10" x14ac:dyDescent="0.2">
      <c r="A37" s="107">
        <v>32</v>
      </c>
      <c r="B37" s="108" t="s">
        <v>1850</v>
      </c>
      <c r="C37" s="118" t="s">
        <v>330</v>
      </c>
      <c r="D37" s="109"/>
      <c r="E37" s="119"/>
      <c r="F37" s="117"/>
      <c r="G37" s="58"/>
      <c r="H37" s="57"/>
      <c r="I37" s="59"/>
      <c r="J37" s="59"/>
    </row>
    <row r="38" spans="1:10" x14ac:dyDescent="0.2">
      <c r="A38" s="107">
        <v>33</v>
      </c>
      <c r="B38" s="108" t="s">
        <v>3882</v>
      </c>
      <c r="C38" s="118" t="s">
        <v>556</v>
      </c>
      <c r="D38" s="109"/>
      <c r="E38" s="61"/>
      <c r="F38" s="117"/>
      <c r="G38" s="58"/>
      <c r="H38" s="57"/>
      <c r="I38" s="59"/>
      <c r="J38" s="59"/>
    </row>
    <row r="39" spans="1:10" x14ac:dyDescent="0.2">
      <c r="A39" s="107">
        <v>34</v>
      </c>
      <c r="B39" s="108" t="s">
        <v>1300</v>
      </c>
      <c r="C39" s="108" t="s">
        <v>232</v>
      </c>
      <c r="D39" s="117" t="s">
        <v>3876</v>
      </c>
      <c r="E39" s="61"/>
      <c r="F39" s="117"/>
      <c r="G39" s="58"/>
      <c r="H39" s="56"/>
      <c r="I39" s="59"/>
      <c r="J39" s="59"/>
    </row>
    <row r="40" spans="1:10" x14ac:dyDescent="0.2">
      <c r="A40" s="107">
        <v>35</v>
      </c>
      <c r="B40" s="108" t="s">
        <v>3452</v>
      </c>
      <c r="C40" s="118" t="s">
        <v>275</v>
      </c>
      <c r="D40" s="117" t="s">
        <v>3876</v>
      </c>
      <c r="E40" s="61"/>
      <c r="F40" s="117"/>
      <c r="G40" s="58"/>
      <c r="H40" s="56"/>
      <c r="I40" s="59"/>
      <c r="J40" s="59"/>
    </row>
    <row r="41" spans="1:10" x14ac:dyDescent="0.2">
      <c r="A41" s="107">
        <v>36</v>
      </c>
      <c r="B41" s="108" t="s">
        <v>459</v>
      </c>
      <c r="C41" s="109" t="s">
        <v>105</v>
      </c>
      <c r="D41" s="109"/>
      <c r="E41" s="61"/>
      <c r="F41" s="117"/>
      <c r="G41" s="58"/>
      <c r="H41" s="56"/>
      <c r="I41" s="59"/>
      <c r="J41" s="59"/>
    </row>
    <row r="42" spans="1:10" x14ac:dyDescent="0.2">
      <c r="A42" s="107">
        <v>37</v>
      </c>
      <c r="B42" s="108" t="s">
        <v>3553</v>
      </c>
      <c r="C42" s="109" t="s">
        <v>128</v>
      </c>
      <c r="D42" s="109"/>
      <c r="E42" s="61"/>
      <c r="F42" s="117"/>
      <c r="G42" s="58"/>
      <c r="H42" s="57"/>
      <c r="I42" s="59"/>
      <c r="J42" s="59"/>
    </row>
    <row r="43" spans="1:10" x14ac:dyDescent="0.2">
      <c r="A43" s="107">
        <v>38</v>
      </c>
      <c r="B43" s="108" t="s">
        <v>3883</v>
      </c>
      <c r="C43" s="118" t="s">
        <v>215</v>
      </c>
      <c r="D43" s="109"/>
      <c r="E43" s="119"/>
      <c r="F43" s="117"/>
      <c r="G43" s="58"/>
      <c r="H43" s="57"/>
      <c r="I43" s="59"/>
      <c r="J43" s="59"/>
    </row>
    <row r="44" spans="1:10" x14ac:dyDescent="0.2">
      <c r="A44" s="107">
        <v>39</v>
      </c>
      <c r="B44" s="108" t="s">
        <v>2664</v>
      </c>
      <c r="C44" s="118" t="s">
        <v>583</v>
      </c>
      <c r="D44" s="109"/>
      <c r="E44" s="61"/>
      <c r="F44" s="117"/>
      <c r="G44" s="58"/>
      <c r="H44" s="57"/>
      <c r="I44" s="59"/>
      <c r="J44" s="59"/>
    </row>
    <row r="45" spans="1:10" x14ac:dyDescent="0.2">
      <c r="A45" s="107">
        <v>40</v>
      </c>
      <c r="B45" s="108" t="s">
        <v>3455</v>
      </c>
      <c r="C45" s="60" t="s">
        <v>261</v>
      </c>
      <c r="D45" s="117" t="s">
        <v>3876</v>
      </c>
      <c r="E45" s="61"/>
      <c r="F45" s="117"/>
      <c r="G45" s="58"/>
      <c r="H45" s="56"/>
      <c r="I45" s="59"/>
      <c r="J45" s="59"/>
    </row>
    <row r="46" spans="1:10" x14ac:dyDescent="0.2">
      <c r="A46" s="107">
        <v>41</v>
      </c>
      <c r="B46" s="108" t="s">
        <v>2319</v>
      </c>
      <c r="C46" s="118" t="s">
        <v>306</v>
      </c>
      <c r="D46" s="109"/>
      <c r="E46" s="61"/>
      <c r="F46" s="117"/>
      <c r="G46" s="58"/>
      <c r="H46" s="57"/>
      <c r="I46" s="59"/>
      <c r="J46" s="59"/>
    </row>
    <row r="47" spans="1:10" x14ac:dyDescent="0.2">
      <c r="A47" s="107">
        <v>42</v>
      </c>
      <c r="B47" s="108" t="s">
        <v>3884</v>
      </c>
      <c r="C47" s="118" t="s">
        <v>556</v>
      </c>
      <c r="D47" s="109"/>
      <c r="E47" s="61"/>
      <c r="F47" s="117"/>
      <c r="G47" s="58"/>
      <c r="H47" s="57"/>
      <c r="I47" s="59"/>
      <c r="J47" s="59"/>
    </row>
    <row r="48" spans="1:10" x14ac:dyDescent="0.2">
      <c r="A48" s="107">
        <v>43</v>
      </c>
      <c r="B48" s="108" t="s">
        <v>3885</v>
      </c>
      <c r="C48" s="108" t="s">
        <v>232</v>
      </c>
      <c r="D48" s="117" t="s">
        <v>3876</v>
      </c>
      <c r="E48" s="61"/>
      <c r="F48" s="117"/>
      <c r="G48" s="58"/>
      <c r="H48" s="57"/>
      <c r="I48" s="59"/>
      <c r="J48" s="59"/>
    </row>
    <row r="49" spans="1:10" x14ac:dyDescent="0.2">
      <c r="A49" s="107">
        <v>44</v>
      </c>
      <c r="B49" s="108" t="s">
        <v>3886</v>
      </c>
      <c r="C49" s="118" t="s">
        <v>306</v>
      </c>
      <c r="D49" s="117" t="s">
        <v>3876</v>
      </c>
      <c r="E49" s="119"/>
      <c r="F49" s="117"/>
      <c r="G49" s="58"/>
      <c r="H49" s="57"/>
      <c r="I49" s="59"/>
      <c r="J49" s="59"/>
    </row>
    <row r="50" spans="1:10" x14ac:dyDescent="0.2">
      <c r="A50" s="107">
        <v>45</v>
      </c>
      <c r="B50" s="108" t="s">
        <v>3013</v>
      </c>
      <c r="C50" s="109" t="s">
        <v>128</v>
      </c>
      <c r="D50" s="109"/>
      <c r="E50" s="119"/>
      <c r="F50" s="117"/>
      <c r="G50" s="58"/>
      <c r="H50" s="57"/>
      <c r="I50" s="59"/>
      <c r="J50" s="59"/>
    </row>
    <row r="51" spans="1:10" x14ac:dyDescent="0.2">
      <c r="A51" s="107"/>
      <c r="B51" s="108"/>
      <c r="C51" s="109"/>
      <c r="D51" s="109"/>
      <c r="E51" s="107"/>
      <c r="F51" s="117"/>
      <c r="G51" s="58"/>
      <c r="H51" s="57"/>
      <c r="I51" s="59"/>
      <c r="J51" s="59"/>
    </row>
    <row r="52" spans="1:10" x14ac:dyDescent="0.2">
      <c r="A52" s="107"/>
      <c r="B52" s="108"/>
      <c r="C52" s="109"/>
      <c r="D52" s="109"/>
      <c r="E52" s="107"/>
      <c r="F52" s="117"/>
      <c r="G52" s="58"/>
      <c r="H52" s="56"/>
      <c r="I52" s="59"/>
      <c r="J52" s="59"/>
    </row>
    <row r="53" spans="1:10" x14ac:dyDescent="0.2">
      <c r="A53" s="107"/>
      <c r="B53" s="108"/>
      <c r="C53" s="118"/>
      <c r="D53" s="109"/>
      <c r="E53" s="114"/>
      <c r="F53" s="117"/>
      <c r="G53" s="58"/>
      <c r="H53" s="56"/>
      <c r="I53" s="59"/>
      <c r="J53" s="59"/>
    </row>
    <row r="54" spans="1:10" x14ac:dyDescent="0.2">
      <c r="A54" s="107"/>
      <c r="B54" s="61"/>
      <c r="C54" s="116"/>
      <c r="D54" s="109"/>
      <c r="E54" s="107"/>
      <c r="F54" s="117"/>
      <c r="G54" s="58"/>
      <c r="H54" s="56"/>
      <c r="I54" s="59"/>
      <c r="J54" s="59"/>
    </row>
    <row r="55" spans="1:10" x14ac:dyDescent="0.2">
      <c r="A55" s="107"/>
      <c r="B55" s="111" t="s">
        <v>3887</v>
      </c>
      <c r="C55" s="120"/>
      <c r="D55" s="120" t="s">
        <v>3888</v>
      </c>
      <c r="E55" s="114"/>
      <c r="F55" s="117"/>
      <c r="G55" s="57"/>
      <c r="H55" s="57"/>
      <c r="I55" s="59"/>
      <c r="J55" s="59"/>
    </row>
    <row r="56" spans="1:10" x14ac:dyDescent="0.2">
      <c r="A56" s="107"/>
      <c r="B56" s="108"/>
      <c r="C56" s="109"/>
      <c r="D56" s="109" t="s">
        <v>3889</v>
      </c>
      <c r="E56" s="121"/>
      <c r="F56" s="115"/>
      <c r="G56" s="56"/>
      <c r="H56" s="56"/>
      <c r="I56" s="56"/>
      <c r="J56" s="56"/>
    </row>
    <row r="57" spans="1:10" x14ac:dyDescent="0.2">
      <c r="A57" s="107">
        <v>1</v>
      </c>
      <c r="B57" s="108" t="s">
        <v>3776</v>
      </c>
      <c r="C57" s="60" t="s">
        <v>261</v>
      </c>
      <c r="D57" s="60" t="s">
        <v>3890</v>
      </c>
      <c r="E57" s="114"/>
      <c r="F57" s="115"/>
      <c r="G57" s="57"/>
      <c r="H57" s="57"/>
      <c r="I57" s="56"/>
      <c r="J57" s="56"/>
    </row>
    <row r="58" spans="1:10" x14ac:dyDescent="0.2">
      <c r="A58" s="107">
        <v>2</v>
      </c>
      <c r="B58" s="108" t="s">
        <v>1859</v>
      </c>
      <c r="C58" s="109" t="s">
        <v>192</v>
      </c>
      <c r="D58" s="120" t="s">
        <v>3891</v>
      </c>
      <c r="E58" s="114"/>
      <c r="F58" s="115"/>
      <c r="G58" s="57"/>
      <c r="H58" s="57"/>
      <c r="I58" s="56"/>
      <c r="J58" s="56"/>
    </row>
    <row r="59" spans="1:10" x14ac:dyDescent="0.2">
      <c r="A59" s="107">
        <v>3</v>
      </c>
      <c r="B59" s="108" t="s">
        <v>1163</v>
      </c>
      <c r="C59" s="60" t="s">
        <v>140</v>
      </c>
      <c r="D59" s="120" t="s">
        <v>3892</v>
      </c>
      <c r="E59" s="114"/>
      <c r="F59" s="115"/>
      <c r="G59" s="57"/>
      <c r="H59" s="57"/>
      <c r="I59" s="56"/>
      <c r="J59" s="56"/>
    </row>
    <row r="60" spans="1:10" x14ac:dyDescent="0.2">
      <c r="A60" s="107">
        <v>4</v>
      </c>
      <c r="B60" s="108" t="s">
        <v>3893</v>
      </c>
      <c r="C60" s="108" t="s">
        <v>134</v>
      </c>
      <c r="D60" s="109" t="s">
        <v>3894</v>
      </c>
      <c r="E60" s="114"/>
      <c r="F60" s="115"/>
      <c r="G60" s="57"/>
      <c r="H60" s="57"/>
      <c r="I60" s="56"/>
      <c r="J60" s="56"/>
    </row>
    <row r="61" spans="1:10" x14ac:dyDescent="0.2">
      <c r="A61" s="107">
        <v>5</v>
      </c>
      <c r="B61" s="108" t="s">
        <v>653</v>
      </c>
      <c r="C61" s="60" t="s">
        <v>252</v>
      </c>
      <c r="D61" s="120" t="s">
        <v>3895</v>
      </c>
      <c r="E61" s="114"/>
      <c r="F61" s="115"/>
      <c r="G61" s="57"/>
      <c r="H61" s="57"/>
      <c r="I61" s="56"/>
      <c r="J61" s="59"/>
    </row>
    <row r="62" spans="1:10" x14ac:dyDescent="0.2">
      <c r="A62" s="107">
        <v>6</v>
      </c>
      <c r="B62" s="108" t="s">
        <v>2910</v>
      </c>
      <c r="C62" s="108" t="s">
        <v>316</v>
      </c>
      <c r="D62" s="120" t="s">
        <v>3896</v>
      </c>
      <c r="E62" s="114"/>
      <c r="F62" s="115"/>
      <c r="G62" s="57"/>
      <c r="H62" s="57"/>
      <c r="I62" s="56"/>
      <c r="J62" s="56"/>
    </row>
    <row r="63" spans="1:10" x14ac:dyDescent="0.2">
      <c r="A63" s="107">
        <v>7</v>
      </c>
      <c r="B63" s="108" t="s">
        <v>3242</v>
      </c>
      <c r="C63" s="109" t="s">
        <v>123</v>
      </c>
      <c r="D63" s="120" t="s">
        <v>3897</v>
      </c>
      <c r="E63" s="114"/>
      <c r="F63" s="115"/>
      <c r="G63" s="57"/>
      <c r="H63" s="57"/>
      <c r="I63" s="56"/>
      <c r="J63" s="56"/>
    </row>
    <row r="64" spans="1:10" x14ac:dyDescent="0.2">
      <c r="A64" s="107">
        <v>8</v>
      </c>
      <c r="B64" s="108" t="s">
        <v>3022</v>
      </c>
      <c r="C64" s="108" t="s">
        <v>434</v>
      </c>
      <c r="D64" s="120" t="s">
        <v>3898</v>
      </c>
      <c r="E64" s="114"/>
      <c r="F64" s="115"/>
      <c r="G64" s="57"/>
      <c r="H64" s="57"/>
      <c r="I64" s="56"/>
      <c r="J64" s="56"/>
    </row>
    <row r="65" spans="1:10" x14ac:dyDescent="0.2">
      <c r="A65" s="107">
        <v>9</v>
      </c>
      <c r="B65" s="108" t="s">
        <v>1998</v>
      </c>
      <c r="C65" s="60" t="s">
        <v>252</v>
      </c>
      <c r="D65" s="120" t="s">
        <v>3899</v>
      </c>
      <c r="E65" s="114"/>
      <c r="F65" s="115"/>
      <c r="G65" s="57"/>
      <c r="H65" s="57"/>
      <c r="I65" s="56"/>
      <c r="J65" s="56"/>
    </row>
    <row r="66" spans="1:10" x14ac:dyDescent="0.2">
      <c r="A66" s="107">
        <v>10</v>
      </c>
      <c r="B66" s="108" t="s">
        <v>3667</v>
      </c>
      <c r="C66" s="109" t="s">
        <v>232</v>
      </c>
      <c r="D66" s="60" t="s">
        <v>3900</v>
      </c>
      <c r="E66" s="114"/>
      <c r="F66" s="115"/>
      <c r="G66" s="57"/>
      <c r="H66" s="57"/>
      <c r="I66" s="56"/>
      <c r="J66" s="56"/>
    </row>
    <row r="67" spans="1:10" x14ac:dyDescent="0.2">
      <c r="A67" s="107">
        <v>11</v>
      </c>
      <c r="B67" s="108" t="s">
        <v>1012</v>
      </c>
      <c r="C67" s="60" t="s">
        <v>434</v>
      </c>
      <c r="D67" s="120" t="s">
        <v>3901</v>
      </c>
      <c r="E67" s="114"/>
      <c r="F67" s="115"/>
      <c r="G67" s="57"/>
      <c r="H67" s="57"/>
      <c r="I67" s="56"/>
      <c r="J67" s="56"/>
    </row>
    <row r="68" spans="1:10" x14ac:dyDescent="0.2">
      <c r="A68" s="107">
        <v>12</v>
      </c>
      <c r="B68" s="108" t="s">
        <v>465</v>
      </c>
      <c r="C68" s="60" t="s">
        <v>454</v>
      </c>
      <c r="D68" s="109" t="s">
        <v>3902</v>
      </c>
      <c r="E68" s="114"/>
      <c r="F68" s="115"/>
      <c r="G68" s="57"/>
      <c r="H68" s="57"/>
      <c r="I68" s="56"/>
      <c r="J68" s="56"/>
    </row>
    <row r="69" spans="1:10" x14ac:dyDescent="0.2">
      <c r="A69" s="107">
        <v>13</v>
      </c>
      <c r="B69" s="108" t="s">
        <v>1466</v>
      </c>
      <c r="C69" s="60" t="s">
        <v>140</v>
      </c>
      <c r="D69" s="120" t="s">
        <v>3903</v>
      </c>
      <c r="E69" s="114"/>
      <c r="F69" s="115"/>
      <c r="G69" s="57"/>
      <c r="H69" s="57"/>
      <c r="I69" s="56"/>
      <c r="J69" s="56"/>
    </row>
    <row r="70" spans="1:10" x14ac:dyDescent="0.2">
      <c r="A70" s="107">
        <v>14</v>
      </c>
      <c r="B70" s="108" t="s">
        <v>866</v>
      </c>
      <c r="C70" s="108" t="s">
        <v>316</v>
      </c>
      <c r="D70" s="120" t="s">
        <v>3904</v>
      </c>
      <c r="E70" s="114"/>
      <c r="F70" s="115"/>
      <c r="G70" s="57"/>
      <c r="H70" s="57"/>
      <c r="I70" s="56"/>
      <c r="J70" s="56"/>
    </row>
    <row r="71" spans="1:10" x14ac:dyDescent="0.2">
      <c r="A71" s="107">
        <v>15</v>
      </c>
      <c r="B71" s="108" t="s">
        <v>3905</v>
      </c>
      <c r="C71" s="108" t="s">
        <v>134</v>
      </c>
      <c r="D71" s="120" t="s">
        <v>3906</v>
      </c>
      <c r="E71" s="114"/>
      <c r="F71" s="115"/>
      <c r="G71" s="57"/>
      <c r="H71" s="57"/>
      <c r="I71" s="56"/>
      <c r="J71" s="56"/>
    </row>
    <row r="72" spans="1:10" x14ac:dyDescent="0.2">
      <c r="A72" s="107">
        <v>16</v>
      </c>
      <c r="B72" s="108" t="s">
        <v>3458</v>
      </c>
      <c r="C72" s="108" t="s">
        <v>324</v>
      </c>
      <c r="D72" s="60" t="s">
        <v>3907</v>
      </c>
      <c r="E72" s="114"/>
      <c r="F72" s="115"/>
      <c r="G72" s="57"/>
      <c r="H72" s="57"/>
      <c r="I72" s="56"/>
      <c r="J72" s="56"/>
    </row>
    <row r="73" spans="1:10" x14ac:dyDescent="0.2">
      <c r="A73" s="107">
        <v>17</v>
      </c>
      <c r="B73" s="108" t="s">
        <v>97</v>
      </c>
      <c r="C73" s="108" t="s">
        <v>95</v>
      </c>
      <c r="D73" s="62" t="s">
        <v>3908</v>
      </c>
      <c r="E73" s="114"/>
      <c r="F73" s="115"/>
      <c r="G73" s="57"/>
      <c r="H73" s="57"/>
      <c r="I73" s="56"/>
      <c r="J73" s="56"/>
    </row>
    <row r="74" spans="1:10" x14ac:dyDescent="0.2">
      <c r="A74" s="107">
        <v>18</v>
      </c>
      <c r="B74" s="108" t="s">
        <v>3909</v>
      </c>
      <c r="C74" s="109" t="s">
        <v>242</v>
      </c>
      <c r="D74" s="109" t="s">
        <v>3910</v>
      </c>
      <c r="E74" s="114"/>
      <c r="F74" s="115"/>
      <c r="G74" s="57"/>
      <c r="H74" s="57"/>
      <c r="I74" s="56"/>
      <c r="J74" s="59"/>
    </row>
    <row r="75" spans="1:10" x14ac:dyDescent="0.2">
      <c r="A75" s="107">
        <v>19</v>
      </c>
      <c r="B75" s="108" t="s">
        <v>1601</v>
      </c>
      <c r="C75" s="116" t="s">
        <v>170</v>
      </c>
      <c r="D75" s="120" t="s">
        <v>3911</v>
      </c>
      <c r="E75" s="114"/>
      <c r="F75" s="115"/>
      <c r="G75" s="57"/>
      <c r="H75" s="57"/>
      <c r="I75" s="56"/>
      <c r="J75" s="59"/>
    </row>
    <row r="76" spans="1:10" x14ac:dyDescent="0.2">
      <c r="A76" s="107">
        <v>20</v>
      </c>
      <c r="B76" s="108" t="s">
        <v>3912</v>
      </c>
      <c r="C76" s="108" t="s">
        <v>454</v>
      </c>
      <c r="D76" s="120" t="s">
        <v>3913</v>
      </c>
      <c r="E76" s="114"/>
      <c r="F76" s="115"/>
      <c r="G76" s="57"/>
      <c r="H76" s="57"/>
      <c r="I76" s="56"/>
      <c r="J76" s="56"/>
    </row>
    <row r="77" spans="1:10" x14ac:dyDescent="0.2">
      <c r="A77" s="107">
        <v>21</v>
      </c>
      <c r="B77" s="108" t="s">
        <v>3914</v>
      </c>
      <c r="C77" s="109" t="s">
        <v>275</v>
      </c>
      <c r="D77" s="120" t="s">
        <v>3915</v>
      </c>
      <c r="E77" s="114"/>
      <c r="F77" s="115"/>
      <c r="G77" s="57"/>
      <c r="H77" s="57"/>
      <c r="I77" s="56"/>
      <c r="J77" s="56"/>
    </row>
    <row r="78" spans="1:10" x14ac:dyDescent="0.2">
      <c r="A78" s="107">
        <v>22</v>
      </c>
      <c r="B78" s="108" t="s">
        <v>3568</v>
      </c>
      <c r="C78" s="116" t="s">
        <v>195</v>
      </c>
      <c r="D78" s="120" t="s">
        <v>3916</v>
      </c>
      <c r="E78" s="114"/>
      <c r="F78" s="115"/>
      <c r="G78" s="57"/>
      <c r="H78" s="57"/>
      <c r="I78" s="56"/>
      <c r="J78" s="59"/>
    </row>
    <row r="79" spans="1:10" x14ac:dyDescent="0.2">
      <c r="A79" s="107">
        <v>23</v>
      </c>
      <c r="B79" s="108" t="s">
        <v>3917</v>
      </c>
      <c r="C79" s="109" t="s">
        <v>275</v>
      </c>
      <c r="D79" s="120" t="s">
        <v>3918</v>
      </c>
      <c r="E79" s="114"/>
      <c r="F79" s="115"/>
      <c r="G79" s="57"/>
      <c r="H79" s="57"/>
      <c r="I79" s="56"/>
      <c r="J79" s="56"/>
    </row>
    <row r="80" spans="1:10" x14ac:dyDescent="0.2">
      <c r="A80" s="107">
        <v>24</v>
      </c>
      <c r="B80" s="108" t="s">
        <v>1865</v>
      </c>
      <c r="C80" s="109" t="s">
        <v>432</v>
      </c>
      <c r="D80" s="120" t="s">
        <v>3919</v>
      </c>
      <c r="E80" s="114"/>
      <c r="F80" s="115"/>
      <c r="G80" s="57"/>
      <c r="H80" s="57"/>
      <c r="I80" s="56"/>
      <c r="J80" s="56"/>
    </row>
    <row r="81" spans="1:10" x14ac:dyDescent="0.2">
      <c r="A81" s="107">
        <v>25</v>
      </c>
      <c r="B81" s="108" t="s">
        <v>3564</v>
      </c>
      <c r="C81" s="60" t="s">
        <v>105</v>
      </c>
      <c r="D81" s="120" t="s">
        <v>3920</v>
      </c>
      <c r="E81" s="114"/>
      <c r="F81" s="115"/>
      <c r="G81" s="57"/>
      <c r="H81" s="57"/>
      <c r="I81" s="56"/>
      <c r="J81" s="56"/>
    </row>
    <row r="82" spans="1:10" x14ac:dyDescent="0.2">
      <c r="A82" s="107">
        <v>26</v>
      </c>
      <c r="B82" s="108" t="s">
        <v>3921</v>
      </c>
      <c r="C82" s="108" t="s">
        <v>93</v>
      </c>
      <c r="D82" s="109" t="s">
        <v>3922</v>
      </c>
      <c r="E82" s="114"/>
      <c r="F82" s="115"/>
      <c r="G82" s="57"/>
      <c r="H82" s="57"/>
      <c r="I82" s="56"/>
      <c r="J82" s="56"/>
    </row>
    <row r="83" spans="1:10" x14ac:dyDescent="0.2">
      <c r="A83" s="107">
        <v>27</v>
      </c>
      <c r="B83" s="108" t="s">
        <v>3344</v>
      </c>
      <c r="C83" s="108" t="s">
        <v>93</v>
      </c>
      <c r="D83" s="62" t="s">
        <v>3923</v>
      </c>
      <c r="E83" s="114"/>
      <c r="F83" s="115"/>
      <c r="G83" s="57"/>
      <c r="H83" s="57"/>
      <c r="I83" s="56"/>
      <c r="J83" s="56"/>
    </row>
    <row r="84" spans="1:10" x14ac:dyDescent="0.2">
      <c r="A84" s="107">
        <v>28</v>
      </c>
      <c r="B84" s="108" t="s">
        <v>2450</v>
      </c>
      <c r="C84" s="60" t="s">
        <v>140</v>
      </c>
      <c r="D84" s="109" t="s">
        <v>385</v>
      </c>
      <c r="E84" s="114"/>
      <c r="F84" s="115"/>
      <c r="G84" s="57"/>
      <c r="H84" s="57"/>
      <c r="I84" s="56"/>
      <c r="J84" s="56"/>
    </row>
    <row r="85" spans="1:10" x14ac:dyDescent="0.2">
      <c r="A85" s="107">
        <v>29</v>
      </c>
      <c r="B85" s="108" t="s">
        <v>3246</v>
      </c>
      <c r="C85" s="116" t="s">
        <v>242</v>
      </c>
      <c r="D85" s="120" t="s">
        <v>3924</v>
      </c>
      <c r="E85" s="114"/>
      <c r="F85" s="115"/>
      <c r="G85" s="57"/>
      <c r="H85" s="57"/>
      <c r="I85" s="56"/>
      <c r="J85" s="56"/>
    </row>
    <row r="86" spans="1:10" x14ac:dyDescent="0.2">
      <c r="A86" s="107">
        <v>30</v>
      </c>
      <c r="B86" s="108" t="s">
        <v>1739</v>
      </c>
      <c r="C86" s="60" t="s">
        <v>118</v>
      </c>
      <c r="D86" s="120" t="s">
        <v>3925</v>
      </c>
      <c r="E86" s="114"/>
      <c r="F86" s="115"/>
      <c r="G86" s="57"/>
      <c r="H86" s="57"/>
      <c r="I86" s="56"/>
      <c r="J86" s="56"/>
    </row>
    <row r="87" spans="1:10" x14ac:dyDescent="0.2">
      <c r="A87" s="107">
        <v>31</v>
      </c>
      <c r="B87" s="108" t="s">
        <v>3036</v>
      </c>
      <c r="C87" s="116" t="s">
        <v>207</v>
      </c>
      <c r="D87" s="120" t="s">
        <v>3926</v>
      </c>
      <c r="E87" s="114"/>
      <c r="F87" s="115"/>
      <c r="G87" s="57"/>
      <c r="H87" s="57"/>
      <c r="I87" s="56"/>
      <c r="J87" s="57"/>
    </row>
    <row r="88" spans="1:10" x14ac:dyDescent="0.2">
      <c r="A88" s="107">
        <v>32</v>
      </c>
      <c r="B88" s="108" t="s">
        <v>870</v>
      </c>
      <c r="C88" s="109" t="s">
        <v>396</v>
      </c>
      <c r="D88" s="109" t="s">
        <v>3927</v>
      </c>
      <c r="E88" s="114"/>
      <c r="F88" s="115"/>
      <c r="G88" s="57"/>
      <c r="H88" s="57"/>
      <c r="I88" s="56"/>
      <c r="J88" s="56"/>
    </row>
    <row r="89" spans="1:10" x14ac:dyDescent="0.2">
      <c r="A89" s="107">
        <v>33</v>
      </c>
      <c r="B89" s="108" t="s">
        <v>1982</v>
      </c>
      <c r="C89" s="116" t="s">
        <v>177</v>
      </c>
      <c r="D89" s="109" t="s">
        <v>3928</v>
      </c>
      <c r="E89" s="114"/>
      <c r="F89" s="115"/>
      <c r="G89" s="57"/>
      <c r="H89" s="57"/>
      <c r="I89" s="56"/>
      <c r="J89" s="56"/>
    </row>
    <row r="90" spans="1:10" x14ac:dyDescent="0.2">
      <c r="A90" s="107">
        <v>34</v>
      </c>
      <c r="B90" s="108" t="s">
        <v>666</v>
      </c>
      <c r="C90" s="108" t="s">
        <v>324</v>
      </c>
      <c r="D90" s="109" t="s">
        <v>3929</v>
      </c>
      <c r="E90" s="114"/>
      <c r="F90" s="115"/>
      <c r="G90" s="57"/>
      <c r="H90" s="57"/>
      <c r="I90" s="56"/>
      <c r="J90" s="56"/>
    </row>
    <row r="91" spans="1:10" x14ac:dyDescent="0.2">
      <c r="A91" s="107">
        <v>35</v>
      </c>
      <c r="B91" s="108" t="s">
        <v>2555</v>
      </c>
      <c r="C91" s="116" t="s">
        <v>227</v>
      </c>
      <c r="D91" s="120" t="s">
        <v>3930</v>
      </c>
      <c r="E91" s="114"/>
      <c r="F91" s="115"/>
      <c r="G91" s="57"/>
      <c r="H91" s="57"/>
      <c r="I91" s="56"/>
      <c r="J91" s="56"/>
    </row>
    <row r="92" spans="1:10" x14ac:dyDescent="0.2">
      <c r="A92" s="107">
        <v>36</v>
      </c>
      <c r="B92" s="108" t="s">
        <v>3349</v>
      </c>
      <c r="C92" s="116" t="s">
        <v>177</v>
      </c>
      <c r="D92" s="109" t="s">
        <v>3931</v>
      </c>
      <c r="E92" s="114"/>
      <c r="F92" s="115"/>
      <c r="G92" s="57"/>
      <c r="H92" s="57"/>
      <c r="I92" s="56"/>
      <c r="J92" s="56"/>
    </row>
    <row r="93" spans="1:10" x14ac:dyDescent="0.2">
      <c r="A93" s="107">
        <v>37</v>
      </c>
      <c r="B93" s="108" t="s">
        <v>1315</v>
      </c>
      <c r="C93" s="109" t="s">
        <v>128</v>
      </c>
      <c r="D93" s="120" t="s">
        <v>3932</v>
      </c>
      <c r="E93" s="114"/>
      <c r="F93" s="115"/>
      <c r="G93" s="57"/>
      <c r="H93" s="57"/>
      <c r="I93" s="56"/>
      <c r="J93" s="56"/>
    </row>
    <row r="94" spans="1:10" x14ac:dyDescent="0.2">
      <c r="A94" s="107">
        <v>38</v>
      </c>
      <c r="B94" s="108" t="s">
        <v>2903</v>
      </c>
      <c r="C94" s="60" t="s">
        <v>118</v>
      </c>
      <c r="D94" s="120" t="s">
        <v>3933</v>
      </c>
      <c r="E94" s="114"/>
      <c r="F94" s="115"/>
      <c r="G94" s="57"/>
      <c r="H94" s="57"/>
      <c r="I94" s="56"/>
      <c r="J94" s="56"/>
    </row>
    <row r="95" spans="1:10" x14ac:dyDescent="0.2">
      <c r="A95" s="107">
        <v>39</v>
      </c>
      <c r="B95" s="108" t="s">
        <v>3934</v>
      </c>
      <c r="C95" s="116" t="s">
        <v>227</v>
      </c>
      <c r="D95" s="120" t="s">
        <v>3935</v>
      </c>
      <c r="E95" s="114"/>
      <c r="F95" s="115"/>
      <c r="G95" s="57"/>
      <c r="H95" s="57"/>
      <c r="I95" s="56"/>
      <c r="J95" s="59"/>
    </row>
    <row r="96" spans="1:10" x14ac:dyDescent="0.2">
      <c r="A96" s="107">
        <v>40</v>
      </c>
      <c r="B96" s="108" t="s">
        <v>3936</v>
      </c>
      <c r="C96" s="116" t="s">
        <v>207</v>
      </c>
      <c r="D96" s="109" t="s">
        <v>3937</v>
      </c>
      <c r="E96" s="114"/>
      <c r="F96" s="115"/>
      <c r="G96" s="57"/>
      <c r="H96" s="57"/>
      <c r="I96" s="56"/>
      <c r="J96" s="56"/>
    </row>
    <row r="97" spans="1:10" x14ac:dyDescent="0.2">
      <c r="A97" s="107">
        <v>41</v>
      </c>
      <c r="B97" s="108" t="s">
        <v>2676</v>
      </c>
      <c r="C97" s="108" t="s">
        <v>95</v>
      </c>
      <c r="D97" s="120" t="s">
        <v>3938</v>
      </c>
      <c r="E97" s="114"/>
      <c r="F97" s="115"/>
      <c r="G97" s="57"/>
      <c r="H97" s="57"/>
      <c r="I97" s="56"/>
      <c r="J97" s="56"/>
    </row>
    <row r="98" spans="1:10" x14ac:dyDescent="0.2">
      <c r="A98" s="107">
        <v>42</v>
      </c>
      <c r="B98" s="108" t="s">
        <v>2799</v>
      </c>
      <c r="C98" s="116" t="s">
        <v>170</v>
      </c>
      <c r="D98" s="62" t="s">
        <v>3939</v>
      </c>
      <c r="E98" s="114"/>
      <c r="F98" s="115"/>
      <c r="G98" s="57"/>
      <c r="H98" s="57"/>
      <c r="I98" s="56"/>
      <c r="J98" s="56"/>
    </row>
    <row r="99" spans="1:10" x14ac:dyDescent="0.2">
      <c r="A99" s="107">
        <v>43</v>
      </c>
      <c r="B99" s="108" t="s">
        <v>3032</v>
      </c>
      <c r="C99" s="60" t="s">
        <v>261</v>
      </c>
      <c r="D99" s="120" t="s">
        <v>3940</v>
      </c>
      <c r="E99" s="114"/>
      <c r="F99" s="115"/>
      <c r="G99" s="57"/>
      <c r="H99" s="57"/>
      <c r="I99" s="56"/>
      <c r="J99" s="56"/>
    </row>
    <row r="100" spans="1:10" x14ac:dyDescent="0.2">
      <c r="A100" s="107">
        <v>44</v>
      </c>
      <c r="B100" s="108" t="s">
        <v>2222</v>
      </c>
      <c r="C100" s="60" t="s">
        <v>306</v>
      </c>
      <c r="D100" s="109" t="s">
        <v>3925</v>
      </c>
      <c r="E100" s="114"/>
      <c r="F100" s="115"/>
      <c r="G100" s="57"/>
      <c r="H100" s="57"/>
      <c r="I100" s="56"/>
      <c r="J100" s="56"/>
    </row>
    <row r="101" spans="1:10" x14ac:dyDescent="0.2">
      <c r="A101" s="107">
        <v>45</v>
      </c>
      <c r="B101" s="108" t="s">
        <v>999</v>
      </c>
      <c r="C101" s="60" t="s">
        <v>185</v>
      </c>
      <c r="D101" s="120" t="s">
        <v>3941</v>
      </c>
      <c r="E101" s="114"/>
      <c r="F101" s="115"/>
      <c r="G101" s="57"/>
      <c r="H101" s="57"/>
      <c r="I101" s="56"/>
      <c r="J101" s="56"/>
    </row>
    <row r="102" spans="1:10" x14ac:dyDescent="0.2">
      <c r="A102" s="107">
        <v>46</v>
      </c>
      <c r="B102" s="108" t="s">
        <v>2452</v>
      </c>
      <c r="C102" s="60" t="s">
        <v>128</v>
      </c>
      <c r="D102" s="120" t="s">
        <v>3942</v>
      </c>
      <c r="E102" s="114"/>
      <c r="F102" s="115"/>
      <c r="G102" s="57"/>
      <c r="H102" s="57"/>
      <c r="I102" s="56"/>
      <c r="J102" s="56"/>
    </row>
    <row r="103" spans="1:10" x14ac:dyDescent="0.2">
      <c r="A103" s="107">
        <v>47</v>
      </c>
      <c r="B103" s="108" t="s">
        <v>1975</v>
      </c>
      <c r="C103" s="109" t="s">
        <v>275</v>
      </c>
      <c r="D103" s="60" t="s">
        <v>3943</v>
      </c>
      <c r="E103" s="114"/>
      <c r="F103" s="115"/>
      <c r="G103" s="57"/>
      <c r="H103" s="57"/>
      <c r="I103" s="56"/>
      <c r="J103" s="56"/>
    </row>
    <row r="104" spans="1:10" x14ac:dyDescent="0.2">
      <c r="A104" s="107">
        <v>48</v>
      </c>
      <c r="B104" s="108" t="s">
        <v>1454</v>
      </c>
      <c r="C104" s="109" t="s">
        <v>396</v>
      </c>
      <c r="D104" s="60" t="s">
        <v>3944</v>
      </c>
      <c r="E104" s="114"/>
      <c r="F104" s="115"/>
      <c r="G104" s="57"/>
      <c r="H104" s="57"/>
      <c r="I104" s="56"/>
      <c r="J104" s="56"/>
    </row>
    <row r="105" spans="1:10" x14ac:dyDescent="0.2">
      <c r="A105" s="107">
        <v>49</v>
      </c>
      <c r="B105" s="108" t="s">
        <v>107</v>
      </c>
      <c r="C105" s="60" t="s">
        <v>105</v>
      </c>
      <c r="D105" s="109" t="s">
        <v>3945</v>
      </c>
      <c r="E105" s="114"/>
      <c r="F105" s="115"/>
      <c r="G105" s="57"/>
      <c r="H105" s="57"/>
      <c r="I105" s="56"/>
      <c r="J105" s="56"/>
    </row>
    <row r="106" spans="1:10" x14ac:dyDescent="0.2">
      <c r="A106" s="107">
        <v>50</v>
      </c>
      <c r="B106" s="108" t="s">
        <v>1604</v>
      </c>
      <c r="C106" s="116" t="s">
        <v>215</v>
      </c>
      <c r="D106" s="109" t="s">
        <v>3946</v>
      </c>
      <c r="E106" s="114"/>
      <c r="F106" s="115"/>
      <c r="G106" s="57"/>
      <c r="H106" s="57"/>
      <c r="I106" s="56"/>
      <c r="J106" s="56"/>
    </row>
    <row r="107" spans="1:10" x14ac:dyDescent="0.2">
      <c r="A107" s="107">
        <v>51</v>
      </c>
      <c r="B107" s="108" t="s">
        <v>2441</v>
      </c>
      <c r="C107" s="60" t="s">
        <v>185</v>
      </c>
      <c r="D107" s="109" t="s">
        <v>3947</v>
      </c>
      <c r="E107" s="114"/>
      <c r="F107" s="122"/>
      <c r="G107" s="57"/>
      <c r="H107" s="57"/>
      <c r="I107" s="56"/>
      <c r="J107" s="56"/>
    </row>
    <row r="108" spans="1:10" x14ac:dyDescent="0.2">
      <c r="A108" s="107">
        <v>52</v>
      </c>
      <c r="B108" s="108" t="s">
        <v>1305</v>
      </c>
      <c r="C108" s="116" t="s">
        <v>232</v>
      </c>
      <c r="D108" s="109" t="s">
        <v>3919</v>
      </c>
      <c r="E108" s="114"/>
      <c r="F108" s="115"/>
      <c r="G108" s="57"/>
      <c r="H108" s="57"/>
      <c r="I108" s="56"/>
      <c r="J108" s="56"/>
    </row>
    <row r="109" spans="1:10" x14ac:dyDescent="0.2">
      <c r="A109" s="107">
        <v>53</v>
      </c>
      <c r="B109" s="108" t="s">
        <v>3948</v>
      </c>
      <c r="C109" s="116" t="s">
        <v>195</v>
      </c>
      <c r="D109" s="109" t="s">
        <v>3949</v>
      </c>
      <c r="E109" s="114"/>
      <c r="F109" s="115"/>
      <c r="G109" s="57"/>
      <c r="H109" s="57"/>
      <c r="I109" s="56"/>
      <c r="J109" s="56"/>
    </row>
    <row r="110" spans="1:10" x14ac:dyDescent="0.2">
      <c r="A110" s="107">
        <v>54</v>
      </c>
      <c r="B110" s="108" t="s">
        <v>3950</v>
      </c>
      <c r="C110" s="116" t="s">
        <v>215</v>
      </c>
      <c r="D110" s="60" t="s">
        <v>3951</v>
      </c>
      <c r="E110" s="114"/>
      <c r="F110" s="115"/>
      <c r="G110" s="57"/>
      <c r="H110" s="57"/>
      <c r="I110" s="56"/>
      <c r="J110" s="59"/>
    </row>
    <row r="111" spans="1:10" x14ac:dyDescent="0.2">
      <c r="A111" s="107">
        <v>55</v>
      </c>
      <c r="B111" s="108" t="s">
        <v>1614</v>
      </c>
      <c r="C111" s="109" t="s">
        <v>432</v>
      </c>
      <c r="D111" s="109" t="s">
        <v>3952</v>
      </c>
      <c r="E111" s="114"/>
      <c r="F111" s="115"/>
      <c r="G111" s="57"/>
      <c r="H111" s="57"/>
      <c r="I111" s="56"/>
      <c r="J111" s="56"/>
    </row>
    <row r="112" spans="1:10" x14ac:dyDescent="0.2">
      <c r="A112" s="107">
        <v>56</v>
      </c>
      <c r="B112" s="108" t="s">
        <v>3953</v>
      </c>
      <c r="C112" s="108" t="s">
        <v>583</v>
      </c>
      <c r="D112" s="62" t="s">
        <v>3954</v>
      </c>
      <c r="E112" s="114"/>
      <c r="F112" s="115"/>
      <c r="G112" s="57"/>
      <c r="H112" s="57"/>
      <c r="I112" s="56"/>
      <c r="J112" s="59"/>
    </row>
    <row r="113" spans="1:10" x14ac:dyDescent="0.2">
      <c r="A113" s="107">
        <v>57</v>
      </c>
      <c r="B113" s="108" t="s">
        <v>2345</v>
      </c>
      <c r="C113" s="116" t="s">
        <v>81</v>
      </c>
      <c r="D113" s="60" t="s">
        <v>3937</v>
      </c>
      <c r="E113" s="114"/>
      <c r="F113" s="115"/>
      <c r="G113" s="57"/>
      <c r="H113" s="57"/>
      <c r="I113" s="56"/>
      <c r="J113" s="56"/>
    </row>
    <row r="114" spans="1:10" x14ac:dyDescent="0.2">
      <c r="A114" s="107">
        <v>58</v>
      </c>
      <c r="B114" s="108" t="s">
        <v>3765</v>
      </c>
      <c r="C114" s="108" t="s">
        <v>330</v>
      </c>
      <c r="D114" s="62" t="s">
        <v>3955</v>
      </c>
      <c r="E114" s="114"/>
      <c r="F114" s="115"/>
      <c r="G114" s="57"/>
      <c r="H114" s="57"/>
      <c r="I114" s="56"/>
      <c r="J114" s="56"/>
    </row>
    <row r="115" spans="1:10" x14ac:dyDescent="0.2">
      <c r="A115" s="107">
        <v>59</v>
      </c>
      <c r="B115" s="108" t="s">
        <v>3956</v>
      </c>
      <c r="C115" s="116" t="s">
        <v>556</v>
      </c>
      <c r="D115" s="109" t="s">
        <v>3957</v>
      </c>
      <c r="E115" s="114"/>
      <c r="F115" s="115"/>
      <c r="G115" s="57"/>
      <c r="H115" s="57"/>
      <c r="I115" s="56"/>
      <c r="J115" s="56"/>
    </row>
    <row r="116" spans="1:10" x14ac:dyDescent="0.2">
      <c r="A116" s="107">
        <v>60</v>
      </c>
      <c r="B116" s="108" t="s">
        <v>861</v>
      </c>
      <c r="C116" s="109" t="s">
        <v>432</v>
      </c>
      <c r="D116" s="120" t="s">
        <v>3958</v>
      </c>
      <c r="E116" s="114"/>
      <c r="F116" s="115"/>
      <c r="G116" s="57"/>
      <c r="H116" s="57"/>
      <c r="I116" s="56"/>
      <c r="J116" s="56"/>
    </row>
    <row r="117" spans="1:10" x14ac:dyDescent="0.2">
      <c r="A117" s="107">
        <v>61</v>
      </c>
      <c r="B117" s="108" t="s">
        <v>3959</v>
      </c>
      <c r="C117" s="116" t="s">
        <v>123</v>
      </c>
      <c r="D117" s="109" t="s">
        <v>3960</v>
      </c>
      <c r="E117" s="114"/>
      <c r="F117" s="115"/>
      <c r="G117" s="57"/>
      <c r="H117" s="57"/>
      <c r="I117" s="56"/>
      <c r="J117" s="56"/>
    </row>
    <row r="118" spans="1:10" x14ac:dyDescent="0.2">
      <c r="A118" s="107">
        <v>62</v>
      </c>
      <c r="B118" s="108" t="s">
        <v>3961</v>
      </c>
      <c r="C118" s="116" t="s">
        <v>81</v>
      </c>
      <c r="D118" s="120" t="s">
        <v>3962</v>
      </c>
      <c r="E118" s="114"/>
      <c r="F118" s="115"/>
      <c r="G118" s="57"/>
      <c r="H118" s="57"/>
      <c r="I118" s="56"/>
      <c r="J118" s="56"/>
    </row>
    <row r="119" spans="1:10" x14ac:dyDescent="0.2">
      <c r="A119" s="107">
        <v>63</v>
      </c>
      <c r="B119" s="108" t="s">
        <v>3963</v>
      </c>
      <c r="C119" s="60" t="s">
        <v>330</v>
      </c>
      <c r="D119" s="109" t="s">
        <v>3964</v>
      </c>
      <c r="E119" s="114"/>
      <c r="F119" s="115"/>
      <c r="G119" s="57"/>
      <c r="H119" s="57"/>
      <c r="I119" s="56"/>
      <c r="J119" s="56"/>
    </row>
    <row r="120" spans="1:10" x14ac:dyDescent="0.2">
      <c r="A120" s="107">
        <v>64</v>
      </c>
      <c r="B120" s="108" t="s">
        <v>3965</v>
      </c>
      <c r="C120" s="60" t="s">
        <v>261</v>
      </c>
      <c r="D120" s="109" t="s">
        <v>3940</v>
      </c>
      <c r="E120" s="114"/>
      <c r="F120" s="115"/>
      <c r="G120" s="57"/>
      <c r="H120" s="57"/>
      <c r="I120" s="56"/>
      <c r="J120" s="56"/>
    </row>
    <row r="121" spans="1:10" x14ac:dyDescent="0.2">
      <c r="A121" s="107">
        <v>65</v>
      </c>
      <c r="B121" s="108" t="s">
        <v>3966</v>
      </c>
      <c r="C121" s="116" t="s">
        <v>556</v>
      </c>
      <c r="D121" s="109" t="s">
        <v>622</v>
      </c>
      <c r="E121" s="114"/>
      <c r="F121" s="115"/>
      <c r="G121" s="57"/>
      <c r="H121" s="57"/>
      <c r="I121" s="56"/>
      <c r="J121" s="56"/>
    </row>
    <row r="122" spans="1:10" x14ac:dyDescent="0.2">
      <c r="A122" s="107"/>
      <c r="B122" s="108"/>
      <c r="C122" s="109"/>
      <c r="D122" s="120"/>
      <c r="E122" s="114"/>
      <c r="F122" s="115"/>
      <c r="G122" s="57"/>
      <c r="H122" s="57"/>
      <c r="I122" s="56"/>
      <c r="J122" s="56"/>
    </row>
    <row r="123" spans="1:10" x14ac:dyDescent="0.2">
      <c r="A123" s="107"/>
      <c r="B123" s="108"/>
      <c r="C123" s="109"/>
      <c r="D123" s="120"/>
      <c r="E123" s="114"/>
      <c r="F123" s="115"/>
      <c r="G123" s="57"/>
      <c r="H123" s="57"/>
      <c r="I123" s="56"/>
      <c r="J123" s="56"/>
    </row>
    <row r="124" spans="1:10" x14ac:dyDescent="0.2">
      <c r="A124" s="107"/>
      <c r="B124" s="111" t="s">
        <v>3967</v>
      </c>
      <c r="C124" s="120"/>
      <c r="D124" s="120" t="s">
        <v>3968</v>
      </c>
      <c r="E124" s="114"/>
      <c r="F124" s="115"/>
      <c r="G124" s="57"/>
      <c r="H124" s="57"/>
      <c r="I124" s="56"/>
      <c r="J124" s="56"/>
    </row>
    <row r="125" spans="1:10" x14ac:dyDescent="0.2">
      <c r="A125" s="107"/>
      <c r="B125" s="111"/>
      <c r="C125" s="120"/>
      <c r="D125" s="120"/>
      <c r="E125" s="114"/>
      <c r="F125" s="115"/>
      <c r="G125" s="57"/>
      <c r="H125" s="57"/>
      <c r="I125" s="56"/>
      <c r="J125" s="56"/>
    </row>
    <row r="126" spans="1:10" x14ac:dyDescent="0.2">
      <c r="A126" s="107">
        <v>1</v>
      </c>
      <c r="B126" s="108" t="s">
        <v>3750</v>
      </c>
      <c r="C126" s="109" t="s">
        <v>306</v>
      </c>
      <c r="D126" s="109" t="s">
        <v>2429</v>
      </c>
      <c r="E126" s="114"/>
      <c r="F126" s="115"/>
      <c r="G126" s="57"/>
      <c r="H126" s="57"/>
      <c r="I126" s="56"/>
      <c r="J126" s="56"/>
    </row>
    <row r="127" spans="1:10" x14ac:dyDescent="0.2">
      <c r="A127" s="107">
        <v>2</v>
      </c>
      <c r="B127" s="108" t="s">
        <v>3969</v>
      </c>
      <c r="C127" s="109" t="s">
        <v>134</v>
      </c>
      <c r="D127" s="109" t="s">
        <v>2429</v>
      </c>
      <c r="E127" s="114"/>
      <c r="F127" s="115"/>
      <c r="G127" s="57"/>
      <c r="H127" s="57"/>
      <c r="I127" s="56"/>
      <c r="J127" s="56"/>
    </row>
    <row r="128" spans="1:10" x14ac:dyDescent="0.2">
      <c r="A128" s="107">
        <v>3</v>
      </c>
      <c r="B128" s="108" t="s">
        <v>3256</v>
      </c>
      <c r="C128" s="109" t="s">
        <v>227</v>
      </c>
      <c r="D128" s="109" t="s">
        <v>2429</v>
      </c>
      <c r="E128" s="114"/>
      <c r="F128" s="115"/>
      <c r="G128" s="57"/>
      <c r="H128" s="57"/>
      <c r="I128" s="56"/>
      <c r="J128" s="56"/>
    </row>
    <row r="129" spans="1:10" x14ac:dyDescent="0.2">
      <c r="A129" s="107">
        <v>4</v>
      </c>
      <c r="B129" s="108" t="s">
        <v>3970</v>
      </c>
      <c r="C129" s="109" t="s">
        <v>316</v>
      </c>
      <c r="D129" s="109"/>
      <c r="E129" s="114"/>
      <c r="F129" s="115"/>
      <c r="G129" s="57"/>
      <c r="H129" s="57"/>
      <c r="I129" s="56"/>
      <c r="J129" s="56"/>
    </row>
    <row r="130" spans="1:10" x14ac:dyDescent="0.2">
      <c r="A130" s="107">
        <v>5</v>
      </c>
      <c r="B130" s="108" t="s">
        <v>2654</v>
      </c>
      <c r="C130" s="109" t="s">
        <v>93</v>
      </c>
      <c r="D130" s="109" t="s">
        <v>2429</v>
      </c>
      <c r="E130" s="114"/>
      <c r="F130" s="115"/>
      <c r="G130" s="57"/>
      <c r="H130" s="57"/>
      <c r="I130" s="56"/>
      <c r="J130" s="56"/>
    </row>
    <row r="131" spans="1:10" x14ac:dyDescent="0.2">
      <c r="A131" s="107">
        <v>6</v>
      </c>
      <c r="B131" s="108" t="s">
        <v>1190</v>
      </c>
      <c r="C131" s="109" t="s">
        <v>261</v>
      </c>
      <c r="D131" s="109" t="s">
        <v>2429</v>
      </c>
      <c r="E131" s="114"/>
      <c r="F131" s="115"/>
      <c r="G131" s="57"/>
      <c r="H131" s="57"/>
      <c r="I131" s="56"/>
      <c r="J131" s="56"/>
    </row>
    <row r="132" spans="1:10" x14ac:dyDescent="0.2">
      <c r="A132" s="107">
        <v>7</v>
      </c>
      <c r="B132" s="108" t="s">
        <v>3971</v>
      </c>
      <c r="C132" s="109" t="s">
        <v>324</v>
      </c>
      <c r="D132" s="109" t="s">
        <v>2429</v>
      </c>
      <c r="E132" s="114"/>
      <c r="F132" s="115"/>
      <c r="G132" s="57"/>
      <c r="H132" s="57"/>
      <c r="I132" s="56"/>
      <c r="J132" s="56"/>
    </row>
    <row r="133" spans="1:10" x14ac:dyDescent="0.2">
      <c r="A133" s="107">
        <v>8</v>
      </c>
      <c r="B133" s="108" t="s">
        <v>3154</v>
      </c>
      <c r="C133" s="109" t="s">
        <v>207</v>
      </c>
      <c r="D133" s="109" t="s">
        <v>2429</v>
      </c>
      <c r="E133" s="114"/>
      <c r="F133" s="115"/>
      <c r="G133" s="57"/>
      <c r="H133" s="57"/>
      <c r="I133" s="56"/>
      <c r="J133" s="56"/>
    </row>
    <row r="134" spans="1:10" x14ac:dyDescent="0.2">
      <c r="A134" s="107">
        <v>9</v>
      </c>
      <c r="B134" s="108" t="s">
        <v>3485</v>
      </c>
      <c r="C134" s="109" t="s">
        <v>81</v>
      </c>
      <c r="D134" s="109" t="s">
        <v>2429</v>
      </c>
      <c r="E134" s="114"/>
      <c r="F134" s="115"/>
      <c r="G134" s="57"/>
      <c r="H134" s="57"/>
      <c r="I134" s="56"/>
      <c r="J134" s="56"/>
    </row>
    <row r="135" spans="1:10" x14ac:dyDescent="0.2">
      <c r="A135" s="107">
        <v>10</v>
      </c>
      <c r="B135" s="108" t="s">
        <v>3972</v>
      </c>
      <c r="C135" s="109" t="s">
        <v>123</v>
      </c>
      <c r="D135" s="109" t="s">
        <v>2429</v>
      </c>
      <c r="E135" s="114"/>
      <c r="F135" s="115"/>
      <c r="G135" s="57"/>
      <c r="H135" s="57"/>
      <c r="I135" s="56"/>
      <c r="J135" s="56"/>
    </row>
    <row r="136" spans="1:10" x14ac:dyDescent="0.2">
      <c r="A136" s="107">
        <v>11</v>
      </c>
      <c r="B136" s="108" t="s">
        <v>3973</v>
      </c>
      <c r="C136" s="109" t="s">
        <v>252</v>
      </c>
      <c r="D136" s="109" t="s">
        <v>2429</v>
      </c>
      <c r="E136" s="114"/>
      <c r="F136" s="115"/>
      <c r="G136" s="57"/>
      <c r="H136" s="57"/>
      <c r="I136" s="56"/>
      <c r="J136" s="59"/>
    </row>
    <row r="137" spans="1:10" x14ac:dyDescent="0.2">
      <c r="A137" s="107">
        <v>12</v>
      </c>
      <c r="B137" s="108" t="s">
        <v>2577</v>
      </c>
      <c r="C137" s="109" t="s">
        <v>316</v>
      </c>
      <c r="D137" s="109"/>
      <c r="E137" s="114"/>
      <c r="F137" s="115"/>
      <c r="G137" s="57"/>
      <c r="H137" s="57"/>
      <c r="I137" s="56"/>
      <c r="J137" s="59"/>
    </row>
    <row r="138" spans="1:10" x14ac:dyDescent="0.2">
      <c r="A138" s="107">
        <v>13</v>
      </c>
      <c r="B138" s="108" t="s">
        <v>2009</v>
      </c>
      <c r="C138" s="109" t="s">
        <v>177</v>
      </c>
      <c r="D138" s="109"/>
      <c r="E138" s="114"/>
      <c r="F138" s="115"/>
      <c r="G138" s="57"/>
      <c r="H138" s="57"/>
      <c r="I138" s="56"/>
      <c r="J138" s="56"/>
    </row>
    <row r="139" spans="1:10" x14ac:dyDescent="0.2">
      <c r="A139" s="107">
        <v>14</v>
      </c>
      <c r="B139" s="108" t="s">
        <v>3974</v>
      </c>
      <c r="C139" s="109" t="s">
        <v>128</v>
      </c>
      <c r="D139" s="109"/>
      <c r="E139" s="114"/>
      <c r="F139" s="115"/>
      <c r="G139" s="57"/>
      <c r="H139" s="57"/>
      <c r="I139" s="56"/>
      <c r="J139" s="56"/>
    </row>
    <row r="140" spans="1:10" x14ac:dyDescent="0.2">
      <c r="A140" s="107">
        <v>15</v>
      </c>
      <c r="B140" s="108" t="s">
        <v>3975</v>
      </c>
      <c r="C140" s="109" t="s">
        <v>432</v>
      </c>
      <c r="D140" s="109" t="s">
        <v>2429</v>
      </c>
      <c r="E140" s="114"/>
      <c r="F140" s="115"/>
      <c r="G140" s="57"/>
      <c r="H140" s="57"/>
      <c r="I140" s="56"/>
      <c r="J140" s="56"/>
    </row>
    <row r="141" spans="1:10" x14ac:dyDescent="0.2">
      <c r="A141" s="107">
        <v>16</v>
      </c>
      <c r="B141" s="108" t="s">
        <v>3976</v>
      </c>
      <c r="C141" s="109" t="s">
        <v>215</v>
      </c>
      <c r="D141" s="109" t="s">
        <v>2429</v>
      </c>
      <c r="E141" s="114"/>
      <c r="F141" s="115"/>
      <c r="G141" s="57"/>
      <c r="H141" s="57"/>
      <c r="I141" s="56"/>
      <c r="J141" s="59"/>
    </row>
    <row r="142" spans="1:10" x14ac:dyDescent="0.2">
      <c r="A142" s="107">
        <v>17</v>
      </c>
      <c r="B142" s="108" t="s">
        <v>3329</v>
      </c>
      <c r="C142" s="109" t="s">
        <v>192</v>
      </c>
      <c r="D142" s="109"/>
      <c r="E142" s="114"/>
      <c r="F142" s="115"/>
      <c r="G142" s="57"/>
      <c r="H142" s="57"/>
      <c r="I142" s="56"/>
      <c r="J142" s="56"/>
    </row>
    <row r="143" spans="1:10" x14ac:dyDescent="0.2">
      <c r="A143" s="107">
        <v>18</v>
      </c>
      <c r="B143" s="108" t="s">
        <v>1484</v>
      </c>
      <c r="C143" s="109" t="s">
        <v>118</v>
      </c>
      <c r="D143" s="109" t="s">
        <v>2429</v>
      </c>
      <c r="E143" s="114"/>
      <c r="F143" s="115"/>
      <c r="G143" s="57"/>
      <c r="H143" s="57"/>
      <c r="I143" s="56"/>
      <c r="J143" s="59"/>
    </row>
    <row r="144" spans="1:10" x14ac:dyDescent="0.2">
      <c r="A144" s="107">
        <v>19</v>
      </c>
      <c r="B144" s="108" t="s">
        <v>3977</v>
      </c>
      <c r="C144" s="109" t="s">
        <v>232</v>
      </c>
      <c r="D144" s="109" t="s">
        <v>2429</v>
      </c>
      <c r="E144" s="114"/>
      <c r="F144" s="115"/>
      <c r="G144" s="57"/>
      <c r="H144" s="57"/>
      <c r="I144" s="56"/>
      <c r="J144" s="59"/>
    </row>
    <row r="145" spans="1:10" x14ac:dyDescent="0.2">
      <c r="A145" s="107">
        <v>20</v>
      </c>
      <c r="B145" s="108" t="s">
        <v>2476</v>
      </c>
      <c r="C145" s="109" t="s">
        <v>454</v>
      </c>
      <c r="D145" s="109" t="s">
        <v>2429</v>
      </c>
      <c r="E145" s="114"/>
      <c r="F145" s="115"/>
      <c r="G145" s="57"/>
      <c r="H145" s="57"/>
      <c r="I145" s="56"/>
      <c r="J145" s="56"/>
    </row>
    <row r="146" spans="1:10" x14ac:dyDescent="0.2">
      <c r="A146" s="107">
        <v>21</v>
      </c>
      <c r="B146" s="108" t="s">
        <v>3978</v>
      </c>
      <c r="C146" s="109" t="s">
        <v>95</v>
      </c>
      <c r="D146" s="109"/>
      <c r="E146" s="114"/>
      <c r="F146" s="115"/>
      <c r="G146" s="57"/>
      <c r="H146" s="57"/>
      <c r="I146" s="56"/>
      <c r="J146" s="56"/>
    </row>
    <row r="147" spans="1:10" x14ac:dyDescent="0.2">
      <c r="A147" s="107">
        <v>22</v>
      </c>
      <c r="B147" s="108" t="s">
        <v>3979</v>
      </c>
      <c r="C147" s="109" t="s">
        <v>275</v>
      </c>
      <c r="D147" s="109" t="s">
        <v>2429</v>
      </c>
      <c r="E147" s="114"/>
      <c r="F147" s="115"/>
      <c r="G147" s="57"/>
      <c r="H147" s="57"/>
      <c r="I147" s="56"/>
      <c r="J147" s="56"/>
    </row>
    <row r="148" spans="1:10" x14ac:dyDescent="0.2">
      <c r="A148" s="107">
        <v>23</v>
      </c>
      <c r="B148" s="108" t="s">
        <v>640</v>
      </c>
      <c r="C148" s="109" t="s">
        <v>396</v>
      </c>
      <c r="D148" s="109" t="s">
        <v>2429</v>
      </c>
      <c r="E148" s="114"/>
      <c r="F148" s="115"/>
      <c r="G148" s="57"/>
      <c r="H148" s="57"/>
      <c r="I148" s="56"/>
      <c r="J148" s="56"/>
    </row>
    <row r="149" spans="1:10" x14ac:dyDescent="0.2">
      <c r="A149" s="107">
        <v>24</v>
      </c>
      <c r="B149" s="108" t="s">
        <v>2700</v>
      </c>
      <c r="C149" s="109" t="s">
        <v>177</v>
      </c>
      <c r="D149" s="109"/>
      <c r="E149" s="114"/>
      <c r="F149" s="115"/>
      <c r="G149" s="57"/>
      <c r="H149" s="57"/>
      <c r="I149" s="57"/>
      <c r="J149" s="56"/>
    </row>
    <row r="150" spans="1:10" x14ac:dyDescent="0.2">
      <c r="A150" s="107">
        <v>25</v>
      </c>
      <c r="B150" s="108" t="s">
        <v>987</v>
      </c>
      <c r="C150" s="109" t="s">
        <v>434</v>
      </c>
      <c r="D150" s="109" t="s">
        <v>2429</v>
      </c>
      <c r="E150" s="114"/>
      <c r="F150" s="115"/>
      <c r="G150" s="57"/>
      <c r="H150" s="57"/>
      <c r="I150" s="56"/>
      <c r="J150" s="56"/>
    </row>
    <row r="151" spans="1:10" x14ac:dyDescent="0.2">
      <c r="A151" s="107">
        <v>26</v>
      </c>
      <c r="B151" s="108" t="s">
        <v>1886</v>
      </c>
      <c r="C151" s="109" t="s">
        <v>330</v>
      </c>
      <c r="D151" s="109" t="s">
        <v>2429</v>
      </c>
      <c r="E151" s="114"/>
      <c r="F151" s="115"/>
      <c r="G151" s="57"/>
      <c r="H151" s="57"/>
      <c r="I151" s="56"/>
      <c r="J151" s="56"/>
    </row>
    <row r="152" spans="1:10" x14ac:dyDescent="0.2">
      <c r="A152" s="107">
        <v>27</v>
      </c>
      <c r="B152" s="108" t="s">
        <v>1187</v>
      </c>
      <c r="C152" s="109" t="s">
        <v>140</v>
      </c>
      <c r="D152" s="109"/>
      <c r="E152" s="114"/>
      <c r="F152" s="115"/>
      <c r="G152" s="57"/>
      <c r="H152" s="57"/>
      <c r="I152" s="56"/>
      <c r="J152" s="56"/>
    </row>
    <row r="153" spans="1:10" x14ac:dyDescent="0.2">
      <c r="A153" s="107">
        <v>28</v>
      </c>
      <c r="B153" s="108" t="s">
        <v>1756</v>
      </c>
      <c r="C153" s="109" t="s">
        <v>105</v>
      </c>
      <c r="D153" s="109"/>
      <c r="E153" s="114"/>
      <c r="F153" s="115"/>
      <c r="G153" s="57"/>
      <c r="H153" s="57"/>
      <c r="I153" s="56"/>
      <c r="J153" s="56"/>
    </row>
    <row r="154" spans="1:10" x14ac:dyDescent="0.2">
      <c r="A154" s="107">
        <v>29</v>
      </c>
      <c r="B154" s="108" t="s">
        <v>1628</v>
      </c>
      <c r="C154" s="109" t="s">
        <v>192</v>
      </c>
      <c r="D154" s="109" t="s">
        <v>3980</v>
      </c>
      <c r="E154" s="114"/>
      <c r="F154" s="115"/>
      <c r="G154" s="57"/>
      <c r="H154" s="57"/>
      <c r="I154" s="56"/>
      <c r="J154" s="56"/>
    </row>
    <row r="155" spans="1:10" x14ac:dyDescent="0.2">
      <c r="A155" s="107">
        <v>30</v>
      </c>
      <c r="B155" s="108" t="s">
        <v>3981</v>
      </c>
      <c r="C155" s="109" t="s">
        <v>170</v>
      </c>
      <c r="D155" s="109" t="s">
        <v>2429</v>
      </c>
      <c r="E155" s="114"/>
      <c r="F155" s="115"/>
      <c r="G155" s="57"/>
      <c r="H155" s="57"/>
      <c r="I155" s="56"/>
      <c r="J155" s="59"/>
    </row>
    <row r="156" spans="1:10" x14ac:dyDescent="0.2">
      <c r="A156" s="107">
        <v>31</v>
      </c>
      <c r="B156" s="108" t="s">
        <v>1439</v>
      </c>
      <c r="C156" s="109" t="s">
        <v>128</v>
      </c>
      <c r="D156" s="109" t="s">
        <v>3980</v>
      </c>
      <c r="E156" s="114"/>
      <c r="F156" s="115"/>
      <c r="G156" s="57"/>
      <c r="H156" s="57"/>
      <c r="I156" s="56"/>
      <c r="J156" s="56"/>
    </row>
    <row r="157" spans="1:10" x14ac:dyDescent="0.2">
      <c r="A157" s="107">
        <v>32</v>
      </c>
      <c r="B157" s="108" t="s">
        <v>3050</v>
      </c>
      <c r="C157" s="109" t="s">
        <v>185</v>
      </c>
      <c r="D157" s="109" t="s">
        <v>3980</v>
      </c>
      <c r="E157" s="114"/>
      <c r="F157" s="115"/>
      <c r="G157" s="57"/>
      <c r="H157" s="57"/>
      <c r="I157" s="56"/>
      <c r="J157" s="56"/>
    </row>
    <row r="158" spans="1:10" x14ac:dyDescent="0.2">
      <c r="A158" s="107">
        <v>33</v>
      </c>
      <c r="B158" s="108" t="s">
        <v>3982</v>
      </c>
      <c r="C158" s="60" t="s">
        <v>556</v>
      </c>
      <c r="D158" s="109" t="s">
        <v>2429</v>
      </c>
      <c r="E158" s="114"/>
      <c r="F158" s="115"/>
      <c r="G158" s="57"/>
      <c r="H158" s="57"/>
      <c r="I158" s="56"/>
      <c r="J158" s="56"/>
    </row>
    <row r="159" spans="1:10" x14ac:dyDescent="0.2">
      <c r="A159" s="107">
        <v>34</v>
      </c>
      <c r="B159" s="108" t="s">
        <v>3983</v>
      </c>
      <c r="C159" s="109" t="s">
        <v>583</v>
      </c>
      <c r="D159" s="109" t="s">
        <v>2429</v>
      </c>
      <c r="E159" s="114"/>
      <c r="F159" s="115"/>
      <c r="G159" s="57"/>
      <c r="H159" s="57"/>
      <c r="I159" s="56"/>
      <c r="J159" s="56"/>
    </row>
    <row r="160" spans="1:10" x14ac:dyDescent="0.2">
      <c r="A160" s="107">
        <v>35</v>
      </c>
      <c r="B160" s="108" t="s">
        <v>2241</v>
      </c>
      <c r="C160" s="109" t="s">
        <v>242</v>
      </c>
      <c r="D160" s="109" t="s">
        <v>3980</v>
      </c>
      <c r="E160" s="114"/>
      <c r="F160" s="115"/>
      <c r="G160" s="57"/>
      <c r="H160" s="57"/>
      <c r="I160" s="56"/>
      <c r="J160" s="56"/>
    </row>
    <row r="161" spans="1:10" x14ac:dyDescent="0.2">
      <c r="A161" s="107">
        <v>36</v>
      </c>
      <c r="B161" s="108" t="s">
        <v>3054</v>
      </c>
      <c r="C161" s="109" t="s">
        <v>95</v>
      </c>
      <c r="D161" s="109" t="s">
        <v>3980</v>
      </c>
      <c r="E161" s="114"/>
      <c r="F161" s="115"/>
      <c r="G161" s="57"/>
      <c r="H161" s="57"/>
      <c r="I161" s="56"/>
      <c r="J161" s="56"/>
    </row>
    <row r="162" spans="1:10" x14ac:dyDescent="0.2">
      <c r="A162" s="107">
        <v>37</v>
      </c>
      <c r="B162" s="108" t="s">
        <v>3984</v>
      </c>
      <c r="C162" s="109" t="s">
        <v>185</v>
      </c>
      <c r="D162" s="109" t="s">
        <v>3980</v>
      </c>
      <c r="E162" s="114"/>
      <c r="F162" s="115"/>
      <c r="G162" s="57"/>
      <c r="H162" s="57"/>
      <c r="I162" s="56"/>
      <c r="J162" s="56"/>
    </row>
    <row r="163" spans="1:10" ht="13.15" customHeight="1" x14ac:dyDescent="0.2">
      <c r="A163" s="107">
        <v>38</v>
      </c>
      <c r="B163" s="108" t="s">
        <v>443</v>
      </c>
      <c r="C163" s="109" t="s">
        <v>140</v>
      </c>
      <c r="D163" s="109" t="s">
        <v>3980</v>
      </c>
      <c r="E163" s="114"/>
      <c r="F163" s="115"/>
      <c r="G163" s="57"/>
      <c r="H163" s="57"/>
      <c r="I163" s="56"/>
      <c r="J163" s="59"/>
    </row>
    <row r="164" spans="1:10" x14ac:dyDescent="0.2">
      <c r="A164" s="107">
        <v>39</v>
      </c>
      <c r="B164" s="108" t="s">
        <v>2368</v>
      </c>
      <c r="C164" s="109" t="s">
        <v>195</v>
      </c>
      <c r="D164" s="109" t="s">
        <v>2429</v>
      </c>
      <c r="E164" s="114"/>
      <c r="F164" s="115"/>
      <c r="G164" s="57"/>
      <c r="H164" s="57"/>
      <c r="I164" s="56"/>
      <c r="J164" s="56"/>
    </row>
    <row r="165" spans="1:10" x14ac:dyDescent="0.2">
      <c r="A165" s="107">
        <v>40</v>
      </c>
      <c r="B165" s="108" t="s">
        <v>3985</v>
      </c>
      <c r="C165" s="109" t="s">
        <v>105</v>
      </c>
      <c r="D165" s="109" t="s">
        <v>3980</v>
      </c>
      <c r="E165" s="114"/>
      <c r="F165" s="115"/>
      <c r="G165" s="57"/>
      <c r="H165" s="57"/>
      <c r="I165" s="56"/>
      <c r="J165" s="56"/>
    </row>
    <row r="166" spans="1:10" x14ac:dyDescent="0.2">
      <c r="A166" s="107">
        <v>41</v>
      </c>
      <c r="B166" s="108" t="s">
        <v>2306</v>
      </c>
      <c r="C166" s="109" t="s">
        <v>242</v>
      </c>
      <c r="D166" s="109" t="s">
        <v>3980</v>
      </c>
      <c r="E166" s="114"/>
      <c r="F166" s="115"/>
      <c r="G166" s="57"/>
      <c r="H166" s="57"/>
      <c r="I166" s="56"/>
      <c r="J166" s="56"/>
    </row>
    <row r="167" spans="1:10" x14ac:dyDescent="0.2">
      <c r="A167" s="107"/>
      <c r="B167" s="108"/>
      <c r="C167" s="109"/>
      <c r="D167" s="109"/>
      <c r="E167" s="114"/>
      <c r="F167" s="115"/>
      <c r="G167" s="57"/>
      <c r="H167" s="57"/>
      <c r="I167" s="56"/>
      <c r="J167" s="59"/>
    </row>
    <row r="168" spans="1:10" x14ac:dyDescent="0.2">
      <c r="A168" s="107"/>
      <c r="B168" s="108"/>
      <c r="C168" s="109"/>
      <c r="D168" s="109"/>
      <c r="E168" s="114"/>
      <c r="F168" s="115"/>
      <c r="G168" s="57"/>
      <c r="H168" s="57"/>
      <c r="I168" s="56"/>
      <c r="J168" s="56"/>
    </row>
    <row r="169" spans="1:10" x14ac:dyDescent="0.2">
      <c r="A169" s="107"/>
      <c r="B169" s="111" t="s">
        <v>3986</v>
      </c>
      <c r="C169" s="120"/>
      <c r="D169" s="120" t="s">
        <v>3987</v>
      </c>
      <c r="E169" s="114"/>
      <c r="F169" s="115"/>
      <c r="G169" s="57"/>
      <c r="H169" s="57"/>
      <c r="I169" s="56"/>
      <c r="J169" s="56"/>
    </row>
    <row r="170" spans="1:10" x14ac:dyDescent="0.2">
      <c r="A170" s="107"/>
      <c r="B170" s="108"/>
      <c r="C170" s="120"/>
      <c r="D170" s="120"/>
      <c r="E170" s="114"/>
      <c r="F170" s="115"/>
      <c r="G170" s="57"/>
      <c r="H170" s="57"/>
      <c r="I170" s="56"/>
      <c r="J170" s="56"/>
    </row>
    <row r="171" spans="1:10" x14ac:dyDescent="0.2">
      <c r="A171" s="107">
        <v>1</v>
      </c>
      <c r="B171" s="108" t="s">
        <v>2577</v>
      </c>
      <c r="C171" s="108" t="s">
        <v>316</v>
      </c>
      <c r="D171" s="109"/>
      <c r="E171" s="114"/>
      <c r="F171" s="115"/>
      <c r="G171" s="57"/>
      <c r="H171" s="57"/>
      <c r="I171" s="56"/>
      <c r="J171" s="56"/>
    </row>
    <row r="172" spans="1:10" x14ac:dyDescent="0.2">
      <c r="A172" s="107">
        <v>2</v>
      </c>
      <c r="B172" s="108" t="s">
        <v>3750</v>
      </c>
      <c r="C172" s="109" t="s">
        <v>306</v>
      </c>
      <c r="D172" s="109"/>
      <c r="E172" s="114"/>
      <c r="F172" s="115"/>
      <c r="G172" s="57"/>
      <c r="H172" s="57"/>
      <c r="I172" s="56"/>
      <c r="J172" s="56"/>
    </row>
    <row r="173" spans="1:10" x14ac:dyDescent="0.2">
      <c r="A173" s="107">
        <v>3</v>
      </c>
      <c r="B173" s="108" t="s">
        <v>3576</v>
      </c>
      <c r="C173" s="109" t="s">
        <v>192</v>
      </c>
      <c r="D173" s="109"/>
      <c r="E173" s="114"/>
      <c r="F173" s="115"/>
      <c r="G173" s="57"/>
      <c r="H173" s="57"/>
      <c r="I173" s="56"/>
      <c r="J173" s="56"/>
    </row>
    <row r="174" spans="1:10" x14ac:dyDescent="0.2">
      <c r="A174" s="107">
        <v>4</v>
      </c>
      <c r="B174" s="108" t="s">
        <v>1466</v>
      </c>
      <c r="C174" s="109" t="s">
        <v>140</v>
      </c>
      <c r="D174" s="109"/>
      <c r="E174" s="114"/>
      <c r="F174" s="115"/>
      <c r="G174" s="57"/>
      <c r="H174" s="57"/>
      <c r="I174" s="56"/>
      <c r="J174" s="56"/>
    </row>
    <row r="175" spans="1:10" x14ac:dyDescent="0.2">
      <c r="A175" s="107">
        <v>5</v>
      </c>
      <c r="B175" s="108" t="s">
        <v>2890</v>
      </c>
      <c r="C175" s="109" t="s">
        <v>306</v>
      </c>
      <c r="D175" s="109"/>
      <c r="E175" s="114"/>
      <c r="F175" s="115"/>
      <c r="G175" s="57"/>
      <c r="H175" s="57"/>
      <c r="I175" s="56"/>
      <c r="J175" s="56"/>
    </row>
    <row r="176" spans="1:10" x14ac:dyDescent="0.2">
      <c r="A176" s="107">
        <v>6</v>
      </c>
      <c r="B176" s="108" t="s">
        <v>1339</v>
      </c>
      <c r="C176" s="109" t="s">
        <v>134</v>
      </c>
      <c r="D176" s="109"/>
      <c r="E176" s="114"/>
      <c r="F176" s="115"/>
      <c r="G176" s="57"/>
      <c r="H176" s="57"/>
      <c r="I176" s="56"/>
      <c r="J176" s="56"/>
    </row>
    <row r="177" spans="1:10" x14ac:dyDescent="0.2">
      <c r="A177" s="107">
        <v>7</v>
      </c>
      <c r="B177" s="108" t="s">
        <v>3934</v>
      </c>
      <c r="C177" s="108" t="s">
        <v>227</v>
      </c>
      <c r="D177" s="109"/>
      <c r="E177" s="114"/>
      <c r="F177" s="115"/>
      <c r="G177" s="57"/>
      <c r="H177" s="57"/>
      <c r="I177" s="56"/>
      <c r="J177" s="56"/>
    </row>
    <row r="178" spans="1:10" x14ac:dyDescent="0.2">
      <c r="A178" s="107">
        <v>8</v>
      </c>
      <c r="B178" s="108" t="s">
        <v>3322</v>
      </c>
      <c r="C178" s="109" t="s">
        <v>275</v>
      </c>
      <c r="D178" s="109"/>
      <c r="E178" s="114"/>
      <c r="F178" s="115"/>
      <c r="G178" s="57"/>
      <c r="H178" s="57"/>
      <c r="I178" s="56"/>
      <c r="J178" s="56"/>
    </row>
    <row r="179" spans="1:10" x14ac:dyDescent="0.2">
      <c r="A179" s="107">
        <v>9</v>
      </c>
      <c r="B179" s="108" t="s">
        <v>2444</v>
      </c>
      <c r="C179" s="108" t="s">
        <v>583</v>
      </c>
      <c r="D179" s="109"/>
      <c r="E179" s="114"/>
      <c r="F179" s="115"/>
      <c r="G179" s="57"/>
      <c r="H179" s="57"/>
      <c r="I179" s="56"/>
      <c r="J179" s="56"/>
    </row>
    <row r="180" spans="1:10" x14ac:dyDescent="0.2">
      <c r="A180" s="107">
        <v>10</v>
      </c>
      <c r="B180" s="108" t="s">
        <v>3988</v>
      </c>
      <c r="C180" s="108" t="s">
        <v>118</v>
      </c>
      <c r="D180" s="109"/>
      <c r="E180" s="114"/>
      <c r="F180" s="115"/>
      <c r="G180" s="57"/>
      <c r="H180" s="57"/>
      <c r="I180" s="56"/>
      <c r="J180" s="56"/>
    </row>
    <row r="181" spans="1:10" x14ac:dyDescent="0.2">
      <c r="A181" s="107">
        <v>11</v>
      </c>
      <c r="B181" s="108" t="s">
        <v>3976</v>
      </c>
      <c r="C181" s="108" t="s">
        <v>215</v>
      </c>
      <c r="D181" s="109"/>
      <c r="E181" s="114"/>
      <c r="F181" s="115"/>
      <c r="G181" s="57"/>
      <c r="H181" s="57"/>
      <c r="I181" s="56"/>
      <c r="J181" s="56"/>
    </row>
    <row r="182" spans="1:10" x14ac:dyDescent="0.2">
      <c r="A182" s="107">
        <v>12</v>
      </c>
      <c r="B182" s="108" t="s">
        <v>3154</v>
      </c>
      <c r="C182" s="109" t="s">
        <v>207</v>
      </c>
      <c r="D182" s="109"/>
      <c r="E182" s="114"/>
      <c r="F182" s="115"/>
      <c r="G182" s="57"/>
      <c r="H182" s="57"/>
      <c r="I182" s="56"/>
      <c r="J182" s="56"/>
    </row>
    <row r="183" spans="1:10" x14ac:dyDescent="0.2">
      <c r="A183" s="107">
        <v>13</v>
      </c>
      <c r="B183" s="108" t="s">
        <v>1190</v>
      </c>
      <c r="C183" s="108" t="s">
        <v>261</v>
      </c>
      <c r="D183" s="109"/>
      <c r="E183" s="114"/>
      <c r="F183" s="115"/>
      <c r="G183" s="57"/>
      <c r="H183" s="57"/>
      <c r="I183" s="56"/>
      <c r="J183" s="56"/>
    </row>
    <row r="184" spans="1:10" x14ac:dyDescent="0.2">
      <c r="A184" s="107">
        <v>14</v>
      </c>
      <c r="B184" s="108" t="s">
        <v>3936</v>
      </c>
      <c r="C184" s="109" t="s">
        <v>207</v>
      </c>
      <c r="D184" s="109"/>
      <c r="E184" s="114"/>
      <c r="F184" s="109"/>
      <c r="G184" s="57"/>
      <c r="H184" s="57"/>
      <c r="I184" s="56"/>
      <c r="J184" s="56"/>
    </row>
    <row r="185" spans="1:10" x14ac:dyDescent="0.2">
      <c r="A185" s="107">
        <v>15</v>
      </c>
      <c r="B185" s="108" t="s">
        <v>3680</v>
      </c>
      <c r="C185" s="108" t="s">
        <v>95</v>
      </c>
      <c r="D185" s="109"/>
      <c r="E185" s="114"/>
      <c r="F185" s="115"/>
      <c r="G185" s="57"/>
      <c r="H185" s="57"/>
      <c r="I185" s="56"/>
      <c r="J185" s="56"/>
    </row>
    <row r="186" spans="1:10" x14ac:dyDescent="0.2">
      <c r="A186" s="107">
        <v>16</v>
      </c>
      <c r="B186" s="108" t="s">
        <v>2476</v>
      </c>
      <c r="C186" s="109" t="s">
        <v>454</v>
      </c>
      <c r="D186" s="109"/>
      <c r="E186" s="114"/>
      <c r="F186" s="109"/>
      <c r="G186" s="57"/>
      <c r="H186" s="57"/>
      <c r="I186" s="56"/>
      <c r="J186" s="56"/>
    </row>
    <row r="187" spans="1:10" x14ac:dyDescent="0.2">
      <c r="A187" s="107">
        <v>17</v>
      </c>
      <c r="B187" s="108" t="s">
        <v>1167</v>
      </c>
      <c r="C187" s="108" t="s">
        <v>93</v>
      </c>
      <c r="D187" s="109"/>
      <c r="E187" s="114"/>
      <c r="F187" s="115"/>
      <c r="G187" s="57"/>
      <c r="H187" s="57"/>
      <c r="I187" s="56"/>
      <c r="J187" s="56"/>
    </row>
    <row r="188" spans="1:10" x14ac:dyDescent="0.2">
      <c r="A188" s="107">
        <v>18</v>
      </c>
      <c r="B188" s="108" t="s">
        <v>3972</v>
      </c>
      <c r="C188" s="108" t="s">
        <v>123</v>
      </c>
      <c r="D188" s="109"/>
      <c r="E188" s="114"/>
      <c r="F188" s="115"/>
      <c r="G188" s="57"/>
      <c r="H188" s="57"/>
      <c r="I188" s="56"/>
      <c r="J188" s="56"/>
    </row>
    <row r="189" spans="1:10" x14ac:dyDescent="0.2">
      <c r="A189" s="107">
        <v>19</v>
      </c>
      <c r="B189" s="108" t="s">
        <v>1585</v>
      </c>
      <c r="C189" s="109" t="s">
        <v>454</v>
      </c>
      <c r="D189" s="109"/>
      <c r="E189" s="114"/>
      <c r="F189" s="115"/>
      <c r="G189" s="57"/>
      <c r="H189" s="57"/>
      <c r="I189" s="56"/>
      <c r="J189" s="56"/>
    </row>
    <row r="190" spans="1:10" x14ac:dyDescent="0.2">
      <c r="A190" s="107">
        <v>20</v>
      </c>
      <c r="B190" s="108" t="s">
        <v>1838</v>
      </c>
      <c r="C190" s="108" t="s">
        <v>118</v>
      </c>
      <c r="D190" s="109"/>
      <c r="E190" s="114"/>
      <c r="F190" s="109"/>
      <c r="G190" s="57"/>
      <c r="H190" s="57"/>
      <c r="I190" s="56"/>
      <c r="J190" s="56"/>
    </row>
    <row r="191" spans="1:10" x14ac:dyDescent="0.2">
      <c r="A191" s="107">
        <v>21</v>
      </c>
      <c r="B191" s="108" t="s">
        <v>1998</v>
      </c>
      <c r="C191" s="108" t="s">
        <v>252</v>
      </c>
      <c r="D191" s="109"/>
      <c r="E191" s="114"/>
      <c r="F191" s="115"/>
      <c r="G191" s="57"/>
      <c r="H191" s="57"/>
      <c r="I191" s="56"/>
      <c r="J191" s="56"/>
    </row>
    <row r="192" spans="1:10" x14ac:dyDescent="0.2">
      <c r="A192" s="107">
        <v>22</v>
      </c>
      <c r="B192" s="108" t="s">
        <v>3485</v>
      </c>
      <c r="C192" s="108" t="s">
        <v>81</v>
      </c>
      <c r="D192" s="109"/>
      <c r="E192" s="114"/>
      <c r="F192" s="115"/>
      <c r="G192" s="57"/>
      <c r="H192" s="57"/>
      <c r="I192" s="56"/>
      <c r="J192" s="56"/>
    </row>
    <row r="193" spans="1:10" x14ac:dyDescent="0.2">
      <c r="A193" s="107">
        <v>23</v>
      </c>
      <c r="B193" s="108" t="s">
        <v>3329</v>
      </c>
      <c r="C193" s="109" t="s">
        <v>192</v>
      </c>
      <c r="D193" s="109"/>
      <c r="E193" s="114"/>
      <c r="F193" s="115"/>
      <c r="G193" s="57"/>
      <c r="H193" s="57"/>
      <c r="I193" s="56"/>
      <c r="J193" s="56"/>
    </row>
    <row r="194" spans="1:10" x14ac:dyDescent="0.2">
      <c r="A194" s="107">
        <v>24</v>
      </c>
      <c r="B194" s="108" t="s">
        <v>1840</v>
      </c>
      <c r="C194" s="108" t="s">
        <v>583</v>
      </c>
      <c r="D194" s="109"/>
      <c r="E194" s="114"/>
      <c r="F194" s="115"/>
      <c r="G194" s="57"/>
      <c r="H194" s="57"/>
      <c r="I194" s="56"/>
      <c r="J194" s="56"/>
    </row>
    <row r="195" spans="1:10" x14ac:dyDescent="0.2">
      <c r="A195" s="107">
        <v>25</v>
      </c>
      <c r="B195" s="108" t="s">
        <v>3979</v>
      </c>
      <c r="C195" s="109" t="s">
        <v>275</v>
      </c>
      <c r="D195" s="109"/>
      <c r="E195" s="114"/>
      <c r="F195" s="109"/>
      <c r="G195" s="57"/>
      <c r="H195" s="57"/>
      <c r="I195" s="56"/>
      <c r="J195" s="56"/>
    </row>
    <row r="196" spans="1:10" x14ac:dyDescent="0.2">
      <c r="A196" s="107">
        <v>26</v>
      </c>
      <c r="B196" s="108" t="s">
        <v>3989</v>
      </c>
      <c r="C196" s="108" t="s">
        <v>396</v>
      </c>
      <c r="D196" s="109"/>
      <c r="E196" s="114"/>
      <c r="F196" s="115"/>
      <c r="G196" s="57"/>
      <c r="H196" s="57"/>
      <c r="I196" s="56"/>
      <c r="J196" s="56"/>
    </row>
    <row r="197" spans="1:10" x14ac:dyDescent="0.2">
      <c r="A197" s="107">
        <v>27</v>
      </c>
      <c r="B197" s="108" t="s">
        <v>3977</v>
      </c>
      <c r="C197" s="109" t="s">
        <v>232</v>
      </c>
      <c r="D197" s="109" t="s">
        <v>2691</v>
      </c>
      <c r="E197" s="114"/>
      <c r="F197" s="109"/>
      <c r="G197" s="57"/>
      <c r="H197" s="57"/>
      <c r="I197" s="56"/>
      <c r="J197" s="56"/>
    </row>
    <row r="198" spans="1:10" x14ac:dyDescent="0.2">
      <c r="A198" s="107">
        <v>28</v>
      </c>
      <c r="B198" s="108" t="s">
        <v>2368</v>
      </c>
      <c r="C198" s="108" t="s">
        <v>195</v>
      </c>
      <c r="D198" s="109" t="s">
        <v>2691</v>
      </c>
      <c r="E198" s="114"/>
      <c r="F198" s="115"/>
      <c r="G198" s="57"/>
      <c r="H198" s="57"/>
      <c r="I198" s="56"/>
      <c r="J198" s="56"/>
    </row>
    <row r="199" spans="1:10" x14ac:dyDescent="0.2">
      <c r="A199" s="107">
        <v>29</v>
      </c>
      <c r="B199" s="108" t="s">
        <v>1438</v>
      </c>
      <c r="C199" s="109" t="s">
        <v>261</v>
      </c>
      <c r="D199" s="109"/>
      <c r="E199" s="114"/>
      <c r="F199" s="109"/>
      <c r="G199" s="57"/>
      <c r="H199" s="57"/>
      <c r="I199" s="56"/>
      <c r="J199" s="56"/>
    </row>
    <row r="200" spans="1:10" x14ac:dyDescent="0.2">
      <c r="A200" s="107">
        <v>30</v>
      </c>
      <c r="B200" s="108" t="s">
        <v>1439</v>
      </c>
      <c r="C200" s="109" t="s">
        <v>128</v>
      </c>
      <c r="D200" s="109"/>
      <c r="E200" s="114"/>
      <c r="F200" s="115"/>
      <c r="G200" s="57"/>
      <c r="H200" s="57"/>
      <c r="I200" s="56"/>
      <c r="J200" s="56"/>
    </row>
    <row r="201" spans="1:10" x14ac:dyDescent="0.2">
      <c r="A201" s="107">
        <v>31</v>
      </c>
      <c r="B201" s="108" t="s">
        <v>2241</v>
      </c>
      <c r="C201" s="109" t="s">
        <v>242</v>
      </c>
      <c r="D201" s="109"/>
      <c r="E201" s="114"/>
      <c r="F201" s="115"/>
      <c r="G201" s="57"/>
      <c r="H201" s="57"/>
      <c r="I201" s="56"/>
      <c r="J201" s="56"/>
    </row>
    <row r="202" spans="1:10" x14ac:dyDescent="0.2">
      <c r="A202" s="107">
        <v>32</v>
      </c>
      <c r="B202" s="108" t="s">
        <v>3990</v>
      </c>
      <c r="C202" s="108" t="s">
        <v>227</v>
      </c>
      <c r="D202" s="109"/>
      <c r="E202" s="114"/>
      <c r="F202" s="109"/>
      <c r="G202" s="57"/>
      <c r="H202" s="57"/>
      <c r="I202" s="56"/>
      <c r="J202" s="56"/>
    </row>
    <row r="203" spans="1:10" x14ac:dyDescent="0.2">
      <c r="A203" s="107">
        <v>33</v>
      </c>
      <c r="B203" s="108" t="s">
        <v>1886</v>
      </c>
      <c r="C203" s="109" t="s">
        <v>330</v>
      </c>
      <c r="D203" s="109"/>
      <c r="E203" s="114"/>
      <c r="F203" s="115"/>
      <c r="G203" s="57"/>
      <c r="H203" s="57"/>
      <c r="I203" s="56"/>
      <c r="J203" s="56"/>
    </row>
    <row r="204" spans="1:10" x14ac:dyDescent="0.2">
      <c r="A204" s="107">
        <v>34</v>
      </c>
      <c r="B204" s="108" t="s">
        <v>3971</v>
      </c>
      <c r="C204" s="108" t="s">
        <v>324</v>
      </c>
      <c r="D204" s="109" t="s">
        <v>2691</v>
      </c>
      <c r="E204" s="114"/>
      <c r="F204" s="115"/>
      <c r="G204" s="57"/>
      <c r="H204" s="57"/>
      <c r="I204" s="56"/>
      <c r="J204" s="56"/>
    </row>
    <row r="205" spans="1:10" x14ac:dyDescent="0.2">
      <c r="A205" s="107">
        <v>35</v>
      </c>
      <c r="B205" s="108" t="s">
        <v>640</v>
      </c>
      <c r="C205" s="109" t="s">
        <v>396</v>
      </c>
      <c r="D205" s="109"/>
      <c r="E205" s="114"/>
      <c r="F205" s="109"/>
      <c r="G205" s="57"/>
      <c r="H205" s="57"/>
      <c r="I205" s="56"/>
      <c r="J205" s="56"/>
    </row>
    <row r="206" spans="1:10" x14ac:dyDescent="0.2">
      <c r="A206" s="107">
        <v>36</v>
      </c>
      <c r="B206" s="108" t="s">
        <v>3783</v>
      </c>
      <c r="C206" s="109" t="s">
        <v>134</v>
      </c>
      <c r="D206" s="109"/>
      <c r="E206" s="114"/>
      <c r="F206" s="115"/>
      <c r="G206" s="57"/>
      <c r="H206" s="57"/>
      <c r="I206" s="56"/>
      <c r="J206" s="56"/>
    </row>
    <row r="207" spans="1:10" x14ac:dyDescent="0.2">
      <c r="A207" s="107">
        <v>37</v>
      </c>
      <c r="B207" s="108" t="s">
        <v>3975</v>
      </c>
      <c r="C207" s="109" t="s">
        <v>432</v>
      </c>
      <c r="D207" s="109"/>
      <c r="E207" s="114"/>
      <c r="F207" s="115"/>
      <c r="G207" s="57"/>
      <c r="H207" s="57"/>
      <c r="I207" s="56"/>
      <c r="J207" s="56"/>
    </row>
    <row r="208" spans="1:10" x14ac:dyDescent="0.2">
      <c r="A208" s="107">
        <v>38</v>
      </c>
      <c r="B208" s="108" t="s">
        <v>3991</v>
      </c>
      <c r="C208" s="108" t="s">
        <v>252</v>
      </c>
      <c r="D208" s="109"/>
      <c r="E208" s="114"/>
      <c r="F208" s="109"/>
      <c r="G208" s="57"/>
      <c r="H208" s="57"/>
      <c r="I208" s="56"/>
      <c r="J208" s="56"/>
    </row>
    <row r="209" spans="1:10" x14ac:dyDescent="0.2">
      <c r="A209" s="107">
        <v>39</v>
      </c>
      <c r="B209" s="108" t="s">
        <v>687</v>
      </c>
      <c r="C209" s="60" t="s">
        <v>434</v>
      </c>
      <c r="D209" s="109"/>
      <c r="E209" s="114"/>
      <c r="F209" s="109"/>
      <c r="G209" s="57"/>
      <c r="H209" s="57"/>
      <c r="I209" s="56"/>
      <c r="J209" s="56"/>
    </row>
    <row r="210" spans="1:10" x14ac:dyDescent="0.2">
      <c r="A210" s="107">
        <v>40</v>
      </c>
      <c r="B210" s="108" t="s">
        <v>443</v>
      </c>
      <c r="C210" s="109" t="s">
        <v>140</v>
      </c>
      <c r="D210" s="109"/>
      <c r="E210" s="114"/>
      <c r="F210" s="115"/>
      <c r="G210" s="57"/>
      <c r="H210" s="57"/>
      <c r="I210" s="56"/>
      <c r="J210" s="56"/>
    </row>
    <row r="211" spans="1:10" x14ac:dyDescent="0.2">
      <c r="A211" s="107">
        <v>41</v>
      </c>
      <c r="B211" s="108" t="s">
        <v>3992</v>
      </c>
      <c r="C211" s="108" t="s">
        <v>185</v>
      </c>
      <c r="D211" s="109"/>
      <c r="E211" s="114"/>
      <c r="F211" s="115"/>
      <c r="G211" s="57"/>
      <c r="H211" s="57"/>
      <c r="I211" s="56"/>
      <c r="J211" s="56"/>
    </row>
    <row r="212" spans="1:10" x14ac:dyDescent="0.2">
      <c r="A212" s="107">
        <v>42</v>
      </c>
      <c r="B212" s="108" t="s">
        <v>1876</v>
      </c>
      <c r="C212" s="60" t="s">
        <v>434</v>
      </c>
      <c r="D212" s="109"/>
      <c r="E212" s="114"/>
      <c r="F212" s="115"/>
      <c r="G212" s="57"/>
      <c r="H212" s="57"/>
      <c r="I212" s="56"/>
      <c r="J212" s="56"/>
    </row>
    <row r="213" spans="1:10" x14ac:dyDescent="0.2">
      <c r="A213" s="107">
        <v>43</v>
      </c>
      <c r="B213" s="108" t="s">
        <v>1756</v>
      </c>
      <c r="C213" s="108" t="s">
        <v>105</v>
      </c>
      <c r="D213" s="109"/>
      <c r="E213" s="114"/>
      <c r="F213" s="115"/>
      <c r="G213" s="57"/>
      <c r="H213" s="57"/>
      <c r="I213" s="56"/>
      <c r="J213" s="56"/>
    </row>
    <row r="214" spans="1:10" x14ac:dyDescent="0.2">
      <c r="A214" s="107">
        <v>44</v>
      </c>
      <c r="B214" s="108" t="s">
        <v>1016</v>
      </c>
      <c r="C214" s="109" t="s">
        <v>330</v>
      </c>
      <c r="D214" s="109"/>
      <c r="E214" s="114"/>
      <c r="F214" s="115"/>
      <c r="G214" s="57"/>
      <c r="H214" s="57"/>
      <c r="I214" s="56"/>
      <c r="J214" s="56"/>
    </row>
    <row r="215" spans="1:10" x14ac:dyDescent="0.2">
      <c r="A215" s="107">
        <v>45</v>
      </c>
      <c r="B215" s="108" t="s">
        <v>2452</v>
      </c>
      <c r="C215" s="109" t="s">
        <v>128</v>
      </c>
      <c r="D215" s="109"/>
      <c r="E215" s="114"/>
      <c r="F215" s="109"/>
      <c r="G215" s="57"/>
      <c r="H215" s="57"/>
      <c r="I215" s="56"/>
      <c r="J215" s="56"/>
    </row>
    <row r="216" spans="1:10" x14ac:dyDescent="0.2">
      <c r="A216" s="107">
        <v>46</v>
      </c>
      <c r="B216" s="108" t="s">
        <v>186</v>
      </c>
      <c r="C216" s="108" t="s">
        <v>185</v>
      </c>
      <c r="D216" s="109"/>
      <c r="E216" s="114"/>
      <c r="F216" s="109"/>
      <c r="G216" s="57"/>
      <c r="H216" s="57"/>
      <c r="I216" s="56"/>
      <c r="J216" s="56"/>
    </row>
    <row r="217" spans="1:10" x14ac:dyDescent="0.2">
      <c r="A217" s="107">
        <v>47</v>
      </c>
      <c r="B217" s="108" t="s">
        <v>3993</v>
      </c>
      <c r="C217" s="108" t="s">
        <v>123</v>
      </c>
      <c r="D217" s="109"/>
      <c r="E217" s="114"/>
      <c r="F217" s="115"/>
      <c r="G217" s="57"/>
      <c r="H217" s="57"/>
      <c r="I217" s="56"/>
      <c r="J217" s="56"/>
    </row>
    <row r="218" spans="1:10" x14ac:dyDescent="0.2">
      <c r="A218" s="107">
        <v>48</v>
      </c>
      <c r="B218" s="108" t="s">
        <v>2799</v>
      </c>
      <c r="C218" s="108" t="s">
        <v>170</v>
      </c>
      <c r="D218" s="109"/>
      <c r="E218" s="114"/>
      <c r="F218" s="109"/>
      <c r="G218" s="57"/>
      <c r="H218" s="57"/>
      <c r="I218" s="56"/>
      <c r="J218" s="56"/>
    </row>
    <row r="219" spans="1:10" x14ac:dyDescent="0.2">
      <c r="A219" s="107">
        <v>49</v>
      </c>
      <c r="B219" s="108" t="s">
        <v>3961</v>
      </c>
      <c r="C219" s="108" t="s">
        <v>81</v>
      </c>
      <c r="D219" s="109"/>
      <c r="E219" s="114"/>
      <c r="F219" s="115"/>
      <c r="G219" s="57"/>
      <c r="H219" s="57"/>
      <c r="I219" s="56"/>
      <c r="J219" s="56"/>
    </row>
    <row r="220" spans="1:10" x14ac:dyDescent="0.2">
      <c r="A220" s="107">
        <v>50</v>
      </c>
      <c r="B220" s="108" t="s">
        <v>3994</v>
      </c>
      <c r="C220" s="109" t="s">
        <v>242</v>
      </c>
      <c r="D220" s="109"/>
      <c r="E220" s="114"/>
      <c r="F220" s="115"/>
      <c r="G220" s="57"/>
      <c r="H220" s="57"/>
      <c r="I220" s="56"/>
      <c r="J220" s="56"/>
    </row>
    <row r="221" spans="1:10" x14ac:dyDescent="0.2">
      <c r="A221" s="107">
        <v>51</v>
      </c>
      <c r="B221" s="108" t="s">
        <v>1591</v>
      </c>
      <c r="C221" s="109" t="s">
        <v>215</v>
      </c>
      <c r="D221" s="109"/>
      <c r="E221" s="114"/>
      <c r="F221" s="109"/>
      <c r="G221" s="57"/>
      <c r="H221" s="57"/>
      <c r="I221" s="56"/>
      <c r="J221" s="56"/>
    </row>
    <row r="222" spans="1:10" x14ac:dyDescent="0.2">
      <c r="A222" s="107">
        <v>52</v>
      </c>
      <c r="B222" s="108" t="s">
        <v>3349</v>
      </c>
      <c r="C222" s="108" t="s">
        <v>177</v>
      </c>
      <c r="D222" s="109"/>
      <c r="E222" s="114"/>
      <c r="F222" s="115"/>
      <c r="G222" s="57"/>
      <c r="H222" s="57"/>
      <c r="I222" s="56"/>
      <c r="J222" s="56"/>
    </row>
    <row r="223" spans="1:10" x14ac:dyDescent="0.2">
      <c r="A223" s="107">
        <v>53</v>
      </c>
      <c r="B223" s="108" t="s">
        <v>1982</v>
      </c>
      <c r="C223" s="108" t="s">
        <v>177</v>
      </c>
      <c r="D223" s="109"/>
      <c r="E223" s="114"/>
      <c r="F223" s="115"/>
      <c r="G223" s="57"/>
      <c r="H223" s="57"/>
      <c r="I223" s="56"/>
      <c r="J223" s="56"/>
    </row>
    <row r="224" spans="1:10" x14ac:dyDescent="0.2">
      <c r="A224" s="107">
        <v>54</v>
      </c>
      <c r="B224" s="108" t="s">
        <v>3995</v>
      </c>
      <c r="C224" s="108" t="s">
        <v>316</v>
      </c>
      <c r="D224" s="109"/>
      <c r="E224" s="114"/>
      <c r="F224" s="115"/>
      <c r="G224" s="57"/>
      <c r="H224" s="57"/>
      <c r="I224" s="56"/>
      <c r="J224" s="56"/>
    </row>
    <row r="225" spans="1:10" x14ac:dyDescent="0.2">
      <c r="A225" s="107">
        <v>55</v>
      </c>
      <c r="B225" s="108" t="s">
        <v>3966</v>
      </c>
      <c r="C225" s="108" t="s">
        <v>556</v>
      </c>
      <c r="D225" s="109"/>
      <c r="E225" s="114"/>
      <c r="F225" s="109"/>
      <c r="G225" s="57"/>
      <c r="H225" s="57"/>
      <c r="I225" s="56"/>
      <c r="J225" s="56"/>
    </row>
    <row r="226" spans="1:10" x14ac:dyDescent="0.2">
      <c r="A226" s="107">
        <v>56</v>
      </c>
      <c r="B226" s="108" t="s">
        <v>3996</v>
      </c>
      <c r="C226" s="109" t="s">
        <v>93</v>
      </c>
      <c r="D226" s="109"/>
      <c r="E226" s="114"/>
      <c r="F226" s="115"/>
      <c r="G226" s="57"/>
      <c r="H226" s="57"/>
      <c r="I226" s="56"/>
      <c r="J226" s="56"/>
    </row>
    <row r="227" spans="1:10" x14ac:dyDescent="0.2">
      <c r="A227" s="107">
        <v>57</v>
      </c>
      <c r="B227" s="108" t="s">
        <v>3981</v>
      </c>
      <c r="C227" s="108" t="s">
        <v>170</v>
      </c>
      <c r="D227" s="109"/>
      <c r="E227" s="114"/>
      <c r="F227" s="115"/>
      <c r="G227" s="57"/>
      <c r="H227" s="57"/>
      <c r="I227" s="56"/>
      <c r="J227" s="56"/>
    </row>
    <row r="228" spans="1:10" x14ac:dyDescent="0.2">
      <c r="A228" s="107">
        <v>58</v>
      </c>
      <c r="B228" s="108" t="s">
        <v>1614</v>
      </c>
      <c r="C228" s="109" t="s">
        <v>432</v>
      </c>
      <c r="D228" s="109"/>
      <c r="E228" s="114"/>
      <c r="F228" s="115"/>
      <c r="G228" s="57"/>
      <c r="H228" s="57"/>
      <c r="I228" s="56"/>
      <c r="J228" s="56"/>
    </row>
    <row r="229" spans="1:10" x14ac:dyDescent="0.2">
      <c r="A229" s="107">
        <v>59</v>
      </c>
      <c r="B229" s="108" t="s">
        <v>1037</v>
      </c>
      <c r="C229" s="108" t="s">
        <v>556</v>
      </c>
      <c r="D229" s="109"/>
      <c r="E229" s="114"/>
      <c r="F229" s="115"/>
      <c r="G229" s="57"/>
      <c r="H229" s="57"/>
      <c r="I229" s="56"/>
      <c r="J229" s="56"/>
    </row>
    <row r="230" spans="1:10" x14ac:dyDescent="0.2">
      <c r="A230" s="107">
        <v>60</v>
      </c>
      <c r="B230" s="108" t="s">
        <v>3997</v>
      </c>
      <c r="C230" s="108" t="s">
        <v>105</v>
      </c>
      <c r="D230" s="109" t="s">
        <v>3998</v>
      </c>
      <c r="E230" s="114"/>
      <c r="F230" s="115"/>
      <c r="G230" s="57"/>
      <c r="H230" s="57"/>
      <c r="I230" s="57"/>
      <c r="J230" s="57"/>
    </row>
    <row r="231" spans="1:10" x14ac:dyDescent="0.2">
      <c r="A231" s="107">
        <v>61</v>
      </c>
      <c r="B231" s="108" t="s">
        <v>97</v>
      </c>
      <c r="C231" s="108" t="s">
        <v>95</v>
      </c>
      <c r="D231" s="109" t="s">
        <v>3998</v>
      </c>
      <c r="E231" s="114"/>
      <c r="F231" s="115"/>
      <c r="G231" s="57"/>
      <c r="H231" s="57"/>
      <c r="I231" s="57"/>
      <c r="J231" s="57"/>
    </row>
    <row r="232" spans="1:10" x14ac:dyDescent="0.2">
      <c r="A232" s="107"/>
      <c r="B232" s="108"/>
      <c r="C232" s="109"/>
      <c r="D232" s="109"/>
      <c r="E232" s="114"/>
      <c r="F232" s="115"/>
      <c r="G232" s="57"/>
      <c r="H232" s="57"/>
      <c r="I232" s="57"/>
      <c r="J232" s="57"/>
    </row>
    <row r="233" spans="1:10" x14ac:dyDescent="0.2">
      <c r="A233" s="107"/>
      <c r="B233" s="108"/>
      <c r="C233" s="120"/>
      <c r="D233" s="120"/>
      <c r="E233" s="114"/>
      <c r="F233" s="109"/>
      <c r="G233" s="57"/>
      <c r="H233" s="57"/>
      <c r="I233" s="57"/>
      <c r="J233" s="57"/>
    </row>
    <row r="234" spans="1:10" x14ac:dyDescent="0.2">
      <c r="A234" s="107"/>
      <c r="B234" s="111" t="s">
        <v>3999</v>
      </c>
      <c r="C234" s="120"/>
      <c r="D234" s="120" t="s">
        <v>4000</v>
      </c>
      <c r="E234" s="114"/>
      <c r="F234" s="115"/>
      <c r="G234" s="57"/>
      <c r="H234" s="57"/>
      <c r="I234" s="57"/>
      <c r="J234" s="57"/>
    </row>
    <row r="235" spans="1:10" x14ac:dyDescent="0.2">
      <c r="A235" s="107"/>
      <c r="B235" s="111"/>
      <c r="C235" s="120"/>
      <c r="D235" s="120"/>
      <c r="E235" s="114"/>
      <c r="F235" s="115"/>
      <c r="G235" s="57"/>
      <c r="H235" s="57"/>
      <c r="I235" s="57"/>
      <c r="J235" s="57"/>
    </row>
    <row r="236" spans="1:10" x14ac:dyDescent="0.2">
      <c r="A236" s="107">
        <v>1</v>
      </c>
      <c r="B236" s="108" t="s">
        <v>3227</v>
      </c>
      <c r="C236" s="116" t="s">
        <v>185</v>
      </c>
      <c r="D236" s="109"/>
      <c r="E236" s="114"/>
      <c r="F236" s="115"/>
      <c r="G236" s="57"/>
      <c r="H236" s="57"/>
      <c r="I236" s="57"/>
      <c r="J236" s="57"/>
    </row>
    <row r="237" spans="1:10" x14ac:dyDescent="0.2">
      <c r="A237" s="107">
        <v>2</v>
      </c>
      <c r="B237" s="108" t="s">
        <v>1294</v>
      </c>
      <c r="C237" s="109" t="s">
        <v>252</v>
      </c>
      <c r="D237" s="109"/>
      <c r="E237" s="114"/>
      <c r="F237" s="115"/>
      <c r="G237" s="57"/>
      <c r="H237" s="57"/>
      <c r="I237" s="57"/>
      <c r="J237" s="57"/>
    </row>
    <row r="238" spans="1:10" x14ac:dyDescent="0.2">
      <c r="A238" s="107">
        <v>3</v>
      </c>
      <c r="B238" s="108" t="s">
        <v>2214</v>
      </c>
      <c r="C238" s="108" t="s">
        <v>128</v>
      </c>
      <c r="D238" s="109"/>
      <c r="E238" s="114"/>
      <c r="F238" s="115"/>
      <c r="G238" s="57"/>
      <c r="H238" s="57"/>
      <c r="I238" s="57"/>
      <c r="J238" s="57"/>
    </row>
    <row r="239" spans="1:10" x14ac:dyDescent="0.2">
      <c r="A239" s="107">
        <v>4</v>
      </c>
      <c r="B239" s="108" t="s">
        <v>2784</v>
      </c>
      <c r="C239" s="109" t="s">
        <v>192</v>
      </c>
      <c r="D239" s="109"/>
      <c r="E239" s="114"/>
      <c r="F239" s="109"/>
      <c r="G239" s="57"/>
      <c r="H239" s="57"/>
      <c r="I239" s="57"/>
      <c r="J239" s="57"/>
    </row>
    <row r="240" spans="1:10" x14ac:dyDescent="0.2">
      <c r="A240" s="107">
        <v>5</v>
      </c>
      <c r="B240" s="108" t="s">
        <v>853</v>
      </c>
      <c r="C240" s="109" t="s">
        <v>95</v>
      </c>
      <c r="D240" s="109"/>
      <c r="E240" s="114"/>
      <c r="F240" s="115"/>
      <c r="G240" s="57"/>
      <c r="H240" s="57"/>
      <c r="I240" s="57"/>
      <c r="J240" s="57"/>
    </row>
    <row r="241" spans="1:10" x14ac:dyDescent="0.2">
      <c r="A241" s="107">
        <v>6</v>
      </c>
      <c r="B241" s="108" t="s">
        <v>4001</v>
      </c>
      <c r="C241" s="109" t="s">
        <v>232</v>
      </c>
      <c r="D241" s="109"/>
      <c r="E241" s="114"/>
      <c r="F241" s="115"/>
      <c r="G241" s="57"/>
      <c r="H241" s="57"/>
      <c r="I241" s="57"/>
      <c r="J241" s="57"/>
    </row>
    <row r="242" spans="1:10" x14ac:dyDescent="0.2">
      <c r="A242" s="107">
        <v>7</v>
      </c>
      <c r="B242" s="108" t="s">
        <v>3550</v>
      </c>
      <c r="C242" s="109" t="s">
        <v>195</v>
      </c>
      <c r="D242" s="109"/>
      <c r="E242" s="114"/>
      <c r="F242" s="115"/>
      <c r="G242" s="57"/>
      <c r="H242" s="57"/>
      <c r="I242" s="57"/>
      <c r="J242" s="57"/>
    </row>
    <row r="243" spans="1:10" x14ac:dyDescent="0.2">
      <c r="A243" s="107">
        <v>8</v>
      </c>
      <c r="B243" s="108" t="s">
        <v>4002</v>
      </c>
      <c r="C243" s="109" t="s">
        <v>81</v>
      </c>
      <c r="D243" s="109"/>
      <c r="E243" s="114"/>
      <c r="F243" s="115"/>
      <c r="G243" s="57"/>
      <c r="H243" s="57"/>
      <c r="I243" s="57"/>
      <c r="J243" s="57"/>
    </row>
    <row r="244" spans="1:10" x14ac:dyDescent="0.2">
      <c r="A244" s="107">
        <v>9</v>
      </c>
      <c r="B244" s="108" t="s">
        <v>3867</v>
      </c>
      <c r="C244" s="108" t="s">
        <v>134</v>
      </c>
      <c r="D244" s="109"/>
      <c r="E244" s="114"/>
      <c r="F244" s="115"/>
      <c r="G244" s="57"/>
      <c r="H244" s="57"/>
      <c r="I244" s="57"/>
      <c r="J244" s="57"/>
    </row>
    <row r="245" spans="1:10" x14ac:dyDescent="0.2">
      <c r="A245" s="107">
        <v>10</v>
      </c>
      <c r="B245" s="108" t="s">
        <v>1442</v>
      </c>
      <c r="C245" s="109" t="s">
        <v>227</v>
      </c>
      <c r="D245" s="109"/>
      <c r="E245" s="114"/>
      <c r="F245" s="115"/>
      <c r="G245" s="57"/>
      <c r="H245" s="57"/>
      <c r="I245" s="57"/>
      <c r="J245" s="57"/>
    </row>
    <row r="246" spans="1:10" x14ac:dyDescent="0.2">
      <c r="A246" s="107">
        <v>11</v>
      </c>
      <c r="B246" s="108" t="s">
        <v>4003</v>
      </c>
      <c r="C246" s="109" t="s">
        <v>306</v>
      </c>
      <c r="D246" s="109"/>
      <c r="E246" s="114"/>
      <c r="F246" s="115"/>
      <c r="G246" s="57"/>
      <c r="H246" s="57"/>
      <c r="I246" s="57"/>
      <c r="J246" s="57"/>
    </row>
    <row r="247" spans="1:10" x14ac:dyDescent="0.2">
      <c r="A247" s="107">
        <v>12</v>
      </c>
      <c r="B247" s="108" t="s">
        <v>989</v>
      </c>
      <c r="C247" s="108" t="s">
        <v>215</v>
      </c>
      <c r="D247" s="109"/>
      <c r="E247" s="114"/>
      <c r="F247" s="115"/>
      <c r="G247" s="57"/>
      <c r="H247" s="57"/>
      <c r="I247" s="57"/>
      <c r="J247" s="57"/>
    </row>
    <row r="248" spans="1:10" x14ac:dyDescent="0.2">
      <c r="A248" s="107">
        <v>13</v>
      </c>
      <c r="B248" s="108" t="s">
        <v>1843</v>
      </c>
      <c r="C248" s="109" t="s">
        <v>118</v>
      </c>
      <c r="D248" s="109"/>
      <c r="E248" s="114"/>
      <c r="F248" s="115"/>
      <c r="G248" s="57"/>
      <c r="H248" s="57"/>
      <c r="I248" s="57"/>
      <c r="J248" s="57"/>
    </row>
    <row r="249" spans="1:10" x14ac:dyDescent="0.2">
      <c r="A249" s="107">
        <v>14</v>
      </c>
      <c r="B249" s="108" t="s">
        <v>1725</v>
      </c>
      <c r="C249" s="116" t="s">
        <v>454</v>
      </c>
      <c r="D249" s="109"/>
      <c r="E249" s="114"/>
      <c r="F249" s="115"/>
      <c r="G249" s="57"/>
      <c r="H249" s="57"/>
      <c r="I249" s="57"/>
      <c r="J249" s="57"/>
    </row>
    <row r="250" spans="1:10" x14ac:dyDescent="0.2">
      <c r="A250" s="107">
        <v>15</v>
      </c>
      <c r="B250" s="108" t="s">
        <v>2894</v>
      </c>
      <c r="C250" s="109" t="s">
        <v>261</v>
      </c>
      <c r="D250" s="109"/>
      <c r="E250" s="114"/>
      <c r="F250" s="115"/>
      <c r="G250" s="57"/>
      <c r="H250" s="57"/>
      <c r="I250" s="57"/>
      <c r="J250" s="57"/>
    </row>
    <row r="251" spans="1:10" x14ac:dyDescent="0.2">
      <c r="A251" s="107">
        <v>16</v>
      </c>
      <c r="B251" s="108" t="s">
        <v>2547</v>
      </c>
      <c r="C251" s="109" t="s">
        <v>177</v>
      </c>
      <c r="D251" s="109"/>
      <c r="E251" s="114"/>
      <c r="F251" s="115"/>
      <c r="G251" s="57"/>
      <c r="H251" s="57"/>
      <c r="I251" s="57"/>
      <c r="J251" s="57"/>
    </row>
    <row r="252" spans="1:10" x14ac:dyDescent="0.2">
      <c r="A252" s="107">
        <v>17</v>
      </c>
      <c r="B252" s="108" t="s">
        <v>4004</v>
      </c>
      <c r="C252" s="109" t="s">
        <v>123</v>
      </c>
      <c r="D252" s="109"/>
      <c r="E252" s="114"/>
      <c r="F252" s="115"/>
      <c r="G252" s="57"/>
      <c r="H252" s="57"/>
      <c r="I252" s="57"/>
      <c r="J252" s="57"/>
    </row>
    <row r="253" spans="1:10" x14ac:dyDescent="0.2">
      <c r="A253" s="107">
        <v>18</v>
      </c>
      <c r="B253" s="108" t="s">
        <v>3121</v>
      </c>
      <c r="C253" s="108" t="s">
        <v>316</v>
      </c>
      <c r="D253" s="109"/>
      <c r="E253" s="114"/>
      <c r="F253" s="115"/>
      <c r="G253" s="57"/>
      <c r="H253" s="57"/>
      <c r="I253" s="57"/>
      <c r="J253" s="57"/>
    </row>
    <row r="254" spans="1:10" x14ac:dyDescent="0.2">
      <c r="A254" s="107">
        <v>19</v>
      </c>
      <c r="B254" s="108" t="s">
        <v>1592</v>
      </c>
      <c r="C254" s="116" t="s">
        <v>396</v>
      </c>
      <c r="D254" s="109"/>
      <c r="E254" s="114"/>
      <c r="F254" s="115"/>
      <c r="G254" s="57"/>
      <c r="H254" s="57"/>
      <c r="I254" s="57"/>
      <c r="J254" s="57"/>
    </row>
    <row r="255" spans="1:10" x14ac:dyDescent="0.2">
      <c r="A255" s="107">
        <v>20</v>
      </c>
      <c r="B255" s="108" t="s">
        <v>1148</v>
      </c>
      <c r="C255" s="108" t="s">
        <v>93</v>
      </c>
      <c r="D255" s="109"/>
      <c r="E255" s="114"/>
      <c r="F255" s="115"/>
      <c r="G255" s="57"/>
      <c r="H255" s="57"/>
      <c r="I255" s="57"/>
      <c r="J255" s="57"/>
    </row>
    <row r="256" spans="1:10" x14ac:dyDescent="0.2">
      <c r="A256" s="107">
        <v>21</v>
      </c>
      <c r="B256" s="108" t="s">
        <v>2663</v>
      </c>
      <c r="C256" s="109" t="s">
        <v>324</v>
      </c>
      <c r="D256" s="109"/>
      <c r="E256" s="114"/>
      <c r="F256" s="115"/>
      <c r="G256" s="57"/>
      <c r="H256" s="57"/>
      <c r="I256" s="57"/>
      <c r="J256" s="57"/>
    </row>
    <row r="257" spans="1:10" x14ac:dyDescent="0.2">
      <c r="A257" s="107">
        <v>22</v>
      </c>
      <c r="B257" s="108" t="s">
        <v>4005</v>
      </c>
      <c r="C257" s="109" t="s">
        <v>140</v>
      </c>
      <c r="D257" s="109"/>
      <c r="E257" s="114"/>
      <c r="F257" s="115"/>
      <c r="G257" s="57"/>
      <c r="H257" s="57"/>
      <c r="I257" s="57"/>
      <c r="J257" s="57"/>
    </row>
    <row r="258" spans="1:10" x14ac:dyDescent="0.2">
      <c r="A258" s="107">
        <v>23</v>
      </c>
      <c r="B258" s="108" t="s">
        <v>4006</v>
      </c>
      <c r="C258" s="109" t="s">
        <v>583</v>
      </c>
      <c r="D258" s="109"/>
      <c r="E258" s="114"/>
      <c r="F258" s="115"/>
      <c r="G258" s="57"/>
      <c r="H258" s="57"/>
      <c r="I258" s="57"/>
      <c r="J258" s="57"/>
    </row>
    <row r="259" spans="1:10" x14ac:dyDescent="0.2">
      <c r="A259" s="107">
        <v>24</v>
      </c>
      <c r="B259" s="108" t="s">
        <v>2430</v>
      </c>
      <c r="C259" s="109" t="s">
        <v>170</v>
      </c>
      <c r="D259" s="109"/>
      <c r="E259" s="114"/>
      <c r="F259" s="115"/>
      <c r="G259" s="57"/>
      <c r="H259" s="57"/>
      <c r="I259" s="57"/>
      <c r="J259" s="57"/>
    </row>
    <row r="260" spans="1:10" x14ac:dyDescent="0.2">
      <c r="A260" s="107">
        <v>25</v>
      </c>
      <c r="B260" s="108" t="s">
        <v>446</v>
      </c>
      <c r="C260" s="109" t="s">
        <v>105</v>
      </c>
      <c r="D260" s="109"/>
      <c r="E260" s="114"/>
      <c r="F260" s="115"/>
      <c r="G260" s="57"/>
      <c r="H260" s="57"/>
      <c r="I260" s="57"/>
      <c r="J260" s="57"/>
    </row>
    <row r="261" spans="1:10" x14ac:dyDescent="0.2">
      <c r="A261" s="107">
        <v>26</v>
      </c>
      <c r="B261" s="108" t="s">
        <v>4007</v>
      </c>
      <c r="C261" s="109" t="s">
        <v>242</v>
      </c>
      <c r="D261" s="109"/>
      <c r="E261" s="114"/>
      <c r="F261" s="115"/>
      <c r="G261" s="57"/>
      <c r="H261" s="57"/>
      <c r="I261" s="57"/>
      <c r="J261" s="57"/>
    </row>
    <row r="262" spans="1:10" x14ac:dyDescent="0.2">
      <c r="A262" s="107">
        <v>27</v>
      </c>
      <c r="B262" s="108" t="s">
        <v>3007</v>
      </c>
      <c r="C262" s="109" t="s">
        <v>432</v>
      </c>
      <c r="D262" s="109"/>
      <c r="E262" s="114"/>
      <c r="F262" s="115"/>
      <c r="G262" s="57"/>
      <c r="H262" s="57"/>
      <c r="I262" s="56"/>
      <c r="J262" s="56"/>
    </row>
    <row r="263" spans="1:10" x14ac:dyDescent="0.2">
      <c r="A263" s="107">
        <v>28</v>
      </c>
      <c r="B263" s="108" t="s">
        <v>3332</v>
      </c>
      <c r="C263" s="116" t="s">
        <v>556</v>
      </c>
      <c r="D263" s="109"/>
      <c r="E263" s="114"/>
      <c r="F263" s="115"/>
      <c r="G263" s="57"/>
      <c r="H263" s="57"/>
      <c r="I263" s="56"/>
      <c r="J263" s="56"/>
    </row>
    <row r="264" spans="1:10" x14ac:dyDescent="0.2">
      <c r="A264" s="107">
        <v>29</v>
      </c>
      <c r="B264" s="108" t="s">
        <v>4008</v>
      </c>
      <c r="C264" s="109" t="s">
        <v>330</v>
      </c>
      <c r="D264" s="109"/>
      <c r="E264" s="114"/>
      <c r="F264" s="115"/>
      <c r="G264" s="57"/>
      <c r="H264" s="57"/>
      <c r="I264" s="64"/>
      <c r="J264" s="64"/>
    </row>
    <row r="265" spans="1:10" x14ac:dyDescent="0.2">
      <c r="A265" s="107">
        <v>30</v>
      </c>
      <c r="B265" s="108" t="s">
        <v>4009</v>
      </c>
      <c r="C265" s="60" t="s">
        <v>434</v>
      </c>
      <c r="D265" s="109"/>
      <c r="E265" s="114"/>
      <c r="F265" s="115"/>
      <c r="G265" s="57"/>
      <c r="H265" s="64"/>
      <c r="I265" s="64"/>
      <c r="J265" s="64"/>
    </row>
    <row r="266" spans="1:10" x14ac:dyDescent="0.2">
      <c r="A266" s="107">
        <v>31</v>
      </c>
      <c r="B266" s="108" t="s">
        <v>4010</v>
      </c>
      <c r="C266" s="109" t="s">
        <v>275</v>
      </c>
      <c r="D266" s="109"/>
      <c r="E266" s="114"/>
      <c r="F266" s="115"/>
      <c r="G266" s="57"/>
      <c r="H266" s="64"/>
      <c r="I266" s="65"/>
      <c r="J266" s="65"/>
    </row>
    <row r="267" spans="1:10" x14ac:dyDescent="0.2">
      <c r="A267" s="107">
        <v>32</v>
      </c>
      <c r="B267" s="108" t="s">
        <v>3654</v>
      </c>
      <c r="C267" s="109" t="s">
        <v>207</v>
      </c>
      <c r="D267" s="109"/>
      <c r="E267" s="114"/>
      <c r="F267" s="115"/>
      <c r="G267" s="57"/>
      <c r="H267" s="64"/>
      <c r="I267" s="65"/>
      <c r="J267" s="65"/>
    </row>
    <row r="268" spans="1:10" x14ac:dyDescent="0.2">
      <c r="A268" s="107"/>
      <c r="B268" s="108"/>
      <c r="C268" s="120"/>
      <c r="D268" s="120"/>
      <c r="E268" s="114"/>
      <c r="F268" s="115"/>
      <c r="G268" s="57"/>
      <c r="H268" s="64"/>
      <c r="I268" s="65"/>
      <c r="J268" s="65"/>
    </row>
    <row r="269" spans="1:10" x14ac:dyDescent="0.2">
      <c r="A269" s="107"/>
      <c r="B269" s="108"/>
      <c r="C269" s="120"/>
      <c r="D269" s="120"/>
      <c r="E269" s="114"/>
      <c r="F269" s="115"/>
      <c r="G269" s="57"/>
      <c r="H269" s="64"/>
      <c r="I269" s="65"/>
      <c r="J269" s="65"/>
    </row>
    <row r="270" spans="1:10" x14ac:dyDescent="0.2">
      <c r="A270" s="107"/>
      <c r="B270" s="111" t="s">
        <v>4011</v>
      </c>
      <c r="C270" s="120"/>
      <c r="D270" s="120" t="s">
        <v>4012</v>
      </c>
      <c r="E270" s="64"/>
      <c r="F270" s="115"/>
      <c r="G270" s="57"/>
      <c r="H270" s="64"/>
      <c r="I270" s="65"/>
      <c r="J270" s="65"/>
    </row>
    <row r="271" spans="1:10" x14ac:dyDescent="0.2">
      <c r="A271" s="107"/>
      <c r="B271" s="108"/>
      <c r="C271" s="120"/>
      <c r="D271" s="120"/>
      <c r="E271" s="64"/>
      <c r="F271" s="115"/>
      <c r="G271" s="57"/>
      <c r="H271" s="64"/>
      <c r="I271" s="65"/>
      <c r="J271" s="65"/>
    </row>
    <row r="272" spans="1:10" x14ac:dyDescent="0.2">
      <c r="A272" s="107">
        <v>1</v>
      </c>
      <c r="B272" s="108" t="s">
        <v>2313</v>
      </c>
      <c r="C272" s="109" t="s">
        <v>232</v>
      </c>
      <c r="D272" s="109"/>
      <c r="E272" s="153"/>
      <c r="F272" s="115"/>
      <c r="G272" s="57"/>
      <c r="H272" s="64"/>
      <c r="I272" s="65"/>
      <c r="J272" s="65"/>
    </row>
    <row r="273" spans="1:10" x14ac:dyDescent="0.2">
      <c r="A273" s="107">
        <v>2</v>
      </c>
      <c r="B273" s="108" t="s">
        <v>3449</v>
      </c>
      <c r="C273" s="109" t="s">
        <v>306</v>
      </c>
      <c r="D273" s="109"/>
      <c r="E273" s="153"/>
      <c r="F273" s="115"/>
      <c r="G273" s="57"/>
      <c r="H273" s="64"/>
      <c r="I273" s="65"/>
      <c r="J273" s="65"/>
    </row>
    <row r="274" spans="1:10" x14ac:dyDescent="0.2">
      <c r="A274" s="107">
        <v>3</v>
      </c>
      <c r="B274" s="108" t="s">
        <v>1295</v>
      </c>
      <c r="C274" s="108" t="s">
        <v>242</v>
      </c>
      <c r="D274" s="109"/>
      <c r="E274" s="153"/>
      <c r="F274" s="115"/>
      <c r="G274" s="57"/>
      <c r="H274" s="64"/>
      <c r="I274" s="65"/>
      <c r="J274" s="65"/>
    </row>
    <row r="275" spans="1:10" x14ac:dyDescent="0.2">
      <c r="A275" s="107">
        <v>4</v>
      </c>
      <c r="B275" s="108" t="s">
        <v>641</v>
      </c>
      <c r="C275" s="109" t="s">
        <v>207</v>
      </c>
      <c r="D275" s="109"/>
      <c r="E275" s="153"/>
      <c r="F275" s="115"/>
      <c r="G275" s="57"/>
      <c r="H275" s="64"/>
      <c r="I275" s="65"/>
      <c r="J275" s="65"/>
    </row>
    <row r="276" spans="1:10" x14ac:dyDescent="0.2">
      <c r="A276" s="107">
        <v>5</v>
      </c>
      <c r="B276" s="108" t="s">
        <v>1967</v>
      </c>
      <c r="C276" s="116" t="s">
        <v>192</v>
      </c>
      <c r="D276" s="109"/>
      <c r="E276" s="153"/>
      <c r="F276" s="115"/>
      <c r="G276" s="57"/>
      <c r="H276" s="64"/>
      <c r="I276" s="65"/>
      <c r="J276" s="65"/>
    </row>
    <row r="277" spans="1:10" x14ac:dyDescent="0.2">
      <c r="A277" s="107">
        <v>6</v>
      </c>
      <c r="B277" s="108" t="s">
        <v>1440</v>
      </c>
      <c r="C277" s="109" t="s">
        <v>227</v>
      </c>
      <c r="D277" s="109"/>
      <c r="E277" s="153"/>
      <c r="F277" s="115"/>
      <c r="G277" s="57"/>
      <c r="H277" s="64"/>
      <c r="I277" s="65"/>
      <c r="J277" s="65"/>
    </row>
    <row r="278" spans="1:10" x14ac:dyDescent="0.2">
      <c r="A278" s="107">
        <v>7</v>
      </c>
      <c r="B278" s="108" t="s">
        <v>854</v>
      </c>
      <c r="C278" s="60" t="s">
        <v>195</v>
      </c>
      <c r="D278" s="109"/>
      <c r="E278" s="153"/>
      <c r="F278" s="115"/>
      <c r="G278" s="57"/>
      <c r="H278" s="64"/>
      <c r="I278" s="65"/>
      <c r="J278" s="65"/>
    </row>
    <row r="279" spans="1:10" x14ac:dyDescent="0.2">
      <c r="A279" s="107">
        <v>8</v>
      </c>
      <c r="B279" s="108" t="s">
        <v>988</v>
      </c>
      <c r="C279" s="109" t="s">
        <v>215</v>
      </c>
      <c r="D279" s="109"/>
      <c r="E279" s="153"/>
      <c r="F279" s="63"/>
      <c r="G279" s="57"/>
      <c r="H279" s="64"/>
      <c r="I279" s="65"/>
      <c r="J279" s="65"/>
    </row>
    <row r="280" spans="1:10" x14ac:dyDescent="0.2">
      <c r="A280" s="107">
        <v>9</v>
      </c>
      <c r="B280" s="108" t="s">
        <v>2215</v>
      </c>
      <c r="C280" s="116" t="s">
        <v>128</v>
      </c>
      <c r="D280" s="109"/>
      <c r="E280" s="153"/>
      <c r="F280" s="63"/>
      <c r="G280" s="57"/>
      <c r="H280" s="64"/>
      <c r="I280" s="65"/>
      <c r="J280" s="65"/>
    </row>
    <row r="281" spans="1:10" x14ac:dyDescent="0.2">
      <c r="A281" s="107">
        <v>10</v>
      </c>
      <c r="B281" s="108" t="s">
        <v>4013</v>
      </c>
      <c r="C281" s="109" t="s">
        <v>261</v>
      </c>
      <c r="D281" s="109"/>
      <c r="E281" s="153"/>
      <c r="F281" s="65"/>
      <c r="G281" s="57"/>
      <c r="H281" s="64"/>
      <c r="I281" s="65"/>
      <c r="J281" s="65"/>
    </row>
    <row r="282" spans="1:10" x14ac:dyDescent="0.2">
      <c r="A282" s="107">
        <v>11</v>
      </c>
      <c r="B282" s="108" t="s">
        <v>3008</v>
      </c>
      <c r="C282" s="116" t="s">
        <v>316</v>
      </c>
      <c r="D282" s="66"/>
      <c r="E282" s="153"/>
      <c r="F282" s="65"/>
      <c r="G282" s="57"/>
      <c r="H282" s="64"/>
      <c r="I282" s="65"/>
      <c r="J282" s="65"/>
    </row>
    <row r="283" spans="1:10" x14ac:dyDescent="0.2">
      <c r="A283" s="107">
        <v>12</v>
      </c>
      <c r="B283" s="108" t="s">
        <v>4014</v>
      </c>
      <c r="C283" s="109" t="s">
        <v>170</v>
      </c>
      <c r="D283" s="109"/>
      <c r="E283" s="153"/>
      <c r="F283" s="65"/>
      <c r="G283" s="57"/>
      <c r="H283" s="64"/>
      <c r="I283" s="65"/>
      <c r="J283" s="65"/>
    </row>
    <row r="284" spans="1:10" x14ac:dyDescent="0.2">
      <c r="A284" s="107">
        <v>13</v>
      </c>
      <c r="B284" s="108" t="s">
        <v>3754</v>
      </c>
      <c r="C284" s="109" t="s">
        <v>324</v>
      </c>
      <c r="D284" s="109"/>
      <c r="E284" s="153"/>
      <c r="F284" s="65"/>
      <c r="G284" s="57"/>
      <c r="H284" s="64"/>
      <c r="I284" s="65"/>
      <c r="J284" s="65"/>
    </row>
    <row r="285" spans="1:10" x14ac:dyDescent="0.2">
      <c r="A285" s="107">
        <v>14</v>
      </c>
      <c r="B285" s="108" t="s">
        <v>1844</v>
      </c>
      <c r="C285" s="109" t="s">
        <v>140</v>
      </c>
      <c r="D285" s="109"/>
      <c r="E285" s="153"/>
      <c r="F285" s="65"/>
      <c r="G285" s="57"/>
      <c r="H285" s="64"/>
      <c r="I285" s="65"/>
      <c r="J285" s="65"/>
    </row>
    <row r="286" spans="1:10" x14ac:dyDescent="0.2">
      <c r="A286" s="107">
        <v>15</v>
      </c>
      <c r="B286" s="108" t="s">
        <v>4015</v>
      </c>
      <c r="C286" s="109" t="s">
        <v>556</v>
      </c>
      <c r="D286" s="109"/>
      <c r="E286" s="153"/>
      <c r="F286" s="65"/>
      <c r="G286" s="57"/>
      <c r="H286" s="64"/>
      <c r="I286" s="65"/>
      <c r="J286" s="65"/>
    </row>
    <row r="287" spans="1:10" x14ac:dyDescent="0.2">
      <c r="A287" s="107">
        <v>16</v>
      </c>
      <c r="B287" s="108" t="s">
        <v>2783</v>
      </c>
      <c r="C287" s="109" t="s">
        <v>432</v>
      </c>
      <c r="D287" s="109"/>
      <c r="E287" s="153"/>
      <c r="F287" s="65"/>
      <c r="G287" s="57"/>
      <c r="H287" s="64"/>
      <c r="I287" s="65"/>
      <c r="J287" s="65"/>
    </row>
    <row r="288" spans="1:10" x14ac:dyDescent="0.2">
      <c r="A288" s="107">
        <v>17</v>
      </c>
      <c r="B288" s="108" t="s">
        <v>1593</v>
      </c>
      <c r="C288" s="109" t="s">
        <v>396</v>
      </c>
      <c r="D288" s="109"/>
      <c r="E288" s="153"/>
      <c r="F288" s="65"/>
      <c r="G288" s="57"/>
      <c r="H288" s="64"/>
      <c r="I288" s="65"/>
      <c r="J288" s="65"/>
    </row>
    <row r="289" spans="1:10" x14ac:dyDescent="0.2">
      <c r="A289" s="107">
        <v>18</v>
      </c>
      <c r="B289" s="108" t="s">
        <v>3656</v>
      </c>
      <c r="C289" s="60" t="s">
        <v>454</v>
      </c>
      <c r="D289" s="109"/>
      <c r="E289" s="153"/>
      <c r="F289" s="65"/>
      <c r="G289" s="57"/>
      <c r="H289" s="64"/>
      <c r="I289" s="65"/>
      <c r="J289" s="65"/>
    </row>
    <row r="290" spans="1:10" x14ac:dyDescent="0.2">
      <c r="A290" s="107">
        <v>19</v>
      </c>
      <c r="B290" s="108" t="s">
        <v>451</v>
      </c>
      <c r="C290" s="116" t="s">
        <v>105</v>
      </c>
      <c r="D290" s="109"/>
      <c r="E290" s="153"/>
      <c r="F290" s="65"/>
      <c r="G290" s="57"/>
      <c r="H290" s="64"/>
      <c r="I290" s="65"/>
      <c r="J290" s="65"/>
    </row>
    <row r="291" spans="1:10" x14ac:dyDescent="0.2">
      <c r="A291" s="107">
        <v>20</v>
      </c>
      <c r="B291" s="108" t="s">
        <v>3868</v>
      </c>
      <c r="C291" s="108" t="s">
        <v>583</v>
      </c>
      <c r="D291" s="109"/>
      <c r="E291" s="153"/>
      <c r="F291" s="65"/>
      <c r="G291" s="57"/>
      <c r="H291" s="64"/>
      <c r="I291" s="65"/>
      <c r="J291" s="65"/>
    </row>
    <row r="292" spans="1:10" x14ac:dyDescent="0.2">
      <c r="A292" s="107">
        <v>21</v>
      </c>
      <c r="B292" s="108" t="s">
        <v>4016</v>
      </c>
      <c r="C292" s="109" t="s">
        <v>252</v>
      </c>
      <c r="D292" s="109"/>
      <c r="E292" s="153"/>
      <c r="F292" s="65"/>
      <c r="G292" s="57"/>
      <c r="H292" s="64"/>
      <c r="I292" s="65"/>
      <c r="J292" s="65"/>
    </row>
    <row r="293" spans="1:10" x14ac:dyDescent="0.2">
      <c r="A293" s="107">
        <v>22</v>
      </c>
      <c r="B293" s="108" t="s">
        <v>4017</v>
      </c>
      <c r="C293" s="108" t="s">
        <v>93</v>
      </c>
      <c r="D293" s="109"/>
      <c r="E293" s="153"/>
      <c r="F293" s="65"/>
      <c r="G293" s="57"/>
      <c r="H293" s="64"/>
      <c r="I293" s="65"/>
      <c r="J293" s="65"/>
    </row>
    <row r="294" spans="1:10" x14ac:dyDescent="0.2">
      <c r="A294" s="107">
        <v>23</v>
      </c>
      <c r="B294" s="108" t="s">
        <v>2662</v>
      </c>
      <c r="C294" s="108" t="s">
        <v>134</v>
      </c>
      <c r="D294" s="109"/>
      <c r="E294" s="153"/>
      <c r="F294" s="65"/>
      <c r="G294" s="57"/>
      <c r="H294" s="64"/>
      <c r="I294" s="65"/>
      <c r="J294" s="65"/>
    </row>
    <row r="295" spans="1:10" x14ac:dyDescent="0.2">
      <c r="A295" s="107">
        <v>24</v>
      </c>
      <c r="B295" s="108" t="s">
        <v>1842</v>
      </c>
      <c r="C295" s="116" t="s">
        <v>118</v>
      </c>
      <c r="D295" s="109"/>
      <c r="E295" s="153"/>
      <c r="F295" s="65"/>
      <c r="G295" s="57"/>
      <c r="H295" s="64"/>
      <c r="I295" s="65"/>
      <c r="J295" s="65"/>
    </row>
    <row r="296" spans="1:10" x14ac:dyDescent="0.2">
      <c r="A296" s="107">
        <v>25</v>
      </c>
      <c r="B296" s="108" t="s">
        <v>2432</v>
      </c>
      <c r="C296" s="109" t="s">
        <v>95</v>
      </c>
      <c r="D296" s="109"/>
      <c r="E296" s="153"/>
      <c r="F296" s="65"/>
      <c r="G296" s="57"/>
      <c r="H296" s="64"/>
      <c r="I296" s="65"/>
      <c r="J296" s="65"/>
    </row>
    <row r="297" spans="1:10" x14ac:dyDescent="0.2">
      <c r="A297" s="107">
        <v>26</v>
      </c>
      <c r="B297" s="108" t="s">
        <v>1146</v>
      </c>
      <c r="C297" s="108" t="s">
        <v>177</v>
      </c>
      <c r="D297" s="109"/>
      <c r="E297" s="153"/>
      <c r="F297" s="65"/>
      <c r="G297" s="57"/>
      <c r="H297" s="64"/>
      <c r="I297" s="65"/>
      <c r="J297" s="65"/>
    </row>
    <row r="298" spans="1:10" x14ac:dyDescent="0.2">
      <c r="A298" s="107">
        <v>27</v>
      </c>
      <c r="B298" s="108" t="s">
        <v>2077</v>
      </c>
      <c r="C298" s="109" t="s">
        <v>81</v>
      </c>
      <c r="D298" s="109"/>
      <c r="E298" s="153"/>
      <c r="F298" s="65"/>
      <c r="G298" s="57"/>
      <c r="H298" s="64"/>
      <c r="I298" s="56"/>
      <c r="J298" s="56"/>
    </row>
    <row r="299" spans="1:10" x14ac:dyDescent="0.2">
      <c r="A299" s="107">
        <v>28</v>
      </c>
      <c r="B299" s="108" t="s">
        <v>1727</v>
      </c>
      <c r="C299" s="108" t="s">
        <v>185</v>
      </c>
      <c r="D299" s="109"/>
      <c r="E299" s="153"/>
      <c r="F299" s="65"/>
      <c r="G299" s="57"/>
      <c r="H299" s="57"/>
      <c r="I299" s="56"/>
      <c r="J299" s="56"/>
    </row>
    <row r="300" spans="1:10" x14ac:dyDescent="0.2">
      <c r="A300" s="107">
        <v>29</v>
      </c>
      <c r="B300" s="108" t="s">
        <v>3331</v>
      </c>
      <c r="C300" s="109" t="s">
        <v>123</v>
      </c>
      <c r="D300" s="109"/>
      <c r="E300" s="153"/>
      <c r="F300" s="65"/>
      <c r="G300" s="57"/>
      <c r="H300" s="57"/>
      <c r="I300" s="56"/>
      <c r="J300" s="56"/>
    </row>
    <row r="301" spans="1:10" x14ac:dyDescent="0.2">
      <c r="A301" s="107">
        <v>30</v>
      </c>
      <c r="B301" s="61" t="s">
        <v>4018</v>
      </c>
      <c r="C301" s="109" t="s">
        <v>275</v>
      </c>
      <c r="D301" s="109"/>
      <c r="E301" s="153"/>
      <c r="F301" s="65"/>
      <c r="G301" s="57"/>
      <c r="H301" s="57"/>
      <c r="I301" s="56"/>
      <c r="J301" s="56"/>
    </row>
    <row r="302" spans="1:10" x14ac:dyDescent="0.2">
      <c r="A302" s="107">
        <v>31</v>
      </c>
      <c r="B302" s="108" t="s">
        <v>4019</v>
      </c>
      <c r="C302" s="109" t="s">
        <v>434</v>
      </c>
      <c r="D302" s="109"/>
      <c r="E302" s="153"/>
      <c r="F302" s="65"/>
      <c r="G302" s="57"/>
      <c r="H302" s="57"/>
      <c r="I302" s="56"/>
      <c r="J302" s="56"/>
    </row>
    <row r="303" spans="1:10" x14ac:dyDescent="0.2">
      <c r="A303" s="107">
        <v>32</v>
      </c>
      <c r="B303" s="108" t="s">
        <v>4020</v>
      </c>
      <c r="C303" s="109" t="s">
        <v>330</v>
      </c>
      <c r="D303" s="109"/>
      <c r="E303" s="153"/>
      <c r="F303" s="65"/>
      <c r="G303" s="57"/>
      <c r="H303" s="57"/>
      <c r="I303" s="56"/>
      <c r="J303" s="56"/>
    </row>
    <row r="304" spans="1:10" x14ac:dyDescent="0.2">
      <c r="A304" s="107"/>
      <c r="B304" s="108"/>
      <c r="C304" s="120"/>
      <c r="D304" s="120"/>
      <c r="E304" s="114"/>
      <c r="F304" s="65"/>
      <c r="G304" s="57"/>
      <c r="H304" s="57"/>
      <c r="I304" s="56"/>
      <c r="J304" s="56"/>
    </row>
    <row r="305" spans="1:10" x14ac:dyDescent="0.2">
      <c r="A305" s="107"/>
      <c r="B305" s="108"/>
      <c r="C305" s="120"/>
      <c r="D305" s="120"/>
      <c r="E305" s="114"/>
      <c r="F305" s="65"/>
      <c r="G305" s="57"/>
      <c r="H305" s="57"/>
      <c r="I305" s="56"/>
      <c r="J305" s="56"/>
    </row>
    <row r="306" spans="1:10" x14ac:dyDescent="0.2">
      <c r="A306" s="107"/>
      <c r="B306" s="108"/>
      <c r="C306" s="120"/>
      <c r="D306" s="154"/>
      <c r="E306" s="114"/>
      <c r="F306" s="65"/>
      <c r="G306" s="57"/>
      <c r="H306" s="57"/>
      <c r="I306" s="56"/>
      <c r="J306" s="56"/>
    </row>
    <row r="307" spans="1:10" x14ac:dyDescent="0.2">
      <c r="A307" s="107"/>
      <c r="B307" s="111" t="s">
        <v>4021</v>
      </c>
      <c r="C307" s="120"/>
      <c r="D307" s="120" t="s">
        <v>4022</v>
      </c>
      <c r="E307" s="114"/>
      <c r="F307" s="65"/>
      <c r="G307" s="57"/>
      <c r="H307" s="57"/>
      <c r="I307" s="56"/>
      <c r="J307" s="56"/>
    </row>
    <row r="308" spans="1:10" x14ac:dyDescent="0.2">
      <c r="A308" s="107"/>
      <c r="B308" s="111"/>
      <c r="C308" s="120"/>
      <c r="D308" s="120"/>
      <c r="E308" s="114"/>
      <c r="F308" s="65"/>
      <c r="G308" s="57"/>
      <c r="H308" s="57"/>
      <c r="I308" s="56"/>
      <c r="J308" s="56"/>
    </row>
    <row r="309" spans="1:10" x14ac:dyDescent="0.2">
      <c r="A309" s="107">
        <v>1</v>
      </c>
      <c r="B309" s="108" t="s">
        <v>3692</v>
      </c>
      <c r="C309" s="120" t="s">
        <v>185</v>
      </c>
      <c r="D309" s="120"/>
      <c r="E309" s="114"/>
      <c r="F309" s="65"/>
      <c r="G309" s="57"/>
      <c r="H309" s="57"/>
      <c r="I309" s="56"/>
      <c r="J309" s="56"/>
    </row>
    <row r="310" spans="1:10" x14ac:dyDescent="0.2">
      <c r="A310" s="107">
        <v>2</v>
      </c>
      <c r="B310" s="108" t="s">
        <v>2820</v>
      </c>
      <c r="C310" s="120" t="s">
        <v>140</v>
      </c>
      <c r="D310" s="120"/>
      <c r="E310" s="114"/>
      <c r="F310" s="65"/>
      <c r="G310" s="57"/>
      <c r="H310" s="57"/>
      <c r="I310" s="56"/>
      <c r="J310" s="56"/>
    </row>
    <row r="311" spans="1:10" x14ac:dyDescent="0.2">
      <c r="A311" s="107">
        <v>3</v>
      </c>
      <c r="B311" s="108" t="s">
        <v>1341</v>
      </c>
      <c r="C311" s="120" t="s">
        <v>93</v>
      </c>
      <c r="D311" s="120"/>
      <c r="E311" s="114"/>
      <c r="F311" s="65"/>
      <c r="G311" s="57"/>
      <c r="H311" s="57"/>
      <c r="I311" s="56"/>
      <c r="J311" s="56"/>
    </row>
    <row r="312" spans="1:10" x14ac:dyDescent="0.2">
      <c r="A312" s="107">
        <v>4</v>
      </c>
      <c r="B312" s="108" t="s">
        <v>4023</v>
      </c>
      <c r="C312" s="120" t="s">
        <v>242</v>
      </c>
      <c r="D312" s="120"/>
      <c r="E312" s="114"/>
      <c r="F312" s="65"/>
      <c r="G312" s="57"/>
      <c r="H312" s="57"/>
      <c r="I312" s="56"/>
      <c r="J312" s="56"/>
    </row>
    <row r="313" spans="1:10" x14ac:dyDescent="0.2">
      <c r="A313" s="107">
        <v>5</v>
      </c>
      <c r="B313" s="108" t="s">
        <v>3155</v>
      </c>
      <c r="C313" s="120" t="s">
        <v>330</v>
      </c>
      <c r="D313" s="120"/>
      <c r="E313" s="114"/>
      <c r="F313" s="57"/>
      <c r="G313" s="57"/>
      <c r="H313" s="57"/>
      <c r="I313" s="56"/>
      <c r="J313" s="56"/>
    </row>
    <row r="314" spans="1:10" x14ac:dyDescent="0.2">
      <c r="A314" s="107">
        <v>6</v>
      </c>
      <c r="B314" s="108" t="s">
        <v>4024</v>
      </c>
      <c r="C314" s="120" t="s">
        <v>454</v>
      </c>
      <c r="D314" s="120"/>
      <c r="E314" s="114"/>
      <c r="F314" s="57"/>
      <c r="G314" s="57"/>
      <c r="H314" s="57"/>
      <c r="I314" s="56"/>
      <c r="J314" s="56"/>
    </row>
    <row r="315" spans="1:10" x14ac:dyDescent="0.2">
      <c r="A315" s="107">
        <v>7</v>
      </c>
      <c r="B315" s="108" t="s">
        <v>2118</v>
      </c>
      <c r="C315" s="120" t="s">
        <v>118</v>
      </c>
      <c r="D315" s="120"/>
      <c r="E315" s="114"/>
      <c r="F315" s="57"/>
      <c r="G315" s="57"/>
      <c r="H315" s="57"/>
      <c r="I315" s="56"/>
      <c r="J315" s="56"/>
    </row>
    <row r="316" spans="1:10" x14ac:dyDescent="0.2">
      <c r="A316" s="107">
        <v>8</v>
      </c>
      <c r="B316" s="108" t="s">
        <v>2114</v>
      </c>
      <c r="C316" s="120" t="s">
        <v>207</v>
      </c>
      <c r="D316" s="120"/>
      <c r="E316" s="114"/>
      <c r="F316" s="57"/>
      <c r="G316" s="57"/>
      <c r="H316" s="57"/>
      <c r="I316" s="56"/>
      <c r="J316" s="56"/>
    </row>
    <row r="317" spans="1:10" x14ac:dyDescent="0.2">
      <c r="A317" s="107">
        <v>9</v>
      </c>
      <c r="B317" s="108" t="s">
        <v>2121</v>
      </c>
      <c r="C317" s="120" t="s">
        <v>227</v>
      </c>
      <c r="D317" s="120"/>
      <c r="E317" s="114"/>
      <c r="F317" s="57"/>
      <c r="G317" s="57"/>
      <c r="H317" s="57"/>
      <c r="I317" s="56"/>
      <c r="J317" s="56"/>
    </row>
    <row r="318" spans="1:10" x14ac:dyDescent="0.2">
      <c r="A318" s="107">
        <v>10</v>
      </c>
      <c r="B318" s="108" t="s">
        <v>4025</v>
      </c>
      <c r="C318" s="120" t="s">
        <v>583</v>
      </c>
      <c r="D318" s="120"/>
      <c r="E318" s="114"/>
      <c r="F318" s="57"/>
      <c r="G318" s="57"/>
      <c r="H318" s="57"/>
      <c r="I318" s="56"/>
      <c r="J318" s="56"/>
    </row>
    <row r="319" spans="1:10" x14ac:dyDescent="0.2">
      <c r="A319" s="107">
        <v>11</v>
      </c>
      <c r="B319" s="108" t="s">
        <v>3487</v>
      </c>
      <c r="C319" s="120" t="s">
        <v>396</v>
      </c>
      <c r="D319" s="120"/>
      <c r="E319" s="114"/>
      <c r="F319" s="57"/>
      <c r="G319" s="57"/>
      <c r="H319" s="57"/>
      <c r="I319" s="56"/>
      <c r="J319" s="56"/>
    </row>
    <row r="320" spans="1:10" x14ac:dyDescent="0.2">
      <c r="A320" s="107">
        <v>12</v>
      </c>
      <c r="B320" s="108" t="s">
        <v>4026</v>
      </c>
      <c r="C320" s="120" t="s">
        <v>192</v>
      </c>
      <c r="D320" s="120"/>
      <c r="E320" s="114"/>
      <c r="F320" s="57"/>
      <c r="G320" s="57"/>
      <c r="H320" s="57"/>
      <c r="I320" s="56"/>
      <c r="J320" s="56"/>
    </row>
    <row r="321" spans="1:10" x14ac:dyDescent="0.2">
      <c r="A321" s="107">
        <v>13</v>
      </c>
      <c r="B321" s="108" t="s">
        <v>1891</v>
      </c>
      <c r="C321" s="120" t="s">
        <v>105</v>
      </c>
      <c r="D321" s="120"/>
      <c r="E321" s="114"/>
      <c r="F321" s="57"/>
      <c r="G321" s="57"/>
      <c r="H321" s="57"/>
      <c r="I321" s="56"/>
      <c r="J321" s="56"/>
    </row>
    <row r="322" spans="1:10" x14ac:dyDescent="0.2">
      <c r="A322" s="107">
        <v>14</v>
      </c>
      <c r="B322" s="108" t="s">
        <v>2585</v>
      </c>
      <c r="C322" s="120" t="s">
        <v>81</v>
      </c>
      <c r="D322" s="120"/>
      <c r="E322" s="114"/>
      <c r="F322" s="57"/>
      <c r="G322" s="57"/>
      <c r="H322" s="57"/>
      <c r="I322" s="56"/>
      <c r="J322" s="56"/>
    </row>
    <row r="323" spans="1:10" x14ac:dyDescent="0.2">
      <c r="A323" s="107">
        <v>15</v>
      </c>
      <c r="B323" s="108" t="s">
        <v>3694</v>
      </c>
      <c r="C323" s="120" t="s">
        <v>324</v>
      </c>
      <c r="D323" s="120"/>
      <c r="E323" s="114"/>
      <c r="F323" s="57"/>
      <c r="G323" s="57"/>
      <c r="H323" s="57"/>
      <c r="I323" s="56"/>
      <c r="J323" s="56"/>
    </row>
    <row r="324" spans="1:10" x14ac:dyDescent="0.2">
      <c r="A324" s="107">
        <v>16</v>
      </c>
      <c r="B324" s="108" t="s">
        <v>1019</v>
      </c>
      <c r="C324" s="120" t="s">
        <v>207</v>
      </c>
      <c r="D324" s="120"/>
      <c r="E324" s="114"/>
      <c r="F324" s="57"/>
      <c r="G324" s="57"/>
      <c r="H324" s="57"/>
      <c r="I324" s="56"/>
      <c r="J324" s="56"/>
    </row>
    <row r="325" spans="1:10" x14ac:dyDescent="0.2">
      <c r="A325" s="107">
        <v>17</v>
      </c>
      <c r="B325" s="108" t="s">
        <v>2015</v>
      </c>
      <c r="C325" s="120" t="s">
        <v>261</v>
      </c>
      <c r="D325" s="120"/>
      <c r="E325" s="114"/>
      <c r="F325" s="57"/>
      <c r="G325" s="57"/>
      <c r="H325" s="57"/>
      <c r="I325" s="56"/>
      <c r="J325" s="56"/>
    </row>
    <row r="326" spans="1:10" x14ac:dyDescent="0.2">
      <c r="A326" s="107">
        <v>18</v>
      </c>
      <c r="B326" s="108" t="s">
        <v>512</v>
      </c>
      <c r="C326" s="120" t="s">
        <v>454</v>
      </c>
      <c r="D326" s="120"/>
      <c r="E326" s="114"/>
      <c r="F326" s="57"/>
      <c r="G326" s="57"/>
      <c r="H326" s="57"/>
      <c r="I326" s="56"/>
      <c r="J326" s="56"/>
    </row>
    <row r="327" spans="1:10" x14ac:dyDescent="0.2">
      <c r="A327" s="107">
        <v>19</v>
      </c>
      <c r="B327" s="108" t="s">
        <v>179</v>
      </c>
      <c r="C327" s="120" t="s">
        <v>177</v>
      </c>
      <c r="D327" s="120"/>
      <c r="E327" s="114"/>
      <c r="F327" s="57"/>
      <c r="G327" s="57"/>
      <c r="H327" s="57"/>
      <c r="I327" s="56"/>
      <c r="J327" s="56"/>
    </row>
    <row r="328" spans="1:10" x14ac:dyDescent="0.2">
      <c r="A328" s="107">
        <v>20</v>
      </c>
      <c r="B328" s="108" t="s">
        <v>3489</v>
      </c>
      <c r="C328" s="120" t="s">
        <v>275</v>
      </c>
      <c r="D328" s="120"/>
      <c r="E328" s="114"/>
      <c r="F328" s="57"/>
      <c r="G328" s="57"/>
      <c r="H328" s="57"/>
      <c r="I328" s="56"/>
      <c r="J328" s="56"/>
    </row>
    <row r="329" spans="1:10" x14ac:dyDescent="0.2">
      <c r="A329" s="107">
        <v>21</v>
      </c>
      <c r="B329" s="108" t="s">
        <v>1345</v>
      </c>
      <c r="C329" s="120" t="s">
        <v>140</v>
      </c>
      <c r="D329" s="120"/>
      <c r="E329" s="114"/>
      <c r="F329" s="57"/>
      <c r="G329" s="57"/>
      <c r="H329" s="57"/>
      <c r="I329" s="56"/>
      <c r="J329" s="56"/>
    </row>
    <row r="330" spans="1:10" x14ac:dyDescent="0.2">
      <c r="A330" s="107">
        <v>22</v>
      </c>
      <c r="B330" s="108" t="s">
        <v>2931</v>
      </c>
      <c r="C330" s="120" t="s">
        <v>93</v>
      </c>
      <c r="D330" s="120"/>
      <c r="E330" s="114"/>
      <c r="F330" s="57"/>
      <c r="G330" s="57"/>
      <c r="H330" s="57"/>
      <c r="I330" s="56"/>
      <c r="J330" s="56"/>
    </row>
    <row r="331" spans="1:10" x14ac:dyDescent="0.2">
      <c r="A331" s="107">
        <v>23</v>
      </c>
      <c r="B331" s="108" t="s">
        <v>1643</v>
      </c>
      <c r="C331" s="120" t="s">
        <v>261</v>
      </c>
      <c r="D331" s="120"/>
      <c r="E331" s="114"/>
      <c r="F331" s="57"/>
      <c r="G331" s="57"/>
      <c r="H331" s="57"/>
      <c r="I331" s="56"/>
      <c r="J331" s="56"/>
    </row>
    <row r="332" spans="1:10" x14ac:dyDescent="0.2">
      <c r="A332" s="107">
        <v>24</v>
      </c>
      <c r="B332" s="108" t="s">
        <v>890</v>
      </c>
      <c r="C332" s="120" t="s">
        <v>275</v>
      </c>
      <c r="D332" s="120"/>
      <c r="E332" s="114"/>
      <c r="F332" s="57"/>
      <c r="G332" s="57"/>
      <c r="H332" s="57"/>
      <c r="I332" s="56"/>
      <c r="J332" s="56"/>
    </row>
    <row r="333" spans="1:10" x14ac:dyDescent="0.2">
      <c r="A333" s="107">
        <v>25</v>
      </c>
      <c r="B333" s="108" t="s">
        <v>2929</v>
      </c>
      <c r="C333" s="120" t="s">
        <v>177</v>
      </c>
      <c r="D333" s="120"/>
      <c r="E333" s="114"/>
      <c r="F333" s="57"/>
      <c r="G333" s="57"/>
      <c r="H333" s="57"/>
      <c r="I333" s="56"/>
      <c r="J333" s="56"/>
    </row>
    <row r="334" spans="1:10" x14ac:dyDescent="0.2">
      <c r="A334" s="107">
        <v>26</v>
      </c>
      <c r="B334" s="108" t="s">
        <v>3261</v>
      </c>
      <c r="C334" s="120" t="s">
        <v>95</v>
      </c>
      <c r="D334" s="120"/>
      <c r="E334" s="114"/>
      <c r="F334" s="57"/>
      <c r="G334" s="57"/>
      <c r="H334" s="57"/>
      <c r="I334" s="56"/>
      <c r="J334" s="56"/>
    </row>
    <row r="335" spans="1:10" x14ac:dyDescent="0.2">
      <c r="A335" s="107">
        <v>27</v>
      </c>
      <c r="B335" s="108" t="s">
        <v>4027</v>
      </c>
      <c r="C335" s="120" t="s">
        <v>140</v>
      </c>
      <c r="D335" s="120"/>
      <c r="E335" s="114"/>
      <c r="F335" s="57"/>
      <c r="G335" s="57"/>
      <c r="H335" s="57"/>
      <c r="I335" s="56"/>
      <c r="J335" s="56"/>
    </row>
    <row r="336" spans="1:10" x14ac:dyDescent="0.2">
      <c r="A336" s="107">
        <v>28</v>
      </c>
      <c r="B336" s="108" t="s">
        <v>2710</v>
      </c>
      <c r="C336" s="120" t="s">
        <v>316</v>
      </c>
      <c r="D336" s="120"/>
      <c r="E336" s="114"/>
      <c r="F336" s="57"/>
      <c r="G336" s="57"/>
      <c r="H336" s="57"/>
      <c r="I336" s="56"/>
      <c r="J336" s="56"/>
    </row>
    <row r="337" spans="1:10" x14ac:dyDescent="0.2">
      <c r="A337" s="107">
        <v>29</v>
      </c>
      <c r="B337" s="108" t="s">
        <v>4028</v>
      </c>
      <c r="C337" s="120" t="s">
        <v>556</v>
      </c>
      <c r="D337" s="120"/>
      <c r="E337" s="114"/>
      <c r="F337" s="57"/>
      <c r="G337" s="57"/>
      <c r="H337" s="57"/>
      <c r="I337" s="56"/>
      <c r="J337" s="56"/>
    </row>
    <row r="338" spans="1:10" x14ac:dyDescent="0.2">
      <c r="A338" s="107">
        <v>30</v>
      </c>
      <c r="B338" s="108" t="s">
        <v>1044</v>
      </c>
      <c r="C338" s="120" t="s">
        <v>185</v>
      </c>
      <c r="D338" s="120"/>
      <c r="E338" s="114"/>
      <c r="F338" s="57"/>
      <c r="G338" s="57"/>
      <c r="H338" s="57"/>
      <c r="I338" s="56"/>
      <c r="J338" s="56"/>
    </row>
    <row r="339" spans="1:10" x14ac:dyDescent="0.2">
      <c r="A339" s="107">
        <v>31</v>
      </c>
      <c r="B339" s="108" t="s">
        <v>3265</v>
      </c>
      <c r="C339" s="120" t="s">
        <v>215</v>
      </c>
      <c r="D339" s="120"/>
      <c r="E339" s="114"/>
      <c r="F339" s="57"/>
      <c r="G339" s="57"/>
      <c r="H339" s="57"/>
      <c r="I339" s="56"/>
      <c r="J339" s="56"/>
    </row>
    <row r="340" spans="1:10" x14ac:dyDescent="0.2">
      <c r="A340" s="107">
        <v>32</v>
      </c>
      <c r="B340" s="108" t="s">
        <v>4029</v>
      </c>
      <c r="C340" s="120" t="s">
        <v>316</v>
      </c>
      <c r="D340" s="120"/>
      <c r="E340" s="114"/>
      <c r="F340" s="57"/>
      <c r="G340" s="57"/>
      <c r="H340" s="57"/>
      <c r="I340" s="56"/>
      <c r="J340" s="56"/>
    </row>
    <row r="341" spans="1:10" x14ac:dyDescent="0.2">
      <c r="A341" s="107">
        <v>33</v>
      </c>
      <c r="B341" s="108" t="s">
        <v>157</v>
      </c>
      <c r="C341" s="120" t="s">
        <v>134</v>
      </c>
      <c r="D341" s="120"/>
      <c r="E341" s="114"/>
      <c r="F341" s="57"/>
      <c r="G341" s="57"/>
      <c r="H341" s="57"/>
      <c r="I341" s="56"/>
      <c r="J341" s="56"/>
    </row>
    <row r="342" spans="1:10" x14ac:dyDescent="0.2">
      <c r="A342" s="107">
        <v>34</v>
      </c>
      <c r="B342" s="108" t="s">
        <v>2479</v>
      </c>
      <c r="C342" s="120" t="s">
        <v>252</v>
      </c>
      <c r="D342" s="120"/>
      <c r="E342" s="114"/>
      <c r="F342" s="57"/>
      <c r="G342" s="57"/>
      <c r="H342" s="57"/>
      <c r="I342" s="56"/>
      <c r="J342" s="56"/>
    </row>
    <row r="343" spans="1:10" x14ac:dyDescent="0.2">
      <c r="A343" s="107">
        <v>35</v>
      </c>
      <c r="B343" s="108" t="s">
        <v>1194</v>
      </c>
      <c r="C343" s="120" t="s">
        <v>232</v>
      </c>
      <c r="D343" s="120"/>
      <c r="E343" s="114"/>
      <c r="F343" s="57"/>
      <c r="G343" s="57"/>
      <c r="H343" s="57"/>
      <c r="I343" s="56"/>
      <c r="J343" s="56"/>
    </row>
    <row r="344" spans="1:10" x14ac:dyDescent="0.2">
      <c r="A344" s="107">
        <v>36</v>
      </c>
      <c r="B344" s="108" t="s">
        <v>887</v>
      </c>
      <c r="C344" s="120" t="s">
        <v>432</v>
      </c>
      <c r="D344" s="120"/>
      <c r="E344" s="114"/>
      <c r="F344" s="57"/>
      <c r="G344" s="57"/>
      <c r="H344" s="57"/>
      <c r="I344" s="56"/>
      <c r="J344" s="56"/>
    </row>
    <row r="345" spans="1:10" x14ac:dyDescent="0.2">
      <c r="A345" s="107">
        <v>37</v>
      </c>
      <c r="B345" s="108" t="s">
        <v>1349</v>
      </c>
      <c r="C345" s="120" t="s">
        <v>434</v>
      </c>
      <c r="D345" s="120"/>
      <c r="E345" s="114"/>
      <c r="F345" s="57"/>
      <c r="G345" s="57"/>
      <c r="H345" s="57"/>
      <c r="I345" s="56"/>
      <c r="J345" s="56"/>
    </row>
    <row r="346" spans="1:10" x14ac:dyDescent="0.2">
      <c r="A346" s="107">
        <v>38</v>
      </c>
      <c r="B346" s="108" t="s">
        <v>515</v>
      </c>
      <c r="C346" s="120" t="s">
        <v>128</v>
      </c>
      <c r="D346" s="120"/>
      <c r="E346" s="114"/>
      <c r="F346" s="57"/>
      <c r="G346" s="57"/>
      <c r="H346" s="57"/>
      <c r="I346" s="56"/>
      <c r="J346" s="56"/>
    </row>
    <row r="347" spans="1:10" x14ac:dyDescent="0.2">
      <c r="A347" s="107">
        <v>39</v>
      </c>
      <c r="B347" s="108" t="s">
        <v>3799</v>
      </c>
      <c r="C347" s="120" t="s">
        <v>434</v>
      </c>
      <c r="D347" s="120"/>
      <c r="E347" s="114"/>
      <c r="F347" s="57"/>
      <c r="G347" s="57"/>
      <c r="H347" s="57"/>
      <c r="I347" s="56"/>
      <c r="J347" s="56"/>
    </row>
    <row r="348" spans="1:10" x14ac:dyDescent="0.2">
      <c r="A348" s="107">
        <v>40</v>
      </c>
      <c r="B348" s="108" t="s">
        <v>2243</v>
      </c>
      <c r="C348" s="120" t="s">
        <v>81</v>
      </c>
      <c r="D348" s="120"/>
      <c r="E348" s="114"/>
      <c r="F348" s="57"/>
      <c r="G348" s="57"/>
      <c r="H348" s="57"/>
      <c r="I348" s="56"/>
      <c r="J348" s="56"/>
    </row>
    <row r="349" spans="1:10" x14ac:dyDescent="0.2">
      <c r="A349" s="107">
        <v>41</v>
      </c>
      <c r="B349" s="108" t="s">
        <v>1047</v>
      </c>
      <c r="C349" s="120" t="s">
        <v>134</v>
      </c>
      <c r="D349" s="120"/>
      <c r="E349" s="114"/>
      <c r="F349" s="57"/>
      <c r="G349" s="57"/>
      <c r="H349" s="57"/>
      <c r="I349" s="56"/>
      <c r="J349" s="56"/>
    </row>
    <row r="350" spans="1:10" x14ac:dyDescent="0.2">
      <c r="A350" s="107">
        <v>42</v>
      </c>
      <c r="B350" s="108" t="s">
        <v>4030</v>
      </c>
      <c r="C350" s="120" t="s">
        <v>330</v>
      </c>
      <c r="D350" s="120"/>
      <c r="E350" s="114"/>
      <c r="F350" s="57"/>
      <c r="G350" s="57"/>
      <c r="H350" s="57"/>
      <c r="I350" s="56"/>
      <c r="J350" s="56"/>
    </row>
    <row r="351" spans="1:10" x14ac:dyDescent="0.2">
      <c r="A351" s="107">
        <v>43</v>
      </c>
      <c r="B351" s="108" t="s">
        <v>1760</v>
      </c>
      <c r="C351" s="120" t="s">
        <v>232</v>
      </c>
      <c r="D351" s="120"/>
      <c r="E351" s="114"/>
      <c r="F351" s="57"/>
      <c r="G351" s="57"/>
      <c r="H351" s="57"/>
      <c r="I351" s="56"/>
      <c r="J351" s="56"/>
    </row>
    <row r="352" spans="1:10" x14ac:dyDescent="0.2">
      <c r="A352" s="107">
        <v>44</v>
      </c>
      <c r="B352" s="108" t="s">
        <v>2706</v>
      </c>
      <c r="C352" s="120" t="s">
        <v>252</v>
      </c>
      <c r="D352" s="120"/>
      <c r="E352" s="114"/>
      <c r="F352" s="57"/>
      <c r="G352" s="57"/>
      <c r="H352" s="57"/>
      <c r="I352" s="56"/>
      <c r="J352" s="56"/>
    </row>
    <row r="353" spans="1:10" x14ac:dyDescent="0.2">
      <c r="A353" s="107">
        <v>45</v>
      </c>
      <c r="B353" s="108" t="s">
        <v>4031</v>
      </c>
      <c r="C353" s="120" t="s">
        <v>207</v>
      </c>
      <c r="D353" s="120"/>
      <c r="E353" s="114"/>
      <c r="F353" s="57"/>
      <c r="G353" s="57"/>
      <c r="H353" s="57"/>
      <c r="I353" s="56"/>
      <c r="J353" s="56"/>
    </row>
    <row r="354" spans="1:10" x14ac:dyDescent="0.2">
      <c r="A354" s="107">
        <v>46</v>
      </c>
      <c r="B354" s="108" t="s">
        <v>3056</v>
      </c>
      <c r="C354" s="120" t="s">
        <v>123</v>
      </c>
      <c r="D354" s="120"/>
      <c r="E354" s="114"/>
      <c r="F354" s="57"/>
      <c r="G354" s="57"/>
      <c r="H354" s="57"/>
      <c r="I354" s="56"/>
      <c r="J354" s="56"/>
    </row>
    <row r="355" spans="1:10" x14ac:dyDescent="0.2">
      <c r="A355" s="107">
        <v>47</v>
      </c>
      <c r="B355" s="108" t="s">
        <v>1040</v>
      </c>
      <c r="C355" s="120" t="s">
        <v>434</v>
      </c>
      <c r="D355" s="120"/>
      <c r="E355" s="114"/>
      <c r="F355" s="57"/>
      <c r="G355" s="57"/>
      <c r="H355" s="57"/>
      <c r="I355" s="56"/>
      <c r="J355" s="56"/>
    </row>
    <row r="356" spans="1:10" x14ac:dyDescent="0.2">
      <c r="A356" s="107">
        <v>48</v>
      </c>
      <c r="B356" s="108" t="s">
        <v>4032</v>
      </c>
      <c r="C356" s="120" t="s">
        <v>434</v>
      </c>
      <c r="D356" s="120"/>
      <c r="E356" s="114"/>
      <c r="F356" s="57"/>
      <c r="G356" s="57"/>
      <c r="H356" s="57"/>
      <c r="I356" s="56"/>
      <c r="J356" s="56"/>
    </row>
    <row r="357" spans="1:10" x14ac:dyDescent="0.2">
      <c r="A357" s="107">
        <v>49</v>
      </c>
      <c r="B357" s="108" t="s">
        <v>3491</v>
      </c>
      <c r="C357" s="120" t="s">
        <v>556</v>
      </c>
      <c r="D357" s="120"/>
      <c r="E357" s="114"/>
      <c r="F357" s="57"/>
      <c r="G357" s="57"/>
      <c r="H357" s="57"/>
      <c r="I357" s="56"/>
      <c r="J357" s="56"/>
    </row>
    <row r="358" spans="1:10" x14ac:dyDescent="0.2">
      <c r="A358" s="107">
        <v>50</v>
      </c>
      <c r="B358" s="108" t="s">
        <v>4033</v>
      </c>
      <c r="C358" s="120" t="s">
        <v>324</v>
      </c>
      <c r="D358" s="120"/>
      <c r="E358" s="114"/>
      <c r="F358" s="57"/>
      <c r="G358" s="57"/>
      <c r="H358" s="57"/>
      <c r="I358" s="56"/>
      <c r="J358" s="56"/>
    </row>
    <row r="359" spans="1:10" x14ac:dyDescent="0.2">
      <c r="A359" s="107">
        <v>51</v>
      </c>
      <c r="B359" s="108" t="s">
        <v>3696</v>
      </c>
      <c r="C359" s="120" t="s">
        <v>170</v>
      </c>
      <c r="D359" s="120"/>
      <c r="E359" s="114"/>
      <c r="F359" s="57"/>
      <c r="G359" s="57"/>
      <c r="H359" s="57"/>
      <c r="I359" s="56"/>
      <c r="J359" s="56"/>
    </row>
    <row r="360" spans="1:10" x14ac:dyDescent="0.2">
      <c r="A360" s="107">
        <v>52</v>
      </c>
      <c r="B360" s="108" t="s">
        <v>3593</v>
      </c>
      <c r="C360" s="120" t="s">
        <v>252</v>
      </c>
      <c r="D360" s="120"/>
      <c r="E360" s="114"/>
      <c r="F360" s="57"/>
      <c r="G360" s="57"/>
      <c r="H360" s="57"/>
      <c r="I360" s="56"/>
      <c r="J360" s="56"/>
    </row>
    <row r="361" spans="1:10" x14ac:dyDescent="0.2">
      <c r="A361" s="107">
        <v>53</v>
      </c>
      <c r="B361" s="108" t="s">
        <v>2694</v>
      </c>
      <c r="C361" s="120" t="s">
        <v>123</v>
      </c>
      <c r="D361" s="120"/>
      <c r="E361" s="114"/>
      <c r="F361" s="57"/>
      <c r="G361" s="57"/>
      <c r="H361" s="57"/>
      <c r="I361" s="56"/>
      <c r="J361" s="56"/>
    </row>
    <row r="362" spans="1:10" x14ac:dyDescent="0.2">
      <c r="A362" s="107">
        <v>54</v>
      </c>
      <c r="B362" s="108" t="s">
        <v>3369</v>
      </c>
      <c r="C362" s="120" t="s">
        <v>195</v>
      </c>
      <c r="D362" s="120"/>
      <c r="E362" s="114"/>
      <c r="F362" s="57"/>
      <c r="G362" s="57"/>
      <c r="H362" s="57"/>
      <c r="I362" s="56"/>
      <c r="J362" s="56"/>
    </row>
    <row r="363" spans="1:10" x14ac:dyDescent="0.2">
      <c r="A363" s="107">
        <v>55</v>
      </c>
      <c r="B363" s="108" t="s">
        <v>2012</v>
      </c>
      <c r="C363" s="120" t="s">
        <v>227</v>
      </c>
      <c r="D363" s="120"/>
      <c r="E363" s="114"/>
      <c r="F363" s="57"/>
      <c r="G363" s="57"/>
      <c r="H363" s="57"/>
      <c r="I363" s="56"/>
      <c r="J363" s="56"/>
    </row>
    <row r="364" spans="1:10" x14ac:dyDescent="0.2">
      <c r="A364" s="107">
        <v>56</v>
      </c>
      <c r="B364" s="108" t="s">
        <v>486</v>
      </c>
      <c r="C364" s="120" t="s">
        <v>195</v>
      </c>
      <c r="D364" s="120"/>
      <c r="E364" s="114"/>
      <c r="F364" s="57"/>
      <c r="G364" s="57"/>
      <c r="H364" s="57"/>
      <c r="I364" s="56"/>
      <c r="J364" s="56"/>
    </row>
    <row r="365" spans="1:10" x14ac:dyDescent="0.2">
      <c r="A365" s="107">
        <v>57</v>
      </c>
      <c r="B365" s="108" t="s">
        <v>1198</v>
      </c>
      <c r="C365" s="120" t="s">
        <v>134</v>
      </c>
      <c r="D365" s="120"/>
      <c r="E365" s="114"/>
      <c r="F365" s="57"/>
      <c r="G365" s="57"/>
      <c r="H365" s="57"/>
      <c r="I365" s="56"/>
      <c r="J365" s="56"/>
    </row>
    <row r="366" spans="1:10" x14ac:dyDescent="0.2">
      <c r="A366" s="107">
        <v>58</v>
      </c>
      <c r="B366" s="108" t="s">
        <v>3058</v>
      </c>
      <c r="C366" s="120" t="s">
        <v>95</v>
      </c>
      <c r="D366" s="120"/>
      <c r="E366" s="114"/>
      <c r="F366" s="57"/>
      <c r="G366" s="57"/>
      <c r="H366" s="57"/>
      <c r="I366" s="56"/>
      <c r="J366" s="56"/>
    </row>
    <row r="367" spans="1:10" x14ac:dyDescent="0.2">
      <c r="A367" s="107">
        <v>59</v>
      </c>
      <c r="B367" s="108" t="s">
        <v>3698</v>
      </c>
      <c r="C367" s="120" t="s">
        <v>123</v>
      </c>
      <c r="D367" s="120"/>
      <c r="E367" s="114"/>
      <c r="F367" s="57"/>
      <c r="G367" s="57"/>
      <c r="H367" s="57"/>
      <c r="I367" s="56"/>
      <c r="J367" s="56"/>
    </row>
    <row r="368" spans="1:10" x14ac:dyDescent="0.2">
      <c r="A368" s="107">
        <v>60</v>
      </c>
      <c r="B368" s="108" t="s">
        <v>892</v>
      </c>
      <c r="C368" s="120" t="s">
        <v>583</v>
      </c>
      <c r="D368" s="120"/>
      <c r="E368" s="114"/>
      <c r="F368" s="57"/>
      <c r="G368" s="57"/>
      <c r="H368" s="57"/>
      <c r="I368" s="56"/>
      <c r="J368" s="56"/>
    </row>
    <row r="369" spans="1:10" x14ac:dyDescent="0.2">
      <c r="A369" s="107">
        <v>61</v>
      </c>
      <c r="B369" s="108" t="s">
        <v>3591</v>
      </c>
      <c r="C369" s="120" t="s">
        <v>242</v>
      </c>
      <c r="D369" s="120"/>
      <c r="E369" s="114"/>
      <c r="F369" s="57"/>
      <c r="G369" s="57"/>
      <c r="H369" s="57"/>
      <c r="I369" s="56"/>
      <c r="J369" s="56"/>
    </row>
    <row r="370" spans="1:10" x14ac:dyDescent="0.2">
      <c r="A370" s="107">
        <v>62</v>
      </c>
      <c r="B370" s="108" t="s">
        <v>3697</v>
      </c>
      <c r="C370" s="120" t="s">
        <v>261</v>
      </c>
      <c r="D370" s="120"/>
      <c r="E370" s="114"/>
      <c r="F370" s="57"/>
      <c r="G370" s="57"/>
      <c r="H370" s="57"/>
      <c r="I370" s="56"/>
      <c r="J370" s="56"/>
    </row>
    <row r="371" spans="1:10" x14ac:dyDescent="0.2">
      <c r="A371" s="107">
        <v>63</v>
      </c>
      <c r="B371" s="108" t="s">
        <v>1634</v>
      </c>
      <c r="C371" s="120" t="s">
        <v>128</v>
      </c>
      <c r="D371" s="120"/>
      <c r="E371" s="114"/>
      <c r="F371" s="57"/>
      <c r="G371" s="57"/>
      <c r="H371" s="57"/>
      <c r="I371" s="56"/>
      <c r="J371" s="56"/>
    </row>
    <row r="372" spans="1:10" x14ac:dyDescent="0.2">
      <c r="A372" s="107">
        <v>64</v>
      </c>
      <c r="B372" s="108" t="s">
        <v>2823</v>
      </c>
      <c r="C372" s="120" t="s">
        <v>242</v>
      </c>
      <c r="D372" s="120"/>
      <c r="E372" s="114"/>
      <c r="F372" s="57"/>
      <c r="G372" s="57"/>
      <c r="H372" s="57"/>
      <c r="I372" s="56"/>
      <c r="J372" s="56"/>
    </row>
    <row r="373" spans="1:10" x14ac:dyDescent="0.2">
      <c r="A373" s="107">
        <v>65</v>
      </c>
      <c r="B373" s="108" t="s">
        <v>2481</v>
      </c>
      <c r="C373" s="120" t="s">
        <v>128</v>
      </c>
      <c r="D373" s="120"/>
      <c r="E373" s="114"/>
      <c r="F373" s="57"/>
      <c r="G373" s="57"/>
      <c r="H373" s="57"/>
      <c r="I373" s="56"/>
      <c r="J373" s="56"/>
    </row>
    <row r="374" spans="1:10" x14ac:dyDescent="0.2">
      <c r="A374" s="107">
        <v>66</v>
      </c>
      <c r="B374" s="108" t="s">
        <v>2123</v>
      </c>
      <c r="C374" s="120" t="s">
        <v>195</v>
      </c>
      <c r="D374" s="120"/>
      <c r="E374" s="114"/>
      <c r="F374" s="57"/>
      <c r="G374" s="57"/>
      <c r="H374" s="57"/>
      <c r="I374" s="56"/>
      <c r="J374" s="56"/>
    </row>
    <row r="375" spans="1:10" x14ac:dyDescent="0.2">
      <c r="A375" s="107">
        <v>67</v>
      </c>
      <c r="B375" s="108" t="s">
        <v>4034</v>
      </c>
      <c r="C375" s="120" t="s">
        <v>170</v>
      </c>
      <c r="D375" s="120"/>
      <c r="E375" s="114"/>
      <c r="F375" s="57"/>
      <c r="G375" s="57"/>
      <c r="H375" s="57"/>
      <c r="I375" s="56"/>
      <c r="J375" s="56"/>
    </row>
    <row r="376" spans="1:10" x14ac:dyDescent="0.2">
      <c r="A376" s="107">
        <v>68</v>
      </c>
      <c r="B376" s="108" t="s">
        <v>3796</v>
      </c>
      <c r="C376" s="120" t="s">
        <v>192</v>
      </c>
      <c r="D376" s="120"/>
      <c r="E376" s="114"/>
      <c r="F376" s="57"/>
      <c r="G376" s="57"/>
      <c r="H376" s="57"/>
    </row>
    <row r="377" spans="1:10" x14ac:dyDescent="0.2">
      <c r="A377" s="107">
        <v>69</v>
      </c>
      <c r="B377" s="108" t="s">
        <v>1492</v>
      </c>
      <c r="C377" s="120" t="s">
        <v>583</v>
      </c>
      <c r="D377" s="120"/>
      <c r="E377" s="114"/>
    </row>
    <row r="378" spans="1:10" x14ac:dyDescent="0.2">
      <c r="A378" s="107">
        <v>70</v>
      </c>
      <c r="B378" s="108" t="s">
        <v>4035</v>
      </c>
      <c r="C378" s="120" t="s">
        <v>306</v>
      </c>
      <c r="D378" s="120"/>
      <c r="E378" s="114"/>
    </row>
    <row r="379" spans="1:10" x14ac:dyDescent="0.2">
      <c r="A379" s="107">
        <v>71</v>
      </c>
      <c r="B379" s="108" t="s">
        <v>4036</v>
      </c>
      <c r="C379" s="120" t="s">
        <v>261</v>
      </c>
      <c r="D379" s="120"/>
      <c r="E379" s="114"/>
    </row>
    <row r="380" spans="1:10" x14ac:dyDescent="0.2">
      <c r="A380" s="107">
        <v>72</v>
      </c>
      <c r="B380" s="108" t="s">
        <v>1659</v>
      </c>
      <c r="C380" s="120" t="s">
        <v>227</v>
      </c>
      <c r="D380" s="120"/>
      <c r="E380" s="114"/>
    </row>
    <row r="381" spans="1:10" x14ac:dyDescent="0.2">
      <c r="A381" s="107">
        <v>73</v>
      </c>
      <c r="B381" s="108" t="s">
        <v>1325</v>
      </c>
      <c r="C381" s="120" t="s">
        <v>252</v>
      </c>
      <c r="D381" s="120"/>
      <c r="E381" s="114"/>
    </row>
    <row r="382" spans="1:10" x14ac:dyDescent="0.2">
      <c r="A382" s="107">
        <v>74</v>
      </c>
      <c r="B382" s="108" t="s">
        <v>2369</v>
      </c>
      <c r="C382" s="120" t="s">
        <v>195</v>
      </c>
      <c r="D382" s="120"/>
      <c r="E382" s="114"/>
    </row>
    <row r="383" spans="1:10" x14ac:dyDescent="0.2">
      <c r="A383" s="107">
        <v>75</v>
      </c>
      <c r="B383" s="108" t="s">
        <v>1894</v>
      </c>
      <c r="C383" s="120" t="s">
        <v>396</v>
      </c>
      <c r="D383" s="120"/>
      <c r="E383" s="114"/>
    </row>
    <row r="384" spans="1:10" x14ac:dyDescent="0.2">
      <c r="A384" s="107">
        <v>76</v>
      </c>
      <c r="B384" s="108" t="s">
        <v>3496</v>
      </c>
      <c r="C384" s="120" t="s">
        <v>306</v>
      </c>
      <c r="D384" s="120"/>
      <c r="E384" s="114"/>
    </row>
    <row r="385" spans="1:5" x14ac:dyDescent="0.2">
      <c r="A385" s="107">
        <v>77</v>
      </c>
      <c r="B385" s="108" t="s">
        <v>3266</v>
      </c>
      <c r="C385" s="120" t="s">
        <v>118</v>
      </c>
      <c r="D385" s="120"/>
      <c r="E385" s="114"/>
    </row>
    <row r="386" spans="1:5" x14ac:dyDescent="0.2">
      <c r="A386" s="107">
        <v>78</v>
      </c>
      <c r="B386" s="108" t="s">
        <v>3377</v>
      </c>
      <c r="C386" s="120" t="s">
        <v>330</v>
      </c>
      <c r="D386" s="120"/>
      <c r="E386" s="114"/>
    </row>
    <row r="387" spans="1:5" x14ac:dyDescent="0.2">
      <c r="A387" s="107">
        <v>79</v>
      </c>
      <c r="B387" s="108" t="s">
        <v>2010</v>
      </c>
      <c r="C387" s="120" t="s">
        <v>330</v>
      </c>
      <c r="D387" s="120"/>
      <c r="E387" s="114"/>
    </row>
    <row r="388" spans="1:5" x14ac:dyDescent="0.2">
      <c r="A388" s="107">
        <v>80</v>
      </c>
      <c r="B388" s="108" t="s">
        <v>3495</v>
      </c>
      <c r="C388" s="120" t="s">
        <v>207</v>
      </c>
      <c r="D388" s="120"/>
      <c r="E388" s="114"/>
    </row>
    <row r="389" spans="1:5" x14ac:dyDescent="0.2">
      <c r="A389" s="107">
        <v>81</v>
      </c>
      <c r="B389" s="108" t="s">
        <v>2355</v>
      </c>
      <c r="C389" s="120" t="s">
        <v>215</v>
      </c>
      <c r="D389" s="120"/>
      <c r="E389" s="114"/>
    </row>
    <row r="390" spans="1:5" x14ac:dyDescent="0.2">
      <c r="A390" s="107">
        <v>82</v>
      </c>
      <c r="B390" s="108" t="s">
        <v>4037</v>
      </c>
      <c r="C390" s="120" t="s">
        <v>242</v>
      </c>
      <c r="D390" s="120"/>
      <c r="E390" s="114"/>
    </row>
    <row r="391" spans="1:5" x14ac:dyDescent="0.2">
      <c r="A391" s="107">
        <v>83</v>
      </c>
      <c r="B391" s="108" t="s">
        <v>4038</v>
      </c>
      <c r="C391" s="120" t="s">
        <v>306</v>
      </c>
      <c r="D391" s="120"/>
      <c r="E391" s="114"/>
    </row>
    <row r="392" spans="1:5" x14ac:dyDescent="0.2">
      <c r="A392" s="107">
        <v>84</v>
      </c>
      <c r="B392" s="108" t="s">
        <v>694</v>
      </c>
      <c r="C392" s="120" t="s">
        <v>177</v>
      </c>
      <c r="D392" s="120"/>
      <c r="E392" s="114"/>
    </row>
    <row r="393" spans="1:5" x14ac:dyDescent="0.2">
      <c r="A393" s="107">
        <v>85</v>
      </c>
      <c r="B393" s="108" t="s">
        <v>4039</v>
      </c>
      <c r="C393" s="120" t="s">
        <v>215</v>
      </c>
      <c r="D393" s="120"/>
      <c r="E393" s="114"/>
    </row>
    <row r="394" spans="1:5" x14ac:dyDescent="0.2">
      <c r="A394" s="107">
        <v>86</v>
      </c>
      <c r="B394" s="108" t="s">
        <v>2458</v>
      </c>
      <c r="C394" s="120" t="s">
        <v>232</v>
      </c>
      <c r="D394" s="120"/>
      <c r="E394" s="114"/>
    </row>
    <row r="395" spans="1:5" x14ac:dyDescent="0.2">
      <c r="A395" s="107">
        <v>87</v>
      </c>
      <c r="B395" s="108" t="s">
        <v>2587</v>
      </c>
      <c r="C395" s="120" t="s">
        <v>170</v>
      </c>
      <c r="D395" s="120"/>
      <c r="E395" s="114"/>
    </row>
    <row r="396" spans="1:5" x14ac:dyDescent="0.2">
      <c r="A396" s="107">
        <v>88</v>
      </c>
      <c r="B396" s="108" t="s">
        <v>2370</v>
      </c>
      <c r="C396" s="120" t="s">
        <v>128</v>
      </c>
      <c r="D396" s="120"/>
      <c r="E396" s="114"/>
    </row>
    <row r="397" spans="1:5" x14ac:dyDescent="0.2">
      <c r="A397" s="107">
        <v>89</v>
      </c>
      <c r="B397" s="108" t="s">
        <v>689</v>
      </c>
      <c r="C397" s="120" t="s">
        <v>177</v>
      </c>
      <c r="D397" s="120"/>
      <c r="E397" s="114"/>
    </row>
    <row r="398" spans="1:5" x14ac:dyDescent="0.2">
      <c r="A398" s="107">
        <v>90</v>
      </c>
      <c r="B398" s="108" t="s">
        <v>4040</v>
      </c>
      <c r="C398" s="120" t="s">
        <v>118</v>
      </c>
      <c r="D398" s="120"/>
      <c r="E398" s="114"/>
    </row>
    <row r="399" spans="1:5" x14ac:dyDescent="0.2">
      <c r="A399" s="107">
        <v>91</v>
      </c>
      <c r="B399" s="108" t="s">
        <v>2357</v>
      </c>
      <c r="C399" s="120" t="s">
        <v>123</v>
      </c>
      <c r="D399" s="120"/>
      <c r="E399" s="114"/>
    </row>
    <row r="400" spans="1:5" x14ac:dyDescent="0.2">
      <c r="A400" s="107">
        <v>92</v>
      </c>
      <c r="B400" s="108" t="s">
        <v>2589</v>
      </c>
      <c r="C400" s="120" t="s">
        <v>105</v>
      </c>
      <c r="D400" s="120"/>
      <c r="E400" s="114"/>
    </row>
    <row r="401" spans="1:5" x14ac:dyDescent="0.2">
      <c r="A401" s="107">
        <v>93</v>
      </c>
      <c r="B401" s="108" t="s">
        <v>2933</v>
      </c>
      <c r="C401" s="120" t="s">
        <v>232</v>
      </c>
      <c r="D401" s="120"/>
      <c r="E401" s="114"/>
    </row>
    <row r="402" spans="1:5" x14ac:dyDescent="0.2">
      <c r="A402" s="107">
        <v>94</v>
      </c>
      <c r="B402" s="108" t="s">
        <v>697</v>
      </c>
      <c r="C402" s="120" t="s">
        <v>306</v>
      </c>
      <c r="D402" s="120"/>
      <c r="E402" s="114"/>
    </row>
    <row r="403" spans="1:5" x14ac:dyDescent="0.2">
      <c r="A403" s="107">
        <v>95</v>
      </c>
      <c r="B403" s="108" t="s">
        <v>3595</v>
      </c>
      <c r="C403" s="120" t="s">
        <v>316</v>
      </c>
      <c r="D403" s="120"/>
      <c r="E403" s="114"/>
    </row>
    <row r="404" spans="1:5" x14ac:dyDescent="0.2">
      <c r="A404" s="107">
        <v>96</v>
      </c>
      <c r="B404" s="108" t="s">
        <v>4041</v>
      </c>
      <c r="C404" s="120" t="s">
        <v>324</v>
      </c>
      <c r="D404" s="120"/>
      <c r="E404" s="114"/>
    </row>
    <row r="405" spans="1:5" x14ac:dyDescent="0.2">
      <c r="A405" s="107">
        <v>97</v>
      </c>
      <c r="B405" s="108" t="s">
        <v>1764</v>
      </c>
      <c r="C405" s="120" t="s">
        <v>227</v>
      </c>
      <c r="D405" s="120"/>
      <c r="E405" s="114"/>
    </row>
    <row r="406" spans="1:5" x14ac:dyDescent="0.2">
      <c r="A406" s="107">
        <v>98</v>
      </c>
      <c r="B406" s="108" t="s">
        <v>1197</v>
      </c>
      <c r="C406" s="120" t="s">
        <v>95</v>
      </c>
      <c r="D406" s="120"/>
      <c r="E406" s="114"/>
    </row>
    <row r="407" spans="1:5" x14ac:dyDescent="0.2">
      <c r="A407" s="107">
        <v>99</v>
      </c>
      <c r="B407" s="108" t="s">
        <v>4042</v>
      </c>
      <c r="C407" s="120" t="s">
        <v>185</v>
      </c>
      <c r="D407" s="120"/>
      <c r="E407" s="114"/>
    </row>
    <row r="408" spans="1:5" x14ac:dyDescent="0.2">
      <c r="A408" s="107">
        <v>100</v>
      </c>
      <c r="B408" s="108" t="s">
        <v>4043</v>
      </c>
      <c r="C408" s="120" t="s">
        <v>192</v>
      </c>
      <c r="D408" s="120"/>
      <c r="E408" s="114"/>
    </row>
    <row r="409" spans="1:5" x14ac:dyDescent="0.2">
      <c r="A409" s="107">
        <v>101</v>
      </c>
      <c r="B409" s="108" t="s">
        <v>4044</v>
      </c>
      <c r="C409" s="120" t="s">
        <v>454</v>
      </c>
      <c r="D409" s="120"/>
      <c r="E409" s="114"/>
    </row>
    <row r="410" spans="1:5" x14ac:dyDescent="0.2">
      <c r="A410" s="107">
        <v>102</v>
      </c>
      <c r="B410" s="108" t="s">
        <v>2934</v>
      </c>
      <c r="C410" s="120" t="s">
        <v>118</v>
      </c>
      <c r="D410" s="120"/>
      <c r="E410" s="114"/>
    </row>
    <row r="411" spans="1:5" x14ac:dyDescent="0.2">
      <c r="A411" s="107">
        <v>103</v>
      </c>
      <c r="B411" s="108" t="s">
        <v>1178</v>
      </c>
      <c r="C411" s="120" t="s">
        <v>140</v>
      </c>
      <c r="D411" s="120"/>
      <c r="E411" s="114"/>
    </row>
    <row r="412" spans="1:5" x14ac:dyDescent="0.2">
      <c r="A412" s="107">
        <v>104</v>
      </c>
      <c r="B412" s="108" t="s">
        <v>3060</v>
      </c>
      <c r="C412" s="120" t="s">
        <v>432</v>
      </c>
      <c r="D412" s="120"/>
      <c r="E412" s="114"/>
    </row>
    <row r="413" spans="1:5" x14ac:dyDescent="0.2">
      <c r="A413" s="107">
        <v>105</v>
      </c>
      <c r="B413" s="108" t="s">
        <v>3157</v>
      </c>
      <c r="C413" s="120" t="s">
        <v>81</v>
      </c>
      <c r="D413" s="120"/>
      <c r="E413" s="114"/>
    </row>
    <row r="414" spans="1:5" x14ac:dyDescent="0.2">
      <c r="A414" s="107">
        <v>106</v>
      </c>
      <c r="B414" s="108" t="s">
        <v>4045</v>
      </c>
      <c r="C414" s="120" t="s">
        <v>93</v>
      </c>
      <c r="D414" s="120"/>
      <c r="E414" s="114"/>
    </row>
    <row r="415" spans="1:5" x14ac:dyDescent="0.2">
      <c r="A415" s="107">
        <v>107</v>
      </c>
      <c r="B415" s="108" t="s">
        <v>4046</v>
      </c>
      <c r="C415" s="120" t="s">
        <v>316</v>
      </c>
      <c r="D415" s="120"/>
      <c r="E415" s="114"/>
    </row>
    <row r="416" spans="1:5" x14ac:dyDescent="0.2">
      <c r="A416" s="107">
        <v>108</v>
      </c>
      <c r="B416" s="108" t="s">
        <v>3371</v>
      </c>
      <c r="C416" s="120" t="s">
        <v>275</v>
      </c>
      <c r="D416" s="120"/>
      <c r="E416" s="114"/>
    </row>
    <row r="417" spans="1:5" x14ac:dyDescent="0.2">
      <c r="A417" s="107">
        <v>109</v>
      </c>
      <c r="B417" s="108" t="s">
        <v>2935</v>
      </c>
      <c r="C417" s="120" t="s">
        <v>396</v>
      </c>
      <c r="D417" s="120"/>
      <c r="E417" s="114"/>
    </row>
    <row r="418" spans="1:5" x14ac:dyDescent="0.2">
      <c r="A418" s="107">
        <v>110</v>
      </c>
      <c r="B418" s="108" t="s">
        <v>2713</v>
      </c>
      <c r="C418" s="120" t="s">
        <v>215</v>
      </c>
      <c r="D418" s="120"/>
      <c r="E418" s="114"/>
    </row>
    <row r="419" spans="1:5" x14ac:dyDescent="0.2">
      <c r="A419" s="107">
        <v>111</v>
      </c>
      <c r="B419" s="108" t="s">
        <v>4047</v>
      </c>
      <c r="C419" s="120" t="s">
        <v>105</v>
      </c>
      <c r="D419" s="120"/>
      <c r="E419" s="114"/>
    </row>
    <row r="420" spans="1:5" x14ac:dyDescent="0.2">
      <c r="A420" s="107"/>
      <c r="B420" s="108"/>
      <c r="C420" s="120"/>
      <c r="D420" s="120"/>
      <c r="E420" s="114"/>
    </row>
    <row r="421" spans="1:5" x14ac:dyDescent="0.2">
      <c r="A421" s="107"/>
      <c r="B421" s="108"/>
      <c r="C421" s="120"/>
      <c r="D421" s="120"/>
      <c r="E421" s="114"/>
    </row>
    <row r="422" spans="1:5" x14ac:dyDescent="0.2">
      <c r="A422" s="107"/>
      <c r="B422" s="108"/>
      <c r="C422" s="120"/>
      <c r="D422" s="120"/>
      <c r="E422" s="114"/>
    </row>
    <row r="423" spans="1:5" x14ac:dyDescent="0.2">
      <c r="A423" s="107"/>
      <c r="B423" s="111" t="s">
        <v>4048</v>
      </c>
      <c r="C423" s="120"/>
      <c r="D423" s="155" t="s">
        <v>4049</v>
      </c>
      <c r="E423" s="114"/>
    </row>
    <row r="424" spans="1:5" x14ac:dyDescent="0.2">
      <c r="A424" s="107"/>
      <c r="B424" s="108"/>
      <c r="C424" s="120"/>
      <c r="D424" s="120"/>
      <c r="E424" s="114"/>
    </row>
    <row r="425" spans="1:5" x14ac:dyDescent="0.2">
      <c r="A425" s="107">
        <v>1</v>
      </c>
      <c r="B425" s="108" t="s">
        <v>2365</v>
      </c>
      <c r="C425" s="120" t="s">
        <v>192</v>
      </c>
      <c r="D425" s="120"/>
      <c r="E425" s="114"/>
    </row>
    <row r="426" spans="1:5" x14ac:dyDescent="0.2">
      <c r="A426" s="107">
        <v>2</v>
      </c>
      <c r="B426" s="108" t="s">
        <v>1333</v>
      </c>
      <c r="C426" s="120" t="s">
        <v>215</v>
      </c>
      <c r="D426" s="120"/>
      <c r="E426" s="114"/>
    </row>
    <row r="427" spans="1:5" x14ac:dyDescent="0.2">
      <c r="A427" s="107">
        <v>3</v>
      </c>
      <c r="B427" s="108" t="s">
        <v>1882</v>
      </c>
      <c r="C427" s="120" t="s">
        <v>195</v>
      </c>
      <c r="D427" s="120"/>
      <c r="E427" s="114"/>
    </row>
    <row r="428" spans="1:5" x14ac:dyDescent="0.2">
      <c r="A428" s="107">
        <v>4</v>
      </c>
      <c r="B428" s="108" t="s">
        <v>1749</v>
      </c>
      <c r="C428" s="120" t="s">
        <v>316</v>
      </c>
      <c r="D428" s="120"/>
      <c r="E428" s="114"/>
    </row>
    <row r="429" spans="1:5" x14ac:dyDescent="0.2">
      <c r="A429" s="107">
        <v>5</v>
      </c>
      <c r="B429" s="108" t="s">
        <v>3255</v>
      </c>
      <c r="C429" s="120" t="s">
        <v>105</v>
      </c>
      <c r="D429" s="120"/>
      <c r="E429" s="114"/>
    </row>
    <row r="430" spans="1:5" x14ac:dyDescent="0.2">
      <c r="A430" s="107">
        <v>6</v>
      </c>
      <c r="B430" s="108" t="s">
        <v>2109</v>
      </c>
      <c r="C430" s="120" t="s">
        <v>128</v>
      </c>
      <c r="D430" s="120"/>
      <c r="E430" s="114"/>
    </row>
    <row r="431" spans="1:5" x14ac:dyDescent="0.2">
      <c r="A431" s="107">
        <v>7</v>
      </c>
      <c r="B431" s="108" t="s">
        <v>2921</v>
      </c>
      <c r="C431" s="120" t="s">
        <v>434</v>
      </c>
      <c r="D431" s="120"/>
      <c r="E431" s="114"/>
    </row>
    <row r="432" spans="1:5" x14ac:dyDescent="0.2">
      <c r="A432" s="107">
        <v>8</v>
      </c>
      <c r="B432" s="108" t="s">
        <v>2466</v>
      </c>
      <c r="C432" s="120" t="s">
        <v>118</v>
      </c>
      <c r="D432" s="120"/>
      <c r="E432" s="114"/>
    </row>
    <row r="433" spans="1:5" x14ac:dyDescent="0.2">
      <c r="A433" s="107">
        <v>9</v>
      </c>
      <c r="B433" s="108" t="s">
        <v>135</v>
      </c>
      <c r="C433" s="120" t="s">
        <v>134</v>
      </c>
      <c r="D433" s="120"/>
      <c r="E433" s="114"/>
    </row>
    <row r="434" spans="1:5" x14ac:dyDescent="0.2">
      <c r="A434" s="107">
        <v>10</v>
      </c>
      <c r="B434" s="108" t="s">
        <v>2811</v>
      </c>
      <c r="C434" s="120" t="s">
        <v>275</v>
      </c>
      <c r="D434" s="120"/>
      <c r="E434" s="114"/>
    </row>
    <row r="435" spans="1:5" x14ac:dyDescent="0.2">
      <c r="A435" s="107">
        <v>11</v>
      </c>
      <c r="B435" s="108" t="s">
        <v>4050</v>
      </c>
      <c r="C435" s="120" t="s">
        <v>170</v>
      </c>
      <c r="D435" s="120"/>
      <c r="E435" s="114"/>
    </row>
    <row r="436" spans="1:5" x14ac:dyDescent="0.2">
      <c r="A436" s="107">
        <v>12</v>
      </c>
      <c r="B436" s="108" t="s">
        <v>1879</v>
      </c>
      <c r="C436" s="120" t="s">
        <v>177</v>
      </c>
      <c r="D436" s="120"/>
      <c r="E436" s="114"/>
    </row>
    <row r="437" spans="1:5" x14ac:dyDescent="0.2">
      <c r="A437" s="107">
        <v>13</v>
      </c>
      <c r="B437" s="108" t="s">
        <v>3583</v>
      </c>
      <c r="C437" s="120" t="s">
        <v>123</v>
      </c>
      <c r="D437" s="120"/>
      <c r="E437" s="114"/>
    </row>
    <row r="438" spans="1:5" x14ac:dyDescent="0.2">
      <c r="A438" s="107">
        <v>14</v>
      </c>
      <c r="B438" s="108" t="s">
        <v>4051</v>
      </c>
      <c r="C438" s="120" t="s">
        <v>432</v>
      </c>
      <c r="D438" s="120"/>
      <c r="E438" s="114"/>
    </row>
    <row r="439" spans="1:5" x14ac:dyDescent="0.2">
      <c r="A439" s="107">
        <v>15</v>
      </c>
      <c r="B439" s="108" t="s">
        <v>1183</v>
      </c>
      <c r="C439" s="120" t="s">
        <v>330</v>
      </c>
      <c r="D439" s="120"/>
      <c r="E439" s="114"/>
    </row>
    <row r="440" spans="1:5" x14ac:dyDescent="0.2">
      <c r="A440" s="107">
        <v>16</v>
      </c>
      <c r="B440" s="108" t="s">
        <v>674</v>
      </c>
      <c r="C440" s="120" t="s">
        <v>185</v>
      </c>
      <c r="D440" s="120"/>
      <c r="E440" s="114"/>
    </row>
    <row r="441" spans="1:5" x14ac:dyDescent="0.2">
      <c r="A441" s="107">
        <v>17</v>
      </c>
      <c r="B441" s="108" t="s">
        <v>3253</v>
      </c>
      <c r="C441" s="120" t="s">
        <v>195</v>
      </c>
      <c r="D441" s="120"/>
      <c r="E441" s="114"/>
    </row>
    <row r="442" spans="1:5" x14ac:dyDescent="0.2">
      <c r="A442" s="107">
        <v>18</v>
      </c>
      <c r="B442" s="108" t="s">
        <v>877</v>
      </c>
      <c r="C442" s="120" t="s">
        <v>252</v>
      </c>
      <c r="D442" s="120"/>
      <c r="E442" s="114"/>
    </row>
    <row r="443" spans="1:5" x14ac:dyDescent="0.2">
      <c r="A443" s="107">
        <v>19</v>
      </c>
      <c r="B443" s="108" t="s">
        <v>2575</v>
      </c>
      <c r="C443" s="120" t="s">
        <v>95</v>
      </c>
      <c r="D443" s="120"/>
      <c r="E443" s="114"/>
    </row>
    <row r="444" spans="1:5" x14ac:dyDescent="0.2">
      <c r="A444" s="107">
        <v>20</v>
      </c>
      <c r="B444" s="108" t="s">
        <v>2816</v>
      </c>
      <c r="C444" s="120" t="s">
        <v>81</v>
      </c>
      <c r="D444" s="120"/>
      <c r="E444" s="114"/>
    </row>
    <row r="445" spans="1:5" x14ac:dyDescent="0.2">
      <c r="A445" s="107">
        <v>21</v>
      </c>
      <c r="B445" s="108" t="s">
        <v>2233</v>
      </c>
      <c r="C445" s="120" t="s">
        <v>232</v>
      </c>
      <c r="D445" s="120"/>
      <c r="E445" s="114"/>
    </row>
    <row r="446" spans="1:5" x14ac:dyDescent="0.2">
      <c r="A446" s="107">
        <v>22</v>
      </c>
      <c r="B446" s="108" t="s">
        <v>129</v>
      </c>
      <c r="C446" s="120" t="s">
        <v>128</v>
      </c>
      <c r="D446" s="120"/>
      <c r="E446" s="114"/>
    </row>
    <row r="447" spans="1:5" x14ac:dyDescent="0.2">
      <c r="A447" s="107">
        <v>23</v>
      </c>
      <c r="B447" s="108" t="s">
        <v>1478</v>
      </c>
      <c r="C447" s="120" t="s">
        <v>261</v>
      </c>
      <c r="D447" s="120"/>
      <c r="E447" s="114"/>
    </row>
    <row r="448" spans="1:5" x14ac:dyDescent="0.2">
      <c r="A448" s="107">
        <v>24</v>
      </c>
      <c r="B448" s="108" t="s">
        <v>1477</v>
      </c>
      <c r="C448" s="120" t="s">
        <v>434</v>
      </c>
      <c r="D448" s="120"/>
      <c r="E448" s="114"/>
    </row>
    <row r="449" spans="1:5" x14ac:dyDescent="0.2">
      <c r="A449" s="107">
        <v>25</v>
      </c>
      <c r="B449" s="108" t="s">
        <v>2002</v>
      </c>
      <c r="C449" s="120" t="s">
        <v>95</v>
      </c>
      <c r="D449" s="120"/>
      <c r="E449" s="114"/>
    </row>
    <row r="450" spans="1:5" x14ac:dyDescent="0.2">
      <c r="A450" s="107">
        <v>26</v>
      </c>
      <c r="B450" s="108" t="s">
        <v>2695</v>
      </c>
      <c r="C450" s="120" t="s">
        <v>261</v>
      </c>
      <c r="D450" s="120"/>
      <c r="E450" s="114"/>
    </row>
    <row r="451" spans="1:5" x14ac:dyDescent="0.2">
      <c r="A451" s="107">
        <v>27</v>
      </c>
      <c r="B451" s="108" t="s">
        <v>495</v>
      </c>
      <c r="C451" s="120" t="s">
        <v>93</v>
      </c>
      <c r="D451" s="120"/>
      <c r="E451" s="114"/>
    </row>
    <row r="452" spans="1:5" x14ac:dyDescent="0.2">
      <c r="A452" s="107">
        <v>28</v>
      </c>
      <c r="B452" s="108" t="s">
        <v>3689</v>
      </c>
      <c r="C452" s="120" t="s">
        <v>207</v>
      </c>
      <c r="D452" s="120"/>
      <c r="E452" s="114"/>
    </row>
    <row r="453" spans="1:5" x14ac:dyDescent="0.2">
      <c r="A453" s="107">
        <v>29</v>
      </c>
      <c r="B453" s="108" t="s">
        <v>3046</v>
      </c>
      <c r="C453" s="120" t="s">
        <v>81</v>
      </c>
      <c r="D453" s="120"/>
      <c r="E453" s="114"/>
    </row>
    <row r="454" spans="1:5" x14ac:dyDescent="0.2">
      <c r="A454" s="107">
        <v>30</v>
      </c>
      <c r="B454" s="108" t="s">
        <v>3051</v>
      </c>
      <c r="C454" s="120" t="s">
        <v>242</v>
      </c>
      <c r="D454" s="120"/>
      <c r="E454" s="114"/>
    </row>
    <row r="455" spans="1:5" x14ac:dyDescent="0.2">
      <c r="A455" s="107">
        <v>31</v>
      </c>
      <c r="B455" s="108" t="s">
        <v>682</v>
      </c>
      <c r="C455" s="120" t="s">
        <v>454</v>
      </c>
      <c r="D455" s="120"/>
      <c r="E455" s="114"/>
    </row>
    <row r="456" spans="1:5" x14ac:dyDescent="0.2">
      <c r="A456" s="107">
        <v>32</v>
      </c>
      <c r="B456" s="108" t="s">
        <v>3256</v>
      </c>
      <c r="C456" s="120" t="s">
        <v>227</v>
      </c>
      <c r="D456" s="120"/>
      <c r="E456" s="114"/>
    </row>
    <row r="457" spans="1:5" x14ac:dyDescent="0.2">
      <c r="A457" s="107">
        <v>33</v>
      </c>
      <c r="B457" s="108" t="s">
        <v>2475</v>
      </c>
      <c r="C457" s="120" t="s">
        <v>396</v>
      </c>
      <c r="D457" s="120"/>
      <c r="E457" s="114"/>
    </row>
    <row r="458" spans="1:5" x14ac:dyDescent="0.2">
      <c r="A458" s="107">
        <v>36</v>
      </c>
      <c r="B458" s="108" t="s">
        <v>4052</v>
      </c>
      <c r="C458" s="120" t="s">
        <v>227</v>
      </c>
      <c r="D458" s="120"/>
      <c r="E458" s="114"/>
    </row>
    <row r="459" spans="1:5" x14ac:dyDescent="0.2">
      <c r="A459" s="107">
        <v>37</v>
      </c>
      <c r="B459" s="108" t="s">
        <v>3147</v>
      </c>
      <c r="C459" s="120" t="s">
        <v>232</v>
      </c>
      <c r="D459" s="120"/>
      <c r="E459" s="114"/>
    </row>
    <row r="460" spans="1:5" x14ac:dyDescent="0.2">
      <c r="A460" s="107">
        <v>38</v>
      </c>
      <c r="B460" s="108" t="s">
        <v>4053</v>
      </c>
      <c r="C460" s="120" t="s">
        <v>454</v>
      </c>
      <c r="D460" s="120"/>
      <c r="E460" s="114"/>
    </row>
    <row r="461" spans="1:5" x14ac:dyDescent="0.2">
      <c r="A461" s="107">
        <v>39</v>
      </c>
      <c r="B461" s="108" t="s">
        <v>3684</v>
      </c>
      <c r="C461" s="120" t="s">
        <v>454</v>
      </c>
      <c r="D461" s="120"/>
      <c r="E461" s="114"/>
    </row>
    <row r="462" spans="1:5" x14ac:dyDescent="0.2">
      <c r="A462" s="107">
        <v>40</v>
      </c>
      <c r="B462" s="108" t="s">
        <v>3050</v>
      </c>
      <c r="C462" s="120" t="s">
        <v>185</v>
      </c>
      <c r="D462" s="120"/>
      <c r="E462" s="114"/>
    </row>
    <row r="463" spans="1:5" x14ac:dyDescent="0.2">
      <c r="A463" s="107">
        <v>41</v>
      </c>
      <c r="B463" s="108" t="s">
        <v>3789</v>
      </c>
      <c r="C463" s="120" t="s">
        <v>396</v>
      </c>
      <c r="D463" s="120"/>
      <c r="E463" s="114"/>
    </row>
    <row r="464" spans="1:5" x14ac:dyDescent="0.2">
      <c r="A464" s="107">
        <v>42</v>
      </c>
      <c r="B464" s="108" t="s">
        <v>2236</v>
      </c>
      <c r="C464" s="120" t="s">
        <v>324</v>
      </c>
      <c r="D464" s="120"/>
      <c r="E464" s="114"/>
    </row>
    <row r="465" spans="1:5" x14ac:dyDescent="0.2">
      <c r="A465" s="107">
        <v>43</v>
      </c>
      <c r="B465" s="108" t="s">
        <v>4054</v>
      </c>
      <c r="C465" s="120" t="s">
        <v>556</v>
      </c>
      <c r="D465" s="120"/>
      <c r="E465" s="114"/>
    </row>
    <row r="466" spans="1:5" x14ac:dyDescent="0.2">
      <c r="A466" s="107">
        <v>44</v>
      </c>
      <c r="B466" s="108" t="s">
        <v>874</v>
      </c>
      <c r="C466" s="120" t="s">
        <v>432</v>
      </c>
      <c r="D466" s="120"/>
      <c r="E466" s="114"/>
    </row>
    <row r="467" spans="1:5" x14ac:dyDescent="0.2">
      <c r="A467" s="107">
        <v>45</v>
      </c>
      <c r="B467" s="108" t="s">
        <v>2922</v>
      </c>
      <c r="C467" s="120" t="s">
        <v>118</v>
      </c>
      <c r="D467" s="120"/>
      <c r="E467" s="114"/>
    </row>
    <row r="468" spans="1:5" x14ac:dyDescent="0.2">
      <c r="A468" s="107">
        <v>46</v>
      </c>
      <c r="B468" s="108" t="s">
        <v>1884</v>
      </c>
      <c r="C468" s="120" t="s">
        <v>93</v>
      </c>
      <c r="D468" s="120"/>
      <c r="E468" s="114"/>
    </row>
    <row r="469" spans="1:5" x14ac:dyDescent="0.2">
      <c r="A469" s="107">
        <v>47</v>
      </c>
      <c r="B469" s="108" t="s">
        <v>2239</v>
      </c>
      <c r="C469" s="120" t="s">
        <v>275</v>
      </c>
      <c r="D469" s="120"/>
      <c r="E469" s="114"/>
    </row>
    <row r="470" spans="1:5" x14ac:dyDescent="0.2">
      <c r="A470" s="107">
        <v>48</v>
      </c>
      <c r="B470" s="108" t="s">
        <v>2469</v>
      </c>
      <c r="C470" s="120" t="s">
        <v>140</v>
      </c>
      <c r="D470" s="120"/>
      <c r="E470" s="114"/>
    </row>
    <row r="471" spans="1:5" x14ac:dyDescent="0.2">
      <c r="A471" s="107">
        <v>49</v>
      </c>
      <c r="B471" s="108" t="s">
        <v>4055</v>
      </c>
      <c r="C471" s="120" t="s">
        <v>232</v>
      </c>
      <c r="D471" s="120"/>
      <c r="E471" s="114"/>
    </row>
    <row r="472" spans="1:5" x14ac:dyDescent="0.2">
      <c r="A472" s="107">
        <v>50</v>
      </c>
      <c r="B472" s="108" t="s">
        <v>3053</v>
      </c>
      <c r="C472" s="120" t="s">
        <v>275</v>
      </c>
      <c r="D472" s="120"/>
      <c r="E472" s="114"/>
    </row>
    <row r="473" spans="1:5" x14ac:dyDescent="0.2">
      <c r="A473" s="107">
        <v>51</v>
      </c>
      <c r="B473" s="108" t="s">
        <v>1885</v>
      </c>
      <c r="C473" s="120" t="s">
        <v>93</v>
      </c>
      <c r="D473" s="120"/>
      <c r="E473" s="114"/>
    </row>
    <row r="474" spans="1:5" x14ac:dyDescent="0.2">
      <c r="A474" s="107">
        <v>52</v>
      </c>
      <c r="B474" s="108" t="s">
        <v>3363</v>
      </c>
      <c r="C474" s="120" t="s">
        <v>105</v>
      </c>
      <c r="D474" s="120"/>
      <c r="E474" s="114"/>
    </row>
    <row r="475" spans="1:5" x14ac:dyDescent="0.2">
      <c r="A475" s="107">
        <v>53</v>
      </c>
      <c r="B475" s="108" t="s">
        <v>3257</v>
      </c>
      <c r="C475" s="120" t="s">
        <v>306</v>
      </c>
      <c r="D475" s="120"/>
      <c r="E475" s="114"/>
    </row>
    <row r="476" spans="1:5" x14ac:dyDescent="0.2">
      <c r="A476" s="107">
        <v>54</v>
      </c>
      <c r="B476" s="108" t="s">
        <v>3984</v>
      </c>
      <c r="C476" s="120" t="s">
        <v>185</v>
      </c>
      <c r="D476" s="120"/>
      <c r="E476" s="114"/>
    </row>
    <row r="477" spans="1:5" x14ac:dyDescent="0.2">
      <c r="A477" s="107">
        <v>55</v>
      </c>
      <c r="B477" s="108" t="s">
        <v>4056</v>
      </c>
      <c r="C477" s="120" t="s">
        <v>93</v>
      </c>
      <c r="D477" s="120"/>
      <c r="E477" s="114"/>
    </row>
    <row r="478" spans="1:5" x14ac:dyDescent="0.2">
      <c r="A478" s="107">
        <v>56</v>
      </c>
      <c r="B478" s="108" t="s">
        <v>1339</v>
      </c>
      <c r="C478" s="120" t="s">
        <v>134</v>
      </c>
      <c r="D478" s="120"/>
      <c r="E478" s="114"/>
    </row>
    <row r="479" spans="1:5" x14ac:dyDescent="0.2">
      <c r="A479" s="107">
        <v>57</v>
      </c>
      <c r="B479" s="108" t="s">
        <v>504</v>
      </c>
      <c r="C479" s="120" t="s">
        <v>432</v>
      </c>
      <c r="D479" s="120"/>
      <c r="E479" s="114"/>
    </row>
    <row r="480" spans="1:5" x14ac:dyDescent="0.2">
      <c r="A480" s="107">
        <v>58</v>
      </c>
      <c r="B480" s="108" t="s">
        <v>4057</v>
      </c>
      <c r="C480" s="120" t="s">
        <v>324</v>
      </c>
      <c r="D480" s="120"/>
      <c r="E480" s="114"/>
    </row>
    <row r="481" spans="1:5" x14ac:dyDescent="0.2">
      <c r="A481" s="107">
        <v>59</v>
      </c>
      <c r="B481" s="108" t="s">
        <v>3480</v>
      </c>
      <c r="C481" s="120" t="s">
        <v>583</v>
      </c>
      <c r="D481" s="120"/>
      <c r="E481" s="114"/>
    </row>
    <row r="482" spans="1:5" x14ac:dyDescent="0.2">
      <c r="A482" s="107">
        <v>60</v>
      </c>
      <c r="B482" s="108" t="s">
        <v>171</v>
      </c>
      <c r="C482" s="120" t="s">
        <v>170</v>
      </c>
      <c r="D482" s="120"/>
      <c r="E482" s="114"/>
    </row>
    <row r="483" spans="1:5" x14ac:dyDescent="0.2">
      <c r="A483" s="107">
        <v>61</v>
      </c>
      <c r="B483" s="108" t="s">
        <v>2005</v>
      </c>
      <c r="C483" s="120" t="s">
        <v>556</v>
      </c>
      <c r="D483" s="120"/>
      <c r="E483" s="114"/>
    </row>
    <row r="484" spans="1:5" x14ac:dyDescent="0.2">
      <c r="A484" s="107">
        <v>62</v>
      </c>
      <c r="B484" s="108" t="s">
        <v>2577</v>
      </c>
      <c r="C484" s="120" t="s">
        <v>316</v>
      </c>
      <c r="D484" s="120"/>
      <c r="E484" s="114"/>
    </row>
    <row r="485" spans="1:5" x14ac:dyDescent="0.2">
      <c r="A485" s="107">
        <v>63</v>
      </c>
      <c r="B485" s="108" t="s">
        <v>3585</v>
      </c>
      <c r="C485" s="120" t="s">
        <v>128</v>
      </c>
      <c r="D485" s="120"/>
      <c r="E485" s="114"/>
    </row>
    <row r="486" spans="1:5" x14ac:dyDescent="0.2">
      <c r="A486" s="107">
        <v>64</v>
      </c>
      <c r="B486" s="108" t="s">
        <v>3152</v>
      </c>
      <c r="C486" s="120" t="s">
        <v>207</v>
      </c>
      <c r="D486" s="120"/>
      <c r="E486" s="114"/>
    </row>
    <row r="487" spans="1:5" x14ac:dyDescent="0.2">
      <c r="A487" s="107">
        <v>65</v>
      </c>
      <c r="B487" s="108" t="s">
        <v>2701</v>
      </c>
      <c r="C487" s="120" t="s">
        <v>396</v>
      </c>
      <c r="D487" s="120"/>
      <c r="E487" s="114"/>
    </row>
    <row r="488" spans="1:5" x14ac:dyDescent="0.2">
      <c r="A488" s="107">
        <v>66</v>
      </c>
      <c r="B488" s="108" t="s">
        <v>2235</v>
      </c>
      <c r="C488" s="120" t="s">
        <v>207</v>
      </c>
      <c r="D488" s="120"/>
      <c r="E488" s="114"/>
    </row>
    <row r="489" spans="1:5" x14ac:dyDescent="0.2">
      <c r="A489" s="107">
        <v>67</v>
      </c>
      <c r="B489" s="108" t="s">
        <v>2926</v>
      </c>
      <c r="C489" s="120" t="s">
        <v>123</v>
      </c>
      <c r="D489" s="120"/>
      <c r="E489" s="114"/>
    </row>
    <row r="490" spans="1:5" x14ac:dyDescent="0.2">
      <c r="A490" s="107">
        <v>68</v>
      </c>
      <c r="B490" s="108" t="s">
        <v>2923</v>
      </c>
      <c r="C490" s="120" t="s">
        <v>306</v>
      </c>
      <c r="D490" s="120"/>
      <c r="E490" s="114"/>
    </row>
    <row r="491" spans="1:5" x14ac:dyDescent="0.2">
      <c r="A491" s="107">
        <v>69</v>
      </c>
      <c r="B491" s="108" t="s">
        <v>4058</v>
      </c>
      <c r="C491" s="120" t="s">
        <v>215</v>
      </c>
      <c r="D491" s="120"/>
      <c r="E491" s="114"/>
    </row>
    <row r="492" spans="1:5" x14ac:dyDescent="0.2">
      <c r="A492" s="107">
        <v>70</v>
      </c>
      <c r="B492" s="108" t="s">
        <v>1189</v>
      </c>
      <c r="C492" s="120" t="s">
        <v>93</v>
      </c>
      <c r="D492" s="120"/>
      <c r="E492" s="114"/>
    </row>
    <row r="493" spans="1:5" x14ac:dyDescent="0.2">
      <c r="A493" s="107">
        <v>71</v>
      </c>
      <c r="B493" s="108" t="s">
        <v>3482</v>
      </c>
      <c r="C493" s="120" t="s">
        <v>170</v>
      </c>
      <c r="D493" s="120"/>
      <c r="E493" s="114"/>
    </row>
    <row r="494" spans="1:5" x14ac:dyDescent="0.2">
      <c r="A494" s="107">
        <v>72</v>
      </c>
      <c r="B494" s="108" t="s">
        <v>1187</v>
      </c>
      <c r="C494" s="120" t="s">
        <v>140</v>
      </c>
      <c r="D494" s="120"/>
      <c r="E494" s="114"/>
    </row>
    <row r="495" spans="1:5" x14ac:dyDescent="0.2">
      <c r="A495" s="107">
        <v>73</v>
      </c>
      <c r="B495" s="108" t="s">
        <v>2237</v>
      </c>
      <c r="C495" s="120" t="s">
        <v>242</v>
      </c>
      <c r="D495" s="120"/>
      <c r="E495" s="114"/>
    </row>
    <row r="496" spans="1:5" x14ac:dyDescent="0.2">
      <c r="A496" s="107">
        <v>74</v>
      </c>
      <c r="B496" s="108" t="s">
        <v>4059</v>
      </c>
      <c r="C496" s="120" t="s">
        <v>252</v>
      </c>
      <c r="D496" s="120"/>
      <c r="E496" s="114"/>
    </row>
    <row r="497" spans="1:5" x14ac:dyDescent="0.2">
      <c r="A497" s="107">
        <v>75</v>
      </c>
      <c r="B497" s="108" t="s">
        <v>4060</v>
      </c>
      <c r="C497" s="120" t="s">
        <v>134</v>
      </c>
      <c r="D497" s="120"/>
      <c r="E497" s="114"/>
    </row>
    <row r="498" spans="1:5" x14ac:dyDescent="0.2">
      <c r="A498" s="107">
        <v>76</v>
      </c>
      <c r="B498" s="108" t="s">
        <v>4061</v>
      </c>
      <c r="C498" s="120" t="s">
        <v>140</v>
      </c>
      <c r="D498" s="120"/>
      <c r="E498" s="114"/>
    </row>
    <row r="499" spans="1:5" x14ac:dyDescent="0.2">
      <c r="A499" s="107">
        <v>77</v>
      </c>
      <c r="B499" s="108" t="s">
        <v>2702</v>
      </c>
      <c r="C499" s="120" t="s">
        <v>81</v>
      </c>
      <c r="D499" s="120"/>
      <c r="E499" s="114"/>
    </row>
    <row r="500" spans="1:5" x14ac:dyDescent="0.2">
      <c r="A500" s="107">
        <v>78</v>
      </c>
      <c r="B500" s="108" t="s">
        <v>2368</v>
      </c>
      <c r="C500" s="120" t="s">
        <v>195</v>
      </c>
      <c r="D500" s="120"/>
      <c r="E500" s="114"/>
    </row>
    <row r="501" spans="1:5" x14ac:dyDescent="0.2">
      <c r="A501" s="107">
        <v>79</v>
      </c>
      <c r="B501" s="108" t="s">
        <v>2112</v>
      </c>
      <c r="C501" s="120" t="s">
        <v>95</v>
      </c>
      <c r="D501" s="120"/>
      <c r="E501" s="114"/>
    </row>
    <row r="502" spans="1:5" x14ac:dyDescent="0.2">
      <c r="A502" s="107">
        <v>80</v>
      </c>
      <c r="B502" s="108" t="s">
        <v>1033</v>
      </c>
      <c r="C502" s="120" t="s">
        <v>140</v>
      </c>
      <c r="D502" s="120"/>
      <c r="E502" s="114"/>
    </row>
    <row r="503" spans="1:5" x14ac:dyDescent="0.2">
      <c r="A503" s="107">
        <v>81</v>
      </c>
      <c r="B503" s="108" t="s">
        <v>3976</v>
      </c>
      <c r="C503" s="120" t="s">
        <v>215</v>
      </c>
      <c r="D503" s="120"/>
      <c r="E503" s="114"/>
    </row>
    <row r="504" spans="1:5" x14ac:dyDescent="0.2">
      <c r="A504" s="107">
        <v>82</v>
      </c>
      <c r="B504" s="108" t="s">
        <v>3478</v>
      </c>
      <c r="C504" s="120" t="s">
        <v>252</v>
      </c>
      <c r="D504" s="120"/>
      <c r="E504" s="114"/>
    </row>
    <row r="505" spans="1:5" x14ac:dyDescent="0.2">
      <c r="A505" s="107">
        <v>83</v>
      </c>
      <c r="B505" s="108" t="s">
        <v>883</v>
      </c>
      <c r="C505" s="120" t="s">
        <v>207</v>
      </c>
      <c r="D505" s="120"/>
      <c r="E505" s="114"/>
    </row>
    <row r="506" spans="1:5" x14ac:dyDescent="0.2">
      <c r="A506" s="107">
        <v>84</v>
      </c>
      <c r="B506" s="108" t="s">
        <v>4062</v>
      </c>
      <c r="C506" s="120" t="s">
        <v>118</v>
      </c>
      <c r="D506" s="120"/>
      <c r="E506" s="114"/>
    </row>
    <row r="507" spans="1:5" x14ac:dyDescent="0.2">
      <c r="A507" s="107">
        <v>85</v>
      </c>
      <c r="B507" s="108" t="s">
        <v>3970</v>
      </c>
      <c r="C507" s="120" t="s">
        <v>316</v>
      </c>
      <c r="D507" s="120"/>
      <c r="E507" s="114"/>
    </row>
    <row r="508" spans="1:5" x14ac:dyDescent="0.2">
      <c r="A508" s="107">
        <v>86</v>
      </c>
      <c r="B508" s="108" t="s">
        <v>2008</v>
      </c>
      <c r="C508" s="120" t="s">
        <v>324</v>
      </c>
      <c r="D508" s="120"/>
      <c r="E508" s="114"/>
    </row>
    <row r="509" spans="1:5" x14ac:dyDescent="0.2">
      <c r="A509" s="107">
        <v>87</v>
      </c>
      <c r="B509" s="108" t="s">
        <v>4063</v>
      </c>
      <c r="C509" s="120" t="s">
        <v>195</v>
      </c>
      <c r="D509" s="120"/>
      <c r="E509" s="114"/>
    </row>
    <row r="510" spans="1:5" x14ac:dyDescent="0.2">
      <c r="A510" s="107">
        <v>88</v>
      </c>
      <c r="B510" s="108" t="s">
        <v>881</v>
      </c>
      <c r="C510" s="120" t="s">
        <v>185</v>
      </c>
      <c r="D510" s="120"/>
      <c r="E510" s="114"/>
    </row>
    <row r="511" spans="1:5" x14ac:dyDescent="0.2">
      <c r="A511" s="107">
        <v>89</v>
      </c>
      <c r="B511" s="108" t="s">
        <v>142</v>
      </c>
      <c r="C511" s="120" t="s">
        <v>140</v>
      </c>
      <c r="D511" s="120"/>
      <c r="E511" s="114"/>
    </row>
    <row r="512" spans="1:5" x14ac:dyDescent="0.2">
      <c r="A512" s="107">
        <v>90</v>
      </c>
      <c r="B512" s="108" t="s">
        <v>2366</v>
      </c>
      <c r="C512" s="120" t="s">
        <v>185</v>
      </c>
      <c r="D512" s="120"/>
      <c r="E512" s="114"/>
    </row>
    <row r="513" spans="1:5" x14ac:dyDescent="0.2">
      <c r="A513" s="107">
        <v>91</v>
      </c>
      <c r="B513" s="108" t="s">
        <v>3477</v>
      </c>
      <c r="C513" s="120" t="s">
        <v>316</v>
      </c>
      <c r="D513" s="120"/>
      <c r="E513" s="114"/>
    </row>
    <row r="514" spans="1:5" x14ac:dyDescent="0.2">
      <c r="A514" s="107">
        <v>92</v>
      </c>
      <c r="B514" s="108" t="s">
        <v>3686</v>
      </c>
      <c r="C514" s="120" t="s">
        <v>242</v>
      </c>
      <c r="D514" s="120"/>
      <c r="E514" s="114"/>
    </row>
    <row r="515" spans="1:5" x14ac:dyDescent="0.2">
      <c r="A515" s="107">
        <v>93</v>
      </c>
      <c r="B515" s="108" t="s">
        <v>489</v>
      </c>
      <c r="C515" s="120" t="s">
        <v>227</v>
      </c>
      <c r="D515" s="120"/>
      <c r="E515" s="114"/>
    </row>
    <row r="516" spans="1:5" x14ac:dyDescent="0.2">
      <c r="A516" s="107">
        <v>94</v>
      </c>
      <c r="B516" s="108" t="s">
        <v>2367</v>
      </c>
      <c r="C516" s="120" t="s">
        <v>396</v>
      </c>
      <c r="D516" s="120"/>
      <c r="E516" s="114"/>
    </row>
    <row r="517" spans="1:5" x14ac:dyDescent="0.2">
      <c r="A517" s="107">
        <v>95</v>
      </c>
      <c r="B517" s="108" t="s">
        <v>3783</v>
      </c>
      <c r="C517" s="120" t="s">
        <v>134</v>
      </c>
      <c r="D517" s="120"/>
      <c r="E517" s="114"/>
    </row>
    <row r="518" spans="1:5" x14ac:dyDescent="0.2">
      <c r="A518" s="107">
        <v>96</v>
      </c>
      <c r="B518" s="108" t="s">
        <v>4026</v>
      </c>
      <c r="C518" s="120" t="s">
        <v>192</v>
      </c>
      <c r="D518" s="120"/>
      <c r="E518" s="114"/>
    </row>
    <row r="519" spans="1:5" x14ac:dyDescent="0.2">
      <c r="A519" s="107">
        <v>97</v>
      </c>
      <c r="B519" s="108" t="s">
        <v>987</v>
      </c>
      <c r="C519" s="120" t="s">
        <v>434</v>
      </c>
      <c r="D519" s="120"/>
      <c r="E519" s="114"/>
    </row>
    <row r="520" spans="1:5" x14ac:dyDescent="0.2">
      <c r="A520" s="107">
        <v>98</v>
      </c>
      <c r="B520" s="108" t="s">
        <v>2704</v>
      </c>
      <c r="C520" s="120" t="s">
        <v>306</v>
      </c>
      <c r="D520" s="120"/>
      <c r="E520" s="114"/>
    </row>
    <row r="521" spans="1:5" x14ac:dyDescent="0.2">
      <c r="A521" s="107">
        <v>99</v>
      </c>
      <c r="B521" s="108" t="s">
        <v>4064</v>
      </c>
      <c r="C521" s="120" t="s">
        <v>227</v>
      </c>
      <c r="D521" s="120"/>
      <c r="E521" s="114"/>
    </row>
    <row r="522" spans="1:5" x14ac:dyDescent="0.2">
      <c r="A522" s="107">
        <v>100</v>
      </c>
      <c r="B522" s="108" t="s">
        <v>4065</v>
      </c>
      <c r="C522" s="120" t="s">
        <v>454</v>
      </c>
      <c r="D522" s="120"/>
      <c r="E522" s="114"/>
    </row>
    <row r="523" spans="1:5" x14ac:dyDescent="0.2">
      <c r="A523" s="107">
        <v>101</v>
      </c>
      <c r="B523" s="108" t="s">
        <v>3969</v>
      </c>
      <c r="C523" s="120" t="s">
        <v>134</v>
      </c>
      <c r="D523" s="120"/>
      <c r="E523" s="114"/>
    </row>
    <row r="524" spans="1:5" x14ac:dyDescent="0.2">
      <c r="A524" s="107">
        <v>102</v>
      </c>
      <c r="B524" s="108" t="s">
        <v>4066</v>
      </c>
      <c r="C524" s="120" t="s">
        <v>128</v>
      </c>
      <c r="D524" s="120"/>
      <c r="E524" s="114"/>
    </row>
    <row r="525" spans="1:5" x14ac:dyDescent="0.2">
      <c r="A525" s="107">
        <v>103</v>
      </c>
      <c r="B525" s="108" t="s">
        <v>4067</v>
      </c>
      <c r="C525" s="120" t="s">
        <v>177</v>
      </c>
      <c r="D525" s="120"/>
      <c r="E525" s="114"/>
    </row>
    <row r="526" spans="1:5" x14ac:dyDescent="0.2">
      <c r="A526" s="107">
        <v>104</v>
      </c>
      <c r="B526" s="108" t="s">
        <v>4068</v>
      </c>
      <c r="C526" s="120" t="s">
        <v>583</v>
      </c>
      <c r="D526" s="120"/>
      <c r="E526" s="114"/>
    </row>
    <row r="527" spans="1:5" x14ac:dyDescent="0.2">
      <c r="A527" s="107">
        <v>105</v>
      </c>
      <c r="B527" s="108" t="s">
        <v>3149</v>
      </c>
      <c r="C527" s="120" t="s">
        <v>134</v>
      </c>
      <c r="D527" s="120"/>
      <c r="E527" s="114"/>
    </row>
    <row r="528" spans="1:5" x14ac:dyDescent="0.2">
      <c r="A528" s="107">
        <v>106</v>
      </c>
      <c r="B528" s="108" t="s">
        <v>3586</v>
      </c>
      <c r="C528" s="120" t="s">
        <v>227</v>
      </c>
      <c r="D528" s="120"/>
      <c r="E528" s="114"/>
    </row>
    <row r="529" spans="1:5" x14ac:dyDescent="0.2">
      <c r="A529" s="107">
        <v>107</v>
      </c>
      <c r="B529" s="108" t="s">
        <v>4069</v>
      </c>
      <c r="C529" s="120" t="s">
        <v>123</v>
      </c>
      <c r="D529" s="120"/>
      <c r="E529" s="114"/>
    </row>
    <row r="530" spans="1:5" x14ac:dyDescent="0.2">
      <c r="A530" s="107">
        <v>108</v>
      </c>
      <c r="B530" s="108" t="s">
        <v>1752</v>
      </c>
      <c r="C530" s="120" t="s">
        <v>252</v>
      </c>
      <c r="D530" s="120"/>
      <c r="E530" s="114"/>
    </row>
    <row r="531" spans="1:5" x14ac:dyDescent="0.2">
      <c r="A531" s="107">
        <v>109</v>
      </c>
      <c r="B531" s="108" t="s">
        <v>4070</v>
      </c>
      <c r="C531" s="120" t="s">
        <v>432</v>
      </c>
      <c r="D531" s="120"/>
      <c r="E531" s="114"/>
    </row>
    <row r="532" spans="1:5" x14ac:dyDescent="0.2">
      <c r="A532" s="107">
        <v>110</v>
      </c>
      <c r="B532" s="108" t="s">
        <v>3486</v>
      </c>
      <c r="C532" s="120" t="s">
        <v>227</v>
      </c>
      <c r="D532" s="120"/>
      <c r="E532" s="114"/>
    </row>
    <row r="533" spans="1:5" x14ac:dyDescent="0.2">
      <c r="A533" s="107">
        <v>111</v>
      </c>
      <c r="B533" s="108" t="s">
        <v>4071</v>
      </c>
      <c r="C533" s="120" t="s">
        <v>242</v>
      </c>
      <c r="D533" s="120"/>
      <c r="E533" s="114"/>
    </row>
    <row r="534" spans="1:5" x14ac:dyDescent="0.2">
      <c r="A534" s="107">
        <v>112</v>
      </c>
      <c r="B534" s="108" t="s">
        <v>3972</v>
      </c>
      <c r="C534" s="120" t="s">
        <v>123</v>
      </c>
      <c r="D534" s="120"/>
      <c r="E534" s="114"/>
    </row>
    <row r="535" spans="1:5" x14ac:dyDescent="0.2">
      <c r="A535" s="107">
        <v>113</v>
      </c>
      <c r="B535" s="108" t="s">
        <v>4072</v>
      </c>
      <c r="C535" s="120" t="s">
        <v>192</v>
      </c>
      <c r="D535" s="120"/>
      <c r="E535" s="114"/>
    </row>
    <row r="536" spans="1:5" x14ac:dyDescent="0.2">
      <c r="A536" s="107">
        <v>114</v>
      </c>
      <c r="B536" s="108" t="s">
        <v>2928</v>
      </c>
      <c r="C536" s="120" t="s">
        <v>215</v>
      </c>
      <c r="D536" s="120"/>
      <c r="E536" s="114"/>
    </row>
    <row r="537" spans="1:5" x14ac:dyDescent="0.2">
      <c r="A537" s="107">
        <v>115</v>
      </c>
      <c r="B537" s="108" t="s">
        <v>1632</v>
      </c>
      <c r="C537" s="120" t="s">
        <v>432</v>
      </c>
      <c r="D537" s="120"/>
      <c r="E537" s="114"/>
    </row>
    <row r="538" spans="1:5" x14ac:dyDescent="0.2">
      <c r="A538" s="107">
        <v>116</v>
      </c>
      <c r="B538" s="108" t="s">
        <v>1036</v>
      </c>
      <c r="C538" s="120" t="s">
        <v>306</v>
      </c>
      <c r="D538" s="120"/>
      <c r="E538" s="114"/>
    </row>
    <row r="539" spans="1:5" x14ac:dyDescent="0.2">
      <c r="A539" s="107">
        <v>117</v>
      </c>
      <c r="B539" s="108" t="s">
        <v>4073</v>
      </c>
      <c r="C539" s="120" t="s">
        <v>192</v>
      </c>
      <c r="D539" s="120"/>
      <c r="E539" s="114"/>
    </row>
    <row r="540" spans="1:5" x14ac:dyDescent="0.2">
      <c r="A540" s="107">
        <v>118</v>
      </c>
      <c r="B540" s="108" t="s">
        <v>3055</v>
      </c>
      <c r="C540" s="120" t="s">
        <v>556</v>
      </c>
      <c r="D540" s="120"/>
      <c r="E540" s="114"/>
    </row>
    <row r="541" spans="1:5" x14ac:dyDescent="0.2">
      <c r="A541" s="107">
        <v>119</v>
      </c>
      <c r="B541" s="108" t="s">
        <v>2700</v>
      </c>
      <c r="C541" s="120" t="s">
        <v>177</v>
      </c>
      <c r="D541" s="120"/>
      <c r="E541" s="114"/>
    </row>
    <row r="542" spans="1:5" x14ac:dyDescent="0.2">
      <c r="A542" s="107">
        <v>120</v>
      </c>
      <c r="B542" s="108" t="s">
        <v>1626</v>
      </c>
      <c r="C542" s="120" t="s">
        <v>432</v>
      </c>
      <c r="D542" s="120"/>
      <c r="E542" s="114"/>
    </row>
    <row r="543" spans="1:5" x14ac:dyDescent="0.2">
      <c r="A543" s="107">
        <v>121</v>
      </c>
      <c r="B543" s="108" t="s">
        <v>1628</v>
      </c>
      <c r="C543" s="120" t="s">
        <v>192</v>
      </c>
      <c r="D543" s="120"/>
      <c r="E543" s="114"/>
    </row>
    <row r="544" spans="1:5" x14ac:dyDescent="0.2">
      <c r="A544" s="107">
        <v>122</v>
      </c>
      <c r="B544" s="108" t="s">
        <v>3971</v>
      </c>
      <c r="C544" s="120" t="s">
        <v>324</v>
      </c>
      <c r="D544" s="120"/>
      <c r="E544" s="114"/>
    </row>
    <row r="545" spans="1:5" x14ac:dyDescent="0.2">
      <c r="A545" s="107">
        <v>123</v>
      </c>
      <c r="B545" s="108" t="s">
        <v>3154</v>
      </c>
      <c r="C545" s="120" t="s">
        <v>207</v>
      </c>
      <c r="D545" s="120"/>
      <c r="E545" s="114"/>
    </row>
    <row r="546" spans="1:5" x14ac:dyDescent="0.2">
      <c r="A546" s="107">
        <v>124</v>
      </c>
      <c r="B546" s="108" t="s">
        <v>4074</v>
      </c>
      <c r="C546" s="120" t="s">
        <v>105</v>
      </c>
      <c r="D546" s="120"/>
      <c r="E546" s="114"/>
    </row>
    <row r="547" spans="1:5" x14ac:dyDescent="0.2">
      <c r="A547" s="107">
        <v>125</v>
      </c>
      <c r="B547" s="108" t="s">
        <v>3979</v>
      </c>
      <c r="C547" s="120" t="s">
        <v>275</v>
      </c>
      <c r="D547" s="120"/>
      <c r="E547" s="114"/>
    </row>
    <row r="548" spans="1:5" x14ac:dyDescent="0.2">
      <c r="A548" s="107">
        <v>126</v>
      </c>
      <c r="B548" s="108" t="s">
        <v>2007</v>
      </c>
      <c r="C548" s="120" t="s">
        <v>195</v>
      </c>
      <c r="D548" s="120"/>
      <c r="E548" s="114"/>
    </row>
    <row r="549" spans="1:5" x14ac:dyDescent="0.2">
      <c r="A549" s="107">
        <v>127</v>
      </c>
      <c r="B549" s="108" t="s">
        <v>678</v>
      </c>
      <c r="C549" s="120" t="s">
        <v>583</v>
      </c>
      <c r="D549" s="120"/>
      <c r="E549" s="114"/>
    </row>
    <row r="550" spans="1:5" x14ac:dyDescent="0.2">
      <c r="A550" s="107">
        <v>128</v>
      </c>
      <c r="B550" s="108" t="s">
        <v>1482</v>
      </c>
      <c r="C550" s="120" t="s">
        <v>330</v>
      </c>
      <c r="D550" s="120"/>
      <c r="E550" s="114"/>
    </row>
    <row r="551" spans="1:5" x14ac:dyDescent="0.2">
      <c r="A551" s="107">
        <v>129</v>
      </c>
      <c r="B551" s="108" t="s">
        <v>153</v>
      </c>
      <c r="C551" s="120" t="s">
        <v>123</v>
      </c>
      <c r="D551" s="120"/>
      <c r="E551" s="114"/>
    </row>
    <row r="552" spans="1:5" x14ac:dyDescent="0.2">
      <c r="A552" s="107">
        <v>130</v>
      </c>
      <c r="B552" s="108" t="s">
        <v>1484</v>
      </c>
      <c r="C552" s="120" t="s">
        <v>118</v>
      </c>
      <c r="D552" s="120"/>
      <c r="E552" s="114"/>
    </row>
    <row r="553" spans="1:5" x14ac:dyDescent="0.2">
      <c r="A553" s="107">
        <v>131</v>
      </c>
      <c r="B553" s="108" t="s">
        <v>4075</v>
      </c>
      <c r="C553" s="120" t="s">
        <v>275</v>
      </c>
      <c r="D553" s="120"/>
      <c r="E553" s="114"/>
    </row>
    <row r="554" spans="1:5" x14ac:dyDescent="0.2">
      <c r="A554" s="107">
        <v>132</v>
      </c>
      <c r="B554" s="108" t="s">
        <v>4076</v>
      </c>
      <c r="C554" s="120" t="s">
        <v>170</v>
      </c>
      <c r="D554" s="120"/>
      <c r="E554" s="114"/>
    </row>
    <row r="555" spans="1:5" x14ac:dyDescent="0.2">
      <c r="A555" s="107">
        <v>133</v>
      </c>
      <c r="B555" s="108" t="s">
        <v>4077</v>
      </c>
      <c r="C555" s="120" t="s">
        <v>583</v>
      </c>
      <c r="D555" s="120"/>
      <c r="E555" s="114"/>
    </row>
    <row r="556" spans="1:5" x14ac:dyDescent="0.2">
      <c r="A556" s="107">
        <v>134</v>
      </c>
      <c r="B556" s="108" t="s">
        <v>148</v>
      </c>
      <c r="C556" s="120" t="s">
        <v>140</v>
      </c>
      <c r="D556" s="120"/>
      <c r="E556" s="114"/>
    </row>
    <row r="557" spans="1:5" x14ac:dyDescent="0.2">
      <c r="A557" s="107">
        <v>135</v>
      </c>
      <c r="B557" s="108" t="s">
        <v>4030</v>
      </c>
      <c r="C557" s="120" t="s">
        <v>330</v>
      </c>
      <c r="D557" s="120"/>
      <c r="E557" s="114"/>
    </row>
    <row r="558" spans="1:5" x14ac:dyDescent="0.2">
      <c r="A558" s="107">
        <v>136</v>
      </c>
      <c r="B558" s="108" t="s">
        <v>2545</v>
      </c>
      <c r="C558" s="120" t="s">
        <v>324</v>
      </c>
      <c r="D558" s="120"/>
      <c r="E558" s="114"/>
    </row>
    <row r="559" spans="1:5" x14ac:dyDescent="0.2">
      <c r="A559" s="107">
        <v>137</v>
      </c>
      <c r="B559" s="108" t="s">
        <v>4078</v>
      </c>
      <c r="C559" s="120" t="s">
        <v>105</v>
      </c>
      <c r="D559" s="120"/>
      <c r="E559" s="114"/>
    </row>
    <row r="560" spans="1:5" x14ac:dyDescent="0.2">
      <c r="A560" s="107">
        <v>138</v>
      </c>
      <c r="B560" s="108" t="s">
        <v>885</v>
      </c>
      <c r="C560" s="120" t="s">
        <v>396</v>
      </c>
      <c r="D560" s="120"/>
      <c r="E560" s="114"/>
    </row>
    <row r="561" spans="1:5" x14ac:dyDescent="0.2">
      <c r="A561" s="107">
        <v>139</v>
      </c>
      <c r="B561" s="108" t="s">
        <v>4079</v>
      </c>
      <c r="C561" s="120" t="s">
        <v>95</v>
      </c>
      <c r="D561" s="120"/>
      <c r="E561" s="114"/>
    </row>
    <row r="562" spans="1:5" x14ac:dyDescent="0.2">
      <c r="A562" s="107">
        <v>140</v>
      </c>
      <c r="B562" s="108" t="s">
        <v>4080</v>
      </c>
      <c r="C562" s="120" t="s">
        <v>170</v>
      </c>
      <c r="D562" s="120"/>
      <c r="E562" s="114"/>
    </row>
    <row r="563" spans="1:5" x14ac:dyDescent="0.2">
      <c r="A563" s="107">
        <v>141</v>
      </c>
      <c r="B563" s="108" t="s">
        <v>2814</v>
      </c>
      <c r="C563" s="120" t="s">
        <v>177</v>
      </c>
      <c r="D563" s="120"/>
      <c r="E563" s="114"/>
    </row>
    <row r="564" spans="1:5" x14ac:dyDescent="0.2">
      <c r="A564" s="107">
        <v>142</v>
      </c>
      <c r="B564" s="108" t="s">
        <v>687</v>
      </c>
      <c r="C564" s="120" t="s">
        <v>434</v>
      </c>
      <c r="D564" s="120"/>
      <c r="E564" s="114"/>
    </row>
    <row r="565" spans="1:5" x14ac:dyDescent="0.2">
      <c r="A565" s="107">
        <v>143</v>
      </c>
      <c r="B565" s="108" t="s">
        <v>4081</v>
      </c>
      <c r="C565" s="120" t="s">
        <v>434</v>
      </c>
      <c r="D565" s="120"/>
      <c r="E565" s="114"/>
    </row>
    <row r="566" spans="1:5" x14ac:dyDescent="0.2">
      <c r="A566" s="107">
        <v>144</v>
      </c>
      <c r="B566" s="108" t="s">
        <v>4082</v>
      </c>
      <c r="C566" s="120" t="s">
        <v>306</v>
      </c>
      <c r="D566" s="120"/>
      <c r="E566" s="114"/>
    </row>
    <row r="567" spans="1:5" x14ac:dyDescent="0.2">
      <c r="A567" s="107">
        <v>145</v>
      </c>
      <c r="B567" s="108" t="s">
        <v>1037</v>
      </c>
      <c r="C567" s="120" t="s">
        <v>556</v>
      </c>
      <c r="D567" s="120"/>
      <c r="E567" s="114"/>
    </row>
    <row r="568" spans="1:5" x14ac:dyDescent="0.2">
      <c r="A568" s="107">
        <v>146</v>
      </c>
      <c r="B568" s="108" t="s">
        <v>4083</v>
      </c>
      <c r="C568" s="120" t="s">
        <v>177</v>
      </c>
      <c r="D568" s="120"/>
      <c r="E568" s="114"/>
    </row>
    <row r="569" spans="1:5" x14ac:dyDescent="0.2">
      <c r="A569" s="107">
        <v>147</v>
      </c>
      <c r="B569" s="108" t="s">
        <v>1334</v>
      </c>
      <c r="C569" s="120" t="s">
        <v>215</v>
      </c>
      <c r="D569" s="120"/>
      <c r="E569" s="114"/>
    </row>
    <row r="570" spans="1:5" x14ac:dyDescent="0.2">
      <c r="A570" s="107">
        <v>148</v>
      </c>
      <c r="B570" s="108" t="s">
        <v>676</v>
      </c>
      <c r="C570" s="120" t="s">
        <v>261</v>
      </c>
      <c r="D570" s="120"/>
      <c r="E570" s="114"/>
    </row>
    <row r="571" spans="1:5" x14ac:dyDescent="0.2">
      <c r="A571" s="107">
        <v>149</v>
      </c>
      <c r="B571" s="108" t="s">
        <v>3794</v>
      </c>
      <c r="C571" s="120" t="s">
        <v>454</v>
      </c>
      <c r="D571" s="120"/>
      <c r="E571" s="114"/>
    </row>
    <row r="572" spans="1:5" x14ac:dyDescent="0.2">
      <c r="A572" s="107">
        <v>150</v>
      </c>
      <c r="B572" s="108" t="s">
        <v>3750</v>
      </c>
      <c r="C572" s="120" t="s">
        <v>306</v>
      </c>
      <c r="D572" s="120"/>
      <c r="E572" s="114"/>
    </row>
    <row r="573" spans="1:5" x14ac:dyDescent="0.2">
      <c r="A573" s="107">
        <v>151</v>
      </c>
      <c r="B573" s="108" t="s">
        <v>3485</v>
      </c>
      <c r="C573" s="120" t="s">
        <v>81</v>
      </c>
      <c r="D573" s="120"/>
      <c r="E573" s="114"/>
    </row>
    <row r="574" spans="1:5" x14ac:dyDescent="0.2">
      <c r="A574" s="107">
        <v>152</v>
      </c>
      <c r="B574" s="108" t="s">
        <v>2111</v>
      </c>
      <c r="C574" s="120" t="s">
        <v>306</v>
      </c>
      <c r="D574" s="120"/>
      <c r="E574" s="114"/>
    </row>
    <row r="575" spans="1:5" x14ac:dyDescent="0.2">
      <c r="A575" s="107">
        <v>153</v>
      </c>
      <c r="B575" s="108" t="s">
        <v>4084</v>
      </c>
      <c r="C575" s="120" t="s">
        <v>105</v>
      </c>
      <c r="D575" s="120"/>
      <c r="E575" s="114"/>
    </row>
    <row r="576" spans="1:5" x14ac:dyDescent="0.2">
      <c r="A576" s="107">
        <v>154</v>
      </c>
      <c r="B576" s="108" t="s">
        <v>1889</v>
      </c>
      <c r="C576" s="120" t="s">
        <v>170</v>
      </c>
      <c r="D576" s="120"/>
      <c r="E576" s="114"/>
    </row>
    <row r="577" spans="1:5" x14ac:dyDescent="0.2">
      <c r="A577" s="107">
        <v>155</v>
      </c>
      <c r="B577" s="108" t="s">
        <v>4085</v>
      </c>
      <c r="C577" s="120" t="s">
        <v>232</v>
      </c>
      <c r="D577" s="120"/>
      <c r="E577" s="114"/>
    </row>
    <row r="578" spans="1:5" x14ac:dyDescent="0.2">
      <c r="A578" s="107">
        <v>156</v>
      </c>
      <c r="B578" s="108" t="s">
        <v>1190</v>
      </c>
      <c r="C578" s="120" t="s">
        <v>261</v>
      </c>
      <c r="D578" s="120"/>
      <c r="E578" s="114"/>
    </row>
    <row r="579" spans="1:5" x14ac:dyDescent="0.2">
      <c r="A579" s="107">
        <v>157</v>
      </c>
      <c r="B579" s="108" t="s">
        <v>4086</v>
      </c>
      <c r="C579" s="120" t="s">
        <v>330</v>
      </c>
      <c r="D579" s="120"/>
      <c r="E579" s="114"/>
    </row>
    <row r="580" spans="1:5" x14ac:dyDescent="0.2">
      <c r="A580" s="107"/>
      <c r="B580" s="108"/>
      <c r="C580" s="120"/>
      <c r="D580" s="120"/>
      <c r="E580" s="114"/>
    </row>
    <row r="581" spans="1:5" x14ac:dyDescent="0.2">
      <c r="A581" s="107"/>
      <c r="B581" s="108"/>
      <c r="C581" s="120"/>
      <c r="D581" s="120"/>
      <c r="E581" s="114"/>
    </row>
  </sheetData>
  <pageMargins left="0.7" right="0.7" top="0.75" bottom="0.75" header="0.511811023622047" footer="0.511811023622047"/>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448"/>
  <sheetViews>
    <sheetView zoomScaleNormal="100" workbookViewId="0">
      <pane ySplit="1" topLeftCell="A172" activePane="bottomLeft" state="frozen"/>
      <selection pane="bottomLeft" activeCell="A193" sqref="A193:XFD193"/>
    </sheetView>
  </sheetViews>
  <sheetFormatPr defaultColWidth="11.140625" defaultRowHeight="12.75" x14ac:dyDescent="0.2"/>
  <cols>
    <col min="3" max="3" width="13.140625" style="8" bestFit="1" customWidth="1"/>
    <col min="4" max="4" width="23.5703125" bestFit="1" customWidth="1"/>
    <col min="5" max="5" width="11.140625" style="9" customWidth="1"/>
  </cols>
  <sheetData>
    <row r="1" spans="1:52" x14ac:dyDescent="0.2">
      <c r="A1" s="111" t="s">
        <v>0</v>
      </c>
      <c r="B1" s="113" t="s">
        <v>3872</v>
      </c>
      <c r="C1" s="113" t="s">
        <v>3873</v>
      </c>
      <c r="D1" s="130" t="s">
        <v>3</v>
      </c>
      <c r="E1" s="156" t="s">
        <v>4</v>
      </c>
      <c r="F1" s="131" t="s">
        <v>5</v>
      </c>
      <c r="G1" s="131" t="s">
        <v>4129</v>
      </c>
      <c r="H1" s="130" t="s">
        <v>7</v>
      </c>
      <c r="I1" s="131" t="s">
        <v>4087</v>
      </c>
      <c r="J1" s="131" t="s">
        <v>4088</v>
      </c>
      <c r="K1" s="130" t="s">
        <v>10</v>
      </c>
      <c r="L1" s="131" t="s">
        <v>4089</v>
      </c>
      <c r="M1" s="131" t="s">
        <v>11</v>
      </c>
      <c r="N1" s="130" t="s">
        <v>12</v>
      </c>
      <c r="O1" s="131" t="s">
        <v>4090</v>
      </c>
      <c r="P1" s="131" t="s">
        <v>14</v>
      </c>
      <c r="Q1" s="130" t="s">
        <v>4091</v>
      </c>
      <c r="R1" s="131" t="s">
        <v>4092</v>
      </c>
      <c r="S1" s="131" t="s">
        <v>15</v>
      </c>
      <c r="T1" s="130" t="s">
        <v>16</v>
      </c>
      <c r="U1" s="131" t="s">
        <v>4093</v>
      </c>
      <c r="V1" s="131" t="s">
        <v>18</v>
      </c>
      <c r="W1" s="130" t="s">
        <v>19</v>
      </c>
      <c r="X1" s="131" t="s">
        <v>20</v>
      </c>
      <c r="Y1" s="131" t="s">
        <v>21</v>
      </c>
      <c r="Z1" s="130" t="s">
        <v>22</v>
      </c>
      <c r="AA1" s="131" t="s">
        <v>23</v>
      </c>
      <c r="AB1" s="131" t="s">
        <v>24</v>
      </c>
      <c r="AC1" s="130" t="s">
        <v>25</v>
      </c>
      <c r="AD1" s="131" t="s">
        <v>26</v>
      </c>
      <c r="AE1" s="131" t="s">
        <v>27</v>
      </c>
      <c r="AF1" s="130" t="s">
        <v>28</v>
      </c>
      <c r="AG1" s="131" t="s">
        <v>29</v>
      </c>
      <c r="AH1" s="131" t="s">
        <v>30</v>
      </c>
      <c r="AI1" s="130" t="s">
        <v>31</v>
      </c>
      <c r="AJ1" s="131" t="s">
        <v>32</v>
      </c>
      <c r="AK1" s="131" t="s">
        <v>33</v>
      </c>
      <c r="AL1" s="130" t="s">
        <v>34</v>
      </c>
      <c r="AM1" s="131" t="s">
        <v>35</v>
      </c>
      <c r="AN1" s="131" t="s">
        <v>36</v>
      </c>
      <c r="AO1" s="130" t="s">
        <v>37</v>
      </c>
      <c r="AP1" s="131" t="s">
        <v>38</v>
      </c>
      <c r="AQ1" s="131" t="s">
        <v>39</v>
      </c>
      <c r="AR1" s="130" t="s">
        <v>40</v>
      </c>
      <c r="AS1" s="131" t="s">
        <v>41</v>
      </c>
      <c r="AT1" s="131" t="s">
        <v>42</v>
      </c>
      <c r="AU1" s="130" t="s">
        <v>43</v>
      </c>
      <c r="AV1" s="131" t="s">
        <v>44</v>
      </c>
      <c r="AW1" s="131" t="s">
        <v>45</v>
      </c>
      <c r="AX1" s="130" t="s">
        <v>46</v>
      </c>
      <c r="AY1" s="131" t="s">
        <v>47</v>
      </c>
      <c r="AZ1" s="131" t="s">
        <v>48</v>
      </c>
    </row>
    <row r="2" spans="1:52" s="108" customFormat="1" x14ac:dyDescent="0.2">
      <c r="A2" s="108" t="s">
        <v>379</v>
      </c>
      <c r="B2" s="108" t="s">
        <v>192</v>
      </c>
      <c r="C2" s="120" t="s">
        <v>632</v>
      </c>
      <c r="D2" s="108" t="s">
        <v>4416</v>
      </c>
      <c r="E2" s="123">
        <v>36707</v>
      </c>
      <c r="F2" s="109" t="s">
        <v>477</v>
      </c>
      <c r="G2" s="120"/>
      <c r="J2" s="120"/>
      <c r="M2" s="120"/>
      <c r="P2" s="120"/>
      <c r="S2" s="120"/>
      <c r="V2" s="120"/>
      <c r="Y2" s="120"/>
      <c r="AB2" s="120"/>
      <c r="AE2" s="120"/>
    </row>
    <row r="3" spans="1:52" s="108" customFormat="1" x14ac:dyDescent="0.2">
      <c r="A3" s="108" t="s">
        <v>298</v>
      </c>
      <c r="B3" s="108" t="s">
        <v>275</v>
      </c>
      <c r="C3" s="120" t="s">
        <v>269</v>
      </c>
      <c r="D3" s="108" t="s">
        <v>4417</v>
      </c>
      <c r="E3" s="123">
        <v>36764</v>
      </c>
      <c r="F3" s="109" t="s">
        <v>3181</v>
      </c>
      <c r="G3" s="120"/>
      <c r="J3" s="120"/>
      <c r="M3" s="120"/>
      <c r="P3" s="120"/>
      <c r="S3" s="120"/>
      <c r="V3" s="120"/>
      <c r="Y3" s="120"/>
      <c r="AB3" s="120"/>
      <c r="AE3" s="120"/>
    </row>
    <row r="4" spans="1:52" ht="12.75" customHeight="1" x14ac:dyDescent="0.2">
      <c r="A4" s="108" t="s">
        <v>184</v>
      </c>
      <c r="B4" s="108" t="s">
        <v>252</v>
      </c>
      <c r="C4" s="120"/>
      <c r="D4" s="108" t="s">
        <v>3991</v>
      </c>
      <c r="E4" s="123">
        <v>36938</v>
      </c>
      <c r="F4" s="109" t="s">
        <v>506</v>
      </c>
      <c r="G4" s="120"/>
      <c r="H4" s="108"/>
      <c r="I4" s="108"/>
      <c r="J4" s="120"/>
      <c r="K4" s="108"/>
      <c r="L4" s="108"/>
      <c r="M4" s="120"/>
      <c r="N4" s="108"/>
      <c r="O4" s="108"/>
      <c r="P4" s="120"/>
      <c r="Q4" s="108"/>
      <c r="R4" s="108"/>
      <c r="S4" s="120"/>
      <c r="T4" s="108"/>
      <c r="U4" s="108"/>
      <c r="V4" s="120"/>
      <c r="W4" s="108"/>
      <c r="X4" s="108"/>
      <c r="Y4" s="120"/>
      <c r="Z4" s="108"/>
      <c r="AA4" s="108"/>
      <c r="AB4" s="120"/>
      <c r="AC4" s="108"/>
      <c r="AD4" s="108"/>
      <c r="AE4" s="120"/>
      <c r="AF4" s="108"/>
      <c r="AG4" s="108"/>
      <c r="AH4" s="108"/>
      <c r="AI4" s="108"/>
      <c r="AJ4" s="108"/>
      <c r="AK4" s="108"/>
      <c r="AL4" s="108"/>
      <c r="AM4" s="108"/>
      <c r="AN4" s="108"/>
      <c r="AO4" s="108"/>
      <c r="AP4" s="108"/>
      <c r="AQ4" s="108"/>
      <c r="AR4" s="108"/>
      <c r="AS4" s="108"/>
      <c r="AT4" s="108"/>
      <c r="AU4" s="108"/>
      <c r="AV4" s="108"/>
      <c r="AW4" s="108"/>
      <c r="AX4" s="108"/>
      <c r="AY4" s="108"/>
      <c r="AZ4" s="108"/>
    </row>
    <row r="5" spans="1:52" x14ac:dyDescent="0.2">
      <c r="A5" s="108" t="s">
        <v>94</v>
      </c>
      <c r="B5" s="108" t="s">
        <v>227</v>
      </c>
      <c r="C5" s="120" t="s">
        <v>4422</v>
      </c>
      <c r="D5" s="108" t="s">
        <v>3990</v>
      </c>
      <c r="E5" s="123">
        <v>38204</v>
      </c>
      <c r="F5" s="109" t="s">
        <v>4421</v>
      </c>
      <c r="G5" s="120"/>
      <c r="H5" s="108"/>
      <c r="I5" s="108"/>
      <c r="J5" s="120"/>
      <c r="K5" s="108"/>
      <c r="L5" s="108"/>
      <c r="M5" s="120"/>
      <c r="N5" s="108"/>
      <c r="O5" s="108"/>
      <c r="P5" s="120"/>
      <c r="Q5" s="108"/>
      <c r="R5" s="108"/>
      <c r="S5" s="120"/>
      <c r="T5" s="108"/>
      <c r="U5" s="108"/>
      <c r="V5" s="120"/>
      <c r="W5" s="108"/>
      <c r="X5" s="108"/>
      <c r="Y5" s="120"/>
      <c r="Z5" s="108"/>
      <c r="AA5" s="108"/>
      <c r="AB5" s="120"/>
      <c r="AC5" s="108"/>
      <c r="AD5" s="108"/>
      <c r="AE5" s="120"/>
      <c r="AF5" s="108"/>
      <c r="AG5" s="108"/>
      <c r="AH5" s="108"/>
      <c r="AI5" s="108"/>
      <c r="AJ5" s="108"/>
      <c r="AK5" s="108"/>
      <c r="AL5" s="108"/>
      <c r="AM5" s="108"/>
      <c r="AN5" s="108"/>
      <c r="AO5" s="108"/>
      <c r="AP5" s="108"/>
      <c r="AQ5" s="108"/>
      <c r="AR5" s="108"/>
      <c r="AS5" s="108"/>
      <c r="AT5" s="108"/>
      <c r="AU5" s="108"/>
      <c r="AV5" s="108"/>
      <c r="AW5" s="108"/>
      <c r="AX5" s="108"/>
      <c r="AY5" s="108"/>
      <c r="AZ5" s="108"/>
    </row>
    <row r="6" spans="1:52" s="108" customFormat="1" x14ac:dyDescent="0.2">
      <c r="A6" s="108" t="s">
        <v>80</v>
      </c>
      <c r="B6" s="108" t="s">
        <v>324</v>
      </c>
      <c r="C6" s="120" t="s">
        <v>1737</v>
      </c>
      <c r="D6" s="108" t="s">
        <v>4307</v>
      </c>
      <c r="E6" s="123">
        <v>33852</v>
      </c>
      <c r="F6" s="116" t="s">
        <v>256</v>
      </c>
      <c r="G6" s="120" t="s">
        <v>756</v>
      </c>
      <c r="H6" s="108" t="s">
        <v>80</v>
      </c>
      <c r="I6" s="108" t="s">
        <v>207</v>
      </c>
      <c r="J6" s="120" t="s">
        <v>1737</v>
      </c>
      <c r="M6" s="120"/>
      <c r="N6" s="108" t="s">
        <v>80</v>
      </c>
      <c r="O6" s="108" t="s">
        <v>128</v>
      </c>
      <c r="P6" s="120" t="s">
        <v>1734</v>
      </c>
      <c r="Q6" s="108" t="s">
        <v>80</v>
      </c>
      <c r="R6" s="108" t="s">
        <v>128</v>
      </c>
      <c r="S6" s="120" t="s">
        <v>4424</v>
      </c>
      <c r="T6" s="108" t="s">
        <v>80</v>
      </c>
      <c r="U6" s="108" t="s">
        <v>128</v>
      </c>
      <c r="V6" s="120"/>
      <c r="W6" s="108" t="s">
        <v>80</v>
      </c>
      <c r="X6" s="108" t="s">
        <v>123</v>
      </c>
      <c r="Y6" s="120" t="s">
        <v>4425</v>
      </c>
      <c r="AB6" s="120"/>
      <c r="AE6" s="120"/>
    </row>
    <row r="7" spans="1:52" s="108" customFormat="1" x14ac:dyDescent="0.2">
      <c r="A7" s="108" t="s">
        <v>80</v>
      </c>
      <c r="B7" s="109" t="s">
        <v>118</v>
      </c>
      <c r="C7" s="109" t="s">
        <v>3340</v>
      </c>
      <c r="D7" s="108" t="s">
        <v>4430</v>
      </c>
      <c r="E7" s="123">
        <v>35132</v>
      </c>
      <c r="F7" s="109" t="s">
        <v>391</v>
      </c>
      <c r="G7" s="109" t="s">
        <v>1544</v>
      </c>
      <c r="I7" s="109"/>
      <c r="J7" s="109"/>
      <c r="K7" s="108" t="s">
        <v>80</v>
      </c>
      <c r="L7" s="109" t="s">
        <v>140</v>
      </c>
      <c r="M7" s="109" t="s">
        <v>1446</v>
      </c>
      <c r="N7" s="108" t="s">
        <v>80</v>
      </c>
      <c r="O7" s="109" t="s">
        <v>215</v>
      </c>
      <c r="P7" s="109" t="s">
        <v>4431</v>
      </c>
      <c r="R7" s="109"/>
      <c r="S7" s="109"/>
      <c r="T7" s="108" t="s">
        <v>80</v>
      </c>
      <c r="U7" s="109" t="s">
        <v>134</v>
      </c>
      <c r="V7" s="109" t="s">
        <v>4432</v>
      </c>
      <c r="W7" s="108" t="s">
        <v>80</v>
      </c>
      <c r="X7" s="109" t="s">
        <v>170</v>
      </c>
      <c r="Y7" s="109"/>
      <c r="Z7" s="108" t="s">
        <v>80</v>
      </c>
      <c r="AA7" s="109" t="s">
        <v>170</v>
      </c>
      <c r="AB7" s="109" t="s">
        <v>2673</v>
      </c>
      <c r="AD7" s="109"/>
      <c r="AE7" s="109"/>
      <c r="AG7" s="109"/>
      <c r="AH7" s="109"/>
      <c r="AJ7" s="109"/>
      <c r="AK7" s="109"/>
      <c r="AM7" s="109"/>
      <c r="AN7" s="109"/>
      <c r="AP7" s="109"/>
      <c r="AQ7" s="109"/>
      <c r="AS7" s="109"/>
      <c r="AT7" s="109"/>
      <c r="AV7" s="109"/>
      <c r="AW7" s="109"/>
      <c r="AY7" s="109"/>
      <c r="AZ7" s="109"/>
    </row>
    <row r="8" spans="1:52" s="108" customFormat="1" x14ac:dyDescent="0.2">
      <c r="A8" s="108" t="s">
        <v>386</v>
      </c>
      <c r="B8" s="108" t="s">
        <v>134</v>
      </c>
      <c r="C8" s="120" t="s">
        <v>141</v>
      </c>
      <c r="D8" s="108" t="s">
        <v>4434</v>
      </c>
      <c r="E8" s="123">
        <v>37318</v>
      </c>
      <c r="F8" s="109" t="s">
        <v>4435</v>
      </c>
      <c r="G8" s="120"/>
      <c r="J8" s="120"/>
      <c r="M8" s="120"/>
      <c r="P8" s="120"/>
      <c r="S8" s="120"/>
      <c r="V8" s="120"/>
      <c r="Y8" s="120"/>
      <c r="AB8" s="120"/>
      <c r="AE8" s="120"/>
    </row>
    <row r="9" spans="1:52" s="108" customFormat="1" x14ac:dyDescent="0.2">
      <c r="A9" s="108" t="s">
        <v>397</v>
      </c>
      <c r="B9" s="108" t="s">
        <v>128</v>
      </c>
      <c r="C9" s="120" t="s">
        <v>398</v>
      </c>
      <c r="D9" s="108" t="s">
        <v>4438</v>
      </c>
      <c r="E9" s="123">
        <v>36324</v>
      </c>
      <c r="F9" s="109" t="s">
        <v>99</v>
      </c>
      <c r="G9" s="120"/>
      <c r="J9" s="120"/>
      <c r="M9" s="120"/>
      <c r="P9" s="120"/>
      <c r="S9" s="120"/>
      <c r="V9" s="120"/>
      <c r="Y9" s="120"/>
      <c r="AB9" s="120"/>
      <c r="AE9" s="120"/>
    </row>
    <row r="10" spans="1:52" s="108" customFormat="1" x14ac:dyDescent="0.2">
      <c r="A10" s="108" t="s">
        <v>402</v>
      </c>
      <c r="B10" s="108" t="s">
        <v>324</v>
      </c>
      <c r="C10" s="120" t="s">
        <v>164</v>
      </c>
      <c r="D10" s="108" t="s">
        <v>4151</v>
      </c>
      <c r="E10" s="123">
        <v>36406</v>
      </c>
      <c r="F10" s="109" t="s">
        <v>89</v>
      </c>
      <c r="G10" s="120"/>
      <c r="H10" s="108" t="s">
        <v>397</v>
      </c>
      <c r="I10" s="108" t="s">
        <v>252</v>
      </c>
      <c r="J10" s="120" t="s">
        <v>412</v>
      </c>
      <c r="M10" s="120"/>
      <c r="P10" s="120"/>
      <c r="S10" s="120"/>
      <c r="V10" s="120"/>
      <c r="Y10" s="120"/>
      <c r="AB10" s="120"/>
      <c r="AE10" s="120"/>
    </row>
    <row r="11" spans="1:52" s="108" customFormat="1" x14ac:dyDescent="0.2">
      <c r="A11" s="108" t="s">
        <v>168</v>
      </c>
      <c r="B11" s="108" t="s">
        <v>316</v>
      </c>
      <c r="C11" s="120" t="s">
        <v>183</v>
      </c>
      <c r="D11" s="108" t="s">
        <v>4029</v>
      </c>
      <c r="E11" s="123">
        <v>37716</v>
      </c>
      <c r="F11" s="109" t="s">
        <v>4435</v>
      </c>
      <c r="G11" s="120"/>
      <c r="J11" s="120"/>
      <c r="M11" s="120"/>
      <c r="P11" s="120"/>
      <c r="S11" s="120"/>
      <c r="V11" s="120"/>
      <c r="Y11" s="120"/>
      <c r="AB11" s="120"/>
      <c r="AE11" s="120"/>
    </row>
    <row r="12" spans="1:52" s="108" customFormat="1" x14ac:dyDescent="0.2">
      <c r="A12" s="108" t="s">
        <v>4442</v>
      </c>
      <c r="B12" s="108" t="s">
        <v>330</v>
      </c>
      <c r="C12" s="120" t="s">
        <v>164</v>
      </c>
      <c r="D12" s="108" t="s">
        <v>4030</v>
      </c>
      <c r="E12" s="123">
        <v>36605</v>
      </c>
      <c r="F12" s="109" t="s">
        <v>698</v>
      </c>
      <c r="G12" s="120"/>
      <c r="H12" s="108" t="s">
        <v>147</v>
      </c>
      <c r="I12" s="108" t="s">
        <v>330</v>
      </c>
      <c r="J12" s="120"/>
      <c r="M12" s="120"/>
      <c r="P12" s="120"/>
      <c r="S12" s="120"/>
      <c r="V12" s="120"/>
      <c r="Y12" s="120"/>
      <c r="AB12" s="120"/>
      <c r="AE12" s="120"/>
    </row>
    <row r="13" spans="1:52" s="108" customFormat="1" x14ac:dyDescent="0.2">
      <c r="A13" s="120" t="s">
        <v>397</v>
      </c>
      <c r="B13" s="120" t="s">
        <v>93</v>
      </c>
      <c r="C13" s="120" t="s">
        <v>398</v>
      </c>
      <c r="D13" s="108" t="s">
        <v>4152</v>
      </c>
      <c r="E13" s="123">
        <v>37033</v>
      </c>
      <c r="F13" s="109" t="s">
        <v>114</v>
      </c>
      <c r="G13" s="120" t="s">
        <v>1427</v>
      </c>
      <c r="H13" s="108" t="s">
        <v>397</v>
      </c>
      <c r="I13" s="108" t="s">
        <v>93</v>
      </c>
      <c r="J13" s="120" t="s">
        <v>398</v>
      </c>
      <c r="M13" s="120"/>
      <c r="P13" s="120"/>
      <c r="S13" s="120"/>
      <c r="V13" s="120"/>
      <c r="Y13" s="120"/>
      <c r="AB13" s="120"/>
      <c r="AE13" s="120"/>
    </row>
    <row r="14" spans="1:52" x14ac:dyDescent="0.2">
      <c r="A14" s="108" t="s">
        <v>397</v>
      </c>
      <c r="B14" s="108" t="s">
        <v>556</v>
      </c>
      <c r="C14" s="120" t="s">
        <v>398</v>
      </c>
      <c r="D14" s="108" t="s">
        <v>4443</v>
      </c>
      <c r="E14" s="123">
        <v>35487</v>
      </c>
      <c r="F14" s="109" t="s">
        <v>698</v>
      </c>
      <c r="G14" s="120"/>
      <c r="H14" s="108"/>
      <c r="I14" s="108"/>
      <c r="J14" s="120"/>
      <c r="K14" s="108" t="s">
        <v>397</v>
      </c>
      <c r="L14" s="108" t="s">
        <v>324</v>
      </c>
      <c r="M14" s="120" t="s">
        <v>398</v>
      </c>
      <c r="N14" s="108" t="s">
        <v>397</v>
      </c>
      <c r="O14" s="108" t="s">
        <v>324</v>
      </c>
      <c r="P14" s="120" t="s">
        <v>412</v>
      </c>
      <c r="Q14" s="108"/>
      <c r="R14" s="108"/>
      <c r="S14" s="120"/>
      <c r="T14" s="108"/>
      <c r="U14" s="108"/>
      <c r="V14" s="120"/>
      <c r="W14" s="108"/>
      <c r="X14" s="108"/>
      <c r="Y14" s="120"/>
      <c r="Z14" s="108"/>
      <c r="AA14" s="108"/>
      <c r="AB14" s="120"/>
      <c r="AC14" s="108"/>
      <c r="AD14" s="108"/>
      <c r="AE14" s="120"/>
      <c r="AF14" s="108"/>
      <c r="AG14" s="108"/>
      <c r="AH14" s="108"/>
      <c r="AI14" s="108"/>
      <c r="AJ14" s="108"/>
      <c r="AK14" s="108"/>
      <c r="AL14" s="108"/>
      <c r="AM14" s="108"/>
      <c r="AN14" s="108"/>
      <c r="AO14" s="108"/>
      <c r="AP14" s="108"/>
      <c r="AQ14" s="108"/>
      <c r="AR14" s="108"/>
      <c r="AS14" s="108"/>
      <c r="AT14" s="108"/>
      <c r="AU14" s="108"/>
      <c r="AV14" s="108"/>
      <c r="AW14" s="108"/>
      <c r="AX14" s="108"/>
      <c r="AY14" s="108"/>
      <c r="AZ14" s="108"/>
    </row>
    <row r="15" spans="1:52" ht="12.75" customHeight="1" x14ac:dyDescent="0.2">
      <c r="A15" s="108" t="s">
        <v>133</v>
      </c>
      <c r="B15" s="108" t="s">
        <v>324</v>
      </c>
      <c r="C15" s="120"/>
      <c r="D15" s="108" t="s">
        <v>4057</v>
      </c>
      <c r="E15" s="123">
        <v>37775</v>
      </c>
      <c r="F15" s="109" t="s">
        <v>4445</v>
      </c>
      <c r="G15" s="120"/>
      <c r="H15" s="108"/>
      <c r="I15" s="108"/>
      <c r="J15" s="120"/>
      <c r="K15" s="108"/>
      <c r="L15" s="108"/>
      <c r="M15" s="120"/>
      <c r="N15" s="108"/>
      <c r="O15" s="108"/>
      <c r="P15" s="120"/>
      <c r="Q15" s="108"/>
      <c r="R15" s="108"/>
      <c r="S15" s="120"/>
      <c r="T15" s="108"/>
      <c r="U15" s="108"/>
      <c r="V15" s="120"/>
      <c r="W15" s="108"/>
      <c r="X15" s="108"/>
      <c r="Y15" s="120"/>
      <c r="Z15" s="108"/>
      <c r="AA15" s="108"/>
      <c r="AB15" s="120"/>
      <c r="AC15" s="108"/>
      <c r="AD15" s="108"/>
      <c r="AE15" s="120"/>
      <c r="AF15" s="108"/>
      <c r="AG15" s="108"/>
      <c r="AH15" s="108"/>
      <c r="AI15" s="108"/>
      <c r="AJ15" s="108"/>
      <c r="AK15" s="108"/>
      <c r="AL15" s="108"/>
      <c r="AM15" s="108"/>
      <c r="AN15" s="108"/>
      <c r="AO15" s="108"/>
      <c r="AP15" s="108"/>
      <c r="AQ15" s="108"/>
      <c r="AR15" s="108"/>
      <c r="AS15" s="108"/>
      <c r="AT15" s="108"/>
      <c r="AU15" s="108"/>
      <c r="AV15" s="108"/>
      <c r="AW15" s="108"/>
      <c r="AX15" s="108"/>
      <c r="AY15" s="108"/>
      <c r="AZ15" s="108"/>
    </row>
    <row r="16" spans="1:52" x14ac:dyDescent="0.2">
      <c r="A16" s="108" t="s">
        <v>2429</v>
      </c>
      <c r="B16" s="108" t="s">
        <v>583</v>
      </c>
      <c r="C16" s="120"/>
      <c r="D16" s="108" t="s">
        <v>3983</v>
      </c>
      <c r="E16" s="123">
        <v>35214</v>
      </c>
      <c r="F16" s="109" t="s">
        <v>121</v>
      </c>
      <c r="G16" s="120"/>
      <c r="H16" s="108"/>
      <c r="I16" s="108"/>
      <c r="J16" s="120"/>
      <c r="K16" s="108"/>
      <c r="L16" s="108"/>
      <c r="M16" s="120"/>
      <c r="N16" s="108"/>
      <c r="O16" s="108"/>
      <c r="P16" s="120"/>
      <c r="Q16" s="108"/>
      <c r="R16" s="108"/>
      <c r="S16" s="120"/>
      <c r="T16" s="108"/>
      <c r="U16" s="108"/>
      <c r="V16" s="120"/>
      <c r="W16" s="108"/>
      <c r="X16" s="108"/>
      <c r="Y16" s="120"/>
      <c r="Z16" s="108"/>
      <c r="AA16" s="108"/>
      <c r="AB16" s="120"/>
      <c r="AC16" s="108"/>
      <c r="AD16" s="108"/>
      <c r="AE16" s="120"/>
      <c r="AF16" s="108"/>
      <c r="AG16" s="108"/>
      <c r="AH16" s="108"/>
      <c r="AI16" s="108"/>
      <c r="AJ16" s="108"/>
      <c r="AK16" s="108"/>
      <c r="AL16" s="108"/>
      <c r="AM16" s="108"/>
      <c r="AN16" s="108"/>
      <c r="AO16" s="108"/>
      <c r="AP16" s="108"/>
      <c r="AQ16" s="108"/>
      <c r="AR16" s="108"/>
      <c r="AS16" s="108"/>
      <c r="AT16" s="108"/>
      <c r="AU16" s="108"/>
      <c r="AV16" s="108"/>
      <c r="AW16" s="108"/>
      <c r="AX16" s="108"/>
      <c r="AY16" s="108"/>
      <c r="AZ16" s="108"/>
    </row>
    <row r="17" spans="1:52" s="108" customFormat="1" x14ac:dyDescent="0.2">
      <c r="A17" s="108" t="s">
        <v>94</v>
      </c>
      <c r="B17" s="108" t="s">
        <v>123</v>
      </c>
      <c r="C17" s="120" t="s">
        <v>3031</v>
      </c>
      <c r="D17" s="108" t="s">
        <v>3993</v>
      </c>
      <c r="E17" s="123">
        <v>36563</v>
      </c>
      <c r="F17" s="109" t="s">
        <v>416</v>
      </c>
      <c r="G17" s="120"/>
      <c r="J17" s="120"/>
      <c r="M17" s="120"/>
      <c r="P17" s="120"/>
      <c r="S17" s="120"/>
      <c r="V17" s="120"/>
      <c r="Y17" s="120"/>
      <c r="AB17" s="120"/>
      <c r="AE17" s="120"/>
    </row>
    <row r="18" spans="1:52" s="124" customFormat="1" x14ac:dyDescent="0.2">
      <c r="A18" s="108" t="s">
        <v>397</v>
      </c>
      <c r="B18" s="108" t="s">
        <v>185</v>
      </c>
      <c r="C18" s="120" t="s">
        <v>398</v>
      </c>
      <c r="D18" s="108" t="s">
        <v>4448</v>
      </c>
      <c r="E18" s="123">
        <v>37660</v>
      </c>
      <c r="F18" s="109" t="s">
        <v>4449</v>
      </c>
      <c r="G18" s="120"/>
      <c r="H18" s="108"/>
      <c r="I18" s="108"/>
      <c r="J18" s="120"/>
      <c r="K18" s="108"/>
      <c r="L18" s="108"/>
      <c r="M18" s="120"/>
      <c r="N18" s="108"/>
      <c r="O18" s="108"/>
      <c r="P18" s="120"/>
      <c r="Q18" s="108"/>
      <c r="R18" s="108"/>
      <c r="S18" s="120"/>
      <c r="T18" s="108"/>
      <c r="U18" s="108"/>
      <c r="V18" s="120"/>
      <c r="W18" s="108"/>
      <c r="X18" s="108"/>
      <c r="Y18" s="120"/>
      <c r="Z18" s="108"/>
      <c r="AA18" s="108"/>
      <c r="AB18" s="120"/>
      <c r="AC18" s="108"/>
      <c r="AD18" s="108"/>
      <c r="AE18" s="120"/>
      <c r="AF18" s="108"/>
      <c r="AG18" s="108"/>
      <c r="AH18" s="108"/>
      <c r="AI18" s="108"/>
      <c r="AJ18" s="108"/>
      <c r="AK18" s="108"/>
      <c r="AL18" s="108"/>
      <c r="AM18" s="108"/>
      <c r="AN18" s="108"/>
      <c r="AO18" s="108"/>
      <c r="AP18" s="108"/>
      <c r="AQ18" s="108"/>
      <c r="AR18" s="108"/>
      <c r="AS18" s="108"/>
      <c r="AT18" s="108"/>
      <c r="AU18" s="108"/>
      <c r="AV18" s="108"/>
      <c r="AW18" s="108"/>
      <c r="AX18" s="108"/>
      <c r="AY18" s="108"/>
      <c r="AZ18" s="108"/>
    </row>
    <row r="19" spans="1:52" s="108" customFormat="1" x14ac:dyDescent="0.2">
      <c r="A19" s="108" t="s">
        <v>274</v>
      </c>
      <c r="B19" s="108" t="s">
        <v>330</v>
      </c>
      <c r="C19" s="120" t="s">
        <v>201</v>
      </c>
      <c r="D19" s="108" t="s">
        <v>4450</v>
      </c>
      <c r="E19" s="123">
        <v>38056</v>
      </c>
      <c r="F19" s="109" t="s">
        <v>4451</v>
      </c>
      <c r="G19" s="120"/>
      <c r="J19" s="120"/>
      <c r="M19" s="120"/>
      <c r="P19" s="120"/>
      <c r="S19" s="120"/>
      <c r="V19" s="120"/>
      <c r="Y19" s="120"/>
      <c r="AB19" s="120"/>
      <c r="AE19" s="120"/>
    </row>
    <row r="20" spans="1:52" s="108" customFormat="1" x14ac:dyDescent="0.2">
      <c r="A20" s="108" t="s">
        <v>315</v>
      </c>
      <c r="B20" s="108" t="s">
        <v>134</v>
      </c>
      <c r="C20" s="120" t="s">
        <v>266</v>
      </c>
      <c r="D20" s="108" t="s">
        <v>4453</v>
      </c>
      <c r="E20" s="123">
        <v>37018</v>
      </c>
      <c r="F20" s="109" t="s">
        <v>4449</v>
      </c>
      <c r="G20" s="120"/>
      <c r="J20" s="120"/>
      <c r="M20" s="120"/>
      <c r="P20" s="120"/>
      <c r="S20" s="120"/>
      <c r="V20" s="120"/>
      <c r="Y20" s="120"/>
      <c r="AB20" s="120"/>
      <c r="AE20" s="120"/>
    </row>
    <row r="21" spans="1:52" s="108" customFormat="1" x14ac:dyDescent="0.2">
      <c r="A21" s="108" t="s">
        <v>367</v>
      </c>
      <c r="B21" s="108" t="s">
        <v>275</v>
      </c>
      <c r="C21" s="120" t="s">
        <v>823</v>
      </c>
      <c r="D21" s="108" t="s">
        <v>4456</v>
      </c>
      <c r="E21" s="123">
        <v>36406</v>
      </c>
      <c r="F21" s="109" t="s">
        <v>348</v>
      </c>
      <c r="G21" s="120"/>
      <c r="J21" s="120"/>
      <c r="M21" s="120"/>
      <c r="P21" s="120"/>
      <c r="S21" s="120"/>
      <c r="V21" s="120"/>
      <c r="Y21" s="120"/>
      <c r="AB21" s="120"/>
      <c r="AE21" s="120"/>
    </row>
    <row r="22" spans="1:52" s="108" customFormat="1" x14ac:dyDescent="0.2">
      <c r="A22" s="108" t="s">
        <v>397</v>
      </c>
      <c r="B22" s="108" t="s">
        <v>123</v>
      </c>
      <c r="C22" s="120" t="s">
        <v>412</v>
      </c>
      <c r="D22" s="108" t="s">
        <v>4458</v>
      </c>
      <c r="E22" s="123">
        <v>37229</v>
      </c>
      <c r="F22" s="109" t="s">
        <v>4459</v>
      </c>
      <c r="G22" s="120"/>
      <c r="J22" s="120"/>
      <c r="M22" s="120"/>
      <c r="P22" s="120"/>
      <c r="S22" s="120"/>
      <c r="V22" s="120"/>
      <c r="Y22" s="120"/>
      <c r="AB22" s="120"/>
      <c r="AE22" s="120"/>
    </row>
    <row r="23" spans="1:52" s="108" customFormat="1" x14ac:dyDescent="0.2">
      <c r="A23" s="108" t="s">
        <v>340</v>
      </c>
      <c r="B23" s="108" t="s">
        <v>396</v>
      </c>
      <c r="C23" s="120" t="s">
        <v>341</v>
      </c>
      <c r="D23" s="108" t="s">
        <v>4461</v>
      </c>
      <c r="E23" s="123">
        <v>37519</v>
      </c>
      <c r="F23" s="109" t="s">
        <v>4462</v>
      </c>
      <c r="G23" s="120"/>
      <c r="J23" s="120"/>
      <c r="M23" s="120"/>
      <c r="P23" s="120"/>
      <c r="S23" s="120"/>
      <c r="V23" s="120"/>
      <c r="Y23" s="120"/>
      <c r="AB23" s="120"/>
      <c r="AE23" s="120"/>
    </row>
    <row r="24" spans="1:52" s="108" customFormat="1" x14ac:dyDescent="0.2">
      <c r="A24" s="108" t="s">
        <v>376</v>
      </c>
      <c r="B24" s="108" t="s">
        <v>232</v>
      </c>
      <c r="C24" s="120" t="s">
        <v>2977</v>
      </c>
      <c r="D24" s="108" t="s">
        <v>4468</v>
      </c>
      <c r="E24" s="123">
        <v>36282</v>
      </c>
      <c r="F24" s="109" t="s">
        <v>4449</v>
      </c>
      <c r="G24" s="120"/>
      <c r="J24" s="120"/>
      <c r="M24" s="120"/>
      <c r="P24" s="120"/>
      <c r="S24" s="120"/>
      <c r="V24" s="120"/>
      <c r="Y24" s="120"/>
      <c r="AB24" s="120"/>
      <c r="AE24" s="120"/>
    </row>
    <row r="25" spans="1:52" s="108" customFormat="1" x14ac:dyDescent="0.2">
      <c r="A25" s="108" t="s">
        <v>147</v>
      </c>
      <c r="B25" s="108" t="s">
        <v>583</v>
      </c>
      <c r="C25" s="120"/>
      <c r="D25" s="108" t="s">
        <v>4077</v>
      </c>
      <c r="E25" s="123">
        <v>37608</v>
      </c>
      <c r="F25" s="109" t="s">
        <v>4435</v>
      </c>
      <c r="G25" s="120"/>
      <c r="J25" s="120"/>
      <c r="M25" s="120"/>
      <c r="P25" s="120"/>
      <c r="S25" s="120"/>
      <c r="V25" s="120"/>
      <c r="Y25" s="120"/>
      <c r="AB25" s="120"/>
      <c r="AE25" s="120"/>
    </row>
    <row r="26" spans="1:52" s="108" customFormat="1" x14ac:dyDescent="0.2">
      <c r="A26" s="108" t="s">
        <v>487</v>
      </c>
      <c r="B26" s="108" t="s">
        <v>306</v>
      </c>
      <c r="C26" s="120" t="s">
        <v>4473</v>
      </c>
      <c r="D26" s="108" t="s">
        <v>4038</v>
      </c>
      <c r="E26" s="123">
        <v>35200</v>
      </c>
      <c r="F26" s="116" t="s">
        <v>121</v>
      </c>
      <c r="G26" s="120" t="s">
        <v>188</v>
      </c>
      <c r="J26" s="120"/>
      <c r="K26" s="108" t="s">
        <v>4474</v>
      </c>
      <c r="L26" s="108" t="s">
        <v>215</v>
      </c>
      <c r="M26" s="120" t="s">
        <v>4475</v>
      </c>
      <c r="P26" s="120"/>
      <c r="S26" s="120"/>
      <c r="V26" s="120"/>
      <c r="W26" s="108" t="s">
        <v>168</v>
      </c>
      <c r="X26" s="108" t="s">
        <v>123</v>
      </c>
      <c r="Y26" s="120" t="s">
        <v>183</v>
      </c>
      <c r="AB26" s="120"/>
      <c r="AE26" s="120"/>
    </row>
    <row r="27" spans="1:52" s="108" customFormat="1" x14ac:dyDescent="0.2">
      <c r="A27" s="108" t="s">
        <v>905</v>
      </c>
      <c r="B27" s="108" t="s">
        <v>185</v>
      </c>
      <c r="C27" s="120" t="s">
        <v>241</v>
      </c>
      <c r="D27" s="108" t="s">
        <v>4481</v>
      </c>
      <c r="E27" s="123">
        <v>36945</v>
      </c>
      <c r="F27" s="109" t="s">
        <v>4435</v>
      </c>
      <c r="G27" s="120"/>
      <c r="J27" s="120"/>
      <c r="M27" s="120"/>
      <c r="P27" s="120"/>
      <c r="S27" s="120"/>
      <c r="V27" s="120"/>
      <c r="Y27" s="120"/>
      <c r="AB27" s="120"/>
      <c r="AE27" s="120"/>
    </row>
    <row r="28" spans="1:52" s="108" customFormat="1" x14ac:dyDescent="0.2">
      <c r="A28" s="108" t="s">
        <v>555</v>
      </c>
      <c r="B28" s="108" t="s">
        <v>454</v>
      </c>
      <c r="C28" s="120" t="s">
        <v>1363</v>
      </c>
      <c r="D28" s="108" t="s">
        <v>4482</v>
      </c>
      <c r="E28" s="123">
        <v>37176</v>
      </c>
      <c r="F28" s="109" t="s">
        <v>172</v>
      </c>
      <c r="G28" s="120"/>
      <c r="J28" s="120"/>
      <c r="M28" s="120"/>
      <c r="P28" s="120"/>
      <c r="S28" s="120"/>
      <c r="V28" s="120"/>
      <c r="Y28" s="120"/>
      <c r="AB28" s="120"/>
      <c r="AE28" s="120"/>
    </row>
    <row r="29" spans="1:52" s="108" customFormat="1" x14ac:dyDescent="0.2">
      <c r="A29" s="108" t="s">
        <v>298</v>
      </c>
      <c r="B29" s="108" t="s">
        <v>261</v>
      </c>
      <c r="C29" s="120" t="s">
        <v>266</v>
      </c>
      <c r="D29" s="108" t="s">
        <v>4485</v>
      </c>
      <c r="E29" s="123">
        <v>37898</v>
      </c>
      <c r="F29" s="109" t="s">
        <v>4421</v>
      </c>
      <c r="G29" s="120"/>
      <c r="J29" s="120"/>
      <c r="M29" s="120"/>
      <c r="P29" s="120"/>
      <c r="S29" s="120"/>
      <c r="V29" s="120"/>
      <c r="Y29" s="120"/>
      <c r="AB29" s="120"/>
      <c r="AE29" s="120"/>
    </row>
    <row r="30" spans="1:52" s="108" customFormat="1" x14ac:dyDescent="0.2">
      <c r="A30" s="108" t="s">
        <v>397</v>
      </c>
      <c r="B30" s="108" t="s">
        <v>275</v>
      </c>
      <c r="C30" s="120" t="s">
        <v>412</v>
      </c>
      <c r="D30" s="108" t="s">
        <v>4488</v>
      </c>
      <c r="E30" s="123">
        <v>37429</v>
      </c>
      <c r="F30" s="109" t="s">
        <v>4421</v>
      </c>
      <c r="G30" s="120"/>
      <c r="J30" s="120"/>
      <c r="M30" s="120"/>
      <c r="P30" s="120"/>
      <c r="S30" s="120"/>
      <c r="V30" s="120"/>
      <c r="Y30" s="120"/>
      <c r="AB30" s="120"/>
      <c r="AE30" s="120"/>
    </row>
    <row r="31" spans="1:52" s="108" customFormat="1" x14ac:dyDescent="0.2">
      <c r="A31" s="108" t="s">
        <v>298</v>
      </c>
      <c r="B31" s="108" t="s">
        <v>177</v>
      </c>
      <c r="C31" s="120" t="s">
        <v>241</v>
      </c>
      <c r="D31" s="108" t="s">
        <v>4489</v>
      </c>
      <c r="E31" s="123">
        <v>37367</v>
      </c>
      <c r="F31" s="109" t="s">
        <v>4462</v>
      </c>
      <c r="G31" s="120"/>
      <c r="J31" s="120"/>
      <c r="M31" s="120"/>
      <c r="P31" s="120"/>
      <c r="S31" s="120"/>
      <c r="V31" s="120"/>
      <c r="Y31" s="120"/>
      <c r="AB31" s="120"/>
      <c r="AE31" s="120"/>
    </row>
    <row r="32" spans="1:52" ht="12.75" customHeight="1" x14ac:dyDescent="0.2">
      <c r="A32" s="108" t="s">
        <v>386</v>
      </c>
      <c r="B32" s="108" t="s">
        <v>192</v>
      </c>
      <c r="C32" s="120" t="s">
        <v>164</v>
      </c>
      <c r="D32" s="108" t="s">
        <v>4490</v>
      </c>
      <c r="E32" s="123">
        <v>36237</v>
      </c>
      <c r="F32" s="109" t="s">
        <v>98</v>
      </c>
      <c r="G32" s="109" t="s">
        <v>114</v>
      </c>
      <c r="H32" s="108"/>
      <c r="I32" s="116"/>
      <c r="J32" s="120"/>
      <c r="K32" s="108" t="s">
        <v>399</v>
      </c>
      <c r="L32" s="116" t="s">
        <v>232</v>
      </c>
      <c r="M32" s="120" t="s">
        <v>141</v>
      </c>
      <c r="N32" s="108"/>
      <c r="O32" s="116"/>
      <c r="P32" s="120"/>
      <c r="Q32" s="108"/>
      <c r="R32" s="116"/>
      <c r="S32" s="120"/>
      <c r="T32" s="108"/>
      <c r="U32" s="116"/>
      <c r="V32" s="120"/>
      <c r="W32" s="108"/>
      <c r="X32" s="116"/>
      <c r="Y32" s="120"/>
      <c r="Z32" s="108"/>
      <c r="AA32" s="116"/>
      <c r="AB32" s="120"/>
      <c r="AC32" s="108"/>
      <c r="AD32" s="116"/>
      <c r="AE32" s="120"/>
      <c r="AF32" s="108"/>
      <c r="AG32" s="116"/>
      <c r="AH32" s="120"/>
      <c r="AI32" s="108"/>
      <c r="AJ32" s="116"/>
      <c r="AK32" s="120"/>
      <c r="AL32" s="108"/>
      <c r="AM32" s="116"/>
      <c r="AN32" s="120"/>
      <c r="AO32" s="108"/>
      <c r="AP32" s="108"/>
      <c r="AQ32" s="108"/>
      <c r="AR32" s="108"/>
      <c r="AS32" s="108"/>
      <c r="AT32" s="108"/>
      <c r="AU32" s="108"/>
      <c r="AV32" s="108"/>
      <c r="AW32" s="108"/>
      <c r="AX32" s="108"/>
      <c r="AY32" s="108"/>
      <c r="AZ32" s="108"/>
    </row>
    <row r="33" spans="1:52" s="108" customFormat="1" x14ac:dyDescent="0.2">
      <c r="A33" s="108" t="s">
        <v>103</v>
      </c>
      <c r="B33" s="108" t="s">
        <v>195</v>
      </c>
      <c r="C33" s="120" t="s">
        <v>4497</v>
      </c>
      <c r="D33" s="108" t="s">
        <v>4496</v>
      </c>
      <c r="E33" s="123">
        <v>37994</v>
      </c>
      <c r="F33" s="109" t="s">
        <v>4462</v>
      </c>
      <c r="G33" s="120"/>
      <c r="J33" s="120"/>
      <c r="M33" s="120"/>
      <c r="P33" s="120"/>
      <c r="S33" s="120"/>
      <c r="V33" s="120"/>
      <c r="Y33" s="120"/>
      <c r="AB33" s="120"/>
      <c r="AE33" s="120"/>
    </row>
    <row r="34" spans="1:52" s="108" customFormat="1" x14ac:dyDescent="0.2">
      <c r="A34" s="108" t="s">
        <v>147</v>
      </c>
      <c r="B34" s="108" t="s">
        <v>556</v>
      </c>
      <c r="C34" s="120"/>
      <c r="D34" s="108" t="s">
        <v>4054</v>
      </c>
      <c r="E34" s="123">
        <v>38061</v>
      </c>
      <c r="F34" s="109" t="s">
        <v>4449</v>
      </c>
      <c r="G34" s="120"/>
      <c r="J34" s="120"/>
      <c r="M34" s="120"/>
      <c r="P34" s="120"/>
      <c r="S34" s="120"/>
      <c r="V34" s="120"/>
      <c r="Y34" s="120"/>
      <c r="AB34" s="120"/>
      <c r="AE34" s="120"/>
    </row>
    <row r="35" spans="1:52" s="108" customFormat="1" x14ac:dyDescent="0.2">
      <c r="A35" s="108" t="s">
        <v>397</v>
      </c>
      <c r="B35" s="108" t="s">
        <v>261</v>
      </c>
      <c r="C35" s="120" t="s">
        <v>398</v>
      </c>
      <c r="D35" s="108" t="s">
        <v>4498</v>
      </c>
      <c r="E35" s="123">
        <v>36456</v>
      </c>
      <c r="F35" s="109" t="s">
        <v>477</v>
      </c>
      <c r="G35" s="120"/>
      <c r="J35" s="120"/>
      <c r="M35" s="120"/>
      <c r="P35" s="120"/>
      <c r="S35" s="120"/>
      <c r="V35" s="120"/>
      <c r="Y35" s="120"/>
      <c r="AB35" s="120"/>
      <c r="AE35" s="120"/>
    </row>
    <row r="36" spans="1:52" s="108" customFormat="1" x14ac:dyDescent="0.2">
      <c r="A36" s="108" t="s">
        <v>450</v>
      </c>
      <c r="B36" s="108" t="s">
        <v>93</v>
      </c>
      <c r="C36" s="120"/>
      <c r="D36" s="108" t="s">
        <v>4017</v>
      </c>
      <c r="E36" s="123">
        <v>37623</v>
      </c>
      <c r="F36" s="109" t="s">
        <v>4503</v>
      </c>
      <c r="G36" s="120"/>
      <c r="J36" s="120"/>
      <c r="M36" s="120"/>
      <c r="P36" s="120"/>
      <c r="S36" s="120"/>
      <c r="V36" s="120"/>
      <c r="Y36" s="120"/>
      <c r="AB36" s="120"/>
      <c r="AE36" s="120"/>
    </row>
    <row r="37" spans="1:52" s="108" customFormat="1" x14ac:dyDescent="0.2">
      <c r="A37" s="108" t="s">
        <v>397</v>
      </c>
      <c r="B37" s="108" t="s">
        <v>105</v>
      </c>
      <c r="C37" s="120" t="s">
        <v>398</v>
      </c>
      <c r="D37" s="108" t="s">
        <v>4506</v>
      </c>
      <c r="E37" s="123">
        <v>37650</v>
      </c>
      <c r="F37" s="109" t="s">
        <v>4445</v>
      </c>
      <c r="G37" s="120"/>
      <c r="J37" s="120"/>
      <c r="M37" s="120"/>
      <c r="P37" s="120"/>
      <c r="S37" s="120"/>
      <c r="V37" s="120"/>
      <c r="Y37" s="120"/>
      <c r="AB37" s="120"/>
      <c r="AE37" s="120"/>
    </row>
    <row r="38" spans="1:52" s="108" customFormat="1" x14ac:dyDescent="0.2">
      <c r="A38" s="108" t="s">
        <v>315</v>
      </c>
      <c r="B38" s="108" t="s">
        <v>330</v>
      </c>
      <c r="C38" s="120" t="s">
        <v>241</v>
      </c>
      <c r="D38" s="108" t="s">
        <v>4507</v>
      </c>
      <c r="E38" s="123">
        <v>36579</v>
      </c>
      <c r="F38" s="109" t="s">
        <v>719</v>
      </c>
      <c r="G38" s="120"/>
      <c r="J38" s="120"/>
      <c r="M38" s="120"/>
      <c r="P38" s="120"/>
      <c r="S38" s="120"/>
      <c r="V38" s="120"/>
      <c r="Y38" s="120"/>
      <c r="AB38" s="120"/>
      <c r="AE38" s="120"/>
    </row>
    <row r="39" spans="1:52" s="108" customFormat="1" x14ac:dyDescent="0.2">
      <c r="A39" s="108" t="s">
        <v>397</v>
      </c>
      <c r="B39" s="108" t="s">
        <v>227</v>
      </c>
      <c r="C39" s="120" t="s">
        <v>412</v>
      </c>
      <c r="D39" s="108" t="s">
        <v>4514</v>
      </c>
      <c r="E39" s="123">
        <v>36430</v>
      </c>
      <c r="F39" s="109" t="s">
        <v>348</v>
      </c>
      <c r="G39" s="120"/>
      <c r="J39" s="120"/>
      <c r="M39" s="120"/>
      <c r="P39" s="120"/>
      <c r="S39" s="120"/>
      <c r="V39" s="120"/>
      <c r="Y39" s="120"/>
      <c r="AB39" s="120"/>
      <c r="AE39" s="120"/>
    </row>
    <row r="40" spans="1:52" s="108" customFormat="1" x14ac:dyDescent="0.2">
      <c r="A40" s="108" t="s">
        <v>315</v>
      </c>
      <c r="B40" s="108" t="s">
        <v>432</v>
      </c>
      <c r="C40" s="120" t="s">
        <v>339</v>
      </c>
      <c r="D40" s="108" t="s">
        <v>4350</v>
      </c>
      <c r="E40" s="123">
        <v>35695</v>
      </c>
      <c r="F40" s="109" t="s">
        <v>698</v>
      </c>
      <c r="G40" s="120"/>
      <c r="H40" s="108" t="s">
        <v>315</v>
      </c>
      <c r="I40" s="108" t="s">
        <v>432</v>
      </c>
      <c r="J40" s="120" t="s">
        <v>266</v>
      </c>
      <c r="M40" s="120"/>
      <c r="P40" s="120"/>
      <c r="S40" s="120"/>
      <c r="V40" s="120"/>
      <c r="Y40" s="120"/>
      <c r="AB40" s="120"/>
      <c r="AE40" s="120"/>
    </row>
    <row r="41" spans="1:52" s="108" customFormat="1" x14ac:dyDescent="0.2">
      <c r="A41" s="108" t="s">
        <v>80</v>
      </c>
      <c r="B41" s="116" t="s">
        <v>432</v>
      </c>
      <c r="C41" s="120" t="s">
        <v>2791</v>
      </c>
      <c r="D41" s="108" t="s">
        <v>4522</v>
      </c>
      <c r="E41" s="123">
        <v>33918</v>
      </c>
      <c r="F41" s="109" t="s">
        <v>4523</v>
      </c>
      <c r="G41" s="109" t="s">
        <v>4524</v>
      </c>
      <c r="I41" s="116"/>
      <c r="J41" s="120"/>
      <c r="K41" s="108" t="s">
        <v>80</v>
      </c>
      <c r="L41" s="116" t="s">
        <v>118</v>
      </c>
      <c r="M41" s="120" t="s">
        <v>1446</v>
      </c>
      <c r="N41" s="108" t="s">
        <v>80</v>
      </c>
      <c r="O41" s="116" t="s">
        <v>261</v>
      </c>
      <c r="P41" s="120" t="s">
        <v>4525</v>
      </c>
      <c r="Q41" s="108" t="s">
        <v>80</v>
      </c>
      <c r="R41" s="116" t="s">
        <v>123</v>
      </c>
      <c r="S41" s="120"/>
      <c r="T41" s="108" t="s">
        <v>80</v>
      </c>
      <c r="U41" s="116" t="s">
        <v>170</v>
      </c>
      <c r="V41" s="120"/>
      <c r="W41" s="108" t="s">
        <v>80</v>
      </c>
      <c r="X41" s="116" t="s">
        <v>330</v>
      </c>
      <c r="Y41" s="120"/>
      <c r="Z41" s="108" t="s">
        <v>80</v>
      </c>
      <c r="AA41" s="116" t="s">
        <v>330</v>
      </c>
      <c r="AB41" s="120" t="s">
        <v>4526</v>
      </c>
      <c r="AD41" s="116"/>
      <c r="AE41" s="120"/>
      <c r="AG41" s="116"/>
      <c r="AH41" s="120"/>
      <c r="AI41" s="108" t="s">
        <v>80</v>
      </c>
      <c r="AJ41" s="116" t="s">
        <v>232</v>
      </c>
      <c r="AK41" s="120"/>
      <c r="AL41" s="108" t="s">
        <v>80</v>
      </c>
      <c r="AM41" s="116" t="s">
        <v>232</v>
      </c>
      <c r="AN41" s="120"/>
      <c r="AP41" s="116"/>
      <c r="AQ41" s="120"/>
      <c r="AS41" s="116"/>
      <c r="AT41" s="120"/>
      <c r="AV41" s="116"/>
      <c r="AW41" s="120"/>
      <c r="AY41" s="116"/>
      <c r="AZ41" s="120"/>
    </row>
    <row r="42" spans="1:52" s="108" customFormat="1" x14ac:dyDescent="0.2">
      <c r="A42" s="108" t="s">
        <v>575</v>
      </c>
      <c r="B42" s="108" t="s">
        <v>306</v>
      </c>
      <c r="C42" s="120" t="s">
        <v>224</v>
      </c>
      <c r="D42" s="108" t="s">
        <v>4527</v>
      </c>
      <c r="E42" s="123">
        <v>37135</v>
      </c>
      <c r="F42" s="109" t="s">
        <v>344</v>
      </c>
      <c r="G42" s="120"/>
      <c r="J42" s="120"/>
      <c r="M42" s="120"/>
      <c r="P42" s="120"/>
      <c r="S42" s="120"/>
      <c r="V42" s="120"/>
      <c r="Y42" s="120"/>
      <c r="AB42" s="120"/>
      <c r="AE42" s="120"/>
    </row>
    <row r="43" spans="1:52" s="108" customFormat="1" x14ac:dyDescent="0.2">
      <c r="A43" s="108" t="s">
        <v>298</v>
      </c>
      <c r="B43" s="108" t="s">
        <v>185</v>
      </c>
      <c r="C43" s="120" t="s">
        <v>266</v>
      </c>
      <c r="D43" s="108" t="s">
        <v>4528</v>
      </c>
      <c r="E43" s="123">
        <v>37291</v>
      </c>
      <c r="F43" s="109" t="s">
        <v>4503</v>
      </c>
      <c r="G43" s="120"/>
      <c r="J43" s="120"/>
      <c r="M43" s="120"/>
      <c r="P43" s="120"/>
      <c r="S43" s="120"/>
      <c r="V43" s="120"/>
      <c r="Y43" s="120"/>
      <c r="AB43" s="120"/>
      <c r="AE43" s="120"/>
    </row>
    <row r="44" spans="1:52" s="108" customFormat="1" x14ac:dyDescent="0.2">
      <c r="A44" s="108" t="s">
        <v>4529</v>
      </c>
      <c r="B44" s="108" t="s">
        <v>215</v>
      </c>
      <c r="C44" s="120" t="s">
        <v>4530</v>
      </c>
      <c r="D44" s="108" t="s">
        <v>4039</v>
      </c>
      <c r="E44" s="123">
        <v>36482</v>
      </c>
      <c r="F44" s="109" t="s">
        <v>172</v>
      </c>
      <c r="G44" s="120"/>
      <c r="J44" s="120"/>
      <c r="M44" s="120"/>
      <c r="P44" s="120"/>
      <c r="S44" s="120"/>
      <c r="V44" s="120"/>
      <c r="Y44" s="120"/>
      <c r="AB44" s="120"/>
      <c r="AE44" s="120"/>
    </row>
    <row r="45" spans="1:52" s="108" customFormat="1" x14ac:dyDescent="0.2">
      <c r="A45" s="108" t="s">
        <v>397</v>
      </c>
      <c r="B45" s="108" t="s">
        <v>324</v>
      </c>
      <c r="C45" s="120" t="s">
        <v>412</v>
      </c>
      <c r="D45" s="108" t="s">
        <v>4532</v>
      </c>
      <c r="E45" s="123">
        <v>36588</v>
      </c>
      <c r="F45" s="109" t="s">
        <v>477</v>
      </c>
      <c r="G45" s="120"/>
      <c r="J45" s="120"/>
      <c r="M45" s="120"/>
      <c r="P45" s="120"/>
      <c r="S45" s="120"/>
      <c r="V45" s="120"/>
      <c r="Y45" s="120"/>
      <c r="AB45" s="120"/>
      <c r="AE45" s="120"/>
    </row>
    <row r="46" spans="1:52" s="108" customFormat="1" x14ac:dyDescent="0.2">
      <c r="A46" s="108" t="s">
        <v>184</v>
      </c>
      <c r="B46" s="108" t="s">
        <v>105</v>
      </c>
      <c r="C46" s="120" t="s">
        <v>398</v>
      </c>
      <c r="D46" s="108" t="s">
        <v>3997</v>
      </c>
      <c r="E46" s="123">
        <v>36505</v>
      </c>
      <c r="F46" s="109" t="s">
        <v>477</v>
      </c>
      <c r="G46" s="120"/>
      <c r="J46" s="120"/>
      <c r="M46" s="120"/>
      <c r="P46" s="120"/>
      <c r="S46" s="120"/>
      <c r="V46" s="120"/>
      <c r="Y46" s="120"/>
      <c r="AB46" s="120"/>
      <c r="AE46" s="120"/>
    </row>
    <row r="47" spans="1:52" s="108" customFormat="1" x14ac:dyDescent="0.2">
      <c r="A47" s="108" t="s">
        <v>103</v>
      </c>
      <c r="B47" s="108" t="s">
        <v>128</v>
      </c>
      <c r="C47" s="120" t="s">
        <v>4534</v>
      </c>
      <c r="D47" s="108" t="s">
        <v>4533</v>
      </c>
      <c r="E47" s="123">
        <v>37389</v>
      </c>
      <c r="F47" s="109" t="s">
        <v>4503</v>
      </c>
      <c r="G47" s="120"/>
      <c r="J47" s="120"/>
      <c r="M47" s="120"/>
      <c r="P47" s="120"/>
      <c r="S47" s="120"/>
      <c r="V47" s="120"/>
      <c r="Y47" s="120"/>
      <c r="AB47" s="120"/>
      <c r="AE47" s="120"/>
    </row>
    <row r="48" spans="1:52" s="108" customFormat="1" x14ac:dyDescent="0.2">
      <c r="A48" s="108" t="s">
        <v>80</v>
      </c>
      <c r="B48" s="108" t="s">
        <v>232</v>
      </c>
      <c r="C48" s="120" t="s">
        <v>2674</v>
      </c>
      <c r="D48" s="108" t="s">
        <v>4535</v>
      </c>
      <c r="E48" s="123">
        <v>36978</v>
      </c>
      <c r="F48" s="109" t="s">
        <v>4449</v>
      </c>
      <c r="G48" s="120"/>
      <c r="J48" s="120"/>
      <c r="M48" s="120"/>
      <c r="P48" s="120"/>
      <c r="S48" s="120"/>
      <c r="V48" s="120"/>
      <c r="Y48" s="120"/>
      <c r="AB48" s="120"/>
      <c r="AE48" s="120"/>
    </row>
    <row r="49" spans="1:40" s="108" customFormat="1" x14ac:dyDescent="0.2">
      <c r="A49" s="108" t="s">
        <v>315</v>
      </c>
      <c r="B49" s="108" t="s">
        <v>330</v>
      </c>
      <c r="C49" s="120" t="s">
        <v>241</v>
      </c>
      <c r="D49" s="108" t="s">
        <v>4536</v>
      </c>
      <c r="E49" s="123">
        <v>37087</v>
      </c>
      <c r="F49" s="109" t="s">
        <v>3181</v>
      </c>
      <c r="G49" s="120"/>
      <c r="J49" s="120"/>
      <c r="M49" s="120"/>
      <c r="P49" s="120"/>
      <c r="S49" s="120"/>
      <c r="V49" s="120"/>
      <c r="Y49" s="120"/>
      <c r="AB49" s="120"/>
      <c r="AE49" s="120"/>
    </row>
    <row r="50" spans="1:40" s="108" customFormat="1" x14ac:dyDescent="0.2">
      <c r="A50" s="108" t="s">
        <v>103</v>
      </c>
      <c r="B50" s="108" t="s">
        <v>454</v>
      </c>
      <c r="C50" s="120" t="s">
        <v>4541</v>
      </c>
      <c r="D50" s="108" t="s">
        <v>4540</v>
      </c>
      <c r="E50" s="123">
        <v>35713</v>
      </c>
      <c r="F50" s="109" t="s">
        <v>187</v>
      </c>
      <c r="G50" s="120"/>
      <c r="J50" s="120"/>
      <c r="M50" s="120"/>
      <c r="P50" s="120"/>
      <c r="S50" s="120"/>
      <c r="V50" s="120"/>
      <c r="Y50" s="120"/>
      <c r="AB50" s="120"/>
      <c r="AE50" s="120"/>
    </row>
    <row r="51" spans="1:40" s="108" customFormat="1" x14ac:dyDescent="0.2">
      <c r="A51" s="108" t="s">
        <v>397</v>
      </c>
      <c r="B51" s="108" t="s">
        <v>105</v>
      </c>
      <c r="C51" s="120" t="s">
        <v>398</v>
      </c>
      <c r="D51" s="108" t="s">
        <v>4544</v>
      </c>
      <c r="E51" s="123">
        <v>37151</v>
      </c>
      <c r="F51" s="109" t="s">
        <v>4449</v>
      </c>
      <c r="G51" s="120"/>
      <c r="J51" s="120"/>
      <c r="M51" s="120"/>
      <c r="P51" s="120"/>
      <c r="S51" s="120"/>
      <c r="V51" s="120"/>
      <c r="Y51" s="120"/>
      <c r="AB51" s="120"/>
      <c r="AE51" s="120"/>
    </row>
    <row r="52" spans="1:40" s="108" customFormat="1" x14ac:dyDescent="0.2">
      <c r="A52" s="108" t="s">
        <v>147</v>
      </c>
      <c r="B52" s="108" t="s">
        <v>123</v>
      </c>
      <c r="C52" s="120"/>
      <c r="D52" s="108" t="s">
        <v>4069</v>
      </c>
      <c r="E52" s="123">
        <v>37600</v>
      </c>
      <c r="F52" s="109" t="s">
        <v>3181</v>
      </c>
      <c r="G52" s="120"/>
      <c r="J52" s="120"/>
      <c r="M52" s="120"/>
      <c r="P52" s="120"/>
      <c r="S52" s="120"/>
      <c r="V52" s="120"/>
      <c r="Y52" s="120"/>
      <c r="AB52" s="120"/>
      <c r="AE52" s="120"/>
    </row>
    <row r="53" spans="1:40" s="108" customFormat="1" x14ac:dyDescent="0.2">
      <c r="A53" s="108" t="s">
        <v>419</v>
      </c>
      <c r="B53" s="108" t="s">
        <v>252</v>
      </c>
      <c r="C53" s="120" t="s">
        <v>4546</v>
      </c>
      <c r="D53" s="108" t="s">
        <v>4545</v>
      </c>
      <c r="E53" s="123">
        <v>37532</v>
      </c>
      <c r="F53" s="109" t="s">
        <v>4445</v>
      </c>
      <c r="G53" s="120"/>
      <c r="J53" s="120"/>
      <c r="M53" s="120"/>
      <c r="P53" s="120"/>
      <c r="S53" s="120"/>
      <c r="V53" s="120"/>
      <c r="Y53" s="120"/>
      <c r="AB53" s="120"/>
      <c r="AE53" s="120"/>
    </row>
    <row r="54" spans="1:40" s="108" customFormat="1" x14ac:dyDescent="0.2">
      <c r="A54" s="108" t="s">
        <v>3276</v>
      </c>
      <c r="B54" s="108" t="s">
        <v>252</v>
      </c>
      <c r="C54" s="120" t="s">
        <v>161</v>
      </c>
      <c r="D54" s="108" t="s">
        <v>4548</v>
      </c>
      <c r="E54" s="123">
        <v>37146</v>
      </c>
      <c r="F54" s="109" t="s">
        <v>172</v>
      </c>
      <c r="G54" s="120"/>
      <c r="J54" s="120"/>
      <c r="M54" s="120"/>
      <c r="P54" s="120"/>
      <c r="S54" s="120"/>
      <c r="V54" s="120"/>
      <c r="Y54" s="120"/>
      <c r="AB54" s="120"/>
      <c r="AE54" s="120"/>
    </row>
    <row r="55" spans="1:40" s="108" customFormat="1" x14ac:dyDescent="0.2">
      <c r="A55" s="108" t="s">
        <v>340</v>
      </c>
      <c r="B55" s="108" t="s">
        <v>432</v>
      </c>
      <c r="C55" s="120" t="s">
        <v>341</v>
      </c>
      <c r="D55" s="108" t="s">
        <v>4549</v>
      </c>
      <c r="E55" s="123">
        <v>37003</v>
      </c>
      <c r="F55" s="109" t="s">
        <v>4449</v>
      </c>
      <c r="G55" s="120"/>
      <c r="J55" s="120"/>
      <c r="M55" s="120"/>
      <c r="P55" s="120"/>
      <c r="S55" s="120"/>
      <c r="V55" s="120"/>
      <c r="Y55" s="120"/>
      <c r="AB55" s="120"/>
      <c r="AE55" s="120"/>
    </row>
    <row r="56" spans="1:40" s="108" customFormat="1" x14ac:dyDescent="0.2">
      <c r="A56" s="108" t="s">
        <v>1524</v>
      </c>
      <c r="B56" s="108" t="s">
        <v>81</v>
      </c>
      <c r="C56" s="120" t="s">
        <v>2616</v>
      </c>
      <c r="D56" s="108" t="s">
        <v>4550</v>
      </c>
      <c r="E56" s="123">
        <v>37174</v>
      </c>
      <c r="F56" s="109" t="s">
        <v>3181</v>
      </c>
      <c r="G56" s="120"/>
      <c r="J56" s="120"/>
      <c r="M56" s="120"/>
      <c r="P56" s="120"/>
      <c r="S56" s="120"/>
      <c r="V56" s="120"/>
      <c r="Y56" s="120"/>
      <c r="AB56" s="120"/>
      <c r="AE56" s="120"/>
    </row>
    <row r="57" spans="1:40" s="108" customFormat="1" x14ac:dyDescent="0.2">
      <c r="A57" s="108" t="s">
        <v>147</v>
      </c>
      <c r="B57" s="108" t="s">
        <v>454</v>
      </c>
      <c r="C57" s="120"/>
      <c r="D57" s="108" t="s">
        <v>4053</v>
      </c>
      <c r="E57" s="123">
        <v>37967</v>
      </c>
      <c r="F57" s="109" t="s">
        <v>4435</v>
      </c>
      <c r="G57" s="120"/>
      <c r="J57" s="120"/>
      <c r="M57" s="120"/>
      <c r="P57" s="120"/>
      <c r="S57" s="120"/>
      <c r="V57" s="120"/>
      <c r="Y57" s="120"/>
      <c r="AB57" s="120"/>
      <c r="AE57" s="120"/>
    </row>
    <row r="58" spans="1:40" s="108" customFormat="1" x14ac:dyDescent="0.2">
      <c r="A58" s="108" t="s">
        <v>397</v>
      </c>
      <c r="B58" s="108" t="s">
        <v>330</v>
      </c>
      <c r="C58" s="120" t="s">
        <v>388</v>
      </c>
      <c r="D58" s="108" t="s">
        <v>4551</v>
      </c>
      <c r="E58" s="123">
        <v>36111</v>
      </c>
      <c r="F58" s="116" t="s">
        <v>150</v>
      </c>
      <c r="G58" s="120" t="s">
        <v>1362</v>
      </c>
      <c r="J58" s="120"/>
      <c r="K58" s="108" t="s">
        <v>397</v>
      </c>
      <c r="L58" s="108" t="s">
        <v>134</v>
      </c>
      <c r="M58" s="120" t="s">
        <v>398</v>
      </c>
      <c r="P58" s="120"/>
      <c r="Q58" s="108" t="s">
        <v>397</v>
      </c>
      <c r="R58" s="108" t="s">
        <v>434</v>
      </c>
      <c r="S58" s="120" t="s">
        <v>398</v>
      </c>
      <c r="T58" s="108" t="s">
        <v>397</v>
      </c>
      <c r="U58" s="108" t="s">
        <v>434</v>
      </c>
      <c r="V58" s="120" t="s">
        <v>398</v>
      </c>
      <c r="Y58" s="120"/>
      <c r="AB58" s="120"/>
      <c r="AE58" s="120"/>
    </row>
    <row r="59" spans="1:40" s="108" customFormat="1" x14ac:dyDescent="0.2">
      <c r="A59" s="108" t="s">
        <v>402</v>
      </c>
      <c r="B59" s="108" t="s">
        <v>81</v>
      </c>
      <c r="C59" s="120" t="s">
        <v>141</v>
      </c>
      <c r="D59" s="108" t="s">
        <v>4552</v>
      </c>
      <c r="E59" s="123">
        <v>37539</v>
      </c>
      <c r="F59" s="109" t="s">
        <v>4462</v>
      </c>
      <c r="G59" s="120"/>
      <c r="J59" s="120"/>
      <c r="M59" s="120"/>
      <c r="P59" s="120"/>
      <c r="S59" s="120"/>
      <c r="V59" s="120"/>
      <c r="Y59" s="120"/>
      <c r="AB59" s="120"/>
      <c r="AE59" s="120"/>
    </row>
    <row r="60" spans="1:40" s="108" customFormat="1" x14ac:dyDescent="0.2">
      <c r="A60" s="108" t="s">
        <v>265</v>
      </c>
      <c r="B60" s="108" t="s">
        <v>316</v>
      </c>
      <c r="C60" s="120" t="s">
        <v>241</v>
      </c>
      <c r="D60" s="108" t="s">
        <v>4560</v>
      </c>
      <c r="E60" s="123">
        <v>37138</v>
      </c>
      <c r="F60" s="109" t="s">
        <v>4503</v>
      </c>
      <c r="G60" s="120"/>
      <c r="J60" s="120"/>
      <c r="M60" s="120"/>
      <c r="P60" s="120"/>
      <c r="S60" s="120"/>
      <c r="V60" s="120"/>
      <c r="Y60" s="120"/>
      <c r="AB60" s="120"/>
      <c r="AE60" s="120"/>
    </row>
    <row r="61" spans="1:40" s="108" customFormat="1" x14ac:dyDescent="0.2">
      <c r="A61" s="108" t="s">
        <v>288</v>
      </c>
      <c r="B61" s="108" t="s">
        <v>242</v>
      </c>
      <c r="C61" s="120" t="s">
        <v>754</v>
      </c>
      <c r="D61" s="108" t="s">
        <v>4561</v>
      </c>
      <c r="E61" s="123">
        <v>36768</v>
      </c>
      <c r="F61" s="109" t="s">
        <v>3181</v>
      </c>
      <c r="G61" s="120"/>
      <c r="J61" s="120"/>
      <c r="M61" s="120"/>
      <c r="P61" s="120"/>
      <c r="S61" s="120"/>
      <c r="V61" s="120"/>
      <c r="Y61" s="120"/>
      <c r="AB61" s="120"/>
      <c r="AE61" s="120"/>
    </row>
    <row r="62" spans="1:40" s="108" customFormat="1" x14ac:dyDescent="0.2">
      <c r="A62" s="108" t="s">
        <v>263</v>
      </c>
      <c r="B62" s="116" t="s">
        <v>396</v>
      </c>
      <c r="C62" s="120" t="s">
        <v>587</v>
      </c>
      <c r="D62" s="108" t="s">
        <v>4215</v>
      </c>
      <c r="E62" s="123">
        <v>35724</v>
      </c>
      <c r="F62" s="109" t="s">
        <v>698</v>
      </c>
      <c r="G62" s="109"/>
      <c r="H62" s="108" t="s">
        <v>258</v>
      </c>
      <c r="I62" s="116" t="s">
        <v>396</v>
      </c>
      <c r="J62" s="120" t="s">
        <v>266</v>
      </c>
      <c r="K62" s="108" t="s">
        <v>258</v>
      </c>
      <c r="L62" s="116" t="s">
        <v>396</v>
      </c>
      <c r="M62" s="120" t="s">
        <v>241</v>
      </c>
      <c r="O62" s="116"/>
      <c r="P62" s="120"/>
      <c r="R62" s="116"/>
      <c r="S62" s="120"/>
      <c r="U62" s="116"/>
      <c r="V62" s="120"/>
      <c r="X62" s="116"/>
      <c r="Y62" s="120"/>
      <c r="AA62" s="116"/>
      <c r="AB62" s="120"/>
      <c r="AD62" s="116"/>
      <c r="AE62" s="120"/>
      <c r="AG62" s="116"/>
      <c r="AH62" s="120"/>
      <c r="AJ62" s="116"/>
      <c r="AK62" s="120"/>
      <c r="AM62" s="116"/>
      <c r="AN62" s="120"/>
    </row>
    <row r="63" spans="1:40" s="108" customFormat="1" x14ac:dyDescent="0.2">
      <c r="A63" s="108" t="s">
        <v>367</v>
      </c>
      <c r="B63" s="108" t="s">
        <v>95</v>
      </c>
      <c r="C63" s="120" t="s">
        <v>364</v>
      </c>
      <c r="D63" s="108" t="s">
        <v>4565</v>
      </c>
      <c r="E63" s="123">
        <v>38041</v>
      </c>
      <c r="F63" s="109" t="s">
        <v>4566</v>
      </c>
      <c r="G63" s="120"/>
      <c r="J63" s="120"/>
      <c r="M63" s="120"/>
      <c r="P63" s="120"/>
      <c r="S63" s="120"/>
      <c r="V63" s="120"/>
      <c r="Y63" s="120"/>
      <c r="AB63" s="120"/>
      <c r="AE63" s="120"/>
    </row>
    <row r="64" spans="1:40" s="108" customFormat="1" x14ac:dyDescent="0.2">
      <c r="A64" s="108" t="s">
        <v>274</v>
      </c>
      <c r="B64" s="108" t="s">
        <v>93</v>
      </c>
      <c r="C64" s="120" t="s">
        <v>249</v>
      </c>
      <c r="D64" s="108" t="s">
        <v>4568</v>
      </c>
      <c r="E64" s="123">
        <v>37992</v>
      </c>
      <c r="F64" s="109" t="s">
        <v>4569</v>
      </c>
      <c r="G64" s="120"/>
      <c r="J64" s="120"/>
      <c r="M64" s="120"/>
      <c r="P64" s="120"/>
      <c r="S64" s="120"/>
      <c r="V64" s="120"/>
      <c r="Y64" s="120"/>
      <c r="AB64" s="120"/>
      <c r="AE64" s="120"/>
    </row>
    <row r="65" spans="1:52" s="108" customFormat="1" x14ac:dyDescent="0.2">
      <c r="A65" s="108" t="s">
        <v>397</v>
      </c>
      <c r="B65" s="108" t="s">
        <v>195</v>
      </c>
      <c r="C65" s="120" t="s">
        <v>412</v>
      </c>
      <c r="D65" s="108" t="s">
        <v>4159</v>
      </c>
      <c r="E65" s="123">
        <v>37318</v>
      </c>
      <c r="F65" s="109" t="s">
        <v>506</v>
      </c>
      <c r="G65" s="120"/>
      <c r="H65" s="108" t="s">
        <v>397</v>
      </c>
      <c r="I65" s="108" t="s">
        <v>195</v>
      </c>
      <c r="J65" s="120" t="s">
        <v>398</v>
      </c>
      <c r="M65" s="120"/>
      <c r="P65" s="120"/>
      <c r="S65" s="120"/>
      <c r="V65" s="120"/>
      <c r="Y65" s="120"/>
      <c r="AB65" s="120"/>
      <c r="AE65" s="120"/>
    </row>
    <row r="66" spans="1:52" ht="12.75" customHeight="1" x14ac:dyDescent="0.2">
      <c r="A66" s="108" t="s">
        <v>351</v>
      </c>
      <c r="B66" s="108" t="s">
        <v>128</v>
      </c>
      <c r="C66" s="120" t="s">
        <v>359</v>
      </c>
      <c r="D66" s="108" t="s">
        <v>4574</v>
      </c>
      <c r="E66" s="123">
        <v>37552</v>
      </c>
      <c r="F66" s="109" t="s">
        <v>4445</v>
      </c>
      <c r="G66" s="120"/>
      <c r="H66" s="108"/>
      <c r="I66" s="108"/>
      <c r="J66" s="120"/>
      <c r="K66" s="108"/>
      <c r="L66" s="108"/>
      <c r="M66" s="120"/>
      <c r="N66" s="108"/>
      <c r="O66" s="108"/>
      <c r="P66" s="120"/>
      <c r="Q66" s="108"/>
      <c r="R66" s="108"/>
      <c r="S66" s="120"/>
      <c r="T66" s="108"/>
      <c r="U66" s="108"/>
      <c r="V66" s="120"/>
      <c r="W66" s="108"/>
      <c r="X66" s="108"/>
      <c r="Y66" s="120"/>
      <c r="Z66" s="108"/>
      <c r="AA66" s="108"/>
      <c r="AB66" s="120"/>
      <c r="AC66" s="108"/>
      <c r="AD66" s="108"/>
      <c r="AE66" s="120"/>
      <c r="AF66" s="108"/>
      <c r="AG66" s="108"/>
      <c r="AH66" s="108"/>
      <c r="AI66" s="108"/>
      <c r="AJ66" s="108"/>
      <c r="AK66" s="108"/>
      <c r="AL66" s="108"/>
      <c r="AM66" s="108"/>
      <c r="AN66" s="108"/>
      <c r="AO66" s="108"/>
      <c r="AP66" s="108"/>
      <c r="AQ66" s="108"/>
      <c r="AR66" s="108"/>
      <c r="AS66" s="108"/>
      <c r="AT66" s="108"/>
      <c r="AU66" s="108"/>
      <c r="AV66" s="108"/>
      <c r="AW66" s="108"/>
      <c r="AX66" s="108"/>
      <c r="AY66" s="108"/>
      <c r="AZ66" s="108"/>
    </row>
    <row r="67" spans="1:52" s="108" customFormat="1" x14ac:dyDescent="0.2">
      <c r="A67" s="108" t="s">
        <v>103</v>
      </c>
      <c r="B67" s="108" t="s">
        <v>105</v>
      </c>
      <c r="C67" s="120" t="s">
        <v>1875</v>
      </c>
      <c r="D67" s="108" t="s">
        <v>4577</v>
      </c>
      <c r="E67" s="123">
        <v>37398</v>
      </c>
      <c r="F67" s="109" t="s">
        <v>4449</v>
      </c>
      <c r="G67" s="120"/>
      <c r="J67" s="120"/>
      <c r="M67" s="120"/>
      <c r="P67" s="120"/>
      <c r="S67" s="120"/>
      <c r="V67" s="120"/>
      <c r="Y67" s="120"/>
      <c r="AB67" s="120"/>
      <c r="AE67" s="120"/>
    </row>
    <row r="68" spans="1:52" ht="12.75" customHeight="1" x14ac:dyDescent="0.2">
      <c r="A68" s="100" t="s">
        <v>329</v>
      </c>
      <c r="B68" s="100" t="s">
        <v>81</v>
      </c>
      <c r="C68" s="120" t="s">
        <v>241</v>
      </c>
      <c r="D68" s="108" t="s">
        <v>4354</v>
      </c>
      <c r="E68" s="123">
        <v>36257</v>
      </c>
      <c r="F68" s="109" t="s">
        <v>191</v>
      </c>
      <c r="G68" s="120" t="s">
        <v>416</v>
      </c>
      <c r="H68" s="108" t="s">
        <v>315</v>
      </c>
      <c r="I68" s="108" t="s">
        <v>583</v>
      </c>
      <c r="J68" s="120" t="s">
        <v>273</v>
      </c>
      <c r="K68" s="108" t="s">
        <v>315</v>
      </c>
      <c r="L68" s="108" t="s">
        <v>128</v>
      </c>
      <c r="M68" s="120" t="s">
        <v>241</v>
      </c>
      <c r="N68" s="108" t="s">
        <v>305</v>
      </c>
      <c r="O68" s="108" t="s">
        <v>128</v>
      </c>
      <c r="P68" s="120" t="s">
        <v>754</v>
      </c>
      <c r="Q68" s="108"/>
      <c r="R68" s="108"/>
      <c r="S68" s="120"/>
      <c r="T68" s="108"/>
      <c r="U68" s="108"/>
      <c r="V68" s="120"/>
      <c r="W68" s="108"/>
      <c r="X68" s="108"/>
      <c r="Y68" s="120"/>
      <c r="Z68" s="108"/>
      <c r="AA68" s="108"/>
      <c r="AB68" s="120"/>
      <c r="AC68" s="108"/>
      <c r="AD68" s="108"/>
      <c r="AE68" s="120"/>
      <c r="AF68" s="108"/>
      <c r="AG68" s="108"/>
      <c r="AH68" s="108"/>
      <c r="AI68" s="108"/>
      <c r="AJ68" s="108"/>
      <c r="AK68" s="108"/>
      <c r="AL68" s="108"/>
      <c r="AM68" s="108"/>
      <c r="AN68" s="108"/>
      <c r="AO68" s="108"/>
      <c r="AP68" s="108"/>
      <c r="AQ68" s="108"/>
      <c r="AR68" s="108"/>
      <c r="AS68" s="108"/>
      <c r="AT68" s="108"/>
      <c r="AU68" s="108"/>
      <c r="AV68" s="108"/>
      <c r="AW68" s="108"/>
      <c r="AX68" s="108"/>
      <c r="AY68" s="108"/>
      <c r="AZ68" s="108"/>
    </row>
    <row r="69" spans="1:52" s="108" customFormat="1" x14ac:dyDescent="0.2">
      <c r="A69" s="108" t="s">
        <v>340</v>
      </c>
      <c r="B69" s="108" t="s">
        <v>232</v>
      </c>
      <c r="C69" s="120" t="s">
        <v>1097</v>
      </c>
      <c r="D69" s="108" t="s">
        <v>4578</v>
      </c>
      <c r="E69" s="123">
        <v>37554</v>
      </c>
      <c r="F69" s="109" t="s">
        <v>4449</v>
      </c>
      <c r="G69" s="120"/>
      <c r="J69" s="120"/>
      <c r="M69" s="120"/>
      <c r="P69" s="120"/>
      <c r="S69" s="120"/>
      <c r="V69" s="120"/>
      <c r="Y69" s="120"/>
      <c r="AB69" s="120"/>
      <c r="AE69" s="120"/>
    </row>
    <row r="70" spans="1:52" s="108" customFormat="1" x14ac:dyDescent="0.2">
      <c r="A70" s="108" t="s">
        <v>367</v>
      </c>
      <c r="B70" s="108" t="s">
        <v>170</v>
      </c>
      <c r="C70" s="120" t="s">
        <v>359</v>
      </c>
      <c r="D70" s="108" t="s">
        <v>4583</v>
      </c>
      <c r="E70" s="123">
        <v>36200</v>
      </c>
      <c r="F70" s="109" t="s">
        <v>477</v>
      </c>
      <c r="G70" s="120"/>
      <c r="J70" s="120"/>
      <c r="M70" s="120"/>
      <c r="P70" s="120"/>
      <c r="S70" s="120"/>
      <c r="V70" s="120"/>
      <c r="Y70" s="120"/>
      <c r="AB70" s="120"/>
      <c r="AE70" s="120"/>
    </row>
    <row r="71" spans="1:52" s="108" customFormat="1" x14ac:dyDescent="0.2">
      <c r="A71" s="108" t="s">
        <v>184</v>
      </c>
      <c r="B71" s="108" t="s">
        <v>93</v>
      </c>
      <c r="C71" s="120"/>
      <c r="D71" s="108" t="s">
        <v>3996</v>
      </c>
      <c r="E71" s="123">
        <v>37190</v>
      </c>
      <c r="F71" s="109" t="s">
        <v>4449</v>
      </c>
      <c r="G71" s="120"/>
      <c r="J71" s="120"/>
      <c r="M71" s="120"/>
      <c r="P71" s="120"/>
      <c r="S71" s="120"/>
      <c r="V71" s="120"/>
      <c r="Y71" s="120"/>
      <c r="AB71" s="120"/>
      <c r="AE71" s="120"/>
    </row>
    <row r="72" spans="1:52" ht="12.75" customHeight="1" x14ac:dyDescent="0.2">
      <c r="A72" s="108" t="s">
        <v>238</v>
      </c>
      <c r="B72" s="108" t="s">
        <v>432</v>
      </c>
      <c r="C72" s="120" t="s">
        <v>240</v>
      </c>
      <c r="D72" s="108" t="s">
        <v>4591</v>
      </c>
      <c r="E72" s="123">
        <v>37019</v>
      </c>
      <c r="F72" s="109" t="s">
        <v>4449</v>
      </c>
      <c r="G72" s="120"/>
      <c r="H72" s="108"/>
      <c r="I72" s="108"/>
      <c r="J72" s="120"/>
      <c r="K72" s="108"/>
      <c r="L72" s="108"/>
      <c r="M72" s="120"/>
      <c r="N72" s="108"/>
      <c r="O72" s="108"/>
      <c r="P72" s="120"/>
      <c r="Q72" s="108"/>
      <c r="R72" s="108"/>
      <c r="S72" s="120"/>
      <c r="T72" s="108"/>
      <c r="U72" s="108"/>
      <c r="V72" s="120"/>
      <c r="W72" s="108"/>
      <c r="X72" s="108"/>
      <c r="Y72" s="120"/>
      <c r="Z72" s="108"/>
      <c r="AA72" s="108"/>
      <c r="AB72" s="120"/>
      <c r="AC72" s="108"/>
      <c r="AD72" s="108"/>
      <c r="AE72" s="120"/>
      <c r="AF72" s="108"/>
      <c r="AG72" s="108"/>
      <c r="AH72" s="108"/>
      <c r="AI72" s="108"/>
      <c r="AJ72" s="108"/>
      <c r="AK72" s="108"/>
      <c r="AL72" s="108"/>
      <c r="AM72" s="108"/>
      <c r="AN72" s="108"/>
      <c r="AO72" s="108"/>
      <c r="AP72" s="108"/>
      <c r="AQ72" s="108"/>
      <c r="AR72" s="108"/>
      <c r="AS72" s="108"/>
      <c r="AT72" s="108"/>
      <c r="AU72" s="108"/>
      <c r="AV72" s="108"/>
      <c r="AW72" s="108"/>
      <c r="AX72" s="108"/>
      <c r="AY72" s="108"/>
      <c r="AZ72" s="108"/>
    </row>
    <row r="73" spans="1:52" s="108" customFormat="1" x14ac:dyDescent="0.2">
      <c r="A73" s="108" t="s">
        <v>397</v>
      </c>
      <c r="B73" s="108" t="s">
        <v>195</v>
      </c>
      <c r="C73" s="120" t="s">
        <v>398</v>
      </c>
      <c r="D73" s="108" t="s">
        <v>4593</v>
      </c>
      <c r="E73" s="123">
        <v>37813</v>
      </c>
      <c r="F73" s="109" t="s">
        <v>4449</v>
      </c>
      <c r="G73" s="120"/>
      <c r="J73" s="120"/>
      <c r="M73" s="120"/>
      <c r="P73" s="120"/>
      <c r="S73" s="120"/>
      <c r="V73" s="120"/>
      <c r="Y73" s="120"/>
      <c r="AB73" s="120"/>
      <c r="AE73" s="120"/>
    </row>
    <row r="74" spans="1:52" s="108" customFormat="1" x14ac:dyDescent="0.2">
      <c r="A74" s="108" t="s">
        <v>397</v>
      </c>
      <c r="B74" s="108" t="s">
        <v>306</v>
      </c>
      <c r="C74" s="120" t="s">
        <v>398</v>
      </c>
      <c r="D74" s="108" t="s">
        <v>4594</v>
      </c>
      <c r="E74" s="123">
        <v>37043</v>
      </c>
      <c r="F74" s="109" t="s">
        <v>4449</v>
      </c>
      <c r="G74" s="120"/>
      <c r="J74" s="120"/>
      <c r="M74" s="120"/>
      <c r="P74" s="120"/>
      <c r="S74" s="120"/>
      <c r="V74" s="120"/>
      <c r="Y74" s="120"/>
      <c r="AB74" s="120"/>
      <c r="AE74" s="120"/>
    </row>
    <row r="75" spans="1:52" s="108" customFormat="1" x14ac:dyDescent="0.2">
      <c r="A75" s="108" t="s">
        <v>397</v>
      </c>
      <c r="B75" s="108" t="s">
        <v>306</v>
      </c>
      <c r="C75" s="120" t="s">
        <v>398</v>
      </c>
      <c r="D75" s="108" t="s">
        <v>4596</v>
      </c>
      <c r="E75" s="123">
        <v>37003</v>
      </c>
      <c r="F75" s="109" t="s">
        <v>4449</v>
      </c>
      <c r="G75" s="120"/>
      <c r="J75" s="120"/>
      <c r="M75" s="120"/>
      <c r="P75" s="120"/>
      <c r="S75" s="120"/>
      <c r="V75" s="120"/>
      <c r="Y75" s="120"/>
      <c r="AB75" s="120"/>
      <c r="AE75" s="120"/>
    </row>
    <row r="76" spans="1:52" s="108" customFormat="1" x14ac:dyDescent="0.2">
      <c r="A76" s="108" t="s">
        <v>258</v>
      </c>
      <c r="B76" s="108" t="s">
        <v>207</v>
      </c>
      <c r="C76" s="120" t="s">
        <v>247</v>
      </c>
      <c r="D76" s="108" t="s">
        <v>4599</v>
      </c>
      <c r="E76" s="123">
        <v>37637</v>
      </c>
      <c r="F76" s="109" t="s">
        <v>4421</v>
      </c>
      <c r="G76" s="120"/>
      <c r="J76" s="120"/>
      <c r="M76" s="120"/>
      <c r="P76" s="120"/>
      <c r="S76" s="120"/>
      <c r="V76" s="120"/>
      <c r="Y76" s="120"/>
      <c r="AB76" s="120"/>
      <c r="AE76" s="120"/>
    </row>
    <row r="77" spans="1:52" s="108" customFormat="1" x14ac:dyDescent="0.2">
      <c r="A77" s="108" t="s">
        <v>315</v>
      </c>
      <c r="B77" s="108" t="s">
        <v>81</v>
      </c>
      <c r="C77" s="120" t="s">
        <v>241</v>
      </c>
      <c r="D77" s="108" t="s">
        <v>4321</v>
      </c>
      <c r="E77" s="123">
        <v>34954</v>
      </c>
      <c r="F77" s="116" t="s">
        <v>4322</v>
      </c>
      <c r="G77" s="120" t="s">
        <v>548</v>
      </c>
      <c r="H77" s="108" t="s">
        <v>308</v>
      </c>
      <c r="I77" s="108" t="s">
        <v>81</v>
      </c>
      <c r="J77" s="120" t="s">
        <v>269</v>
      </c>
      <c r="M77" s="120"/>
      <c r="N77" s="108" t="s">
        <v>329</v>
      </c>
      <c r="O77" s="108" t="s">
        <v>316</v>
      </c>
      <c r="P77" s="120" t="s">
        <v>241</v>
      </c>
      <c r="Q77" s="108" t="s">
        <v>329</v>
      </c>
      <c r="R77" s="108" t="s">
        <v>316</v>
      </c>
      <c r="S77" s="120" t="s">
        <v>241</v>
      </c>
      <c r="T77" s="108" t="s">
        <v>308</v>
      </c>
      <c r="U77" s="108" t="s">
        <v>316</v>
      </c>
      <c r="V77" s="120" t="s">
        <v>203</v>
      </c>
      <c r="W77" s="108" t="s">
        <v>329</v>
      </c>
      <c r="X77" s="108" t="s">
        <v>316</v>
      </c>
      <c r="Y77" s="120" t="s">
        <v>241</v>
      </c>
      <c r="AB77" s="120"/>
      <c r="AE77" s="120"/>
    </row>
    <row r="78" spans="1:52" s="108" customFormat="1" x14ac:dyDescent="0.2">
      <c r="A78" s="108" t="s">
        <v>298</v>
      </c>
      <c r="B78" s="108" t="s">
        <v>207</v>
      </c>
      <c r="C78" s="120" t="s">
        <v>266</v>
      </c>
      <c r="D78" s="108" t="s">
        <v>4602</v>
      </c>
      <c r="E78" s="123">
        <v>37172</v>
      </c>
      <c r="F78" s="109" t="s">
        <v>4435</v>
      </c>
      <c r="G78" s="120"/>
      <c r="J78" s="120"/>
      <c r="M78" s="120"/>
      <c r="P78" s="120"/>
      <c r="S78" s="120"/>
      <c r="V78" s="120"/>
      <c r="Y78" s="120"/>
      <c r="AB78" s="120"/>
      <c r="AE78" s="120"/>
    </row>
    <row r="79" spans="1:52" s="108" customFormat="1" x14ac:dyDescent="0.2">
      <c r="A79" s="108" t="s">
        <v>194</v>
      </c>
      <c r="B79" s="108" t="s">
        <v>134</v>
      </c>
      <c r="C79" s="120" t="s">
        <v>240</v>
      </c>
      <c r="D79" s="108" t="s">
        <v>4605</v>
      </c>
      <c r="E79" s="123">
        <v>37930</v>
      </c>
      <c r="F79" s="109" t="s">
        <v>4606</v>
      </c>
      <c r="G79" s="120"/>
      <c r="J79" s="120"/>
      <c r="M79" s="120"/>
      <c r="P79" s="120"/>
      <c r="S79" s="120"/>
      <c r="V79" s="120"/>
      <c r="Y79" s="120"/>
      <c r="AB79" s="120"/>
      <c r="AE79" s="120"/>
    </row>
    <row r="80" spans="1:52" s="108" customFormat="1" x14ac:dyDescent="0.2">
      <c r="A80" s="108" t="s">
        <v>258</v>
      </c>
      <c r="B80" s="108" t="s">
        <v>81</v>
      </c>
      <c r="C80" s="120" t="s">
        <v>241</v>
      </c>
      <c r="D80" s="108" t="s">
        <v>4608</v>
      </c>
      <c r="E80" s="123">
        <v>37372</v>
      </c>
      <c r="F80" s="109" t="s">
        <v>4503</v>
      </c>
      <c r="G80" s="120"/>
      <c r="J80" s="120"/>
      <c r="M80" s="120"/>
      <c r="P80" s="120"/>
      <c r="S80" s="120"/>
      <c r="V80" s="120"/>
      <c r="Y80" s="120"/>
      <c r="AB80" s="120"/>
      <c r="AE80" s="120"/>
    </row>
    <row r="81" spans="1:52" s="108" customFormat="1" x14ac:dyDescent="0.2">
      <c r="A81" s="108" t="s">
        <v>156</v>
      </c>
      <c r="B81" s="108" t="s">
        <v>261</v>
      </c>
      <c r="C81" s="120" t="s">
        <v>164</v>
      </c>
      <c r="D81" s="108" t="s">
        <v>4036</v>
      </c>
      <c r="E81" s="123">
        <v>35874</v>
      </c>
      <c r="F81" s="109" t="s">
        <v>698</v>
      </c>
      <c r="G81" s="120"/>
      <c r="J81" s="120"/>
      <c r="M81" s="120"/>
      <c r="P81" s="120"/>
      <c r="S81" s="120"/>
      <c r="V81" s="120"/>
      <c r="Y81" s="120"/>
      <c r="AB81" s="120"/>
      <c r="AE81" s="120"/>
    </row>
    <row r="82" spans="1:52" x14ac:dyDescent="0.2">
      <c r="A82" s="108" t="s">
        <v>80</v>
      </c>
      <c r="B82" s="108" t="s">
        <v>306</v>
      </c>
      <c r="C82" s="120"/>
      <c r="D82" s="108" t="s">
        <v>3886</v>
      </c>
      <c r="E82" s="123">
        <v>37176</v>
      </c>
      <c r="F82" s="109" t="s">
        <v>4449</v>
      </c>
      <c r="G82" s="120"/>
      <c r="H82" s="108"/>
      <c r="I82" s="108"/>
      <c r="J82" s="120"/>
      <c r="K82" s="108"/>
      <c r="L82" s="108"/>
      <c r="M82" s="120"/>
      <c r="N82" s="108"/>
      <c r="O82" s="108"/>
      <c r="P82" s="120"/>
      <c r="Q82" s="108"/>
      <c r="R82" s="108"/>
      <c r="S82" s="120"/>
      <c r="T82" s="108"/>
      <c r="U82" s="108"/>
      <c r="V82" s="120"/>
      <c r="W82" s="108"/>
      <c r="X82" s="108"/>
      <c r="Y82" s="120"/>
      <c r="Z82" s="108"/>
      <c r="AA82" s="108"/>
      <c r="AB82" s="120"/>
      <c r="AC82" s="108"/>
      <c r="AD82" s="108"/>
      <c r="AE82" s="120"/>
      <c r="AF82" s="108"/>
      <c r="AG82" s="108"/>
      <c r="AH82" s="108"/>
      <c r="AI82" s="108"/>
      <c r="AJ82" s="108"/>
      <c r="AK82" s="108"/>
      <c r="AL82" s="108"/>
      <c r="AM82" s="108"/>
      <c r="AN82" s="108"/>
      <c r="AO82" s="108"/>
      <c r="AP82" s="108"/>
      <c r="AQ82" s="108"/>
      <c r="AR82" s="108"/>
      <c r="AS82" s="108"/>
      <c r="AT82" s="108"/>
      <c r="AU82" s="108"/>
      <c r="AV82" s="108"/>
      <c r="AW82" s="108"/>
      <c r="AX82" s="108"/>
      <c r="AY82" s="108"/>
      <c r="AZ82" s="108"/>
    </row>
    <row r="83" spans="1:52" s="108" customFormat="1" x14ac:dyDescent="0.2">
      <c r="A83" s="108" t="s">
        <v>238</v>
      </c>
      <c r="B83" s="108" t="s">
        <v>177</v>
      </c>
      <c r="C83" s="120" t="s">
        <v>241</v>
      </c>
      <c r="D83" s="108" t="s">
        <v>4617</v>
      </c>
      <c r="E83" s="123">
        <v>35806</v>
      </c>
      <c r="F83" s="109" t="s">
        <v>698</v>
      </c>
      <c r="G83" s="120"/>
      <c r="J83" s="120"/>
      <c r="M83" s="120"/>
      <c r="P83" s="120"/>
      <c r="S83" s="120"/>
      <c r="V83" s="120"/>
      <c r="Y83" s="120"/>
      <c r="AB83" s="120"/>
      <c r="AE83" s="120"/>
    </row>
    <row r="84" spans="1:52" s="108" customFormat="1" x14ac:dyDescent="0.2">
      <c r="A84" s="108" t="s">
        <v>147</v>
      </c>
      <c r="B84" s="108" t="s">
        <v>95</v>
      </c>
      <c r="C84" s="120"/>
      <c r="D84" s="108" t="s">
        <v>4079</v>
      </c>
      <c r="E84" s="123">
        <v>37217</v>
      </c>
      <c r="F84" s="109" t="s">
        <v>4449</v>
      </c>
      <c r="G84" s="120"/>
      <c r="J84" s="120"/>
      <c r="M84" s="120"/>
      <c r="P84" s="120"/>
      <c r="S84" s="120"/>
      <c r="V84" s="120"/>
      <c r="Y84" s="120"/>
      <c r="AB84" s="120"/>
      <c r="AE84" s="120"/>
    </row>
    <row r="85" spans="1:52" s="108" customFormat="1" x14ac:dyDescent="0.2">
      <c r="A85" s="108" t="s">
        <v>850</v>
      </c>
      <c r="B85" s="108" t="s">
        <v>95</v>
      </c>
      <c r="C85" s="120"/>
      <c r="D85" s="108" t="s">
        <v>3978</v>
      </c>
      <c r="E85" s="123">
        <v>35507</v>
      </c>
      <c r="F85" s="109" t="s">
        <v>698</v>
      </c>
      <c r="G85" s="120" t="s">
        <v>1549</v>
      </c>
      <c r="J85" s="120"/>
      <c r="K85" s="108" t="s">
        <v>639</v>
      </c>
      <c r="L85" s="108" t="s">
        <v>95</v>
      </c>
      <c r="M85" s="120"/>
      <c r="N85" s="108" t="s">
        <v>639</v>
      </c>
      <c r="O85" s="108" t="s">
        <v>95</v>
      </c>
      <c r="P85" s="120"/>
      <c r="S85" s="120"/>
      <c r="V85" s="120"/>
      <c r="Y85" s="120"/>
      <c r="AB85" s="120"/>
      <c r="AE85" s="120"/>
    </row>
    <row r="86" spans="1:52" s="108" customFormat="1" x14ac:dyDescent="0.2">
      <c r="A86" s="108" t="s">
        <v>445</v>
      </c>
      <c r="B86" s="108" t="s">
        <v>123</v>
      </c>
      <c r="C86" s="120"/>
      <c r="D86" s="108" t="s">
        <v>4004</v>
      </c>
      <c r="E86" s="123">
        <v>37033</v>
      </c>
      <c r="F86" s="109" t="s">
        <v>4503</v>
      </c>
      <c r="G86" s="120"/>
      <c r="J86" s="120"/>
      <c r="M86" s="120"/>
      <c r="P86" s="120"/>
      <c r="S86" s="120"/>
      <c r="V86" s="120"/>
      <c r="Y86" s="120"/>
      <c r="AB86" s="120"/>
      <c r="AE86" s="120"/>
    </row>
    <row r="87" spans="1:52" s="108" customFormat="1" x14ac:dyDescent="0.2">
      <c r="A87" s="108" t="s">
        <v>103</v>
      </c>
      <c r="B87" s="108" t="s">
        <v>134</v>
      </c>
      <c r="C87" s="120" t="s">
        <v>2456</v>
      </c>
      <c r="D87" s="108" t="s">
        <v>3905</v>
      </c>
      <c r="E87" s="123">
        <v>36993</v>
      </c>
      <c r="F87" s="109" t="s">
        <v>4421</v>
      </c>
      <c r="G87" s="120"/>
      <c r="J87" s="120"/>
      <c r="M87" s="120"/>
      <c r="P87" s="120"/>
      <c r="S87" s="120"/>
      <c r="V87" s="120"/>
      <c r="Y87" s="120"/>
      <c r="AB87" s="120"/>
      <c r="AE87" s="120"/>
    </row>
    <row r="88" spans="1:52" s="108" customFormat="1" x14ac:dyDescent="0.2">
      <c r="A88" s="108" t="s">
        <v>315</v>
      </c>
      <c r="B88" s="108" t="s">
        <v>128</v>
      </c>
      <c r="C88" s="120" t="s">
        <v>241</v>
      </c>
      <c r="D88" s="108" t="s">
        <v>4629</v>
      </c>
      <c r="E88" s="123">
        <v>37103</v>
      </c>
      <c r="F88" s="109" t="s">
        <v>4449</v>
      </c>
      <c r="G88" s="120"/>
      <c r="J88" s="120"/>
      <c r="M88" s="120"/>
      <c r="P88" s="120"/>
      <c r="S88" s="120"/>
      <c r="V88" s="120"/>
      <c r="Y88" s="120"/>
      <c r="AB88" s="120"/>
      <c r="AE88" s="120"/>
    </row>
    <row r="89" spans="1:52" s="108" customFormat="1" x14ac:dyDescent="0.2">
      <c r="A89" s="108" t="s">
        <v>555</v>
      </c>
      <c r="B89" s="108" t="s">
        <v>123</v>
      </c>
      <c r="C89" s="120" t="s">
        <v>161</v>
      </c>
      <c r="D89" s="108" t="s">
        <v>4357</v>
      </c>
      <c r="E89" s="123">
        <v>36660</v>
      </c>
      <c r="F89" s="109" t="s">
        <v>172</v>
      </c>
      <c r="G89" s="120"/>
      <c r="H89" s="108" t="s">
        <v>238</v>
      </c>
      <c r="I89" s="108" t="s">
        <v>123</v>
      </c>
      <c r="J89" s="120" t="s">
        <v>241</v>
      </c>
      <c r="M89" s="120"/>
      <c r="P89" s="120"/>
      <c r="S89" s="120"/>
      <c r="V89" s="120"/>
      <c r="Y89" s="120"/>
      <c r="AB89" s="120"/>
      <c r="AE89" s="120"/>
    </row>
    <row r="90" spans="1:52" s="108" customFormat="1" x14ac:dyDescent="0.2">
      <c r="A90" s="108" t="s">
        <v>80</v>
      </c>
      <c r="B90" s="108" t="s">
        <v>275</v>
      </c>
      <c r="C90" s="120"/>
      <c r="D90" s="108" t="s">
        <v>3878</v>
      </c>
      <c r="E90" s="123">
        <v>37754</v>
      </c>
      <c r="F90" s="109" t="s">
        <v>4636</v>
      </c>
      <c r="G90" s="120"/>
      <c r="J90" s="120"/>
      <c r="M90" s="120"/>
      <c r="P90" s="120"/>
      <c r="S90" s="120"/>
      <c r="V90" s="120"/>
      <c r="Y90" s="120"/>
      <c r="AB90" s="120"/>
      <c r="AE90" s="120"/>
    </row>
    <row r="91" spans="1:52" s="108" customFormat="1" x14ac:dyDescent="0.2">
      <c r="A91" s="108" t="s">
        <v>399</v>
      </c>
      <c r="B91" s="116" t="s">
        <v>128</v>
      </c>
      <c r="C91" s="120" t="s">
        <v>141</v>
      </c>
      <c r="D91" s="108" t="s">
        <v>4639</v>
      </c>
      <c r="E91" s="123">
        <v>35097</v>
      </c>
      <c r="F91" s="109" t="s">
        <v>391</v>
      </c>
      <c r="G91" s="109"/>
      <c r="I91" s="116"/>
      <c r="J91" s="120"/>
      <c r="K91" s="108" t="s">
        <v>397</v>
      </c>
      <c r="L91" s="116" t="s">
        <v>128</v>
      </c>
      <c r="M91" s="120" t="s">
        <v>398</v>
      </c>
      <c r="O91" s="116"/>
      <c r="P91" s="120"/>
      <c r="R91" s="116"/>
      <c r="S91" s="120"/>
      <c r="U91" s="116"/>
      <c r="V91" s="120"/>
      <c r="X91" s="116"/>
      <c r="Y91" s="120"/>
      <c r="AA91" s="116"/>
      <c r="AB91" s="120"/>
      <c r="AD91" s="116"/>
      <c r="AE91" s="120"/>
      <c r="AG91" s="116"/>
      <c r="AH91" s="120"/>
      <c r="AJ91" s="116"/>
      <c r="AK91" s="120"/>
      <c r="AM91" s="116"/>
      <c r="AN91" s="120"/>
    </row>
    <row r="92" spans="1:52" s="108" customFormat="1" x14ac:dyDescent="0.2">
      <c r="A92" s="108" t="s">
        <v>340</v>
      </c>
      <c r="B92" s="108" t="s">
        <v>583</v>
      </c>
      <c r="C92" s="120" t="s">
        <v>341</v>
      </c>
      <c r="D92" s="108" t="s">
        <v>4263</v>
      </c>
      <c r="E92" s="123">
        <v>36141</v>
      </c>
      <c r="F92" s="116" t="s">
        <v>2375</v>
      </c>
      <c r="G92" s="120" t="s">
        <v>473</v>
      </c>
      <c r="H92" s="108" t="s">
        <v>340</v>
      </c>
      <c r="I92" s="108" t="s">
        <v>232</v>
      </c>
      <c r="J92" s="120" t="s">
        <v>366</v>
      </c>
      <c r="K92" s="108" t="s">
        <v>332</v>
      </c>
      <c r="L92" s="108" t="s">
        <v>134</v>
      </c>
      <c r="M92" s="120" t="s">
        <v>346</v>
      </c>
      <c r="N92" s="108" t="s">
        <v>332</v>
      </c>
      <c r="O92" s="108" t="s">
        <v>134</v>
      </c>
      <c r="P92" s="120" t="s">
        <v>1683</v>
      </c>
      <c r="Q92" s="108" t="s">
        <v>351</v>
      </c>
      <c r="R92" s="108" t="s">
        <v>134</v>
      </c>
      <c r="S92" s="120" t="s">
        <v>632</v>
      </c>
      <c r="V92" s="120"/>
      <c r="Y92" s="120"/>
      <c r="AB92" s="120"/>
      <c r="AE92" s="120"/>
    </row>
    <row r="93" spans="1:52" s="108" customFormat="1" x14ac:dyDescent="0.2">
      <c r="A93" s="108" t="s">
        <v>103</v>
      </c>
      <c r="B93" s="109" t="s">
        <v>195</v>
      </c>
      <c r="C93" s="120" t="s">
        <v>4641</v>
      </c>
      <c r="D93" s="108" t="s">
        <v>3948</v>
      </c>
      <c r="E93" s="123">
        <v>36125</v>
      </c>
      <c r="F93" s="109" t="s">
        <v>698</v>
      </c>
      <c r="G93" s="120" t="s">
        <v>4640</v>
      </c>
      <c r="I93" s="109"/>
      <c r="J93" s="120"/>
      <c r="M93" s="120"/>
      <c r="N93" s="108" t="s">
        <v>103</v>
      </c>
      <c r="O93" s="108" t="s">
        <v>195</v>
      </c>
      <c r="P93" s="120" t="s">
        <v>3792</v>
      </c>
      <c r="S93" s="120"/>
      <c r="V93" s="120"/>
      <c r="Y93" s="120"/>
      <c r="AB93" s="120"/>
      <c r="AE93" s="120"/>
    </row>
    <row r="94" spans="1:52" s="108" customFormat="1" x14ac:dyDescent="0.2">
      <c r="A94" s="108" t="s">
        <v>298</v>
      </c>
      <c r="B94" s="108" t="s">
        <v>134</v>
      </c>
      <c r="C94" s="120" t="s">
        <v>241</v>
      </c>
      <c r="D94" s="108" t="s">
        <v>4358</v>
      </c>
      <c r="E94" s="123">
        <v>34516</v>
      </c>
      <c r="F94" s="109" t="s">
        <v>1350</v>
      </c>
      <c r="G94" s="108" t="s">
        <v>2534</v>
      </c>
      <c r="H94" s="108" t="s">
        <v>315</v>
      </c>
      <c r="I94" s="108" t="s">
        <v>134</v>
      </c>
      <c r="J94" s="120" t="s">
        <v>241</v>
      </c>
      <c r="K94" s="108" t="s">
        <v>298</v>
      </c>
      <c r="L94" s="108" t="s">
        <v>232</v>
      </c>
      <c r="M94" s="109" t="s">
        <v>241</v>
      </c>
      <c r="P94" s="109"/>
      <c r="Q94" s="108" t="s">
        <v>315</v>
      </c>
      <c r="R94" s="108" t="s">
        <v>556</v>
      </c>
      <c r="S94" s="109" t="s">
        <v>266</v>
      </c>
      <c r="V94" s="109"/>
      <c r="W94" s="108" t="s">
        <v>4644</v>
      </c>
      <c r="X94" s="108" t="s">
        <v>207</v>
      </c>
      <c r="Y94" s="109" t="s">
        <v>598</v>
      </c>
      <c r="Z94" s="108" t="s">
        <v>315</v>
      </c>
      <c r="AA94" s="108" t="s">
        <v>207</v>
      </c>
      <c r="AB94" s="109" t="s">
        <v>273</v>
      </c>
      <c r="AC94" s="108" t="s">
        <v>315</v>
      </c>
      <c r="AD94" s="108" t="s">
        <v>207</v>
      </c>
      <c r="AE94" s="109" t="s">
        <v>241</v>
      </c>
      <c r="AF94" s="108" t="s">
        <v>315</v>
      </c>
      <c r="AG94" s="108" t="s">
        <v>227</v>
      </c>
      <c r="AH94" s="109" t="s">
        <v>266</v>
      </c>
    </row>
    <row r="95" spans="1:52" s="108" customFormat="1" x14ac:dyDescent="0.2">
      <c r="A95" s="108" t="s">
        <v>555</v>
      </c>
      <c r="B95" s="116" t="s">
        <v>242</v>
      </c>
      <c r="C95" s="120" t="s">
        <v>161</v>
      </c>
      <c r="D95" s="108" t="s">
        <v>4359</v>
      </c>
      <c r="E95" s="123">
        <v>36231</v>
      </c>
      <c r="F95" s="109" t="s">
        <v>416</v>
      </c>
      <c r="G95" s="109"/>
      <c r="H95" s="108" t="s">
        <v>238</v>
      </c>
      <c r="I95" s="116" t="s">
        <v>215</v>
      </c>
      <c r="J95" s="120" t="s">
        <v>241</v>
      </c>
      <c r="K95" s="108" t="s">
        <v>238</v>
      </c>
      <c r="L95" s="116" t="s">
        <v>215</v>
      </c>
      <c r="M95" s="120" t="s">
        <v>241</v>
      </c>
      <c r="O95" s="116"/>
      <c r="P95" s="120"/>
      <c r="R95" s="116"/>
      <c r="S95" s="120"/>
      <c r="U95" s="116"/>
      <c r="V95" s="120"/>
      <c r="X95" s="116"/>
      <c r="Y95" s="120"/>
      <c r="AA95" s="116"/>
      <c r="AB95" s="120"/>
      <c r="AD95" s="116"/>
      <c r="AE95" s="120"/>
      <c r="AG95" s="116"/>
      <c r="AH95" s="120"/>
      <c r="AJ95" s="116"/>
      <c r="AK95" s="120"/>
      <c r="AM95" s="116"/>
      <c r="AN95" s="120"/>
    </row>
    <row r="96" spans="1:52" s="108" customFormat="1" x14ac:dyDescent="0.2">
      <c r="A96" s="108" t="s">
        <v>315</v>
      </c>
      <c r="B96" s="108" t="s">
        <v>227</v>
      </c>
      <c r="C96" s="109" t="s">
        <v>241</v>
      </c>
      <c r="D96" s="108" t="s">
        <v>4647</v>
      </c>
      <c r="E96" s="123">
        <v>35012</v>
      </c>
      <c r="F96" s="109" t="s">
        <v>391</v>
      </c>
      <c r="G96" s="120"/>
      <c r="J96" s="109"/>
      <c r="K96" s="108" t="s">
        <v>315</v>
      </c>
      <c r="L96" s="108" t="s">
        <v>396</v>
      </c>
      <c r="M96" s="109" t="s">
        <v>241</v>
      </c>
      <c r="N96" s="108" t="s">
        <v>315</v>
      </c>
      <c r="O96" s="108" t="s">
        <v>105</v>
      </c>
      <c r="P96" s="109" t="s">
        <v>241</v>
      </c>
      <c r="S96" s="109"/>
      <c r="T96" s="108" t="s">
        <v>329</v>
      </c>
      <c r="U96" s="108" t="s">
        <v>324</v>
      </c>
      <c r="V96" s="120" t="s">
        <v>241</v>
      </c>
      <c r="Y96" s="120"/>
      <c r="AB96" s="120"/>
      <c r="AE96" s="120"/>
    </row>
    <row r="97" spans="1:52" s="108" customFormat="1" x14ac:dyDescent="0.2">
      <c r="A97" s="108" t="s">
        <v>2578</v>
      </c>
      <c r="B97" s="108" t="s">
        <v>324</v>
      </c>
      <c r="C97" s="120"/>
      <c r="D97" s="108" t="s">
        <v>3971</v>
      </c>
      <c r="E97" s="123">
        <v>37239</v>
      </c>
      <c r="F97" s="109" t="s">
        <v>4445</v>
      </c>
      <c r="G97" s="120"/>
      <c r="J97" s="120"/>
      <c r="M97" s="120"/>
      <c r="P97" s="120"/>
      <c r="S97" s="120"/>
      <c r="V97" s="120"/>
      <c r="Y97" s="120"/>
      <c r="AB97" s="120"/>
      <c r="AE97" s="120"/>
    </row>
    <row r="98" spans="1:52" s="108" customFormat="1" x14ac:dyDescent="0.2">
      <c r="A98" s="120" t="s">
        <v>80</v>
      </c>
      <c r="B98" s="120" t="s">
        <v>93</v>
      </c>
      <c r="C98" s="120" t="s">
        <v>4652</v>
      </c>
      <c r="D98" s="108" t="s">
        <v>4309</v>
      </c>
      <c r="E98" s="123">
        <v>34725</v>
      </c>
      <c r="F98" s="109" t="s">
        <v>585</v>
      </c>
      <c r="G98" s="109" t="s">
        <v>4651</v>
      </c>
      <c r="H98" s="108" t="s">
        <v>80</v>
      </c>
      <c r="I98" s="109" t="s">
        <v>207</v>
      </c>
      <c r="J98" s="109" t="s">
        <v>1857</v>
      </c>
      <c r="K98" s="108" t="s">
        <v>80</v>
      </c>
      <c r="L98" s="109" t="s">
        <v>232</v>
      </c>
      <c r="M98" s="109"/>
      <c r="N98" s="108" t="s">
        <v>80</v>
      </c>
      <c r="O98" s="109" t="s">
        <v>324</v>
      </c>
      <c r="P98" s="109" t="s">
        <v>4653</v>
      </c>
      <c r="R98" s="109"/>
      <c r="S98" s="109"/>
      <c r="U98" s="109"/>
      <c r="V98" s="109"/>
      <c r="W98" s="108" t="s">
        <v>1056</v>
      </c>
      <c r="X98" s="109"/>
      <c r="Y98" s="109"/>
      <c r="Z98" s="108" t="s">
        <v>80</v>
      </c>
      <c r="AA98" s="109" t="s">
        <v>177</v>
      </c>
      <c r="AB98" s="109" t="s">
        <v>4654</v>
      </c>
      <c r="AD98" s="109"/>
      <c r="AE98" s="109"/>
      <c r="AG98" s="109"/>
      <c r="AH98" s="109"/>
      <c r="AJ98" s="109"/>
      <c r="AK98" s="109"/>
      <c r="AM98" s="109"/>
      <c r="AN98" s="109"/>
      <c r="AP98" s="109"/>
      <c r="AQ98" s="109"/>
      <c r="AS98" s="109"/>
      <c r="AT98" s="109"/>
      <c r="AV98" s="109"/>
      <c r="AW98" s="109"/>
      <c r="AY98" s="109"/>
      <c r="AZ98" s="109"/>
    </row>
    <row r="99" spans="1:52" s="108" customFormat="1" x14ac:dyDescent="0.2">
      <c r="A99" s="108" t="s">
        <v>308</v>
      </c>
      <c r="B99" s="108" t="s">
        <v>105</v>
      </c>
      <c r="C99" s="120" t="s">
        <v>938</v>
      </c>
      <c r="D99" s="108" t="s">
        <v>4658</v>
      </c>
      <c r="E99" s="123">
        <v>36972</v>
      </c>
      <c r="F99" s="109" t="s">
        <v>173</v>
      </c>
      <c r="G99" s="120"/>
      <c r="J99" s="120"/>
      <c r="M99" s="120"/>
      <c r="P99" s="120"/>
      <c r="S99" s="120"/>
      <c r="V99" s="120"/>
      <c r="Y99" s="120"/>
      <c r="AB99" s="120"/>
      <c r="AE99" s="120"/>
    </row>
    <row r="100" spans="1:52" s="108" customFormat="1" x14ac:dyDescent="0.2">
      <c r="A100" s="108" t="s">
        <v>147</v>
      </c>
      <c r="B100" s="108" t="s">
        <v>105</v>
      </c>
      <c r="C100" s="120"/>
      <c r="D100" s="108" t="s">
        <v>4084</v>
      </c>
      <c r="E100" s="123">
        <v>36542</v>
      </c>
      <c r="F100" s="109" t="s">
        <v>477</v>
      </c>
      <c r="G100" s="120"/>
      <c r="J100" s="120"/>
      <c r="M100" s="120"/>
      <c r="P100" s="120"/>
      <c r="S100" s="120"/>
      <c r="V100" s="120"/>
      <c r="Y100" s="120"/>
      <c r="AB100" s="120"/>
      <c r="AE100" s="120"/>
    </row>
    <row r="101" spans="1:52" x14ac:dyDescent="0.2">
      <c r="A101" s="108" t="s">
        <v>147</v>
      </c>
      <c r="B101" s="108" t="s">
        <v>192</v>
      </c>
      <c r="C101" s="120"/>
      <c r="D101" s="108" t="s">
        <v>4072</v>
      </c>
      <c r="E101" s="123">
        <v>35565</v>
      </c>
      <c r="F101" s="116" t="s">
        <v>121</v>
      </c>
      <c r="G101" s="120" t="s">
        <v>979</v>
      </c>
      <c r="H101" s="108"/>
      <c r="I101" s="108"/>
      <c r="J101" s="120"/>
      <c r="K101" s="108"/>
      <c r="L101" s="108"/>
      <c r="M101" s="120"/>
      <c r="N101" s="108" t="s">
        <v>147</v>
      </c>
      <c r="O101" s="108" t="s">
        <v>192</v>
      </c>
      <c r="P101" s="120"/>
      <c r="Q101" s="108" t="s">
        <v>686</v>
      </c>
      <c r="R101" s="108" t="s">
        <v>192</v>
      </c>
      <c r="S101" s="120"/>
      <c r="T101" s="108" t="s">
        <v>147</v>
      </c>
      <c r="U101" s="108" t="s">
        <v>192</v>
      </c>
      <c r="V101" s="120"/>
      <c r="W101" s="108"/>
      <c r="X101" s="108"/>
      <c r="Y101" s="120"/>
      <c r="Z101" s="108"/>
      <c r="AA101" s="108"/>
      <c r="AB101" s="120"/>
      <c r="AC101" s="108"/>
      <c r="AD101" s="108"/>
      <c r="AE101" s="120"/>
      <c r="AF101" s="108"/>
      <c r="AG101" s="108"/>
      <c r="AH101" s="108"/>
      <c r="AI101" s="108"/>
      <c r="AJ101" s="108"/>
      <c r="AK101" s="108"/>
      <c r="AL101" s="108"/>
      <c r="AM101" s="108"/>
      <c r="AN101" s="108"/>
      <c r="AO101" s="108"/>
      <c r="AP101" s="108"/>
      <c r="AQ101" s="108"/>
      <c r="AR101" s="108"/>
      <c r="AS101" s="108"/>
      <c r="AT101" s="108"/>
      <c r="AU101" s="108"/>
      <c r="AV101" s="108"/>
      <c r="AW101" s="108"/>
      <c r="AX101" s="108"/>
      <c r="AY101" s="108"/>
      <c r="AZ101" s="108"/>
    </row>
    <row r="102" spans="1:52" s="108" customFormat="1" x14ac:dyDescent="0.2">
      <c r="A102" s="108" t="s">
        <v>340</v>
      </c>
      <c r="B102" s="108" t="s">
        <v>185</v>
      </c>
      <c r="C102" s="120" t="s">
        <v>341</v>
      </c>
      <c r="D102" s="108" t="s">
        <v>4660</v>
      </c>
      <c r="E102" s="123">
        <v>37223</v>
      </c>
      <c r="F102" s="109" t="s">
        <v>4449</v>
      </c>
      <c r="G102" s="120"/>
      <c r="J102" s="120"/>
      <c r="M102" s="120"/>
      <c r="P102" s="120"/>
      <c r="S102" s="120"/>
      <c r="V102" s="120"/>
      <c r="Y102" s="120"/>
      <c r="AB102" s="120"/>
      <c r="AE102" s="120"/>
    </row>
    <row r="103" spans="1:52" s="108" customFormat="1" x14ac:dyDescent="0.2">
      <c r="A103" s="108" t="s">
        <v>298</v>
      </c>
      <c r="B103" s="116" t="s">
        <v>93</v>
      </c>
      <c r="C103" s="120" t="s">
        <v>587</v>
      </c>
      <c r="D103" s="108" t="s">
        <v>4362</v>
      </c>
      <c r="E103" s="123">
        <v>36186</v>
      </c>
      <c r="F103" s="109" t="s">
        <v>477</v>
      </c>
      <c r="G103" s="109"/>
      <c r="H103" s="108" t="s">
        <v>315</v>
      </c>
      <c r="I103" s="116" t="s">
        <v>275</v>
      </c>
      <c r="J103" s="120" t="s">
        <v>241</v>
      </c>
      <c r="K103" s="108" t="s">
        <v>315</v>
      </c>
      <c r="L103" s="116" t="s">
        <v>434</v>
      </c>
      <c r="M103" s="120" t="s">
        <v>241</v>
      </c>
      <c r="O103" s="116"/>
      <c r="P103" s="120"/>
      <c r="R103" s="116"/>
      <c r="S103" s="120"/>
      <c r="U103" s="116"/>
      <c r="V103" s="120"/>
      <c r="X103" s="116"/>
      <c r="Y103" s="120"/>
      <c r="AA103" s="116"/>
      <c r="AB103" s="120"/>
      <c r="AD103" s="116"/>
      <c r="AE103" s="120"/>
      <c r="AG103" s="116"/>
      <c r="AH103" s="120"/>
      <c r="AJ103" s="116"/>
      <c r="AK103" s="120"/>
      <c r="AM103" s="116"/>
      <c r="AN103" s="120"/>
    </row>
    <row r="104" spans="1:52" s="108" customFormat="1" x14ac:dyDescent="0.2">
      <c r="A104" s="108" t="s">
        <v>397</v>
      </c>
      <c r="B104" s="108" t="s">
        <v>192</v>
      </c>
      <c r="C104" s="120" t="s">
        <v>398</v>
      </c>
      <c r="D104" s="108" t="s">
        <v>4670</v>
      </c>
      <c r="E104" s="123">
        <v>37211</v>
      </c>
      <c r="F104" s="109" t="s">
        <v>4449</v>
      </c>
      <c r="G104" s="120"/>
      <c r="J104" s="120"/>
      <c r="M104" s="120"/>
      <c r="P104" s="120"/>
      <c r="S104" s="120"/>
      <c r="V104" s="120"/>
      <c r="Y104" s="120"/>
      <c r="AB104" s="120"/>
      <c r="AE104" s="120"/>
    </row>
    <row r="105" spans="1:52" s="108" customFormat="1" x14ac:dyDescent="0.2">
      <c r="A105" s="108" t="s">
        <v>133</v>
      </c>
      <c r="B105" s="108" t="s">
        <v>432</v>
      </c>
      <c r="C105" s="120"/>
      <c r="D105" s="108" t="s">
        <v>4051</v>
      </c>
      <c r="E105" s="123">
        <v>37543</v>
      </c>
      <c r="F105" s="109" t="s">
        <v>4672</v>
      </c>
      <c r="G105" s="120"/>
      <c r="J105" s="120"/>
      <c r="M105" s="120"/>
      <c r="P105" s="120"/>
      <c r="S105" s="120"/>
      <c r="V105" s="120"/>
      <c r="Y105" s="120"/>
      <c r="AB105" s="120"/>
      <c r="AE105" s="120"/>
    </row>
    <row r="106" spans="1:52" s="108" customFormat="1" x14ac:dyDescent="0.2">
      <c r="A106" s="108" t="s">
        <v>202</v>
      </c>
      <c r="B106" s="108" t="s">
        <v>118</v>
      </c>
      <c r="C106" s="120" t="s">
        <v>241</v>
      </c>
      <c r="D106" s="108" t="s">
        <v>4673</v>
      </c>
      <c r="E106" s="123">
        <v>36973</v>
      </c>
      <c r="F106" s="109" t="s">
        <v>172</v>
      </c>
      <c r="G106" s="120"/>
      <c r="J106" s="120"/>
      <c r="M106" s="120"/>
      <c r="P106" s="120"/>
      <c r="S106" s="120"/>
      <c r="V106" s="120"/>
      <c r="Y106" s="120"/>
      <c r="AB106" s="120"/>
      <c r="AE106" s="120"/>
    </row>
    <row r="107" spans="1:52" s="108" customFormat="1" x14ac:dyDescent="0.2">
      <c r="A107" s="108" t="s">
        <v>4684</v>
      </c>
      <c r="B107" s="108" t="s">
        <v>316</v>
      </c>
      <c r="C107" s="120" t="s">
        <v>4686</v>
      </c>
      <c r="D107" s="108" t="s">
        <v>4685</v>
      </c>
      <c r="E107" s="123">
        <v>38024</v>
      </c>
      <c r="F107" s="109" t="s">
        <v>4435</v>
      </c>
      <c r="G107" s="120"/>
      <c r="J107" s="120"/>
      <c r="M107" s="120"/>
      <c r="P107" s="120"/>
      <c r="S107" s="120"/>
      <c r="V107" s="120"/>
      <c r="Y107" s="120"/>
      <c r="AB107" s="120"/>
      <c r="AE107" s="120"/>
    </row>
    <row r="108" spans="1:52" x14ac:dyDescent="0.2">
      <c r="A108" s="108" t="s">
        <v>421</v>
      </c>
      <c r="B108" s="108" t="s">
        <v>95</v>
      </c>
      <c r="C108" s="120" t="s">
        <v>388</v>
      </c>
      <c r="D108" s="108" t="s">
        <v>4687</v>
      </c>
      <c r="E108" s="123">
        <v>35091</v>
      </c>
      <c r="F108" s="116" t="s">
        <v>802</v>
      </c>
      <c r="G108" s="120" t="s">
        <v>1136</v>
      </c>
      <c r="H108" s="108"/>
      <c r="I108" s="108"/>
      <c r="J108" s="109"/>
      <c r="K108" s="108" t="s">
        <v>384</v>
      </c>
      <c r="L108" s="108" t="s">
        <v>583</v>
      </c>
      <c r="M108" s="109" t="s">
        <v>406</v>
      </c>
      <c r="N108" s="108" t="s">
        <v>384</v>
      </c>
      <c r="O108" s="108" t="s">
        <v>95</v>
      </c>
      <c r="P108" s="109" t="s">
        <v>410</v>
      </c>
      <c r="Q108" s="108" t="s">
        <v>421</v>
      </c>
      <c r="R108" s="108" t="s">
        <v>95</v>
      </c>
      <c r="S108" s="109" t="s">
        <v>406</v>
      </c>
      <c r="T108" s="108" t="s">
        <v>421</v>
      </c>
      <c r="U108" s="108" t="s">
        <v>95</v>
      </c>
      <c r="V108" s="109" t="s">
        <v>433</v>
      </c>
      <c r="W108" s="108" t="s">
        <v>397</v>
      </c>
      <c r="X108" s="108" t="s">
        <v>95</v>
      </c>
      <c r="Y108" s="109" t="s">
        <v>398</v>
      </c>
      <c r="Z108" s="108"/>
      <c r="AA108" s="108"/>
      <c r="AB108" s="120"/>
      <c r="AC108" s="108"/>
      <c r="AD108" s="108"/>
      <c r="AE108" s="120"/>
      <c r="AF108" s="108"/>
      <c r="AG108" s="108"/>
      <c r="AH108" s="108"/>
      <c r="AI108" s="108"/>
      <c r="AJ108" s="108"/>
      <c r="AK108" s="108"/>
      <c r="AL108" s="108"/>
      <c r="AM108" s="108"/>
      <c r="AN108" s="108"/>
      <c r="AO108" s="108"/>
      <c r="AP108" s="108"/>
      <c r="AQ108" s="108"/>
      <c r="AR108" s="108"/>
      <c r="AS108" s="108"/>
      <c r="AT108" s="108"/>
      <c r="AU108" s="108"/>
      <c r="AV108" s="108"/>
      <c r="AW108" s="108"/>
      <c r="AX108" s="108"/>
      <c r="AY108" s="108"/>
      <c r="AZ108" s="108"/>
    </row>
    <row r="109" spans="1:52" s="108" customFormat="1" x14ac:dyDescent="0.2">
      <c r="A109" s="108" t="s">
        <v>274</v>
      </c>
      <c r="B109" s="108" t="s">
        <v>215</v>
      </c>
      <c r="C109" s="120" t="s">
        <v>269</v>
      </c>
      <c r="D109" s="108" t="s">
        <v>4689</v>
      </c>
      <c r="E109" s="123">
        <v>37306</v>
      </c>
      <c r="F109" s="109" t="s">
        <v>4435</v>
      </c>
      <c r="G109" s="120"/>
      <c r="J109" s="120"/>
      <c r="M109" s="120"/>
      <c r="P109" s="120"/>
      <c r="S109" s="120"/>
      <c r="V109" s="120"/>
      <c r="Y109" s="120"/>
      <c r="AB109" s="120"/>
      <c r="AE109" s="120"/>
    </row>
    <row r="110" spans="1:52" s="108" customFormat="1" x14ac:dyDescent="0.2">
      <c r="A110" s="108" t="s">
        <v>982</v>
      </c>
      <c r="B110" s="108" t="s">
        <v>170</v>
      </c>
      <c r="C110" s="120" t="s">
        <v>2565</v>
      </c>
      <c r="D110" s="108" t="s">
        <v>3981</v>
      </c>
      <c r="E110" s="123">
        <v>38177</v>
      </c>
      <c r="F110" s="109" t="s">
        <v>4445</v>
      </c>
      <c r="G110" s="120"/>
      <c r="J110" s="120"/>
      <c r="M110" s="120"/>
      <c r="P110" s="120"/>
      <c r="S110" s="120"/>
      <c r="V110" s="120"/>
      <c r="Y110" s="120"/>
      <c r="AB110" s="120"/>
      <c r="AE110" s="120"/>
    </row>
    <row r="111" spans="1:52" s="108" customFormat="1" x14ac:dyDescent="0.2">
      <c r="A111" s="120" t="s">
        <v>445</v>
      </c>
      <c r="B111" s="120" t="s">
        <v>434</v>
      </c>
      <c r="C111" s="120"/>
      <c r="D111" s="108" t="s">
        <v>4009</v>
      </c>
      <c r="E111" s="123">
        <v>37091</v>
      </c>
      <c r="F111" s="109" t="s">
        <v>114</v>
      </c>
      <c r="G111" s="109" t="s">
        <v>115</v>
      </c>
      <c r="H111" s="108" t="s">
        <v>445</v>
      </c>
      <c r="I111" s="116" t="s">
        <v>434</v>
      </c>
      <c r="J111" s="120"/>
      <c r="K111" s="108" t="s">
        <v>445</v>
      </c>
      <c r="L111" s="116" t="s">
        <v>434</v>
      </c>
      <c r="M111" s="120"/>
      <c r="O111" s="116"/>
      <c r="P111" s="120"/>
      <c r="R111" s="116"/>
      <c r="S111" s="120"/>
      <c r="U111" s="116"/>
      <c r="V111" s="120"/>
      <c r="X111" s="116"/>
      <c r="Y111" s="120"/>
      <c r="AA111" s="116"/>
      <c r="AB111" s="120"/>
      <c r="AD111" s="116"/>
      <c r="AE111" s="120"/>
      <c r="AG111" s="116"/>
      <c r="AH111" s="120"/>
      <c r="AJ111" s="116"/>
      <c r="AK111" s="120"/>
      <c r="AM111" s="116"/>
      <c r="AN111" s="120"/>
    </row>
    <row r="112" spans="1:52" s="108" customFormat="1" x14ac:dyDescent="0.2">
      <c r="A112" s="108" t="s">
        <v>156</v>
      </c>
      <c r="B112" s="108" t="s">
        <v>170</v>
      </c>
      <c r="C112" s="120" t="s">
        <v>141</v>
      </c>
      <c r="D112" s="108" t="s">
        <v>4695</v>
      </c>
      <c r="E112" s="123">
        <v>37698</v>
      </c>
      <c r="F112" s="109" t="s">
        <v>4462</v>
      </c>
      <c r="G112" s="120"/>
      <c r="J112" s="120"/>
      <c r="M112" s="120"/>
      <c r="P112" s="120"/>
      <c r="S112" s="120"/>
      <c r="V112" s="120"/>
      <c r="Y112" s="120"/>
      <c r="AB112" s="120"/>
      <c r="AE112" s="120"/>
    </row>
    <row r="113" spans="1:52" s="108" customFormat="1" x14ac:dyDescent="0.2">
      <c r="A113" s="108" t="s">
        <v>80</v>
      </c>
      <c r="B113" s="108" t="s">
        <v>261</v>
      </c>
      <c r="C113" s="120" t="s">
        <v>4697</v>
      </c>
      <c r="D113" s="108" t="s">
        <v>4696</v>
      </c>
      <c r="E113" s="123">
        <v>37695</v>
      </c>
      <c r="F113" s="109" t="s">
        <v>4421</v>
      </c>
      <c r="G113" s="120"/>
      <c r="J113" s="120"/>
      <c r="M113" s="120"/>
      <c r="P113" s="120"/>
      <c r="S113" s="120"/>
      <c r="V113" s="120"/>
      <c r="Y113" s="120"/>
      <c r="AB113" s="120"/>
      <c r="AE113" s="120"/>
    </row>
    <row r="114" spans="1:52" s="108" customFormat="1" x14ac:dyDescent="0.2">
      <c r="A114" s="108" t="s">
        <v>370</v>
      </c>
      <c r="B114" s="108" t="s">
        <v>195</v>
      </c>
      <c r="C114" s="120" t="s">
        <v>798</v>
      </c>
      <c r="D114" s="108" t="s">
        <v>4698</v>
      </c>
      <c r="E114" s="123">
        <v>37889</v>
      </c>
      <c r="F114" s="109" t="s">
        <v>4435</v>
      </c>
      <c r="G114" s="120"/>
      <c r="J114" s="120"/>
      <c r="M114" s="120"/>
      <c r="P114" s="120"/>
      <c r="S114" s="120"/>
      <c r="V114" s="120"/>
      <c r="Y114" s="120"/>
      <c r="AB114" s="120"/>
      <c r="AE114" s="120"/>
    </row>
    <row r="115" spans="1:52" s="108" customFormat="1" x14ac:dyDescent="0.2">
      <c r="A115" s="108" t="s">
        <v>226</v>
      </c>
      <c r="B115" s="108" t="s">
        <v>128</v>
      </c>
      <c r="C115" s="120" t="s">
        <v>224</v>
      </c>
      <c r="D115" s="108" t="s">
        <v>4699</v>
      </c>
      <c r="E115" s="123">
        <v>37749</v>
      </c>
      <c r="F115" s="109" t="s">
        <v>3181</v>
      </c>
      <c r="G115" s="120"/>
      <c r="J115" s="120"/>
      <c r="M115" s="120"/>
      <c r="P115" s="120"/>
      <c r="S115" s="120"/>
      <c r="V115" s="120"/>
      <c r="Y115" s="120"/>
      <c r="AB115" s="120"/>
      <c r="AE115" s="120"/>
    </row>
    <row r="116" spans="1:52" x14ac:dyDescent="0.2">
      <c r="A116" s="108" t="s">
        <v>162</v>
      </c>
      <c r="B116" s="108" t="s">
        <v>556</v>
      </c>
      <c r="C116" s="120" t="s">
        <v>163</v>
      </c>
      <c r="D116" s="108" t="s">
        <v>4028</v>
      </c>
      <c r="E116" s="123">
        <v>38188</v>
      </c>
      <c r="F116" s="109" t="s">
        <v>3181</v>
      </c>
      <c r="G116" s="120"/>
      <c r="H116" s="108"/>
      <c r="I116" s="108"/>
      <c r="J116" s="120"/>
      <c r="K116" s="108"/>
      <c r="L116" s="108"/>
      <c r="M116" s="120"/>
      <c r="N116" s="108"/>
      <c r="O116" s="108"/>
      <c r="P116" s="120"/>
      <c r="Q116" s="108"/>
      <c r="R116" s="108"/>
      <c r="S116" s="120"/>
      <c r="T116" s="108"/>
      <c r="U116" s="108"/>
      <c r="V116" s="120"/>
      <c r="W116" s="108"/>
      <c r="X116" s="108"/>
      <c r="Y116" s="120"/>
      <c r="Z116" s="108"/>
      <c r="AA116" s="108"/>
      <c r="AB116" s="120"/>
      <c r="AC116" s="108"/>
      <c r="AD116" s="108"/>
      <c r="AE116" s="120"/>
      <c r="AF116" s="108"/>
      <c r="AG116" s="108"/>
      <c r="AH116" s="108"/>
      <c r="AI116" s="108"/>
      <c r="AJ116" s="108"/>
      <c r="AK116" s="108"/>
      <c r="AL116" s="108"/>
      <c r="AM116" s="108"/>
      <c r="AN116" s="108"/>
      <c r="AO116" s="108"/>
      <c r="AP116" s="108"/>
      <c r="AQ116" s="108"/>
      <c r="AR116" s="108"/>
      <c r="AS116" s="108"/>
      <c r="AT116" s="108"/>
      <c r="AU116" s="108"/>
      <c r="AV116" s="108"/>
      <c r="AW116" s="108"/>
      <c r="AX116" s="108"/>
      <c r="AY116" s="108"/>
      <c r="AZ116" s="108"/>
    </row>
    <row r="117" spans="1:52" ht="12.75" customHeight="1" x14ac:dyDescent="0.2">
      <c r="A117" s="108" t="s">
        <v>298</v>
      </c>
      <c r="B117" s="108" t="s">
        <v>93</v>
      </c>
      <c r="C117" s="120" t="s">
        <v>241</v>
      </c>
      <c r="D117" s="108" t="s">
        <v>4702</v>
      </c>
      <c r="E117" s="123">
        <v>37638</v>
      </c>
      <c r="F117" s="109" t="s">
        <v>4445</v>
      </c>
      <c r="G117" s="120"/>
      <c r="H117" s="108"/>
      <c r="I117" s="108"/>
      <c r="J117" s="120"/>
      <c r="K117" s="108"/>
      <c r="L117" s="108"/>
      <c r="M117" s="120"/>
      <c r="N117" s="108"/>
      <c r="O117" s="108"/>
      <c r="P117" s="120"/>
      <c r="Q117" s="108"/>
      <c r="R117" s="108"/>
      <c r="S117" s="120"/>
      <c r="T117" s="108"/>
      <c r="U117" s="108"/>
      <c r="V117" s="120"/>
      <c r="W117" s="108"/>
      <c r="X117" s="108"/>
      <c r="Y117" s="120"/>
      <c r="Z117" s="108"/>
      <c r="AA117" s="108"/>
      <c r="AB117" s="120"/>
      <c r="AC117" s="108"/>
      <c r="AD117" s="108"/>
      <c r="AE117" s="120"/>
      <c r="AF117" s="108"/>
      <c r="AG117" s="108"/>
      <c r="AH117" s="108"/>
      <c r="AI117" s="108"/>
      <c r="AJ117" s="108"/>
      <c r="AK117" s="108"/>
      <c r="AL117" s="108"/>
      <c r="AM117" s="108"/>
      <c r="AN117" s="108"/>
      <c r="AO117" s="108"/>
      <c r="AP117" s="108"/>
      <c r="AQ117" s="108"/>
      <c r="AR117" s="108"/>
      <c r="AS117" s="108"/>
      <c r="AT117" s="108"/>
      <c r="AU117" s="108"/>
      <c r="AV117" s="108"/>
      <c r="AW117" s="108"/>
      <c r="AX117" s="108"/>
      <c r="AY117" s="108"/>
      <c r="AZ117" s="108"/>
    </row>
    <row r="118" spans="1:52" x14ac:dyDescent="0.2">
      <c r="A118" s="108" t="s">
        <v>194</v>
      </c>
      <c r="B118" s="108" t="s">
        <v>177</v>
      </c>
      <c r="C118" s="120" t="s">
        <v>228</v>
      </c>
      <c r="D118" s="108" t="s">
        <v>4705</v>
      </c>
      <c r="E118" s="123">
        <v>36810</v>
      </c>
      <c r="F118" s="109" t="s">
        <v>572</v>
      </c>
      <c r="G118" s="120"/>
      <c r="H118" s="108"/>
      <c r="I118" s="108"/>
      <c r="J118" s="120"/>
      <c r="K118" s="108"/>
      <c r="L118" s="108"/>
      <c r="M118" s="120"/>
      <c r="N118" s="108"/>
      <c r="O118" s="108"/>
      <c r="P118" s="120"/>
      <c r="Q118" s="108"/>
      <c r="R118" s="108"/>
      <c r="S118" s="120"/>
      <c r="T118" s="108"/>
      <c r="U118" s="108"/>
      <c r="V118" s="120"/>
      <c r="W118" s="108"/>
      <c r="X118" s="108"/>
      <c r="Y118" s="120"/>
      <c r="Z118" s="108"/>
      <c r="AA118" s="108"/>
      <c r="AB118" s="120"/>
      <c r="AC118" s="108"/>
      <c r="AD118" s="108"/>
      <c r="AE118" s="120"/>
      <c r="AF118" s="108"/>
      <c r="AG118" s="108"/>
      <c r="AH118" s="108"/>
      <c r="AI118" s="108"/>
      <c r="AJ118" s="108"/>
      <c r="AK118" s="108"/>
      <c r="AL118" s="108"/>
      <c r="AM118" s="108"/>
      <c r="AN118" s="108"/>
      <c r="AO118" s="108"/>
      <c r="AP118" s="108"/>
      <c r="AQ118" s="108"/>
      <c r="AR118" s="108"/>
      <c r="AS118" s="108"/>
      <c r="AT118" s="108"/>
      <c r="AU118" s="108"/>
      <c r="AV118" s="108"/>
      <c r="AW118" s="108"/>
      <c r="AX118" s="108"/>
      <c r="AY118" s="108"/>
      <c r="AZ118" s="108"/>
    </row>
    <row r="119" spans="1:52" ht="12.75" customHeight="1" x14ac:dyDescent="0.2">
      <c r="A119" s="108" t="s">
        <v>147</v>
      </c>
      <c r="B119" s="108" t="s">
        <v>232</v>
      </c>
      <c r="C119" s="120"/>
      <c r="D119" s="108" t="s">
        <v>4085</v>
      </c>
      <c r="E119" s="123">
        <v>37695</v>
      </c>
      <c r="F119" s="109" t="s">
        <v>3181</v>
      </c>
      <c r="G119" s="120"/>
      <c r="H119" s="108"/>
      <c r="I119" s="108"/>
      <c r="J119" s="120"/>
      <c r="K119" s="108"/>
      <c r="L119" s="108"/>
      <c r="M119" s="120"/>
      <c r="N119" s="108"/>
      <c r="O119" s="108"/>
      <c r="P119" s="120"/>
      <c r="Q119" s="108"/>
      <c r="R119" s="108"/>
      <c r="S119" s="120"/>
      <c r="T119" s="108"/>
      <c r="U119" s="108"/>
      <c r="V119" s="120"/>
      <c r="W119" s="108"/>
      <c r="X119" s="108"/>
      <c r="Y119" s="120"/>
      <c r="Z119" s="108"/>
      <c r="AA119" s="108"/>
      <c r="AB119" s="120"/>
      <c r="AC119" s="108"/>
      <c r="AD119" s="108"/>
      <c r="AE119" s="120"/>
      <c r="AF119" s="108"/>
      <c r="AG119" s="108"/>
      <c r="AH119" s="108"/>
      <c r="AI119" s="108"/>
      <c r="AJ119" s="108"/>
      <c r="AK119" s="108"/>
      <c r="AL119" s="108"/>
      <c r="AM119" s="108"/>
      <c r="AN119" s="108"/>
      <c r="AO119" s="108"/>
      <c r="AP119" s="108"/>
      <c r="AQ119" s="108"/>
      <c r="AR119" s="108"/>
      <c r="AS119" s="108"/>
      <c r="AT119" s="108"/>
      <c r="AU119" s="108"/>
      <c r="AV119" s="108"/>
      <c r="AW119" s="108"/>
      <c r="AX119" s="108"/>
      <c r="AY119" s="108"/>
      <c r="AZ119" s="108"/>
    </row>
    <row r="120" spans="1:52" s="108" customFormat="1" x14ac:dyDescent="0.2">
      <c r="A120" s="108" t="s">
        <v>156</v>
      </c>
      <c r="B120" s="108" t="s">
        <v>434</v>
      </c>
      <c r="C120" s="120" t="s">
        <v>141</v>
      </c>
      <c r="D120" s="108" t="s">
        <v>4032</v>
      </c>
      <c r="E120" s="123">
        <v>37687</v>
      </c>
      <c r="F120" s="109" t="s">
        <v>4435</v>
      </c>
      <c r="G120" s="120"/>
      <c r="J120" s="120"/>
      <c r="M120" s="120"/>
      <c r="P120" s="120"/>
      <c r="S120" s="120"/>
      <c r="V120" s="120"/>
      <c r="Y120" s="120"/>
      <c r="AB120" s="120"/>
      <c r="AE120" s="120"/>
    </row>
    <row r="121" spans="1:52" s="108" customFormat="1" x14ac:dyDescent="0.2">
      <c r="A121" s="108" t="s">
        <v>168</v>
      </c>
      <c r="B121" s="109" t="s">
        <v>118</v>
      </c>
      <c r="C121" s="109" t="s">
        <v>183</v>
      </c>
      <c r="D121" s="108" t="s">
        <v>4040</v>
      </c>
      <c r="E121" s="123">
        <v>34749</v>
      </c>
      <c r="F121" s="109" t="s">
        <v>884</v>
      </c>
      <c r="G121" s="109" t="s">
        <v>1081</v>
      </c>
      <c r="I121" s="109"/>
      <c r="J121" s="109"/>
      <c r="L121" s="109"/>
      <c r="M121" s="109"/>
      <c r="O121" s="109"/>
      <c r="P121" s="109"/>
      <c r="Q121" s="108" t="s">
        <v>168</v>
      </c>
      <c r="R121" s="109" t="s">
        <v>324</v>
      </c>
      <c r="S121" s="109" t="s">
        <v>193</v>
      </c>
      <c r="T121" s="108" t="s">
        <v>168</v>
      </c>
      <c r="U121" s="109" t="s">
        <v>324</v>
      </c>
      <c r="V121" s="109" t="s">
        <v>183</v>
      </c>
      <c r="W121" s="108" t="s">
        <v>156</v>
      </c>
      <c r="X121" s="109" t="s">
        <v>324</v>
      </c>
      <c r="Y121" s="109" t="s">
        <v>141</v>
      </c>
      <c r="Z121" s="108" t="s">
        <v>168</v>
      </c>
      <c r="AA121" s="109" t="s">
        <v>324</v>
      </c>
      <c r="AB121" s="109" t="s">
        <v>193</v>
      </c>
      <c r="AD121" s="109"/>
      <c r="AE121" s="109"/>
      <c r="AG121" s="109"/>
      <c r="AH121" s="109"/>
      <c r="AJ121" s="109"/>
      <c r="AK121" s="109"/>
      <c r="AM121" s="109"/>
      <c r="AN121" s="109"/>
      <c r="AP121" s="109"/>
      <c r="AQ121" s="109"/>
      <c r="AS121" s="109"/>
      <c r="AT121" s="109"/>
      <c r="AV121" s="109"/>
      <c r="AW121" s="109"/>
      <c r="AY121" s="109"/>
      <c r="AZ121" s="109"/>
    </row>
    <row r="122" spans="1:52" x14ac:dyDescent="0.2">
      <c r="A122" s="108" t="s">
        <v>168</v>
      </c>
      <c r="B122" s="108" t="s">
        <v>242</v>
      </c>
      <c r="C122" s="120" t="s">
        <v>183</v>
      </c>
      <c r="D122" s="108" t="s">
        <v>4037</v>
      </c>
      <c r="E122" s="123">
        <v>36179</v>
      </c>
      <c r="F122" s="109" t="s">
        <v>698</v>
      </c>
      <c r="G122" s="120"/>
      <c r="H122" s="108"/>
      <c r="I122" s="108"/>
      <c r="J122" s="120"/>
      <c r="K122" s="108"/>
      <c r="L122" s="108"/>
      <c r="M122" s="120"/>
      <c r="N122" s="108"/>
      <c r="O122" s="108"/>
      <c r="P122" s="120"/>
      <c r="Q122" s="108"/>
      <c r="R122" s="108"/>
      <c r="S122" s="120"/>
      <c r="T122" s="108"/>
      <c r="U122" s="108"/>
      <c r="V122" s="120"/>
      <c r="W122" s="108"/>
      <c r="X122" s="108"/>
      <c r="Y122" s="120"/>
      <c r="Z122" s="108"/>
      <c r="AA122" s="108"/>
      <c r="AB122" s="120"/>
      <c r="AC122" s="108"/>
      <c r="AD122" s="108"/>
      <c r="AE122" s="120"/>
      <c r="AF122" s="108"/>
      <c r="AG122" s="108"/>
      <c r="AH122" s="108"/>
      <c r="AI122" s="108"/>
      <c r="AJ122" s="108"/>
      <c r="AK122" s="108"/>
      <c r="AL122" s="108"/>
      <c r="AM122" s="108"/>
      <c r="AN122" s="108"/>
      <c r="AO122" s="108"/>
      <c r="AP122" s="108"/>
      <c r="AQ122" s="108"/>
      <c r="AR122" s="108"/>
      <c r="AS122" s="108"/>
      <c r="AT122" s="108"/>
      <c r="AU122" s="108"/>
      <c r="AV122" s="108"/>
      <c r="AW122" s="108"/>
      <c r="AX122" s="108"/>
      <c r="AY122" s="108"/>
      <c r="AZ122" s="108"/>
    </row>
    <row r="123" spans="1:52" s="108" customFormat="1" x14ac:dyDescent="0.2">
      <c r="A123" s="108" t="s">
        <v>450</v>
      </c>
      <c r="B123" s="108" t="s">
        <v>170</v>
      </c>
      <c r="C123" s="120"/>
      <c r="D123" s="108" t="s">
        <v>4014</v>
      </c>
      <c r="E123" s="123">
        <v>36751</v>
      </c>
      <c r="F123" s="109" t="s">
        <v>4449</v>
      </c>
      <c r="G123" s="120"/>
      <c r="J123" s="120"/>
      <c r="M123" s="120"/>
      <c r="P123" s="120"/>
      <c r="S123" s="120"/>
      <c r="V123" s="120"/>
      <c r="Y123" s="120"/>
      <c r="AB123" s="120"/>
      <c r="AE123" s="120"/>
    </row>
    <row r="124" spans="1:52" s="108" customFormat="1" x14ac:dyDescent="0.2">
      <c r="A124" s="108" t="s">
        <v>168</v>
      </c>
      <c r="B124" s="108" t="s">
        <v>185</v>
      </c>
      <c r="C124" s="120" t="s">
        <v>183</v>
      </c>
      <c r="D124" s="108" t="s">
        <v>4042</v>
      </c>
      <c r="E124" s="123">
        <v>36594</v>
      </c>
      <c r="F124" s="109" t="s">
        <v>416</v>
      </c>
      <c r="G124" s="120"/>
      <c r="J124" s="120"/>
      <c r="M124" s="120"/>
      <c r="P124" s="120"/>
      <c r="S124" s="120"/>
      <c r="V124" s="120"/>
      <c r="Y124" s="120"/>
      <c r="AB124" s="120"/>
      <c r="AE124" s="120"/>
    </row>
    <row r="125" spans="1:52" s="108" customFormat="1" x14ac:dyDescent="0.2">
      <c r="A125" s="108" t="s">
        <v>367</v>
      </c>
      <c r="B125" s="108" t="s">
        <v>275</v>
      </c>
      <c r="C125" s="120" t="s">
        <v>823</v>
      </c>
      <c r="D125" s="108" t="s">
        <v>4267</v>
      </c>
      <c r="E125" s="123">
        <v>35312</v>
      </c>
      <c r="F125" s="109" t="s">
        <v>121</v>
      </c>
      <c r="G125" s="120" t="s">
        <v>3427</v>
      </c>
      <c r="H125" s="108" t="s">
        <v>340</v>
      </c>
      <c r="I125" s="108" t="s">
        <v>207</v>
      </c>
      <c r="J125" s="120" t="s">
        <v>341</v>
      </c>
      <c r="K125" s="108" t="s">
        <v>340</v>
      </c>
      <c r="L125" s="108" t="s">
        <v>207</v>
      </c>
      <c r="M125" s="120" t="s">
        <v>341</v>
      </c>
      <c r="N125" s="108" t="s">
        <v>340</v>
      </c>
      <c r="O125" s="108" t="s">
        <v>207</v>
      </c>
      <c r="P125" s="120" t="s">
        <v>823</v>
      </c>
      <c r="Q125" s="108" t="s">
        <v>340</v>
      </c>
      <c r="R125" s="108" t="s">
        <v>207</v>
      </c>
      <c r="S125" s="120" t="s">
        <v>341</v>
      </c>
      <c r="T125" s="108" t="s">
        <v>340</v>
      </c>
      <c r="U125" s="108" t="s">
        <v>207</v>
      </c>
      <c r="V125" s="120" t="s">
        <v>341</v>
      </c>
      <c r="Y125" s="120"/>
      <c r="AB125" s="120"/>
      <c r="AE125" s="120"/>
    </row>
    <row r="126" spans="1:52" s="108" customFormat="1" x14ac:dyDescent="0.2">
      <c r="A126" s="108" t="s">
        <v>147</v>
      </c>
      <c r="B126" s="108" t="s">
        <v>195</v>
      </c>
      <c r="C126" s="120"/>
      <c r="D126" s="108" t="s">
        <v>4063</v>
      </c>
      <c r="E126" s="123">
        <v>36460</v>
      </c>
      <c r="F126" s="109" t="s">
        <v>719</v>
      </c>
      <c r="G126" s="120"/>
      <c r="H126" s="108" t="s">
        <v>147</v>
      </c>
      <c r="I126" s="108" t="s">
        <v>195</v>
      </c>
      <c r="J126" s="120"/>
      <c r="M126" s="120"/>
      <c r="P126" s="120"/>
      <c r="S126" s="120"/>
      <c r="V126" s="120"/>
      <c r="Y126" s="120"/>
      <c r="AB126" s="120"/>
      <c r="AE126" s="120"/>
    </row>
    <row r="127" spans="1:52" s="108" customFormat="1" x14ac:dyDescent="0.2">
      <c r="A127" s="108" t="s">
        <v>340</v>
      </c>
      <c r="B127" s="108" t="s">
        <v>330</v>
      </c>
      <c r="C127" s="120" t="s">
        <v>341</v>
      </c>
      <c r="D127" s="108" t="s">
        <v>4713</v>
      </c>
      <c r="E127" s="123">
        <v>37223</v>
      </c>
      <c r="F127" s="109" t="s">
        <v>506</v>
      </c>
      <c r="G127" s="120"/>
      <c r="J127" s="120"/>
      <c r="M127" s="120"/>
      <c r="P127" s="120"/>
      <c r="S127" s="120"/>
      <c r="V127" s="120"/>
      <c r="Y127" s="120"/>
      <c r="AB127" s="120"/>
      <c r="AE127" s="120"/>
    </row>
    <row r="128" spans="1:52" s="108" customFormat="1" x14ac:dyDescent="0.2">
      <c r="A128" s="108" t="s">
        <v>168</v>
      </c>
      <c r="B128" s="108" t="s">
        <v>105</v>
      </c>
      <c r="C128" s="120" t="s">
        <v>193</v>
      </c>
      <c r="D128" s="108" t="s">
        <v>4717</v>
      </c>
      <c r="E128" s="123">
        <v>35786</v>
      </c>
      <c r="F128" s="109" t="s">
        <v>482</v>
      </c>
      <c r="G128" s="120"/>
      <c r="J128" s="120"/>
      <c r="M128" s="120"/>
      <c r="P128" s="120"/>
      <c r="S128" s="120"/>
      <c r="V128" s="120"/>
      <c r="Y128" s="120"/>
      <c r="AB128" s="120"/>
      <c r="AE128" s="120"/>
    </row>
    <row r="129" spans="1:52" s="108" customFormat="1" x14ac:dyDescent="0.2">
      <c r="A129" s="108" t="s">
        <v>258</v>
      </c>
      <c r="B129" s="108" t="s">
        <v>118</v>
      </c>
      <c r="C129" s="120" t="s">
        <v>241</v>
      </c>
      <c r="D129" s="108" t="s">
        <v>4718</v>
      </c>
      <c r="E129" s="123">
        <v>37237</v>
      </c>
      <c r="F129" s="109" t="s">
        <v>4462</v>
      </c>
      <c r="G129" s="120"/>
      <c r="J129" s="120"/>
      <c r="M129" s="120"/>
      <c r="P129" s="120"/>
      <c r="S129" s="120"/>
      <c r="V129" s="120"/>
      <c r="Y129" s="120"/>
      <c r="AB129" s="120"/>
      <c r="AE129" s="120"/>
    </row>
    <row r="130" spans="1:52" s="108" customFormat="1" x14ac:dyDescent="0.2">
      <c r="A130" s="108" t="s">
        <v>238</v>
      </c>
      <c r="B130" s="108" t="s">
        <v>81</v>
      </c>
      <c r="C130" s="120" t="s">
        <v>161</v>
      </c>
      <c r="D130" s="108" t="s">
        <v>4725</v>
      </c>
      <c r="E130" s="123">
        <v>37299</v>
      </c>
      <c r="F130" s="109" t="s">
        <v>4449</v>
      </c>
      <c r="G130" s="120"/>
      <c r="J130" s="120"/>
      <c r="M130" s="120"/>
      <c r="P130" s="120"/>
      <c r="S130" s="120"/>
      <c r="V130" s="120"/>
      <c r="Y130" s="120"/>
      <c r="AB130" s="120"/>
      <c r="AE130" s="120"/>
    </row>
    <row r="131" spans="1:52" s="108" customFormat="1" x14ac:dyDescent="0.2">
      <c r="A131" s="108" t="s">
        <v>80</v>
      </c>
      <c r="B131" s="108" t="s">
        <v>556</v>
      </c>
      <c r="C131" s="120"/>
      <c r="D131" s="108" t="s">
        <v>3882</v>
      </c>
      <c r="E131" s="123">
        <v>36888</v>
      </c>
      <c r="F131" s="109" t="s">
        <v>3181</v>
      </c>
      <c r="G131" s="120"/>
      <c r="J131" s="120"/>
      <c r="M131" s="120"/>
      <c r="P131" s="120"/>
      <c r="S131" s="120"/>
      <c r="V131" s="120"/>
      <c r="Y131" s="120"/>
      <c r="AB131" s="120"/>
      <c r="AE131" s="120"/>
    </row>
    <row r="132" spans="1:52" s="108" customFormat="1" x14ac:dyDescent="0.2">
      <c r="A132" s="108" t="s">
        <v>156</v>
      </c>
      <c r="B132" s="108" t="s">
        <v>242</v>
      </c>
      <c r="C132" s="120" t="s">
        <v>164</v>
      </c>
      <c r="D132" s="108" t="s">
        <v>4726</v>
      </c>
      <c r="E132" s="123">
        <v>37797</v>
      </c>
      <c r="F132" s="109" t="s">
        <v>4462</v>
      </c>
      <c r="G132" s="120"/>
      <c r="J132" s="120"/>
      <c r="M132" s="120"/>
      <c r="P132" s="120"/>
      <c r="S132" s="120"/>
      <c r="V132" s="120"/>
      <c r="Y132" s="120"/>
      <c r="AB132" s="120"/>
      <c r="AE132" s="120"/>
    </row>
    <row r="133" spans="1:52" s="108" customFormat="1" ht="12.75" customHeight="1" x14ac:dyDescent="0.2">
      <c r="A133" s="108" t="s">
        <v>4731</v>
      </c>
      <c r="B133" s="108" t="s">
        <v>454</v>
      </c>
      <c r="C133" s="120" t="s">
        <v>4733</v>
      </c>
      <c r="D133" s="108" t="s">
        <v>4732</v>
      </c>
      <c r="E133" s="123">
        <v>35784</v>
      </c>
      <c r="F133" s="116" t="s">
        <v>548</v>
      </c>
      <c r="G133" s="120" t="s">
        <v>136</v>
      </c>
      <c r="H133" s="108" t="s">
        <v>409</v>
      </c>
      <c r="I133" s="108" t="s">
        <v>95</v>
      </c>
      <c r="J133" s="120" t="s">
        <v>833</v>
      </c>
      <c r="K133" s="108" t="s">
        <v>397</v>
      </c>
      <c r="L133" s="108" t="s">
        <v>118</v>
      </c>
      <c r="M133" s="120" t="s">
        <v>4734</v>
      </c>
      <c r="N133" s="108" t="s">
        <v>409</v>
      </c>
      <c r="O133" s="108" t="s">
        <v>95</v>
      </c>
      <c r="P133" s="120" t="s">
        <v>385</v>
      </c>
      <c r="Q133" s="108" t="s">
        <v>399</v>
      </c>
      <c r="R133" s="108" t="s">
        <v>330</v>
      </c>
      <c r="S133" s="120" t="s">
        <v>141</v>
      </c>
      <c r="T133" s="108" t="s">
        <v>399</v>
      </c>
      <c r="U133" s="108" t="s">
        <v>330</v>
      </c>
      <c r="V133" s="120" t="s">
        <v>141</v>
      </c>
      <c r="W133" s="108" t="s">
        <v>421</v>
      </c>
      <c r="X133" s="108" t="s">
        <v>330</v>
      </c>
      <c r="Y133" s="120" t="s">
        <v>389</v>
      </c>
      <c r="AB133" s="120"/>
      <c r="AE133" s="120"/>
    </row>
    <row r="134" spans="1:52" s="108" customFormat="1" x14ac:dyDescent="0.2">
      <c r="A134" s="108" t="s">
        <v>103</v>
      </c>
      <c r="B134" s="108" t="s">
        <v>192</v>
      </c>
      <c r="C134" s="120" t="s">
        <v>4744</v>
      </c>
      <c r="D134" s="108" t="s">
        <v>4743</v>
      </c>
      <c r="E134" s="123">
        <v>37859</v>
      </c>
      <c r="F134" s="109" t="s">
        <v>4462</v>
      </c>
      <c r="G134" s="120"/>
      <c r="J134" s="120"/>
      <c r="M134" s="120"/>
      <c r="P134" s="120"/>
      <c r="S134" s="120"/>
      <c r="V134" s="120"/>
      <c r="Y134" s="120"/>
      <c r="AB134" s="120"/>
      <c r="AE134" s="120"/>
    </row>
    <row r="135" spans="1:52" ht="12.75" customHeight="1" x14ac:dyDescent="0.2">
      <c r="A135" s="108" t="s">
        <v>340</v>
      </c>
      <c r="B135" s="108" t="s">
        <v>128</v>
      </c>
      <c r="C135" s="120" t="s">
        <v>341</v>
      </c>
      <c r="D135" s="108" t="s">
        <v>4745</v>
      </c>
      <c r="E135" s="123">
        <v>35521</v>
      </c>
      <c r="F135" s="116" t="s">
        <v>121</v>
      </c>
      <c r="G135" s="120" t="s">
        <v>1136</v>
      </c>
      <c r="H135" s="108"/>
      <c r="I135" s="108"/>
      <c r="J135" s="120"/>
      <c r="K135" s="108"/>
      <c r="L135" s="108"/>
      <c r="M135" s="120"/>
      <c r="N135" s="108"/>
      <c r="O135" s="108"/>
      <c r="P135" s="120"/>
      <c r="Q135" s="108"/>
      <c r="R135" s="108"/>
      <c r="S135" s="120"/>
      <c r="T135" s="108" t="s">
        <v>340</v>
      </c>
      <c r="U135" s="108" t="s">
        <v>227</v>
      </c>
      <c r="V135" s="120" t="s">
        <v>382</v>
      </c>
      <c r="W135" s="108"/>
      <c r="X135" s="108"/>
      <c r="Y135" s="120"/>
      <c r="Z135" s="108"/>
      <c r="AA135" s="108"/>
      <c r="AB135" s="120"/>
      <c r="AC135" s="108"/>
      <c r="AD135" s="108"/>
      <c r="AE135" s="120"/>
      <c r="AF135" s="108"/>
      <c r="AG135" s="108"/>
      <c r="AH135" s="108"/>
      <c r="AI135" s="108"/>
      <c r="AJ135" s="108"/>
      <c r="AK135" s="108"/>
      <c r="AL135" s="108"/>
      <c r="AM135" s="108"/>
      <c r="AN135" s="108"/>
      <c r="AO135" s="108"/>
      <c r="AP135" s="108"/>
      <c r="AQ135" s="108"/>
      <c r="AR135" s="108"/>
      <c r="AS135" s="108"/>
      <c r="AT135" s="108"/>
      <c r="AU135" s="108"/>
      <c r="AV135" s="108"/>
      <c r="AW135" s="108"/>
      <c r="AX135" s="108"/>
      <c r="AY135" s="108"/>
      <c r="AZ135" s="108"/>
    </row>
    <row r="136" spans="1:52" s="108" customFormat="1" x14ac:dyDescent="0.2">
      <c r="A136" s="108" t="s">
        <v>332</v>
      </c>
      <c r="B136" s="108" t="s">
        <v>207</v>
      </c>
      <c r="C136" s="120" t="s">
        <v>341</v>
      </c>
      <c r="D136" s="108" t="s">
        <v>4746</v>
      </c>
      <c r="E136" s="123">
        <v>34939</v>
      </c>
      <c r="F136" s="109" t="s">
        <v>121</v>
      </c>
      <c r="G136" s="120"/>
      <c r="J136" s="120"/>
      <c r="M136" s="120"/>
      <c r="P136" s="120"/>
      <c r="S136" s="120"/>
      <c r="V136" s="120"/>
      <c r="Y136" s="120"/>
      <c r="AB136" s="120"/>
      <c r="AE136" s="120"/>
    </row>
    <row r="137" spans="1:52" s="108" customFormat="1" x14ac:dyDescent="0.2">
      <c r="A137" s="108" t="s">
        <v>445</v>
      </c>
      <c r="B137" s="108" t="s">
        <v>275</v>
      </c>
      <c r="C137" s="120"/>
      <c r="D137" s="108" t="s">
        <v>4010</v>
      </c>
      <c r="E137" s="123">
        <v>35615</v>
      </c>
      <c r="F137" s="116" t="s">
        <v>121</v>
      </c>
      <c r="G137" s="120" t="s">
        <v>895</v>
      </c>
      <c r="H137" s="108" t="s">
        <v>445</v>
      </c>
      <c r="I137" s="108" t="s">
        <v>275</v>
      </c>
      <c r="J137" s="120"/>
      <c r="K137" s="108" t="s">
        <v>445</v>
      </c>
      <c r="L137" s="108" t="s">
        <v>275</v>
      </c>
      <c r="M137" s="120"/>
      <c r="N137" s="108" t="s">
        <v>445</v>
      </c>
      <c r="O137" s="108" t="s">
        <v>275</v>
      </c>
      <c r="P137" s="120"/>
      <c r="Q137" s="108" t="s">
        <v>445</v>
      </c>
      <c r="R137" s="108" t="s">
        <v>556</v>
      </c>
      <c r="S137" s="120"/>
      <c r="T137" s="108" t="s">
        <v>445</v>
      </c>
      <c r="U137" s="108" t="s">
        <v>556</v>
      </c>
      <c r="V137" s="120"/>
      <c r="W137" s="108" t="s">
        <v>445</v>
      </c>
      <c r="X137" s="108" t="s">
        <v>556</v>
      </c>
      <c r="Y137" s="120"/>
      <c r="AB137" s="120"/>
      <c r="AE137" s="120"/>
    </row>
    <row r="138" spans="1:52" s="108" customFormat="1" x14ac:dyDescent="0.2">
      <c r="A138" s="108" t="s">
        <v>329</v>
      </c>
      <c r="B138" s="108" t="s">
        <v>396</v>
      </c>
      <c r="C138" s="120" t="s">
        <v>273</v>
      </c>
      <c r="D138" s="108" t="s">
        <v>4748</v>
      </c>
      <c r="E138" s="123">
        <v>37559</v>
      </c>
      <c r="F138" s="109" t="s">
        <v>3181</v>
      </c>
      <c r="G138" s="120"/>
      <c r="J138" s="120"/>
      <c r="M138" s="120"/>
      <c r="P138" s="120"/>
      <c r="S138" s="120"/>
      <c r="V138" s="120"/>
      <c r="Y138" s="120"/>
      <c r="AB138" s="120"/>
      <c r="AE138" s="120"/>
    </row>
    <row r="139" spans="1:52" s="108" customFormat="1" x14ac:dyDescent="0.2">
      <c r="A139" s="108" t="s">
        <v>379</v>
      </c>
      <c r="B139" s="108" t="s">
        <v>170</v>
      </c>
      <c r="C139" s="120" t="s">
        <v>382</v>
      </c>
      <c r="D139" s="108" t="s">
        <v>4751</v>
      </c>
      <c r="E139" s="123">
        <v>35594</v>
      </c>
      <c r="F139" s="116" t="s">
        <v>1239</v>
      </c>
      <c r="G139" s="120" t="s">
        <v>1136</v>
      </c>
      <c r="J139" s="120"/>
      <c r="K139" s="108" t="s">
        <v>379</v>
      </c>
      <c r="L139" s="108" t="s">
        <v>324</v>
      </c>
      <c r="M139" s="120" t="s">
        <v>823</v>
      </c>
      <c r="N139" s="108" t="s">
        <v>284</v>
      </c>
      <c r="O139" s="108" t="s">
        <v>454</v>
      </c>
      <c r="P139" s="120" t="s">
        <v>269</v>
      </c>
      <c r="Q139" s="108" t="s">
        <v>279</v>
      </c>
      <c r="R139" s="108" t="s">
        <v>454</v>
      </c>
      <c r="S139" s="120" t="s">
        <v>3635</v>
      </c>
      <c r="T139" s="108" t="s">
        <v>1578</v>
      </c>
      <c r="U139" s="108" t="s">
        <v>454</v>
      </c>
      <c r="V139" s="120" t="s">
        <v>1127</v>
      </c>
      <c r="Y139" s="120"/>
      <c r="AB139" s="120"/>
      <c r="AE139" s="120"/>
    </row>
    <row r="140" spans="1:52" s="108" customFormat="1" x14ac:dyDescent="0.2">
      <c r="A140" s="120" t="s">
        <v>194</v>
      </c>
      <c r="B140" s="120" t="s">
        <v>583</v>
      </c>
      <c r="C140" s="120" t="s">
        <v>273</v>
      </c>
      <c r="D140" s="108" t="s">
        <v>4752</v>
      </c>
      <c r="E140" s="123">
        <v>37472</v>
      </c>
      <c r="F140" s="109" t="s">
        <v>144</v>
      </c>
      <c r="G140" s="109" t="s">
        <v>144</v>
      </c>
      <c r="H140" s="108" t="s">
        <v>194</v>
      </c>
      <c r="I140" s="108" t="s">
        <v>583</v>
      </c>
      <c r="J140" s="120" t="s">
        <v>203</v>
      </c>
      <c r="M140" s="120"/>
      <c r="P140" s="120"/>
      <c r="S140" s="120"/>
      <c r="V140" s="120"/>
      <c r="Y140" s="120"/>
      <c r="AB140" s="120"/>
      <c r="AE140" s="120"/>
    </row>
    <row r="141" spans="1:52" s="108" customFormat="1" x14ac:dyDescent="0.2">
      <c r="A141" s="108" t="s">
        <v>238</v>
      </c>
      <c r="B141" s="108" t="s">
        <v>396</v>
      </c>
      <c r="C141" s="120" t="s">
        <v>241</v>
      </c>
      <c r="D141" s="108" t="s">
        <v>4753</v>
      </c>
      <c r="E141" s="123">
        <v>36810</v>
      </c>
      <c r="F141" s="109" t="s">
        <v>4449</v>
      </c>
      <c r="G141" s="120"/>
      <c r="J141" s="120"/>
      <c r="M141" s="120"/>
      <c r="P141" s="120"/>
      <c r="S141" s="120"/>
      <c r="V141" s="120"/>
      <c r="Y141" s="120"/>
      <c r="AB141" s="120"/>
      <c r="AE141" s="120"/>
    </row>
    <row r="142" spans="1:52" s="108" customFormat="1" x14ac:dyDescent="0.2">
      <c r="A142" s="108" t="s">
        <v>1035</v>
      </c>
      <c r="B142" s="108" t="s">
        <v>185</v>
      </c>
      <c r="C142" s="120"/>
      <c r="D142" s="108" t="s">
        <v>3984</v>
      </c>
      <c r="E142" s="123">
        <v>37834</v>
      </c>
      <c r="F142" s="109" t="s">
        <v>4757</v>
      </c>
      <c r="G142" s="120"/>
      <c r="J142" s="120"/>
      <c r="M142" s="120"/>
      <c r="P142" s="120"/>
      <c r="S142" s="120"/>
      <c r="V142" s="120"/>
      <c r="Y142" s="120"/>
      <c r="AB142" s="120"/>
      <c r="AE142" s="120"/>
    </row>
    <row r="143" spans="1:52" s="108" customFormat="1" x14ac:dyDescent="0.2">
      <c r="A143" s="108" t="s">
        <v>340</v>
      </c>
      <c r="B143" s="108" t="s">
        <v>261</v>
      </c>
      <c r="C143" s="120" t="s">
        <v>359</v>
      </c>
      <c r="D143" s="108" t="s">
        <v>4758</v>
      </c>
      <c r="E143" s="123">
        <v>35900</v>
      </c>
      <c r="F143" s="109" t="s">
        <v>187</v>
      </c>
      <c r="G143" s="120"/>
      <c r="J143" s="120"/>
      <c r="M143" s="120"/>
      <c r="P143" s="120"/>
      <c r="S143" s="120"/>
      <c r="V143" s="120"/>
      <c r="Y143" s="120"/>
      <c r="AB143" s="120"/>
      <c r="AE143" s="120"/>
    </row>
    <row r="144" spans="1:52" s="108" customFormat="1" x14ac:dyDescent="0.2">
      <c r="A144" s="108" t="s">
        <v>103</v>
      </c>
      <c r="B144" s="108" t="s">
        <v>261</v>
      </c>
      <c r="C144" s="120" t="s">
        <v>2362</v>
      </c>
      <c r="D144" s="108" t="s">
        <v>3965</v>
      </c>
      <c r="E144" s="123">
        <v>38001</v>
      </c>
      <c r="F144" s="109" t="s">
        <v>4503</v>
      </c>
      <c r="G144" s="120"/>
      <c r="J144" s="120"/>
      <c r="M144" s="120"/>
      <c r="P144" s="120"/>
      <c r="S144" s="120"/>
      <c r="V144" s="120"/>
      <c r="Y144" s="120"/>
      <c r="AB144" s="120"/>
      <c r="AE144" s="120"/>
    </row>
    <row r="145" spans="1:52" s="108" customFormat="1" x14ac:dyDescent="0.2">
      <c r="A145" s="108" t="s">
        <v>238</v>
      </c>
      <c r="B145" s="108" t="s">
        <v>140</v>
      </c>
      <c r="C145" s="120" t="s">
        <v>241</v>
      </c>
      <c r="D145" s="108" t="s">
        <v>4364</v>
      </c>
      <c r="E145" s="123">
        <v>36437</v>
      </c>
      <c r="F145" s="109" t="s">
        <v>719</v>
      </c>
      <c r="G145" s="120"/>
      <c r="H145" s="108" t="s">
        <v>238</v>
      </c>
      <c r="I145" s="108" t="s">
        <v>140</v>
      </c>
      <c r="J145" s="120" t="s">
        <v>266</v>
      </c>
      <c r="M145" s="120"/>
      <c r="P145" s="120"/>
      <c r="S145" s="120"/>
      <c r="V145" s="120"/>
      <c r="Y145" s="120"/>
      <c r="AB145" s="120"/>
      <c r="AE145" s="120"/>
    </row>
    <row r="146" spans="1:52" ht="12.75" customHeight="1" x14ac:dyDescent="0.2">
      <c r="A146" s="108" t="s">
        <v>575</v>
      </c>
      <c r="B146" s="108" t="s">
        <v>556</v>
      </c>
      <c r="C146" s="120" t="s">
        <v>233</v>
      </c>
      <c r="D146" s="108" t="s">
        <v>4761</v>
      </c>
      <c r="E146" s="123">
        <v>37866</v>
      </c>
      <c r="F146" s="109" t="s">
        <v>4762</v>
      </c>
      <c r="G146" s="120"/>
      <c r="H146" s="108"/>
      <c r="I146" s="108"/>
      <c r="J146" s="120"/>
      <c r="K146" s="108"/>
      <c r="L146" s="108"/>
      <c r="M146" s="120"/>
      <c r="N146" s="108"/>
      <c r="O146" s="108"/>
      <c r="P146" s="120"/>
      <c r="Q146" s="108"/>
      <c r="R146" s="108"/>
      <c r="S146" s="120"/>
      <c r="T146" s="108"/>
      <c r="U146" s="108"/>
      <c r="V146" s="120"/>
      <c r="W146" s="108"/>
      <c r="X146" s="108"/>
      <c r="Y146" s="120"/>
      <c r="Z146" s="108"/>
      <c r="AA146" s="108"/>
      <c r="AB146" s="120"/>
      <c r="AC146" s="108"/>
      <c r="AD146" s="108"/>
      <c r="AE146" s="120"/>
      <c r="AF146" s="108"/>
      <c r="AG146" s="108"/>
      <c r="AH146" s="108"/>
      <c r="AI146" s="108"/>
      <c r="AJ146" s="108"/>
      <c r="AK146" s="108"/>
      <c r="AL146" s="108"/>
      <c r="AM146" s="108"/>
      <c r="AN146" s="108"/>
      <c r="AO146" s="108"/>
      <c r="AP146" s="108"/>
      <c r="AQ146" s="108"/>
      <c r="AR146" s="108"/>
      <c r="AS146" s="108"/>
      <c r="AT146" s="108"/>
      <c r="AU146" s="108"/>
      <c r="AV146" s="108"/>
      <c r="AW146" s="108"/>
      <c r="AX146" s="108"/>
      <c r="AY146" s="108"/>
      <c r="AZ146" s="108"/>
    </row>
    <row r="147" spans="1:52" s="108" customFormat="1" x14ac:dyDescent="0.2">
      <c r="A147" s="108" t="s">
        <v>238</v>
      </c>
      <c r="B147" s="108" t="s">
        <v>583</v>
      </c>
      <c r="C147" s="120" t="s">
        <v>241</v>
      </c>
      <c r="D147" s="108" t="s">
        <v>4763</v>
      </c>
      <c r="E147" s="123">
        <v>37337</v>
      </c>
      <c r="F147" s="109" t="s">
        <v>3181</v>
      </c>
      <c r="G147" s="120"/>
      <c r="J147" s="120"/>
      <c r="M147" s="120"/>
      <c r="P147" s="120"/>
      <c r="S147" s="120"/>
      <c r="V147" s="120"/>
      <c r="Y147" s="120"/>
      <c r="AB147" s="120"/>
      <c r="AE147" s="120"/>
    </row>
    <row r="148" spans="1:52" s="108" customFormat="1" x14ac:dyDescent="0.2">
      <c r="A148" s="108" t="s">
        <v>288</v>
      </c>
      <c r="B148" s="108" t="s">
        <v>261</v>
      </c>
      <c r="C148" s="120" t="s">
        <v>266</v>
      </c>
      <c r="D148" s="108" t="s">
        <v>4764</v>
      </c>
      <c r="E148" s="123">
        <v>37921</v>
      </c>
      <c r="F148" s="109" t="s">
        <v>4765</v>
      </c>
      <c r="G148" s="120"/>
      <c r="J148" s="120"/>
      <c r="M148" s="120"/>
      <c r="P148" s="120"/>
      <c r="S148" s="120"/>
      <c r="V148" s="120"/>
      <c r="Y148" s="120"/>
      <c r="AB148" s="120"/>
      <c r="AE148" s="120"/>
    </row>
    <row r="149" spans="1:52" s="108" customFormat="1" x14ac:dyDescent="0.2">
      <c r="A149" s="108" t="s">
        <v>329</v>
      </c>
      <c r="B149" s="108" t="s">
        <v>227</v>
      </c>
      <c r="C149" s="120" t="s">
        <v>273</v>
      </c>
      <c r="D149" s="108" t="s">
        <v>4766</v>
      </c>
      <c r="E149" s="123">
        <v>37805</v>
      </c>
      <c r="F149" s="109" t="s">
        <v>4449</v>
      </c>
      <c r="G149" s="120"/>
      <c r="J149" s="120"/>
      <c r="M149" s="120"/>
      <c r="P149" s="120"/>
      <c r="S149" s="120"/>
      <c r="V149" s="120"/>
      <c r="Y149" s="120"/>
      <c r="AB149" s="120"/>
      <c r="AE149" s="120"/>
    </row>
    <row r="150" spans="1:52" s="108" customFormat="1" ht="12.75" customHeight="1" x14ac:dyDescent="0.2">
      <c r="A150" s="108" t="s">
        <v>1524</v>
      </c>
      <c r="B150" s="108" t="s">
        <v>252</v>
      </c>
      <c r="C150" s="120" t="s">
        <v>3302</v>
      </c>
      <c r="D150" s="108" t="s">
        <v>4767</v>
      </c>
      <c r="E150" s="123">
        <v>37830</v>
      </c>
      <c r="F150" s="109" t="s">
        <v>4435</v>
      </c>
      <c r="G150" s="120"/>
      <c r="J150" s="120"/>
      <c r="M150" s="120"/>
      <c r="P150" s="120"/>
      <c r="S150" s="120"/>
      <c r="V150" s="120"/>
      <c r="Y150" s="120"/>
      <c r="AB150" s="120"/>
      <c r="AE150" s="120"/>
    </row>
    <row r="151" spans="1:52" s="108" customFormat="1" x14ac:dyDescent="0.2">
      <c r="A151" s="108" t="s">
        <v>265</v>
      </c>
      <c r="B151" s="108" t="s">
        <v>105</v>
      </c>
      <c r="C151" s="120" t="s">
        <v>241</v>
      </c>
      <c r="D151" s="108" t="s">
        <v>4775</v>
      </c>
      <c r="E151" s="123">
        <v>36237</v>
      </c>
      <c r="F151" s="109" t="s">
        <v>114</v>
      </c>
      <c r="G151" s="120"/>
      <c r="J151" s="120"/>
      <c r="M151" s="120"/>
      <c r="P151" s="120"/>
      <c r="S151" s="120"/>
      <c r="V151" s="120"/>
      <c r="Y151" s="120"/>
      <c r="AB151" s="120"/>
      <c r="AE151" s="120"/>
    </row>
    <row r="152" spans="1:52" s="108" customFormat="1" x14ac:dyDescent="0.2">
      <c r="A152" s="108" t="s">
        <v>445</v>
      </c>
      <c r="B152" s="108" t="s">
        <v>81</v>
      </c>
      <c r="C152" s="120"/>
      <c r="D152" s="108" t="s">
        <v>4002</v>
      </c>
      <c r="E152" s="123">
        <v>34540</v>
      </c>
      <c r="F152" s="116" t="s">
        <v>884</v>
      </c>
      <c r="G152" s="120" t="s">
        <v>404</v>
      </c>
      <c r="J152" s="120"/>
      <c r="M152" s="120"/>
      <c r="N152" s="108" t="s">
        <v>445</v>
      </c>
      <c r="O152" s="108" t="s">
        <v>192</v>
      </c>
      <c r="P152" s="120"/>
      <c r="Q152" s="108" t="s">
        <v>445</v>
      </c>
      <c r="R152" s="108" t="s">
        <v>140</v>
      </c>
      <c r="S152" s="120"/>
      <c r="T152" s="108" t="s">
        <v>445</v>
      </c>
      <c r="U152" s="108" t="s">
        <v>261</v>
      </c>
      <c r="V152" s="120"/>
      <c r="W152" s="108" t="s">
        <v>445</v>
      </c>
      <c r="X152" s="108" t="s">
        <v>261</v>
      </c>
      <c r="Y152" s="120"/>
      <c r="Z152" s="108" t="s">
        <v>445</v>
      </c>
      <c r="AA152" s="108" t="s">
        <v>261</v>
      </c>
      <c r="AB152" s="120"/>
      <c r="AC152" s="108" t="s">
        <v>445</v>
      </c>
      <c r="AD152" s="108" t="s">
        <v>261</v>
      </c>
      <c r="AE152" s="120"/>
    </row>
    <row r="153" spans="1:52" s="108" customFormat="1" x14ac:dyDescent="0.2">
      <c r="A153" s="108" t="s">
        <v>258</v>
      </c>
      <c r="B153" s="108" t="s">
        <v>432</v>
      </c>
      <c r="C153" s="120" t="s">
        <v>266</v>
      </c>
      <c r="D153" s="108" t="s">
        <v>4776</v>
      </c>
      <c r="E153" s="123">
        <v>36528</v>
      </c>
      <c r="F153" s="109" t="s">
        <v>477</v>
      </c>
      <c r="G153" s="120"/>
      <c r="J153" s="120"/>
      <c r="M153" s="120"/>
      <c r="P153" s="120"/>
      <c r="S153" s="120"/>
      <c r="V153" s="120"/>
      <c r="Y153" s="120"/>
      <c r="AB153" s="120"/>
      <c r="AE153" s="120"/>
    </row>
    <row r="154" spans="1:52" s="108" customFormat="1" x14ac:dyDescent="0.2">
      <c r="A154" s="108" t="s">
        <v>399</v>
      </c>
      <c r="B154" s="108" t="s">
        <v>140</v>
      </c>
      <c r="C154" s="120" t="s">
        <v>141</v>
      </c>
      <c r="D154" s="108" t="s">
        <v>4777</v>
      </c>
      <c r="E154" s="123">
        <v>37839</v>
      </c>
      <c r="F154" s="109" t="s">
        <v>4778</v>
      </c>
      <c r="G154" s="120"/>
      <c r="J154" s="120"/>
      <c r="M154" s="120"/>
      <c r="P154" s="120"/>
      <c r="S154" s="120"/>
      <c r="V154" s="120"/>
      <c r="Y154" s="120"/>
      <c r="AB154" s="120"/>
      <c r="AE154" s="120"/>
    </row>
    <row r="155" spans="1:52" s="108" customFormat="1" x14ac:dyDescent="0.2">
      <c r="A155" s="108" t="s">
        <v>397</v>
      </c>
      <c r="B155" s="108" t="s">
        <v>134</v>
      </c>
      <c r="C155" s="120" t="s">
        <v>412</v>
      </c>
      <c r="D155" s="108" t="s">
        <v>4784</v>
      </c>
      <c r="E155" s="123">
        <v>33993</v>
      </c>
      <c r="F155" s="109" t="s">
        <v>423</v>
      </c>
      <c r="G155" s="120" t="s">
        <v>934</v>
      </c>
      <c r="J155" s="120"/>
      <c r="K155" s="108" t="s">
        <v>386</v>
      </c>
      <c r="L155" s="108" t="s">
        <v>81</v>
      </c>
      <c r="M155" s="120" t="s">
        <v>141</v>
      </c>
      <c r="N155" s="108" t="s">
        <v>399</v>
      </c>
      <c r="O155" s="108" t="s">
        <v>81</v>
      </c>
      <c r="P155" s="120" t="s">
        <v>141</v>
      </c>
      <c r="Q155" s="108" t="s">
        <v>397</v>
      </c>
      <c r="R155" s="108" t="s">
        <v>81</v>
      </c>
      <c r="S155" s="120" t="s">
        <v>412</v>
      </c>
      <c r="T155" s="108" t="s">
        <v>397</v>
      </c>
      <c r="U155" s="108" t="s">
        <v>396</v>
      </c>
      <c r="V155" s="120" t="s">
        <v>398</v>
      </c>
      <c r="W155" s="108" t="s">
        <v>397</v>
      </c>
      <c r="X155" s="108" t="s">
        <v>275</v>
      </c>
      <c r="Y155" s="120" t="s">
        <v>398</v>
      </c>
      <c r="Z155" s="120"/>
      <c r="AB155" s="120"/>
      <c r="AC155" s="108" t="s">
        <v>397</v>
      </c>
      <c r="AD155" s="108" t="s">
        <v>331</v>
      </c>
      <c r="AE155" s="120" t="s">
        <v>398</v>
      </c>
    </row>
    <row r="156" spans="1:52" s="108" customFormat="1" x14ac:dyDescent="0.2">
      <c r="A156" s="108" t="s">
        <v>298</v>
      </c>
      <c r="B156" s="108" t="s">
        <v>434</v>
      </c>
      <c r="C156" s="120" t="s">
        <v>241</v>
      </c>
      <c r="D156" s="108" t="s">
        <v>4787</v>
      </c>
      <c r="E156" s="123">
        <v>37361</v>
      </c>
      <c r="F156" s="109" t="s">
        <v>4462</v>
      </c>
      <c r="G156" s="120"/>
      <c r="J156" s="120"/>
      <c r="M156" s="120"/>
      <c r="P156" s="120"/>
      <c r="S156" s="120"/>
      <c r="V156" s="120"/>
      <c r="Y156" s="120"/>
      <c r="AB156" s="120"/>
      <c r="AE156" s="120"/>
    </row>
    <row r="157" spans="1:52" s="108" customFormat="1" x14ac:dyDescent="0.2">
      <c r="A157" s="108" t="s">
        <v>103</v>
      </c>
      <c r="B157" s="108" t="s">
        <v>242</v>
      </c>
      <c r="C157" s="120" t="s">
        <v>4789</v>
      </c>
      <c r="D157" s="108" t="s">
        <v>3909</v>
      </c>
      <c r="E157" s="123">
        <v>37696</v>
      </c>
      <c r="F157" s="109" t="s">
        <v>4788</v>
      </c>
      <c r="G157" s="120"/>
      <c r="J157" s="120"/>
      <c r="M157" s="120"/>
      <c r="P157" s="120"/>
      <c r="S157" s="120"/>
      <c r="V157" s="120"/>
      <c r="Y157" s="120"/>
      <c r="AB157" s="120"/>
      <c r="AE157" s="120"/>
    </row>
    <row r="158" spans="1:52" x14ac:dyDescent="0.2">
      <c r="A158" s="108" t="s">
        <v>421</v>
      </c>
      <c r="B158" s="108" t="s">
        <v>140</v>
      </c>
      <c r="C158" s="120" t="s">
        <v>406</v>
      </c>
      <c r="D158" s="108" t="s">
        <v>4790</v>
      </c>
      <c r="E158" s="123">
        <v>37845</v>
      </c>
      <c r="F158" s="109" t="s">
        <v>4462</v>
      </c>
      <c r="G158" s="120"/>
      <c r="H158" s="108"/>
      <c r="I158" s="108"/>
      <c r="J158" s="120"/>
      <c r="K158" s="108"/>
      <c r="L158" s="108"/>
      <c r="M158" s="120"/>
      <c r="N158" s="108"/>
      <c r="O158" s="108"/>
      <c r="P158" s="120"/>
      <c r="Q158" s="108"/>
      <c r="R158" s="108"/>
      <c r="S158" s="120"/>
      <c r="T158" s="108"/>
      <c r="U158" s="108"/>
      <c r="V158" s="120"/>
      <c r="W158" s="108"/>
      <c r="X158" s="108"/>
      <c r="Y158" s="120"/>
      <c r="Z158" s="108"/>
      <c r="AA158" s="108"/>
      <c r="AB158" s="120"/>
      <c r="AC158" s="108"/>
      <c r="AD158" s="108"/>
      <c r="AE158" s="120"/>
      <c r="AF158" s="108"/>
      <c r="AG158" s="108"/>
      <c r="AH158" s="108"/>
      <c r="AI158" s="108"/>
      <c r="AJ158" s="108"/>
      <c r="AK158" s="108"/>
      <c r="AL158" s="108"/>
      <c r="AM158" s="108"/>
      <c r="AN158" s="108"/>
      <c r="AO158" s="108"/>
      <c r="AP158" s="108"/>
      <c r="AQ158" s="108"/>
      <c r="AR158" s="108"/>
      <c r="AS158" s="108"/>
      <c r="AT158" s="108"/>
      <c r="AU158" s="108"/>
      <c r="AV158" s="108"/>
      <c r="AW158" s="108"/>
      <c r="AX158" s="108"/>
      <c r="AY158" s="108"/>
      <c r="AZ158" s="108"/>
    </row>
    <row r="159" spans="1:52" s="108" customFormat="1" x14ac:dyDescent="0.2">
      <c r="A159" s="108" t="s">
        <v>397</v>
      </c>
      <c r="B159" s="108" t="s">
        <v>556</v>
      </c>
      <c r="C159" s="120" t="s">
        <v>412</v>
      </c>
      <c r="D159" s="108" t="s">
        <v>4792</v>
      </c>
      <c r="E159" s="123">
        <v>37238</v>
      </c>
      <c r="F159" s="109" t="s">
        <v>344</v>
      </c>
      <c r="G159" s="120"/>
      <c r="J159" s="120"/>
      <c r="M159" s="120"/>
      <c r="P159" s="120"/>
      <c r="S159" s="120"/>
      <c r="V159" s="120"/>
      <c r="Y159" s="120"/>
      <c r="AB159" s="120"/>
      <c r="AE159" s="120"/>
    </row>
    <row r="160" spans="1:52" s="108" customFormat="1" x14ac:dyDescent="0.2">
      <c r="A160" s="108" t="s">
        <v>284</v>
      </c>
      <c r="B160" s="108" t="s">
        <v>177</v>
      </c>
      <c r="C160" s="120" t="s">
        <v>273</v>
      </c>
      <c r="D160" s="108" t="s">
        <v>4794</v>
      </c>
      <c r="E160" s="123">
        <v>37836</v>
      </c>
      <c r="F160" s="109" t="s">
        <v>4795</v>
      </c>
      <c r="G160" s="120"/>
      <c r="J160" s="120"/>
      <c r="M160" s="120"/>
      <c r="P160" s="120"/>
      <c r="S160" s="120"/>
      <c r="V160" s="120"/>
      <c r="Y160" s="120"/>
      <c r="AB160" s="120"/>
      <c r="AE160" s="120"/>
    </row>
    <row r="161" spans="1:52" x14ac:dyDescent="0.2">
      <c r="A161" s="108" t="s">
        <v>384</v>
      </c>
      <c r="B161" s="108" t="s">
        <v>118</v>
      </c>
      <c r="C161" s="120" t="s">
        <v>629</v>
      </c>
      <c r="D161" s="108" t="s">
        <v>4167</v>
      </c>
      <c r="E161" s="123">
        <v>36835</v>
      </c>
      <c r="F161" s="109" t="s">
        <v>172</v>
      </c>
      <c r="G161" s="120"/>
      <c r="H161" s="108" t="s">
        <v>397</v>
      </c>
      <c r="I161" s="108" t="s">
        <v>583</v>
      </c>
      <c r="J161" s="120" t="s">
        <v>398</v>
      </c>
      <c r="K161" s="108"/>
      <c r="L161" s="108"/>
      <c r="M161" s="120"/>
      <c r="N161" s="108"/>
      <c r="O161" s="108"/>
      <c r="P161" s="120"/>
      <c r="Q161" s="108"/>
      <c r="R161" s="108"/>
      <c r="S161" s="120"/>
      <c r="T161" s="108"/>
      <c r="U161" s="108"/>
      <c r="V161" s="120"/>
      <c r="W161" s="108"/>
      <c r="X161" s="108"/>
      <c r="Y161" s="120"/>
      <c r="Z161" s="108"/>
      <c r="AA161" s="108"/>
      <c r="AB161" s="120"/>
      <c r="AC161" s="108"/>
      <c r="AD161" s="108"/>
      <c r="AE161" s="120"/>
      <c r="AF161" s="108"/>
      <c r="AG161" s="108"/>
      <c r="AH161" s="108"/>
      <c r="AI161" s="108"/>
      <c r="AJ161" s="108"/>
      <c r="AK161" s="108"/>
      <c r="AL161" s="108"/>
      <c r="AM161" s="108"/>
      <c r="AN161" s="108"/>
      <c r="AO161" s="108"/>
      <c r="AP161" s="108"/>
      <c r="AQ161" s="108"/>
      <c r="AR161" s="108"/>
      <c r="AS161" s="108"/>
      <c r="AT161" s="108"/>
      <c r="AU161" s="108"/>
      <c r="AV161" s="108"/>
      <c r="AW161" s="108"/>
      <c r="AX161" s="108"/>
      <c r="AY161" s="108"/>
      <c r="AZ161" s="108"/>
    </row>
    <row r="162" spans="1:52" s="108" customFormat="1" x14ac:dyDescent="0.2">
      <c r="A162" s="108" t="s">
        <v>399</v>
      </c>
      <c r="B162" s="108" t="s">
        <v>324</v>
      </c>
      <c r="C162" s="120" t="s">
        <v>141</v>
      </c>
      <c r="D162" s="108" t="s">
        <v>4800</v>
      </c>
      <c r="E162" s="123">
        <v>36796</v>
      </c>
      <c r="F162" s="109" t="s">
        <v>344</v>
      </c>
      <c r="G162" s="120"/>
      <c r="J162" s="120"/>
      <c r="M162" s="120"/>
      <c r="P162" s="120"/>
      <c r="S162" s="120"/>
      <c r="V162" s="120"/>
      <c r="Y162" s="120"/>
      <c r="AB162" s="120"/>
      <c r="AE162" s="120"/>
    </row>
    <row r="163" spans="1:52" x14ac:dyDescent="0.2">
      <c r="A163" s="108" t="s">
        <v>147</v>
      </c>
      <c r="B163" s="108" t="s">
        <v>242</v>
      </c>
      <c r="C163" s="120"/>
      <c r="D163" s="108" t="s">
        <v>4071</v>
      </c>
      <c r="E163" s="123">
        <v>37315</v>
      </c>
      <c r="F163" s="109" t="s">
        <v>4435</v>
      </c>
      <c r="G163" s="120"/>
      <c r="H163" s="108"/>
      <c r="I163" s="108"/>
      <c r="J163" s="120"/>
      <c r="K163" s="108"/>
      <c r="L163" s="108"/>
      <c r="M163" s="120"/>
      <c r="N163" s="108"/>
      <c r="O163" s="108"/>
      <c r="P163" s="120"/>
      <c r="Q163" s="108"/>
      <c r="R163" s="108"/>
      <c r="S163" s="120"/>
      <c r="T163" s="108"/>
      <c r="U163" s="108"/>
      <c r="V163" s="120"/>
      <c r="W163" s="108"/>
      <c r="X163" s="108"/>
      <c r="Y163" s="120"/>
      <c r="Z163" s="108"/>
      <c r="AA163" s="108"/>
      <c r="AB163" s="120"/>
      <c r="AC163" s="108"/>
      <c r="AD163" s="108"/>
      <c r="AE163" s="120"/>
      <c r="AF163" s="108"/>
      <c r="AG163" s="108"/>
      <c r="AH163" s="108"/>
      <c r="AI163" s="108"/>
      <c r="AJ163" s="108"/>
      <c r="AK163" s="108"/>
      <c r="AL163" s="108"/>
      <c r="AM163" s="108"/>
      <c r="AN163" s="108"/>
      <c r="AO163" s="108"/>
      <c r="AP163" s="108"/>
      <c r="AQ163" s="108"/>
      <c r="AR163" s="108"/>
      <c r="AS163" s="108"/>
      <c r="AT163" s="108"/>
      <c r="AU163" s="108"/>
      <c r="AV163" s="108"/>
      <c r="AW163" s="108"/>
      <c r="AX163" s="108"/>
      <c r="AY163" s="108"/>
      <c r="AZ163" s="108"/>
    </row>
    <row r="164" spans="1:52" s="108" customFormat="1" x14ac:dyDescent="0.2">
      <c r="A164" s="108" t="s">
        <v>1552</v>
      </c>
      <c r="B164" s="109" t="s">
        <v>105</v>
      </c>
      <c r="C164" s="109" t="s">
        <v>4804</v>
      </c>
      <c r="D164" s="108" t="s">
        <v>4803</v>
      </c>
      <c r="E164" s="123">
        <v>35538</v>
      </c>
      <c r="F164" s="109" t="s">
        <v>361</v>
      </c>
      <c r="G164" s="109" t="s">
        <v>362</v>
      </c>
      <c r="I164" s="109"/>
      <c r="J164" s="109"/>
      <c r="K164" s="108" t="s">
        <v>4805</v>
      </c>
      <c r="L164" s="109" t="s">
        <v>192</v>
      </c>
      <c r="M164" s="109" t="s">
        <v>4806</v>
      </c>
      <c r="N164" s="108" t="s">
        <v>397</v>
      </c>
      <c r="O164" s="109" t="s">
        <v>556</v>
      </c>
      <c r="P164" s="109" t="s">
        <v>398</v>
      </c>
      <c r="Q164" s="108" t="s">
        <v>409</v>
      </c>
      <c r="R164" s="109" t="s">
        <v>556</v>
      </c>
      <c r="S164" s="109" t="s">
        <v>388</v>
      </c>
      <c r="T164" s="108" t="s">
        <v>409</v>
      </c>
      <c r="U164" s="109" t="s">
        <v>556</v>
      </c>
      <c r="V164" s="109" t="s">
        <v>406</v>
      </c>
      <c r="W164" s="108" t="s">
        <v>384</v>
      </c>
      <c r="X164" s="109" t="s">
        <v>227</v>
      </c>
      <c r="Y164" s="109" t="s">
        <v>433</v>
      </c>
      <c r="Z164" s="108" t="s">
        <v>397</v>
      </c>
      <c r="AA164" s="109" t="s">
        <v>227</v>
      </c>
      <c r="AB164" s="109" t="s">
        <v>398</v>
      </c>
      <c r="AD164" s="109"/>
      <c r="AE164" s="109"/>
      <c r="AG164" s="109"/>
      <c r="AH164" s="109"/>
      <c r="AJ164" s="109"/>
      <c r="AK164" s="109"/>
      <c r="AM164" s="109"/>
      <c r="AN164" s="109"/>
      <c r="AP164" s="109"/>
      <c r="AQ164" s="109"/>
      <c r="AS164" s="109"/>
      <c r="AT164" s="109"/>
      <c r="AV164" s="109"/>
      <c r="AW164" s="109"/>
      <c r="AY164" s="109"/>
      <c r="AZ164" s="109"/>
    </row>
    <row r="165" spans="1:52" ht="12.75" customHeight="1" x14ac:dyDescent="0.2">
      <c r="A165" s="108" t="s">
        <v>238</v>
      </c>
      <c r="B165" s="108" t="s">
        <v>242</v>
      </c>
      <c r="C165" s="108" t="s">
        <v>241</v>
      </c>
      <c r="D165" s="108" t="s">
        <v>4807</v>
      </c>
      <c r="E165" s="123">
        <v>34567</v>
      </c>
      <c r="F165" s="109" t="s">
        <v>724</v>
      </c>
      <c r="G165" s="108" t="s">
        <v>4808</v>
      </c>
      <c r="H165" s="108"/>
      <c r="I165" s="108"/>
      <c r="J165" s="108"/>
      <c r="K165" s="108"/>
      <c r="L165" s="108"/>
      <c r="M165" s="108"/>
      <c r="N165" s="108" t="s">
        <v>557</v>
      </c>
      <c r="O165" s="108" t="s">
        <v>140</v>
      </c>
      <c r="P165" s="108" t="s">
        <v>558</v>
      </c>
      <c r="Q165" s="108"/>
      <c r="R165" s="116"/>
      <c r="S165" s="120"/>
      <c r="T165" s="108" t="s">
        <v>194</v>
      </c>
      <c r="U165" s="116" t="s">
        <v>128</v>
      </c>
      <c r="V165" s="120" t="s">
        <v>248</v>
      </c>
      <c r="W165" s="108" t="s">
        <v>194</v>
      </c>
      <c r="X165" s="116" t="s">
        <v>128</v>
      </c>
      <c r="Y165" s="120" t="s">
        <v>224</v>
      </c>
      <c r="Z165" s="108" t="s">
        <v>194</v>
      </c>
      <c r="AA165" s="116" t="s">
        <v>128</v>
      </c>
      <c r="AB165" s="120" t="s">
        <v>273</v>
      </c>
      <c r="AC165" s="108" t="s">
        <v>238</v>
      </c>
      <c r="AD165" s="116" t="s">
        <v>275</v>
      </c>
      <c r="AE165" s="120" t="s">
        <v>241</v>
      </c>
      <c r="AF165" s="108" t="s">
        <v>712</v>
      </c>
      <c r="AG165" s="116" t="s">
        <v>275</v>
      </c>
      <c r="AH165" s="120" t="s">
        <v>221</v>
      </c>
      <c r="AI165" s="108" t="s">
        <v>238</v>
      </c>
      <c r="AJ165" s="116" t="s">
        <v>275</v>
      </c>
      <c r="AK165" s="120" t="s">
        <v>241</v>
      </c>
      <c r="AL165" s="108"/>
      <c r="AM165" s="116"/>
      <c r="AN165" s="120"/>
      <c r="AO165" s="108"/>
      <c r="AP165" s="116"/>
      <c r="AQ165" s="120"/>
      <c r="AR165" s="108"/>
      <c r="AS165" s="116"/>
      <c r="AT165" s="120"/>
      <c r="AU165" s="108"/>
      <c r="AV165" s="116"/>
      <c r="AW165" s="120"/>
      <c r="AX165" s="108"/>
      <c r="AY165" s="116"/>
      <c r="AZ165" s="120"/>
    </row>
    <row r="166" spans="1:52" ht="12.75" customHeight="1" x14ac:dyDescent="0.2">
      <c r="A166" s="108" t="s">
        <v>103</v>
      </c>
      <c r="B166" s="108" t="s">
        <v>123</v>
      </c>
      <c r="C166" s="120" t="s">
        <v>4810</v>
      </c>
      <c r="D166" s="108" t="s">
        <v>3959</v>
      </c>
      <c r="E166" s="123">
        <v>36926</v>
      </c>
      <c r="F166" s="109" t="s">
        <v>4435</v>
      </c>
      <c r="G166" s="120"/>
      <c r="H166" s="108"/>
      <c r="I166" s="108"/>
      <c r="J166" s="120"/>
      <c r="K166" s="108"/>
      <c r="L166" s="108"/>
      <c r="M166" s="120"/>
      <c r="N166" s="108"/>
      <c r="O166" s="108"/>
      <c r="P166" s="120"/>
      <c r="Q166" s="108"/>
      <c r="R166" s="108"/>
      <c r="S166" s="120"/>
      <c r="T166" s="108"/>
      <c r="U166" s="108"/>
      <c r="V166" s="120"/>
      <c r="W166" s="108"/>
      <c r="X166" s="108"/>
      <c r="Y166" s="120"/>
      <c r="Z166" s="108"/>
      <c r="AA166" s="108"/>
      <c r="AB166" s="120"/>
      <c r="AC166" s="108"/>
      <c r="AD166" s="108"/>
      <c r="AE166" s="120"/>
      <c r="AF166" s="108"/>
      <c r="AG166" s="108"/>
      <c r="AH166" s="108"/>
      <c r="AI166" s="108"/>
      <c r="AJ166" s="108"/>
      <c r="AK166" s="108"/>
      <c r="AL166" s="108"/>
      <c r="AM166" s="108"/>
      <c r="AN166" s="108"/>
      <c r="AO166" s="108"/>
      <c r="AP166" s="108"/>
      <c r="AQ166" s="108"/>
      <c r="AR166" s="108"/>
      <c r="AS166" s="108"/>
      <c r="AT166" s="108"/>
      <c r="AU166" s="108"/>
      <c r="AV166" s="108"/>
      <c r="AW166" s="108"/>
      <c r="AX166" s="108"/>
      <c r="AY166" s="108"/>
      <c r="AZ166" s="108"/>
    </row>
    <row r="167" spans="1:52" s="108" customFormat="1" x14ac:dyDescent="0.2">
      <c r="A167" s="108" t="s">
        <v>168</v>
      </c>
      <c r="B167" s="108" t="s">
        <v>140</v>
      </c>
      <c r="C167" s="120" t="s">
        <v>2373</v>
      </c>
      <c r="D167" s="108" t="s">
        <v>4027</v>
      </c>
      <c r="E167" s="123">
        <v>36866</v>
      </c>
      <c r="F167" s="109" t="s">
        <v>4462</v>
      </c>
      <c r="G167" s="120"/>
      <c r="J167" s="120"/>
      <c r="M167" s="120"/>
      <c r="P167" s="120"/>
      <c r="S167" s="120"/>
      <c r="V167" s="120"/>
      <c r="Y167" s="120"/>
      <c r="AB167" s="120"/>
      <c r="AE167" s="120"/>
    </row>
    <row r="168" spans="1:52" ht="12.75" customHeight="1" x14ac:dyDescent="0.2">
      <c r="A168" s="108" t="s">
        <v>156</v>
      </c>
      <c r="B168" s="108" t="s">
        <v>324</v>
      </c>
      <c r="C168" s="120" t="s">
        <v>141</v>
      </c>
      <c r="D168" s="108" t="s">
        <v>4033</v>
      </c>
      <c r="E168" s="123">
        <v>37505</v>
      </c>
      <c r="F168" s="109" t="s">
        <v>4445</v>
      </c>
      <c r="G168" s="120"/>
      <c r="H168" s="108"/>
      <c r="I168" s="108"/>
      <c r="J168" s="120"/>
      <c r="K168" s="108"/>
      <c r="L168" s="108"/>
      <c r="M168" s="120"/>
      <c r="N168" s="108"/>
      <c r="O168" s="108"/>
      <c r="P168" s="120"/>
      <c r="Q168" s="108"/>
      <c r="R168" s="108"/>
      <c r="S168" s="120"/>
      <c r="T168" s="108"/>
      <c r="U168" s="108"/>
      <c r="V168" s="120"/>
      <c r="W168" s="108"/>
      <c r="X168" s="108"/>
      <c r="Y168" s="120"/>
      <c r="Z168" s="108"/>
      <c r="AA168" s="108"/>
      <c r="AB168" s="120"/>
      <c r="AC168" s="108"/>
      <c r="AD168" s="108"/>
      <c r="AE168" s="120"/>
      <c r="AF168" s="108"/>
      <c r="AG168" s="108"/>
      <c r="AH168" s="108"/>
      <c r="AI168" s="108"/>
      <c r="AJ168" s="108"/>
      <c r="AK168" s="108"/>
      <c r="AL168" s="108"/>
      <c r="AM168" s="108"/>
      <c r="AN168" s="108"/>
      <c r="AO168" s="108"/>
      <c r="AP168" s="108"/>
      <c r="AQ168" s="108"/>
      <c r="AR168" s="108"/>
      <c r="AS168" s="108"/>
      <c r="AT168" s="108"/>
      <c r="AU168" s="108"/>
      <c r="AV168" s="108"/>
      <c r="AW168" s="108"/>
      <c r="AX168" s="108"/>
      <c r="AY168" s="108"/>
      <c r="AZ168" s="108"/>
    </row>
    <row r="169" spans="1:52" s="108" customFormat="1" x14ac:dyDescent="0.2">
      <c r="A169" s="108" t="s">
        <v>298</v>
      </c>
      <c r="B169" s="108" t="s">
        <v>583</v>
      </c>
      <c r="C169" s="120" t="s">
        <v>224</v>
      </c>
      <c r="D169" s="108" t="s">
        <v>4815</v>
      </c>
      <c r="E169" s="123">
        <v>37195</v>
      </c>
      <c r="F169" s="109" t="s">
        <v>4445</v>
      </c>
      <c r="G169" s="120"/>
      <c r="J169" s="120"/>
      <c r="M169" s="120"/>
      <c r="P169" s="120"/>
      <c r="S169" s="120"/>
      <c r="V169" s="120"/>
      <c r="Y169" s="120"/>
      <c r="AB169" s="120"/>
      <c r="AE169" s="120"/>
    </row>
    <row r="170" spans="1:52" s="108" customFormat="1" x14ac:dyDescent="0.2">
      <c r="A170" s="108" t="s">
        <v>103</v>
      </c>
      <c r="B170" s="108" t="s">
        <v>93</v>
      </c>
      <c r="C170" s="120" t="s">
        <v>2329</v>
      </c>
      <c r="D170" s="108" t="s">
        <v>3921</v>
      </c>
      <c r="E170" s="123">
        <v>37551</v>
      </c>
      <c r="F170" s="109" t="s">
        <v>4435</v>
      </c>
      <c r="G170" s="120"/>
      <c r="J170" s="120"/>
      <c r="M170" s="120"/>
      <c r="P170" s="120"/>
      <c r="S170" s="120"/>
      <c r="V170" s="120"/>
      <c r="Y170" s="120"/>
      <c r="AB170" s="120"/>
      <c r="AE170" s="120"/>
    </row>
    <row r="171" spans="1:52" s="108" customFormat="1" x14ac:dyDescent="0.2">
      <c r="A171" s="108" t="s">
        <v>202</v>
      </c>
      <c r="B171" s="109" t="s">
        <v>207</v>
      </c>
      <c r="C171" s="120" t="s">
        <v>247</v>
      </c>
      <c r="D171" s="108" t="s">
        <v>4824</v>
      </c>
      <c r="E171" s="123">
        <v>35751</v>
      </c>
      <c r="F171" s="116" t="s">
        <v>150</v>
      </c>
      <c r="G171" s="120" t="s">
        <v>149</v>
      </c>
      <c r="I171" s="109"/>
      <c r="J171" s="120"/>
      <c r="M171" s="120"/>
      <c r="N171" s="108" t="s">
        <v>258</v>
      </c>
      <c r="O171" s="108" t="s">
        <v>105</v>
      </c>
      <c r="P171" s="120" t="s">
        <v>247</v>
      </c>
      <c r="Q171" s="108" t="s">
        <v>202</v>
      </c>
      <c r="R171" s="108" t="s">
        <v>105</v>
      </c>
      <c r="S171" s="120" t="s">
        <v>594</v>
      </c>
      <c r="T171" s="108" t="s">
        <v>265</v>
      </c>
      <c r="U171" s="108" t="s">
        <v>105</v>
      </c>
      <c r="V171" s="120" t="s">
        <v>241</v>
      </c>
      <c r="Y171" s="120"/>
      <c r="AB171" s="120"/>
      <c r="AE171" s="120"/>
    </row>
    <row r="172" spans="1:52" s="108" customFormat="1" x14ac:dyDescent="0.2">
      <c r="A172" s="108" t="s">
        <v>340</v>
      </c>
      <c r="B172" s="108" t="s">
        <v>128</v>
      </c>
      <c r="C172" s="120" t="s">
        <v>341</v>
      </c>
      <c r="D172" s="108" t="s">
        <v>4835</v>
      </c>
      <c r="E172" s="123">
        <v>36635</v>
      </c>
      <c r="F172" s="109" t="s">
        <v>477</v>
      </c>
      <c r="G172" s="120"/>
      <c r="J172" s="120"/>
      <c r="M172" s="120"/>
      <c r="P172" s="120"/>
      <c r="S172" s="120"/>
      <c r="V172" s="120"/>
      <c r="Y172" s="120"/>
      <c r="AB172" s="120"/>
      <c r="AE172" s="120"/>
    </row>
    <row r="173" spans="1:52" s="108" customFormat="1" x14ac:dyDescent="0.2">
      <c r="A173" s="108" t="s">
        <v>127</v>
      </c>
      <c r="B173" s="108" t="s">
        <v>215</v>
      </c>
      <c r="C173" s="120"/>
      <c r="D173" s="108" t="s">
        <v>4058</v>
      </c>
      <c r="E173" s="123">
        <v>37605</v>
      </c>
      <c r="F173" s="109" t="s">
        <v>4435</v>
      </c>
      <c r="G173" s="120"/>
      <c r="J173" s="120"/>
      <c r="M173" s="120"/>
      <c r="P173" s="120"/>
      <c r="S173" s="120"/>
      <c r="V173" s="120"/>
      <c r="Y173" s="120"/>
      <c r="AB173" s="120"/>
      <c r="AE173" s="120"/>
    </row>
    <row r="174" spans="1:52" s="108" customFormat="1" x14ac:dyDescent="0.2">
      <c r="A174" s="108" t="s">
        <v>258</v>
      </c>
      <c r="B174" s="108" t="s">
        <v>105</v>
      </c>
      <c r="C174" s="120" t="s">
        <v>269</v>
      </c>
      <c r="D174" s="108" t="s">
        <v>4218</v>
      </c>
      <c r="E174" s="123">
        <v>35853</v>
      </c>
      <c r="F174" s="109" t="s">
        <v>756</v>
      </c>
      <c r="G174" s="120"/>
      <c r="H174" s="108" t="s">
        <v>258</v>
      </c>
      <c r="I174" s="108" t="s">
        <v>105</v>
      </c>
      <c r="J174" s="120" t="s">
        <v>266</v>
      </c>
      <c r="K174" s="108" t="s">
        <v>258</v>
      </c>
      <c r="L174" s="108" t="s">
        <v>105</v>
      </c>
      <c r="M174" s="120" t="s">
        <v>241</v>
      </c>
      <c r="N174" s="108" t="s">
        <v>258</v>
      </c>
      <c r="O174" s="108" t="s">
        <v>232</v>
      </c>
      <c r="P174" s="120" t="s">
        <v>241</v>
      </c>
      <c r="S174" s="120"/>
      <c r="V174" s="120"/>
      <c r="Y174" s="120"/>
      <c r="AB174" s="120"/>
      <c r="AE174" s="120"/>
    </row>
    <row r="175" spans="1:52" s="108" customFormat="1" x14ac:dyDescent="0.2">
      <c r="A175" s="108" t="s">
        <v>147</v>
      </c>
      <c r="B175" s="108" t="s">
        <v>275</v>
      </c>
      <c r="C175" s="120"/>
      <c r="D175" s="108" t="s">
        <v>4075</v>
      </c>
      <c r="E175" s="123">
        <v>36089</v>
      </c>
      <c r="F175" s="109" t="s">
        <v>415</v>
      </c>
      <c r="G175" s="120" t="s">
        <v>416</v>
      </c>
      <c r="J175" s="120"/>
      <c r="K175" s="108" t="s">
        <v>147</v>
      </c>
      <c r="L175" s="108" t="s">
        <v>275</v>
      </c>
      <c r="M175" s="120"/>
      <c r="N175" s="108" t="s">
        <v>147</v>
      </c>
      <c r="O175" s="108" t="s">
        <v>275</v>
      </c>
      <c r="P175" s="120"/>
      <c r="S175" s="120"/>
      <c r="V175" s="120"/>
      <c r="Y175" s="120"/>
      <c r="AB175" s="120"/>
      <c r="AE175" s="120"/>
    </row>
    <row r="176" spans="1:52" s="108" customFormat="1" x14ac:dyDescent="0.2">
      <c r="A176" s="108" t="s">
        <v>94</v>
      </c>
      <c r="B176" s="108" t="s">
        <v>316</v>
      </c>
      <c r="C176" s="120" t="s">
        <v>2443</v>
      </c>
      <c r="D176" s="108" t="s">
        <v>3995</v>
      </c>
      <c r="E176" s="123">
        <v>36510</v>
      </c>
      <c r="F176" s="109" t="s">
        <v>172</v>
      </c>
      <c r="G176" s="120"/>
      <c r="J176" s="120"/>
      <c r="M176" s="120"/>
      <c r="P176" s="120"/>
      <c r="S176" s="120"/>
      <c r="V176" s="120"/>
      <c r="Y176" s="120"/>
      <c r="AB176" s="120"/>
      <c r="AE176" s="120"/>
    </row>
    <row r="177" spans="1:52" s="108" customFormat="1" x14ac:dyDescent="0.2">
      <c r="A177" s="108" t="s">
        <v>367</v>
      </c>
      <c r="B177" s="108" t="s">
        <v>177</v>
      </c>
      <c r="C177" s="120" t="s">
        <v>359</v>
      </c>
      <c r="D177" s="108" t="s">
        <v>4846</v>
      </c>
      <c r="E177" s="123">
        <v>35276</v>
      </c>
      <c r="F177" s="116" t="s">
        <v>607</v>
      </c>
      <c r="G177" s="120" t="s">
        <v>548</v>
      </c>
      <c r="J177" s="120"/>
      <c r="K177" s="108" t="s">
        <v>419</v>
      </c>
      <c r="L177" s="108" t="s">
        <v>177</v>
      </c>
      <c r="M177" s="120" t="s">
        <v>796</v>
      </c>
      <c r="P177" s="120"/>
      <c r="Q177" s="108" t="s">
        <v>370</v>
      </c>
      <c r="R177" s="108" t="s">
        <v>134</v>
      </c>
      <c r="S177" s="120" t="s">
        <v>632</v>
      </c>
      <c r="T177" s="108" t="s">
        <v>332</v>
      </c>
      <c r="U177" s="108" t="s">
        <v>134</v>
      </c>
      <c r="V177" s="120" t="s">
        <v>804</v>
      </c>
      <c r="W177" s="108" t="s">
        <v>419</v>
      </c>
      <c r="X177" s="108" t="s">
        <v>134</v>
      </c>
      <c r="Y177" s="120" t="s">
        <v>1683</v>
      </c>
      <c r="AB177" s="120"/>
      <c r="AE177" s="120"/>
    </row>
    <row r="178" spans="1:52" s="108" customFormat="1" x14ac:dyDescent="0.2">
      <c r="A178" s="108" t="s">
        <v>147</v>
      </c>
      <c r="B178" s="108" t="s">
        <v>170</v>
      </c>
      <c r="C178" s="120"/>
      <c r="D178" s="108" t="s">
        <v>4080</v>
      </c>
      <c r="E178" s="123">
        <v>37511</v>
      </c>
      <c r="F178" s="109" t="s">
        <v>4503</v>
      </c>
      <c r="G178" s="120"/>
      <c r="J178" s="120"/>
      <c r="M178" s="120"/>
      <c r="P178" s="120"/>
      <c r="S178" s="120"/>
      <c r="V178" s="120"/>
      <c r="Y178" s="120"/>
      <c r="AB178" s="120"/>
      <c r="AE178" s="120"/>
    </row>
    <row r="179" spans="1:52" s="108" customFormat="1" x14ac:dyDescent="0.2">
      <c r="A179" s="108" t="s">
        <v>1035</v>
      </c>
      <c r="B179" s="108" t="s">
        <v>316</v>
      </c>
      <c r="C179" s="120"/>
      <c r="D179" s="108" t="s">
        <v>3970</v>
      </c>
      <c r="E179" s="123">
        <v>37589</v>
      </c>
      <c r="F179" s="109" t="s">
        <v>4462</v>
      </c>
      <c r="G179" s="120"/>
      <c r="J179" s="120"/>
      <c r="M179" s="120"/>
      <c r="P179" s="120"/>
      <c r="S179" s="120"/>
      <c r="V179" s="120"/>
      <c r="Y179" s="120"/>
      <c r="AB179" s="120"/>
      <c r="AE179" s="120"/>
    </row>
    <row r="180" spans="1:52" s="108" customFormat="1" x14ac:dyDescent="0.2">
      <c r="A180" s="108" t="s">
        <v>258</v>
      </c>
      <c r="B180" s="108" t="s">
        <v>232</v>
      </c>
      <c r="C180" s="120" t="s">
        <v>241</v>
      </c>
      <c r="D180" s="108" t="s">
        <v>4859</v>
      </c>
      <c r="E180" s="123">
        <v>37378</v>
      </c>
      <c r="F180" s="109" t="s">
        <v>4449</v>
      </c>
      <c r="G180" s="120"/>
      <c r="J180" s="120"/>
      <c r="M180" s="120"/>
      <c r="P180" s="120"/>
      <c r="S180" s="120"/>
      <c r="V180" s="120"/>
      <c r="Y180" s="120"/>
      <c r="AB180" s="120"/>
      <c r="AE180" s="120"/>
    </row>
    <row r="181" spans="1:52" s="108" customFormat="1" x14ac:dyDescent="0.2">
      <c r="A181" s="108" t="s">
        <v>238</v>
      </c>
      <c r="B181" s="108" t="s">
        <v>275</v>
      </c>
      <c r="C181" s="120" t="s">
        <v>241</v>
      </c>
      <c r="D181" s="108" t="s">
        <v>4860</v>
      </c>
      <c r="E181" s="123">
        <v>36902</v>
      </c>
      <c r="F181" s="109" t="s">
        <v>172</v>
      </c>
      <c r="G181" s="120"/>
      <c r="J181" s="120"/>
      <c r="M181" s="120"/>
      <c r="P181" s="120"/>
      <c r="S181" s="120"/>
      <c r="V181" s="120"/>
      <c r="Y181" s="120"/>
      <c r="AB181" s="120"/>
      <c r="AE181" s="120"/>
    </row>
    <row r="182" spans="1:52" s="108" customFormat="1" x14ac:dyDescent="0.2">
      <c r="A182" s="108" t="s">
        <v>4869</v>
      </c>
      <c r="B182" s="108" t="s">
        <v>227</v>
      </c>
      <c r="C182" s="120" t="s">
        <v>4871</v>
      </c>
      <c r="D182" s="108" t="s">
        <v>4064</v>
      </c>
      <c r="E182" s="123">
        <v>37759</v>
      </c>
      <c r="F182" s="109" t="s">
        <v>4870</v>
      </c>
      <c r="G182" s="120"/>
      <c r="J182" s="120"/>
      <c r="M182" s="120"/>
      <c r="P182" s="120"/>
      <c r="S182" s="120"/>
      <c r="V182" s="120"/>
      <c r="Y182" s="120"/>
      <c r="AB182" s="120"/>
      <c r="AE182" s="120"/>
    </row>
    <row r="183" spans="1:52" x14ac:dyDescent="0.2">
      <c r="A183" s="108" t="s">
        <v>298</v>
      </c>
      <c r="B183" s="108" t="s">
        <v>556</v>
      </c>
      <c r="C183" s="120" t="s">
        <v>266</v>
      </c>
      <c r="D183" s="108" t="s">
        <v>4872</v>
      </c>
      <c r="E183" s="123">
        <v>37333</v>
      </c>
      <c r="F183" s="109" t="s">
        <v>4449</v>
      </c>
      <c r="G183" s="120"/>
      <c r="H183" s="108"/>
      <c r="I183" s="108"/>
      <c r="J183" s="120"/>
      <c r="K183" s="108"/>
      <c r="L183" s="108"/>
      <c r="M183" s="120"/>
      <c r="N183" s="108"/>
      <c r="O183" s="108"/>
      <c r="P183" s="120"/>
      <c r="Q183" s="108"/>
      <c r="R183" s="108"/>
      <c r="S183" s="120"/>
      <c r="T183" s="108"/>
      <c r="U183" s="108"/>
      <c r="V183" s="120"/>
      <c r="W183" s="108"/>
      <c r="X183" s="108"/>
      <c r="Y183" s="120"/>
      <c r="Z183" s="108"/>
      <c r="AA183" s="108"/>
      <c r="AB183" s="120"/>
      <c r="AC183" s="108"/>
      <c r="AD183" s="108"/>
      <c r="AE183" s="120"/>
      <c r="AF183" s="108"/>
      <c r="AG183" s="108"/>
      <c r="AH183" s="108"/>
      <c r="AI183" s="108"/>
      <c r="AJ183" s="108"/>
      <c r="AK183" s="108"/>
      <c r="AL183" s="108"/>
      <c r="AM183" s="108"/>
      <c r="AN183" s="108"/>
      <c r="AO183" s="108"/>
      <c r="AP183" s="108"/>
      <c r="AQ183" s="108"/>
      <c r="AR183" s="108"/>
      <c r="AS183" s="108"/>
      <c r="AT183" s="108"/>
      <c r="AU183" s="108"/>
      <c r="AV183" s="108"/>
      <c r="AW183" s="108"/>
      <c r="AX183" s="108"/>
      <c r="AY183" s="108"/>
      <c r="AZ183" s="108"/>
    </row>
    <row r="184" spans="1:52" s="108" customFormat="1" x14ac:dyDescent="0.2">
      <c r="A184" s="108" t="s">
        <v>298</v>
      </c>
      <c r="B184" s="108" t="s">
        <v>232</v>
      </c>
      <c r="C184" s="120" t="s">
        <v>273</v>
      </c>
      <c r="D184" s="108" t="s">
        <v>4886</v>
      </c>
      <c r="E184" s="123">
        <v>37798</v>
      </c>
      <c r="F184" s="109" t="s">
        <v>4462</v>
      </c>
      <c r="G184" s="120"/>
      <c r="J184" s="120"/>
      <c r="M184" s="120"/>
      <c r="P184" s="120"/>
      <c r="S184" s="120"/>
      <c r="V184" s="120"/>
      <c r="Y184" s="120"/>
      <c r="AB184" s="120"/>
      <c r="AE184" s="120"/>
    </row>
    <row r="185" spans="1:52" s="108" customFormat="1" x14ac:dyDescent="0.2">
      <c r="A185" s="108" t="s">
        <v>315</v>
      </c>
      <c r="B185" s="108" t="s">
        <v>170</v>
      </c>
      <c r="C185" s="120" t="s">
        <v>241</v>
      </c>
      <c r="D185" s="108" t="s">
        <v>4895</v>
      </c>
      <c r="E185" s="123">
        <v>37475</v>
      </c>
      <c r="F185" s="109" t="s">
        <v>4462</v>
      </c>
      <c r="G185" s="120"/>
      <c r="J185" s="120"/>
      <c r="M185" s="120"/>
      <c r="P185" s="120"/>
      <c r="S185" s="120"/>
      <c r="V185" s="120"/>
      <c r="Y185" s="120"/>
      <c r="AB185" s="120"/>
      <c r="AE185" s="120"/>
    </row>
    <row r="186" spans="1:52" s="108" customFormat="1" x14ac:dyDescent="0.2">
      <c r="A186" s="108" t="s">
        <v>340</v>
      </c>
      <c r="B186" s="116" t="s">
        <v>454</v>
      </c>
      <c r="C186" s="120" t="s">
        <v>941</v>
      </c>
      <c r="D186" s="108" t="s">
        <v>4271</v>
      </c>
      <c r="E186" s="123">
        <v>35996</v>
      </c>
      <c r="F186" s="109" t="s">
        <v>99</v>
      </c>
      <c r="G186" s="109"/>
      <c r="H186" s="108" t="s">
        <v>340</v>
      </c>
      <c r="I186" s="116" t="s">
        <v>330</v>
      </c>
      <c r="J186" s="120" t="s">
        <v>341</v>
      </c>
      <c r="K186" s="108" t="s">
        <v>340</v>
      </c>
      <c r="L186" s="116" t="s">
        <v>330</v>
      </c>
      <c r="M186" s="120" t="s">
        <v>341</v>
      </c>
      <c r="O186" s="116"/>
      <c r="P186" s="120"/>
      <c r="R186" s="116"/>
      <c r="S186" s="120"/>
      <c r="U186" s="116"/>
      <c r="V186" s="120"/>
      <c r="X186" s="116"/>
      <c r="Y186" s="120"/>
      <c r="AA186" s="116"/>
      <c r="AB186" s="120"/>
      <c r="AD186" s="116"/>
      <c r="AE186" s="120"/>
      <c r="AG186" s="116"/>
      <c r="AH186" s="120"/>
      <c r="AJ186" s="116"/>
      <c r="AK186" s="120"/>
      <c r="AM186" s="116"/>
      <c r="AN186" s="120"/>
    </row>
    <row r="187" spans="1:52" x14ac:dyDescent="0.2">
      <c r="A187" s="108" t="s">
        <v>226</v>
      </c>
      <c r="B187" s="108" t="s">
        <v>232</v>
      </c>
      <c r="C187" s="120" t="s">
        <v>240</v>
      </c>
      <c r="D187" s="108" t="s">
        <v>4896</v>
      </c>
      <c r="E187" s="123">
        <v>37594</v>
      </c>
      <c r="F187" s="109" t="s">
        <v>1815</v>
      </c>
      <c r="G187" s="120"/>
      <c r="H187" s="108"/>
      <c r="I187" s="108"/>
      <c r="J187" s="120"/>
      <c r="K187" s="108"/>
      <c r="L187" s="108"/>
      <c r="M187" s="120"/>
      <c r="N187" s="108"/>
      <c r="O187" s="108"/>
      <c r="P187" s="120"/>
      <c r="Q187" s="108"/>
      <c r="R187" s="108"/>
      <c r="S187" s="120"/>
      <c r="T187" s="108"/>
      <c r="U187" s="108"/>
      <c r="V187" s="120"/>
      <c r="W187" s="108"/>
      <c r="X187" s="108"/>
      <c r="Y187" s="120"/>
      <c r="Z187" s="108"/>
      <c r="AA187" s="108"/>
      <c r="AB187" s="120"/>
      <c r="AC187" s="108"/>
      <c r="AD187" s="108"/>
      <c r="AE187" s="120"/>
      <c r="AF187" s="108"/>
      <c r="AG187" s="108"/>
      <c r="AH187" s="108"/>
      <c r="AI187" s="108"/>
      <c r="AJ187" s="108"/>
      <c r="AK187" s="108"/>
      <c r="AL187" s="108"/>
      <c r="AM187" s="108"/>
      <c r="AN187" s="108"/>
      <c r="AO187" s="108"/>
      <c r="AP187" s="108"/>
      <c r="AQ187" s="108"/>
      <c r="AR187" s="108"/>
      <c r="AS187" s="108"/>
      <c r="AT187" s="108"/>
      <c r="AU187" s="108"/>
      <c r="AV187" s="108"/>
      <c r="AW187" s="108"/>
      <c r="AX187" s="108"/>
      <c r="AY187" s="108"/>
      <c r="AZ187" s="108"/>
    </row>
    <row r="188" spans="1:52" x14ac:dyDescent="0.2">
      <c r="A188" s="108" t="s">
        <v>298</v>
      </c>
      <c r="B188" s="108" t="s">
        <v>123</v>
      </c>
      <c r="C188" s="120" t="s">
        <v>241</v>
      </c>
      <c r="D188" s="108" t="s">
        <v>4207</v>
      </c>
      <c r="E188" s="123">
        <v>35825</v>
      </c>
      <c r="F188" s="109" t="s">
        <v>416</v>
      </c>
      <c r="G188" s="120"/>
      <c r="H188" s="108" t="s">
        <v>298</v>
      </c>
      <c r="I188" s="108" t="s">
        <v>123</v>
      </c>
      <c r="J188" s="120" t="s">
        <v>339</v>
      </c>
      <c r="K188" s="108"/>
      <c r="L188" s="108"/>
      <c r="M188" s="120"/>
      <c r="N188" s="108"/>
      <c r="O188" s="108"/>
      <c r="P188" s="120"/>
      <c r="Q188" s="108"/>
      <c r="R188" s="108"/>
      <c r="S188" s="120"/>
      <c r="T188" s="108"/>
      <c r="U188" s="108"/>
      <c r="V188" s="120"/>
      <c r="W188" s="108"/>
      <c r="X188" s="108"/>
      <c r="Y188" s="120"/>
      <c r="Z188" s="108"/>
      <c r="AA188" s="108"/>
      <c r="AB188" s="120"/>
      <c r="AC188" s="108"/>
      <c r="AD188" s="108"/>
      <c r="AE188" s="120"/>
      <c r="AF188" s="108"/>
      <c r="AG188" s="108"/>
      <c r="AH188" s="108"/>
      <c r="AI188" s="108"/>
      <c r="AJ188" s="108"/>
      <c r="AK188" s="108"/>
      <c r="AL188" s="108"/>
      <c r="AM188" s="108"/>
      <c r="AN188" s="108"/>
      <c r="AO188" s="108"/>
      <c r="AP188" s="108"/>
      <c r="AQ188" s="108"/>
      <c r="AR188" s="108"/>
      <c r="AS188" s="108"/>
      <c r="AT188" s="108"/>
      <c r="AU188" s="108"/>
      <c r="AV188" s="108"/>
      <c r="AW188" s="108"/>
      <c r="AX188" s="108"/>
      <c r="AY188" s="108"/>
      <c r="AZ188" s="108"/>
    </row>
    <row r="189" spans="1:52" s="108" customFormat="1" x14ac:dyDescent="0.2">
      <c r="A189" s="108" t="s">
        <v>340</v>
      </c>
      <c r="B189" s="108" t="s">
        <v>432</v>
      </c>
      <c r="C189" s="120" t="s">
        <v>341</v>
      </c>
      <c r="D189" s="108" t="s">
        <v>4903</v>
      </c>
      <c r="E189" s="123">
        <v>36896</v>
      </c>
      <c r="F189" s="109" t="s">
        <v>4449</v>
      </c>
      <c r="G189" s="120"/>
      <c r="J189" s="120"/>
      <c r="M189" s="120"/>
      <c r="P189" s="120"/>
      <c r="S189" s="120"/>
      <c r="V189" s="120"/>
      <c r="Y189" s="120"/>
      <c r="AB189" s="120"/>
      <c r="AE189" s="120"/>
    </row>
    <row r="190" spans="1:52" s="108" customFormat="1" x14ac:dyDescent="0.2">
      <c r="A190" s="108" t="s">
        <v>555</v>
      </c>
      <c r="B190" s="108" t="s">
        <v>81</v>
      </c>
      <c r="C190" s="120" t="s">
        <v>161</v>
      </c>
      <c r="D190" s="108" t="s">
        <v>4326</v>
      </c>
      <c r="E190" s="123">
        <v>36121</v>
      </c>
      <c r="F190" s="109" t="s">
        <v>477</v>
      </c>
      <c r="G190" s="120"/>
      <c r="H190" s="108" t="s">
        <v>194</v>
      </c>
      <c r="I190" s="108" t="s">
        <v>93</v>
      </c>
      <c r="J190" s="120" t="s">
        <v>273</v>
      </c>
      <c r="M190" s="120"/>
      <c r="P190" s="120"/>
      <c r="S190" s="120"/>
      <c r="V190" s="120"/>
      <c r="Y190" s="120"/>
      <c r="AB190" s="120"/>
      <c r="AE190" s="120"/>
    </row>
    <row r="191" spans="1:52" x14ac:dyDescent="0.2">
      <c r="A191" s="108" t="s">
        <v>202</v>
      </c>
      <c r="B191" s="108" t="s">
        <v>93</v>
      </c>
      <c r="C191" s="120" t="s">
        <v>241</v>
      </c>
      <c r="D191" s="108" t="s">
        <v>4142</v>
      </c>
      <c r="E191" s="123">
        <v>36308</v>
      </c>
      <c r="F191" s="109" t="s">
        <v>677</v>
      </c>
      <c r="G191" s="120" t="s">
        <v>4584</v>
      </c>
      <c r="H191" s="108" t="s">
        <v>202</v>
      </c>
      <c r="I191" s="108" t="s">
        <v>242</v>
      </c>
      <c r="J191" s="120" t="s">
        <v>241</v>
      </c>
      <c r="K191" s="108" t="s">
        <v>202</v>
      </c>
      <c r="L191" s="108" t="s">
        <v>242</v>
      </c>
      <c r="M191" s="120" t="s">
        <v>241</v>
      </c>
      <c r="N191" s="108" t="s">
        <v>265</v>
      </c>
      <c r="O191" s="108" t="s">
        <v>242</v>
      </c>
      <c r="P191" s="120" t="s">
        <v>241</v>
      </c>
      <c r="Q191" s="108" t="s">
        <v>258</v>
      </c>
      <c r="R191" s="108" t="s">
        <v>242</v>
      </c>
      <c r="S191" s="120" t="s">
        <v>241</v>
      </c>
      <c r="T191" s="108"/>
      <c r="U191" s="108"/>
      <c r="V191" s="120"/>
      <c r="W191" s="108"/>
      <c r="X191" s="108"/>
      <c r="Y191" s="120"/>
      <c r="Z191" s="108"/>
      <c r="AA191" s="108"/>
      <c r="AB191" s="120"/>
      <c r="AC191" s="108"/>
      <c r="AD191" s="108"/>
      <c r="AE191" s="120"/>
      <c r="AF191" s="108"/>
      <c r="AG191" s="108"/>
      <c r="AH191" s="108"/>
      <c r="AI191" s="108"/>
      <c r="AJ191" s="108"/>
      <c r="AK191" s="108"/>
      <c r="AL191" s="108"/>
      <c r="AM191" s="108"/>
      <c r="AN191" s="108"/>
      <c r="AO191" s="108"/>
      <c r="AP191" s="108"/>
      <c r="AQ191" s="108"/>
      <c r="AR191" s="108"/>
      <c r="AS191" s="108"/>
      <c r="AT191" s="108"/>
      <c r="AU191" s="108"/>
      <c r="AV191" s="108"/>
      <c r="AW191" s="108"/>
      <c r="AX191" s="108"/>
      <c r="AY191" s="108"/>
      <c r="AZ191" s="108"/>
    </row>
    <row r="192" spans="1:52" s="108" customFormat="1" x14ac:dyDescent="0.2">
      <c r="A192" s="108" t="s">
        <v>340</v>
      </c>
      <c r="B192" s="108" t="s">
        <v>195</v>
      </c>
      <c r="C192" s="120" t="s">
        <v>617</v>
      </c>
      <c r="D192" s="108" t="s">
        <v>4908</v>
      </c>
      <c r="E192" s="123">
        <v>38162</v>
      </c>
      <c r="F192" s="109" t="s">
        <v>4462</v>
      </c>
      <c r="G192" s="120"/>
      <c r="J192" s="120"/>
      <c r="M192" s="120"/>
      <c r="P192" s="120"/>
      <c r="S192" s="120"/>
      <c r="V192" s="120"/>
      <c r="Y192" s="120"/>
      <c r="AB192" s="120"/>
      <c r="AE192" s="120"/>
    </row>
    <row r="194" spans="1:52" x14ac:dyDescent="0.2">
      <c r="A194" s="108" t="s">
        <v>421</v>
      </c>
      <c r="B194" s="116" t="s">
        <v>242</v>
      </c>
      <c r="C194" s="120" t="s">
        <v>406</v>
      </c>
      <c r="D194" s="108" t="s">
        <v>4329</v>
      </c>
      <c r="E194" s="123">
        <v>33630</v>
      </c>
      <c r="F194" s="109" t="s">
        <v>1728</v>
      </c>
      <c r="G194" s="109" t="s">
        <v>934</v>
      </c>
      <c r="H194" s="108" t="s">
        <v>421</v>
      </c>
      <c r="I194" s="116" t="s">
        <v>242</v>
      </c>
      <c r="J194" s="120" t="s">
        <v>412</v>
      </c>
      <c r="K194" s="108"/>
      <c r="L194" s="116"/>
      <c r="M194" s="120"/>
      <c r="N194" s="108" t="s">
        <v>421</v>
      </c>
      <c r="O194" s="116" t="s">
        <v>275</v>
      </c>
      <c r="P194" s="120" t="s">
        <v>433</v>
      </c>
      <c r="Q194" s="108" t="s">
        <v>397</v>
      </c>
      <c r="R194" s="116" t="s">
        <v>252</v>
      </c>
      <c r="S194" s="120" t="s">
        <v>398</v>
      </c>
      <c r="T194" s="120"/>
      <c r="U194" s="108"/>
      <c r="V194" s="116"/>
      <c r="W194" s="108"/>
      <c r="X194" s="116"/>
      <c r="Y194" s="120"/>
      <c r="Z194" s="108" t="s">
        <v>409</v>
      </c>
      <c r="AA194" s="116" t="s">
        <v>252</v>
      </c>
      <c r="AB194" s="120" t="s">
        <v>389</v>
      </c>
      <c r="AC194" s="108" t="s">
        <v>409</v>
      </c>
      <c r="AD194" s="116" t="s">
        <v>252</v>
      </c>
      <c r="AE194" s="120" t="s">
        <v>389</v>
      </c>
      <c r="AF194" s="108" t="s">
        <v>409</v>
      </c>
      <c r="AG194" s="116" t="s">
        <v>81</v>
      </c>
      <c r="AH194" s="120" t="s">
        <v>410</v>
      </c>
      <c r="AI194" s="108" t="s">
        <v>421</v>
      </c>
      <c r="AJ194" s="116" t="s">
        <v>81</v>
      </c>
      <c r="AK194" s="120" t="s">
        <v>406</v>
      </c>
      <c r="AL194" s="108" t="s">
        <v>409</v>
      </c>
      <c r="AM194" s="116" t="s">
        <v>81</v>
      </c>
      <c r="AN194" s="120" t="s">
        <v>412</v>
      </c>
      <c r="AO194" s="108" t="s">
        <v>397</v>
      </c>
      <c r="AP194" s="116" t="s">
        <v>81</v>
      </c>
      <c r="AQ194" s="120" t="s">
        <v>164</v>
      </c>
      <c r="AR194" s="108"/>
      <c r="AS194" s="116"/>
      <c r="AT194" s="120"/>
      <c r="AU194" s="108"/>
      <c r="AV194" s="116"/>
      <c r="AW194" s="120"/>
      <c r="AX194" s="108"/>
      <c r="AY194" s="116"/>
      <c r="AZ194" s="120"/>
    </row>
    <row r="195" spans="1:52" s="108" customFormat="1" x14ac:dyDescent="0.2">
      <c r="A195" s="108" t="s">
        <v>103</v>
      </c>
      <c r="B195" s="108" t="s">
        <v>93</v>
      </c>
      <c r="C195" s="120" t="s">
        <v>125</v>
      </c>
      <c r="D195" s="108" t="s">
        <v>4251</v>
      </c>
      <c r="E195" s="123">
        <v>36951</v>
      </c>
      <c r="F195" s="109" t="s">
        <v>172</v>
      </c>
      <c r="G195" s="120"/>
      <c r="J195" s="120"/>
      <c r="M195" s="120"/>
      <c r="P195" s="120"/>
      <c r="S195" s="120"/>
      <c r="V195" s="120"/>
      <c r="Y195" s="120"/>
      <c r="AB195" s="120"/>
      <c r="AE195" s="120"/>
    </row>
    <row r="196" spans="1:52" s="108" customFormat="1" x14ac:dyDescent="0.2">
      <c r="A196" s="108" t="s">
        <v>397</v>
      </c>
      <c r="B196" s="108" t="s">
        <v>583</v>
      </c>
      <c r="C196" s="120" t="s">
        <v>398</v>
      </c>
      <c r="D196" s="108" t="s">
        <v>4914</v>
      </c>
      <c r="E196" s="123">
        <v>35007</v>
      </c>
      <c r="F196" s="109" t="s">
        <v>591</v>
      </c>
      <c r="G196" s="120" t="s">
        <v>1234</v>
      </c>
      <c r="J196" s="120"/>
      <c r="K196" s="108" t="s">
        <v>397</v>
      </c>
      <c r="L196" s="108" t="s">
        <v>330</v>
      </c>
      <c r="M196" s="120" t="s">
        <v>398</v>
      </c>
      <c r="N196" s="108" t="s">
        <v>397</v>
      </c>
      <c r="O196" s="108" t="s">
        <v>324</v>
      </c>
      <c r="P196" s="120" t="s">
        <v>398</v>
      </c>
      <c r="Q196" s="108" t="s">
        <v>397</v>
      </c>
      <c r="R196" s="108" t="s">
        <v>215</v>
      </c>
      <c r="S196" s="120" t="s">
        <v>398</v>
      </c>
      <c r="T196" s="108" t="s">
        <v>4915</v>
      </c>
      <c r="U196" s="108" t="s">
        <v>215</v>
      </c>
      <c r="V196" s="120" t="s">
        <v>4916</v>
      </c>
      <c r="W196" s="108" t="s">
        <v>397</v>
      </c>
      <c r="X196" s="108" t="s">
        <v>215</v>
      </c>
      <c r="Y196" s="120" t="s">
        <v>412</v>
      </c>
      <c r="AB196" s="120"/>
      <c r="AE196" s="120"/>
    </row>
    <row r="197" spans="1:52" s="108" customFormat="1" x14ac:dyDescent="0.2">
      <c r="A197" s="108" t="s">
        <v>340</v>
      </c>
      <c r="B197" s="108" t="s">
        <v>192</v>
      </c>
      <c r="C197" s="120" t="s">
        <v>341</v>
      </c>
      <c r="D197" s="108" t="s">
        <v>4920</v>
      </c>
      <c r="E197" s="123">
        <v>36218</v>
      </c>
      <c r="F197" s="109" t="s">
        <v>553</v>
      </c>
      <c r="G197" s="120"/>
      <c r="J197" s="120"/>
      <c r="M197" s="120"/>
      <c r="P197" s="120"/>
      <c r="S197" s="120"/>
      <c r="V197" s="120"/>
      <c r="Y197" s="120"/>
      <c r="AB197" s="120"/>
      <c r="AE197" s="120"/>
    </row>
    <row r="198" spans="1:52" s="108" customFormat="1" x14ac:dyDescent="0.2">
      <c r="A198" s="108" t="s">
        <v>376</v>
      </c>
      <c r="B198" s="108" t="s">
        <v>128</v>
      </c>
      <c r="C198" s="120" t="s">
        <v>4921</v>
      </c>
      <c r="D198" s="108" t="s">
        <v>4197</v>
      </c>
      <c r="E198" s="123">
        <v>37505</v>
      </c>
      <c r="F198" s="109" t="s">
        <v>719</v>
      </c>
      <c r="G198" s="120"/>
      <c r="H198" s="108" t="s">
        <v>329</v>
      </c>
      <c r="I198" s="108" t="s">
        <v>128</v>
      </c>
      <c r="J198" s="120" t="s">
        <v>266</v>
      </c>
      <c r="M198" s="120"/>
      <c r="P198" s="120"/>
      <c r="S198" s="120"/>
      <c r="V198" s="120"/>
      <c r="Y198" s="120"/>
      <c r="AB198" s="120"/>
      <c r="AE198" s="120"/>
    </row>
    <row r="199" spans="1:52" s="108" customFormat="1" x14ac:dyDescent="0.2">
      <c r="A199" s="108" t="s">
        <v>379</v>
      </c>
      <c r="B199" s="116" t="s">
        <v>434</v>
      </c>
      <c r="C199" s="120" t="s">
        <v>382</v>
      </c>
      <c r="D199" s="108" t="s">
        <v>4208</v>
      </c>
      <c r="E199" s="123">
        <v>36406</v>
      </c>
      <c r="F199" s="109" t="s">
        <v>114</v>
      </c>
      <c r="G199" s="109"/>
      <c r="H199" s="108" t="s">
        <v>298</v>
      </c>
      <c r="I199" s="116" t="s">
        <v>434</v>
      </c>
      <c r="J199" s="120" t="s">
        <v>339</v>
      </c>
      <c r="K199" s="108" t="s">
        <v>298</v>
      </c>
      <c r="L199" s="116" t="s">
        <v>434</v>
      </c>
      <c r="M199" s="120" t="s">
        <v>266</v>
      </c>
      <c r="O199" s="116"/>
      <c r="P199" s="120"/>
      <c r="R199" s="116"/>
      <c r="S199" s="120"/>
      <c r="U199" s="116"/>
      <c r="V199" s="120"/>
      <c r="X199" s="116"/>
      <c r="Y199" s="120"/>
      <c r="AA199" s="116"/>
      <c r="AB199" s="120"/>
      <c r="AD199" s="116"/>
      <c r="AE199" s="120"/>
      <c r="AG199" s="116"/>
      <c r="AH199" s="120"/>
      <c r="AJ199" s="116"/>
      <c r="AK199" s="120"/>
      <c r="AM199" s="116"/>
      <c r="AN199" s="120"/>
    </row>
    <row r="200" spans="1:52" s="108" customFormat="1" x14ac:dyDescent="0.2">
      <c r="A200" s="108" t="s">
        <v>555</v>
      </c>
      <c r="B200" s="108" t="s">
        <v>95</v>
      </c>
      <c r="C200" s="120" t="s">
        <v>1068</v>
      </c>
      <c r="D200" s="108" t="s">
        <v>4393</v>
      </c>
      <c r="E200" s="123">
        <v>35586</v>
      </c>
      <c r="F200" s="116" t="s">
        <v>121</v>
      </c>
      <c r="G200" s="120"/>
      <c r="H200" s="108" t="s">
        <v>555</v>
      </c>
      <c r="I200" s="108" t="s">
        <v>95</v>
      </c>
      <c r="J200" s="120" t="s">
        <v>161</v>
      </c>
      <c r="K200" s="108" t="s">
        <v>238</v>
      </c>
      <c r="L200" s="108" t="s">
        <v>95</v>
      </c>
      <c r="M200" s="120" t="s">
        <v>273</v>
      </c>
      <c r="P200" s="120"/>
      <c r="Q200" s="108" t="s">
        <v>557</v>
      </c>
      <c r="R200" s="108" t="s">
        <v>128</v>
      </c>
      <c r="S200" s="120" t="s">
        <v>558</v>
      </c>
      <c r="T200" s="108" t="s">
        <v>557</v>
      </c>
      <c r="U200" s="108" t="s">
        <v>128</v>
      </c>
      <c r="V200" s="120" t="s">
        <v>558</v>
      </c>
      <c r="W200" s="108" t="s">
        <v>555</v>
      </c>
      <c r="X200" s="108" t="s">
        <v>128</v>
      </c>
      <c r="Y200" s="120" t="s">
        <v>1638</v>
      </c>
      <c r="AB200" s="120"/>
      <c r="AE200" s="120"/>
    </row>
    <row r="201" spans="1:52" s="108" customFormat="1" x14ac:dyDescent="0.2">
      <c r="A201" s="109" t="s">
        <v>80</v>
      </c>
      <c r="B201" s="116" t="s">
        <v>134</v>
      </c>
      <c r="C201" s="109" t="s">
        <v>4928</v>
      </c>
      <c r="D201" s="108" t="s">
        <v>4311</v>
      </c>
      <c r="E201" s="123">
        <v>31547</v>
      </c>
      <c r="F201" s="109" t="s">
        <v>4312</v>
      </c>
      <c r="G201" s="109" t="s">
        <v>2603</v>
      </c>
      <c r="H201" s="109" t="s">
        <v>80</v>
      </c>
      <c r="I201" s="116" t="s">
        <v>252</v>
      </c>
      <c r="J201" s="109" t="s">
        <v>1734</v>
      </c>
      <c r="K201" s="109"/>
      <c r="L201" s="116"/>
      <c r="M201" s="109"/>
      <c r="N201" s="116"/>
      <c r="O201" s="116"/>
      <c r="P201" s="109"/>
      <c r="Q201" s="116" t="s">
        <v>80</v>
      </c>
      <c r="R201" s="116" t="s">
        <v>252</v>
      </c>
      <c r="S201" s="109" t="s">
        <v>2324</v>
      </c>
      <c r="T201" s="109"/>
      <c r="U201" s="116"/>
      <c r="V201" s="116"/>
      <c r="W201" s="116"/>
      <c r="X201" s="116"/>
      <c r="Y201" s="109"/>
      <c r="Z201" s="116"/>
      <c r="AA201" s="116"/>
      <c r="AB201" s="109"/>
      <c r="AD201" s="109"/>
      <c r="AE201" s="109"/>
      <c r="AG201" s="109"/>
      <c r="AH201" s="109"/>
      <c r="AJ201" s="109"/>
      <c r="AK201" s="109"/>
      <c r="AM201" s="109"/>
      <c r="AN201" s="109"/>
      <c r="AO201" s="108" t="s">
        <v>80</v>
      </c>
      <c r="AP201" s="109" t="s">
        <v>128</v>
      </c>
      <c r="AQ201" s="109" t="s">
        <v>1446</v>
      </c>
      <c r="AS201" s="109"/>
      <c r="AT201" s="109"/>
      <c r="AU201" s="108" t="s">
        <v>80</v>
      </c>
      <c r="AV201" s="109" t="s">
        <v>432</v>
      </c>
      <c r="AW201" s="109" t="s">
        <v>2668</v>
      </c>
      <c r="AX201" s="108" t="s">
        <v>80</v>
      </c>
      <c r="AY201" s="109" t="s">
        <v>432</v>
      </c>
      <c r="AZ201" s="109" t="s">
        <v>2792</v>
      </c>
    </row>
    <row r="202" spans="1:52" s="108" customFormat="1" x14ac:dyDescent="0.2">
      <c r="A202" s="108" t="s">
        <v>103</v>
      </c>
      <c r="B202" s="108" t="s">
        <v>177</v>
      </c>
      <c r="C202" s="120" t="s">
        <v>1607</v>
      </c>
      <c r="D202" s="108" t="s">
        <v>4929</v>
      </c>
      <c r="E202" s="123">
        <v>37847</v>
      </c>
      <c r="F202" s="109" t="s">
        <v>3181</v>
      </c>
      <c r="G202" s="120"/>
      <c r="J202" s="120"/>
      <c r="M202" s="120"/>
      <c r="P202" s="120"/>
      <c r="S202" s="120"/>
      <c r="V202" s="120"/>
      <c r="Y202" s="120"/>
      <c r="AB202" s="120"/>
      <c r="AE202" s="120"/>
    </row>
    <row r="203" spans="1:52" s="108" customFormat="1" x14ac:dyDescent="0.2">
      <c r="A203" s="108" t="s">
        <v>639</v>
      </c>
      <c r="B203" s="108" t="s">
        <v>432</v>
      </c>
      <c r="C203" s="120"/>
      <c r="D203" s="108" t="s">
        <v>3975</v>
      </c>
      <c r="E203" s="123">
        <v>37332</v>
      </c>
      <c r="F203" s="109" t="s">
        <v>172</v>
      </c>
      <c r="G203" s="120"/>
      <c r="J203" s="120"/>
      <c r="M203" s="120"/>
      <c r="P203" s="120"/>
      <c r="S203" s="120"/>
      <c r="V203" s="120"/>
      <c r="Y203" s="120"/>
      <c r="AB203" s="120"/>
      <c r="AE203" s="120"/>
    </row>
    <row r="204" spans="1:52" s="108" customFormat="1" x14ac:dyDescent="0.2">
      <c r="A204" s="108" t="s">
        <v>379</v>
      </c>
      <c r="B204" s="109" t="s">
        <v>95</v>
      </c>
      <c r="C204" s="120" t="s">
        <v>823</v>
      </c>
      <c r="D204" s="108" t="s">
        <v>4930</v>
      </c>
      <c r="E204" s="123">
        <v>35805</v>
      </c>
      <c r="F204" s="116" t="s">
        <v>448</v>
      </c>
      <c r="G204" s="120" t="s">
        <v>554</v>
      </c>
      <c r="I204" s="109"/>
      <c r="J204" s="120"/>
      <c r="M204" s="120"/>
      <c r="N204" s="108" t="s">
        <v>379</v>
      </c>
      <c r="O204" s="108" t="s">
        <v>95</v>
      </c>
      <c r="P204" s="120" t="s">
        <v>341</v>
      </c>
      <c r="Q204" s="108" t="s">
        <v>379</v>
      </c>
      <c r="R204" s="108" t="s">
        <v>95</v>
      </c>
      <c r="S204" s="120" t="s">
        <v>341</v>
      </c>
      <c r="V204" s="120"/>
      <c r="Y204" s="120"/>
      <c r="AB204" s="120"/>
      <c r="AE204" s="120"/>
    </row>
    <row r="205" spans="1:52" x14ac:dyDescent="0.2">
      <c r="A205" s="108" t="s">
        <v>147</v>
      </c>
      <c r="B205" s="108" t="s">
        <v>432</v>
      </c>
      <c r="C205" s="120"/>
      <c r="D205" s="108" t="s">
        <v>4070</v>
      </c>
      <c r="E205" s="123">
        <v>37394</v>
      </c>
      <c r="F205" s="109" t="s">
        <v>4421</v>
      </c>
      <c r="G205" s="120"/>
      <c r="H205" s="108"/>
      <c r="I205" s="108"/>
      <c r="J205" s="120"/>
      <c r="K205" s="108"/>
      <c r="L205" s="108"/>
      <c r="M205" s="120"/>
      <c r="N205" s="108"/>
      <c r="O205" s="108"/>
      <c r="P205" s="120"/>
      <c r="Q205" s="108"/>
      <c r="R205" s="108"/>
      <c r="S205" s="120"/>
      <c r="T205" s="108"/>
      <c r="U205" s="108"/>
      <c r="V205" s="120"/>
      <c r="W205" s="108"/>
      <c r="X205" s="108"/>
      <c r="Y205" s="120"/>
      <c r="Z205" s="108"/>
      <c r="AA205" s="108"/>
      <c r="AB205" s="120"/>
      <c r="AC205" s="108"/>
      <c r="AD205" s="108"/>
      <c r="AE205" s="120"/>
      <c r="AF205" s="108"/>
      <c r="AG205" s="108"/>
      <c r="AH205" s="108"/>
      <c r="AI205" s="108"/>
      <c r="AJ205" s="108"/>
      <c r="AK205" s="108"/>
      <c r="AL205" s="108"/>
      <c r="AM205" s="108"/>
      <c r="AN205" s="108"/>
      <c r="AO205" s="108"/>
      <c r="AP205" s="108"/>
      <c r="AQ205" s="108"/>
      <c r="AR205" s="108"/>
      <c r="AS205" s="108"/>
      <c r="AT205" s="108"/>
      <c r="AU205" s="108"/>
      <c r="AV205" s="108"/>
      <c r="AW205" s="108"/>
      <c r="AX205" s="108"/>
      <c r="AY205" s="108"/>
      <c r="AZ205" s="108"/>
    </row>
    <row r="206" spans="1:52" s="108" customFormat="1" x14ac:dyDescent="0.2">
      <c r="A206" s="108" t="s">
        <v>386</v>
      </c>
      <c r="B206" s="108" t="s">
        <v>81</v>
      </c>
      <c r="C206" s="120" t="s">
        <v>141</v>
      </c>
      <c r="D206" s="108" t="s">
        <v>4933</v>
      </c>
      <c r="E206" s="123">
        <v>37709</v>
      </c>
      <c r="F206" s="109" t="s">
        <v>4435</v>
      </c>
      <c r="G206" s="120"/>
      <c r="J206" s="120"/>
      <c r="M206" s="120"/>
      <c r="P206" s="120"/>
      <c r="S206" s="120"/>
      <c r="V206" s="120"/>
      <c r="Y206" s="120"/>
      <c r="AB206" s="120"/>
      <c r="AE206" s="120"/>
    </row>
    <row r="207" spans="1:52" s="108" customFormat="1" x14ac:dyDescent="0.2">
      <c r="A207" s="108" t="s">
        <v>258</v>
      </c>
      <c r="B207" s="108" t="s">
        <v>252</v>
      </c>
      <c r="C207" s="120" t="s">
        <v>241</v>
      </c>
      <c r="D207" s="108" t="s">
        <v>4935</v>
      </c>
      <c r="E207" s="123">
        <v>45356</v>
      </c>
      <c r="F207" s="109" t="s">
        <v>3181</v>
      </c>
      <c r="G207" s="120"/>
      <c r="J207" s="120"/>
      <c r="M207" s="120"/>
      <c r="P207" s="120"/>
      <c r="S207" s="120"/>
      <c r="V207" s="120"/>
      <c r="Y207" s="120"/>
      <c r="AB207" s="120"/>
      <c r="AE207" s="120"/>
    </row>
    <row r="208" spans="1:52" s="108" customFormat="1" x14ac:dyDescent="0.2">
      <c r="A208" s="108" t="s">
        <v>340</v>
      </c>
      <c r="B208" s="108" t="s">
        <v>432</v>
      </c>
      <c r="C208" s="120" t="s">
        <v>341</v>
      </c>
      <c r="D208" s="108" t="s">
        <v>4941</v>
      </c>
      <c r="E208" s="123">
        <v>34642</v>
      </c>
      <c r="F208" s="109" t="s">
        <v>654</v>
      </c>
      <c r="G208" s="108" t="s">
        <v>4942</v>
      </c>
      <c r="J208" s="109"/>
      <c r="K208" s="108" t="s">
        <v>340</v>
      </c>
      <c r="L208" s="108" t="s">
        <v>170</v>
      </c>
      <c r="M208" s="109" t="s">
        <v>1246</v>
      </c>
      <c r="N208" s="108" t="s">
        <v>351</v>
      </c>
      <c r="O208" s="108" t="s">
        <v>556</v>
      </c>
      <c r="P208" s="109" t="s">
        <v>809</v>
      </c>
      <c r="Q208" s="108" t="s">
        <v>419</v>
      </c>
      <c r="R208" s="108" t="s">
        <v>105</v>
      </c>
      <c r="S208" s="109" t="s">
        <v>1683</v>
      </c>
      <c r="T208" s="108" t="s">
        <v>351</v>
      </c>
      <c r="U208" s="108" t="s">
        <v>105</v>
      </c>
      <c r="V208" s="109" t="s">
        <v>2295</v>
      </c>
      <c r="W208" s="108" t="s">
        <v>351</v>
      </c>
      <c r="X208" s="108" t="s">
        <v>105</v>
      </c>
      <c r="Y208" s="109" t="s">
        <v>954</v>
      </c>
      <c r="Z208" s="108" t="s">
        <v>351</v>
      </c>
      <c r="AA208" s="108" t="s">
        <v>105</v>
      </c>
      <c r="AB208" s="109" t="s">
        <v>371</v>
      </c>
      <c r="AC208" s="108" t="s">
        <v>351</v>
      </c>
      <c r="AD208" s="108" t="s">
        <v>105</v>
      </c>
      <c r="AE208" s="109" t="s">
        <v>799</v>
      </c>
      <c r="AF208" s="108" t="s">
        <v>351</v>
      </c>
      <c r="AG208" s="108" t="s">
        <v>105</v>
      </c>
      <c r="AH208" s="109" t="s">
        <v>1798</v>
      </c>
    </row>
    <row r="209" spans="1:52" s="108" customFormat="1" x14ac:dyDescent="0.2">
      <c r="A209" s="108" t="s">
        <v>397</v>
      </c>
      <c r="B209" s="108" t="s">
        <v>556</v>
      </c>
      <c r="C209" s="120" t="s">
        <v>398</v>
      </c>
      <c r="D209" s="108" t="s">
        <v>4943</v>
      </c>
      <c r="E209" s="123">
        <v>36723</v>
      </c>
      <c r="F209" s="109" t="s">
        <v>4449</v>
      </c>
      <c r="G209" s="120"/>
      <c r="J209" s="120"/>
      <c r="M209" s="120"/>
      <c r="P209" s="120"/>
      <c r="S209" s="120"/>
      <c r="V209" s="120"/>
      <c r="Y209" s="120"/>
      <c r="AB209" s="120"/>
      <c r="AE209" s="120"/>
    </row>
    <row r="210" spans="1:52" s="108" customFormat="1" x14ac:dyDescent="0.2">
      <c r="A210" s="108" t="s">
        <v>397</v>
      </c>
      <c r="B210" s="108" t="s">
        <v>192</v>
      </c>
      <c r="C210" s="120" t="s">
        <v>412</v>
      </c>
      <c r="D210" s="108" t="s">
        <v>4172</v>
      </c>
      <c r="E210" s="123">
        <v>37349</v>
      </c>
      <c r="F210" s="109" t="s">
        <v>114</v>
      </c>
      <c r="G210" s="109" t="s">
        <v>98</v>
      </c>
      <c r="H210" s="108" t="s">
        <v>402</v>
      </c>
      <c r="I210" s="116" t="s">
        <v>192</v>
      </c>
      <c r="J210" s="120" t="s">
        <v>141</v>
      </c>
      <c r="K210" s="108" t="s">
        <v>402</v>
      </c>
      <c r="L210" s="116" t="s">
        <v>192</v>
      </c>
      <c r="M210" s="120" t="s">
        <v>141</v>
      </c>
      <c r="O210" s="116"/>
      <c r="P210" s="120"/>
      <c r="R210" s="116"/>
      <c r="S210" s="120"/>
      <c r="U210" s="116"/>
      <c r="V210" s="120"/>
      <c r="X210" s="116"/>
      <c r="Y210" s="120"/>
      <c r="AA210" s="116"/>
      <c r="AB210" s="120"/>
      <c r="AD210" s="116"/>
      <c r="AE210" s="120"/>
      <c r="AG210" s="116"/>
      <c r="AH210" s="120"/>
      <c r="AJ210" s="116"/>
      <c r="AK210" s="120"/>
      <c r="AM210" s="116"/>
      <c r="AN210" s="120"/>
    </row>
    <row r="211" spans="1:52" s="108" customFormat="1" x14ac:dyDescent="0.2">
      <c r="A211" s="108" t="s">
        <v>329</v>
      </c>
      <c r="B211" s="108" t="s">
        <v>123</v>
      </c>
      <c r="C211" s="120" t="s">
        <v>241</v>
      </c>
      <c r="D211" s="108" t="s">
        <v>4947</v>
      </c>
      <c r="E211" s="123">
        <v>37805</v>
      </c>
      <c r="F211" s="109" t="s">
        <v>3181</v>
      </c>
      <c r="G211" s="120"/>
      <c r="J211" s="120"/>
      <c r="M211" s="120"/>
      <c r="P211" s="120"/>
      <c r="S211" s="120"/>
      <c r="V211" s="120"/>
      <c r="Y211" s="120"/>
      <c r="AB211" s="120"/>
      <c r="AE211" s="120"/>
    </row>
    <row r="212" spans="1:52" s="108" customFormat="1" x14ac:dyDescent="0.2">
      <c r="A212" s="108" t="s">
        <v>379</v>
      </c>
      <c r="B212" s="108" t="s">
        <v>324</v>
      </c>
      <c r="C212" s="120" t="s">
        <v>382</v>
      </c>
      <c r="D212" s="108" t="s">
        <v>4948</v>
      </c>
      <c r="E212" s="123">
        <v>36659</v>
      </c>
      <c r="F212" s="109" t="s">
        <v>477</v>
      </c>
      <c r="G212" s="120"/>
      <c r="J212" s="120"/>
      <c r="M212" s="120"/>
      <c r="P212" s="120"/>
      <c r="S212" s="120"/>
      <c r="V212" s="120"/>
      <c r="Y212" s="120"/>
      <c r="AB212" s="120"/>
      <c r="AE212" s="120"/>
    </row>
    <row r="213" spans="1:52" s="108" customFormat="1" x14ac:dyDescent="0.2">
      <c r="A213" s="108" t="s">
        <v>103</v>
      </c>
      <c r="B213" s="108" t="s">
        <v>215</v>
      </c>
      <c r="C213" s="120" t="s">
        <v>1873</v>
      </c>
      <c r="D213" s="108" t="s">
        <v>4949</v>
      </c>
      <c r="E213" s="123">
        <v>36390</v>
      </c>
      <c r="F213" s="109" t="s">
        <v>719</v>
      </c>
      <c r="G213" s="120"/>
      <c r="J213" s="120"/>
      <c r="M213" s="120"/>
      <c r="P213" s="120"/>
      <c r="S213" s="120"/>
      <c r="V213" s="120"/>
      <c r="Y213" s="120"/>
      <c r="AB213" s="120"/>
      <c r="AE213" s="120"/>
    </row>
    <row r="214" spans="1:52" s="108" customFormat="1" x14ac:dyDescent="0.2">
      <c r="A214" s="108" t="s">
        <v>226</v>
      </c>
      <c r="B214" s="108" t="s">
        <v>432</v>
      </c>
      <c r="C214" s="120" t="s">
        <v>224</v>
      </c>
      <c r="D214" s="108" t="s">
        <v>4220</v>
      </c>
      <c r="E214" s="123">
        <v>35820</v>
      </c>
      <c r="F214" s="116" t="s">
        <v>548</v>
      </c>
      <c r="G214" s="120" t="s">
        <v>1362</v>
      </c>
      <c r="H214" s="108" t="s">
        <v>258</v>
      </c>
      <c r="I214" s="108" t="s">
        <v>93</v>
      </c>
      <c r="J214" s="120" t="s">
        <v>241</v>
      </c>
      <c r="M214" s="120"/>
      <c r="N214" s="108" t="s">
        <v>258</v>
      </c>
      <c r="O214" s="108" t="s">
        <v>170</v>
      </c>
      <c r="P214" s="120" t="s">
        <v>241</v>
      </c>
      <c r="Q214" s="108" t="s">
        <v>226</v>
      </c>
      <c r="R214" s="108" t="s">
        <v>170</v>
      </c>
      <c r="S214" s="120" t="s">
        <v>273</v>
      </c>
      <c r="T214" s="108" t="s">
        <v>226</v>
      </c>
      <c r="U214" s="108" t="s">
        <v>128</v>
      </c>
      <c r="V214" s="120" t="s">
        <v>203</v>
      </c>
      <c r="W214" s="108" t="s">
        <v>3162</v>
      </c>
      <c r="X214" s="108" t="s">
        <v>128</v>
      </c>
      <c r="Y214" s="120" t="s">
        <v>1043</v>
      </c>
      <c r="AB214" s="120"/>
      <c r="AE214" s="120"/>
    </row>
    <row r="215" spans="1:52" s="108" customFormat="1" x14ac:dyDescent="0.2">
      <c r="A215" s="108" t="s">
        <v>103</v>
      </c>
      <c r="B215" s="108" t="s">
        <v>556</v>
      </c>
      <c r="C215" s="120" t="s">
        <v>4950</v>
      </c>
      <c r="D215" s="108" t="s">
        <v>3956</v>
      </c>
      <c r="E215" s="123">
        <v>37923</v>
      </c>
      <c r="F215" s="109" t="s">
        <v>4435</v>
      </c>
      <c r="G215" s="120"/>
      <c r="J215" s="120"/>
      <c r="M215" s="120"/>
      <c r="P215" s="120"/>
      <c r="S215" s="120"/>
      <c r="V215" s="120"/>
      <c r="Y215" s="120"/>
      <c r="AB215" s="120"/>
      <c r="AE215" s="120"/>
    </row>
    <row r="216" spans="1:52" s="108" customFormat="1" x14ac:dyDescent="0.2">
      <c r="A216" s="108" t="s">
        <v>379</v>
      </c>
      <c r="B216" s="108" t="s">
        <v>261</v>
      </c>
      <c r="C216" s="120" t="s">
        <v>359</v>
      </c>
      <c r="D216" s="108" t="s">
        <v>4951</v>
      </c>
      <c r="E216" s="123">
        <v>33831</v>
      </c>
      <c r="F216" s="109" t="s">
        <v>310</v>
      </c>
      <c r="G216" s="108" t="s">
        <v>256</v>
      </c>
      <c r="H216" s="108" t="s">
        <v>808</v>
      </c>
      <c r="I216" s="108" t="s">
        <v>105</v>
      </c>
      <c r="J216" s="109" t="s">
        <v>770</v>
      </c>
      <c r="K216" s="108" t="s">
        <v>379</v>
      </c>
      <c r="L216" s="108" t="s">
        <v>93</v>
      </c>
      <c r="M216" s="109" t="s">
        <v>809</v>
      </c>
      <c r="N216" s="108" t="s">
        <v>808</v>
      </c>
      <c r="O216" s="108" t="s">
        <v>93</v>
      </c>
      <c r="P216" s="109" t="s">
        <v>810</v>
      </c>
      <c r="Q216" s="108" t="s">
        <v>323</v>
      </c>
      <c r="R216" s="108" t="s">
        <v>93</v>
      </c>
      <c r="S216" s="109" t="s">
        <v>811</v>
      </c>
      <c r="T216" s="108" t="s">
        <v>808</v>
      </c>
      <c r="U216" s="108" t="s">
        <v>252</v>
      </c>
      <c r="V216" s="109" t="s">
        <v>4952</v>
      </c>
      <c r="W216" s="108" t="s">
        <v>279</v>
      </c>
      <c r="X216" s="108" t="s">
        <v>252</v>
      </c>
      <c r="Y216" s="109" t="s">
        <v>813</v>
      </c>
      <c r="Z216" s="108" t="s">
        <v>740</v>
      </c>
      <c r="AA216" s="108" t="s">
        <v>252</v>
      </c>
      <c r="AB216" s="109" t="s">
        <v>814</v>
      </c>
      <c r="AC216" s="108" t="s">
        <v>279</v>
      </c>
      <c r="AD216" s="108" t="s">
        <v>252</v>
      </c>
      <c r="AE216" s="109" t="s">
        <v>771</v>
      </c>
      <c r="AF216" s="108" t="s">
        <v>379</v>
      </c>
      <c r="AG216" s="108" t="s">
        <v>252</v>
      </c>
      <c r="AH216" s="109" t="s">
        <v>809</v>
      </c>
    </row>
    <row r="217" spans="1:52" ht="12.75" customHeight="1" x14ac:dyDescent="0.2">
      <c r="A217" s="108" t="s">
        <v>202</v>
      </c>
      <c r="B217" s="108" t="s">
        <v>232</v>
      </c>
      <c r="C217" s="120" t="s">
        <v>266</v>
      </c>
      <c r="D217" s="108" t="s">
        <v>4953</v>
      </c>
      <c r="E217" s="123">
        <v>36526</v>
      </c>
      <c r="F217" s="109" t="s">
        <v>344</v>
      </c>
      <c r="G217" s="120"/>
      <c r="H217" s="108"/>
      <c r="I217" s="108"/>
      <c r="J217" s="120"/>
      <c r="K217" s="108"/>
      <c r="L217" s="108"/>
      <c r="M217" s="120"/>
      <c r="N217" s="108"/>
      <c r="O217" s="108"/>
      <c r="P217" s="120"/>
      <c r="Q217" s="108"/>
      <c r="R217" s="108"/>
      <c r="S217" s="120"/>
      <c r="T217" s="108"/>
      <c r="U217" s="108"/>
      <c r="V217" s="120"/>
      <c r="W217" s="108"/>
      <c r="X217" s="108"/>
      <c r="Y217" s="120"/>
      <c r="Z217" s="108"/>
      <c r="AA217" s="108"/>
      <c r="AB217" s="120"/>
      <c r="AC217" s="108"/>
      <c r="AD217" s="108"/>
      <c r="AE217" s="120"/>
      <c r="AF217" s="108"/>
      <c r="AG217" s="108"/>
      <c r="AH217" s="108"/>
      <c r="AI217" s="108"/>
      <c r="AJ217" s="108"/>
      <c r="AK217" s="108"/>
      <c r="AL217" s="108"/>
      <c r="AM217" s="108"/>
      <c r="AN217" s="108"/>
      <c r="AO217" s="108"/>
      <c r="AP217" s="108"/>
      <c r="AQ217" s="108"/>
      <c r="AR217" s="108"/>
      <c r="AS217" s="108"/>
      <c r="AT217" s="108"/>
      <c r="AU217" s="108"/>
      <c r="AV217" s="108"/>
      <c r="AW217" s="108"/>
      <c r="AX217" s="108"/>
      <c r="AY217" s="108"/>
      <c r="AZ217" s="108"/>
    </row>
    <row r="218" spans="1:52" s="108" customFormat="1" x14ac:dyDescent="0.2">
      <c r="A218" s="108" t="s">
        <v>397</v>
      </c>
      <c r="B218" s="108" t="s">
        <v>324</v>
      </c>
      <c r="C218" s="120" t="s">
        <v>398</v>
      </c>
      <c r="D218" s="108" t="s">
        <v>4955</v>
      </c>
      <c r="E218" s="123">
        <v>37170</v>
      </c>
      <c r="F218" s="109" t="s">
        <v>344</v>
      </c>
      <c r="G218" s="120"/>
      <c r="J218" s="120"/>
      <c r="M218" s="120"/>
      <c r="P218" s="120"/>
      <c r="S218" s="120"/>
      <c r="V218" s="120"/>
      <c r="Y218" s="120"/>
      <c r="AB218" s="120"/>
      <c r="AE218" s="120"/>
    </row>
    <row r="219" spans="1:52" s="108" customFormat="1" x14ac:dyDescent="0.2">
      <c r="A219" s="108" t="s">
        <v>1524</v>
      </c>
      <c r="B219" s="108" t="s">
        <v>105</v>
      </c>
      <c r="C219" s="120" t="s">
        <v>4957</v>
      </c>
      <c r="D219" s="108" t="s">
        <v>4956</v>
      </c>
      <c r="E219" s="123">
        <v>35913</v>
      </c>
      <c r="F219" s="109" t="s">
        <v>1239</v>
      </c>
      <c r="G219" s="120"/>
      <c r="J219" s="120"/>
      <c r="M219" s="120"/>
      <c r="N219" s="108" t="s">
        <v>329</v>
      </c>
      <c r="O219" s="108" t="s">
        <v>192</v>
      </c>
      <c r="P219" s="120" t="s">
        <v>241</v>
      </c>
      <c r="S219" s="109"/>
      <c r="T219" s="108" t="s">
        <v>329</v>
      </c>
      <c r="U219" s="108" t="s">
        <v>128</v>
      </c>
      <c r="V219" s="120" t="s">
        <v>266</v>
      </c>
      <c r="Y219" s="120"/>
      <c r="AB219" s="120"/>
      <c r="AE219" s="120"/>
    </row>
    <row r="220" spans="1:52" s="108" customFormat="1" x14ac:dyDescent="0.2">
      <c r="A220" s="108" t="s">
        <v>397</v>
      </c>
      <c r="B220" s="108" t="s">
        <v>583</v>
      </c>
      <c r="C220" s="120" t="s">
        <v>412</v>
      </c>
      <c r="D220" s="108" t="s">
        <v>4970</v>
      </c>
      <c r="E220" s="123">
        <v>37033</v>
      </c>
      <c r="F220" s="109" t="s">
        <v>236</v>
      </c>
      <c r="G220" s="120"/>
      <c r="J220" s="120"/>
      <c r="M220" s="120"/>
      <c r="P220" s="120"/>
      <c r="S220" s="120"/>
      <c r="V220" s="120"/>
      <c r="Y220" s="120"/>
      <c r="AB220" s="120"/>
      <c r="AE220" s="120"/>
    </row>
    <row r="221" spans="1:52" s="108" customFormat="1" x14ac:dyDescent="0.2">
      <c r="A221" s="108" t="s">
        <v>202</v>
      </c>
      <c r="B221" s="108" t="s">
        <v>95</v>
      </c>
      <c r="C221" s="120" t="s">
        <v>241</v>
      </c>
      <c r="D221" s="108" t="s">
        <v>4971</v>
      </c>
      <c r="E221" s="123">
        <v>37222</v>
      </c>
      <c r="F221" s="109" t="s">
        <v>4462</v>
      </c>
      <c r="G221" s="120"/>
      <c r="J221" s="120"/>
      <c r="M221" s="120"/>
      <c r="P221" s="120"/>
      <c r="S221" s="120"/>
      <c r="V221" s="120"/>
      <c r="Y221" s="120"/>
      <c r="AB221" s="120"/>
      <c r="AE221" s="120"/>
    </row>
    <row r="222" spans="1:52" s="108" customFormat="1" x14ac:dyDescent="0.2">
      <c r="A222" s="108" t="s">
        <v>376</v>
      </c>
      <c r="B222" s="108" t="s">
        <v>242</v>
      </c>
      <c r="C222" s="120" t="s">
        <v>2977</v>
      </c>
      <c r="D222" s="108" t="s">
        <v>4973</v>
      </c>
      <c r="E222" s="123">
        <v>37237</v>
      </c>
      <c r="F222" s="109" t="s">
        <v>4445</v>
      </c>
      <c r="G222" s="120"/>
      <c r="J222" s="120"/>
      <c r="M222" s="120"/>
      <c r="P222" s="120"/>
      <c r="S222" s="120"/>
      <c r="V222" s="120"/>
      <c r="Y222" s="120"/>
      <c r="AB222" s="120"/>
      <c r="AE222" s="120"/>
    </row>
    <row r="223" spans="1:52" s="108" customFormat="1" x14ac:dyDescent="0.2">
      <c r="A223" s="108" t="s">
        <v>397</v>
      </c>
      <c r="B223" s="108" t="s">
        <v>123</v>
      </c>
      <c r="C223" s="120" t="s">
        <v>398</v>
      </c>
      <c r="D223" s="108" t="s">
        <v>4174</v>
      </c>
      <c r="E223" s="123">
        <v>35731</v>
      </c>
      <c r="F223" s="109" t="s">
        <v>482</v>
      </c>
      <c r="G223" s="120"/>
      <c r="H223" s="108" t="s">
        <v>397</v>
      </c>
      <c r="I223" s="108" t="s">
        <v>123</v>
      </c>
      <c r="J223" s="120" t="s">
        <v>398</v>
      </c>
      <c r="M223" s="120"/>
      <c r="P223" s="120"/>
      <c r="S223" s="120"/>
      <c r="V223" s="120"/>
      <c r="Y223" s="120"/>
      <c r="AB223" s="120"/>
      <c r="AE223" s="120"/>
    </row>
    <row r="224" spans="1:52" s="108" customFormat="1" x14ac:dyDescent="0.2">
      <c r="A224" s="108" t="s">
        <v>238</v>
      </c>
      <c r="B224" s="108" t="s">
        <v>316</v>
      </c>
      <c r="C224" s="120" t="s">
        <v>241</v>
      </c>
      <c r="D224" s="108" t="s">
        <v>4974</v>
      </c>
      <c r="E224" s="123">
        <v>36881</v>
      </c>
      <c r="F224" s="109" t="s">
        <v>4449</v>
      </c>
      <c r="G224" s="120"/>
      <c r="J224" s="120"/>
      <c r="M224" s="120"/>
      <c r="P224" s="120"/>
      <c r="S224" s="120"/>
      <c r="V224" s="120"/>
      <c r="Y224" s="120"/>
      <c r="AB224" s="120"/>
      <c r="AE224" s="120"/>
    </row>
    <row r="225" spans="1:52" ht="12.75" customHeight="1" x14ac:dyDescent="0.2">
      <c r="A225" s="108" t="s">
        <v>531</v>
      </c>
      <c r="B225" s="108" t="s">
        <v>215</v>
      </c>
      <c r="C225" s="120" t="s">
        <v>161</v>
      </c>
      <c r="D225" s="108" t="s">
        <v>4371</v>
      </c>
      <c r="E225" s="123">
        <v>36496</v>
      </c>
      <c r="F225" s="109" t="s">
        <v>719</v>
      </c>
      <c r="G225" s="120"/>
      <c r="H225" s="108" t="s">
        <v>238</v>
      </c>
      <c r="I225" s="108" t="s">
        <v>170</v>
      </c>
      <c r="J225" s="120" t="s">
        <v>241</v>
      </c>
      <c r="K225" s="108"/>
      <c r="L225" s="108"/>
      <c r="M225" s="120"/>
      <c r="N225" s="108"/>
      <c r="O225" s="108"/>
      <c r="P225" s="120"/>
      <c r="Q225" s="108"/>
      <c r="R225" s="108"/>
      <c r="S225" s="120"/>
      <c r="T225" s="108"/>
      <c r="U225" s="108"/>
      <c r="V225" s="120"/>
      <c r="W225" s="108"/>
      <c r="X225" s="108"/>
      <c r="Y225" s="120"/>
      <c r="Z225" s="108"/>
      <c r="AA225" s="108"/>
      <c r="AB225" s="120"/>
      <c r="AC225" s="108"/>
      <c r="AD225" s="108"/>
      <c r="AE225" s="120"/>
      <c r="AF225" s="108"/>
      <c r="AG225" s="108"/>
      <c r="AH225" s="108"/>
      <c r="AI225" s="108"/>
      <c r="AJ225" s="108"/>
      <c r="AK225" s="108"/>
      <c r="AL225" s="108"/>
      <c r="AM225" s="108"/>
      <c r="AN225" s="108"/>
      <c r="AO225" s="108"/>
      <c r="AP225" s="108"/>
      <c r="AQ225" s="108"/>
      <c r="AR225" s="108"/>
      <c r="AS225" s="108"/>
      <c r="AT225" s="108"/>
      <c r="AU225" s="108"/>
      <c r="AV225" s="108"/>
      <c r="AW225" s="108"/>
      <c r="AX225" s="108"/>
      <c r="AY225" s="108"/>
      <c r="AZ225" s="108"/>
    </row>
    <row r="226" spans="1:52" s="108" customFormat="1" x14ac:dyDescent="0.2">
      <c r="A226" s="108" t="s">
        <v>238</v>
      </c>
      <c r="B226" s="108" t="s">
        <v>185</v>
      </c>
      <c r="C226" s="120" t="s">
        <v>266</v>
      </c>
      <c r="D226" s="108" t="s">
        <v>4390</v>
      </c>
      <c r="E226" s="123">
        <v>36523</v>
      </c>
      <c r="F226" s="109" t="s">
        <v>99</v>
      </c>
      <c r="G226" s="120"/>
      <c r="H226" s="108" t="s">
        <v>905</v>
      </c>
      <c r="I226" s="108" t="s">
        <v>95</v>
      </c>
      <c r="J226" s="120" t="s">
        <v>241</v>
      </c>
      <c r="M226" s="120"/>
      <c r="P226" s="120"/>
      <c r="S226" s="120"/>
      <c r="V226" s="120"/>
      <c r="Y226" s="120"/>
      <c r="AB226" s="120"/>
      <c r="AE226" s="120"/>
    </row>
    <row r="227" spans="1:52" x14ac:dyDescent="0.2">
      <c r="A227" s="108" t="s">
        <v>340</v>
      </c>
      <c r="B227" s="108" t="s">
        <v>227</v>
      </c>
      <c r="C227" s="120" t="s">
        <v>341</v>
      </c>
      <c r="D227" s="108" t="s">
        <v>4978</v>
      </c>
      <c r="E227" s="123">
        <v>36779</v>
      </c>
      <c r="F227" s="109" t="s">
        <v>4445</v>
      </c>
      <c r="G227" s="120"/>
      <c r="H227" s="108"/>
      <c r="I227" s="108"/>
      <c r="J227" s="120"/>
      <c r="K227" s="108"/>
      <c r="L227" s="108"/>
      <c r="M227" s="120"/>
      <c r="N227" s="108"/>
      <c r="O227" s="108"/>
      <c r="P227" s="120"/>
      <c r="Q227" s="108"/>
      <c r="R227" s="108"/>
      <c r="S227" s="120"/>
      <c r="T227" s="108"/>
      <c r="U227" s="108"/>
      <c r="V227" s="120"/>
      <c r="W227" s="108"/>
      <c r="X227" s="108"/>
      <c r="Y227" s="120"/>
      <c r="Z227" s="108"/>
      <c r="AA227" s="108"/>
      <c r="AB227" s="120"/>
      <c r="AC227" s="108"/>
      <c r="AD227" s="108"/>
      <c r="AE227" s="120"/>
      <c r="AF227" s="108"/>
      <c r="AG227" s="108"/>
      <c r="AH227" s="108"/>
      <c r="AI227" s="108"/>
      <c r="AJ227" s="108"/>
      <c r="AK227" s="108"/>
      <c r="AL227" s="108"/>
      <c r="AM227" s="108"/>
      <c r="AN227" s="108"/>
      <c r="AO227" s="108"/>
      <c r="AP227" s="108"/>
      <c r="AQ227" s="108"/>
      <c r="AR227" s="108"/>
      <c r="AS227" s="108"/>
      <c r="AT227" s="108"/>
      <c r="AU227" s="108"/>
      <c r="AV227" s="108"/>
      <c r="AW227" s="108"/>
      <c r="AX227" s="108"/>
      <c r="AY227" s="108"/>
      <c r="AZ227" s="108"/>
    </row>
    <row r="228" spans="1:52" ht="12.75" customHeight="1" x14ac:dyDescent="0.2">
      <c r="A228" s="108" t="s">
        <v>370</v>
      </c>
      <c r="B228" s="108" t="s">
        <v>128</v>
      </c>
      <c r="C228" s="120" t="s">
        <v>809</v>
      </c>
      <c r="D228" s="108" t="s">
        <v>4979</v>
      </c>
      <c r="E228" s="123">
        <v>36728</v>
      </c>
      <c r="F228" s="109" t="s">
        <v>4435</v>
      </c>
      <c r="G228" s="120"/>
      <c r="H228" s="108"/>
      <c r="I228" s="108"/>
      <c r="J228" s="120"/>
      <c r="K228" s="108"/>
      <c r="L228" s="108"/>
      <c r="M228" s="120"/>
      <c r="N228" s="108"/>
      <c r="O228" s="108"/>
      <c r="P228" s="120"/>
      <c r="Q228" s="108"/>
      <c r="R228" s="108"/>
      <c r="S228" s="120"/>
      <c r="T228" s="108"/>
      <c r="U228" s="108"/>
      <c r="V228" s="120"/>
      <c r="W228" s="108"/>
      <c r="X228" s="108"/>
      <c r="Y228" s="120"/>
      <c r="Z228" s="108"/>
      <c r="AA228" s="108"/>
      <c r="AB228" s="120"/>
      <c r="AC228" s="108"/>
      <c r="AD228" s="108"/>
      <c r="AE228" s="120"/>
      <c r="AF228" s="108"/>
      <c r="AG228" s="108"/>
      <c r="AH228" s="108"/>
      <c r="AI228" s="108"/>
      <c r="AJ228" s="108"/>
      <c r="AK228" s="108"/>
      <c r="AL228" s="108"/>
      <c r="AM228" s="108"/>
      <c r="AN228" s="108"/>
      <c r="AO228" s="108"/>
      <c r="AP228" s="108"/>
      <c r="AQ228" s="108"/>
      <c r="AR228" s="108"/>
      <c r="AS228" s="108"/>
      <c r="AT228" s="108"/>
      <c r="AU228" s="108"/>
      <c r="AV228" s="108"/>
      <c r="AW228" s="108"/>
      <c r="AX228" s="108"/>
      <c r="AY228" s="108"/>
      <c r="AZ228" s="108"/>
    </row>
    <row r="229" spans="1:52" s="108" customFormat="1" x14ac:dyDescent="0.2">
      <c r="A229" s="108" t="s">
        <v>94</v>
      </c>
      <c r="B229" s="108" t="s">
        <v>81</v>
      </c>
      <c r="C229" s="120" t="s">
        <v>4980</v>
      </c>
      <c r="D229" s="108" t="s">
        <v>3961</v>
      </c>
      <c r="E229" s="123">
        <v>36992</v>
      </c>
      <c r="F229" s="109" t="s">
        <v>698</v>
      </c>
      <c r="G229" s="120" t="s">
        <v>1549</v>
      </c>
      <c r="I229" s="109"/>
      <c r="J229" s="120"/>
      <c r="M229" s="120"/>
      <c r="N229" s="108" t="s">
        <v>103</v>
      </c>
      <c r="O229" s="108" t="s">
        <v>306</v>
      </c>
      <c r="P229" s="120" t="s">
        <v>4981</v>
      </c>
      <c r="S229" s="120"/>
      <c r="V229" s="120"/>
      <c r="Y229" s="120"/>
      <c r="AB229" s="120"/>
      <c r="AE229" s="120"/>
    </row>
    <row r="230" spans="1:52" s="108" customFormat="1" x14ac:dyDescent="0.2">
      <c r="A230" s="108" t="s">
        <v>397</v>
      </c>
      <c r="B230" s="108" t="s">
        <v>396</v>
      </c>
      <c r="C230" s="120" t="s">
        <v>398</v>
      </c>
      <c r="D230" s="108" t="s">
        <v>4982</v>
      </c>
      <c r="E230" s="123">
        <v>37720</v>
      </c>
      <c r="F230" s="109" t="s">
        <v>4449</v>
      </c>
      <c r="G230" s="120"/>
      <c r="J230" s="120"/>
      <c r="M230" s="120"/>
      <c r="P230" s="120"/>
      <c r="S230" s="120"/>
      <c r="V230" s="120"/>
      <c r="Y230" s="120"/>
      <c r="AB230" s="120"/>
      <c r="AE230" s="120"/>
    </row>
    <row r="231" spans="1:52" s="108" customFormat="1" x14ac:dyDescent="0.2">
      <c r="A231" s="108" t="s">
        <v>450</v>
      </c>
      <c r="B231" s="108" t="s">
        <v>275</v>
      </c>
      <c r="C231" s="120"/>
      <c r="D231" s="108" t="s">
        <v>4018</v>
      </c>
      <c r="E231" s="123">
        <v>34549</v>
      </c>
      <c r="F231" s="116" t="s">
        <v>884</v>
      </c>
      <c r="G231" s="120" t="s">
        <v>607</v>
      </c>
      <c r="H231" s="108" t="s">
        <v>450</v>
      </c>
      <c r="I231" s="108" t="s">
        <v>105</v>
      </c>
      <c r="J231" s="120"/>
      <c r="K231" s="108" t="s">
        <v>450</v>
      </c>
      <c r="L231" s="108" t="s">
        <v>105</v>
      </c>
      <c r="M231" s="120"/>
      <c r="N231" s="108" t="s">
        <v>450</v>
      </c>
      <c r="O231" s="108" t="s">
        <v>105</v>
      </c>
      <c r="P231" s="120"/>
      <c r="Q231" s="108" t="s">
        <v>450</v>
      </c>
      <c r="R231" s="108" t="s">
        <v>105</v>
      </c>
      <c r="S231" s="120"/>
      <c r="T231" s="108" t="s">
        <v>450</v>
      </c>
      <c r="U231" s="108" t="s">
        <v>105</v>
      </c>
      <c r="V231" s="120"/>
      <c r="W231" s="108" t="s">
        <v>450</v>
      </c>
      <c r="X231" s="108" t="s">
        <v>105</v>
      </c>
      <c r="Y231" s="120"/>
      <c r="AB231" s="120"/>
      <c r="AE231" s="120"/>
    </row>
    <row r="232" spans="1:52" s="108" customFormat="1" x14ac:dyDescent="0.2">
      <c r="A232" s="108" t="s">
        <v>445</v>
      </c>
      <c r="B232" s="108" t="s">
        <v>330</v>
      </c>
      <c r="C232" s="120"/>
      <c r="D232" s="108" t="s">
        <v>4008</v>
      </c>
      <c r="E232" s="123">
        <v>37418</v>
      </c>
      <c r="F232" s="109" t="s">
        <v>4449</v>
      </c>
      <c r="G232" s="120"/>
      <c r="J232" s="120"/>
      <c r="M232" s="120"/>
      <c r="P232" s="120"/>
      <c r="S232" s="120"/>
      <c r="V232" s="120"/>
      <c r="Y232" s="120"/>
      <c r="AB232" s="120"/>
      <c r="AE232" s="120"/>
    </row>
    <row r="233" spans="1:52" s="108" customFormat="1" x14ac:dyDescent="0.2">
      <c r="A233" t="s">
        <v>329</v>
      </c>
      <c r="B233" t="s">
        <v>118</v>
      </c>
      <c r="C233" s="120" t="s">
        <v>240</v>
      </c>
      <c r="D233" s="108" t="s">
        <v>4374</v>
      </c>
      <c r="E233" s="123">
        <v>36474</v>
      </c>
      <c r="F233" s="109" t="s">
        <v>180</v>
      </c>
      <c r="G233" s="109" t="s">
        <v>381</v>
      </c>
      <c r="H233" s="108" t="s">
        <v>315</v>
      </c>
      <c r="I233" s="116" t="s">
        <v>227</v>
      </c>
      <c r="J233" s="120" t="s">
        <v>241</v>
      </c>
      <c r="K233" s="108" t="s">
        <v>298</v>
      </c>
      <c r="L233" s="116" t="s">
        <v>227</v>
      </c>
      <c r="M233" s="120" t="s">
        <v>241</v>
      </c>
      <c r="O233" s="116"/>
      <c r="P233" s="120"/>
      <c r="R233" s="116"/>
      <c r="S233" s="120"/>
      <c r="U233" s="116"/>
      <c r="V233" s="120"/>
      <c r="X233" s="116"/>
      <c r="Y233" s="120"/>
      <c r="AA233" s="116"/>
      <c r="AB233" s="120"/>
      <c r="AD233" s="116"/>
      <c r="AE233" s="120"/>
      <c r="AG233" s="116"/>
      <c r="AH233" s="120"/>
      <c r="AJ233" s="116"/>
      <c r="AK233" s="120"/>
      <c r="AM233" s="116"/>
      <c r="AN233" s="120"/>
    </row>
    <row r="234" spans="1:52" s="108" customFormat="1" x14ac:dyDescent="0.2">
      <c r="A234" s="108" t="s">
        <v>184</v>
      </c>
      <c r="B234" s="108" t="s">
        <v>242</v>
      </c>
      <c r="C234" s="120"/>
      <c r="D234" s="108" t="s">
        <v>3994</v>
      </c>
      <c r="E234" s="123">
        <v>37180</v>
      </c>
      <c r="F234" s="109" t="s">
        <v>4462</v>
      </c>
      <c r="G234" s="120"/>
      <c r="J234" s="120"/>
      <c r="M234" s="120"/>
      <c r="P234" s="120"/>
      <c r="S234" s="120"/>
      <c r="V234" s="120"/>
      <c r="Y234" s="120"/>
      <c r="AB234" s="120"/>
      <c r="AE234" s="120"/>
    </row>
    <row r="235" spans="1:52" ht="12.75" customHeight="1" x14ac:dyDescent="0.2">
      <c r="A235" s="108" t="s">
        <v>852</v>
      </c>
      <c r="B235" s="108" t="s">
        <v>134</v>
      </c>
      <c r="C235" s="120"/>
      <c r="D235" s="108" t="s">
        <v>3969</v>
      </c>
      <c r="E235" s="123">
        <v>37377</v>
      </c>
      <c r="F235" s="109" t="s">
        <v>4445</v>
      </c>
      <c r="G235" s="120"/>
      <c r="H235" s="108"/>
      <c r="I235" s="108"/>
      <c r="J235" s="120"/>
      <c r="K235" s="108"/>
      <c r="L235" s="108"/>
      <c r="M235" s="120"/>
      <c r="N235" s="108"/>
      <c r="O235" s="108"/>
      <c r="P235" s="120"/>
      <c r="Q235" s="108"/>
      <c r="R235" s="108"/>
      <c r="S235" s="120"/>
      <c r="T235" s="108"/>
      <c r="U235" s="108"/>
      <c r="V235" s="120"/>
      <c r="W235" s="108"/>
      <c r="X235" s="108"/>
      <c r="Y235" s="120"/>
      <c r="Z235" s="108"/>
      <c r="AA235" s="108"/>
      <c r="AB235" s="120"/>
      <c r="AC235" s="108"/>
      <c r="AD235" s="108"/>
      <c r="AE235" s="120"/>
      <c r="AF235" s="108"/>
      <c r="AG235" s="108"/>
      <c r="AH235" s="108"/>
      <c r="AI235" s="108"/>
      <c r="AJ235" s="108"/>
      <c r="AK235" s="108"/>
      <c r="AL235" s="108"/>
      <c r="AM235" s="108"/>
      <c r="AN235" s="108"/>
      <c r="AO235" s="108"/>
      <c r="AP235" s="108"/>
      <c r="AQ235" s="108"/>
      <c r="AR235" s="108"/>
      <c r="AS235" s="108"/>
      <c r="AT235" s="108"/>
      <c r="AU235" s="108"/>
      <c r="AV235" s="108"/>
      <c r="AW235" s="108"/>
      <c r="AX235" s="108"/>
      <c r="AY235" s="108"/>
      <c r="AZ235" s="108"/>
    </row>
    <row r="236" spans="1:52" s="108" customFormat="1" x14ac:dyDescent="0.2">
      <c r="A236" s="108" t="s">
        <v>2429</v>
      </c>
      <c r="B236" s="108" t="s">
        <v>556</v>
      </c>
      <c r="C236" s="120"/>
      <c r="D236" s="108" t="s">
        <v>4991</v>
      </c>
      <c r="E236" s="123">
        <v>37624</v>
      </c>
      <c r="F236" s="109" t="s">
        <v>4449</v>
      </c>
      <c r="G236" s="120"/>
      <c r="J236" s="120"/>
      <c r="M236" s="120"/>
      <c r="P236" s="120"/>
      <c r="S236" s="120"/>
      <c r="V236" s="120"/>
      <c r="Y236" s="120"/>
      <c r="AB236" s="120"/>
      <c r="AE236" s="120"/>
    </row>
    <row r="237" spans="1:52" s="108" customFormat="1" x14ac:dyDescent="0.2">
      <c r="A237" s="108" t="s">
        <v>397</v>
      </c>
      <c r="B237" s="108" t="s">
        <v>275</v>
      </c>
      <c r="C237" s="120" t="s">
        <v>398</v>
      </c>
      <c r="D237" s="108" t="s">
        <v>4995</v>
      </c>
      <c r="E237" s="123">
        <v>36343</v>
      </c>
      <c r="F237" s="109" t="s">
        <v>698</v>
      </c>
      <c r="G237" s="120"/>
      <c r="J237" s="120"/>
      <c r="M237" s="120"/>
      <c r="P237" s="120"/>
      <c r="S237" s="120"/>
      <c r="V237" s="120"/>
      <c r="Y237" s="120"/>
      <c r="AB237" s="120"/>
      <c r="AE237" s="120"/>
    </row>
    <row r="238" spans="1:52" s="108" customFormat="1" x14ac:dyDescent="0.2">
      <c r="A238" s="108" t="s">
        <v>315</v>
      </c>
      <c r="B238" s="108" t="s">
        <v>177</v>
      </c>
      <c r="C238" s="120" t="s">
        <v>241</v>
      </c>
      <c r="D238" s="108" t="s">
        <v>4997</v>
      </c>
      <c r="E238" s="123">
        <v>36689</v>
      </c>
      <c r="F238" s="109" t="s">
        <v>719</v>
      </c>
      <c r="G238" s="120"/>
      <c r="J238" s="120"/>
      <c r="M238" s="120"/>
      <c r="P238" s="120"/>
      <c r="S238" s="120"/>
      <c r="V238" s="120"/>
      <c r="Y238" s="120"/>
      <c r="AB238" s="120"/>
      <c r="AE238" s="120"/>
    </row>
    <row r="239" spans="1:52" s="108" customFormat="1" x14ac:dyDescent="0.2">
      <c r="A239" s="108" t="s">
        <v>80</v>
      </c>
      <c r="B239" s="108" t="s">
        <v>192</v>
      </c>
      <c r="C239" s="120" t="s">
        <v>3661</v>
      </c>
      <c r="D239" s="108" t="s">
        <v>5000</v>
      </c>
      <c r="E239" s="123">
        <v>37512</v>
      </c>
      <c r="F239" s="109" t="s">
        <v>4503</v>
      </c>
      <c r="G239" s="120"/>
      <c r="J239" s="120"/>
      <c r="M239" s="120"/>
      <c r="P239" s="120"/>
      <c r="S239" s="120"/>
      <c r="V239" s="120"/>
      <c r="Y239" s="120"/>
      <c r="AB239" s="120"/>
      <c r="AE239" s="120"/>
    </row>
    <row r="240" spans="1:52" s="108" customFormat="1" x14ac:dyDescent="0.2">
      <c r="A240" s="108" t="s">
        <v>238</v>
      </c>
      <c r="B240" s="108" t="s">
        <v>556</v>
      </c>
      <c r="C240" s="120" t="s">
        <v>241</v>
      </c>
      <c r="D240" s="108" t="s">
        <v>5005</v>
      </c>
      <c r="E240" s="123">
        <v>36461</v>
      </c>
      <c r="F240" s="109" t="s">
        <v>344</v>
      </c>
      <c r="G240" s="120"/>
      <c r="J240" s="120"/>
      <c r="M240" s="120"/>
      <c r="P240" s="120"/>
      <c r="S240" s="120"/>
      <c r="V240" s="120"/>
      <c r="Y240" s="120"/>
      <c r="AB240" s="120"/>
      <c r="AE240" s="120"/>
    </row>
    <row r="241" spans="1:52" ht="12.75" customHeight="1" x14ac:dyDescent="0.2">
      <c r="A241" s="108" t="s">
        <v>1505</v>
      </c>
      <c r="B241" s="108" t="s">
        <v>324</v>
      </c>
      <c r="C241" s="109" t="s">
        <v>558</v>
      </c>
      <c r="D241" s="108" t="s">
        <v>4143</v>
      </c>
      <c r="E241" s="123">
        <v>34558</v>
      </c>
      <c r="F241" s="109" t="s">
        <v>404</v>
      </c>
      <c r="G241" s="120" t="s">
        <v>1240</v>
      </c>
      <c r="H241" s="108" t="s">
        <v>202</v>
      </c>
      <c r="I241" s="108" t="s">
        <v>324</v>
      </c>
      <c r="J241" s="109" t="s">
        <v>241</v>
      </c>
      <c r="K241" s="108" t="s">
        <v>265</v>
      </c>
      <c r="L241" s="108" t="s">
        <v>324</v>
      </c>
      <c r="M241" s="109" t="s">
        <v>241</v>
      </c>
      <c r="N241" s="108" t="s">
        <v>265</v>
      </c>
      <c r="O241" s="108" t="s">
        <v>324</v>
      </c>
      <c r="P241" s="109" t="s">
        <v>241</v>
      </c>
      <c r="Q241" s="108" t="s">
        <v>557</v>
      </c>
      <c r="R241" s="108" t="s">
        <v>324</v>
      </c>
      <c r="S241" s="109" t="s">
        <v>558</v>
      </c>
      <c r="T241" s="108"/>
      <c r="U241" s="108"/>
      <c r="V241" s="120"/>
      <c r="W241" s="108"/>
      <c r="X241" s="108"/>
      <c r="Y241" s="120"/>
      <c r="Z241" s="108" t="s">
        <v>265</v>
      </c>
      <c r="AA241" s="108" t="s">
        <v>324</v>
      </c>
      <c r="AB241" s="120" t="s">
        <v>241</v>
      </c>
      <c r="AC241" s="108"/>
      <c r="AD241" s="108"/>
      <c r="AE241" s="120"/>
      <c r="AF241" s="108"/>
      <c r="AG241" s="108"/>
      <c r="AH241" s="108"/>
      <c r="AI241" s="108"/>
      <c r="AJ241" s="108"/>
      <c r="AK241" s="108"/>
      <c r="AL241" s="108"/>
      <c r="AM241" s="108"/>
      <c r="AN241" s="108"/>
      <c r="AO241" s="108"/>
      <c r="AP241" s="108"/>
      <c r="AQ241" s="108"/>
      <c r="AR241" s="108"/>
      <c r="AS241" s="108"/>
      <c r="AT241" s="108"/>
      <c r="AU241" s="108"/>
      <c r="AV241" s="108"/>
      <c r="AW241" s="108"/>
      <c r="AX241" s="108"/>
      <c r="AY241" s="108"/>
      <c r="AZ241" s="108"/>
    </row>
    <row r="242" spans="1:52" s="108" customFormat="1" x14ac:dyDescent="0.2">
      <c r="A242" s="108" t="s">
        <v>307</v>
      </c>
      <c r="B242" s="116" t="s">
        <v>105</v>
      </c>
      <c r="C242" s="120" t="s">
        <v>2265</v>
      </c>
      <c r="D242" s="108" t="s">
        <v>5011</v>
      </c>
      <c r="E242" s="123">
        <v>35647</v>
      </c>
      <c r="F242" s="109" t="s">
        <v>198</v>
      </c>
      <c r="G242" s="109"/>
      <c r="I242" s="116"/>
      <c r="J242" s="120"/>
      <c r="K242" s="108" t="s">
        <v>315</v>
      </c>
      <c r="L242" s="116" t="s">
        <v>105</v>
      </c>
      <c r="M242" s="120" t="s">
        <v>241</v>
      </c>
      <c r="O242" s="116"/>
      <c r="P242" s="120"/>
      <c r="R242" s="116"/>
      <c r="S242" s="120"/>
      <c r="U242" s="116"/>
      <c r="V242" s="120"/>
      <c r="X242" s="116"/>
      <c r="Y242" s="120"/>
      <c r="AA242" s="116"/>
      <c r="AB242" s="120"/>
      <c r="AD242" s="116"/>
      <c r="AE242" s="120"/>
      <c r="AG242" s="116"/>
      <c r="AH242" s="120"/>
      <c r="AJ242" s="116"/>
      <c r="AK242" s="120"/>
      <c r="AM242" s="116"/>
      <c r="AN242" s="120"/>
    </row>
    <row r="243" spans="1:52" s="108" customFormat="1" x14ac:dyDescent="0.2">
      <c r="A243" s="108" t="s">
        <v>450</v>
      </c>
      <c r="B243" s="108" t="s">
        <v>252</v>
      </c>
      <c r="C243" s="120"/>
      <c r="D243" s="108" t="s">
        <v>4016</v>
      </c>
      <c r="E243" s="123">
        <v>37107</v>
      </c>
      <c r="F243" s="116" t="s">
        <v>4503</v>
      </c>
      <c r="G243" s="120"/>
      <c r="J243" s="120"/>
      <c r="M243" s="120"/>
      <c r="P243" s="120"/>
      <c r="S243" s="120"/>
      <c r="V243" s="120"/>
      <c r="Y243" s="120"/>
      <c r="AB243" s="120"/>
      <c r="AE243" s="120"/>
    </row>
    <row r="244" spans="1:52" s="108" customFormat="1" x14ac:dyDescent="0.2">
      <c r="A244" s="108" t="s">
        <v>156</v>
      </c>
      <c r="B244" s="108" t="s">
        <v>454</v>
      </c>
      <c r="C244" s="120" t="s">
        <v>141</v>
      </c>
      <c r="D244" s="108" t="s">
        <v>4024</v>
      </c>
      <c r="E244" s="123">
        <v>38086</v>
      </c>
      <c r="F244" s="109" t="s">
        <v>5012</v>
      </c>
      <c r="G244" s="120"/>
      <c r="J244" s="120"/>
      <c r="M244" s="120"/>
      <c r="P244" s="120"/>
      <c r="S244" s="120"/>
      <c r="V244" s="120"/>
      <c r="Y244" s="120"/>
      <c r="AB244" s="120"/>
      <c r="AE244" s="120"/>
    </row>
    <row r="245" spans="1:52" s="108" customFormat="1" ht="12.75" customHeight="1" x14ac:dyDescent="0.2">
      <c r="A245" s="108" t="s">
        <v>397</v>
      </c>
      <c r="B245" s="108" t="s">
        <v>207</v>
      </c>
      <c r="C245" s="120" t="s">
        <v>398</v>
      </c>
      <c r="D245" s="108" t="s">
        <v>5013</v>
      </c>
      <c r="E245" s="123">
        <v>35493</v>
      </c>
      <c r="F245" s="109" t="s">
        <v>187</v>
      </c>
      <c r="G245" s="120"/>
      <c r="J245" s="120"/>
      <c r="M245" s="120"/>
      <c r="P245" s="120"/>
      <c r="S245" s="120"/>
      <c r="V245" s="120"/>
      <c r="Y245" s="120"/>
      <c r="AB245" s="120"/>
      <c r="AE245" s="120"/>
    </row>
    <row r="246" spans="1:52" s="108" customFormat="1" x14ac:dyDescent="0.2">
      <c r="A246" s="108" t="s">
        <v>258</v>
      </c>
      <c r="B246" s="116" t="s">
        <v>583</v>
      </c>
      <c r="C246" s="120" t="s">
        <v>266</v>
      </c>
      <c r="D246" s="108" t="s">
        <v>5021</v>
      </c>
      <c r="E246" s="123">
        <v>36819</v>
      </c>
      <c r="F246" s="109" t="s">
        <v>236</v>
      </c>
      <c r="G246" s="109"/>
      <c r="I246" s="116"/>
      <c r="J246" s="120"/>
      <c r="K246" s="108" t="s">
        <v>258</v>
      </c>
      <c r="L246" s="116" t="s">
        <v>93</v>
      </c>
      <c r="M246" s="120" t="s">
        <v>241</v>
      </c>
      <c r="O246" s="116"/>
      <c r="P246" s="120"/>
      <c r="R246" s="116"/>
      <c r="S246" s="120"/>
      <c r="U246" s="116"/>
      <c r="V246" s="120"/>
      <c r="X246" s="116"/>
      <c r="Y246" s="120"/>
      <c r="AA246" s="116"/>
      <c r="AB246" s="120"/>
      <c r="AD246" s="116"/>
      <c r="AE246" s="120"/>
      <c r="AG246" s="116"/>
      <c r="AH246" s="120"/>
      <c r="AJ246" s="116"/>
      <c r="AK246" s="120"/>
      <c r="AM246" s="116"/>
      <c r="AN246" s="120"/>
    </row>
    <row r="247" spans="1:52" s="108" customFormat="1" x14ac:dyDescent="0.2">
      <c r="A247" s="108" t="s">
        <v>238</v>
      </c>
      <c r="B247" s="108" t="s">
        <v>118</v>
      </c>
      <c r="C247" s="120" t="s">
        <v>241</v>
      </c>
      <c r="D247" s="108" t="s">
        <v>5023</v>
      </c>
      <c r="E247" s="123">
        <v>36917</v>
      </c>
      <c r="F247" s="109" t="s">
        <v>173</v>
      </c>
      <c r="G247" s="120"/>
      <c r="J247" s="120"/>
      <c r="M247" s="120"/>
      <c r="P247" s="120"/>
      <c r="S247" s="120"/>
      <c r="V247" s="120"/>
      <c r="Y247" s="120"/>
      <c r="AB247" s="120"/>
      <c r="AE247" s="120"/>
    </row>
    <row r="248" spans="1:52" s="108" customFormat="1" x14ac:dyDescent="0.2">
      <c r="A248" s="108" t="s">
        <v>103</v>
      </c>
      <c r="B248" s="108" t="s">
        <v>215</v>
      </c>
      <c r="C248" s="120" t="s">
        <v>5026</v>
      </c>
      <c r="D248" s="108" t="s">
        <v>3950</v>
      </c>
      <c r="E248" s="123">
        <v>36889</v>
      </c>
      <c r="F248" s="109" t="s">
        <v>4445</v>
      </c>
      <c r="G248" s="120"/>
      <c r="J248" s="120"/>
      <c r="M248" s="120"/>
      <c r="P248" s="120"/>
      <c r="S248" s="120"/>
      <c r="V248" s="120"/>
      <c r="Y248" s="120"/>
      <c r="AB248" s="120"/>
      <c r="AE248" s="120"/>
    </row>
    <row r="249" spans="1:52" s="108" customFormat="1" x14ac:dyDescent="0.2">
      <c r="A249" s="108" t="s">
        <v>397</v>
      </c>
      <c r="B249" s="108" t="s">
        <v>261</v>
      </c>
      <c r="C249" s="120" t="s">
        <v>398</v>
      </c>
      <c r="D249" s="108" t="s">
        <v>5027</v>
      </c>
      <c r="E249" s="123">
        <v>37505</v>
      </c>
      <c r="F249" s="109" t="s">
        <v>4462</v>
      </c>
      <c r="G249" s="120"/>
      <c r="J249" s="120"/>
      <c r="M249" s="120"/>
      <c r="P249" s="120"/>
      <c r="S249" s="120"/>
      <c r="V249" s="120"/>
      <c r="Y249" s="120"/>
      <c r="AB249" s="120"/>
      <c r="AE249" s="120"/>
    </row>
    <row r="250" spans="1:52" s="108" customFormat="1" x14ac:dyDescent="0.2">
      <c r="A250" s="108" t="s">
        <v>397</v>
      </c>
      <c r="B250" s="108" t="s">
        <v>252</v>
      </c>
      <c r="C250" s="120" t="s">
        <v>398</v>
      </c>
      <c r="D250" s="108" t="s">
        <v>5029</v>
      </c>
      <c r="E250" s="123">
        <v>37027</v>
      </c>
      <c r="F250" s="109" t="s">
        <v>4449</v>
      </c>
      <c r="G250" s="120"/>
      <c r="J250" s="120"/>
      <c r="M250" s="120"/>
      <c r="P250" s="120"/>
      <c r="S250" s="120"/>
      <c r="V250" s="120"/>
      <c r="Y250" s="120"/>
      <c r="AB250" s="120"/>
      <c r="AE250" s="120"/>
    </row>
    <row r="251" spans="1:52" s="108" customFormat="1" ht="12.75" customHeight="1" x14ac:dyDescent="0.2">
      <c r="A251" s="108" t="s">
        <v>168</v>
      </c>
      <c r="B251" s="108" t="s">
        <v>324</v>
      </c>
      <c r="C251" s="120" t="s">
        <v>183</v>
      </c>
      <c r="D251" s="108" t="s">
        <v>4041</v>
      </c>
      <c r="E251" s="123">
        <v>36520</v>
      </c>
      <c r="F251" s="109" t="s">
        <v>172</v>
      </c>
      <c r="G251" s="120"/>
      <c r="J251" s="120"/>
      <c r="M251" s="120"/>
      <c r="P251" s="120"/>
      <c r="S251" s="120"/>
      <c r="V251" s="120"/>
      <c r="Y251" s="120"/>
      <c r="AB251" s="120"/>
      <c r="AE251" s="120"/>
    </row>
    <row r="252" spans="1:52" s="108" customFormat="1" x14ac:dyDescent="0.2">
      <c r="A252" s="108" t="s">
        <v>340</v>
      </c>
      <c r="B252" s="108" t="s">
        <v>170</v>
      </c>
      <c r="C252" s="120" t="s">
        <v>341</v>
      </c>
      <c r="D252" s="108" t="s">
        <v>5031</v>
      </c>
      <c r="E252" s="123">
        <v>36711</v>
      </c>
      <c r="F252" s="109" t="s">
        <v>4449</v>
      </c>
      <c r="G252" s="120"/>
      <c r="J252" s="120"/>
      <c r="M252" s="120"/>
      <c r="P252" s="120"/>
      <c r="S252" s="120"/>
      <c r="V252" s="120"/>
      <c r="Y252" s="120"/>
      <c r="AB252" s="120"/>
      <c r="AE252" s="120"/>
    </row>
    <row r="253" spans="1:52" s="108" customFormat="1" x14ac:dyDescent="0.2">
      <c r="A253" s="108" t="s">
        <v>340</v>
      </c>
      <c r="B253" s="108" t="s">
        <v>556</v>
      </c>
      <c r="C253" s="120" t="s">
        <v>341</v>
      </c>
      <c r="D253" s="108" t="s">
        <v>5032</v>
      </c>
      <c r="E253" s="123">
        <v>37512</v>
      </c>
      <c r="F253" s="109" t="s">
        <v>4449</v>
      </c>
      <c r="G253" s="120"/>
      <c r="J253" s="120"/>
      <c r="M253" s="120"/>
      <c r="P253" s="120"/>
      <c r="S253" s="120"/>
      <c r="V253" s="120"/>
      <c r="Y253" s="120"/>
      <c r="AB253" s="120"/>
      <c r="AE253" s="120"/>
    </row>
    <row r="254" spans="1:52" s="108" customFormat="1" x14ac:dyDescent="0.2">
      <c r="A254" s="108" t="s">
        <v>340</v>
      </c>
      <c r="B254" s="108" t="s">
        <v>306</v>
      </c>
      <c r="C254" s="120" t="s">
        <v>359</v>
      </c>
      <c r="D254" s="108" t="s">
        <v>5037</v>
      </c>
      <c r="E254" s="123">
        <v>37697</v>
      </c>
      <c r="F254" s="109" t="s">
        <v>4462</v>
      </c>
      <c r="G254" s="120"/>
      <c r="J254" s="120"/>
      <c r="M254" s="120"/>
      <c r="P254" s="120"/>
      <c r="S254" s="120"/>
      <c r="V254" s="120"/>
      <c r="Y254" s="120"/>
      <c r="AB254" s="120"/>
      <c r="AE254" s="120"/>
    </row>
    <row r="255" spans="1:52" s="108" customFormat="1" x14ac:dyDescent="0.2">
      <c r="A255" s="108" t="s">
        <v>397</v>
      </c>
      <c r="B255" s="108" t="s">
        <v>118</v>
      </c>
      <c r="C255" s="120" t="s">
        <v>412</v>
      </c>
      <c r="D255" s="108" t="s">
        <v>5038</v>
      </c>
      <c r="E255" s="123">
        <v>34163</v>
      </c>
      <c r="F255" s="109" t="s">
        <v>884</v>
      </c>
      <c r="G255" s="120" t="s">
        <v>381</v>
      </c>
      <c r="J255" s="120"/>
      <c r="K255" s="108" t="s">
        <v>399</v>
      </c>
      <c r="L255" s="108" t="s">
        <v>252</v>
      </c>
      <c r="M255" s="120" t="s">
        <v>141</v>
      </c>
      <c r="N255" s="108" t="s">
        <v>397</v>
      </c>
      <c r="O255" s="108" t="s">
        <v>177</v>
      </c>
      <c r="P255" s="120" t="s">
        <v>412</v>
      </c>
      <c r="Q255" s="108" t="s">
        <v>397</v>
      </c>
      <c r="R255" s="108" t="s">
        <v>177</v>
      </c>
      <c r="S255" s="120" t="s">
        <v>388</v>
      </c>
      <c r="T255" s="108" t="s">
        <v>397</v>
      </c>
      <c r="U255" s="108" t="s">
        <v>306</v>
      </c>
      <c r="V255" s="120" t="s">
        <v>398</v>
      </c>
      <c r="W255" s="108" t="s">
        <v>386</v>
      </c>
      <c r="X255" s="108" t="s">
        <v>306</v>
      </c>
      <c r="Y255" s="120" t="s">
        <v>164</v>
      </c>
      <c r="AB255" s="120"/>
      <c r="AE255" s="120"/>
    </row>
    <row r="256" spans="1:52" s="108" customFormat="1" x14ac:dyDescent="0.2">
      <c r="A256" s="108" t="s">
        <v>2842</v>
      </c>
      <c r="B256" s="108" t="s">
        <v>275</v>
      </c>
      <c r="C256" s="120" t="s">
        <v>587</v>
      </c>
      <c r="D256" s="108" t="s">
        <v>5042</v>
      </c>
      <c r="E256" s="123">
        <v>37713</v>
      </c>
      <c r="F256" s="109" t="s">
        <v>4462</v>
      </c>
      <c r="G256" s="120"/>
      <c r="J256" s="120"/>
      <c r="M256" s="120"/>
      <c r="P256" s="120"/>
      <c r="S256" s="120"/>
      <c r="V256" s="120"/>
      <c r="Y256" s="120"/>
      <c r="AB256" s="120"/>
      <c r="AE256" s="120"/>
    </row>
    <row r="257" spans="1:52" s="108" customFormat="1" x14ac:dyDescent="0.2">
      <c r="A257" s="108" t="s">
        <v>80</v>
      </c>
      <c r="B257" s="108" t="s">
        <v>232</v>
      </c>
      <c r="C257" s="120"/>
      <c r="D257" s="108" t="s">
        <v>3885</v>
      </c>
      <c r="E257" s="123">
        <v>37641</v>
      </c>
      <c r="F257" s="109" t="s">
        <v>2220</v>
      </c>
      <c r="G257" s="120"/>
      <c r="J257" s="120"/>
      <c r="M257" s="120"/>
      <c r="P257" s="120"/>
      <c r="S257" s="120"/>
      <c r="V257" s="120"/>
      <c r="Y257" s="120"/>
      <c r="AB257" s="120"/>
      <c r="AE257" s="120"/>
    </row>
    <row r="258" spans="1:52" s="108" customFormat="1" x14ac:dyDescent="0.2">
      <c r="A258" s="120" t="s">
        <v>202</v>
      </c>
      <c r="B258" s="120" t="s">
        <v>177</v>
      </c>
      <c r="C258" s="120" t="s">
        <v>241</v>
      </c>
      <c r="D258" s="108" t="s">
        <v>4145</v>
      </c>
      <c r="E258" s="123">
        <v>35858</v>
      </c>
      <c r="F258" s="116" t="s">
        <v>482</v>
      </c>
      <c r="G258" s="120" t="s">
        <v>4630</v>
      </c>
      <c r="H258" s="108" t="s">
        <v>202</v>
      </c>
      <c r="I258" s="108" t="s">
        <v>177</v>
      </c>
      <c r="J258" s="120" t="s">
        <v>266</v>
      </c>
      <c r="M258" s="120"/>
      <c r="P258" s="120"/>
      <c r="Q258" s="108" t="s">
        <v>202</v>
      </c>
      <c r="R258" s="108" t="s">
        <v>118</v>
      </c>
      <c r="S258" s="120" t="s">
        <v>241</v>
      </c>
      <c r="V258" s="120"/>
      <c r="Y258" s="120"/>
      <c r="AB258" s="120"/>
      <c r="AE258" s="120"/>
    </row>
    <row r="259" spans="1:52" s="108" customFormat="1" x14ac:dyDescent="0.2">
      <c r="A259" s="108" t="s">
        <v>397</v>
      </c>
      <c r="B259" s="109" t="s">
        <v>583</v>
      </c>
      <c r="C259" s="109" t="s">
        <v>398</v>
      </c>
      <c r="D259" s="108" t="s">
        <v>4177</v>
      </c>
      <c r="E259" s="123">
        <v>37432</v>
      </c>
      <c r="F259" s="109" t="s">
        <v>698</v>
      </c>
      <c r="G259" s="120"/>
      <c r="H259" s="108" t="s">
        <v>397</v>
      </c>
      <c r="I259" s="109" t="s">
        <v>95</v>
      </c>
      <c r="J259" s="109" t="s">
        <v>412</v>
      </c>
      <c r="M259" s="120"/>
      <c r="P259" s="120"/>
      <c r="S259" s="120"/>
      <c r="V259" s="120"/>
      <c r="Y259" s="120"/>
      <c r="AB259" s="120"/>
      <c r="AE259" s="120"/>
    </row>
    <row r="260" spans="1:52" x14ac:dyDescent="0.2">
      <c r="A260" s="108" t="s">
        <v>340</v>
      </c>
      <c r="B260" s="108" t="s">
        <v>306</v>
      </c>
      <c r="C260" s="120" t="s">
        <v>341</v>
      </c>
      <c r="D260" s="108" t="s">
        <v>5045</v>
      </c>
      <c r="E260" s="123">
        <v>36242</v>
      </c>
      <c r="F260" s="109" t="s">
        <v>698</v>
      </c>
      <c r="G260" s="120"/>
      <c r="H260" s="108"/>
      <c r="I260" s="108"/>
      <c r="J260" s="120"/>
      <c r="K260" s="108"/>
      <c r="L260" s="108"/>
      <c r="M260" s="120"/>
      <c r="N260" s="108"/>
      <c r="O260" s="108"/>
      <c r="P260" s="120"/>
      <c r="Q260" s="108"/>
      <c r="R260" s="108"/>
      <c r="S260" s="120"/>
      <c r="T260" s="108"/>
      <c r="U260" s="108"/>
      <c r="V260" s="120"/>
      <c r="W260" s="108"/>
      <c r="X260" s="108"/>
      <c r="Y260" s="120"/>
      <c r="Z260" s="108"/>
      <c r="AA260" s="108"/>
      <c r="AB260" s="120"/>
      <c r="AC260" s="108"/>
      <c r="AD260" s="108"/>
      <c r="AE260" s="120"/>
      <c r="AF260" s="108"/>
      <c r="AG260" s="108"/>
      <c r="AH260" s="108"/>
      <c r="AI260" s="108"/>
      <c r="AJ260" s="108"/>
      <c r="AK260" s="108"/>
      <c r="AL260" s="108"/>
      <c r="AM260" s="108"/>
      <c r="AN260" s="108"/>
      <c r="AO260" s="108"/>
      <c r="AP260" s="108"/>
      <c r="AQ260" s="108"/>
      <c r="AR260" s="108"/>
      <c r="AS260" s="108"/>
      <c r="AT260" s="108"/>
      <c r="AU260" s="108"/>
      <c r="AV260" s="108"/>
      <c r="AW260" s="108"/>
      <c r="AX260" s="108"/>
      <c r="AY260" s="108"/>
      <c r="AZ260" s="108"/>
    </row>
    <row r="261" spans="1:52" s="108" customFormat="1" x14ac:dyDescent="0.2">
      <c r="A261" s="108" t="s">
        <v>340</v>
      </c>
      <c r="B261" s="108" t="s">
        <v>396</v>
      </c>
      <c r="C261" s="120" t="s">
        <v>341</v>
      </c>
      <c r="D261" s="108" t="s">
        <v>5047</v>
      </c>
      <c r="E261" s="123">
        <v>37110</v>
      </c>
      <c r="F261" s="109" t="s">
        <v>4449</v>
      </c>
      <c r="G261" s="120"/>
      <c r="J261" s="120"/>
      <c r="M261" s="120"/>
      <c r="P261" s="120"/>
      <c r="S261" s="120"/>
      <c r="V261" s="120"/>
      <c r="Y261" s="120"/>
      <c r="AB261" s="120"/>
      <c r="AE261" s="120"/>
    </row>
    <row r="262" spans="1:52" x14ac:dyDescent="0.2">
      <c r="A262" s="108" t="s">
        <v>258</v>
      </c>
      <c r="B262" s="108" t="s">
        <v>454</v>
      </c>
      <c r="C262" s="120" t="s">
        <v>241</v>
      </c>
      <c r="D262" s="108" t="s">
        <v>5049</v>
      </c>
      <c r="E262" s="123">
        <v>36480</v>
      </c>
      <c r="F262" s="109" t="s">
        <v>236</v>
      </c>
      <c r="G262" s="109" t="s">
        <v>381</v>
      </c>
      <c r="H262" s="108"/>
      <c r="I262" s="116"/>
      <c r="J262" s="120"/>
      <c r="K262" s="108" t="s">
        <v>258</v>
      </c>
      <c r="L262" s="116" t="s">
        <v>242</v>
      </c>
      <c r="M262" s="120" t="s">
        <v>241</v>
      </c>
      <c r="N262" s="108"/>
      <c r="O262" s="116"/>
      <c r="P262" s="120"/>
      <c r="Q262" s="108"/>
      <c r="R262" s="116"/>
      <c r="S262" s="120"/>
      <c r="T262" s="108"/>
      <c r="U262" s="116"/>
      <c r="V262" s="120"/>
      <c r="W262" s="108"/>
      <c r="X262" s="116"/>
      <c r="Y262" s="120"/>
      <c r="Z262" s="108"/>
      <c r="AA262" s="116"/>
      <c r="AB262" s="120"/>
      <c r="AC262" s="108"/>
      <c r="AD262" s="116"/>
      <c r="AE262" s="120"/>
      <c r="AF262" s="108"/>
      <c r="AG262" s="116"/>
      <c r="AH262" s="120"/>
      <c r="AI262" s="108"/>
      <c r="AJ262" s="116"/>
      <c r="AK262" s="120"/>
      <c r="AL262" s="108"/>
      <c r="AM262" s="116"/>
      <c r="AN262" s="120"/>
      <c r="AO262" s="108"/>
      <c r="AP262" s="108"/>
      <c r="AQ262" s="108"/>
      <c r="AR262" s="108"/>
      <c r="AS262" s="108"/>
      <c r="AT262" s="108"/>
      <c r="AU262" s="108"/>
      <c r="AV262" s="108"/>
      <c r="AW262" s="108"/>
      <c r="AX262" s="108"/>
      <c r="AY262" s="108"/>
      <c r="AZ262" s="108"/>
    </row>
    <row r="263" spans="1:52" s="108" customFormat="1" x14ac:dyDescent="0.2">
      <c r="A263" s="108" t="s">
        <v>376</v>
      </c>
      <c r="B263" s="108" t="s">
        <v>306</v>
      </c>
      <c r="C263" s="120" t="s">
        <v>2261</v>
      </c>
      <c r="D263" s="108" t="s">
        <v>4199</v>
      </c>
      <c r="E263" s="123">
        <v>36811</v>
      </c>
      <c r="F263" s="109" t="s">
        <v>172</v>
      </c>
      <c r="G263" s="120"/>
      <c r="H263" s="108" t="s">
        <v>329</v>
      </c>
      <c r="I263" s="108" t="s">
        <v>306</v>
      </c>
      <c r="J263" s="120" t="s">
        <v>241</v>
      </c>
      <c r="M263" s="120"/>
      <c r="P263" s="120"/>
      <c r="S263" s="120"/>
      <c r="V263" s="120"/>
      <c r="Y263" s="120"/>
      <c r="AB263" s="120"/>
      <c r="AE263" s="120"/>
    </row>
    <row r="264" spans="1:52" s="108" customFormat="1" x14ac:dyDescent="0.2">
      <c r="A264" s="108" t="s">
        <v>133</v>
      </c>
      <c r="B264" s="108" t="s">
        <v>170</v>
      </c>
      <c r="C264" s="120"/>
      <c r="D264" s="108" t="s">
        <v>4050</v>
      </c>
      <c r="E264" s="123">
        <v>37716</v>
      </c>
      <c r="F264" s="109" t="s">
        <v>5055</v>
      </c>
      <c r="G264" s="120"/>
      <c r="J264" s="120"/>
      <c r="M264" s="120"/>
      <c r="P264" s="120"/>
      <c r="S264" s="120"/>
      <c r="V264" s="120"/>
      <c r="Y264" s="120"/>
      <c r="AB264" s="120"/>
      <c r="AE264" s="120"/>
    </row>
    <row r="265" spans="1:52" s="108" customFormat="1" x14ac:dyDescent="0.2">
      <c r="A265" s="108" t="s">
        <v>445</v>
      </c>
      <c r="B265" s="108" t="s">
        <v>306</v>
      </c>
      <c r="C265" s="120"/>
      <c r="D265" s="108" t="s">
        <v>4003</v>
      </c>
      <c r="E265" s="123">
        <v>36946</v>
      </c>
      <c r="F265" s="109" t="s">
        <v>172</v>
      </c>
      <c r="G265" s="120"/>
      <c r="J265" s="120"/>
      <c r="M265" s="120"/>
      <c r="P265" s="120"/>
      <c r="S265" s="120"/>
      <c r="V265" s="120"/>
      <c r="Y265" s="120"/>
      <c r="AB265" s="120"/>
      <c r="AE265" s="120"/>
    </row>
    <row r="266" spans="1:52" s="108" customFormat="1" x14ac:dyDescent="0.2">
      <c r="A266" s="108" t="s">
        <v>194</v>
      </c>
      <c r="B266" s="108" t="s">
        <v>306</v>
      </c>
      <c r="C266" s="120" t="s">
        <v>249</v>
      </c>
      <c r="D266" s="108" t="s">
        <v>5057</v>
      </c>
      <c r="E266" s="123">
        <v>38073</v>
      </c>
      <c r="F266" s="109" t="s">
        <v>5058</v>
      </c>
      <c r="G266" s="120"/>
      <c r="J266" s="120"/>
      <c r="M266" s="120"/>
      <c r="P266" s="120"/>
      <c r="S266" s="120"/>
      <c r="V266" s="120"/>
      <c r="Y266" s="120"/>
      <c r="AB266" s="120"/>
      <c r="AE266" s="120"/>
    </row>
    <row r="267" spans="1:52" s="108" customFormat="1" x14ac:dyDescent="0.2">
      <c r="A267" s="108" t="s">
        <v>450</v>
      </c>
      <c r="B267" s="108" t="s">
        <v>434</v>
      </c>
      <c r="C267" s="120"/>
      <c r="D267" s="108" t="s">
        <v>4019</v>
      </c>
      <c r="E267" s="123">
        <v>37342</v>
      </c>
      <c r="F267" s="109" t="s">
        <v>172</v>
      </c>
      <c r="G267" s="120"/>
      <c r="J267" s="120"/>
      <c r="M267" s="120"/>
      <c r="P267" s="120"/>
      <c r="S267" s="120"/>
      <c r="V267" s="120"/>
      <c r="Y267" s="120"/>
      <c r="AB267" s="120"/>
      <c r="AE267" s="120"/>
    </row>
    <row r="268" spans="1:52" s="108" customFormat="1" x14ac:dyDescent="0.2">
      <c r="A268" s="108" t="s">
        <v>202</v>
      </c>
      <c r="B268" s="108" t="s">
        <v>261</v>
      </c>
      <c r="C268" s="120" t="s">
        <v>266</v>
      </c>
      <c r="D268" s="108" t="s">
        <v>4147</v>
      </c>
      <c r="E268" s="123">
        <v>37361</v>
      </c>
      <c r="F268" s="109" t="s">
        <v>172</v>
      </c>
      <c r="G268" s="120"/>
      <c r="H268" s="108" t="s">
        <v>202</v>
      </c>
      <c r="I268" s="108" t="s">
        <v>261</v>
      </c>
      <c r="J268" s="120" t="s">
        <v>241</v>
      </c>
      <c r="M268" s="120"/>
      <c r="P268" s="120"/>
      <c r="S268" s="120"/>
      <c r="V268" s="120"/>
      <c r="Y268" s="120"/>
      <c r="AB268" s="120"/>
      <c r="AE268" s="120"/>
    </row>
    <row r="269" spans="1:52" ht="12.75" customHeight="1" x14ac:dyDescent="0.2">
      <c r="A269" s="108" t="s">
        <v>421</v>
      </c>
      <c r="B269" s="108" t="s">
        <v>242</v>
      </c>
      <c r="C269" s="120" t="s">
        <v>433</v>
      </c>
      <c r="D269" s="108" t="s">
        <v>5063</v>
      </c>
      <c r="E269" s="123">
        <v>37082</v>
      </c>
      <c r="F269" s="109" t="s">
        <v>4503</v>
      </c>
      <c r="G269" s="120"/>
      <c r="H269" s="108"/>
      <c r="I269" s="108"/>
      <c r="J269" s="120"/>
      <c r="K269" s="108"/>
      <c r="L269" s="108"/>
      <c r="M269" s="120"/>
      <c r="N269" s="108"/>
      <c r="O269" s="108"/>
      <c r="P269" s="120"/>
      <c r="Q269" s="108"/>
      <c r="R269" s="108"/>
      <c r="S269" s="120"/>
      <c r="T269" s="108"/>
      <c r="U269" s="108"/>
      <c r="V269" s="120"/>
      <c r="W269" s="108"/>
      <c r="X269" s="108"/>
      <c r="Y269" s="120"/>
      <c r="Z269" s="108"/>
      <c r="AA269" s="108"/>
      <c r="AB269" s="120"/>
      <c r="AC269" s="108"/>
      <c r="AD269" s="108"/>
      <c r="AE269" s="120"/>
      <c r="AF269" s="108"/>
      <c r="AG269" s="108"/>
      <c r="AH269" s="108"/>
      <c r="AI269" s="108"/>
      <c r="AJ269" s="108"/>
      <c r="AK269" s="108"/>
      <c r="AL269" s="108"/>
      <c r="AM269" s="108"/>
      <c r="AN269" s="108"/>
      <c r="AO269" s="108"/>
      <c r="AP269" s="108"/>
      <c r="AQ269" s="108"/>
      <c r="AR269" s="108"/>
      <c r="AS269" s="108"/>
      <c r="AT269" s="108"/>
      <c r="AU269" s="108"/>
      <c r="AV269" s="108"/>
      <c r="AW269" s="108"/>
      <c r="AX269" s="108"/>
      <c r="AY269" s="108"/>
      <c r="AZ269" s="108"/>
    </row>
    <row r="270" spans="1:52" s="108" customFormat="1" x14ac:dyDescent="0.2">
      <c r="A270" s="108" t="s">
        <v>80</v>
      </c>
      <c r="B270" s="108" t="s">
        <v>215</v>
      </c>
      <c r="C270" s="120"/>
      <c r="D270" s="108" t="s">
        <v>3883</v>
      </c>
      <c r="E270" s="123">
        <v>36089</v>
      </c>
      <c r="F270" s="116" t="s">
        <v>473</v>
      </c>
      <c r="G270" s="120" t="s">
        <v>283</v>
      </c>
      <c r="H270" s="108" t="s">
        <v>80</v>
      </c>
      <c r="I270" s="108" t="s">
        <v>215</v>
      </c>
      <c r="J270" s="120" t="s">
        <v>2668</v>
      </c>
      <c r="K270" s="108" t="s">
        <v>80</v>
      </c>
      <c r="L270" s="108" t="s">
        <v>215</v>
      </c>
      <c r="M270" s="120" t="s">
        <v>5066</v>
      </c>
      <c r="N270" s="108" t="s">
        <v>80</v>
      </c>
      <c r="O270" s="108" t="s">
        <v>215</v>
      </c>
      <c r="P270" s="120"/>
      <c r="Q270" s="108" t="s">
        <v>80</v>
      </c>
      <c r="R270" s="108" t="s">
        <v>215</v>
      </c>
      <c r="S270" s="120"/>
      <c r="V270" s="120"/>
      <c r="Y270" s="120"/>
      <c r="AB270" s="120"/>
      <c r="AE270" s="120"/>
    </row>
    <row r="271" spans="1:52" s="108" customFormat="1" x14ac:dyDescent="0.2">
      <c r="A271" s="108" t="s">
        <v>80</v>
      </c>
      <c r="B271" s="108" t="s">
        <v>195</v>
      </c>
      <c r="C271" s="120" t="s">
        <v>1856</v>
      </c>
      <c r="D271" s="108" t="s">
        <v>4256</v>
      </c>
      <c r="E271" s="123">
        <v>36591</v>
      </c>
      <c r="F271" s="109" t="s">
        <v>719</v>
      </c>
      <c r="G271" s="120"/>
      <c r="J271" s="120"/>
      <c r="M271" s="120"/>
      <c r="P271" s="120"/>
      <c r="S271" s="120"/>
      <c r="V271" s="120"/>
      <c r="Y271" s="120"/>
      <c r="AB271" s="120"/>
      <c r="AE271" s="120"/>
    </row>
    <row r="272" spans="1:52" s="108" customFormat="1" x14ac:dyDescent="0.2">
      <c r="A272" s="108" t="s">
        <v>2381</v>
      </c>
      <c r="B272" s="108" t="s">
        <v>227</v>
      </c>
      <c r="C272" s="120" t="s">
        <v>1647</v>
      </c>
      <c r="D272" s="108" t="s">
        <v>5067</v>
      </c>
      <c r="E272" s="123">
        <v>37617</v>
      </c>
      <c r="F272" s="109" t="s">
        <v>3181</v>
      </c>
      <c r="G272" s="120"/>
      <c r="J272" s="120"/>
      <c r="M272" s="120"/>
      <c r="P272" s="120"/>
      <c r="S272" s="120"/>
      <c r="V272" s="120"/>
      <c r="Y272" s="120"/>
      <c r="AB272" s="120"/>
      <c r="AE272" s="120"/>
    </row>
    <row r="273" spans="1:52" s="108" customFormat="1" x14ac:dyDescent="0.2">
      <c r="A273" s="108" t="s">
        <v>103</v>
      </c>
      <c r="B273" s="108" t="s">
        <v>454</v>
      </c>
      <c r="C273" s="120" t="s">
        <v>1862</v>
      </c>
      <c r="D273" s="108" t="s">
        <v>3912</v>
      </c>
      <c r="E273" s="123">
        <v>37413</v>
      </c>
      <c r="F273" s="109" t="s">
        <v>4421</v>
      </c>
      <c r="G273" s="120"/>
      <c r="J273" s="120"/>
      <c r="M273" s="120"/>
      <c r="P273" s="120"/>
      <c r="S273" s="120"/>
      <c r="V273" s="120"/>
      <c r="Y273" s="120"/>
      <c r="AB273" s="120"/>
      <c r="AE273" s="120"/>
    </row>
    <row r="274" spans="1:52" x14ac:dyDescent="0.2">
      <c r="A274" s="108" t="s">
        <v>202</v>
      </c>
      <c r="B274" s="108" t="s">
        <v>227</v>
      </c>
      <c r="C274" s="120" t="s">
        <v>266</v>
      </c>
      <c r="D274" s="108" t="s">
        <v>5074</v>
      </c>
      <c r="E274" s="123">
        <v>37414</v>
      </c>
      <c r="F274" s="109" t="s">
        <v>4421</v>
      </c>
      <c r="G274" s="120"/>
      <c r="H274" s="108"/>
      <c r="I274" s="108"/>
      <c r="J274" s="120"/>
      <c r="K274" s="108"/>
      <c r="L274" s="108"/>
      <c r="M274" s="120"/>
      <c r="N274" s="108"/>
      <c r="O274" s="108"/>
      <c r="P274" s="120"/>
      <c r="Q274" s="108"/>
      <c r="R274" s="108"/>
      <c r="S274" s="120"/>
      <c r="T274" s="108"/>
      <c r="U274" s="108"/>
      <c r="V274" s="120"/>
      <c r="W274" s="108"/>
      <c r="X274" s="108"/>
      <c r="Y274" s="120"/>
      <c r="Z274" s="108"/>
      <c r="AA274" s="108"/>
      <c r="AB274" s="120"/>
      <c r="AC274" s="108"/>
      <c r="AD274" s="108"/>
      <c r="AE274" s="120"/>
      <c r="AF274" s="108"/>
      <c r="AG274" s="108"/>
      <c r="AH274" s="108"/>
      <c r="AI274" s="108"/>
      <c r="AJ274" s="108"/>
      <c r="AK274" s="108"/>
      <c r="AL274" s="108"/>
      <c r="AM274" s="108"/>
      <c r="AN274" s="108"/>
      <c r="AO274" s="108"/>
      <c r="AP274" s="108"/>
      <c r="AQ274" s="108"/>
      <c r="AR274" s="108"/>
      <c r="AS274" s="108"/>
      <c r="AT274" s="108"/>
      <c r="AU274" s="108"/>
      <c r="AV274" s="108"/>
      <c r="AW274" s="108"/>
      <c r="AX274" s="108"/>
      <c r="AY274" s="108"/>
      <c r="AZ274" s="108"/>
    </row>
    <row r="275" spans="1:52" s="108" customFormat="1" x14ac:dyDescent="0.2">
      <c r="A275" s="108" t="s">
        <v>202</v>
      </c>
      <c r="B275" s="108" t="s">
        <v>185</v>
      </c>
      <c r="C275" s="120" t="s">
        <v>241</v>
      </c>
      <c r="D275" s="108" t="s">
        <v>5075</v>
      </c>
      <c r="E275" s="123">
        <v>37046</v>
      </c>
      <c r="F275" s="109" t="s">
        <v>506</v>
      </c>
      <c r="G275" s="120"/>
      <c r="J275" s="120"/>
      <c r="M275" s="120"/>
      <c r="P275" s="120"/>
      <c r="S275" s="120"/>
      <c r="V275" s="120"/>
      <c r="Y275" s="120"/>
      <c r="AB275" s="120"/>
      <c r="AE275" s="120"/>
    </row>
    <row r="276" spans="1:52" s="108" customFormat="1" x14ac:dyDescent="0.2">
      <c r="A276" s="108" t="s">
        <v>147</v>
      </c>
      <c r="B276" s="108" t="s">
        <v>134</v>
      </c>
      <c r="C276" s="120"/>
      <c r="D276" s="108" t="s">
        <v>4060</v>
      </c>
      <c r="E276" s="123">
        <v>34136</v>
      </c>
      <c r="F276" s="116" t="s">
        <v>1350</v>
      </c>
      <c r="G276" s="120" t="s">
        <v>895</v>
      </c>
      <c r="J276" s="120"/>
      <c r="K276" s="108" t="s">
        <v>147</v>
      </c>
      <c r="L276" s="108" t="s">
        <v>324</v>
      </c>
      <c r="M276" s="120"/>
      <c r="N276" s="108" t="s">
        <v>147</v>
      </c>
      <c r="O276" s="108" t="s">
        <v>215</v>
      </c>
      <c r="P276" s="120"/>
      <c r="Q276" s="108" t="s">
        <v>147</v>
      </c>
      <c r="R276" s="108" t="s">
        <v>215</v>
      </c>
      <c r="S276" s="120"/>
      <c r="T276" s="116"/>
      <c r="V276" s="120"/>
      <c r="Y276" s="120"/>
      <c r="Z276" s="108" t="s">
        <v>686</v>
      </c>
      <c r="AA276" s="108" t="s">
        <v>252</v>
      </c>
      <c r="AB276" s="120"/>
      <c r="AC276" s="108" t="s">
        <v>686</v>
      </c>
      <c r="AD276" s="108" t="s">
        <v>252</v>
      </c>
      <c r="AE276" s="120"/>
    </row>
    <row r="277" spans="1:52" s="108" customFormat="1" x14ac:dyDescent="0.2">
      <c r="A277" s="108" t="s">
        <v>409</v>
      </c>
      <c r="B277" s="108" t="s">
        <v>306</v>
      </c>
      <c r="C277" s="120" t="s">
        <v>412</v>
      </c>
      <c r="D277" s="108" t="s">
        <v>5083</v>
      </c>
      <c r="E277" s="123">
        <v>37147</v>
      </c>
      <c r="F277" s="109" t="s">
        <v>4445</v>
      </c>
      <c r="G277" s="120"/>
      <c r="J277" s="120"/>
      <c r="M277" s="120"/>
      <c r="P277" s="120"/>
      <c r="S277" s="120"/>
      <c r="V277" s="120"/>
      <c r="Y277" s="120"/>
      <c r="AB277" s="120"/>
      <c r="AE277" s="120"/>
    </row>
    <row r="278" spans="1:52" s="108" customFormat="1" x14ac:dyDescent="0.2">
      <c r="A278" s="108" t="s">
        <v>397</v>
      </c>
      <c r="B278" s="108" t="s">
        <v>432</v>
      </c>
      <c r="C278" s="120" t="s">
        <v>398</v>
      </c>
      <c r="D278" s="108" t="s">
        <v>5084</v>
      </c>
      <c r="E278" s="123">
        <v>38057</v>
      </c>
      <c r="F278" s="109" t="s">
        <v>4435</v>
      </c>
      <c r="G278" s="120"/>
      <c r="J278" s="120"/>
      <c r="M278" s="120"/>
      <c r="P278" s="120"/>
      <c r="S278" s="120"/>
      <c r="V278" s="120"/>
      <c r="Y278" s="120"/>
      <c r="AB278" s="120"/>
      <c r="AE278" s="120"/>
    </row>
    <row r="279" spans="1:52" s="108" customFormat="1" x14ac:dyDescent="0.2">
      <c r="A279" s="108" t="s">
        <v>409</v>
      </c>
      <c r="B279" s="108" t="s">
        <v>95</v>
      </c>
      <c r="C279" s="120" t="s">
        <v>410</v>
      </c>
      <c r="D279" s="108" t="s">
        <v>5093</v>
      </c>
      <c r="E279" s="123">
        <v>37597</v>
      </c>
      <c r="F279" s="109" t="s">
        <v>4435</v>
      </c>
      <c r="G279" s="120"/>
      <c r="J279" s="120"/>
      <c r="M279" s="120"/>
      <c r="P279" s="120"/>
      <c r="S279" s="120"/>
      <c r="V279" s="120"/>
      <c r="Y279" s="120"/>
      <c r="AB279" s="120"/>
      <c r="AE279" s="120"/>
    </row>
    <row r="280" spans="1:52" s="108" customFormat="1" x14ac:dyDescent="0.2">
      <c r="A280" s="108" t="s">
        <v>147</v>
      </c>
      <c r="B280" s="108" t="s">
        <v>434</v>
      </c>
      <c r="C280" s="120"/>
      <c r="D280" s="108" t="s">
        <v>4081</v>
      </c>
      <c r="E280" s="123">
        <v>37553</v>
      </c>
      <c r="F280" s="109" t="s">
        <v>4421</v>
      </c>
      <c r="G280" s="120"/>
      <c r="J280" s="120"/>
      <c r="M280" s="120"/>
      <c r="P280" s="120"/>
      <c r="S280" s="120"/>
      <c r="V280" s="120"/>
      <c r="Y280" s="120"/>
      <c r="AB280" s="120"/>
      <c r="AE280" s="120"/>
    </row>
    <row r="281" spans="1:52" s="108" customFormat="1" x14ac:dyDescent="0.2">
      <c r="A281" s="108" t="s">
        <v>555</v>
      </c>
      <c r="B281" s="108" t="s">
        <v>93</v>
      </c>
      <c r="C281" s="120" t="s">
        <v>519</v>
      </c>
      <c r="D281" s="108" t="s">
        <v>5094</v>
      </c>
      <c r="E281" s="123">
        <v>36421</v>
      </c>
      <c r="F281" s="109" t="s">
        <v>187</v>
      </c>
      <c r="G281" s="120" t="s">
        <v>338</v>
      </c>
      <c r="H281" s="108" t="s">
        <v>555</v>
      </c>
      <c r="I281" s="108" t="s">
        <v>583</v>
      </c>
      <c r="J281" s="120" t="s">
        <v>161</v>
      </c>
      <c r="K281" s="108" t="s">
        <v>555</v>
      </c>
      <c r="L281" s="108" t="s">
        <v>583</v>
      </c>
      <c r="M281" s="120" t="s">
        <v>1363</v>
      </c>
      <c r="N281" s="108" t="s">
        <v>555</v>
      </c>
      <c r="O281" s="108" t="s">
        <v>583</v>
      </c>
      <c r="P281" s="120" t="s">
        <v>161</v>
      </c>
      <c r="S281" s="120"/>
      <c r="V281" s="120"/>
      <c r="Y281" s="120"/>
      <c r="AB281" s="120"/>
      <c r="AE281" s="120"/>
    </row>
    <row r="282" spans="1:52" s="108" customFormat="1" x14ac:dyDescent="0.2">
      <c r="A282" s="108" t="s">
        <v>379</v>
      </c>
      <c r="B282" s="108" t="s">
        <v>93</v>
      </c>
      <c r="C282" s="120" t="s">
        <v>823</v>
      </c>
      <c r="D282" s="108" t="s">
        <v>5095</v>
      </c>
      <c r="E282" s="123">
        <v>36509</v>
      </c>
      <c r="F282" s="109" t="s">
        <v>477</v>
      </c>
      <c r="G282" s="120"/>
      <c r="J282" s="120"/>
      <c r="M282" s="120"/>
      <c r="P282" s="120"/>
      <c r="S282" s="120"/>
      <c r="V282" s="120"/>
      <c r="Y282" s="120"/>
      <c r="AB282" s="120"/>
      <c r="AE282" s="120"/>
    </row>
    <row r="283" spans="1:52" s="108" customFormat="1" x14ac:dyDescent="0.2">
      <c r="A283" s="108" t="s">
        <v>315</v>
      </c>
      <c r="B283" s="108" t="s">
        <v>81</v>
      </c>
      <c r="C283" s="120" t="s">
        <v>241</v>
      </c>
      <c r="D283" s="108" t="s">
        <v>5106</v>
      </c>
      <c r="E283" s="123">
        <v>36048</v>
      </c>
      <c r="F283" s="109" t="s">
        <v>477</v>
      </c>
      <c r="G283" s="120"/>
      <c r="J283" s="120"/>
      <c r="M283" s="120"/>
      <c r="P283" s="120"/>
      <c r="S283" s="120"/>
      <c r="V283" s="120"/>
      <c r="Y283" s="120"/>
      <c r="AB283" s="120"/>
      <c r="AE283" s="120"/>
    </row>
    <row r="284" spans="1:52" s="108" customFormat="1" x14ac:dyDescent="0.2">
      <c r="A284" s="108" t="s">
        <v>103</v>
      </c>
      <c r="B284" s="108" t="s">
        <v>330</v>
      </c>
      <c r="C284" s="120" t="s">
        <v>5108</v>
      </c>
      <c r="D284" s="108" t="s">
        <v>3963</v>
      </c>
      <c r="E284" s="123">
        <v>37845</v>
      </c>
      <c r="F284" s="109" t="s">
        <v>4503</v>
      </c>
      <c r="G284" s="120"/>
      <c r="J284" s="120"/>
      <c r="M284" s="120"/>
      <c r="P284" s="120"/>
      <c r="S284" s="120"/>
      <c r="V284" s="120"/>
      <c r="Y284" s="120"/>
      <c r="AB284" s="120"/>
      <c r="AE284" s="120"/>
    </row>
    <row r="285" spans="1:52" ht="12.75" customHeight="1" x14ac:dyDescent="0.2">
      <c r="A285" s="108" t="s">
        <v>238</v>
      </c>
      <c r="B285" s="108" t="s">
        <v>105</v>
      </c>
      <c r="C285" s="120" t="s">
        <v>241</v>
      </c>
      <c r="D285" s="108" t="s">
        <v>5109</v>
      </c>
      <c r="E285" s="123">
        <v>37271</v>
      </c>
      <c r="F285" s="109" t="s">
        <v>4421</v>
      </c>
      <c r="G285" s="120"/>
      <c r="H285" s="108"/>
      <c r="I285" s="108"/>
      <c r="J285" s="120"/>
      <c r="K285" s="108"/>
      <c r="L285" s="108"/>
      <c r="M285" s="120"/>
      <c r="N285" s="108"/>
      <c r="O285" s="108"/>
      <c r="P285" s="120"/>
      <c r="Q285" s="108"/>
      <c r="R285" s="108"/>
      <c r="S285" s="120"/>
      <c r="T285" s="108"/>
      <c r="U285" s="108"/>
      <c r="V285" s="120"/>
      <c r="W285" s="108"/>
      <c r="X285" s="108"/>
      <c r="Y285" s="120"/>
      <c r="Z285" s="108"/>
      <c r="AA285" s="108"/>
      <c r="AB285" s="120"/>
      <c r="AC285" s="108"/>
      <c r="AD285" s="108"/>
      <c r="AE285" s="120"/>
      <c r="AF285" s="108"/>
      <c r="AG285" s="108"/>
      <c r="AH285" s="108"/>
      <c r="AI285" s="108"/>
      <c r="AJ285" s="108"/>
      <c r="AK285" s="108"/>
      <c r="AL285" s="108"/>
      <c r="AM285" s="108"/>
      <c r="AN285" s="108"/>
      <c r="AO285" s="108"/>
      <c r="AP285" s="108"/>
      <c r="AQ285" s="108"/>
      <c r="AR285" s="108"/>
      <c r="AS285" s="108"/>
      <c r="AT285" s="108"/>
      <c r="AU285" s="108"/>
      <c r="AV285" s="108"/>
      <c r="AW285" s="108"/>
      <c r="AX285" s="108"/>
      <c r="AY285" s="108"/>
      <c r="AZ285" s="108"/>
    </row>
    <row r="286" spans="1:52" s="108" customFormat="1" x14ac:dyDescent="0.2">
      <c r="A286" s="108" t="s">
        <v>258</v>
      </c>
      <c r="B286" s="108" t="s">
        <v>454</v>
      </c>
      <c r="C286" s="120" t="s">
        <v>241</v>
      </c>
      <c r="D286" s="108" t="s">
        <v>5112</v>
      </c>
      <c r="E286" s="123">
        <v>37318</v>
      </c>
      <c r="F286" s="109" t="s">
        <v>4503</v>
      </c>
      <c r="G286" s="120"/>
      <c r="J286" s="120"/>
      <c r="M286" s="120"/>
      <c r="P286" s="120"/>
      <c r="S286" s="120"/>
      <c r="V286" s="120"/>
      <c r="Y286" s="120"/>
      <c r="AB286" s="120"/>
      <c r="AE286" s="120"/>
    </row>
    <row r="287" spans="1:52" s="108" customFormat="1" x14ac:dyDescent="0.2">
      <c r="A287" s="108" t="s">
        <v>501</v>
      </c>
      <c r="B287" s="108" t="s">
        <v>215</v>
      </c>
      <c r="C287" s="120"/>
      <c r="D287" s="108" t="s">
        <v>3976</v>
      </c>
      <c r="E287" s="123">
        <v>37503</v>
      </c>
      <c r="F287" s="109" t="s">
        <v>3181</v>
      </c>
      <c r="G287" s="120"/>
      <c r="J287" s="120"/>
      <c r="M287" s="120"/>
      <c r="P287" s="120"/>
      <c r="S287" s="120"/>
      <c r="V287" s="120"/>
      <c r="Y287" s="120"/>
      <c r="AB287" s="120"/>
      <c r="AE287" s="120"/>
    </row>
    <row r="288" spans="1:52" s="108" customFormat="1" x14ac:dyDescent="0.2">
      <c r="A288" s="108" t="s">
        <v>329</v>
      </c>
      <c r="B288" s="108" t="s">
        <v>81</v>
      </c>
      <c r="C288" s="120" t="s">
        <v>266</v>
      </c>
      <c r="D288" s="108" t="s">
        <v>5117</v>
      </c>
      <c r="E288" s="123">
        <v>37908</v>
      </c>
      <c r="F288" s="109" t="s">
        <v>5118</v>
      </c>
      <c r="G288" s="120"/>
      <c r="J288" s="120"/>
      <c r="M288" s="120"/>
      <c r="P288" s="120"/>
      <c r="S288" s="120"/>
      <c r="V288" s="120"/>
      <c r="Y288" s="120"/>
      <c r="AB288" s="120"/>
      <c r="AE288" s="120"/>
    </row>
    <row r="289" spans="1:52" s="108" customFormat="1" x14ac:dyDescent="0.2">
      <c r="A289" s="108" t="s">
        <v>315</v>
      </c>
      <c r="B289" s="108" t="s">
        <v>396</v>
      </c>
      <c r="C289" s="120" t="s">
        <v>266</v>
      </c>
      <c r="D289" s="108" t="s">
        <v>5119</v>
      </c>
      <c r="E289" s="123">
        <v>37326</v>
      </c>
      <c r="F289" s="109" t="s">
        <v>4435</v>
      </c>
      <c r="G289" s="120"/>
      <c r="J289" s="120"/>
      <c r="M289" s="120"/>
      <c r="P289" s="120"/>
      <c r="S289" s="120"/>
      <c r="V289" s="120"/>
      <c r="Y289" s="120"/>
      <c r="AB289" s="120"/>
      <c r="AE289" s="120"/>
    </row>
    <row r="290" spans="1:52" s="108" customFormat="1" x14ac:dyDescent="0.2">
      <c r="A290" s="108" t="s">
        <v>340</v>
      </c>
      <c r="B290" s="108" t="s">
        <v>316</v>
      </c>
      <c r="C290" s="120" t="s">
        <v>823</v>
      </c>
      <c r="D290" s="108" t="s">
        <v>5120</v>
      </c>
      <c r="E290" s="123">
        <v>36160</v>
      </c>
      <c r="F290" s="109" t="s">
        <v>477</v>
      </c>
      <c r="G290" s="120"/>
      <c r="J290" s="120"/>
      <c r="M290" s="120"/>
      <c r="P290" s="120"/>
      <c r="S290" s="120"/>
      <c r="V290" s="120"/>
      <c r="Y290" s="120"/>
      <c r="AB290" s="120"/>
      <c r="AE290" s="120"/>
    </row>
    <row r="291" spans="1:52" s="108" customFormat="1" x14ac:dyDescent="0.2">
      <c r="A291" s="108" t="s">
        <v>238</v>
      </c>
      <c r="B291" s="116" t="s">
        <v>324</v>
      </c>
      <c r="C291" s="120" t="s">
        <v>241</v>
      </c>
      <c r="D291" s="108" t="s">
        <v>4396</v>
      </c>
      <c r="E291" s="123">
        <v>36169</v>
      </c>
      <c r="F291" s="109" t="s">
        <v>477</v>
      </c>
      <c r="G291" s="109"/>
      <c r="H291" s="108" t="s">
        <v>555</v>
      </c>
      <c r="I291" s="116" t="s">
        <v>324</v>
      </c>
      <c r="J291" s="120" t="s">
        <v>161</v>
      </c>
      <c r="K291" s="108" t="s">
        <v>555</v>
      </c>
      <c r="L291" s="116" t="s">
        <v>324</v>
      </c>
      <c r="M291" s="120" t="s">
        <v>161</v>
      </c>
      <c r="O291" s="116"/>
      <c r="P291" s="120"/>
      <c r="R291" s="116"/>
      <c r="S291" s="120"/>
      <c r="U291" s="116"/>
      <c r="V291" s="120"/>
      <c r="X291" s="116"/>
      <c r="Y291" s="120"/>
      <c r="AA291" s="116"/>
      <c r="AB291" s="120"/>
      <c r="AD291" s="116"/>
      <c r="AE291" s="120"/>
      <c r="AG291" s="116"/>
      <c r="AH291" s="120"/>
      <c r="AJ291" s="116"/>
      <c r="AK291" s="120"/>
      <c r="AM291" s="116"/>
      <c r="AN291" s="120"/>
    </row>
    <row r="292" spans="1:52" x14ac:dyDescent="0.2">
      <c r="A292" s="108" t="s">
        <v>421</v>
      </c>
      <c r="B292" s="108" t="s">
        <v>316</v>
      </c>
      <c r="C292" s="120" t="s">
        <v>408</v>
      </c>
      <c r="D292" s="108" t="s">
        <v>4179</v>
      </c>
      <c r="E292" s="123">
        <v>36315</v>
      </c>
      <c r="F292" s="109" t="s">
        <v>477</v>
      </c>
      <c r="G292" s="120"/>
      <c r="H292" s="108" t="s">
        <v>397</v>
      </c>
      <c r="I292" s="108" t="s">
        <v>316</v>
      </c>
      <c r="J292" s="120" t="s">
        <v>398</v>
      </c>
      <c r="K292" s="108"/>
      <c r="L292" s="108"/>
      <c r="M292" s="120"/>
      <c r="N292" s="108"/>
      <c r="O292" s="108"/>
      <c r="P292" s="120"/>
      <c r="Q292" s="108"/>
      <c r="R292" s="108"/>
      <c r="S292" s="120"/>
      <c r="T292" s="108"/>
      <c r="U292" s="108"/>
      <c r="V292" s="120"/>
      <c r="W292" s="108"/>
      <c r="X292" s="108"/>
      <c r="Y292" s="120"/>
      <c r="Z292" s="108"/>
      <c r="AA292" s="108"/>
      <c r="AB292" s="120"/>
      <c r="AC292" s="108"/>
      <c r="AD292" s="108"/>
      <c r="AE292" s="120"/>
      <c r="AF292" s="108"/>
      <c r="AG292" s="108"/>
      <c r="AH292" s="108"/>
      <c r="AI292" s="108"/>
      <c r="AJ292" s="108"/>
      <c r="AK292" s="108"/>
      <c r="AL292" s="108"/>
      <c r="AM292" s="108"/>
      <c r="AN292" s="108"/>
      <c r="AO292" s="108"/>
      <c r="AP292" s="108"/>
      <c r="AQ292" s="108"/>
      <c r="AR292" s="108"/>
      <c r="AS292" s="108"/>
      <c r="AT292" s="108"/>
      <c r="AU292" s="108"/>
      <c r="AV292" s="108"/>
      <c r="AW292" s="108"/>
      <c r="AX292" s="108"/>
      <c r="AY292" s="108"/>
      <c r="AZ292" s="108"/>
    </row>
    <row r="293" spans="1:52" s="108" customFormat="1" x14ac:dyDescent="0.2">
      <c r="A293" s="108" t="s">
        <v>315</v>
      </c>
      <c r="B293" s="108" t="s">
        <v>252</v>
      </c>
      <c r="C293" s="120" t="s">
        <v>241</v>
      </c>
      <c r="D293" s="108" t="s">
        <v>5123</v>
      </c>
      <c r="E293" s="123">
        <v>37184</v>
      </c>
      <c r="F293" s="109" t="s">
        <v>477</v>
      </c>
      <c r="G293" s="120"/>
      <c r="J293" s="120"/>
      <c r="M293" s="120"/>
      <c r="P293" s="120"/>
      <c r="S293" s="120"/>
      <c r="V293" s="120"/>
      <c r="Y293" s="120"/>
      <c r="AB293" s="120"/>
      <c r="AE293" s="120"/>
    </row>
    <row r="294" spans="1:52" x14ac:dyDescent="0.2">
      <c r="A294" s="108" t="s">
        <v>379</v>
      </c>
      <c r="B294" s="108" t="s">
        <v>324</v>
      </c>
      <c r="C294" s="120" t="s">
        <v>341</v>
      </c>
      <c r="D294" s="108" t="s">
        <v>5124</v>
      </c>
      <c r="E294" s="123">
        <v>37884</v>
      </c>
      <c r="F294" s="109" t="s">
        <v>4435</v>
      </c>
      <c r="G294" s="120"/>
      <c r="H294" s="108"/>
      <c r="I294" s="108"/>
      <c r="J294" s="120"/>
      <c r="K294" s="108"/>
      <c r="L294" s="108"/>
      <c r="M294" s="120"/>
      <c r="N294" s="108"/>
      <c r="O294" s="108"/>
      <c r="P294" s="120"/>
      <c r="Q294" s="108"/>
      <c r="R294" s="108"/>
      <c r="S294" s="120"/>
      <c r="T294" s="108"/>
      <c r="U294" s="108"/>
      <c r="V294" s="120"/>
      <c r="W294" s="108"/>
      <c r="X294" s="108"/>
      <c r="Y294" s="120"/>
      <c r="Z294" s="108"/>
      <c r="AA294" s="108"/>
      <c r="AB294" s="120"/>
      <c r="AC294" s="108"/>
      <c r="AD294" s="108"/>
      <c r="AE294" s="120"/>
      <c r="AF294" s="108"/>
      <c r="AG294" s="108"/>
      <c r="AH294" s="108"/>
      <c r="AI294" s="108"/>
      <c r="AJ294" s="108"/>
      <c r="AK294" s="108"/>
      <c r="AL294" s="108"/>
      <c r="AM294" s="108"/>
      <c r="AN294" s="108"/>
      <c r="AO294" s="108"/>
      <c r="AP294" s="108"/>
      <c r="AQ294" s="108"/>
      <c r="AR294" s="108"/>
      <c r="AS294" s="108"/>
      <c r="AT294" s="108"/>
      <c r="AU294" s="108"/>
      <c r="AV294" s="108"/>
      <c r="AW294" s="108"/>
      <c r="AX294" s="108"/>
      <c r="AY294" s="108"/>
      <c r="AZ294" s="108"/>
    </row>
    <row r="295" spans="1:52" s="108" customFormat="1" x14ac:dyDescent="0.2">
      <c r="A295" s="108" t="s">
        <v>80</v>
      </c>
      <c r="B295" s="108" t="s">
        <v>396</v>
      </c>
      <c r="C295" s="120" t="s">
        <v>2899</v>
      </c>
      <c r="D295" s="108" t="s">
        <v>5125</v>
      </c>
      <c r="E295" s="123">
        <v>35676</v>
      </c>
      <c r="F295" s="109" t="s">
        <v>187</v>
      </c>
      <c r="G295" s="120"/>
      <c r="J295" s="120"/>
      <c r="M295" s="120"/>
      <c r="P295" s="120"/>
      <c r="S295" s="120"/>
      <c r="V295" s="120"/>
      <c r="Y295" s="120"/>
      <c r="AB295" s="120"/>
      <c r="AE295" s="120"/>
    </row>
    <row r="296" spans="1:52" s="108" customFormat="1" x14ac:dyDescent="0.2">
      <c r="A296" s="108" t="s">
        <v>501</v>
      </c>
      <c r="B296" s="108" t="s">
        <v>275</v>
      </c>
      <c r="C296" s="120"/>
      <c r="D296" s="108" t="s">
        <v>3979</v>
      </c>
      <c r="E296" s="123">
        <v>35395</v>
      </c>
      <c r="F296" s="116" t="s">
        <v>121</v>
      </c>
      <c r="G296" s="120" t="s">
        <v>348</v>
      </c>
      <c r="J296" s="120"/>
      <c r="K296" s="108" t="s">
        <v>2429</v>
      </c>
      <c r="L296" s="108" t="s">
        <v>275</v>
      </c>
      <c r="M296" s="120"/>
      <c r="N296" s="108" t="s">
        <v>147</v>
      </c>
      <c r="O296" s="108" t="s">
        <v>177</v>
      </c>
      <c r="P296" s="120"/>
      <c r="Q296" s="108" t="s">
        <v>1142</v>
      </c>
      <c r="R296" s="108" t="s">
        <v>93</v>
      </c>
      <c r="S296" s="120"/>
      <c r="T296" s="108" t="s">
        <v>639</v>
      </c>
      <c r="U296" s="108" t="s">
        <v>93</v>
      </c>
      <c r="V296" s="120"/>
      <c r="W296" s="108" t="s">
        <v>850</v>
      </c>
      <c r="X296" s="108" t="s">
        <v>93</v>
      </c>
      <c r="Y296" s="120"/>
      <c r="AB296" s="120"/>
      <c r="AE296" s="120"/>
    </row>
    <row r="297" spans="1:52" s="108" customFormat="1" x14ac:dyDescent="0.2">
      <c r="A297" s="108" t="s">
        <v>298</v>
      </c>
      <c r="B297" s="108" t="s">
        <v>177</v>
      </c>
      <c r="C297" s="120" t="s">
        <v>339</v>
      </c>
      <c r="D297" s="108" t="s">
        <v>4375</v>
      </c>
      <c r="E297" s="123">
        <v>36228</v>
      </c>
      <c r="F297" s="109" t="s">
        <v>99</v>
      </c>
      <c r="G297" s="120"/>
      <c r="H297" s="108" t="s">
        <v>315</v>
      </c>
      <c r="I297" s="108" t="s">
        <v>227</v>
      </c>
      <c r="J297" s="120" t="s">
        <v>339</v>
      </c>
      <c r="M297" s="120"/>
      <c r="N297" s="108" t="s">
        <v>329</v>
      </c>
      <c r="O297" s="108" t="s">
        <v>232</v>
      </c>
      <c r="P297" s="120" t="s">
        <v>241</v>
      </c>
      <c r="S297" s="120"/>
      <c r="V297" s="120"/>
      <c r="Y297" s="120"/>
      <c r="AB297" s="120"/>
      <c r="AE297" s="120"/>
    </row>
    <row r="298" spans="1:52" s="108" customFormat="1" x14ac:dyDescent="0.2">
      <c r="A298" s="108" t="s">
        <v>399</v>
      </c>
      <c r="B298" s="108" t="s">
        <v>432</v>
      </c>
      <c r="C298" s="120" t="s">
        <v>141</v>
      </c>
      <c r="D298" s="108" t="s">
        <v>5134</v>
      </c>
      <c r="E298" s="123">
        <v>38046</v>
      </c>
      <c r="F298" s="109" t="s">
        <v>3181</v>
      </c>
      <c r="G298" s="120"/>
      <c r="J298" s="120"/>
      <c r="M298" s="120"/>
      <c r="P298" s="120"/>
      <c r="S298" s="120"/>
      <c r="V298" s="120"/>
      <c r="Y298" s="120"/>
      <c r="AB298" s="120"/>
      <c r="AE298" s="120"/>
    </row>
    <row r="299" spans="1:52" s="108" customFormat="1" x14ac:dyDescent="0.2">
      <c r="A299" s="109" t="s">
        <v>103</v>
      </c>
      <c r="B299" s="109" t="s">
        <v>242</v>
      </c>
      <c r="C299" s="120" t="s">
        <v>124</v>
      </c>
      <c r="D299" s="108" t="s">
        <v>5137</v>
      </c>
      <c r="E299" s="123">
        <v>36517</v>
      </c>
      <c r="F299" s="116" t="s">
        <v>482</v>
      </c>
      <c r="G299" s="120" t="s">
        <v>122</v>
      </c>
      <c r="H299" s="109"/>
      <c r="I299" s="109"/>
      <c r="J299" s="120"/>
      <c r="K299" s="109"/>
      <c r="M299" s="120"/>
      <c r="P299" s="120"/>
      <c r="Q299" s="108" t="s">
        <v>103</v>
      </c>
      <c r="R299" s="108" t="s">
        <v>134</v>
      </c>
      <c r="S299" s="120" t="s">
        <v>4663</v>
      </c>
      <c r="V299" s="120"/>
      <c r="Y299" s="120"/>
      <c r="AB299" s="120"/>
      <c r="AE299" s="120"/>
    </row>
    <row r="300" spans="1:52" s="108" customFormat="1" x14ac:dyDescent="0.2">
      <c r="A300" s="108" t="s">
        <v>450</v>
      </c>
      <c r="B300" s="108" t="s">
        <v>261</v>
      </c>
      <c r="C300" s="120"/>
      <c r="D300" s="108" t="s">
        <v>4013</v>
      </c>
      <c r="E300" s="123">
        <v>36420</v>
      </c>
      <c r="F300" s="116" t="s">
        <v>482</v>
      </c>
      <c r="G300" s="120" t="s">
        <v>448</v>
      </c>
      <c r="J300" s="120"/>
      <c r="K300" s="108" t="s">
        <v>450</v>
      </c>
      <c r="L300" s="108" t="s">
        <v>556</v>
      </c>
      <c r="M300" s="120"/>
      <c r="N300" s="108" t="s">
        <v>450</v>
      </c>
      <c r="O300" s="108" t="s">
        <v>227</v>
      </c>
      <c r="P300" s="120"/>
      <c r="Q300" s="108" t="s">
        <v>450</v>
      </c>
      <c r="R300" s="108" t="s">
        <v>118</v>
      </c>
      <c r="S300" s="120"/>
      <c r="V300" s="120"/>
      <c r="Y300" s="120"/>
      <c r="AB300" s="120"/>
      <c r="AE300" s="120"/>
    </row>
    <row r="301" spans="1:52" s="108" customFormat="1" x14ac:dyDescent="0.2">
      <c r="A301" s="108" t="s">
        <v>1524</v>
      </c>
      <c r="B301" s="108" t="s">
        <v>105</v>
      </c>
      <c r="C301" s="120" t="s">
        <v>5141</v>
      </c>
      <c r="D301" s="108" t="s">
        <v>5139</v>
      </c>
      <c r="E301" s="123">
        <v>37906</v>
      </c>
      <c r="F301" s="109" t="s">
        <v>5140</v>
      </c>
      <c r="G301" s="120"/>
      <c r="J301" s="120"/>
      <c r="M301" s="120"/>
      <c r="P301" s="120"/>
      <c r="S301" s="120"/>
      <c r="V301" s="120"/>
      <c r="Y301" s="120"/>
      <c r="AB301" s="120"/>
      <c r="AE301" s="120"/>
    </row>
    <row r="302" spans="1:52" s="108" customFormat="1" x14ac:dyDescent="0.2">
      <c r="A302" s="108" t="s">
        <v>905</v>
      </c>
      <c r="B302" s="108" t="s">
        <v>177</v>
      </c>
      <c r="C302" s="120" t="s">
        <v>241</v>
      </c>
      <c r="D302" s="108" t="s">
        <v>4391</v>
      </c>
      <c r="E302" s="123">
        <v>34277</v>
      </c>
      <c r="F302" s="109" t="s">
        <v>4392</v>
      </c>
      <c r="G302" s="109" t="s">
        <v>1376</v>
      </c>
      <c r="H302" s="108" t="s">
        <v>557</v>
      </c>
      <c r="I302" s="116" t="s">
        <v>583</v>
      </c>
      <c r="J302" s="120" t="s">
        <v>558</v>
      </c>
      <c r="K302" s="108" t="s">
        <v>702</v>
      </c>
      <c r="L302" s="116" t="s">
        <v>330</v>
      </c>
      <c r="M302" s="120" t="s">
        <v>221</v>
      </c>
      <c r="N302" s="108" t="s">
        <v>226</v>
      </c>
      <c r="O302" s="116" t="s">
        <v>330</v>
      </c>
      <c r="P302" s="120" t="s">
        <v>241</v>
      </c>
      <c r="R302" s="116"/>
      <c r="S302" s="120"/>
      <c r="T302" s="108" t="s">
        <v>226</v>
      </c>
      <c r="U302" s="116" t="s">
        <v>330</v>
      </c>
      <c r="V302" s="120" t="s">
        <v>249</v>
      </c>
      <c r="W302" s="108" t="s">
        <v>214</v>
      </c>
      <c r="X302" s="116" t="s">
        <v>330</v>
      </c>
      <c r="Y302" s="120" t="s">
        <v>269</v>
      </c>
      <c r="Z302" s="108" t="s">
        <v>214</v>
      </c>
      <c r="AA302" s="116" t="s">
        <v>330</v>
      </c>
      <c r="AB302" s="120" t="s">
        <v>228</v>
      </c>
      <c r="AC302" s="108" t="s">
        <v>214</v>
      </c>
      <c r="AD302" s="116" t="s">
        <v>330</v>
      </c>
      <c r="AE302" s="120" t="s">
        <v>221</v>
      </c>
      <c r="AF302" s="108" t="s">
        <v>702</v>
      </c>
      <c r="AG302" s="116" t="s">
        <v>330</v>
      </c>
      <c r="AH302" s="120" t="s">
        <v>228</v>
      </c>
      <c r="AI302" s="108" t="s">
        <v>905</v>
      </c>
      <c r="AJ302" s="116" t="s">
        <v>330</v>
      </c>
      <c r="AK302" s="120" t="s">
        <v>241</v>
      </c>
      <c r="AM302" s="116"/>
      <c r="AN302" s="120"/>
      <c r="AP302" s="116"/>
      <c r="AQ302" s="120"/>
      <c r="AS302" s="116"/>
      <c r="AT302" s="120"/>
      <c r="AV302" s="116"/>
      <c r="AW302" s="120"/>
      <c r="AY302" s="116"/>
      <c r="AZ302" s="120"/>
    </row>
    <row r="303" spans="1:52" s="108" customFormat="1" x14ac:dyDescent="0.2">
      <c r="A303" s="108" t="s">
        <v>298</v>
      </c>
      <c r="B303" s="108" t="s">
        <v>252</v>
      </c>
      <c r="C303" s="120" t="s">
        <v>241</v>
      </c>
      <c r="D303" s="108" t="s">
        <v>5143</v>
      </c>
      <c r="E303" s="123">
        <v>37137</v>
      </c>
      <c r="F303" s="109" t="s">
        <v>4503</v>
      </c>
      <c r="G303" s="120"/>
      <c r="J303" s="120"/>
      <c r="M303" s="120"/>
      <c r="P303" s="120"/>
      <c r="S303" s="120"/>
      <c r="V303" s="120"/>
      <c r="Y303" s="120"/>
      <c r="AB303" s="120"/>
      <c r="AE303" s="120"/>
    </row>
    <row r="304" spans="1:52" s="108" customFormat="1" x14ac:dyDescent="0.2">
      <c r="A304" s="108" t="s">
        <v>315</v>
      </c>
      <c r="B304" s="108" t="s">
        <v>583</v>
      </c>
      <c r="C304" s="120" t="s">
        <v>241</v>
      </c>
      <c r="D304" s="108" t="s">
        <v>5144</v>
      </c>
      <c r="E304" s="123">
        <v>37220</v>
      </c>
      <c r="F304" s="109" t="s">
        <v>4503</v>
      </c>
      <c r="G304" s="120"/>
      <c r="J304" s="120"/>
      <c r="M304" s="120"/>
      <c r="P304" s="120"/>
      <c r="S304" s="120"/>
      <c r="V304" s="120"/>
      <c r="Y304" s="120"/>
      <c r="AB304" s="120"/>
      <c r="AE304" s="120"/>
    </row>
    <row r="305" spans="1:256" s="108" customFormat="1" x14ac:dyDescent="0.2">
      <c r="A305" s="108" t="s">
        <v>397</v>
      </c>
      <c r="B305" s="108" t="s">
        <v>93</v>
      </c>
      <c r="C305" s="120" t="s">
        <v>406</v>
      </c>
      <c r="D305" s="108" t="s">
        <v>4180</v>
      </c>
      <c r="E305" s="123">
        <v>37044</v>
      </c>
      <c r="F305" s="109" t="s">
        <v>172</v>
      </c>
      <c r="G305" s="120" t="s">
        <v>441</v>
      </c>
      <c r="H305" s="108" t="s">
        <v>397</v>
      </c>
      <c r="I305" s="108" t="s">
        <v>93</v>
      </c>
      <c r="J305" s="120" t="s">
        <v>412</v>
      </c>
      <c r="M305" s="120"/>
      <c r="P305" s="120"/>
      <c r="S305" s="120"/>
      <c r="V305" s="120"/>
      <c r="Y305" s="120"/>
      <c r="AB305" s="120"/>
      <c r="AE305" s="120"/>
    </row>
    <row r="306" spans="1:256" s="108" customFormat="1" x14ac:dyDescent="0.2">
      <c r="A306" s="108" t="s">
        <v>340</v>
      </c>
      <c r="B306" s="108" t="s">
        <v>242</v>
      </c>
      <c r="C306" s="120" t="s">
        <v>823</v>
      </c>
      <c r="D306" s="108" t="s">
        <v>4276</v>
      </c>
      <c r="E306" s="123">
        <v>35347</v>
      </c>
      <c r="F306" s="116" t="s">
        <v>121</v>
      </c>
      <c r="G306" s="120"/>
      <c r="H306" s="108" t="s">
        <v>340</v>
      </c>
      <c r="I306" s="108" t="s">
        <v>215</v>
      </c>
      <c r="J306" s="120" t="s">
        <v>341</v>
      </c>
      <c r="K306" s="108" t="s">
        <v>340</v>
      </c>
      <c r="L306" s="108" t="s">
        <v>252</v>
      </c>
      <c r="M306" s="120" t="s">
        <v>341</v>
      </c>
      <c r="P306" s="120"/>
      <c r="Q306" s="108" t="s">
        <v>379</v>
      </c>
      <c r="R306" s="108" t="s">
        <v>306</v>
      </c>
      <c r="S306" s="120" t="s">
        <v>823</v>
      </c>
      <c r="V306" s="120"/>
      <c r="Y306" s="120"/>
      <c r="AB306" s="120"/>
      <c r="AE306" s="120"/>
    </row>
    <row r="307" spans="1:256" s="120" customFormat="1" x14ac:dyDescent="0.2">
      <c r="A307" s="108" t="s">
        <v>305</v>
      </c>
      <c r="B307" s="108" t="s">
        <v>261</v>
      </c>
      <c r="C307" s="120" t="s">
        <v>587</v>
      </c>
      <c r="D307" s="108" t="s">
        <v>2401</v>
      </c>
      <c r="E307" s="123">
        <v>38168</v>
      </c>
      <c r="F307" s="109" t="s">
        <v>4462</v>
      </c>
      <c r="G307" s="109" t="s">
        <v>4462</v>
      </c>
      <c r="H307" s="120" t="s">
        <v>587</v>
      </c>
      <c r="I307" s="108"/>
      <c r="J307" s="108"/>
      <c r="L307" s="108"/>
      <c r="M307" s="108"/>
      <c r="O307" s="108"/>
      <c r="P307" s="108"/>
      <c r="R307" s="108"/>
      <c r="S307" s="108"/>
      <c r="U307" s="108"/>
      <c r="V307" s="108"/>
      <c r="X307" s="108"/>
      <c r="Y307" s="108"/>
      <c r="AA307" s="108"/>
      <c r="AB307" s="108"/>
      <c r="AD307" s="108"/>
      <c r="AE307" s="108"/>
      <c r="AG307" s="108"/>
      <c r="AH307" s="108"/>
      <c r="AI307" s="108"/>
      <c r="AJ307" s="108"/>
      <c r="AK307" s="108"/>
      <c r="AL307" s="108"/>
      <c r="AM307" s="108"/>
      <c r="AN307" s="108"/>
      <c r="AO307" s="108"/>
      <c r="AP307" s="108"/>
      <c r="AQ307" s="108"/>
      <c r="AR307" s="108"/>
      <c r="AS307" s="108"/>
      <c r="AT307" s="108"/>
      <c r="AU307" s="108"/>
      <c r="AV307" s="108"/>
      <c r="AW307" s="108"/>
      <c r="AX307" s="108"/>
      <c r="AY307" s="108"/>
      <c r="AZ307" s="108"/>
      <c r="BA307" s="108"/>
      <c r="BB307" s="108"/>
      <c r="BC307" s="108"/>
      <c r="BD307" s="108"/>
      <c r="BE307" s="108"/>
      <c r="BF307" s="108"/>
      <c r="BG307" s="108"/>
      <c r="BH307" s="108"/>
      <c r="BI307" s="108"/>
      <c r="BJ307" s="108"/>
      <c r="BK307" s="108"/>
      <c r="BL307" s="108"/>
      <c r="BM307" s="108"/>
      <c r="BN307" s="108"/>
      <c r="BO307" s="108"/>
      <c r="BP307" s="108"/>
      <c r="BQ307" s="108"/>
      <c r="BR307" s="108"/>
      <c r="BS307" s="108"/>
      <c r="BT307" s="108"/>
      <c r="BU307" s="108"/>
      <c r="BV307" s="108"/>
      <c r="BW307" s="108"/>
      <c r="BX307" s="108"/>
      <c r="BY307" s="108"/>
      <c r="BZ307" s="108"/>
      <c r="CA307" s="108"/>
      <c r="CB307" s="108"/>
      <c r="CC307" s="108"/>
      <c r="CD307" s="108"/>
      <c r="CE307" s="108"/>
      <c r="CF307" s="108"/>
      <c r="CG307" s="108"/>
      <c r="CH307" s="108"/>
      <c r="CI307" s="108"/>
      <c r="CJ307" s="108"/>
      <c r="CK307" s="108"/>
      <c r="CL307" s="108"/>
      <c r="CM307" s="108"/>
      <c r="CN307" s="108"/>
      <c r="CO307" s="108"/>
      <c r="CP307" s="108"/>
      <c r="CQ307" s="108"/>
      <c r="CR307" s="108"/>
      <c r="CS307" s="108"/>
      <c r="CT307" s="108"/>
      <c r="CU307" s="108"/>
      <c r="CV307" s="108"/>
      <c r="CW307" s="108"/>
      <c r="CX307" s="108"/>
      <c r="CY307" s="108"/>
      <c r="CZ307" s="108"/>
      <c r="DA307" s="108"/>
      <c r="DB307" s="108"/>
      <c r="DC307" s="108"/>
      <c r="DD307" s="108"/>
      <c r="DE307" s="108"/>
      <c r="DF307" s="108"/>
      <c r="DG307" s="108"/>
      <c r="DH307" s="108"/>
      <c r="DI307" s="108"/>
      <c r="DJ307" s="108"/>
      <c r="DK307" s="108"/>
      <c r="DL307" s="108"/>
      <c r="DM307" s="108"/>
      <c r="DN307" s="108"/>
      <c r="DO307" s="108"/>
      <c r="DP307" s="108"/>
      <c r="DQ307" s="108"/>
      <c r="DR307" s="108"/>
      <c r="DS307" s="108"/>
      <c r="DT307" s="108"/>
      <c r="DU307" s="108"/>
      <c r="DV307" s="108"/>
      <c r="DW307" s="108"/>
      <c r="DX307" s="108"/>
      <c r="DY307" s="108"/>
      <c r="DZ307" s="108"/>
      <c r="EA307" s="108"/>
      <c r="EB307" s="108"/>
      <c r="EC307" s="108"/>
      <c r="ED307" s="108"/>
      <c r="EE307" s="108"/>
      <c r="EF307" s="108"/>
      <c r="EG307" s="108"/>
      <c r="EH307" s="108"/>
      <c r="EI307" s="108"/>
      <c r="EJ307" s="108"/>
      <c r="EK307" s="108"/>
      <c r="EL307" s="108"/>
      <c r="EM307" s="108"/>
      <c r="EN307" s="108"/>
      <c r="EO307" s="108"/>
      <c r="EP307" s="108"/>
      <c r="EQ307" s="108"/>
      <c r="ER307" s="108"/>
      <c r="ES307" s="108"/>
      <c r="ET307" s="108"/>
      <c r="EU307" s="108"/>
      <c r="EV307" s="108"/>
      <c r="EW307" s="108"/>
      <c r="EX307" s="108"/>
      <c r="EY307" s="108"/>
      <c r="EZ307" s="108"/>
      <c r="FA307" s="108"/>
      <c r="FB307" s="108"/>
      <c r="FC307" s="108"/>
      <c r="FD307" s="108"/>
      <c r="FE307" s="108"/>
      <c r="FF307" s="108"/>
      <c r="FG307" s="108"/>
      <c r="FH307" s="108"/>
      <c r="FI307" s="108"/>
      <c r="FJ307" s="108"/>
      <c r="FK307" s="108"/>
      <c r="FL307" s="108"/>
      <c r="FM307" s="108"/>
      <c r="FN307" s="108"/>
      <c r="FO307" s="108"/>
      <c r="FP307" s="108"/>
      <c r="FQ307" s="108"/>
      <c r="FR307" s="108"/>
      <c r="FS307" s="108"/>
      <c r="FT307" s="108"/>
      <c r="FU307" s="108"/>
      <c r="FV307" s="108"/>
      <c r="FW307" s="108"/>
      <c r="FX307" s="108"/>
      <c r="FY307" s="108"/>
      <c r="FZ307" s="108"/>
      <c r="GA307" s="108"/>
      <c r="GB307" s="108"/>
      <c r="GC307" s="108"/>
      <c r="GD307" s="108"/>
      <c r="GE307" s="108"/>
      <c r="GF307" s="108"/>
      <c r="GG307" s="108"/>
      <c r="GH307" s="108"/>
      <c r="GI307" s="108"/>
      <c r="GJ307" s="108"/>
      <c r="GK307" s="108"/>
      <c r="GL307" s="108"/>
      <c r="GM307" s="108"/>
      <c r="GN307" s="108"/>
      <c r="GO307" s="108"/>
      <c r="GP307" s="108"/>
      <c r="GQ307" s="108"/>
      <c r="GR307" s="108"/>
      <c r="GS307" s="108"/>
      <c r="GT307" s="108"/>
      <c r="GU307" s="108"/>
      <c r="GV307" s="108"/>
      <c r="GW307" s="108"/>
      <c r="GX307" s="108"/>
      <c r="GY307" s="108"/>
      <c r="GZ307" s="108"/>
      <c r="HA307" s="108"/>
      <c r="HB307" s="108"/>
      <c r="HC307" s="108"/>
      <c r="HD307" s="108"/>
      <c r="HE307" s="108"/>
      <c r="HF307" s="108"/>
      <c r="HG307" s="108"/>
      <c r="HH307" s="108"/>
      <c r="HI307" s="108"/>
      <c r="HJ307" s="108"/>
      <c r="HK307" s="108"/>
      <c r="HL307" s="108"/>
      <c r="HM307" s="108"/>
      <c r="HN307" s="108"/>
      <c r="HO307" s="108"/>
      <c r="HP307" s="108"/>
      <c r="HQ307" s="108"/>
      <c r="HR307" s="108"/>
      <c r="HS307" s="108"/>
      <c r="HT307" s="108"/>
      <c r="HU307" s="108"/>
      <c r="HV307" s="108"/>
      <c r="HW307" s="108"/>
      <c r="HX307" s="108"/>
      <c r="HY307" s="108"/>
      <c r="HZ307" s="108"/>
      <c r="IA307" s="108"/>
      <c r="IB307" s="108"/>
      <c r="IC307" s="108"/>
      <c r="ID307" s="108"/>
      <c r="IE307" s="108"/>
      <c r="IF307" s="108"/>
      <c r="IG307" s="108"/>
      <c r="IH307" s="108"/>
      <c r="II307" s="108"/>
      <c r="IJ307" s="108"/>
      <c r="IK307" s="108"/>
      <c r="IL307" s="108"/>
      <c r="IM307" s="108"/>
      <c r="IN307" s="108"/>
      <c r="IO307" s="108"/>
      <c r="IP307" s="108"/>
      <c r="IQ307" s="108"/>
      <c r="IR307" s="108"/>
      <c r="IS307" s="108"/>
      <c r="IT307" s="108"/>
      <c r="IU307" s="108"/>
      <c r="IV307" s="108"/>
    </row>
    <row r="308" spans="1:256" s="108" customFormat="1" x14ac:dyDescent="0.2">
      <c r="A308" s="108" t="s">
        <v>402</v>
      </c>
      <c r="B308" s="108" t="s">
        <v>177</v>
      </c>
      <c r="C308" s="120" t="s">
        <v>393</v>
      </c>
      <c r="D308" s="108" t="s">
        <v>4181</v>
      </c>
      <c r="E308" s="123">
        <v>35324</v>
      </c>
      <c r="F308" s="109" t="s">
        <v>198</v>
      </c>
      <c r="G308" s="120"/>
      <c r="H308" s="108" t="s">
        <v>397</v>
      </c>
      <c r="I308" s="108" t="s">
        <v>177</v>
      </c>
      <c r="J308" s="120" t="s">
        <v>398</v>
      </c>
      <c r="M308" s="120"/>
      <c r="N308" s="108" t="s">
        <v>397</v>
      </c>
      <c r="O308" s="108" t="s">
        <v>177</v>
      </c>
      <c r="P308" s="120" t="s">
        <v>412</v>
      </c>
      <c r="Q308" s="108" t="s">
        <v>397</v>
      </c>
      <c r="R308" s="108" t="s">
        <v>177</v>
      </c>
      <c r="S308" s="120" t="s">
        <v>412</v>
      </c>
      <c r="V308" s="120"/>
      <c r="Y308" s="120"/>
      <c r="AB308" s="120"/>
      <c r="AE308" s="120"/>
    </row>
    <row r="309" spans="1:256" s="108" customFormat="1" x14ac:dyDescent="0.2">
      <c r="A309" s="108" t="s">
        <v>315</v>
      </c>
      <c r="B309" s="116" t="s">
        <v>316</v>
      </c>
      <c r="C309" s="120" t="s">
        <v>241</v>
      </c>
      <c r="D309" s="108" t="s">
        <v>4389</v>
      </c>
      <c r="E309" s="123">
        <v>36252</v>
      </c>
      <c r="F309" s="109" t="s">
        <v>477</v>
      </c>
      <c r="G309" s="109"/>
      <c r="H309" s="108" t="s">
        <v>298</v>
      </c>
      <c r="I309" s="116" t="s">
        <v>261</v>
      </c>
      <c r="J309" s="120" t="s">
        <v>241</v>
      </c>
      <c r="K309" s="108" t="s">
        <v>315</v>
      </c>
      <c r="L309" s="116" t="s">
        <v>261</v>
      </c>
      <c r="M309" s="120" t="s">
        <v>241</v>
      </c>
      <c r="O309" s="116"/>
      <c r="P309" s="120"/>
      <c r="R309" s="116"/>
      <c r="S309" s="120"/>
      <c r="U309" s="116"/>
      <c r="V309" s="120"/>
      <c r="X309" s="116"/>
      <c r="Y309" s="120"/>
      <c r="AA309" s="116"/>
      <c r="AB309" s="120"/>
      <c r="AD309" s="116"/>
      <c r="AE309" s="120"/>
      <c r="AG309" s="116"/>
      <c r="AH309" s="120"/>
      <c r="AJ309" s="116"/>
      <c r="AK309" s="120"/>
      <c r="AM309" s="116"/>
      <c r="AN309" s="120"/>
    </row>
    <row r="310" spans="1:256" s="108" customFormat="1" x14ac:dyDescent="0.2">
      <c r="A310" s="108" t="s">
        <v>238</v>
      </c>
      <c r="B310" s="116" t="s">
        <v>207</v>
      </c>
      <c r="C310" s="120" t="s">
        <v>241</v>
      </c>
      <c r="D310" s="108" t="s">
        <v>4379</v>
      </c>
      <c r="E310" s="123">
        <v>35664</v>
      </c>
      <c r="F310" s="109" t="s">
        <v>198</v>
      </c>
      <c r="G310" s="109"/>
      <c r="H310" s="108" t="s">
        <v>238</v>
      </c>
      <c r="I310" s="116" t="s">
        <v>207</v>
      </c>
      <c r="J310" s="120" t="s">
        <v>241</v>
      </c>
      <c r="K310" s="108" t="s">
        <v>258</v>
      </c>
      <c r="L310" s="116" t="s">
        <v>242</v>
      </c>
      <c r="M310" s="120" t="s">
        <v>241</v>
      </c>
      <c r="O310" s="116"/>
      <c r="P310" s="120"/>
      <c r="R310" s="116"/>
      <c r="S310" s="120"/>
      <c r="U310" s="116"/>
      <c r="V310" s="120"/>
      <c r="X310" s="116"/>
      <c r="Y310" s="120"/>
      <c r="AA310" s="116"/>
      <c r="AB310" s="120"/>
      <c r="AD310" s="116"/>
      <c r="AE310" s="120"/>
      <c r="AG310" s="116"/>
      <c r="AH310" s="120"/>
      <c r="AJ310" s="116"/>
      <c r="AK310" s="120"/>
      <c r="AM310" s="116"/>
      <c r="AN310" s="120"/>
    </row>
    <row r="311" spans="1:256" s="108" customFormat="1" x14ac:dyDescent="0.2">
      <c r="A311" s="108" t="s">
        <v>238</v>
      </c>
      <c r="B311" s="108" t="s">
        <v>396</v>
      </c>
      <c r="C311" s="120" t="s">
        <v>241</v>
      </c>
      <c r="D311" s="108" t="s">
        <v>5162</v>
      </c>
      <c r="E311" s="123">
        <v>37076</v>
      </c>
      <c r="F311" s="109" t="s">
        <v>4449</v>
      </c>
      <c r="G311" s="120"/>
      <c r="J311" s="120"/>
      <c r="M311" s="120"/>
      <c r="P311" s="120"/>
      <c r="S311" s="120"/>
      <c r="V311" s="120"/>
      <c r="Y311" s="120"/>
      <c r="AB311" s="120"/>
      <c r="AE311" s="120"/>
    </row>
    <row r="312" spans="1:256" s="108" customFormat="1" x14ac:dyDescent="0.2">
      <c r="A312" s="108" t="s">
        <v>379</v>
      </c>
      <c r="B312" s="108" t="s">
        <v>93</v>
      </c>
      <c r="C312" s="120" t="s">
        <v>809</v>
      </c>
      <c r="D312" s="108" t="s">
        <v>5164</v>
      </c>
      <c r="E312" s="123">
        <v>37492</v>
      </c>
      <c r="F312" s="109" t="s">
        <v>4449</v>
      </c>
      <c r="G312" s="120"/>
      <c r="J312" s="120"/>
      <c r="M312" s="120"/>
      <c r="P312" s="120"/>
      <c r="S312" s="120"/>
      <c r="V312" s="120"/>
      <c r="Y312" s="120"/>
      <c r="AB312" s="120"/>
      <c r="AE312" s="120"/>
    </row>
    <row r="313" spans="1:256" x14ac:dyDescent="0.2">
      <c r="A313" s="108" t="s">
        <v>402</v>
      </c>
      <c r="B313" s="108" t="s">
        <v>583</v>
      </c>
      <c r="C313" s="120" t="s">
        <v>164</v>
      </c>
      <c r="D313" s="108" t="s">
        <v>5166</v>
      </c>
      <c r="E313" s="123">
        <v>36897</v>
      </c>
      <c r="F313" s="109" t="s">
        <v>3181</v>
      </c>
      <c r="G313" s="120"/>
      <c r="H313" s="108"/>
      <c r="I313" s="108"/>
      <c r="J313" s="120"/>
      <c r="K313" s="108"/>
      <c r="L313" s="108"/>
      <c r="M313" s="120"/>
      <c r="N313" s="108"/>
      <c r="O313" s="108"/>
      <c r="P313" s="120"/>
      <c r="Q313" s="108"/>
      <c r="R313" s="108"/>
      <c r="S313" s="120"/>
      <c r="T313" s="108"/>
      <c r="U313" s="108"/>
      <c r="V313" s="120"/>
      <c r="W313" s="108"/>
      <c r="X313" s="108"/>
      <c r="Y313" s="120"/>
      <c r="Z313" s="108"/>
      <c r="AA313" s="108"/>
      <c r="AB313" s="120"/>
      <c r="AC313" s="108"/>
      <c r="AD313" s="108"/>
      <c r="AE313" s="120"/>
      <c r="AF313" s="108"/>
      <c r="AG313" s="108"/>
      <c r="AH313" s="108"/>
      <c r="AI313" s="108"/>
      <c r="AJ313" s="108"/>
      <c r="AK313" s="108"/>
      <c r="AL313" s="108"/>
      <c r="AM313" s="108"/>
      <c r="AN313" s="108"/>
      <c r="AO313" s="108"/>
      <c r="AP313" s="108"/>
      <c r="AQ313" s="108"/>
      <c r="AR313" s="108"/>
      <c r="AS313" s="108"/>
      <c r="AT313" s="108"/>
      <c r="AU313" s="108"/>
      <c r="AV313" s="108"/>
      <c r="AW313" s="108"/>
      <c r="AX313" s="108"/>
      <c r="AY313" s="108"/>
      <c r="AZ313" s="108"/>
      <c r="BA313" s="108"/>
      <c r="BB313" s="108"/>
      <c r="BC313" s="108"/>
      <c r="BD313" s="108"/>
      <c r="BE313" s="108"/>
      <c r="BF313" s="108"/>
      <c r="BG313" s="108"/>
      <c r="BH313" s="108"/>
      <c r="BI313" s="108"/>
      <c r="BJ313" s="108"/>
      <c r="BK313" s="108"/>
      <c r="BL313" s="108"/>
      <c r="BM313" s="108"/>
      <c r="BN313" s="108"/>
      <c r="BO313" s="108"/>
      <c r="BP313" s="108"/>
      <c r="BQ313" s="108"/>
      <c r="BR313" s="108"/>
      <c r="BS313" s="108"/>
      <c r="BT313" s="108"/>
      <c r="BU313" s="108"/>
      <c r="BV313" s="108"/>
      <c r="BW313" s="108"/>
      <c r="BX313" s="108"/>
      <c r="BY313" s="108"/>
      <c r="BZ313" s="108"/>
      <c r="CA313" s="108"/>
      <c r="CB313" s="108"/>
      <c r="CC313" s="108"/>
      <c r="CD313" s="108"/>
      <c r="CE313" s="108"/>
      <c r="CF313" s="108"/>
      <c r="CG313" s="108"/>
      <c r="CH313" s="108"/>
      <c r="CI313" s="108"/>
      <c r="CJ313" s="108"/>
      <c r="CK313" s="108"/>
      <c r="CL313" s="108"/>
      <c r="CM313" s="108"/>
      <c r="CN313" s="108"/>
      <c r="CO313" s="108"/>
      <c r="CP313" s="108"/>
      <c r="CQ313" s="108"/>
      <c r="CR313" s="108"/>
      <c r="CS313" s="108"/>
      <c r="CT313" s="108"/>
      <c r="CU313" s="108"/>
      <c r="CV313" s="108"/>
      <c r="CW313" s="108"/>
      <c r="CX313" s="108"/>
      <c r="CY313" s="108"/>
      <c r="CZ313" s="108"/>
      <c r="DA313" s="108"/>
      <c r="DB313" s="108"/>
      <c r="DC313" s="108"/>
      <c r="DD313" s="108"/>
      <c r="DE313" s="108"/>
      <c r="DF313" s="108"/>
      <c r="DG313" s="108"/>
      <c r="DH313" s="108"/>
      <c r="DI313" s="108"/>
      <c r="DJ313" s="108"/>
      <c r="DK313" s="108"/>
      <c r="DL313" s="108"/>
      <c r="DM313" s="108"/>
      <c r="DN313" s="108"/>
      <c r="DO313" s="108"/>
      <c r="DP313" s="108"/>
      <c r="DQ313" s="108"/>
      <c r="DR313" s="108"/>
      <c r="DS313" s="108"/>
      <c r="DT313" s="108"/>
      <c r="DU313" s="108"/>
      <c r="DV313" s="108"/>
      <c r="DW313" s="108"/>
      <c r="DX313" s="108"/>
      <c r="DY313" s="108"/>
      <c r="DZ313" s="108"/>
      <c r="EA313" s="108"/>
      <c r="EB313" s="108"/>
      <c r="EC313" s="108"/>
      <c r="ED313" s="108"/>
      <c r="EE313" s="108"/>
      <c r="EF313" s="108"/>
      <c r="EG313" s="108"/>
      <c r="EH313" s="108"/>
      <c r="EI313" s="108"/>
      <c r="EJ313" s="108"/>
      <c r="EK313" s="108"/>
      <c r="EL313" s="108"/>
      <c r="EM313" s="108"/>
      <c r="EN313" s="108"/>
      <c r="EO313" s="108"/>
      <c r="EP313" s="108"/>
      <c r="EQ313" s="108"/>
      <c r="ER313" s="108"/>
      <c r="ES313" s="108"/>
      <c r="ET313" s="108"/>
      <c r="EU313" s="108"/>
      <c r="EV313" s="108"/>
      <c r="EW313" s="108"/>
      <c r="EX313" s="108"/>
      <c r="EY313" s="108"/>
      <c r="EZ313" s="108"/>
      <c r="FA313" s="108"/>
      <c r="FB313" s="108"/>
      <c r="FC313" s="108"/>
      <c r="FD313" s="108"/>
      <c r="FE313" s="108"/>
      <c r="FF313" s="108"/>
      <c r="FG313" s="108"/>
      <c r="FH313" s="108"/>
      <c r="FI313" s="108"/>
      <c r="FJ313" s="108"/>
      <c r="FK313" s="108"/>
      <c r="FL313" s="108"/>
      <c r="FM313" s="108"/>
      <c r="FN313" s="108"/>
      <c r="FO313" s="108"/>
      <c r="FP313" s="108"/>
      <c r="FQ313" s="108"/>
      <c r="FR313" s="108"/>
      <c r="FS313" s="108"/>
      <c r="FT313" s="108"/>
      <c r="FU313" s="108"/>
      <c r="FV313" s="108"/>
      <c r="FW313" s="108"/>
      <c r="FX313" s="108"/>
      <c r="FY313" s="108"/>
      <c r="FZ313" s="108"/>
      <c r="GA313" s="108"/>
      <c r="GB313" s="108"/>
      <c r="GC313" s="108"/>
      <c r="GD313" s="108"/>
      <c r="GE313" s="108"/>
      <c r="GF313" s="108"/>
      <c r="GG313" s="108"/>
      <c r="GH313" s="108"/>
      <c r="GI313" s="108"/>
      <c r="GJ313" s="108"/>
      <c r="GK313" s="108"/>
      <c r="GL313" s="108"/>
      <c r="GM313" s="108"/>
      <c r="GN313" s="108"/>
      <c r="GO313" s="108"/>
      <c r="GP313" s="108"/>
      <c r="GQ313" s="108"/>
      <c r="GR313" s="108"/>
      <c r="GS313" s="108"/>
      <c r="GT313" s="108"/>
      <c r="GU313" s="108"/>
      <c r="GV313" s="108"/>
      <c r="GW313" s="108"/>
      <c r="GX313" s="108"/>
      <c r="GY313" s="108"/>
      <c r="GZ313" s="108"/>
      <c r="HA313" s="108"/>
      <c r="HB313" s="108"/>
      <c r="HC313" s="108"/>
      <c r="HD313" s="108"/>
      <c r="HE313" s="108"/>
      <c r="HF313" s="108"/>
      <c r="HG313" s="108"/>
      <c r="HH313" s="108"/>
      <c r="HI313" s="108"/>
      <c r="HJ313" s="108"/>
      <c r="HK313" s="108"/>
      <c r="HL313" s="108"/>
      <c r="HM313" s="108"/>
      <c r="HN313" s="108"/>
      <c r="HO313" s="108"/>
      <c r="HP313" s="108"/>
      <c r="HQ313" s="108"/>
      <c r="HR313" s="108"/>
      <c r="HS313" s="108"/>
      <c r="HT313" s="108"/>
      <c r="HU313" s="108"/>
      <c r="HV313" s="108"/>
      <c r="HW313" s="108"/>
      <c r="HX313" s="108"/>
      <c r="HY313" s="108"/>
      <c r="HZ313" s="108"/>
      <c r="IA313" s="108"/>
      <c r="IB313" s="108"/>
      <c r="IC313" s="108"/>
      <c r="ID313" s="108"/>
      <c r="IE313" s="108"/>
      <c r="IF313" s="108"/>
      <c r="IG313" s="108"/>
      <c r="IH313" s="108"/>
      <c r="II313" s="108"/>
      <c r="IJ313" s="108"/>
      <c r="IK313" s="108"/>
      <c r="IL313" s="108"/>
      <c r="IM313" s="108"/>
      <c r="IN313" s="108"/>
      <c r="IO313" s="108"/>
      <c r="IP313" s="108"/>
      <c r="IQ313" s="108"/>
      <c r="IR313" s="108"/>
      <c r="IS313" s="108"/>
      <c r="IT313" s="108"/>
      <c r="IU313" s="108"/>
      <c r="IV313" s="108"/>
    </row>
    <row r="314" spans="1:256" s="108" customFormat="1" x14ac:dyDescent="0.2">
      <c r="A314" s="108" t="s">
        <v>1142</v>
      </c>
      <c r="B314" s="108" t="s">
        <v>232</v>
      </c>
      <c r="C314" s="120"/>
      <c r="D314" s="108" t="s">
        <v>3977</v>
      </c>
      <c r="E314" s="123">
        <v>37241</v>
      </c>
      <c r="F314" s="109" t="s">
        <v>4449</v>
      </c>
      <c r="G314" s="120"/>
      <c r="J314" s="120"/>
      <c r="M314" s="120"/>
      <c r="P314" s="120"/>
      <c r="S314" s="120"/>
      <c r="V314" s="120"/>
      <c r="Y314" s="120"/>
      <c r="AB314" s="120"/>
      <c r="AE314" s="120"/>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row>
    <row r="315" spans="1:256" s="108" customFormat="1" x14ac:dyDescent="0.2">
      <c r="A315" s="108" t="s">
        <v>265</v>
      </c>
      <c r="B315" s="108" t="s">
        <v>583</v>
      </c>
      <c r="C315" s="120" t="s">
        <v>241</v>
      </c>
      <c r="D315" s="108" t="s">
        <v>5174</v>
      </c>
      <c r="E315" s="123">
        <v>36751</v>
      </c>
      <c r="F315" s="109" t="s">
        <v>172</v>
      </c>
      <c r="G315" s="120"/>
      <c r="J315" s="120"/>
      <c r="M315" s="120"/>
      <c r="P315" s="120"/>
      <c r="S315" s="120"/>
      <c r="V315" s="120"/>
      <c r="Y315" s="120"/>
      <c r="AB315" s="120"/>
      <c r="AE315" s="120"/>
    </row>
    <row r="316" spans="1:256" s="108" customFormat="1" x14ac:dyDescent="0.2">
      <c r="A316" s="108" t="s">
        <v>905</v>
      </c>
      <c r="B316" s="108" t="s">
        <v>434</v>
      </c>
      <c r="C316" s="120" t="s">
        <v>241</v>
      </c>
      <c r="D316" s="108" t="s">
        <v>4381</v>
      </c>
      <c r="E316" s="123">
        <v>33109</v>
      </c>
      <c r="F316" s="116" t="s">
        <v>4302</v>
      </c>
      <c r="G316" s="120" t="s">
        <v>1509</v>
      </c>
      <c r="H316" s="108" t="s">
        <v>238</v>
      </c>
      <c r="I316" s="108" t="s">
        <v>232</v>
      </c>
      <c r="J316" s="120" t="s">
        <v>241</v>
      </c>
      <c r="K316" s="108" t="s">
        <v>238</v>
      </c>
      <c r="L316" s="108" t="s">
        <v>232</v>
      </c>
      <c r="M316" s="120" t="s">
        <v>269</v>
      </c>
      <c r="N316" s="108" t="s">
        <v>905</v>
      </c>
      <c r="O316" s="108" t="s">
        <v>140</v>
      </c>
      <c r="P316" s="120" t="s">
        <v>266</v>
      </c>
      <c r="Q316" s="108" t="s">
        <v>194</v>
      </c>
      <c r="R316" s="108" t="s">
        <v>324</v>
      </c>
      <c r="S316" s="120" t="s">
        <v>204</v>
      </c>
      <c r="T316" s="108" t="s">
        <v>522</v>
      </c>
      <c r="U316" s="108" t="s">
        <v>324</v>
      </c>
      <c r="V316" s="120" t="s">
        <v>1058</v>
      </c>
      <c r="W316" s="108" t="s">
        <v>531</v>
      </c>
      <c r="X316" s="108" t="s">
        <v>324</v>
      </c>
      <c r="Y316" s="108" t="s">
        <v>163</v>
      </c>
      <c r="AB316" s="120"/>
      <c r="AC316" s="108" t="s">
        <v>258</v>
      </c>
      <c r="AD316" s="108" t="s">
        <v>215</v>
      </c>
      <c r="AE316" s="120" t="s">
        <v>241</v>
      </c>
    </row>
    <row r="317" spans="1:256" s="108" customFormat="1" x14ac:dyDescent="0.2">
      <c r="A317" s="108" t="s">
        <v>1578</v>
      </c>
      <c r="B317" s="108" t="s">
        <v>170</v>
      </c>
      <c r="C317" s="120" t="s">
        <v>5181</v>
      </c>
      <c r="D317" s="108" t="s">
        <v>5180</v>
      </c>
      <c r="E317" s="123">
        <v>37453</v>
      </c>
      <c r="F317" s="109" t="s">
        <v>4445</v>
      </c>
      <c r="G317" s="120"/>
      <c r="J317" s="120"/>
      <c r="M317" s="120"/>
      <c r="P317" s="120"/>
      <c r="S317" s="120"/>
      <c r="V317" s="120"/>
      <c r="Y317" s="120"/>
      <c r="AB317" s="120"/>
      <c r="AE317" s="120"/>
    </row>
    <row r="318" spans="1:256" s="108" customFormat="1" x14ac:dyDescent="0.2">
      <c r="A318" s="108" t="s">
        <v>212</v>
      </c>
      <c r="B318" s="108" t="s">
        <v>118</v>
      </c>
      <c r="C318" s="120" t="s">
        <v>196</v>
      </c>
      <c r="D318" s="108" t="s">
        <v>5182</v>
      </c>
      <c r="E318" s="123">
        <v>37007</v>
      </c>
      <c r="F318" s="109" t="s">
        <v>4435</v>
      </c>
      <c r="G318" s="120"/>
      <c r="J318" s="120"/>
      <c r="M318" s="120"/>
      <c r="P318" s="120"/>
      <c r="S318" s="120"/>
      <c r="V318" s="120"/>
      <c r="Y318" s="120"/>
      <c r="AB318" s="120"/>
      <c r="AE318" s="120"/>
    </row>
    <row r="319" spans="1:256" x14ac:dyDescent="0.2">
      <c r="A319" s="108" t="s">
        <v>315</v>
      </c>
      <c r="B319" s="108" t="s">
        <v>324</v>
      </c>
      <c r="C319" s="120" t="s">
        <v>339</v>
      </c>
      <c r="D319" s="108" t="s">
        <v>5183</v>
      </c>
      <c r="E319" s="123">
        <v>36714</v>
      </c>
      <c r="F319" s="109" t="s">
        <v>172</v>
      </c>
      <c r="G319" s="120"/>
      <c r="H319" s="108"/>
      <c r="I319" s="108"/>
      <c r="J319" s="120"/>
      <c r="K319" s="108"/>
      <c r="L319" s="108"/>
      <c r="M319" s="120"/>
      <c r="N319" s="108"/>
      <c r="O319" s="108"/>
      <c r="P319" s="120"/>
      <c r="Q319" s="108"/>
      <c r="R319" s="108"/>
      <c r="S319" s="120"/>
      <c r="T319" s="108"/>
      <c r="U319" s="108"/>
      <c r="V319" s="120"/>
      <c r="W319" s="108"/>
      <c r="X319" s="108"/>
      <c r="Y319" s="120"/>
      <c r="Z319" s="108"/>
      <c r="AA319" s="108"/>
      <c r="AB319" s="120"/>
      <c r="AC319" s="108"/>
      <c r="AD319" s="108"/>
      <c r="AE319" s="120"/>
      <c r="AF319" s="108"/>
      <c r="AG319" s="108"/>
      <c r="AH319" s="108"/>
      <c r="AI319" s="108"/>
      <c r="AJ319" s="108"/>
      <c r="AK319" s="108"/>
      <c r="AL319" s="108"/>
      <c r="AM319" s="108"/>
      <c r="AN319" s="108"/>
      <c r="AO319" s="108"/>
      <c r="AP319" s="108"/>
      <c r="AQ319" s="108"/>
      <c r="AR319" s="108"/>
      <c r="AS319" s="108"/>
      <c r="AT319" s="108"/>
      <c r="AU319" s="108"/>
      <c r="AV319" s="108"/>
      <c r="AW319" s="108"/>
      <c r="AX319" s="108"/>
      <c r="AY319" s="108"/>
      <c r="AZ319" s="108"/>
      <c r="BA319" s="108"/>
      <c r="BB319" s="108"/>
      <c r="BC319" s="108"/>
      <c r="BD319" s="108"/>
      <c r="BE319" s="108"/>
      <c r="BF319" s="108"/>
      <c r="BG319" s="108"/>
      <c r="BH319" s="108"/>
      <c r="BI319" s="108"/>
      <c r="BJ319" s="108"/>
      <c r="BK319" s="108"/>
      <c r="BL319" s="108"/>
      <c r="BM319" s="108"/>
      <c r="BN319" s="108"/>
      <c r="BO319" s="108"/>
      <c r="BP319" s="108"/>
      <c r="BQ319" s="108"/>
      <c r="BR319" s="108"/>
      <c r="BS319" s="108"/>
      <c r="BT319" s="108"/>
      <c r="BU319" s="108"/>
      <c r="BV319" s="108"/>
      <c r="BW319" s="108"/>
      <c r="BX319" s="108"/>
      <c r="BY319" s="108"/>
      <c r="BZ319" s="108"/>
      <c r="CA319" s="108"/>
      <c r="CB319" s="108"/>
      <c r="CC319" s="108"/>
      <c r="CD319" s="108"/>
      <c r="CE319" s="108"/>
      <c r="CF319" s="108"/>
      <c r="CG319" s="108"/>
      <c r="CH319" s="108"/>
      <c r="CI319" s="108"/>
      <c r="CJ319" s="108"/>
      <c r="CK319" s="108"/>
      <c r="CL319" s="108"/>
      <c r="CM319" s="108"/>
      <c r="CN319" s="108"/>
      <c r="CO319" s="108"/>
      <c r="CP319" s="108"/>
      <c r="CQ319" s="108"/>
      <c r="CR319" s="108"/>
      <c r="CS319" s="108"/>
      <c r="CT319" s="108"/>
      <c r="CU319" s="108"/>
      <c r="CV319" s="108"/>
      <c r="CW319" s="108"/>
      <c r="CX319" s="108"/>
      <c r="CY319" s="108"/>
      <c r="CZ319" s="108"/>
      <c r="DA319" s="108"/>
      <c r="DB319" s="108"/>
      <c r="DC319" s="108"/>
      <c r="DD319" s="108"/>
      <c r="DE319" s="108"/>
      <c r="DF319" s="108"/>
      <c r="DG319" s="108"/>
      <c r="DH319" s="108"/>
      <c r="DI319" s="108"/>
      <c r="DJ319" s="108"/>
      <c r="DK319" s="108"/>
      <c r="DL319" s="108"/>
      <c r="DM319" s="108"/>
      <c r="DN319" s="108"/>
      <c r="DO319" s="108"/>
      <c r="DP319" s="108"/>
      <c r="DQ319" s="108"/>
      <c r="DR319" s="108"/>
      <c r="DS319" s="108"/>
      <c r="DT319" s="108"/>
      <c r="DU319" s="108"/>
      <c r="DV319" s="108"/>
      <c r="DW319" s="108"/>
      <c r="DX319" s="108"/>
      <c r="DY319" s="108"/>
      <c r="DZ319" s="108"/>
      <c r="EA319" s="108"/>
      <c r="EB319" s="108"/>
      <c r="EC319" s="108"/>
      <c r="ED319" s="108"/>
      <c r="EE319" s="108"/>
      <c r="EF319" s="108"/>
      <c r="EG319" s="108"/>
      <c r="EH319" s="108"/>
      <c r="EI319" s="108"/>
      <c r="EJ319" s="108"/>
      <c r="EK319" s="108"/>
      <c r="EL319" s="108"/>
      <c r="EM319" s="108"/>
      <c r="EN319" s="108"/>
      <c r="EO319" s="108"/>
      <c r="EP319" s="108"/>
      <c r="EQ319" s="108"/>
      <c r="ER319" s="108"/>
      <c r="ES319" s="108"/>
      <c r="ET319" s="108"/>
      <c r="EU319" s="108"/>
      <c r="EV319" s="108"/>
      <c r="EW319" s="108"/>
      <c r="EX319" s="108"/>
      <c r="EY319" s="108"/>
      <c r="EZ319" s="108"/>
      <c r="FA319" s="108"/>
      <c r="FB319" s="108"/>
      <c r="FC319" s="108"/>
      <c r="FD319" s="108"/>
      <c r="FE319" s="108"/>
      <c r="FF319" s="108"/>
      <c r="FG319" s="108"/>
      <c r="FH319" s="108"/>
      <c r="FI319" s="108"/>
      <c r="FJ319" s="108"/>
      <c r="FK319" s="108"/>
      <c r="FL319" s="108"/>
      <c r="FM319" s="108"/>
      <c r="FN319" s="108"/>
      <c r="FO319" s="108"/>
      <c r="FP319" s="108"/>
      <c r="FQ319" s="108"/>
      <c r="FR319" s="108"/>
      <c r="FS319" s="108"/>
      <c r="FT319" s="108"/>
      <c r="FU319" s="108"/>
      <c r="FV319" s="108"/>
      <c r="FW319" s="108"/>
      <c r="FX319" s="108"/>
      <c r="FY319" s="108"/>
      <c r="FZ319" s="108"/>
      <c r="GA319" s="108"/>
      <c r="GB319" s="108"/>
      <c r="GC319" s="108"/>
      <c r="GD319" s="108"/>
      <c r="GE319" s="108"/>
      <c r="GF319" s="108"/>
      <c r="GG319" s="108"/>
      <c r="GH319" s="108"/>
      <c r="GI319" s="108"/>
      <c r="GJ319" s="108"/>
      <c r="GK319" s="108"/>
      <c r="GL319" s="108"/>
      <c r="GM319" s="108"/>
      <c r="GN319" s="108"/>
      <c r="GO319" s="108"/>
      <c r="GP319" s="108"/>
      <c r="GQ319" s="108"/>
      <c r="GR319" s="108"/>
      <c r="GS319" s="108"/>
      <c r="GT319" s="108"/>
      <c r="GU319" s="108"/>
      <c r="GV319" s="108"/>
      <c r="GW319" s="108"/>
      <c r="GX319" s="108"/>
      <c r="GY319" s="108"/>
      <c r="GZ319" s="108"/>
      <c r="HA319" s="108"/>
      <c r="HB319" s="108"/>
      <c r="HC319" s="108"/>
      <c r="HD319" s="108"/>
      <c r="HE319" s="108"/>
      <c r="HF319" s="108"/>
      <c r="HG319" s="108"/>
      <c r="HH319" s="108"/>
      <c r="HI319" s="108"/>
      <c r="HJ319" s="108"/>
      <c r="HK319" s="108"/>
      <c r="HL319" s="108"/>
      <c r="HM319" s="108"/>
      <c r="HN319" s="108"/>
      <c r="HO319" s="108"/>
      <c r="HP319" s="108"/>
      <c r="HQ319" s="108"/>
      <c r="HR319" s="108"/>
      <c r="HS319" s="108"/>
      <c r="HT319" s="108"/>
      <c r="HU319" s="108"/>
      <c r="HV319" s="108"/>
      <c r="HW319" s="108"/>
      <c r="HX319" s="108"/>
      <c r="HY319" s="108"/>
      <c r="HZ319" s="108"/>
      <c r="IA319" s="108"/>
      <c r="IB319" s="108"/>
      <c r="IC319" s="108"/>
      <c r="ID319" s="108"/>
      <c r="IE319" s="108"/>
      <c r="IF319" s="108"/>
      <c r="IG319" s="108"/>
      <c r="IH319" s="108"/>
      <c r="II319" s="108"/>
      <c r="IJ319" s="108"/>
      <c r="IK319" s="108"/>
      <c r="IL319" s="108"/>
      <c r="IM319" s="108"/>
      <c r="IN319" s="108"/>
      <c r="IO319" s="108"/>
      <c r="IP319" s="108"/>
      <c r="IQ319" s="108"/>
      <c r="IR319" s="108"/>
      <c r="IS319" s="108"/>
      <c r="IT319" s="108"/>
      <c r="IU319" s="108"/>
      <c r="IV319" s="108"/>
    </row>
    <row r="320" spans="1:256" s="108" customFormat="1" x14ac:dyDescent="0.2">
      <c r="A320" s="108" t="s">
        <v>409</v>
      </c>
      <c r="B320" s="108" t="s">
        <v>134</v>
      </c>
      <c r="C320" s="109" t="s">
        <v>406</v>
      </c>
      <c r="D320" s="108" t="s">
        <v>5184</v>
      </c>
      <c r="E320" s="123">
        <v>35306</v>
      </c>
      <c r="F320" s="109" t="s">
        <v>391</v>
      </c>
      <c r="G320" s="120"/>
      <c r="J320" s="109"/>
      <c r="M320" s="109"/>
      <c r="N320" s="108" t="s">
        <v>397</v>
      </c>
      <c r="O320" s="108" t="s">
        <v>134</v>
      </c>
      <c r="P320" s="109" t="s">
        <v>398</v>
      </c>
      <c r="Q320" s="108" t="s">
        <v>397</v>
      </c>
      <c r="R320" s="108" t="s">
        <v>134</v>
      </c>
      <c r="S320" s="109" t="s">
        <v>412</v>
      </c>
      <c r="T320" s="108" t="s">
        <v>397</v>
      </c>
      <c r="U320" s="108" t="s">
        <v>134</v>
      </c>
      <c r="V320" s="120" t="s">
        <v>412</v>
      </c>
      <c r="W320" s="108" t="s">
        <v>397</v>
      </c>
      <c r="X320" s="108" t="s">
        <v>134</v>
      </c>
      <c r="Y320" s="120" t="s">
        <v>398</v>
      </c>
      <c r="AB320" s="120"/>
      <c r="AE320" s="1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row>
    <row r="321" spans="1:52" s="108" customFormat="1" x14ac:dyDescent="0.2">
      <c r="A321" s="108" t="s">
        <v>397</v>
      </c>
      <c r="B321" s="108" t="s">
        <v>215</v>
      </c>
      <c r="C321" s="120" t="s">
        <v>412</v>
      </c>
      <c r="D321" s="108" t="s">
        <v>5187</v>
      </c>
      <c r="E321" s="123">
        <v>37650</v>
      </c>
      <c r="F321" s="109" t="s">
        <v>4503</v>
      </c>
      <c r="G321" s="120"/>
      <c r="J321" s="120"/>
      <c r="M321" s="120"/>
      <c r="P321" s="120"/>
      <c r="S321" s="120"/>
      <c r="V321" s="120"/>
      <c r="Y321" s="120"/>
      <c r="AB321" s="120"/>
      <c r="AE321" s="120"/>
    </row>
    <row r="322" spans="1:52" s="108" customFormat="1" x14ac:dyDescent="0.2">
      <c r="A322" s="108" t="s">
        <v>397</v>
      </c>
      <c r="B322" s="116" t="s">
        <v>324</v>
      </c>
      <c r="C322" s="120" t="s">
        <v>398</v>
      </c>
      <c r="D322" s="108" t="s">
        <v>5188</v>
      </c>
      <c r="E322" s="123">
        <v>36745</v>
      </c>
      <c r="F322" s="109" t="s">
        <v>348</v>
      </c>
      <c r="G322" s="109"/>
      <c r="I322" s="116"/>
      <c r="J322" s="120"/>
      <c r="K322" s="108" t="s">
        <v>397</v>
      </c>
      <c r="L322" s="116" t="s">
        <v>316</v>
      </c>
      <c r="M322" s="120" t="s">
        <v>398</v>
      </c>
      <c r="O322" s="116"/>
      <c r="P322" s="120"/>
      <c r="R322" s="116"/>
      <c r="S322" s="120"/>
      <c r="U322" s="116"/>
      <c r="V322" s="120"/>
      <c r="X322" s="116"/>
      <c r="Y322" s="120"/>
      <c r="AA322" s="116"/>
      <c r="AB322" s="120"/>
      <c r="AD322" s="116"/>
      <c r="AE322" s="120"/>
      <c r="AG322" s="116"/>
      <c r="AH322" s="120"/>
      <c r="AJ322" s="116"/>
      <c r="AK322" s="120"/>
      <c r="AM322" s="116"/>
      <c r="AN322" s="120"/>
    </row>
    <row r="323" spans="1:52" s="108" customFormat="1" x14ac:dyDescent="0.2">
      <c r="A323" s="108" t="s">
        <v>402</v>
      </c>
      <c r="B323" s="108" t="s">
        <v>195</v>
      </c>
      <c r="C323" s="120" t="s">
        <v>164</v>
      </c>
      <c r="D323" s="108" t="s">
        <v>5190</v>
      </c>
      <c r="E323" s="123">
        <v>36989</v>
      </c>
      <c r="F323" s="109" t="s">
        <v>3181</v>
      </c>
      <c r="G323" s="120"/>
      <c r="J323" s="120"/>
      <c r="M323" s="120"/>
      <c r="P323" s="120"/>
      <c r="S323" s="120"/>
      <c r="V323" s="120"/>
      <c r="Y323" s="120"/>
      <c r="AB323" s="120"/>
      <c r="AE323" s="120"/>
    </row>
    <row r="324" spans="1:52" s="108" customFormat="1" x14ac:dyDescent="0.2">
      <c r="A324" s="108" t="s">
        <v>147</v>
      </c>
      <c r="B324" s="108" t="s">
        <v>306</v>
      </c>
      <c r="C324" s="120"/>
      <c r="D324" s="108" t="s">
        <v>4082</v>
      </c>
      <c r="E324" s="123">
        <v>34746</v>
      </c>
      <c r="F324" s="116" t="s">
        <v>585</v>
      </c>
      <c r="G324" s="120" t="s">
        <v>753</v>
      </c>
      <c r="J324" s="120"/>
      <c r="K324" s="108" t="s">
        <v>133</v>
      </c>
      <c r="L324" s="108" t="s">
        <v>118</v>
      </c>
      <c r="M324" s="120" t="s">
        <v>141</v>
      </c>
      <c r="N324" s="108" t="s">
        <v>147</v>
      </c>
      <c r="O324" s="108" t="s">
        <v>118</v>
      </c>
      <c r="P324" s="120"/>
      <c r="Q324" s="108" t="s">
        <v>147</v>
      </c>
      <c r="R324" s="108" t="s">
        <v>118</v>
      </c>
      <c r="S324" s="120"/>
      <c r="T324" s="108" t="s">
        <v>147</v>
      </c>
      <c r="U324" s="108" t="s">
        <v>434</v>
      </c>
      <c r="V324" s="120"/>
      <c r="W324" s="108" t="s">
        <v>147</v>
      </c>
      <c r="X324" s="108" t="s">
        <v>434</v>
      </c>
      <c r="Y324" s="120"/>
      <c r="Z324" s="108" t="s">
        <v>147</v>
      </c>
      <c r="AA324" s="108" t="s">
        <v>434</v>
      </c>
      <c r="AB324" s="120"/>
      <c r="AC324" s="108" t="s">
        <v>147</v>
      </c>
      <c r="AD324" s="108" t="s">
        <v>434</v>
      </c>
      <c r="AE324" s="120"/>
    </row>
    <row r="325" spans="1:52" s="108" customFormat="1" x14ac:dyDescent="0.2">
      <c r="A325" s="108" t="s">
        <v>379</v>
      </c>
      <c r="B325" s="108" t="s">
        <v>232</v>
      </c>
      <c r="C325" s="120" t="s">
        <v>341</v>
      </c>
      <c r="D325" s="108" t="s">
        <v>5193</v>
      </c>
      <c r="E325" s="123">
        <v>36751</v>
      </c>
      <c r="F325" s="109" t="s">
        <v>172</v>
      </c>
      <c r="G325" s="120"/>
      <c r="J325" s="120"/>
      <c r="M325" s="120"/>
      <c r="P325" s="120"/>
      <c r="S325" s="120"/>
      <c r="V325" s="120"/>
      <c r="Y325" s="120"/>
      <c r="AB325" s="120"/>
      <c r="AE325" s="120"/>
    </row>
    <row r="326" spans="1:52" s="108" customFormat="1" x14ac:dyDescent="0.2">
      <c r="A326" s="108" t="s">
        <v>402</v>
      </c>
      <c r="B326" s="108" t="s">
        <v>330</v>
      </c>
      <c r="C326" s="120" t="s">
        <v>164</v>
      </c>
      <c r="D326" s="108" t="s">
        <v>5194</v>
      </c>
      <c r="E326" s="123">
        <v>37037</v>
      </c>
      <c r="F326" s="109" t="s">
        <v>4445</v>
      </c>
      <c r="G326" s="120"/>
      <c r="J326" s="120"/>
      <c r="M326" s="120"/>
      <c r="P326" s="120"/>
      <c r="S326" s="120"/>
      <c r="V326" s="120"/>
      <c r="Y326" s="120"/>
      <c r="AB326" s="120"/>
      <c r="AE326" s="120"/>
    </row>
    <row r="327" spans="1:52" s="108" customFormat="1" x14ac:dyDescent="0.2">
      <c r="A327" s="108" t="s">
        <v>258</v>
      </c>
      <c r="B327" s="108" t="s">
        <v>128</v>
      </c>
      <c r="C327" s="120" t="s">
        <v>241</v>
      </c>
      <c r="D327" s="108" t="s">
        <v>5195</v>
      </c>
      <c r="E327" s="123">
        <v>37511</v>
      </c>
      <c r="F327" s="109" t="s">
        <v>4462</v>
      </c>
      <c r="G327" s="120"/>
      <c r="J327" s="120"/>
      <c r="M327" s="120"/>
      <c r="P327" s="120"/>
      <c r="S327" s="120"/>
      <c r="V327" s="120"/>
      <c r="Y327" s="120"/>
      <c r="AB327" s="120"/>
      <c r="AE327" s="120"/>
    </row>
    <row r="328" spans="1:52" s="108" customFormat="1" x14ac:dyDescent="0.2">
      <c r="A328" s="108" t="s">
        <v>80</v>
      </c>
      <c r="B328" s="109" t="s">
        <v>192</v>
      </c>
      <c r="C328" s="109" t="s">
        <v>5199</v>
      </c>
      <c r="D328" s="108" t="s">
        <v>5196</v>
      </c>
      <c r="E328" s="123">
        <v>29928</v>
      </c>
      <c r="F328" s="109" t="s">
        <v>5197</v>
      </c>
      <c r="G328" s="109" t="s">
        <v>5198</v>
      </c>
      <c r="I328" s="109"/>
      <c r="J328" s="109"/>
      <c r="L328" s="109"/>
      <c r="M328" s="109"/>
      <c r="O328" s="109"/>
      <c r="P328" s="109"/>
      <c r="R328" s="109"/>
      <c r="S328" s="109"/>
      <c r="T328" s="108" t="s">
        <v>80</v>
      </c>
      <c r="U328" s="109" t="s">
        <v>192</v>
      </c>
      <c r="V328" s="109"/>
      <c r="W328" s="108" t="s">
        <v>80</v>
      </c>
      <c r="X328" s="109" t="s">
        <v>242</v>
      </c>
      <c r="Y328" s="109"/>
      <c r="Z328" s="108" t="s">
        <v>80</v>
      </c>
      <c r="AA328" s="109" t="s">
        <v>242</v>
      </c>
      <c r="AB328" s="109"/>
      <c r="AC328" s="108" t="s">
        <v>80</v>
      </c>
      <c r="AD328" s="109" t="s">
        <v>242</v>
      </c>
      <c r="AE328" s="109"/>
      <c r="AF328" s="108" t="s">
        <v>80</v>
      </c>
      <c r="AG328" s="109" t="s">
        <v>1344</v>
      </c>
      <c r="AH328" s="109"/>
      <c r="AI328" s="108" t="s">
        <v>80</v>
      </c>
      <c r="AJ328" s="109" t="s">
        <v>1344</v>
      </c>
      <c r="AK328" s="109"/>
      <c r="AL328" s="108" t="s">
        <v>80</v>
      </c>
      <c r="AM328" s="109" t="s">
        <v>1344</v>
      </c>
      <c r="AN328" s="109"/>
      <c r="AO328" s="108" t="s">
        <v>80</v>
      </c>
      <c r="AP328" s="109" t="s">
        <v>1344</v>
      </c>
      <c r="AQ328" s="109"/>
      <c r="AR328" s="108" t="s">
        <v>80</v>
      </c>
      <c r="AS328" s="109" t="s">
        <v>1344</v>
      </c>
      <c r="AT328" s="109"/>
      <c r="AU328" s="108" t="s">
        <v>80</v>
      </c>
      <c r="AV328" s="109" t="s">
        <v>1344</v>
      </c>
      <c r="AW328" s="109"/>
      <c r="AX328" s="108" t="s">
        <v>80</v>
      </c>
      <c r="AY328" s="109" t="s">
        <v>1344</v>
      </c>
      <c r="AZ328" s="109"/>
    </row>
    <row r="329" spans="1:52" s="108" customFormat="1" x14ac:dyDescent="0.2">
      <c r="A329" s="108" t="s">
        <v>284</v>
      </c>
      <c r="B329" s="108" t="s">
        <v>432</v>
      </c>
      <c r="C329" s="120" t="s">
        <v>240</v>
      </c>
      <c r="D329" s="108" t="s">
        <v>5201</v>
      </c>
      <c r="E329" s="123">
        <v>37249</v>
      </c>
      <c r="F329" s="109" t="s">
        <v>4462</v>
      </c>
      <c r="G329" s="120"/>
      <c r="J329" s="120"/>
      <c r="M329" s="120"/>
      <c r="P329" s="120"/>
      <c r="S329" s="120"/>
      <c r="V329" s="120"/>
      <c r="Y329" s="120"/>
      <c r="AB329" s="120"/>
      <c r="AE329" s="120"/>
    </row>
    <row r="330" spans="1:52" s="108" customFormat="1" x14ac:dyDescent="0.2">
      <c r="A330" s="108" t="s">
        <v>315</v>
      </c>
      <c r="B330" s="108" t="s">
        <v>105</v>
      </c>
      <c r="C330" s="120" t="s">
        <v>266</v>
      </c>
      <c r="D330" s="108" t="s">
        <v>5202</v>
      </c>
      <c r="E330" s="123">
        <v>35899</v>
      </c>
      <c r="F330" s="109" t="s">
        <v>416</v>
      </c>
      <c r="G330" s="120"/>
      <c r="J330" s="120"/>
      <c r="K330" s="108" t="s">
        <v>315</v>
      </c>
      <c r="L330" s="108" t="s">
        <v>93</v>
      </c>
      <c r="M330" s="120" t="s">
        <v>241</v>
      </c>
      <c r="N330" s="108" t="s">
        <v>315</v>
      </c>
      <c r="O330" s="108" t="s">
        <v>93</v>
      </c>
      <c r="P330" s="120" t="s">
        <v>241</v>
      </c>
      <c r="S330" s="120"/>
      <c r="V330" s="120"/>
      <c r="Y330" s="120"/>
      <c r="AB330" s="120"/>
      <c r="AE330" s="120"/>
    </row>
    <row r="331" spans="1:52" s="108" customFormat="1" x14ac:dyDescent="0.2">
      <c r="A331" s="108" t="s">
        <v>340</v>
      </c>
      <c r="B331" s="108" t="s">
        <v>207</v>
      </c>
      <c r="C331" s="120" t="s">
        <v>341</v>
      </c>
      <c r="D331" s="108" t="s">
        <v>5206</v>
      </c>
      <c r="E331" s="123">
        <v>35948</v>
      </c>
      <c r="F331" s="109" t="s">
        <v>482</v>
      </c>
      <c r="G331" s="120"/>
      <c r="J331" s="120"/>
      <c r="M331" s="120"/>
      <c r="P331" s="120"/>
      <c r="S331" s="120"/>
      <c r="V331" s="120"/>
      <c r="Y331" s="120"/>
      <c r="AB331" s="120"/>
      <c r="AE331" s="120"/>
    </row>
    <row r="332" spans="1:52" s="108" customFormat="1" x14ac:dyDescent="0.2">
      <c r="A332" s="108" t="s">
        <v>376</v>
      </c>
      <c r="B332" s="108" t="s">
        <v>454</v>
      </c>
      <c r="C332" s="120" t="s">
        <v>1085</v>
      </c>
      <c r="D332" s="108" t="s">
        <v>5207</v>
      </c>
      <c r="E332" s="123">
        <v>35978</v>
      </c>
      <c r="F332" s="109" t="s">
        <v>99</v>
      </c>
      <c r="G332" s="120" t="s">
        <v>338</v>
      </c>
      <c r="J332" s="120"/>
      <c r="K332" s="108" t="s">
        <v>329</v>
      </c>
      <c r="L332" s="108" t="s">
        <v>454</v>
      </c>
      <c r="M332" s="120" t="s">
        <v>339</v>
      </c>
      <c r="N332" s="108" t="s">
        <v>308</v>
      </c>
      <c r="O332" s="108" t="s">
        <v>454</v>
      </c>
      <c r="P332" s="120" t="s">
        <v>273</v>
      </c>
      <c r="S332" s="120"/>
      <c r="V332" s="120"/>
      <c r="Y332" s="120"/>
      <c r="AB332" s="120"/>
      <c r="AE332" s="120"/>
    </row>
    <row r="333" spans="1:52" s="108" customFormat="1" x14ac:dyDescent="0.2">
      <c r="A333" s="108" t="s">
        <v>379</v>
      </c>
      <c r="B333" s="108" t="s">
        <v>123</v>
      </c>
      <c r="C333" s="120" t="s">
        <v>2408</v>
      </c>
      <c r="D333" s="108" t="s">
        <v>5209</v>
      </c>
      <c r="E333" s="123">
        <v>37023</v>
      </c>
      <c r="F333" s="109" t="s">
        <v>4445</v>
      </c>
      <c r="G333" s="120"/>
      <c r="J333" s="120"/>
      <c r="M333" s="120"/>
      <c r="P333" s="120"/>
      <c r="S333" s="120"/>
      <c r="V333" s="120"/>
      <c r="Y333" s="120"/>
      <c r="AB333" s="120"/>
      <c r="AE333" s="120"/>
    </row>
    <row r="334" spans="1:52" s="108" customFormat="1" x14ac:dyDescent="0.2">
      <c r="A334" s="108" t="s">
        <v>315</v>
      </c>
      <c r="B334" s="108" t="s">
        <v>95</v>
      </c>
      <c r="C334" s="120" t="s">
        <v>241</v>
      </c>
      <c r="D334" s="108" t="s">
        <v>4226</v>
      </c>
      <c r="E334" s="123">
        <v>36393</v>
      </c>
      <c r="F334" s="109" t="s">
        <v>698</v>
      </c>
      <c r="G334" s="120"/>
      <c r="H334" s="108" t="s">
        <v>258</v>
      </c>
      <c r="I334" s="108" t="s">
        <v>93</v>
      </c>
      <c r="J334" s="120" t="s">
        <v>241</v>
      </c>
      <c r="M334" s="120"/>
      <c r="P334" s="120"/>
      <c r="S334" s="120"/>
      <c r="V334" s="120"/>
      <c r="Y334" s="120"/>
      <c r="AB334" s="120"/>
      <c r="AE334" s="120"/>
    </row>
    <row r="335" spans="1:52" s="108" customFormat="1" x14ac:dyDescent="0.2">
      <c r="A335" s="108" t="s">
        <v>315</v>
      </c>
      <c r="B335" s="108" t="s">
        <v>232</v>
      </c>
      <c r="C335" s="120" t="s">
        <v>248</v>
      </c>
      <c r="D335" s="108" t="s">
        <v>5212</v>
      </c>
      <c r="E335" s="123">
        <v>36742</v>
      </c>
      <c r="F335" s="109" t="s">
        <v>344</v>
      </c>
      <c r="G335" s="120"/>
      <c r="J335" s="120"/>
      <c r="M335" s="120"/>
      <c r="P335" s="120"/>
      <c r="S335" s="120"/>
      <c r="V335" s="120"/>
      <c r="Y335" s="120"/>
      <c r="AB335" s="120"/>
      <c r="AE335" s="120"/>
    </row>
    <row r="336" spans="1:52" s="108" customFormat="1" x14ac:dyDescent="0.2">
      <c r="A336" s="108" t="s">
        <v>258</v>
      </c>
      <c r="B336" s="108" t="s">
        <v>583</v>
      </c>
      <c r="C336" s="120" t="s">
        <v>247</v>
      </c>
      <c r="D336" s="108" t="s">
        <v>5213</v>
      </c>
      <c r="E336" s="123">
        <v>37167</v>
      </c>
      <c r="F336" s="109" t="s">
        <v>3181</v>
      </c>
      <c r="G336" s="120"/>
      <c r="J336" s="120"/>
      <c r="M336" s="120"/>
      <c r="P336" s="120"/>
      <c r="S336" s="120"/>
      <c r="V336" s="120"/>
      <c r="Y336" s="120"/>
      <c r="AB336" s="120"/>
      <c r="AE336" s="120"/>
    </row>
    <row r="337" spans="1:31" s="108" customFormat="1" x14ac:dyDescent="0.2">
      <c r="A337" s="108" t="s">
        <v>397</v>
      </c>
      <c r="B337" s="108" t="s">
        <v>396</v>
      </c>
      <c r="C337" s="120" t="s">
        <v>412</v>
      </c>
      <c r="D337" s="108" t="s">
        <v>4184</v>
      </c>
      <c r="E337" s="123">
        <v>37157</v>
      </c>
      <c r="F337" s="109" t="s">
        <v>172</v>
      </c>
      <c r="G337" s="120"/>
      <c r="H337" s="108" t="s">
        <v>397</v>
      </c>
      <c r="I337" s="108" t="s">
        <v>396</v>
      </c>
      <c r="J337" s="120" t="s">
        <v>412</v>
      </c>
      <c r="M337" s="120"/>
      <c r="P337" s="120"/>
      <c r="S337" s="120"/>
      <c r="V337" s="120"/>
      <c r="Y337" s="120"/>
      <c r="AB337" s="120"/>
      <c r="AE337" s="120"/>
    </row>
    <row r="338" spans="1:31" s="108" customFormat="1" x14ac:dyDescent="0.2">
      <c r="A338" s="108" t="s">
        <v>397</v>
      </c>
      <c r="B338" s="108" t="s">
        <v>556</v>
      </c>
      <c r="C338" s="120" t="s">
        <v>398</v>
      </c>
      <c r="D338" s="108" t="s">
        <v>4185</v>
      </c>
      <c r="E338" s="123">
        <v>35367</v>
      </c>
      <c r="F338" s="109" t="s">
        <v>121</v>
      </c>
      <c r="G338" s="120"/>
      <c r="H338" s="108" t="s">
        <v>397</v>
      </c>
      <c r="I338" s="108" t="s">
        <v>215</v>
      </c>
      <c r="J338" s="120" t="s">
        <v>398</v>
      </c>
      <c r="M338" s="120"/>
      <c r="P338" s="120"/>
      <c r="S338" s="120"/>
      <c r="V338" s="120"/>
      <c r="Y338" s="120"/>
      <c r="AB338" s="120"/>
      <c r="AE338" s="120"/>
    </row>
    <row r="339" spans="1:31" s="108" customFormat="1" x14ac:dyDescent="0.2">
      <c r="A339" s="108" t="s">
        <v>238</v>
      </c>
      <c r="B339" s="108" t="s">
        <v>232</v>
      </c>
      <c r="C339" s="120" t="s">
        <v>266</v>
      </c>
      <c r="D339" s="108" t="s">
        <v>5214</v>
      </c>
      <c r="E339" s="123">
        <v>36959</v>
      </c>
      <c r="F339" s="109" t="s">
        <v>719</v>
      </c>
      <c r="G339" s="120"/>
      <c r="J339" s="120"/>
      <c r="M339" s="120"/>
      <c r="P339" s="120"/>
      <c r="S339" s="120"/>
      <c r="V339" s="120"/>
      <c r="Y339" s="120"/>
      <c r="AB339" s="120"/>
      <c r="AE339" s="120"/>
    </row>
    <row r="340" spans="1:31" s="108" customFormat="1" x14ac:dyDescent="0.2">
      <c r="A340" s="108" t="s">
        <v>487</v>
      </c>
      <c r="B340" s="108" t="s">
        <v>316</v>
      </c>
      <c r="C340" s="120" t="s">
        <v>5217</v>
      </c>
      <c r="D340" s="108" t="s">
        <v>4046</v>
      </c>
      <c r="E340" s="123">
        <v>36038</v>
      </c>
      <c r="F340" s="109" t="s">
        <v>477</v>
      </c>
      <c r="G340" s="120"/>
      <c r="J340" s="120"/>
      <c r="M340" s="120"/>
      <c r="P340" s="120"/>
      <c r="S340" s="120"/>
      <c r="V340" s="120"/>
      <c r="Y340" s="120"/>
      <c r="AB340" s="120"/>
      <c r="AE340" s="120"/>
    </row>
    <row r="341" spans="1:31" s="108" customFormat="1" x14ac:dyDescent="0.2">
      <c r="A341" s="108" t="s">
        <v>94</v>
      </c>
      <c r="B341" s="108" t="s">
        <v>556</v>
      </c>
      <c r="C341" s="120" t="s">
        <v>5222</v>
      </c>
      <c r="D341" s="108" t="s">
        <v>3966</v>
      </c>
      <c r="E341" s="123">
        <v>38244</v>
      </c>
      <c r="F341" s="109" t="s">
        <v>4445</v>
      </c>
      <c r="G341" s="120"/>
      <c r="J341" s="120"/>
      <c r="M341" s="120"/>
      <c r="P341" s="120"/>
      <c r="S341" s="120"/>
      <c r="V341" s="120"/>
      <c r="Y341" s="120"/>
      <c r="AB341" s="120"/>
      <c r="AE341" s="120"/>
    </row>
    <row r="342" spans="1:31" s="108" customFormat="1" x14ac:dyDescent="0.2">
      <c r="A342" s="108" t="s">
        <v>103</v>
      </c>
      <c r="B342" s="108" t="s">
        <v>556</v>
      </c>
      <c r="C342" s="120" t="s">
        <v>2104</v>
      </c>
      <c r="D342" s="108" t="s">
        <v>5227</v>
      </c>
      <c r="E342" s="123">
        <v>37415</v>
      </c>
      <c r="F342" s="109" t="s">
        <v>4449</v>
      </c>
      <c r="G342" s="120"/>
      <c r="J342" s="120"/>
      <c r="M342" s="120"/>
      <c r="P342" s="120"/>
      <c r="S342" s="120"/>
      <c r="V342" s="120"/>
      <c r="Y342" s="120"/>
      <c r="AB342" s="120"/>
      <c r="AE342" s="120"/>
    </row>
    <row r="343" spans="1:31" s="108" customFormat="1" x14ac:dyDescent="0.2">
      <c r="A343" s="108" t="s">
        <v>80</v>
      </c>
      <c r="B343" s="108" t="s">
        <v>556</v>
      </c>
      <c r="C343" s="120"/>
      <c r="D343" s="108" t="s">
        <v>3884</v>
      </c>
      <c r="E343" s="123">
        <v>37294</v>
      </c>
      <c r="F343" s="109" t="s">
        <v>4462</v>
      </c>
      <c r="G343" s="120"/>
      <c r="J343" s="120"/>
      <c r="M343" s="120"/>
      <c r="P343" s="120"/>
      <c r="S343" s="120"/>
      <c r="V343" s="120"/>
      <c r="Y343" s="120"/>
      <c r="AB343" s="120"/>
      <c r="AE343" s="120"/>
    </row>
    <row r="344" spans="1:31" s="108" customFormat="1" x14ac:dyDescent="0.2">
      <c r="A344" s="108" t="s">
        <v>298</v>
      </c>
      <c r="B344" s="108" t="s">
        <v>140</v>
      </c>
      <c r="C344" s="120" t="s">
        <v>273</v>
      </c>
      <c r="D344" s="108" t="s">
        <v>5228</v>
      </c>
      <c r="E344" s="123">
        <v>37822</v>
      </c>
      <c r="F344" s="109" t="s">
        <v>4435</v>
      </c>
      <c r="G344" s="120"/>
      <c r="J344" s="120"/>
      <c r="M344" s="120"/>
      <c r="P344" s="120"/>
      <c r="S344" s="120"/>
      <c r="V344" s="120"/>
      <c r="Y344" s="120"/>
      <c r="AB344" s="120"/>
      <c r="AE344" s="120"/>
    </row>
    <row r="345" spans="1:31" s="108" customFormat="1" x14ac:dyDescent="0.2">
      <c r="A345" s="108" t="s">
        <v>384</v>
      </c>
      <c r="B345" s="108" t="s">
        <v>330</v>
      </c>
      <c r="C345" s="120" t="s">
        <v>389</v>
      </c>
      <c r="D345" s="108" t="s">
        <v>5229</v>
      </c>
      <c r="E345" s="123">
        <v>37583</v>
      </c>
      <c r="F345" s="109" t="s">
        <v>3181</v>
      </c>
      <c r="G345" s="120"/>
      <c r="J345" s="120"/>
      <c r="M345" s="120"/>
      <c r="P345" s="120"/>
      <c r="S345" s="120"/>
      <c r="V345" s="120"/>
      <c r="Y345" s="120"/>
      <c r="AB345" s="120"/>
      <c r="AE345" s="120"/>
    </row>
    <row r="346" spans="1:31" s="108" customFormat="1" x14ac:dyDescent="0.2">
      <c r="A346" s="108" t="s">
        <v>226</v>
      </c>
      <c r="B346" s="108" t="s">
        <v>261</v>
      </c>
      <c r="C346" s="120" t="s">
        <v>241</v>
      </c>
      <c r="D346" s="108" t="s">
        <v>5231</v>
      </c>
      <c r="E346" s="123">
        <v>37999</v>
      </c>
      <c r="F346" s="109" t="s">
        <v>4435</v>
      </c>
      <c r="G346" s="120"/>
      <c r="J346" s="120"/>
      <c r="M346" s="120"/>
      <c r="P346" s="120"/>
      <c r="S346" s="120"/>
      <c r="V346" s="120"/>
      <c r="Y346" s="120"/>
      <c r="AB346" s="120"/>
      <c r="AE346" s="120"/>
    </row>
    <row r="347" spans="1:31" s="108" customFormat="1" x14ac:dyDescent="0.2">
      <c r="A347" s="108" t="s">
        <v>340</v>
      </c>
      <c r="B347" s="108" t="s">
        <v>177</v>
      </c>
      <c r="C347" s="120" t="s">
        <v>632</v>
      </c>
      <c r="D347" s="108" t="s">
        <v>5232</v>
      </c>
      <c r="E347" s="123">
        <v>37382</v>
      </c>
      <c r="F347" s="109" t="s">
        <v>4445</v>
      </c>
      <c r="G347" s="120"/>
      <c r="J347" s="120"/>
      <c r="M347" s="120"/>
      <c r="P347" s="120"/>
      <c r="S347" s="120"/>
      <c r="V347" s="120"/>
      <c r="Y347" s="120"/>
      <c r="AB347" s="120"/>
      <c r="AE347" s="120"/>
    </row>
    <row r="348" spans="1:31" s="108" customFormat="1" x14ac:dyDescent="0.2">
      <c r="A348" s="108" t="s">
        <v>184</v>
      </c>
      <c r="B348" s="108" t="s">
        <v>118</v>
      </c>
      <c r="C348" s="120"/>
      <c r="D348" s="108" t="s">
        <v>3988</v>
      </c>
      <c r="E348" s="123">
        <v>36593</v>
      </c>
      <c r="F348" s="109" t="s">
        <v>477</v>
      </c>
      <c r="G348" s="120"/>
      <c r="J348" s="120"/>
      <c r="M348" s="120"/>
      <c r="P348" s="120"/>
      <c r="S348" s="120"/>
      <c r="V348" s="120"/>
      <c r="Y348" s="120"/>
      <c r="AB348" s="120"/>
      <c r="AE348" s="120"/>
    </row>
    <row r="349" spans="1:31" s="108" customFormat="1" x14ac:dyDescent="0.2">
      <c r="A349" s="108" t="s">
        <v>351</v>
      </c>
      <c r="B349" s="108" t="s">
        <v>556</v>
      </c>
      <c r="C349" s="120" t="s">
        <v>2276</v>
      </c>
      <c r="D349" s="108" t="s">
        <v>5234</v>
      </c>
      <c r="E349" s="123">
        <v>37676</v>
      </c>
      <c r="F349" s="109" t="s">
        <v>4435</v>
      </c>
      <c r="G349" s="120"/>
      <c r="J349" s="120"/>
      <c r="M349" s="120"/>
      <c r="P349" s="120"/>
      <c r="S349" s="120"/>
      <c r="V349" s="120"/>
      <c r="Y349" s="120"/>
      <c r="AB349" s="120"/>
      <c r="AE349" s="120"/>
    </row>
    <row r="350" spans="1:31" s="108" customFormat="1" x14ac:dyDescent="0.2">
      <c r="A350" s="108" t="s">
        <v>103</v>
      </c>
      <c r="B350" s="108" t="s">
        <v>232</v>
      </c>
      <c r="C350" s="120" t="s">
        <v>1471</v>
      </c>
      <c r="D350" s="108" t="s">
        <v>5235</v>
      </c>
      <c r="E350" s="123">
        <v>36358</v>
      </c>
      <c r="F350" s="109" t="s">
        <v>477</v>
      </c>
      <c r="G350" s="120"/>
      <c r="J350" s="120"/>
      <c r="M350" s="120"/>
      <c r="P350" s="120"/>
      <c r="S350" s="120"/>
      <c r="V350" s="120"/>
      <c r="Y350" s="120"/>
      <c r="AB350" s="120"/>
      <c r="AE350" s="120"/>
    </row>
    <row r="351" spans="1:31" s="108" customFormat="1" x14ac:dyDescent="0.2">
      <c r="A351" s="108" t="s">
        <v>279</v>
      </c>
      <c r="B351" s="108" t="s">
        <v>170</v>
      </c>
      <c r="C351" s="120" t="s">
        <v>4889</v>
      </c>
      <c r="D351" s="108" t="s">
        <v>5236</v>
      </c>
      <c r="E351" s="123">
        <v>38589</v>
      </c>
      <c r="F351" s="109" t="s">
        <v>4435</v>
      </c>
      <c r="G351" s="120"/>
      <c r="J351" s="120"/>
      <c r="M351" s="120"/>
      <c r="P351" s="120"/>
      <c r="S351" s="120"/>
      <c r="V351" s="120"/>
      <c r="Y351" s="120"/>
      <c r="AB351" s="120"/>
      <c r="AE351" s="120"/>
    </row>
    <row r="352" spans="1:31" s="108" customFormat="1" x14ac:dyDescent="0.2">
      <c r="A352" s="108" t="s">
        <v>147</v>
      </c>
      <c r="B352" s="108" t="s">
        <v>140</v>
      </c>
      <c r="C352" s="120"/>
      <c r="D352" s="108" t="s">
        <v>4061</v>
      </c>
      <c r="E352" s="123">
        <v>36390</v>
      </c>
      <c r="F352" s="109" t="s">
        <v>477</v>
      </c>
      <c r="G352" s="120"/>
      <c r="J352" s="120"/>
      <c r="M352" s="120"/>
      <c r="P352" s="120"/>
      <c r="S352" s="120"/>
      <c r="V352" s="120"/>
      <c r="Y352" s="120"/>
      <c r="AB352" s="120"/>
      <c r="AE352" s="120"/>
    </row>
    <row r="353" spans="1:52" s="108" customFormat="1" x14ac:dyDescent="0.2">
      <c r="A353" s="108" t="s">
        <v>905</v>
      </c>
      <c r="B353" s="108" t="s">
        <v>330</v>
      </c>
      <c r="C353" s="120" t="s">
        <v>241</v>
      </c>
      <c r="D353" s="108" t="s">
        <v>5238</v>
      </c>
      <c r="E353" s="123">
        <v>36307</v>
      </c>
      <c r="F353" s="109" t="s">
        <v>122</v>
      </c>
      <c r="G353" s="120"/>
      <c r="J353" s="120"/>
      <c r="M353" s="120"/>
      <c r="P353" s="120"/>
      <c r="S353" s="120"/>
      <c r="V353" s="120"/>
      <c r="Y353" s="120"/>
      <c r="AB353" s="120"/>
      <c r="AE353" s="120"/>
    </row>
    <row r="354" spans="1:52" s="108" customFormat="1" x14ac:dyDescent="0.2">
      <c r="A354" s="108" t="s">
        <v>397</v>
      </c>
      <c r="B354" s="108" t="s">
        <v>207</v>
      </c>
      <c r="C354" s="120" t="s">
        <v>412</v>
      </c>
      <c r="D354" s="108" t="s">
        <v>5239</v>
      </c>
      <c r="E354" s="123">
        <v>37455</v>
      </c>
      <c r="F354" s="109" t="s">
        <v>4462</v>
      </c>
      <c r="G354" s="120"/>
      <c r="J354" s="120"/>
      <c r="M354" s="120"/>
      <c r="P354" s="120"/>
      <c r="S354" s="120"/>
      <c r="V354" s="120"/>
      <c r="Y354" s="120"/>
      <c r="AB354" s="120"/>
      <c r="AE354" s="120"/>
    </row>
    <row r="355" spans="1:52" s="108" customFormat="1" x14ac:dyDescent="0.2">
      <c r="A355" s="108" t="s">
        <v>147</v>
      </c>
      <c r="B355" s="108" t="s">
        <v>105</v>
      </c>
      <c r="C355" s="120"/>
      <c r="D355" s="108" t="s">
        <v>4078</v>
      </c>
      <c r="E355" s="123">
        <v>35214</v>
      </c>
      <c r="F355" s="109" t="s">
        <v>121</v>
      </c>
      <c r="G355" s="120"/>
      <c r="J355" s="120"/>
      <c r="M355" s="120"/>
      <c r="P355" s="120"/>
      <c r="S355" s="120"/>
      <c r="V355" s="120"/>
      <c r="Y355" s="120"/>
      <c r="AB355" s="120"/>
      <c r="AE355" s="120"/>
    </row>
    <row r="356" spans="1:52" s="108" customFormat="1" x14ac:dyDescent="0.2">
      <c r="A356" s="108" t="s">
        <v>315</v>
      </c>
      <c r="B356" s="108" t="s">
        <v>432</v>
      </c>
      <c r="C356" s="120" t="s">
        <v>241</v>
      </c>
      <c r="D356" s="108" t="s">
        <v>5240</v>
      </c>
      <c r="E356" s="123">
        <v>37098</v>
      </c>
      <c r="F356" s="109" t="s">
        <v>4449</v>
      </c>
      <c r="G356" s="120"/>
      <c r="J356" s="120"/>
      <c r="M356" s="120"/>
      <c r="P356" s="120"/>
      <c r="S356" s="120"/>
      <c r="V356" s="120"/>
      <c r="Y356" s="120"/>
      <c r="AB356" s="120"/>
      <c r="AE356" s="120"/>
    </row>
    <row r="357" spans="1:52" s="108" customFormat="1" x14ac:dyDescent="0.2">
      <c r="A357" s="108" t="s">
        <v>274</v>
      </c>
      <c r="B357" s="108" t="s">
        <v>396</v>
      </c>
      <c r="C357" s="120" t="s">
        <v>269</v>
      </c>
      <c r="D357" s="108" t="s">
        <v>5244</v>
      </c>
      <c r="E357" s="123">
        <v>37616</v>
      </c>
      <c r="F357" s="109" t="s">
        <v>5245</v>
      </c>
      <c r="G357" s="120"/>
      <c r="J357" s="120"/>
      <c r="M357" s="120"/>
      <c r="P357" s="120"/>
      <c r="S357" s="120"/>
      <c r="V357" s="120"/>
      <c r="Y357" s="120"/>
      <c r="AB357" s="120"/>
      <c r="AE357" s="120"/>
    </row>
    <row r="358" spans="1:52" s="108" customFormat="1" x14ac:dyDescent="0.2">
      <c r="A358" s="108" t="s">
        <v>419</v>
      </c>
      <c r="B358" s="108" t="s">
        <v>81</v>
      </c>
      <c r="C358" s="120" t="s">
        <v>941</v>
      </c>
      <c r="D358" s="108" t="s">
        <v>5246</v>
      </c>
      <c r="E358" s="123">
        <v>37347</v>
      </c>
      <c r="F358" s="109" t="s">
        <v>4445</v>
      </c>
      <c r="G358" s="120"/>
      <c r="J358" s="120"/>
      <c r="M358" s="120"/>
      <c r="P358" s="120"/>
      <c r="S358" s="120"/>
      <c r="V358" s="120"/>
      <c r="Y358" s="120"/>
      <c r="AB358" s="120"/>
      <c r="AE358" s="120"/>
    </row>
    <row r="359" spans="1:52" s="108" customFormat="1" x14ac:dyDescent="0.2">
      <c r="A359" s="108" t="s">
        <v>1913</v>
      </c>
      <c r="B359" s="108" t="s">
        <v>330</v>
      </c>
      <c r="C359" s="120" t="s">
        <v>241</v>
      </c>
      <c r="D359" s="108" t="s">
        <v>5247</v>
      </c>
      <c r="E359" s="123">
        <v>37413</v>
      </c>
      <c r="F359" s="109" t="s">
        <v>4449</v>
      </c>
      <c r="G359" s="120"/>
      <c r="J359" s="120"/>
      <c r="M359" s="120"/>
      <c r="P359" s="120"/>
      <c r="S359" s="120"/>
      <c r="V359" s="120"/>
      <c r="Y359" s="120"/>
      <c r="AB359" s="120"/>
      <c r="AE359" s="120"/>
    </row>
    <row r="360" spans="1:52" s="108" customFormat="1" x14ac:dyDescent="0.2">
      <c r="A360" s="108" t="s">
        <v>103</v>
      </c>
      <c r="B360" s="108" t="s">
        <v>275</v>
      </c>
      <c r="C360" s="120" t="s">
        <v>5250</v>
      </c>
      <c r="D360" s="108" t="s">
        <v>5249</v>
      </c>
      <c r="E360" s="123">
        <v>37292</v>
      </c>
      <c r="F360" s="109" t="s">
        <v>4445</v>
      </c>
      <c r="G360" s="120"/>
      <c r="J360" s="120"/>
      <c r="M360" s="120"/>
      <c r="P360" s="120"/>
      <c r="S360" s="120"/>
      <c r="V360" s="120"/>
      <c r="Y360" s="120"/>
      <c r="AB360" s="120"/>
      <c r="AE360" s="120"/>
    </row>
    <row r="361" spans="1:52" s="108" customFormat="1" x14ac:dyDescent="0.2">
      <c r="A361" s="108" t="s">
        <v>555</v>
      </c>
      <c r="B361" s="108" t="s">
        <v>118</v>
      </c>
      <c r="C361" s="120" t="s">
        <v>1638</v>
      </c>
      <c r="D361" s="108" t="s">
        <v>4398</v>
      </c>
      <c r="E361" s="123">
        <v>34597</v>
      </c>
      <c r="F361" s="109" t="s">
        <v>884</v>
      </c>
      <c r="G361" s="120"/>
      <c r="H361" s="108" t="s">
        <v>555</v>
      </c>
      <c r="I361" s="108" t="s">
        <v>118</v>
      </c>
      <c r="J361" s="120" t="s">
        <v>1638</v>
      </c>
      <c r="K361" s="108" t="s">
        <v>555</v>
      </c>
      <c r="L361" s="108" t="s">
        <v>118</v>
      </c>
      <c r="M361" s="120" t="s">
        <v>1068</v>
      </c>
      <c r="N361" s="108" t="s">
        <v>1505</v>
      </c>
      <c r="O361" s="108" t="s">
        <v>118</v>
      </c>
      <c r="P361" s="120" t="s">
        <v>558</v>
      </c>
      <c r="S361" s="120"/>
      <c r="V361" s="120"/>
      <c r="W361" s="108" t="s">
        <v>555</v>
      </c>
      <c r="X361" s="108" t="s">
        <v>118</v>
      </c>
      <c r="Y361" s="120" t="s">
        <v>161</v>
      </c>
      <c r="AB361" s="120"/>
      <c r="AE361" s="120"/>
    </row>
    <row r="362" spans="1:52" s="108" customFormat="1" x14ac:dyDescent="0.2">
      <c r="A362" s="108" t="s">
        <v>258</v>
      </c>
      <c r="B362" s="108" t="s">
        <v>324</v>
      </c>
      <c r="C362" s="120" t="s">
        <v>241</v>
      </c>
      <c r="D362" s="108" t="s">
        <v>5252</v>
      </c>
      <c r="E362" s="123">
        <v>37771</v>
      </c>
      <c r="F362" s="109" t="s">
        <v>4462</v>
      </c>
      <c r="G362" s="120"/>
      <c r="J362" s="120"/>
      <c r="M362" s="120"/>
      <c r="P362" s="120"/>
      <c r="S362" s="120"/>
      <c r="V362" s="120"/>
      <c r="Y362" s="120"/>
      <c r="AB362" s="120"/>
      <c r="AE362" s="120"/>
    </row>
    <row r="363" spans="1:52" s="108" customFormat="1" x14ac:dyDescent="0.2">
      <c r="A363" s="108" t="s">
        <v>94</v>
      </c>
      <c r="B363" s="108" t="s">
        <v>396</v>
      </c>
      <c r="C363" s="120" t="s">
        <v>1317</v>
      </c>
      <c r="D363" s="108" t="s">
        <v>3989</v>
      </c>
      <c r="E363" s="123">
        <v>37722</v>
      </c>
      <c r="F363" s="109" t="s">
        <v>4421</v>
      </c>
      <c r="G363" s="120"/>
      <c r="J363" s="120"/>
      <c r="M363" s="120"/>
      <c r="P363" s="120"/>
      <c r="S363" s="120"/>
      <c r="V363" s="120"/>
      <c r="Y363" s="120"/>
      <c r="AB363" s="120"/>
      <c r="AE363" s="120"/>
    </row>
    <row r="364" spans="1:52" s="108" customFormat="1" x14ac:dyDescent="0.2">
      <c r="A364" s="108" t="s">
        <v>258</v>
      </c>
      <c r="B364" s="108" t="s">
        <v>261</v>
      </c>
      <c r="C364" s="120" t="s">
        <v>241</v>
      </c>
      <c r="D364" s="108" t="s">
        <v>5259</v>
      </c>
      <c r="E364" s="123">
        <v>36075</v>
      </c>
      <c r="F364" s="109" t="s">
        <v>482</v>
      </c>
      <c r="G364" s="109" t="s">
        <v>3620</v>
      </c>
      <c r="I364" s="116"/>
      <c r="J364" s="120"/>
      <c r="K364" s="108" t="s">
        <v>238</v>
      </c>
      <c r="L364" s="116" t="s">
        <v>261</v>
      </c>
      <c r="M364" s="120" t="s">
        <v>266</v>
      </c>
      <c r="O364" s="116"/>
      <c r="P364" s="120"/>
      <c r="R364" s="116"/>
      <c r="S364" s="120"/>
      <c r="U364" s="116"/>
      <c r="V364" s="120"/>
      <c r="X364" s="116"/>
      <c r="Y364" s="120"/>
      <c r="AA364" s="116"/>
      <c r="AB364" s="120"/>
      <c r="AD364" s="116"/>
      <c r="AE364" s="120"/>
      <c r="AG364" s="116"/>
      <c r="AH364" s="120"/>
      <c r="AJ364" s="116"/>
      <c r="AK364" s="120"/>
      <c r="AM364" s="116"/>
      <c r="AN364" s="120"/>
    </row>
    <row r="365" spans="1:52" s="108" customFormat="1" x14ac:dyDescent="0.2">
      <c r="A365" s="108" t="s">
        <v>258</v>
      </c>
      <c r="B365" s="108" t="s">
        <v>185</v>
      </c>
      <c r="C365" s="120" t="s">
        <v>241</v>
      </c>
      <c r="D365" s="108" t="s">
        <v>5260</v>
      </c>
      <c r="E365" s="123">
        <v>35989</v>
      </c>
      <c r="F365" s="109" t="s">
        <v>416</v>
      </c>
      <c r="G365" s="120"/>
      <c r="J365" s="120"/>
      <c r="M365" s="120"/>
      <c r="N365" s="108" t="s">
        <v>258</v>
      </c>
      <c r="O365" s="108" t="s">
        <v>81</v>
      </c>
      <c r="P365" s="120" t="s">
        <v>241</v>
      </c>
      <c r="S365" s="120"/>
      <c r="V365" s="120"/>
      <c r="Y365" s="120"/>
      <c r="AB365" s="120"/>
      <c r="AE365" s="120"/>
    </row>
    <row r="366" spans="1:52" s="108" customFormat="1" x14ac:dyDescent="0.2">
      <c r="A366" s="108" t="s">
        <v>450</v>
      </c>
      <c r="B366" s="108" t="s">
        <v>330</v>
      </c>
      <c r="C366" s="120"/>
      <c r="D366" s="108" t="s">
        <v>4020</v>
      </c>
      <c r="E366" s="123">
        <v>37068</v>
      </c>
      <c r="F366" s="109" t="s">
        <v>4449</v>
      </c>
      <c r="G366" s="120"/>
      <c r="J366" s="120"/>
      <c r="M366" s="120"/>
      <c r="P366" s="120"/>
      <c r="S366" s="120"/>
      <c r="V366" s="120"/>
      <c r="Y366" s="120"/>
      <c r="AB366" s="120"/>
      <c r="AE366" s="120"/>
    </row>
    <row r="367" spans="1:52" s="108" customFormat="1" x14ac:dyDescent="0.2">
      <c r="A367" s="108" t="s">
        <v>168</v>
      </c>
      <c r="B367" s="109" t="s">
        <v>454</v>
      </c>
      <c r="C367" s="109" t="s">
        <v>183</v>
      </c>
      <c r="D367" s="108" t="s">
        <v>4044</v>
      </c>
      <c r="E367" s="123">
        <v>34920</v>
      </c>
      <c r="F367" s="109" t="s">
        <v>362</v>
      </c>
      <c r="G367" s="109" t="s">
        <v>392</v>
      </c>
      <c r="H367" s="108" t="s">
        <v>168</v>
      </c>
      <c r="I367" s="109" t="s">
        <v>261</v>
      </c>
      <c r="J367" s="109" t="s">
        <v>193</v>
      </c>
      <c r="K367" s="108" t="s">
        <v>156</v>
      </c>
      <c r="L367" s="109" t="s">
        <v>261</v>
      </c>
      <c r="M367" s="109" t="s">
        <v>141</v>
      </c>
      <c r="N367" s="108" t="s">
        <v>156</v>
      </c>
      <c r="O367" s="109" t="s">
        <v>261</v>
      </c>
      <c r="P367" s="109" t="s">
        <v>393</v>
      </c>
      <c r="Q367" s="108" t="s">
        <v>162</v>
      </c>
      <c r="R367" s="109" t="s">
        <v>261</v>
      </c>
      <c r="S367" s="109" t="s">
        <v>518</v>
      </c>
      <c r="T367" s="108" t="s">
        <v>162</v>
      </c>
      <c r="U367" s="109" t="s">
        <v>261</v>
      </c>
      <c r="V367" s="109" t="s">
        <v>5265</v>
      </c>
      <c r="W367" s="108" t="s">
        <v>156</v>
      </c>
      <c r="X367" s="109" t="s">
        <v>261</v>
      </c>
      <c r="Y367" s="109" t="s">
        <v>141</v>
      </c>
      <c r="Z367" s="108" t="s">
        <v>156</v>
      </c>
      <c r="AA367" s="109" t="s">
        <v>261</v>
      </c>
      <c r="AB367" s="109" t="s">
        <v>141</v>
      </c>
      <c r="AD367" s="109"/>
      <c r="AE367" s="109"/>
      <c r="AG367" s="109"/>
      <c r="AH367" s="109"/>
      <c r="AJ367" s="109"/>
      <c r="AK367" s="109"/>
      <c r="AM367" s="109"/>
      <c r="AN367" s="109"/>
      <c r="AP367" s="109"/>
      <c r="AQ367" s="109"/>
      <c r="AS367" s="109"/>
      <c r="AT367" s="109"/>
      <c r="AV367" s="109"/>
      <c r="AW367" s="109"/>
      <c r="AY367" s="109"/>
      <c r="AZ367" s="109"/>
    </row>
    <row r="368" spans="1:52" s="108" customFormat="1" x14ac:dyDescent="0.2">
      <c r="A368" s="108" t="s">
        <v>376</v>
      </c>
      <c r="B368" s="108" t="s">
        <v>185</v>
      </c>
      <c r="C368" s="120" t="s">
        <v>3311</v>
      </c>
      <c r="D368" s="108" t="s">
        <v>5266</v>
      </c>
      <c r="E368" s="123">
        <v>37612</v>
      </c>
      <c r="F368" s="109" t="s">
        <v>4445</v>
      </c>
      <c r="G368" s="120"/>
      <c r="J368" s="120"/>
      <c r="M368" s="120"/>
      <c r="P368" s="120"/>
      <c r="S368" s="120"/>
      <c r="V368" s="120"/>
      <c r="Y368" s="120"/>
      <c r="AB368" s="120"/>
      <c r="AE368" s="120"/>
    </row>
    <row r="369" spans="1:31" s="108" customFormat="1" ht="12.75" customHeight="1" x14ac:dyDescent="0.2">
      <c r="A369" s="108" t="s">
        <v>315</v>
      </c>
      <c r="B369" s="108" t="s">
        <v>185</v>
      </c>
      <c r="C369" s="120" t="s">
        <v>241</v>
      </c>
      <c r="D369" s="108" t="s">
        <v>5270</v>
      </c>
      <c r="E369" s="123">
        <v>37364</v>
      </c>
      <c r="F369" s="109" t="s">
        <v>4449</v>
      </c>
      <c r="G369" s="120"/>
      <c r="J369" s="120"/>
      <c r="M369" s="120"/>
      <c r="P369" s="120"/>
      <c r="S369" s="120"/>
      <c r="V369" s="120"/>
      <c r="Y369" s="120"/>
      <c r="AB369" s="120"/>
      <c r="AE369" s="120"/>
    </row>
    <row r="370" spans="1:31" s="108" customFormat="1" x14ac:dyDescent="0.2">
      <c r="A370" s="108" t="s">
        <v>340</v>
      </c>
      <c r="B370" s="108" t="s">
        <v>330</v>
      </c>
      <c r="C370" s="120" t="s">
        <v>1097</v>
      </c>
      <c r="D370" s="108" t="s">
        <v>5272</v>
      </c>
      <c r="E370" s="123">
        <v>36723</v>
      </c>
      <c r="F370" s="109" t="s">
        <v>172</v>
      </c>
      <c r="G370" s="120"/>
      <c r="J370" s="120"/>
      <c r="M370" s="120"/>
      <c r="P370" s="120"/>
      <c r="S370" s="120"/>
      <c r="V370" s="120"/>
      <c r="Y370" s="120"/>
      <c r="AB370" s="120"/>
      <c r="AE370" s="120"/>
    </row>
    <row r="371" spans="1:31" s="108" customFormat="1" x14ac:dyDescent="0.2">
      <c r="A371" s="108" t="s">
        <v>384</v>
      </c>
      <c r="B371" s="108" t="s">
        <v>252</v>
      </c>
      <c r="C371" s="120" t="s">
        <v>389</v>
      </c>
      <c r="D371" s="108" t="s">
        <v>5274</v>
      </c>
      <c r="E371" s="123">
        <v>37938</v>
      </c>
      <c r="F371" s="109" t="s">
        <v>5275</v>
      </c>
      <c r="G371" s="120"/>
      <c r="J371" s="120"/>
      <c r="M371" s="120"/>
      <c r="P371" s="120"/>
      <c r="S371" s="120"/>
      <c r="V371" s="120"/>
      <c r="Y371" s="120"/>
      <c r="AB371" s="120"/>
      <c r="AE371" s="120"/>
    </row>
    <row r="372" spans="1:31" s="108" customFormat="1" x14ac:dyDescent="0.2">
      <c r="A372" s="108" t="s">
        <v>379</v>
      </c>
      <c r="B372" s="108" t="s">
        <v>434</v>
      </c>
      <c r="C372" s="120" t="s">
        <v>1683</v>
      </c>
      <c r="D372" s="108" t="s">
        <v>5277</v>
      </c>
      <c r="E372" s="123">
        <v>37737</v>
      </c>
      <c r="F372" s="109" t="s">
        <v>3181</v>
      </c>
      <c r="G372" s="120"/>
      <c r="J372" s="120"/>
      <c r="M372" s="120"/>
      <c r="P372" s="120"/>
      <c r="S372" s="120"/>
      <c r="V372" s="120"/>
      <c r="Y372" s="120"/>
      <c r="AB372" s="120"/>
      <c r="AE372" s="120"/>
    </row>
    <row r="373" spans="1:31" s="108" customFormat="1" x14ac:dyDescent="0.2">
      <c r="A373" s="108" t="s">
        <v>298</v>
      </c>
      <c r="B373" s="108" t="s">
        <v>128</v>
      </c>
      <c r="C373" s="120" t="s">
        <v>273</v>
      </c>
      <c r="D373" s="108" t="s">
        <v>5278</v>
      </c>
      <c r="E373" s="123">
        <v>37937</v>
      </c>
      <c r="F373" s="109" t="s">
        <v>5279</v>
      </c>
      <c r="G373" s="120"/>
      <c r="J373" s="120"/>
      <c r="M373" s="120"/>
      <c r="P373" s="120"/>
      <c r="S373" s="120"/>
      <c r="V373" s="120"/>
      <c r="Y373" s="120"/>
      <c r="AB373" s="120"/>
      <c r="AE373" s="120"/>
    </row>
    <row r="374" spans="1:31" s="108" customFormat="1" x14ac:dyDescent="0.2">
      <c r="A374" s="108" t="s">
        <v>397</v>
      </c>
      <c r="B374" s="108" t="s">
        <v>306</v>
      </c>
      <c r="C374" s="120" t="s">
        <v>412</v>
      </c>
      <c r="D374" s="108" t="s">
        <v>5280</v>
      </c>
      <c r="E374" s="123">
        <v>37264</v>
      </c>
      <c r="F374" s="109" t="s">
        <v>506</v>
      </c>
      <c r="G374" s="120"/>
      <c r="J374" s="120"/>
      <c r="M374" s="120"/>
      <c r="P374" s="120"/>
      <c r="S374" s="120"/>
      <c r="V374" s="120"/>
      <c r="Y374" s="120"/>
      <c r="AB374" s="120"/>
      <c r="AE374" s="120"/>
    </row>
    <row r="375" spans="1:31" s="108" customFormat="1" x14ac:dyDescent="0.2">
      <c r="A375" s="108" t="s">
        <v>399</v>
      </c>
      <c r="B375" s="108" t="s">
        <v>207</v>
      </c>
      <c r="C375" s="120" t="s">
        <v>141</v>
      </c>
      <c r="D375" s="108" t="s">
        <v>5284</v>
      </c>
      <c r="E375" s="123">
        <v>37265</v>
      </c>
      <c r="F375" s="109" t="s">
        <v>3181</v>
      </c>
      <c r="G375" s="120"/>
      <c r="J375" s="120"/>
      <c r="M375" s="120"/>
      <c r="P375" s="120"/>
      <c r="S375" s="120"/>
      <c r="V375" s="120"/>
      <c r="Y375" s="120"/>
      <c r="AB375" s="120"/>
      <c r="AE375" s="120"/>
    </row>
    <row r="376" spans="1:31" s="108" customFormat="1" x14ac:dyDescent="0.2">
      <c r="A376" s="108" t="s">
        <v>376</v>
      </c>
      <c r="B376" s="108" t="s">
        <v>227</v>
      </c>
      <c r="C376" s="120" t="s">
        <v>735</v>
      </c>
      <c r="D376" s="108" t="s">
        <v>5285</v>
      </c>
      <c r="E376" s="123">
        <v>37461</v>
      </c>
      <c r="F376" s="109" t="s">
        <v>4449</v>
      </c>
      <c r="G376" s="120"/>
      <c r="J376" s="120"/>
      <c r="M376" s="120"/>
      <c r="P376" s="120"/>
      <c r="S376" s="120"/>
      <c r="V376" s="120"/>
      <c r="Y376" s="120"/>
      <c r="AB376" s="120"/>
      <c r="AE376" s="120"/>
    </row>
    <row r="377" spans="1:31" s="108" customFormat="1" x14ac:dyDescent="0.2">
      <c r="A377" s="108" t="s">
        <v>397</v>
      </c>
      <c r="B377" s="108" t="s">
        <v>140</v>
      </c>
      <c r="C377" s="120" t="s">
        <v>398</v>
      </c>
      <c r="D377" s="108" t="s">
        <v>5286</v>
      </c>
      <c r="E377" s="123">
        <v>37329</v>
      </c>
      <c r="F377" s="109" t="s">
        <v>4503</v>
      </c>
      <c r="G377" s="120"/>
      <c r="J377" s="120"/>
      <c r="M377" s="120"/>
      <c r="P377" s="120"/>
      <c r="S377" s="120"/>
      <c r="V377" s="120"/>
      <c r="Y377" s="120"/>
      <c r="AB377" s="120"/>
      <c r="AE377" s="120"/>
    </row>
    <row r="378" spans="1:31" s="108" customFormat="1" x14ac:dyDescent="0.2">
      <c r="A378" s="108" t="s">
        <v>340</v>
      </c>
      <c r="B378" s="108" t="s">
        <v>330</v>
      </c>
      <c r="C378" s="120" t="s">
        <v>359</v>
      </c>
      <c r="D378" s="108" t="s">
        <v>5288</v>
      </c>
      <c r="E378" s="123">
        <v>37690</v>
      </c>
      <c r="F378" s="109" t="s">
        <v>4445</v>
      </c>
      <c r="G378" s="120"/>
      <c r="J378" s="120"/>
      <c r="M378" s="120"/>
      <c r="P378" s="120"/>
      <c r="S378" s="120"/>
      <c r="V378" s="120"/>
      <c r="Y378" s="120"/>
      <c r="AB378" s="120"/>
      <c r="AE378" s="120"/>
    </row>
    <row r="379" spans="1:31" s="108" customFormat="1" x14ac:dyDescent="0.2">
      <c r="A379" s="108" t="s">
        <v>450</v>
      </c>
      <c r="B379" s="108" t="s">
        <v>556</v>
      </c>
      <c r="C379" s="120"/>
      <c r="D379" s="108" t="s">
        <v>4015</v>
      </c>
      <c r="E379" s="123">
        <v>36064</v>
      </c>
      <c r="F379" s="109" t="s">
        <v>477</v>
      </c>
      <c r="G379" s="120"/>
      <c r="J379" s="120"/>
      <c r="M379" s="120"/>
      <c r="P379" s="120"/>
      <c r="S379" s="120"/>
      <c r="V379" s="120"/>
      <c r="Y379" s="120"/>
      <c r="AB379" s="120"/>
      <c r="AE379" s="120"/>
    </row>
    <row r="380" spans="1:31" s="108" customFormat="1" x14ac:dyDescent="0.2">
      <c r="A380" s="108" t="s">
        <v>315</v>
      </c>
      <c r="B380" s="108" t="s">
        <v>232</v>
      </c>
      <c r="C380" s="120" t="s">
        <v>241</v>
      </c>
      <c r="D380" s="108" t="s">
        <v>4385</v>
      </c>
      <c r="E380" s="123">
        <v>36439</v>
      </c>
      <c r="F380" s="109" t="s">
        <v>172</v>
      </c>
      <c r="G380" s="120"/>
      <c r="H380" s="108" t="s">
        <v>315</v>
      </c>
      <c r="I380" s="108" t="s">
        <v>232</v>
      </c>
      <c r="J380" s="120" t="s">
        <v>241</v>
      </c>
      <c r="M380" s="120"/>
      <c r="P380" s="120"/>
      <c r="S380" s="120"/>
      <c r="V380" s="120"/>
      <c r="Y380" s="120"/>
      <c r="AB380" s="120"/>
      <c r="AE380" s="120"/>
    </row>
    <row r="381" spans="1:31" s="108" customFormat="1" x14ac:dyDescent="0.2">
      <c r="A381" s="108" t="s">
        <v>397</v>
      </c>
      <c r="B381" s="108" t="s">
        <v>252</v>
      </c>
      <c r="C381" s="120" t="s">
        <v>398</v>
      </c>
      <c r="D381" s="108" t="s">
        <v>5294</v>
      </c>
      <c r="E381" s="123">
        <v>37328</v>
      </c>
      <c r="F381" s="109" t="s">
        <v>173</v>
      </c>
      <c r="G381" s="120"/>
      <c r="J381" s="120"/>
      <c r="M381" s="120"/>
      <c r="P381" s="120"/>
      <c r="S381" s="120"/>
      <c r="V381" s="120"/>
      <c r="Y381" s="120"/>
      <c r="AB381" s="120"/>
      <c r="AE381" s="120"/>
    </row>
    <row r="382" spans="1:31" s="108" customFormat="1" x14ac:dyDescent="0.2">
      <c r="A382" s="108" t="s">
        <v>238</v>
      </c>
      <c r="B382" s="108" t="s">
        <v>242</v>
      </c>
      <c r="C382" s="120" t="s">
        <v>241</v>
      </c>
      <c r="D382" s="108" t="s">
        <v>5298</v>
      </c>
      <c r="E382" s="123">
        <v>37300</v>
      </c>
      <c r="F382" s="109" t="s">
        <v>4503</v>
      </c>
      <c r="G382" s="120"/>
      <c r="J382" s="120"/>
      <c r="M382" s="120"/>
      <c r="P382" s="120"/>
      <c r="S382" s="120"/>
      <c r="V382" s="120"/>
      <c r="Y382" s="120"/>
      <c r="AB382" s="120"/>
      <c r="AE382" s="120"/>
    </row>
    <row r="383" spans="1:31" s="108" customFormat="1" x14ac:dyDescent="0.2">
      <c r="A383" s="108" t="s">
        <v>156</v>
      </c>
      <c r="B383" s="108" t="s">
        <v>306</v>
      </c>
      <c r="C383" s="120" t="s">
        <v>141</v>
      </c>
      <c r="D383" s="108" t="s">
        <v>4035</v>
      </c>
      <c r="E383" s="123">
        <v>38115</v>
      </c>
      <c r="F383" s="109" t="s">
        <v>4435</v>
      </c>
      <c r="G383" s="120"/>
      <c r="J383" s="120"/>
      <c r="M383" s="120"/>
      <c r="P383" s="120"/>
      <c r="S383" s="120"/>
      <c r="V383" s="120"/>
      <c r="Y383" s="120"/>
      <c r="AB383" s="120"/>
      <c r="AE383" s="120"/>
    </row>
    <row r="384" spans="1:31" s="108" customFormat="1" x14ac:dyDescent="0.2">
      <c r="A384" s="108" t="s">
        <v>238</v>
      </c>
      <c r="B384" s="108" t="s">
        <v>192</v>
      </c>
      <c r="C384" s="120" t="s">
        <v>241</v>
      </c>
      <c r="D384" s="108" t="s">
        <v>5302</v>
      </c>
      <c r="E384" s="123">
        <v>36404</v>
      </c>
      <c r="F384" s="109" t="s">
        <v>416</v>
      </c>
      <c r="G384" s="120"/>
      <c r="J384" s="120"/>
      <c r="M384" s="120"/>
      <c r="N384" s="108" t="s">
        <v>238</v>
      </c>
      <c r="O384" s="108" t="s">
        <v>185</v>
      </c>
      <c r="P384" s="120" t="s">
        <v>241</v>
      </c>
      <c r="S384" s="120"/>
      <c r="V384" s="120"/>
      <c r="Y384" s="120"/>
      <c r="AB384" s="120"/>
      <c r="AE384" s="120"/>
    </row>
    <row r="385" spans="1:31" s="108" customFormat="1" x14ac:dyDescent="0.2">
      <c r="A385" s="108" t="s">
        <v>147</v>
      </c>
      <c r="B385" s="108" t="s">
        <v>118</v>
      </c>
      <c r="C385" s="120"/>
      <c r="D385" s="108" t="s">
        <v>4062</v>
      </c>
      <c r="E385" s="123">
        <v>37307</v>
      </c>
      <c r="F385" s="109" t="s">
        <v>3181</v>
      </c>
      <c r="G385" s="120"/>
      <c r="J385" s="120"/>
      <c r="M385" s="120"/>
      <c r="P385" s="120"/>
      <c r="S385" s="120"/>
      <c r="V385" s="120"/>
      <c r="Y385" s="120"/>
      <c r="AB385" s="120"/>
      <c r="AE385" s="120"/>
    </row>
    <row r="386" spans="1:31" s="108" customFormat="1" x14ac:dyDescent="0.2">
      <c r="A386" s="108" t="s">
        <v>386</v>
      </c>
      <c r="B386" s="108" t="s">
        <v>306</v>
      </c>
      <c r="C386" s="120" t="s">
        <v>164</v>
      </c>
      <c r="D386" s="108" t="s">
        <v>5307</v>
      </c>
      <c r="E386" s="123">
        <v>38174</v>
      </c>
      <c r="F386" s="109" t="s">
        <v>3181</v>
      </c>
      <c r="G386" s="120"/>
      <c r="J386" s="120"/>
      <c r="M386" s="120"/>
      <c r="P386" s="120"/>
      <c r="S386" s="120"/>
      <c r="V386" s="120"/>
      <c r="Y386" s="120"/>
      <c r="AB386" s="120"/>
      <c r="AE386" s="120"/>
    </row>
    <row r="387" spans="1:31" s="108" customFormat="1" x14ac:dyDescent="0.2">
      <c r="A387" s="108" t="s">
        <v>332</v>
      </c>
      <c r="B387" s="108" t="s">
        <v>316</v>
      </c>
      <c r="C387" s="120" t="s">
        <v>769</v>
      </c>
      <c r="D387" s="108" t="s">
        <v>4281</v>
      </c>
      <c r="E387" s="123">
        <v>36581</v>
      </c>
      <c r="F387" s="109" t="s">
        <v>477</v>
      </c>
      <c r="G387" s="120"/>
      <c r="H387" s="108" t="s">
        <v>340</v>
      </c>
      <c r="I387" s="108" t="s">
        <v>316</v>
      </c>
      <c r="J387" s="120" t="s">
        <v>341</v>
      </c>
      <c r="M387" s="120"/>
      <c r="P387" s="120"/>
      <c r="S387" s="120"/>
      <c r="V387" s="120"/>
      <c r="Y387" s="120"/>
      <c r="AB387" s="120"/>
      <c r="AE387" s="120"/>
    </row>
    <row r="388" spans="1:31" s="108" customFormat="1" x14ac:dyDescent="0.2">
      <c r="A388" s="108" t="s">
        <v>238</v>
      </c>
      <c r="B388" s="108" t="s">
        <v>195</v>
      </c>
      <c r="C388" s="120" t="s">
        <v>241</v>
      </c>
      <c r="D388" s="108" t="s">
        <v>5311</v>
      </c>
      <c r="E388" s="123">
        <v>37125</v>
      </c>
      <c r="F388" s="109" t="s">
        <v>344</v>
      </c>
      <c r="G388" s="120"/>
      <c r="J388" s="120"/>
      <c r="M388" s="120"/>
      <c r="P388" s="120"/>
      <c r="S388" s="120"/>
      <c r="V388" s="120"/>
      <c r="Y388" s="120"/>
      <c r="AB388" s="120"/>
      <c r="AE388" s="120"/>
    </row>
    <row r="389" spans="1:31" s="108" customFormat="1" x14ac:dyDescent="0.2">
      <c r="A389" s="108" t="s">
        <v>397</v>
      </c>
      <c r="B389" s="108" t="s">
        <v>232</v>
      </c>
      <c r="C389" s="120" t="s">
        <v>398</v>
      </c>
      <c r="D389" s="108" t="s">
        <v>5312</v>
      </c>
      <c r="E389" s="123">
        <v>35135</v>
      </c>
      <c r="F389" s="116" t="s">
        <v>391</v>
      </c>
      <c r="G389" s="120" t="s">
        <v>1574</v>
      </c>
      <c r="J389" s="120"/>
      <c r="K389" s="108" t="s">
        <v>399</v>
      </c>
      <c r="L389" s="108" t="s">
        <v>215</v>
      </c>
      <c r="M389" s="120" t="s">
        <v>141</v>
      </c>
      <c r="N389" s="108" t="s">
        <v>399</v>
      </c>
      <c r="O389" s="108" t="s">
        <v>215</v>
      </c>
      <c r="P389" s="120" t="s">
        <v>141</v>
      </c>
      <c r="Q389" s="108" t="s">
        <v>399</v>
      </c>
      <c r="R389" s="108" t="s">
        <v>215</v>
      </c>
      <c r="S389" s="120" t="s">
        <v>393</v>
      </c>
      <c r="T389" s="108" t="s">
        <v>397</v>
      </c>
      <c r="U389" s="108" t="s">
        <v>556</v>
      </c>
      <c r="V389" s="120" t="s">
        <v>398</v>
      </c>
      <c r="W389" s="108" t="s">
        <v>184</v>
      </c>
      <c r="X389" s="108" t="s">
        <v>556</v>
      </c>
      <c r="Y389" s="120"/>
      <c r="AB389" s="120"/>
      <c r="AE389" s="120"/>
    </row>
    <row r="390" spans="1:31" s="108" customFormat="1" x14ac:dyDescent="0.2">
      <c r="A390" s="108" t="s">
        <v>850</v>
      </c>
      <c r="B390" s="108" t="s">
        <v>105</v>
      </c>
      <c r="C390" s="120"/>
      <c r="D390" s="108" t="s">
        <v>3985</v>
      </c>
      <c r="E390" s="123">
        <v>36517</v>
      </c>
      <c r="F390" s="109" t="s">
        <v>698</v>
      </c>
      <c r="G390" s="120" t="s">
        <v>187</v>
      </c>
      <c r="J390" s="120"/>
      <c r="K390" s="108" t="s">
        <v>502</v>
      </c>
      <c r="L390" s="108" t="s">
        <v>432</v>
      </c>
      <c r="M390" s="120"/>
      <c r="N390" s="108" t="s">
        <v>639</v>
      </c>
      <c r="O390" s="108" t="s">
        <v>432</v>
      </c>
      <c r="P390" s="120"/>
      <c r="S390" s="120"/>
      <c r="V390" s="120"/>
      <c r="Y390" s="120"/>
      <c r="AB390" s="120"/>
      <c r="AE390" s="120"/>
    </row>
    <row r="391" spans="1:31" s="108" customFormat="1" x14ac:dyDescent="0.2">
      <c r="A391" s="108" t="s">
        <v>147</v>
      </c>
      <c r="B391" s="108" t="s">
        <v>583</v>
      </c>
      <c r="C391" s="120"/>
      <c r="D391" s="108" t="s">
        <v>4068</v>
      </c>
      <c r="E391" s="123">
        <v>37590</v>
      </c>
      <c r="F391" s="109" t="s">
        <v>4445</v>
      </c>
      <c r="G391" s="120"/>
      <c r="J391" s="120"/>
      <c r="M391" s="120"/>
      <c r="P391" s="120"/>
      <c r="S391" s="120"/>
      <c r="V391" s="120"/>
      <c r="Y391" s="120"/>
      <c r="AB391" s="120"/>
      <c r="AE391" s="120"/>
    </row>
    <row r="392" spans="1:31" s="108" customFormat="1" x14ac:dyDescent="0.2">
      <c r="A392" s="108" t="s">
        <v>397</v>
      </c>
      <c r="B392" s="108" t="s">
        <v>170</v>
      </c>
      <c r="C392" s="120" t="s">
        <v>398</v>
      </c>
      <c r="D392" s="108" t="s">
        <v>5313</v>
      </c>
      <c r="E392" s="123">
        <v>36921</v>
      </c>
      <c r="F392" s="109" t="s">
        <v>4449</v>
      </c>
      <c r="G392" s="120"/>
      <c r="J392" s="120"/>
      <c r="M392" s="120"/>
      <c r="P392" s="120"/>
      <c r="S392" s="120"/>
      <c r="V392" s="120"/>
      <c r="Y392" s="120"/>
      <c r="AB392" s="120"/>
      <c r="AE392" s="120"/>
    </row>
    <row r="393" spans="1:31" s="108" customFormat="1" x14ac:dyDescent="0.2">
      <c r="A393" t="s">
        <v>258</v>
      </c>
      <c r="B393" t="s">
        <v>123</v>
      </c>
      <c r="C393" s="120" t="s">
        <v>241</v>
      </c>
      <c r="D393" s="108" t="s">
        <v>5314</v>
      </c>
      <c r="E393" s="123">
        <v>35293</v>
      </c>
      <c r="F393" s="116" t="s">
        <v>198</v>
      </c>
      <c r="G393" s="120" t="s">
        <v>426</v>
      </c>
      <c r="J393" s="120"/>
      <c r="K393" s="108" t="s">
        <v>258</v>
      </c>
      <c r="L393" s="108" t="s">
        <v>324</v>
      </c>
      <c r="M393" s="120" t="s">
        <v>241</v>
      </c>
      <c r="N393" s="108" t="s">
        <v>905</v>
      </c>
      <c r="O393" s="108" t="s">
        <v>330</v>
      </c>
      <c r="P393" s="120" t="s">
        <v>241</v>
      </c>
      <c r="Q393" s="108" t="s">
        <v>3162</v>
      </c>
      <c r="R393" s="108" t="s">
        <v>330</v>
      </c>
      <c r="S393" s="120" t="s">
        <v>1638</v>
      </c>
      <c r="V393" s="120"/>
      <c r="Y393" s="120"/>
      <c r="AB393" s="120"/>
      <c r="AE393" s="120"/>
    </row>
    <row r="394" spans="1:31" s="108" customFormat="1" x14ac:dyDescent="0.2">
      <c r="A394" s="108" t="s">
        <v>147</v>
      </c>
      <c r="B394" s="108" t="s">
        <v>128</v>
      </c>
      <c r="C394" s="120"/>
      <c r="D394" s="108" t="s">
        <v>5316</v>
      </c>
      <c r="E394" s="123">
        <v>36418</v>
      </c>
      <c r="F394" s="109" t="s">
        <v>477</v>
      </c>
      <c r="G394" s="120"/>
      <c r="J394" s="120"/>
      <c r="M394" s="120"/>
      <c r="P394" s="120"/>
      <c r="S394" s="120"/>
      <c r="V394" s="120"/>
      <c r="Y394" s="120"/>
      <c r="AB394" s="120"/>
      <c r="AE394" s="120"/>
    </row>
    <row r="395" spans="1:31" s="108" customFormat="1" x14ac:dyDescent="0.2">
      <c r="A395" s="108" t="s">
        <v>147</v>
      </c>
      <c r="B395" s="108" t="s">
        <v>330</v>
      </c>
      <c r="C395" s="120"/>
      <c r="D395" s="108" t="s">
        <v>4086</v>
      </c>
      <c r="E395" s="123">
        <v>36796</v>
      </c>
      <c r="F395" s="109" t="s">
        <v>172</v>
      </c>
      <c r="G395" s="120"/>
      <c r="H395" s="108" t="s">
        <v>147</v>
      </c>
      <c r="I395" s="108" t="s">
        <v>330</v>
      </c>
      <c r="J395" s="120"/>
      <c r="M395" s="120"/>
      <c r="P395" s="120"/>
      <c r="S395" s="120"/>
      <c r="V395" s="120"/>
      <c r="Y395" s="120"/>
      <c r="AB395" s="120"/>
      <c r="AE395" s="120"/>
    </row>
    <row r="396" spans="1:31" s="108" customFormat="1" x14ac:dyDescent="0.2">
      <c r="A396" s="108" t="s">
        <v>315</v>
      </c>
      <c r="B396" s="108" t="s">
        <v>195</v>
      </c>
      <c r="C396" s="120" t="s">
        <v>241</v>
      </c>
      <c r="D396" s="108" t="s">
        <v>5317</v>
      </c>
      <c r="E396" s="123">
        <v>37818</v>
      </c>
      <c r="F396" s="109" t="s">
        <v>4421</v>
      </c>
      <c r="G396" s="120"/>
      <c r="J396" s="120"/>
      <c r="M396" s="120"/>
      <c r="P396" s="120"/>
      <c r="S396" s="120"/>
      <c r="V396" s="120"/>
      <c r="Y396" s="120"/>
      <c r="AB396" s="120"/>
      <c r="AE396" s="120"/>
    </row>
    <row r="397" spans="1:31" s="108" customFormat="1" x14ac:dyDescent="0.2">
      <c r="A397" s="108" t="s">
        <v>168</v>
      </c>
      <c r="B397" s="108" t="s">
        <v>207</v>
      </c>
      <c r="C397" s="120" t="s">
        <v>1042</v>
      </c>
      <c r="D397" s="108" t="s">
        <v>4031</v>
      </c>
      <c r="E397" s="123">
        <v>36349</v>
      </c>
      <c r="F397" s="109" t="s">
        <v>698</v>
      </c>
      <c r="G397" s="120"/>
      <c r="J397" s="120"/>
      <c r="M397" s="120"/>
      <c r="P397" s="120"/>
      <c r="S397" s="120"/>
      <c r="V397" s="120"/>
      <c r="Y397" s="120"/>
      <c r="AB397" s="120"/>
      <c r="AE397" s="120"/>
    </row>
    <row r="398" spans="1:31" s="108" customFormat="1" x14ac:dyDescent="0.2">
      <c r="A398" s="108" t="s">
        <v>265</v>
      </c>
      <c r="B398" s="108" t="s">
        <v>95</v>
      </c>
      <c r="C398" s="120" t="s">
        <v>247</v>
      </c>
      <c r="D398" s="108" t="s">
        <v>5319</v>
      </c>
      <c r="E398" s="123">
        <v>35309</v>
      </c>
      <c r="F398" s="116" t="s">
        <v>391</v>
      </c>
      <c r="G398" s="120"/>
      <c r="J398" s="120"/>
      <c r="K398" s="108" t="s">
        <v>258</v>
      </c>
      <c r="L398" s="108" t="s">
        <v>170</v>
      </c>
      <c r="M398" s="120" t="s">
        <v>241</v>
      </c>
      <c r="P398" s="120"/>
      <c r="Q398" s="108" t="s">
        <v>1913</v>
      </c>
      <c r="R398" s="108" t="s">
        <v>95</v>
      </c>
      <c r="S398" s="120" t="s">
        <v>241</v>
      </c>
      <c r="T398" s="108" t="s">
        <v>555</v>
      </c>
      <c r="U398" s="108" t="s">
        <v>95</v>
      </c>
      <c r="V398" s="120" t="s">
        <v>161</v>
      </c>
      <c r="Y398" s="120"/>
      <c r="AB398" s="120"/>
      <c r="AE398" s="120"/>
    </row>
    <row r="399" spans="1:31" s="108" customFormat="1" x14ac:dyDescent="0.2">
      <c r="A399" s="108" t="s">
        <v>397</v>
      </c>
      <c r="B399" s="108" t="s">
        <v>261</v>
      </c>
      <c r="C399" s="120" t="s">
        <v>388</v>
      </c>
      <c r="D399" s="108" t="s">
        <v>5320</v>
      </c>
      <c r="E399" s="123">
        <v>37665</v>
      </c>
      <c r="F399" s="109" t="s">
        <v>4462</v>
      </c>
      <c r="G399" s="120"/>
      <c r="J399" s="120"/>
      <c r="M399" s="120"/>
      <c r="P399" s="120"/>
      <c r="S399" s="120"/>
      <c r="V399" s="120"/>
      <c r="Y399" s="120"/>
      <c r="AB399" s="120"/>
      <c r="AE399" s="120"/>
    </row>
    <row r="400" spans="1:31" s="108" customFormat="1" x14ac:dyDescent="0.2">
      <c r="A400" s="108" t="s">
        <v>522</v>
      </c>
      <c r="B400" s="108" t="s">
        <v>454</v>
      </c>
      <c r="C400" s="120" t="s">
        <v>1051</v>
      </c>
      <c r="D400" s="108" t="s">
        <v>5322</v>
      </c>
      <c r="E400" s="123">
        <v>37181</v>
      </c>
      <c r="F400" s="109" t="s">
        <v>4435</v>
      </c>
      <c r="G400" s="120"/>
      <c r="J400" s="120"/>
      <c r="M400" s="120"/>
      <c r="P400" s="120"/>
      <c r="S400" s="120"/>
      <c r="V400" s="120"/>
      <c r="Y400" s="120"/>
      <c r="AB400" s="120"/>
      <c r="AE400" s="120"/>
    </row>
    <row r="401" spans="1:40" s="108" customFormat="1" x14ac:dyDescent="0.2">
      <c r="A401" s="108" t="s">
        <v>238</v>
      </c>
      <c r="B401" s="108" t="s">
        <v>192</v>
      </c>
      <c r="C401" s="120" t="s">
        <v>241</v>
      </c>
      <c r="D401" s="108" t="s">
        <v>5323</v>
      </c>
      <c r="E401" s="123">
        <v>37365</v>
      </c>
      <c r="F401" s="109" t="s">
        <v>4445</v>
      </c>
      <c r="G401" s="120"/>
      <c r="J401" s="120"/>
      <c r="M401" s="120"/>
      <c r="P401" s="120"/>
      <c r="S401" s="120"/>
      <c r="V401" s="120"/>
      <c r="Y401" s="120"/>
      <c r="AB401" s="120"/>
      <c r="AE401" s="120"/>
    </row>
    <row r="402" spans="1:40" s="108" customFormat="1" x14ac:dyDescent="0.2">
      <c r="A402" s="108" t="s">
        <v>147</v>
      </c>
      <c r="B402" s="108" t="s">
        <v>170</v>
      </c>
      <c r="C402" s="120"/>
      <c r="D402" s="108" t="s">
        <v>4076</v>
      </c>
      <c r="E402" s="123">
        <v>36482</v>
      </c>
      <c r="F402" s="109" t="s">
        <v>477</v>
      </c>
      <c r="G402" s="120"/>
      <c r="J402" s="120"/>
      <c r="M402" s="120"/>
      <c r="P402" s="120"/>
      <c r="S402" s="120"/>
      <c r="V402" s="120"/>
      <c r="Y402" s="120"/>
      <c r="AB402" s="120"/>
      <c r="AE402" s="120"/>
    </row>
    <row r="403" spans="1:40" s="108" customFormat="1" x14ac:dyDescent="0.2">
      <c r="A403" s="108" t="s">
        <v>258</v>
      </c>
      <c r="B403" s="108" t="s">
        <v>192</v>
      </c>
      <c r="C403" s="120" t="s">
        <v>241</v>
      </c>
      <c r="D403" s="108" t="s">
        <v>4324</v>
      </c>
      <c r="E403" s="123">
        <v>36603</v>
      </c>
      <c r="F403" s="109" t="s">
        <v>172</v>
      </c>
      <c r="G403" s="120"/>
      <c r="H403" s="108" t="s">
        <v>212</v>
      </c>
      <c r="I403" s="108" t="s">
        <v>192</v>
      </c>
      <c r="J403" s="120" t="s">
        <v>266</v>
      </c>
      <c r="M403" s="120"/>
      <c r="P403" s="120"/>
      <c r="S403" s="120"/>
      <c r="V403" s="120"/>
      <c r="Y403" s="120"/>
      <c r="AB403" s="120"/>
      <c r="AE403" s="120"/>
    </row>
    <row r="404" spans="1:40" s="108" customFormat="1" x14ac:dyDescent="0.2">
      <c r="A404" s="108" t="s">
        <v>5328</v>
      </c>
      <c r="B404" s="108" t="s">
        <v>192</v>
      </c>
      <c r="C404" s="120" t="s">
        <v>5330</v>
      </c>
      <c r="D404" s="108" t="s">
        <v>5329</v>
      </c>
      <c r="E404" s="123">
        <v>37751</v>
      </c>
      <c r="F404" s="109" t="s">
        <v>4435</v>
      </c>
      <c r="G404" s="120"/>
      <c r="J404" s="120"/>
      <c r="M404" s="120"/>
      <c r="P404" s="120"/>
      <c r="S404" s="120"/>
      <c r="V404" s="120"/>
      <c r="Y404" s="120"/>
      <c r="AB404" s="120"/>
      <c r="AE404" s="120"/>
    </row>
    <row r="405" spans="1:40" s="108" customFormat="1" x14ac:dyDescent="0.2">
      <c r="A405" s="108" t="s">
        <v>367</v>
      </c>
      <c r="B405" s="108" t="s">
        <v>123</v>
      </c>
      <c r="C405" s="120" t="s">
        <v>341</v>
      </c>
      <c r="D405" s="108" t="s">
        <v>5333</v>
      </c>
      <c r="E405" s="123">
        <v>37238</v>
      </c>
      <c r="F405" s="109" t="s">
        <v>4449</v>
      </c>
      <c r="G405" s="120"/>
      <c r="J405" s="120"/>
      <c r="M405" s="120"/>
      <c r="P405" s="120"/>
      <c r="S405" s="120"/>
      <c r="V405" s="120"/>
      <c r="Y405" s="120"/>
      <c r="AB405" s="120"/>
      <c r="AE405" s="120"/>
    </row>
    <row r="406" spans="1:40" s="108" customFormat="1" x14ac:dyDescent="0.2">
      <c r="A406" s="108" t="s">
        <v>298</v>
      </c>
      <c r="B406" s="108" t="s">
        <v>454</v>
      </c>
      <c r="C406" s="120" t="s">
        <v>241</v>
      </c>
      <c r="D406" s="108" t="s">
        <v>5335</v>
      </c>
      <c r="E406" s="123">
        <v>37635</v>
      </c>
      <c r="F406" s="109" t="s">
        <v>4435</v>
      </c>
      <c r="G406" s="120"/>
      <c r="J406" s="120"/>
      <c r="M406" s="120"/>
      <c r="P406" s="120"/>
      <c r="S406" s="120"/>
      <c r="V406" s="120"/>
      <c r="Y406" s="120"/>
      <c r="AB406" s="120"/>
      <c r="AE406" s="120"/>
    </row>
    <row r="407" spans="1:40" s="108" customFormat="1" x14ac:dyDescent="0.2">
      <c r="A407" s="108" t="s">
        <v>94</v>
      </c>
      <c r="B407" s="108" t="s">
        <v>227</v>
      </c>
      <c r="C407" s="120" t="s">
        <v>5336</v>
      </c>
      <c r="D407" s="108" t="s">
        <v>3934</v>
      </c>
      <c r="E407" s="123">
        <v>37666</v>
      </c>
      <c r="F407" s="109" t="s">
        <v>4445</v>
      </c>
      <c r="G407" s="120"/>
      <c r="J407" s="120"/>
      <c r="M407" s="120"/>
      <c r="P407" s="120"/>
      <c r="S407" s="120"/>
      <c r="V407" s="120"/>
      <c r="Y407" s="120"/>
      <c r="AB407" s="120"/>
      <c r="AE407" s="120"/>
    </row>
    <row r="408" spans="1:40" s="108" customFormat="1" x14ac:dyDescent="0.2">
      <c r="A408" s="108" t="s">
        <v>379</v>
      </c>
      <c r="B408" s="108" t="s">
        <v>170</v>
      </c>
      <c r="C408" s="120" t="s">
        <v>617</v>
      </c>
      <c r="D408" s="108" t="s">
        <v>5337</v>
      </c>
      <c r="E408" s="123">
        <v>37364</v>
      </c>
      <c r="F408" s="109" t="s">
        <v>3181</v>
      </c>
      <c r="G408" s="120"/>
      <c r="J408" s="120"/>
      <c r="M408" s="120"/>
      <c r="P408" s="120"/>
      <c r="S408" s="120"/>
      <c r="V408" s="120"/>
      <c r="Y408" s="120"/>
      <c r="AB408" s="120"/>
      <c r="AE408" s="120"/>
    </row>
    <row r="409" spans="1:40" s="108" customFormat="1" x14ac:dyDescent="0.2">
      <c r="A409" s="108" t="s">
        <v>238</v>
      </c>
      <c r="B409" s="116" t="s">
        <v>140</v>
      </c>
      <c r="C409" s="120" t="s">
        <v>241</v>
      </c>
      <c r="D409" s="108" t="s">
        <v>5345</v>
      </c>
      <c r="E409" s="123">
        <v>35876</v>
      </c>
      <c r="F409" s="109" t="s">
        <v>698</v>
      </c>
      <c r="G409" s="109" t="s">
        <v>381</v>
      </c>
      <c r="H409" s="108" t="s">
        <v>905</v>
      </c>
      <c r="I409" s="116" t="s">
        <v>140</v>
      </c>
      <c r="J409" s="120" t="s">
        <v>266</v>
      </c>
      <c r="K409" s="108" t="s">
        <v>238</v>
      </c>
      <c r="L409" s="116" t="s">
        <v>140</v>
      </c>
      <c r="M409" s="120" t="s">
        <v>241</v>
      </c>
      <c r="O409" s="116"/>
      <c r="P409" s="120"/>
      <c r="R409" s="116"/>
      <c r="S409" s="120"/>
      <c r="U409" s="116"/>
      <c r="V409" s="120"/>
      <c r="X409" s="116"/>
      <c r="Y409" s="120"/>
      <c r="AA409" s="116"/>
      <c r="AB409" s="120"/>
      <c r="AD409" s="116"/>
      <c r="AE409" s="120"/>
      <c r="AG409" s="116"/>
      <c r="AH409" s="120"/>
      <c r="AJ409" s="116"/>
      <c r="AK409" s="120"/>
      <c r="AM409" s="116"/>
      <c r="AN409" s="120"/>
    </row>
    <row r="410" spans="1:40" s="108" customFormat="1" x14ac:dyDescent="0.2">
      <c r="A410" s="108" t="s">
        <v>265</v>
      </c>
      <c r="B410" s="108" t="s">
        <v>140</v>
      </c>
      <c r="C410" s="120" t="s">
        <v>241</v>
      </c>
      <c r="D410" s="108" t="s">
        <v>5348</v>
      </c>
      <c r="E410" s="123">
        <v>35776</v>
      </c>
      <c r="F410" s="109" t="s">
        <v>506</v>
      </c>
      <c r="G410" s="120" t="s">
        <v>344</v>
      </c>
      <c r="H410" s="108" t="s">
        <v>265</v>
      </c>
      <c r="I410" s="108" t="s">
        <v>140</v>
      </c>
      <c r="J410" s="120" t="s">
        <v>266</v>
      </c>
      <c r="M410" s="120"/>
      <c r="P410" s="120"/>
      <c r="S410" s="120"/>
      <c r="V410" s="120"/>
      <c r="Y410" s="120"/>
      <c r="AB410" s="120"/>
      <c r="AE410" s="120"/>
    </row>
    <row r="411" spans="1:40" s="108" customFormat="1" x14ac:dyDescent="0.2">
      <c r="A411" s="108" t="s">
        <v>238</v>
      </c>
      <c r="B411" s="108" t="s">
        <v>252</v>
      </c>
      <c r="C411" s="120" t="s">
        <v>241</v>
      </c>
      <c r="D411" s="108" t="s">
        <v>5353</v>
      </c>
      <c r="E411" s="123">
        <v>37208</v>
      </c>
      <c r="F411" s="109" t="s">
        <v>4462</v>
      </c>
      <c r="G411" s="120"/>
      <c r="J411" s="120"/>
      <c r="M411" s="120"/>
      <c r="P411" s="120"/>
      <c r="S411" s="120"/>
      <c r="V411" s="120"/>
      <c r="Y411" s="120"/>
      <c r="AB411" s="120"/>
      <c r="AE411" s="120"/>
    </row>
    <row r="412" spans="1:40" s="108" customFormat="1" x14ac:dyDescent="0.2">
      <c r="A412" s="108" t="s">
        <v>313</v>
      </c>
      <c r="B412" s="108" t="s">
        <v>140</v>
      </c>
      <c r="C412" s="120" t="s">
        <v>273</v>
      </c>
      <c r="D412" s="108" t="s">
        <v>5355</v>
      </c>
      <c r="E412" s="123">
        <v>38057</v>
      </c>
      <c r="F412" s="109" t="s">
        <v>4445</v>
      </c>
      <c r="G412" s="120"/>
      <c r="J412" s="120"/>
      <c r="M412" s="120"/>
      <c r="P412" s="120"/>
      <c r="S412" s="120"/>
      <c r="V412" s="120"/>
      <c r="Y412" s="120"/>
      <c r="AB412" s="120"/>
      <c r="AE412" s="120"/>
    </row>
    <row r="413" spans="1:40" s="108" customFormat="1" x14ac:dyDescent="0.2">
      <c r="A413" s="108" t="s">
        <v>147</v>
      </c>
      <c r="B413" s="108" t="s">
        <v>252</v>
      </c>
      <c r="C413" s="120"/>
      <c r="D413" s="108" t="s">
        <v>4059</v>
      </c>
      <c r="E413" s="123">
        <v>37061</v>
      </c>
      <c r="F413" s="109" t="s">
        <v>173</v>
      </c>
      <c r="G413" s="120"/>
      <c r="J413" s="120"/>
      <c r="M413" s="120"/>
      <c r="P413" s="120"/>
      <c r="S413" s="120"/>
      <c r="V413" s="120"/>
      <c r="Y413" s="120"/>
      <c r="AB413" s="120"/>
      <c r="AE413" s="120"/>
    </row>
    <row r="414" spans="1:40" s="108" customFormat="1" x14ac:dyDescent="0.2">
      <c r="A414" s="108" t="s">
        <v>147</v>
      </c>
      <c r="B414" s="108" t="s">
        <v>454</v>
      </c>
      <c r="C414" s="120"/>
      <c r="D414" s="108" t="s">
        <v>4065</v>
      </c>
      <c r="E414" s="123">
        <v>37442</v>
      </c>
      <c r="F414" s="109" t="s">
        <v>4449</v>
      </c>
      <c r="G414" s="120"/>
      <c r="J414" s="120"/>
      <c r="M414" s="120"/>
      <c r="P414" s="120"/>
      <c r="S414" s="120"/>
      <c r="V414" s="120"/>
      <c r="Y414" s="120"/>
      <c r="AB414" s="120"/>
      <c r="AE414" s="120"/>
    </row>
    <row r="415" spans="1:40" s="108" customFormat="1" x14ac:dyDescent="0.2">
      <c r="A415" s="108" t="s">
        <v>808</v>
      </c>
      <c r="B415" s="108" t="s">
        <v>105</v>
      </c>
      <c r="C415" s="120" t="s">
        <v>824</v>
      </c>
      <c r="D415" s="108" t="s">
        <v>5356</v>
      </c>
      <c r="E415" s="123">
        <v>38041</v>
      </c>
      <c r="F415" s="109" t="s">
        <v>5357</v>
      </c>
      <c r="G415" s="120"/>
      <c r="J415" s="120"/>
      <c r="M415" s="120"/>
      <c r="P415" s="120"/>
      <c r="S415" s="120"/>
      <c r="V415" s="120"/>
      <c r="Y415" s="120"/>
      <c r="AB415" s="120"/>
      <c r="AE415" s="120"/>
    </row>
    <row r="416" spans="1:40" s="108" customFormat="1" x14ac:dyDescent="0.2">
      <c r="A416" s="108" t="s">
        <v>397</v>
      </c>
      <c r="B416" s="108" t="s">
        <v>434</v>
      </c>
      <c r="C416" s="120" t="s">
        <v>412</v>
      </c>
      <c r="D416" s="108" t="s">
        <v>4189</v>
      </c>
      <c r="E416" s="123">
        <v>36712</v>
      </c>
      <c r="F416" s="109" t="s">
        <v>172</v>
      </c>
      <c r="G416" s="120"/>
      <c r="H416" s="108" t="s">
        <v>397</v>
      </c>
      <c r="I416" s="108" t="s">
        <v>434</v>
      </c>
      <c r="J416" s="120" t="s">
        <v>398</v>
      </c>
      <c r="M416" s="120"/>
      <c r="P416" s="120"/>
      <c r="S416" s="120"/>
      <c r="V416" s="120"/>
      <c r="Y416" s="120"/>
      <c r="AB416" s="120"/>
      <c r="AE416" s="120"/>
    </row>
    <row r="417" spans="1:31" s="108" customFormat="1" x14ac:dyDescent="0.2">
      <c r="A417" s="108" t="s">
        <v>340</v>
      </c>
      <c r="B417" s="108" t="s">
        <v>207</v>
      </c>
      <c r="C417" s="120" t="s">
        <v>341</v>
      </c>
      <c r="D417" s="108" t="s">
        <v>5362</v>
      </c>
      <c r="E417" s="123">
        <v>36185</v>
      </c>
      <c r="F417" s="116" t="s">
        <v>677</v>
      </c>
      <c r="G417" s="120" t="s">
        <v>677</v>
      </c>
      <c r="J417" s="120"/>
      <c r="M417" s="120"/>
      <c r="N417" s="108" t="s">
        <v>367</v>
      </c>
      <c r="O417" s="108" t="s">
        <v>215</v>
      </c>
      <c r="P417" s="120" t="s">
        <v>341</v>
      </c>
      <c r="Q417" s="108" t="s">
        <v>379</v>
      </c>
      <c r="R417" s="108" t="s">
        <v>215</v>
      </c>
      <c r="S417" s="120" t="s">
        <v>617</v>
      </c>
      <c r="V417" s="120"/>
      <c r="Y417" s="120"/>
      <c r="AB417" s="120"/>
      <c r="AE417" s="120"/>
    </row>
    <row r="418" spans="1:31" s="108" customFormat="1" x14ac:dyDescent="0.2">
      <c r="A418" s="108" t="s">
        <v>80</v>
      </c>
      <c r="B418" s="108" t="s">
        <v>324</v>
      </c>
      <c r="C418" s="120"/>
      <c r="D418" s="108" t="s">
        <v>3879</v>
      </c>
      <c r="E418" s="123">
        <v>37401</v>
      </c>
      <c r="F418" s="109" t="s">
        <v>5363</v>
      </c>
      <c r="G418" s="120"/>
      <c r="J418" s="120"/>
      <c r="M418" s="120"/>
      <c r="P418" s="120"/>
      <c r="S418" s="120"/>
      <c r="V418" s="120"/>
      <c r="Y418" s="120"/>
      <c r="AB418" s="120"/>
      <c r="AE418" s="120"/>
    </row>
    <row r="419" spans="1:31" s="108" customFormat="1" x14ac:dyDescent="0.2">
      <c r="A419" s="108" t="s">
        <v>397</v>
      </c>
      <c r="B419" s="108" t="s">
        <v>232</v>
      </c>
      <c r="C419" s="120" t="s">
        <v>406</v>
      </c>
      <c r="D419" s="108" t="s">
        <v>5365</v>
      </c>
      <c r="E419" s="123">
        <v>36720</v>
      </c>
      <c r="F419" s="109" t="s">
        <v>180</v>
      </c>
      <c r="G419" s="120"/>
      <c r="J419" s="120"/>
      <c r="M419" s="120"/>
      <c r="P419" s="120"/>
      <c r="S419" s="120"/>
      <c r="V419" s="120"/>
      <c r="Y419" s="120"/>
      <c r="AB419" s="120"/>
      <c r="AE419" s="120"/>
    </row>
    <row r="420" spans="1:31" s="108" customFormat="1" x14ac:dyDescent="0.2">
      <c r="A420" s="108" t="s">
        <v>2482</v>
      </c>
      <c r="B420" s="108" t="s">
        <v>192</v>
      </c>
      <c r="C420" s="120" t="s">
        <v>2483</v>
      </c>
      <c r="D420" s="108" t="s">
        <v>4026</v>
      </c>
      <c r="E420" s="123">
        <v>37400</v>
      </c>
      <c r="F420" s="109" t="s">
        <v>5366</v>
      </c>
      <c r="G420" s="120"/>
      <c r="J420" s="120"/>
      <c r="M420" s="120"/>
      <c r="P420" s="120"/>
      <c r="S420" s="120"/>
      <c r="V420" s="120"/>
      <c r="Y420" s="120"/>
      <c r="AB420" s="120"/>
      <c r="AE420" s="120"/>
    </row>
    <row r="421" spans="1:31" s="108" customFormat="1" x14ac:dyDescent="0.2">
      <c r="A421" s="108" t="s">
        <v>147</v>
      </c>
      <c r="B421" s="108" t="s">
        <v>105</v>
      </c>
      <c r="C421" s="120"/>
      <c r="D421" s="108" t="s">
        <v>4074</v>
      </c>
      <c r="E421" s="123">
        <v>36956</v>
      </c>
      <c r="F421" s="109" t="s">
        <v>719</v>
      </c>
      <c r="G421" s="120"/>
      <c r="J421" s="120"/>
      <c r="M421" s="120"/>
      <c r="P421" s="120"/>
      <c r="S421" s="120"/>
      <c r="V421" s="120"/>
      <c r="Y421" s="120"/>
      <c r="AB421" s="120"/>
      <c r="AE421" s="120"/>
    </row>
    <row r="422" spans="1:31" s="108" customFormat="1" x14ac:dyDescent="0.2">
      <c r="A422" s="108" t="s">
        <v>376</v>
      </c>
      <c r="B422" s="108" t="s">
        <v>306</v>
      </c>
      <c r="C422" s="120" t="s">
        <v>2977</v>
      </c>
      <c r="D422" s="108" t="s">
        <v>4204</v>
      </c>
      <c r="E422" s="123">
        <v>36800</v>
      </c>
      <c r="F422" s="109" t="s">
        <v>172</v>
      </c>
      <c r="G422" s="120"/>
      <c r="H422" s="108" t="s">
        <v>329</v>
      </c>
      <c r="I422" s="108" t="s">
        <v>306</v>
      </c>
      <c r="J422" s="120" t="s">
        <v>241</v>
      </c>
      <c r="M422" s="120"/>
      <c r="P422" s="120"/>
      <c r="S422" s="120"/>
      <c r="V422" s="120"/>
      <c r="Y422" s="120"/>
      <c r="AB422" s="120"/>
      <c r="AE422" s="120"/>
    </row>
    <row r="423" spans="1:31" s="108" customFormat="1" x14ac:dyDescent="0.2">
      <c r="A423" s="108" t="s">
        <v>379</v>
      </c>
      <c r="B423" s="108" t="s">
        <v>432</v>
      </c>
      <c r="C423" s="120" t="s">
        <v>366</v>
      </c>
      <c r="D423" s="108" t="s">
        <v>5373</v>
      </c>
      <c r="E423" s="123">
        <v>36501</v>
      </c>
      <c r="F423" s="109" t="s">
        <v>477</v>
      </c>
      <c r="G423" s="120"/>
      <c r="J423" s="120"/>
      <c r="M423" s="120"/>
      <c r="P423" s="120"/>
      <c r="S423" s="120"/>
      <c r="V423" s="120"/>
      <c r="Y423" s="120"/>
      <c r="AB423" s="120"/>
      <c r="AE423" s="120"/>
    </row>
    <row r="424" spans="1:31" s="108" customFormat="1" x14ac:dyDescent="0.2">
      <c r="A424" s="108" t="s">
        <v>384</v>
      </c>
      <c r="B424" s="108" t="s">
        <v>105</v>
      </c>
      <c r="C424" s="120" t="s">
        <v>408</v>
      </c>
      <c r="D424" s="108" t="s">
        <v>5374</v>
      </c>
      <c r="E424" s="123">
        <v>37217</v>
      </c>
      <c r="F424" s="109" t="s">
        <v>3181</v>
      </c>
      <c r="G424" s="120"/>
      <c r="J424" s="120"/>
      <c r="M424" s="120"/>
      <c r="P424" s="120"/>
      <c r="S424" s="120"/>
      <c r="V424" s="120"/>
      <c r="Y424" s="120"/>
      <c r="AB424" s="120"/>
      <c r="AE424" s="120"/>
    </row>
    <row r="425" spans="1:31" s="108" customFormat="1" x14ac:dyDescent="0.2">
      <c r="A425" s="108" t="s">
        <v>397</v>
      </c>
      <c r="B425" s="109" t="s">
        <v>556</v>
      </c>
      <c r="C425" s="120" t="s">
        <v>412</v>
      </c>
      <c r="D425" s="108" t="s">
        <v>5375</v>
      </c>
      <c r="E425" s="123">
        <v>35934</v>
      </c>
      <c r="F425" s="109" t="s">
        <v>698</v>
      </c>
      <c r="G425" s="120" t="s">
        <v>4640</v>
      </c>
      <c r="I425" s="109"/>
      <c r="J425" s="120"/>
      <c r="M425" s="120"/>
      <c r="N425" s="108" t="s">
        <v>397</v>
      </c>
      <c r="O425" s="108" t="s">
        <v>583</v>
      </c>
      <c r="P425" s="120" t="s">
        <v>412</v>
      </c>
      <c r="S425" s="120"/>
      <c r="V425" s="120"/>
      <c r="Y425" s="120"/>
      <c r="AB425" s="120"/>
      <c r="AE425" s="120"/>
    </row>
    <row r="426" spans="1:31" s="108" customFormat="1" x14ac:dyDescent="0.2">
      <c r="A426" s="108" t="s">
        <v>315</v>
      </c>
      <c r="B426" s="108" t="s">
        <v>207</v>
      </c>
      <c r="C426" s="120" t="s">
        <v>266</v>
      </c>
      <c r="D426" s="108" t="s">
        <v>5378</v>
      </c>
      <c r="E426" s="123">
        <v>37419</v>
      </c>
      <c r="F426" s="109" t="s">
        <v>4445</v>
      </c>
      <c r="G426" s="120"/>
      <c r="J426" s="120"/>
      <c r="M426" s="120"/>
      <c r="P426" s="120"/>
      <c r="S426" s="120"/>
      <c r="V426" s="120"/>
      <c r="Y426" s="120"/>
      <c r="AB426" s="120"/>
      <c r="AE426" s="120"/>
    </row>
    <row r="427" spans="1:31" s="108" customFormat="1" x14ac:dyDescent="0.2">
      <c r="A427" s="108" t="s">
        <v>2429</v>
      </c>
      <c r="B427" s="108" t="s">
        <v>252</v>
      </c>
      <c r="C427" s="120"/>
      <c r="D427" s="108" t="s">
        <v>5379</v>
      </c>
      <c r="E427" s="123">
        <v>37344</v>
      </c>
      <c r="F427" s="109" t="s">
        <v>4503</v>
      </c>
      <c r="G427" s="120"/>
      <c r="J427" s="120"/>
      <c r="M427" s="120"/>
      <c r="P427" s="120"/>
      <c r="S427" s="120"/>
      <c r="V427" s="120"/>
      <c r="Y427" s="120"/>
      <c r="AB427" s="120"/>
      <c r="AE427" s="120"/>
    </row>
    <row r="428" spans="1:31" s="108" customFormat="1" x14ac:dyDescent="0.2">
      <c r="A428" s="108" t="s">
        <v>487</v>
      </c>
      <c r="B428" s="108" t="s">
        <v>93</v>
      </c>
      <c r="C428" s="120" t="s">
        <v>4925</v>
      </c>
      <c r="D428" s="108" t="s">
        <v>4045</v>
      </c>
      <c r="E428" s="123">
        <v>36320</v>
      </c>
      <c r="F428" s="109" t="s">
        <v>172</v>
      </c>
      <c r="G428" s="120"/>
      <c r="J428" s="120"/>
      <c r="M428" s="120"/>
      <c r="P428" s="120"/>
      <c r="S428" s="120"/>
      <c r="V428" s="120"/>
      <c r="Y428" s="120"/>
      <c r="AB428" s="120"/>
      <c r="AE428" s="120"/>
    </row>
    <row r="429" spans="1:31" s="108" customFormat="1" x14ac:dyDescent="0.2">
      <c r="A429" s="108" t="s">
        <v>329</v>
      </c>
      <c r="B429" s="108" t="s">
        <v>118</v>
      </c>
      <c r="C429" s="120" t="s">
        <v>273</v>
      </c>
      <c r="D429" s="108" t="s">
        <v>4205</v>
      </c>
      <c r="E429" s="123">
        <v>36502</v>
      </c>
      <c r="F429" s="109" t="s">
        <v>477</v>
      </c>
      <c r="G429" s="120"/>
      <c r="H429" s="108" t="s">
        <v>329</v>
      </c>
      <c r="I429" s="108" t="s">
        <v>195</v>
      </c>
      <c r="J429" s="120" t="s">
        <v>266</v>
      </c>
      <c r="M429" s="120"/>
      <c r="P429" s="120"/>
      <c r="S429" s="120"/>
      <c r="V429" s="120"/>
      <c r="Y429" s="120"/>
      <c r="AB429" s="120"/>
      <c r="AE429" s="120"/>
    </row>
    <row r="430" spans="1:31" s="108" customFormat="1" x14ac:dyDescent="0.2">
      <c r="A430" s="108" t="s">
        <v>397</v>
      </c>
      <c r="B430" s="108" t="s">
        <v>118</v>
      </c>
      <c r="C430" s="120" t="s">
        <v>398</v>
      </c>
      <c r="D430" s="108" t="s">
        <v>5385</v>
      </c>
      <c r="E430" s="123">
        <v>36647</v>
      </c>
      <c r="F430" s="109" t="s">
        <v>477</v>
      </c>
      <c r="G430" s="120"/>
      <c r="J430" s="120"/>
      <c r="M430" s="120"/>
      <c r="P430" s="120"/>
      <c r="S430" s="120"/>
      <c r="V430" s="120"/>
      <c r="Y430" s="120"/>
      <c r="AB430" s="120"/>
      <c r="AE430" s="120"/>
    </row>
    <row r="431" spans="1:31" s="108" customFormat="1" x14ac:dyDescent="0.2">
      <c r="A431" s="108" t="s">
        <v>298</v>
      </c>
      <c r="B431" s="108" t="s">
        <v>232</v>
      </c>
      <c r="C431" s="120" t="s">
        <v>241</v>
      </c>
      <c r="D431" s="108" t="s">
        <v>5389</v>
      </c>
      <c r="E431" s="123">
        <v>37508</v>
      </c>
      <c r="F431" s="109" t="s">
        <v>4449</v>
      </c>
      <c r="G431" s="120"/>
      <c r="J431" s="120"/>
      <c r="M431" s="120"/>
      <c r="P431" s="120"/>
      <c r="S431" s="120"/>
      <c r="V431" s="120"/>
      <c r="Y431" s="120"/>
      <c r="AB431" s="120"/>
      <c r="AE431" s="120"/>
    </row>
    <row r="432" spans="1:31" s="108" customFormat="1" x14ac:dyDescent="0.2">
      <c r="A432" s="108" t="s">
        <v>298</v>
      </c>
      <c r="B432" s="108" t="s">
        <v>330</v>
      </c>
      <c r="C432" s="120" t="s">
        <v>269</v>
      </c>
      <c r="D432" s="108" t="s">
        <v>5392</v>
      </c>
      <c r="E432" s="123">
        <v>34928</v>
      </c>
      <c r="F432" s="116" t="s">
        <v>198</v>
      </c>
      <c r="G432" s="120" t="s">
        <v>4446</v>
      </c>
      <c r="J432" s="120"/>
      <c r="K432" s="108" t="s">
        <v>284</v>
      </c>
      <c r="L432" s="108" t="s">
        <v>434</v>
      </c>
      <c r="M432" s="120" t="s">
        <v>240</v>
      </c>
      <c r="N432" s="108" t="s">
        <v>298</v>
      </c>
      <c r="O432" s="108" t="s">
        <v>434</v>
      </c>
      <c r="P432" s="120" t="s">
        <v>339</v>
      </c>
      <c r="Q432" s="108" t="s">
        <v>329</v>
      </c>
      <c r="R432" s="108" t="s">
        <v>434</v>
      </c>
      <c r="S432" s="120" t="s">
        <v>241</v>
      </c>
      <c r="V432" s="120"/>
      <c r="Y432" s="120"/>
      <c r="AB432" s="120"/>
      <c r="AE432" s="120"/>
    </row>
    <row r="433" spans="1:256" s="108" customFormat="1" x14ac:dyDescent="0.2">
      <c r="A433" s="108" t="s">
        <v>850</v>
      </c>
      <c r="B433" s="108" t="s">
        <v>128</v>
      </c>
      <c r="C433" s="120"/>
      <c r="D433" s="108" t="s">
        <v>3974</v>
      </c>
      <c r="E433" s="123">
        <v>37252</v>
      </c>
      <c r="F433" s="109" t="s">
        <v>4449</v>
      </c>
      <c r="G433" s="120"/>
      <c r="J433" s="120"/>
      <c r="M433" s="120"/>
      <c r="P433" s="120"/>
      <c r="S433" s="120"/>
      <c r="V433" s="120"/>
      <c r="Y433" s="120"/>
      <c r="AB433" s="120"/>
      <c r="AE433" s="120"/>
    </row>
    <row r="434" spans="1:256" s="108" customFormat="1" x14ac:dyDescent="0.2">
      <c r="A434" s="108" t="s">
        <v>147</v>
      </c>
      <c r="B434" s="108" t="s">
        <v>93</v>
      </c>
      <c r="C434" s="120"/>
      <c r="D434" s="108" t="s">
        <v>4056</v>
      </c>
      <c r="E434" s="123">
        <v>37573</v>
      </c>
      <c r="F434" s="109" t="s">
        <v>3181</v>
      </c>
      <c r="G434" s="120"/>
      <c r="J434" s="120"/>
      <c r="M434" s="120"/>
      <c r="P434" s="120"/>
      <c r="S434" s="120"/>
      <c r="V434" s="120"/>
      <c r="Y434" s="120"/>
      <c r="AB434" s="120"/>
      <c r="AE434" s="120"/>
    </row>
    <row r="435" spans="1:256" s="108" customFormat="1" x14ac:dyDescent="0.2">
      <c r="A435" s="108" t="s">
        <v>308</v>
      </c>
      <c r="B435" s="108" t="s">
        <v>207</v>
      </c>
      <c r="C435" s="120" t="s">
        <v>240</v>
      </c>
      <c r="D435" s="108" t="s">
        <v>5397</v>
      </c>
      <c r="E435" s="123">
        <v>38167</v>
      </c>
      <c r="F435" s="109" t="s">
        <v>5398</v>
      </c>
      <c r="G435" s="120"/>
      <c r="J435" s="120"/>
      <c r="M435" s="120"/>
      <c r="P435" s="120"/>
      <c r="S435" s="120"/>
      <c r="V435" s="120"/>
      <c r="Y435" s="120"/>
      <c r="AB435" s="120"/>
      <c r="AE435" s="120"/>
    </row>
    <row r="436" spans="1:256" s="108" customFormat="1" x14ac:dyDescent="0.2">
      <c r="A436" s="108" t="s">
        <v>399</v>
      </c>
      <c r="B436" s="108" t="s">
        <v>396</v>
      </c>
      <c r="C436" s="120" t="s">
        <v>393</v>
      </c>
      <c r="D436" s="108" t="s">
        <v>5400</v>
      </c>
      <c r="E436" s="123">
        <v>37522</v>
      </c>
      <c r="F436" s="109" t="s">
        <v>3181</v>
      </c>
      <c r="G436" s="120"/>
      <c r="J436" s="120"/>
      <c r="M436" s="120"/>
      <c r="P436" s="120"/>
      <c r="S436" s="120"/>
      <c r="V436" s="120"/>
      <c r="Y436" s="120"/>
      <c r="AB436" s="120"/>
      <c r="AE436" s="120"/>
    </row>
    <row r="437" spans="1:256" s="108" customFormat="1" x14ac:dyDescent="0.2">
      <c r="A437" s="108" t="s">
        <v>184</v>
      </c>
      <c r="B437" s="108" t="s">
        <v>185</v>
      </c>
      <c r="C437" s="120"/>
      <c r="D437" s="108" t="s">
        <v>3992</v>
      </c>
      <c r="E437" s="123">
        <v>37217</v>
      </c>
      <c r="F437" s="109" t="s">
        <v>3181</v>
      </c>
      <c r="G437" s="120"/>
      <c r="J437" s="120"/>
      <c r="M437" s="120"/>
      <c r="P437" s="120"/>
      <c r="S437" s="120"/>
      <c r="V437" s="120"/>
      <c r="Y437" s="120"/>
      <c r="AB437" s="120"/>
      <c r="AE437" s="120"/>
    </row>
    <row r="438" spans="1:256" s="108" customFormat="1" x14ac:dyDescent="0.2">
      <c r="A438" s="108" t="s">
        <v>315</v>
      </c>
      <c r="B438" s="108" t="s">
        <v>118</v>
      </c>
      <c r="C438" s="120" t="s">
        <v>266</v>
      </c>
      <c r="D438" s="108" t="s">
        <v>5406</v>
      </c>
      <c r="E438" s="123">
        <v>37677</v>
      </c>
      <c r="F438" s="109" t="s">
        <v>5407</v>
      </c>
      <c r="G438" s="120"/>
      <c r="J438" s="120"/>
      <c r="M438" s="120"/>
      <c r="P438" s="120"/>
      <c r="S438" s="120"/>
      <c r="V438" s="120"/>
      <c r="Y438" s="120"/>
      <c r="AB438" s="120"/>
      <c r="AE438" s="120"/>
    </row>
    <row r="439" spans="1:256" s="108" customFormat="1" x14ac:dyDescent="0.2">
      <c r="A439" s="108" t="s">
        <v>226</v>
      </c>
      <c r="B439" s="108" t="s">
        <v>93</v>
      </c>
      <c r="C439" s="120" t="s">
        <v>273</v>
      </c>
      <c r="D439" s="108" t="s">
        <v>5411</v>
      </c>
      <c r="E439" s="123">
        <v>37777</v>
      </c>
      <c r="F439" s="109" t="s">
        <v>3181</v>
      </c>
      <c r="G439" s="120"/>
      <c r="J439" s="120"/>
      <c r="M439" s="120"/>
      <c r="P439" s="120"/>
      <c r="S439" s="120"/>
      <c r="V439" s="120"/>
      <c r="Y439" s="120"/>
      <c r="AB439" s="120"/>
      <c r="AE439" s="120"/>
    </row>
    <row r="440" spans="1:256" s="108" customFormat="1" x14ac:dyDescent="0.2">
      <c r="A440" s="108" t="s">
        <v>147</v>
      </c>
      <c r="B440" s="108" t="s">
        <v>177</v>
      </c>
      <c r="C440" s="120"/>
      <c r="D440" s="108" t="s">
        <v>4067</v>
      </c>
      <c r="E440" s="123">
        <v>37061</v>
      </c>
      <c r="F440" s="109" t="s">
        <v>144</v>
      </c>
      <c r="G440" s="120"/>
      <c r="J440" s="120"/>
      <c r="M440" s="120"/>
      <c r="P440" s="120"/>
      <c r="S440" s="120"/>
      <c r="V440" s="120"/>
      <c r="Y440" s="120"/>
      <c r="AB440" s="120"/>
      <c r="AE440" s="120"/>
    </row>
    <row r="441" spans="1:256" s="108" customFormat="1" x14ac:dyDescent="0.2">
      <c r="A441" s="108" t="s">
        <v>397</v>
      </c>
      <c r="B441" s="108" t="s">
        <v>324</v>
      </c>
      <c r="C441" s="120" t="s">
        <v>388</v>
      </c>
      <c r="D441" s="108" t="s">
        <v>5416</v>
      </c>
      <c r="E441" s="123">
        <v>37957</v>
      </c>
      <c r="F441" s="109" t="s">
        <v>3181</v>
      </c>
      <c r="G441" s="120"/>
      <c r="J441" s="120"/>
      <c r="M441" s="120"/>
      <c r="P441" s="120"/>
      <c r="S441" s="120"/>
      <c r="V441" s="120"/>
      <c r="Y441" s="120"/>
      <c r="AB441" s="120"/>
      <c r="AE441" s="120"/>
    </row>
    <row r="442" spans="1:256" s="108" customFormat="1" x14ac:dyDescent="0.2">
      <c r="A442" s="108" t="s">
        <v>445</v>
      </c>
      <c r="B442" s="108" t="s">
        <v>140</v>
      </c>
      <c r="C442" s="120"/>
      <c r="D442" s="108" t="s">
        <v>4005</v>
      </c>
      <c r="E442" s="123">
        <v>33666</v>
      </c>
      <c r="F442" s="116" t="s">
        <v>548</v>
      </c>
      <c r="G442" s="120" t="s">
        <v>149</v>
      </c>
      <c r="J442" s="120"/>
      <c r="K442" s="108" t="s">
        <v>445</v>
      </c>
      <c r="L442" s="108" t="s">
        <v>207</v>
      </c>
      <c r="M442" s="120"/>
      <c r="N442" s="108" t="s">
        <v>445</v>
      </c>
      <c r="O442" s="108" t="s">
        <v>207</v>
      </c>
      <c r="P442" s="120"/>
      <c r="Q442" s="108" t="s">
        <v>445</v>
      </c>
      <c r="R442" s="108" t="s">
        <v>207</v>
      </c>
      <c r="S442" s="120"/>
      <c r="T442" s="108" t="s">
        <v>445</v>
      </c>
      <c r="U442" s="108" t="s">
        <v>207</v>
      </c>
      <c r="V442" s="120"/>
      <c r="W442" s="108" t="s">
        <v>445</v>
      </c>
      <c r="X442" s="108" t="s">
        <v>207</v>
      </c>
      <c r="Y442" s="120"/>
      <c r="AB442" s="120"/>
      <c r="AE442" s="120"/>
    </row>
    <row r="443" spans="1:256" s="108" customFormat="1" x14ac:dyDescent="0.2">
      <c r="A443" s="108" t="s">
        <v>397</v>
      </c>
      <c r="B443" s="108" t="s">
        <v>93</v>
      </c>
      <c r="C443" s="120" t="s">
        <v>398</v>
      </c>
      <c r="D443" s="108" t="s">
        <v>5421</v>
      </c>
      <c r="E443" s="123">
        <v>36694</v>
      </c>
      <c r="F443" s="109" t="s">
        <v>172</v>
      </c>
      <c r="G443" s="120"/>
      <c r="J443" s="120"/>
      <c r="M443" s="120"/>
      <c r="P443" s="120"/>
      <c r="S443" s="120"/>
      <c r="V443" s="120"/>
      <c r="Y443" s="120"/>
      <c r="AB443" s="120"/>
      <c r="AE443" s="120"/>
    </row>
    <row r="444" spans="1:256" s="108" customFormat="1" x14ac:dyDescent="0.2">
      <c r="A444" s="108" t="s">
        <v>409</v>
      </c>
      <c r="B444" s="108" t="s">
        <v>93</v>
      </c>
      <c r="C444" s="120" t="s">
        <v>410</v>
      </c>
      <c r="D444" s="108" t="s">
        <v>5422</v>
      </c>
      <c r="E444" s="123">
        <v>36942</v>
      </c>
      <c r="F444" s="109" t="s">
        <v>4445</v>
      </c>
      <c r="G444" s="120"/>
      <c r="J444" s="120"/>
      <c r="M444" s="120"/>
      <c r="P444" s="120"/>
      <c r="S444" s="120"/>
      <c r="V444" s="120"/>
      <c r="Y444" s="120"/>
      <c r="AB444" s="120"/>
      <c r="AE444" s="120"/>
    </row>
    <row r="445" spans="1:256" s="108" customFormat="1" x14ac:dyDescent="0.2">
      <c r="A445" s="108" t="s">
        <v>315</v>
      </c>
      <c r="B445" s="108" t="s">
        <v>192</v>
      </c>
      <c r="C445" s="120" t="s">
        <v>339</v>
      </c>
      <c r="D445" s="108" t="s">
        <v>5425</v>
      </c>
      <c r="E445" s="123">
        <v>34267</v>
      </c>
      <c r="F445" s="116" t="s">
        <v>405</v>
      </c>
      <c r="G445" s="120" t="s">
        <v>773</v>
      </c>
      <c r="J445" s="120"/>
      <c r="M445" s="120"/>
      <c r="N445" s="108" t="s">
        <v>315</v>
      </c>
      <c r="O445" s="108" t="s">
        <v>177</v>
      </c>
      <c r="P445" s="120" t="s">
        <v>339</v>
      </c>
      <c r="Q445" s="108" t="s">
        <v>284</v>
      </c>
      <c r="R445" s="108" t="s">
        <v>177</v>
      </c>
      <c r="S445" s="120" t="s">
        <v>1074</v>
      </c>
      <c r="T445" s="108" t="s">
        <v>315</v>
      </c>
      <c r="U445" s="108" t="s">
        <v>177</v>
      </c>
      <c r="V445" s="120" t="s">
        <v>240</v>
      </c>
      <c r="W445" s="108" t="s">
        <v>284</v>
      </c>
      <c r="X445" s="108" t="s">
        <v>252</v>
      </c>
      <c r="Y445" s="120" t="s">
        <v>240</v>
      </c>
      <c r="Z445" s="108" t="s">
        <v>307</v>
      </c>
      <c r="AA445" s="108" t="s">
        <v>252</v>
      </c>
      <c r="AB445" s="120" t="s">
        <v>747</v>
      </c>
      <c r="AC445" s="108" t="s">
        <v>298</v>
      </c>
      <c r="AD445" s="108" t="s">
        <v>252</v>
      </c>
      <c r="AE445" s="120" t="s">
        <v>241</v>
      </c>
    </row>
    <row r="446" spans="1:256" s="108" customFormat="1" x14ac:dyDescent="0.2">
      <c r="A446" s="108" t="s">
        <v>402</v>
      </c>
      <c r="B446" s="108" t="s">
        <v>454</v>
      </c>
      <c r="C446" s="120" t="s">
        <v>141</v>
      </c>
      <c r="D446" s="108" t="s">
        <v>5426</v>
      </c>
      <c r="E446" s="123">
        <v>36061</v>
      </c>
      <c r="F446" s="109" t="s">
        <v>473</v>
      </c>
      <c r="G446" s="120"/>
      <c r="J446" s="120"/>
      <c r="K446" s="108" t="s">
        <v>397</v>
      </c>
      <c r="L446" s="108" t="s">
        <v>195</v>
      </c>
      <c r="M446" s="120" t="s">
        <v>398</v>
      </c>
      <c r="N446" s="108" t="s">
        <v>397</v>
      </c>
      <c r="O446" s="108" t="s">
        <v>195</v>
      </c>
      <c r="P446" s="120" t="s">
        <v>412</v>
      </c>
      <c r="S446" s="120"/>
      <c r="V446" s="120"/>
      <c r="Y446" s="120"/>
      <c r="AB446" s="120"/>
      <c r="AE446" s="120"/>
    </row>
    <row r="447" spans="1:256" x14ac:dyDescent="0.2">
      <c r="A447" s="108" t="s">
        <v>445</v>
      </c>
      <c r="B447" s="108" t="s">
        <v>232</v>
      </c>
      <c r="C447" s="120"/>
      <c r="D447" s="108" t="s">
        <v>4001</v>
      </c>
      <c r="E447" s="123">
        <v>36678</v>
      </c>
      <c r="F447" s="109" t="s">
        <v>698</v>
      </c>
      <c r="G447" s="120" t="s">
        <v>338</v>
      </c>
      <c r="H447" s="108" t="s">
        <v>445</v>
      </c>
      <c r="I447" s="108" t="s">
        <v>232</v>
      </c>
      <c r="J447" s="120"/>
      <c r="K447" s="108" t="s">
        <v>445</v>
      </c>
      <c r="L447" s="108" t="s">
        <v>232</v>
      </c>
      <c r="M447" s="120"/>
      <c r="N447" s="108" t="s">
        <v>445</v>
      </c>
      <c r="O447" s="108" t="s">
        <v>232</v>
      </c>
      <c r="P447" s="120"/>
      <c r="Q447" s="108"/>
      <c r="R447" s="108"/>
      <c r="S447" s="120"/>
      <c r="T447" s="108"/>
      <c r="U447" s="108"/>
      <c r="V447" s="120"/>
      <c r="W447" s="108"/>
      <c r="X447" s="108"/>
      <c r="Y447" s="120"/>
      <c r="Z447" s="108"/>
      <c r="AA447" s="108"/>
      <c r="AB447" s="120"/>
      <c r="AC447" s="108"/>
      <c r="AD447" s="108"/>
      <c r="AE447" s="120"/>
      <c r="AF447" s="108"/>
      <c r="AG447" s="108"/>
      <c r="AH447" s="108"/>
      <c r="AI447" s="108"/>
      <c r="AJ447" s="108"/>
      <c r="AK447" s="108"/>
      <c r="AL447" s="108"/>
      <c r="AM447" s="108"/>
      <c r="AN447" s="108"/>
      <c r="AO447" s="108"/>
      <c r="AP447" s="108"/>
      <c r="AQ447" s="108"/>
      <c r="AR447" s="108"/>
      <c r="AS447" s="108"/>
      <c r="AT447" s="108"/>
      <c r="AU447" s="108"/>
      <c r="AV447" s="108"/>
      <c r="AW447" s="108"/>
      <c r="AX447" s="108"/>
      <c r="AY447" s="108"/>
      <c r="AZ447" s="108"/>
      <c r="BA447" s="108"/>
      <c r="BB447" s="108"/>
      <c r="BC447" s="108"/>
      <c r="BD447" s="108"/>
      <c r="BE447" s="108"/>
      <c r="BF447" s="108"/>
      <c r="BG447" s="108"/>
      <c r="BH447" s="108"/>
      <c r="BI447" s="108"/>
      <c r="BJ447" s="108"/>
      <c r="BK447" s="108"/>
      <c r="BL447" s="108"/>
      <c r="BM447" s="108"/>
      <c r="BN447" s="108"/>
      <c r="BO447" s="108"/>
      <c r="BP447" s="108"/>
      <c r="BQ447" s="108"/>
      <c r="BR447" s="108"/>
      <c r="BS447" s="108"/>
      <c r="BT447" s="108"/>
      <c r="BU447" s="108"/>
      <c r="BV447" s="108"/>
      <c r="BW447" s="108"/>
      <c r="BX447" s="108"/>
      <c r="BY447" s="108"/>
      <c r="BZ447" s="108"/>
      <c r="CA447" s="108"/>
      <c r="CB447" s="108"/>
      <c r="CC447" s="108"/>
      <c r="CD447" s="108"/>
      <c r="CE447" s="108"/>
      <c r="CF447" s="108"/>
      <c r="CG447" s="108"/>
      <c r="CH447" s="108"/>
      <c r="CI447" s="108"/>
      <c r="CJ447" s="108"/>
      <c r="CK447" s="108"/>
      <c r="CL447" s="108"/>
      <c r="CM447" s="108"/>
      <c r="CN447" s="108"/>
      <c r="CO447" s="108"/>
      <c r="CP447" s="108"/>
      <c r="CQ447" s="108"/>
      <c r="CR447" s="108"/>
      <c r="CS447" s="108"/>
      <c r="CT447" s="108"/>
      <c r="CU447" s="108"/>
      <c r="CV447" s="108"/>
      <c r="CW447" s="108"/>
      <c r="CX447" s="108"/>
      <c r="CY447" s="108"/>
      <c r="CZ447" s="108"/>
      <c r="DA447" s="108"/>
      <c r="DB447" s="108"/>
      <c r="DC447" s="108"/>
      <c r="DD447" s="108"/>
      <c r="DE447" s="108"/>
      <c r="DF447" s="108"/>
      <c r="DG447" s="108"/>
      <c r="DH447" s="108"/>
      <c r="DI447" s="108"/>
      <c r="DJ447" s="108"/>
      <c r="DK447" s="108"/>
      <c r="DL447" s="108"/>
      <c r="DM447" s="108"/>
      <c r="DN447" s="108"/>
      <c r="DO447" s="108"/>
      <c r="DP447" s="108"/>
      <c r="DQ447" s="108"/>
      <c r="DR447" s="108"/>
      <c r="DS447" s="108"/>
      <c r="DT447" s="108"/>
      <c r="DU447" s="108"/>
      <c r="DV447" s="108"/>
      <c r="DW447" s="108"/>
      <c r="DX447" s="108"/>
      <c r="DY447" s="108"/>
      <c r="DZ447" s="108"/>
      <c r="EA447" s="108"/>
      <c r="EB447" s="108"/>
      <c r="EC447" s="108"/>
      <c r="ED447" s="108"/>
      <c r="EE447" s="108"/>
      <c r="EF447" s="108"/>
      <c r="EG447" s="108"/>
      <c r="EH447" s="108"/>
      <c r="EI447" s="108"/>
      <c r="EJ447" s="108"/>
      <c r="EK447" s="108"/>
      <c r="EL447" s="108"/>
      <c r="EM447" s="108"/>
      <c r="EN447" s="108"/>
      <c r="EO447" s="108"/>
      <c r="EP447" s="108"/>
      <c r="EQ447" s="108"/>
      <c r="ER447" s="108"/>
      <c r="ES447" s="108"/>
      <c r="ET447" s="108"/>
      <c r="EU447" s="108"/>
      <c r="EV447" s="108"/>
      <c r="EW447" s="108"/>
      <c r="EX447" s="108"/>
      <c r="EY447" s="108"/>
      <c r="EZ447" s="108"/>
      <c r="FA447" s="108"/>
      <c r="FB447" s="108"/>
      <c r="FC447" s="108"/>
      <c r="FD447" s="108"/>
      <c r="FE447" s="108"/>
      <c r="FF447" s="108"/>
      <c r="FG447" s="108"/>
      <c r="FH447" s="108"/>
      <c r="FI447" s="108"/>
      <c r="FJ447" s="108"/>
      <c r="FK447" s="108"/>
      <c r="FL447" s="108"/>
      <c r="FM447" s="108"/>
      <c r="FN447" s="108"/>
      <c r="FO447" s="108"/>
      <c r="FP447" s="108"/>
      <c r="FQ447" s="108"/>
      <c r="FR447" s="108"/>
      <c r="FS447" s="108"/>
      <c r="FT447" s="108"/>
      <c r="FU447" s="108"/>
      <c r="FV447" s="108"/>
      <c r="FW447" s="108"/>
      <c r="FX447" s="108"/>
      <c r="FY447" s="108"/>
      <c r="FZ447" s="108"/>
      <c r="GA447" s="108"/>
      <c r="GB447" s="108"/>
      <c r="GC447" s="108"/>
      <c r="GD447" s="108"/>
      <c r="GE447" s="108"/>
      <c r="GF447" s="108"/>
      <c r="GG447" s="108"/>
      <c r="GH447" s="108"/>
      <c r="GI447" s="108"/>
      <c r="GJ447" s="108"/>
      <c r="GK447" s="108"/>
      <c r="GL447" s="108"/>
      <c r="GM447" s="108"/>
      <c r="GN447" s="108"/>
      <c r="GO447" s="108"/>
      <c r="GP447" s="108"/>
      <c r="GQ447" s="108"/>
      <c r="GR447" s="108"/>
      <c r="GS447" s="108"/>
      <c r="GT447" s="108"/>
      <c r="GU447" s="108"/>
      <c r="GV447" s="108"/>
      <c r="GW447" s="108"/>
      <c r="GX447" s="108"/>
      <c r="GY447" s="108"/>
      <c r="GZ447" s="108"/>
      <c r="HA447" s="108"/>
      <c r="HB447" s="108"/>
      <c r="HC447" s="108"/>
      <c r="HD447" s="108"/>
      <c r="HE447" s="108"/>
      <c r="HF447" s="108"/>
      <c r="HG447" s="108"/>
      <c r="HH447" s="108"/>
      <c r="HI447" s="108"/>
      <c r="HJ447" s="108"/>
      <c r="HK447" s="108"/>
      <c r="HL447" s="108"/>
      <c r="HM447" s="108"/>
      <c r="HN447" s="108"/>
      <c r="HO447" s="108"/>
      <c r="HP447" s="108"/>
      <c r="HQ447" s="108"/>
      <c r="HR447" s="108"/>
      <c r="HS447" s="108"/>
      <c r="HT447" s="108"/>
      <c r="HU447" s="108"/>
      <c r="HV447" s="108"/>
      <c r="HW447" s="108"/>
      <c r="HX447" s="108"/>
      <c r="HY447" s="108"/>
      <c r="HZ447" s="108"/>
      <c r="IA447" s="108"/>
      <c r="IB447" s="108"/>
      <c r="IC447" s="108"/>
      <c r="ID447" s="108"/>
      <c r="IE447" s="108"/>
      <c r="IF447" s="108"/>
      <c r="IG447" s="108"/>
      <c r="IH447" s="108"/>
      <c r="II447" s="108"/>
      <c r="IJ447" s="108"/>
      <c r="IK447" s="108"/>
      <c r="IL447" s="108"/>
      <c r="IM447" s="108"/>
      <c r="IN447" s="108"/>
      <c r="IO447" s="108"/>
      <c r="IP447" s="108"/>
      <c r="IQ447" s="108"/>
      <c r="IR447" s="108"/>
      <c r="IS447" s="108"/>
      <c r="IT447" s="108"/>
      <c r="IU447" s="108"/>
      <c r="IV447" s="108"/>
    </row>
    <row r="448" spans="1:256" x14ac:dyDescent="0.2">
      <c r="A448" s="108" t="s">
        <v>226</v>
      </c>
      <c r="B448" s="108" t="s">
        <v>316</v>
      </c>
      <c r="C448" s="120" t="s">
        <v>248</v>
      </c>
      <c r="D448" s="108" t="s">
        <v>5430</v>
      </c>
      <c r="E448" s="123">
        <v>37345</v>
      </c>
      <c r="F448" s="109" t="s">
        <v>5431</v>
      </c>
      <c r="G448" s="120"/>
      <c r="H448" s="108"/>
      <c r="I448" s="108"/>
      <c r="J448" s="120"/>
      <c r="K448" s="108"/>
      <c r="L448" s="108"/>
      <c r="M448" s="120"/>
      <c r="N448" s="108"/>
      <c r="O448" s="108"/>
      <c r="P448" s="120"/>
      <c r="Q448" s="108"/>
      <c r="R448" s="108"/>
      <c r="S448" s="120"/>
      <c r="T448" s="108"/>
      <c r="U448" s="108"/>
      <c r="V448" s="120"/>
      <c r="W448" s="108"/>
      <c r="X448" s="108"/>
      <c r="Y448" s="120"/>
      <c r="Z448" s="108"/>
      <c r="AA448" s="108"/>
      <c r="AB448" s="120"/>
      <c r="AC448" s="108"/>
      <c r="AD448" s="108"/>
      <c r="AE448" s="120"/>
      <c r="AF448" s="108"/>
      <c r="AG448" s="108"/>
      <c r="AH448" s="108"/>
      <c r="AI448" s="108"/>
      <c r="AJ448" s="108"/>
      <c r="AK448" s="108"/>
      <c r="AL448" s="108"/>
      <c r="AM448" s="108"/>
      <c r="AN448" s="108"/>
      <c r="AO448" s="108"/>
      <c r="AP448" s="108"/>
      <c r="AQ448" s="108"/>
      <c r="AR448" s="108"/>
      <c r="AS448" s="108"/>
      <c r="AT448" s="108"/>
      <c r="AU448" s="108"/>
      <c r="AV448" s="108"/>
      <c r="AW448" s="108"/>
      <c r="AX448" s="108"/>
      <c r="AY448" s="108"/>
      <c r="AZ448" s="108"/>
    </row>
  </sheetData>
  <conditionalFormatting sqref="B252">
    <cfRule type="duplicateValues" dxfId="228" priority="75"/>
    <cfRule type="duplicateValues" dxfId="227" priority="76"/>
  </conditionalFormatting>
  <conditionalFormatting sqref="D72">
    <cfRule type="duplicateValues" dxfId="226" priority="210"/>
  </conditionalFormatting>
  <conditionalFormatting sqref="D129">
    <cfRule type="duplicateValues" dxfId="225" priority="203"/>
  </conditionalFormatting>
  <conditionalFormatting sqref="D130 D132:D134 D136:D138 D140">
    <cfRule type="duplicateValues" dxfId="224" priority="209"/>
  </conditionalFormatting>
  <conditionalFormatting sqref="D131">
    <cfRule type="duplicateValues" dxfId="223" priority="204"/>
  </conditionalFormatting>
  <conditionalFormatting sqref="D135">
    <cfRule type="duplicateValues" dxfId="222" priority="205"/>
    <cfRule type="duplicateValues" dxfId="221" priority="206"/>
  </conditionalFormatting>
  <conditionalFormatting sqref="D139">
    <cfRule type="duplicateValues" dxfId="220" priority="207"/>
    <cfRule type="duplicateValues" dxfId="219" priority="208"/>
  </conditionalFormatting>
  <conditionalFormatting sqref="D141:D142">
    <cfRule type="duplicateValues" dxfId="218" priority="202"/>
  </conditionalFormatting>
  <conditionalFormatting sqref="D145">
    <cfRule type="duplicateValues" dxfId="217" priority="98"/>
    <cfRule type="duplicateValues" dxfId="216" priority="99"/>
    <cfRule type="duplicateValues" dxfId="215" priority="100"/>
  </conditionalFormatting>
  <conditionalFormatting sqref="D146">
    <cfRule type="duplicateValues" dxfId="214" priority="93"/>
  </conditionalFormatting>
  <conditionalFormatting sqref="D147">
    <cfRule type="duplicateValues" dxfId="213" priority="92"/>
  </conditionalFormatting>
  <conditionalFormatting sqref="D148:D150 D153:D154">
    <cfRule type="duplicateValues" dxfId="212" priority="101"/>
  </conditionalFormatting>
  <conditionalFormatting sqref="D151">
    <cfRule type="duplicateValues" dxfId="211" priority="94"/>
  </conditionalFormatting>
  <conditionalFormatting sqref="D152">
    <cfRule type="duplicateValues" dxfId="210" priority="97"/>
  </conditionalFormatting>
  <conditionalFormatting sqref="D157">
    <cfRule type="duplicateValues" dxfId="209" priority="199"/>
    <cfRule type="duplicateValues" dxfId="208" priority="200"/>
  </conditionalFormatting>
  <conditionalFormatting sqref="D161">
    <cfRule type="duplicateValues" dxfId="207" priority="115"/>
  </conditionalFormatting>
  <conditionalFormatting sqref="D166:D167">
    <cfRule type="duplicateValues" dxfId="206" priority="106"/>
  </conditionalFormatting>
  <conditionalFormatting sqref="D168">
    <cfRule type="duplicateValues" dxfId="205" priority="102"/>
    <cfRule type="duplicateValues" dxfId="204" priority="103"/>
  </conditionalFormatting>
  <conditionalFormatting sqref="D169:D170">
    <cfRule type="duplicateValues" dxfId="203" priority="104"/>
    <cfRule type="duplicateValues" dxfId="202" priority="105"/>
  </conditionalFormatting>
  <conditionalFormatting sqref="D171">
    <cfRule type="duplicateValues" dxfId="201" priority="58"/>
  </conditionalFormatting>
  <conditionalFormatting sqref="D172">
    <cfRule type="duplicateValues" dxfId="200" priority="56"/>
  </conditionalFormatting>
  <conditionalFormatting sqref="D173">
    <cfRule type="duplicateValues" dxfId="199" priority="55"/>
  </conditionalFormatting>
  <conditionalFormatting sqref="D174">
    <cfRule type="duplicateValues" dxfId="198" priority="51"/>
  </conditionalFormatting>
  <conditionalFormatting sqref="D175">
    <cfRule type="duplicateValues" dxfId="197" priority="57"/>
  </conditionalFormatting>
  <conditionalFormatting sqref="D176">
    <cfRule type="duplicateValues" dxfId="196" priority="53"/>
  </conditionalFormatting>
  <conditionalFormatting sqref="D177">
    <cfRule type="duplicateValues" dxfId="195" priority="54"/>
  </conditionalFormatting>
  <conditionalFormatting sqref="D179 D160 D162:D165">
    <cfRule type="duplicateValues" dxfId="194" priority="116"/>
  </conditionalFormatting>
  <conditionalFormatting sqref="D180:D185">
    <cfRule type="duplicateValues" dxfId="193" priority="107"/>
  </conditionalFormatting>
  <conditionalFormatting sqref="D186">
    <cfRule type="duplicateValues" dxfId="192" priority="71"/>
  </conditionalFormatting>
  <conditionalFormatting sqref="D187">
    <cfRule type="duplicateValues" dxfId="191" priority="65"/>
  </conditionalFormatting>
  <conditionalFormatting sqref="D188">
    <cfRule type="duplicateValues" dxfId="190" priority="66"/>
    <cfRule type="duplicateValues" dxfId="189" priority="67"/>
    <cfRule type="duplicateValues" dxfId="188" priority="68"/>
    <cfRule type="duplicateValues" dxfId="187" priority="69"/>
  </conditionalFormatting>
  <conditionalFormatting sqref="D189">
    <cfRule type="duplicateValues" dxfId="186" priority="72"/>
  </conditionalFormatting>
  <conditionalFormatting sqref="D191">
    <cfRule type="duplicateValues" dxfId="185" priority="73"/>
  </conditionalFormatting>
  <conditionalFormatting sqref="D192">
    <cfRule type="duplicateValues" dxfId="184" priority="64"/>
  </conditionalFormatting>
  <conditionalFormatting sqref="D196">
    <cfRule type="duplicateValues" dxfId="183" priority="163"/>
  </conditionalFormatting>
  <conditionalFormatting sqref="D198">
    <cfRule type="duplicateValues" dxfId="182" priority="158"/>
  </conditionalFormatting>
  <conditionalFormatting sqref="D199">
    <cfRule type="duplicateValues" dxfId="181" priority="160"/>
  </conditionalFormatting>
  <conditionalFormatting sqref="D200">
    <cfRule type="duplicateValues" dxfId="180" priority="159"/>
  </conditionalFormatting>
  <conditionalFormatting sqref="D202">
    <cfRule type="duplicateValues" dxfId="179" priority="164"/>
  </conditionalFormatting>
  <conditionalFormatting sqref="D203">
    <cfRule type="duplicateValues" dxfId="178" priority="157"/>
  </conditionalFormatting>
  <conditionalFormatting sqref="D204">
    <cfRule type="duplicateValues" dxfId="177" priority="156"/>
  </conditionalFormatting>
  <conditionalFormatting sqref="D207">
    <cfRule type="duplicateValues" dxfId="176" priority="124"/>
  </conditionalFormatting>
  <conditionalFormatting sqref="D208:D210">
    <cfRule type="duplicateValues" dxfId="175" priority="128"/>
  </conditionalFormatting>
  <conditionalFormatting sqref="D210">
    <cfRule type="duplicateValues" dxfId="174" priority="125"/>
    <cfRule type="duplicateValues" dxfId="173" priority="126"/>
    <cfRule type="duplicateValues" dxfId="172" priority="127"/>
  </conditionalFormatting>
  <conditionalFormatting sqref="D212">
    <cfRule type="duplicateValues" dxfId="171" priority="123"/>
  </conditionalFormatting>
  <conditionalFormatting sqref="D213:D214">
    <cfRule type="duplicateValues" dxfId="170" priority="122"/>
  </conditionalFormatting>
  <conditionalFormatting sqref="D215:D219 D221:D222 D227:D228">
    <cfRule type="duplicateValues" dxfId="169" priority="91"/>
  </conditionalFormatting>
  <conditionalFormatting sqref="D223">
    <cfRule type="duplicateValues" dxfId="168" priority="86"/>
    <cfRule type="duplicateValues" dxfId="167" priority="87"/>
  </conditionalFormatting>
  <conditionalFormatting sqref="D224">
    <cfRule type="duplicateValues" dxfId="166" priority="88"/>
    <cfRule type="duplicateValues" dxfId="165" priority="89"/>
    <cfRule type="duplicateValues" dxfId="164" priority="90"/>
  </conditionalFormatting>
  <conditionalFormatting sqref="D226">
    <cfRule type="duplicateValues" dxfId="163" priority="84"/>
    <cfRule type="duplicateValues" dxfId="162" priority="85"/>
  </conditionalFormatting>
  <conditionalFormatting sqref="D233">
    <cfRule type="duplicateValues" dxfId="161" priority="129"/>
  </conditionalFormatting>
  <conditionalFormatting sqref="D237">
    <cfRule type="duplicateValues" dxfId="160" priority="80"/>
  </conditionalFormatting>
  <conditionalFormatting sqref="D238">
    <cfRule type="duplicateValues" dxfId="159" priority="81"/>
    <cfRule type="duplicateValues" dxfId="158" priority="82"/>
  </conditionalFormatting>
  <conditionalFormatting sqref="D239 D241:D244">
    <cfRule type="duplicateValues" dxfId="157" priority="83"/>
  </conditionalFormatting>
  <conditionalFormatting sqref="D240">
    <cfRule type="duplicateValues" dxfId="156" priority="19"/>
  </conditionalFormatting>
  <conditionalFormatting sqref="D245">
    <cfRule type="duplicateValues" dxfId="155" priority="1617"/>
  </conditionalFormatting>
  <conditionalFormatting sqref="D246:D248 D251 D253:D255">
    <cfRule type="duplicateValues" dxfId="154" priority="78"/>
  </conditionalFormatting>
  <conditionalFormatting sqref="D249">
    <cfRule type="duplicateValues" dxfId="153" priority="77"/>
  </conditionalFormatting>
  <conditionalFormatting sqref="D250">
    <cfRule type="duplicateValues" dxfId="152" priority="74"/>
  </conditionalFormatting>
  <conditionalFormatting sqref="D256">
    <cfRule type="duplicateValues" dxfId="151" priority="28"/>
  </conditionalFormatting>
  <conditionalFormatting sqref="D258">
    <cfRule type="duplicateValues" dxfId="150" priority="22"/>
    <cfRule type="duplicateValues" dxfId="149" priority="23"/>
    <cfRule type="duplicateValues" dxfId="148" priority="24"/>
    <cfRule type="duplicateValues" dxfId="147" priority="25"/>
    <cfRule type="duplicateValues" dxfId="146" priority="26"/>
  </conditionalFormatting>
  <conditionalFormatting sqref="D259 D257 D262">
    <cfRule type="duplicateValues" dxfId="145" priority="1629"/>
  </conditionalFormatting>
  <conditionalFormatting sqref="D260">
    <cfRule type="duplicateValues" dxfId="144" priority="20"/>
    <cfRule type="duplicateValues" dxfId="143" priority="21"/>
  </conditionalFormatting>
  <conditionalFormatting sqref="D261">
    <cfRule type="duplicateValues" dxfId="142" priority="27"/>
  </conditionalFormatting>
  <conditionalFormatting sqref="D263 D231:D232 D234 D236">
    <cfRule type="duplicateValues" dxfId="141" priority="130"/>
  </conditionalFormatting>
  <conditionalFormatting sqref="D264:D269 D271 D273:D275">
    <cfRule type="duplicateValues" dxfId="140" priority="1604"/>
  </conditionalFormatting>
  <conditionalFormatting sqref="D270">
    <cfRule type="duplicateValues" dxfId="139" priority="117"/>
  </conditionalFormatting>
  <conditionalFormatting sqref="D276:D277 D286">
    <cfRule type="duplicateValues" dxfId="138" priority="118"/>
    <cfRule type="duplicateValues" dxfId="137" priority="119"/>
    <cfRule type="duplicateValues" dxfId="136" priority="120"/>
  </conditionalFormatting>
  <conditionalFormatting sqref="D278:D280">
    <cfRule type="duplicateValues" dxfId="135" priority="35"/>
  </conditionalFormatting>
  <conditionalFormatting sqref="D281">
    <cfRule type="duplicateValues" dxfId="134" priority="30"/>
  </conditionalFormatting>
  <conditionalFormatting sqref="D283">
    <cfRule type="duplicateValues" dxfId="133" priority="31"/>
    <cfRule type="duplicateValues" dxfId="132" priority="32"/>
  </conditionalFormatting>
  <conditionalFormatting sqref="D284">
    <cfRule type="duplicateValues" dxfId="131" priority="34"/>
  </conditionalFormatting>
  <conditionalFormatting sqref="D285">
    <cfRule type="duplicateValues" dxfId="130" priority="33"/>
  </conditionalFormatting>
  <conditionalFormatting sqref="D287:D291">
    <cfRule type="duplicateValues" dxfId="129" priority="50"/>
  </conditionalFormatting>
  <conditionalFormatting sqref="D292">
    <cfRule type="duplicateValues" dxfId="128" priority="48"/>
  </conditionalFormatting>
  <conditionalFormatting sqref="D293">
    <cfRule type="duplicateValues" dxfId="127" priority="49"/>
  </conditionalFormatting>
  <conditionalFormatting sqref="D296">
    <cfRule type="duplicateValues" dxfId="126" priority="139"/>
  </conditionalFormatting>
  <conditionalFormatting sqref="D298">
    <cfRule type="duplicateValues" dxfId="125" priority="131"/>
  </conditionalFormatting>
  <conditionalFormatting sqref="D299">
    <cfRule type="duplicateValues" dxfId="124" priority="132"/>
    <cfRule type="duplicateValues" dxfId="123" priority="133"/>
  </conditionalFormatting>
  <conditionalFormatting sqref="D300">
    <cfRule type="duplicateValues" dxfId="122" priority="137"/>
  </conditionalFormatting>
  <conditionalFormatting sqref="D301">
    <cfRule type="duplicateValues" dxfId="121" priority="134"/>
    <cfRule type="duplicateValues" dxfId="120" priority="135"/>
    <cfRule type="duplicateValues" dxfId="119" priority="136"/>
  </conditionalFormatting>
  <conditionalFormatting sqref="D302">
    <cfRule type="duplicateValues" dxfId="118" priority="146"/>
  </conditionalFormatting>
  <conditionalFormatting sqref="D303">
    <cfRule type="duplicateValues" dxfId="117" priority="145"/>
  </conditionalFormatting>
  <conditionalFormatting sqref="D304">
    <cfRule type="duplicateValues" dxfId="116" priority="144"/>
  </conditionalFormatting>
  <conditionalFormatting sqref="D305">
    <cfRule type="duplicateValues" dxfId="115" priority="143"/>
  </conditionalFormatting>
  <conditionalFormatting sqref="D309">
    <cfRule type="duplicateValues" dxfId="114" priority="40"/>
    <cfRule type="duplicateValues" dxfId="113" priority="41"/>
  </conditionalFormatting>
  <conditionalFormatting sqref="D310">
    <cfRule type="duplicateValues" dxfId="112" priority="43"/>
  </conditionalFormatting>
  <conditionalFormatting sqref="D311:D316">
    <cfRule type="duplicateValues" dxfId="111" priority="1627"/>
  </conditionalFormatting>
  <conditionalFormatting sqref="D312">
    <cfRule type="duplicateValues" dxfId="110" priority="44"/>
    <cfRule type="duplicateValues" dxfId="109" priority="45"/>
    <cfRule type="duplicateValues" dxfId="108" priority="46"/>
  </conditionalFormatting>
  <conditionalFormatting sqref="D317 D295 D205:D206 D229">
    <cfRule type="duplicateValues" dxfId="107" priority="161"/>
  </conditionalFormatting>
  <conditionalFormatting sqref="D319 D322:D324 D326:D327">
    <cfRule type="duplicateValues" dxfId="106" priority="154"/>
  </conditionalFormatting>
  <conditionalFormatting sqref="D320">
    <cfRule type="duplicateValues" dxfId="105" priority="148"/>
  </conditionalFormatting>
  <conditionalFormatting sqref="D321">
    <cfRule type="duplicateValues" dxfId="104" priority="151"/>
    <cfRule type="duplicateValues" dxfId="103" priority="152"/>
    <cfRule type="duplicateValues" dxfId="102" priority="153"/>
  </conditionalFormatting>
  <conditionalFormatting sqref="D325">
    <cfRule type="duplicateValues" dxfId="101" priority="149"/>
    <cfRule type="duplicateValues" dxfId="100" priority="150"/>
  </conditionalFormatting>
  <conditionalFormatting sqref="D328">
    <cfRule type="duplicateValues" dxfId="99" priority="37"/>
    <cfRule type="duplicateValues" dxfId="98" priority="38"/>
  </conditionalFormatting>
  <conditionalFormatting sqref="D331:D332 D329">
    <cfRule type="duplicateValues" dxfId="97" priority="39"/>
  </conditionalFormatting>
  <conditionalFormatting sqref="D335">
    <cfRule type="duplicateValues" dxfId="96" priority="173"/>
  </conditionalFormatting>
  <conditionalFormatting sqref="D336:D337 D334 D339:D340">
    <cfRule type="duplicateValues" dxfId="95" priority="176"/>
  </conditionalFormatting>
  <conditionalFormatting sqref="D338">
    <cfRule type="duplicateValues" dxfId="94" priority="175"/>
  </conditionalFormatting>
  <conditionalFormatting sqref="D343 D345:D346 D348">
    <cfRule type="duplicateValues" dxfId="93" priority="184"/>
  </conditionalFormatting>
  <conditionalFormatting sqref="D343">
    <cfRule type="duplicateValues" dxfId="92" priority="181"/>
    <cfRule type="duplicateValues" dxfId="91" priority="182"/>
    <cfRule type="duplicateValues" dxfId="90" priority="183"/>
  </conditionalFormatting>
  <conditionalFormatting sqref="D344">
    <cfRule type="duplicateValues" dxfId="89" priority="178"/>
  </conditionalFormatting>
  <conditionalFormatting sqref="D349:D350">
    <cfRule type="duplicateValues" dxfId="88" priority="179"/>
    <cfRule type="duplicateValues" dxfId="87" priority="180"/>
  </conditionalFormatting>
  <conditionalFormatting sqref="D352">
    <cfRule type="duplicateValues" dxfId="86" priority="60"/>
    <cfRule type="duplicateValues" dxfId="85" priority="61"/>
  </conditionalFormatting>
  <conditionalFormatting sqref="D355 D341 D195 D143:D144 D155 D159 D333">
    <cfRule type="duplicateValues" dxfId="84" priority="201"/>
  </conditionalFormatting>
  <conditionalFormatting sqref="D357:D361">
    <cfRule type="duplicateValues" dxfId="83" priority="198"/>
  </conditionalFormatting>
  <conditionalFormatting sqref="D363">
    <cfRule type="duplicateValues" dxfId="82" priority="197"/>
  </conditionalFormatting>
  <conditionalFormatting sqref="D366:D367">
    <cfRule type="duplicateValues" dxfId="81" priority="196"/>
  </conditionalFormatting>
  <conditionalFormatting sqref="D368">
    <cfRule type="duplicateValues" dxfId="80" priority="189"/>
  </conditionalFormatting>
  <conditionalFormatting sqref="D370">
    <cfRule type="duplicateValues" dxfId="79" priority="186"/>
  </conditionalFormatting>
  <conditionalFormatting sqref="D371">
    <cfRule type="duplicateValues" dxfId="78" priority="185"/>
  </conditionalFormatting>
  <conditionalFormatting sqref="D372">
    <cfRule type="duplicateValues" dxfId="77" priority="195"/>
  </conditionalFormatting>
  <conditionalFormatting sqref="D374">
    <cfRule type="duplicateValues" dxfId="76" priority="187"/>
    <cfRule type="duplicateValues" dxfId="75" priority="188"/>
  </conditionalFormatting>
  <conditionalFormatting sqref="D375">
    <cfRule type="duplicateValues" dxfId="74" priority="192"/>
  </conditionalFormatting>
  <conditionalFormatting sqref="D376">
    <cfRule type="duplicateValues" dxfId="73" priority="190"/>
    <cfRule type="duplicateValues" dxfId="72" priority="191"/>
  </conditionalFormatting>
  <conditionalFormatting sqref="D380">
    <cfRule type="duplicateValues" dxfId="71" priority="170"/>
    <cfRule type="duplicateValues" dxfId="70" priority="171"/>
  </conditionalFormatting>
  <conditionalFormatting sqref="D382">
    <cfRule type="duplicateValues" dxfId="69" priority="169"/>
  </conditionalFormatting>
  <conditionalFormatting sqref="D385">
    <cfRule type="duplicateValues" dxfId="68" priority="165"/>
    <cfRule type="duplicateValues" dxfId="67" priority="166"/>
    <cfRule type="duplicateValues" dxfId="66" priority="167"/>
    <cfRule type="duplicateValues" dxfId="65" priority="168"/>
  </conditionalFormatting>
  <conditionalFormatting sqref="D386 D378:D379 D383:D384">
    <cfRule type="duplicateValues" dxfId="64" priority="172"/>
  </conditionalFormatting>
  <conditionalFormatting sqref="D388">
    <cfRule type="duplicateValues" dxfId="63" priority="113"/>
  </conditionalFormatting>
  <conditionalFormatting sqref="D389:D391 D393 D397:D402">
    <cfRule type="duplicateValues" dxfId="62" priority="1628"/>
  </conditionalFormatting>
  <conditionalFormatting sqref="D392">
    <cfRule type="duplicateValues" dxfId="61" priority="108"/>
    <cfRule type="duplicateValues" dxfId="60" priority="109"/>
  </conditionalFormatting>
  <conditionalFormatting sqref="D394">
    <cfRule type="duplicateValues" dxfId="59" priority="110"/>
  </conditionalFormatting>
  <conditionalFormatting sqref="D395">
    <cfRule type="duplicateValues" dxfId="58" priority="111"/>
    <cfRule type="duplicateValues" dxfId="57" priority="112"/>
  </conditionalFormatting>
  <conditionalFormatting sqref="D403">
    <cfRule type="duplicateValues" dxfId="56" priority="18"/>
  </conditionalFormatting>
  <conditionalFormatting sqref="D406">
    <cfRule type="duplicateValues" dxfId="55" priority="17"/>
  </conditionalFormatting>
  <conditionalFormatting sqref="D407">
    <cfRule type="duplicateValues" dxfId="54" priority="16"/>
  </conditionalFormatting>
  <conditionalFormatting sqref="D408">
    <cfRule type="duplicateValues" dxfId="53" priority="1"/>
  </conditionalFormatting>
  <conditionalFormatting sqref="D409">
    <cfRule type="duplicateValues" dxfId="52" priority="15"/>
  </conditionalFormatting>
  <conditionalFormatting sqref="D410">
    <cfRule type="duplicateValues" dxfId="51" priority="14"/>
  </conditionalFormatting>
  <conditionalFormatting sqref="D411">
    <cfRule type="duplicateValues" dxfId="50" priority="13"/>
  </conditionalFormatting>
  <conditionalFormatting sqref="D412">
    <cfRule type="duplicateValues" dxfId="49" priority="12"/>
  </conditionalFormatting>
  <conditionalFormatting sqref="D413">
    <cfRule type="duplicateValues" dxfId="48" priority="11"/>
  </conditionalFormatting>
  <conditionalFormatting sqref="D414">
    <cfRule type="duplicateValues" dxfId="47" priority="10"/>
  </conditionalFormatting>
  <conditionalFormatting sqref="D415">
    <cfRule type="duplicateValues" dxfId="46" priority="9"/>
  </conditionalFormatting>
  <conditionalFormatting sqref="D416">
    <cfRule type="duplicateValues" dxfId="45" priority="8"/>
  </conditionalFormatting>
  <conditionalFormatting sqref="D417">
    <cfRule type="duplicateValues" dxfId="44" priority="7"/>
  </conditionalFormatting>
  <conditionalFormatting sqref="D418">
    <cfRule type="duplicateValues" dxfId="43" priority="6"/>
  </conditionalFormatting>
  <conditionalFormatting sqref="D419">
    <cfRule type="duplicateValues" dxfId="42" priority="5"/>
  </conditionalFormatting>
  <conditionalFormatting sqref="D420">
    <cfRule type="duplicateValues" dxfId="41" priority="4"/>
  </conditionalFormatting>
  <conditionalFormatting sqref="D421">
    <cfRule type="duplicateValues" dxfId="40" priority="2"/>
  </conditionalFormatting>
  <conditionalFormatting sqref="D306 D308 E307">
    <cfRule type="duplicateValues" dxfId="39" priority="1730"/>
  </conditionalFormatting>
  <pageMargins left="0.75" right="0.75" top="1" bottom="1" header="0.511811023622047" footer="0.511811023622047"/>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6"/>
  <sheetViews>
    <sheetView topLeftCell="A234" zoomScaleNormal="100" workbookViewId="0">
      <selection activeCell="F19" sqref="F19"/>
    </sheetView>
  </sheetViews>
  <sheetFormatPr defaultColWidth="8.85546875" defaultRowHeight="12.75" x14ac:dyDescent="0.2"/>
  <cols>
    <col min="2" max="2" width="20.42578125" customWidth="1"/>
    <col min="4" max="4" width="26.85546875" customWidth="1"/>
    <col min="5" max="5" width="44.42578125" customWidth="1"/>
    <col min="6" max="6" width="80" customWidth="1"/>
  </cols>
  <sheetData>
    <row r="1" spans="1:6" x14ac:dyDescent="0.2">
      <c r="A1" s="16" t="s">
        <v>4094</v>
      </c>
      <c r="B1" s="69" t="s">
        <v>4095</v>
      </c>
      <c r="D1" s="16" t="s">
        <v>4096</v>
      </c>
      <c r="E1" s="69"/>
      <c r="F1" s="16" t="s">
        <v>4097</v>
      </c>
    </row>
    <row r="2" spans="1:6" x14ac:dyDescent="0.2">
      <c r="B2" s="16" t="s">
        <v>4098</v>
      </c>
      <c r="D2" s="16" t="s">
        <v>4099</v>
      </c>
      <c r="F2" t="s">
        <v>4100</v>
      </c>
    </row>
    <row r="3" spans="1:6" x14ac:dyDescent="0.2">
      <c r="A3">
        <v>1</v>
      </c>
      <c r="B3" s="16" t="s">
        <v>4101</v>
      </c>
      <c r="C3">
        <v>1</v>
      </c>
      <c r="D3" s="16" t="s">
        <v>4102</v>
      </c>
    </row>
    <row r="4" spans="1:6" x14ac:dyDescent="0.2">
      <c r="A4">
        <v>2</v>
      </c>
      <c r="B4" s="16" t="s">
        <v>4103</v>
      </c>
      <c r="C4">
        <v>2</v>
      </c>
      <c r="D4" s="16" t="s">
        <v>4104</v>
      </c>
    </row>
    <row r="5" spans="1:6" x14ac:dyDescent="0.2">
      <c r="A5">
        <v>3</v>
      </c>
      <c r="B5" s="16" t="s">
        <v>4105</v>
      </c>
      <c r="C5">
        <v>3</v>
      </c>
      <c r="D5" s="16" t="s">
        <v>4106</v>
      </c>
    </row>
    <row r="6" spans="1:6" x14ac:dyDescent="0.2">
      <c r="A6">
        <v>4</v>
      </c>
      <c r="B6" s="16" t="s">
        <v>4107</v>
      </c>
      <c r="C6">
        <v>4</v>
      </c>
      <c r="D6" s="16" t="s">
        <v>4108</v>
      </c>
    </row>
    <row r="7" spans="1:6" x14ac:dyDescent="0.2">
      <c r="A7">
        <v>5</v>
      </c>
      <c r="B7" s="16" t="s">
        <v>4109</v>
      </c>
      <c r="C7">
        <v>5</v>
      </c>
      <c r="D7" s="16" t="s">
        <v>4110</v>
      </c>
    </row>
    <row r="8" spans="1:6" x14ac:dyDescent="0.2">
      <c r="A8">
        <v>6</v>
      </c>
      <c r="B8" s="16" t="s">
        <v>4111</v>
      </c>
      <c r="C8">
        <v>6</v>
      </c>
      <c r="D8" s="16" t="s">
        <v>4112</v>
      </c>
    </row>
    <row r="9" spans="1:6" x14ac:dyDescent="0.2">
      <c r="A9">
        <v>7</v>
      </c>
      <c r="B9" s="16" t="s">
        <v>4113</v>
      </c>
      <c r="C9">
        <v>7</v>
      </c>
      <c r="D9" s="16" t="s">
        <v>4114</v>
      </c>
    </row>
    <row r="10" spans="1:6" x14ac:dyDescent="0.2">
      <c r="A10">
        <v>8</v>
      </c>
      <c r="B10" s="16" t="s">
        <v>4115</v>
      </c>
      <c r="C10">
        <v>8</v>
      </c>
      <c r="D10" s="16" t="s">
        <v>4116</v>
      </c>
    </row>
    <row r="11" spans="1:6" x14ac:dyDescent="0.2">
      <c r="A11">
        <v>9</v>
      </c>
      <c r="B11" s="16" t="s">
        <v>4117</v>
      </c>
      <c r="C11">
        <v>9</v>
      </c>
      <c r="D11" s="16" t="s">
        <v>4118</v>
      </c>
    </row>
    <row r="12" spans="1:6" x14ac:dyDescent="0.2">
      <c r="A12" s="16">
        <v>10</v>
      </c>
      <c r="B12" s="16" t="s">
        <v>4119</v>
      </c>
      <c r="C12" s="16">
        <v>10</v>
      </c>
      <c r="D12" s="16" t="s">
        <v>4120</v>
      </c>
    </row>
    <row r="13" spans="1:6" x14ac:dyDescent="0.2">
      <c r="A13">
        <v>11</v>
      </c>
      <c r="B13" s="16" t="s">
        <v>4121</v>
      </c>
      <c r="C13">
        <v>11</v>
      </c>
      <c r="D13" s="16" t="s">
        <v>4122</v>
      </c>
    </row>
    <row r="14" spans="1:6" x14ac:dyDescent="0.2">
      <c r="A14">
        <v>12</v>
      </c>
      <c r="B14" s="16" t="s">
        <v>4123</v>
      </c>
      <c r="C14">
        <v>12</v>
      </c>
      <c r="D14" s="16" t="s">
        <v>4124</v>
      </c>
    </row>
    <row r="15" spans="1:6" x14ac:dyDescent="0.2">
      <c r="A15">
        <v>13</v>
      </c>
      <c r="B15" s="16" t="s">
        <v>4125</v>
      </c>
      <c r="C15">
        <v>13</v>
      </c>
      <c r="D15" s="16" t="s">
        <v>4126</v>
      </c>
    </row>
    <row r="16" spans="1:6" x14ac:dyDescent="0.2">
      <c r="A16">
        <v>14</v>
      </c>
      <c r="B16" s="16" t="s">
        <v>4127</v>
      </c>
      <c r="C16">
        <v>14</v>
      </c>
      <c r="D16" s="16" t="s">
        <v>4128</v>
      </c>
    </row>
    <row r="18" spans="1:4" x14ac:dyDescent="0.2">
      <c r="A18">
        <v>1</v>
      </c>
      <c r="B18" s="16" t="s">
        <v>4101</v>
      </c>
      <c r="C18">
        <v>2</v>
      </c>
      <c r="D18" s="16" t="s">
        <v>4104</v>
      </c>
    </row>
    <row r="19" spans="1:4" x14ac:dyDescent="0.2">
      <c r="A19">
        <v>2</v>
      </c>
      <c r="B19" s="16" t="s">
        <v>4103</v>
      </c>
      <c r="C19">
        <v>3</v>
      </c>
      <c r="D19" s="16" t="s">
        <v>4106</v>
      </c>
    </row>
    <row r="20" spans="1:4" x14ac:dyDescent="0.2">
      <c r="A20">
        <v>3</v>
      </c>
      <c r="B20" s="16" t="s">
        <v>4105</v>
      </c>
      <c r="C20">
        <v>4</v>
      </c>
      <c r="D20" s="16" t="s">
        <v>4108</v>
      </c>
    </row>
    <row r="21" spans="1:4" x14ac:dyDescent="0.2">
      <c r="A21">
        <v>4</v>
      </c>
      <c r="B21" s="16" t="s">
        <v>4107</v>
      </c>
      <c r="C21">
        <v>5</v>
      </c>
      <c r="D21" s="16" t="s">
        <v>4110</v>
      </c>
    </row>
    <row r="22" spans="1:4" x14ac:dyDescent="0.2">
      <c r="A22">
        <v>5</v>
      </c>
      <c r="B22" s="16" t="s">
        <v>4109</v>
      </c>
      <c r="C22">
        <v>6</v>
      </c>
      <c r="D22" s="16" t="s">
        <v>4112</v>
      </c>
    </row>
    <row r="23" spans="1:4" x14ac:dyDescent="0.2">
      <c r="A23">
        <v>6</v>
      </c>
      <c r="B23" s="16" t="s">
        <v>4111</v>
      </c>
      <c r="C23">
        <v>7</v>
      </c>
      <c r="D23" s="16" t="s">
        <v>4114</v>
      </c>
    </row>
    <row r="24" spans="1:4" x14ac:dyDescent="0.2">
      <c r="A24">
        <v>7</v>
      </c>
      <c r="B24" s="16" t="s">
        <v>4113</v>
      </c>
      <c r="C24">
        <v>8</v>
      </c>
      <c r="D24" s="16" t="s">
        <v>4116</v>
      </c>
    </row>
    <row r="25" spans="1:4" x14ac:dyDescent="0.2">
      <c r="A25">
        <v>8</v>
      </c>
      <c r="B25" s="16" t="s">
        <v>4115</v>
      </c>
      <c r="C25">
        <v>9</v>
      </c>
      <c r="D25" s="16" t="s">
        <v>4118</v>
      </c>
    </row>
    <row r="26" spans="1:4" x14ac:dyDescent="0.2">
      <c r="A26">
        <v>9</v>
      </c>
      <c r="B26" s="16" t="s">
        <v>4117</v>
      </c>
      <c r="C26" s="16">
        <v>10</v>
      </c>
      <c r="D26" s="16" t="s">
        <v>4120</v>
      </c>
    </row>
    <row r="27" spans="1:4" x14ac:dyDescent="0.2">
      <c r="A27" s="16">
        <v>10</v>
      </c>
      <c r="B27" s="16" t="s">
        <v>4119</v>
      </c>
      <c r="C27">
        <v>11</v>
      </c>
      <c r="D27" s="16" t="s">
        <v>4122</v>
      </c>
    </row>
    <row r="28" spans="1:4" x14ac:dyDescent="0.2">
      <c r="A28">
        <v>11</v>
      </c>
      <c r="B28" s="16" t="s">
        <v>4121</v>
      </c>
      <c r="C28">
        <v>12</v>
      </c>
      <c r="D28" s="16" t="s">
        <v>4124</v>
      </c>
    </row>
    <row r="29" spans="1:4" x14ac:dyDescent="0.2">
      <c r="A29">
        <v>12</v>
      </c>
      <c r="B29" s="16" t="s">
        <v>4123</v>
      </c>
      <c r="C29">
        <v>13</v>
      </c>
      <c r="D29" s="16" t="s">
        <v>4126</v>
      </c>
    </row>
    <row r="30" spans="1:4" x14ac:dyDescent="0.2">
      <c r="A30">
        <v>13</v>
      </c>
      <c r="B30" s="16" t="s">
        <v>4125</v>
      </c>
      <c r="C30">
        <v>14</v>
      </c>
      <c r="D30" s="16" t="s">
        <v>4128</v>
      </c>
    </row>
    <row r="31" spans="1:4" x14ac:dyDescent="0.2">
      <c r="A31">
        <v>14</v>
      </c>
      <c r="B31" s="16" t="s">
        <v>4127</v>
      </c>
      <c r="C31">
        <v>1</v>
      </c>
      <c r="D31" s="16" t="s">
        <v>4102</v>
      </c>
    </row>
    <row r="33" spans="1:4" x14ac:dyDescent="0.2">
      <c r="A33">
        <v>1</v>
      </c>
      <c r="B33" s="16" t="s">
        <v>4101</v>
      </c>
      <c r="C33">
        <v>3</v>
      </c>
      <c r="D33" s="16" t="s">
        <v>4106</v>
      </c>
    </row>
    <row r="34" spans="1:4" x14ac:dyDescent="0.2">
      <c r="A34">
        <v>2</v>
      </c>
      <c r="B34" s="16" t="s">
        <v>4103</v>
      </c>
      <c r="C34">
        <v>4</v>
      </c>
      <c r="D34" s="16" t="s">
        <v>4108</v>
      </c>
    </row>
    <row r="35" spans="1:4" x14ac:dyDescent="0.2">
      <c r="A35">
        <v>3</v>
      </c>
      <c r="B35" s="16" t="s">
        <v>4105</v>
      </c>
      <c r="C35">
        <v>5</v>
      </c>
      <c r="D35" s="16" t="s">
        <v>4110</v>
      </c>
    </row>
    <row r="36" spans="1:4" x14ac:dyDescent="0.2">
      <c r="A36">
        <v>4</v>
      </c>
      <c r="B36" s="16" t="s">
        <v>4107</v>
      </c>
      <c r="C36">
        <v>6</v>
      </c>
      <c r="D36" s="16" t="s">
        <v>4112</v>
      </c>
    </row>
    <row r="37" spans="1:4" x14ac:dyDescent="0.2">
      <c r="A37">
        <v>5</v>
      </c>
      <c r="B37" s="16" t="s">
        <v>4109</v>
      </c>
      <c r="C37">
        <v>7</v>
      </c>
      <c r="D37" s="16" t="s">
        <v>4114</v>
      </c>
    </row>
    <row r="38" spans="1:4" x14ac:dyDescent="0.2">
      <c r="A38">
        <v>6</v>
      </c>
      <c r="B38" s="16" t="s">
        <v>4111</v>
      </c>
      <c r="C38">
        <v>8</v>
      </c>
      <c r="D38" s="16" t="s">
        <v>4116</v>
      </c>
    </row>
    <row r="39" spans="1:4" x14ac:dyDescent="0.2">
      <c r="A39">
        <v>7</v>
      </c>
      <c r="B39" s="16" t="s">
        <v>4113</v>
      </c>
      <c r="C39">
        <v>9</v>
      </c>
      <c r="D39" s="16" t="s">
        <v>4118</v>
      </c>
    </row>
    <row r="40" spans="1:4" x14ac:dyDescent="0.2">
      <c r="A40">
        <v>8</v>
      </c>
      <c r="B40" s="16" t="s">
        <v>4115</v>
      </c>
      <c r="C40" s="16">
        <v>10</v>
      </c>
      <c r="D40" s="16" t="s">
        <v>4120</v>
      </c>
    </row>
    <row r="41" spans="1:4" x14ac:dyDescent="0.2">
      <c r="A41">
        <v>9</v>
      </c>
      <c r="B41" s="16" t="s">
        <v>4117</v>
      </c>
      <c r="C41">
        <v>11</v>
      </c>
      <c r="D41" s="16" t="s">
        <v>4122</v>
      </c>
    </row>
    <row r="42" spans="1:4" x14ac:dyDescent="0.2">
      <c r="A42" s="16">
        <v>10</v>
      </c>
      <c r="B42" s="16" t="s">
        <v>4119</v>
      </c>
      <c r="C42">
        <v>12</v>
      </c>
      <c r="D42" s="16" t="s">
        <v>4124</v>
      </c>
    </row>
    <row r="43" spans="1:4" x14ac:dyDescent="0.2">
      <c r="A43">
        <v>11</v>
      </c>
      <c r="B43" s="16" t="s">
        <v>4121</v>
      </c>
      <c r="C43">
        <v>13</v>
      </c>
      <c r="D43" s="16" t="s">
        <v>4126</v>
      </c>
    </row>
    <row r="44" spans="1:4" x14ac:dyDescent="0.2">
      <c r="A44">
        <v>12</v>
      </c>
      <c r="B44" s="16" t="s">
        <v>4123</v>
      </c>
      <c r="C44">
        <v>14</v>
      </c>
      <c r="D44" s="16" t="s">
        <v>4128</v>
      </c>
    </row>
    <row r="45" spans="1:4" x14ac:dyDescent="0.2">
      <c r="A45">
        <v>13</v>
      </c>
      <c r="B45" s="16" t="s">
        <v>4125</v>
      </c>
      <c r="C45">
        <v>1</v>
      </c>
      <c r="D45" s="16" t="s">
        <v>4102</v>
      </c>
    </row>
    <row r="46" spans="1:4" x14ac:dyDescent="0.2">
      <c r="A46">
        <v>14</v>
      </c>
      <c r="B46" s="16" t="s">
        <v>4127</v>
      </c>
      <c r="C46">
        <v>2</v>
      </c>
      <c r="D46" s="16" t="s">
        <v>4104</v>
      </c>
    </row>
  </sheetData>
  <hyperlinks>
    <hyperlink ref="B1" r:id="rId1" xr:uid="{00000000-0004-0000-0300-000000000000}"/>
  </hyperlinks>
  <pageMargins left="0.7" right="0.7" top="0.75" bottom="0.75" header="0.511811023622047" footer="0.511811023622047"/>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V1646"/>
  <sheetViews>
    <sheetView workbookViewId="0">
      <selection sqref="A1:XFD1048576"/>
    </sheetView>
  </sheetViews>
  <sheetFormatPr defaultColWidth="8.85546875" defaultRowHeight="12.75" customHeight="1" x14ac:dyDescent="0.2"/>
  <cols>
    <col min="1" max="1" width="30.140625" style="71" customWidth="1"/>
    <col min="2" max="2" width="9.85546875" style="71" customWidth="1"/>
    <col min="3" max="3" width="10.85546875" style="71" customWidth="1"/>
    <col min="4" max="4" width="13.140625" style="89" customWidth="1"/>
    <col min="5" max="5" width="15" style="74" customWidth="1"/>
    <col min="6" max="6" width="11.42578125" style="74" customWidth="1"/>
    <col min="7" max="7" width="15.140625" style="74" customWidth="1"/>
    <col min="8" max="8" width="17.85546875" style="74" customWidth="1"/>
    <col min="9" max="9" width="8.85546875" style="74" hidden="1" customWidth="1"/>
    <col min="10" max="16" width="8.85546875" style="71" hidden="1" customWidth="1"/>
    <col min="17" max="17" width="12.140625" style="71" hidden="1" customWidth="1"/>
    <col min="18" max="18" width="24.85546875" style="71" customWidth="1"/>
    <col min="19" max="19" width="26.7109375" style="71" customWidth="1"/>
    <col min="20" max="20" width="5.140625" style="71" customWidth="1"/>
    <col min="21" max="21" width="20.140625" style="71" customWidth="1"/>
    <col min="22" max="100" width="8.85546875" style="71" customWidth="1"/>
    <col min="101" max="101" width="24" style="71" customWidth="1"/>
    <col min="102" max="104" width="8.85546875" style="71" customWidth="1"/>
    <col min="105" max="105" width="12" style="71" customWidth="1"/>
    <col min="106" max="106" width="15.42578125" style="71" customWidth="1"/>
    <col min="107" max="107" width="8.85546875" style="71" customWidth="1"/>
    <col min="108" max="16384" width="8.85546875" style="71"/>
  </cols>
  <sheetData>
    <row r="2" spans="1:19" ht="12.75" customHeight="1" x14ac:dyDescent="0.2">
      <c r="A2" s="67" t="s">
        <v>3</v>
      </c>
      <c r="B2" s="67" t="s">
        <v>7</v>
      </c>
      <c r="C2" s="68" t="s">
        <v>4087</v>
      </c>
      <c r="D2" s="87" t="s">
        <v>4</v>
      </c>
      <c r="E2" s="68" t="s">
        <v>5</v>
      </c>
      <c r="F2" s="68" t="s">
        <v>4129</v>
      </c>
      <c r="G2" s="68" t="s">
        <v>4088</v>
      </c>
      <c r="H2" s="70" t="s">
        <v>4130</v>
      </c>
      <c r="I2" s="70" t="s">
        <v>4131</v>
      </c>
      <c r="J2" s="88" t="s">
        <v>4132</v>
      </c>
      <c r="K2" s="70" t="s">
        <v>4133</v>
      </c>
      <c r="L2" s="70" t="s">
        <v>4134</v>
      </c>
      <c r="M2" s="70" t="s">
        <v>4135</v>
      </c>
      <c r="N2" s="70" t="s">
        <v>4136</v>
      </c>
      <c r="O2" s="70" t="s">
        <v>4137</v>
      </c>
      <c r="P2" s="70" t="s">
        <v>4138</v>
      </c>
      <c r="Q2" s="86" t="s">
        <v>4139</v>
      </c>
      <c r="R2" s="86" t="s">
        <v>4140</v>
      </c>
    </row>
    <row r="3" spans="1:19" ht="12.75" customHeight="1" x14ac:dyDescent="0.25">
      <c r="A3" s="90" t="s">
        <v>2357</v>
      </c>
      <c r="B3" s="72" t="s">
        <v>165</v>
      </c>
      <c r="C3" s="85" t="s">
        <v>154</v>
      </c>
      <c r="D3" s="89">
        <v>36350</v>
      </c>
      <c r="E3" s="73" t="s">
        <v>477</v>
      </c>
      <c r="G3" s="73" t="s">
        <v>2358</v>
      </c>
      <c r="H3" s="75" t="str">
        <f>VLOOKUP(Table16[[#This Row],[Player]],Rosters!$D$1:$D$1939,1,FALSE)</f>
        <v>Adkins, Nate</v>
      </c>
      <c r="I3" s="75" t="str">
        <f>Table16[[#This Row],[RunBlock-Primary6]]&amp;"-"&amp;Table16[[#This Row],[PassBlock8]]&amp;IF(Table16[[#This Row],[RunBlock-Secondary7]]&lt;&gt;"","/"&amp;Table16[[#This Row],[RunBlock-Secondary7]]&amp;"-"&amp;Table16[[#This Row],[PassBlock8]],"")</f>
        <v>0-2</v>
      </c>
      <c r="J3" s="73"/>
      <c r="K3" s="73"/>
      <c r="L3" s="74"/>
      <c r="M3" s="74"/>
      <c r="N3" s="73">
        <v>0</v>
      </c>
      <c r="O3" s="74"/>
      <c r="P3" s="73">
        <v>2</v>
      </c>
      <c r="Q3" s="74" t="str">
        <f>Table16[[#This Row],[DefPrimary2]]&amp;IF(Table16[[#This Row],[Def-Secondary3]]&lt;&gt;"","/"&amp;Table16[[#This Row],[Def-Secondary3]],)&amp;""&amp;IF(Table16[[#This Row],[PassRush4]]&lt;&gt;"","-"&amp;Table16[[#This Row],[PassRush4]],)</f>
        <v/>
      </c>
      <c r="R3" s="74" t="e">
        <f>VLOOKUP(Table16[[#This Row],[Player]],#REF!,9,FALSE)</f>
        <v>#REF!</v>
      </c>
      <c r="S3" s="71" t="e">
        <f>LEFT(Table16[[#This Row],[2024 Card Info]],3)&amp;"  "&amp;Table16[[#This Row],[Player Data]]</f>
        <v>#REF!</v>
      </c>
    </row>
    <row r="4" spans="1:19" ht="12.75" customHeight="1" x14ac:dyDescent="0.25">
      <c r="A4" s="90" t="s">
        <v>2826</v>
      </c>
      <c r="B4" s="72" t="s">
        <v>165</v>
      </c>
      <c r="C4" s="85" t="s">
        <v>91</v>
      </c>
      <c r="D4" s="89">
        <v>33713</v>
      </c>
      <c r="E4" s="73" t="s">
        <v>361</v>
      </c>
      <c r="G4" s="73" t="s">
        <v>2827</v>
      </c>
      <c r="H4" s="75" t="str">
        <f>VLOOKUP(Table16[[#This Row],[Player]],Rosters!$D$1:$D$1939,1,FALSE)</f>
        <v>Akins, Jordan</v>
      </c>
      <c r="I4" s="75" t="str">
        <f>Table16[[#This Row],[RunBlock-Primary6]]&amp;"-"&amp;Table16[[#This Row],[PassBlock8]]&amp;IF(Table16[[#This Row],[RunBlock-Secondary7]]&lt;&gt;"","/"&amp;Table16[[#This Row],[RunBlock-Secondary7]]&amp;"-"&amp;Table16[[#This Row],[PassBlock8]],"")</f>
        <v>0-2</v>
      </c>
      <c r="J4" s="73"/>
      <c r="K4" s="73"/>
      <c r="L4" s="74"/>
      <c r="M4" s="74"/>
      <c r="N4" s="73">
        <v>0</v>
      </c>
      <c r="O4" s="74"/>
      <c r="P4" s="73">
        <v>2</v>
      </c>
      <c r="Q4" s="74" t="str">
        <f>Table16[[#This Row],[DefPrimary2]]&amp;IF(Table16[[#This Row],[Def-Secondary3]]&lt;&gt;"","/"&amp;Table16[[#This Row],[Def-Secondary3]],)&amp;""&amp;IF(Table16[[#This Row],[PassRush4]]&lt;&gt;"","-"&amp;Table16[[#This Row],[PassRush4]],)</f>
        <v/>
      </c>
      <c r="R4" s="74" t="e">
        <f>VLOOKUP(Table16[[#This Row],[Player]],#REF!,9,FALSE)</f>
        <v>#REF!</v>
      </c>
      <c r="S4" s="71" t="e">
        <f>LEFT(Table16[[#This Row],[2024 Card Info]],3)&amp;"  "&amp;Table16[[#This Row],[Player Data]]</f>
        <v>#REF!</v>
      </c>
    </row>
    <row r="5" spans="1:19" ht="12.75" customHeight="1" x14ac:dyDescent="0.25">
      <c r="A5" s="90" t="s">
        <v>1198</v>
      </c>
      <c r="B5" s="72" t="s">
        <v>165</v>
      </c>
      <c r="C5" s="85" t="s">
        <v>138</v>
      </c>
      <c r="D5" s="89">
        <v>35735</v>
      </c>
      <c r="E5" s="73" t="s">
        <v>553</v>
      </c>
      <c r="G5" s="73" t="s">
        <v>1199</v>
      </c>
      <c r="H5" s="75" t="str">
        <f>VLOOKUP(Table16[[#This Row],[Player]],Rosters!$D$1:$D$1939,1,FALSE)</f>
        <v>Bates, John</v>
      </c>
      <c r="I5" s="75" t="str">
        <f>Table16[[#This Row],[RunBlock-Primary6]]&amp;"-"&amp;Table16[[#This Row],[PassBlock8]]&amp;IF(Table16[[#This Row],[RunBlock-Secondary7]]&lt;&gt;"","/"&amp;Table16[[#This Row],[RunBlock-Secondary7]]&amp;"-"&amp;Table16[[#This Row],[PassBlock8]],"")</f>
        <v>0-3</v>
      </c>
      <c r="J5" s="73"/>
      <c r="K5" s="73"/>
      <c r="L5" s="74"/>
      <c r="M5" s="74"/>
      <c r="N5" s="73">
        <v>0</v>
      </c>
      <c r="O5" s="74"/>
      <c r="P5" s="73">
        <v>3</v>
      </c>
      <c r="Q5" s="74" t="str">
        <f>Table16[[#This Row],[DefPrimary2]]&amp;IF(Table16[[#This Row],[Def-Secondary3]]&lt;&gt;"","/"&amp;Table16[[#This Row],[Def-Secondary3]],)&amp;""&amp;IF(Table16[[#This Row],[PassRush4]]&lt;&gt;"","-"&amp;Table16[[#This Row],[PassRush4]],)</f>
        <v/>
      </c>
      <c r="R5" s="74" t="e">
        <f>VLOOKUP(Table16[[#This Row],[Player]],#REF!,9,FALSE)</f>
        <v>#REF!</v>
      </c>
      <c r="S5" s="71" t="e">
        <f>LEFT(Table16[[#This Row],[2024 Card Info]],3)&amp;"  "&amp;Table16[[#This Row],[Player Data]]</f>
        <v>#REF!</v>
      </c>
    </row>
    <row r="6" spans="1:19" ht="12.75" customHeight="1" x14ac:dyDescent="0.25">
      <c r="A6" s="90" t="s">
        <v>3058</v>
      </c>
      <c r="B6" s="72" t="s">
        <v>165</v>
      </c>
      <c r="C6" s="85" t="s">
        <v>363</v>
      </c>
      <c r="D6" s="89">
        <v>36133</v>
      </c>
      <c r="E6" s="73" t="s">
        <v>416</v>
      </c>
      <c r="G6" s="73" t="s">
        <v>3059</v>
      </c>
      <c r="H6" s="75" t="str">
        <f>VLOOKUP(Table16[[#This Row],[Player]],Rosters!$D$1:$D$1939,1,FALSE)</f>
        <v>Calcaterra, Grant</v>
      </c>
      <c r="I6" s="75" t="str">
        <f>Table16[[#This Row],[RunBlock-Primary6]]&amp;"-"&amp;Table16[[#This Row],[PassBlock8]]&amp;IF(Table16[[#This Row],[RunBlock-Secondary7]]&lt;&gt;"","/"&amp;Table16[[#This Row],[RunBlock-Secondary7]]&amp;"-"&amp;Table16[[#This Row],[PassBlock8]],"")</f>
        <v>0-0</v>
      </c>
      <c r="J6" s="73"/>
      <c r="K6" s="73"/>
      <c r="L6" s="74"/>
      <c r="M6" s="74"/>
      <c r="N6" s="73">
        <v>0</v>
      </c>
      <c r="O6" s="74"/>
      <c r="P6" s="73">
        <v>0</v>
      </c>
      <c r="Q6" s="74" t="str">
        <f>Table16[[#This Row],[DefPrimary2]]&amp;IF(Table16[[#This Row],[Def-Secondary3]]&lt;&gt;"","/"&amp;Table16[[#This Row],[Def-Secondary3]],)&amp;""&amp;IF(Table16[[#This Row],[PassRush4]]&lt;&gt;"","-"&amp;Table16[[#This Row],[PassRush4]],)</f>
        <v/>
      </c>
      <c r="R6" s="74" t="e">
        <f>VLOOKUP(Table16[[#This Row],[Player]],#REF!,9,FALSE)</f>
        <v>#REF!</v>
      </c>
      <c r="S6" s="71" t="e">
        <f>LEFT(Table16[[#This Row],[2024 Card Info]],3)&amp;"  "&amp;Table16[[#This Row],[Player Data]]</f>
        <v>#REF!</v>
      </c>
    </row>
    <row r="7" spans="1:19" ht="12.75" customHeight="1" x14ac:dyDescent="0.25">
      <c r="A7" s="90" t="s">
        <v>515</v>
      </c>
      <c r="B7" s="72" t="s">
        <v>165</v>
      </c>
      <c r="C7" s="85" t="s">
        <v>131</v>
      </c>
      <c r="D7" s="89">
        <v>34975</v>
      </c>
      <c r="E7" s="73" t="s">
        <v>516</v>
      </c>
      <c r="G7" s="73" t="s">
        <v>517</v>
      </c>
      <c r="H7" s="75" t="str">
        <f>VLOOKUP(Table16[[#This Row],[Player]],Rosters!$D$1:$D$1939,1,FALSE)</f>
        <v>Gesicki, Mike</v>
      </c>
      <c r="I7" s="75" t="str">
        <f>Table16[[#This Row],[RunBlock-Primary6]]&amp;"-"&amp;Table16[[#This Row],[PassBlock8]]&amp;IF(Table16[[#This Row],[RunBlock-Secondary7]]&lt;&gt;"","/"&amp;Table16[[#This Row],[RunBlock-Secondary7]]&amp;"-"&amp;Table16[[#This Row],[PassBlock8]],"")</f>
        <v>0-2</v>
      </c>
      <c r="J7" s="73"/>
      <c r="K7" s="73"/>
      <c r="L7" s="74"/>
      <c r="M7" s="74"/>
      <c r="N7" s="73">
        <v>0</v>
      </c>
      <c r="O7" s="74"/>
      <c r="P7" s="73">
        <v>2</v>
      </c>
      <c r="Q7" s="74" t="str">
        <f>Table16[[#This Row],[DefPrimary2]]&amp;IF(Table16[[#This Row],[Def-Secondary3]]&lt;&gt;"","/"&amp;Table16[[#This Row],[Def-Secondary3]],)&amp;""&amp;IF(Table16[[#This Row],[PassRush4]]&lt;&gt;"","-"&amp;Table16[[#This Row],[PassRush4]],)</f>
        <v/>
      </c>
      <c r="R7" s="74" t="e">
        <f>VLOOKUP(Table16[[#This Row],[Player]],#REF!,9,FALSE)</f>
        <v>#REF!</v>
      </c>
      <c r="S7" s="71" t="e">
        <f>LEFT(Table16[[#This Row],[2024 Card Info]],3)&amp;"  "&amp;Table16[[#This Row],[Player Data]]</f>
        <v>#REF!</v>
      </c>
    </row>
    <row r="8" spans="1:19" ht="12.75" customHeight="1" x14ac:dyDescent="0.25">
      <c r="A8" s="90" t="s">
        <v>1894</v>
      </c>
      <c r="B8" s="72" t="s">
        <v>165</v>
      </c>
      <c r="C8" s="85" t="s">
        <v>395</v>
      </c>
      <c r="D8" s="89">
        <v>36251</v>
      </c>
      <c r="E8" s="73" t="s">
        <v>677</v>
      </c>
      <c r="G8" s="73" t="s">
        <v>1895</v>
      </c>
      <c r="H8" s="75" t="str">
        <f>VLOOKUP(Table16[[#This Row],[Player]],Rosters!$D$1:$D$1939,1,FALSE)</f>
        <v>Gray, Noah</v>
      </c>
      <c r="I8" s="75" t="str">
        <f>Table16[[#This Row],[RunBlock-Primary6]]&amp;"-"&amp;Table16[[#This Row],[PassBlock8]]&amp;IF(Table16[[#This Row],[RunBlock-Secondary7]]&lt;&gt;"","/"&amp;Table16[[#This Row],[RunBlock-Secondary7]]&amp;"-"&amp;Table16[[#This Row],[PassBlock8]],"")</f>
        <v>4-4</v>
      </c>
      <c r="J8" s="73"/>
      <c r="K8" s="73"/>
      <c r="L8" s="74"/>
      <c r="M8" s="74"/>
      <c r="N8" s="73">
        <v>4</v>
      </c>
      <c r="O8" s="74"/>
      <c r="P8" s="73">
        <v>4</v>
      </c>
      <c r="Q8" s="74" t="str">
        <f>Table16[[#This Row],[DefPrimary2]]&amp;IF(Table16[[#This Row],[Def-Secondary3]]&lt;&gt;"","/"&amp;Table16[[#This Row],[Def-Secondary3]],)&amp;""&amp;IF(Table16[[#This Row],[PassRush4]]&lt;&gt;"","-"&amp;Table16[[#This Row],[PassRush4]],)</f>
        <v/>
      </c>
      <c r="R8" s="74" t="e">
        <f>VLOOKUP(Table16[[#This Row],[Player]],#REF!,9,FALSE)</f>
        <v>#REF!</v>
      </c>
      <c r="S8" s="71" t="e">
        <f>LEFT(Table16[[#This Row],[2024 Card Info]],3)&amp;"  "&amp;Table16[[#This Row],[Player Data]]</f>
        <v>#REF!</v>
      </c>
    </row>
    <row r="9" spans="1:19" ht="12.75" customHeight="1" x14ac:dyDescent="0.25">
      <c r="A9" s="90" t="s">
        <v>1341</v>
      </c>
      <c r="B9" s="72" t="s">
        <v>165</v>
      </c>
      <c r="C9" s="85" t="s">
        <v>272</v>
      </c>
      <c r="D9" s="89">
        <v>34675</v>
      </c>
      <c r="E9" s="73" t="s">
        <v>654</v>
      </c>
      <c r="G9" s="73" t="s">
        <v>1343</v>
      </c>
      <c r="H9" s="75" t="str">
        <f>VLOOKUP(Table16[[#This Row],[Player]],Rosters!$D$1:$D$1939,1,FALSE)</f>
        <v>Henry, Hunter</v>
      </c>
      <c r="I9" s="75" t="str">
        <f>Table16[[#This Row],[RunBlock-Primary6]]&amp;"-"&amp;Table16[[#This Row],[PassBlock8]]&amp;IF(Table16[[#This Row],[RunBlock-Secondary7]]&lt;&gt;"","/"&amp;Table16[[#This Row],[RunBlock-Secondary7]]&amp;"-"&amp;Table16[[#This Row],[PassBlock8]],"")</f>
        <v>0-3</v>
      </c>
      <c r="J9" s="73"/>
      <c r="K9" s="73"/>
      <c r="L9" s="74"/>
      <c r="M9" s="74"/>
      <c r="N9" s="73">
        <v>0</v>
      </c>
      <c r="O9" s="74"/>
      <c r="P9" s="73">
        <v>3</v>
      </c>
      <c r="Q9" s="74" t="str">
        <f>Table16[[#This Row],[DefPrimary2]]&amp;IF(Table16[[#This Row],[Def-Secondary3]]&lt;&gt;"","/"&amp;Table16[[#This Row],[Def-Secondary3]],)&amp;""&amp;IF(Table16[[#This Row],[PassRush4]]&lt;&gt;"","-"&amp;Table16[[#This Row],[PassRush4]],)</f>
        <v/>
      </c>
      <c r="R9" s="74" t="e">
        <f>VLOOKUP(Table16[[#This Row],[Player]],#REF!,9,FALSE)</f>
        <v>#REF!</v>
      </c>
      <c r="S9" s="71" t="e">
        <f>LEFT(Table16[[#This Row],[2024 Card Info]],3)&amp;"  "&amp;Table16[[#This Row],[Player Data]]</f>
        <v>#REF!</v>
      </c>
    </row>
    <row r="10" spans="1:19" ht="12.75" customHeight="1" x14ac:dyDescent="0.25">
      <c r="A10" s="90" t="s">
        <v>1760</v>
      </c>
      <c r="B10" s="72" t="s">
        <v>165</v>
      </c>
      <c r="C10" s="85" t="s">
        <v>232</v>
      </c>
      <c r="D10" s="89">
        <v>35614</v>
      </c>
      <c r="E10" s="73" t="s">
        <v>1761</v>
      </c>
      <c r="G10" s="73" t="s">
        <v>1763</v>
      </c>
      <c r="H10" s="75" t="str">
        <f>VLOOKUP(Table16[[#This Row],[Player]],Rosters!$D$1:$D$1939,1,FALSE)</f>
        <v>Hockenson, T.J.</v>
      </c>
      <c r="I10" s="75" t="str">
        <f>Table16[[#This Row],[RunBlock-Primary6]]&amp;"-"&amp;Table16[[#This Row],[PassBlock8]]&amp;IF(Table16[[#This Row],[RunBlock-Secondary7]]&lt;&gt;"","/"&amp;Table16[[#This Row],[RunBlock-Secondary7]]&amp;"-"&amp;Table16[[#This Row],[PassBlock8]],"")</f>
        <v>0-4</v>
      </c>
      <c r="J10" s="73"/>
      <c r="K10" s="73"/>
      <c r="L10" s="74"/>
      <c r="M10" s="74"/>
      <c r="N10" s="73">
        <v>0</v>
      </c>
      <c r="O10" s="74"/>
      <c r="P10" s="73">
        <v>4</v>
      </c>
      <c r="Q10" s="74" t="str">
        <f>Table16[[#This Row],[DefPrimary2]]&amp;IF(Table16[[#This Row],[Def-Secondary3]]&lt;&gt;"","/"&amp;Table16[[#This Row],[Def-Secondary3]],)&amp;""&amp;IF(Table16[[#This Row],[PassRush4]]&lt;&gt;"","-"&amp;Table16[[#This Row],[PassRush4]],)</f>
        <v/>
      </c>
      <c r="R10" s="74" t="e">
        <f>VLOOKUP(Table16[[#This Row],[Player]],#REF!,9,FALSE)</f>
        <v>#REF!</v>
      </c>
      <c r="S10" s="71" t="e">
        <f>LEFT(Table16[[#This Row],[2024 Card Info]],3)&amp;"  "&amp;Table16[[#This Row],[Player Data]]</f>
        <v>#REF!</v>
      </c>
    </row>
    <row r="11" spans="1:19" ht="12.75" customHeight="1" x14ac:dyDescent="0.25">
      <c r="A11" s="90" t="s">
        <v>2820</v>
      </c>
      <c r="B11" s="72" t="s">
        <v>165</v>
      </c>
      <c r="C11" s="85" t="s">
        <v>145</v>
      </c>
      <c r="D11" s="89">
        <v>36451</v>
      </c>
      <c r="E11" s="73" t="s">
        <v>1119</v>
      </c>
      <c r="G11" s="73" t="s">
        <v>2822</v>
      </c>
      <c r="H11" s="75" t="str">
        <f>VLOOKUP(Table16[[#This Row],[Player]],Rosters!$D$1:$D$1939,1,FALSE)</f>
        <v>Kincaid, Dalton</v>
      </c>
      <c r="I11" s="75" t="str">
        <f>Table16[[#This Row],[RunBlock-Primary6]]&amp;"-"&amp;Table16[[#This Row],[PassBlock8]]&amp;IF(Table16[[#This Row],[RunBlock-Secondary7]]&lt;&gt;"","/"&amp;Table16[[#This Row],[RunBlock-Secondary7]]&amp;"-"&amp;Table16[[#This Row],[PassBlock8]],"")</f>
        <v>0-2</v>
      </c>
      <c r="J11" s="73"/>
      <c r="K11" s="73"/>
      <c r="L11" s="74"/>
      <c r="M11" s="74"/>
      <c r="N11" s="73">
        <v>0</v>
      </c>
      <c r="O11" s="74"/>
      <c r="P11" s="73">
        <v>2</v>
      </c>
      <c r="Q11" s="74" t="str">
        <f>Table16[[#This Row],[DefPrimary2]]&amp;IF(Table16[[#This Row],[Def-Secondary3]]&lt;&gt;"","/"&amp;Table16[[#This Row],[Def-Secondary3]],)&amp;""&amp;IF(Table16[[#This Row],[PassRush4]]&lt;&gt;"","-"&amp;Table16[[#This Row],[PassRush4]],)</f>
        <v/>
      </c>
      <c r="R11" s="74" t="e">
        <f>VLOOKUP(Table16[[#This Row],[Player]],#REF!,9,FALSE)</f>
        <v>#REF!</v>
      </c>
      <c r="S11" s="71" t="e">
        <f>LEFT(Table16[[#This Row],[2024 Card Info]],3)&amp;"  "&amp;Table16[[#This Row],[Player Data]]</f>
        <v>#REF!</v>
      </c>
    </row>
    <row r="12" spans="1:19" ht="12.75" customHeight="1" x14ac:dyDescent="0.25">
      <c r="A12" s="90" t="s">
        <v>3371</v>
      </c>
      <c r="B12" s="72" t="s">
        <v>165</v>
      </c>
      <c r="C12" s="85" t="s">
        <v>612</v>
      </c>
      <c r="D12" s="89">
        <v>33704</v>
      </c>
      <c r="E12" s="73" t="s">
        <v>551</v>
      </c>
      <c r="G12" s="73" t="s">
        <v>3372</v>
      </c>
      <c r="H12" s="75" t="str">
        <f>VLOOKUP(Table16[[#This Row],[Player]],Rosters!$D$1:$D$1939,1,FALSE)</f>
        <v>Manhertz, Chris</v>
      </c>
      <c r="I12" s="75" t="str">
        <f>Table16[[#This Row],[RunBlock-Primary6]]&amp;"-"&amp;Table16[[#This Row],[PassBlock8]]&amp;IF(Table16[[#This Row],[RunBlock-Secondary7]]&lt;&gt;"","/"&amp;Table16[[#This Row],[RunBlock-Secondary7]]&amp;"-"&amp;Table16[[#This Row],[PassBlock8]],"")</f>
        <v>4-5</v>
      </c>
      <c r="J12" s="73"/>
      <c r="K12" s="73"/>
      <c r="L12" s="74"/>
      <c r="M12" s="74"/>
      <c r="N12" s="73">
        <v>4</v>
      </c>
      <c r="O12" s="74"/>
      <c r="P12" s="73">
        <v>5</v>
      </c>
      <c r="Q12" s="74" t="str">
        <f>Table16[[#This Row],[DefPrimary2]]&amp;IF(Table16[[#This Row],[Def-Secondary3]]&lt;&gt;"","/"&amp;Table16[[#This Row],[Def-Secondary3]],)&amp;""&amp;IF(Table16[[#This Row],[PassRush4]]&lt;&gt;"","-"&amp;Table16[[#This Row],[PassRush4]],)</f>
        <v/>
      </c>
      <c r="R12" s="74" t="e">
        <f>VLOOKUP(Table16[[#This Row],[Player]],#REF!,9,FALSE)</f>
        <v>#REF!</v>
      </c>
      <c r="S12" s="71" t="e">
        <f>LEFT(Table16[[#This Row],[2024 Card Info]],3)&amp;"  "&amp;Table16[[#This Row],[Player Data]]</f>
        <v>#REF!</v>
      </c>
    </row>
    <row r="13" spans="1:19" ht="12.75" customHeight="1" x14ac:dyDescent="0.25">
      <c r="A13" s="90" t="s">
        <v>892</v>
      </c>
      <c r="B13" s="72" t="s">
        <v>165</v>
      </c>
      <c r="C13" s="85" t="s">
        <v>491</v>
      </c>
      <c r="D13" s="89">
        <v>37078</v>
      </c>
      <c r="E13" s="73" t="s">
        <v>268</v>
      </c>
      <c r="G13" s="73" t="s">
        <v>893</v>
      </c>
      <c r="H13" s="75" t="str">
        <f>VLOOKUP(Table16[[#This Row],[Player]],Rosters!$D$1:$D$1939,1,FALSE)</f>
        <v>Mayer, Michael</v>
      </c>
      <c r="I13" s="75" t="str">
        <f>Table16[[#This Row],[RunBlock-Primary6]]&amp;"-"&amp;Table16[[#This Row],[PassBlock8]]&amp;IF(Table16[[#This Row],[RunBlock-Secondary7]]&lt;&gt;"","/"&amp;Table16[[#This Row],[RunBlock-Secondary7]]&amp;"-"&amp;Table16[[#This Row],[PassBlock8]],"")</f>
        <v>0-0</v>
      </c>
      <c r="J13" s="73"/>
      <c r="K13" s="73"/>
      <c r="L13" s="74"/>
      <c r="M13" s="74"/>
      <c r="N13" s="73">
        <v>0</v>
      </c>
      <c r="O13" s="74"/>
      <c r="P13" s="73">
        <v>0</v>
      </c>
      <c r="Q13" s="74" t="str">
        <f>Table16[[#This Row],[DefPrimary2]]&amp;IF(Table16[[#This Row],[Def-Secondary3]]&lt;&gt;"","/"&amp;Table16[[#This Row],[Def-Secondary3]],)&amp;""&amp;IF(Table16[[#This Row],[PassRush4]]&lt;&gt;"","-"&amp;Table16[[#This Row],[PassRush4]],)</f>
        <v/>
      </c>
      <c r="R13" s="74" t="e">
        <f>VLOOKUP(Table16[[#This Row],[Player]],#REF!,9,FALSE)</f>
        <v>#REF!</v>
      </c>
      <c r="S13" s="71" t="e">
        <f>LEFT(Table16[[#This Row],[2024 Card Info]],3)&amp;"  "&amp;Table16[[#This Row],[Player Data]]</f>
        <v>#REF!</v>
      </c>
    </row>
    <row r="14" spans="1:19" ht="12.75" customHeight="1" x14ac:dyDescent="0.25">
      <c r="A14" s="90" t="s">
        <v>2010</v>
      </c>
      <c r="B14" s="72" t="s">
        <v>165</v>
      </c>
      <c r="C14" s="85" t="s">
        <v>479</v>
      </c>
      <c r="D14" s="89">
        <v>35556</v>
      </c>
      <c r="E14" s="73" t="s">
        <v>548</v>
      </c>
      <c r="G14" s="73" t="s">
        <v>2011</v>
      </c>
      <c r="H14" s="75" t="str">
        <f>VLOOKUP(Table16[[#This Row],[Player]],Rosters!$D$1:$D$1939,1,FALSE)</f>
        <v>Moreau, Foster</v>
      </c>
      <c r="I14" s="75" t="str">
        <f>Table16[[#This Row],[RunBlock-Primary6]]&amp;"-"&amp;Table16[[#This Row],[PassBlock8]]&amp;IF(Table16[[#This Row],[RunBlock-Secondary7]]&lt;&gt;"","/"&amp;Table16[[#This Row],[RunBlock-Secondary7]]&amp;"-"&amp;Table16[[#This Row],[PassBlock8]],"")</f>
        <v>0-3</v>
      </c>
      <c r="J14" s="73"/>
      <c r="K14" s="73"/>
      <c r="L14" s="74"/>
      <c r="M14" s="74"/>
      <c r="N14" s="73">
        <v>0</v>
      </c>
      <c r="O14" s="74"/>
      <c r="P14" s="73">
        <v>3</v>
      </c>
      <c r="Q14" s="74" t="str">
        <f>Table16[[#This Row],[DefPrimary2]]&amp;IF(Table16[[#This Row],[Def-Secondary3]]&lt;&gt;"","/"&amp;Table16[[#This Row],[Def-Secondary3]],)&amp;""&amp;IF(Table16[[#This Row],[PassRush4]]&lt;&gt;"","-"&amp;Table16[[#This Row],[PassRush4]],)</f>
        <v/>
      </c>
      <c r="R14" s="74" t="e">
        <f>VLOOKUP(Table16[[#This Row],[Player]],#REF!,9,FALSE)</f>
        <v>#REF!</v>
      </c>
      <c r="S14" s="71" t="e">
        <f>LEFT(Table16[[#This Row],[2024 Card Info]],3)&amp;"  "&amp;Table16[[#This Row],[Player Data]]</f>
        <v>#REF!</v>
      </c>
    </row>
    <row r="15" spans="1:19" ht="12.75" customHeight="1" x14ac:dyDescent="0.25">
      <c r="A15" s="90" t="s">
        <v>3694</v>
      </c>
      <c r="B15" s="72" t="s">
        <v>165</v>
      </c>
      <c r="C15" s="85" t="s">
        <v>549</v>
      </c>
      <c r="D15" s="89">
        <v>36411</v>
      </c>
      <c r="E15" s="73" t="s">
        <v>99</v>
      </c>
      <c r="G15" s="73" t="s">
        <v>3695</v>
      </c>
      <c r="H15" s="75" t="str">
        <f>VLOOKUP(Table16[[#This Row],[Player]],Rosters!$D$1:$D$1939,1,FALSE)</f>
        <v>Okonkwo, Chigoziem</v>
      </c>
      <c r="I15" s="75" t="str">
        <f>Table16[[#This Row],[RunBlock-Primary6]]&amp;"-"&amp;Table16[[#This Row],[PassBlock8]]&amp;IF(Table16[[#This Row],[RunBlock-Secondary7]]&lt;&gt;"","/"&amp;Table16[[#This Row],[RunBlock-Secondary7]]&amp;"-"&amp;Table16[[#This Row],[PassBlock8]],"")</f>
        <v>0-4</v>
      </c>
      <c r="J15" s="73"/>
      <c r="K15" s="73"/>
      <c r="L15" s="74"/>
      <c r="M15" s="74"/>
      <c r="N15" s="73">
        <v>0</v>
      </c>
      <c r="O15" s="74"/>
      <c r="P15" s="73">
        <v>4</v>
      </c>
      <c r="Q15" s="74" t="str">
        <f>Table16[[#This Row],[DefPrimary2]]&amp;IF(Table16[[#This Row],[Def-Secondary3]]&lt;&gt;"","/"&amp;Table16[[#This Row],[Def-Secondary3]],)&amp;""&amp;IF(Table16[[#This Row],[PassRush4]]&lt;&gt;"","-"&amp;Table16[[#This Row],[PassRush4]],)</f>
        <v/>
      </c>
      <c r="R15" s="74" t="e">
        <f>VLOOKUP(Table16[[#This Row],[Player]],#REF!,9,FALSE)</f>
        <v>#REF!</v>
      </c>
      <c r="S15" s="71" t="e">
        <f>LEFT(Table16[[#This Row],[2024 Card Info]],3)&amp;"  "&amp;Table16[[#This Row],[Player Data]]</f>
        <v>#REF!</v>
      </c>
    </row>
    <row r="16" spans="1:19" ht="12.75" customHeight="1" x14ac:dyDescent="0.25">
      <c r="A16" s="90" t="s">
        <v>3157</v>
      </c>
      <c r="B16" s="72" t="s">
        <v>165</v>
      </c>
      <c r="C16" s="85" t="s">
        <v>84</v>
      </c>
      <c r="D16" s="89">
        <v>37151</v>
      </c>
      <c r="E16" s="73" t="s">
        <v>3158</v>
      </c>
      <c r="G16" s="73" t="s">
        <v>1358</v>
      </c>
      <c r="H16" s="75" t="str">
        <f>VLOOKUP(Table16[[#This Row],[Player]],Rosters!$D$1:$D$1939,1,FALSE)</f>
        <v>Reiman, Tip</v>
      </c>
      <c r="I16" s="75" t="str">
        <f>Table16[[#This Row],[RunBlock-Primary6]]&amp;"-"&amp;Table16[[#This Row],[PassBlock8]]&amp;IF(Table16[[#This Row],[RunBlock-Secondary7]]&lt;&gt;"","/"&amp;Table16[[#This Row],[RunBlock-Secondary7]]&amp;"-"&amp;Table16[[#This Row],[PassBlock8]],"")</f>
        <v>4-3</v>
      </c>
      <c r="J16" s="73"/>
      <c r="K16" s="73"/>
      <c r="L16" s="74"/>
      <c r="M16" s="74"/>
      <c r="N16" s="73">
        <v>4</v>
      </c>
      <c r="O16" s="74"/>
      <c r="P16" s="73">
        <v>3</v>
      </c>
      <c r="Q16" s="74" t="str">
        <f>Table16[[#This Row],[DefPrimary2]]&amp;IF(Table16[[#This Row],[Def-Secondary3]]&lt;&gt;"","/"&amp;Table16[[#This Row],[Def-Secondary3]],)&amp;""&amp;IF(Table16[[#This Row],[PassRush4]]&lt;&gt;"","-"&amp;Table16[[#This Row],[PassRush4]],)</f>
        <v/>
      </c>
      <c r="R16" s="74" t="e">
        <f>VLOOKUP(Table16[[#This Row],[Player]],#REF!,9,FALSE)</f>
        <v>#REF!</v>
      </c>
      <c r="S16" s="71" t="e">
        <f>LEFT(Table16[[#This Row],[2024 Card Info]],3)&amp;"  "&amp;Table16[[#This Row],[Player Data]]</f>
        <v>#REF!</v>
      </c>
    </row>
    <row r="17" spans="1:19" ht="12.75" customHeight="1" x14ac:dyDescent="0.25">
      <c r="A17" s="90" t="s">
        <v>2355</v>
      </c>
      <c r="B17" s="72" t="s">
        <v>165</v>
      </c>
      <c r="C17" s="85" t="s">
        <v>220</v>
      </c>
      <c r="D17" s="89">
        <v>36689</v>
      </c>
      <c r="E17" s="73" t="s">
        <v>2356</v>
      </c>
      <c r="G17" s="73" t="s">
        <v>893</v>
      </c>
      <c r="H17" s="75" t="str">
        <f>VLOOKUP(Table16[[#This Row],[Player]],Rosters!$D$1:$D$1939,1,FALSE)</f>
        <v>Stover, Cade</v>
      </c>
      <c r="I17" s="75" t="str">
        <f>Table16[[#This Row],[RunBlock-Primary6]]&amp;"-"&amp;Table16[[#This Row],[PassBlock8]]&amp;IF(Table16[[#This Row],[RunBlock-Secondary7]]&lt;&gt;"","/"&amp;Table16[[#This Row],[RunBlock-Secondary7]]&amp;"-"&amp;Table16[[#This Row],[PassBlock8]],"")</f>
        <v>0-0</v>
      </c>
      <c r="J17" s="73"/>
      <c r="K17" s="73"/>
      <c r="L17" s="74"/>
      <c r="M17" s="74"/>
      <c r="N17" s="73">
        <v>0</v>
      </c>
      <c r="O17" s="74"/>
      <c r="P17" s="73">
        <v>0</v>
      </c>
      <c r="Q17" s="74" t="str">
        <f>Table16[[#This Row],[DefPrimary2]]&amp;IF(Table16[[#This Row],[Def-Secondary3]]&lt;&gt;"","/"&amp;Table16[[#This Row],[Def-Secondary3]],)&amp;""&amp;IF(Table16[[#This Row],[PassRush4]]&lt;&gt;"","-"&amp;Table16[[#This Row],[PassRush4]],)</f>
        <v/>
      </c>
      <c r="R17" s="74" t="e">
        <f>VLOOKUP(Table16[[#This Row],[Player]],#REF!,9,FALSE)</f>
        <v>#REF!</v>
      </c>
      <c r="S17" s="71" t="e">
        <f>LEFT(Table16[[#This Row],[2024 Card Info]],3)&amp;"  "&amp;Table16[[#This Row],[Player Data]]</f>
        <v>#REF!</v>
      </c>
    </row>
    <row r="18" spans="1:19" ht="12.75" customHeight="1" x14ac:dyDescent="0.25">
      <c r="A18" s="90" t="s">
        <v>2121</v>
      </c>
      <c r="B18" s="72" t="s">
        <v>165</v>
      </c>
      <c r="C18" s="85" t="s">
        <v>101</v>
      </c>
      <c r="D18" s="89">
        <v>36887</v>
      </c>
      <c r="E18" s="73" t="s">
        <v>268</v>
      </c>
      <c r="G18" s="73" t="s">
        <v>2122</v>
      </c>
      <c r="H18" s="75" t="str">
        <f>VLOOKUP(Table16[[#This Row],[Player]],Rosters!$D$1:$D$1939,1,FALSE)</f>
        <v>Strange, Brenton</v>
      </c>
      <c r="I18" s="75" t="str">
        <f>Table16[[#This Row],[RunBlock-Primary6]]&amp;"-"&amp;Table16[[#This Row],[PassBlock8]]&amp;IF(Table16[[#This Row],[RunBlock-Secondary7]]&lt;&gt;"","/"&amp;Table16[[#This Row],[RunBlock-Secondary7]]&amp;"-"&amp;Table16[[#This Row],[PassBlock8]],"")</f>
        <v>0-0</v>
      </c>
      <c r="J18" s="73"/>
      <c r="K18" s="73"/>
      <c r="L18" s="74"/>
      <c r="M18" s="74"/>
      <c r="N18" s="73">
        <v>0</v>
      </c>
      <c r="O18" s="74"/>
      <c r="P18" s="73">
        <v>0</v>
      </c>
      <c r="Q18" s="74" t="str">
        <f>Table16[[#This Row],[DefPrimary2]]&amp;IF(Table16[[#This Row],[Def-Secondary3]]&lt;&gt;"","/"&amp;Table16[[#This Row],[Def-Secondary3]],)&amp;""&amp;IF(Table16[[#This Row],[PassRush4]]&lt;&gt;"","-"&amp;Table16[[#This Row],[PassRush4]],)</f>
        <v/>
      </c>
      <c r="R18" s="74" t="e">
        <f>VLOOKUP(Table16[[#This Row],[Player]],#REF!,9,FALSE)</f>
        <v>#REF!</v>
      </c>
      <c r="S18" s="71" t="e">
        <f>LEFT(Table16[[#This Row],[2024 Card Info]],3)&amp;"  "&amp;Table16[[#This Row],[Player Data]]</f>
        <v>#REF!</v>
      </c>
    </row>
    <row r="19" spans="1:19" ht="12.75" customHeight="1" x14ac:dyDescent="0.25">
      <c r="A19" s="90" t="s">
        <v>3696</v>
      </c>
      <c r="B19" s="72" t="s">
        <v>165</v>
      </c>
      <c r="C19" s="85" t="s">
        <v>175</v>
      </c>
      <c r="D19" s="89">
        <v>36678</v>
      </c>
      <c r="E19" s="73" t="s">
        <v>473</v>
      </c>
      <c r="G19" s="73" t="s">
        <v>2122</v>
      </c>
      <c r="H19" s="75" t="str">
        <f>VLOOKUP(Table16[[#This Row],[Player]],Rosters!$D$1:$D$1939,1,FALSE)</f>
        <v>Tremble, Tommy</v>
      </c>
      <c r="I19" s="75" t="str">
        <f>Table16[[#This Row],[RunBlock-Primary6]]&amp;"-"&amp;Table16[[#This Row],[PassBlock8]]&amp;IF(Table16[[#This Row],[RunBlock-Secondary7]]&lt;&gt;"","/"&amp;Table16[[#This Row],[RunBlock-Secondary7]]&amp;"-"&amp;Table16[[#This Row],[PassBlock8]],"")</f>
        <v>0-0</v>
      </c>
      <c r="J19" s="73"/>
      <c r="K19" s="73"/>
      <c r="L19" s="74"/>
      <c r="M19" s="74"/>
      <c r="N19" s="73">
        <v>0</v>
      </c>
      <c r="O19" s="74"/>
      <c r="P19" s="73">
        <v>0</v>
      </c>
      <c r="Q19" s="74" t="str">
        <f>Table16[[#This Row],[DefPrimary2]]&amp;IF(Table16[[#This Row],[Def-Secondary3]]&lt;&gt;"","/"&amp;Table16[[#This Row],[Def-Secondary3]],)&amp;""&amp;IF(Table16[[#This Row],[PassRush4]]&lt;&gt;"","-"&amp;Table16[[#This Row],[PassRush4]],)</f>
        <v/>
      </c>
      <c r="R19" s="74" t="e">
        <f>VLOOKUP(Table16[[#This Row],[Player]],#REF!,9,FALSE)</f>
        <v>#REF!</v>
      </c>
      <c r="S19" s="71" t="e">
        <f>LEFT(Table16[[#This Row],[2024 Card Info]],3)&amp;"  "&amp;Table16[[#This Row],[Player Data]]</f>
        <v>#REF!</v>
      </c>
    </row>
    <row r="20" spans="1:19" ht="12.75" customHeight="1" x14ac:dyDescent="0.25">
      <c r="A20" s="90" t="s">
        <v>179</v>
      </c>
      <c r="B20" s="72" t="s">
        <v>165</v>
      </c>
      <c r="C20" s="85" t="s">
        <v>181</v>
      </c>
      <c r="D20" s="89">
        <v>37120</v>
      </c>
      <c r="E20" s="73" t="s">
        <v>98</v>
      </c>
      <c r="G20" s="73" t="s">
        <v>182</v>
      </c>
      <c r="H20" s="75" t="str">
        <f>VLOOKUP(Table16[[#This Row],[Player]],Rosters!$D$1:$D$1939,1,FALSE)</f>
        <v>Washington, Darnell</v>
      </c>
      <c r="I20" s="75" t="str">
        <f>Table16[[#This Row],[RunBlock-Primary6]]&amp;"-"&amp;Table16[[#This Row],[PassBlock8]]&amp;IF(Table16[[#This Row],[RunBlock-Secondary7]]&lt;&gt;"","/"&amp;Table16[[#This Row],[RunBlock-Secondary7]]&amp;"-"&amp;Table16[[#This Row],[PassBlock8]],"")</f>
        <v>0-4</v>
      </c>
      <c r="J20" s="73"/>
      <c r="K20" s="73"/>
      <c r="L20" s="74"/>
      <c r="M20" s="74"/>
      <c r="N20" s="73">
        <v>0</v>
      </c>
      <c r="O20" s="74"/>
      <c r="P20" s="73">
        <v>4</v>
      </c>
      <c r="Q20" s="74" t="str">
        <f>Table16[[#This Row],[DefPrimary2]]&amp;IF(Table16[[#This Row],[Def-Secondary3]]&lt;&gt;"","/"&amp;Table16[[#This Row],[Def-Secondary3]],)&amp;""&amp;IF(Table16[[#This Row],[PassRush4]]&lt;&gt;"","-"&amp;Table16[[#This Row],[PassRush4]],)</f>
        <v/>
      </c>
      <c r="R20" s="74" t="e">
        <f>VLOOKUP(Table16[[#This Row],[Player]],#REF!,9,FALSE)</f>
        <v>#REF!</v>
      </c>
      <c r="S20" s="71" t="e">
        <f>LEFT(Table16[[#This Row],[2024 Card Info]],3)&amp;"  "&amp;Table16[[#This Row],[Player Data]]</f>
        <v>#REF!</v>
      </c>
    </row>
    <row r="21" spans="1:19" ht="12.75" customHeight="1" x14ac:dyDescent="0.25">
      <c r="A21" s="90" t="s">
        <v>2589</v>
      </c>
      <c r="B21" s="72" t="s">
        <v>165</v>
      </c>
      <c r="C21" s="85" t="s">
        <v>109</v>
      </c>
      <c r="D21" s="89">
        <v>35704</v>
      </c>
      <c r="E21" s="73" t="s">
        <v>415</v>
      </c>
      <c r="G21" s="73" t="s">
        <v>1045</v>
      </c>
      <c r="H21" s="75" t="str">
        <f>VLOOKUP(Table16[[#This Row],[Player]],Rosters!$D$1:$D$1939,1,FALSE)</f>
        <v>Woerner, Charlie</v>
      </c>
      <c r="I21" s="75" t="str">
        <f>Table16[[#This Row],[RunBlock-Primary6]]&amp;"-"&amp;Table16[[#This Row],[PassBlock8]]&amp;IF(Table16[[#This Row],[RunBlock-Secondary7]]&lt;&gt;"","/"&amp;Table16[[#This Row],[RunBlock-Secondary7]]&amp;"-"&amp;Table16[[#This Row],[PassBlock8]],"")</f>
        <v>0-0</v>
      </c>
      <c r="J21" s="73"/>
      <c r="K21" s="73"/>
      <c r="L21" s="74"/>
      <c r="M21" s="74"/>
      <c r="N21" s="73">
        <v>0</v>
      </c>
      <c r="O21" s="74"/>
      <c r="P21" s="73">
        <v>0</v>
      </c>
      <c r="Q21" s="74" t="str">
        <f>Table16[[#This Row],[DefPrimary2]]&amp;IF(Table16[[#This Row],[Def-Secondary3]]&lt;&gt;"","/"&amp;Table16[[#This Row],[Def-Secondary3]],)&amp;""&amp;IF(Table16[[#This Row],[PassRush4]]&lt;&gt;"","-"&amp;Table16[[#This Row],[PassRush4]],)</f>
        <v/>
      </c>
      <c r="R21" s="74" t="e">
        <f>VLOOKUP(Table16[[#This Row],[Player]],#REF!,9,FALSE)</f>
        <v>#REF!</v>
      </c>
      <c r="S21" s="71" t="e">
        <f>LEFT(Table16[[#This Row],[2024 Card Info]],3)&amp;"  "&amp;Table16[[#This Row],[Player Data]]</f>
        <v>#REF!</v>
      </c>
    </row>
    <row r="22" spans="1:19" ht="12.75" customHeight="1" x14ac:dyDescent="0.25">
      <c r="A22" s="90" t="s">
        <v>3266</v>
      </c>
      <c r="B22" s="72" t="s">
        <v>165</v>
      </c>
      <c r="C22" s="85" t="s">
        <v>123</v>
      </c>
      <c r="D22" s="89">
        <v>36161</v>
      </c>
      <c r="E22" s="73">
        <v>0</v>
      </c>
      <c r="G22" s="73" t="s">
        <v>893</v>
      </c>
      <c r="H22" s="75" t="str">
        <f>VLOOKUP(Table16[[#This Row],[Player]],Rosters!$D$1:$D$1939,1,FALSE)</f>
        <v>Wright, Brock</v>
      </c>
      <c r="I22" s="75" t="str">
        <f>Table16[[#This Row],[RunBlock-Primary6]]&amp;"-"&amp;Table16[[#This Row],[PassBlock8]]&amp;IF(Table16[[#This Row],[RunBlock-Secondary7]]&lt;&gt;"","/"&amp;Table16[[#This Row],[RunBlock-Secondary7]]&amp;"-"&amp;Table16[[#This Row],[PassBlock8]],"")</f>
        <v>0-0</v>
      </c>
      <c r="J22" s="73"/>
      <c r="K22" s="73"/>
      <c r="L22" s="74"/>
      <c r="M22" s="74"/>
      <c r="N22" s="73">
        <v>0</v>
      </c>
      <c r="O22" s="74"/>
      <c r="P22" s="73">
        <v>0</v>
      </c>
      <c r="Q22" s="74" t="str">
        <f>Table16[[#This Row],[DefPrimary2]]&amp;IF(Table16[[#This Row],[Def-Secondary3]]&lt;&gt;"","/"&amp;Table16[[#This Row],[Def-Secondary3]],)&amp;""&amp;IF(Table16[[#This Row],[PassRush4]]&lt;&gt;"","-"&amp;Table16[[#This Row],[PassRush4]],)</f>
        <v/>
      </c>
      <c r="R22" s="74" t="e">
        <f>VLOOKUP(Table16[[#This Row],[Player]],#REF!,9,FALSE)</f>
        <v>#REF!</v>
      </c>
      <c r="S22" s="71" t="e">
        <f>LEFT(Table16[[#This Row],[2024 Card Info]],3)&amp;"  "&amp;Table16[[#This Row],[Player Data]]</f>
        <v>#REF!</v>
      </c>
    </row>
    <row r="23" spans="1:19" ht="12.75" customHeight="1" x14ac:dyDescent="0.25">
      <c r="A23" s="90" t="s">
        <v>899</v>
      </c>
      <c r="B23" s="72" t="s">
        <v>202</v>
      </c>
      <c r="C23" s="85" t="s">
        <v>429</v>
      </c>
      <c r="D23" s="89">
        <v>37408</v>
      </c>
      <c r="E23" s="73" t="s">
        <v>900</v>
      </c>
      <c r="G23" s="73" t="s">
        <v>248</v>
      </c>
      <c r="H23" s="75" t="str">
        <f>VLOOKUP(Table16[[#This Row],[Player]],Rosters!$D$1:$D$1939,1,FALSE)</f>
        <v>Barton, Graham</v>
      </c>
      <c r="I23" s="75" t="str">
        <f>Table16[[#This Row],[RunBlock-Primary6]]&amp;"-"&amp;Table16[[#This Row],[PassBlock8]]&amp;IF(Table16[[#This Row],[RunBlock-Secondary7]]&lt;&gt;"","/"&amp;Table16[[#This Row],[RunBlock-Secondary7]]&amp;"-"&amp;Table16[[#This Row],[PassBlock8]],"")</f>
        <v>4-4</v>
      </c>
      <c r="J23" s="73"/>
      <c r="K23" s="73"/>
      <c r="L23" s="74"/>
      <c r="M23" s="74"/>
      <c r="N23" s="73">
        <v>4</v>
      </c>
      <c r="O23" s="73"/>
      <c r="P23" s="74">
        <v>4</v>
      </c>
      <c r="Q23" s="74" t="str">
        <f>Table16[[#This Row],[DefPrimary2]]&amp;IF(Table16[[#This Row],[Def-Secondary3]]&lt;&gt;"","/"&amp;Table16[[#This Row],[Def-Secondary3]],)&amp;""&amp;IF(Table16[[#This Row],[PassRush4]]&lt;&gt;"","-"&amp;Table16[[#This Row],[PassRush4]],)</f>
        <v/>
      </c>
      <c r="R23" s="74" t="e">
        <f>VLOOKUP(Table16[[#This Row],[Player]],#REF!,9,FALSE)</f>
        <v>#REF!</v>
      </c>
      <c r="S23" s="71" t="e">
        <f>Table16[[#This Row],[2024 Card Info]]&amp;"  "&amp;Table16[[#This Row],[Player Data]]</f>
        <v>#REF!</v>
      </c>
    </row>
    <row r="24" spans="1:19" ht="12.75" customHeight="1" x14ac:dyDescent="0.25">
      <c r="A24" s="90" t="s">
        <v>3601</v>
      </c>
      <c r="B24" s="72" t="s">
        <v>202</v>
      </c>
      <c r="C24" s="85" t="s">
        <v>200</v>
      </c>
      <c r="D24" s="89">
        <v>37030</v>
      </c>
      <c r="E24" s="73" t="s">
        <v>3602</v>
      </c>
      <c r="G24" s="73" t="s">
        <v>228</v>
      </c>
      <c r="H24" s="75" t="str">
        <f>VLOOKUP(Table16[[#This Row],[Player]],Rosters!$D$1:$D$1939,1,FALSE)</f>
        <v>Beebe, Cooper</v>
      </c>
      <c r="I24" s="75" t="str">
        <f>Table16[[#This Row],[RunBlock-Primary6]]&amp;"-"&amp;Table16[[#This Row],[PassBlock8]]&amp;IF(Table16[[#This Row],[RunBlock-Secondary7]]&lt;&gt;"","/"&amp;Table16[[#This Row],[RunBlock-Secondary7]]&amp;"-"&amp;Table16[[#This Row],[PassBlock8]],"")</f>
        <v>4-5</v>
      </c>
      <c r="J24" s="73"/>
      <c r="K24" s="73"/>
      <c r="L24" s="74"/>
      <c r="M24" s="74"/>
      <c r="N24" s="73">
        <v>4</v>
      </c>
      <c r="O24" s="73"/>
      <c r="P24" s="74">
        <v>5</v>
      </c>
      <c r="Q24" s="74" t="str">
        <f>Table16[[#This Row],[DefPrimary2]]&amp;IF(Table16[[#This Row],[Def-Secondary3]]&lt;&gt;"","/"&amp;Table16[[#This Row],[Def-Secondary3]],)&amp;""&amp;IF(Table16[[#This Row],[PassRush4]]&lt;&gt;"","-"&amp;Table16[[#This Row],[PassRush4]],)</f>
        <v/>
      </c>
      <c r="R24" s="74" t="e">
        <f>VLOOKUP(Table16[[#This Row],[Player]],#REF!,9,FALSE)</f>
        <v>#REF!</v>
      </c>
      <c r="S24" s="71" t="e">
        <f>Table16[[#This Row],[2024 Card Info]]&amp;"  "&amp;Table16[[#This Row],[Player Data]]</f>
        <v>#REF!</v>
      </c>
    </row>
    <row r="25" spans="1:19" ht="12.75" customHeight="1" x14ac:dyDescent="0.25">
      <c r="A25" s="90" t="s">
        <v>1768</v>
      </c>
      <c r="B25" s="72" t="s">
        <v>202</v>
      </c>
      <c r="C25" s="85" t="s">
        <v>138</v>
      </c>
      <c r="D25" s="89">
        <v>35754</v>
      </c>
      <c r="E25" s="73" t="s">
        <v>149</v>
      </c>
      <c r="G25" s="73" t="s">
        <v>201</v>
      </c>
      <c r="H25" s="75" t="str">
        <f>VLOOKUP(Table16[[#This Row],[Player]],Rosters!$D$1:$D$1939,1,FALSE)</f>
        <v>Biadasz, Tyler</v>
      </c>
      <c r="I25" s="75" t="str">
        <f>Table16[[#This Row],[RunBlock-Primary6]]&amp;"-"&amp;Table16[[#This Row],[PassBlock8]]&amp;IF(Table16[[#This Row],[RunBlock-Secondary7]]&lt;&gt;"","/"&amp;Table16[[#This Row],[RunBlock-Secondary7]]&amp;"-"&amp;Table16[[#This Row],[PassBlock8]],"")</f>
        <v>5-5</v>
      </c>
      <c r="J25" s="73"/>
      <c r="K25" s="73"/>
      <c r="L25" s="74"/>
      <c r="M25" s="74"/>
      <c r="N25" s="73">
        <v>5</v>
      </c>
      <c r="O25" s="73"/>
      <c r="P25" s="74">
        <v>5</v>
      </c>
      <c r="Q25" s="74" t="str">
        <f>Table16[[#This Row],[DefPrimary2]]&amp;IF(Table16[[#This Row],[Def-Secondary3]]&lt;&gt;"","/"&amp;Table16[[#This Row],[Def-Secondary3]],)&amp;""&amp;IF(Table16[[#This Row],[PassRush4]]&lt;&gt;"","-"&amp;Table16[[#This Row],[PassRush4]],)</f>
        <v/>
      </c>
      <c r="R25" s="74" t="e">
        <f>VLOOKUP(Table16[[#This Row],[Player]],#REF!,9,FALSE)</f>
        <v>#REF!</v>
      </c>
      <c r="S25" s="71" t="e">
        <f>Table16[[#This Row],[2024 Card Info]]&amp;"  "&amp;Table16[[#This Row],[Player Data]]</f>
        <v>#REF!</v>
      </c>
    </row>
    <row r="26" spans="1:19" ht="12.75" customHeight="1" x14ac:dyDescent="0.25">
      <c r="A26" s="90" t="s">
        <v>243</v>
      </c>
      <c r="B26" s="72" t="s">
        <v>202</v>
      </c>
      <c r="C26" s="85" t="s">
        <v>246</v>
      </c>
      <c r="D26" s="89">
        <v>34662</v>
      </c>
      <c r="E26" s="73" t="s">
        <v>244</v>
      </c>
      <c r="G26" s="73" t="s">
        <v>247</v>
      </c>
      <c r="H26" s="75" t="str">
        <f>VLOOKUP(Table16[[#This Row],[Player]],Rosters!$D$1:$D$1939,1,FALSE)</f>
        <v>Bozeman, Bradley</v>
      </c>
      <c r="I26" s="75" t="str">
        <f>Table16[[#This Row],[RunBlock-Primary6]]&amp;"-"&amp;Table16[[#This Row],[PassBlock8]]&amp;IF(Table16[[#This Row],[RunBlock-Secondary7]]&lt;&gt;"","/"&amp;Table16[[#This Row],[RunBlock-Secondary7]]&amp;"-"&amp;Table16[[#This Row],[PassBlock8]],"")</f>
        <v>4-0</v>
      </c>
      <c r="J26" s="73"/>
      <c r="K26" s="73"/>
      <c r="L26" s="74"/>
      <c r="M26" s="74"/>
      <c r="N26" s="73">
        <v>4</v>
      </c>
      <c r="O26" s="73"/>
      <c r="P26" s="74">
        <v>0</v>
      </c>
      <c r="Q26" s="74" t="str">
        <f>Table16[[#This Row],[DefPrimary2]]&amp;IF(Table16[[#This Row],[Def-Secondary3]]&lt;&gt;"","/"&amp;Table16[[#This Row],[Def-Secondary3]],)&amp;""&amp;IF(Table16[[#This Row],[PassRush4]]&lt;&gt;"","-"&amp;Table16[[#This Row],[PassRush4]],)</f>
        <v/>
      </c>
      <c r="R26" s="74" t="e">
        <f>VLOOKUP(Table16[[#This Row],[Player]],#REF!,9,FALSE)</f>
        <v>#REF!</v>
      </c>
      <c r="S26" s="71" t="e">
        <f>Table16[[#This Row],[2024 Card Info]]&amp;"  "&amp;Table16[[#This Row],[Player Data]]</f>
        <v>#REF!</v>
      </c>
    </row>
    <row r="27" spans="1:19" ht="12.75" customHeight="1" x14ac:dyDescent="0.25">
      <c r="A27" s="90" t="s">
        <v>1049</v>
      </c>
      <c r="B27" s="72" t="s">
        <v>202</v>
      </c>
      <c r="C27" s="85" t="s">
        <v>232</v>
      </c>
      <c r="D27" s="89">
        <v>34870</v>
      </c>
      <c r="E27" s="73" t="s">
        <v>1050</v>
      </c>
      <c r="G27" s="73" t="s">
        <v>576</v>
      </c>
      <c r="H27" s="75" t="str">
        <f>VLOOKUP(Table16[[#This Row],[Player]],Rosters!$D$1:$D$1939,1,FALSE)</f>
        <v>Bradbury, Garrett</v>
      </c>
      <c r="I27" s="75" t="str">
        <f>Table16[[#This Row],[RunBlock-Primary6]]&amp;"-"&amp;Table16[[#This Row],[PassBlock8]]&amp;IF(Table16[[#This Row],[RunBlock-Secondary7]]&lt;&gt;"","/"&amp;Table16[[#This Row],[RunBlock-Secondary7]]&amp;"-"&amp;Table16[[#This Row],[PassBlock8]],"")</f>
        <v>5-0</v>
      </c>
      <c r="J27" s="73"/>
      <c r="K27" s="73"/>
      <c r="L27" s="74"/>
      <c r="M27" s="74"/>
      <c r="N27" s="73">
        <v>5</v>
      </c>
      <c r="O27" s="73"/>
      <c r="P27" s="74">
        <v>0</v>
      </c>
      <c r="Q27" s="74" t="str">
        <f>Table16[[#This Row],[DefPrimary2]]&amp;IF(Table16[[#This Row],[Def-Secondary3]]&lt;&gt;"","/"&amp;Table16[[#This Row],[Def-Secondary3]],)&amp;""&amp;IF(Table16[[#This Row],[PassRush4]]&lt;&gt;"","-"&amp;Table16[[#This Row],[PassRush4]],)</f>
        <v/>
      </c>
      <c r="R27" s="74" t="e">
        <f>VLOOKUP(Table16[[#This Row],[Player]],#REF!,9,FALSE)</f>
        <v>#REF!</v>
      </c>
      <c r="S27" s="71" t="e">
        <f>Table16[[#This Row],[2024 Card Info]]&amp;"  "&amp;Table16[[#This Row],[Player Data]]</f>
        <v>#REF!</v>
      </c>
    </row>
    <row r="28" spans="1:19" ht="12.75" customHeight="1" x14ac:dyDescent="0.25">
      <c r="A28" s="90" t="s">
        <v>2489</v>
      </c>
      <c r="B28" s="72" t="s">
        <v>202</v>
      </c>
      <c r="C28" s="85" t="s">
        <v>213</v>
      </c>
      <c r="D28" s="89">
        <v>33857</v>
      </c>
      <c r="E28" s="73" t="s">
        <v>423</v>
      </c>
      <c r="G28" s="73" t="s">
        <v>249</v>
      </c>
      <c r="H28" s="75" t="str">
        <f>VLOOKUP(Table16[[#This Row],[Player]],Rosters!$D$1:$D$1939,1,FALSE)</f>
        <v>Brendel, Jake</v>
      </c>
      <c r="I28" s="75" t="str">
        <f>Table16[[#This Row],[RunBlock-Primary6]]&amp;"-"&amp;Table16[[#This Row],[PassBlock8]]&amp;IF(Table16[[#This Row],[RunBlock-Secondary7]]&lt;&gt;"","/"&amp;Table16[[#This Row],[RunBlock-Secondary7]]&amp;"-"&amp;Table16[[#This Row],[PassBlock8]],"")</f>
        <v>5-4</v>
      </c>
      <c r="J28" s="73"/>
      <c r="K28" s="73"/>
      <c r="L28" s="74"/>
      <c r="M28" s="74"/>
      <c r="N28" s="73">
        <v>5</v>
      </c>
      <c r="O28" s="73"/>
      <c r="P28" s="74">
        <v>4</v>
      </c>
      <c r="Q28" s="74" t="str">
        <f>Table16[[#This Row],[DefPrimary2]]&amp;IF(Table16[[#This Row],[Def-Secondary3]]&lt;&gt;"","/"&amp;Table16[[#This Row],[Def-Secondary3]],)&amp;""&amp;IF(Table16[[#This Row],[PassRush4]]&lt;&gt;"","-"&amp;Table16[[#This Row],[PassRush4]],)</f>
        <v/>
      </c>
      <c r="R28" s="74" t="e">
        <f>VLOOKUP(Table16[[#This Row],[Player]],#REF!,9,FALSE)</f>
        <v>#REF!</v>
      </c>
      <c r="S28" s="71" t="e">
        <f>Table16[[#This Row],[2024 Card Info]]&amp;"  "&amp;Table16[[#This Row],[Player Data]]</f>
        <v>#REF!</v>
      </c>
    </row>
    <row r="29" spans="1:19" ht="12.75" customHeight="1" x14ac:dyDescent="0.25">
      <c r="A29" s="90" t="s">
        <v>3801</v>
      </c>
      <c r="B29" s="72" t="s">
        <v>202</v>
      </c>
      <c r="C29" s="85" t="s">
        <v>261</v>
      </c>
      <c r="D29" s="89">
        <v>35731</v>
      </c>
      <c r="E29" s="73" t="s">
        <v>198</v>
      </c>
      <c r="G29" s="73" t="s">
        <v>201</v>
      </c>
      <c r="H29" s="75" t="str">
        <f>VLOOKUP(Table16[[#This Row],[Player]],Rosters!$D$1:$D$1939,1,FALSE)</f>
        <v>Brewer, Aaron</v>
      </c>
      <c r="I29" s="75" t="str">
        <f>Table16[[#This Row],[RunBlock-Primary6]]&amp;"-"&amp;Table16[[#This Row],[PassBlock8]]&amp;IF(Table16[[#This Row],[RunBlock-Secondary7]]&lt;&gt;"","/"&amp;Table16[[#This Row],[RunBlock-Secondary7]]&amp;"-"&amp;Table16[[#This Row],[PassBlock8]],"")</f>
        <v>5-5</v>
      </c>
      <c r="J29" s="73"/>
      <c r="K29" s="73"/>
      <c r="L29" s="74"/>
      <c r="M29" s="74"/>
      <c r="N29" s="73">
        <v>5</v>
      </c>
      <c r="O29" s="73"/>
      <c r="P29" s="74">
        <v>5</v>
      </c>
      <c r="Q29" s="74" t="str">
        <f>Table16[[#This Row],[DefPrimary2]]&amp;IF(Table16[[#This Row],[Def-Secondary3]]&lt;&gt;"","/"&amp;Table16[[#This Row],[Def-Secondary3]],)&amp;""&amp;IF(Table16[[#This Row],[PassRush4]]&lt;&gt;"","-"&amp;Table16[[#This Row],[PassRush4]],)</f>
        <v/>
      </c>
      <c r="R29" s="74" t="e">
        <f>VLOOKUP(Table16[[#This Row],[Player]],#REF!,9,FALSE)</f>
        <v>#REF!</v>
      </c>
      <c r="S29" s="71" t="e">
        <f>Table16[[#This Row],[2024 Card Info]]&amp;"  "&amp;Table16[[#This Row],[Player Data]]</f>
        <v>#REF!</v>
      </c>
    </row>
    <row r="30" spans="1:19" ht="12.75" customHeight="1" x14ac:dyDescent="0.25">
      <c r="A30" s="90" t="s">
        <v>3077</v>
      </c>
      <c r="B30" s="72" t="s">
        <v>202</v>
      </c>
      <c r="C30" s="85" t="s">
        <v>272</v>
      </c>
      <c r="D30" s="89">
        <v>35941</v>
      </c>
      <c r="E30" s="73" t="s">
        <v>477</v>
      </c>
      <c r="G30" s="73" t="s">
        <v>273</v>
      </c>
      <c r="H30" s="75" t="str">
        <f>VLOOKUP(Table16[[#This Row],[Player]],Rosters!$D$1:$D$1939,1,FALSE)</f>
        <v>Brown, Ben</v>
      </c>
      <c r="I30" s="75" t="str">
        <f>Table16[[#This Row],[RunBlock-Primary6]]&amp;"-"&amp;Table16[[#This Row],[PassBlock8]]&amp;IF(Table16[[#This Row],[RunBlock-Secondary7]]&lt;&gt;"","/"&amp;Table16[[#This Row],[RunBlock-Secondary7]]&amp;"-"&amp;Table16[[#This Row],[PassBlock8]],"")</f>
        <v>0-3</v>
      </c>
      <c r="J30" s="73"/>
      <c r="K30" s="73"/>
      <c r="L30" s="74"/>
      <c r="M30" s="74"/>
      <c r="N30" s="73">
        <v>0</v>
      </c>
      <c r="O30" s="73"/>
      <c r="P30" s="74">
        <v>3</v>
      </c>
      <c r="Q30" s="74" t="str">
        <f>Table16[[#This Row],[DefPrimary2]]&amp;IF(Table16[[#This Row],[Def-Secondary3]]&lt;&gt;"","/"&amp;Table16[[#This Row],[Def-Secondary3]],)&amp;""&amp;IF(Table16[[#This Row],[PassRush4]]&lt;&gt;"","-"&amp;Table16[[#This Row],[PassRush4]],)</f>
        <v/>
      </c>
      <c r="R30" s="74" t="e">
        <f>VLOOKUP(Table16[[#This Row],[Player]],#REF!,9,FALSE)</f>
        <v>#REF!</v>
      </c>
      <c r="S30" s="71" t="e">
        <f>Table16[[#This Row],[2024 Card Info]]&amp;"  "&amp;Table16[[#This Row],[Player Data]]</f>
        <v>#REF!</v>
      </c>
    </row>
    <row r="31" spans="1:19" ht="12.75" customHeight="1" x14ac:dyDescent="0.25">
      <c r="A31" s="90" t="s">
        <v>722</v>
      </c>
      <c r="B31" s="72" t="s">
        <v>202</v>
      </c>
      <c r="C31" s="85" t="s">
        <v>549</v>
      </c>
      <c r="D31" s="89">
        <v>35756</v>
      </c>
      <c r="E31" s="73" t="s">
        <v>150</v>
      </c>
      <c r="G31" s="73" t="s">
        <v>266</v>
      </c>
      <c r="H31" s="75" t="str">
        <f>VLOOKUP(Table16[[#This Row],[Player]],Rosters!$D$1:$D$1939,1,FALSE)</f>
        <v>Cushenberry, Lloyd</v>
      </c>
      <c r="I31" s="75" t="str">
        <f>Table16[[#This Row],[RunBlock-Primary6]]&amp;"-"&amp;Table16[[#This Row],[PassBlock8]]&amp;IF(Table16[[#This Row],[RunBlock-Secondary7]]&lt;&gt;"","/"&amp;Table16[[#This Row],[RunBlock-Secondary7]]&amp;"-"&amp;Table16[[#This Row],[PassBlock8]],"")</f>
        <v>0-2</v>
      </c>
      <c r="J31" s="73"/>
      <c r="K31" s="73"/>
      <c r="L31" s="74"/>
      <c r="M31" s="74"/>
      <c r="N31" s="73">
        <v>0</v>
      </c>
      <c r="O31" s="73"/>
      <c r="P31" s="74">
        <v>2</v>
      </c>
      <c r="Q31" s="74" t="str">
        <f>Table16[[#This Row],[DefPrimary2]]&amp;IF(Table16[[#This Row],[Def-Secondary3]]&lt;&gt;"","/"&amp;Table16[[#This Row],[Def-Secondary3]],)&amp;""&amp;IF(Table16[[#This Row],[PassRush4]]&lt;&gt;"","-"&amp;Table16[[#This Row],[PassRush4]],)</f>
        <v/>
      </c>
      <c r="R31" s="74" t="e">
        <f>VLOOKUP(Table16[[#This Row],[Player]],#REF!,9,FALSE)</f>
        <v>#REF!</v>
      </c>
      <c r="S31" s="71" t="e">
        <f>Table16[[#This Row],[2024 Card Info]]&amp;"  "&amp;Table16[[#This Row],[Player Data]]</f>
        <v>#REF!</v>
      </c>
    </row>
    <row r="32" spans="1:19" ht="12.75" customHeight="1" x14ac:dyDescent="0.25">
      <c r="A32" s="90" t="s">
        <v>3163</v>
      </c>
      <c r="B32" s="72" t="s">
        <v>202</v>
      </c>
      <c r="C32" s="85" t="s">
        <v>109</v>
      </c>
      <c r="D32" s="89">
        <v>36083</v>
      </c>
      <c r="E32" s="73" t="s">
        <v>553</v>
      </c>
      <c r="G32" s="73" t="s">
        <v>201</v>
      </c>
      <c r="H32" s="75" t="str">
        <f>VLOOKUP(Table16[[#This Row],[Player]],Rosters!$D$1:$D$1939,1,FALSE)</f>
        <v>Dalman, Drew</v>
      </c>
      <c r="I32" s="75" t="str">
        <f>Table16[[#This Row],[RunBlock-Primary6]]&amp;"-"&amp;Table16[[#This Row],[PassBlock8]]&amp;IF(Table16[[#This Row],[RunBlock-Secondary7]]&lt;&gt;"","/"&amp;Table16[[#This Row],[RunBlock-Secondary7]]&amp;"-"&amp;Table16[[#This Row],[PassBlock8]],"")</f>
        <v>5-5</v>
      </c>
      <c r="J32" s="73"/>
      <c r="K32" s="73"/>
      <c r="L32" s="74"/>
      <c r="M32" s="74"/>
      <c r="N32" s="73">
        <v>5</v>
      </c>
      <c r="O32" s="73"/>
      <c r="P32" s="74">
        <v>5</v>
      </c>
      <c r="Q32" s="74" t="str">
        <f>Table16[[#This Row],[DefPrimary2]]&amp;IF(Table16[[#This Row],[Def-Secondary3]]&lt;&gt;"","/"&amp;Table16[[#This Row],[Def-Secondary3]],)&amp;""&amp;IF(Table16[[#This Row],[PassRush4]]&lt;&gt;"","-"&amp;Table16[[#This Row],[PassRush4]],)</f>
        <v/>
      </c>
      <c r="R32" s="74" t="e">
        <f>VLOOKUP(Table16[[#This Row],[Player]],#REF!,9,FALSE)</f>
        <v>#REF!</v>
      </c>
      <c r="S32" s="71" t="e">
        <f>Table16[[#This Row],[2024 Card Info]]&amp;"  "&amp;Table16[[#This Row],[Player Data]]</f>
        <v>#REF!</v>
      </c>
    </row>
    <row r="33" spans="1:19" ht="12.75" customHeight="1" x14ac:dyDescent="0.25">
      <c r="A33" s="90" t="s">
        <v>2385</v>
      </c>
      <c r="B33" s="72" t="s">
        <v>202</v>
      </c>
      <c r="C33" s="85" t="s">
        <v>232</v>
      </c>
      <c r="D33" s="89">
        <v>34483</v>
      </c>
      <c r="E33" s="73" t="s">
        <v>405</v>
      </c>
      <c r="G33" s="73" t="s">
        <v>241</v>
      </c>
      <c r="H33" s="75" t="str">
        <f>VLOOKUP(Table16[[#This Row],[Player]],Rosters!$D$1:$D$1939,1,FALSE)</f>
        <v>Feeney, Dan</v>
      </c>
      <c r="I33" s="75" t="str">
        <f>Table16[[#This Row],[RunBlock-Primary6]]&amp;"-"&amp;Table16[[#This Row],[PassBlock8]]&amp;IF(Table16[[#This Row],[RunBlock-Secondary7]]&lt;&gt;"","/"&amp;Table16[[#This Row],[RunBlock-Secondary7]]&amp;"-"&amp;Table16[[#This Row],[PassBlock8]],"")</f>
        <v>0-0</v>
      </c>
      <c r="J33" s="73"/>
      <c r="K33" s="73"/>
      <c r="L33" s="74"/>
      <c r="M33" s="74"/>
      <c r="N33" s="73">
        <v>0</v>
      </c>
      <c r="O33" s="73"/>
      <c r="P33" s="74">
        <v>0</v>
      </c>
      <c r="Q33" s="74" t="str">
        <f>Table16[[#This Row],[DefPrimary2]]&amp;IF(Table16[[#This Row],[Def-Secondary3]]&lt;&gt;"","/"&amp;Table16[[#This Row],[Def-Secondary3]],)&amp;""&amp;IF(Table16[[#This Row],[PassRush4]]&lt;&gt;"","-"&amp;Table16[[#This Row],[PassRush4]],)</f>
        <v/>
      </c>
      <c r="R33" s="74" t="e">
        <f>VLOOKUP(Table16[[#This Row],[Player]],#REF!,9,FALSE)</f>
        <v>#REF!</v>
      </c>
      <c r="S33" s="71" t="e">
        <f>Table16[[#This Row],[2024 Card Info]]&amp;"  "&amp;Table16[[#This Row],[Player Data]]</f>
        <v>#REF!</v>
      </c>
    </row>
    <row r="34" spans="1:19" ht="12.75" customHeight="1" x14ac:dyDescent="0.25">
      <c r="A34" s="90" t="s">
        <v>718</v>
      </c>
      <c r="B34" s="72" t="s">
        <v>202</v>
      </c>
      <c r="C34" s="85" t="s">
        <v>154</v>
      </c>
      <c r="D34" s="89">
        <v>36204</v>
      </c>
      <c r="E34" s="73" t="s">
        <v>114</v>
      </c>
      <c r="G34" s="73" t="s">
        <v>203</v>
      </c>
      <c r="H34" s="75" t="str">
        <f>VLOOKUP(Table16[[#This Row],[Player]],Rosters!$D$1:$D$1939,1,FALSE)</f>
        <v>Forsyth, Alex</v>
      </c>
      <c r="I34" s="75" t="str">
        <f>Table16[[#This Row],[RunBlock-Primary6]]&amp;"-"&amp;Table16[[#This Row],[PassBlock8]]&amp;IF(Table16[[#This Row],[RunBlock-Secondary7]]&lt;&gt;"","/"&amp;Table16[[#This Row],[RunBlock-Secondary7]]&amp;"-"&amp;Table16[[#This Row],[PassBlock8]],"")</f>
        <v>4-3</v>
      </c>
      <c r="J34" s="73"/>
      <c r="K34" s="73"/>
      <c r="L34" s="74"/>
      <c r="M34" s="74"/>
      <c r="N34" s="73">
        <v>4</v>
      </c>
      <c r="O34" s="73"/>
      <c r="P34" s="74">
        <v>3</v>
      </c>
      <c r="Q34" s="74" t="str">
        <f>Table16[[#This Row],[DefPrimary2]]&amp;IF(Table16[[#This Row],[Def-Secondary3]]&lt;&gt;"","/"&amp;Table16[[#This Row],[Def-Secondary3]],)&amp;""&amp;IF(Table16[[#This Row],[PassRush4]]&lt;&gt;"","-"&amp;Table16[[#This Row],[PassRush4]],)</f>
        <v/>
      </c>
      <c r="R34" s="74" t="e">
        <f>VLOOKUP(Table16[[#This Row],[Player]],#REF!,9,FALSE)</f>
        <v>#REF!</v>
      </c>
      <c r="S34" s="71" t="e">
        <f>Table16[[#This Row],[2024 Card Info]]&amp;"  "&amp;Table16[[#This Row],[Player Data]]</f>
        <v>#REF!</v>
      </c>
    </row>
    <row r="35" spans="1:19" ht="12.75" customHeight="1" x14ac:dyDescent="0.25">
      <c r="A35" s="90" t="s">
        <v>524</v>
      </c>
      <c r="B35" s="72" t="s">
        <v>202</v>
      </c>
      <c r="C35" s="85" t="s">
        <v>181</v>
      </c>
      <c r="D35" s="89">
        <v>37132</v>
      </c>
      <c r="E35" s="73" t="s">
        <v>525</v>
      </c>
      <c r="G35" s="73" t="s">
        <v>249</v>
      </c>
      <c r="H35" s="75" t="str">
        <f>VLOOKUP(Table16[[#This Row],[Player]],Rosters!$D$1:$D$1939,1,FALSE)</f>
        <v>Frazier, Zach</v>
      </c>
      <c r="I35" s="75" t="str">
        <f>Table16[[#This Row],[RunBlock-Primary6]]&amp;"-"&amp;Table16[[#This Row],[PassBlock8]]&amp;IF(Table16[[#This Row],[RunBlock-Secondary7]]&lt;&gt;"","/"&amp;Table16[[#This Row],[RunBlock-Secondary7]]&amp;"-"&amp;Table16[[#This Row],[PassBlock8]],"")</f>
        <v>5-4</v>
      </c>
      <c r="J35" s="73"/>
      <c r="K35" s="73"/>
      <c r="L35" s="74"/>
      <c r="M35" s="74"/>
      <c r="N35" s="73">
        <v>5</v>
      </c>
      <c r="O35" s="73"/>
      <c r="P35" s="74">
        <v>4</v>
      </c>
      <c r="Q35" s="74" t="str">
        <f>Table16[[#This Row],[DefPrimary2]]&amp;IF(Table16[[#This Row],[Def-Secondary3]]&lt;&gt;"","/"&amp;Table16[[#This Row],[Def-Secondary3]],)&amp;""&amp;IF(Table16[[#This Row],[PassRush4]]&lt;&gt;"","-"&amp;Table16[[#This Row],[PassRush4]],)</f>
        <v/>
      </c>
      <c r="R35" s="74" t="e">
        <f>VLOOKUP(Table16[[#This Row],[Player]],#REF!,9,FALSE)</f>
        <v>#REF!</v>
      </c>
      <c r="S35" s="71" t="e">
        <f>Table16[[#This Row],[2024 Card Info]]&amp;"  "&amp;Table16[[#This Row],[Player Data]]</f>
        <v>#REF!</v>
      </c>
    </row>
    <row r="36" spans="1:19" ht="12.75" customHeight="1" x14ac:dyDescent="0.25">
      <c r="A36" s="90" t="s">
        <v>2018</v>
      </c>
      <c r="B36" s="72" t="s">
        <v>202</v>
      </c>
      <c r="C36" s="85" t="s">
        <v>84</v>
      </c>
      <c r="D36" s="89">
        <v>35297</v>
      </c>
      <c r="E36" s="73" t="s">
        <v>548</v>
      </c>
      <c r="G36" s="73" t="s">
        <v>249</v>
      </c>
      <c r="H36" s="75" t="str">
        <f>VLOOKUP(Table16[[#This Row],[Player]],Rosters!$D$1:$D$1939,1,FALSE)</f>
        <v>Froholdt, Hjalte</v>
      </c>
      <c r="I36" s="75" t="str">
        <f>Table16[[#This Row],[RunBlock-Primary6]]&amp;"-"&amp;Table16[[#This Row],[PassBlock8]]&amp;IF(Table16[[#This Row],[RunBlock-Secondary7]]&lt;&gt;"","/"&amp;Table16[[#This Row],[RunBlock-Secondary7]]&amp;"-"&amp;Table16[[#This Row],[PassBlock8]],"")</f>
        <v>5-4</v>
      </c>
      <c r="J36" s="73"/>
      <c r="K36" s="73"/>
      <c r="L36" s="74"/>
      <c r="M36" s="74"/>
      <c r="N36" s="73">
        <v>5</v>
      </c>
      <c r="O36" s="73"/>
      <c r="P36" s="74">
        <v>4</v>
      </c>
      <c r="Q36" s="74" t="str">
        <f>Table16[[#This Row],[DefPrimary2]]&amp;IF(Table16[[#This Row],[Def-Secondary3]]&lt;&gt;"","/"&amp;Table16[[#This Row],[Def-Secondary3]],)&amp;""&amp;IF(Table16[[#This Row],[PassRush4]]&lt;&gt;"","-"&amp;Table16[[#This Row],[PassRush4]],)</f>
        <v/>
      </c>
      <c r="R36" s="74" t="e">
        <f>VLOOKUP(Table16[[#This Row],[Player]],#REF!,9,FALSE)</f>
        <v>#REF!</v>
      </c>
      <c r="S36" s="71" t="e">
        <f>Table16[[#This Row],[2024 Card Info]]&amp;"  "&amp;Table16[[#This Row],[Player Data]]</f>
        <v>#REF!</v>
      </c>
    </row>
    <row r="37" spans="1:19" ht="12.75" customHeight="1" x14ac:dyDescent="0.25">
      <c r="A37" s="133" t="s">
        <v>1776</v>
      </c>
      <c r="B37" s="72" t="s">
        <v>202</v>
      </c>
      <c r="C37" s="85" t="s">
        <v>84</v>
      </c>
      <c r="D37" s="89">
        <v>36304</v>
      </c>
      <c r="E37" s="73" t="s">
        <v>180</v>
      </c>
      <c r="G37" s="73" t="s">
        <v>266</v>
      </c>
      <c r="H37" s="75" t="str">
        <f>VLOOKUP(Table16[[#This Row],[Player]],Rosters!$D$1:$D$1939,1,FALSE)</f>
        <v>Gaines, Jon</v>
      </c>
      <c r="I37" s="75" t="str">
        <f>Table16[[#This Row],[RunBlock-Primary6]]&amp;"-"&amp;Table16[[#This Row],[PassBlock8]]&amp;IF(Table16[[#This Row],[RunBlock-Secondary7]]&lt;&gt;"","/"&amp;Table16[[#This Row],[RunBlock-Secondary7]]&amp;"-"&amp;Table16[[#This Row],[PassBlock8]],"")</f>
        <v>0-2</v>
      </c>
      <c r="J37" s="73"/>
      <c r="K37" s="73"/>
      <c r="L37" s="74"/>
      <c r="M37" s="74"/>
      <c r="N37" s="73">
        <v>0</v>
      </c>
      <c r="O37" s="73"/>
      <c r="P37" s="74">
        <v>2</v>
      </c>
      <c r="Q37" s="74" t="str">
        <f>Table16[[#This Row],[DefPrimary2]]&amp;IF(Table16[[#This Row],[Def-Secondary3]]&lt;&gt;"","/"&amp;Table16[[#This Row],[Def-Secondary3]],)&amp;""&amp;IF(Table16[[#This Row],[PassRush4]]&lt;&gt;"","-"&amp;Table16[[#This Row],[PassRush4]],)</f>
        <v/>
      </c>
      <c r="R37" s="74" t="e">
        <f>VLOOKUP(Table16[[#This Row],[Player]],#REF!,9,FALSE)</f>
        <v>#REF!</v>
      </c>
      <c r="S37" s="71" t="e">
        <f>Table16[[#This Row],[2024 Card Info]]&amp;"  "&amp;Table16[[#This Row],[Player Data]]</f>
        <v>#REF!</v>
      </c>
    </row>
    <row r="38" spans="1:19" ht="12.75" customHeight="1" x14ac:dyDescent="0.25">
      <c r="A38" s="90" t="s">
        <v>3177</v>
      </c>
      <c r="B38" s="72" t="s">
        <v>202</v>
      </c>
      <c r="C38" s="85" t="s">
        <v>91</v>
      </c>
      <c r="D38" s="89">
        <v>28694</v>
      </c>
      <c r="E38" s="73" t="s">
        <v>4141</v>
      </c>
      <c r="G38" s="73" t="s">
        <v>241</v>
      </c>
      <c r="H38" s="75" t="str">
        <f>VLOOKUP(Table16[[#This Row],[Player]],Rosters!$D$1:$D$1939,1,FALSE)</f>
        <v>Harris, Nick</v>
      </c>
      <c r="I38" s="75" t="str">
        <f>Table16[[#This Row],[RunBlock-Primary6]]&amp;"-"&amp;Table16[[#This Row],[PassBlock8]]&amp;IF(Table16[[#This Row],[RunBlock-Secondary7]]&lt;&gt;"","/"&amp;Table16[[#This Row],[RunBlock-Secondary7]]&amp;"-"&amp;Table16[[#This Row],[PassBlock8]],"")</f>
        <v>0-0</v>
      </c>
      <c r="J38" s="73"/>
      <c r="K38" s="73"/>
      <c r="L38" s="74"/>
      <c r="M38" s="74"/>
      <c r="N38" s="73">
        <v>0</v>
      </c>
      <c r="O38" s="73"/>
      <c r="P38" s="74">
        <v>0</v>
      </c>
      <c r="Q38" s="74" t="str">
        <f>Table16[[#This Row],[DefPrimary2]]&amp;IF(Table16[[#This Row],[Def-Secondary3]]&lt;&gt;"","/"&amp;Table16[[#This Row],[Def-Secondary3]],)&amp;""&amp;IF(Table16[[#This Row],[PassRush4]]&lt;&gt;"","-"&amp;Table16[[#This Row],[PassRush4]],)</f>
        <v/>
      </c>
      <c r="R38" s="74" t="e">
        <f>VLOOKUP(Table16[[#This Row],[Player]],#REF!,9,FALSE)</f>
        <v>#REF!</v>
      </c>
      <c r="S38" s="71" t="e">
        <f>Table16[[#This Row],[2024 Card Info]]&amp;"  "&amp;Table16[[#This Row],[Player Data]]</f>
        <v>#REF!</v>
      </c>
    </row>
    <row r="39" spans="1:19" ht="12.75" customHeight="1" x14ac:dyDescent="0.25">
      <c r="A39" s="90" t="s">
        <v>3063</v>
      </c>
      <c r="B39" s="72" t="s">
        <v>202</v>
      </c>
      <c r="C39" s="85" t="s">
        <v>395</v>
      </c>
      <c r="D39" s="89">
        <v>36312</v>
      </c>
      <c r="E39" s="73" t="s">
        <v>283</v>
      </c>
      <c r="G39" s="73" t="s">
        <v>276</v>
      </c>
      <c r="H39" s="75" t="str">
        <f>VLOOKUP(Table16[[#This Row],[Player]],Rosters!$D$1:$D$1939,1,FALSE)</f>
        <v>Humphrey, Creed</v>
      </c>
      <c r="I39" s="75" t="str">
        <f>Table16[[#This Row],[RunBlock-Primary6]]&amp;"-"&amp;Table16[[#This Row],[PassBlock8]]&amp;IF(Table16[[#This Row],[RunBlock-Secondary7]]&lt;&gt;"","/"&amp;Table16[[#This Row],[RunBlock-Secondary7]]&amp;"-"&amp;Table16[[#This Row],[PassBlock8]],"")</f>
        <v>6-7</v>
      </c>
      <c r="J39" s="73"/>
      <c r="K39" s="73"/>
      <c r="L39" s="74"/>
      <c r="M39" s="74"/>
      <c r="N39" s="73">
        <v>6</v>
      </c>
      <c r="O39" s="73"/>
      <c r="P39" s="74">
        <v>7</v>
      </c>
      <c r="Q39" s="74" t="str">
        <f>Table16[[#This Row],[DefPrimary2]]&amp;IF(Table16[[#This Row],[Def-Secondary3]]&lt;&gt;"","/"&amp;Table16[[#This Row],[Def-Secondary3]],)&amp;""&amp;IF(Table16[[#This Row],[PassRush4]]&lt;&gt;"","-"&amp;Table16[[#This Row],[PassRush4]],)</f>
        <v/>
      </c>
      <c r="R39" s="74" t="e">
        <f>VLOOKUP(Table16[[#This Row],[Player]],#REF!,9,FALSE)</f>
        <v>#REF!</v>
      </c>
      <c r="S39" s="71" t="e">
        <f>Table16[[#This Row],[2024 Card Info]]&amp;"  "&amp;Table16[[#This Row],[Player Data]]</f>
        <v>#REF!</v>
      </c>
    </row>
    <row r="40" spans="1:19" ht="12.75" customHeight="1" x14ac:dyDescent="0.25">
      <c r="A40" s="90" t="s">
        <v>4142</v>
      </c>
      <c r="B40" s="72" t="s">
        <v>202</v>
      </c>
      <c r="C40" s="85" t="s">
        <v>246</v>
      </c>
      <c r="D40" s="89">
        <v>36281</v>
      </c>
      <c r="E40" s="73" t="s">
        <v>677</v>
      </c>
      <c r="G40" s="73" t="s">
        <v>241</v>
      </c>
      <c r="H40" s="75" t="e">
        <f>VLOOKUP(Table16[[#This Row],[Player]],Rosters!$D$1:$D$1939,1,FALSE)</f>
        <v>#N/A</v>
      </c>
      <c r="I40" s="75" t="str">
        <f>Table16[[#This Row],[RunBlock-Primary6]]&amp;"-"&amp;Table16[[#This Row],[PassBlock8]]&amp;IF(Table16[[#This Row],[RunBlock-Secondary7]]&lt;&gt;"","/"&amp;Table16[[#This Row],[RunBlock-Secondary7]]&amp;"-"&amp;Table16[[#This Row],[PassBlock8]],"")</f>
        <v>0-0</v>
      </c>
      <c r="J40" s="73"/>
      <c r="K40" s="73"/>
      <c r="L40" s="74"/>
      <c r="M40" s="74"/>
      <c r="N40" s="73">
        <v>0</v>
      </c>
      <c r="O40" s="73"/>
      <c r="P40" s="74">
        <v>0</v>
      </c>
      <c r="Q40" s="74" t="str">
        <f>Table16[[#This Row],[DefPrimary2]]&amp;IF(Table16[[#This Row],[Def-Secondary3]]&lt;&gt;"","/"&amp;Table16[[#This Row],[Def-Secondary3]],)&amp;""&amp;IF(Table16[[#This Row],[PassRush4]]&lt;&gt;"","-"&amp;Table16[[#This Row],[PassRush4]],)</f>
        <v/>
      </c>
      <c r="R40" s="74" t="e">
        <f>VLOOKUP(Table16[[#This Row],[Player]],#REF!,9,FALSE)</f>
        <v>#REF!</v>
      </c>
      <c r="S40" s="71" t="e">
        <f>Table16[[#This Row],[2024 Card Info]]&amp;"  "&amp;Table16[[#This Row],[Player Data]]</f>
        <v>#REF!</v>
      </c>
    </row>
    <row r="41" spans="1:19" ht="12.75" customHeight="1" x14ac:dyDescent="0.25">
      <c r="A41" s="90" t="s">
        <v>3397</v>
      </c>
      <c r="B41" s="72" t="s">
        <v>202</v>
      </c>
      <c r="C41" s="85" t="s">
        <v>491</v>
      </c>
      <c r="D41" s="89">
        <v>35552</v>
      </c>
      <c r="E41" s="73" t="s">
        <v>121</v>
      </c>
      <c r="G41" s="73" t="s">
        <v>269</v>
      </c>
      <c r="H41" s="75" t="str">
        <f>VLOOKUP(Table16[[#This Row],[Player]],Rosters!$D$1:$D$1939,1,FALSE)</f>
        <v>James, Andre</v>
      </c>
      <c r="I41" s="75" t="str">
        <f>Table16[[#This Row],[RunBlock-Primary6]]&amp;"-"&amp;Table16[[#This Row],[PassBlock8]]&amp;IF(Table16[[#This Row],[RunBlock-Secondary7]]&lt;&gt;"","/"&amp;Table16[[#This Row],[RunBlock-Secondary7]]&amp;"-"&amp;Table16[[#This Row],[PassBlock8]],"")</f>
        <v>0-4</v>
      </c>
      <c r="J41" s="73"/>
      <c r="K41" s="73"/>
      <c r="L41" s="74"/>
      <c r="M41" s="74"/>
      <c r="N41" s="73">
        <v>0</v>
      </c>
      <c r="O41" s="73"/>
      <c r="P41" s="74">
        <v>4</v>
      </c>
      <c r="Q41" s="74" t="str">
        <f>Table16[[#This Row],[DefPrimary2]]&amp;IF(Table16[[#This Row],[Def-Secondary3]]&lt;&gt;"","/"&amp;Table16[[#This Row],[Def-Secondary3]],)&amp;""&amp;IF(Table16[[#This Row],[PassRush4]]&lt;&gt;"","-"&amp;Table16[[#This Row],[PassRush4]],)</f>
        <v/>
      </c>
      <c r="R41" s="74" t="e">
        <f>VLOOKUP(Table16[[#This Row],[Player]],#REF!,9,FALSE)</f>
        <v>#REF!</v>
      </c>
      <c r="S41" s="71" t="e">
        <f>Table16[[#This Row],[2024 Card Info]]&amp;"  "&amp;Table16[[#This Row],[Player Data]]</f>
        <v>#REF!</v>
      </c>
    </row>
    <row r="42" spans="1:19" ht="12.75" customHeight="1" x14ac:dyDescent="0.25">
      <c r="A42" s="90" t="s">
        <v>3275</v>
      </c>
      <c r="B42" s="72" t="s">
        <v>202</v>
      </c>
      <c r="C42" s="85" t="s">
        <v>363</v>
      </c>
      <c r="D42" s="89">
        <v>36393</v>
      </c>
      <c r="E42" s="73" t="s">
        <v>90</v>
      </c>
      <c r="G42" s="73" t="s">
        <v>701</v>
      </c>
      <c r="H42" s="75" t="str">
        <f>VLOOKUP(Table16[[#This Row],[Player]],Rosters!$D$1:$D$1939,1,FALSE)</f>
        <v>Jurgens, Cam</v>
      </c>
      <c r="I42" s="75" t="str">
        <f>Table16[[#This Row],[RunBlock-Primary6]]&amp;"-"&amp;Table16[[#This Row],[PassBlock8]]&amp;IF(Table16[[#This Row],[RunBlock-Secondary7]]&lt;&gt;"","/"&amp;Table16[[#This Row],[RunBlock-Secondary7]]&amp;"-"&amp;Table16[[#This Row],[PassBlock8]],"")</f>
        <v>6-2</v>
      </c>
      <c r="J42" s="73"/>
      <c r="K42" s="73"/>
      <c r="L42" s="74"/>
      <c r="M42" s="74"/>
      <c r="N42" s="73">
        <v>6</v>
      </c>
      <c r="O42" s="73"/>
      <c r="P42" s="74">
        <v>2</v>
      </c>
      <c r="Q42" s="74" t="str">
        <f>Table16[[#This Row],[DefPrimary2]]&amp;IF(Table16[[#This Row],[Def-Secondary3]]&lt;&gt;"","/"&amp;Table16[[#This Row],[Def-Secondary3]],)&amp;""&amp;IF(Table16[[#This Row],[PassRush4]]&lt;&gt;"","-"&amp;Table16[[#This Row],[PassRush4]],)</f>
        <v/>
      </c>
      <c r="R42" s="74" t="e">
        <f>VLOOKUP(Table16[[#This Row],[Player]],#REF!,9,FALSE)</f>
        <v>#REF!</v>
      </c>
      <c r="S42" s="71" t="e">
        <f>Table16[[#This Row],[2024 Card Info]]&amp;"  "&amp;Table16[[#This Row],[Player Data]]</f>
        <v>#REF!</v>
      </c>
    </row>
    <row r="43" spans="1:19" ht="12.75" customHeight="1" x14ac:dyDescent="0.25">
      <c r="A43" s="90" t="s">
        <v>255</v>
      </c>
      <c r="B43" s="72" t="s">
        <v>202</v>
      </c>
      <c r="C43" s="85" t="s">
        <v>131</v>
      </c>
      <c r="D43" s="89">
        <v>34043</v>
      </c>
      <c r="E43" s="73" t="s">
        <v>256</v>
      </c>
      <c r="G43" s="73" t="s">
        <v>216</v>
      </c>
      <c r="H43" s="75" t="str">
        <f>VLOOKUP(Table16[[#This Row],[Player]],Rosters!$D$1:$D$1939,1,FALSE)</f>
        <v>Karras, Ted</v>
      </c>
      <c r="I43" s="75" t="str">
        <f>Table16[[#This Row],[RunBlock-Primary6]]&amp;"-"&amp;Table16[[#This Row],[PassBlock8]]&amp;IF(Table16[[#This Row],[RunBlock-Secondary7]]&lt;&gt;"","/"&amp;Table16[[#This Row],[RunBlock-Secondary7]]&amp;"-"&amp;Table16[[#This Row],[PassBlock8]],"")</f>
        <v>0-7</v>
      </c>
      <c r="J43" s="73"/>
      <c r="K43" s="73"/>
      <c r="L43" s="74"/>
      <c r="M43" s="74"/>
      <c r="N43" s="73">
        <v>0</v>
      </c>
      <c r="O43" s="73"/>
      <c r="P43" s="74">
        <v>7</v>
      </c>
      <c r="Q43" s="74" t="str">
        <f>Table16[[#This Row],[DefPrimary2]]&amp;IF(Table16[[#This Row],[Def-Secondary3]]&lt;&gt;"","/"&amp;Table16[[#This Row],[Def-Secondary3]],)&amp;""&amp;IF(Table16[[#This Row],[PassRush4]]&lt;&gt;"","-"&amp;Table16[[#This Row],[PassRush4]],)</f>
        <v/>
      </c>
      <c r="R43" s="74" t="e">
        <f>VLOOKUP(Table16[[#This Row],[Player]],#REF!,9,FALSE)</f>
        <v>#REF!</v>
      </c>
      <c r="S43" s="71" t="e">
        <f>Table16[[#This Row],[2024 Card Info]]&amp;"  "&amp;Table16[[#This Row],[Player Data]]</f>
        <v>#REF!</v>
      </c>
    </row>
    <row r="44" spans="1:19" ht="12.75" customHeight="1" x14ac:dyDescent="0.25">
      <c r="A44" s="90" t="s">
        <v>2945</v>
      </c>
      <c r="B44" s="72" t="s">
        <v>202</v>
      </c>
      <c r="C44" s="85" t="s">
        <v>285</v>
      </c>
      <c r="D44" s="89">
        <v>34119</v>
      </c>
      <c r="E44" s="73" t="s">
        <v>2946</v>
      </c>
      <c r="G44" s="73" t="s">
        <v>228</v>
      </c>
      <c r="H44" s="75" t="str">
        <f>VLOOKUP(Table16[[#This Row],[Player]],Rosters!$D$1:$D$1939,1,FALSE)</f>
        <v>Kelly, Ryan</v>
      </c>
      <c r="I44" s="75" t="str">
        <f>Table16[[#This Row],[RunBlock-Primary6]]&amp;"-"&amp;Table16[[#This Row],[PassBlock8]]&amp;IF(Table16[[#This Row],[RunBlock-Secondary7]]&lt;&gt;"","/"&amp;Table16[[#This Row],[RunBlock-Secondary7]]&amp;"-"&amp;Table16[[#This Row],[PassBlock8]],"")</f>
        <v>4-5</v>
      </c>
      <c r="J44" s="73"/>
      <c r="K44" s="73"/>
      <c r="L44" s="74"/>
      <c r="M44" s="74"/>
      <c r="N44" s="73">
        <v>4</v>
      </c>
      <c r="O44" s="73"/>
      <c r="P44" s="74">
        <v>5</v>
      </c>
      <c r="Q44" s="74" t="str">
        <f>Table16[[#This Row],[DefPrimary2]]&amp;IF(Table16[[#This Row],[Def-Secondary3]]&lt;&gt;"","/"&amp;Table16[[#This Row],[Def-Secondary3]],)&amp;""&amp;IF(Table16[[#This Row],[PassRush4]]&lt;&gt;"","-"&amp;Table16[[#This Row],[PassRush4]],)</f>
        <v/>
      </c>
      <c r="R44" s="74" t="e">
        <f>VLOOKUP(Table16[[#This Row],[Player]],#REF!,9,FALSE)</f>
        <v>#REF!</v>
      </c>
      <c r="S44" s="71" t="e">
        <f>Table16[[#This Row],[2024 Card Info]]&amp;"  "&amp;Table16[[#This Row],[Player Data]]</f>
        <v>#REF!</v>
      </c>
    </row>
    <row r="45" spans="1:19" ht="12.75" customHeight="1" x14ac:dyDescent="0.25">
      <c r="A45" s="90" t="s">
        <v>3816</v>
      </c>
      <c r="B45" s="72" t="s">
        <v>202</v>
      </c>
      <c r="C45" s="85" t="s">
        <v>131</v>
      </c>
      <c r="D45" s="89">
        <v>37048</v>
      </c>
      <c r="E45" s="73" t="s">
        <v>3817</v>
      </c>
      <c r="G45" s="73" t="s">
        <v>241</v>
      </c>
      <c r="H45" s="75" t="str">
        <f>VLOOKUP(Table16[[#This Row],[Player]],Rosters!$D$1:$D$1939,1,FALSE)</f>
        <v>Lee, Matt</v>
      </c>
      <c r="I45" s="75" t="str">
        <f>Table16[[#This Row],[RunBlock-Primary6]]&amp;"-"&amp;Table16[[#This Row],[PassBlock8]]&amp;IF(Table16[[#This Row],[RunBlock-Secondary7]]&lt;&gt;"","/"&amp;Table16[[#This Row],[RunBlock-Secondary7]]&amp;"-"&amp;Table16[[#This Row],[PassBlock8]],"")</f>
        <v>0-0</v>
      </c>
      <c r="J45" s="73"/>
      <c r="K45" s="73"/>
      <c r="L45" s="74"/>
      <c r="M45" s="74"/>
      <c r="N45" s="73">
        <v>0</v>
      </c>
      <c r="O45" s="73"/>
      <c r="P45" s="74">
        <v>0</v>
      </c>
      <c r="Q45" s="74" t="str">
        <f>Table16[[#This Row],[DefPrimary2]]&amp;IF(Table16[[#This Row],[Def-Secondary3]]&lt;&gt;"","/"&amp;Table16[[#This Row],[Def-Secondary3]],)&amp;""&amp;IF(Table16[[#This Row],[PassRush4]]&lt;&gt;"","-"&amp;Table16[[#This Row],[PassRush4]],)</f>
        <v/>
      </c>
      <c r="R45" s="74" t="e">
        <f>VLOOKUP(Table16[[#This Row],[Player]],#REF!,9,FALSE)</f>
        <v>#REF!</v>
      </c>
      <c r="S45" s="71" t="e">
        <f>Table16[[#This Row],[2024 Card Info]]&amp;"  "&amp;Table16[[#This Row],[Player Data]]</f>
        <v>#REF!</v>
      </c>
    </row>
    <row r="46" spans="1:19" ht="12.75" customHeight="1" x14ac:dyDescent="0.25">
      <c r="A46" s="90" t="s">
        <v>2496</v>
      </c>
      <c r="B46" s="72" t="s">
        <v>202</v>
      </c>
      <c r="C46" s="85" t="s">
        <v>479</v>
      </c>
      <c r="D46" s="89">
        <v>35562</v>
      </c>
      <c r="E46" s="73" t="s">
        <v>1239</v>
      </c>
      <c r="G46" s="73" t="s">
        <v>266</v>
      </c>
      <c r="H46" s="75" t="str">
        <f>VLOOKUP(Table16[[#This Row],[Player]],Rosters!$D$1:$D$1939,1,FALSE)</f>
        <v>Lemieux, Shane</v>
      </c>
      <c r="I46" s="75" t="str">
        <f>Table16[[#This Row],[RunBlock-Primary6]]&amp;"-"&amp;Table16[[#This Row],[PassBlock8]]&amp;IF(Table16[[#This Row],[RunBlock-Secondary7]]&lt;&gt;"","/"&amp;Table16[[#This Row],[RunBlock-Secondary7]]&amp;"-"&amp;Table16[[#This Row],[PassBlock8]],"")</f>
        <v>0-2</v>
      </c>
      <c r="J46" s="73"/>
      <c r="K46" s="73"/>
      <c r="L46" s="74"/>
      <c r="M46" s="74"/>
      <c r="N46" s="73">
        <v>0</v>
      </c>
      <c r="O46" s="73"/>
      <c r="P46" s="74">
        <v>2</v>
      </c>
      <c r="Q46" s="74" t="str">
        <f>Table16[[#This Row],[DefPrimary2]]&amp;IF(Table16[[#This Row],[Def-Secondary3]]&lt;&gt;"","/"&amp;Table16[[#This Row],[Def-Secondary3]],)&amp;""&amp;IF(Table16[[#This Row],[PassRush4]]&lt;&gt;"","-"&amp;Table16[[#This Row],[PassRush4]],)</f>
        <v/>
      </c>
      <c r="R46" s="74" t="e">
        <f>VLOOKUP(Table16[[#This Row],[Player]],#REF!,9,FALSE)</f>
        <v>#REF!</v>
      </c>
      <c r="S46" s="71" t="e">
        <f>Table16[[#This Row],[2024 Card Info]]&amp;"  "&amp;Table16[[#This Row],[Player Data]]</f>
        <v>#REF!</v>
      </c>
    </row>
    <row r="47" spans="1:19" ht="12.75" customHeight="1" x14ac:dyDescent="0.25">
      <c r="A47" s="90" t="s">
        <v>4143</v>
      </c>
      <c r="B47" s="72" t="s">
        <v>202</v>
      </c>
      <c r="C47" s="85" t="s">
        <v>549</v>
      </c>
      <c r="D47" s="89">
        <v>34558</v>
      </c>
      <c r="E47" s="73" t="s">
        <v>404</v>
      </c>
      <c r="G47" s="73" t="s">
        <v>241</v>
      </c>
      <c r="H47" s="75" t="e">
        <f>VLOOKUP(Table16[[#This Row],[Player]],Rosters!$D$1:$D$1939,1,FALSE)</f>
        <v>#N/A</v>
      </c>
      <c r="I47" s="75" t="str">
        <f>Table16[[#This Row],[RunBlock-Primary6]]&amp;"-"&amp;Table16[[#This Row],[PassBlock8]]&amp;IF(Table16[[#This Row],[RunBlock-Secondary7]]&lt;&gt;"","/"&amp;Table16[[#This Row],[RunBlock-Secondary7]]&amp;"-"&amp;Table16[[#This Row],[PassBlock8]],"")</f>
        <v>0-0</v>
      </c>
      <c r="J47" s="73"/>
      <c r="K47" s="73"/>
      <c r="L47" s="74"/>
      <c r="M47" s="74"/>
      <c r="N47" s="73">
        <v>0</v>
      </c>
      <c r="O47" s="73"/>
      <c r="P47" s="74">
        <v>0</v>
      </c>
      <c r="Q47" s="74" t="str">
        <f>Table16[[#This Row],[DefPrimary2]]&amp;IF(Table16[[#This Row],[Def-Secondary3]]&lt;&gt;"","/"&amp;Table16[[#This Row],[Def-Secondary3]],)&amp;""&amp;IF(Table16[[#This Row],[PassRush4]]&lt;&gt;"","-"&amp;Table16[[#This Row],[PassRush4]],)</f>
        <v/>
      </c>
      <c r="R47" s="74" t="e">
        <f>VLOOKUP(Table16[[#This Row],[Player]],#REF!,9,FALSE)</f>
        <v>#REF!</v>
      </c>
      <c r="S47" s="71" t="e">
        <f>Table16[[#This Row],[2024 Card Info]]&amp;"  "&amp;Table16[[#This Row],[Player Data]]</f>
        <v>#REF!</v>
      </c>
    </row>
    <row r="48" spans="1:19" ht="12.75" customHeight="1" x14ac:dyDescent="0.25">
      <c r="A48" s="90" t="s">
        <v>2947</v>
      </c>
      <c r="B48" s="72" t="s">
        <v>202</v>
      </c>
      <c r="C48" s="85" t="s">
        <v>239</v>
      </c>
      <c r="D48" s="89">
        <v>37052</v>
      </c>
      <c r="E48" s="73" t="s">
        <v>2948</v>
      </c>
      <c r="G48" s="73" t="s">
        <v>203</v>
      </c>
      <c r="H48" s="75" t="str">
        <f>VLOOKUP(Table16[[#This Row],[Player]],Rosters!$D$1:$D$1939,1,FALSE)</f>
        <v>Limmer, Beaux</v>
      </c>
      <c r="I48" s="75" t="str">
        <f>Table16[[#This Row],[RunBlock-Primary6]]&amp;"-"&amp;Table16[[#This Row],[PassBlock8]]&amp;IF(Table16[[#This Row],[RunBlock-Secondary7]]&lt;&gt;"","/"&amp;Table16[[#This Row],[RunBlock-Secondary7]]&amp;"-"&amp;Table16[[#This Row],[PassBlock8]],"")</f>
        <v>4-3</v>
      </c>
      <c r="J48" s="73"/>
      <c r="K48" s="73"/>
      <c r="L48" s="74"/>
      <c r="M48" s="74"/>
      <c r="N48" s="73">
        <v>4</v>
      </c>
      <c r="O48" s="73"/>
      <c r="P48" s="74">
        <v>3</v>
      </c>
      <c r="Q48" s="74" t="str">
        <f>Table16[[#This Row],[DefPrimary2]]&amp;IF(Table16[[#This Row],[Def-Secondary3]]&lt;&gt;"","/"&amp;Table16[[#This Row],[Def-Secondary3]],)&amp;""&amp;IF(Table16[[#This Row],[PassRush4]]&lt;&gt;"","-"&amp;Table16[[#This Row],[PassRush4]],)</f>
        <v/>
      </c>
      <c r="R48" s="74" t="e">
        <f>VLOOKUP(Table16[[#This Row],[Player]],#REF!,9,FALSE)</f>
        <v>#REF!</v>
      </c>
      <c r="S48" s="71" t="e">
        <f>Table16[[#This Row],[2024 Card Info]]&amp;"  "&amp;Table16[[#This Row],[Player Data]]</f>
        <v>#REF!</v>
      </c>
    </row>
    <row r="49" spans="1:19" ht="12.75" customHeight="1" x14ac:dyDescent="0.25">
      <c r="A49" s="90" t="s">
        <v>3700</v>
      </c>
      <c r="B49" s="72" t="s">
        <v>202</v>
      </c>
      <c r="C49" s="85" t="s">
        <v>250</v>
      </c>
      <c r="D49" s="89">
        <v>36623</v>
      </c>
      <c r="E49" s="73" t="s">
        <v>4144</v>
      </c>
      <c r="G49" s="73" t="s">
        <v>276</v>
      </c>
      <c r="H49" s="75" t="str">
        <f>VLOOKUP(Table16[[#This Row],[Player]],Rosters!$D$1:$D$1939,1,FALSE)</f>
        <v>Linderbaum, Tyler</v>
      </c>
      <c r="I49" s="75" t="str">
        <f>Table16[[#This Row],[RunBlock-Primary6]]&amp;"-"&amp;Table16[[#This Row],[PassBlock8]]&amp;IF(Table16[[#This Row],[RunBlock-Secondary7]]&lt;&gt;"","/"&amp;Table16[[#This Row],[RunBlock-Secondary7]]&amp;"-"&amp;Table16[[#This Row],[PassBlock8]],"")</f>
        <v>6-7</v>
      </c>
      <c r="J49" s="73"/>
      <c r="K49" s="73"/>
      <c r="L49" s="74"/>
      <c r="M49" s="74"/>
      <c r="N49" s="73">
        <v>6</v>
      </c>
      <c r="O49" s="73"/>
      <c r="P49" s="74">
        <v>7</v>
      </c>
      <c r="Q49" s="74" t="str">
        <f>Table16[[#This Row],[DefPrimary2]]&amp;IF(Table16[[#This Row],[Def-Secondary3]]&lt;&gt;"","/"&amp;Table16[[#This Row],[Def-Secondary3]],)&amp;""&amp;IF(Table16[[#This Row],[PassRush4]]&lt;&gt;"","-"&amp;Table16[[#This Row],[PassRush4]],)</f>
        <v/>
      </c>
      <c r="R49" s="74" t="e">
        <f>VLOOKUP(Table16[[#This Row],[Player]],#REF!,9,FALSE)</f>
        <v>#REF!</v>
      </c>
      <c r="S49" s="71" t="e">
        <f>Table16[[#This Row],[2024 Card Info]]&amp;"  "&amp;Table16[[#This Row],[Player Data]]</f>
        <v>#REF!</v>
      </c>
    </row>
    <row r="50" spans="1:19" ht="12.75" customHeight="1" x14ac:dyDescent="0.25">
      <c r="A50" s="90" t="s">
        <v>3501</v>
      </c>
      <c r="B50" s="72" t="s">
        <v>202</v>
      </c>
      <c r="C50" s="85" t="s">
        <v>175</v>
      </c>
      <c r="D50" s="89">
        <v>36276</v>
      </c>
      <c r="E50" s="73" t="s">
        <v>416</v>
      </c>
      <c r="G50" s="73" t="s">
        <v>228</v>
      </c>
      <c r="H50" s="75" t="str">
        <f>VLOOKUP(Table16[[#This Row],[Player]],Rosters!$D$1:$D$1939,1,FALSE)</f>
        <v>Mays, Cade</v>
      </c>
      <c r="I50" s="75" t="str">
        <f>Table16[[#This Row],[RunBlock-Primary6]]&amp;"-"&amp;Table16[[#This Row],[PassBlock8]]&amp;IF(Table16[[#This Row],[RunBlock-Secondary7]]&lt;&gt;"","/"&amp;Table16[[#This Row],[RunBlock-Secondary7]]&amp;"-"&amp;Table16[[#This Row],[PassBlock8]],"")</f>
        <v>4-5</v>
      </c>
      <c r="J50" s="73"/>
      <c r="K50" s="73"/>
      <c r="L50" s="74"/>
      <c r="M50" s="74"/>
      <c r="N50" s="73">
        <v>4</v>
      </c>
      <c r="O50" s="73"/>
      <c r="P50" s="74">
        <v>5</v>
      </c>
      <c r="Q50" s="74" t="str">
        <f>Table16[[#This Row],[DefPrimary2]]&amp;IF(Table16[[#This Row],[Def-Secondary3]]&lt;&gt;"","/"&amp;Table16[[#This Row],[Def-Secondary3]],)&amp;""&amp;IF(Table16[[#This Row],[PassRush4]]&lt;&gt;"","-"&amp;Table16[[#This Row],[PassRush4]],)</f>
        <v/>
      </c>
      <c r="R50" s="74" t="e">
        <f>VLOOKUP(Table16[[#This Row],[Player]],#REF!,9,FALSE)</f>
        <v>#REF!</v>
      </c>
      <c r="S50" s="71" t="e">
        <f>Table16[[#This Row],[2024 Card Info]]&amp;"  "&amp;Table16[[#This Row],[Player Data]]</f>
        <v>#REF!</v>
      </c>
    </row>
    <row r="51" spans="1:19" ht="12.75" customHeight="1" x14ac:dyDescent="0.25">
      <c r="A51" s="90" t="s">
        <v>4145</v>
      </c>
      <c r="B51" s="72" t="s">
        <v>202</v>
      </c>
      <c r="C51" s="85" t="s">
        <v>181</v>
      </c>
      <c r="D51" s="89">
        <v>35855</v>
      </c>
      <c r="E51" s="73" t="s">
        <v>482</v>
      </c>
      <c r="G51" s="73" t="s">
        <v>266</v>
      </c>
      <c r="H51" s="75" t="e">
        <f>VLOOKUP(Table16[[#This Row],[Player]],Rosters!$D$1:$D$1939,1,FALSE)</f>
        <v>#N/A</v>
      </c>
      <c r="I51" s="75" t="str">
        <f>Table16[[#This Row],[RunBlock-Primary6]]&amp;"-"&amp;Table16[[#This Row],[PassBlock8]]&amp;IF(Table16[[#This Row],[RunBlock-Secondary7]]&lt;&gt;"","/"&amp;Table16[[#This Row],[RunBlock-Secondary7]]&amp;"-"&amp;Table16[[#This Row],[PassBlock8]],"")</f>
        <v>0-2</v>
      </c>
      <c r="J51" s="73"/>
      <c r="K51" s="73"/>
      <c r="L51" s="74"/>
      <c r="M51" s="74"/>
      <c r="N51" s="73">
        <v>0</v>
      </c>
      <c r="O51" s="73"/>
      <c r="P51" s="74">
        <v>2</v>
      </c>
      <c r="Q51" s="74" t="str">
        <f>Table16[[#This Row],[DefPrimary2]]&amp;IF(Table16[[#This Row],[Def-Secondary3]]&lt;&gt;"","/"&amp;Table16[[#This Row],[Def-Secondary3]],)&amp;""&amp;IF(Table16[[#This Row],[PassRush4]]&lt;&gt;"","-"&amp;Table16[[#This Row],[PassRush4]],)</f>
        <v/>
      </c>
      <c r="R51" s="74" t="e">
        <f>VLOOKUP(Table16[[#This Row],[Player]],#REF!,9,FALSE)</f>
        <v>#REF!</v>
      </c>
      <c r="S51" s="71" t="e">
        <f>Table16[[#This Row],[2024 Card Info]]&amp;"  "&amp;Table16[[#This Row],[Player Data]]</f>
        <v>#REF!</v>
      </c>
    </row>
    <row r="52" spans="1:19" ht="12.75" customHeight="1" x14ac:dyDescent="0.25">
      <c r="A52" s="90" t="s">
        <v>2833</v>
      </c>
      <c r="B52" s="72" t="s">
        <v>202</v>
      </c>
      <c r="C52" s="85" t="s">
        <v>479</v>
      </c>
      <c r="D52" s="89">
        <v>35669</v>
      </c>
      <c r="E52" s="73" t="s">
        <v>591</v>
      </c>
      <c r="G52" s="73" t="s">
        <v>259</v>
      </c>
      <c r="H52" s="75" t="str">
        <f>VLOOKUP(Table16[[#This Row],[Player]],Rosters!$D$1:$D$1939,1,FALSE)</f>
        <v>McCoy, Erik</v>
      </c>
      <c r="I52" s="75" t="str">
        <f>Table16[[#This Row],[RunBlock-Primary6]]&amp;"-"&amp;Table16[[#This Row],[PassBlock8]]&amp;IF(Table16[[#This Row],[RunBlock-Secondary7]]&lt;&gt;"","/"&amp;Table16[[#This Row],[RunBlock-Secondary7]]&amp;"-"&amp;Table16[[#This Row],[PassBlock8]],"")</f>
        <v>5-7</v>
      </c>
      <c r="J52" s="73"/>
      <c r="K52" s="73"/>
      <c r="L52" s="74"/>
      <c r="M52" s="74"/>
      <c r="N52" s="73">
        <v>5</v>
      </c>
      <c r="O52" s="73"/>
      <c r="P52" s="74">
        <v>7</v>
      </c>
      <c r="Q52" s="74" t="str">
        <f>Table16[[#This Row],[DefPrimary2]]&amp;IF(Table16[[#This Row],[Def-Secondary3]]&lt;&gt;"","/"&amp;Table16[[#This Row],[Def-Secondary3]],)&amp;""&amp;IF(Table16[[#This Row],[PassRush4]]&lt;&gt;"","-"&amp;Table16[[#This Row],[PassRush4]],)</f>
        <v/>
      </c>
      <c r="R52" s="74" t="e">
        <f>VLOOKUP(Table16[[#This Row],[Player]],#REF!,9,FALSE)</f>
        <v>#REF!</v>
      </c>
      <c r="S52" s="71" t="e">
        <f>Table16[[#This Row],[2024 Card Info]]&amp;"  "&amp;Table16[[#This Row],[Player Data]]</f>
        <v>#REF!</v>
      </c>
    </row>
    <row r="53" spans="1:19" ht="12.75" customHeight="1" x14ac:dyDescent="0.25">
      <c r="A53" s="134" t="s">
        <v>4146</v>
      </c>
      <c r="B53" s="72" t="s">
        <v>202</v>
      </c>
      <c r="C53" s="85" t="s">
        <v>303</v>
      </c>
      <c r="D53" s="89">
        <v>34086</v>
      </c>
      <c r="E53" s="73" t="s">
        <v>310</v>
      </c>
      <c r="G53" s="73" t="s">
        <v>241</v>
      </c>
      <c r="H53" s="75" t="str">
        <f>VLOOKUP(Table16[[#This Row],[Player]],Rosters!$D$1:$D$1939,1,FALSE)</f>
        <v>McGovern, Connor</v>
      </c>
      <c r="I53" s="75" t="str">
        <f>Table16[[#This Row],[RunBlock-Primary6]]&amp;"-"&amp;Table16[[#This Row],[PassBlock8]]&amp;IF(Table16[[#This Row],[RunBlock-Secondary7]]&lt;&gt;"","/"&amp;Table16[[#This Row],[RunBlock-Secondary7]]&amp;"-"&amp;Table16[[#This Row],[PassBlock8]],"")</f>
        <v>0-0</v>
      </c>
      <c r="J53" s="73"/>
      <c r="K53" s="73"/>
      <c r="L53" s="74"/>
      <c r="M53" s="74"/>
      <c r="N53" s="73">
        <v>0</v>
      </c>
      <c r="O53" s="73"/>
      <c r="P53" s="74">
        <v>0</v>
      </c>
      <c r="Q53" s="74" t="str">
        <f>Table16[[#This Row],[DefPrimary2]]&amp;IF(Table16[[#This Row],[Def-Secondary3]]&lt;&gt;"","/"&amp;Table16[[#This Row],[Def-Secondary3]],)&amp;""&amp;IF(Table16[[#This Row],[PassRush4]]&lt;&gt;"","-"&amp;Table16[[#This Row],[PassRush4]],)</f>
        <v/>
      </c>
      <c r="R53" s="74" t="e">
        <f>VLOOKUP(Table16[[#This Row],[Player]],#REF!,9,FALSE)</f>
        <v>#REF!</v>
      </c>
      <c r="S53" s="71" t="e">
        <f>Table16[[#This Row],[2024 Card Info]]&amp;"  "&amp;Table16[[#This Row],[Player Data]]</f>
        <v>#REF!</v>
      </c>
    </row>
    <row r="54" spans="1:19" ht="12.75" customHeight="1" x14ac:dyDescent="0.25">
      <c r="A54" s="19" t="s">
        <v>1646</v>
      </c>
      <c r="B54" s="72" t="s">
        <v>202</v>
      </c>
      <c r="C54" s="85" t="s">
        <v>145</v>
      </c>
      <c r="D54" s="89">
        <v>35737</v>
      </c>
      <c r="E54" s="73" t="s">
        <v>136</v>
      </c>
      <c r="G54" s="73" t="s">
        <v>234</v>
      </c>
      <c r="H54" s="75" t="e">
        <f>VLOOKUP(Table16[[#This Row],[Player]],Rosters!$D$1:$D$1939,1,FALSE)</f>
        <v>#N/A</v>
      </c>
      <c r="I54" s="75" t="str">
        <f>Table16[[#This Row],[RunBlock-Primary6]]&amp;"-"&amp;Table16[[#This Row],[PassBlock8]]&amp;IF(Table16[[#This Row],[RunBlock-Secondary7]]&lt;&gt;"","/"&amp;Table16[[#This Row],[RunBlock-Secondary7]]&amp;"-"&amp;Table16[[#This Row],[PassBlock8]],"")</f>
        <v>4-7</v>
      </c>
      <c r="J54" s="73"/>
      <c r="K54" s="73"/>
      <c r="L54" s="74"/>
      <c r="M54" s="74"/>
      <c r="N54" s="73">
        <v>4</v>
      </c>
      <c r="O54" s="73"/>
      <c r="P54" s="74">
        <v>7</v>
      </c>
      <c r="Q54" s="74" t="str">
        <f>Table16[[#This Row],[DefPrimary2]]&amp;IF(Table16[[#This Row],[Def-Secondary3]]&lt;&gt;"","/"&amp;Table16[[#This Row],[Def-Secondary3]],)&amp;""&amp;IF(Table16[[#This Row],[PassRush4]]&lt;&gt;"","-"&amp;Table16[[#This Row],[PassRush4]],)</f>
        <v/>
      </c>
      <c r="R54" s="74" t="e">
        <f>VLOOKUP(Table16[[#This Row],[Player]],#REF!,9,FALSE)</f>
        <v>#REF!</v>
      </c>
      <c r="S54" s="71" t="e">
        <f>Table16[[#This Row],[2024 Card Info]]&amp;"  "&amp;Table16[[#This Row],[Player Data]]</f>
        <v>#REF!</v>
      </c>
    </row>
    <row r="55" spans="1:19" ht="12.75" customHeight="1" x14ac:dyDescent="0.25">
      <c r="A55" s="90" t="s">
        <v>562</v>
      </c>
      <c r="B55" s="72" t="s">
        <v>202</v>
      </c>
      <c r="C55" s="85" t="s">
        <v>239</v>
      </c>
      <c r="D55" s="89">
        <v>36913</v>
      </c>
      <c r="E55" s="73" t="s">
        <v>563</v>
      </c>
      <c r="G55" s="73" t="s">
        <v>241</v>
      </c>
      <c r="H55" s="75" t="str">
        <f>VLOOKUP(Table16[[#This Row],[Player]],Rosters!$D$1:$D$1939,1,FALSE)</f>
        <v>McMahon, Dylan</v>
      </c>
      <c r="I55" s="75" t="str">
        <f>Table16[[#This Row],[RunBlock-Primary6]]&amp;"-"&amp;Table16[[#This Row],[PassBlock8]]&amp;IF(Table16[[#This Row],[RunBlock-Secondary7]]&lt;&gt;"","/"&amp;Table16[[#This Row],[RunBlock-Secondary7]]&amp;"-"&amp;Table16[[#This Row],[PassBlock8]],"")</f>
        <v>0-0</v>
      </c>
      <c r="J55" s="73"/>
      <c r="K55" s="73"/>
      <c r="L55" s="74"/>
      <c r="M55" s="74"/>
      <c r="N55" s="73">
        <v>0</v>
      </c>
      <c r="O55" s="73"/>
      <c r="P55" s="74">
        <v>0</v>
      </c>
      <c r="Q55" s="74" t="str">
        <f>Table16[[#This Row],[DefPrimary2]]&amp;IF(Table16[[#This Row],[Def-Secondary3]]&lt;&gt;"","/"&amp;Table16[[#This Row],[Def-Secondary3]],)&amp;""&amp;IF(Table16[[#This Row],[PassRush4]]&lt;&gt;"","-"&amp;Table16[[#This Row],[PassRush4]],)</f>
        <v/>
      </c>
      <c r="R55" s="74" t="e">
        <f>VLOOKUP(Table16[[#This Row],[Player]],#REF!,9,FALSE)</f>
        <v>#REF!</v>
      </c>
      <c r="S55" s="71" t="e">
        <f>Table16[[#This Row],[2024 Card Info]]&amp;"  "&amp;Table16[[#This Row],[Player Data]]</f>
        <v>#REF!</v>
      </c>
    </row>
    <row r="56" spans="1:19" ht="12.75" customHeight="1" x14ac:dyDescent="0.25">
      <c r="A56" s="90" t="s">
        <v>4147</v>
      </c>
      <c r="B56" s="72" t="s">
        <v>202</v>
      </c>
      <c r="C56" s="85" t="s">
        <v>261</v>
      </c>
      <c r="D56" s="89">
        <v>36526</v>
      </c>
      <c r="E56" s="73" t="s">
        <v>1248</v>
      </c>
      <c r="G56" s="73" t="s">
        <v>241</v>
      </c>
      <c r="H56" s="75" t="e">
        <f>VLOOKUP(Table16[[#This Row],[Player]],Rosters!$D$1:$D$1939,1,FALSE)</f>
        <v>#N/A</v>
      </c>
      <c r="I56" s="75" t="str">
        <f>Table16[[#This Row],[RunBlock-Primary6]]&amp;"-"&amp;Table16[[#This Row],[PassBlock8]]&amp;IF(Table16[[#This Row],[RunBlock-Secondary7]]&lt;&gt;"","/"&amp;Table16[[#This Row],[RunBlock-Secondary7]]&amp;"-"&amp;Table16[[#This Row],[PassBlock8]],"")</f>
        <v>0-0</v>
      </c>
      <c r="J56" s="73"/>
      <c r="K56" s="73"/>
      <c r="L56" s="74"/>
      <c r="M56" s="74"/>
      <c r="N56" s="73">
        <v>0</v>
      </c>
      <c r="O56" s="73"/>
      <c r="P56" s="74">
        <v>0</v>
      </c>
      <c r="Q56" s="74" t="str">
        <f>Table16[[#This Row],[DefPrimary2]]&amp;IF(Table16[[#This Row],[Def-Secondary3]]&lt;&gt;"","/"&amp;Table16[[#This Row],[Def-Secondary3]],)&amp;""&amp;IF(Table16[[#This Row],[PassRush4]]&lt;&gt;"","-"&amp;Table16[[#This Row],[PassRush4]],)</f>
        <v/>
      </c>
      <c r="R56" s="74" t="e">
        <f>VLOOKUP(Table16[[#This Row],[Player]],#REF!,9,FALSE)</f>
        <v>#REF!</v>
      </c>
      <c r="S56" s="71" t="e">
        <f>Table16[[#This Row],[2024 Card Info]]&amp;"  "&amp;Table16[[#This Row],[Player Data]]</f>
        <v>#REF!</v>
      </c>
    </row>
    <row r="57" spans="1:19" ht="12.75" customHeight="1" x14ac:dyDescent="0.25">
      <c r="A57" s="90" t="s">
        <v>2129</v>
      </c>
      <c r="B57" s="72" t="s">
        <v>202</v>
      </c>
      <c r="C57" s="85" t="s">
        <v>101</v>
      </c>
      <c r="D57" s="89">
        <v>33715</v>
      </c>
      <c r="E57" s="73" t="s">
        <v>321</v>
      </c>
      <c r="G57" s="73" t="s">
        <v>248</v>
      </c>
      <c r="H57" s="75" t="str">
        <f>VLOOKUP(Table16[[#This Row],[Player]],Rosters!$D$1:$D$1939,1,FALSE)</f>
        <v>Morse, Mitch</v>
      </c>
      <c r="I57" s="75" t="str">
        <f>Table16[[#This Row],[RunBlock-Primary6]]&amp;"-"&amp;Table16[[#This Row],[PassBlock8]]&amp;IF(Table16[[#This Row],[RunBlock-Secondary7]]&lt;&gt;"","/"&amp;Table16[[#This Row],[RunBlock-Secondary7]]&amp;"-"&amp;Table16[[#This Row],[PassBlock8]],"")</f>
        <v>4-4</v>
      </c>
      <c r="J57" s="73"/>
      <c r="K57" s="73"/>
      <c r="L57" s="74"/>
      <c r="M57" s="74"/>
      <c r="N57" s="73">
        <v>4</v>
      </c>
      <c r="O57" s="73"/>
      <c r="P57" s="74">
        <v>4</v>
      </c>
      <c r="Q57" s="74" t="str">
        <f>Table16[[#This Row],[DefPrimary2]]&amp;IF(Table16[[#This Row],[Def-Secondary3]]&lt;&gt;"","/"&amp;Table16[[#This Row],[Def-Secondary3]],)&amp;""&amp;IF(Table16[[#This Row],[PassRush4]]&lt;&gt;"","-"&amp;Table16[[#This Row],[PassRush4]],)</f>
        <v/>
      </c>
      <c r="R57" s="74" t="e">
        <f>VLOOKUP(Table16[[#This Row],[Player]],#REF!,9,FALSE)</f>
        <v>#REF!</v>
      </c>
      <c r="S57" s="71" t="e">
        <f>Table16[[#This Row],[2024 Card Info]]&amp;"  "&amp;Table16[[#This Row],[Player Data]]</f>
        <v>#REF!</v>
      </c>
    </row>
    <row r="58" spans="1:19" ht="12.75" customHeight="1" x14ac:dyDescent="0.25">
      <c r="A58" s="90" t="s">
        <v>906</v>
      </c>
      <c r="B58" s="72" t="s">
        <v>202</v>
      </c>
      <c r="C58" s="85" t="s">
        <v>368</v>
      </c>
      <c r="D58" s="89">
        <v>35977</v>
      </c>
      <c r="E58" s="73" t="s">
        <v>283</v>
      </c>
      <c r="G58" s="73" t="s">
        <v>273</v>
      </c>
      <c r="H58" s="75" t="str">
        <f>VLOOKUP(Table16[[#This Row],[Player]],Rosters!$D$1:$D$1939,1,FALSE)</f>
        <v>Myers, Josh</v>
      </c>
      <c r="I58" s="75" t="str">
        <f>Table16[[#This Row],[RunBlock-Primary6]]&amp;"-"&amp;Table16[[#This Row],[PassBlock8]]&amp;IF(Table16[[#This Row],[RunBlock-Secondary7]]&lt;&gt;"","/"&amp;Table16[[#This Row],[RunBlock-Secondary7]]&amp;"-"&amp;Table16[[#This Row],[PassBlock8]],"")</f>
        <v>0-3</v>
      </c>
      <c r="J58" s="73"/>
      <c r="K58" s="73"/>
      <c r="L58" s="74"/>
      <c r="M58" s="74"/>
      <c r="N58" s="73">
        <v>0</v>
      </c>
      <c r="O58" s="73"/>
      <c r="P58" s="74">
        <v>3</v>
      </c>
      <c r="Q58" s="74" t="str">
        <f>Table16[[#This Row],[DefPrimary2]]&amp;IF(Table16[[#This Row],[Def-Secondary3]]&lt;&gt;"","/"&amp;Table16[[#This Row],[Def-Secondary3]],)&amp;""&amp;IF(Table16[[#This Row],[PassRush4]]&lt;&gt;"","-"&amp;Table16[[#This Row],[PassRush4]],)</f>
        <v/>
      </c>
      <c r="R58" s="74" t="e">
        <f>VLOOKUP(Table16[[#This Row],[Player]],#REF!,9,FALSE)</f>
        <v>#REF!</v>
      </c>
      <c r="S58" s="71" t="e">
        <f>Table16[[#This Row],[2024 Card Info]]&amp;"  "&amp;Table16[[#This Row],[Player Data]]</f>
        <v>#REF!</v>
      </c>
    </row>
    <row r="59" spans="1:19" ht="12.75" customHeight="1" x14ac:dyDescent="0.25">
      <c r="A59" s="90" t="s">
        <v>1507</v>
      </c>
      <c r="B59" s="72" t="s">
        <v>202</v>
      </c>
      <c r="C59" s="85" t="s">
        <v>109</v>
      </c>
      <c r="D59" s="89">
        <v>35642</v>
      </c>
      <c r="E59" s="73" t="s">
        <v>698</v>
      </c>
      <c r="G59" s="73" t="s">
        <v>203</v>
      </c>
      <c r="H59" s="75" t="str">
        <f>VLOOKUP(Table16[[#This Row],[Player]],Rosters!$D$1:$D$1939,1,FALSE)</f>
        <v>Neuzil, Ryan</v>
      </c>
      <c r="I59" s="75" t="str">
        <f>Table16[[#This Row],[RunBlock-Primary6]]&amp;"-"&amp;Table16[[#This Row],[PassBlock8]]&amp;IF(Table16[[#This Row],[RunBlock-Secondary7]]&lt;&gt;"","/"&amp;Table16[[#This Row],[RunBlock-Secondary7]]&amp;"-"&amp;Table16[[#This Row],[PassBlock8]],"")</f>
        <v>4-3</v>
      </c>
      <c r="J59" s="73"/>
      <c r="K59" s="73"/>
      <c r="L59" s="74"/>
      <c r="M59" s="74"/>
      <c r="N59" s="73">
        <v>4</v>
      </c>
      <c r="O59" s="73"/>
      <c r="P59" s="74">
        <v>3</v>
      </c>
      <c r="Q59" s="74" t="str">
        <f>Table16[[#This Row],[DefPrimary2]]&amp;IF(Table16[[#This Row],[Def-Secondary3]]&lt;&gt;"","/"&amp;Table16[[#This Row],[Def-Secondary3]],)&amp;""&amp;IF(Table16[[#This Row],[PassRush4]]&lt;&gt;"","-"&amp;Table16[[#This Row],[PassRush4]],)</f>
        <v/>
      </c>
      <c r="R59" s="74" t="e">
        <f>VLOOKUP(Table16[[#This Row],[Player]],#REF!,9,FALSE)</f>
        <v>#REF!</v>
      </c>
      <c r="S59" s="71" t="e">
        <f>Table16[[#This Row],[2024 Card Info]]&amp;"  "&amp;Table16[[#This Row],[Player Data]]</f>
        <v>#REF!</v>
      </c>
    </row>
    <row r="60" spans="1:19" ht="12.75" customHeight="1" x14ac:dyDescent="0.25">
      <c r="A60" s="90" t="s">
        <v>2606</v>
      </c>
      <c r="B60" s="72" t="s">
        <v>202</v>
      </c>
      <c r="C60" s="85" t="s">
        <v>395</v>
      </c>
      <c r="D60" s="89">
        <v>36856</v>
      </c>
      <c r="E60" s="73" t="s">
        <v>2607</v>
      </c>
      <c r="G60" s="73" t="s">
        <v>241</v>
      </c>
      <c r="H60" s="75" t="str">
        <f>VLOOKUP(Table16[[#This Row],[Player]],Rosters!$D$1:$D$1939,1,FALSE)</f>
        <v>Nourzad, Hunter</v>
      </c>
      <c r="I60" s="75" t="str">
        <f>Table16[[#This Row],[RunBlock-Primary6]]&amp;"-"&amp;Table16[[#This Row],[PassBlock8]]&amp;IF(Table16[[#This Row],[RunBlock-Secondary7]]&lt;&gt;"","/"&amp;Table16[[#This Row],[RunBlock-Secondary7]]&amp;"-"&amp;Table16[[#This Row],[PassBlock8]],"")</f>
        <v>0-0</v>
      </c>
      <c r="J60" s="73"/>
      <c r="K60" s="73"/>
      <c r="L60" s="74"/>
      <c r="M60" s="74"/>
      <c r="N60" s="73">
        <v>0</v>
      </c>
      <c r="O60" s="73"/>
      <c r="P60" s="74">
        <v>0</v>
      </c>
      <c r="Q60" s="74" t="str">
        <f>Table16[[#This Row],[DefPrimary2]]&amp;IF(Table16[[#This Row],[Def-Secondary3]]&lt;&gt;"","/"&amp;Table16[[#This Row],[Def-Secondary3]],)&amp;""&amp;IF(Table16[[#This Row],[PassRush4]]&lt;&gt;"","-"&amp;Table16[[#This Row],[PassRush4]],)</f>
        <v/>
      </c>
      <c r="R60" s="74" t="e">
        <f>VLOOKUP(Table16[[#This Row],[Player]],#REF!,9,FALSE)</f>
        <v>#REF!</v>
      </c>
      <c r="S60" s="71" t="e">
        <f>Table16[[#This Row],[2024 Card Info]]&amp;"  "&amp;Table16[[#This Row],[Player Data]]</f>
        <v>#REF!</v>
      </c>
    </row>
    <row r="61" spans="1:19" ht="12.75" customHeight="1" x14ac:dyDescent="0.25">
      <c r="A61" s="90" t="s">
        <v>1652</v>
      </c>
      <c r="B61" s="72" t="s">
        <v>202</v>
      </c>
      <c r="C61" s="85" t="s">
        <v>116</v>
      </c>
      <c r="D61" s="89">
        <v>36367</v>
      </c>
      <c r="E61" s="73" t="s">
        <v>477</v>
      </c>
      <c r="G61" s="73" t="s">
        <v>247</v>
      </c>
      <c r="H61" s="75" t="str">
        <f>VLOOKUP(Table16[[#This Row],[Player]],Rosters!$D$1:$D$1939,1,FALSE)</f>
        <v>Oluwatimi, Olu</v>
      </c>
      <c r="I61" s="75" t="str">
        <f>Table16[[#This Row],[RunBlock-Primary6]]&amp;"-"&amp;Table16[[#This Row],[PassBlock8]]&amp;IF(Table16[[#This Row],[RunBlock-Secondary7]]&lt;&gt;"","/"&amp;Table16[[#This Row],[RunBlock-Secondary7]]&amp;"-"&amp;Table16[[#This Row],[PassBlock8]],"")</f>
        <v>4-0</v>
      </c>
      <c r="J61" s="73"/>
      <c r="K61" s="73"/>
      <c r="L61" s="74"/>
      <c r="M61" s="74"/>
      <c r="N61" s="73">
        <v>4</v>
      </c>
      <c r="O61" s="73"/>
      <c r="P61" s="74">
        <v>0</v>
      </c>
      <c r="Q61" s="74" t="str">
        <f>Table16[[#This Row],[DefPrimary2]]&amp;IF(Table16[[#This Row],[Def-Secondary3]]&lt;&gt;"","/"&amp;Table16[[#This Row],[Def-Secondary3]],)&amp;""&amp;IF(Table16[[#This Row],[PassRush4]]&lt;&gt;"","-"&amp;Table16[[#This Row],[PassRush4]],)</f>
        <v/>
      </c>
      <c r="R61" s="74" t="e">
        <f>VLOOKUP(Table16[[#This Row],[Player]],#REF!,9,FALSE)</f>
        <v>#REF!</v>
      </c>
      <c r="S61" s="71" t="e">
        <f>Table16[[#This Row],[2024 Card Info]]&amp;"  "&amp;Table16[[#This Row],[Player Data]]</f>
        <v>#REF!</v>
      </c>
    </row>
    <row r="62" spans="1:19" ht="12.75" customHeight="1" x14ac:dyDescent="0.25">
      <c r="A62" s="90" t="s">
        <v>2026</v>
      </c>
      <c r="B62" s="72" t="s">
        <v>202</v>
      </c>
      <c r="C62" s="85" t="s">
        <v>285</v>
      </c>
      <c r="D62" s="89">
        <v>35235</v>
      </c>
      <c r="E62" s="73" t="s">
        <v>1239</v>
      </c>
      <c r="G62" s="73" t="s">
        <v>266</v>
      </c>
      <c r="H62" s="75" t="str">
        <f>VLOOKUP(Table16[[#This Row],[Player]],Rosters!$D$1:$D$1939,1,FALSE)</f>
        <v>Pinter, Danny</v>
      </c>
      <c r="I62" s="75" t="str">
        <f>Table16[[#This Row],[RunBlock-Primary6]]&amp;"-"&amp;Table16[[#This Row],[PassBlock8]]&amp;IF(Table16[[#This Row],[RunBlock-Secondary7]]&lt;&gt;"","/"&amp;Table16[[#This Row],[RunBlock-Secondary7]]&amp;"-"&amp;Table16[[#This Row],[PassBlock8]],"")</f>
        <v>0-2</v>
      </c>
      <c r="J62" s="73"/>
      <c r="K62" s="73"/>
      <c r="L62" s="74"/>
      <c r="M62" s="74"/>
      <c r="N62" s="73">
        <v>0</v>
      </c>
      <c r="O62" s="73"/>
      <c r="P62" s="74">
        <v>2</v>
      </c>
      <c r="Q62" s="74" t="str">
        <f>Table16[[#This Row],[DefPrimary2]]&amp;IF(Table16[[#This Row],[Def-Secondary3]]&lt;&gt;"","/"&amp;Table16[[#This Row],[Def-Secondary3]],)&amp;""&amp;IF(Table16[[#This Row],[PassRush4]]&lt;&gt;"","-"&amp;Table16[[#This Row],[PassRush4]],)</f>
        <v/>
      </c>
      <c r="R62" s="74" t="e">
        <f>VLOOKUP(Table16[[#This Row],[Player]],#REF!,9,FALSE)</f>
        <v>#REF!</v>
      </c>
      <c r="S62" s="71" t="e">
        <f>Table16[[#This Row],[2024 Card Info]]&amp;"  "&amp;Table16[[#This Row],[Player Data]]</f>
        <v>#REF!</v>
      </c>
    </row>
    <row r="63" spans="1:19" ht="12.75" customHeight="1" x14ac:dyDescent="0.25">
      <c r="A63" s="90" t="s">
        <v>1901</v>
      </c>
      <c r="B63" s="72" t="s">
        <v>202</v>
      </c>
      <c r="C63" s="85" t="s">
        <v>123</v>
      </c>
      <c r="D63" s="89">
        <v>35202</v>
      </c>
      <c r="E63" s="73" t="s">
        <v>1902</v>
      </c>
      <c r="G63" s="73" t="s">
        <v>594</v>
      </c>
      <c r="H63" s="75" t="str">
        <f>VLOOKUP(Table16[[#This Row],[Player]],Rosters!$D$1:$D$1939,1,FALSE)</f>
        <v>Ragnow, Frank</v>
      </c>
      <c r="I63" s="75" t="str">
        <f>Table16[[#This Row],[RunBlock-Primary6]]&amp;"-"&amp;Table16[[#This Row],[PassBlock8]]&amp;IF(Table16[[#This Row],[RunBlock-Secondary7]]&lt;&gt;"","/"&amp;Table16[[#This Row],[RunBlock-Secondary7]]&amp;"-"&amp;Table16[[#This Row],[PassBlock8]],"")</f>
        <v>6-5</v>
      </c>
      <c r="J63" s="73"/>
      <c r="K63" s="73"/>
      <c r="L63" s="74"/>
      <c r="M63" s="74"/>
      <c r="N63" s="73">
        <v>6</v>
      </c>
      <c r="O63" s="73"/>
      <c r="P63" s="74">
        <v>5</v>
      </c>
      <c r="Q63" s="74" t="str">
        <f>Table16[[#This Row],[DefPrimary2]]&amp;IF(Table16[[#This Row],[Def-Secondary3]]&lt;&gt;"","/"&amp;Table16[[#This Row],[Def-Secondary3]],)&amp;""&amp;IF(Table16[[#This Row],[PassRush4]]&lt;&gt;"","-"&amp;Table16[[#This Row],[PassRush4]],)</f>
        <v/>
      </c>
      <c r="R63" s="74" t="e">
        <f>VLOOKUP(Table16[[#This Row],[Player]],#REF!,9,FALSE)</f>
        <v>#REF!</v>
      </c>
      <c r="S63" s="71" t="e">
        <f>Table16[[#This Row],[2024 Card Info]]&amp;"  "&amp;Table16[[#This Row],[Player Data]]</f>
        <v>#REF!</v>
      </c>
    </row>
    <row r="64" spans="1:19" ht="12.75" customHeight="1" x14ac:dyDescent="0.25">
      <c r="A64" s="19" t="s">
        <v>2598</v>
      </c>
      <c r="B64" s="72" t="s">
        <v>202</v>
      </c>
      <c r="C64" s="85" t="s">
        <v>612</v>
      </c>
      <c r="D64" s="89">
        <v>36238</v>
      </c>
      <c r="E64" s="73" t="s">
        <v>268</v>
      </c>
      <c r="G64" s="73" t="s">
        <v>240</v>
      </c>
      <c r="H64" s="75" t="str">
        <f>VLOOKUP(Table16[[#This Row],[Player]],Rosters!$D$1:$D$1939,1,FALSE)</f>
        <v>Schmitz, John Michael</v>
      </c>
      <c r="I64" s="75" t="str">
        <f>Table16[[#This Row],[RunBlock-Primary6]]&amp;"-"&amp;Table16[[#This Row],[PassBlock8]]&amp;IF(Table16[[#This Row],[RunBlock-Secondary7]]&lt;&gt;"","/"&amp;Table16[[#This Row],[RunBlock-Secondary7]]&amp;"-"&amp;Table16[[#This Row],[PassBlock8]],"")</f>
        <v>4-2</v>
      </c>
      <c r="J64" s="73"/>
      <c r="K64" s="73"/>
      <c r="L64" s="74"/>
      <c r="M64" s="74"/>
      <c r="N64" s="73">
        <v>4</v>
      </c>
      <c r="O64" s="73"/>
      <c r="P64" s="74">
        <v>2</v>
      </c>
      <c r="Q64" s="74" t="str">
        <f>Table16[[#This Row],[DefPrimary2]]&amp;IF(Table16[[#This Row],[Def-Secondary3]]&lt;&gt;"","/"&amp;Table16[[#This Row],[Def-Secondary3]],)&amp;""&amp;IF(Table16[[#This Row],[PassRush4]]&lt;&gt;"","-"&amp;Table16[[#This Row],[PassRush4]],)</f>
        <v/>
      </c>
      <c r="R64" s="74" t="e">
        <f>VLOOKUP(Table16[[#This Row],[Player]],#REF!,9,FALSE)</f>
        <v>#REF!</v>
      </c>
      <c r="S64" s="71" t="e">
        <f>Table16[[#This Row],[2024 Card Info]]&amp;"  "&amp;Table16[[#This Row],[Player Data]]</f>
        <v>#REF!</v>
      </c>
    </row>
    <row r="65" spans="1:19" ht="12.75" customHeight="1" x14ac:dyDescent="0.25">
      <c r="A65" s="90" t="s">
        <v>3282</v>
      </c>
      <c r="B65" s="72" t="s">
        <v>202</v>
      </c>
      <c r="C65" s="85" t="s">
        <v>327</v>
      </c>
      <c r="D65" s="89">
        <v>34908</v>
      </c>
      <c r="E65" s="73" t="s">
        <v>391</v>
      </c>
      <c r="G65" s="73" t="s">
        <v>247</v>
      </c>
      <c r="H65" s="75" t="str">
        <f>VLOOKUP(Table16[[#This Row],[Player]],Rosters!$D$1:$D$1939,1,FALSE)</f>
        <v>Shelton, Coleman</v>
      </c>
      <c r="I65" s="75" t="str">
        <f>Table16[[#This Row],[RunBlock-Primary6]]&amp;"-"&amp;Table16[[#This Row],[PassBlock8]]&amp;IF(Table16[[#This Row],[RunBlock-Secondary7]]&lt;&gt;"","/"&amp;Table16[[#This Row],[RunBlock-Secondary7]]&amp;"-"&amp;Table16[[#This Row],[PassBlock8]],"")</f>
        <v>4-0</v>
      </c>
      <c r="J65" s="73"/>
      <c r="K65" s="73"/>
      <c r="L65" s="74"/>
      <c r="M65" s="74"/>
      <c r="N65" s="73">
        <v>4</v>
      </c>
      <c r="O65" s="73"/>
      <c r="P65" s="74">
        <v>0</v>
      </c>
      <c r="Q65" s="74" t="str">
        <f>Table16[[#This Row],[DefPrimary2]]&amp;IF(Table16[[#This Row],[Def-Secondary3]]&lt;&gt;"","/"&amp;Table16[[#This Row],[Def-Secondary3]],)&amp;""&amp;IF(Table16[[#This Row],[PassRush4]]&lt;&gt;"","-"&amp;Table16[[#This Row],[PassRush4]],)</f>
        <v/>
      </c>
      <c r="R65" s="74" t="e">
        <f>VLOOKUP(Table16[[#This Row],[Player]],#REF!,9,FALSE)</f>
        <v>#REF!</v>
      </c>
      <c r="S65" s="71" t="e">
        <f>Table16[[#This Row],[2024 Card Info]]&amp;"  "&amp;Table16[[#This Row],[Player Data]]</f>
        <v>#REF!</v>
      </c>
    </row>
    <row r="66" spans="1:19" ht="12.75" customHeight="1" x14ac:dyDescent="0.25">
      <c r="A66" s="90" t="s">
        <v>2955</v>
      </c>
      <c r="B66" s="72" t="s">
        <v>202</v>
      </c>
      <c r="C66" s="85" t="s">
        <v>272</v>
      </c>
      <c r="D66" s="89">
        <v>36007</v>
      </c>
      <c r="E66" s="73" t="s">
        <v>4144</v>
      </c>
      <c r="G66" s="73" t="s">
        <v>241</v>
      </c>
      <c r="H66" s="75" t="str">
        <f>VLOOKUP(Table16[[#This Row],[Player]],Rosters!$D$1:$D$1939,1,FALSE)</f>
        <v>Strange, Cole</v>
      </c>
      <c r="I66" s="75" t="str">
        <f>Table16[[#This Row],[RunBlock-Primary6]]&amp;"-"&amp;Table16[[#This Row],[PassBlock8]]&amp;IF(Table16[[#This Row],[RunBlock-Secondary7]]&lt;&gt;"","/"&amp;Table16[[#This Row],[RunBlock-Secondary7]]&amp;"-"&amp;Table16[[#This Row],[PassBlock8]],"")</f>
        <v>0-0</v>
      </c>
      <c r="J66" s="73"/>
      <c r="K66" s="73"/>
      <c r="L66" s="74"/>
      <c r="M66" s="74"/>
      <c r="N66" s="73">
        <v>0</v>
      </c>
      <c r="O66" s="73"/>
      <c r="P66" s="74">
        <v>0</v>
      </c>
      <c r="Q66" s="74" t="str">
        <f>Table16[[#This Row],[DefPrimary2]]&amp;IF(Table16[[#This Row],[Def-Secondary3]]&lt;&gt;"","/"&amp;Table16[[#This Row],[Def-Secondary3]],)&amp;""&amp;IF(Table16[[#This Row],[PassRush4]]&lt;&gt;"","-"&amp;Table16[[#This Row],[PassRush4]],)</f>
        <v/>
      </c>
      <c r="R66" s="74" t="e">
        <f>VLOOKUP(Table16[[#This Row],[Player]],#REF!,9,FALSE)</f>
        <v>#REF!</v>
      </c>
      <c r="S66" s="71" t="e">
        <f>Table16[[#This Row],[2024 Card Info]]&amp;"  "&amp;Table16[[#This Row],[Player Data]]</f>
        <v>#REF!</v>
      </c>
    </row>
    <row r="67" spans="1:19" ht="12.75" customHeight="1" x14ac:dyDescent="0.25">
      <c r="A67" s="90" t="s">
        <v>1218</v>
      </c>
      <c r="B67" s="72" t="s">
        <v>202</v>
      </c>
      <c r="C67" s="85" t="s">
        <v>116</v>
      </c>
      <c r="D67" s="89">
        <v>36451</v>
      </c>
      <c r="E67" s="73" t="s">
        <v>172</v>
      </c>
      <c r="G67" s="73" t="s">
        <v>241</v>
      </c>
      <c r="H67" s="75" t="str">
        <f>VLOOKUP(Table16[[#This Row],[Player]],Rosters!$D$1:$D$1939,1,FALSE)</f>
        <v>Sundell, Jalen</v>
      </c>
      <c r="I67" s="75" t="str">
        <f>Table16[[#This Row],[RunBlock-Primary6]]&amp;"-"&amp;Table16[[#This Row],[PassBlock8]]&amp;IF(Table16[[#This Row],[RunBlock-Secondary7]]&lt;&gt;"","/"&amp;Table16[[#This Row],[RunBlock-Secondary7]]&amp;"-"&amp;Table16[[#This Row],[PassBlock8]],"")</f>
        <v>0-0</v>
      </c>
      <c r="J67" s="73"/>
      <c r="K67" s="73"/>
      <c r="L67" s="74"/>
      <c r="M67" s="74"/>
      <c r="N67" s="73">
        <v>0</v>
      </c>
      <c r="O67" s="73"/>
      <c r="P67" s="74">
        <v>0</v>
      </c>
      <c r="Q67" s="74" t="str">
        <f>Table16[[#This Row],[DefPrimary2]]&amp;IF(Table16[[#This Row],[Def-Secondary3]]&lt;&gt;"","/"&amp;Table16[[#This Row],[Def-Secondary3]],)&amp;""&amp;IF(Table16[[#This Row],[PassRush4]]&lt;&gt;"","-"&amp;Table16[[#This Row],[PassRush4]],)</f>
        <v/>
      </c>
      <c r="R67" s="74" t="e">
        <f>VLOOKUP(Table16[[#This Row],[Player]],#REF!,9,FALSE)</f>
        <v>#REF!</v>
      </c>
      <c r="S67" s="71" t="e">
        <f>Table16[[#This Row],[2024 Card Info]]&amp;"  "&amp;Table16[[#This Row],[Player Data]]</f>
        <v>#REF!</v>
      </c>
    </row>
    <row r="68" spans="1:19" ht="12.75" customHeight="1" x14ac:dyDescent="0.25">
      <c r="A68" s="90" t="s">
        <v>2250</v>
      </c>
      <c r="B68" s="72" t="s">
        <v>202</v>
      </c>
      <c r="C68" s="85" t="s">
        <v>303</v>
      </c>
      <c r="D68" s="89">
        <v>36974</v>
      </c>
      <c r="E68" s="73" t="s">
        <v>268</v>
      </c>
      <c r="G68" s="73" t="s">
        <v>196</v>
      </c>
      <c r="H68" s="75" t="str">
        <f>VLOOKUP(Table16[[#This Row],[Player]],Rosters!$D$1:$D$1939,1,FALSE)</f>
        <v>Tippmann, Joe</v>
      </c>
      <c r="I68" s="75" t="str">
        <f>Table16[[#This Row],[RunBlock-Primary6]]&amp;"-"&amp;Table16[[#This Row],[PassBlock8]]&amp;IF(Table16[[#This Row],[RunBlock-Secondary7]]&lt;&gt;"","/"&amp;Table16[[#This Row],[RunBlock-Secondary7]]&amp;"-"&amp;Table16[[#This Row],[PassBlock8]],"")</f>
        <v>5-3</v>
      </c>
      <c r="J68" s="73"/>
      <c r="K68" s="73"/>
      <c r="L68" s="74"/>
      <c r="M68" s="74"/>
      <c r="N68" s="73">
        <v>5</v>
      </c>
      <c r="O68" s="73"/>
      <c r="P68" s="74">
        <v>3</v>
      </c>
      <c r="Q68" s="74" t="str">
        <f>Table16[[#This Row],[DefPrimary2]]&amp;IF(Table16[[#This Row],[Def-Secondary3]]&lt;&gt;"","/"&amp;Table16[[#This Row],[Def-Secondary3]],)&amp;""&amp;IF(Table16[[#This Row],[PassRush4]]&lt;&gt;"","-"&amp;Table16[[#This Row],[PassRush4]],)</f>
        <v/>
      </c>
      <c r="R68" s="74" t="e">
        <f>VLOOKUP(Table16[[#This Row],[Player]],#REF!,9,FALSE)</f>
        <v>#REF!</v>
      </c>
      <c r="S68" s="71" t="e">
        <f>Table16[[#This Row],[2024 Card Info]]&amp;"  "&amp;Table16[[#This Row],[Player Data]]</f>
        <v>#REF!</v>
      </c>
    </row>
    <row r="69" spans="1:19" ht="12.75" customHeight="1" x14ac:dyDescent="0.25">
      <c r="A69" s="90" t="s">
        <v>1351</v>
      </c>
      <c r="B69" s="72" t="s">
        <v>202</v>
      </c>
      <c r="C69" s="85" t="s">
        <v>154</v>
      </c>
      <c r="D69" s="89">
        <v>35683</v>
      </c>
      <c r="E69" s="73" t="s">
        <v>99</v>
      </c>
      <c r="G69" s="73" t="s">
        <v>234</v>
      </c>
      <c r="H69" s="75" t="str">
        <f>VLOOKUP(Table16[[#This Row],[Player]],Rosters!$D$1:$D$1939,1,FALSE)</f>
        <v>Wattenberg, Luke</v>
      </c>
      <c r="I69" s="75" t="str">
        <f>Table16[[#This Row],[RunBlock-Primary6]]&amp;"-"&amp;Table16[[#This Row],[PassBlock8]]&amp;IF(Table16[[#This Row],[RunBlock-Secondary7]]&lt;&gt;"","/"&amp;Table16[[#This Row],[RunBlock-Secondary7]]&amp;"-"&amp;Table16[[#This Row],[PassBlock8]],"")</f>
        <v>4-7</v>
      </c>
      <c r="J69" s="73"/>
      <c r="K69" s="73"/>
      <c r="L69" s="74"/>
      <c r="M69" s="74"/>
      <c r="N69" s="73">
        <v>4</v>
      </c>
      <c r="O69" s="73"/>
      <c r="P69" s="74">
        <v>7</v>
      </c>
      <c r="Q69" s="74" t="str">
        <f>Table16[[#This Row],[DefPrimary2]]&amp;IF(Table16[[#This Row],[Def-Secondary3]]&lt;&gt;"","/"&amp;Table16[[#This Row],[Def-Secondary3]],)&amp;""&amp;IF(Table16[[#This Row],[PassRush4]]&lt;&gt;"","-"&amp;Table16[[#This Row],[PassRush4]],)</f>
        <v/>
      </c>
      <c r="R69" s="74" t="e">
        <f>VLOOKUP(Table16[[#This Row],[Player]],#REF!,9,FALSE)</f>
        <v>#REF!</v>
      </c>
      <c r="S69" s="71" t="e">
        <f>Table16[[#This Row],[2024 Card Info]]&amp;"  "&amp;Table16[[#This Row],[Player Data]]</f>
        <v>#REF!</v>
      </c>
    </row>
    <row r="70" spans="1:19" ht="12.75" customHeight="1" x14ac:dyDescent="0.25">
      <c r="A70" s="90" t="s">
        <v>1208</v>
      </c>
      <c r="B70" s="72" t="s">
        <v>202</v>
      </c>
      <c r="C70" s="85" t="s">
        <v>116</v>
      </c>
      <c r="D70" s="89">
        <v>35562</v>
      </c>
      <c r="E70" s="73" t="s">
        <v>516</v>
      </c>
      <c r="G70" s="73" t="s">
        <v>248</v>
      </c>
      <c r="H70" s="75" t="str">
        <f>VLOOKUP(Table16[[#This Row],[Player]],Rosters!$D$1:$D$1939,1,FALSE)</f>
        <v>Williams, Connor</v>
      </c>
      <c r="I70" s="75" t="str">
        <f>Table16[[#This Row],[RunBlock-Primary6]]&amp;"-"&amp;Table16[[#This Row],[PassBlock8]]&amp;IF(Table16[[#This Row],[RunBlock-Secondary7]]&lt;&gt;"","/"&amp;Table16[[#This Row],[RunBlock-Secondary7]]&amp;"-"&amp;Table16[[#This Row],[PassBlock8]],"")</f>
        <v>4-4</v>
      </c>
      <c r="J70" s="73"/>
      <c r="K70" s="73"/>
      <c r="L70" s="74"/>
      <c r="M70" s="74"/>
      <c r="N70" s="73">
        <v>4</v>
      </c>
      <c r="O70" s="73"/>
      <c r="P70" s="74">
        <v>4</v>
      </c>
      <c r="Q70" s="74" t="str">
        <f>Table16[[#This Row],[DefPrimary2]]&amp;IF(Table16[[#This Row],[Def-Secondary3]]&lt;&gt;"","/"&amp;Table16[[#This Row],[Def-Secondary3]],)&amp;""&amp;IF(Table16[[#This Row],[PassRush4]]&lt;&gt;"","-"&amp;Table16[[#This Row],[PassRush4]],)</f>
        <v/>
      </c>
      <c r="R70" s="74" t="e">
        <f>VLOOKUP(Table16[[#This Row],[Player]],#REF!,9,FALSE)</f>
        <v>#REF!</v>
      </c>
      <c r="S70" s="71" t="e">
        <f>Table16[[#This Row],[2024 Card Info]]&amp;"  "&amp;Table16[[#This Row],[Player Data]]</f>
        <v>#REF!</v>
      </c>
    </row>
    <row r="71" spans="1:19" ht="12.75" customHeight="1" x14ac:dyDescent="0.25">
      <c r="A71" s="90" t="s">
        <v>3398</v>
      </c>
      <c r="B71" s="72" t="s">
        <v>1502</v>
      </c>
      <c r="C71" s="85" t="s">
        <v>285</v>
      </c>
      <c r="D71" s="89">
        <v>37425</v>
      </c>
      <c r="E71" s="73" t="s">
        <v>3399</v>
      </c>
      <c r="G71" s="73" t="s">
        <v>913</v>
      </c>
      <c r="H71" s="75" t="str">
        <f>VLOOKUP(Table16[[#This Row],[Player]],Rosters!$D$1:$D$1939,1,FALSE)</f>
        <v>Bortolini, Tanor</v>
      </c>
      <c r="I71" s="75" t="str">
        <f>Table16[[#This Row],[RunBlock-Primary6]]&amp;"-"&amp;Table16[[#This Row],[PassBlock8]]&amp;IF(Table16[[#This Row],[RunBlock-Secondary7]]&lt;&gt;"","/"&amp;Table16[[#This Row],[RunBlock-Secondary7]]&amp;"-"&amp;Table16[[#This Row],[PassBlock8]],"")</f>
        <v>0-0/0-0</v>
      </c>
      <c r="J71" s="73"/>
      <c r="K71" s="73"/>
      <c r="L71" s="74"/>
      <c r="M71" s="74"/>
      <c r="N71" s="73">
        <v>0</v>
      </c>
      <c r="O71" s="73">
        <v>0</v>
      </c>
      <c r="P71" s="74">
        <v>0</v>
      </c>
      <c r="Q71" s="74" t="str">
        <f>Table16[[#This Row],[DefPrimary2]]&amp;IF(Table16[[#This Row],[Def-Secondary3]]&lt;&gt;"","/"&amp;Table16[[#This Row],[Def-Secondary3]],)&amp;""&amp;IF(Table16[[#This Row],[PassRush4]]&lt;&gt;"","-"&amp;Table16[[#This Row],[PassRush4]],)</f>
        <v/>
      </c>
      <c r="R71" s="74" t="e">
        <f>VLOOKUP(Table16[[#This Row],[Player]],#REF!,9,FALSE)</f>
        <v>#REF!</v>
      </c>
      <c r="S71" s="71" t="e">
        <f>Table16[[#This Row],[2024 Card Info]]&amp;"  "&amp;Table16[[#This Row],[Player Data]]</f>
        <v>#REF!</v>
      </c>
    </row>
    <row r="72" spans="1:19" ht="12.75" customHeight="1" x14ac:dyDescent="0.25">
      <c r="A72" s="90" t="s">
        <v>2838</v>
      </c>
      <c r="B72" s="72" t="s">
        <v>1502</v>
      </c>
      <c r="C72" s="85" t="s">
        <v>549</v>
      </c>
      <c r="D72" s="89">
        <v>34361</v>
      </c>
      <c r="E72" s="73" t="s">
        <v>884</v>
      </c>
      <c r="G72" s="73" t="s">
        <v>913</v>
      </c>
      <c r="H72" s="75" t="str">
        <f>VLOOKUP(Table16[[#This Row],[Player]],Rosters!$D$1:$D$1939,1,FALSE)</f>
        <v>Brunskill, Daniel</v>
      </c>
      <c r="I72" s="75" t="str">
        <f>Table16[[#This Row],[RunBlock-Primary6]]&amp;"-"&amp;Table16[[#This Row],[PassBlock8]]&amp;IF(Table16[[#This Row],[RunBlock-Secondary7]]&lt;&gt;"","/"&amp;Table16[[#This Row],[RunBlock-Secondary7]]&amp;"-"&amp;Table16[[#This Row],[PassBlock8]],"")</f>
        <v>0-0/0-0</v>
      </c>
      <c r="J72" s="73"/>
      <c r="K72" s="73"/>
      <c r="L72" s="74"/>
      <c r="M72" s="74"/>
      <c r="N72" s="73">
        <v>0</v>
      </c>
      <c r="O72" s="73">
        <v>0</v>
      </c>
      <c r="P72" s="74">
        <v>0</v>
      </c>
      <c r="Q72" s="74" t="str">
        <f>Table16[[#This Row],[DefPrimary2]]&amp;IF(Table16[[#This Row],[Def-Secondary3]]&lt;&gt;"","/"&amp;Table16[[#This Row],[Def-Secondary3]],)&amp;""&amp;IF(Table16[[#This Row],[PassRush4]]&lt;&gt;"","-"&amp;Table16[[#This Row],[PassRush4]],)</f>
        <v/>
      </c>
      <c r="R72" s="74" t="e">
        <f>VLOOKUP(Table16[[#This Row],[Player]],#REF!,9,FALSE)</f>
        <v>#REF!</v>
      </c>
      <c r="S72" s="71" t="e">
        <f>Table16[[#This Row],[2024 Card Info]]&amp;"  "&amp;Table16[[#This Row],[Player Data]]</f>
        <v>#REF!</v>
      </c>
    </row>
    <row r="73" spans="1:19" ht="12.75" customHeight="1" x14ac:dyDescent="0.25">
      <c r="A73" s="90" t="s">
        <v>2729</v>
      </c>
      <c r="B73" s="72" t="s">
        <v>1502</v>
      </c>
      <c r="C73" s="85" t="s">
        <v>138</v>
      </c>
      <c r="D73" s="89">
        <v>35311</v>
      </c>
      <c r="E73" s="73" t="s">
        <v>136</v>
      </c>
      <c r="G73" s="73" t="s">
        <v>913</v>
      </c>
      <c r="H73" s="75" t="str">
        <f>VLOOKUP(Table16[[#This Row],[Player]],Rosters!$D$1:$D$1939,1,FALSE)</f>
        <v>Deiter, Michael</v>
      </c>
      <c r="I73" s="75" t="str">
        <f>Table16[[#This Row],[RunBlock-Primary6]]&amp;"-"&amp;Table16[[#This Row],[PassBlock8]]&amp;IF(Table16[[#This Row],[RunBlock-Secondary7]]&lt;&gt;"","/"&amp;Table16[[#This Row],[RunBlock-Secondary7]]&amp;"-"&amp;Table16[[#This Row],[PassBlock8]],"")</f>
        <v>0-0/0-0</v>
      </c>
      <c r="J73" s="73"/>
      <c r="K73" s="73"/>
      <c r="L73" s="74"/>
      <c r="M73" s="74"/>
      <c r="N73" s="73">
        <v>0</v>
      </c>
      <c r="O73" s="73">
        <v>0</v>
      </c>
      <c r="P73" s="74">
        <v>0</v>
      </c>
      <c r="Q73" s="74" t="str">
        <f>Table16[[#This Row],[DefPrimary2]]&amp;IF(Table16[[#This Row],[Def-Secondary3]]&lt;&gt;"","/"&amp;Table16[[#This Row],[Def-Secondary3]],)&amp;""&amp;IF(Table16[[#This Row],[PassRush4]]&lt;&gt;"","-"&amp;Table16[[#This Row],[PassRush4]],)</f>
        <v/>
      </c>
      <c r="R73" s="74" t="e">
        <f>VLOOKUP(Table16[[#This Row],[Player]],#REF!,9,FALSE)</f>
        <v>#REF!</v>
      </c>
      <c r="S73" s="71" t="e">
        <f>Table16[[#This Row],[2024 Card Info]]&amp;"  "&amp;Table16[[#This Row],[Player Data]]</f>
        <v>#REF!</v>
      </c>
    </row>
    <row r="74" spans="1:19" ht="12.75" customHeight="1" x14ac:dyDescent="0.25">
      <c r="A74" s="90" t="s">
        <v>4148</v>
      </c>
      <c r="B74" s="72" t="s">
        <v>1502</v>
      </c>
      <c r="C74" s="85" t="s">
        <v>363</v>
      </c>
      <c r="D74" s="89">
        <v>35030</v>
      </c>
      <c r="E74" s="73" t="s">
        <v>391</v>
      </c>
      <c r="G74" s="73" t="s">
        <v>913</v>
      </c>
      <c r="H74" s="75" t="e">
        <f>VLOOKUP(Table16[[#This Row],[Player]],Rosters!$D$1:$D$1939,1,FALSE)</f>
        <v>#N/A</v>
      </c>
      <c r="I74" s="75" t="str">
        <f>Table16[[#This Row],[RunBlock-Primary6]]&amp;"-"&amp;Table16[[#This Row],[PassBlock8]]&amp;IF(Table16[[#This Row],[RunBlock-Secondary7]]&lt;&gt;"","/"&amp;Table16[[#This Row],[RunBlock-Secondary7]]&amp;"-"&amp;Table16[[#This Row],[PassBlock8]],"")</f>
        <v>0-0/0-0</v>
      </c>
      <c r="J74" s="73"/>
      <c r="K74" s="73"/>
      <c r="L74" s="74"/>
      <c r="M74" s="74"/>
      <c r="N74" s="73">
        <v>0</v>
      </c>
      <c r="O74" s="73">
        <v>0</v>
      </c>
      <c r="P74" s="74">
        <v>0</v>
      </c>
      <c r="Q74" s="74" t="str">
        <f>Table16[[#This Row],[DefPrimary2]]&amp;IF(Table16[[#This Row],[Def-Secondary3]]&lt;&gt;"","/"&amp;Table16[[#This Row],[Def-Secondary3]],)&amp;""&amp;IF(Table16[[#This Row],[PassRush4]]&lt;&gt;"","-"&amp;Table16[[#This Row],[PassRush4]],)</f>
        <v/>
      </c>
      <c r="R74" s="74" t="e">
        <f>VLOOKUP(Table16[[#This Row],[Player]],#REF!,9,FALSE)</f>
        <v>#REF!</v>
      </c>
      <c r="S74" s="71" t="e">
        <f>Table16[[#This Row],[2024 Card Info]]&amp;"  "&amp;Table16[[#This Row],[Player Data]]</f>
        <v>#REF!</v>
      </c>
    </row>
    <row r="75" spans="1:19" ht="12.75" customHeight="1" x14ac:dyDescent="0.25">
      <c r="A75" s="90" t="s">
        <v>3603</v>
      </c>
      <c r="B75" s="72" t="s">
        <v>1502</v>
      </c>
      <c r="C75" s="85" t="s">
        <v>220</v>
      </c>
      <c r="D75" s="89">
        <v>36404</v>
      </c>
      <c r="E75" s="73" t="s">
        <v>348</v>
      </c>
      <c r="G75" s="73" t="s">
        <v>587</v>
      </c>
      <c r="H75" s="75" t="str">
        <f>VLOOKUP(Table16[[#This Row],[Player]],Rosters!$D$1:$D$1939,1,FALSE)</f>
        <v>Patterson, Jarrett</v>
      </c>
      <c r="I75" s="75" t="str">
        <f>Table16[[#This Row],[RunBlock-Primary6]]&amp;"-"&amp;Table16[[#This Row],[PassBlock8]]&amp;IF(Table16[[#This Row],[RunBlock-Secondary7]]&lt;&gt;"","/"&amp;Table16[[#This Row],[RunBlock-Secondary7]]&amp;"-"&amp;Table16[[#This Row],[PassBlock8]],"")</f>
        <v>4-0/0-0</v>
      </c>
      <c r="J75" s="73"/>
      <c r="K75" s="73"/>
      <c r="L75" s="74"/>
      <c r="M75" s="74"/>
      <c r="N75" s="73">
        <v>4</v>
      </c>
      <c r="O75" s="73">
        <v>0</v>
      </c>
      <c r="P75" s="74">
        <v>0</v>
      </c>
      <c r="Q75" s="74" t="str">
        <f>Table16[[#This Row],[DefPrimary2]]&amp;IF(Table16[[#This Row],[Def-Secondary3]]&lt;&gt;"","/"&amp;Table16[[#This Row],[Def-Secondary3]],)&amp;""&amp;IF(Table16[[#This Row],[PassRush4]]&lt;&gt;"","-"&amp;Table16[[#This Row],[PassRush4]],)</f>
        <v/>
      </c>
      <c r="R75" s="74" t="e">
        <f>VLOOKUP(Table16[[#This Row],[Player]],#REF!,9,FALSE)</f>
        <v>#REF!</v>
      </c>
      <c r="S75" s="71" t="e">
        <f>Table16[[#This Row],[2024 Card Info]]&amp;"  "&amp;Table16[[#This Row],[Player Data]]</f>
        <v>#REF!</v>
      </c>
    </row>
    <row r="76" spans="1:19" ht="12.75" customHeight="1" x14ac:dyDescent="0.25">
      <c r="A76" s="90" t="s">
        <v>2724</v>
      </c>
      <c r="B76" s="72" t="s">
        <v>1502</v>
      </c>
      <c r="C76" s="85" t="s">
        <v>91</v>
      </c>
      <c r="D76" s="89">
        <v>34916</v>
      </c>
      <c r="E76" s="73" t="s">
        <v>301</v>
      </c>
      <c r="G76" s="73" t="s">
        <v>264</v>
      </c>
      <c r="H76" s="75" t="str">
        <f>VLOOKUP(Table16[[#This Row],[Player]],Rosters!$D$1:$D$1939,1,FALSE)</f>
        <v>Pocic, Ethan</v>
      </c>
      <c r="I76" s="75" t="str">
        <f>Table16[[#This Row],[RunBlock-Primary6]]&amp;"-"&amp;Table16[[#This Row],[PassBlock8]]&amp;IF(Table16[[#This Row],[RunBlock-Secondary7]]&lt;&gt;"","/"&amp;Table16[[#This Row],[RunBlock-Secondary7]]&amp;"-"&amp;Table16[[#This Row],[PassBlock8]],"")</f>
        <v>4-4/0-4</v>
      </c>
      <c r="J76" s="73"/>
      <c r="K76" s="73"/>
      <c r="L76" s="74"/>
      <c r="M76" s="74"/>
      <c r="N76" s="73">
        <v>4</v>
      </c>
      <c r="O76" s="73">
        <v>0</v>
      </c>
      <c r="P76" s="74">
        <v>4</v>
      </c>
      <c r="Q76" s="74" t="str">
        <f>Table16[[#This Row],[DefPrimary2]]&amp;IF(Table16[[#This Row],[Def-Secondary3]]&lt;&gt;"","/"&amp;Table16[[#This Row],[Def-Secondary3]],)&amp;""&amp;IF(Table16[[#This Row],[PassRush4]]&lt;&gt;"","-"&amp;Table16[[#This Row],[PassRush4]],)</f>
        <v/>
      </c>
      <c r="R76" s="74" t="e">
        <f>VLOOKUP(Table16[[#This Row],[Player]],#REF!,9,FALSE)</f>
        <v>#REF!</v>
      </c>
      <c r="S76" s="71" t="e">
        <f>Table16[[#This Row],[2024 Card Info]]&amp;"  "&amp;Table16[[#This Row],[Player Data]]</f>
        <v>#REF!</v>
      </c>
    </row>
    <row r="77" spans="1:19" ht="12.75" customHeight="1" x14ac:dyDescent="0.25">
      <c r="A77" s="76" t="s">
        <v>1501</v>
      </c>
      <c r="B77" s="72" t="s">
        <v>1502</v>
      </c>
      <c r="C77" s="77" t="s">
        <v>220</v>
      </c>
      <c r="D77" s="89">
        <v>36544</v>
      </c>
      <c r="E77" s="73" t="s">
        <v>268</v>
      </c>
      <c r="G77" s="73" t="s">
        <v>264</v>
      </c>
      <c r="H77" s="75" t="str">
        <f>VLOOKUP(Table16[[#This Row],[Player]],Rosters!$D$1:$D$1939,1,FALSE)</f>
        <v>Scruggs, Juice</v>
      </c>
      <c r="I77" s="75" t="str">
        <f>Table16[[#This Row],[RunBlock-Primary6]]&amp;"-"&amp;Table16[[#This Row],[PassBlock8]]&amp;IF(Table16[[#This Row],[RunBlock-Secondary7]]&lt;&gt;"","/"&amp;Table16[[#This Row],[RunBlock-Secondary7]]&amp;"-"&amp;Table16[[#This Row],[PassBlock8]],"")</f>
        <v>4-4/0-4</v>
      </c>
      <c r="J77" s="73"/>
      <c r="K77" s="73"/>
      <c r="L77" s="74"/>
      <c r="M77" s="74"/>
      <c r="N77" s="73">
        <v>4</v>
      </c>
      <c r="O77" s="73">
        <v>0</v>
      </c>
      <c r="P77" s="74">
        <v>4</v>
      </c>
      <c r="Q77" s="74" t="str">
        <f>Table16[[#This Row],[DefPrimary2]]&amp;IF(Table16[[#This Row],[Def-Secondary3]]&lt;&gt;"","/"&amp;Table16[[#This Row],[Def-Secondary3]],)&amp;""&amp;IF(Table16[[#This Row],[PassRush4]]&lt;&gt;"","-"&amp;Table16[[#This Row],[PassRush4]],)</f>
        <v/>
      </c>
      <c r="R77" s="74" t="e">
        <f>VLOOKUP(Table16[[#This Row],[Player]],#REF!,9,FALSE)</f>
        <v>#REF!</v>
      </c>
      <c r="S77" s="71" t="e">
        <f>Table16[[#This Row],[2024 Card Info]]&amp;"  "&amp;Table16[[#This Row],[Player Data]]</f>
        <v>#REF!</v>
      </c>
    </row>
    <row r="78" spans="1:19" ht="12.75" customHeight="1" x14ac:dyDescent="0.25">
      <c r="A78" s="76" t="s">
        <v>1066</v>
      </c>
      <c r="B78" s="72" t="s">
        <v>1067</v>
      </c>
      <c r="C78" s="77" t="s">
        <v>250</v>
      </c>
      <c r="D78" s="89">
        <v>36032</v>
      </c>
      <c r="E78" s="73" t="s">
        <v>473</v>
      </c>
      <c r="G78" s="73" t="s">
        <v>546</v>
      </c>
      <c r="H78" s="75" t="str">
        <f>VLOOKUP(Table16[[#This Row],[Player]],Rosters!$D$1:$D$1939,1,FALSE)</f>
        <v>Cleveland, Ben</v>
      </c>
      <c r="I78" s="75" t="str">
        <f>Table16[[#This Row],[RunBlock-Primary6]]&amp;"-"&amp;Table16[[#This Row],[PassBlock8]]&amp;IF(Table16[[#This Row],[RunBlock-Secondary7]]&lt;&gt;"","/"&amp;Table16[[#This Row],[RunBlock-Secondary7]]&amp;"-"&amp;Table16[[#This Row],[PassBlock8]],"")</f>
        <v>0-2/0-2</v>
      </c>
      <c r="J78" s="73"/>
      <c r="K78" s="73"/>
      <c r="L78" s="74"/>
      <c r="M78" s="74"/>
      <c r="N78" s="73">
        <v>0</v>
      </c>
      <c r="O78" s="73">
        <v>0</v>
      </c>
      <c r="P78" s="74">
        <v>2</v>
      </c>
      <c r="Q78" s="74" t="str">
        <f>Table16[[#This Row],[DefPrimary2]]&amp;IF(Table16[[#This Row],[Def-Secondary3]]&lt;&gt;"","/"&amp;Table16[[#This Row],[Def-Secondary3]],)&amp;""&amp;IF(Table16[[#This Row],[PassRush4]]&lt;&gt;"","-"&amp;Table16[[#This Row],[PassRush4]],)</f>
        <v/>
      </c>
      <c r="R78" s="74" t="e">
        <f>VLOOKUP(Table16[[#This Row],[Player]],#REF!,9,FALSE)</f>
        <v>#REF!</v>
      </c>
      <c r="S78" s="71" t="e">
        <f>Table16[[#This Row],[2024 Card Info]]&amp;"  "&amp;Table16[[#This Row],[Player Data]]</f>
        <v>#REF!</v>
      </c>
    </row>
    <row r="79" spans="1:19" ht="12.75" customHeight="1" x14ac:dyDescent="0.25">
      <c r="A79" s="76" t="s">
        <v>2951</v>
      </c>
      <c r="B79" s="72" t="s">
        <v>2952</v>
      </c>
      <c r="C79" s="77" t="s">
        <v>91</v>
      </c>
      <c r="D79" s="89">
        <v>34547</v>
      </c>
      <c r="E79" s="73">
        <v>0</v>
      </c>
      <c r="G79" s="73" t="s">
        <v>2953</v>
      </c>
      <c r="H79" s="75" t="str">
        <f>VLOOKUP(Table16[[#This Row],[Player]],Rosters!$D$1:$D$1939,1,FALSE)</f>
        <v>Dunn, Michael</v>
      </c>
      <c r="I79" s="75" t="str">
        <f>Table16[[#This Row],[RunBlock-Primary6]]&amp;"-"&amp;Table16[[#This Row],[PassBlock8]]&amp;IF(Table16[[#This Row],[RunBlock-Secondary7]]&lt;&gt;"","/"&amp;Table16[[#This Row],[RunBlock-Secondary7]]&amp;"-"&amp;Table16[[#This Row],[PassBlock8]],"")</f>
        <v>0-2</v>
      </c>
      <c r="J79" s="73"/>
      <c r="K79" s="73"/>
      <c r="L79" s="74"/>
      <c r="M79" s="74"/>
      <c r="N79" s="73">
        <v>0</v>
      </c>
      <c r="O79" s="74"/>
      <c r="P79" s="73">
        <v>2</v>
      </c>
      <c r="Q79" s="74" t="str">
        <f>Table16[[#This Row],[DefPrimary2]]&amp;IF(Table16[[#This Row],[Def-Secondary3]]&lt;&gt;"","/"&amp;Table16[[#This Row],[Def-Secondary3]],)&amp;""&amp;IF(Table16[[#This Row],[PassRush4]]&lt;&gt;"","-"&amp;Table16[[#This Row],[PassRush4]],)</f>
        <v/>
      </c>
      <c r="R79" s="74" t="e">
        <f>VLOOKUP(Table16[[#This Row],[Player]],#REF!,9,FALSE)</f>
        <v>#REF!</v>
      </c>
      <c r="S79" s="71" t="e">
        <f>LEFT(Table16[[#This Row],[2024 Card Info]],3)&amp;"  "&amp;Table16[[#This Row],[Player Data]]</f>
        <v>#REF!</v>
      </c>
    </row>
    <row r="80" spans="1:19" ht="12.75" customHeight="1" x14ac:dyDescent="0.25">
      <c r="A80" s="76" t="s">
        <v>2951</v>
      </c>
      <c r="B80" s="72" t="s">
        <v>2952</v>
      </c>
      <c r="C80" s="77" t="s">
        <v>91</v>
      </c>
      <c r="D80" s="89">
        <v>34547</v>
      </c>
      <c r="E80" s="73">
        <v>0</v>
      </c>
      <c r="G80" s="73" t="s">
        <v>2953</v>
      </c>
      <c r="H80" s="75" t="str">
        <f>VLOOKUP(Table16[[#This Row],[Player]],Rosters!$D$1:$D$1939,1,FALSE)</f>
        <v>Dunn, Michael</v>
      </c>
      <c r="I80" s="75" t="str">
        <f>Table16[[#This Row],[RunBlock-Primary6]]&amp;"-"&amp;Table16[[#This Row],[PassBlock8]]&amp;IF(Table16[[#This Row],[RunBlock-Secondary7]]&lt;&gt;"","/"&amp;Table16[[#This Row],[RunBlock-Secondary7]]&amp;"-"&amp;Table16[[#This Row],[PassBlock8]],"")</f>
        <v>0-2/0-2</v>
      </c>
      <c r="J80" s="73"/>
      <c r="K80" s="73"/>
      <c r="L80" s="74"/>
      <c r="M80" s="74"/>
      <c r="N80" s="73">
        <v>0</v>
      </c>
      <c r="O80" s="73">
        <v>0</v>
      </c>
      <c r="P80" s="74">
        <v>2</v>
      </c>
      <c r="Q80" s="74" t="str">
        <f>Table16[[#This Row],[DefPrimary2]]&amp;IF(Table16[[#This Row],[Def-Secondary3]]&lt;&gt;"","/"&amp;Table16[[#This Row],[Def-Secondary3]],)&amp;""&amp;IF(Table16[[#This Row],[PassRush4]]&lt;&gt;"","-"&amp;Table16[[#This Row],[PassRush4]],)</f>
        <v/>
      </c>
      <c r="R80" s="74" t="e">
        <f>VLOOKUP(Table16[[#This Row],[Player]],#REF!,9,FALSE)</f>
        <v>#REF!</v>
      </c>
      <c r="S80" s="71" t="e">
        <f>LEFT(Table16[[#This Row],[2024 Card Info]],3)&amp;"  "&amp;Table16[[#This Row],[Player Data]]</f>
        <v>#REF!</v>
      </c>
    </row>
    <row r="81" spans="1:19" ht="12.75" customHeight="1" x14ac:dyDescent="0.25">
      <c r="A81" s="76" t="s">
        <v>1911</v>
      </c>
      <c r="B81" s="72" t="s">
        <v>1912</v>
      </c>
      <c r="C81" s="77" t="s">
        <v>101</v>
      </c>
      <c r="D81" s="89">
        <v>35930</v>
      </c>
      <c r="E81" s="73" t="s">
        <v>191</v>
      </c>
      <c r="G81" s="151" t="s">
        <v>241</v>
      </c>
      <c r="H81" s="75" t="str">
        <f>VLOOKUP(Table16[[#This Row],[Player]],Rosters!$D$1:$D$1939,1,FALSE)</f>
        <v>Fortner, Luke</v>
      </c>
      <c r="I81" s="75" t="str">
        <f>Table16[[#This Row],[RunBlock-Primary6]]&amp;"-"&amp;Table16[[#This Row],[PassBlock8]]&amp;IF(Table16[[#This Row],[RunBlock-Secondary7]]&lt;&gt;"","/"&amp;Table16[[#This Row],[RunBlock-Secondary7]]&amp;"-"&amp;Table16[[#This Row],[PassBlock8]],"")</f>
        <v>0-0/0-0</v>
      </c>
      <c r="J81" s="73"/>
      <c r="K81" s="73"/>
      <c r="L81" s="74"/>
      <c r="M81" s="74"/>
      <c r="N81" s="73">
        <v>0</v>
      </c>
      <c r="O81" s="73">
        <v>0</v>
      </c>
      <c r="P81" s="74">
        <v>0</v>
      </c>
      <c r="Q81" s="74" t="str">
        <f>Table16[[#This Row],[DefPrimary2]]&amp;IF(Table16[[#This Row],[Def-Secondary3]]&lt;&gt;"","/"&amp;Table16[[#This Row],[Def-Secondary3]],)&amp;""&amp;IF(Table16[[#This Row],[PassRush4]]&lt;&gt;"","-"&amp;Table16[[#This Row],[PassRush4]],)</f>
        <v/>
      </c>
      <c r="R81" s="74" t="e">
        <f>VLOOKUP(Table16[[#This Row],[Player]],#REF!,9,FALSE)</f>
        <v>#REF!</v>
      </c>
      <c r="S81" s="71" t="e">
        <f>LEFT(Table16[[#This Row],[2024 Card Info]],3)&amp;"  "&amp;Table16[[#This Row],[Player Data]]</f>
        <v>#REF!</v>
      </c>
    </row>
    <row r="82" spans="1:19" ht="12.75" customHeight="1" x14ac:dyDescent="0.25">
      <c r="A82" s="76" t="s">
        <v>1356</v>
      </c>
      <c r="B82" s="72" t="s">
        <v>1357</v>
      </c>
      <c r="C82" s="77" t="s">
        <v>175</v>
      </c>
      <c r="D82" s="89">
        <v>35309</v>
      </c>
      <c r="E82" s="73" t="s">
        <v>473</v>
      </c>
      <c r="G82" s="71" t="s">
        <v>1358</v>
      </c>
      <c r="H82" s="75" t="str">
        <f>VLOOKUP(Table16[[#This Row],[Player]],Rosters!$D$1:$D$1939,1,FALSE)</f>
        <v>Christensen, Brady</v>
      </c>
      <c r="I82" s="75" t="str">
        <f>Table16[[#This Row],[RunBlock-Primary6]]&amp;"-"&amp;Table16[[#This Row],[PassBlock8]]&amp;IF(Table16[[#This Row],[RunBlock-Secondary7]]&lt;&gt;"","/"&amp;Table16[[#This Row],[RunBlock-Secondary7]]&amp;"-"&amp;Table16[[#This Row],[PassBlock8]],"")</f>
        <v>4-3/4-3</v>
      </c>
      <c r="J82" s="73"/>
      <c r="K82" s="73"/>
      <c r="L82" s="74"/>
      <c r="M82" s="74"/>
      <c r="N82" s="73">
        <v>4</v>
      </c>
      <c r="O82" s="73">
        <v>4</v>
      </c>
      <c r="P82" s="74">
        <v>3</v>
      </c>
      <c r="Q82" s="74" t="str">
        <f>Table16[[#This Row],[DefPrimary2]]&amp;IF(Table16[[#This Row],[Def-Secondary3]]&lt;&gt;"","/"&amp;Table16[[#This Row],[Def-Secondary3]],)&amp;""&amp;IF(Table16[[#This Row],[PassRush4]]&lt;&gt;"","-"&amp;Table16[[#This Row],[PassRush4]],)</f>
        <v/>
      </c>
      <c r="R82" s="74" t="e">
        <f>VLOOKUP(Table16[[#This Row],[Player]],#REF!,9,FALSE)</f>
        <v>#REF!</v>
      </c>
      <c r="S82" s="71" t="e">
        <f>LEFT(Table16[[#This Row],[2024 Card Info]],3)&amp;"  "&amp;Table16[[#This Row],[Player Data]]</f>
        <v>#REF!</v>
      </c>
    </row>
    <row r="83" spans="1:19" ht="12.75" customHeight="1" x14ac:dyDescent="0.25">
      <c r="A83" s="76" t="s">
        <v>2308</v>
      </c>
      <c r="B83" s="72" t="s">
        <v>399</v>
      </c>
      <c r="C83" s="77" t="s">
        <v>549</v>
      </c>
      <c r="D83" s="89">
        <v>35881</v>
      </c>
      <c r="E83" s="73" t="s">
        <v>698</v>
      </c>
      <c r="G83" s="73" t="s">
        <v>141</v>
      </c>
      <c r="H83" s="75" t="e">
        <f>VLOOKUP(Table16[[#This Row],[Player]],Rosters!$D$1:$D$1939,1,FALSE)</f>
        <v>#N/A</v>
      </c>
      <c r="I83" s="75" t="str">
        <f>Table16[[#This Row],[RunBlock-Primary6]]&amp;"-"&amp;Table16[[#This Row],[PassBlock8]]&amp;IF(Table16[[#This Row],[RunBlock-Secondary7]]&lt;&gt;"","/"&amp;Table16[[#This Row],[RunBlock-Secondary7]]&amp;"-"&amp;Table16[[#This Row],[PassBlock8]],"")</f>
        <v>-</v>
      </c>
      <c r="J83" s="73" t="s">
        <v>141</v>
      </c>
      <c r="K83" s="73"/>
      <c r="L83" s="74"/>
      <c r="M83" s="74"/>
      <c r="N83" s="74"/>
      <c r="O83" s="74"/>
      <c r="P83" s="74"/>
      <c r="Q83" s="74" t="str">
        <f>Table16[[#This Row],[DefPrimary2]]&amp;IF(Table16[[#This Row],[Def-Secondary3]]&lt;&gt;"","/"&amp;Table16[[#This Row],[Def-Secondary3]],)&amp;""&amp;IF(Table16[[#This Row],[PassRush4]]&lt;&gt;"","-"&amp;Table16[[#This Row],[PassRush4]],)</f>
        <v>4</v>
      </c>
      <c r="R83" s="74" t="e">
        <f>VLOOKUP(Table16[[#This Row],[Player]],#REF!,9,FALSE)</f>
        <v>#REF!</v>
      </c>
      <c r="S83" s="71" t="e">
        <f>Table16[[#This Row],[2024 Card Info]]&amp;"  "&amp;Table16[[#This Row],[Player Data]]</f>
        <v>#REF!</v>
      </c>
    </row>
    <row r="84" spans="1:19" ht="12.75" customHeight="1" x14ac:dyDescent="0.25">
      <c r="A84" s="76" t="s">
        <v>3548</v>
      </c>
      <c r="B84" s="72" t="s">
        <v>399</v>
      </c>
      <c r="C84" s="77" t="s">
        <v>116</v>
      </c>
      <c r="D84" s="89">
        <v>35674</v>
      </c>
      <c r="E84" s="73" t="s">
        <v>553</v>
      </c>
      <c r="G84" s="73" t="s">
        <v>164</v>
      </c>
      <c r="H84" s="75" t="str">
        <f>VLOOKUP(Table16[[#This Row],[Player]],Rosters!$D$1:$D$1939,1,FALSE)</f>
        <v>Brown, Tre</v>
      </c>
      <c r="I84" s="75" t="str">
        <f>Table16[[#This Row],[RunBlock-Primary6]]&amp;"-"&amp;Table16[[#This Row],[PassBlock8]]&amp;IF(Table16[[#This Row],[RunBlock-Secondary7]]&lt;&gt;"","/"&amp;Table16[[#This Row],[RunBlock-Secondary7]]&amp;"-"&amp;Table16[[#This Row],[PassBlock8]],"")</f>
        <v>-</v>
      </c>
      <c r="J84" s="73" t="s">
        <v>164</v>
      </c>
      <c r="K84" s="73"/>
      <c r="L84" s="74"/>
      <c r="M84" s="74"/>
      <c r="N84" s="74"/>
      <c r="O84" s="74"/>
      <c r="P84" s="74"/>
      <c r="Q84" s="74" t="str">
        <f>Table16[[#This Row],[DefPrimary2]]&amp;IF(Table16[[#This Row],[Def-Secondary3]]&lt;&gt;"","/"&amp;Table16[[#This Row],[Def-Secondary3]],)&amp;""&amp;IF(Table16[[#This Row],[PassRush4]]&lt;&gt;"","-"&amp;Table16[[#This Row],[PassRush4]],)</f>
        <v>0</v>
      </c>
      <c r="R84" s="74" t="e">
        <f>VLOOKUP(Table16[[#This Row],[Player]],#REF!,9,FALSE)</f>
        <v>#REF!</v>
      </c>
      <c r="S84" s="71" t="e">
        <f>Table16[[#This Row],[2024 Card Info]]&amp;"  "&amp;Table16[[#This Row],[Player Data]]</f>
        <v>#REF!</v>
      </c>
    </row>
    <row r="85" spans="1:19" ht="12.75" customHeight="1" x14ac:dyDescent="0.25">
      <c r="A85" s="76" t="s">
        <v>628</v>
      </c>
      <c r="B85" s="72" t="s">
        <v>399</v>
      </c>
      <c r="C85" s="77" t="s">
        <v>395</v>
      </c>
      <c r="D85" s="89">
        <v>36718</v>
      </c>
      <c r="E85" s="73" t="s">
        <v>180</v>
      </c>
      <c r="G85" s="73" t="s">
        <v>141</v>
      </c>
      <c r="H85" s="75" t="str">
        <f>VLOOKUP(Table16[[#This Row],[Player]],Rosters!$D$1:$D$1939,1,FALSE)</f>
        <v>Conner, Chamarri</v>
      </c>
      <c r="I85" s="75" t="str">
        <f>Table16[[#This Row],[RunBlock-Primary6]]&amp;"-"&amp;Table16[[#This Row],[PassBlock8]]&amp;IF(Table16[[#This Row],[RunBlock-Secondary7]]&lt;&gt;"","/"&amp;Table16[[#This Row],[RunBlock-Secondary7]]&amp;"-"&amp;Table16[[#This Row],[PassBlock8]],"")</f>
        <v>-</v>
      </c>
      <c r="J85" s="73" t="s">
        <v>141</v>
      </c>
      <c r="K85" s="73"/>
      <c r="L85" s="74"/>
      <c r="M85" s="74"/>
      <c r="N85" s="74"/>
      <c r="O85" s="74"/>
      <c r="P85" s="74"/>
      <c r="Q85" s="74" t="str">
        <f>Table16[[#This Row],[DefPrimary2]]&amp;IF(Table16[[#This Row],[Def-Secondary3]]&lt;&gt;"","/"&amp;Table16[[#This Row],[Def-Secondary3]],)&amp;""&amp;IF(Table16[[#This Row],[PassRush4]]&lt;&gt;"","-"&amp;Table16[[#This Row],[PassRush4]],)</f>
        <v>4</v>
      </c>
      <c r="R85" s="74" t="e">
        <f>VLOOKUP(Table16[[#This Row],[Player]],#REF!,9,FALSE)</f>
        <v>#REF!</v>
      </c>
      <c r="S85" s="71" t="e">
        <f>Table16[[#This Row],[2024 Card Info]]&amp;"  "&amp;Table16[[#This Row],[Player Data]]</f>
        <v>#REF!</v>
      </c>
    </row>
    <row r="86" spans="1:19" ht="12.75" customHeight="1" x14ac:dyDescent="0.25">
      <c r="A86" s="76" t="s">
        <v>425</v>
      </c>
      <c r="B86" s="72" t="s">
        <v>399</v>
      </c>
      <c r="C86" s="77" t="s">
        <v>303</v>
      </c>
      <c r="D86" s="89">
        <v>35704</v>
      </c>
      <c r="E86" s="73" t="s">
        <v>122</v>
      </c>
      <c r="G86" s="73" t="s">
        <v>141</v>
      </c>
      <c r="H86" s="75" t="str">
        <f>VLOOKUP(Table16[[#This Row],[Player]],Rosters!$D$1:$D$1939,1,FALSE)</f>
        <v>Echols, Brandin</v>
      </c>
      <c r="I86" s="75" t="str">
        <f>Table16[[#This Row],[RunBlock-Primary6]]&amp;"-"&amp;Table16[[#This Row],[PassBlock8]]&amp;IF(Table16[[#This Row],[RunBlock-Secondary7]]&lt;&gt;"","/"&amp;Table16[[#This Row],[RunBlock-Secondary7]]&amp;"-"&amp;Table16[[#This Row],[PassBlock8]],"")</f>
        <v>-</v>
      </c>
      <c r="J86" s="73" t="s">
        <v>141</v>
      </c>
      <c r="K86" s="73"/>
      <c r="L86" s="74"/>
      <c r="M86" s="74"/>
      <c r="N86" s="74"/>
      <c r="O86" s="74"/>
      <c r="P86" s="74"/>
      <c r="Q86" s="74" t="str">
        <f>Table16[[#This Row],[DefPrimary2]]&amp;IF(Table16[[#This Row],[Def-Secondary3]]&lt;&gt;"","/"&amp;Table16[[#This Row],[Def-Secondary3]],)&amp;""&amp;IF(Table16[[#This Row],[PassRush4]]&lt;&gt;"","-"&amp;Table16[[#This Row],[PassRush4]],)</f>
        <v>4</v>
      </c>
      <c r="R86" s="74" t="e">
        <f>VLOOKUP(Table16[[#This Row],[Player]],#REF!,9,FALSE)</f>
        <v>#REF!</v>
      </c>
      <c r="S86" s="71" t="e">
        <f>Table16[[#This Row],[2024 Card Info]]&amp;"  "&amp;Table16[[#This Row],[Player Data]]</f>
        <v>#REF!</v>
      </c>
    </row>
    <row r="87" spans="1:19" ht="12.75" customHeight="1" x14ac:dyDescent="0.25">
      <c r="A87" s="76" t="s">
        <v>3319</v>
      </c>
      <c r="B87" s="72" t="s">
        <v>399</v>
      </c>
      <c r="C87" s="77" t="s">
        <v>327</v>
      </c>
      <c r="D87" s="89">
        <v>36511</v>
      </c>
      <c r="E87" s="73" t="s">
        <v>90</v>
      </c>
      <c r="G87" s="73" t="s">
        <v>393</v>
      </c>
      <c r="H87" s="75" t="str">
        <f>VLOOKUP(Table16[[#This Row],[Player]],Rosters!$D$1:$D$1939,1,FALSE)</f>
        <v>Gordon, Kyler</v>
      </c>
      <c r="I87" s="75" t="str">
        <f>Table16[[#This Row],[RunBlock-Primary6]]&amp;"-"&amp;Table16[[#This Row],[PassBlock8]]&amp;IF(Table16[[#This Row],[RunBlock-Secondary7]]&lt;&gt;"","/"&amp;Table16[[#This Row],[RunBlock-Secondary7]]&amp;"-"&amp;Table16[[#This Row],[PassBlock8]],"")</f>
        <v>-</v>
      </c>
      <c r="J87" s="73" t="s">
        <v>393</v>
      </c>
      <c r="K87" s="73"/>
      <c r="L87" s="74"/>
      <c r="M87" s="74"/>
      <c r="N87" s="74"/>
      <c r="O87" s="74"/>
      <c r="P87" s="74"/>
      <c r="Q87" s="74" t="str">
        <f>Table16[[#This Row],[DefPrimary2]]&amp;IF(Table16[[#This Row],[Def-Secondary3]]&lt;&gt;"","/"&amp;Table16[[#This Row],[Def-Secondary3]],)&amp;""&amp;IF(Table16[[#This Row],[PassRush4]]&lt;&gt;"","-"&amp;Table16[[#This Row],[PassRush4]],)</f>
        <v>5</v>
      </c>
      <c r="R87" s="74" t="e">
        <f>VLOOKUP(Table16[[#This Row],[Player]],#REF!,9,FALSE)</f>
        <v>#REF!</v>
      </c>
      <c r="S87" s="71" t="e">
        <f>Table16[[#This Row],[2024 Card Info]]&amp;"  "&amp;Table16[[#This Row],[Player Data]]</f>
        <v>#REF!</v>
      </c>
    </row>
    <row r="88" spans="1:19" ht="12.75" customHeight="1" x14ac:dyDescent="0.25">
      <c r="A88" s="76" t="s">
        <v>422</v>
      </c>
      <c r="B88" s="72" t="s">
        <v>399</v>
      </c>
      <c r="C88" s="77" t="s">
        <v>131</v>
      </c>
      <c r="D88" s="89">
        <v>34402</v>
      </c>
      <c r="E88" s="73" t="s">
        <v>423</v>
      </c>
      <c r="G88" s="73" t="s">
        <v>141</v>
      </c>
      <c r="H88" s="75" t="str">
        <f>VLOOKUP(Table16[[#This Row],[Player]],Rosters!$D$1:$D$1939,1,FALSE)</f>
        <v>Hilton, Mike</v>
      </c>
      <c r="I88" s="75" t="str">
        <f>Table16[[#This Row],[RunBlock-Primary6]]&amp;"-"&amp;Table16[[#This Row],[PassBlock8]]&amp;IF(Table16[[#This Row],[RunBlock-Secondary7]]&lt;&gt;"","/"&amp;Table16[[#This Row],[RunBlock-Secondary7]]&amp;"-"&amp;Table16[[#This Row],[PassBlock8]],"")</f>
        <v>-</v>
      </c>
      <c r="J88" s="73" t="s">
        <v>141</v>
      </c>
      <c r="K88" s="73"/>
      <c r="L88" s="74"/>
      <c r="M88" s="74"/>
      <c r="N88" s="74"/>
      <c r="O88" s="74"/>
      <c r="P88" s="74"/>
      <c r="Q88" s="74" t="str">
        <f>Table16[[#This Row],[DefPrimary2]]&amp;IF(Table16[[#This Row],[Def-Secondary3]]&lt;&gt;"","/"&amp;Table16[[#This Row],[Def-Secondary3]],)&amp;""&amp;IF(Table16[[#This Row],[PassRush4]]&lt;&gt;"","-"&amp;Table16[[#This Row],[PassRush4]],)</f>
        <v>4</v>
      </c>
      <c r="R88" s="74" t="e">
        <f>VLOOKUP(Table16[[#This Row],[Player]],#REF!,9,FALSE)</f>
        <v>#REF!</v>
      </c>
      <c r="S88" s="71" t="e">
        <f>Table16[[#This Row],[2024 Card Info]]&amp;"  "&amp;Table16[[#This Row],[Player Data]]</f>
        <v>#REF!</v>
      </c>
    </row>
    <row r="89" spans="1:19" ht="12.75" customHeight="1" x14ac:dyDescent="0.25">
      <c r="A89" s="76" t="s">
        <v>3855</v>
      </c>
      <c r="B89" s="72" t="s">
        <v>399</v>
      </c>
      <c r="C89" s="77" t="s">
        <v>491</v>
      </c>
      <c r="D89" s="89">
        <v>36312</v>
      </c>
      <c r="E89" s="73" t="s">
        <v>677</v>
      </c>
      <c r="G89" s="73" t="s">
        <v>141</v>
      </c>
      <c r="H89" s="75" t="str">
        <f>VLOOKUP(Table16[[#This Row],[Player]],Rosters!$D$1:$D$1939,1,FALSE)</f>
        <v>Hobbs, Nate</v>
      </c>
      <c r="I89" s="75" t="str">
        <f>Table16[[#This Row],[RunBlock-Primary6]]&amp;"-"&amp;Table16[[#This Row],[PassBlock8]]&amp;IF(Table16[[#This Row],[RunBlock-Secondary7]]&lt;&gt;"","/"&amp;Table16[[#This Row],[RunBlock-Secondary7]]&amp;"-"&amp;Table16[[#This Row],[PassBlock8]],"")</f>
        <v>-</v>
      </c>
      <c r="J89" s="73" t="s">
        <v>141</v>
      </c>
      <c r="K89" s="73"/>
      <c r="L89" s="74"/>
      <c r="M89" s="74"/>
      <c r="N89" s="74"/>
      <c r="O89" s="74"/>
      <c r="P89" s="74"/>
      <c r="Q89" s="74" t="str">
        <f>Table16[[#This Row],[DefPrimary2]]&amp;IF(Table16[[#This Row],[Def-Secondary3]]&lt;&gt;"","/"&amp;Table16[[#This Row],[Def-Secondary3]],)&amp;""&amp;IF(Table16[[#This Row],[PassRush4]]&lt;&gt;"","-"&amp;Table16[[#This Row],[PassRush4]],)</f>
        <v>4</v>
      </c>
      <c r="R89" s="74" t="e">
        <f>VLOOKUP(Table16[[#This Row],[Player]],#REF!,9,FALSE)</f>
        <v>#REF!</v>
      </c>
      <c r="S89" s="71" t="e">
        <f>Table16[[#This Row],[2024 Card Info]]&amp;"  "&amp;Table16[[#This Row],[Player Data]]</f>
        <v>#REF!</v>
      </c>
    </row>
    <row r="90" spans="1:19" ht="12.75" customHeight="1" x14ac:dyDescent="0.25">
      <c r="A90" s="76" t="s">
        <v>3316</v>
      </c>
      <c r="B90" s="72" t="s">
        <v>399</v>
      </c>
      <c r="C90" s="77" t="s">
        <v>250</v>
      </c>
      <c r="D90" s="89">
        <v>35254</v>
      </c>
      <c r="E90" s="73" t="s">
        <v>3317</v>
      </c>
      <c r="G90" s="73" t="s">
        <v>167</v>
      </c>
      <c r="H90" s="75" t="str">
        <f>VLOOKUP(Table16[[#This Row],[Player]],Rosters!$D$1:$D$1939,1,FALSE)</f>
        <v>Humphrey, Marlon</v>
      </c>
      <c r="I90" s="75" t="str">
        <f>Table16[[#This Row],[RunBlock-Primary6]]&amp;"-"&amp;Table16[[#This Row],[PassBlock8]]&amp;IF(Table16[[#This Row],[RunBlock-Secondary7]]&lt;&gt;"","/"&amp;Table16[[#This Row],[RunBlock-Secondary7]]&amp;"-"&amp;Table16[[#This Row],[PassBlock8]],"")</f>
        <v>-</v>
      </c>
      <c r="J90" s="73" t="s">
        <v>167</v>
      </c>
      <c r="K90" s="73"/>
      <c r="L90" s="74"/>
      <c r="M90" s="74"/>
      <c r="N90" s="74"/>
      <c r="O90" s="74"/>
      <c r="P90" s="74"/>
      <c r="Q90" s="74" t="str">
        <f>Table16[[#This Row],[DefPrimary2]]&amp;IF(Table16[[#This Row],[Def-Secondary3]]&lt;&gt;"","/"&amp;Table16[[#This Row],[Def-Secondary3]],)&amp;""&amp;IF(Table16[[#This Row],[PassRush4]]&lt;&gt;"","-"&amp;Table16[[#This Row],[PassRush4]],)</f>
        <v>6</v>
      </c>
      <c r="R90" s="74" t="e">
        <f>VLOOKUP(Table16[[#This Row],[Player]],#REF!,9,FALSE)</f>
        <v>#REF!</v>
      </c>
      <c r="S90" s="71" t="e">
        <f>Table16[[#This Row],[2024 Card Info]]&amp;"  "&amp;Table16[[#This Row],[Player Data]]</f>
        <v>#REF!</v>
      </c>
    </row>
    <row r="91" spans="1:19" ht="12.75" customHeight="1" x14ac:dyDescent="0.25">
      <c r="A91" s="76" t="s">
        <v>2207</v>
      </c>
      <c r="B91" s="72" t="s">
        <v>399</v>
      </c>
      <c r="C91" s="77" t="s">
        <v>612</v>
      </c>
      <c r="D91" s="89">
        <v>34960</v>
      </c>
      <c r="E91" s="73" t="s">
        <v>2208</v>
      </c>
      <c r="G91" s="73" t="s">
        <v>141</v>
      </c>
      <c r="H91" s="75" t="str">
        <f>VLOOKUP(Table16[[#This Row],[Player]],Rosters!$D$1:$D$1939,1,FALSE)</f>
        <v>Jackson, Adoree'</v>
      </c>
      <c r="I91" s="75" t="str">
        <f>Table16[[#This Row],[RunBlock-Primary6]]&amp;"-"&amp;Table16[[#This Row],[PassBlock8]]&amp;IF(Table16[[#This Row],[RunBlock-Secondary7]]&lt;&gt;"","/"&amp;Table16[[#This Row],[RunBlock-Secondary7]]&amp;"-"&amp;Table16[[#This Row],[PassBlock8]],"")</f>
        <v>-</v>
      </c>
      <c r="J91" s="73" t="s">
        <v>141</v>
      </c>
      <c r="K91" s="73"/>
      <c r="L91" s="74"/>
      <c r="M91" s="74"/>
      <c r="N91" s="74"/>
      <c r="O91" s="74"/>
      <c r="P91" s="74"/>
      <c r="Q91" s="74" t="str">
        <f>Table16[[#This Row],[DefPrimary2]]&amp;IF(Table16[[#This Row],[Def-Secondary3]]&lt;&gt;"","/"&amp;Table16[[#This Row],[Def-Secondary3]],)&amp;""&amp;IF(Table16[[#This Row],[PassRush4]]&lt;&gt;"","-"&amp;Table16[[#This Row],[PassRush4]],)</f>
        <v>4</v>
      </c>
      <c r="R91" s="74" t="e">
        <f>VLOOKUP(Table16[[#This Row],[Player]],#REF!,9,FALSE)</f>
        <v>#REF!</v>
      </c>
      <c r="S91" s="71" t="e">
        <f>Table16[[#This Row],[2024 Card Info]]&amp;"  "&amp;Table16[[#This Row],[Player Data]]</f>
        <v>#REF!</v>
      </c>
    </row>
    <row r="92" spans="1:19" ht="12.75" customHeight="1" x14ac:dyDescent="0.25">
      <c r="A92" s="76" t="s">
        <v>3863</v>
      </c>
      <c r="B92" s="72" t="s">
        <v>399</v>
      </c>
      <c r="C92" s="77" t="s">
        <v>116</v>
      </c>
      <c r="D92" s="89">
        <v>35894</v>
      </c>
      <c r="E92" s="73" t="s">
        <v>698</v>
      </c>
      <c r="G92" s="73" t="s">
        <v>164</v>
      </c>
      <c r="H92" s="75" t="str">
        <f>VLOOKUP(Table16[[#This Row],[Player]],Rosters!$D$1:$D$1939,1,FALSE)</f>
        <v>Jobe, Josh</v>
      </c>
      <c r="I92" s="75" t="str">
        <f>Table16[[#This Row],[RunBlock-Primary6]]&amp;"-"&amp;Table16[[#This Row],[PassBlock8]]&amp;IF(Table16[[#This Row],[RunBlock-Secondary7]]&lt;&gt;"","/"&amp;Table16[[#This Row],[RunBlock-Secondary7]]&amp;"-"&amp;Table16[[#This Row],[PassBlock8]],"")</f>
        <v>-</v>
      </c>
      <c r="J92" s="73" t="s">
        <v>164</v>
      </c>
      <c r="K92" s="73"/>
      <c r="L92" s="74"/>
      <c r="M92" s="74"/>
      <c r="N92" s="74"/>
      <c r="O92" s="74"/>
      <c r="P92" s="74"/>
      <c r="Q92" s="74" t="str">
        <f>Table16[[#This Row],[DefPrimary2]]&amp;IF(Table16[[#This Row],[Def-Secondary3]]&lt;&gt;"","/"&amp;Table16[[#This Row],[Def-Secondary3]],)&amp;""&amp;IF(Table16[[#This Row],[PassRush4]]&lt;&gt;"","-"&amp;Table16[[#This Row],[PassRush4]],)</f>
        <v>0</v>
      </c>
      <c r="R92" s="74" t="e">
        <f>VLOOKUP(Table16[[#This Row],[Player]],#REF!,9,FALSE)</f>
        <v>#REF!</v>
      </c>
      <c r="S92" s="71" t="e">
        <f>Table16[[#This Row],[2024 Card Info]]&amp;"  "&amp;Table16[[#This Row],[Player Data]]</f>
        <v>#REF!</v>
      </c>
    </row>
    <row r="93" spans="1:19" ht="12.75" customHeight="1" x14ac:dyDescent="0.25">
      <c r="A93" s="76" t="s">
        <v>1568</v>
      </c>
      <c r="B93" s="72" t="s">
        <v>399</v>
      </c>
      <c r="C93" s="77" t="s">
        <v>145</v>
      </c>
      <c r="D93" s="89">
        <v>35273</v>
      </c>
      <c r="E93" s="73" t="s">
        <v>362</v>
      </c>
      <c r="G93" s="73" t="s">
        <v>141</v>
      </c>
      <c r="H93" s="75" t="str">
        <f>VLOOKUP(Table16[[#This Row],[Player]],Rosters!$D$1:$D$1939,1,FALSE)</f>
        <v>Johnson, Taron</v>
      </c>
      <c r="I93" s="75" t="str">
        <f>Table16[[#This Row],[RunBlock-Primary6]]&amp;"-"&amp;Table16[[#This Row],[PassBlock8]]&amp;IF(Table16[[#This Row],[RunBlock-Secondary7]]&lt;&gt;"","/"&amp;Table16[[#This Row],[RunBlock-Secondary7]]&amp;"-"&amp;Table16[[#This Row],[PassBlock8]],"")</f>
        <v>-</v>
      </c>
      <c r="J93" s="73" t="s">
        <v>141</v>
      </c>
      <c r="K93" s="73"/>
      <c r="L93" s="74"/>
      <c r="M93" s="74"/>
      <c r="N93" s="74"/>
      <c r="O93" s="74"/>
      <c r="P93" s="74"/>
      <c r="Q93" s="74" t="str">
        <f>Table16[[#This Row],[DefPrimary2]]&amp;IF(Table16[[#This Row],[Def-Secondary3]]&lt;&gt;"","/"&amp;Table16[[#This Row],[Def-Secondary3]],)&amp;""&amp;IF(Table16[[#This Row],[PassRush4]]&lt;&gt;"","-"&amp;Table16[[#This Row],[PassRush4]],)</f>
        <v>4</v>
      </c>
      <c r="R93" s="74" t="e">
        <f>VLOOKUP(Table16[[#This Row],[Player]],#REF!,9,FALSE)</f>
        <v>#REF!</v>
      </c>
      <c r="S93" s="71" t="e">
        <f>Table16[[#This Row],[2024 Card Info]]&amp;"  "&amp;Table16[[#This Row],[Player Data]]</f>
        <v>#REF!</v>
      </c>
    </row>
    <row r="94" spans="1:19" ht="12.75" customHeight="1" x14ac:dyDescent="0.25">
      <c r="A94" s="76" t="s">
        <v>3859</v>
      </c>
      <c r="B94" s="72" t="s">
        <v>399</v>
      </c>
      <c r="C94" s="77" t="s">
        <v>101</v>
      </c>
      <c r="D94" s="89">
        <v>37019</v>
      </c>
      <c r="E94" s="73" t="s">
        <v>3860</v>
      </c>
      <c r="G94" s="73" t="s">
        <v>141</v>
      </c>
      <c r="H94" s="75" t="str">
        <f>VLOOKUP(Table16[[#This Row],[Player]],Rosters!$D$1:$D$1939,1,FALSE)</f>
        <v>Jones, Jarrian</v>
      </c>
      <c r="I94" s="75" t="str">
        <f>Table16[[#This Row],[RunBlock-Primary6]]&amp;"-"&amp;Table16[[#This Row],[PassBlock8]]&amp;IF(Table16[[#This Row],[RunBlock-Secondary7]]&lt;&gt;"","/"&amp;Table16[[#This Row],[RunBlock-Secondary7]]&amp;"-"&amp;Table16[[#This Row],[PassBlock8]],"")</f>
        <v>-</v>
      </c>
      <c r="J94" s="73" t="s">
        <v>141</v>
      </c>
      <c r="K94" s="73"/>
      <c r="L94" s="74"/>
      <c r="M94" s="74"/>
      <c r="N94" s="74"/>
      <c r="O94" s="74"/>
      <c r="P94" s="74"/>
      <c r="Q94" s="74" t="str">
        <f>Table16[[#This Row],[DefPrimary2]]&amp;IF(Table16[[#This Row],[Def-Secondary3]]&lt;&gt;"","/"&amp;Table16[[#This Row],[Def-Secondary3]],)&amp;""&amp;IF(Table16[[#This Row],[PassRush4]]&lt;&gt;"","-"&amp;Table16[[#This Row],[PassRush4]],)</f>
        <v>4</v>
      </c>
      <c r="R94" s="74" t="e">
        <f>VLOOKUP(Table16[[#This Row],[Player]],#REF!,9,FALSE)</f>
        <v>#REF!</v>
      </c>
      <c r="S94" s="71" t="e">
        <f>Table16[[#This Row],[2024 Card Info]]&amp;"  "&amp;Table16[[#This Row],[Player Data]]</f>
        <v>#REF!</v>
      </c>
    </row>
    <row r="95" spans="1:19" ht="12.75" customHeight="1" x14ac:dyDescent="0.25">
      <c r="A95" s="76" t="s">
        <v>2423</v>
      </c>
      <c r="B95" s="72" t="s">
        <v>399</v>
      </c>
      <c r="C95" s="77" t="s">
        <v>261</v>
      </c>
      <c r="D95" s="89">
        <v>36128</v>
      </c>
      <c r="E95" s="73" t="s">
        <v>698</v>
      </c>
      <c r="G95" s="73" t="s">
        <v>141</v>
      </c>
      <c r="H95" s="75" t="str">
        <f>VLOOKUP(Table16[[#This Row],[Player]],Rosters!$D$1:$D$1939,1,FALSE)</f>
        <v>Kohou, Kader</v>
      </c>
      <c r="I95" s="75" t="str">
        <f>Table16[[#This Row],[RunBlock-Primary6]]&amp;"-"&amp;Table16[[#This Row],[PassBlock8]]&amp;IF(Table16[[#This Row],[RunBlock-Secondary7]]&lt;&gt;"","/"&amp;Table16[[#This Row],[RunBlock-Secondary7]]&amp;"-"&amp;Table16[[#This Row],[PassBlock8]],"")</f>
        <v>-</v>
      </c>
      <c r="J95" s="73" t="s">
        <v>141</v>
      </c>
      <c r="K95" s="73"/>
      <c r="L95" s="74"/>
      <c r="M95" s="74"/>
      <c r="N95" s="74"/>
      <c r="O95" s="74"/>
      <c r="P95" s="74"/>
      <c r="Q95" s="74" t="str">
        <f>Table16[[#This Row],[DefPrimary2]]&amp;IF(Table16[[#This Row],[Def-Secondary3]]&lt;&gt;"","/"&amp;Table16[[#This Row],[Def-Secondary3]],)&amp;""&amp;IF(Table16[[#This Row],[PassRush4]]&lt;&gt;"","-"&amp;Table16[[#This Row],[PassRush4]],)</f>
        <v>4</v>
      </c>
      <c r="R95" s="74" t="e">
        <f>VLOOKUP(Table16[[#This Row],[Player]],#REF!,9,FALSE)</f>
        <v>#REF!</v>
      </c>
      <c r="S95" s="71" t="e">
        <f>Table16[[#This Row],[2024 Card Info]]&amp;"  "&amp;Table16[[#This Row],[Player Data]]</f>
        <v>#REF!</v>
      </c>
    </row>
    <row r="96" spans="1:19" ht="12.75" customHeight="1" x14ac:dyDescent="0.25">
      <c r="A96" s="76" t="s">
        <v>3856</v>
      </c>
      <c r="B96" s="72" t="s">
        <v>399</v>
      </c>
      <c r="C96" s="77" t="s">
        <v>138</v>
      </c>
      <c r="D96" s="89">
        <v>35205</v>
      </c>
      <c r="E96" s="73" t="s">
        <v>3857</v>
      </c>
      <c r="G96" s="73" t="s">
        <v>141</v>
      </c>
      <c r="H96" s="75" t="str">
        <f>VLOOKUP(Table16[[#This Row],[Player]],Rosters!$D$1:$D$1939,1,FALSE)</f>
        <v>Lattimore, Marshon</v>
      </c>
      <c r="I96" s="75" t="str">
        <f>Table16[[#This Row],[RunBlock-Primary6]]&amp;"-"&amp;Table16[[#This Row],[PassBlock8]]&amp;IF(Table16[[#This Row],[RunBlock-Secondary7]]&lt;&gt;"","/"&amp;Table16[[#This Row],[RunBlock-Secondary7]]&amp;"-"&amp;Table16[[#This Row],[PassBlock8]],"")</f>
        <v>-</v>
      </c>
      <c r="J96" s="73" t="s">
        <v>141</v>
      </c>
      <c r="K96" s="73"/>
      <c r="L96" s="74"/>
      <c r="M96" s="74"/>
      <c r="N96" s="74"/>
      <c r="O96" s="74"/>
      <c r="P96" s="74"/>
      <c r="Q96" s="74" t="str">
        <f>Table16[[#This Row],[DefPrimary2]]&amp;IF(Table16[[#This Row],[Def-Secondary3]]&lt;&gt;"","/"&amp;Table16[[#This Row],[Def-Secondary3]],)&amp;""&amp;IF(Table16[[#This Row],[PassRush4]]&lt;&gt;"","-"&amp;Table16[[#This Row],[PassRush4]],)</f>
        <v>4</v>
      </c>
      <c r="R96" s="74" t="e">
        <f>VLOOKUP(Table16[[#This Row],[Player]],#REF!,9,FALSE)</f>
        <v>#REF!</v>
      </c>
      <c r="S96" s="71" t="e">
        <f>Table16[[#This Row],[2024 Card Info]]&amp;"  "&amp;Table16[[#This Row],[Player Data]]</f>
        <v>#REF!</v>
      </c>
    </row>
    <row r="97" spans="1:19" ht="12.75" customHeight="1" x14ac:dyDescent="0.25">
      <c r="A97" s="76" t="s">
        <v>973</v>
      </c>
      <c r="B97" s="72" t="s">
        <v>399</v>
      </c>
      <c r="C97" s="77" t="s">
        <v>213</v>
      </c>
      <c r="D97" s="89">
        <v>36434</v>
      </c>
      <c r="E97" s="73" t="s">
        <v>677</v>
      </c>
      <c r="G97" s="73" t="s">
        <v>393</v>
      </c>
      <c r="H97" s="75" t="str">
        <f>VLOOKUP(Table16[[#This Row],[Player]],Rosters!$D$1:$D$1939,1,FALSE)</f>
        <v>Lenoir, Deommodore</v>
      </c>
      <c r="I97" s="75" t="str">
        <f>Table16[[#This Row],[RunBlock-Primary6]]&amp;"-"&amp;Table16[[#This Row],[PassBlock8]]&amp;IF(Table16[[#This Row],[RunBlock-Secondary7]]&lt;&gt;"","/"&amp;Table16[[#This Row],[RunBlock-Secondary7]]&amp;"-"&amp;Table16[[#This Row],[PassBlock8]],"")</f>
        <v>-</v>
      </c>
      <c r="J97" s="73" t="s">
        <v>393</v>
      </c>
      <c r="K97" s="73"/>
      <c r="L97" s="74"/>
      <c r="M97" s="74"/>
      <c r="N97" s="74"/>
      <c r="O97" s="74"/>
      <c r="P97" s="74"/>
      <c r="Q97" s="74" t="str">
        <f>Table16[[#This Row],[DefPrimary2]]&amp;IF(Table16[[#This Row],[Def-Secondary3]]&lt;&gt;"","/"&amp;Table16[[#This Row],[Def-Secondary3]],)&amp;""&amp;IF(Table16[[#This Row],[PassRush4]]&lt;&gt;"","-"&amp;Table16[[#This Row],[PassRush4]],)</f>
        <v>5</v>
      </c>
      <c r="R97" s="74" t="e">
        <f>VLOOKUP(Table16[[#This Row],[Player]],#REF!,9,FALSE)</f>
        <v>#REF!</v>
      </c>
      <c r="S97" s="71" t="e">
        <f>Table16[[#This Row],[2024 Card Info]]&amp;"  "&amp;Table16[[#This Row],[Player Data]]</f>
        <v>#REF!</v>
      </c>
    </row>
    <row r="98" spans="1:19" ht="12.75" customHeight="1" x14ac:dyDescent="0.25">
      <c r="A98" s="76" t="s">
        <v>3646</v>
      </c>
      <c r="B98" s="72" t="s">
        <v>399</v>
      </c>
      <c r="C98" s="77" t="s">
        <v>200</v>
      </c>
      <c r="D98" s="89">
        <v>34942</v>
      </c>
      <c r="E98" s="73" t="s">
        <v>405</v>
      </c>
      <c r="G98" s="73" t="s">
        <v>167</v>
      </c>
      <c r="H98" s="75" t="str">
        <f>VLOOKUP(Table16[[#This Row],[Player]],Rosters!$D$1:$D$1939,1,FALSE)</f>
        <v>Lewis, Jourdan</v>
      </c>
      <c r="I98" s="75" t="str">
        <f>Table16[[#This Row],[RunBlock-Primary6]]&amp;"-"&amp;Table16[[#This Row],[PassBlock8]]&amp;IF(Table16[[#This Row],[RunBlock-Secondary7]]&lt;&gt;"","/"&amp;Table16[[#This Row],[RunBlock-Secondary7]]&amp;"-"&amp;Table16[[#This Row],[PassBlock8]],"")</f>
        <v>-</v>
      </c>
      <c r="J98" s="73" t="s">
        <v>167</v>
      </c>
      <c r="K98" s="73"/>
      <c r="L98" s="74"/>
      <c r="M98" s="74"/>
      <c r="N98" s="74"/>
      <c r="O98" s="74"/>
      <c r="P98" s="74"/>
      <c r="Q98" s="74" t="str">
        <f>Table16[[#This Row],[DefPrimary2]]&amp;IF(Table16[[#This Row],[Def-Secondary3]]&lt;&gt;"","/"&amp;Table16[[#This Row],[Def-Secondary3]],)&amp;""&amp;IF(Table16[[#This Row],[PassRush4]]&lt;&gt;"","-"&amp;Table16[[#This Row],[PassRush4]],)</f>
        <v>6</v>
      </c>
      <c r="R98" s="74" t="e">
        <f>VLOOKUP(Table16[[#This Row],[Player]],#REF!,9,FALSE)</f>
        <v>#REF!</v>
      </c>
      <c r="S98" s="71" t="e">
        <f>Table16[[#This Row],[2024 Card Info]]&amp;"  "&amp;Table16[[#This Row],[Player Data]]</f>
        <v>#REF!</v>
      </c>
    </row>
    <row r="99" spans="1:19" ht="12.75" customHeight="1" x14ac:dyDescent="0.25">
      <c r="A99" s="76" t="s">
        <v>3223</v>
      </c>
      <c r="B99" s="72" t="s">
        <v>399</v>
      </c>
      <c r="C99" s="77" t="s">
        <v>154</v>
      </c>
      <c r="D99" s="89">
        <v>36681</v>
      </c>
      <c r="E99" s="73" t="s">
        <v>698</v>
      </c>
      <c r="G99" s="73" t="s">
        <v>141</v>
      </c>
      <c r="H99" s="75" t="str">
        <f>VLOOKUP(Table16[[#This Row],[Player]],Rosters!$D$1:$D$1939,1,FALSE)</f>
        <v>McMillian, Ja'Quan</v>
      </c>
      <c r="I99" s="75" t="str">
        <f>Table16[[#This Row],[RunBlock-Primary6]]&amp;"-"&amp;Table16[[#This Row],[PassBlock8]]&amp;IF(Table16[[#This Row],[RunBlock-Secondary7]]&lt;&gt;"","/"&amp;Table16[[#This Row],[RunBlock-Secondary7]]&amp;"-"&amp;Table16[[#This Row],[PassBlock8]],"")</f>
        <v>-</v>
      </c>
      <c r="J99" s="73" t="s">
        <v>141</v>
      </c>
      <c r="K99" s="73"/>
      <c r="L99" s="74"/>
      <c r="M99" s="74"/>
      <c r="N99" s="74"/>
      <c r="O99" s="74"/>
      <c r="P99" s="74"/>
      <c r="Q99" s="74" t="str">
        <f>Table16[[#This Row],[DefPrimary2]]&amp;IF(Table16[[#This Row],[Def-Secondary3]]&lt;&gt;"","/"&amp;Table16[[#This Row],[Def-Secondary3]],)&amp;""&amp;IF(Table16[[#This Row],[PassRush4]]&lt;&gt;"","-"&amp;Table16[[#This Row],[PassRush4]],)</f>
        <v>4</v>
      </c>
      <c r="R99" s="74" t="e">
        <f>VLOOKUP(Table16[[#This Row],[Player]],#REF!,9,FALSE)</f>
        <v>#REF!</v>
      </c>
      <c r="S99" s="71" t="e">
        <f>Table16[[#This Row],[2024 Card Info]]&amp;"  "&amp;Table16[[#This Row],[Player Data]]</f>
        <v>#REF!</v>
      </c>
    </row>
    <row r="100" spans="1:19" ht="12.75" customHeight="1" x14ac:dyDescent="0.25">
      <c r="A100" s="76" t="s">
        <v>2995</v>
      </c>
      <c r="B100" s="72" t="s">
        <v>399</v>
      </c>
      <c r="C100" s="77" t="s">
        <v>285</v>
      </c>
      <c r="D100" s="89">
        <v>34912</v>
      </c>
      <c r="E100" s="73" t="s">
        <v>1248</v>
      </c>
      <c r="G100" s="73" t="s">
        <v>393</v>
      </c>
      <c r="H100" s="75" t="str">
        <f>VLOOKUP(Table16[[#This Row],[Player]],Rosters!$D$1:$D$1939,1,FALSE)</f>
        <v>Moore, Kenny</v>
      </c>
      <c r="I100" s="75" t="str">
        <f>Table16[[#This Row],[RunBlock-Primary6]]&amp;"-"&amp;Table16[[#This Row],[PassBlock8]]&amp;IF(Table16[[#This Row],[RunBlock-Secondary7]]&lt;&gt;"","/"&amp;Table16[[#This Row],[RunBlock-Secondary7]]&amp;"-"&amp;Table16[[#This Row],[PassBlock8]],"")</f>
        <v>-</v>
      </c>
      <c r="J100" s="73" t="s">
        <v>393</v>
      </c>
      <c r="K100" s="73"/>
      <c r="L100" s="74"/>
      <c r="M100" s="74"/>
      <c r="N100" s="74"/>
      <c r="O100" s="74"/>
      <c r="P100" s="74"/>
      <c r="Q100" s="74" t="str">
        <f>Table16[[#This Row],[DefPrimary2]]&amp;IF(Table16[[#This Row],[Def-Secondary3]]&lt;&gt;"","/"&amp;Table16[[#This Row],[Def-Secondary3]],)&amp;""&amp;IF(Table16[[#This Row],[PassRush4]]&lt;&gt;"","-"&amp;Table16[[#This Row],[PassRush4]],)</f>
        <v>5</v>
      </c>
      <c r="R100" s="74" t="e">
        <f>VLOOKUP(Table16[[#This Row],[Player]],#REF!,9,FALSE)</f>
        <v>#REF!</v>
      </c>
      <c r="S100" s="71" t="e">
        <f>Table16[[#This Row],[2024 Card Info]]&amp;"  "&amp;Table16[[#This Row],[Player Data]]</f>
        <v>#REF!</v>
      </c>
    </row>
    <row r="101" spans="1:19" ht="12.75" customHeight="1" x14ac:dyDescent="0.25">
      <c r="A101" s="76" t="s">
        <v>2069</v>
      </c>
      <c r="B101" s="72" t="s">
        <v>399</v>
      </c>
      <c r="C101" s="77" t="s">
        <v>303</v>
      </c>
      <c r="D101" s="89">
        <v>35338</v>
      </c>
      <c r="E101" s="73" t="s">
        <v>516</v>
      </c>
      <c r="G101" s="73" t="s">
        <v>141</v>
      </c>
      <c r="H101" s="75" t="str">
        <f>VLOOKUP(Table16[[#This Row],[Player]],Rosters!$D$1:$D$1939,1,FALSE)</f>
        <v>Oliver, Isaiah</v>
      </c>
      <c r="I101" s="75" t="str">
        <f>Table16[[#This Row],[RunBlock-Primary6]]&amp;"-"&amp;Table16[[#This Row],[PassBlock8]]&amp;IF(Table16[[#This Row],[RunBlock-Secondary7]]&lt;&gt;"","/"&amp;Table16[[#This Row],[RunBlock-Secondary7]]&amp;"-"&amp;Table16[[#This Row],[PassBlock8]],"")</f>
        <v>-</v>
      </c>
      <c r="J101" s="73" t="s">
        <v>141</v>
      </c>
      <c r="K101" s="73"/>
      <c r="L101" s="74"/>
      <c r="M101" s="74"/>
      <c r="N101" s="74"/>
      <c r="O101" s="74"/>
      <c r="P101" s="74"/>
      <c r="Q101" s="74" t="str">
        <f>Table16[[#This Row],[DefPrimary2]]&amp;IF(Table16[[#This Row],[Def-Secondary3]]&lt;&gt;"","/"&amp;Table16[[#This Row],[Def-Secondary3]],)&amp;""&amp;IF(Table16[[#This Row],[PassRush4]]&lt;&gt;"","-"&amp;Table16[[#This Row],[PassRush4]],)</f>
        <v>4</v>
      </c>
      <c r="R101" s="74" t="e">
        <f>VLOOKUP(Table16[[#This Row],[Player]],#REF!,9,FALSE)</f>
        <v>#REF!</v>
      </c>
      <c r="S101" s="71" t="e">
        <f>Table16[[#This Row],[2024 Card Info]]&amp;"  "&amp;Table16[[#This Row],[Player Data]]</f>
        <v>#REF!</v>
      </c>
    </row>
    <row r="102" spans="1:19" ht="12.75" customHeight="1" x14ac:dyDescent="0.25">
      <c r="A102" s="76" t="s">
        <v>3320</v>
      </c>
      <c r="B102" s="72" t="s">
        <v>399</v>
      </c>
      <c r="C102" s="77" t="s">
        <v>200</v>
      </c>
      <c r="D102" s="89">
        <v>35104</v>
      </c>
      <c r="E102" s="73" t="s">
        <v>607</v>
      </c>
      <c r="G102" s="73" t="s">
        <v>141</v>
      </c>
      <c r="H102" s="75" t="str">
        <f>VLOOKUP(Table16[[#This Row],[Player]],Rosters!$D$1:$D$1939,1,FALSE)</f>
        <v>Oruwariye, Amani</v>
      </c>
      <c r="I102" s="75" t="str">
        <f>Table16[[#This Row],[RunBlock-Primary6]]&amp;"-"&amp;Table16[[#This Row],[PassBlock8]]&amp;IF(Table16[[#This Row],[RunBlock-Secondary7]]&lt;&gt;"","/"&amp;Table16[[#This Row],[RunBlock-Secondary7]]&amp;"-"&amp;Table16[[#This Row],[PassBlock8]],"")</f>
        <v>-</v>
      </c>
      <c r="J102" s="73" t="s">
        <v>141</v>
      </c>
      <c r="K102" s="73"/>
      <c r="L102" s="74"/>
      <c r="M102" s="74"/>
      <c r="N102" s="74"/>
      <c r="O102" s="74"/>
      <c r="P102" s="74"/>
      <c r="Q102" s="74" t="str">
        <f>Table16[[#This Row],[DefPrimary2]]&amp;IF(Table16[[#This Row],[Def-Secondary3]]&lt;&gt;"","/"&amp;Table16[[#This Row],[Def-Secondary3]],)&amp;""&amp;IF(Table16[[#This Row],[PassRush4]]&lt;&gt;"","-"&amp;Table16[[#This Row],[PassRush4]],)</f>
        <v>4</v>
      </c>
      <c r="R102" s="74" t="e">
        <f>VLOOKUP(Table16[[#This Row],[Player]],#REF!,9,FALSE)</f>
        <v>#REF!</v>
      </c>
      <c r="S102" s="71" t="e">
        <f>Table16[[#This Row],[2024 Card Info]]&amp;"  "&amp;Table16[[#This Row],[Player Data]]</f>
        <v>#REF!</v>
      </c>
    </row>
    <row r="103" spans="1:19" ht="12.75" customHeight="1" x14ac:dyDescent="0.25">
      <c r="A103" s="76" t="s">
        <v>3745</v>
      </c>
      <c r="B103" s="72" t="s">
        <v>399</v>
      </c>
      <c r="C103" s="77" t="s">
        <v>612</v>
      </c>
      <c r="D103" s="89">
        <v>37225</v>
      </c>
      <c r="E103" s="73" t="s">
        <v>3746</v>
      </c>
      <c r="G103" s="73" t="s">
        <v>393</v>
      </c>
      <c r="H103" s="75" t="str">
        <f>VLOOKUP(Table16[[#This Row],[Player]],Rosters!$D$1:$D$1939,1,FALSE)</f>
        <v>Phillips, Andru</v>
      </c>
      <c r="I103" s="75" t="str">
        <f>Table16[[#This Row],[RunBlock-Primary6]]&amp;"-"&amp;Table16[[#This Row],[PassBlock8]]&amp;IF(Table16[[#This Row],[RunBlock-Secondary7]]&lt;&gt;"","/"&amp;Table16[[#This Row],[RunBlock-Secondary7]]&amp;"-"&amp;Table16[[#This Row],[PassBlock8]],"")</f>
        <v>-</v>
      </c>
      <c r="J103" s="73" t="s">
        <v>393</v>
      </c>
      <c r="K103" s="73"/>
      <c r="L103" s="74"/>
      <c r="M103" s="74"/>
      <c r="N103" s="74"/>
      <c r="O103" s="74"/>
      <c r="P103" s="74"/>
      <c r="Q103" s="74" t="str">
        <f>Table16[[#This Row],[DefPrimary2]]&amp;IF(Table16[[#This Row],[Def-Secondary3]]&lt;&gt;"","/"&amp;Table16[[#This Row],[Def-Secondary3]],)&amp;""&amp;IF(Table16[[#This Row],[PassRush4]]&lt;&gt;"","-"&amp;Table16[[#This Row],[PassRush4]],)</f>
        <v>5</v>
      </c>
      <c r="R103" s="74" t="e">
        <f>VLOOKUP(Table16[[#This Row],[Player]],#REF!,9,FALSE)</f>
        <v>#REF!</v>
      </c>
      <c r="S103" s="71" t="e">
        <f>Table16[[#This Row],[2024 Card Info]]&amp;"  "&amp;Table16[[#This Row],[Player Data]]</f>
        <v>#REF!</v>
      </c>
    </row>
    <row r="104" spans="1:19" ht="12.75" customHeight="1" x14ac:dyDescent="0.25">
      <c r="A104" s="76" t="s">
        <v>2652</v>
      </c>
      <c r="B104" s="72" t="s">
        <v>399</v>
      </c>
      <c r="C104" s="77" t="s">
        <v>109</v>
      </c>
      <c r="D104" s="89">
        <v>37244</v>
      </c>
      <c r="E104" s="73" t="s">
        <v>180</v>
      </c>
      <c r="G104" s="73" t="s">
        <v>141</v>
      </c>
      <c r="H104" s="75" t="str">
        <f>VLOOKUP(Table16[[#This Row],[Player]],Rosters!$D$1:$D$1939,1,FALSE)</f>
        <v>Phillips, Clark</v>
      </c>
      <c r="I104" s="75" t="str">
        <f>Table16[[#This Row],[RunBlock-Primary6]]&amp;"-"&amp;Table16[[#This Row],[PassBlock8]]&amp;IF(Table16[[#This Row],[RunBlock-Secondary7]]&lt;&gt;"","/"&amp;Table16[[#This Row],[RunBlock-Secondary7]]&amp;"-"&amp;Table16[[#This Row],[PassBlock8]],"")</f>
        <v>-</v>
      </c>
      <c r="J104" s="73" t="s">
        <v>141</v>
      </c>
      <c r="K104" s="73"/>
      <c r="L104" s="74"/>
      <c r="M104" s="74"/>
      <c r="N104" s="74"/>
      <c r="O104" s="74"/>
      <c r="P104" s="74"/>
      <c r="Q104" s="74" t="str">
        <f>Table16[[#This Row],[DefPrimary2]]&amp;IF(Table16[[#This Row],[Def-Secondary3]]&lt;&gt;"","/"&amp;Table16[[#This Row],[Def-Secondary3]],)&amp;""&amp;IF(Table16[[#This Row],[PassRush4]]&lt;&gt;"","-"&amp;Table16[[#This Row],[PassRush4]],)</f>
        <v>4</v>
      </c>
      <c r="R104" s="74" t="e">
        <f>VLOOKUP(Table16[[#This Row],[Player]],#REF!,9,FALSE)</f>
        <v>#REF!</v>
      </c>
      <c r="S104" s="71" t="e">
        <f>Table16[[#This Row],[2024 Card Info]]&amp;"  "&amp;Table16[[#This Row],[Player Data]]</f>
        <v>#REF!</v>
      </c>
    </row>
    <row r="105" spans="1:19" ht="12.75" customHeight="1" x14ac:dyDescent="0.25">
      <c r="A105" s="76" t="s">
        <v>1284</v>
      </c>
      <c r="B105" s="72" t="s">
        <v>399</v>
      </c>
      <c r="C105" s="77" t="s">
        <v>220</v>
      </c>
      <c r="D105" s="89">
        <v>36314</v>
      </c>
      <c r="E105" s="73" t="s">
        <v>90</v>
      </c>
      <c r="G105" s="73" t="s">
        <v>393</v>
      </c>
      <c r="H105" s="75" t="str">
        <f>VLOOKUP(Table16[[#This Row],[Player]],Rosters!$D$1:$D$1939,1,FALSE)</f>
        <v>Pitre, Jalen</v>
      </c>
      <c r="I105" s="75" t="str">
        <f>Table16[[#This Row],[RunBlock-Primary6]]&amp;"-"&amp;Table16[[#This Row],[PassBlock8]]&amp;IF(Table16[[#This Row],[RunBlock-Secondary7]]&lt;&gt;"","/"&amp;Table16[[#This Row],[RunBlock-Secondary7]]&amp;"-"&amp;Table16[[#This Row],[PassBlock8]],"")</f>
        <v>-</v>
      </c>
      <c r="J105" s="73" t="s">
        <v>393</v>
      </c>
      <c r="K105" s="73"/>
      <c r="L105" s="74"/>
      <c r="M105" s="74"/>
      <c r="N105" s="74"/>
      <c r="O105" s="74"/>
      <c r="P105" s="74"/>
      <c r="Q105" s="74" t="str">
        <f>Table16[[#This Row],[DefPrimary2]]&amp;IF(Table16[[#This Row],[Def-Secondary3]]&lt;&gt;"","/"&amp;Table16[[#This Row],[Def-Secondary3]],)&amp;""&amp;IF(Table16[[#This Row],[PassRush4]]&lt;&gt;"","-"&amp;Table16[[#This Row],[PassRush4]],)</f>
        <v>5</v>
      </c>
      <c r="R105" s="74" t="e">
        <f>VLOOKUP(Table16[[#This Row],[Player]],#REF!,9,FALSE)</f>
        <v>#REF!</v>
      </c>
      <c r="S105" s="71" t="e">
        <f>Table16[[#This Row],[2024 Card Info]]&amp;"  "&amp;Table16[[#This Row],[Player Data]]</f>
        <v>#REF!</v>
      </c>
    </row>
    <row r="106" spans="1:19" ht="12.75" customHeight="1" x14ac:dyDescent="0.25">
      <c r="A106" s="76" t="s">
        <v>3854</v>
      </c>
      <c r="B106" s="72" t="s">
        <v>399</v>
      </c>
      <c r="C106" s="77" t="s">
        <v>123</v>
      </c>
      <c r="D106" s="89">
        <v>35977</v>
      </c>
      <c r="E106" s="73" t="s">
        <v>149</v>
      </c>
      <c r="G106" s="73" t="s">
        <v>141</v>
      </c>
      <c r="H106" s="75" t="str">
        <f>VLOOKUP(Table16[[#This Row],[Player]],Rosters!$D$1:$D$1939,1,FALSE)</f>
        <v>Robertson, Amik</v>
      </c>
      <c r="I106" s="75" t="str">
        <f>Table16[[#This Row],[RunBlock-Primary6]]&amp;"-"&amp;Table16[[#This Row],[PassBlock8]]&amp;IF(Table16[[#This Row],[RunBlock-Secondary7]]&lt;&gt;"","/"&amp;Table16[[#This Row],[RunBlock-Secondary7]]&amp;"-"&amp;Table16[[#This Row],[PassBlock8]],"")</f>
        <v>-</v>
      </c>
      <c r="J106" s="73" t="s">
        <v>141</v>
      </c>
      <c r="K106" s="73"/>
      <c r="L106" s="74"/>
      <c r="M106" s="74"/>
      <c r="N106" s="74"/>
      <c r="O106" s="74"/>
      <c r="P106" s="74"/>
      <c r="Q106" s="74" t="str">
        <f>Table16[[#This Row],[DefPrimary2]]&amp;IF(Table16[[#This Row],[Def-Secondary3]]&lt;&gt;"","/"&amp;Table16[[#This Row],[Def-Secondary3]],)&amp;""&amp;IF(Table16[[#This Row],[PassRush4]]&lt;&gt;"","-"&amp;Table16[[#This Row],[PassRush4]],)</f>
        <v>4</v>
      </c>
      <c r="R106" s="74" t="e">
        <f>VLOOKUP(Table16[[#This Row],[Player]],#REF!,9,FALSE)</f>
        <v>#REF!</v>
      </c>
      <c r="S106" s="71" t="e">
        <f>Table16[[#This Row],[2024 Card Info]]&amp;"  "&amp;Table16[[#This Row],[Player Data]]</f>
        <v>#REF!</v>
      </c>
    </row>
    <row r="107" spans="1:19" ht="12.75" customHeight="1" x14ac:dyDescent="0.25">
      <c r="A107" s="76" t="s">
        <v>3114</v>
      </c>
      <c r="B107" s="72" t="s">
        <v>399</v>
      </c>
      <c r="C107" s="77" t="s">
        <v>429</v>
      </c>
      <c r="D107" s="89">
        <v>36940</v>
      </c>
      <c r="E107" s="73" t="s">
        <v>3115</v>
      </c>
      <c r="G107" s="73" t="s">
        <v>141</v>
      </c>
      <c r="H107" s="75" t="str">
        <f>VLOOKUP(Table16[[#This Row],[Player]],Rosters!$D$1:$D$1939,1,FALSE)</f>
        <v>Smith, Tykee</v>
      </c>
      <c r="I107" s="75" t="str">
        <f>Table16[[#This Row],[RunBlock-Primary6]]&amp;"-"&amp;Table16[[#This Row],[PassBlock8]]&amp;IF(Table16[[#This Row],[RunBlock-Secondary7]]&lt;&gt;"","/"&amp;Table16[[#This Row],[RunBlock-Secondary7]]&amp;"-"&amp;Table16[[#This Row],[PassBlock8]],"")</f>
        <v>-</v>
      </c>
      <c r="J107" s="73" t="s">
        <v>141</v>
      </c>
      <c r="K107" s="73"/>
      <c r="L107" s="74"/>
      <c r="M107" s="74"/>
      <c r="N107" s="74"/>
      <c r="O107" s="74"/>
      <c r="P107" s="74"/>
      <c r="Q107" s="74" t="str">
        <f>Table16[[#This Row],[DefPrimary2]]&amp;IF(Table16[[#This Row],[Def-Secondary3]]&lt;&gt;"","/"&amp;Table16[[#This Row],[Def-Secondary3]],)&amp;""&amp;IF(Table16[[#This Row],[PassRush4]]&lt;&gt;"","-"&amp;Table16[[#This Row],[PassRush4]],)</f>
        <v>4</v>
      </c>
      <c r="R107" s="74" t="e">
        <f>VLOOKUP(Table16[[#This Row],[Player]],#REF!,9,FALSE)</f>
        <v>#REF!</v>
      </c>
      <c r="S107" s="71" t="e">
        <f>Table16[[#This Row],[2024 Card Info]]&amp;"  "&amp;Table16[[#This Row],[Player Data]]</f>
        <v>#REF!</v>
      </c>
    </row>
    <row r="108" spans="1:19" ht="12.75" customHeight="1" x14ac:dyDescent="0.25">
      <c r="A108" s="76" t="s">
        <v>2211</v>
      </c>
      <c r="B108" s="72" t="s">
        <v>399</v>
      </c>
      <c r="C108" s="77" t="s">
        <v>131</v>
      </c>
      <c r="D108" s="89">
        <v>36839</v>
      </c>
      <c r="E108" s="73" t="s">
        <v>268</v>
      </c>
      <c r="G108" s="73" t="s">
        <v>141</v>
      </c>
      <c r="H108" s="75" t="str">
        <f>VLOOKUP(Table16[[#This Row],[Player]],Rosters!$D$1:$D$1939,1,FALSE)</f>
        <v>Turner, DJ</v>
      </c>
      <c r="I108" s="75" t="str">
        <f>Table16[[#This Row],[RunBlock-Primary6]]&amp;"-"&amp;Table16[[#This Row],[PassBlock8]]&amp;IF(Table16[[#This Row],[RunBlock-Secondary7]]&lt;&gt;"","/"&amp;Table16[[#This Row],[RunBlock-Secondary7]]&amp;"-"&amp;Table16[[#This Row],[PassBlock8]],"")</f>
        <v>-</v>
      </c>
      <c r="J108" s="73" t="s">
        <v>141</v>
      </c>
      <c r="K108" s="73"/>
      <c r="L108" s="74"/>
      <c r="M108" s="74"/>
      <c r="N108" s="74"/>
      <c r="O108" s="74"/>
      <c r="P108" s="74"/>
      <c r="Q108" s="74" t="str">
        <f>Table16[[#This Row],[DefPrimary2]]&amp;IF(Table16[[#This Row],[Def-Secondary3]]&lt;&gt;"","/"&amp;Table16[[#This Row],[Def-Secondary3]],)&amp;""&amp;IF(Table16[[#This Row],[PassRush4]]&lt;&gt;"","-"&amp;Table16[[#This Row],[PassRush4]],)</f>
        <v>4</v>
      </c>
      <c r="R108" s="74" t="e">
        <f>VLOOKUP(Table16[[#This Row],[Player]],#REF!,9,FALSE)</f>
        <v>#REF!</v>
      </c>
      <c r="S108" s="71" t="e">
        <f>Table16[[#This Row],[2024 Card Info]]&amp;"  "&amp;Table16[[#This Row],[Player Data]]</f>
        <v>#REF!</v>
      </c>
    </row>
    <row r="109" spans="1:19" ht="12.75" customHeight="1" x14ac:dyDescent="0.25">
      <c r="A109" s="76" t="s">
        <v>1822</v>
      </c>
      <c r="B109" s="72" t="s">
        <v>399</v>
      </c>
      <c r="C109" s="77" t="s">
        <v>154</v>
      </c>
      <c r="D109" s="89">
        <v>34862</v>
      </c>
      <c r="E109" s="73" t="s">
        <v>391</v>
      </c>
      <c r="G109" s="73" t="s">
        <v>141</v>
      </c>
      <c r="H109" s="75" t="str">
        <f>VLOOKUP(Table16[[#This Row],[Player]],Rosters!$D$1:$D$1939,1,FALSE)</f>
        <v>Wallace, Levi</v>
      </c>
      <c r="I109" s="75" t="str">
        <f>Table16[[#This Row],[RunBlock-Primary6]]&amp;"-"&amp;Table16[[#This Row],[PassBlock8]]&amp;IF(Table16[[#This Row],[RunBlock-Secondary7]]&lt;&gt;"","/"&amp;Table16[[#This Row],[RunBlock-Secondary7]]&amp;"-"&amp;Table16[[#This Row],[PassBlock8]],"")</f>
        <v>-</v>
      </c>
      <c r="J109" s="73" t="s">
        <v>141</v>
      </c>
      <c r="K109" s="73"/>
      <c r="L109" s="74"/>
      <c r="M109" s="74"/>
      <c r="N109" s="74"/>
      <c r="O109" s="74"/>
      <c r="P109" s="74"/>
      <c r="Q109" s="74" t="str">
        <f>Table16[[#This Row],[DefPrimary2]]&amp;IF(Table16[[#This Row],[Def-Secondary3]]&lt;&gt;"","/"&amp;Table16[[#This Row],[Def-Secondary3]],)&amp;""&amp;IF(Table16[[#This Row],[PassRush4]]&lt;&gt;"","-"&amp;Table16[[#This Row],[PassRush4]],)</f>
        <v>4</v>
      </c>
      <c r="R109" s="74" t="e">
        <f>VLOOKUP(Table16[[#This Row],[Player]],#REF!,9,FALSE)</f>
        <v>#REF!</v>
      </c>
      <c r="S109" s="71" t="e">
        <f>Table16[[#This Row],[2024 Card Info]]&amp;"  "&amp;Table16[[#This Row],[Player Data]]</f>
        <v>#REF!</v>
      </c>
    </row>
    <row r="110" spans="1:19" ht="12.75" customHeight="1" x14ac:dyDescent="0.25">
      <c r="A110" s="76" t="s">
        <v>413</v>
      </c>
      <c r="B110" s="72" t="s">
        <v>399</v>
      </c>
      <c r="C110" s="77" t="s">
        <v>84</v>
      </c>
      <c r="D110" s="89">
        <v>37043</v>
      </c>
      <c r="E110" s="73" t="s">
        <v>98</v>
      </c>
      <c r="G110" s="73" t="s">
        <v>167</v>
      </c>
      <c r="H110" s="75" t="str">
        <f>VLOOKUP(Table16[[#This Row],[Player]],Rosters!$D$1:$D$1939,1,FALSE)</f>
        <v>Williams, Garrett</v>
      </c>
      <c r="I110" s="75" t="str">
        <f>Table16[[#This Row],[RunBlock-Primary6]]&amp;"-"&amp;Table16[[#This Row],[PassBlock8]]&amp;IF(Table16[[#This Row],[RunBlock-Secondary7]]&lt;&gt;"","/"&amp;Table16[[#This Row],[RunBlock-Secondary7]]&amp;"-"&amp;Table16[[#This Row],[PassBlock8]],"")</f>
        <v>-</v>
      </c>
      <c r="J110" s="73" t="s">
        <v>167</v>
      </c>
      <c r="K110" s="73"/>
      <c r="L110" s="74"/>
      <c r="M110" s="74"/>
      <c r="N110" s="74"/>
      <c r="O110" s="74"/>
      <c r="P110" s="74"/>
      <c r="Q110" s="74" t="str">
        <f>Table16[[#This Row],[DefPrimary2]]&amp;IF(Table16[[#This Row],[Def-Secondary3]]&lt;&gt;"","/"&amp;Table16[[#This Row],[Def-Secondary3]],)&amp;""&amp;IF(Table16[[#This Row],[PassRush4]]&lt;&gt;"","-"&amp;Table16[[#This Row],[PassRush4]],)</f>
        <v>6</v>
      </c>
      <c r="R110" s="74" t="e">
        <f>VLOOKUP(Table16[[#This Row],[Player]],#REF!,9,FALSE)</f>
        <v>#REF!</v>
      </c>
      <c r="S110" s="71" t="e">
        <f>Table16[[#This Row],[2024 Card Info]]&amp;"  "&amp;Table16[[#This Row],[Player Data]]</f>
        <v>#REF!</v>
      </c>
    </row>
    <row r="111" spans="1:19" ht="12.75" customHeight="1" x14ac:dyDescent="0.25">
      <c r="A111" s="76" t="s">
        <v>435</v>
      </c>
      <c r="B111" s="72" t="s">
        <v>436</v>
      </c>
      <c r="C111" s="77" t="s">
        <v>239</v>
      </c>
      <c r="D111" s="89">
        <v>36189</v>
      </c>
      <c r="E111" s="73" t="s">
        <v>416</v>
      </c>
      <c r="G111" s="73" t="s">
        <v>437</v>
      </c>
      <c r="H111" s="75" t="str">
        <f>VLOOKUP(Table16[[#This Row],[Player]],Rosters!$D$1:$D$1939,1,FALSE)</f>
        <v>Lake, Quentin</v>
      </c>
      <c r="I111" s="75" t="str">
        <f>Table16[[#This Row],[RunBlock-Primary6]]&amp;"-"&amp;Table16[[#This Row],[PassBlock8]]&amp;IF(Table16[[#This Row],[RunBlock-Secondary7]]&lt;&gt;"","/"&amp;Table16[[#This Row],[RunBlock-Secondary7]]&amp;"-"&amp;Table16[[#This Row],[PassBlock8]],"")</f>
        <v>-</v>
      </c>
      <c r="J111" s="73" t="s">
        <v>164</v>
      </c>
      <c r="K111" s="73">
        <v>5</v>
      </c>
      <c r="L111" s="74"/>
      <c r="M111" s="74"/>
      <c r="N111" s="74"/>
      <c r="O111" s="74"/>
      <c r="P111" s="74"/>
      <c r="Q111" s="74" t="str">
        <f>Table16[[#This Row],[DefPrimary2]]&amp;IF(Table16[[#This Row],[Def-Secondary3]]&lt;&gt;"","/"&amp;Table16[[#This Row],[Def-Secondary3]],)&amp;""&amp;IF(Table16[[#This Row],[PassRush4]]&lt;&gt;"","-"&amp;Table16[[#This Row],[PassRush4]],)</f>
        <v>0/5</v>
      </c>
      <c r="R111" s="74" t="e">
        <f>VLOOKUP(Table16[[#This Row],[Player]],#REF!,9,FALSE)</f>
        <v>#REF!</v>
      </c>
      <c r="S111" s="71" t="e">
        <f>Table16[[#This Row],[2024 Card Info]]&amp;"  "&amp;Table16[[#This Row],[Player Data]]</f>
        <v>#REF!</v>
      </c>
    </row>
    <row r="112" spans="1:19" ht="12.75" customHeight="1" x14ac:dyDescent="0.25">
      <c r="A112" s="76" t="s">
        <v>3543</v>
      </c>
      <c r="B112" s="72" t="s">
        <v>2655</v>
      </c>
      <c r="C112" s="77" t="s">
        <v>363</v>
      </c>
      <c r="D112" s="89">
        <v>37661</v>
      </c>
      <c r="E112" s="73" t="s">
        <v>3544</v>
      </c>
      <c r="G112" s="73" t="s">
        <v>393</v>
      </c>
      <c r="H112" s="75" t="str">
        <f>VLOOKUP(Table16[[#This Row],[Player]],Rosters!$D$1:$D$1939,1,FALSE)</f>
        <v>DeJean, Cooper</v>
      </c>
      <c r="I112" s="75" t="str">
        <f>Table16[[#This Row],[RunBlock-Primary6]]&amp;"-"&amp;Table16[[#This Row],[PassBlock8]]&amp;IF(Table16[[#This Row],[RunBlock-Secondary7]]&lt;&gt;"","/"&amp;Table16[[#This Row],[RunBlock-Secondary7]]&amp;"-"&amp;Table16[[#This Row],[PassBlock8]],"")</f>
        <v>-</v>
      </c>
      <c r="J112" s="73" t="s">
        <v>393</v>
      </c>
      <c r="K112" s="73"/>
      <c r="L112" s="74"/>
      <c r="M112" s="74"/>
      <c r="N112" s="74"/>
      <c r="O112" s="74"/>
      <c r="P112" s="74"/>
      <c r="Q112" s="74" t="str">
        <f>Table16[[#This Row],[DefPrimary2]]&amp;IF(Table16[[#This Row],[Def-Secondary3]]&lt;&gt;"","/"&amp;Table16[[#This Row],[Def-Secondary3]],)&amp;""&amp;IF(Table16[[#This Row],[PassRush4]]&lt;&gt;"","-"&amp;Table16[[#This Row],[PassRush4]],)</f>
        <v>5</v>
      </c>
      <c r="R112" s="74" t="e">
        <f>VLOOKUP(Table16[[#This Row],[Player]],#REF!,9,FALSE)</f>
        <v>#REF!</v>
      </c>
      <c r="S112" s="71" t="e">
        <f>Table16[[#This Row],[2024 Card Info]]&amp;"  "&amp;Table16[[#This Row],[Player Data]]</f>
        <v>#REF!</v>
      </c>
    </row>
    <row r="113" spans="1:19" ht="12.75" customHeight="1" x14ac:dyDescent="0.25">
      <c r="A113" s="76" t="s">
        <v>2654</v>
      </c>
      <c r="B113" s="72" t="s">
        <v>2655</v>
      </c>
      <c r="C113" s="77" t="s">
        <v>272</v>
      </c>
      <c r="D113" s="89">
        <v>36090</v>
      </c>
      <c r="E113" s="73" t="s">
        <v>191</v>
      </c>
      <c r="G113" s="73" t="s">
        <v>141</v>
      </c>
      <c r="H113" s="75" t="str">
        <f>VLOOKUP(Table16[[#This Row],[Player]],Rosters!$D$1:$D$1939,1,FALSE)</f>
        <v>Jones, Marcus</v>
      </c>
      <c r="I113" s="75" t="str">
        <f>Table16[[#This Row],[RunBlock-Primary6]]&amp;"-"&amp;Table16[[#This Row],[PassBlock8]]&amp;IF(Table16[[#This Row],[RunBlock-Secondary7]]&lt;&gt;"","/"&amp;Table16[[#This Row],[RunBlock-Secondary7]]&amp;"-"&amp;Table16[[#This Row],[PassBlock8]],"")</f>
        <v>-</v>
      </c>
      <c r="J113" s="73" t="s">
        <v>141</v>
      </c>
      <c r="K113" s="73"/>
      <c r="L113" s="74"/>
      <c r="M113" s="74"/>
      <c r="N113" s="74"/>
      <c r="O113" s="74"/>
      <c r="P113" s="74"/>
      <c r="Q113" s="74" t="str">
        <f>Table16[[#This Row],[DefPrimary2]]&amp;IF(Table16[[#This Row],[Def-Secondary3]]&lt;&gt;"","/"&amp;Table16[[#This Row],[Def-Secondary3]],)&amp;""&amp;IF(Table16[[#This Row],[PassRush4]]&lt;&gt;"","-"&amp;Table16[[#This Row],[PassRush4]],)</f>
        <v>4</v>
      </c>
      <c r="R113" s="74" t="e">
        <f>VLOOKUP(Table16[[#This Row],[Player]],#REF!,9,FALSE)</f>
        <v>#REF!</v>
      </c>
      <c r="S113" s="71" t="e">
        <f>Table16[[#This Row],[2024 Card Info]]&amp;"  "&amp;Table16[[#This Row],[Player Data]]</f>
        <v>#REF!</v>
      </c>
    </row>
    <row r="114" spans="1:19" ht="12.75" customHeight="1" x14ac:dyDescent="0.25">
      <c r="A114" s="76" t="s">
        <v>414</v>
      </c>
      <c r="B114" s="72" t="s">
        <v>417</v>
      </c>
      <c r="C114" s="77" t="s">
        <v>232</v>
      </c>
      <c r="D114" s="89">
        <v>35796</v>
      </c>
      <c r="E114" s="73" t="s">
        <v>415</v>
      </c>
      <c r="G114" s="73" t="s">
        <v>418</v>
      </c>
      <c r="H114" s="75" t="str">
        <f>VLOOKUP(Table16[[#This Row],[Player]],Rosters!$D$1:$D$1939,1,FALSE)</f>
        <v>Metellus, Josh</v>
      </c>
      <c r="I114" s="75" t="str">
        <f>Table16[[#This Row],[RunBlock-Primary6]]&amp;"-"&amp;Table16[[#This Row],[PassBlock8]]&amp;IF(Table16[[#This Row],[RunBlock-Secondary7]]&lt;&gt;"","/"&amp;Table16[[#This Row],[RunBlock-Secondary7]]&amp;"-"&amp;Table16[[#This Row],[PassBlock8]],"")</f>
        <v>-</v>
      </c>
      <c r="J114" s="73" t="s">
        <v>141</v>
      </c>
      <c r="K114" s="73">
        <v>45</v>
      </c>
      <c r="L114" s="74"/>
      <c r="M114" s="74"/>
      <c r="N114" s="74"/>
      <c r="O114" s="74"/>
      <c r="P114" s="74"/>
      <c r="Q114" s="74" t="str">
        <f>Table16[[#This Row],[DefPrimary2]]&amp;IF(Table16[[#This Row],[Def-Secondary3]]&lt;&gt;"","/"&amp;Table16[[#This Row],[Def-Secondary3]],)&amp;""&amp;IF(Table16[[#This Row],[PassRush4]]&lt;&gt;"","-"&amp;Table16[[#This Row],[PassRush4]],)</f>
        <v>4/45</v>
      </c>
      <c r="R114" s="74" t="e">
        <f>VLOOKUP(Table16[[#This Row],[Player]],#REF!,9,FALSE)</f>
        <v>#REF!</v>
      </c>
      <c r="S114" s="71" t="e">
        <f>Table16[[#This Row],[2024 Card Info]]&amp;"  "&amp;Table16[[#This Row],[Player Data]]</f>
        <v>#REF!</v>
      </c>
    </row>
    <row r="115" spans="1:19" ht="12.75" customHeight="1" x14ac:dyDescent="0.25">
      <c r="A115" s="76" t="s">
        <v>2066</v>
      </c>
      <c r="B115" s="72" t="s">
        <v>2067</v>
      </c>
      <c r="C115" s="77" t="s">
        <v>246</v>
      </c>
      <c r="D115" s="89">
        <v>36161</v>
      </c>
      <c r="E115" s="73" t="s">
        <v>473</v>
      </c>
      <c r="G115" s="73" t="s">
        <v>2068</v>
      </c>
      <c r="H115" s="75" t="str">
        <f>VLOOKUP(Table16[[#This Row],[Player]],Rosters!$D$1:$D$1939,1,FALSE)</f>
        <v>Molden, Elijah</v>
      </c>
      <c r="I115" s="75" t="str">
        <f>Table16[[#This Row],[RunBlock-Primary6]]&amp;"-"&amp;Table16[[#This Row],[PassBlock8]]&amp;IF(Table16[[#This Row],[RunBlock-Secondary7]]&lt;&gt;"","/"&amp;Table16[[#This Row],[RunBlock-Secondary7]]&amp;"-"&amp;Table16[[#This Row],[PassBlock8]],"")</f>
        <v>-</v>
      </c>
      <c r="J115" s="73" t="s">
        <v>393</v>
      </c>
      <c r="K115" s="73">
        <v>54</v>
      </c>
      <c r="L115" s="74"/>
      <c r="M115" s="74"/>
      <c r="N115" s="74"/>
      <c r="O115" s="74"/>
      <c r="P115" s="74"/>
      <c r="Q115" s="74" t="str">
        <f>Table16[[#This Row],[DefPrimary2]]&amp;IF(Table16[[#This Row],[Def-Secondary3]]&lt;&gt;"","/"&amp;Table16[[#This Row],[Def-Secondary3]],)&amp;""&amp;IF(Table16[[#This Row],[PassRush4]]&lt;&gt;"","-"&amp;Table16[[#This Row],[PassRush4]],)</f>
        <v>5/54</v>
      </c>
      <c r="R115" s="74" t="e">
        <f>VLOOKUP(Table16[[#This Row],[Player]],#REF!,9,FALSE)</f>
        <v>#REF!</v>
      </c>
      <c r="S115" s="71" t="e">
        <f>Table16[[#This Row],[2024 Card Info]]&amp;"  "&amp;Table16[[#This Row],[Player Data]]</f>
        <v>#REF!</v>
      </c>
    </row>
    <row r="116" spans="1:19" ht="12.75" customHeight="1" x14ac:dyDescent="0.25">
      <c r="A116" s="76" t="s">
        <v>1954</v>
      </c>
      <c r="B116" s="72" t="s">
        <v>397</v>
      </c>
      <c r="C116" s="77" t="s">
        <v>479</v>
      </c>
      <c r="D116" s="89">
        <v>35363</v>
      </c>
      <c r="E116" s="73" t="s">
        <v>4149</v>
      </c>
      <c r="G116" s="73" t="s">
        <v>398</v>
      </c>
      <c r="H116" s="75" t="str">
        <f>VLOOKUP(Table16[[#This Row],[Player]],Rosters!$D$1:$D$1939,1,FALSE)</f>
        <v>Abram, Johnathan</v>
      </c>
      <c r="I116" s="75" t="str">
        <f>Table16[[#This Row],[RunBlock-Primary6]]&amp;"-"&amp;Table16[[#This Row],[PassBlock8]]&amp;IF(Table16[[#This Row],[RunBlock-Secondary7]]&lt;&gt;"","/"&amp;Table16[[#This Row],[RunBlock-Secondary7]]&amp;"-"&amp;Table16[[#This Row],[PassBlock8]],"")</f>
        <v>-</v>
      </c>
      <c r="J116" s="73">
        <v>0</v>
      </c>
      <c r="K116" s="73"/>
      <c r="L116" s="74"/>
      <c r="M116" s="74"/>
      <c r="N116" s="74"/>
      <c r="O116" s="74"/>
      <c r="P116" s="74"/>
      <c r="Q116" s="74" t="str">
        <f>Table16[[#This Row],[DefPrimary2]]&amp;IF(Table16[[#This Row],[Def-Secondary3]]&lt;&gt;"","/"&amp;Table16[[#This Row],[Def-Secondary3]],)&amp;""&amp;IF(Table16[[#This Row],[PassRush4]]&lt;&gt;"","-"&amp;Table16[[#This Row],[PassRush4]],)</f>
        <v>0</v>
      </c>
      <c r="R116" s="74" t="e">
        <f>VLOOKUP(Table16[[#This Row],[Player]],#REF!,9,FALSE)</f>
        <v>#REF!</v>
      </c>
      <c r="S116" s="71" t="e">
        <f>Table16[[#This Row],[2024 Card Info]]&amp;"  "&amp;Table16[[#This Row],[Player Data]]</f>
        <v>#REF!</v>
      </c>
    </row>
    <row r="117" spans="1:19" ht="12.75" customHeight="1" x14ac:dyDescent="0.25">
      <c r="A117" s="76" t="s">
        <v>3651</v>
      </c>
      <c r="B117" s="72" t="s">
        <v>397</v>
      </c>
      <c r="C117" s="77" t="s">
        <v>154</v>
      </c>
      <c r="D117" s="89">
        <v>37168</v>
      </c>
      <c r="E117" s="73" t="s">
        <v>3652</v>
      </c>
      <c r="G117" s="73" t="s">
        <v>398</v>
      </c>
      <c r="H117" s="75" t="str">
        <f>VLOOKUP(Table16[[#This Row],[Player]],Rosters!$D$1:$D$1939,1,FALSE)</f>
        <v>Abrams-Draine, Kris</v>
      </c>
      <c r="I117" s="75" t="str">
        <f>Table16[[#This Row],[RunBlock-Primary6]]&amp;"-"&amp;Table16[[#This Row],[PassBlock8]]&amp;IF(Table16[[#This Row],[RunBlock-Secondary7]]&lt;&gt;"","/"&amp;Table16[[#This Row],[RunBlock-Secondary7]]&amp;"-"&amp;Table16[[#This Row],[PassBlock8]],"")</f>
        <v>-</v>
      </c>
      <c r="J117" s="73">
        <v>0</v>
      </c>
      <c r="K117" s="73"/>
      <c r="L117" s="74"/>
      <c r="M117" s="74"/>
      <c r="N117" s="74"/>
      <c r="O117" s="74"/>
      <c r="P117" s="74"/>
      <c r="Q117" s="74" t="str">
        <f>Table16[[#This Row],[DefPrimary2]]&amp;IF(Table16[[#This Row],[Def-Secondary3]]&lt;&gt;"","/"&amp;Table16[[#This Row],[Def-Secondary3]],)&amp;""&amp;IF(Table16[[#This Row],[PassRush4]]&lt;&gt;"","-"&amp;Table16[[#This Row],[PassRush4]],)</f>
        <v>0</v>
      </c>
      <c r="R117" s="74" t="e">
        <f>VLOOKUP(Table16[[#This Row],[Player]],#REF!,9,FALSE)</f>
        <v>#REF!</v>
      </c>
      <c r="S117" s="71" t="e">
        <f>Table16[[#This Row],[2024 Card Info]]&amp;"  "&amp;Table16[[#This Row],[Player Data]]</f>
        <v>#REF!</v>
      </c>
    </row>
    <row r="118" spans="1:19" ht="12.75" customHeight="1" x14ac:dyDescent="0.25">
      <c r="A118" s="76" t="s">
        <v>2875</v>
      </c>
      <c r="B118" s="72" t="s">
        <v>397</v>
      </c>
      <c r="C118" s="77" t="s">
        <v>109</v>
      </c>
      <c r="D118" s="89">
        <v>35739</v>
      </c>
      <c r="E118" s="73" t="s">
        <v>698</v>
      </c>
      <c r="G118" s="73" t="s">
        <v>412</v>
      </c>
      <c r="H118" s="75" t="str">
        <f>VLOOKUP(Table16[[#This Row],[Player]],Rosters!$D$1:$D$1939,1,FALSE)</f>
        <v>Alford, Dee</v>
      </c>
      <c r="I118" s="75" t="str">
        <f>Table16[[#This Row],[RunBlock-Primary6]]&amp;"-"&amp;Table16[[#This Row],[PassBlock8]]&amp;IF(Table16[[#This Row],[RunBlock-Secondary7]]&lt;&gt;"","/"&amp;Table16[[#This Row],[RunBlock-Secondary7]]&amp;"-"&amp;Table16[[#This Row],[PassBlock8]],"")</f>
        <v>-</v>
      </c>
      <c r="J118" s="73">
        <v>4</v>
      </c>
      <c r="K118" s="73"/>
      <c r="L118" s="74"/>
      <c r="M118" s="74"/>
      <c r="N118" s="74"/>
      <c r="O118" s="74"/>
      <c r="P118" s="74"/>
      <c r="Q118" s="74" t="str">
        <f>Table16[[#This Row],[DefPrimary2]]&amp;IF(Table16[[#This Row],[Def-Secondary3]]&lt;&gt;"","/"&amp;Table16[[#This Row],[Def-Secondary3]],)&amp;""&amp;IF(Table16[[#This Row],[PassRush4]]&lt;&gt;"","-"&amp;Table16[[#This Row],[PassRush4]],)</f>
        <v>4</v>
      </c>
      <c r="R118" s="74" t="e">
        <f>VLOOKUP(Table16[[#This Row],[Player]],#REF!,9,FALSE)</f>
        <v>#REF!</v>
      </c>
      <c r="S118" s="71" t="e">
        <f>Table16[[#This Row],[2024 Card Info]]&amp;"  "&amp;Table16[[#This Row],[Player Data]]</f>
        <v>#REF!</v>
      </c>
    </row>
    <row r="119" spans="1:19" ht="12.75" customHeight="1" x14ac:dyDescent="0.25">
      <c r="A119" s="76" t="s">
        <v>1714</v>
      </c>
      <c r="B119" s="72" t="s">
        <v>397</v>
      </c>
      <c r="C119" s="77" t="s">
        <v>479</v>
      </c>
      <c r="D119" s="89">
        <v>35566</v>
      </c>
      <c r="E119" s="73" t="s">
        <v>548</v>
      </c>
      <c r="G119" s="73" t="s">
        <v>412</v>
      </c>
      <c r="H119" s="75" t="str">
        <f>VLOOKUP(Table16[[#This Row],[Player]],Rosters!$D$1:$D$1939,1,FALSE)</f>
        <v>Amadi, Ugo</v>
      </c>
      <c r="I119" s="75" t="str">
        <f>Table16[[#This Row],[RunBlock-Primary6]]&amp;"-"&amp;Table16[[#This Row],[PassBlock8]]&amp;IF(Table16[[#This Row],[RunBlock-Secondary7]]&lt;&gt;"","/"&amp;Table16[[#This Row],[RunBlock-Secondary7]]&amp;"-"&amp;Table16[[#This Row],[PassBlock8]],"")</f>
        <v>-</v>
      </c>
      <c r="J119" s="73">
        <v>4</v>
      </c>
      <c r="K119" s="73"/>
      <c r="L119" s="74"/>
      <c r="M119" s="74"/>
      <c r="N119" s="74"/>
      <c r="O119" s="74"/>
      <c r="P119" s="74"/>
      <c r="Q119" s="74" t="str">
        <f>Table16[[#This Row],[DefPrimary2]]&amp;IF(Table16[[#This Row],[Def-Secondary3]]&lt;&gt;"","/"&amp;Table16[[#This Row],[Def-Secondary3]],)&amp;""&amp;IF(Table16[[#This Row],[PassRush4]]&lt;&gt;"","-"&amp;Table16[[#This Row],[PassRush4]],)</f>
        <v>4</v>
      </c>
      <c r="R119" s="74" t="e">
        <f>VLOOKUP(Table16[[#This Row],[Player]],#REF!,9,FALSE)</f>
        <v>#REF!</v>
      </c>
      <c r="S119" s="71" t="e">
        <f>Table16[[#This Row],[2024 Card Info]]&amp;"  "&amp;Table16[[#This Row],[Player Data]]</f>
        <v>#REF!</v>
      </c>
    </row>
    <row r="120" spans="1:19" ht="12.75" customHeight="1" x14ac:dyDescent="0.25">
      <c r="A120" s="76" t="s">
        <v>4150</v>
      </c>
      <c r="B120" s="72" t="s">
        <v>397</v>
      </c>
      <c r="C120" s="77" t="s">
        <v>368</v>
      </c>
      <c r="D120" s="89">
        <v>35431</v>
      </c>
      <c r="E120" s="73" t="s">
        <v>1248</v>
      </c>
      <c r="G120" s="73" t="s">
        <v>398</v>
      </c>
      <c r="H120" s="75" t="e">
        <f>VLOOKUP(Table16[[#This Row],[Player]],Rosters!$D$1:$D$1939,1,FALSE)</f>
        <v>#N/A</v>
      </c>
      <c r="I120" s="75" t="str">
        <f>Table16[[#This Row],[RunBlock-Primary6]]&amp;"-"&amp;Table16[[#This Row],[PassBlock8]]&amp;IF(Table16[[#This Row],[RunBlock-Secondary7]]&lt;&gt;"","/"&amp;Table16[[#This Row],[RunBlock-Secondary7]]&amp;"-"&amp;Table16[[#This Row],[PassBlock8]],"")</f>
        <v>-</v>
      </c>
      <c r="J120" s="73">
        <v>0</v>
      </c>
      <c r="K120" s="73"/>
      <c r="L120" s="74"/>
      <c r="M120" s="74"/>
      <c r="N120" s="74"/>
      <c r="O120" s="74"/>
      <c r="P120" s="74"/>
      <c r="Q120" s="74" t="str">
        <f>Table16[[#This Row],[DefPrimary2]]&amp;IF(Table16[[#This Row],[Def-Secondary3]]&lt;&gt;"","/"&amp;Table16[[#This Row],[Def-Secondary3]],)&amp;""&amp;IF(Table16[[#This Row],[PassRush4]]&lt;&gt;"","-"&amp;Table16[[#This Row],[PassRush4]],)</f>
        <v>0</v>
      </c>
      <c r="R120" s="74" t="e">
        <f>VLOOKUP(Table16[[#This Row],[Player]],#REF!,9,FALSE)</f>
        <v>#REF!</v>
      </c>
      <c r="S120" s="71" t="e">
        <f>Table16[[#This Row],[2024 Card Info]]&amp;"  "&amp;Table16[[#This Row],[Player Data]]</f>
        <v>#REF!</v>
      </c>
    </row>
    <row r="121" spans="1:19" ht="12.75" customHeight="1" x14ac:dyDescent="0.25">
      <c r="A121" s="76" t="s">
        <v>4151</v>
      </c>
      <c r="B121" s="72" t="s">
        <v>397</v>
      </c>
      <c r="C121" s="77" t="s">
        <v>250</v>
      </c>
      <c r="D121" s="89">
        <v>36406</v>
      </c>
      <c r="E121" s="73" t="s">
        <v>89</v>
      </c>
      <c r="G121" s="73" t="s">
        <v>412</v>
      </c>
      <c r="H121" s="75" t="e">
        <f>VLOOKUP(Table16[[#This Row],[Player]],Rosters!$D$1:$D$1939,1,FALSE)</f>
        <v>#N/A</v>
      </c>
      <c r="I121" s="75" t="str">
        <f>Table16[[#This Row],[RunBlock-Primary6]]&amp;"-"&amp;Table16[[#This Row],[PassBlock8]]&amp;IF(Table16[[#This Row],[RunBlock-Secondary7]]&lt;&gt;"","/"&amp;Table16[[#This Row],[RunBlock-Secondary7]]&amp;"-"&amp;Table16[[#This Row],[PassBlock8]],"")</f>
        <v>-</v>
      </c>
      <c r="J121" s="73">
        <v>4</v>
      </c>
      <c r="K121" s="73"/>
      <c r="L121" s="74"/>
      <c r="M121" s="74"/>
      <c r="N121" s="74"/>
      <c r="O121" s="74"/>
      <c r="P121" s="74"/>
      <c r="Q121" s="74" t="str">
        <f>Table16[[#This Row],[DefPrimary2]]&amp;IF(Table16[[#This Row],[Def-Secondary3]]&lt;&gt;"","/"&amp;Table16[[#This Row],[Def-Secondary3]],)&amp;""&amp;IF(Table16[[#This Row],[PassRush4]]&lt;&gt;"","-"&amp;Table16[[#This Row],[PassRush4]],)</f>
        <v>4</v>
      </c>
      <c r="R121" s="74" t="e">
        <f>VLOOKUP(Table16[[#This Row],[Player]],#REF!,9,FALSE)</f>
        <v>#REF!</v>
      </c>
      <c r="S121" s="71" t="e">
        <f>Table16[[#This Row],[2024 Card Info]]&amp;"  "&amp;Table16[[#This Row],[Player Data]]</f>
        <v>#REF!</v>
      </c>
    </row>
    <row r="122" spans="1:19" ht="12.75" customHeight="1" x14ac:dyDescent="0.25">
      <c r="A122" s="76" t="s">
        <v>4152</v>
      </c>
      <c r="B122" s="72" t="s">
        <v>397</v>
      </c>
      <c r="C122" s="77" t="s">
        <v>272</v>
      </c>
      <c r="D122" s="89">
        <v>37033</v>
      </c>
      <c r="E122" s="73" t="s">
        <v>114</v>
      </c>
      <c r="G122" s="73" t="s">
        <v>398</v>
      </c>
      <c r="H122" s="75" t="e">
        <f>VLOOKUP(Table16[[#This Row],[Player]],Rosters!$D$1:$D$1939,1,FALSE)</f>
        <v>#N/A</v>
      </c>
      <c r="I122" s="75" t="str">
        <f>Table16[[#This Row],[RunBlock-Primary6]]&amp;"-"&amp;Table16[[#This Row],[PassBlock8]]&amp;IF(Table16[[#This Row],[RunBlock-Secondary7]]&lt;&gt;"","/"&amp;Table16[[#This Row],[RunBlock-Secondary7]]&amp;"-"&amp;Table16[[#This Row],[PassBlock8]],"")</f>
        <v>-</v>
      </c>
      <c r="J122" s="73">
        <v>0</v>
      </c>
      <c r="K122" s="73"/>
      <c r="L122" s="74"/>
      <c r="M122" s="74"/>
      <c r="N122" s="74"/>
      <c r="O122" s="74"/>
      <c r="P122" s="74"/>
      <c r="Q122" s="74" t="str">
        <f>Table16[[#This Row],[DefPrimary2]]&amp;IF(Table16[[#This Row],[Def-Secondary3]]&lt;&gt;"","/"&amp;Table16[[#This Row],[Def-Secondary3]],)&amp;""&amp;IF(Table16[[#This Row],[PassRush4]]&lt;&gt;"","-"&amp;Table16[[#This Row],[PassRush4]],)</f>
        <v>0</v>
      </c>
      <c r="R122" s="74" t="e">
        <f>VLOOKUP(Table16[[#This Row],[Player]],#REF!,9,FALSE)</f>
        <v>#REF!</v>
      </c>
      <c r="S122" s="71" t="e">
        <f>Table16[[#This Row],[2024 Card Info]]&amp;"  "&amp;Table16[[#This Row],[Player Data]]</f>
        <v>#REF!</v>
      </c>
    </row>
    <row r="123" spans="1:19" ht="12.75" customHeight="1" x14ac:dyDescent="0.25">
      <c r="A123" s="76" t="s">
        <v>976</v>
      </c>
      <c r="B123" s="72" t="s">
        <v>397</v>
      </c>
      <c r="C123" s="77" t="s">
        <v>368</v>
      </c>
      <c r="D123" s="89">
        <v>35181</v>
      </c>
      <c r="E123" s="73" t="s">
        <v>121</v>
      </c>
      <c r="G123" s="73" t="s">
        <v>398</v>
      </c>
      <c r="H123" s="75" t="str">
        <f>VLOOKUP(Table16[[#This Row],[Player]],Rosters!$D$1:$D$1939,1,FALSE)</f>
        <v>Ballentine, Corey</v>
      </c>
      <c r="I123" s="75" t="str">
        <f>Table16[[#This Row],[RunBlock-Primary6]]&amp;"-"&amp;Table16[[#This Row],[PassBlock8]]&amp;IF(Table16[[#This Row],[RunBlock-Secondary7]]&lt;&gt;"","/"&amp;Table16[[#This Row],[RunBlock-Secondary7]]&amp;"-"&amp;Table16[[#This Row],[PassBlock8]],"")</f>
        <v>-</v>
      </c>
      <c r="J123" s="73">
        <v>0</v>
      </c>
      <c r="K123" s="73"/>
      <c r="L123" s="74"/>
      <c r="M123" s="74"/>
      <c r="N123" s="74"/>
      <c r="O123" s="74"/>
      <c r="P123" s="74"/>
      <c r="Q123" s="74" t="str">
        <f>Table16[[#This Row],[DefPrimary2]]&amp;IF(Table16[[#This Row],[Def-Secondary3]]&lt;&gt;"","/"&amp;Table16[[#This Row],[Def-Secondary3]],)&amp;""&amp;IF(Table16[[#This Row],[PassRush4]]&lt;&gt;"","-"&amp;Table16[[#This Row],[PassRush4]],)</f>
        <v>0</v>
      </c>
      <c r="R123" s="74" t="e">
        <f>VLOOKUP(Table16[[#This Row],[Player]],#REF!,9,FALSE)</f>
        <v>#REF!</v>
      </c>
      <c r="S123" s="71" t="e">
        <f>Table16[[#This Row],[2024 Card Info]]&amp;"  "&amp;Table16[[#This Row],[Player Data]]</f>
        <v>#REF!</v>
      </c>
    </row>
    <row r="124" spans="1:19" ht="12.75" customHeight="1" x14ac:dyDescent="0.25">
      <c r="A124" s="76" t="s">
        <v>846</v>
      </c>
      <c r="B124" s="72" t="s">
        <v>397</v>
      </c>
      <c r="C124" s="77" t="s">
        <v>491</v>
      </c>
      <c r="D124" s="89">
        <v>36761</v>
      </c>
      <c r="E124" s="73" t="s">
        <v>180</v>
      </c>
      <c r="G124" s="73" t="s">
        <v>398</v>
      </c>
      <c r="H124" s="75" t="str">
        <f>VLOOKUP(Table16[[#This Row],[Player]],Rosters!$D$1:$D$1939,1,FALSE)</f>
        <v>Bennett, Jakorian</v>
      </c>
      <c r="I124" s="75" t="str">
        <f>Table16[[#This Row],[RunBlock-Primary6]]&amp;"-"&amp;Table16[[#This Row],[PassBlock8]]&amp;IF(Table16[[#This Row],[RunBlock-Secondary7]]&lt;&gt;"","/"&amp;Table16[[#This Row],[RunBlock-Secondary7]]&amp;"-"&amp;Table16[[#This Row],[PassBlock8]],"")</f>
        <v>-</v>
      </c>
      <c r="J124" s="73">
        <v>0</v>
      </c>
      <c r="K124" s="73"/>
      <c r="L124" s="74"/>
      <c r="M124" s="74"/>
      <c r="N124" s="74"/>
      <c r="O124" s="74"/>
      <c r="P124" s="74"/>
      <c r="Q124" s="74" t="str">
        <f>Table16[[#This Row],[DefPrimary2]]&amp;IF(Table16[[#This Row],[Def-Secondary3]]&lt;&gt;"","/"&amp;Table16[[#This Row],[Def-Secondary3]],)&amp;""&amp;IF(Table16[[#This Row],[PassRush4]]&lt;&gt;"","-"&amp;Table16[[#This Row],[PassRush4]],)</f>
        <v>0</v>
      </c>
      <c r="R124" s="74" t="e">
        <f>VLOOKUP(Table16[[#This Row],[Player]],#REF!,9,FALSE)</f>
        <v>#REF!</v>
      </c>
      <c r="S124" s="71" t="e">
        <f>Table16[[#This Row],[2024 Card Info]]&amp;"  "&amp;Table16[[#This Row],[Player Data]]</f>
        <v>#REF!</v>
      </c>
    </row>
    <row r="125" spans="1:19" ht="12.75" customHeight="1" x14ac:dyDescent="0.25">
      <c r="A125" s="76" t="s">
        <v>4153</v>
      </c>
      <c r="B125" s="72" t="s">
        <v>397</v>
      </c>
      <c r="C125" s="77" t="s">
        <v>181</v>
      </c>
      <c r="D125" s="89">
        <v>36511</v>
      </c>
      <c r="E125" s="73" t="s">
        <v>172</v>
      </c>
      <c r="G125" s="73" t="s">
        <v>398</v>
      </c>
      <c r="H125" s="75" t="e">
        <f>VLOOKUP(Table16[[#This Row],[Player]],Rosters!$D$1:$D$1939,1,FALSE)</f>
        <v>#N/A</v>
      </c>
      <c r="I125" s="75" t="str">
        <f>Table16[[#This Row],[RunBlock-Primary6]]&amp;"-"&amp;Table16[[#This Row],[PassBlock8]]&amp;IF(Table16[[#This Row],[RunBlock-Secondary7]]&lt;&gt;"","/"&amp;Table16[[#This Row],[RunBlock-Secondary7]]&amp;"-"&amp;Table16[[#This Row],[PassBlock8]],"")</f>
        <v>-</v>
      </c>
      <c r="J125" s="73">
        <v>0</v>
      </c>
      <c r="K125" s="73"/>
      <c r="L125" s="74"/>
      <c r="M125" s="74"/>
      <c r="N125" s="74"/>
      <c r="O125" s="74"/>
      <c r="P125" s="74"/>
      <c r="Q125" s="74" t="str">
        <f>Table16[[#This Row],[DefPrimary2]]&amp;IF(Table16[[#This Row],[Def-Secondary3]]&lt;&gt;"","/"&amp;Table16[[#This Row],[Def-Secondary3]],)&amp;""&amp;IF(Table16[[#This Row],[PassRush4]]&lt;&gt;"","-"&amp;Table16[[#This Row],[PassRush4]],)</f>
        <v>0</v>
      </c>
      <c r="R125" s="74" t="e">
        <f>VLOOKUP(Table16[[#This Row],[Player]],#REF!,9,FALSE)</f>
        <v>#REF!</v>
      </c>
      <c r="S125" s="71" t="e">
        <f>Table16[[#This Row],[2024 Card Info]]&amp;"  "&amp;Table16[[#This Row],[Player Data]]</f>
        <v>#REF!</v>
      </c>
    </row>
    <row r="126" spans="1:19" ht="12.75" customHeight="1" x14ac:dyDescent="0.25">
      <c r="A126" s="76" t="s">
        <v>438</v>
      </c>
      <c r="B126" s="72" t="s">
        <v>397</v>
      </c>
      <c r="C126" s="77" t="s">
        <v>145</v>
      </c>
      <c r="D126" s="89">
        <v>37553</v>
      </c>
      <c r="E126" s="73" t="s">
        <v>439</v>
      </c>
      <c r="G126" s="73" t="s">
        <v>398</v>
      </c>
      <c r="H126" s="75" t="str">
        <f>VLOOKUP(Table16[[#This Row],[Player]],Rosters!$D$1:$D$1939,1,FALSE)</f>
        <v>Bishop, Cole</v>
      </c>
      <c r="I126" s="75" t="str">
        <f>Table16[[#This Row],[RunBlock-Primary6]]&amp;"-"&amp;Table16[[#This Row],[PassBlock8]]&amp;IF(Table16[[#This Row],[RunBlock-Secondary7]]&lt;&gt;"","/"&amp;Table16[[#This Row],[RunBlock-Secondary7]]&amp;"-"&amp;Table16[[#This Row],[PassBlock8]],"")</f>
        <v>-</v>
      </c>
      <c r="J126" s="73">
        <v>0</v>
      </c>
      <c r="K126" s="73"/>
      <c r="L126" s="74"/>
      <c r="M126" s="74"/>
      <c r="N126" s="74"/>
      <c r="O126" s="74"/>
      <c r="P126" s="74"/>
      <c r="Q126" s="74" t="str">
        <f>Table16[[#This Row],[DefPrimary2]]&amp;IF(Table16[[#This Row],[Def-Secondary3]]&lt;&gt;"","/"&amp;Table16[[#This Row],[Def-Secondary3]],)&amp;""&amp;IF(Table16[[#This Row],[PassRush4]]&lt;&gt;"","-"&amp;Table16[[#This Row],[PassRush4]],)</f>
        <v>0</v>
      </c>
      <c r="R126" s="74" t="e">
        <f>VLOOKUP(Table16[[#This Row],[Player]],#REF!,9,FALSE)</f>
        <v>#REF!</v>
      </c>
      <c r="S126" s="71" t="e">
        <f>Table16[[#This Row],[2024 Card Info]]&amp;"  "&amp;Table16[[#This Row],[Player Data]]</f>
        <v>#REF!</v>
      </c>
    </row>
    <row r="127" spans="1:19" ht="12.75" customHeight="1" x14ac:dyDescent="0.25">
      <c r="A127" s="76" t="s">
        <v>4154</v>
      </c>
      <c r="B127" s="72" t="s">
        <v>397</v>
      </c>
      <c r="C127" s="77" t="s">
        <v>272</v>
      </c>
      <c r="D127" s="89">
        <v>36510</v>
      </c>
      <c r="E127" s="73" t="s">
        <v>114</v>
      </c>
      <c r="G127" s="73" t="s">
        <v>398</v>
      </c>
      <c r="H127" s="75" t="e">
        <f>VLOOKUP(Table16[[#This Row],[Player]],Rosters!$D$1:$D$1939,1,FALSE)</f>
        <v>#N/A</v>
      </c>
      <c r="I127" s="75" t="str">
        <f>Table16[[#This Row],[RunBlock-Primary6]]&amp;"-"&amp;Table16[[#This Row],[PassBlock8]]&amp;IF(Table16[[#This Row],[RunBlock-Secondary7]]&lt;&gt;"","/"&amp;Table16[[#This Row],[RunBlock-Secondary7]]&amp;"-"&amp;Table16[[#This Row],[PassBlock8]],"")</f>
        <v>-</v>
      </c>
      <c r="J127" s="73">
        <v>0</v>
      </c>
      <c r="K127" s="73"/>
      <c r="L127" s="74"/>
      <c r="M127" s="74"/>
      <c r="N127" s="74"/>
      <c r="O127" s="74"/>
      <c r="P127" s="74"/>
      <c r="Q127" s="74" t="str">
        <f>Table16[[#This Row],[DefPrimary2]]&amp;IF(Table16[[#This Row],[Def-Secondary3]]&lt;&gt;"","/"&amp;Table16[[#This Row],[Def-Secondary3]],)&amp;""&amp;IF(Table16[[#This Row],[PassRush4]]&lt;&gt;"","-"&amp;Table16[[#This Row],[PassRush4]],)</f>
        <v>0</v>
      </c>
      <c r="R127" s="74" t="e">
        <f>VLOOKUP(Table16[[#This Row],[Player]],#REF!,9,FALSE)</f>
        <v>#REF!</v>
      </c>
      <c r="S127" s="71" t="e">
        <f>Table16[[#This Row],[2024 Card Info]]&amp;"  "&amp;Table16[[#This Row],[Player Data]]</f>
        <v>#REF!</v>
      </c>
    </row>
    <row r="128" spans="1:19" ht="12.75" customHeight="1" x14ac:dyDescent="0.25">
      <c r="A128" s="76" t="s">
        <v>1581</v>
      </c>
      <c r="B128" s="72" t="s">
        <v>397</v>
      </c>
      <c r="C128" s="77" t="s">
        <v>285</v>
      </c>
      <c r="D128" s="89">
        <v>36543</v>
      </c>
      <c r="E128" s="73" t="s">
        <v>268</v>
      </c>
      <c r="G128" s="73" t="s">
        <v>398</v>
      </c>
      <c r="H128" s="75" t="str">
        <f>VLOOKUP(Table16[[#This Row],[Player]],Rosters!$D$1:$D$1939,1,FALSE)</f>
        <v>Brents, Julius</v>
      </c>
      <c r="I128" s="75" t="str">
        <f>Table16[[#This Row],[RunBlock-Primary6]]&amp;"-"&amp;Table16[[#This Row],[PassBlock8]]&amp;IF(Table16[[#This Row],[RunBlock-Secondary7]]&lt;&gt;"","/"&amp;Table16[[#This Row],[RunBlock-Secondary7]]&amp;"-"&amp;Table16[[#This Row],[PassBlock8]],"")</f>
        <v>-</v>
      </c>
      <c r="J128" s="73">
        <v>0</v>
      </c>
      <c r="K128" s="73"/>
      <c r="L128" s="74"/>
      <c r="M128" s="74"/>
      <c r="N128" s="74"/>
      <c r="O128" s="74"/>
      <c r="P128" s="74"/>
      <c r="Q128" s="74" t="str">
        <f>Table16[[#This Row],[DefPrimary2]]&amp;IF(Table16[[#This Row],[Def-Secondary3]]&lt;&gt;"","/"&amp;Table16[[#This Row],[Def-Secondary3]],)&amp;""&amp;IF(Table16[[#This Row],[PassRush4]]&lt;&gt;"","-"&amp;Table16[[#This Row],[PassRush4]],)</f>
        <v>0</v>
      </c>
      <c r="R128" s="74" t="e">
        <f>VLOOKUP(Table16[[#This Row],[Player]],#REF!,9,FALSE)</f>
        <v>#REF!</v>
      </c>
      <c r="S128" s="71" t="e">
        <f>Table16[[#This Row],[2024 Card Info]]&amp;"  "&amp;Table16[[#This Row],[Player Data]]</f>
        <v>#REF!</v>
      </c>
    </row>
    <row r="129" spans="1:19" ht="12.75" customHeight="1" x14ac:dyDescent="0.25">
      <c r="A129" s="76" t="s">
        <v>3323</v>
      </c>
      <c r="B129" s="72" t="s">
        <v>397</v>
      </c>
      <c r="C129" s="77" t="s">
        <v>363</v>
      </c>
      <c r="D129" s="89">
        <v>36606</v>
      </c>
      <c r="E129" s="73" t="s">
        <v>98</v>
      </c>
      <c r="G129" s="73" t="s">
        <v>398</v>
      </c>
      <c r="H129" s="75" t="str">
        <f>VLOOKUP(Table16[[#This Row],[Player]],Rosters!$D$1:$D$1939,1,FALSE)</f>
        <v>Brown, Sydney</v>
      </c>
      <c r="I129" s="75" t="str">
        <f>Table16[[#This Row],[RunBlock-Primary6]]&amp;"-"&amp;Table16[[#This Row],[PassBlock8]]&amp;IF(Table16[[#This Row],[RunBlock-Secondary7]]&lt;&gt;"","/"&amp;Table16[[#This Row],[RunBlock-Secondary7]]&amp;"-"&amp;Table16[[#This Row],[PassBlock8]],"")</f>
        <v>-</v>
      </c>
      <c r="J129" s="73">
        <v>0</v>
      </c>
      <c r="K129" s="73"/>
      <c r="L129" s="74"/>
      <c r="M129" s="74"/>
      <c r="N129" s="74"/>
      <c r="O129" s="74"/>
      <c r="P129" s="74"/>
      <c r="Q129" s="74" t="str">
        <f>Table16[[#This Row],[DefPrimary2]]&amp;IF(Table16[[#This Row],[Def-Secondary3]]&lt;&gt;"","/"&amp;Table16[[#This Row],[Def-Secondary3]],)&amp;""&amp;IF(Table16[[#This Row],[PassRush4]]&lt;&gt;"","-"&amp;Table16[[#This Row],[PassRush4]],)</f>
        <v>0</v>
      </c>
      <c r="R129" s="74" t="e">
        <f>VLOOKUP(Table16[[#This Row],[Player]],#REF!,9,FALSE)</f>
        <v>#REF!</v>
      </c>
      <c r="S129" s="71" t="e">
        <f>Table16[[#This Row],[2024 Card Info]]&amp;"  "&amp;Table16[[#This Row],[Player Data]]</f>
        <v>#REF!</v>
      </c>
    </row>
    <row r="130" spans="1:19" ht="12.75" customHeight="1" x14ac:dyDescent="0.25">
      <c r="A130" s="76" t="s">
        <v>4155</v>
      </c>
      <c r="B130" s="72" t="s">
        <v>397</v>
      </c>
      <c r="C130" s="77" t="s">
        <v>116</v>
      </c>
      <c r="D130" s="89">
        <v>34455</v>
      </c>
      <c r="E130" s="73" t="s">
        <v>4156</v>
      </c>
      <c r="G130" s="73" t="s">
        <v>398</v>
      </c>
      <c r="H130" s="75" t="e">
        <f>VLOOKUP(Table16[[#This Row],[Player]],Rosters!$D$1:$D$1939,1,FALSE)</f>
        <v>#N/A</v>
      </c>
      <c r="I130" s="75" t="str">
        <f>Table16[[#This Row],[RunBlock-Primary6]]&amp;"-"&amp;Table16[[#This Row],[PassBlock8]]&amp;IF(Table16[[#This Row],[RunBlock-Secondary7]]&lt;&gt;"","/"&amp;Table16[[#This Row],[RunBlock-Secondary7]]&amp;"-"&amp;Table16[[#This Row],[PassBlock8]],"")</f>
        <v>-</v>
      </c>
      <c r="J130" s="73">
        <v>0</v>
      </c>
      <c r="K130" s="73"/>
      <c r="L130" s="74"/>
      <c r="M130" s="74"/>
      <c r="N130" s="74"/>
      <c r="O130" s="74"/>
      <c r="P130" s="74"/>
      <c r="Q130" s="74" t="str">
        <f>Table16[[#This Row],[DefPrimary2]]&amp;IF(Table16[[#This Row],[Def-Secondary3]]&lt;&gt;"","/"&amp;Table16[[#This Row],[Def-Secondary3]],)&amp;""&amp;IF(Table16[[#This Row],[PassRush4]]&lt;&gt;"","-"&amp;Table16[[#This Row],[PassRush4]],)</f>
        <v>0</v>
      </c>
      <c r="R130" s="74" t="e">
        <f>VLOOKUP(Table16[[#This Row],[Player]],#REF!,9,FALSE)</f>
        <v>#REF!</v>
      </c>
      <c r="S130" s="71" t="e">
        <f>Table16[[#This Row],[2024 Card Info]]&amp;"  "&amp;Table16[[#This Row],[Player Data]]</f>
        <v>#REF!</v>
      </c>
    </row>
    <row r="131" spans="1:19" ht="12.75" customHeight="1" x14ac:dyDescent="0.25">
      <c r="A131" s="76" t="s">
        <v>4157</v>
      </c>
      <c r="B131" s="72" t="s">
        <v>397</v>
      </c>
      <c r="C131" s="77" t="s">
        <v>200</v>
      </c>
      <c r="D131" s="89">
        <v>35394</v>
      </c>
      <c r="E131" s="73" t="s">
        <v>172</v>
      </c>
      <c r="G131" s="73" t="s">
        <v>398</v>
      </c>
      <c r="H131" s="75" t="e">
        <f>VLOOKUP(Table16[[#This Row],[Player]],Rosters!$D$1:$D$1939,1,FALSE)</f>
        <v>#N/A</v>
      </c>
      <c r="I131" s="75" t="str">
        <f>Table16[[#This Row],[RunBlock-Primary6]]&amp;"-"&amp;Table16[[#This Row],[PassBlock8]]&amp;IF(Table16[[#This Row],[RunBlock-Secondary7]]&lt;&gt;"","/"&amp;Table16[[#This Row],[RunBlock-Secondary7]]&amp;"-"&amp;Table16[[#This Row],[PassBlock8]],"")</f>
        <v>-</v>
      </c>
      <c r="J131" s="73">
        <v>0</v>
      </c>
      <c r="K131" s="73"/>
      <c r="L131" s="74"/>
      <c r="M131" s="74"/>
      <c r="N131" s="74"/>
      <c r="O131" s="74"/>
      <c r="P131" s="74"/>
      <c r="Q131" s="74" t="str">
        <f>Table16[[#This Row],[DefPrimary2]]&amp;IF(Table16[[#This Row],[Def-Secondary3]]&lt;&gt;"","/"&amp;Table16[[#This Row],[Def-Secondary3]],)&amp;""&amp;IF(Table16[[#This Row],[PassRush4]]&lt;&gt;"","-"&amp;Table16[[#This Row],[PassRush4]],)</f>
        <v>0</v>
      </c>
      <c r="R131" s="74" t="e">
        <f>VLOOKUP(Table16[[#This Row],[Player]],#REF!,9,FALSE)</f>
        <v>#REF!</v>
      </c>
      <c r="S131" s="71" t="e">
        <f>Table16[[#This Row],[2024 Card Info]]&amp;"  "&amp;Table16[[#This Row],[Player Data]]</f>
        <v>#REF!</v>
      </c>
    </row>
    <row r="132" spans="1:19" ht="12.75" customHeight="1" x14ac:dyDescent="0.25">
      <c r="A132" s="76" t="s">
        <v>975</v>
      </c>
      <c r="B132" s="72" t="s">
        <v>397</v>
      </c>
      <c r="C132" s="77" t="s">
        <v>138</v>
      </c>
      <c r="D132" s="89">
        <v>36675</v>
      </c>
      <c r="E132" s="73" t="s">
        <v>89</v>
      </c>
      <c r="G132" s="73" t="s">
        <v>398</v>
      </c>
      <c r="H132" s="75" t="str">
        <f>VLOOKUP(Table16[[#This Row],[Player]],Rosters!$D$1:$D$1939,1,FALSE)</f>
        <v>Butler, Percy</v>
      </c>
      <c r="I132" s="75" t="str">
        <f>Table16[[#This Row],[RunBlock-Primary6]]&amp;"-"&amp;Table16[[#This Row],[PassBlock8]]&amp;IF(Table16[[#This Row],[RunBlock-Secondary7]]&lt;&gt;"","/"&amp;Table16[[#This Row],[RunBlock-Secondary7]]&amp;"-"&amp;Table16[[#This Row],[PassBlock8]],"")</f>
        <v>-</v>
      </c>
      <c r="J132" s="73">
        <v>0</v>
      </c>
      <c r="K132" s="73"/>
      <c r="L132" s="74"/>
      <c r="M132" s="74"/>
      <c r="N132" s="74"/>
      <c r="O132" s="74"/>
      <c r="P132" s="74"/>
      <c r="Q132" s="74" t="str">
        <f>Table16[[#This Row],[DefPrimary2]]&amp;IF(Table16[[#This Row],[Def-Secondary3]]&lt;&gt;"","/"&amp;Table16[[#This Row],[Def-Secondary3]],)&amp;""&amp;IF(Table16[[#This Row],[PassRush4]]&lt;&gt;"","-"&amp;Table16[[#This Row],[PassRush4]],)</f>
        <v>0</v>
      </c>
      <c r="R132" s="74" t="e">
        <f>VLOOKUP(Table16[[#This Row],[Player]],#REF!,9,FALSE)</f>
        <v>#REF!</v>
      </c>
      <c r="S132" s="71" t="e">
        <f>Table16[[#This Row],[2024 Card Info]]&amp;"  "&amp;Table16[[#This Row],[Player Data]]</f>
        <v>#REF!</v>
      </c>
    </row>
    <row r="133" spans="1:19" ht="12.75" customHeight="1" x14ac:dyDescent="0.25">
      <c r="A133" s="76" t="s">
        <v>4158</v>
      </c>
      <c r="B133" s="72" t="s">
        <v>397</v>
      </c>
      <c r="C133" s="77" t="s">
        <v>261</v>
      </c>
      <c r="D133" s="89">
        <v>35029</v>
      </c>
      <c r="E133" s="73" t="s">
        <v>391</v>
      </c>
      <c r="G133" s="73" t="s">
        <v>398</v>
      </c>
      <c r="H133" s="75" t="e">
        <f>VLOOKUP(Table16[[#This Row],[Player]],Rosters!$D$1:$D$1939,1,FALSE)</f>
        <v>#N/A</v>
      </c>
      <c r="I133" s="75" t="str">
        <f>Table16[[#This Row],[RunBlock-Primary6]]&amp;"-"&amp;Table16[[#This Row],[PassBlock8]]&amp;IF(Table16[[#This Row],[RunBlock-Secondary7]]&lt;&gt;"","/"&amp;Table16[[#This Row],[RunBlock-Secondary7]]&amp;"-"&amp;Table16[[#This Row],[PassBlock8]],"")</f>
        <v>-</v>
      </c>
      <c r="J133" s="73">
        <v>0</v>
      </c>
      <c r="K133" s="73"/>
      <c r="L133" s="74"/>
      <c r="M133" s="74"/>
      <c r="N133" s="74"/>
      <c r="O133" s="74"/>
      <c r="P133" s="74"/>
      <c r="Q133" s="74" t="str">
        <f>Table16[[#This Row],[DefPrimary2]]&amp;IF(Table16[[#This Row],[Def-Secondary3]]&lt;&gt;"","/"&amp;Table16[[#This Row],[Def-Secondary3]],)&amp;""&amp;IF(Table16[[#This Row],[PassRush4]]&lt;&gt;"","-"&amp;Table16[[#This Row],[PassRush4]],)</f>
        <v>0</v>
      </c>
      <c r="R133" s="74" t="e">
        <f>VLOOKUP(Table16[[#This Row],[Player]],#REF!,9,FALSE)</f>
        <v>#REF!</v>
      </c>
      <c r="S133" s="71" t="e">
        <f>Table16[[#This Row],[2024 Card Info]]&amp;"  "&amp;Table16[[#This Row],[Player Data]]</f>
        <v>#REF!</v>
      </c>
    </row>
    <row r="134" spans="1:19" ht="12.75" customHeight="1" x14ac:dyDescent="0.25">
      <c r="A134" s="76" t="s">
        <v>4159</v>
      </c>
      <c r="B134" s="72" t="s">
        <v>397</v>
      </c>
      <c r="C134" s="77" t="s">
        <v>200</v>
      </c>
      <c r="D134" s="89">
        <v>37318</v>
      </c>
      <c r="E134" s="73" t="s">
        <v>4160</v>
      </c>
      <c r="G134" s="73" t="s">
        <v>398</v>
      </c>
      <c r="H134" s="75" t="e">
        <f>VLOOKUP(Table16[[#This Row],[Player]],Rosters!$D$1:$D$1939,1,FALSE)</f>
        <v>#N/A</v>
      </c>
      <c r="I134" s="75" t="str">
        <f>Table16[[#This Row],[RunBlock-Primary6]]&amp;"-"&amp;Table16[[#This Row],[PassBlock8]]&amp;IF(Table16[[#This Row],[RunBlock-Secondary7]]&lt;&gt;"","/"&amp;Table16[[#This Row],[RunBlock-Secondary7]]&amp;"-"&amp;Table16[[#This Row],[PassBlock8]],"")</f>
        <v>-</v>
      </c>
      <c r="J134" s="73">
        <v>0</v>
      </c>
      <c r="K134" s="73"/>
      <c r="L134" s="74"/>
      <c r="M134" s="74"/>
      <c r="N134" s="74"/>
      <c r="O134" s="74"/>
      <c r="P134" s="74"/>
      <c r="Q134" s="74" t="str">
        <f>Table16[[#This Row],[DefPrimary2]]&amp;IF(Table16[[#This Row],[Def-Secondary3]]&lt;&gt;"","/"&amp;Table16[[#This Row],[Def-Secondary3]],)&amp;""&amp;IF(Table16[[#This Row],[PassRush4]]&lt;&gt;"","-"&amp;Table16[[#This Row],[PassRush4]],)</f>
        <v>0</v>
      </c>
      <c r="R134" s="74" t="e">
        <f>VLOOKUP(Table16[[#This Row],[Player]],#REF!,9,FALSE)</f>
        <v>#REF!</v>
      </c>
      <c r="S134" s="71" t="e">
        <f>Table16[[#This Row],[2024 Card Info]]&amp;"  "&amp;Table16[[#This Row],[Player Data]]</f>
        <v>#REF!</v>
      </c>
    </row>
    <row r="135" spans="1:19" ht="12.75" customHeight="1" x14ac:dyDescent="0.25">
      <c r="A135" s="76" t="s">
        <v>1712</v>
      </c>
      <c r="B135" s="72" t="s">
        <v>397</v>
      </c>
      <c r="C135" s="77" t="s">
        <v>303</v>
      </c>
      <c r="D135" s="89">
        <v>36281</v>
      </c>
      <c r="E135" s="73" t="s">
        <v>553</v>
      </c>
      <c r="G135" s="73" t="s">
        <v>412</v>
      </c>
      <c r="H135" s="75" t="str">
        <f>VLOOKUP(Table16[[#This Row],[Player]],Rosters!$D$1:$D$1939,1,FALSE)</f>
        <v>Carter II, Michael</v>
      </c>
      <c r="I135" s="75" t="str">
        <f>Table16[[#This Row],[RunBlock-Primary6]]&amp;"-"&amp;Table16[[#This Row],[PassBlock8]]&amp;IF(Table16[[#This Row],[RunBlock-Secondary7]]&lt;&gt;"","/"&amp;Table16[[#This Row],[RunBlock-Secondary7]]&amp;"-"&amp;Table16[[#This Row],[PassBlock8]],"")</f>
        <v>-</v>
      </c>
      <c r="J135" s="73">
        <v>4</v>
      </c>
      <c r="K135" s="73"/>
      <c r="L135" s="74"/>
      <c r="M135" s="74"/>
      <c r="N135" s="74"/>
      <c r="O135" s="74"/>
      <c r="P135" s="74"/>
      <c r="Q135" s="74" t="str">
        <f>Table16[[#This Row],[DefPrimary2]]&amp;IF(Table16[[#This Row],[Def-Secondary3]]&lt;&gt;"","/"&amp;Table16[[#This Row],[Def-Secondary3]],)&amp;""&amp;IF(Table16[[#This Row],[PassRush4]]&lt;&gt;"","-"&amp;Table16[[#This Row],[PassRush4]],)</f>
        <v>4</v>
      </c>
      <c r="R135" s="74" t="e">
        <f>VLOOKUP(Table16[[#This Row],[Player]],#REF!,9,FALSE)</f>
        <v>#REF!</v>
      </c>
      <c r="S135" s="71" t="e">
        <f>Table16[[#This Row],[2024 Card Info]]&amp;"  "&amp;Table16[[#This Row],[Player Data]]</f>
        <v>#REF!</v>
      </c>
    </row>
    <row r="136" spans="1:19" ht="12.75" customHeight="1" x14ac:dyDescent="0.25">
      <c r="A136" s="76" t="s">
        <v>1713</v>
      </c>
      <c r="B136" s="72" t="s">
        <v>397</v>
      </c>
      <c r="C136" s="77" t="s">
        <v>84</v>
      </c>
      <c r="D136" s="89">
        <v>36969</v>
      </c>
      <c r="E136" s="73" t="s">
        <v>348</v>
      </c>
      <c r="G136" s="73" t="s">
        <v>412</v>
      </c>
      <c r="H136" s="75" t="str">
        <f>VLOOKUP(Table16[[#This Row],[Player]],Rosters!$D$1:$D$1939,1,FALSE)</f>
        <v>Clark, Kei'Trel</v>
      </c>
      <c r="I136" s="75" t="str">
        <f>Table16[[#This Row],[RunBlock-Primary6]]&amp;"-"&amp;Table16[[#This Row],[PassBlock8]]&amp;IF(Table16[[#This Row],[RunBlock-Secondary7]]&lt;&gt;"","/"&amp;Table16[[#This Row],[RunBlock-Secondary7]]&amp;"-"&amp;Table16[[#This Row],[PassBlock8]],"")</f>
        <v>-</v>
      </c>
      <c r="J136" s="73">
        <v>4</v>
      </c>
      <c r="K136" s="73"/>
      <c r="L136" s="74"/>
      <c r="M136" s="74"/>
      <c r="N136" s="74"/>
      <c r="O136" s="74"/>
      <c r="P136" s="74"/>
      <c r="Q136" s="74" t="str">
        <f>Table16[[#This Row],[DefPrimary2]]&amp;IF(Table16[[#This Row],[Def-Secondary3]]&lt;&gt;"","/"&amp;Table16[[#This Row],[Def-Secondary3]],)&amp;""&amp;IF(Table16[[#This Row],[PassRush4]]&lt;&gt;"","-"&amp;Table16[[#This Row],[PassRush4]],)</f>
        <v>4</v>
      </c>
      <c r="R136" s="74" t="e">
        <f>VLOOKUP(Table16[[#This Row],[Player]],#REF!,9,FALSE)</f>
        <v>#REF!</v>
      </c>
      <c r="S136" s="71" t="e">
        <f>Table16[[#This Row],[2024 Card Info]]&amp;"  "&amp;Table16[[#This Row],[Player Data]]</f>
        <v>#REF!</v>
      </c>
    </row>
    <row r="137" spans="1:19" ht="12.75" customHeight="1" x14ac:dyDescent="0.25">
      <c r="A137" s="76" t="s">
        <v>1571</v>
      </c>
      <c r="B137" s="72" t="s">
        <v>397</v>
      </c>
      <c r="C137" s="77" t="s">
        <v>101</v>
      </c>
      <c r="D137" s="89">
        <v>34336</v>
      </c>
      <c r="E137" s="73" t="s">
        <v>321</v>
      </c>
      <c r="G137" s="73" t="s">
        <v>412</v>
      </c>
      <c r="H137" s="75" t="str">
        <f>VLOOKUP(Table16[[#This Row],[Player]],Rosters!$D$1:$D$1939,1,FALSE)</f>
        <v>Darby, Ronald</v>
      </c>
      <c r="I137" s="75" t="str">
        <f>Table16[[#This Row],[RunBlock-Primary6]]&amp;"-"&amp;Table16[[#This Row],[PassBlock8]]&amp;IF(Table16[[#This Row],[RunBlock-Secondary7]]&lt;&gt;"","/"&amp;Table16[[#This Row],[RunBlock-Secondary7]]&amp;"-"&amp;Table16[[#This Row],[PassBlock8]],"")</f>
        <v>-</v>
      </c>
      <c r="J137" s="73">
        <v>4</v>
      </c>
      <c r="K137" s="73"/>
      <c r="L137" s="74"/>
      <c r="M137" s="74"/>
      <c r="N137" s="74"/>
      <c r="O137" s="74"/>
      <c r="P137" s="74"/>
      <c r="Q137" s="74" t="str">
        <f>Table16[[#This Row],[DefPrimary2]]&amp;IF(Table16[[#This Row],[Def-Secondary3]]&lt;&gt;"","/"&amp;Table16[[#This Row],[Def-Secondary3]],)&amp;""&amp;IF(Table16[[#This Row],[PassRush4]]&lt;&gt;"","-"&amp;Table16[[#This Row],[PassRush4]],)</f>
        <v>4</v>
      </c>
      <c r="R137" s="74" t="e">
        <f>VLOOKUP(Table16[[#This Row],[Player]],#REF!,9,FALSE)</f>
        <v>#REF!</v>
      </c>
      <c r="S137" s="71" t="e">
        <f>Table16[[#This Row],[2024 Card Info]]&amp;"  "&amp;Table16[[#This Row],[Player Data]]</f>
        <v>#REF!</v>
      </c>
    </row>
    <row r="138" spans="1:19" ht="12.75" customHeight="1" x14ac:dyDescent="0.25">
      <c r="A138" s="76" t="s">
        <v>3541</v>
      </c>
      <c r="B138" s="72" t="s">
        <v>397</v>
      </c>
      <c r="C138" s="77" t="s">
        <v>303</v>
      </c>
      <c r="D138" s="89">
        <v>35348</v>
      </c>
      <c r="E138" s="73" t="s">
        <v>150</v>
      </c>
      <c r="G138" s="73" t="s">
        <v>406</v>
      </c>
      <c r="H138" s="75" t="str">
        <f>VLOOKUP(Table16[[#This Row],[Player]],Rosters!$D$1:$D$1939,1,FALSE)</f>
        <v>Davis, Ashtyn</v>
      </c>
      <c r="I138" s="75" t="str">
        <f>Table16[[#This Row],[RunBlock-Primary6]]&amp;"-"&amp;Table16[[#This Row],[PassBlock8]]&amp;IF(Table16[[#This Row],[RunBlock-Secondary7]]&lt;&gt;"","/"&amp;Table16[[#This Row],[RunBlock-Secondary7]]&amp;"-"&amp;Table16[[#This Row],[PassBlock8]],"")</f>
        <v>-</v>
      </c>
      <c r="J138" s="73">
        <v>44</v>
      </c>
      <c r="K138" s="73"/>
      <c r="L138" s="74"/>
      <c r="M138" s="74"/>
      <c r="N138" s="74"/>
      <c r="O138" s="74"/>
      <c r="P138" s="74"/>
      <c r="Q138" s="74" t="str">
        <f>Table16[[#This Row],[DefPrimary2]]&amp;IF(Table16[[#This Row],[Def-Secondary3]]&lt;&gt;"","/"&amp;Table16[[#This Row],[Def-Secondary3]],)&amp;""&amp;IF(Table16[[#This Row],[PassRush4]]&lt;&gt;"","-"&amp;Table16[[#This Row],[PassRush4]],)</f>
        <v>44</v>
      </c>
      <c r="R138" s="74" t="e">
        <f>VLOOKUP(Table16[[#This Row],[Player]],#REF!,9,FALSE)</f>
        <v>#REF!</v>
      </c>
      <c r="S138" s="71" t="e">
        <f>Table16[[#This Row],[2024 Card Info]]&amp;"  "&amp;Table16[[#This Row],[Player Data]]</f>
        <v>#REF!</v>
      </c>
    </row>
    <row r="139" spans="1:19" ht="12.75" customHeight="1" x14ac:dyDescent="0.25">
      <c r="A139" s="76" t="s">
        <v>4161</v>
      </c>
      <c r="B139" s="72" t="s">
        <v>397</v>
      </c>
      <c r="C139" s="77" t="s">
        <v>138</v>
      </c>
      <c r="D139" s="89">
        <v>34705</v>
      </c>
      <c r="E139" s="73" t="s">
        <v>884</v>
      </c>
      <c r="G139" s="73" t="s">
        <v>398</v>
      </c>
      <c r="H139" s="75" t="e">
        <f>VLOOKUP(Table16[[#This Row],[Player]],Rosters!$D$1:$D$1939,1,FALSE)</f>
        <v>#N/A</v>
      </c>
      <c r="I139" s="75" t="str">
        <f>Table16[[#This Row],[RunBlock-Primary6]]&amp;"-"&amp;Table16[[#This Row],[PassBlock8]]&amp;IF(Table16[[#This Row],[RunBlock-Secondary7]]&lt;&gt;"","/"&amp;Table16[[#This Row],[RunBlock-Secondary7]]&amp;"-"&amp;Table16[[#This Row],[PassBlock8]],"")</f>
        <v>-</v>
      </c>
      <c r="J139" s="73">
        <v>0</v>
      </c>
      <c r="K139" s="73"/>
      <c r="L139" s="74"/>
      <c r="M139" s="74"/>
      <c r="N139" s="74"/>
      <c r="O139" s="74"/>
      <c r="P139" s="74"/>
      <c r="Q139" s="74" t="str">
        <f>Table16[[#This Row],[DefPrimary2]]&amp;IF(Table16[[#This Row],[Def-Secondary3]]&lt;&gt;"","/"&amp;Table16[[#This Row],[Def-Secondary3]],)&amp;""&amp;IF(Table16[[#This Row],[PassRush4]]&lt;&gt;"","-"&amp;Table16[[#This Row],[PassRush4]],)</f>
        <v>0</v>
      </c>
      <c r="R139" s="74" t="e">
        <f>VLOOKUP(Table16[[#This Row],[Player]],#REF!,9,FALSE)</f>
        <v>#REF!</v>
      </c>
      <c r="S139" s="71" t="e">
        <f>Table16[[#This Row],[2024 Card Info]]&amp;"  "&amp;Table16[[#This Row],[Player Data]]</f>
        <v>#REF!</v>
      </c>
    </row>
    <row r="140" spans="1:19" ht="12.75" customHeight="1" x14ac:dyDescent="0.25">
      <c r="A140" s="76" t="s">
        <v>3864</v>
      </c>
      <c r="B140" s="72" t="s">
        <v>397</v>
      </c>
      <c r="C140" s="77" t="s">
        <v>272</v>
      </c>
      <c r="D140" s="89">
        <v>36866</v>
      </c>
      <c r="E140" s="73" t="s">
        <v>3865</v>
      </c>
      <c r="G140" s="73" t="s">
        <v>398</v>
      </c>
      <c r="H140" s="75" t="str">
        <f>VLOOKUP(Table16[[#This Row],[Player]],Rosters!$D$1:$D$1939,1,FALSE)</f>
        <v>Dial, Marcellas</v>
      </c>
      <c r="I140" s="75" t="str">
        <f>Table16[[#This Row],[RunBlock-Primary6]]&amp;"-"&amp;Table16[[#This Row],[PassBlock8]]&amp;IF(Table16[[#This Row],[RunBlock-Secondary7]]&lt;&gt;"","/"&amp;Table16[[#This Row],[RunBlock-Secondary7]]&amp;"-"&amp;Table16[[#This Row],[PassBlock8]],"")</f>
        <v>-</v>
      </c>
      <c r="J140" s="73">
        <v>0</v>
      </c>
      <c r="K140" s="73"/>
      <c r="L140" s="74"/>
      <c r="M140" s="74"/>
      <c r="N140" s="74"/>
      <c r="O140" s="74"/>
      <c r="P140" s="74"/>
      <c r="Q140" s="74" t="str">
        <f>Table16[[#This Row],[DefPrimary2]]&amp;IF(Table16[[#This Row],[Def-Secondary3]]&lt;&gt;"","/"&amp;Table16[[#This Row],[Def-Secondary3]],)&amp;""&amp;IF(Table16[[#This Row],[PassRush4]]&lt;&gt;"","-"&amp;Table16[[#This Row],[PassRush4]],)</f>
        <v>0</v>
      </c>
      <c r="R140" s="74" t="e">
        <f>VLOOKUP(Table16[[#This Row],[Player]],#REF!,9,FALSE)</f>
        <v>#REF!</v>
      </c>
      <c r="S140" s="71" t="e">
        <f>Table16[[#This Row],[2024 Card Info]]&amp;"  "&amp;Table16[[#This Row],[Player Data]]</f>
        <v>#REF!</v>
      </c>
    </row>
    <row r="141" spans="1:19" ht="12.75" customHeight="1" x14ac:dyDescent="0.25">
      <c r="A141" s="76" t="s">
        <v>633</v>
      </c>
      <c r="B141" s="72" t="s">
        <v>397</v>
      </c>
      <c r="C141" s="77" t="s">
        <v>261</v>
      </c>
      <c r="D141" s="89">
        <v>36875</v>
      </c>
      <c r="E141" s="73" t="s">
        <v>172</v>
      </c>
      <c r="G141" s="73" t="s">
        <v>398</v>
      </c>
      <c r="H141" s="75" t="str">
        <f>VLOOKUP(Table16[[#This Row],[Player]],Rosters!$D$1:$D$1939,1,FALSE)</f>
        <v>Duck, Storm</v>
      </c>
      <c r="I141" s="75" t="str">
        <f>Table16[[#This Row],[RunBlock-Primary6]]&amp;"-"&amp;Table16[[#This Row],[PassBlock8]]&amp;IF(Table16[[#This Row],[RunBlock-Secondary7]]&lt;&gt;"","/"&amp;Table16[[#This Row],[RunBlock-Secondary7]]&amp;"-"&amp;Table16[[#This Row],[PassBlock8]],"")</f>
        <v>-</v>
      </c>
      <c r="J141" s="73">
        <v>0</v>
      </c>
      <c r="K141" s="73"/>
      <c r="L141" s="74"/>
      <c r="M141" s="74"/>
      <c r="N141" s="74"/>
      <c r="O141" s="74"/>
      <c r="P141" s="74"/>
      <c r="Q141" s="74" t="str">
        <f>Table16[[#This Row],[DefPrimary2]]&amp;IF(Table16[[#This Row],[Def-Secondary3]]&lt;&gt;"","/"&amp;Table16[[#This Row],[Def-Secondary3]],)&amp;""&amp;IF(Table16[[#This Row],[PassRush4]]&lt;&gt;"","-"&amp;Table16[[#This Row],[PassRush4]],)</f>
        <v>0</v>
      </c>
      <c r="R141" s="74" t="e">
        <f>VLOOKUP(Table16[[#This Row],[Player]],#REF!,9,FALSE)</f>
        <v>#REF!</v>
      </c>
      <c r="S141" s="71" t="e">
        <f>Table16[[#This Row],[2024 Card Info]]&amp;"  "&amp;Table16[[#This Row],[Player Data]]</f>
        <v>#REF!</v>
      </c>
    </row>
    <row r="142" spans="1:19" ht="12.75" customHeight="1" x14ac:dyDescent="0.25">
      <c r="A142" s="76" t="s">
        <v>1289</v>
      </c>
      <c r="B142" s="72" t="s">
        <v>397</v>
      </c>
      <c r="C142" s="77" t="s">
        <v>181</v>
      </c>
      <c r="D142" s="89">
        <v>35450</v>
      </c>
      <c r="E142" s="73" t="s">
        <v>1290</v>
      </c>
      <c r="G142" s="73" t="s">
        <v>398</v>
      </c>
      <c r="H142" s="75" t="str">
        <f>VLOOKUP(Table16[[#This Row],[Player]],Rosters!$D$1:$D$1939,1,FALSE)</f>
        <v>Edmunds, Terrell</v>
      </c>
      <c r="I142" s="75" t="str">
        <f>Table16[[#This Row],[RunBlock-Primary6]]&amp;"-"&amp;Table16[[#This Row],[PassBlock8]]&amp;IF(Table16[[#This Row],[RunBlock-Secondary7]]&lt;&gt;"","/"&amp;Table16[[#This Row],[RunBlock-Secondary7]]&amp;"-"&amp;Table16[[#This Row],[PassBlock8]],"")</f>
        <v>-</v>
      </c>
      <c r="J142" s="73">
        <v>0</v>
      </c>
      <c r="K142" s="73"/>
      <c r="L142" s="74"/>
      <c r="M142" s="74"/>
      <c r="N142" s="74"/>
      <c r="O142" s="74"/>
      <c r="P142" s="74"/>
      <c r="Q142" s="74" t="str">
        <f>Table16[[#This Row],[DefPrimary2]]&amp;IF(Table16[[#This Row],[Def-Secondary3]]&lt;&gt;"","/"&amp;Table16[[#This Row],[Def-Secondary3]],)&amp;""&amp;IF(Table16[[#This Row],[PassRush4]]&lt;&gt;"","-"&amp;Table16[[#This Row],[PassRush4]],)</f>
        <v>0</v>
      </c>
      <c r="R142" s="74" t="e">
        <f>VLOOKUP(Table16[[#This Row],[Player]],#REF!,9,FALSE)</f>
        <v>#REF!</v>
      </c>
      <c r="S142" s="71" t="e">
        <f>Table16[[#This Row],[2024 Card Info]]&amp;"  "&amp;Table16[[#This Row],[Player Data]]</f>
        <v>#REF!</v>
      </c>
    </row>
    <row r="143" spans="1:19" ht="12.75" customHeight="1" x14ac:dyDescent="0.25">
      <c r="A143" s="76" t="s">
        <v>1827</v>
      </c>
      <c r="B143" s="72" t="s">
        <v>397</v>
      </c>
      <c r="C143" s="77" t="s">
        <v>429</v>
      </c>
      <c r="D143" s="89">
        <v>35203</v>
      </c>
      <c r="E143" s="73" t="s">
        <v>136</v>
      </c>
      <c r="G143" s="73" t="s">
        <v>412</v>
      </c>
      <c r="H143" s="75" t="str">
        <f>VLOOKUP(Table16[[#This Row],[Player]],Rosters!$D$1:$D$1939,1,FALSE)</f>
        <v>Edwards, Mike</v>
      </c>
      <c r="I143" s="75" t="str">
        <f>Table16[[#This Row],[RunBlock-Primary6]]&amp;"-"&amp;Table16[[#This Row],[PassBlock8]]&amp;IF(Table16[[#This Row],[RunBlock-Secondary7]]&lt;&gt;"","/"&amp;Table16[[#This Row],[RunBlock-Secondary7]]&amp;"-"&amp;Table16[[#This Row],[PassBlock8]],"")</f>
        <v>-</v>
      </c>
      <c r="J143" s="73">
        <v>4</v>
      </c>
      <c r="K143" s="73"/>
      <c r="L143" s="74"/>
      <c r="M143" s="74"/>
      <c r="N143" s="74"/>
      <c r="O143" s="74"/>
      <c r="P143" s="74"/>
      <c r="Q143" s="74" t="str">
        <f>Table16[[#This Row],[DefPrimary2]]&amp;IF(Table16[[#This Row],[Def-Secondary3]]&lt;&gt;"","/"&amp;Table16[[#This Row],[Def-Secondary3]],)&amp;""&amp;IF(Table16[[#This Row],[PassRush4]]&lt;&gt;"","-"&amp;Table16[[#This Row],[PassRush4]],)</f>
        <v>4</v>
      </c>
      <c r="R143" s="74" t="e">
        <f>VLOOKUP(Table16[[#This Row],[Player]],#REF!,9,FALSE)</f>
        <v>#REF!</v>
      </c>
      <c r="S143" s="71" t="e">
        <f>Table16[[#This Row],[2024 Card Info]]&amp;"  "&amp;Table16[[#This Row],[Player Data]]</f>
        <v>#REF!</v>
      </c>
    </row>
    <row r="144" spans="1:19" ht="12.75" customHeight="1" x14ac:dyDescent="0.25">
      <c r="A144" s="76" t="s">
        <v>1566</v>
      </c>
      <c r="B144" s="72" t="s">
        <v>397</v>
      </c>
      <c r="C144" s="77" t="s">
        <v>145</v>
      </c>
      <c r="D144" s="89">
        <v>37016</v>
      </c>
      <c r="E144" s="73" t="s">
        <v>4144</v>
      </c>
      <c r="G144" s="73" t="s">
        <v>388</v>
      </c>
      <c r="H144" s="75" t="str">
        <f>VLOOKUP(Table16[[#This Row],[Player]],Rosters!$D$1:$D$1939,1,FALSE)</f>
        <v>Elam, Kaiir</v>
      </c>
      <c r="I144" s="75" t="str">
        <f>Table16[[#This Row],[RunBlock-Primary6]]&amp;"-"&amp;Table16[[#This Row],[PassBlock8]]&amp;IF(Table16[[#This Row],[RunBlock-Secondary7]]&lt;&gt;"","/"&amp;Table16[[#This Row],[RunBlock-Secondary7]]&amp;"-"&amp;Table16[[#This Row],[PassBlock8]],"")</f>
        <v>-</v>
      </c>
      <c r="J144" s="73">
        <v>5</v>
      </c>
      <c r="K144" s="73"/>
      <c r="L144" s="74"/>
      <c r="M144" s="74"/>
      <c r="N144" s="74"/>
      <c r="O144" s="74"/>
      <c r="P144" s="74"/>
      <c r="Q144" s="74" t="str">
        <f>Table16[[#This Row],[DefPrimary2]]&amp;IF(Table16[[#This Row],[Def-Secondary3]]&lt;&gt;"","/"&amp;Table16[[#This Row],[Def-Secondary3]],)&amp;""&amp;IF(Table16[[#This Row],[PassRush4]]&lt;&gt;"","-"&amp;Table16[[#This Row],[PassRush4]],)</f>
        <v>5</v>
      </c>
      <c r="R144" s="74" t="e">
        <f>VLOOKUP(Table16[[#This Row],[Player]],#REF!,9,FALSE)</f>
        <v>#REF!</v>
      </c>
      <c r="S144" s="71" t="e">
        <f>Table16[[#This Row],[2024 Card Info]]&amp;"  "&amp;Table16[[#This Row],[Player Data]]</f>
        <v>#REF!</v>
      </c>
    </row>
    <row r="145" spans="1:19" ht="12.75" customHeight="1" x14ac:dyDescent="0.25">
      <c r="A145" s="76" t="s">
        <v>4162</v>
      </c>
      <c r="B145" s="72" t="s">
        <v>397</v>
      </c>
      <c r="C145" s="77" t="s">
        <v>175</v>
      </c>
      <c r="D145" s="89">
        <v>36100</v>
      </c>
      <c r="E145" s="73" t="s">
        <v>4163</v>
      </c>
      <c r="G145" s="73" t="s">
        <v>398</v>
      </c>
      <c r="H145" s="75" t="e">
        <f>VLOOKUP(Table16[[#This Row],[Player]],Rosters!$D$1:$D$1939,1,FALSE)</f>
        <v>#N/A</v>
      </c>
      <c r="I145" s="75" t="str">
        <f>Table16[[#This Row],[RunBlock-Primary6]]&amp;"-"&amp;Table16[[#This Row],[PassBlock8]]&amp;IF(Table16[[#This Row],[RunBlock-Secondary7]]&lt;&gt;"","/"&amp;Table16[[#This Row],[RunBlock-Secondary7]]&amp;"-"&amp;Table16[[#This Row],[PassBlock8]],"")</f>
        <v>-</v>
      </c>
      <c r="J145" s="73">
        <v>0</v>
      </c>
      <c r="K145" s="73"/>
      <c r="L145" s="74"/>
      <c r="M145" s="74"/>
      <c r="N145" s="74"/>
      <c r="O145" s="74"/>
      <c r="P145" s="74"/>
      <c r="Q145" s="74" t="str">
        <f>Table16[[#This Row],[DefPrimary2]]&amp;IF(Table16[[#This Row],[Def-Secondary3]]&lt;&gt;"","/"&amp;Table16[[#This Row],[Def-Secondary3]],)&amp;""&amp;IF(Table16[[#This Row],[PassRush4]]&lt;&gt;"","-"&amp;Table16[[#This Row],[PassRush4]],)</f>
        <v>0</v>
      </c>
      <c r="R145" s="74" t="e">
        <f>VLOOKUP(Table16[[#This Row],[Player]],#REF!,9,FALSE)</f>
        <v>#REF!</v>
      </c>
      <c r="S145" s="71" t="e">
        <f>Table16[[#This Row],[2024 Card Info]]&amp;"  "&amp;Table16[[#This Row],[Player Data]]</f>
        <v>#REF!</v>
      </c>
    </row>
    <row r="146" spans="1:19" ht="12.75" customHeight="1" x14ac:dyDescent="0.25">
      <c r="A146" s="76" t="s">
        <v>3001</v>
      </c>
      <c r="B146" s="72" t="s">
        <v>397</v>
      </c>
      <c r="C146" s="77" t="s">
        <v>239</v>
      </c>
      <c r="D146" s="89">
        <v>36276</v>
      </c>
      <c r="E146" s="73" t="s">
        <v>1119</v>
      </c>
      <c r="G146" s="73" t="s">
        <v>398</v>
      </c>
      <c r="H146" s="75" t="str">
        <f>VLOOKUP(Table16[[#This Row],[Player]],Rosters!$D$1:$D$1939,1,FALSE)</f>
        <v>Forbes, Emmanuel</v>
      </c>
      <c r="I146" s="75" t="str">
        <f>Table16[[#This Row],[RunBlock-Primary6]]&amp;"-"&amp;Table16[[#This Row],[PassBlock8]]&amp;IF(Table16[[#This Row],[RunBlock-Secondary7]]&lt;&gt;"","/"&amp;Table16[[#This Row],[RunBlock-Secondary7]]&amp;"-"&amp;Table16[[#This Row],[PassBlock8]],"")</f>
        <v>-</v>
      </c>
      <c r="J146" s="73">
        <v>0</v>
      </c>
      <c r="K146" s="73"/>
      <c r="L146" s="74"/>
      <c r="M146" s="74"/>
      <c r="N146" s="74"/>
      <c r="O146" s="74"/>
      <c r="P146" s="74"/>
      <c r="Q146" s="74" t="str">
        <f>Table16[[#This Row],[DefPrimary2]]&amp;IF(Table16[[#This Row],[Def-Secondary3]]&lt;&gt;"","/"&amp;Table16[[#This Row],[Def-Secondary3]],)&amp;""&amp;IF(Table16[[#This Row],[PassRush4]]&lt;&gt;"","-"&amp;Table16[[#This Row],[PassRush4]],)</f>
        <v>0</v>
      </c>
      <c r="R146" s="74" t="e">
        <f>VLOOKUP(Table16[[#This Row],[Player]],#REF!,9,FALSE)</f>
        <v>#REF!</v>
      </c>
      <c r="S146" s="71" t="e">
        <f>Table16[[#This Row],[2024 Card Info]]&amp;"  "&amp;Table16[[#This Row],[Player Data]]</f>
        <v>#REF!</v>
      </c>
    </row>
    <row r="147" spans="1:19" ht="12.75" customHeight="1" x14ac:dyDescent="0.25">
      <c r="A147" s="76" t="s">
        <v>4164</v>
      </c>
      <c r="B147" s="72" t="s">
        <v>397</v>
      </c>
      <c r="C147" s="77" t="s">
        <v>138</v>
      </c>
      <c r="D147" s="89">
        <v>0</v>
      </c>
      <c r="E147" s="73" t="s">
        <v>677</v>
      </c>
      <c r="G147" s="73" t="s">
        <v>398</v>
      </c>
      <c r="H147" s="75" t="e">
        <f>VLOOKUP(Table16[[#This Row],[Player]],Rosters!$D$1:$D$1939,1,FALSE)</f>
        <v>#N/A</v>
      </c>
      <c r="I147" s="75" t="str">
        <f>Table16[[#This Row],[RunBlock-Primary6]]&amp;"-"&amp;Table16[[#This Row],[PassBlock8]]&amp;IF(Table16[[#This Row],[RunBlock-Secondary7]]&lt;&gt;"","/"&amp;Table16[[#This Row],[RunBlock-Secondary7]]&amp;"-"&amp;Table16[[#This Row],[PassBlock8]],"")</f>
        <v>-</v>
      </c>
      <c r="J147" s="73">
        <v>0</v>
      </c>
      <c r="K147" s="73"/>
      <c r="L147" s="74"/>
      <c r="M147" s="74"/>
      <c r="N147" s="74"/>
      <c r="O147" s="74"/>
      <c r="P147" s="74"/>
      <c r="Q147" s="74" t="str">
        <f>Table16[[#This Row],[DefPrimary2]]&amp;IF(Table16[[#This Row],[Def-Secondary3]]&lt;&gt;"","/"&amp;Table16[[#This Row],[Def-Secondary3]],)&amp;""&amp;IF(Table16[[#This Row],[PassRush4]]&lt;&gt;"","-"&amp;Table16[[#This Row],[PassRush4]],)</f>
        <v>0</v>
      </c>
      <c r="R147" s="74" t="e">
        <f>VLOOKUP(Table16[[#This Row],[Player]],#REF!,9,FALSE)</f>
        <v>#REF!</v>
      </c>
      <c r="S147" s="71" t="e">
        <f>Table16[[#This Row],[2024 Card Info]]&amp;"  "&amp;Table16[[#This Row],[Player Data]]</f>
        <v>#REF!</v>
      </c>
    </row>
    <row r="148" spans="1:19" ht="12.75" customHeight="1" x14ac:dyDescent="0.25">
      <c r="A148" s="76" t="s">
        <v>4165</v>
      </c>
      <c r="B148" s="72" t="s">
        <v>397</v>
      </c>
      <c r="C148" s="77" t="s">
        <v>429</v>
      </c>
      <c r="D148" s="89">
        <v>36858</v>
      </c>
      <c r="E148" s="73" t="s">
        <v>172</v>
      </c>
      <c r="G148" s="73" t="s">
        <v>398</v>
      </c>
      <c r="H148" s="75" t="e">
        <f>VLOOKUP(Table16[[#This Row],[Player]],Rosters!$D$1:$D$1939,1,FALSE)</f>
        <v>#N/A</v>
      </c>
      <c r="I148" s="75" t="str">
        <f>Table16[[#This Row],[RunBlock-Primary6]]&amp;"-"&amp;Table16[[#This Row],[PassBlock8]]&amp;IF(Table16[[#This Row],[RunBlock-Secondary7]]&lt;&gt;"","/"&amp;Table16[[#This Row],[RunBlock-Secondary7]]&amp;"-"&amp;Table16[[#This Row],[PassBlock8]],"")</f>
        <v>-</v>
      </c>
      <c r="J148" s="73">
        <v>0</v>
      </c>
      <c r="K148" s="73"/>
      <c r="L148" s="74"/>
      <c r="M148" s="74"/>
      <c r="N148" s="74"/>
      <c r="O148" s="74"/>
      <c r="P148" s="74"/>
      <c r="Q148" s="74" t="str">
        <f>Table16[[#This Row],[DefPrimary2]]&amp;IF(Table16[[#This Row],[Def-Secondary3]]&lt;&gt;"","/"&amp;Table16[[#This Row],[Def-Secondary3]],)&amp;""&amp;IF(Table16[[#This Row],[PassRush4]]&lt;&gt;"","-"&amp;Table16[[#This Row],[PassRush4]],)</f>
        <v>0</v>
      </c>
      <c r="R148" s="74" t="e">
        <f>VLOOKUP(Table16[[#This Row],[Player]],#REF!,9,FALSE)</f>
        <v>#REF!</v>
      </c>
      <c r="S148" s="71" t="e">
        <f>Table16[[#This Row],[2024 Card Info]]&amp;"  "&amp;Table16[[#This Row],[Player Data]]</f>
        <v>#REF!</v>
      </c>
    </row>
    <row r="149" spans="1:19" ht="12.75" customHeight="1" x14ac:dyDescent="0.25">
      <c r="A149" s="76" t="s">
        <v>1428</v>
      </c>
      <c r="B149" s="72" t="s">
        <v>397</v>
      </c>
      <c r="C149" s="77" t="s">
        <v>109</v>
      </c>
      <c r="D149" s="89">
        <v>35743</v>
      </c>
      <c r="E149" s="73" t="s">
        <v>283</v>
      </c>
      <c r="G149" s="73" t="s">
        <v>398</v>
      </c>
      <c r="H149" s="75" t="str">
        <f>VLOOKUP(Table16[[#This Row],[Player]],Rosters!$D$1:$D$1939,1,FALSE)</f>
        <v>Grant, Richie</v>
      </c>
      <c r="I149" s="75" t="str">
        <f>Table16[[#This Row],[RunBlock-Primary6]]&amp;"-"&amp;Table16[[#This Row],[PassBlock8]]&amp;IF(Table16[[#This Row],[RunBlock-Secondary7]]&lt;&gt;"","/"&amp;Table16[[#This Row],[RunBlock-Secondary7]]&amp;"-"&amp;Table16[[#This Row],[PassBlock8]],"")</f>
        <v>-</v>
      </c>
      <c r="J149" s="73">
        <v>0</v>
      </c>
      <c r="K149" s="73"/>
      <c r="L149" s="74"/>
      <c r="M149" s="74"/>
      <c r="N149" s="74"/>
      <c r="O149" s="74"/>
      <c r="P149" s="74"/>
      <c r="Q149" s="74" t="str">
        <f>Table16[[#This Row],[DefPrimary2]]&amp;IF(Table16[[#This Row],[Def-Secondary3]]&lt;&gt;"","/"&amp;Table16[[#This Row],[Def-Secondary3]],)&amp;""&amp;IF(Table16[[#This Row],[PassRush4]]&lt;&gt;"","-"&amp;Table16[[#This Row],[PassRush4]],)</f>
        <v>0</v>
      </c>
      <c r="R149" s="74" t="e">
        <f>VLOOKUP(Table16[[#This Row],[Player]],#REF!,9,FALSE)</f>
        <v>#REF!</v>
      </c>
      <c r="S149" s="71" t="e">
        <f>Table16[[#This Row],[2024 Card Info]]&amp;"  "&amp;Table16[[#This Row],[Player Data]]</f>
        <v>#REF!</v>
      </c>
    </row>
    <row r="150" spans="1:19" ht="12.75" customHeight="1" x14ac:dyDescent="0.25">
      <c r="A150" s="76" t="s">
        <v>4166</v>
      </c>
      <c r="B150" s="72" t="s">
        <v>397</v>
      </c>
      <c r="C150" s="77" t="s">
        <v>479</v>
      </c>
      <c r="D150" s="89">
        <v>35082</v>
      </c>
      <c r="E150" s="73" t="s">
        <v>391</v>
      </c>
      <c r="G150" s="73" t="s">
        <v>398</v>
      </c>
      <c r="H150" s="75" t="e">
        <f>VLOOKUP(Table16[[#This Row],[Player]],Rosters!$D$1:$D$1939,1,FALSE)</f>
        <v>#N/A</v>
      </c>
      <c r="I150" s="75" t="str">
        <f>Table16[[#This Row],[RunBlock-Primary6]]&amp;"-"&amp;Table16[[#This Row],[PassBlock8]]&amp;IF(Table16[[#This Row],[RunBlock-Secondary7]]&lt;&gt;"","/"&amp;Table16[[#This Row],[RunBlock-Secondary7]]&amp;"-"&amp;Table16[[#This Row],[PassBlock8]],"")</f>
        <v>-</v>
      </c>
      <c r="J150" s="73">
        <v>0</v>
      </c>
      <c r="K150" s="73"/>
      <c r="L150" s="74"/>
      <c r="M150" s="74"/>
      <c r="N150" s="74"/>
      <c r="O150" s="74"/>
      <c r="P150" s="74"/>
      <c r="Q150" s="74" t="str">
        <f>Table16[[#This Row],[DefPrimary2]]&amp;IF(Table16[[#This Row],[Def-Secondary3]]&lt;&gt;"","/"&amp;Table16[[#This Row],[Def-Secondary3]],)&amp;""&amp;IF(Table16[[#This Row],[PassRush4]]&lt;&gt;"","-"&amp;Table16[[#This Row],[PassRush4]],)</f>
        <v>0</v>
      </c>
      <c r="R150" s="74" t="e">
        <f>VLOOKUP(Table16[[#This Row],[Player]],#REF!,9,FALSE)</f>
        <v>#REF!</v>
      </c>
      <c r="S150" s="71" t="e">
        <f>Table16[[#This Row],[2024 Card Info]]&amp;"  "&amp;Table16[[#This Row],[Player Data]]</f>
        <v>#REF!</v>
      </c>
    </row>
    <row r="151" spans="1:19" ht="12.75" customHeight="1" x14ac:dyDescent="0.25">
      <c r="A151" s="76" t="s">
        <v>3546</v>
      </c>
      <c r="B151" s="72" t="s">
        <v>397</v>
      </c>
      <c r="C151" s="77" t="s">
        <v>232</v>
      </c>
      <c r="D151" s="89">
        <v>34900</v>
      </c>
      <c r="E151" s="73" t="s">
        <v>405</v>
      </c>
      <c r="G151" s="73" t="s">
        <v>412</v>
      </c>
      <c r="H151" s="75" t="str">
        <f>VLOOKUP(Table16[[#This Row],[Player]],Rosters!$D$1:$D$1939,1,FALSE)</f>
        <v>Griffin, Shaquill</v>
      </c>
      <c r="I151" s="75" t="str">
        <f>Table16[[#This Row],[RunBlock-Primary6]]&amp;"-"&amp;Table16[[#This Row],[PassBlock8]]&amp;IF(Table16[[#This Row],[RunBlock-Secondary7]]&lt;&gt;"","/"&amp;Table16[[#This Row],[RunBlock-Secondary7]]&amp;"-"&amp;Table16[[#This Row],[PassBlock8]],"")</f>
        <v>-</v>
      </c>
      <c r="J151" s="73">
        <v>4</v>
      </c>
      <c r="K151" s="73"/>
      <c r="L151" s="74"/>
      <c r="M151" s="74"/>
      <c r="N151" s="74"/>
      <c r="O151" s="74"/>
      <c r="P151" s="74"/>
      <c r="Q151" s="74" t="str">
        <f>Table16[[#This Row],[DefPrimary2]]&amp;IF(Table16[[#This Row],[Def-Secondary3]]&lt;&gt;"","/"&amp;Table16[[#This Row],[Def-Secondary3]],)&amp;""&amp;IF(Table16[[#This Row],[PassRush4]]&lt;&gt;"","-"&amp;Table16[[#This Row],[PassRush4]],)</f>
        <v>4</v>
      </c>
      <c r="R151" s="74" t="e">
        <f>VLOOKUP(Table16[[#This Row],[Player]],#REF!,9,FALSE)</f>
        <v>#REF!</v>
      </c>
      <c r="S151" s="71" t="e">
        <f>Table16[[#This Row],[2024 Card Info]]&amp;"  "&amp;Table16[[#This Row],[Player Data]]</f>
        <v>#REF!</v>
      </c>
    </row>
    <row r="152" spans="1:19" ht="12.75" customHeight="1" x14ac:dyDescent="0.25">
      <c r="A152" s="76" t="s">
        <v>4167</v>
      </c>
      <c r="B152" s="72" t="s">
        <v>397</v>
      </c>
      <c r="C152" s="77" t="s">
        <v>491</v>
      </c>
      <c r="D152" s="89">
        <v>36835</v>
      </c>
      <c r="E152" s="73" t="s">
        <v>172</v>
      </c>
      <c r="G152" s="73" t="s">
        <v>398</v>
      </c>
      <c r="H152" s="75" t="e">
        <f>VLOOKUP(Table16[[#This Row],[Player]],Rosters!$D$1:$D$1939,1,FALSE)</f>
        <v>#N/A</v>
      </c>
      <c r="I152" s="75" t="str">
        <f>Table16[[#This Row],[RunBlock-Primary6]]&amp;"-"&amp;Table16[[#This Row],[PassBlock8]]&amp;IF(Table16[[#This Row],[RunBlock-Secondary7]]&lt;&gt;"","/"&amp;Table16[[#This Row],[RunBlock-Secondary7]]&amp;"-"&amp;Table16[[#This Row],[PassBlock8]],"")</f>
        <v>-</v>
      </c>
      <c r="J152" s="73">
        <v>0</v>
      </c>
      <c r="K152" s="73"/>
      <c r="L152" s="74"/>
      <c r="M152" s="74"/>
      <c r="N152" s="74"/>
      <c r="O152" s="74"/>
      <c r="P152" s="74"/>
      <c r="Q152" s="74" t="str">
        <f>Table16[[#This Row],[DefPrimary2]]&amp;IF(Table16[[#This Row],[Def-Secondary3]]&lt;&gt;"","/"&amp;Table16[[#This Row],[Def-Secondary3]],)&amp;""&amp;IF(Table16[[#This Row],[PassRush4]]&lt;&gt;"","-"&amp;Table16[[#This Row],[PassRush4]],)</f>
        <v>0</v>
      </c>
      <c r="R152" s="74" t="e">
        <f>VLOOKUP(Table16[[#This Row],[Player]],#REF!,9,FALSE)</f>
        <v>#REF!</v>
      </c>
      <c r="S152" s="71" t="e">
        <f>Table16[[#This Row],[2024 Card Info]]&amp;"  "&amp;Table16[[#This Row],[Player Data]]</f>
        <v>#REF!</v>
      </c>
    </row>
    <row r="153" spans="1:19" ht="12.75" customHeight="1" x14ac:dyDescent="0.25">
      <c r="A153" s="76" t="s">
        <v>3861</v>
      </c>
      <c r="B153" s="72" t="s">
        <v>397</v>
      </c>
      <c r="C153" s="77" t="s">
        <v>246</v>
      </c>
      <c r="D153" s="89">
        <v>36865</v>
      </c>
      <c r="E153" s="73" t="s">
        <v>3862</v>
      </c>
      <c r="G153" s="73" t="s">
        <v>412</v>
      </c>
      <c r="H153" s="75" t="str">
        <f>VLOOKUP(Table16[[#This Row],[Player]],Rosters!$D$1:$D$1939,1,FALSE)</f>
        <v>Hart, Cam</v>
      </c>
      <c r="I153" s="75" t="str">
        <f>Table16[[#This Row],[RunBlock-Primary6]]&amp;"-"&amp;Table16[[#This Row],[PassBlock8]]&amp;IF(Table16[[#This Row],[RunBlock-Secondary7]]&lt;&gt;"","/"&amp;Table16[[#This Row],[RunBlock-Secondary7]]&amp;"-"&amp;Table16[[#This Row],[PassBlock8]],"")</f>
        <v>-</v>
      </c>
      <c r="J153" s="73">
        <v>4</v>
      </c>
      <c r="K153" s="73"/>
      <c r="L153" s="74"/>
      <c r="M153" s="74"/>
      <c r="N153" s="74"/>
      <c r="O153" s="74"/>
      <c r="P153" s="74"/>
      <c r="Q153" s="74" t="str">
        <f>Table16[[#This Row],[DefPrimary2]]&amp;IF(Table16[[#This Row],[Def-Secondary3]]&lt;&gt;"","/"&amp;Table16[[#This Row],[Def-Secondary3]],)&amp;""&amp;IF(Table16[[#This Row],[PassRush4]]&lt;&gt;"","-"&amp;Table16[[#This Row],[PassRush4]],)</f>
        <v>4</v>
      </c>
      <c r="R153" s="74" t="e">
        <f>VLOOKUP(Table16[[#This Row],[Player]],#REF!,9,FALSE)</f>
        <v>#REF!</v>
      </c>
      <c r="S153" s="71" t="e">
        <f>Table16[[#This Row],[2024 Card Info]]&amp;"  "&amp;Table16[[#This Row],[Player Data]]</f>
        <v>#REF!</v>
      </c>
    </row>
    <row r="154" spans="1:19" ht="12.75" customHeight="1" x14ac:dyDescent="0.25">
      <c r="A154" s="76" t="s">
        <v>4168</v>
      </c>
      <c r="B154" s="72" t="s">
        <v>397</v>
      </c>
      <c r="C154" s="77" t="s">
        <v>429</v>
      </c>
      <c r="D154" s="89">
        <v>36274</v>
      </c>
      <c r="E154" s="73" t="s">
        <v>348</v>
      </c>
      <c r="G154" s="73" t="s">
        <v>412</v>
      </c>
      <c r="H154" s="75" t="e">
        <f>VLOOKUP(Table16[[#This Row],[Player]],Rosters!$D$1:$D$1939,1,FALSE)</f>
        <v>#N/A</v>
      </c>
      <c r="I154" s="75" t="str">
        <f>Table16[[#This Row],[RunBlock-Primary6]]&amp;"-"&amp;Table16[[#This Row],[PassBlock8]]&amp;IF(Table16[[#This Row],[RunBlock-Secondary7]]&lt;&gt;"","/"&amp;Table16[[#This Row],[RunBlock-Secondary7]]&amp;"-"&amp;Table16[[#This Row],[PassBlock8]],"")</f>
        <v>-</v>
      </c>
      <c r="J154" s="73">
        <v>4</v>
      </c>
      <c r="K154" s="73"/>
      <c r="L154" s="74"/>
      <c r="M154" s="74"/>
      <c r="N154" s="74"/>
      <c r="O154" s="74"/>
      <c r="P154" s="74"/>
      <c r="Q154" s="74" t="str">
        <f>Table16[[#This Row],[DefPrimary2]]&amp;IF(Table16[[#This Row],[Def-Secondary3]]&lt;&gt;"","/"&amp;Table16[[#This Row],[Def-Secondary3]],)&amp;""&amp;IF(Table16[[#This Row],[PassRush4]]&lt;&gt;"","-"&amp;Table16[[#This Row],[PassRush4]],)</f>
        <v>4</v>
      </c>
      <c r="R154" s="74" t="e">
        <f>VLOOKUP(Table16[[#This Row],[Player]],#REF!,9,FALSE)</f>
        <v>#REF!</v>
      </c>
      <c r="S154" s="71" t="e">
        <f>Table16[[#This Row],[2024 Card Info]]&amp;"  "&amp;Table16[[#This Row],[Player Data]]</f>
        <v>#REF!</v>
      </c>
    </row>
    <row r="155" spans="1:19" ht="12.75" customHeight="1" x14ac:dyDescent="0.25">
      <c r="A155" s="76" t="s">
        <v>4169</v>
      </c>
      <c r="B155" s="72" t="s">
        <v>397</v>
      </c>
      <c r="C155" s="77" t="s">
        <v>220</v>
      </c>
      <c r="D155" s="89">
        <v>34595</v>
      </c>
      <c r="E155" s="73" t="s">
        <v>802</v>
      </c>
      <c r="G155" s="73" t="s">
        <v>398</v>
      </c>
      <c r="H155" s="75" t="e">
        <f>VLOOKUP(Table16[[#This Row],[Player]],Rosters!$D$1:$D$1939,1,FALSE)</f>
        <v>#N/A</v>
      </c>
      <c r="I155" s="75" t="str">
        <f>Table16[[#This Row],[RunBlock-Primary6]]&amp;"-"&amp;Table16[[#This Row],[PassBlock8]]&amp;IF(Table16[[#This Row],[RunBlock-Secondary7]]&lt;&gt;"","/"&amp;Table16[[#This Row],[RunBlock-Secondary7]]&amp;"-"&amp;Table16[[#This Row],[PassBlock8]],"")</f>
        <v>-</v>
      </c>
      <c r="J155" s="73">
        <v>0</v>
      </c>
      <c r="K155" s="73"/>
      <c r="L155" s="74"/>
      <c r="M155" s="74"/>
      <c r="N155" s="74"/>
      <c r="O155" s="74"/>
      <c r="P155" s="74"/>
      <c r="Q155" s="74" t="str">
        <f>Table16[[#This Row],[DefPrimary2]]&amp;IF(Table16[[#This Row],[Def-Secondary3]]&lt;&gt;"","/"&amp;Table16[[#This Row],[Def-Secondary3]],)&amp;""&amp;IF(Table16[[#This Row],[PassRush4]]&lt;&gt;"","-"&amp;Table16[[#This Row],[PassRush4]],)</f>
        <v>0</v>
      </c>
      <c r="R155" s="74" t="e">
        <f>VLOOKUP(Table16[[#This Row],[Player]],#REF!,9,FALSE)</f>
        <v>#REF!</v>
      </c>
      <c r="S155" s="71" t="e">
        <f>Table16[[#This Row],[2024 Card Info]]&amp;"  "&amp;Table16[[#This Row],[Player Data]]</f>
        <v>#REF!</v>
      </c>
    </row>
    <row r="156" spans="1:19" ht="12.75" customHeight="1" x14ac:dyDescent="0.25">
      <c r="A156" s="76" t="s">
        <v>1135</v>
      </c>
      <c r="B156" s="72" t="s">
        <v>397</v>
      </c>
      <c r="C156" s="77" t="s">
        <v>491</v>
      </c>
      <c r="D156" s="89">
        <v>35969</v>
      </c>
      <c r="E156" s="73" t="s">
        <v>149</v>
      </c>
      <c r="G156" s="73" t="s">
        <v>412</v>
      </c>
      <c r="H156" s="75" t="str">
        <f>VLOOKUP(Table16[[#This Row],[Player]],Rosters!$D$1:$D$1939,1,FALSE)</f>
        <v>Holmes, Darnay</v>
      </c>
      <c r="I156" s="75" t="str">
        <f>Table16[[#This Row],[RunBlock-Primary6]]&amp;"-"&amp;Table16[[#This Row],[PassBlock8]]&amp;IF(Table16[[#This Row],[RunBlock-Secondary7]]&lt;&gt;"","/"&amp;Table16[[#This Row],[RunBlock-Secondary7]]&amp;"-"&amp;Table16[[#This Row],[PassBlock8]],"")</f>
        <v>-</v>
      </c>
      <c r="J156" s="73">
        <v>4</v>
      </c>
      <c r="K156" s="73"/>
      <c r="L156" s="74"/>
      <c r="M156" s="74"/>
      <c r="N156" s="74"/>
      <c r="O156" s="74"/>
      <c r="P156" s="74"/>
      <c r="Q156" s="74" t="str">
        <f>Table16[[#This Row],[DefPrimary2]]&amp;IF(Table16[[#This Row],[Def-Secondary3]]&lt;&gt;"","/"&amp;Table16[[#This Row],[Def-Secondary3]],)&amp;""&amp;IF(Table16[[#This Row],[PassRush4]]&lt;&gt;"","-"&amp;Table16[[#This Row],[PassRush4]],)</f>
        <v>4</v>
      </c>
      <c r="R156" s="74" t="e">
        <f>VLOOKUP(Table16[[#This Row],[Player]],#REF!,9,FALSE)</f>
        <v>#REF!</v>
      </c>
      <c r="S156" s="71" t="e">
        <f>Table16[[#This Row],[2024 Card Info]]&amp;"  "&amp;Table16[[#This Row],[Player Data]]</f>
        <v>#REF!</v>
      </c>
    </row>
    <row r="157" spans="1:19" ht="12.75" customHeight="1" x14ac:dyDescent="0.25">
      <c r="A157" s="76" t="s">
        <v>3324</v>
      </c>
      <c r="B157" s="72" t="s">
        <v>397</v>
      </c>
      <c r="C157" s="77" t="s">
        <v>138</v>
      </c>
      <c r="D157" s="89">
        <v>36491</v>
      </c>
      <c r="E157" s="73" t="s">
        <v>4170</v>
      </c>
      <c r="G157" s="73" t="s">
        <v>398</v>
      </c>
      <c r="H157" s="75" t="str">
        <f>VLOOKUP(Table16[[#This Row],[Player]],Rosters!$D$1:$D$1939,1,FALSE)</f>
        <v>Igbinoghene, Noah</v>
      </c>
      <c r="I157" s="75" t="str">
        <f>Table16[[#This Row],[RunBlock-Primary6]]&amp;"-"&amp;Table16[[#This Row],[PassBlock8]]&amp;IF(Table16[[#This Row],[RunBlock-Secondary7]]&lt;&gt;"","/"&amp;Table16[[#This Row],[RunBlock-Secondary7]]&amp;"-"&amp;Table16[[#This Row],[PassBlock8]],"")</f>
        <v>-</v>
      </c>
      <c r="J157" s="73">
        <v>0</v>
      </c>
      <c r="K157" s="73"/>
      <c r="L157" s="74"/>
      <c r="M157" s="74"/>
      <c r="N157" s="74"/>
      <c r="O157" s="74"/>
      <c r="P157" s="74"/>
      <c r="Q157" s="74" t="str">
        <f>Table16[[#This Row],[DefPrimary2]]&amp;IF(Table16[[#This Row],[Def-Secondary3]]&lt;&gt;"","/"&amp;Table16[[#This Row],[Def-Secondary3]],)&amp;""&amp;IF(Table16[[#This Row],[PassRush4]]&lt;&gt;"","-"&amp;Table16[[#This Row],[PassRush4]],)</f>
        <v>0</v>
      </c>
      <c r="R157" s="74" t="e">
        <f>VLOOKUP(Table16[[#This Row],[Player]],#REF!,9,FALSE)</f>
        <v>#REF!</v>
      </c>
      <c r="S157" s="71" t="e">
        <f>Table16[[#This Row],[2024 Card Info]]&amp;"  "&amp;Table16[[#This Row],[Player Data]]</f>
        <v>#REF!</v>
      </c>
    </row>
    <row r="158" spans="1:19" ht="12.75" customHeight="1" x14ac:dyDescent="0.25">
      <c r="A158" s="76" t="s">
        <v>4171</v>
      </c>
      <c r="B158" s="72" t="s">
        <v>397</v>
      </c>
      <c r="C158" s="77" t="s">
        <v>145</v>
      </c>
      <c r="D158" s="89">
        <v>35675</v>
      </c>
      <c r="E158" s="73" t="s">
        <v>698</v>
      </c>
      <c r="G158" s="73" t="s">
        <v>412</v>
      </c>
      <c r="H158" s="75" t="e">
        <f>VLOOKUP(Table16[[#This Row],[Player]],Rosters!$D$1:$D$1939,1,FALSE)</f>
        <v>#N/A</v>
      </c>
      <c r="I158" s="75" t="str">
        <f>Table16[[#This Row],[RunBlock-Primary6]]&amp;"-"&amp;Table16[[#This Row],[PassBlock8]]&amp;IF(Table16[[#This Row],[RunBlock-Secondary7]]&lt;&gt;"","/"&amp;Table16[[#This Row],[RunBlock-Secondary7]]&amp;"-"&amp;Table16[[#This Row],[PassBlock8]],"")</f>
        <v>-</v>
      </c>
      <c r="J158" s="73">
        <v>4</v>
      </c>
      <c r="K158" s="73"/>
      <c r="L158" s="74"/>
      <c r="M158" s="74"/>
      <c r="N158" s="74"/>
      <c r="O158" s="74"/>
      <c r="P158" s="74"/>
      <c r="Q158" s="74" t="str">
        <f>Table16[[#This Row],[DefPrimary2]]&amp;IF(Table16[[#This Row],[Def-Secondary3]]&lt;&gt;"","/"&amp;Table16[[#This Row],[Def-Secondary3]],)&amp;""&amp;IF(Table16[[#This Row],[PassRush4]]&lt;&gt;"","-"&amp;Table16[[#This Row],[PassRush4]],)</f>
        <v>4</v>
      </c>
      <c r="R158" s="74" t="e">
        <f>VLOOKUP(Table16[[#This Row],[Player]],#REF!,9,FALSE)</f>
        <v>#REF!</v>
      </c>
      <c r="S158" s="71" t="e">
        <f>Table16[[#This Row],[2024 Card Info]]&amp;"  "&amp;Table16[[#This Row],[Player Data]]</f>
        <v>#REF!</v>
      </c>
    </row>
    <row r="159" spans="1:19" ht="12.75" customHeight="1" x14ac:dyDescent="0.25">
      <c r="A159" s="76" t="s">
        <v>2779</v>
      </c>
      <c r="B159" s="72" t="s">
        <v>397</v>
      </c>
      <c r="C159" s="77" t="s">
        <v>131</v>
      </c>
      <c r="D159" s="89">
        <v>36582</v>
      </c>
      <c r="E159" s="73" t="s">
        <v>114</v>
      </c>
      <c r="G159" s="73" t="s">
        <v>398</v>
      </c>
      <c r="H159" s="75" t="str">
        <f>VLOOKUP(Table16[[#This Row],[Player]],Rosters!$D$1:$D$1939,1,FALSE)</f>
        <v>Ivey, D.J.</v>
      </c>
      <c r="I159" s="75" t="str">
        <f>Table16[[#This Row],[RunBlock-Primary6]]&amp;"-"&amp;Table16[[#This Row],[PassBlock8]]&amp;IF(Table16[[#This Row],[RunBlock-Secondary7]]&lt;&gt;"","/"&amp;Table16[[#This Row],[RunBlock-Secondary7]]&amp;"-"&amp;Table16[[#This Row],[PassBlock8]],"")</f>
        <v>-</v>
      </c>
      <c r="J159" s="73">
        <v>0</v>
      </c>
      <c r="K159" s="73"/>
      <c r="L159" s="74"/>
      <c r="M159" s="74"/>
      <c r="N159" s="74"/>
      <c r="O159" s="74"/>
      <c r="P159" s="74"/>
      <c r="Q159" s="74" t="str">
        <f>Table16[[#This Row],[DefPrimary2]]&amp;IF(Table16[[#This Row],[Def-Secondary3]]&lt;&gt;"","/"&amp;Table16[[#This Row],[Def-Secondary3]],)&amp;""&amp;IF(Table16[[#This Row],[PassRush4]]&lt;&gt;"","-"&amp;Table16[[#This Row],[PassRush4]],)</f>
        <v>0</v>
      </c>
      <c r="R159" s="74" t="e">
        <f>VLOOKUP(Table16[[#This Row],[Player]],#REF!,9,FALSE)</f>
        <v>#REF!</v>
      </c>
      <c r="S159" s="71" t="e">
        <f>Table16[[#This Row],[2024 Card Info]]&amp;"  "&amp;Table16[[#This Row],[Player Data]]</f>
        <v>#REF!</v>
      </c>
    </row>
    <row r="160" spans="1:19" ht="12.75" customHeight="1" x14ac:dyDescent="0.25">
      <c r="A160" s="76" t="s">
        <v>1715</v>
      </c>
      <c r="B160" s="72" t="s">
        <v>397</v>
      </c>
      <c r="C160" s="77" t="s">
        <v>175</v>
      </c>
      <c r="D160" s="89">
        <v>35398</v>
      </c>
      <c r="E160" s="73" t="s">
        <v>756</v>
      </c>
      <c r="G160" s="73" t="s">
        <v>398</v>
      </c>
      <c r="H160" s="75" t="str">
        <f>VLOOKUP(Table16[[#This Row],[Player]],Rosters!$D$1:$D$1939,1,FALSE)</f>
        <v>Jackson, Dane</v>
      </c>
      <c r="I160" s="75" t="str">
        <f>Table16[[#This Row],[RunBlock-Primary6]]&amp;"-"&amp;Table16[[#This Row],[PassBlock8]]&amp;IF(Table16[[#This Row],[RunBlock-Secondary7]]&lt;&gt;"","/"&amp;Table16[[#This Row],[RunBlock-Secondary7]]&amp;"-"&amp;Table16[[#This Row],[PassBlock8]],"")</f>
        <v>-</v>
      </c>
      <c r="J160" s="73">
        <v>0</v>
      </c>
      <c r="K160" s="73"/>
      <c r="L160" s="74"/>
      <c r="M160" s="74"/>
      <c r="N160" s="74"/>
      <c r="O160" s="74"/>
      <c r="P160" s="74"/>
      <c r="Q160" s="74" t="str">
        <f>Table16[[#This Row],[DefPrimary2]]&amp;IF(Table16[[#This Row],[Def-Secondary3]]&lt;&gt;"","/"&amp;Table16[[#This Row],[Def-Secondary3]],)&amp;""&amp;IF(Table16[[#This Row],[PassRush4]]&lt;&gt;"","-"&amp;Table16[[#This Row],[PassRush4]],)</f>
        <v>0</v>
      </c>
      <c r="R160" s="74" t="e">
        <f>VLOOKUP(Table16[[#This Row],[Player]],#REF!,9,FALSE)</f>
        <v>#REF!</v>
      </c>
      <c r="S160" s="71" t="e">
        <f>Table16[[#This Row],[2024 Card Info]]&amp;"  "&amp;Table16[[#This Row],[Player Data]]</f>
        <v>#REF!</v>
      </c>
    </row>
    <row r="161" spans="1:19" ht="12.75" customHeight="1" x14ac:dyDescent="0.25">
      <c r="A161" s="76" t="s">
        <v>3445</v>
      </c>
      <c r="B161" s="72" t="s">
        <v>397</v>
      </c>
      <c r="C161" s="77" t="s">
        <v>246</v>
      </c>
      <c r="D161" s="89">
        <v>34313</v>
      </c>
      <c r="E161" s="73" t="s">
        <v>585</v>
      </c>
      <c r="G161" s="73" t="s">
        <v>398</v>
      </c>
      <c r="H161" s="75" t="str">
        <f>VLOOKUP(Table16[[#This Row],[Player]],Rosters!$D$1:$D$1939,1,FALSE)</f>
        <v>Jackson, Eddie</v>
      </c>
      <c r="I161" s="75" t="str">
        <f>Table16[[#This Row],[RunBlock-Primary6]]&amp;"-"&amp;Table16[[#This Row],[PassBlock8]]&amp;IF(Table16[[#This Row],[RunBlock-Secondary7]]&lt;&gt;"","/"&amp;Table16[[#This Row],[RunBlock-Secondary7]]&amp;"-"&amp;Table16[[#This Row],[PassBlock8]],"")</f>
        <v>-</v>
      </c>
      <c r="J161" s="73">
        <v>0</v>
      </c>
      <c r="K161" s="73"/>
      <c r="L161" s="74"/>
      <c r="M161" s="74"/>
      <c r="N161" s="74"/>
      <c r="O161" s="74"/>
      <c r="P161" s="74"/>
      <c r="Q161" s="74" t="str">
        <f>Table16[[#This Row],[DefPrimary2]]&amp;IF(Table16[[#This Row],[Def-Secondary3]]&lt;&gt;"","/"&amp;Table16[[#This Row],[Def-Secondary3]],)&amp;""&amp;IF(Table16[[#This Row],[PassRush4]]&lt;&gt;"","-"&amp;Table16[[#This Row],[PassRush4]],)</f>
        <v>0</v>
      </c>
      <c r="R161" s="74" t="e">
        <f>VLOOKUP(Table16[[#This Row],[Player]],#REF!,9,FALSE)</f>
        <v>#REF!</v>
      </c>
      <c r="S161" s="71" t="e">
        <f>Table16[[#This Row],[2024 Card Info]]&amp;"  "&amp;Table16[[#This Row],[Player Data]]</f>
        <v>#REF!</v>
      </c>
    </row>
    <row r="162" spans="1:19" ht="12.75" customHeight="1" x14ac:dyDescent="0.25">
      <c r="A162" s="76" t="s">
        <v>2075</v>
      </c>
      <c r="B162" s="72" t="s">
        <v>397</v>
      </c>
      <c r="C162" s="77" t="s">
        <v>232</v>
      </c>
      <c r="D162" s="89">
        <v>36070</v>
      </c>
      <c r="E162" s="73" t="s">
        <v>416</v>
      </c>
      <c r="G162" s="73" t="s">
        <v>398</v>
      </c>
      <c r="H162" s="75" t="str">
        <f>VLOOKUP(Table16[[#This Row],[Player]],Rosters!$D$1:$D$1939,1,FALSE)</f>
        <v>Jackson, Theo</v>
      </c>
      <c r="I162" s="75" t="str">
        <f>Table16[[#This Row],[RunBlock-Primary6]]&amp;"-"&amp;Table16[[#This Row],[PassBlock8]]&amp;IF(Table16[[#This Row],[RunBlock-Secondary7]]&lt;&gt;"","/"&amp;Table16[[#This Row],[RunBlock-Secondary7]]&amp;"-"&amp;Table16[[#This Row],[PassBlock8]],"")</f>
        <v>-</v>
      </c>
      <c r="J162" s="73">
        <v>0</v>
      </c>
      <c r="K162" s="73"/>
      <c r="L162" s="74"/>
      <c r="M162" s="74"/>
      <c r="N162" s="74"/>
      <c r="O162" s="74"/>
      <c r="P162" s="74"/>
      <c r="Q162" s="74" t="str">
        <f>Table16[[#This Row],[DefPrimary2]]&amp;IF(Table16[[#This Row],[Def-Secondary3]]&lt;&gt;"","/"&amp;Table16[[#This Row],[Def-Secondary3]],)&amp;""&amp;IF(Table16[[#This Row],[PassRush4]]&lt;&gt;"","-"&amp;Table16[[#This Row],[PassRush4]],)</f>
        <v>0</v>
      </c>
      <c r="R162" s="74" t="e">
        <f>VLOOKUP(Table16[[#This Row],[Player]],#REF!,9,FALSE)</f>
        <v>#REF!</v>
      </c>
      <c r="S162" s="71" t="e">
        <f>Table16[[#This Row],[2024 Card Info]]&amp;"  "&amp;Table16[[#This Row],[Player Data]]</f>
        <v>#REF!</v>
      </c>
    </row>
    <row r="163" spans="1:19" ht="12.75" customHeight="1" x14ac:dyDescent="0.25">
      <c r="A163" s="76" t="s">
        <v>2425</v>
      </c>
      <c r="B163" s="72" t="s">
        <v>397</v>
      </c>
      <c r="C163" s="77" t="s">
        <v>479</v>
      </c>
      <c r="D163" s="89">
        <v>35947</v>
      </c>
      <c r="E163" s="73" t="s">
        <v>677</v>
      </c>
      <c r="G163" s="73" t="s">
        <v>398</v>
      </c>
      <c r="H163" s="75" t="str">
        <f>VLOOKUP(Table16[[#This Row],[Player]],Rosters!$D$1:$D$1939,1,FALSE)</f>
        <v>Jean-Charles, Shemar</v>
      </c>
      <c r="I163" s="75" t="str">
        <f>Table16[[#This Row],[RunBlock-Primary6]]&amp;"-"&amp;Table16[[#This Row],[PassBlock8]]&amp;IF(Table16[[#This Row],[RunBlock-Secondary7]]&lt;&gt;"","/"&amp;Table16[[#This Row],[RunBlock-Secondary7]]&amp;"-"&amp;Table16[[#This Row],[PassBlock8]],"")</f>
        <v>-</v>
      </c>
      <c r="J163" s="73">
        <v>0</v>
      </c>
      <c r="K163" s="73"/>
      <c r="L163" s="74"/>
      <c r="M163" s="74"/>
      <c r="N163" s="74"/>
      <c r="O163" s="74"/>
      <c r="P163" s="74"/>
      <c r="Q163" s="74" t="str">
        <f>Table16[[#This Row],[DefPrimary2]]&amp;IF(Table16[[#This Row],[Def-Secondary3]]&lt;&gt;"","/"&amp;Table16[[#This Row],[Def-Secondary3]],)&amp;""&amp;IF(Table16[[#This Row],[PassRush4]]&lt;&gt;"","-"&amp;Table16[[#This Row],[PassRush4]],)</f>
        <v>0</v>
      </c>
      <c r="R163" s="74" t="e">
        <f>VLOOKUP(Table16[[#This Row],[Player]],#REF!,9,FALSE)</f>
        <v>#REF!</v>
      </c>
      <c r="S163" s="71" t="e">
        <f>Table16[[#This Row],[2024 Card Info]]&amp;"  "&amp;Table16[[#This Row],[Player Data]]</f>
        <v>#REF!</v>
      </c>
    </row>
    <row r="164" spans="1:19" ht="12.75" customHeight="1" x14ac:dyDescent="0.25">
      <c r="A164" s="76" t="s">
        <v>1579</v>
      </c>
      <c r="B164" s="72" t="s">
        <v>397</v>
      </c>
      <c r="C164" s="77" t="s">
        <v>116</v>
      </c>
      <c r="D164" s="89">
        <v>34359</v>
      </c>
      <c r="E164" s="73" t="s">
        <v>585</v>
      </c>
      <c r="G164" s="73" t="s">
        <v>398</v>
      </c>
      <c r="H164" s="75" t="str">
        <f>VLOOKUP(Table16[[#This Row],[Player]],Rosters!$D$1:$D$1939,1,FALSE)</f>
        <v>Jenkins, Rayshawn</v>
      </c>
      <c r="I164" s="75" t="str">
        <f>Table16[[#This Row],[RunBlock-Primary6]]&amp;"-"&amp;Table16[[#This Row],[PassBlock8]]&amp;IF(Table16[[#This Row],[RunBlock-Secondary7]]&lt;&gt;"","/"&amp;Table16[[#This Row],[RunBlock-Secondary7]]&amp;"-"&amp;Table16[[#This Row],[PassBlock8]],"")</f>
        <v>-</v>
      </c>
      <c r="J164" s="73">
        <v>0</v>
      </c>
      <c r="K164" s="73"/>
      <c r="L164" s="74"/>
      <c r="M164" s="74"/>
      <c r="N164" s="74"/>
      <c r="O164" s="74"/>
      <c r="P164" s="74"/>
      <c r="Q164" s="74" t="str">
        <f>Table16[[#This Row],[DefPrimary2]]&amp;IF(Table16[[#This Row],[Def-Secondary3]]&lt;&gt;"","/"&amp;Table16[[#This Row],[Def-Secondary3]],)&amp;""&amp;IF(Table16[[#This Row],[PassRush4]]&lt;&gt;"","-"&amp;Table16[[#This Row],[PassRush4]],)</f>
        <v>0</v>
      </c>
      <c r="R164" s="74" t="e">
        <f>VLOOKUP(Table16[[#This Row],[Player]],#REF!,9,FALSE)</f>
        <v>#REF!</v>
      </c>
      <c r="S164" s="71" t="e">
        <f>Table16[[#This Row],[2024 Card Info]]&amp;"  "&amp;Table16[[#This Row],[Player Data]]</f>
        <v>#REF!</v>
      </c>
    </row>
    <row r="165" spans="1:19" ht="12.75" customHeight="1" x14ac:dyDescent="0.25">
      <c r="A165" s="76" t="s">
        <v>1134</v>
      </c>
      <c r="B165" s="72" t="s">
        <v>397</v>
      </c>
      <c r="C165" s="77" t="s">
        <v>101</v>
      </c>
      <c r="D165" s="89">
        <v>37193</v>
      </c>
      <c r="E165" s="73" t="s">
        <v>236</v>
      </c>
      <c r="G165" s="73" t="s">
        <v>412</v>
      </c>
      <c r="H165" s="75" t="str">
        <f>VLOOKUP(Table16[[#This Row],[Player]],Rosters!$D$1:$D$1939,1,FALSE)</f>
        <v>Johnson, Antonio</v>
      </c>
      <c r="I165" s="75" t="str">
        <f>Table16[[#This Row],[RunBlock-Primary6]]&amp;"-"&amp;Table16[[#This Row],[PassBlock8]]&amp;IF(Table16[[#This Row],[RunBlock-Secondary7]]&lt;&gt;"","/"&amp;Table16[[#This Row],[RunBlock-Secondary7]]&amp;"-"&amp;Table16[[#This Row],[PassBlock8]],"")</f>
        <v>-</v>
      </c>
      <c r="J165" s="73">
        <v>4</v>
      </c>
      <c r="K165" s="73"/>
      <c r="L165" s="74"/>
      <c r="M165" s="74"/>
      <c r="N165" s="74"/>
      <c r="O165" s="74"/>
      <c r="P165" s="74"/>
      <c r="Q165" s="74" t="str">
        <f>Table16[[#This Row],[DefPrimary2]]&amp;IF(Table16[[#This Row],[Def-Secondary3]]&lt;&gt;"","/"&amp;Table16[[#This Row],[Def-Secondary3]],)&amp;""&amp;IF(Table16[[#This Row],[PassRush4]]&lt;&gt;"","-"&amp;Table16[[#This Row],[PassRush4]],)</f>
        <v>4</v>
      </c>
      <c r="R165" s="74" t="e">
        <f>VLOOKUP(Table16[[#This Row],[Player]],#REF!,9,FALSE)</f>
        <v>#REF!</v>
      </c>
      <c r="S165" s="71" t="e">
        <f>Table16[[#This Row],[2024 Card Info]]&amp;"  "&amp;Table16[[#This Row],[Player Data]]</f>
        <v>#REF!</v>
      </c>
    </row>
    <row r="166" spans="1:19" ht="12.75" customHeight="1" x14ac:dyDescent="0.25">
      <c r="A166" s="76" t="s">
        <v>1957</v>
      </c>
      <c r="B166" s="72" t="s">
        <v>397</v>
      </c>
      <c r="C166" s="77" t="s">
        <v>239</v>
      </c>
      <c r="D166" s="89">
        <v>35034</v>
      </c>
      <c r="E166" s="73">
        <v>0</v>
      </c>
      <c r="G166" s="73" t="s">
        <v>398</v>
      </c>
      <c r="H166" s="75" t="str">
        <f>VLOOKUP(Table16[[#This Row],[Player]],Rosters!$D$1:$D$1939,1,FALSE)</f>
        <v>Johnson, John</v>
      </c>
      <c r="I166" s="75" t="str">
        <f>Table16[[#This Row],[RunBlock-Primary6]]&amp;"-"&amp;Table16[[#This Row],[PassBlock8]]&amp;IF(Table16[[#This Row],[RunBlock-Secondary7]]&lt;&gt;"","/"&amp;Table16[[#This Row],[RunBlock-Secondary7]]&amp;"-"&amp;Table16[[#This Row],[PassBlock8]],"")</f>
        <v>-</v>
      </c>
      <c r="J166" s="73">
        <v>0</v>
      </c>
      <c r="K166" s="73"/>
      <c r="L166" s="74"/>
      <c r="M166" s="74"/>
      <c r="N166" s="74"/>
      <c r="O166" s="74"/>
      <c r="P166" s="74"/>
      <c r="Q166" s="74" t="str">
        <f>Table16[[#This Row],[DefPrimary2]]&amp;IF(Table16[[#This Row],[Def-Secondary3]]&lt;&gt;"","/"&amp;Table16[[#This Row],[Def-Secondary3]],)&amp;""&amp;IF(Table16[[#This Row],[PassRush4]]&lt;&gt;"","-"&amp;Table16[[#This Row],[PassRush4]],)</f>
        <v>0</v>
      </c>
      <c r="R166" s="74" t="e">
        <f>VLOOKUP(Table16[[#This Row],[Player]],#REF!,9,FALSE)</f>
        <v>#REF!</v>
      </c>
      <c r="S166" s="71" t="e">
        <f>Table16[[#This Row],[2024 Card Info]]&amp;"  "&amp;Table16[[#This Row],[Player Data]]</f>
        <v>#REF!</v>
      </c>
    </row>
    <row r="167" spans="1:19" ht="12.75" customHeight="1" x14ac:dyDescent="0.25">
      <c r="A167" s="76" t="s">
        <v>2780</v>
      </c>
      <c r="B167" s="72" t="s">
        <v>397</v>
      </c>
      <c r="C167" s="77" t="s">
        <v>395</v>
      </c>
      <c r="D167" s="89">
        <v>35993</v>
      </c>
      <c r="E167" s="73" t="s">
        <v>187</v>
      </c>
      <c r="G167" s="73" t="s">
        <v>412</v>
      </c>
      <c r="H167" s="75" t="str">
        <f>VLOOKUP(Table16[[#This Row],[Player]],Rosters!$D$1:$D$1939,1,FALSE)</f>
        <v>Johnson, Nazeeh</v>
      </c>
      <c r="I167" s="75" t="str">
        <f>Table16[[#This Row],[RunBlock-Primary6]]&amp;"-"&amp;Table16[[#This Row],[PassBlock8]]&amp;IF(Table16[[#This Row],[RunBlock-Secondary7]]&lt;&gt;"","/"&amp;Table16[[#This Row],[RunBlock-Secondary7]]&amp;"-"&amp;Table16[[#This Row],[PassBlock8]],"")</f>
        <v>-</v>
      </c>
      <c r="J167" s="73">
        <v>4</v>
      </c>
      <c r="K167" s="73"/>
      <c r="L167" s="74"/>
      <c r="M167" s="74"/>
      <c r="N167" s="74"/>
      <c r="O167" s="74"/>
      <c r="P167" s="74"/>
      <c r="Q167" s="74" t="str">
        <f>Table16[[#This Row],[DefPrimary2]]&amp;IF(Table16[[#This Row],[Def-Secondary3]]&lt;&gt;"","/"&amp;Table16[[#This Row],[Def-Secondary3]],)&amp;""&amp;IF(Table16[[#This Row],[PassRush4]]&lt;&gt;"","-"&amp;Table16[[#This Row],[PassRush4]],)</f>
        <v>4</v>
      </c>
      <c r="R167" s="74" t="e">
        <f>VLOOKUP(Table16[[#This Row],[Player]],#REF!,9,FALSE)</f>
        <v>#REF!</v>
      </c>
      <c r="S167" s="71" t="e">
        <f>Table16[[#This Row],[2024 Card Info]]&amp;"  "&amp;Table16[[#This Row],[Player Data]]</f>
        <v>#REF!</v>
      </c>
    </row>
    <row r="168" spans="1:19" ht="12.75" customHeight="1" x14ac:dyDescent="0.25">
      <c r="A168" s="76" t="s">
        <v>4172</v>
      </c>
      <c r="B168" s="72" t="s">
        <v>397</v>
      </c>
      <c r="C168" s="77" t="s">
        <v>327</v>
      </c>
      <c r="D168" s="89">
        <v>35717</v>
      </c>
      <c r="E168" s="73" t="s">
        <v>698</v>
      </c>
      <c r="G168" s="73" t="s">
        <v>398</v>
      </c>
      <c r="H168" s="75" t="e">
        <f>VLOOKUP(Table16[[#This Row],[Player]],Rosters!$D$1:$D$1939,1,FALSE)</f>
        <v>#N/A</v>
      </c>
      <c r="I168" s="75" t="str">
        <f>Table16[[#This Row],[RunBlock-Primary6]]&amp;"-"&amp;Table16[[#This Row],[PassBlock8]]&amp;IF(Table16[[#This Row],[RunBlock-Secondary7]]&lt;&gt;"","/"&amp;Table16[[#This Row],[RunBlock-Secondary7]]&amp;"-"&amp;Table16[[#This Row],[PassBlock8]],"")</f>
        <v>-</v>
      </c>
      <c r="J168" s="73">
        <v>0</v>
      </c>
      <c r="K168" s="73"/>
      <c r="L168" s="74"/>
      <c r="M168" s="74"/>
      <c r="N168" s="74"/>
      <c r="O168" s="74"/>
      <c r="P168" s="74"/>
      <c r="Q168" s="74" t="str">
        <f>Table16[[#This Row],[DefPrimary2]]&amp;IF(Table16[[#This Row],[Def-Secondary3]]&lt;&gt;"","/"&amp;Table16[[#This Row],[Def-Secondary3]],)&amp;""&amp;IF(Table16[[#This Row],[PassRush4]]&lt;&gt;"","-"&amp;Table16[[#This Row],[PassRush4]],)</f>
        <v>0</v>
      </c>
      <c r="R168" s="74" t="e">
        <f>VLOOKUP(Table16[[#This Row],[Player]],#REF!,9,FALSE)</f>
        <v>#REF!</v>
      </c>
      <c r="S168" s="71" t="e">
        <f>Table16[[#This Row],[2024 Card Info]]&amp;"  "&amp;Table16[[#This Row],[Player Data]]</f>
        <v>#REF!</v>
      </c>
    </row>
    <row r="169" spans="1:19" ht="12.75" customHeight="1" x14ac:dyDescent="0.25">
      <c r="A169" s="76" t="s">
        <v>4173</v>
      </c>
      <c r="B169" s="72" t="s">
        <v>397</v>
      </c>
      <c r="C169" s="77" t="s">
        <v>123</v>
      </c>
      <c r="D169" s="89">
        <v>45798</v>
      </c>
      <c r="E169" s="73" t="s">
        <v>1248</v>
      </c>
      <c r="G169" s="73" t="s">
        <v>398</v>
      </c>
      <c r="H169" s="75" t="e">
        <f>VLOOKUP(Table16[[#This Row],[Player]],Rosters!$D$1:$D$1939,1,FALSE)</f>
        <v>#N/A</v>
      </c>
      <c r="I169" s="75" t="str">
        <f>Table16[[#This Row],[RunBlock-Primary6]]&amp;"-"&amp;Table16[[#This Row],[PassBlock8]]&amp;IF(Table16[[#This Row],[RunBlock-Secondary7]]&lt;&gt;"","/"&amp;Table16[[#This Row],[RunBlock-Secondary7]]&amp;"-"&amp;Table16[[#This Row],[PassBlock8]],"")</f>
        <v>-</v>
      </c>
      <c r="J169" s="73">
        <v>0</v>
      </c>
      <c r="K169" s="73"/>
      <c r="L169" s="74"/>
      <c r="M169" s="74"/>
      <c r="N169" s="74"/>
      <c r="O169" s="74"/>
      <c r="P169" s="74"/>
      <c r="Q169" s="74" t="str">
        <f>Table16[[#This Row],[DefPrimary2]]&amp;IF(Table16[[#This Row],[Def-Secondary3]]&lt;&gt;"","/"&amp;Table16[[#This Row],[Def-Secondary3]],)&amp;""&amp;IF(Table16[[#This Row],[PassRush4]]&lt;&gt;"","-"&amp;Table16[[#This Row],[PassRush4]],)</f>
        <v>0</v>
      </c>
      <c r="R169" s="74" t="e">
        <f>VLOOKUP(Table16[[#This Row],[Player]],#REF!,9,FALSE)</f>
        <v>#REF!</v>
      </c>
      <c r="S169" s="71" t="e">
        <f>Table16[[#This Row],[2024 Card Info]]&amp;"  "&amp;Table16[[#This Row],[Player Data]]</f>
        <v>#REF!</v>
      </c>
    </row>
    <row r="170" spans="1:19" ht="12.75" customHeight="1" x14ac:dyDescent="0.25">
      <c r="A170" s="76" t="s">
        <v>4174</v>
      </c>
      <c r="B170" s="72" t="s">
        <v>397</v>
      </c>
      <c r="C170" s="77" t="s">
        <v>154</v>
      </c>
      <c r="D170" s="89">
        <v>35731</v>
      </c>
      <c r="E170" s="73" t="s">
        <v>172</v>
      </c>
      <c r="G170" s="73" t="s">
        <v>398</v>
      </c>
      <c r="H170" s="75" t="e">
        <f>VLOOKUP(Table16[[#This Row],[Player]],Rosters!$D$1:$D$1939,1,FALSE)</f>
        <v>#N/A</v>
      </c>
      <c r="I170" s="75" t="str">
        <f>Table16[[#This Row],[RunBlock-Primary6]]&amp;"-"&amp;Table16[[#This Row],[PassBlock8]]&amp;IF(Table16[[#This Row],[RunBlock-Secondary7]]&lt;&gt;"","/"&amp;Table16[[#This Row],[RunBlock-Secondary7]]&amp;"-"&amp;Table16[[#This Row],[PassBlock8]],"")</f>
        <v>-</v>
      </c>
      <c r="J170" s="73">
        <v>0</v>
      </c>
      <c r="K170" s="73"/>
      <c r="L170" s="74"/>
      <c r="M170" s="74"/>
      <c r="N170" s="74"/>
      <c r="O170" s="74"/>
      <c r="P170" s="74"/>
      <c r="Q170" s="74" t="str">
        <f>Table16[[#This Row],[DefPrimary2]]&amp;IF(Table16[[#This Row],[Def-Secondary3]]&lt;&gt;"","/"&amp;Table16[[#This Row],[Def-Secondary3]],)&amp;""&amp;IF(Table16[[#This Row],[PassRush4]]&lt;&gt;"","-"&amp;Table16[[#This Row],[PassRush4]],)</f>
        <v>0</v>
      </c>
      <c r="R170" s="74" t="e">
        <f>VLOOKUP(Table16[[#This Row],[Player]],#REF!,9,FALSE)</f>
        <v>#REF!</v>
      </c>
      <c r="S170" s="71" t="e">
        <f>Table16[[#This Row],[2024 Card Info]]&amp;"  "&amp;Table16[[#This Row],[Player Data]]</f>
        <v>#REF!</v>
      </c>
    </row>
    <row r="171" spans="1:19" ht="12.75" customHeight="1" x14ac:dyDescent="0.25">
      <c r="A171" s="76" t="s">
        <v>4175</v>
      </c>
      <c r="B171" s="72" t="s">
        <v>397</v>
      </c>
      <c r="C171" s="77" t="s">
        <v>109</v>
      </c>
      <c r="D171" s="89">
        <v>34824</v>
      </c>
      <c r="E171" s="73" t="s">
        <v>301</v>
      </c>
      <c r="G171" s="73" t="s">
        <v>398</v>
      </c>
      <c r="H171" s="75" t="e">
        <f>VLOOKUP(Table16[[#This Row],[Player]],Rosters!$D$1:$D$1939,1,FALSE)</f>
        <v>#N/A</v>
      </c>
      <c r="I171" s="75" t="str">
        <f>Table16[[#This Row],[RunBlock-Primary6]]&amp;"-"&amp;Table16[[#This Row],[PassBlock8]]&amp;IF(Table16[[#This Row],[RunBlock-Secondary7]]&lt;&gt;"","/"&amp;Table16[[#This Row],[RunBlock-Secondary7]]&amp;"-"&amp;Table16[[#This Row],[PassBlock8]],"")</f>
        <v>-</v>
      </c>
      <c r="J171" s="73">
        <v>0</v>
      </c>
      <c r="K171" s="73"/>
      <c r="L171" s="74"/>
      <c r="M171" s="74"/>
      <c r="N171" s="74"/>
      <c r="O171" s="74"/>
      <c r="P171" s="74"/>
      <c r="Q171" s="74" t="str">
        <f>Table16[[#This Row],[DefPrimary2]]&amp;IF(Table16[[#This Row],[Def-Secondary3]]&lt;&gt;"","/"&amp;Table16[[#This Row],[Def-Secondary3]],)&amp;""&amp;IF(Table16[[#This Row],[PassRush4]]&lt;&gt;"","-"&amp;Table16[[#This Row],[PassRush4]],)</f>
        <v>0</v>
      </c>
      <c r="R171" s="74" t="e">
        <f>VLOOKUP(Table16[[#This Row],[Player]],#REF!,9,FALSE)</f>
        <v>#REF!</v>
      </c>
      <c r="S171" s="71" t="e">
        <f>Table16[[#This Row],[2024 Card Info]]&amp;"  "&amp;Table16[[#This Row],[Player Data]]</f>
        <v>#REF!</v>
      </c>
    </row>
    <row r="172" spans="1:19" ht="12.75" customHeight="1" x14ac:dyDescent="0.25">
      <c r="A172" s="76" t="s">
        <v>4176</v>
      </c>
      <c r="B172" s="72" t="s">
        <v>397</v>
      </c>
      <c r="C172" s="77" t="s">
        <v>285</v>
      </c>
      <c r="D172" s="89">
        <v>35090</v>
      </c>
      <c r="E172" s="73" t="s">
        <v>121</v>
      </c>
      <c r="G172" s="73" t="s">
        <v>398</v>
      </c>
      <c r="H172" s="75" t="e">
        <f>VLOOKUP(Table16[[#This Row],[Player]],Rosters!$D$1:$D$1939,1,FALSE)</f>
        <v>#N/A</v>
      </c>
      <c r="I172" s="75" t="str">
        <f>Table16[[#This Row],[RunBlock-Primary6]]&amp;"-"&amp;Table16[[#This Row],[PassBlock8]]&amp;IF(Table16[[#This Row],[RunBlock-Secondary7]]&lt;&gt;"","/"&amp;Table16[[#This Row],[RunBlock-Secondary7]]&amp;"-"&amp;Table16[[#This Row],[PassBlock8]],"")</f>
        <v>-</v>
      </c>
      <c r="J172" s="73">
        <v>0</v>
      </c>
      <c r="K172" s="73"/>
      <c r="L172" s="74"/>
      <c r="M172" s="74"/>
      <c r="N172" s="74"/>
      <c r="O172" s="74"/>
      <c r="P172" s="74"/>
      <c r="Q172" s="74" t="str">
        <f>Table16[[#This Row],[DefPrimary2]]&amp;IF(Table16[[#This Row],[Def-Secondary3]]&lt;&gt;"","/"&amp;Table16[[#This Row],[Def-Secondary3]],)&amp;""&amp;IF(Table16[[#This Row],[PassRush4]]&lt;&gt;"","-"&amp;Table16[[#This Row],[PassRush4]],)</f>
        <v>0</v>
      </c>
      <c r="R172" s="74" t="e">
        <f>VLOOKUP(Table16[[#This Row],[Player]],#REF!,9,FALSE)</f>
        <v>#REF!</v>
      </c>
      <c r="S172" s="71" t="e">
        <f>Table16[[#This Row],[2024 Card Info]]&amp;"  "&amp;Table16[[#This Row],[Player Data]]</f>
        <v>#REF!</v>
      </c>
    </row>
    <row r="173" spans="1:19" ht="12.75" customHeight="1" x14ac:dyDescent="0.25">
      <c r="A173" s="76" t="s">
        <v>3321</v>
      </c>
      <c r="B173" s="72" t="s">
        <v>397</v>
      </c>
      <c r="C173" s="77" t="s">
        <v>363</v>
      </c>
      <c r="D173" s="89">
        <v>35155</v>
      </c>
      <c r="E173" s="73" t="s">
        <v>362</v>
      </c>
      <c r="G173" s="73" t="s">
        <v>412</v>
      </c>
      <c r="H173" s="75" t="str">
        <f>VLOOKUP(Table16[[#This Row],[Player]],Rosters!$D$1:$D$1939,1,FALSE)</f>
        <v>Maddox, Avonte</v>
      </c>
      <c r="I173" s="75" t="str">
        <f>Table16[[#This Row],[RunBlock-Primary6]]&amp;"-"&amp;Table16[[#This Row],[PassBlock8]]&amp;IF(Table16[[#This Row],[RunBlock-Secondary7]]&lt;&gt;"","/"&amp;Table16[[#This Row],[RunBlock-Secondary7]]&amp;"-"&amp;Table16[[#This Row],[PassBlock8]],"")</f>
        <v>-</v>
      </c>
      <c r="J173" s="73">
        <v>4</v>
      </c>
      <c r="K173" s="73"/>
      <c r="L173" s="74"/>
      <c r="M173" s="74"/>
      <c r="N173" s="74"/>
      <c r="O173" s="74"/>
      <c r="P173" s="74"/>
      <c r="Q173" s="74" t="str">
        <f>Table16[[#This Row],[DefPrimary2]]&amp;IF(Table16[[#This Row],[Def-Secondary3]]&lt;&gt;"","/"&amp;Table16[[#This Row],[Def-Secondary3]],)&amp;""&amp;IF(Table16[[#This Row],[PassRush4]]&lt;&gt;"","-"&amp;Table16[[#This Row],[PassRush4]],)</f>
        <v>4</v>
      </c>
      <c r="R173" s="74" t="e">
        <f>VLOOKUP(Table16[[#This Row],[Player]],#REF!,9,FALSE)</f>
        <v>#REF!</v>
      </c>
      <c r="S173" s="71" t="e">
        <f>Table16[[#This Row],[2024 Card Info]]&amp;"  "&amp;Table16[[#This Row],[Player Data]]</f>
        <v>#REF!</v>
      </c>
    </row>
    <row r="174" spans="1:19" ht="12.75" customHeight="1" x14ac:dyDescent="0.25">
      <c r="A174" s="76" t="s">
        <v>3225</v>
      </c>
      <c r="B174" s="72" t="s">
        <v>397</v>
      </c>
      <c r="C174" s="77" t="s">
        <v>272</v>
      </c>
      <c r="D174" s="89">
        <v>36472</v>
      </c>
      <c r="E174" s="73" t="s">
        <v>98</v>
      </c>
      <c r="G174" s="73" t="s">
        <v>398</v>
      </c>
      <c r="H174" s="75" t="str">
        <f>VLOOKUP(Table16[[#This Row],[Player]],Rosters!$D$1:$D$1939,1,FALSE)</f>
        <v>Mapu, Marte</v>
      </c>
      <c r="I174" s="75" t="str">
        <f>Table16[[#This Row],[RunBlock-Primary6]]&amp;"-"&amp;Table16[[#This Row],[PassBlock8]]&amp;IF(Table16[[#This Row],[RunBlock-Secondary7]]&lt;&gt;"","/"&amp;Table16[[#This Row],[RunBlock-Secondary7]]&amp;"-"&amp;Table16[[#This Row],[PassBlock8]],"")</f>
        <v>-</v>
      </c>
      <c r="J174" s="73">
        <v>0</v>
      </c>
      <c r="K174" s="73"/>
      <c r="L174" s="74"/>
      <c r="M174" s="74"/>
      <c r="N174" s="74"/>
      <c r="O174" s="74"/>
      <c r="P174" s="74"/>
      <c r="Q174" s="74" t="str">
        <f>Table16[[#This Row],[DefPrimary2]]&amp;IF(Table16[[#This Row],[Def-Secondary3]]&lt;&gt;"","/"&amp;Table16[[#This Row],[Def-Secondary3]],)&amp;""&amp;IF(Table16[[#This Row],[PassRush4]]&lt;&gt;"","-"&amp;Table16[[#This Row],[PassRush4]],)</f>
        <v>0</v>
      </c>
      <c r="R174" s="74" t="e">
        <f>VLOOKUP(Table16[[#This Row],[Player]],#REF!,9,FALSE)</f>
        <v>#REF!</v>
      </c>
      <c r="S174" s="71" t="e">
        <f>Table16[[#This Row],[2024 Card Info]]&amp;"  "&amp;Table16[[#This Row],[Player Data]]</f>
        <v>#REF!</v>
      </c>
    </row>
    <row r="175" spans="1:19" ht="12.75" customHeight="1" x14ac:dyDescent="0.25">
      <c r="A175" s="76" t="s">
        <v>1582</v>
      </c>
      <c r="B175" s="72" t="s">
        <v>397</v>
      </c>
      <c r="C175" s="77" t="s">
        <v>154</v>
      </c>
      <c r="D175" s="89">
        <v>36262</v>
      </c>
      <c r="E175" s="73" t="s">
        <v>89</v>
      </c>
      <c r="G175" s="73" t="s">
        <v>398</v>
      </c>
      <c r="H175" s="75" t="str">
        <f>VLOOKUP(Table16[[#This Row],[Player]],Rosters!$D$1:$D$1939,1,FALSE)</f>
        <v>Mathis, Damarri</v>
      </c>
      <c r="I175" s="75" t="str">
        <f>Table16[[#This Row],[RunBlock-Primary6]]&amp;"-"&amp;Table16[[#This Row],[PassBlock8]]&amp;IF(Table16[[#This Row],[RunBlock-Secondary7]]&lt;&gt;"","/"&amp;Table16[[#This Row],[RunBlock-Secondary7]]&amp;"-"&amp;Table16[[#This Row],[PassBlock8]],"")</f>
        <v>-</v>
      </c>
      <c r="J175" s="73">
        <v>0</v>
      </c>
      <c r="K175" s="73"/>
      <c r="L175" s="74"/>
      <c r="M175" s="74"/>
      <c r="N175" s="74"/>
      <c r="O175" s="74"/>
      <c r="P175" s="74"/>
      <c r="Q175" s="74" t="str">
        <f>Table16[[#This Row],[DefPrimary2]]&amp;IF(Table16[[#This Row],[Def-Secondary3]]&lt;&gt;"","/"&amp;Table16[[#This Row],[Def-Secondary3]],)&amp;""&amp;IF(Table16[[#This Row],[PassRush4]]&lt;&gt;"","-"&amp;Table16[[#This Row],[PassRush4]],)</f>
        <v>0</v>
      </c>
      <c r="R175" s="74" t="e">
        <f>VLOOKUP(Table16[[#This Row],[Player]],#REF!,9,FALSE)</f>
        <v>#REF!</v>
      </c>
      <c r="S175" s="71" t="e">
        <f>Table16[[#This Row],[2024 Card Info]]&amp;"  "&amp;Table16[[#This Row],[Player Data]]</f>
        <v>#REF!</v>
      </c>
    </row>
    <row r="176" spans="1:19" ht="12.75" customHeight="1" x14ac:dyDescent="0.25">
      <c r="A176" s="76" t="s">
        <v>1425</v>
      </c>
      <c r="B176" s="72" t="s">
        <v>397</v>
      </c>
      <c r="C176" s="77" t="s">
        <v>246</v>
      </c>
      <c r="D176" s="89">
        <v>34037</v>
      </c>
      <c r="E176" s="73" t="s">
        <v>301</v>
      </c>
      <c r="G176" s="73" t="s">
        <v>412</v>
      </c>
      <c r="H176" s="75" t="str">
        <f>VLOOKUP(Table16[[#This Row],[Player]],Rosters!$D$1:$D$1939,1,FALSE)</f>
        <v>Maye, Marcus</v>
      </c>
      <c r="I176" s="75" t="str">
        <f>Table16[[#This Row],[RunBlock-Primary6]]&amp;"-"&amp;Table16[[#This Row],[PassBlock8]]&amp;IF(Table16[[#This Row],[RunBlock-Secondary7]]&lt;&gt;"","/"&amp;Table16[[#This Row],[RunBlock-Secondary7]]&amp;"-"&amp;Table16[[#This Row],[PassBlock8]],"")</f>
        <v>-</v>
      </c>
      <c r="J176" s="73">
        <v>4</v>
      </c>
      <c r="K176" s="73"/>
      <c r="L176" s="74"/>
      <c r="M176" s="74"/>
      <c r="N176" s="74"/>
      <c r="O176" s="74"/>
      <c r="P176" s="74"/>
      <c r="Q176" s="74" t="str">
        <f>Table16[[#This Row],[DefPrimary2]]&amp;IF(Table16[[#This Row],[Def-Secondary3]]&lt;&gt;"","/"&amp;Table16[[#This Row],[Def-Secondary3]],)&amp;""&amp;IF(Table16[[#This Row],[PassRush4]]&lt;&gt;"","-"&amp;Table16[[#This Row],[PassRush4]],)</f>
        <v>4</v>
      </c>
      <c r="R176" s="74" t="e">
        <f>VLOOKUP(Table16[[#This Row],[Player]],#REF!,9,FALSE)</f>
        <v>#REF!</v>
      </c>
      <c r="S176" s="71" t="e">
        <f>Table16[[#This Row],[2024 Card Info]]&amp;"  "&amp;Table16[[#This Row],[Player Data]]</f>
        <v>#REF!</v>
      </c>
    </row>
    <row r="177" spans="1:19" ht="12.75" customHeight="1" x14ac:dyDescent="0.25">
      <c r="A177" s="76" t="s">
        <v>2422</v>
      </c>
      <c r="B177" s="72" t="s">
        <v>397</v>
      </c>
      <c r="C177" s="77" t="s">
        <v>239</v>
      </c>
      <c r="D177" s="89">
        <v>36811</v>
      </c>
      <c r="E177" s="73" t="s">
        <v>172</v>
      </c>
      <c r="G177" s="73" t="s">
        <v>433</v>
      </c>
      <c r="H177" s="75" t="str">
        <f>VLOOKUP(Table16[[#This Row],[Player]],Rosters!$D$1:$D$1939,1,FALSE)</f>
        <v>McCollough, Jaylen</v>
      </c>
      <c r="I177" s="75" t="str">
        <f>Table16[[#This Row],[RunBlock-Primary6]]&amp;"-"&amp;Table16[[#This Row],[PassBlock8]]&amp;IF(Table16[[#This Row],[RunBlock-Secondary7]]&lt;&gt;"","/"&amp;Table16[[#This Row],[RunBlock-Secondary7]]&amp;"-"&amp;Table16[[#This Row],[PassBlock8]],"")</f>
        <v>-</v>
      </c>
      <c r="J177" s="73">
        <v>40</v>
      </c>
      <c r="K177" s="73"/>
      <c r="L177" s="74"/>
      <c r="M177" s="74"/>
      <c r="N177" s="74"/>
      <c r="O177" s="74"/>
      <c r="P177" s="74"/>
      <c r="Q177" s="74" t="str">
        <f>Table16[[#This Row],[DefPrimary2]]&amp;IF(Table16[[#This Row],[Def-Secondary3]]&lt;&gt;"","/"&amp;Table16[[#This Row],[Def-Secondary3]],)&amp;""&amp;IF(Table16[[#This Row],[PassRush4]]&lt;&gt;"","-"&amp;Table16[[#This Row],[PassRush4]],)</f>
        <v>40</v>
      </c>
      <c r="R177" s="74" t="e">
        <f>VLOOKUP(Table16[[#This Row],[Player]],#REF!,9,FALSE)</f>
        <v>#REF!</v>
      </c>
      <c r="S177" s="71" t="e">
        <f>Table16[[#This Row],[2024 Card Info]]&amp;"  "&amp;Table16[[#This Row],[Player Data]]</f>
        <v>#REF!</v>
      </c>
    </row>
    <row r="178" spans="1:19" ht="12.75" customHeight="1" x14ac:dyDescent="0.25">
      <c r="A178" s="76" t="s">
        <v>4177</v>
      </c>
      <c r="B178" s="72" t="s">
        <v>397</v>
      </c>
      <c r="C178" s="77" t="s">
        <v>363</v>
      </c>
      <c r="D178" s="89">
        <v>36281</v>
      </c>
      <c r="E178" s="73" t="s">
        <v>1248</v>
      </c>
      <c r="G178" s="73" t="s">
        <v>412</v>
      </c>
      <c r="H178" s="75" t="e">
        <f>VLOOKUP(Table16[[#This Row],[Player]],Rosters!$D$1:$D$1939,1,FALSE)</f>
        <v>#N/A</v>
      </c>
      <c r="I178" s="75" t="str">
        <f>Table16[[#This Row],[RunBlock-Primary6]]&amp;"-"&amp;Table16[[#This Row],[PassBlock8]]&amp;IF(Table16[[#This Row],[RunBlock-Secondary7]]&lt;&gt;"","/"&amp;Table16[[#This Row],[RunBlock-Secondary7]]&amp;"-"&amp;Table16[[#This Row],[PassBlock8]],"")</f>
        <v>-</v>
      </c>
      <c r="J178" s="73">
        <v>4</v>
      </c>
      <c r="K178" s="73"/>
      <c r="L178" s="74"/>
      <c r="M178" s="74"/>
      <c r="N178" s="74"/>
      <c r="O178" s="74"/>
      <c r="P178" s="74"/>
      <c r="Q178" s="74" t="str">
        <f>Table16[[#This Row],[DefPrimary2]]&amp;IF(Table16[[#This Row],[Def-Secondary3]]&lt;&gt;"","/"&amp;Table16[[#This Row],[Def-Secondary3]],)&amp;""&amp;IF(Table16[[#This Row],[PassRush4]]&lt;&gt;"","-"&amp;Table16[[#This Row],[PassRush4]],)</f>
        <v>4</v>
      </c>
      <c r="R178" s="74" t="e">
        <f>VLOOKUP(Table16[[#This Row],[Player]],#REF!,9,FALSE)</f>
        <v>#REF!</v>
      </c>
      <c r="S178" s="71" t="e">
        <f>Table16[[#This Row],[2024 Card Info]]&amp;"  "&amp;Table16[[#This Row],[Player Data]]</f>
        <v>#REF!</v>
      </c>
    </row>
    <row r="179" spans="1:19" ht="12.75" customHeight="1" x14ac:dyDescent="0.25">
      <c r="A179" s="76" t="s">
        <v>2884</v>
      </c>
      <c r="B179" s="72" t="s">
        <v>397</v>
      </c>
      <c r="C179" s="77" t="s">
        <v>549</v>
      </c>
      <c r="D179" s="89">
        <v>36566</v>
      </c>
      <c r="E179" s="73" t="s">
        <v>90</v>
      </c>
      <c r="G179" s="73" t="s">
        <v>412</v>
      </c>
      <c r="H179" s="75" t="str">
        <f>VLOOKUP(Table16[[#This Row],[Player]],Rosters!$D$1:$D$1939,1,FALSE)</f>
        <v>McCreary, Roger</v>
      </c>
      <c r="I179" s="75" t="str">
        <f>Table16[[#This Row],[RunBlock-Primary6]]&amp;"-"&amp;Table16[[#This Row],[PassBlock8]]&amp;IF(Table16[[#This Row],[RunBlock-Secondary7]]&lt;&gt;"","/"&amp;Table16[[#This Row],[RunBlock-Secondary7]]&amp;"-"&amp;Table16[[#This Row],[PassBlock8]],"")</f>
        <v>-</v>
      </c>
      <c r="J179" s="73">
        <v>4</v>
      </c>
      <c r="K179" s="73"/>
      <c r="L179" s="74"/>
      <c r="M179" s="74"/>
      <c r="N179" s="74"/>
      <c r="O179" s="74"/>
      <c r="P179" s="74"/>
      <c r="Q179" s="74" t="str">
        <f>Table16[[#This Row],[DefPrimary2]]&amp;IF(Table16[[#This Row],[Def-Secondary3]]&lt;&gt;"","/"&amp;Table16[[#This Row],[Def-Secondary3]],)&amp;""&amp;IF(Table16[[#This Row],[PassRush4]]&lt;&gt;"","-"&amp;Table16[[#This Row],[PassRush4]],)</f>
        <v>4</v>
      </c>
      <c r="R179" s="74" t="e">
        <f>VLOOKUP(Table16[[#This Row],[Player]],#REF!,9,FALSE)</f>
        <v>#REF!</v>
      </c>
      <c r="S179" s="71" t="e">
        <f>Table16[[#This Row],[2024 Card Info]]&amp;"  "&amp;Table16[[#This Row],[Player Data]]</f>
        <v>#REF!</v>
      </c>
    </row>
    <row r="180" spans="1:19" ht="12.75" customHeight="1" x14ac:dyDescent="0.25">
      <c r="A180" s="76" t="s">
        <v>1572</v>
      </c>
      <c r="B180" s="72" t="s">
        <v>397</v>
      </c>
      <c r="C180" s="77" t="s">
        <v>91</v>
      </c>
      <c r="D180" s="89">
        <v>33047</v>
      </c>
      <c r="E180" s="73" t="s">
        <v>1573</v>
      </c>
      <c r="G180" s="73" t="s">
        <v>412</v>
      </c>
      <c r="H180" s="75" t="str">
        <f>VLOOKUP(Table16[[#This Row],[Player]],Rosters!$D$1:$D$1939,1,FALSE)</f>
        <v>McLeod, Rodney</v>
      </c>
      <c r="I180" s="75" t="str">
        <f>Table16[[#This Row],[RunBlock-Primary6]]&amp;"-"&amp;Table16[[#This Row],[PassBlock8]]&amp;IF(Table16[[#This Row],[RunBlock-Secondary7]]&lt;&gt;"","/"&amp;Table16[[#This Row],[RunBlock-Secondary7]]&amp;"-"&amp;Table16[[#This Row],[PassBlock8]],"")</f>
        <v>-</v>
      </c>
      <c r="J180" s="73">
        <v>4</v>
      </c>
      <c r="K180" s="73"/>
      <c r="L180" s="74"/>
      <c r="M180" s="74"/>
      <c r="N180" s="74"/>
      <c r="O180" s="74"/>
      <c r="P180" s="74"/>
      <c r="Q180" s="74" t="str">
        <f>Table16[[#This Row],[DefPrimary2]]&amp;IF(Table16[[#This Row],[Def-Secondary3]]&lt;&gt;"","/"&amp;Table16[[#This Row],[Def-Secondary3]],)&amp;""&amp;IF(Table16[[#This Row],[PassRush4]]&lt;&gt;"","-"&amp;Table16[[#This Row],[PassRush4]],)</f>
        <v>4</v>
      </c>
      <c r="R180" s="74" t="e">
        <f>VLOOKUP(Table16[[#This Row],[Player]],#REF!,9,FALSE)</f>
        <v>#REF!</v>
      </c>
      <c r="S180" s="71" t="e">
        <f>Table16[[#This Row],[2024 Card Info]]&amp;"  "&amp;Table16[[#This Row],[Player Data]]</f>
        <v>#REF!</v>
      </c>
    </row>
    <row r="181" spans="1:19" ht="12.75" customHeight="1" x14ac:dyDescent="0.25">
      <c r="A181" s="76" t="s">
        <v>1137</v>
      </c>
      <c r="B181" s="72" t="s">
        <v>397</v>
      </c>
      <c r="C181" s="77" t="s">
        <v>84</v>
      </c>
      <c r="D181" s="89">
        <v>37361</v>
      </c>
      <c r="E181" s="73" t="s">
        <v>1138</v>
      </c>
      <c r="G181" s="73" t="s">
        <v>398</v>
      </c>
      <c r="H181" s="75" t="str">
        <f>VLOOKUP(Table16[[#This Row],[Player]],Rosters!$D$1:$D$1939,1,FALSE)</f>
        <v>Melton, Max</v>
      </c>
      <c r="I181" s="75" t="str">
        <f>Table16[[#This Row],[RunBlock-Primary6]]&amp;"-"&amp;Table16[[#This Row],[PassBlock8]]&amp;IF(Table16[[#This Row],[RunBlock-Secondary7]]&lt;&gt;"","/"&amp;Table16[[#This Row],[RunBlock-Secondary7]]&amp;"-"&amp;Table16[[#This Row],[PassBlock8]],"")</f>
        <v>-</v>
      </c>
      <c r="J181" s="73">
        <v>0</v>
      </c>
      <c r="K181" s="73"/>
      <c r="L181" s="74"/>
      <c r="M181" s="74"/>
      <c r="N181" s="74"/>
      <c r="O181" s="74"/>
      <c r="P181" s="74"/>
      <c r="Q181" s="74" t="str">
        <f>Table16[[#This Row],[DefPrimary2]]&amp;IF(Table16[[#This Row],[Def-Secondary3]]&lt;&gt;"","/"&amp;Table16[[#This Row],[Def-Secondary3]],)&amp;""&amp;IF(Table16[[#This Row],[PassRush4]]&lt;&gt;"","-"&amp;Table16[[#This Row],[PassRush4]],)</f>
        <v>0</v>
      </c>
      <c r="R181" s="74" t="e">
        <f>VLOOKUP(Table16[[#This Row],[Player]],#REF!,9,FALSE)</f>
        <v>#REF!</v>
      </c>
      <c r="S181" s="71" t="e">
        <f>Table16[[#This Row],[2024 Card Info]]&amp;"  "&amp;Table16[[#This Row],[Player Data]]</f>
        <v>#REF!</v>
      </c>
    </row>
    <row r="182" spans="1:19" ht="12.75" customHeight="1" x14ac:dyDescent="0.25">
      <c r="A182" s="76" t="s">
        <v>2538</v>
      </c>
      <c r="B182" s="72" t="s">
        <v>397</v>
      </c>
      <c r="C182" s="77" t="s">
        <v>429</v>
      </c>
      <c r="D182" s="89">
        <v>36514</v>
      </c>
      <c r="E182" s="73" t="s">
        <v>477</v>
      </c>
      <c r="G182" s="73" t="s">
        <v>412</v>
      </c>
      <c r="H182" s="75" t="str">
        <f>VLOOKUP(Table16[[#This Row],[Player]],Rosters!$D$1:$D$1939,1,FALSE)</f>
        <v>Merriweather, Kaevon</v>
      </c>
      <c r="I182" s="75" t="str">
        <f>Table16[[#This Row],[RunBlock-Primary6]]&amp;"-"&amp;Table16[[#This Row],[PassBlock8]]&amp;IF(Table16[[#This Row],[RunBlock-Secondary7]]&lt;&gt;"","/"&amp;Table16[[#This Row],[RunBlock-Secondary7]]&amp;"-"&amp;Table16[[#This Row],[PassBlock8]],"")</f>
        <v>-</v>
      </c>
      <c r="J182" s="73">
        <v>4</v>
      </c>
      <c r="K182" s="73"/>
      <c r="L182" s="74"/>
      <c r="M182" s="74"/>
      <c r="N182" s="74"/>
      <c r="O182" s="74"/>
      <c r="P182" s="74"/>
      <c r="Q182" s="74" t="str">
        <f>Table16[[#This Row],[DefPrimary2]]&amp;IF(Table16[[#This Row],[Def-Secondary3]]&lt;&gt;"","/"&amp;Table16[[#This Row],[Def-Secondary3]],)&amp;""&amp;IF(Table16[[#This Row],[PassRush4]]&lt;&gt;"","-"&amp;Table16[[#This Row],[PassRush4]],)</f>
        <v>4</v>
      </c>
      <c r="R182" s="74" t="e">
        <f>VLOOKUP(Table16[[#This Row],[Player]],#REF!,9,FALSE)</f>
        <v>#REF!</v>
      </c>
      <c r="S182" s="71" t="e">
        <f>Table16[[#This Row],[2024 Card Info]]&amp;"  "&amp;Table16[[#This Row],[Player Data]]</f>
        <v>#REF!</v>
      </c>
    </row>
    <row r="183" spans="1:19" ht="12.75" customHeight="1" x14ac:dyDescent="0.25">
      <c r="A183" s="76" t="s">
        <v>2311</v>
      </c>
      <c r="B183" s="72" t="s">
        <v>397</v>
      </c>
      <c r="C183" s="77" t="s">
        <v>91</v>
      </c>
      <c r="D183" s="89">
        <v>37142</v>
      </c>
      <c r="E183" s="73" t="s">
        <v>236</v>
      </c>
      <c r="G183" s="73" t="s">
        <v>398</v>
      </c>
      <c r="H183" s="75" t="str">
        <f>VLOOKUP(Table16[[#This Row],[Player]],Rosters!$D$1:$D$1939,1,FALSE)</f>
        <v>Mitchell, Cameron</v>
      </c>
      <c r="I183" s="75" t="str">
        <f>Table16[[#This Row],[RunBlock-Primary6]]&amp;"-"&amp;Table16[[#This Row],[PassBlock8]]&amp;IF(Table16[[#This Row],[RunBlock-Secondary7]]&lt;&gt;"","/"&amp;Table16[[#This Row],[RunBlock-Secondary7]]&amp;"-"&amp;Table16[[#This Row],[PassBlock8]],"")</f>
        <v>-</v>
      </c>
      <c r="J183" s="73">
        <v>0</v>
      </c>
      <c r="K183" s="73"/>
      <c r="L183" s="74"/>
      <c r="M183" s="74"/>
      <c r="N183" s="74"/>
      <c r="O183" s="74"/>
      <c r="P183" s="74"/>
      <c r="Q183" s="74" t="str">
        <f>Table16[[#This Row],[DefPrimary2]]&amp;IF(Table16[[#This Row],[Def-Secondary3]]&lt;&gt;"","/"&amp;Table16[[#This Row],[Def-Secondary3]],)&amp;""&amp;IF(Table16[[#This Row],[PassRush4]]&lt;&gt;"","-"&amp;Table16[[#This Row],[PassRush4]],)</f>
        <v>0</v>
      </c>
      <c r="R183" s="74" t="e">
        <f>VLOOKUP(Table16[[#This Row],[Player]],#REF!,9,FALSE)</f>
        <v>#REF!</v>
      </c>
      <c r="S183" s="71" t="e">
        <f>Table16[[#This Row],[2024 Card Info]]&amp;"  "&amp;Table16[[#This Row],[Player Data]]</f>
        <v>#REF!</v>
      </c>
    </row>
    <row r="184" spans="1:19" ht="12.75" customHeight="1" x14ac:dyDescent="0.25">
      <c r="A184" s="76" t="s">
        <v>3545</v>
      </c>
      <c r="B184" s="72" t="s">
        <v>397</v>
      </c>
      <c r="C184" s="77" t="s">
        <v>232</v>
      </c>
      <c r="D184" s="89">
        <v>34433</v>
      </c>
      <c r="E184" s="73" t="s">
        <v>405</v>
      </c>
      <c r="G184" s="73" t="s">
        <v>412</v>
      </c>
      <c r="H184" s="75" t="str">
        <f>VLOOKUP(Table16[[#This Row],[Player]],Rosters!$D$1:$D$1939,1,FALSE)</f>
        <v>Moreau, Fabian</v>
      </c>
      <c r="I184" s="75" t="str">
        <f>Table16[[#This Row],[RunBlock-Primary6]]&amp;"-"&amp;Table16[[#This Row],[PassBlock8]]&amp;IF(Table16[[#This Row],[RunBlock-Secondary7]]&lt;&gt;"","/"&amp;Table16[[#This Row],[RunBlock-Secondary7]]&amp;"-"&amp;Table16[[#This Row],[PassBlock8]],"")</f>
        <v>-</v>
      </c>
      <c r="J184" s="73">
        <v>4</v>
      </c>
      <c r="K184" s="73"/>
      <c r="L184" s="74"/>
      <c r="M184" s="74"/>
      <c r="N184" s="74"/>
      <c r="O184" s="74"/>
      <c r="P184" s="74"/>
      <c r="Q184" s="74" t="str">
        <f>Table16[[#This Row],[DefPrimary2]]&amp;IF(Table16[[#This Row],[Def-Secondary3]]&lt;&gt;"","/"&amp;Table16[[#This Row],[Def-Secondary3]],)&amp;""&amp;IF(Table16[[#This Row],[PassRush4]]&lt;&gt;"","-"&amp;Table16[[#This Row],[PassRush4]],)</f>
        <v>4</v>
      </c>
      <c r="R184" s="74" t="e">
        <f>VLOOKUP(Table16[[#This Row],[Player]],#REF!,9,FALSE)</f>
        <v>#REF!</v>
      </c>
      <c r="S184" s="71" t="e">
        <f>Table16[[#This Row],[2024 Card Info]]&amp;"  "&amp;Table16[[#This Row],[Player Data]]</f>
        <v>#REF!</v>
      </c>
    </row>
    <row r="185" spans="1:19" ht="12.75" customHeight="1" x14ac:dyDescent="0.25">
      <c r="A185" s="76" t="s">
        <v>3002</v>
      </c>
      <c r="B185" s="72" t="s">
        <v>397</v>
      </c>
      <c r="C185" s="77" t="s">
        <v>200</v>
      </c>
      <c r="D185" s="89">
        <v>36100</v>
      </c>
      <c r="E185" s="73" t="s">
        <v>122</v>
      </c>
      <c r="G185" s="73" t="s">
        <v>398</v>
      </c>
      <c r="H185" s="75" t="str">
        <f>VLOOKUP(Table16[[#This Row],[Player]],Rosters!$D$1:$D$1939,1,FALSE)</f>
        <v>Mukuamu, Israel</v>
      </c>
      <c r="I185" s="75" t="str">
        <f>Table16[[#This Row],[RunBlock-Primary6]]&amp;"-"&amp;Table16[[#This Row],[PassBlock8]]&amp;IF(Table16[[#This Row],[RunBlock-Secondary7]]&lt;&gt;"","/"&amp;Table16[[#This Row],[RunBlock-Secondary7]]&amp;"-"&amp;Table16[[#This Row],[PassBlock8]],"")</f>
        <v>-</v>
      </c>
      <c r="J185" s="73">
        <v>0</v>
      </c>
      <c r="K185" s="73"/>
      <c r="L185" s="74"/>
      <c r="M185" s="74"/>
      <c r="N185" s="74"/>
      <c r="O185" s="74"/>
      <c r="P185" s="74"/>
      <c r="Q185" s="74" t="str">
        <f>Table16[[#This Row],[DefPrimary2]]&amp;IF(Table16[[#This Row],[Def-Secondary3]]&lt;&gt;"","/"&amp;Table16[[#This Row],[Def-Secondary3]],)&amp;""&amp;IF(Table16[[#This Row],[PassRush4]]&lt;&gt;"","-"&amp;Table16[[#This Row],[PassRush4]],)</f>
        <v>0</v>
      </c>
      <c r="R185" s="74" t="e">
        <f>VLOOKUP(Table16[[#This Row],[Player]],#REF!,9,FALSE)</f>
        <v>#REF!</v>
      </c>
      <c r="S185" s="71" t="e">
        <f>Table16[[#This Row],[2024 Card Info]]&amp;"  "&amp;Table16[[#This Row],[Player Data]]</f>
        <v>#REF!</v>
      </c>
    </row>
    <row r="186" spans="1:19" ht="12.75" customHeight="1" x14ac:dyDescent="0.25">
      <c r="A186" s="76" t="s">
        <v>2657</v>
      </c>
      <c r="B186" s="72" t="s">
        <v>397</v>
      </c>
      <c r="C186" s="77" t="s">
        <v>91</v>
      </c>
      <c r="D186" s="89">
        <v>36647</v>
      </c>
      <c r="E186" s="73" t="s">
        <v>4178</v>
      </c>
      <c r="G186" s="73" t="s">
        <v>398</v>
      </c>
      <c r="H186" s="75" t="str">
        <f>VLOOKUP(Table16[[#This Row],[Player]],Rosters!$D$1:$D$1939,1,FALSE)</f>
        <v>Newsome, Greg</v>
      </c>
      <c r="I186" s="75" t="str">
        <f>Table16[[#This Row],[RunBlock-Primary6]]&amp;"-"&amp;Table16[[#This Row],[PassBlock8]]&amp;IF(Table16[[#This Row],[RunBlock-Secondary7]]&lt;&gt;"","/"&amp;Table16[[#This Row],[RunBlock-Secondary7]]&amp;"-"&amp;Table16[[#This Row],[PassBlock8]],"")</f>
        <v>-</v>
      </c>
      <c r="J186" s="73">
        <v>0</v>
      </c>
      <c r="K186" s="73"/>
      <c r="L186" s="74"/>
      <c r="M186" s="74"/>
      <c r="N186" s="74"/>
      <c r="O186" s="74"/>
      <c r="P186" s="74"/>
      <c r="Q186" s="74" t="str">
        <f>Table16[[#This Row],[DefPrimary2]]&amp;IF(Table16[[#This Row],[Def-Secondary3]]&lt;&gt;"","/"&amp;Table16[[#This Row],[Def-Secondary3]],)&amp;""&amp;IF(Table16[[#This Row],[PassRush4]]&lt;&gt;"","-"&amp;Table16[[#This Row],[PassRush4]],)</f>
        <v>0</v>
      </c>
      <c r="R186" s="74" t="e">
        <f>VLOOKUP(Table16[[#This Row],[Player]],#REF!,9,FALSE)</f>
        <v>#REF!</v>
      </c>
      <c r="S186" s="71" t="e">
        <f>Table16[[#This Row],[2024 Card Info]]&amp;"  "&amp;Table16[[#This Row],[Player Data]]</f>
        <v>#REF!</v>
      </c>
    </row>
    <row r="187" spans="1:19" ht="12.75" customHeight="1" x14ac:dyDescent="0.25">
      <c r="A187" s="76" t="s">
        <v>4179</v>
      </c>
      <c r="B187" s="72" t="s">
        <v>397</v>
      </c>
      <c r="C187" s="77" t="s">
        <v>116</v>
      </c>
      <c r="D187" s="89">
        <v>36312</v>
      </c>
      <c r="E187" s="73" t="s">
        <v>1248</v>
      </c>
      <c r="G187" s="73" t="s">
        <v>398</v>
      </c>
      <c r="H187" s="75" t="e">
        <f>VLOOKUP(Table16[[#This Row],[Player]],Rosters!$D$1:$D$1939,1,FALSE)</f>
        <v>#N/A</v>
      </c>
      <c r="I187" s="75" t="str">
        <f>Table16[[#This Row],[RunBlock-Primary6]]&amp;"-"&amp;Table16[[#This Row],[PassBlock8]]&amp;IF(Table16[[#This Row],[RunBlock-Secondary7]]&lt;&gt;"","/"&amp;Table16[[#This Row],[RunBlock-Secondary7]]&amp;"-"&amp;Table16[[#This Row],[PassBlock8]],"")</f>
        <v>-</v>
      </c>
      <c r="J187" s="73">
        <v>0</v>
      </c>
      <c r="K187" s="73"/>
      <c r="L187" s="74"/>
      <c r="M187" s="74"/>
      <c r="N187" s="74"/>
      <c r="O187" s="74"/>
      <c r="P187" s="74"/>
      <c r="Q187" s="74" t="str">
        <f>Table16[[#This Row],[DefPrimary2]]&amp;IF(Table16[[#This Row],[Def-Secondary3]]&lt;&gt;"","/"&amp;Table16[[#This Row],[Def-Secondary3]],)&amp;""&amp;IF(Table16[[#This Row],[PassRush4]]&lt;&gt;"","-"&amp;Table16[[#This Row],[PassRush4]],)</f>
        <v>0</v>
      </c>
      <c r="R187" s="74" t="e">
        <f>VLOOKUP(Table16[[#This Row],[Player]],#REF!,9,FALSE)</f>
        <v>#REF!</v>
      </c>
      <c r="S187" s="71" t="e">
        <f>Table16[[#This Row],[2024 Card Info]]&amp;"  "&amp;Table16[[#This Row],[Player Data]]</f>
        <v>#REF!</v>
      </c>
    </row>
    <row r="188" spans="1:19" ht="12.75" customHeight="1" x14ac:dyDescent="0.25">
      <c r="A188" s="76" t="s">
        <v>3003</v>
      </c>
      <c r="B188" s="72" t="s">
        <v>397</v>
      </c>
      <c r="C188" s="77" t="s">
        <v>220</v>
      </c>
      <c r="D188" s="89">
        <v>36193</v>
      </c>
      <c r="E188" s="73" t="s">
        <v>4170</v>
      </c>
      <c r="G188" s="73" t="s">
        <v>398</v>
      </c>
      <c r="H188" s="75" t="str">
        <f>VLOOKUP(Table16[[#This Row],[Player]],Rosters!$D$1:$D$1939,1,FALSE)</f>
        <v>Okudah, Jeff</v>
      </c>
      <c r="I188" s="75" t="str">
        <f>Table16[[#This Row],[RunBlock-Primary6]]&amp;"-"&amp;Table16[[#This Row],[PassBlock8]]&amp;IF(Table16[[#This Row],[RunBlock-Secondary7]]&lt;&gt;"","/"&amp;Table16[[#This Row],[RunBlock-Secondary7]]&amp;"-"&amp;Table16[[#This Row],[PassBlock8]],"")</f>
        <v>-</v>
      </c>
      <c r="J188" s="73">
        <v>0</v>
      </c>
      <c r="K188" s="73"/>
      <c r="L188" s="74"/>
      <c r="M188" s="74"/>
      <c r="N188" s="74"/>
      <c r="O188" s="74"/>
      <c r="P188" s="74"/>
      <c r="Q188" s="74" t="str">
        <f>Table16[[#This Row],[DefPrimary2]]&amp;IF(Table16[[#This Row],[Def-Secondary3]]&lt;&gt;"","/"&amp;Table16[[#This Row],[Def-Secondary3]],)&amp;""&amp;IF(Table16[[#This Row],[PassRush4]]&lt;&gt;"","-"&amp;Table16[[#This Row],[PassRush4]],)</f>
        <v>0</v>
      </c>
      <c r="R188" s="74" t="e">
        <f>VLOOKUP(Table16[[#This Row],[Player]],#REF!,9,FALSE)</f>
        <v>#REF!</v>
      </c>
      <c r="S188" s="71" t="e">
        <f>Table16[[#This Row],[2024 Card Info]]&amp;"  "&amp;Table16[[#This Row],[Player Data]]</f>
        <v>#REF!</v>
      </c>
    </row>
    <row r="189" spans="1:19" ht="12.75" customHeight="1" x14ac:dyDescent="0.25">
      <c r="A189" s="76" t="s">
        <v>635</v>
      </c>
      <c r="B189" s="72" t="s">
        <v>397</v>
      </c>
      <c r="C189" s="77" t="s">
        <v>368</v>
      </c>
      <c r="D189" s="89">
        <v>36809</v>
      </c>
      <c r="E189" s="73" t="s">
        <v>636</v>
      </c>
      <c r="G189" s="73" t="s">
        <v>398</v>
      </c>
      <c r="H189" s="75" t="str">
        <f>VLOOKUP(Table16[[#This Row],[Player]],Rosters!$D$1:$D$1939,1,FALSE)</f>
        <v>Oladapo, Kitan</v>
      </c>
      <c r="I189" s="75" t="str">
        <f>Table16[[#This Row],[RunBlock-Primary6]]&amp;"-"&amp;Table16[[#This Row],[PassBlock8]]&amp;IF(Table16[[#This Row],[RunBlock-Secondary7]]&lt;&gt;"","/"&amp;Table16[[#This Row],[RunBlock-Secondary7]]&amp;"-"&amp;Table16[[#This Row],[PassBlock8]],"")</f>
        <v>-</v>
      </c>
      <c r="J189" s="73">
        <v>0</v>
      </c>
      <c r="K189" s="73"/>
      <c r="L189" s="74"/>
      <c r="M189" s="74"/>
      <c r="N189" s="74"/>
      <c r="O189" s="74"/>
      <c r="P189" s="74"/>
      <c r="Q189" s="74" t="str">
        <f>Table16[[#This Row],[DefPrimary2]]&amp;IF(Table16[[#This Row],[Def-Secondary3]]&lt;&gt;"","/"&amp;Table16[[#This Row],[Def-Secondary3]],)&amp;""&amp;IF(Table16[[#This Row],[PassRush4]]&lt;&gt;"","-"&amp;Table16[[#This Row],[PassRush4]],)</f>
        <v>0</v>
      </c>
      <c r="R189" s="74" t="e">
        <f>VLOOKUP(Table16[[#This Row],[Player]],#REF!,9,FALSE)</f>
        <v>#REF!</v>
      </c>
      <c r="S189" s="71" t="e">
        <f>Table16[[#This Row],[2024 Card Info]]&amp;"  "&amp;Table16[[#This Row],[Player Data]]</f>
        <v>#REF!</v>
      </c>
    </row>
    <row r="190" spans="1:19" ht="12.75" customHeight="1" x14ac:dyDescent="0.25">
      <c r="A190" s="76" t="s">
        <v>1823</v>
      </c>
      <c r="B190" s="72" t="s">
        <v>397</v>
      </c>
      <c r="C190" s="77" t="s">
        <v>327</v>
      </c>
      <c r="D190" s="89">
        <v>34881</v>
      </c>
      <c r="E190" s="73" t="s">
        <v>1248</v>
      </c>
      <c r="G190" s="73" t="s">
        <v>388</v>
      </c>
      <c r="H190" s="75" t="str">
        <f>VLOOKUP(Table16[[#This Row],[Player]],Rosters!$D$1:$D$1939,1,FALSE)</f>
        <v>Owens, Jonathan</v>
      </c>
      <c r="I190" s="75" t="str">
        <f>Table16[[#This Row],[RunBlock-Primary6]]&amp;"-"&amp;Table16[[#This Row],[PassBlock8]]&amp;IF(Table16[[#This Row],[RunBlock-Secondary7]]&lt;&gt;"","/"&amp;Table16[[#This Row],[RunBlock-Secondary7]]&amp;"-"&amp;Table16[[#This Row],[PassBlock8]],"")</f>
        <v>-</v>
      </c>
      <c r="J190" s="73">
        <v>5</v>
      </c>
      <c r="K190" s="73"/>
      <c r="L190" s="74"/>
      <c r="M190" s="74"/>
      <c r="N190" s="74"/>
      <c r="O190" s="74"/>
      <c r="P190" s="74"/>
      <c r="Q190" s="74" t="str">
        <f>Table16[[#This Row],[DefPrimary2]]&amp;IF(Table16[[#This Row],[Def-Secondary3]]&lt;&gt;"","/"&amp;Table16[[#This Row],[Def-Secondary3]],)&amp;""&amp;IF(Table16[[#This Row],[PassRush4]]&lt;&gt;"","-"&amp;Table16[[#This Row],[PassRush4]],)</f>
        <v>5</v>
      </c>
      <c r="R190" s="74" t="e">
        <f>VLOOKUP(Table16[[#This Row],[Player]],#REF!,9,FALSE)</f>
        <v>#REF!</v>
      </c>
      <c r="S190" s="71" t="e">
        <f>Table16[[#This Row],[2024 Card Info]]&amp;"  "&amp;Table16[[#This Row],[Player Data]]</f>
        <v>#REF!</v>
      </c>
    </row>
    <row r="191" spans="1:19" ht="12.75" customHeight="1" x14ac:dyDescent="0.25">
      <c r="A191" s="76" t="s">
        <v>4180</v>
      </c>
      <c r="B191" s="72" t="s">
        <v>397</v>
      </c>
      <c r="C191" s="77" t="s">
        <v>272</v>
      </c>
      <c r="D191" s="89">
        <v>37044</v>
      </c>
      <c r="E191" s="73" t="s">
        <v>172</v>
      </c>
      <c r="G191" s="73" t="s">
        <v>412</v>
      </c>
      <c r="H191" s="75" t="e">
        <f>VLOOKUP(Table16[[#This Row],[Player]],Rosters!$D$1:$D$1939,1,FALSE)</f>
        <v>#N/A</v>
      </c>
      <c r="I191" s="75" t="str">
        <f>Table16[[#This Row],[RunBlock-Primary6]]&amp;"-"&amp;Table16[[#This Row],[PassBlock8]]&amp;IF(Table16[[#This Row],[RunBlock-Secondary7]]&lt;&gt;"","/"&amp;Table16[[#This Row],[RunBlock-Secondary7]]&amp;"-"&amp;Table16[[#This Row],[PassBlock8]],"")</f>
        <v>-</v>
      </c>
      <c r="J191" s="73">
        <v>4</v>
      </c>
      <c r="K191" s="73"/>
      <c r="L191" s="74"/>
      <c r="M191" s="74"/>
      <c r="N191" s="74"/>
      <c r="O191" s="74"/>
      <c r="P191" s="74"/>
      <c r="Q191" s="74" t="str">
        <f>Table16[[#This Row],[DefPrimary2]]&amp;IF(Table16[[#This Row],[Def-Secondary3]]&lt;&gt;"","/"&amp;Table16[[#This Row],[Def-Secondary3]],)&amp;""&amp;IF(Table16[[#This Row],[PassRush4]]&lt;&gt;"","-"&amp;Table16[[#This Row],[PassRush4]],)</f>
        <v>4</v>
      </c>
      <c r="R191" s="74" t="e">
        <f>VLOOKUP(Table16[[#This Row],[Player]],#REF!,9,FALSE)</f>
        <v>#REF!</v>
      </c>
      <c r="S191" s="71" t="e">
        <f>Table16[[#This Row],[2024 Card Info]]&amp;"  "&amp;Table16[[#This Row],[Player Data]]</f>
        <v>#REF!</v>
      </c>
    </row>
    <row r="192" spans="1:19" ht="12.75" customHeight="1" x14ac:dyDescent="0.25">
      <c r="A192" s="76" t="s">
        <v>4181</v>
      </c>
      <c r="B192" s="72" t="s">
        <v>397</v>
      </c>
      <c r="C192" s="77" t="s">
        <v>181</v>
      </c>
      <c r="D192" s="89">
        <v>35309</v>
      </c>
      <c r="E192" s="73" t="s">
        <v>1248</v>
      </c>
      <c r="G192" s="73" t="s">
        <v>398</v>
      </c>
      <c r="H192" s="75" t="e">
        <f>VLOOKUP(Table16[[#This Row],[Player]],Rosters!$D$1:$D$1939,1,FALSE)</f>
        <v>#N/A</v>
      </c>
      <c r="I192" s="75" t="str">
        <f>Table16[[#This Row],[RunBlock-Primary6]]&amp;"-"&amp;Table16[[#This Row],[PassBlock8]]&amp;IF(Table16[[#This Row],[RunBlock-Secondary7]]&lt;&gt;"","/"&amp;Table16[[#This Row],[RunBlock-Secondary7]]&amp;"-"&amp;Table16[[#This Row],[PassBlock8]],"")</f>
        <v>-</v>
      </c>
      <c r="J192" s="73">
        <v>0</v>
      </c>
      <c r="K192" s="73"/>
      <c r="L192" s="74"/>
      <c r="M192" s="74"/>
      <c r="N192" s="74"/>
      <c r="O192" s="74"/>
      <c r="P192" s="74"/>
      <c r="Q192" s="74" t="str">
        <f>Table16[[#This Row],[DefPrimary2]]&amp;IF(Table16[[#This Row],[Def-Secondary3]]&lt;&gt;"","/"&amp;Table16[[#This Row],[Def-Secondary3]],)&amp;""&amp;IF(Table16[[#This Row],[PassRush4]]&lt;&gt;"","-"&amp;Table16[[#This Row],[PassRush4]],)</f>
        <v>0</v>
      </c>
      <c r="R192" s="74" t="e">
        <f>VLOOKUP(Table16[[#This Row],[Player]],#REF!,9,FALSE)</f>
        <v>#REF!</v>
      </c>
      <c r="S192" s="71" t="e">
        <f>Table16[[#This Row],[2024 Card Info]]&amp;"  "&amp;Table16[[#This Row],[Player Data]]</f>
        <v>#REF!</v>
      </c>
    </row>
    <row r="193" spans="1:19" ht="12.75" customHeight="1" x14ac:dyDescent="0.25">
      <c r="A193" s="76" t="s">
        <v>4182</v>
      </c>
      <c r="B193" s="72" t="s">
        <v>397</v>
      </c>
      <c r="C193" s="77" t="s">
        <v>101</v>
      </c>
      <c r="D193" s="89">
        <v>36811</v>
      </c>
      <c r="E193" s="73" t="s">
        <v>4183</v>
      </c>
      <c r="G193" s="73" t="s">
        <v>398</v>
      </c>
      <c r="H193" s="75" t="e">
        <f>VLOOKUP(Table16[[#This Row],[Player]],Rosters!$D$1:$D$1939,1,FALSE)</f>
        <v>#N/A</v>
      </c>
      <c r="I193" s="75" t="str">
        <f>Table16[[#This Row],[RunBlock-Primary6]]&amp;"-"&amp;Table16[[#This Row],[PassBlock8]]&amp;IF(Table16[[#This Row],[RunBlock-Secondary7]]&lt;&gt;"","/"&amp;Table16[[#This Row],[RunBlock-Secondary7]]&amp;"-"&amp;Table16[[#This Row],[PassBlock8]],"")</f>
        <v>-</v>
      </c>
      <c r="J193" s="73">
        <v>0</v>
      </c>
      <c r="K193" s="73"/>
      <c r="L193" s="74"/>
      <c r="M193" s="74"/>
      <c r="N193" s="74"/>
      <c r="O193" s="74"/>
      <c r="P193" s="74"/>
      <c r="Q193" s="74" t="str">
        <f>Table16[[#This Row],[DefPrimary2]]&amp;IF(Table16[[#This Row],[Def-Secondary3]]&lt;&gt;"","/"&amp;Table16[[#This Row],[Def-Secondary3]],)&amp;""&amp;IF(Table16[[#This Row],[PassRush4]]&lt;&gt;"","-"&amp;Table16[[#This Row],[PassRush4]],)</f>
        <v>0</v>
      </c>
      <c r="R193" s="74" t="e">
        <f>VLOOKUP(Table16[[#This Row],[Player]],#REF!,9,FALSE)</f>
        <v>#REF!</v>
      </c>
      <c r="S193" s="71" t="e">
        <f>Table16[[#This Row],[2024 Card Info]]&amp;"  "&amp;Table16[[#This Row],[Player Data]]</f>
        <v>#REF!</v>
      </c>
    </row>
    <row r="194" spans="1:19" ht="12.75" customHeight="1" x14ac:dyDescent="0.25">
      <c r="A194" s="76" t="s">
        <v>1140</v>
      </c>
      <c r="B194" s="72" t="s">
        <v>397</v>
      </c>
      <c r="C194" s="77" t="s">
        <v>116</v>
      </c>
      <c r="D194" s="89">
        <v>36933</v>
      </c>
      <c r="E194" s="73" t="s">
        <v>1141</v>
      </c>
      <c r="G194" s="73" t="s">
        <v>398</v>
      </c>
      <c r="H194" s="75" t="str">
        <f>VLOOKUP(Table16[[#This Row],[Player]],Rosters!$D$1:$D$1939,1,FALSE)</f>
        <v>Pritchett, Nehemiah</v>
      </c>
      <c r="I194" s="75" t="str">
        <f>Table16[[#This Row],[RunBlock-Primary6]]&amp;"-"&amp;Table16[[#This Row],[PassBlock8]]&amp;IF(Table16[[#This Row],[RunBlock-Secondary7]]&lt;&gt;"","/"&amp;Table16[[#This Row],[RunBlock-Secondary7]]&amp;"-"&amp;Table16[[#This Row],[PassBlock8]],"")</f>
        <v>-</v>
      </c>
      <c r="J194" s="73">
        <v>0</v>
      </c>
      <c r="K194" s="73"/>
      <c r="L194" s="74"/>
      <c r="M194" s="74"/>
      <c r="N194" s="74"/>
      <c r="O194" s="74"/>
      <c r="P194" s="74"/>
      <c r="Q194" s="74" t="str">
        <f>Table16[[#This Row],[DefPrimary2]]&amp;IF(Table16[[#This Row],[Def-Secondary3]]&lt;&gt;"","/"&amp;Table16[[#This Row],[Def-Secondary3]],)&amp;""&amp;IF(Table16[[#This Row],[PassRush4]]&lt;&gt;"","-"&amp;Table16[[#This Row],[PassRush4]],)</f>
        <v>0</v>
      </c>
      <c r="R194" s="74" t="e">
        <f>VLOOKUP(Table16[[#This Row],[Player]],#REF!,9,FALSE)</f>
        <v>#REF!</v>
      </c>
      <c r="S194" s="71" t="e">
        <f>Table16[[#This Row],[2024 Card Info]]&amp;"  "&amp;Table16[[#This Row],[Player Data]]</f>
        <v>#REF!</v>
      </c>
    </row>
    <row r="195" spans="1:19" ht="12.75" customHeight="1" x14ac:dyDescent="0.25">
      <c r="A195" s="76" t="s">
        <v>2426</v>
      </c>
      <c r="B195" s="72" t="s">
        <v>397</v>
      </c>
      <c r="C195" s="77" t="s">
        <v>175</v>
      </c>
      <c r="D195" s="89">
        <v>36806</v>
      </c>
      <c r="E195" s="73" t="s">
        <v>172</v>
      </c>
      <c r="G195" s="73" t="s">
        <v>412</v>
      </c>
      <c r="H195" s="75" t="str">
        <f>VLOOKUP(Table16[[#This Row],[Player]],Rosters!$D$1:$D$1939,1,FALSE)</f>
        <v>Richardson, Demani</v>
      </c>
      <c r="I195" s="75" t="str">
        <f>Table16[[#This Row],[RunBlock-Primary6]]&amp;"-"&amp;Table16[[#This Row],[PassBlock8]]&amp;IF(Table16[[#This Row],[RunBlock-Secondary7]]&lt;&gt;"","/"&amp;Table16[[#This Row],[RunBlock-Secondary7]]&amp;"-"&amp;Table16[[#This Row],[PassBlock8]],"")</f>
        <v>-</v>
      </c>
      <c r="J195" s="73">
        <v>4</v>
      </c>
      <c r="K195" s="73"/>
      <c r="L195" s="74"/>
      <c r="M195" s="74"/>
      <c r="N195" s="74"/>
      <c r="O195" s="74"/>
      <c r="P195" s="74"/>
      <c r="Q195" s="74" t="str">
        <f>Table16[[#This Row],[DefPrimary2]]&amp;IF(Table16[[#This Row],[Def-Secondary3]]&lt;&gt;"","/"&amp;Table16[[#This Row],[Def-Secondary3]],)&amp;""&amp;IF(Table16[[#This Row],[PassRush4]]&lt;&gt;"","-"&amp;Table16[[#This Row],[PassRush4]],)</f>
        <v>4</v>
      </c>
      <c r="R195" s="74" t="e">
        <f>VLOOKUP(Table16[[#This Row],[Player]],#REF!,9,FALSE)</f>
        <v>#REF!</v>
      </c>
      <c r="S195" s="71" t="e">
        <f>Table16[[#This Row],[2024 Card Info]]&amp;"  "&amp;Table16[[#This Row],[Player Data]]</f>
        <v>#REF!</v>
      </c>
    </row>
    <row r="196" spans="1:19" ht="12.75" customHeight="1" x14ac:dyDescent="0.25">
      <c r="A196" s="76" t="s">
        <v>1139</v>
      </c>
      <c r="B196" s="72" t="s">
        <v>397</v>
      </c>
      <c r="C196" s="77" t="s">
        <v>363</v>
      </c>
      <c r="D196" s="89">
        <v>37434</v>
      </c>
      <c r="E196" s="73" t="s">
        <v>180</v>
      </c>
      <c r="G196" s="73" t="s">
        <v>398</v>
      </c>
      <c r="H196" s="75" t="str">
        <f>VLOOKUP(Table16[[#This Row],[Player]],Rosters!$D$1:$D$1939,1,FALSE)</f>
        <v>Ringo, Kelee</v>
      </c>
      <c r="I196" s="75" t="str">
        <f>Table16[[#This Row],[RunBlock-Primary6]]&amp;"-"&amp;Table16[[#This Row],[PassBlock8]]&amp;IF(Table16[[#This Row],[RunBlock-Secondary7]]&lt;&gt;"","/"&amp;Table16[[#This Row],[RunBlock-Secondary7]]&amp;"-"&amp;Table16[[#This Row],[PassBlock8]],"")</f>
        <v>-</v>
      </c>
      <c r="J196" s="73">
        <v>0</v>
      </c>
      <c r="K196" s="73"/>
      <c r="L196" s="74"/>
      <c r="M196" s="74"/>
      <c r="N196" s="74"/>
      <c r="O196" s="74"/>
      <c r="P196" s="74"/>
      <c r="Q196" s="74" t="str">
        <f>Table16[[#This Row],[DefPrimary2]]&amp;IF(Table16[[#This Row],[Def-Secondary3]]&lt;&gt;"","/"&amp;Table16[[#This Row],[Def-Secondary3]],)&amp;""&amp;IF(Table16[[#This Row],[PassRush4]]&lt;&gt;"","-"&amp;Table16[[#This Row],[PassRush4]],)</f>
        <v>0</v>
      </c>
      <c r="R196" s="74" t="e">
        <f>VLOOKUP(Table16[[#This Row],[Player]],#REF!,9,FALSE)</f>
        <v>#REF!</v>
      </c>
      <c r="S196" s="71" t="e">
        <f>Table16[[#This Row],[2024 Card Info]]&amp;"  "&amp;Table16[[#This Row],[Player Data]]</f>
        <v>#REF!</v>
      </c>
    </row>
    <row r="197" spans="1:19" ht="12.75" customHeight="1" x14ac:dyDescent="0.25">
      <c r="A197" s="76" t="s">
        <v>4184</v>
      </c>
      <c r="B197" s="72" t="s">
        <v>397</v>
      </c>
      <c r="C197" s="77" t="s">
        <v>395</v>
      </c>
      <c r="D197" s="89">
        <v>37218</v>
      </c>
      <c r="E197" s="73" t="s">
        <v>172</v>
      </c>
      <c r="G197" s="73" t="s">
        <v>412</v>
      </c>
      <c r="H197" s="75" t="e">
        <f>VLOOKUP(Table16[[#This Row],[Player]],Rosters!$D$1:$D$1939,1,FALSE)</f>
        <v>#N/A</v>
      </c>
      <c r="I197" s="75" t="str">
        <f>Table16[[#This Row],[RunBlock-Primary6]]&amp;"-"&amp;Table16[[#This Row],[PassBlock8]]&amp;IF(Table16[[#This Row],[RunBlock-Secondary7]]&lt;&gt;"","/"&amp;Table16[[#This Row],[RunBlock-Secondary7]]&amp;"-"&amp;Table16[[#This Row],[PassBlock8]],"")</f>
        <v>-</v>
      </c>
      <c r="J197" s="73">
        <v>4</v>
      </c>
      <c r="K197" s="73"/>
      <c r="L197" s="74"/>
      <c r="M197" s="74"/>
      <c r="N197" s="74"/>
      <c r="O197" s="74"/>
      <c r="P197" s="74"/>
      <c r="Q197" s="74" t="str">
        <f>Table16[[#This Row],[DefPrimary2]]&amp;IF(Table16[[#This Row],[Def-Secondary3]]&lt;&gt;"","/"&amp;Table16[[#This Row],[Def-Secondary3]],)&amp;""&amp;IF(Table16[[#This Row],[PassRush4]]&lt;&gt;"","-"&amp;Table16[[#This Row],[PassRush4]],)</f>
        <v>4</v>
      </c>
      <c r="R197" s="74" t="e">
        <f>VLOOKUP(Table16[[#This Row],[Player]],#REF!,9,FALSE)</f>
        <v>#REF!</v>
      </c>
      <c r="S197" s="71" t="e">
        <f>Table16[[#This Row],[2024 Card Info]]&amp;"  "&amp;Table16[[#This Row],[Player Data]]</f>
        <v>#REF!</v>
      </c>
    </row>
    <row r="198" spans="1:19" ht="12.75" customHeight="1" x14ac:dyDescent="0.25">
      <c r="A198" s="76" t="s">
        <v>4185</v>
      </c>
      <c r="B198" s="72" t="s">
        <v>397</v>
      </c>
      <c r="C198" s="77" t="s">
        <v>220</v>
      </c>
      <c r="D198" s="89">
        <v>34243</v>
      </c>
      <c r="E198" s="73" t="s">
        <v>1248</v>
      </c>
      <c r="G198" s="73" t="s">
        <v>398</v>
      </c>
      <c r="H198" s="75" t="e">
        <f>VLOOKUP(Table16[[#This Row],[Player]],Rosters!$D$1:$D$1939,1,FALSE)</f>
        <v>#N/A</v>
      </c>
      <c r="I198" s="75" t="str">
        <f>Table16[[#This Row],[RunBlock-Primary6]]&amp;"-"&amp;Table16[[#This Row],[PassBlock8]]&amp;IF(Table16[[#This Row],[RunBlock-Secondary7]]&lt;&gt;"","/"&amp;Table16[[#This Row],[RunBlock-Secondary7]]&amp;"-"&amp;Table16[[#This Row],[PassBlock8]],"")</f>
        <v>-</v>
      </c>
      <c r="J198" s="73">
        <v>0</v>
      </c>
      <c r="K198" s="73"/>
      <c r="L198" s="74"/>
      <c r="M198" s="74"/>
      <c r="N198" s="74"/>
      <c r="O198" s="74"/>
      <c r="P198" s="74"/>
      <c r="Q198" s="74" t="str">
        <f>Table16[[#This Row],[DefPrimary2]]&amp;IF(Table16[[#This Row],[Def-Secondary3]]&lt;&gt;"","/"&amp;Table16[[#This Row],[Def-Secondary3]],)&amp;""&amp;IF(Table16[[#This Row],[PassRush4]]&lt;&gt;"","-"&amp;Table16[[#This Row],[PassRush4]],)</f>
        <v>0</v>
      </c>
      <c r="R198" s="74" t="e">
        <f>VLOOKUP(Table16[[#This Row],[Player]],#REF!,9,FALSE)</f>
        <v>#REF!</v>
      </c>
      <c r="S198" s="71" t="e">
        <f>Table16[[#This Row],[2024 Card Info]]&amp;"  "&amp;Table16[[#This Row],[Player Data]]</f>
        <v>#REF!</v>
      </c>
    </row>
    <row r="199" spans="1:19" ht="12.75" customHeight="1" x14ac:dyDescent="0.25">
      <c r="A199" s="76" t="s">
        <v>2541</v>
      </c>
      <c r="B199" s="72" t="s">
        <v>397</v>
      </c>
      <c r="C199" s="77" t="s">
        <v>175</v>
      </c>
      <c r="D199" s="89">
        <v>34836</v>
      </c>
      <c r="E199" s="73" t="s">
        <v>1234</v>
      </c>
      <c r="G199" s="73" t="s">
        <v>398</v>
      </c>
      <c r="H199" s="75" t="str">
        <f>VLOOKUP(Table16[[#This Row],[Player]],Rosters!$D$1:$D$1939,1,FALSE)</f>
        <v>Scott, Nick</v>
      </c>
      <c r="I199" s="75" t="str">
        <f>Table16[[#This Row],[RunBlock-Primary6]]&amp;"-"&amp;Table16[[#This Row],[PassBlock8]]&amp;IF(Table16[[#This Row],[RunBlock-Secondary7]]&lt;&gt;"","/"&amp;Table16[[#This Row],[RunBlock-Secondary7]]&amp;"-"&amp;Table16[[#This Row],[PassBlock8]],"")</f>
        <v>-</v>
      </c>
      <c r="J199" s="73">
        <v>0</v>
      </c>
      <c r="K199" s="73"/>
      <c r="L199" s="74"/>
      <c r="M199" s="74"/>
      <c r="N199" s="74"/>
      <c r="O199" s="74"/>
      <c r="P199" s="74"/>
      <c r="Q199" s="74" t="str">
        <f>Table16[[#This Row],[DefPrimary2]]&amp;IF(Table16[[#This Row],[Def-Secondary3]]&lt;&gt;"","/"&amp;Table16[[#This Row],[Def-Secondary3]],)&amp;""&amp;IF(Table16[[#This Row],[PassRush4]]&lt;&gt;"","-"&amp;Table16[[#This Row],[PassRush4]],)</f>
        <v>0</v>
      </c>
      <c r="R199" s="74" t="e">
        <f>VLOOKUP(Table16[[#This Row],[Player]],#REF!,9,FALSE)</f>
        <v>#REF!</v>
      </c>
      <c r="S199" s="71" t="e">
        <f>Table16[[#This Row],[2024 Card Info]]&amp;"  "&amp;Table16[[#This Row],[Player Data]]</f>
        <v>#REF!</v>
      </c>
    </row>
    <row r="200" spans="1:19" ht="12.75" customHeight="1" x14ac:dyDescent="0.25">
      <c r="A200" s="76" t="s">
        <v>1583</v>
      </c>
      <c r="B200" s="72" t="s">
        <v>397</v>
      </c>
      <c r="C200" s="77" t="s">
        <v>303</v>
      </c>
      <c r="D200" s="89">
        <v>35215</v>
      </c>
      <c r="E200" s="73" t="s">
        <v>548</v>
      </c>
      <c r="G200" s="73" t="s">
        <v>398</v>
      </c>
      <c r="H200" s="75" t="str">
        <f>VLOOKUP(Table16[[#This Row],[Player]],Rosters!$D$1:$D$1939,1,FALSE)</f>
        <v>Sheffield, Kendall</v>
      </c>
      <c r="I200" s="75" t="str">
        <f>Table16[[#This Row],[RunBlock-Primary6]]&amp;"-"&amp;Table16[[#This Row],[PassBlock8]]&amp;IF(Table16[[#This Row],[RunBlock-Secondary7]]&lt;&gt;"","/"&amp;Table16[[#This Row],[RunBlock-Secondary7]]&amp;"-"&amp;Table16[[#This Row],[PassBlock8]],"")</f>
        <v>-</v>
      </c>
      <c r="J200" s="73">
        <v>0</v>
      </c>
      <c r="K200" s="73"/>
      <c r="L200" s="74"/>
      <c r="M200" s="74"/>
      <c r="N200" s="74"/>
      <c r="O200" s="74"/>
      <c r="P200" s="74"/>
      <c r="Q200" s="74" t="str">
        <f>Table16[[#This Row],[DefPrimary2]]&amp;IF(Table16[[#This Row],[Def-Secondary3]]&lt;&gt;"","/"&amp;Table16[[#This Row],[Def-Secondary3]],)&amp;""&amp;IF(Table16[[#This Row],[PassRush4]]&lt;&gt;"","-"&amp;Table16[[#This Row],[PassRush4]],)</f>
        <v>0</v>
      </c>
      <c r="R200" s="74" t="e">
        <f>VLOOKUP(Table16[[#This Row],[Player]],#REF!,9,FALSE)</f>
        <v>#REF!</v>
      </c>
      <c r="S200" s="71" t="e">
        <f>Table16[[#This Row],[2024 Card Info]]&amp;"  "&amp;Table16[[#This Row],[Player Data]]</f>
        <v>#REF!</v>
      </c>
    </row>
    <row r="201" spans="1:19" ht="12.75" customHeight="1" x14ac:dyDescent="0.25">
      <c r="A201" s="76" t="s">
        <v>2660</v>
      </c>
      <c r="B201" s="72" t="s">
        <v>397</v>
      </c>
      <c r="C201" s="77" t="s">
        <v>154</v>
      </c>
      <c r="D201" s="89">
        <v>36997</v>
      </c>
      <c r="E201" s="73" t="s">
        <v>348</v>
      </c>
      <c r="G201" s="73" t="s">
        <v>398</v>
      </c>
      <c r="H201" s="75" t="str">
        <f>VLOOKUP(Table16[[#This Row],[Player]],Rosters!$D$1:$D$1939,1,FALSE)</f>
        <v>Skinner, JL</v>
      </c>
      <c r="I201" s="75" t="str">
        <f>Table16[[#This Row],[RunBlock-Primary6]]&amp;"-"&amp;Table16[[#This Row],[PassBlock8]]&amp;IF(Table16[[#This Row],[RunBlock-Secondary7]]&lt;&gt;"","/"&amp;Table16[[#This Row],[RunBlock-Secondary7]]&amp;"-"&amp;Table16[[#This Row],[PassBlock8]],"")</f>
        <v>-</v>
      </c>
      <c r="J201" s="73">
        <v>0</v>
      </c>
      <c r="K201" s="73"/>
      <c r="L201" s="74"/>
      <c r="M201" s="74"/>
      <c r="N201" s="74"/>
      <c r="O201" s="74"/>
      <c r="P201" s="74"/>
      <c r="Q201" s="74" t="str">
        <f>Table16[[#This Row],[DefPrimary2]]&amp;IF(Table16[[#This Row],[Def-Secondary3]]&lt;&gt;"","/"&amp;Table16[[#This Row],[Def-Secondary3]],)&amp;""&amp;IF(Table16[[#This Row],[PassRush4]]&lt;&gt;"","-"&amp;Table16[[#This Row],[PassRush4]],)</f>
        <v>0</v>
      </c>
      <c r="R201" s="74" t="e">
        <f>VLOOKUP(Table16[[#This Row],[Player]],#REF!,9,FALSE)</f>
        <v>#REF!</v>
      </c>
      <c r="S201" s="71" t="e">
        <f>Table16[[#This Row],[2024 Card Info]]&amp;"  "&amp;Table16[[#This Row],[Player Data]]</f>
        <v>#REF!</v>
      </c>
    </row>
    <row r="202" spans="1:19" ht="12.75" customHeight="1" x14ac:dyDescent="0.25">
      <c r="A202" s="76" t="s">
        <v>440</v>
      </c>
      <c r="B202" s="72" t="s">
        <v>397</v>
      </c>
      <c r="C202" s="77" t="s">
        <v>261</v>
      </c>
      <c r="D202" s="89">
        <v>36881</v>
      </c>
      <c r="E202" s="73" t="s">
        <v>268</v>
      </c>
      <c r="G202" s="73" t="s">
        <v>412</v>
      </c>
      <c r="H202" s="75" t="str">
        <f>VLOOKUP(Table16[[#This Row],[Player]],Rosters!$D$1:$D$1939,1,FALSE)</f>
        <v>Smith, Cam</v>
      </c>
      <c r="I202" s="75" t="str">
        <f>Table16[[#This Row],[RunBlock-Primary6]]&amp;"-"&amp;Table16[[#This Row],[PassBlock8]]&amp;IF(Table16[[#This Row],[RunBlock-Secondary7]]&lt;&gt;"","/"&amp;Table16[[#This Row],[RunBlock-Secondary7]]&amp;"-"&amp;Table16[[#This Row],[PassBlock8]],"")</f>
        <v>-</v>
      </c>
      <c r="J202" s="73">
        <v>4</v>
      </c>
      <c r="K202" s="73"/>
      <c r="L202" s="74"/>
      <c r="M202" s="74"/>
      <c r="N202" s="74"/>
      <c r="O202" s="74"/>
      <c r="P202" s="74"/>
      <c r="Q202" s="74" t="str">
        <f>Table16[[#This Row],[DefPrimary2]]&amp;IF(Table16[[#This Row],[Def-Secondary3]]&lt;&gt;"","/"&amp;Table16[[#This Row],[Def-Secondary3]],)&amp;""&amp;IF(Table16[[#This Row],[PassRush4]]&lt;&gt;"","-"&amp;Table16[[#This Row],[PassRush4]],)</f>
        <v>4</v>
      </c>
      <c r="R202" s="74" t="e">
        <f>VLOOKUP(Table16[[#This Row],[Player]],#REF!,9,FALSE)</f>
        <v>#REF!</v>
      </c>
      <c r="S202" s="71" t="e">
        <f>Table16[[#This Row],[2024 Card Info]]&amp;"  "&amp;Table16[[#This Row],[Player Data]]</f>
        <v>#REF!</v>
      </c>
    </row>
    <row r="203" spans="1:19" ht="12.75" customHeight="1" x14ac:dyDescent="0.25">
      <c r="A203" s="76" t="s">
        <v>2653</v>
      </c>
      <c r="B203" s="72" t="s">
        <v>397</v>
      </c>
      <c r="C203" s="77" t="s">
        <v>327</v>
      </c>
      <c r="D203" s="89">
        <v>36368</v>
      </c>
      <c r="E203" s="73" t="s">
        <v>236</v>
      </c>
      <c r="G203" s="73" t="s">
        <v>412</v>
      </c>
      <c r="H203" s="75" t="str">
        <f>VLOOKUP(Table16[[#This Row],[Player]],Rosters!$D$1:$D$1939,1,FALSE)</f>
        <v>Smith, Terell</v>
      </c>
      <c r="I203" s="75" t="str">
        <f>Table16[[#This Row],[RunBlock-Primary6]]&amp;"-"&amp;Table16[[#This Row],[PassBlock8]]&amp;IF(Table16[[#This Row],[RunBlock-Secondary7]]&lt;&gt;"","/"&amp;Table16[[#This Row],[RunBlock-Secondary7]]&amp;"-"&amp;Table16[[#This Row],[PassBlock8]],"")</f>
        <v>-</v>
      </c>
      <c r="J203" s="73">
        <v>4</v>
      </c>
      <c r="K203" s="73"/>
      <c r="L203" s="74"/>
      <c r="M203" s="74"/>
      <c r="N203" s="74"/>
      <c r="O203" s="74"/>
      <c r="P203" s="74"/>
      <c r="Q203" s="74" t="str">
        <f>Table16[[#This Row],[DefPrimary2]]&amp;IF(Table16[[#This Row],[Def-Secondary3]]&lt;&gt;"","/"&amp;Table16[[#This Row],[Def-Secondary3]],)&amp;""&amp;IF(Table16[[#This Row],[PassRush4]]&lt;&gt;"","-"&amp;Table16[[#This Row],[PassRush4]],)</f>
        <v>4</v>
      </c>
      <c r="R203" s="74" t="e">
        <f>VLOOKUP(Table16[[#This Row],[Player]],#REF!,9,FALSE)</f>
        <v>#REF!</v>
      </c>
      <c r="S203" s="71" t="e">
        <f>Table16[[#This Row],[2024 Card Info]]&amp;"  "&amp;Table16[[#This Row],[Player Data]]</f>
        <v>#REF!</v>
      </c>
    </row>
    <row r="204" spans="1:19" ht="12.75" customHeight="1" x14ac:dyDescent="0.25">
      <c r="A204" s="76" t="s">
        <v>1287</v>
      </c>
      <c r="B204" s="72" t="s">
        <v>397</v>
      </c>
      <c r="C204" s="77" t="s">
        <v>175</v>
      </c>
      <c r="D204" s="89">
        <v>37516</v>
      </c>
      <c r="E204" s="73" t="s">
        <v>1288</v>
      </c>
      <c r="G204" s="73" t="s">
        <v>412</v>
      </c>
      <c r="H204" s="75" t="str">
        <f>VLOOKUP(Table16[[#This Row],[Player]],Rosters!$D$1:$D$1939,1,FALSE)</f>
        <v>Smith-Wade, Chau</v>
      </c>
      <c r="I204" s="75" t="str">
        <f>Table16[[#This Row],[RunBlock-Primary6]]&amp;"-"&amp;Table16[[#This Row],[PassBlock8]]&amp;IF(Table16[[#This Row],[RunBlock-Secondary7]]&lt;&gt;"","/"&amp;Table16[[#This Row],[RunBlock-Secondary7]]&amp;"-"&amp;Table16[[#This Row],[PassBlock8]],"")</f>
        <v>-</v>
      </c>
      <c r="J204" s="73">
        <v>4</v>
      </c>
      <c r="K204" s="73"/>
      <c r="L204" s="74"/>
      <c r="M204" s="74"/>
      <c r="N204" s="74"/>
      <c r="O204" s="74"/>
      <c r="P204" s="74"/>
      <c r="Q204" s="74" t="str">
        <f>Table16[[#This Row],[DefPrimary2]]&amp;IF(Table16[[#This Row],[Def-Secondary3]]&lt;&gt;"","/"&amp;Table16[[#This Row],[Def-Secondary3]],)&amp;""&amp;IF(Table16[[#This Row],[PassRush4]]&lt;&gt;"","-"&amp;Table16[[#This Row],[PassRush4]],)</f>
        <v>4</v>
      </c>
      <c r="R204" s="74" t="e">
        <f>VLOOKUP(Table16[[#This Row],[Player]],#REF!,9,FALSE)</f>
        <v>#REF!</v>
      </c>
      <c r="S204" s="71" t="e">
        <f>Table16[[#This Row],[2024 Card Info]]&amp;"  "&amp;Table16[[#This Row],[Player Data]]</f>
        <v>#REF!</v>
      </c>
    </row>
    <row r="205" spans="1:19" ht="12.75" customHeight="1" x14ac:dyDescent="0.25">
      <c r="A205" s="76" t="s">
        <v>3749</v>
      </c>
      <c r="B205" s="72" t="s">
        <v>397</v>
      </c>
      <c r="C205" s="77" t="s">
        <v>327</v>
      </c>
      <c r="D205" s="89">
        <v>37015</v>
      </c>
      <c r="E205" s="73" t="s">
        <v>172</v>
      </c>
      <c r="G205" s="73" t="s">
        <v>398</v>
      </c>
      <c r="H205" s="75" t="str">
        <f>VLOOKUP(Table16[[#This Row],[Player]],Rosters!$D$1:$D$1939,1,FALSE)</f>
        <v>Steward, Reddy</v>
      </c>
      <c r="I205" s="75" t="str">
        <f>Table16[[#This Row],[RunBlock-Primary6]]&amp;"-"&amp;Table16[[#This Row],[PassBlock8]]&amp;IF(Table16[[#This Row],[RunBlock-Secondary7]]&lt;&gt;"","/"&amp;Table16[[#This Row],[RunBlock-Secondary7]]&amp;"-"&amp;Table16[[#This Row],[PassBlock8]],"")</f>
        <v>-</v>
      </c>
      <c r="J205" s="73">
        <v>0</v>
      </c>
      <c r="K205" s="73"/>
      <c r="L205" s="74"/>
      <c r="M205" s="74"/>
      <c r="N205" s="74"/>
      <c r="O205" s="74"/>
      <c r="P205" s="74"/>
      <c r="Q205" s="74" t="str">
        <f>Table16[[#This Row],[DefPrimary2]]&amp;IF(Table16[[#This Row],[Def-Secondary3]]&lt;&gt;"","/"&amp;Table16[[#This Row],[Def-Secondary3]],)&amp;""&amp;IF(Table16[[#This Row],[PassRush4]]&lt;&gt;"","-"&amp;Table16[[#This Row],[PassRush4]],)</f>
        <v>0</v>
      </c>
      <c r="R205" s="74" t="e">
        <f>VLOOKUP(Table16[[#This Row],[Player]],#REF!,9,FALSE)</f>
        <v>#REF!</v>
      </c>
      <c r="S205" s="71" t="e">
        <f>Table16[[#This Row],[2024 Card Info]]&amp;"  "&amp;Table16[[#This Row],[Player Data]]</f>
        <v>#REF!</v>
      </c>
    </row>
    <row r="206" spans="1:19" ht="12.75" customHeight="1" x14ac:dyDescent="0.25">
      <c r="A206" s="76" t="s">
        <v>2073</v>
      </c>
      <c r="B206" s="72" t="s">
        <v>397</v>
      </c>
      <c r="C206" s="77" t="s">
        <v>220</v>
      </c>
      <c r="D206" s="89">
        <v>34958</v>
      </c>
      <c r="E206" s="73" t="s">
        <v>516</v>
      </c>
      <c r="G206" s="73" t="s">
        <v>388</v>
      </c>
      <c r="H206" s="75" t="str">
        <f>VLOOKUP(Table16[[#This Row],[Player]],Rosters!$D$1:$D$1939,1,FALSE)</f>
        <v>Stewart, M.J.</v>
      </c>
      <c r="I206" s="75" t="str">
        <f>Table16[[#This Row],[RunBlock-Primary6]]&amp;"-"&amp;Table16[[#This Row],[PassBlock8]]&amp;IF(Table16[[#This Row],[RunBlock-Secondary7]]&lt;&gt;"","/"&amp;Table16[[#This Row],[RunBlock-Secondary7]]&amp;"-"&amp;Table16[[#This Row],[PassBlock8]],"")</f>
        <v>-</v>
      </c>
      <c r="J206" s="73">
        <v>5</v>
      </c>
      <c r="K206" s="73"/>
      <c r="L206" s="74"/>
      <c r="M206" s="74"/>
      <c r="N206" s="74"/>
      <c r="O206" s="74"/>
      <c r="P206" s="74"/>
      <c r="Q206" s="74" t="str">
        <f>Table16[[#This Row],[DefPrimary2]]&amp;IF(Table16[[#This Row],[Def-Secondary3]]&lt;&gt;"","/"&amp;Table16[[#This Row],[Def-Secondary3]],)&amp;""&amp;IF(Table16[[#This Row],[PassRush4]]&lt;&gt;"","-"&amp;Table16[[#This Row],[PassRush4]],)</f>
        <v>5</v>
      </c>
      <c r="R206" s="74" t="e">
        <f>VLOOKUP(Table16[[#This Row],[Player]],#REF!,9,FALSE)</f>
        <v>#REF!</v>
      </c>
      <c r="S206" s="71" t="e">
        <f>Table16[[#This Row],[2024 Card Info]]&amp;"  "&amp;Table16[[#This Row],[Player Data]]</f>
        <v>#REF!</v>
      </c>
    </row>
    <row r="207" spans="1:19" ht="12.75" customHeight="1" x14ac:dyDescent="0.25">
      <c r="A207" s="76" t="s">
        <v>1828</v>
      </c>
      <c r="B207" s="72" t="s">
        <v>397</v>
      </c>
      <c r="C207" s="77" t="s">
        <v>368</v>
      </c>
      <c r="D207" s="89">
        <v>36220</v>
      </c>
      <c r="E207" s="73" t="s">
        <v>4186</v>
      </c>
      <c r="G207" s="73" t="s">
        <v>412</v>
      </c>
      <c r="H207" s="75" t="str">
        <f>VLOOKUP(Table16[[#This Row],[Player]],Rosters!$D$1:$D$1939,1,FALSE)</f>
        <v>Stokes, Eric</v>
      </c>
      <c r="I207" s="75" t="str">
        <f>Table16[[#This Row],[RunBlock-Primary6]]&amp;"-"&amp;Table16[[#This Row],[PassBlock8]]&amp;IF(Table16[[#This Row],[RunBlock-Secondary7]]&lt;&gt;"","/"&amp;Table16[[#This Row],[RunBlock-Secondary7]]&amp;"-"&amp;Table16[[#This Row],[PassBlock8]],"")</f>
        <v>-</v>
      </c>
      <c r="J207" s="73">
        <v>4</v>
      </c>
      <c r="K207" s="73"/>
      <c r="L207" s="74"/>
      <c r="M207" s="74"/>
      <c r="N207" s="74"/>
      <c r="O207" s="74"/>
      <c r="P207" s="74"/>
      <c r="Q207" s="74" t="str">
        <f>Table16[[#This Row],[DefPrimary2]]&amp;IF(Table16[[#This Row],[Def-Secondary3]]&lt;&gt;"","/"&amp;Table16[[#This Row],[Def-Secondary3]],)&amp;""&amp;IF(Table16[[#This Row],[PassRush4]]&lt;&gt;"","-"&amp;Table16[[#This Row],[PassRush4]],)</f>
        <v>4</v>
      </c>
      <c r="R207" s="74" t="e">
        <f>VLOOKUP(Table16[[#This Row],[Player]],#REF!,9,FALSE)</f>
        <v>#REF!</v>
      </c>
      <c r="S207" s="71" t="e">
        <f>Table16[[#This Row],[2024 Card Info]]&amp;"  "&amp;Table16[[#This Row],[Player Data]]</f>
        <v>#REF!</v>
      </c>
    </row>
    <row r="208" spans="1:19" ht="12.75" customHeight="1" x14ac:dyDescent="0.25">
      <c r="A208" s="76" t="s">
        <v>4187</v>
      </c>
      <c r="B208" s="72" t="s">
        <v>397</v>
      </c>
      <c r="C208" s="77" t="s">
        <v>612</v>
      </c>
      <c r="D208" s="89">
        <v>35132</v>
      </c>
      <c r="E208" s="73" t="s">
        <v>245</v>
      </c>
      <c r="G208" s="73" t="s">
        <v>412</v>
      </c>
      <c r="H208" s="75" t="e">
        <f>VLOOKUP(Table16[[#This Row],[Player]],Rosters!$D$1:$D$1939,1,FALSE)</f>
        <v>#N/A</v>
      </c>
      <c r="I208" s="75" t="str">
        <f>Table16[[#This Row],[RunBlock-Primary6]]&amp;"-"&amp;Table16[[#This Row],[PassBlock8]]&amp;IF(Table16[[#This Row],[RunBlock-Secondary7]]&lt;&gt;"","/"&amp;Table16[[#This Row],[RunBlock-Secondary7]]&amp;"-"&amp;Table16[[#This Row],[PassBlock8]],"")</f>
        <v>-</v>
      </c>
      <c r="J208" s="73">
        <v>4</v>
      </c>
      <c r="K208" s="73"/>
      <c r="L208" s="74"/>
      <c r="M208" s="74"/>
      <c r="N208" s="74"/>
      <c r="O208" s="74"/>
      <c r="P208" s="74"/>
      <c r="Q208" s="74" t="str">
        <f>Table16[[#This Row],[DefPrimary2]]&amp;IF(Table16[[#This Row],[Def-Secondary3]]&lt;&gt;"","/"&amp;Table16[[#This Row],[Def-Secondary3]],)&amp;""&amp;IF(Table16[[#This Row],[PassRush4]]&lt;&gt;"","-"&amp;Table16[[#This Row],[PassRush4]],)</f>
        <v>4</v>
      </c>
      <c r="R208" s="74" t="e">
        <f>VLOOKUP(Table16[[#This Row],[Player]],#REF!,9,FALSE)</f>
        <v>#REF!</v>
      </c>
      <c r="S208" s="71" t="e">
        <f>Table16[[#This Row],[2024 Card Info]]&amp;"  "&amp;Table16[[#This Row],[Player Data]]</f>
        <v>#REF!</v>
      </c>
    </row>
    <row r="209" spans="1:19" ht="12.75" customHeight="1" x14ac:dyDescent="0.25">
      <c r="A209" s="76" t="s">
        <v>1570</v>
      </c>
      <c r="B209" s="72" t="s">
        <v>397</v>
      </c>
      <c r="C209" s="77" t="s">
        <v>181</v>
      </c>
      <c r="D209" s="89">
        <v>34757</v>
      </c>
      <c r="E209" s="73" t="s">
        <v>405</v>
      </c>
      <c r="G209" s="73" t="s">
        <v>412</v>
      </c>
      <c r="H209" s="75" t="str">
        <f>VLOOKUP(Table16[[#This Row],[Player]],Rosters!$D$1:$D$1939,1,FALSE)</f>
        <v>Sutton, Cameron</v>
      </c>
      <c r="I209" s="75" t="str">
        <f>Table16[[#This Row],[RunBlock-Primary6]]&amp;"-"&amp;Table16[[#This Row],[PassBlock8]]&amp;IF(Table16[[#This Row],[RunBlock-Secondary7]]&lt;&gt;"","/"&amp;Table16[[#This Row],[RunBlock-Secondary7]]&amp;"-"&amp;Table16[[#This Row],[PassBlock8]],"")</f>
        <v>-</v>
      </c>
      <c r="J209" s="73">
        <v>4</v>
      </c>
      <c r="K209" s="73"/>
      <c r="L209" s="74"/>
      <c r="M209" s="74"/>
      <c r="N209" s="74"/>
      <c r="O209" s="74"/>
      <c r="P209" s="74"/>
      <c r="Q209" s="74" t="str">
        <f>Table16[[#This Row],[DefPrimary2]]&amp;IF(Table16[[#This Row],[Def-Secondary3]]&lt;&gt;"","/"&amp;Table16[[#This Row],[Def-Secondary3]],)&amp;""&amp;IF(Table16[[#This Row],[PassRush4]]&lt;&gt;"","-"&amp;Table16[[#This Row],[PassRush4]],)</f>
        <v>4</v>
      </c>
      <c r="R209" s="74" t="e">
        <f>VLOOKUP(Table16[[#This Row],[Player]],#REF!,9,FALSE)</f>
        <v>#REF!</v>
      </c>
      <c r="S209" s="71" t="e">
        <f>Table16[[#This Row],[2024 Card Info]]&amp;"  "&amp;Table16[[#This Row],[Player Data]]</f>
        <v>#REF!</v>
      </c>
    </row>
    <row r="210" spans="1:19" ht="12.75" customHeight="1" x14ac:dyDescent="0.25">
      <c r="A210" s="76" t="s">
        <v>1831</v>
      </c>
      <c r="B210" s="72" t="s">
        <v>397</v>
      </c>
      <c r="C210" s="77" t="s">
        <v>246</v>
      </c>
      <c r="D210" s="89">
        <v>36168</v>
      </c>
      <c r="E210" s="73" t="s">
        <v>416</v>
      </c>
      <c r="G210" s="73" t="s">
        <v>412</v>
      </c>
      <c r="H210" s="75" t="str">
        <f>VLOOKUP(Table16[[#This Row],[Player]],Rosters!$D$1:$D$1939,1,FALSE)</f>
        <v>Taylor, Ja'Sir</v>
      </c>
      <c r="I210" s="75" t="str">
        <f>Table16[[#This Row],[RunBlock-Primary6]]&amp;"-"&amp;Table16[[#This Row],[PassBlock8]]&amp;IF(Table16[[#This Row],[RunBlock-Secondary7]]&lt;&gt;"","/"&amp;Table16[[#This Row],[RunBlock-Secondary7]]&amp;"-"&amp;Table16[[#This Row],[PassBlock8]],"")</f>
        <v>-</v>
      </c>
      <c r="J210" s="73">
        <v>4</v>
      </c>
      <c r="K210" s="73"/>
      <c r="L210" s="74"/>
      <c r="M210" s="74"/>
      <c r="N210" s="74"/>
      <c r="O210" s="74"/>
      <c r="P210" s="74"/>
      <c r="Q210" s="74" t="str">
        <f>Table16[[#This Row],[DefPrimary2]]&amp;IF(Table16[[#This Row],[Def-Secondary3]]&lt;&gt;"","/"&amp;Table16[[#This Row],[Def-Secondary3]],)&amp;""&amp;IF(Table16[[#This Row],[PassRush4]]&lt;&gt;"","-"&amp;Table16[[#This Row],[PassRush4]],)</f>
        <v>4</v>
      </c>
      <c r="R210" s="74" t="e">
        <f>VLOOKUP(Table16[[#This Row],[Player]],#REF!,9,FALSE)</f>
        <v>#REF!</v>
      </c>
      <c r="S210" s="71" t="e">
        <f>Table16[[#This Row],[2024 Card Info]]&amp;"  "&amp;Table16[[#This Row],[Player Data]]</f>
        <v>#REF!</v>
      </c>
    </row>
    <row r="211" spans="1:19" ht="12.75" customHeight="1" x14ac:dyDescent="0.25">
      <c r="A211" s="76" t="s">
        <v>4188</v>
      </c>
      <c r="B211" s="72" t="s">
        <v>397</v>
      </c>
      <c r="C211" s="77" t="s">
        <v>395</v>
      </c>
      <c r="D211" s="89">
        <v>36100</v>
      </c>
      <c r="E211" s="73" t="s">
        <v>677</v>
      </c>
      <c r="G211" s="73" t="s">
        <v>398</v>
      </c>
      <c r="H211" s="75" t="e">
        <f>VLOOKUP(Table16[[#This Row],[Player]],Rosters!$D$1:$D$1939,1,FALSE)</f>
        <v>#N/A</v>
      </c>
      <c r="I211" s="75" t="str">
        <f>Table16[[#This Row],[RunBlock-Primary6]]&amp;"-"&amp;Table16[[#This Row],[PassBlock8]]&amp;IF(Table16[[#This Row],[RunBlock-Secondary7]]&lt;&gt;"","/"&amp;Table16[[#This Row],[RunBlock-Secondary7]]&amp;"-"&amp;Table16[[#This Row],[PassBlock8]],"")</f>
        <v>-</v>
      </c>
      <c r="J211" s="73">
        <v>0</v>
      </c>
      <c r="K211" s="73"/>
      <c r="L211" s="74"/>
      <c r="M211" s="74"/>
      <c r="N211" s="74"/>
      <c r="O211" s="74"/>
      <c r="P211" s="74"/>
      <c r="Q211" s="74" t="str">
        <f>Table16[[#This Row],[DefPrimary2]]&amp;IF(Table16[[#This Row],[Def-Secondary3]]&lt;&gt;"","/"&amp;Table16[[#This Row],[Def-Secondary3]],)&amp;""&amp;IF(Table16[[#This Row],[PassRush4]]&lt;&gt;"","-"&amp;Table16[[#This Row],[PassRush4]],)</f>
        <v>0</v>
      </c>
      <c r="R211" s="74" t="e">
        <f>VLOOKUP(Table16[[#This Row],[Player]],#REF!,9,FALSE)</f>
        <v>#REF!</v>
      </c>
      <c r="S211" s="71" t="e">
        <f>Table16[[#This Row],[2024 Card Info]]&amp;"  "&amp;Table16[[#This Row],[Player Data]]</f>
        <v>#REF!</v>
      </c>
    </row>
    <row r="212" spans="1:19" ht="12.75" customHeight="1" x14ac:dyDescent="0.25">
      <c r="A212" s="76" t="s">
        <v>3447</v>
      </c>
      <c r="B212" s="72" t="s">
        <v>397</v>
      </c>
      <c r="C212" s="77" t="s">
        <v>101</v>
      </c>
      <c r="D212" s="89">
        <v>32069</v>
      </c>
      <c r="E212" s="73" t="s">
        <v>3760</v>
      </c>
      <c r="G212" s="73" t="s">
        <v>398</v>
      </c>
      <c r="H212" s="75" t="str">
        <f>VLOOKUP(Table16[[#This Row],[Player]],Rosters!$D$1:$D$1939,1,FALSE)</f>
        <v>Thomas, Daniel</v>
      </c>
      <c r="I212" s="75" t="str">
        <f>Table16[[#This Row],[RunBlock-Primary6]]&amp;"-"&amp;Table16[[#This Row],[PassBlock8]]&amp;IF(Table16[[#This Row],[RunBlock-Secondary7]]&lt;&gt;"","/"&amp;Table16[[#This Row],[RunBlock-Secondary7]]&amp;"-"&amp;Table16[[#This Row],[PassBlock8]],"")</f>
        <v>-</v>
      </c>
      <c r="J212" s="73">
        <v>0</v>
      </c>
      <c r="K212" s="73"/>
      <c r="L212" s="74"/>
      <c r="M212" s="74"/>
      <c r="N212" s="74"/>
      <c r="O212" s="74"/>
      <c r="P212" s="74"/>
      <c r="Q212" s="74" t="str">
        <f>Table16[[#This Row],[DefPrimary2]]&amp;IF(Table16[[#This Row],[Def-Secondary3]]&lt;&gt;"","/"&amp;Table16[[#This Row],[Def-Secondary3]],)&amp;""&amp;IF(Table16[[#This Row],[PassRush4]]&lt;&gt;"","-"&amp;Table16[[#This Row],[PassRush4]],)</f>
        <v>0</v>
      </c>
      <c r="R212" s="74" t="e">
        <f>VLOOKUP(Table16[[#This Row],[Player]],#REF!,9,FALSE)</f>
        <v>#REF!</v>
      </c>
      <c r="S212" s="71" t="e">
        <f>Table16[[#This Row],[2024 Card Info]]&amp;"  "&amp;Table16[[#This Row],[Player Data]]</f>
        <v>#REF!</v>
      </c>
    </row>
    <row r="213" spans="1:19" ht="12.75" customHeight="1" x14ac:dyDescent="0.25">
      <c r="A213" s="76" t="s">
        <v>3446</v>
      </c>
      <c r="B213" s="72" t="s">
        <v>397</v>
      </c>
      <c r="C213" s="77" t="s">
        <v>285</v>
      </c>
      <c r="D213" s="89">
        <v>35972</v>
      </c>
      <c r="E213" s="73" t="s">
        <v>187</v>
      </c>
      <c r="G213" s="73" t="s">
        <v>398</v>
      </c>
      <c r="H213" s="75" t="str">
        <f>VLOOKUP(Table16[[#This Row],[Player]],Rosters!$D$1:$D$1939,1,FALSE)</f>
        <v>Thomas, Rodney</v>
      </c>
      <c r="I213" s="75" t="str">
        <f>Table16[[#This Row],[RunBlock-Primary6]]&amp;"-"&amp;Table16[[#This Row],[PassBlock8]]&amp;IF(Table16[[#This Row],[RunBlock-Secondary7]]&lt;&gt;"","/"&amp;Table16[[#This Row],[RunBlock-Secondary7]]&amp;"-"&amp;Table16[[#This Row],[PassBlock8]],"")</f>
        <v>-</v>
      </c>
      <c r="J213" s="73">
        <v>0</v>
      </c>
      <c r="K213" s="73"/>
      <c r="L213" s="74"/>
      <c r="M213" s="74"/>
      <c r="N213" s="74"/>
      <c r="O213" s="74"/>
      <c r="P213" s="74"/>
      <c r="Q213" s="74" t="str">
        <f>Table16[[#This Row],[DefPrimary2]]&amp;IF(Table16[[#This Row],[Def-Secondary3]]&lt;&gt;"","/"&amp;Table16[[#This Row],[Def-Secondary3]],)&amp;""&amp;IF(Table16[[#This Row],[PassRush4]]&lt;&gt;"","-"&amp;Table16[[#This Row],[PassRush4]],)</f>
        <v>0</v>
      </c>
      <c r="R213" s="74" t="e">
        <f>VLOOKUP(Table16[[#This Row],[Player]],#REF!,9,FALSE)</f>
        <v>#REF!</v>
      </c>
      <c r="S213" s="71" t="e">
        <f>Table16[[#This Row],[2024 Card Info]]&amp;"  "&amp;Table16[[#This Row],[Player Data]]</f>
        <v>#REF!</v>
      </c>
    </row>
    <row r="214" spans="1:19" ht="12.75" customHeight="1" x14ac:dyDescent="0.25">
      <c r="A214" s="76" t="s">
        <v>2659</v>
      </c>
      <c r="B214" s="72" t="s">
        <v>397</v>
      </c>
      <c r="C214" s="77" t="s">
        <v>181</v>
      </c>
      <c r="D214" s="89">
        <v>36676</v>
      </c>
      <c r="E214" s="73" t="s">
        <v>114</v>
      </c>
      <c r="G214" s="73" t="s">
        <v>398</v>
      </c>
      <c r="H214" s="75" t="e">
        <f>VLOOKUP(Table16[[#This Row],[Player]],Rosters!$D$1:$D$1939,1,FALSE)</f>
        <v>#N/A</v>
      </c>
      <c r="I214" s="75" t="str">
        <f>Table16[[#This Row],[RunBlock-Primary6]]&amp;"-"&amp;Table16[[#This Row],[PassBlock8]]&amp;IF(Table16[[#This Row],[RunBlock-Secondary7]]&lt;&gt;"","/"&amp;Table16[[#This Row],[RunBlock-Secondary7]]&amp;"-"&amp;Table16[[#This Row],[PassBlock8]],"")</f>
        <v>-</v>
      </c>
      <c r="J214" s="73">
        <v>0</v>
      </c>
      <c r="K214" s="73"/>
      <c r="L214" s="74"/>
      <c r="M214" s="74"/>
      <c r="N214" s="74"/>
      <c r="O214" s="74"/>
      <c r="P214" s="74"/>
      <c r="Q214" s="74" t="str">
        <f>Table16[[#This Row],[DefPrimary2]]&amp;IF(Table16[[#This Row],[Def-Secondary3]]&lt;&gt;"","/"&amp;Table16[[#This Row],[Def-Secondary3]],)&amp;""&amp;IF(Table16[[#This Row],[PassRush4]]&lt;&gt;"","-"&amp;Table16[[#This Row],[PassRush4]],)</f>
        <v>0</v>
      </c>
      <c r="R214" s="74" t="e">
        <f>VLOOKUP(Table16[[#This Row],[Player]],#REF!,9,FALSE)</f>
        <v>#REF!</v>
      </c>
      <c r="S214" s="71" t="e">
        <f>Table16[[#This Row],[2024 Card Info]]&amp;"  "&amp;Table16[[#This Row],[Player Data]]</f>
        <v>#REF!</v>
      </c>
    </row>
    <row r="215" spans="1:19" ht="12.75" customHeight="1" x14ac:dyDescent="0.25">
      <c r="A215" s="76" t="s">
        <v>1426</v>
      </c>
      <c r="B215" s="72" t="s">
        <v>397</v>
      </c>
      <c r="C215" s="77" t="s">
        <v>123</v>
      </c>
      <c r="D215" s="89">
        <v>35775</v>
      </c>
      <c r="E215" s="73" t="s">
        <v>1239</v>
      </c>
      <c r="G215" s="73" t="s">
        <v>398</v>
      </c>
      <c r="H215" s="75" t="str">
        <f>VLOOKUP(Table16[[#This Row],[Player]],Rosters!$D$1:$D$1939,1,FALSE)</f>
        <v>Vildor, Kindle</v>
      </c>
      <c r="I215" s="75" t="str">
        <f>Table16[[#This Row],[RunBlock-Primary6]]&amp;"-"&amp;Table16[[#This Row],[PassBlock8]]&amp;IF(Table16[[#This Row],[RunBlock-Secondary7]]&lt;&gt;"","/"&amp;Table16[[#This Row],[RunBlock-Secondary7]]&amp;"-"&amp;Table16[[#This Row],[PassBlock8]],"")</f>
        <v>-</v>
      </c>
      <c r="J215" s="73">
        <v>0</v>
      </c>
      <c r="K215" s="73"/>
      <c r="L215" s="74"/>
      <c r="M215" s="74"/>
      <c r="N215" s="74"/>
      <c r="O215" s="74"/>
      <c r="P215" s="74"/>
      <c r="Q215" s="74" t="str">
        <f>Table16[[#This Row],[DefPrimary2]]&amp;IF(Table16[[#This Row],[Def-Secondary3]]&lt;&gt;"","/"&amp;Table16[[#This Row],[Def-Secondary3]],)&amp;""&amp;IF(Table16[[#This Row],[PassRush4]]&lt;&gt;"","-"&amp;Table16[[#This Row],[PassRush4]],)</f>
        <v>0</v>
      </c>
      <c r="R215" s="74" t="e">
        <f>VLOOKUP(Table16[[#This Row],[Player]],#REF!,9,FALSE)</f>
        <v>#REF!</v>
      </c>
      <c r="S215" s="71" t="e">
        <f>Table16[[#This Row],[2024 Card Info]]&amp;"  "&amp;Table16[[#This Row],[Player Data]]</f>
        <v>#REF!</v>
      </c>
    </row>
    <row r="216" spans="1:19" ht="12.75" customHeight="1" x14ac:dyDescent="0.25">
      <c r="A216" s="76" t="s">
        <v>4189</v>
      </c>
      <c r="B216" s="72" t="s">
        <v>397</v>
      </c>
      <c r="C216" s="77" t="s">
        <v>239</v>
      </c>
      <c r="D216" s="89">
        <v>36712</v>
      </c>
      <c r="E216" s="73" t="s">
        <v>172</v>
      </c>
      <c r="G216" s="73" t="s">
        <v>398</v>
      </c>
      <c r="H216" s="75" t="e">
        <f>VLOOKUP(Table16[[#This Row],[Player]],Rosters!$D$1:$D$1939,1,FALSE)</f>
        <v>#N/A</v>
      </c>
      <c r="I216" s="75" t="str">
        <f>Table16[[#This Row],[RunBlock-Primary6]]&amp;"-"&amp;Table16[[#This Row],[PassBlock8]]&amp;IF(Table16[[#This Row],[RunBlock-Secondary7]]&lt;&gt;"","/"&amp;Table16[[#This Row],[RunBlock-Secondary7]]&amp;"-"&amp;Table16[[#This Row],[PassBlock8]],"")</f>
        <v>-</v>
      </c>
      <c r="J216" s="73">
        <v>0</v>
      </c>
      <c r="K216" s="73"/>
      <c r="L216" s="74"/>
      <c r="M216" s="74"/>
      <c r="N216" s="74"/>
      <c r="O216" s="74"/>
      <c r="P216" s="74"/>
      <c r="Q216" s="74" t="str">
        <f>Table16[[#This Row],[DefPrimary2]]&amp;IF(Table16[[#This Row],[Def-Secondary3]]&lt;&gt;"","/"&amp;Table16[[#This Row],[Def-Secondary3]],)&amp;""&amp;IF(Table16[[#This Row],[PassRush4]]&lt;&gt;"","-"&amp;Table16[[#This Row],[PassRush4]],)</f>
        <v>0</v>
      </c>
      <c r="R216" s="74" t="e">
        <f>VLOOKUP(Table16[[#This Row],[Player]],#REF!,9,FALSE)</f>
        <v>#REF!</v>
      </c>
      <c r="S216" s="71" t="e">
        <f>Table16[[#This Row],[2024 Card Info]]&amp;"  "&amp;Table16[[#This Row],[Player Data]]</f>
        <v>#REF!</v>
      </c>
    </row>
    <row r="217" spans="1:19" ht="12.75" customHeight="1" x14ac:dyDescent="0.25">
      <c r="A217" s="76" t="s">
        <v>2540</v>
      </c>
      <c r="B217" s="72" t="s">
        <v>397</v>
      </c>
      <c r="C217" s="77" t="s">
        <v>116</v>
      </c>
      <c r="D217" s="89">
        <v>35636</v>
      </c>
      <c r="E217" s="73" t="s">
        <v>149</v>
      </c>
      <c r="G217" s="73" t="s">
        <v>398</v>
      </c>
      <c r="H217" s="75" t="str">
        <f>VLOOKUP(Table16[[#This Row],[Player]],Rosters!$D$1:$D$1939,1,FALSE)</f>
        <v>Wallace, K'Von</v>
      </c>
      <c r="I217" s="75" t="str">
        <f>Table16[[#This Row],[RunBlock-Primary6]]&amp;"-"&amp;Table16[[#This Row],[PassBlock8]]&amp;IF(Table16[[#This Row],[RunBlock-Secondary7]]&lt;&gt;"","/"&amp;Table16[[#This Row],[RunBlock-Secondary7]]&amp;"-"&amp;Table16[[#This Row],[PassBlock8]],"")</f>
        <v>-</v>
      </c>
      <c r="J217" s="73">
        <v>0</v>
      </c>
      <c r="K217" s="73"/>
      <c r="L217" s="74"/>
      <c r="M217" s="74"/>
      <c r="N217" s="74"/>
      <c r="O217" s="74"/>
      <c r="P217" s="74"/>
      <c r="Q217" s="74" t="str">
        <f>Table16[[#This Row],[DefPrimary2]]&amp;IF(Table16[[#This Row],[Def-Secondary3]]&lt;&gt;"","/"&amp;Table16[[#This Row],[Def-Secondary3]],)&amp;""&amp;IF(Table16[[#This Row],[PassRush4]]&lt;&gt;"","-"&amp;Table16[[#This Row],[PassRush4]],)</f>
        <v>0</v>
      </c>
      <c r="R217" s="74" t="e">
        <f>VLOOKUP(Table16[[#This Row],[Player]],#REF!,9,FALSE)</f>
        <v>#REF!</v>
      </c>
      <c r="S217" s="71" t="e">
        <f>Table16[[#This Row],[2024 Card Info]]&amp;"  "&amp;Table16[[#This Row],[Player Data]]</f>
        <v>#REF!</v>
      </c>
    </row>
    <row r="218" spans="1:19" ht="12.75" customHeight="1" x14ac:dyDescent="0.25">
      <c r="A218" s="76" t="s">
        <v>1707</v>
      </c>
      <c r="B218" s="72" t="s">
        <v>397</v>
      </c>
      <c r="C218" s="77" t="s">
        <v>220</v>
      </c>
      <c r="D218" s="89">
        <v>33437</v>
      </c>
      <c r="E218" s="73" t="s">
        <v>1708</v>
      </c>
      <c r="G218" s="73" t="s">
        <v>406</v>
      </c>
      <c r="H218" s="75" t="str">
        <f>VLOOKUP(Table16[[#This Row],[Player]],Rosters!$D$1:$D$1939,1,FALSE)</f>
        <v>Ward, Jimmie</v>
      </c>
      <c r="I218" s="75" t="str">
        <f>Table16[[#This Row],[RunBlock-Primary6]]&amp;"-"&amp;Table16[[#This Row],[PassBlock8]]&amp;IF(Table16[[#This Row],[RunBlock-Secondary7]]&lt;&gt;"","/"&amp;Table16[[#This Row],[RunBlock-Secondary7]]&amp;"-"&amp;Table16[[#This Row],[PassBlock8]],"")</f>
        <v>-</v>
      </c>
      <c r="J218" s="73">
        <v>44</v>
      </c>
      <c r="K218" s="73"/>
      <c r="L218" s="74"/>
      <c r="M218" s="74"/>
      <c r="N218" s="74"/>
      <c r="O218" s="74"/>
      <c r="P218" s="74"/>
      <c r="Q218" s="74" t="str">
        <f>Table16[[#This Row],[DefPrimary2]]&amp;IF(Table16[[#This Row],[Def-Secondary3]]&lt;&gt;"","/"&amp;Table16[[#This Row],[Def-Secondary3]],)&amp;""&amp;IF(Table16[[#This Row],[PassRush4]]&lt;&gt;"","-"&amp;Table16[[#This Row],[PassRush4]],)</f>
        <v>44</v>
      </c>
      <c r="R218" s="74" t="e">
        <f>VLOOKUP(Table16[[#This Row],[Player]],#REF!,9,FALSE)</f>
        <v>#REF!</v>
      </c>
      <c r="S218" s="71" t="e">
        <f>Table16[[#This Row],[2024 Card Info]]&amp;"  "&amp;Table16[[#This Row],[Player Data]]</f>
        <v>#REF!</v>
      </c>
    </row>
    <row r="219" spans="1:19" ht="12.75" customHeight="1" x14ac:dyDescent="0.25">
      <c r="A219" s="76" t="s">
        <v>1709</v>
      </c>
      <c r="B219" s="72" t="s">
        <v>397</v>
      </c>
      <c r="C219" s="77" t="s">
        <v>250</v>
      </c>
      <c r="D219" s="89">
        <v>34715</v>
      </c>
      <c r="E219" s="73" t="s">
        <v>1710</v>
      </c>
      <c r="G219" s="73" t="s">
        <v>398</v>
      </c>
      <c r="H219" s="75" t="str">
        <f>VLOOKUP(Table16[[#This Row],[Player]],Rosters!$D$1:$D$1939,1,FALSE)</f>
        <v>White, Tre'Davious</v>
      </c>
      <c r="I219" s="75" t="str">
        <f>Table16[[#This Row],[RunBlock-Primary6]]&amp;"-"&amp;Table16[[#This Row],[PassBlock8]]&amp;IF(Table16[[#This Row],[RunBlock-Secondary7]]&lt;&gt;"","/"&amp;Table16[[#This Row],[RunBlock-Secondary7]]&amp;"-"&amp;Table16[[#This Row],[PassBlock8]],"")</f>
        <v>-</v>
      </c>
      <c r="J219" s="73">
        <v>0</v>
      </c>
      <c r="K219" s="73"/>
      <c r="L219" s="74"/>
      <c r="M219" s="74"/>
      <c r="N219" s="74"/>
      <c r="O219" s="74"/>
      <c r="P219" s="74"/>
      <c r="Q219" s="74" t="str">
        <f>Table16[[#This Row],[DefPrimary2]]&amp;IF(Table16[[#This Row],[Def-Secondary3]]&lt;&gt;"","/"&amp;Table16[[#This Row],[Def-Secondary3]],)&amp;""&amp;IF(Table16[[#This Row],[PassRush4]]&lt;&gt;"","-"&amp;Table16[[#This Row],[PassRush4]],)</f>
        <v>0</v>
      </c>
      <c r="R219" s="74" t="e">
        <f>VLOOKUP(Table16[[#This Row],[Player]],#REF!,9,FALSE)</f>
        <v>#REF!</v>
      </c>
      <c r="S219" s="71" t="e">
        <f>Table16[[#This Row],[2024 Card Info]]&amp;"  "&amp;Table16[[#This Row],[Player Data]]</f>
        <v>#REF!</v>
      </c>
    </row>
    <row r="220" spans="1:19" ht="12.75" customHeight="1" x14ac:dyDescent="0.25">
      <c r="A220" s="76" t="s">
        <v>1824</v>
      </c>
      <c r="B220" s="72" t="s">
        <v>397</v>
      </c>
      <c r="C220" s="77" t="s">
        <v>250</v>
      </c>
      <c r="D220" s="89">
        <v>33321</v>
      </c>
      <c r="E220" s="73" t="s">
        <v>1103</v>
      </c>
      <c r="G220" s="73" t="s">
        <v>412</v>
      </c>
      <c r="H220" s="75" t="str">
        <f>VLOOKUP(Table16[[#This Row],[Player]],Rosters!$D$1:$D$1939,1,FALSE)</f>
        <v>Williams, Marcus</v>
      </c>
      <c r="I220" s="75" t="str">
        <f>Table16[[#This Row],[RunBlock-Primary6]]&amp;"-"&amp;Table16[[#This Row],[PassBlock8]]&amp;IF(Table16[[#This Row],[RunBlock-Secondary7]]&lt;&gt;"","/"&amp;Table16[[#This Row],[RunBlock-Secondary7]]&amp;"-"&amp;Table16[[#This Row],[PassBlock8]],"")</f>
        <v>-</v>
      </c>
      <c r="J220" s="73">
        <v>4</v>
      </c>
      <c r="K220" s="73"/>
      <c r="L220" s="74"/>
      <c r="M220" s="74"/>
      <c r="N220" s="74"/>
      <c r="O220" s="74"/>
      <c r="P220" s="74"/>
      <c r="Q220" s="74" t="str">
        <f>Table16[[#This Row],[DefPrimary2]]&amp;IF(Table16[[#This Row],[Def-Secondary3]]&lt;&gt;"","/"&amp;Table16[[#This Row],[Def-Secondary3]],)&amp;""&amp;IF(Table16[[#This Row],[PassRush4]]&lt;&gt;"","-"&amp;Table16[[#This Row],[PassRush4]],)</f>
        <v>4</v>
      </c>
      <c r="R220" s="74" t="e">
        <f>VLOOKUP(Table16[[#This Row],[Player]],#REF!,9,FALSE)</f>
        <v>#REF!</v>
      </c>
      <c r="S220" s="71" t="e">
        <f>Table16[[#This Row],[2024 Card Info]]&amp;"  "&amp;Table16[[#This Row],[Player Data]]</f>
        <v>#REF!</v>
      </c>
    </row>
    <row r="221" spans="1:19" ht="12.75" customHeight="1" x14ac:dyDescent="0.25">
      <c r="A221" s="76" t="s">
        <v>634</v>
      </c>
      <c r="B221" s="72" t="s">
        <v>397</v>
      </c>
      <c r="C221" s="77" t="s">
        <v>131</v>
      </c>
      <c r="D221" s="89">
        <v>36222</v>
      </c>
      <c r="E221" s="73" t="s">
        <v>553</v>
      </c>
      <c r="G221" s="73" t="s">
        <v>398</v>
      </c>
      <c r="H221" s="75" t="str">
        <f>VLOOKUP(Table16[[#This Row],[Player]],Rosters!$D$1:$D$1939,1,FALSE)</f>
        <v>Wilson, Marco</v>
      </c>
      <c r="I221" s="75" t="str">
        <f>Table16[[#This Row],[RunBlock-Primary6]]&amp;"-"&amp;Table16[[#This Row],[PassBlock8]]&amp;IF(Table16[[#This Row],[RunBlock-Secondary7]]&lt;&gt;"","/"&amp;Table16[[#This Row],[RunBlock-Secondary7]]&amp;"-"&amp;Table16[[#This Row],[PassBlock8]],"")</f>
        <v>-</v>
      </c>
      <c r="J221" s="73">
        <v>0</v>
      </c>
      <c r="K221" s="73"/>
      <c r="L221" s="74"/>
      <c r="M221" s="74"/>
      <c r="N221" s="74"/>
      <c r="O221" s="74"/>
      <c r="P221" s="74"/>
      <c r="Q221" s="74" t="str">
        <f>Table16[[#This Row],[DefPrimary2]]&amp;IF(Table16[[#This Row],[Def-Secondary3]]&lt;&gt;"","/"&amp;Table16[[#This Row],[Def-Secondary3]],)&amp;""&amp;IF(Table16[[#This Row],[PassRush4]]&lt;&gt;"","-"&amp;Table16[[#This Row],[PassRush4]],)</f>
        <v>0</v>
      </c>
      <c r="R221" s="74" t="e">
        <f>VLOOKUP(Table16[[#This Row],[Player]],#REF!,9,FALSE)</f>
        <v>#REF!</v>
      </c>
      <c r="S221" s="71" t="e">
        <f>Table16[[#This Row],[2024 Card Info]]&amp;"  "&amp;Table16[[#This Row],[Player Data]]</f>
        <v>#REF!</v>
      </c>
    </row>
    <row r="222" spans="1:19" ht="12.75" customHeight="1" x14ac:dyDescent="0.25">
      <c r="A222" s="76" t="s">
        <v>2999</v>
      </c>
      <c r="B222" s="72" t="s">
        <v>397</v>
      </c>
      <c r="C222" s="77" t="s">
        <v>239</v>
      </c>
      <c r="D222" s="89">
        <v>34779</v>
      </c>
      <c r="E222" s="73" t="s">
        <v>405</v>
      </c>
      <c r="G222" s="73" t="s">
        <v>412</v>
      </c>
      <c r="H222" s="75" t="str">
        <f>VLOOKUP(Table16[[#This Row],[Player]],Rosters!$D$1:$D$1939,1,FALSE)</f>
        <v>Witherspoon, Ahkello</v>
      </c>
      <c r="I222" s="75" t="str">
        <f>Table16[[#This Row],[RunBlock-Primary6]]&amp;"-"&amp;Table16[[#This Row],[PassBlock8]]&amp;IF(Table16[[#This Row],[RunBlock-Secondary7]]&lt;&gt;"","/"&amp;Table16[[#This Row],[RunBlock-Secondary7]]&amp;"-"&amp;Table16[[#This Row],[PassBlock8]],"")</f>
        <v>-</v>
      </c>
      <c r="J222" s="73">
        <v>4</v>
      </c>
      <c r="K222" s="73"/>
      <c r="L222" s="74"/>
      <c r="M222" s="74"/>
      <c r="N222" s="74"/>
      <c r="O222" s="74"/>
      <c r="P222" s="74"/>
      <c r="Q222" s="74" t="str">
        <f>Table16[[#This Row],[DefPrimary2]]&amp;IF(Table16[[#This Row],[Def-Secondary3]]&lt;&gt;"","/"&amp;Table16[[#This Row],[Def-Secondary3]],)&amp;""&amp;IF(Table16[[#This Row],[PassRush4]]&lt;&gt;"","-"&amp;Table16[[#This Row],[PassRush4]],)</f>
        <v>4</v>
      </c>
      <c r="R222" s="74" t="e">
        <f>VLOOKUP(Table16[[#This Row],[Player]],#REF!,9,FALSE)</f>
        <v>#REF!</v>
      </c>
      <c r="S222" s="71" t="e">
        <f>Table16[[#This Row],[2024 Card Info]]&amp;"  "&amp;Table16[[#This Row],[Player Data]]</f>
        <v>#REF!</v>
      </c>
    </row>
    <row r="223" spans="1:19" ht="12.75" customHeight="1" x14ac:dyDescent="0.25">
      <c r="A223" s="76" t="s">
        <v>4190</v>
      </c>
      <c r="B223" s="72" t="s">
        <v>397</v>
      </c>
      <c r="C223" s="77" t="s">
        <v>549</v>
      </c>
      <c r="D223" s="89">
        <v>34752</v>
      </c>
      <c r="E223" s="73" t="s">
        <v>536</v>
      </c>
      <c r="G223" s="73" t="s">
        <v>398</v>
      </c>
      <c r="H223" s="75" t="e">
        <f>VLOOKUP(Table16[[#This Row],[Player]],Rosters!$D$1:$D$1939,1,FALSE)</f>
        <v>#N/A</v>
      </c>
      <c r="I223" s="75" t="str">
        <f>Table16[[#This Row],[RunBlock-Primary6]]&amp;"-"&amp;Table16[[#This Row],[PassBlock8]]&amp;IF(Table16[[#This Row],[RunBlock-Secondary7]]&lt;&gt;"","/"&amp;Table16[[#This Row],[RunBlock-Secondary7]]&amp;"-"&amp;Table16[[#This Row],[PassBlock8]],"")</f>
        <v>-</v>
      </c>
      <c r="J223" s="73">
        <v>0</v>
      </c>
      <c r="K223" s="73"/>
      <c r="L223" s="74"/>
      <c r="M223" s="74"/>
      <c r="N223" s="74"/>
      <c r="O223" s="74"/>
      <c r="P223" s="74"/>
      <c r="Q223" s="74" t="str">
        <f>Table16[[#This Row],[DefPrimary2]]&amp;IF(Table16[[#This Row],[Def-Secondary3]]&lt;&gt;"","/"&amp;Table16[[#This Row],[Def-Secondary3]],)&amp;""&amp;IF(Table16[[#This Row],[PassRush4]]&lt;&gt;"","-"&amp;Table16[[#This Row],[PassRush4]],)</f>
        <v>0</v>
      </c>
      <c r="R223" s="74" t="e">
        <f>VLOOKUP(Table16[[#This Row],[Player]],#REF!,9,FALSE)</f>
        <v>#REF!</v>
      </c>
      <c r="S223" s="71" t="e">
        <f>Table16[[#This Row],[2024 Card Info]]&amp;"  "&amp;Table16[[#This Row],[Player Data]]</f>
        <v>#REF!</v>
      </c>
    </row>
    <row r="224" spans="1:19" ht="12.75" customHeight="1" x14ac:dyDescent="0.25">
      <c r="A224" s="76" t="s">
        <v>2309</v>
      </c>
      <c r="B224" s="72" t="s">
        <v>397</v>
      </c>
      <c r="C224" s="77" t="s">
        <v>213</v>
      </c>
      <c r="D224" s="89">
        <v>35115</v>
      </c>
      <c r="E224" s="73" t="s">
        <v>361</v>
      </c>
      <c r="G224" s="73" t="s">
        <v>412</v>
      </c>
      <c r="H224" s="75" t="str">
        <f>VLOOKUP(Table16[[#This Row],[Player]],Rosters!$D$1:$D$1939,1,FALSE)</f>
        <v>Yiadom, Isaac</v>
      </c>
      <c r="I224" s="75" t="str">
        <f>Table16[[#This Row],[RunBlock-Primary6]]&amp;"-"&amp;Table16[[#This Row],[PassBlock8]]&amp;IF(Table16[[#This Row],[RunBlock-Secondary7]]&lt;&gt;"","/"&amp;Table16[[#This Row],[RunBlock-Secondary7]]&amp;"-"&amp;Table16[[#This Row],[PassBlock8]],"")</f>
        <v>-</v>
      </c>
      <c r="J224" s="73">
        <v>4</v>
      </c>
      <c r="K224" s="73"/>
      <c r="L224" s="74"/>
      <c r="M224" s="74"/>
      <c r="N224" s="74"/>
      <c r="O224" s="74"/>
      <c r="P224" s="74"/>
      <c r="Q224" s="74" t="str">
        <f>Table16[[#This Row],[DefPrimary2]]&amp;IF(Table16[[#This Row],[Def-Secondary3]]&lt;&gt;"","/"&amp;Table16[[#This Row],[Def-Secondary3]],)&amp;""&amp;IF(Table16[[#This Row],[PassRush4]]&lt;&gt;"","-"&amp;Table16[[#This Row],[PassRush4]],)</f>
        <v>4</v>
      </c>
      <c r="R224" s="74" t="e">
        <f>VLOOKUP(Table16[[#This Row],[Player]],#REF!,9,FALSE)</f>
        <v>#REF!</v>
      </c>
      <c r="S224" s="71" t="e">
        <f>Table16[[#This Row],[2024 Card Info]]&amp;"  "&amp;Table16[[#This Row],[Player Data]]</f>
        <v>#REF!</v>
      </c>
    </row>
    <row r="225" spans="1:19" ht="12.75" customHeight="1" x14ac:dyDescent="0.25">
      <c r="A225" s="76" t="s">
        <v>2996</v>
      </c>
      <c r="B225" s="72" t="s">
        <v>2997</v>
      </c>
      <c r="C225" s="77" t="s">
        <v>363</v>
      </c>
      <c r="D225" s="89">
        <v>35802</v>
      </c>
      <c r="E225" s="73" t="s">
        <v>415</v>
      </c>
      <c r="G225" s="73" t="s">
        <v>389</v>
      </c>
      <c r="H225" s="75" t="str">
        <f>VLOOKUP(Table16[[#This Row],[Player]],Rosters!$D$1:$D$1939,1,FALSE)</f>
        <v>Rodgers, Isaiah</v>
      </c>
      <c r="I225" s="75" t="str">
        <f>Table16[[#This Row],[RunBlock-Primary6]]&amp;"-"&amp;Table16[[#This Row],[PassBlock8]]&amp;IF(Table16[[#This Row],[RunBlock-Secondary7]]&lt;&gt;"","/"&amp;Table16[[#This Row],[RunBlock-Secondary7]]&amp;"-"&amp;Table16[[#This Row],[PassBlock8]],"")</f>
        <v>-</v>
      </c>
      <c r="J225" s="73">
        <v>45</v>
      </c>
      <c r="K225" s="73"/>
      <c r="L225" s="74"/>
      <c r="M225" s="74"/>
      <c r="N225" s="74"/>
      <c r="O225" s="74"/>
      <c r="P225" s="74"/>
      <c r="Q225" s="74" t="str">
        <f>Table16[[#This Row],[DefPrimary2]]&amp;IF(Table16[[#This Row],[Def-Secondary3]]&lt;&gt;"","/"&amp;Table16[[#This Row],[Def-Secondary3]],)&amp;""&amp;IF(Table16[[#This Row],[PassRush4]]&lt;&gt;"","-"&amp;Table16[[#This Row],[PassRush4]],)</f>
        <v>45</v>
      </c>
      <c r="R225" s="74" t="e">
        <f>VLOOKUP(Table16[[#This Row],[Player]],#REF!,9,FALSE)</f>
        <v>#REF!</v>
      </c>
      <c r="S225" s="71" t="e">
        <f>Table16[[#This Row],[2024 Card Info]]&amp;"  "&amp;Table16[[#This Row],[Player Data]]</f>
        <v>#REF!</v>
      </c>
    </row>
    <row r="226" spans="1:19" ht="12.75" customHeight="1" x14ac:dyDescent="0.25">
      <c r="A226" s="76" t="s">
        <v>1585</v>
      </c>
      <c r="B226" s="72" t="s">
        <v>1586</v>
      </c>
      <c r="C226" s="77" t="s">
        <v>327</v>
      </c>
      <c r="D226" s="89">
        <v>36255</v>
      </c>
      <c r="E226" s="73" t="s">
        <v>698</v>
      </c>
      <c r="G226" s="73" t="s">
        <v>398</v>
      </c>
      <c r="H226" s="75" t="str">
        <f>VLOOKUP(Table16[[#This Row],[Player]],Rosters!$D$1:$D$1939,1,FALSE)</f>
        <v>Blackwell, Josh</v>
      </c>
      <c r="I226" s="75" t="str">
        <f>Table16[[#This Row],[RunBlock-Primary6]]&amp;"-"&amp;Table16[[#This Row],[PassBlock8]]&amp;IF(Table16[[#This Row],[RunBlock-Secondary7]]&lt;&gt;"","/"&amp;Table16[[#This Row],[RunBlock-Secondary7]]&amp;"-"&amp;Table16[[#This Row],[PassBlock8]],"")</f>
        <v>-</v>
      </c>
      <c r="J226" s="73">
        <v>0</v>
      </c>
      <c r="K226" s="73"/>
      <c r="L226" s="74"/>
      <c r="M226" s="74"/>
      <c r="N226" s="74"/>
      <c r="O226" s="74"/>
      <c r="P226" s="74"/>
      <c r="Q226" s="74" t="str">
        <f>Table16[[#This Row],[DefPrimary2]]&amp;IF(Table16[[#This Row],[Def-Secondary3]]&lt;&gt;"","/"&amp;Table16[[#This Row],[Def-Secondary3]],)&amp;""&amp;IF(Table16[[#This Row],[PassRush4]]&lt;&gt;"","-"&amp;Table16[[#This Row],[PassRush4]],)</f>
        <v>0</v>
      </c>
      <c r="R226" s="74" t="e">
        <f>VLOOKUP(Table16[[#This Row],[Player]],#REF!,9,FALSE)</f>
        <v>#REF!</v>
      </c>
      <c r="S226" s="71" t="e">
        <f>Table16[[#This Row],[2024 Card Info]]&amp;"  "&amp;Table16[[#This Row],[Player Data]]</f>
        <v>#REF!</v>
      </c>
    </row>
    <row r="227" spans="1:19" ht="12.75" customHeight="1" x14ac:dyDescent="0.25">
      <c r="A227" s="76" t="s">
        <v>2620</v>
      </c>
      <c r="B227" s="72" t="s">
        <v>326</v>
      </c>
      <c r="C227" s="77" t="s">
        <v>220</v>
      </c>
      <c r="D227" s="89">
        <v>33069</v>
      </c>
      <c r="E227" s="73" t="s">
        <v>1103</v>
      </c>
      <c r="G227" s="73" t="s">
        <v>269</v>
      </c>
      <c r="H227" s="75" t="str">
        <f>VLOOKUP(Table16[[#This Row],[Player]],Rosters!$D$1:$D$1939,1,FALSE)</f>
        <v>Autry, Denico</v>
      </c>
      <c r="I227" s="75" t="str">
        <f>Table16[[#This Row],[RunBlock-Primary6]]&amp;"-"&amp;Table16[[#This Row],[PassBlock8]]&amp;IF(Table16[[#This Row],[RunBlock-Secondary7]]&lt;&gt;"","/"&amp;Table16[[#This Row],[RunBlock-Secondary7]]&amp;"-"&amp;Table16[[#This Row],[PassBlock8]],"")</f>
        <v>-</v>
      </c>
      <c r="J227" s="73" t="s">
        <v>164</v>
      </c>
      <c r="K227" s="73"/>
      <c r="L227" s="74">
        <v>4</v>
      </c>
      <c r="M227" s="74"/>
      <c r="N227" s="74"/>
      <c r="O227" s="74"/>
      <c r="P227" s="74"/>
      <c r="Q227" s="74" t="str">
        <f>Table16[[#This Row],[DefPrimary2]]&amp;IF(Table16[[#This Row],[Def-Secondary3]]&lt;&gt;"","/"&amp;Table16[[#This Row],[Def-Secondary3]],)&amp;""&amp;IF(Table16[[#This Row],[PassRush4]]&lt;&gt;"","-"&amp;Table16[[#This Row],[PassRush4]],)</f>
        <v>0-4</v>
      </c>
      <c r="R227" s="74" t="e">
        <f>VLOOKUP(Table16[[#This Row],[Player]],#REF!,9,FALSE)</f>
        <v>#REF!</v>
      </c>
      <c r="S227" s="71" t="e">
        <f>Table16[[#This Row],[2024 Card Info]]&amp;"  "&amp;Table16[[#This Row],[Player Data]]</f>
        <v>#REF!</v>
      </c>
    </row>
    <row r="228" spans="1:19" ht="12.75" customHeight="1" x14ac:dyDescent="0.25">
      <c r="A228" s="76" t="s">
        <v>3609</v>
      </c>
      <c r="B228" s="72" t="s">
        <v>326</v>
      </c>
      <c r="C228" s="77" t="s">
        <v>220</v>
      </c>
      <c r="D228" s="89">
        <v>35241</v>
      </c>
      <c r="E228" s="73" t="s">
        <v>3610</v>
      </c>
      <c r="G228" s="73" t="s">
        <v>781</v>
      </c>
      <c r="H228" s="75" t="str">
        <f>VLOOKUP(Table16[[#This Row],[Player]],Rosters!$D$1:$D$1939,1,FALSE)</f>
        <v>Barnett, Derek</v>
      </c>
      <c r="I228" s="75" t="str">
        <f>Table16[[#This Row],[RunBlock-Primary6]]&amp;"-"&amp;Table16[[#This Row],[PassBlock8]]&amp;IF(Table16[[#This Row],[RunBlock-Secondary7]]&lt;&gt;"","/"&amp;Table16[[#This Row],[RunBlock-Secondary7]]&amp;"-"&amp;Table16[[#This Row],[PassBlock8]],"")</f>
        <v>-</v>
      </c>
      <c r="J228" s="73" t="s">
        <v>141</v>
      </c>
      <c r="K228" s="73"/>
      <c r="L228" s="74">
        <v>6</v>
      </c>
      <c r="M228" s="74"/>
      <c r="N228" s="74"/>
      <c r="O228" s="74"/>
      <c r="P228" s="74"/>
      <c r="Q228" s="74" t="str">
        <f>Table16[[#This Row],[DefPrimary2]]&amp;IF(Table16[[#This Row],[Def-Secondary3]]&lt;&gt;"","/"&amp;Table16[[#This Row],[Def-Secondary3]],)&amp;""&amp;IF(Table16[[#This Row],[PassRush4]]&lt;&gt;"","-"&amp;Table16[[#This Row],[PassRush4]],)</f>
        <v>4-6</v>
      </c>
      <c r="R228" s="74" t="e">
        <f>VLOOKUP(Table16[[#This Row],[Player]],#REF!,9,FALSE)</f>
        <v>#REF!</v>
      </c>
      <c r="S228" s="71" t="e">
        <f>Table16[[#This Row],[2024 Card Info]]&amp;"  "&amp;Table16[[#This Row],[Player Data]]</f>
        <v>#REF!</v>
      </c>
    </row>
    <row r="229" spans="1:19" ht="12.75" customHeight="1" x14ac:dyDescent="0.25">
      <c r="A229" s="76" t="s">
        <v>4191</v>
      </c>
      <c r="B229" s="72" t="s">
        <v>326</v>
      </c>
      <c r="C229" s="77" t="s">
        <v>213</v>
      </c>
      <c r="D229" s="89">
        <v>36390</v>
      </c>
      <c r="E229" s="73" t="s">
        <v>236</v>
      </c>
      <c r="G229" s="73" t="s">
        <v>241</v>
      </c>
      <c r="H229" s="75" t="e">
        <f>VLOOKUP(Table16[[#This Row],[Player]],Rosters!$D$1:$D$1939,1,FALSE)</f>
        <v>#N/A</v>
      </c>
      <c r="I229" s="75" t="str">
        <f>Table16[[#This Row],[RunBlock-Primary6]]&amp;"-"&amp;Table16[[#This Row],[PassBlock8]]&amp;IF(Table16[[#This Row],[RunBlock-Secondary7]]&lt;&gt;"","/"&amp;Table16[[#This Row],[RunBlock-Secondary7]]&amp;"-"&amp;Table16[[#This Row],[PassBlock8]],"")</f>
        <v>-</v>
      </c>
      <c r="J229" s="73" t="s">
        <v>164</v>
      </c>
      <c r="K229" s="73"/>
      <c r="L229" s="74">
        <v>0</v>
      </c>
      <c r="M229" s="74"/>
      <c r="N229" s="74"/>
      <c r="O229" s="74"/>
      <c r="P229" s="74"/>
      <c r="Q229" s="74" t="str">
        <f>Table16[[#This Row],[DefPrimary2]]&amp;IF(Table16[[#This Row],[Def-Secondary3]]&lt;&gt;"","/"&amp;Table16[[#This Row],[Def-Secondary3]],)&amp;""&amp;IF(Table16[[#This Row],[PassRush4]]&lt;&gt;"","-"&amp;Table16[[#This Row],[PassRush4]],)</f>
        <v>0-0</v>
      </c>
      <c r="R229" s="74" t="e">
        <f>VLOOKUP(Table16[[#This Row],[Player]],#REF!,9,FALSE)</f>
        <v>#REF!</v>
      </c>
      <c r="S229" s="71" t="e">
        <f>Table16[[#This Row],[2024 Card Info]]&amp;"  "&amp;Table16[[#This Row],[Player Data]]</f>
        <v>#REF!</v>
      </c>
    </row>
    <row r="230" spans="1:19" ht="12.75" customHeight="1" x14ac:dyDescent="0.25">
      <c r="A230" s="76" t="s">
        <v>3189</v>
      </c>
      <c r="B230" s="72" t="s">
        <v>326</v>
      </c>
      <c r="C230" s="77" t="s">
        <v>327</v>
      </c>
      <c r="D230" s="89">
        <v>37604</v>
      </c>
      <c r="E230" s="73" t="s">
        <v>3190</v>
      </c>
      <c r="G230" s="73" t="s">
        <v>269</v>
      </c>
      <c r="H230" s="75" t="str">
        <f>VLOOKUP(Table16[[#This Row],[Player]],Rosters!$D$1:$D$1939,1,FALSE)</f>
        <v>Booker, Austin</v>
      </c>
      <c r="I230" s="75" t="str">
        <f>Table16[[#This Row],[RunBlock-Primary6]]&amp;"-"&amp;Table16[[#This Row],[PassBlock8]]&amp;IF(Table16[[#This Row],[RunBlock-Secondary7]]&lt;&gt;"","/"&amp;Table16[[#This Row],[RunBlock-Secondary7]]&amp;"-"&amp;Table16[[#This Row],[PassBlock8]],"")</f>
        <v>-</v>
      </c>
      <c r="J230" s="73" t="s">
        <v>164</v>
      </c>
      <c r="K230" s="73"/>
      <c r="L230" s="74">
        <v>4</v>
      </c>
      <c r="M230" s="74"/>
      <c r="N230" s="74"/>
      <c r="O230" s="74"/>
      <c r="P230" s="74"/>
      <c r="Q230" s="74" t="str">
        <f>Table16[[#This Row],[DefPrimary2]]&amp;IF(Table16[[#This Row],[Def-Secondary3]]&lt;&gt;"","/"&amp;Table16[[#This Row],[Def-Secondary3]],)&amp;""&amp;IF(Table16[[#This Row],[PassRush4]]&lt;&gt;"","-"&amp;Table16[[#This Row],[PassRush4]],)</f>
        <v>0-4</v>
      </c>
      <c r="R230" s="74" t="e">
        <f>VLOOKUP(Table16[[#This Row],[Player]],#REF!,9,FALSE)</f>
        <v>#REF!</v>
      </c>
      <c r="S230" s="71" t="e">
        <f>Table16[[#This Row],[2024 Card Info]]&amp;"  "&amp;Table16[[#This Row],[Player Data]]</f>
        <v>#REF!</v>
      </c>
    </row>
    <row r="231" spans="1:19" ht="12.75" customHeight="1" x14ac:dyDescent="0.25">
      <c r="A231" s="76" t="s">
        <v>2748</v>
      </c>
      <c r="B231" s="72" t="s">
        <v>326</v>
      </c>
      <c r="C231" s="77" t="s">
        <v>491</v>
      </c>
      <c r="D231" s="89">
        <v>36613</v>
      </c>
      <c r="E231" s="73" t="s">
        <v>477</v>
      </c>
      <c r="G231" s="73" t="s">
        <v>266</v>
      </c>
      <c r="H231" s="75" t="str">
        <f>VLOOKUP(Table16[[#This Row],[Player]],Rosters!$D$1:$D$1939,1,FALSE)</f>
        <v>Carter II, Andre</v>
      </c>
      <c r="I231" s="75" t="str">
        <f>Table16[[#This Row],[RunBlock-Primary6]]&amp;"-"&amp;Table16[[#This Row],[PassBlock8]]&amp;IF(Table16[[#This Row],[RunBlock-Secondary7]]&lt;&gt;"","/"&amp;Table16[[#This Row],[RunBlock-Secondary7]]&amp;"-"&amp;Table16[[#This Row],[PassBlock8]],"")</f>
        <v>-</v>
      </c>
      <c r="J231" s="73" t="s">
        <v>164</v>
      </c>
      <c r="K231" s="73"/>
      <c r="L231" s="74">
        <v>2</v>
      </c>
      <c r="M231" s="74"/>
      <c r="N231" s="74"/>
      <c r="O231" s="74"/>
      <c r="P231" s="74"/>
      <c r="Q231" s="74" t="str">
        <f>Table16[[#This Row],[DefPrimary2]]&amp;IF(Table16[[#This Row],[Def-Secondary3]]&lt;&gt;"","/"&amp;Table16[[#This Row],[Def-Secondary3]],)&amp;""&amp;IF(Table16[[#This Row],[PassRush4]]&lt;&gt;"","-"&amp;Table16[[#This Row],[PassRush4]],)</f>
        <v>0-2</v>
      </c>
      <c r="R231" s="74" t="e">
        <f>VLOOKUP(Table16[[#This Row],[Player]],#REF!,9,FALSE)</f>
        <v>#REF!</v>
      </c>
      <c r="S231" s="71" t="e">
        <f>Table16[[#This Row],[2024 Card Info]]&amp;"  "&amp;Table16[[#This Row],[Player Data]]</f>
        <v>#REF!</v>
      </c>
    </row>
    <row r="232" spans="1:19" ht="12.75" customHeight="1" x14ac:dyDescent="0.25">
      <c r="A232" s="76" t="s">
        <v>3614</v>
      </c>
      <c r="B232" s="72" t="s">
        <v>326</v>
      </c>
      <c r="C232" s="77" t="s">
        <v>491</v>
      </c>
      <c r="D232" s="89">
        <v>36366</v>
      </c>
      <c r="E232" s="73" t="s">
        <v>4170</v>
      </c>
      <c r="G232" s="73" t="s">
        <v>216</v>
      </c>
      <c r="H232" s="75" t="str">
        <f>VLOOKUP(Table16[[#This Row],[Player]],Rosters!$D$1:$D$1939,1,FALSE)</f>
        <v>Chaisson, K'Lavon</v>
      </c>
      <c r="I232" s="75" t="str">
        <f>Table16[[#This Row],[RunBlock-Primary6]]&amp;"-"&amp;Table16[[#This Row],[PassBlock8]]&amp;IF(Table16[[#This Row],[RunBlock-Secondary7]]&lt;&gt;"","/"&amp;Table16[[#This Row],[RunBlock-Secondary7]]&amp;"-"&amp;Table16[[#This Row],[PassBlock8]],"")</f>
        <v>-</v>
      </c>
      <c r="J232" s="73" t="s">
        <v>164</v>
      </c>
      <c r="K232" s="73"/>
      <c r="L232" s="74">
        <v>7</v>
      </c>
      <c r="M232" s="74"/>
      <c r="N232" s="74"/>
      <c r="O232" s="74"/>
      <c r="P232" s="74"/>
      <c r="Q232" s="74" t="str">
        <f>Table16[[#This Row],[DefPrimary2]]&amp;IF(Table16[[#This Row],[Def-Secondary3]]&lt;&gt;"","/"&amp;Table16[[#This Row],[Def-Secondary3]],)&amp;""&amp;IF(Table16[[#This Row],[PassRush4]]&lt;&gt;"","-"&amp;Table16[[#This Row],[PassRush4]],)</f>
        <v>0-7</v>
      </c>
      <c r="R232" s="74" t="e">
        <f>VLOOKUP(Table16[[#This Row],[Player]],#REF!,9,FALSE)</f>
        <v>#REF!</v>
      </c>
      <c r="S232" s="71" t="e">
        <f>Table16[[#This Row],[2024 Card Info]]&amp;"  "&amp;Table16[[#This Row],[Player Data]]</f>
        <v>#REF!</v>
      </c>
    </row>
    <row r="233" spans="1:19" ht="12.75" customHeight="1" x14ac:dyDescent="0.25">
      <c r="A233" s="76" t="s">
        <v>4192</v>
      </c>
      <c r="B233" s="72" t="s">
        <v>326</v>
      </c>
      <c r="C233" s="77" t="s">
        <v>101</v>
      </c>
      <c r="D233" s="89">
        <v>36645</v>
      </c>
      <c r="E233" s="73" t="s">
        <v>4193</v>
      </c>
      <c r="G233" s="73" t="s">
        <v>241</v>
      </c>
      <c r="H233" s="75" t="e">
        <f>VLOOKUP(Table16[[#This Row],[Player]],Rosters!$D$1:$D$1939,1,FALSE)</f>
        <v>#N/A</v>
      </c>
      <c r="I233" s="75" t="str">
        <f>Table16[[#This Row],[RunBlock-Primary6]]&amp;"-"&amp;Table16[[#This Row],[PassBlock8]]&amp;IF(Table16[[#This Row],[RunBlock-Secondary7]]&lt;&gt;"","/"&amp;Table16[[#This Row],[RunBlock-Secondary7]]&amp;"-"&amp;Table16[[#This Row],[PassBlock8]],"")</f>
        <v>-</v>
      </c>
      <c r="J233" s="73" t="s">
        <v>164</v>
      </c>
      <c r="K233" s="73"/>
      <c r="L233" s="74">
        <v>0</v>
      </c>
      <c r="M233" s="74"/>
      <c r="N233" s="74"/>
      <c r="O233" s="74"/>
      <c r="P233" s="74"/>
      <c r="Q233" s="74" t="str">
        <f>Table16[[#This Row],[DefPrimary2]]&amp;IF(Table16[[#This Row],[Def-Secondary3]]&lt;&gt;"","/"&amp;Table16[[#This Row],[Def-Secondary3]],)&amp;""&amp;IF(Table16[[#This Row],[PassRush4]]&lt;&gt;"","-"&amp;Table16[[#This Row],[PassRush4]],)</f>
        <v>0-0</v>
      </c>
      <c r="R233" s="74" t="e">
        <f>VLOOKUP(Table16[[#This Row],[Player]],#REF!,9,FALSE)</f>
        <v>#REF!</v>
      </c>
      <c r="S233" s="71" t="e">
        <f>Table16[[#This Row],[2024 Card Info]]&amp;"  "&amp;Table16[[#This Row],[Player Data]]</f>
        <v>#REF!</v>
      </c>
    </row>
    <row r="234" spans="1:19" ht="12.75" customHeight="1" x14ac:dyDescent="0.25">
      <c r="A234" s="76" t="s">
        <v>2967</v>
      </c>
      <c r="B234" s="72" t="s">
        <v>326</v>
      </c>
      <c r="C234" s="77" t="s">
        <v>175</v>
      </c>
      <c r="D234" s="89">
        <v>36737</v>
      </c>
      <c r="E234" s="73" t="s">
        <v>2968</v>
      </c>
      <c r="G234" s="73" t="s">
        <v>266</v>
      </c>
      <c r="H234" s="75" t="str">
        <f>VLOOKUP(Table16[[#This Row],[Player]],Rosters!$D$1:$D$1939,1,FALSE)</f>
        <v>Crumedy, Jaden</v>
      </c>
      <c r="I234" s="75" t="str">
        <f>Table16[[#This Row],[RunBlock-Primary6]]&amp;"-"&amp;Table16[[#This Row],[PassBlock8]]&amp;IF(Table16[[#This Row],[RunBlock-Secondary7]]&lt;&gt;"","/"&amp;Table16[[#This Row],[RunBlock-Secondary7]]&amp;"-"&amp;Table16[[#This Row],[PassBlock8]],"")</f>
        <v>-</v>
      </c>
      <c r="J234" s="73" t="s">
        <v>164</v>
      </c>
      <c r="K234" s="73"/>
      <c r="L234" s="74">
        <v>2</v>
      </c>
      <c r="M234" s="74"/>
      <c r="N234" s="74"/>
      <c r="O234" s="74"/>
      <c r="P234" s="74"/>
      <c r="Q234" s="74" t="str">
        <f>Table16[[#This Row],[DefPrimary2]]&amp;IF(Table16[[#This Row],[Def-Secondary3]]&lt;&gt;"","/"&amp;Table16[[#This Row],[Def-Secondary3]],)&amp;""&amp;IF(Table16[[#This Row],[PassRush4]]&lt;&gt;"","-"&amp;Table16[[#This Row],[PassRush4]],)</f>
        <v>0-2</v>
      </c>
      <c r="R234" s="74" t="e">
        <f>VLOOKUP(Table16[[#This Row],[Player]],#REF!,9,FALSE)</f>
        <v>#REF!</v>
      </c>
      <c r="S234" s="71" t="e">
        <f>Table16[[#This Row],[2024 Card Info]]&amp;"  "&amp;Table16[[#This Row],[Player Data]]</f>
        <v>#REF!</v>
      </c>
    </row>
    <row r="235" spans="1:19" ht="12.75" customHeight="1" x14ac:dyDescent="0.25">
      <c r="A235" s="76" t="s">
        <v>3408</v>
      </c>
      <c r="B235" s="72" t="s">
        <v>326</v>
      </c>
      <c r="C235" s="77" t="s">
        <v>123</v>
      </c>
      <c r="D235" s="89">
        <v>35312</v>
      </c>
      <c r="E235" s="73" t="s">
        <v>789</v>
      </c>
      <c r="G235" s="73" t="s">
        <v>339</v>
      </c>
      <c r="H235" s="75" t="str">
        <f>VLOOKUP(Table16[[#This Row],[Player]],Rosters!$D$1:$D$1939,1,FALSE)</f>
        <v>Davenport, Marcus</v>
      </c>
      <c r="I235" s="75" t="str">
        <f>Table16[[#This Row],[RunBlock-Primary6]]&amp;"-"&amp;Table16[[#This Row],[PassBlock8]]&amp;IF(Table16[[#This Row],[RunBlock-Secondary7]]&lt;&gt;"","/"&amp;Table16[[#This Row],[RunBlock-Secondary7]]&amp;"-"&amp;Table16[[#This Row],[PassBlock8]],"")</f>
        <v>-</v>
      </c>
      <c r="J235" s="73" t="s">
        <v>164</v>
      </c>
      <c r="K235" s="73"/>
      <c r="L235" s="74">
        <v>1</v>
      </c>
      <c r="M235" s="74"/>
      <c r="N235" s="74"/>
      <c r="O235" s="74"/>
      <c r="P235" s="74"/>
      <c r="Q235" s="74" t="str">
        <f>Table16[[#This Row],[DefPrimary2]]&amp;IF(Table16[[#This Row],[Def-Secondary3]]&lt;&gt;"","/"&amp;Table16[[#This Row],[Def-Secondary3]],)&amp;""&amp;IF(Table16[[#This Row],[PassRush4]]&lt;&gt;"","-"&amp;Table16[[#This Row],[PassRush4]],)</f>
        <v>0-1</v>
      </c>
      <c r="R235" s="74" t="e">
        <f>VLOOKUP(Table16[[#This Row],[Player]],#REF!,9,FALSE)</f>
        <v>#REF!</v>
      </c>
      <c r="S235" s="71" t="e">
        <f>Table16[[#This Row],[2024 Card Info]]&amp;"  "&amp;Table16[[#This Row],[Player Data]]</f>
        <v>#REF!</v>
      </c>
    </row>
    <row r="236" spans="1:19" ht="12.75" customHeight="1" x14ac:dyDescent="0.25">
      <c r="A236" s="76" t="s">
        <v>4194</v>
      </c>
      <c r="B236" s="72" t="s">
        <v>326</v>
      </c>
      <c r="C236" s="77" t="s">
        <v>138</v>
      </c>
      <c r="D236" s="89">
        <v>33665</v>
      </c>
      <c r="E236" s="73" t="s">
        <v>1376</v>
      </c>
      <c r="G236" s="73" t="s">
        <v>241</v>
      </c>
      <c r="H236" s="75" t="e">
        <f>VLOOKUP(Table16[[#This Row],[Player]],Rosters!$D$1:$D$1939,1,FALSE)</f>
        <v>#N/A</v>
      </c>
      <c r="I236" s="75" t="str">
        <f>Table16[[#This Row],[RunBlock-Primary6]]&amp;"-"&amp;Table16[[#This Row],[PassBlock8]]&amp;IF(Table16[[#This Row],[RunBlock-Secondary7]]&lt;&gt;"","/"&amp;Table16[[#This Row],[RunBlock-Secondary7]]&amp;"-"&amp;Table16[[#This Row],[PassBlock8]],"")</f>
        <v>-</v>
      </c>
      <c r="J236" s="73" t="s">
        <v>164</v>
      </c>
      <c r="K236" s="73"/>
      <c r="L236" s="74">
        <v>0</v>
      </c>
      <c r="M236" s="74"/>
      <c r="N236" s="74"/>
      <c r="O236" s="74"/>
      <c r="P236" s="74"/>
      <c r="Q236" s="74" t="str">
        <f>Table16[[#This Row],[DefPrimary2]]&amp;IF(Table16[[#This Row],[Def-Secondary3]]&lt;&gt;"","/"&amp;Table16[[#This Row],[Def-Secondary3]],)&amp;""&amp;IF(Table16[[#This Row],[PassRush4]]&lt;&gt;"","-"&amp;Table16[[#This Row],[PassRush4]],)</f>
        <v>0-0</v>
      </c>
      <c r="R236" s="74" t="e">
        <f>VLOOKUP(Table16[[#This Row],[Player]],#REF!,9,FALSE)</f>
        <v>#REF!</v>
      </c>
      <c r="S236" s="71" t="e">
        <f>Table16[[#This Row],[2024 Card Info]]&amp;"  "&amp;Table16[[#This Row],[Player Data]]</f>
        <v>#REF!</v>
      </c>
    </row>
    <row r="237" spans="1:19" ht="12.75" customHeight="1" x14ac:dyDescent="0.25">
      <c r="A237" s="76" t="s">
        <v>2857</v>
      </c>
      <c r="B237" s="72" t="s">
        <v>326</v>
      </c>
      <c r="C237" s="77" t="s">
        <v>479</v>
      </c>
      <c r="D237" s="89">
        <v>36829</v>
      </c>
      <c r="E237" s="73" t="s">
        <v>268</v>
      </c>
      <c r="G237" s="73" t="s">
        <v>241</v>
      </c>
      <c r="H237" s="75" t="str">
        <f>VLOOKUP(Table16[[#This Row],[Player]],Rosters!$D$1:$D$1939,1,FALSE)</f>
        <v>Foskey, Isaiah</v>
      </c>
      <c r="I237" s="75" t="str">
        <f>Table16[[#This Row],[RunBlock-Primary6]]&amp;"-"&amp;Table16[[#This Row],[PassBlock8]]&amp;IF(Table16[[#This Row],[RunBlock-Secondary7]]&lt;&gt;"","/"&amp;Table16[[#This Row],[RunBlock-Secondary7]]&amp;"-"&amp;Table16[[#This Row],[PassBlock8]],"")</f>
        <v>-</v>
      </c>
      <c r="J237" s="73" t="s">
        <v>164</v>
      </c>
      <c r="K237" s="73"/>
      <c r="L237" s="74">
        <v>0</v>
      </c>
      <c r="M237" s="74"/>
      <c r="N237" s="74"/>
      <c r="O237" s="74"/>
      <c r="P237" s="74"/>
      <c r="Q237" s="74" t="str">
        <f>Table16[[#This Row],[DefPrimary2]]&amp;IF(Table16[[#This Row],[Def-Secondary3]]&lt;&gt;"","/"&amp;Table16[[#This Row],[Def-Secondary3]],)&amp;""&amp;IF(Table16[[#This Row],[PassRush4]]&lt;&gt;"","-"&amp;Table16[[#This Row],[PassRush4]],)</f>
        <v>0-0</v>
      </c>
      <c r="R237" s="74" t="e">
        <f>VLOOKUP(Table16[[#This Row],[Player]],#REF!,9,FALSE)</f>
        <v>#REF!</v>
      </c>
      <c r="S237" s="71" t="e">
        <f>Table16[[#This Row],[2024 Card Info]]&amp;"  "&amp;Table16[[#This Row],[Player Data]]</f>
        <v>#REF!</v>
      </c>
    </row>
    <row r="238" spans="1:19" ht="12.75" customHeight="1" x14ac:dyDescent="0.25">
      <c r="A238" s="76" t="s">
        <v>4195</v>
      </c>
      <c r="B238" s="72" t="s">
        <v>326</v>
      </c>
      <c r="C238" s="77" t="s">
        <v>246</v>
      </c>
      <c r="D238" s="89">
        <v>34589</v>
      </c>
      <c r="E238" s="73" t="s">
        <v>423</v>
      </c>
      <c r="G238" s="73" t="s">
        <v>269</v>
      </c>
      <c r="H238" s="75" t="e">
        <f>VLOOKUP(Table16[[#This Row],[Player]],Rosters!$D$1:$D$1939,1,FALSE)</f>
        <v>#N/A</v>
      </c>
      <c r="I238" s="75" t="str">
        <f>Table16[[#This Row],[RunBlock-Primary6]]&amp;"-"&amp;Table16[[#This Row],[PassBlock8]]&amp;IF(Table16[[#This Row],[RunBlock-Secondary7]]&lt;&gt;"","/"&amp;Table16[[#This Row],[RunBlock-Secondary7]]&amp;"-"&amp;Table16[[#This Row],[PassBlock8]],"")</f>
        <v>-</v>
      </c>
      <c r="J238" s="73" t="s">
        <v>164</v>
      </c>
      <c r="K238" s="73"/>
      <c r="L238" s="74">
        <v>4</v>
      </c>
      <c r="M238" s="74"/>
      <c r="N238" s="74"/>
      <c r="O238" s="74"/>
      <c r="P238" s="74"/>
      <c r="Q238" s="74" t="str">
        <f>Table16[[#This Row],[DefPrimary2]]&amp;IF(Table16[[#This Row],[Def-Secondary3]]&lt;&gt;"","/"&amp;Table16[[#This Row],[Def-Secondary3]],)&amp;""&amp;IF(Table16[[#This Row],[PassRush4]]&lt;&gt;"","-"&amp;Table16[[#This Row],[PassRush4]],)</f>
        <v>0-4</v>
      </c>
      <c r="R238" s="74" t="e">
        <f>VLOOKUP(Table16[[#This Row],[Player]],#REF!,9,FALSE)</f>
        <v>#REF!</v>
      </c>
      <c r="S238" s="71" t="e">
        <f>Table16[[#This Row],[2024 Card Info]]&amp;"  "&amp;Table16[[#This Row],[Player Data]]</f>
        <v>#REF!</v>
      </c>
    </row>
    <row r="239" spans="1:19" ht="12.75" customHeight="1" x14ac:dyDescent="0.25">
      <c r="A239" s="76" t="s">
        <v>2619</v>
      </c>
      <c r="B239" s="72" t="s">
        <v>326</v>
      </c>
      <c r="C239" s="77" t="s">
        <v>213</v>
      </c>
      <c r="D239" s="89">
        <v>35852</v>
      </c>
      <c r="E239" s="73" t="s">
        <v>230</v>
      </c>
      <c r="G239" s="73" t="s">
        <v>317</v>
      </c>
      <c r="H239" s="75" t="str">
        <f>VLOOKUP(Table16[[#This Row],[Player]],Rosters!$D$1:$D$1939,1,FALSE)</f>
        <v>Gross-Matos, Yetur</v>
      </c>
      <c r="I239" s="75" t="str">
        <f>Table16[[#This Row],[RunBlock-Primary6]]&amp;"-"&amp;Table16[[#This Row],[PassBlock8]]&amp;IF(Table16[[#This Row],[RunBlock-Secondary7]]&lt;&gt;"","/"&amp;Table16[[#This Row],[RunBlock-Secondary7]]&amp;"-"&amp;Table16[[#This Row],[PassBlock8]],"")</f>
        <v>-</v>
      </c>
      <c r="J239" s="73" t="s">
        <v>164</v>
      </c>
      <c r="K239" s="73"/>
      <c r="L239" s="74">
        <v>6</v>
      </c>
      <c r="M239" s="74"/>
      <c r="N239" s="74"/>
      <c r="O239" s="74"/>
      <c r="P239" s="74"/>
      <c r="Q239" s="74" t="str">
        <f>Table16[[#This Row],[DefPrimary2]]&amp;IF(Table16[[#This Row],[Def-Secondary3]]&lt;&gt;"","/"&amp;Table16[[#This Row],[Def-Secondary3]],)&amp;""&amp;IF(Table16[[#This Row],[PassRush4]]&lt;&gt;"","-"&amp;Table16[[#This Row],[PassRush4]],)</f>
        <v>0-6</v>
      </c>
      <c r="R239" s="74" t="e">
        <f>VLOOKUP(Table16[[#This Row],[Player]],#REF!,9,FALSE)</f>
        <v>#REF!</v>
      </c>
      <c r="S239" s="71" t="e">
        <f>Table16[[#This Row],[2024 Card Info]]&amp;"  "&amp;Table16[[#This Row],[Player Data]]</f>
        <v>#REF!</v>
      </c>
    </row>
    <row r="240" spans="1:19" ht="12.75" customHeight="1" x14ac:dyDescent="0.25">
      <c r="A240" s="76" t="s">
        <v>3719</v>
      </c>
      <c r="B240" s="72" t="s">
        <v>326</v>
      </c>
      <c r="C240" s="77" t="s">
        <v>109</v>
      </c>
      <c r="D240" s="89">
        <v>35063</v>
      </c>
      <c r="E240" s="73" t="s">
        <v>391</v>
      </c>
      <c r="G240" s="73" t="s">
        <v>247</v>
      </c>
      <c r="H240" s="75" t="str">
        <f>VLOOKUP(Table16[[#This Row],[Player]],Rosters!$D$1:$D$1939,1,FALSE)</f>
        <v>Harris, Demone</v>
      </c>
      <c r="I240" s="75" t="str">
        <f>Table16[[#This Row],[RunBlock-Primary6]]&amp;"-"&amp;Table16[[#This Row],[PassBlock8]]&amp;IF(Table16[[#This Row],[RunBlock-Secondary7]]&lt;&gt;"","/"&amp;Table16[[#This Row],[RunBlock-Secondary7]]&amp;"-"&amp;Table16[[#This Row],[PassBlock8]],"")</f>
        <v>-</v>
      </c>
      <c r="J240" s="73" t="s">
        <v>141</v>
      </c>
      <c r="K240" s="73"/>
      <c r="L240" s="74">
        <v>0</v>
      </c>
      <c r="M240" s="74"/>
      <c r="N240" s="74"/>
      <c r="O240" s="74"/>
      <c r="P240" s="74"/>
      <c r="Q240" s="74" t="str">
        <f>Table16[[#This Row],[DefPrimary2]]&amp;IF(Table16[[#This Row],[Def-Secondary3]]&lt;&gt;"","/"&amp;Table16[[#This Row],[Def-Secondary3]],)&amp;""&amp;IF(Table16[[#This Row],[PassRush4]]&lt;&gt;"","-"&amp;Table16[[#This Row],[PassRush4]],)</f>
        <v>4-0</v>
      </c>
      <c r="R240" s="74" t="e">
        <f>VLOOKUP(Table16[[#This Row],[Player]],#REF!,9,FALSE)</f>
        <v>#REF!</v>
      </c>
      <c r="S240" s="71" t="e">
        <f>Table16[[#This Row],[2024 Card Info]]&amp;"  "&amp;Table16[[#This Row],[Player Data]]</f>
        <v>#REF!</v>
      </c>
    </row>
    <row r="241" spans="1:19" ht="12.75" customHeight="1" x14ac:dyDescent="0.25">
      <c r="A241" s="76" t="s">
        <v>3622</v>
      </c>
      <c r="B241" s="72" t="s">
        <v>326</v>
      </c>
      <c r="C241" s="77" t="s">
        <v>109</v>
      </c>
      <c r="D241" s="89">
        <v>37117</v>
      </c>
      <c r="E241" s="73" t="s">
        <v>98</v>
      </c>
      <c r="G241" s="73" t="s">
        <v>339</v>
      </c>
      <c r="H241" s="75" t="str">
        <f>VLOOKUP(Table16[[#This Row],[Player]],Rosters!$D$1:$D$1939,1,FALSE)</f>
        <v>Harrison, Zach</v>
      </c>
      <c r="I241" s="75" t="str">
        <f>Table16[[#This Row],[RunBlock-Primary6]]&amp;"-"&amp;Table16[[#This Row],[PassBlock8]]&amp;IF(Table16[[#This Row],[RunBlock-Secondary7]]&lt;&gt;"","/"&amp;Table16[[#This Row],[RunBlock-Secondary7]]&amp;"-"&amp;Table16[[#This Row],[PassBlock8]],"")</f>
        <v>-</v>
      </c>
      <c r="J241" s="73" t="s">
        <v>164</v>
      </c>
      <c r="K241" s="73"/>
      <c r="L241" s="74">
        <v>1</v>
      </c>
      <c r="M241" s="74"/>
      <c r="N241" s="74"/>
      <c r="O241" s="74"/>
      <c r="P241" s="74"/>
      <c r="Q241" s="74" t="str">
        <f>Table16[[#This Row],[DefPrimary2]]&amp;IF(Table16[[#This Row],[Def-Secondary3]]&lt;&gt;"","/"&amp;Table16[[#This Row],[Def-Secondary3]],)&amp;""&amp;IF(Table16[[#This Row],[PassRush4]]&lt;&gt;"","-"&amp;Table16[[#This Row],[PassRush4]],)</f>
        <v>0-1</v>
      </c>
      <c r="R241" s="74" t="e">
        <f>VLOOKUP(Table16[[#This Row],[Player]],#REF!,9,FALSE)</f>
        <v>#REF!</v>
      </c>
      <c r="S241" s="71" t="e">
        <f>Table16[[#This Row],[2024 Card Info]]&amp;"  "&amp;Table16[[#This Row],[Player Data]]</f>
        <v>#REF!</v>
      </c>
    </row>
    <row r="242" spans="1:19" ht="12.75" customHeight="1" x14ac:dyDescent="0.25">
      <c r="A242" s="76" t="s">
        <v>4196</v>
      </c>
      <c r="B242" s="72" t="s">
        <v>326</v>
      </c>
      <c r="C242" s="77" t="s">
        <v>200</v>
      </c>
      <c r="D242" s="89">
        <v>36187</v>
      </c>
      <c r="E242" s="73" t="s">
        <v>236</v>
      </c>
      <c r="G242" s="73" t="s">
        <v>266</v>
      </c>
      <c r="H242" s="75" t="e">
        <f>VLOOKUP(Table16[[#This Row],[Player]],Rosters!$D$1:$D$1939,1,FALSE)</f>
        <v>#N/A</v>
      </c>
      <c r="I242" s="75" t="str">
        <f>Table16[[#This Row],[RunBlock-Primary6]]&amp;"-"&amp;Table16[[#This Row],[PassBlock8]]&amp;IF(Table16[[#This Row],[RunBlock-Secondary7]]&lt;&gt;"","/"&amp;Table16[[#This Row],[RunBlock-Secondary7]]&amp;"-"&amp;Table16[[#This Row],[PassBlock8]],"")</f>
        <v>-</v>
      </c>
      <c r="J242" s="73" t="s">
        <v>164</v>
      </c>
      <c r="K242" s="73"/>
      <c r="L242" s="74">
        <v>2</v>
      </c>
      <c r="M242" s="74"/>
      <c r="N242" s="74"/>
      <c r="O242" s="74"/>
      <c r="P242" s="74"/>
      <c r="Q242" s="74" t="str">
        <f>Table16[[#This Row],[DefPrimary2]]&amp;IF(Table16[[#This Row],[Def-Secondary3]]&lt;&gt;"","/"&amp;Table16[[#This Row],[Def-Secondary3]],)&amp;""&amp;IF(Table16[[#This Row],[PassRush4]]&lt;&gt;"","-"&amp;Table16[[#This Row],[PassRush4]],)</f>
        <v>0-2</v>
      </c>
      <c r="R242" s="74" t="e">
        <f>VLOOKUP(Table16[[#This Row],[Player]],#REF!,9,FALSE)</f>
        <v>#REF!</v>
      </c>
      <c r="S242" s="71" t="e">
        <f>Table16[[#This Row],[2024 Card Info]]&amp;"  "&amp;Table16[[#This Row],[Player Data]]</f>
        <v>#REF!</v>
      </c>
    </row>
    <row r="243" spans="1:19" ht="12.75" customHeight="1" x14ac:dyDescent="0.25">
      <c r="A243" s="76" t="s">
        <v>2156</v>
      </c>
      <c r="B243" s="72" t="s">
        <v>326</v>
      </c>
      <c r="C243" s="77" t="s">
        <v>220</v>
      </c>
      <c r="D243" s="89">
        <v>36759</v>
      </c>
      <c r="E243" s="73" t="s">
        <v>180</v>
      </c>
      <c r="G243" s="73" t="s">
        <v>241</v>
      </c>
      <c r="H243" s="75" t="str">
        <f>VLOOKUP(Table16[[#This Row],[Player]],Rosters!$D$1:$D$1939,1,FALSE)</f>
        <v>Horton, Dylan</v>
      </c>
      <c r="I243" s="75" t="str">
        <f>Table16[[#This Row],[RunBlock-Primary6]]&amp;"-"&amp;Table16[[#This Row],[PassBlock8]]&amp;IF(Table16[[#This Row],[RunBlock-Secondary7]]&lt;&gt;"","/"&amp;Table16[[#This Row],[RunBlock-Secondary7]]&amp;"-"&amp;Table16[[#This Row],[PassBlock8]],"")</f>
        <v>-</v>
      </c>
      <c r="J243" s="73" t="s">
        <v>164</v>
      </c>
      <c r="K243" s="73"/>
      <c r="L243" s="74">
        <v>0</v>
      </c>
      <c r="M243" s="74"/>
      <c r="N243" s="74"/>
      <c r="O243" s="74"/>
      <c r="P243" s="74"/>
      <c r="Q243" s="74" t="str">
        <f>Table16[[#This Row],[DefPrimary2]]&amp;IF(Table16[[#This Row],[Def-Secondary3]]&lt;&gt;"","/"&amp;Table16[[#This Row],[Def-Secondary3]],)&amp;""&amp;IF(Table16[[#This Row],[PassRush4]]&lt;&gt;"","-"&amp;Table16[[#This Row],[PassRush4]],)</f>
        <v>0-0</v>
      </c>
      <c r="R243" s="74" t="e">
        <f>VLOOKUP(Table16[[#This Row],[Player]],#REF!,9,FALSE)</f>
        <v>#REF!</v>
      </c>
      <c r="S243" s="71" t="e">
        <f>Table16[[#This Row],[2024 Card Info]]&amp;"  "&amp;Table16[[#This Row],[Player Data]]</f>
        <v>#REF!</v>
      </c>
    </row>
    <row r="244" spans="1:19" ht="12.75" customHeight="1" x14ac:dyDescent="0.25">
      <c r="A244" s="79" t="s">
        <v>2398</v>
      </c>
      <c r="B244" s="72" t="s">
        <v>326</v>
      </c>
      <c r="C244" s="77" t="s">
        <v>91</v>
      </c>
      <c r="D244" s="89">
        <v>36115</v>
      </c>
      <c r="E244" s="73" t="s">
        <v>416</v>
      </c>
      <c r="G244" s="73" t="s">
        <v>273</v>
      </c>
      <c r="H244" s="75" t="str">
        <f>VLOOKUP(Table16[[#This Row],[Player]],Rosters!$D$1:$D$1939,1,FALSE)</f>
        <v>Houston, James</v>
      </c>
      <c r="I244" s="75" t="str">
        <f>Table16[[#This Row],[RunBlock-Primary6]]&amp;"-"&amp;Table16[[#This Row],[PassBlock8]]&amp;IF(Table16[[#This Row],[RunBlock-Secondary7]]&lt;&gt;"","/"&amp;Table16[[#This Row],[RunBlock-Secondary7]]&amp;"-"&amp;Table16[[#This Row],[PassBlock8]],"")</f>
        <v>-</v>
      </c>
      <c r="J244" s="73" t="s">
        <v>164</v>
      </c>
      <c r="K244" s="73"/>
      <c r="L244" s="74">
        <v>3</v>
      </c>
      <c r="M244" s="74"/>
      <c r="N244" s="74"/>
      <c r="O244" s="74"/>
      <c r="P244" s="74"/>
      <c r="Q244" s="74" t="str">
        <f>Table16[[#This Row],[DefPrimary2]]&amp;IF(Table16[[#This Row],[Def-Secondary3]]&lt;&gt;"","/"&amp;Table16[[#This Row],[Def-Secondary3]],)&amp;""&amp;IF(Table16[[#This Row],[PassRush4]]&lt;&gt;"","-"&amp;Table16[[#This Row],[PassRush4]],)</f>
        <v>0-3</v>
      </c>
      <c r="R244" s="74" t="e">
        <f>VLOOKUP(Table16[[#This Row],[Player]],#REF!,9,FALSE)</f>
        <v>#REF!</v>
      </c>
      <c r="S244" s="71" t="e">
        <f>Table16[[#This Row],[2024 Card Info]]&amp;"  "&amp;Table16[[#This Row],[Player Data]]</f>
        <v>#REF!</v>
      </c>
    </row>
    <row r="245" spans="1:19" ht="12.75" customHeight="1" x14ac:dyDescent="0.25">
      <c r="A245" s="76" t="s">
        <v>3724</v>
      </c>
      <c r="B245" s="72" t="s">
        <v>326</v>
      </c>
      <c r="C245" s="77" t="s">
        <v>138</v>
      </c>
      <c r="D245" s="89">
        <v>36662</v>
      </c>
      <c r="E245" s="73" t="s">
        <v>3725</v>
      </c>
      <c r="G245" s="73" t="s">
        <v>273</v>
      </c>
      <c r="H245" s="75" t="str">
        <f>VLOOKUP(Table16[[#This Row],[Player]],Rosters!$D$1:$D$1939,1,FALSE)</f>
        <v>Jean-Baptiste, Javontae</v>
      </c>
      <c r="I245" s="75" t="str">
        <f>Table16[[#This Row],[RunBlock-Primary6]]&amp;"-"&amp;Table16[[#This Row],[PassBlock8]]&amp;IF(Table16[[#This Row],[RunBlock-Secondary7]]&lt;&gt;"","/"&amp;Table16[[#This Row],[RunBlock-Secondary7]]&amp;"-"&amp;Table16[[#This Row],[PassBlock8]],"")</f>
        <v>-</v>
      </c>
      <c r="J245" s="73" t="s">
        <v>164</v>
      </c>
      <c r="K245" s="73"/>
      <c r="L245" s="74">
        <v>3</v>
      </c>
      <c r="M245" s="74"/>
      <c r="N245" s="74"/>
      <c r="O245" s="74"/>
      <c r="P245" s="74"/>
      <c r="Q245" s="74" t="str">
        <f>Table16[[#This Row],[DefPrimary2]]&amp;IF(Table16[[#This Row],[Def-Secondary3]]&lt;&gt;"","/"&amp;Table16[[#This Row],[Def-Secondary3]],)&amp;""&amp;IF(Table16[[#This Row],[PassRush4]]&lt;&gt;"","-"&amp;Table16[[#This Row],[PassRush4]],)</f>
        <v>0-3</v>
      </c>
      <c r="R245" s="74" t="e">
        <f>VLOOKUP(Table16[[#This Row],[Player]],#REF!,9,FALSE)</f>
        <v>#REF!</v>
      </c>
      <c r="S245" s="71" t="e">
        <f>Table16[[#This Row],[2024 Card Info]]&amp;"  "&amp;Table16[[#This Row],[Player Data]]</f>
        <v>#REF!</v>
      </c>
    </row>
    <row r="246" spans="1:19" ht="12.75" customHeight="1" x14ac:dyDescent="0.25">
      <c r="A246" s="76" t="s">
        <v>4197</v>
      </c>
      <c r="B246" s="72" t="s">
        <v>326</v>
      </c>
      <c r="C246" s="77" t="s">
        <v>131</v>
      </c>
      <c r="D246" s="89">
        <v>37505</v>
      </c>
      <c r="E246" s="73" t="s">
        <v>4198</v>
      </c>
      <c r="G246" s="73" t="s">
        <v>266</v>
      </c>
      <c r="H246" s="75" t="e">
        <f>VLOOKUP(Table16[[#This Row],[Player]],Rosters!$D$1:$D$1939,1,FALSE)</f>
        <v>#N/A</v>
      </c>
      <c r="I246" s="75" t="str">
        <f>Table16[[#This Row],[RunBlock-Primary6]]&amp;"-"&amp;Table16[[#This Row],[PassBlock8]]&amp;IF(Table16[[#This Row],[RunBlock-Secondary7]]&lt;&gt;"","/"&amp;Table16[[#This Row],[RunBlock-Secondary7]]&amp;"-"&amp;Table16[[#This Row],[PassBlock8]],"")</f>
        <v>-</v>
      </c>
      <c r="J246" s="73" t="s">
        <v>164</v>
      </c>
      <c r="K246" s="73"/>
      <c r="L246" s="74">
        <v>2</v>
      </c>
      <c r="M246" s="74"/>
      <c r="N246" s="74"/>
      <c r="O246" s="74"/>
      <c r="P246" s="74"/>
      <c r="Q246" s="74" t="str">
        <f>Table16[[#This Row],[DefPrimary2]]&amp;IF(Table16[[#This Row],[Def-Secondary3]]&lt;&gt;"","/"&amp;Table16[[#This Row],[Def-Secondary3]],)&amp;""&amp;IF(Table16[[#This Row],[PassRush4]]&lt;&gt;"","-"&amp;Table16[[#This Row],[PassRush4]],)</f>
        <v>0-2</v>
      </c>
      <c r="R246" s="74" t="e">
        <f>VLOOKUP(Table16[[#This Row],[Player]],#REF!,9,FALSE)</f>
        <v>#REF!</v>
      </c>
      <c r="S246" s="71" t="e">
        <f>Table16[[#This Row],[2024 Card Info]]&amp;"  "&amp;Table16[[#This Row],[Player Data]]</f>
        <v>#REF!</v>
      </c>
    </row>
    <row r="247" spans="1:19" ht="12.75" customHeight="1" x14ac:dyDescent="0.25">
      <c r="A247" s="76" t="s">
        <v>3089</v>
      </c>
      <c r="B247" s="72" t="s">
        <v>326</v>
      </c>
      <c r="C247" s="77" t="s">
        <v>200</v>
      </c>
      <c r="D247" s="89">
        <v>37080</v>
      </c>
      <c r="E247" s="73" t="s">
        <v>3090</v>
      </c>
      <c r="G247" s="73" t="s">
        <v>241</v>
      </c>
      <c r="H247" s="75" t="str">
        <f>VLOOKUP(Table16[[#This Row],[Player]],Rosters!$D$1:$D$1939,1,FALSE)</f>
        <v>Kneeland, Marshawn</v>
      </c>
      <c r="I247" s="75" t="str">
        <f>Table16[[#This Row],[RunBlock-Primary6]]&amp;"-"&amp;Table16[[#This Row],[PassBlock8]]&amp;IF(Table16[[#This Row],[RunBlock-Secondary7]]&lt;&gt;"","/"&amp;Table16[[#This Row],[RunBlock-Secondary7]]&amp;"-"&amp;Table16[[#This Row],[PassBlock8]],"")</f>
        <v>-</v>
      </c>
      <c r="J247" s="73" t="s">
        <v>164</v>
      </c>
      <c r="K247" s="73"/>
      <c r="L247" s="74">
        <v>0</v>
      </c>
      <c r="M247" s="74"/>
      <c r="N247" s="74"/>
      <c r="O247" s="74"/>
      <c r="P247" s="74"/>
      <c r="Q247" s="74" t="str">
        <f>Table16[[#This Row],[DefPrimary2]]&amp;IF(Table16[[#This Row],[Def-Secondary3]]&lt;&gt;"","/"&amp;Table16[[#This Row],[Def-Secondary3]],)&amp;""&amp;IF(Table16[[#This Row],[PassRush4]]&lt;&gt;"","-"&amp;Table16[[#This Row],[PassRush4]],)</f>
        <v>0-0</v>
      </c>
      <c r="R247" s="74" t="e">
        <f>VLOOKUP(Table16[[#This Row],[Player]],#REF!,9,FALSE)</f>
        <v>#REF!</v>
      </c>
      <c r="S247" s="71" t="e">
        <f>Table16[[#This Row],[2024 Card Info]]&amp;"  "&amp;Table16[[#This Row],[Player Data]]</f>
        <v>#REF!</v>
      </c>
    </row>
    <row r="248" spans="1:19" ht="12.75" customHeight="1" x14ac:dyDescent="0.25">
      <c r="A248" s="76" t="s">
        <v>1531</v>
      </c>
      <c r="B248" s="72" t="s">
        <v>326</v>
      </c>
      <c r="C248" s="77" t="s">
        <v>285</v>
      </c>
      <c r="D248" s="89">
        <v>36561</v>
      </c>
      <c r="E248" s="73" t="s">
        <v>477</v>
      </c>
      <c r="G248" s="73" t="s">
        <v>241</v>
      </c>
      <c r="H248" s="75" t="str">
        <f>VLOOKUP(Table16[[#This Row],[Player]],Rosters!$D$1:$D$1939,1,FALSE)</f>
        <v>Land, Isaiah</v>
      </c>
      <c r="I248" s="75" t="str">
        <f>Table16[[#This Row],[RunBlock-Primary6]]&amp;"-"&amp;Table16[[#This Row],[PassBlock8]]&amp;IF(Table16[[#This Row],[RunBlock-Secondary7]]&lt;&gt;"","/"&amp;Table16[[#This Row],[RunBlock-Secondary7]]&amp;"-"&amp;Table16[[#This Row],[PassBlock8]],"")</f>
        <v>-</v>
      </c>
      <c r="J248" s="73" t="s">
        <v>164</v>
      </c>
      <c r="K248" s="73"/>
      <c r="L248" s="74">
        <v>0</v>
      </c>
      <c r="M248" s="74"/>
      <c r="N248" s="74"/>
      <c r="O248" s="74"/>
      <c r="P248" s="74"/>
      <c r="Q248" s="74" t="str">
        <f>Table16[[#This Row],[DefPrimary2]]&amp;IF(Table16[[#This Row],[Def-Secondary3]]&lt;&gt;"","/"&amp;Table16[[#This Row],[Def-Secondary3]],)&amp;""&amp;IF(Table16[[#This Row],[PassRush4]]&lt;&gt;"","-"&amp;Table16[[#This Row],[PassRush4]],)</f>
        <v>0-0</v>
      </c>
      <c r="R248" s="74" t="e">
        <f>VLOOKUP(Table16[[#This Row],[Player]],#REF!,9,FALSE)</f>
        <v>#REF!</v>
      </c>
      <c r="S248" s="71" t="e">
        <f>Table16[[#This Row],[2024 Card Info]]&amp;"  "&amp;Table16[[#This Row],[Player Data]]</f>
        <v>#REF!</v>
      </c>
    </row>
    <row r="249" spans="1:19" ht="12.75" customHeight="1" x14ac:dyDescent="0.25">
      <c r="A249" s="76" t="s">
        <v>3721</v>
      </c>
      <c r="B249" s="72" t="s">
        <v>326</v>
      </c>
      <c r="C249" s="77" t="s">
        <v>285</v>
      </c>
      <c r="D249" s="89">
        <v>36891</v>
      </c>
      <c r="E249" s="73" t="s">
        <v>2723</v>
      </c>
      <c r="G249" s="73" t="s">
        <v>317</v>
      </c>
      <c r="H249" s="75" t="str">
        <f>VLOOKUP(Table16[[#This Row],[Player]],Rosters!$D$1:$D$1939,1,FALSE)</f>
        <v>Latu, Laiatu</v>
      </c>
      <c r="I249" s="75" t="str">
        <f>Table16[[#This Row],[RunBlock-Primary6]]&amp;"-"&amp;Table16[[#This Row],[PassBlock8]]&amp;IF(Table16[[#This Row],[RunBlock-Secondary7]]&lt;&gt;"","/"&amp;Table16[[#This Row],[RunBlock-Secondary7]]&amp;"-"&amp;Table16[[#This Row],[PassBlock8]],"")</f>
        <v>-</v>
      </c>
      <c r="J249" s="73" t="s">
        <v>164</v>
      </c>
      <c r="K249" s="73"/>
      <c r="L249" s="74">
        <v>6</v>
      </c>
      <c r="M249" s="74"/>
      <c r="N249" s="74"/>
      <c r="O249" s="74"/>
      <c r="P249" s="74"/>
      <c r="Q249" s="74" t="str">
        <f>Table16[[#This Row],[DefPrimary2]]&amp;IF(Table16[[#This Row],[Def-Secondary3]]&lt;&gt;"","/"&amp;Table16[[#This Row],[Def-Secondary3]],)&amp;""&amp;IF(Table16[[#This Row],[PassRush4]]&lt;&gt;"","-"&amp;Table16[[#This Row],[PassRush4]],)</f>
        <v>0-6</v>
      </c>
      <c r="R249" s="74" t="e">
        <f>VLOOKUP(Table16[[#This Row],[Player]],#REF!,9,FALSE)</f>
        <v>#REF!</v>
      </c>
      <c r="S249" s="71" t="e">
        <f>Table16[[#This Row],[2024 Card Info]]&amp;"  "&amp;Table16[[#This Row],[Player Data]]</f>
        <v>#REF!</v>
      </c>
    </row>
    <row r="250" spans="1:19" ht="12.75" customHeight="1" x14ac:dyDescent="0.25">
      <c r="A250" s="76" t="s">
        <v>3184</v>
      </c>
      <c r="B250" s="72" t="s">
        <v>326</v>
      </c>
      <c r="C250" s="77" t="s">
        <v>200</v>
      </c>
      <c r="D250" s="89">
        <v>34514</v>
      </c>
      <c r="E250" s="73" t="s">
        <v>585</v>
      </c>
      <c r="G250" s="73" t="s">
        <v>317</v>
      </c>
      <c r="H250" s="75" t="str">
        <f>VLOOKUP(Table16[[#This Row],[Player]],Rosters!$D$1:$D$1939,1,FALSE)</f>
        <v>Lawson, Carl</v>
      </c>
      <c r="I250" s="75" t="str">
        <f>Table16[[#This Row],[RunBlock-Primary6]]&amp;"-"&amp;Table16[[#This Row],[PassBlock8]]&amp;IF(Table16[[#This Row],[RunBlock-Secondary7]]&lt;&gt;"","/"&amp;Table16[[#This Row],[RunBlock-Secondary7]]&amp;"-"&amp;Table16[[#This Row],[PassBlock8]],"")</f>
        <v>-</v>
      </c>
      <c r="J250" s="73" t="s">
        <v>164</v>
      </c>
      <c r="K250" s="73"/>
      <c r="L250" s="74">
        <v>6</v>
      </c>
      <c r="M250" s="74"/>
      <c r="N250" s="74"/>
      <c r="O250" s="74"/>
      <c r="P250" s="74"/>
      <c r="Q250" s="74" t="str">
        <f>Table16[[#This Row],[DefPrimary2]]&amp;IF(Table16[[#This Row],[Def-Secondary3]]&lt;&gt;"","/"&amp;Table16[[#This Row],[Def-Secondary3]],)&amp;""&amp;IF(Table16[[#This Row],[PassRush4]]&lt;&gt;"","-"&amp;Table16[[#This Row],[PassRush4]],)</f>
        <v>0-6</v>
      </c>
      <c r="R250" s="74" t="e">
        <f>VLOOKUP(Table16[[#This Row],[Player]],#REF!,9,FALSE)</f>
        <v>#REF!</v>
      </c>
      <c r="S250" s="71" t="e">
        <f>Table16[[#This Row],[2024 Card Info]]&amp;"  "&amp;Table16[[#This Row],[Player Data]]</f>
        <v>#REF!</v>
      </c>
    </row>
    <row r="251" spans="1:19" ht="12.75" customHeight="1" x14ac:dyDescent="0.25">
      <c r="A251" s="76" t="s">
        <v>2037</v>
      </c>
      <c r="B251" s="72" t="s">
        <v>326</v>
      </c>
      <c r="C251" s="77" t="s">
        <v>285</v>
      </c>
      <c r="D251" s="89">
        <v>34729</v>
      </c>
      <c r="E251" s="73" t="s">
        <v>516</v>
      </c>
      <c r="G251" s="73" t="s">
        <v>203</v>
      </c>
      <c r="H251" s="75" t="str">
        <f>VLOOKUP(Table16[[#This Row],[Player]],Rosters!$D$1:$D$1939,1,FALSE)</f>
        <v>Lewis, Tyquan</v>
      </c>
      <c r="I251" s="75" t="str">
        <f>Table16[[#This Row],[RunBlock-Primary6]]&amp;"-"&amp;Table16[[#This Row],[PassBlock8]]&amp;IF(Table16[[#This Row],[RunBlock-Secondary7]]&lt;&gt;"","/"&amp;Table16[[#This Row],[RunBlock-Secondary7]]&amp;"-"&amp;Table16[[#This Row],[PassBlock8]],"")</f>
        <v>-</v>
      </c>
      <c r="J251" s="73" t="s">
        <v>141</v>
      </c>
      <c r="K251" s="73"/>
      <c r="L251" s="74">
        <v>3</v>
      </c>
      <c r="M251" s="74"/>
      <c r="N251" s="74"/>
      <c r="O251" s="74"/>
      <c r="P251" s="74"/>
      <c r="Q251" s="74" t="str">
        <f>Table16[[#This Row],[DefPrimary2]]&amp;IF(Table16[[#This Row],[Def-Secondary3]]&lt;&gt;"","/"&amp;Table16[[#This Row],[Def-Secondary3]],)&amp;""&amp;IF(Table16[[#This Row],[PassRush4]]&lt;&gt;"","-"&amp;Table16[[#This Row],[PassRush4]],)</f>
        <v>4-3</v>
      </c>
      <c r="R251" s="74" t="e">
        <f>VLOOKUP(Table16[[#This Row],[Player]],#REF!,9,FALSE)</f>
        <v>#REF!</v>
      </c>
      <c r="S251" s="71" t="e">
        <f>Table16[[#This Row],[2024 Card Info]]&amp;"  "&amp;Table16[[#This Row],[Player Data]]</f>
        <v>#REF!</v>
      </c>
    </row>
    <row r="252" spans="1:19" ht="12.75" customHeight="1" x14ac:dyDescent="0.25">
      <c r="A252" s="76" t="s">
        <v>4199</v>
      </c>
      <c r="B252" s="72" t="s">
        <v>326</v>
      </c>
      <c r="C252" s="77" t="s">
        <v>303</v>
      </c>
      <c r="D252" s="89">
        <v>37084</v>
      </c>
      <c r="E252" s="73" t="s">
        <v>172</v>
      </c>
      <c r="G252" s="73" t="s">
        <v>241</v>
      </c>
      <c r="H252" s="75" t="e">
        <f>VLOOKUP(Table16[[#This Row],[Player]],Rosters!$D$1:$D$1939,1,FALSE)</f>
        <v>#N/A</v>
      </c>
      <c r="I252" s="75" t="str">
        <f>Table16[[#This Row],[RunBlock-Primary6]]&amp;"-"&amp;Table16[[#This Row],[PassBlock8]]&amp;IF(Table16[[#This Row],[RunBlock-Secondary7]]&lt;&gt;"","/"&amp;Table16[[#This Row],[RunBlock-Secondary7]]&amp;"-"&amp;Table16[[#This Row],[PassBlock8]],"")</f>
        <v>-</v>
      </c>
      <c r="J252" s="73" t="s">
        <v>164</v>
      </c>
      <c r="K252" s="73"/>
      <c r="L252" s="74">
        <v>0</v>
      </c>
      <c r="M252" s="74"/>
      <c r="N252" s="74"/>
      <c r="O252" s="74"/>
      <c r="P252" s="74"/>
      <c r="Q252" s="74" t="str">
        <f>Table16[[#This Row],[DefPrimary2]]&amp;IF(Table16[[#This Row],[Def-Secondary3]]&lt;&gt;"","/"&amp;Table16[[#This Row],[Def-Secondary3]],)&amp;""&amp;IF(Table16[[#This Row],[PassRush4]]&lt;&gt;"","-"&amp;Table16[[#This Row],[PassRush4]],)</f>
        <v>0-0</v>
      </c>
      <c r="R252" s="74" t="e">
        <f>VLOOKUP(Table16[[#This Row],[Player]],#REF!,9,FALSE)</f>
        <v>#REF!</v>
      </c>
      <c r="S252" s="71" t="e">
        <f>Table16[[#This Row],[2024 Card Info]]&amp;"  "&amp;Table16[[#This Row],[Player Data]]</f>
        <v>#REF!</v>
      </c>
    </row>
    <row r="253" spans="1:19" ht="12.75" customHeight="1" x14ac:dyDescent="0.25">
      <c r="A253" s="76" t="s">
        <v>3525</v>
      </c>
      <c r="B253" s="72" t="s">
        <v>326</v>
      </c>
      <c r="C253" s="77" t="s">
        <v>123</v>
      </c>
      <c r="D253" s="89">
        <v>34786</v>
      </c>
      <c r="E253" s="73" t="s">
        <v>404</v>
      </c>
      <c r="G253" s="73" t="s">
        <v>269</v>
      </c>
      <c r="H253" s="75" t="str">
        <f>VLOOKUP(Table16[[#This Row],[Player]],Rosters!$D$1:$D$1939,1,FALSE)</f>
        <v>Muhammad, Al-Quadin</v>
      </c>
      <c r="I253" s="75" t="str">
        <f>Table16[[#This Row],[RunBlock-Primary6]]&amp;"-"&amp;Table16[[#This Row],[PassBlock8]]&amp;IF(Table16[[#This Row],[RunBlock-Secondary7]]&lt;&gt;"","/"&amp;Table16[[#This Row],[RunBlock-Secondary7]]&amp;"-"&amp;Table16[[#This Row],[PassBlock8]],"")</f>
        <v>-</v>
      </c>
      <c r="J253" s="73" t="s">
        <v>164</v>
      </c>
      <c r="K253" s="73"/>
      <c r="L253" s="74">
        <v>4</v>
      </c>
      <c r="M253" s="74"/>
      <c r="N253" s="74"/>
      <c r="O253" s="74"/>
      <c r="P253" s="74"/>
      <c r="Q253" s="74" t="str">
        <f>Table16[[#This Row],[DefPrimary2]]&amp;IF(Table16[[#This Row],[Def-Secondary3]]&lt;&gt;"","/"&amp;Table16[[#This Row],[Def-Secondary3]],)&amp;""&amp;IF(Table16[[#This Row],[PassRush4]]&lt;&gt;"","-"&amp;Table16[[#This Row],[PassRush4]],)</f>
        <v>0-4</v>
      </c>
      <c r="R253" s="74" t="e">
        <f>VLOOKUP(Table16[[#This Row],[Player]],#REF!,9,FALSE)</f>
        <v>#REF!</v>
      </c>
      <c r="S253" s="71" t="e">
        <f>Table16[[#This Row],[2024 Card Info]]&amp;"  "&amp;Table16[[#This Row],[Player Data]]</f>
        <v>#REF!</v>
      </c>
    </row>
    <row r="254" spans="1:19" ht="12.75" customHeight="1" x14ac:dyDescent="0.25">
      <c r="A254" s="76" t="s">
        <v>2155</v>
      </c>
      <c r="B254" s="72" t="s">
        <v>326</v>
      </c>
      <c r="C254" s="77" t="s">
        <v>131</v>
      </c>
      <c r="D254" s="89">
        <v>37259</v>
      </c>
      <c r="E254" s="73" t="s">
        <v>1119</v>
      </c>
      <c r="G254" s="73" t="s">
        <v>241</v>
      </c>
      <c r="H254" s="75" t="str">
        <f>VLOOKUP(Table16[[#This Row],[Player]],Rosters!$D$1:$D$1939,1,FALSE)</f>
        <v>Murphy, Myles</v>
      </c>
      <c r="I254" s="75" t="str">
        <f>Table16[[#This Row],[RunBlock-Primary6]]&amp;"-"&amp;Table16[[#This Row],[PassBlock8]]&amp;IF(Table16[[#This Row],[RunBlock-Secondary7]]&lt;&gt;"","/"&amp;Table16[[#This Row],[RunBlock-Secondary7]]&amp;"-"&amp;Table16[[#This Row],[PassBlock8]],"")</f>
        <v>-</v>
      </c>
      <c r="J254" s="73" t="s">
        <v>164</v>
      </c>
      <c r="K254" s="73"/>
      <c r="L254" s="74">
        <v>0</v>
      </c>
      <c r="M254" s="74"/>
      <c r="N254" s="74"/>
      <c r="O254" s="74"/>
      <c r="P254" s="74"/>
      <c r="Q254" s="74" t="str">
        <f>Table16[[#This Row],[DefPrimary2]]&amp;IF(Table16[[#This Row],[Def-Secondary3]]&lt;&gt;"","/"&amp;Table16[[#This Row],[Def-Secondary3]],)&amp;""&amp;IF(Table16[[#This Row],[PassRush4]]&lt;&gt;"","-"&amp;Table16[[#This Row],[PassRush4]],)</f>
        <v>0-0</v>
      </c>
      <c r="R254" s="74" t="e">
        <f>VLOOKUP(Table16[[#This Row],[Player]],#REF!,9,FALSE)</f>
        <v>#REF!</v>
      </c>
      <c r="S254" s="71" t="e">
        <f>Table16[[#This Row],[2024 Card Info]]&amp;"  "&amp;Table16[[#This Row],[Player Data]]</f>
        <v>#REF!</v>
      </c>
    </row>
    <row r="255" spans="1:19" ht="12.75" customHeight="1" x14ac:dyDescent="0.25">
      <c r="A255" s="76" t="s">
        <v>3193</v>
      </c>
      <c r="B255" s="72" t="s">
        <v>326</v>
      </c>
      <c r="C255" s="77" t="s">
        <v>272</v>
      </c>
      <c r="D255" s="89">
        <v>34789</v>
      </c>
      <c r="E255" s="73" t="s">
        <v>536</v>
      </c>
      <c r="G255" s="73" t="s">
        <v>266</v>
      </c>
      <c r="H255" s="75" t="str">
        <f>VLOOKUP(Table16[[#This Row],[Player]],Rosters!$D$1:$D$1939,1,FALSE)</f>
        <v>Ngakoue, Yannick</v>
      </c>
      <c r="I255" s="75" t="str">
        <f>Table16[[#This Row],[RunBlock-Primary6]]&amp;"-"&amp;Table16[[#This Row],[PassBlock8]]&amp;IF(Table16[[#This Row],[RunBlock-Secondary7]]&lt;&gt;"","/"&amp;Table16[[#This Row],[RunBlock-Secondary7]]&amp;"-"&amp;Table16[[#This Row],[PassBlock8]],"")</f>
        <v>-</v>
      </c>
      <c r="J255" s="73" t="s">
        <v>164</v>
      </c>
      <c r="K255" s="73"/>
      <c r="L255" s="74">
        <v>2</v>
      </c>
      <c r="M255" s="74"/>
      <c r="N255" s="74"/>
      <c r="O255" s="74"/>
      <c r="P255" s="74"/>
      <c r="Q255" s="74" t="str">
        <f>Table16[[#This Row],[DefPrimary2]]&amp;IF(Table16[[#This Row],[Def-Secondary3]]&lt;&gt;"","/"&amp;Table16[[#This Row],[Def-Secondary3]],)&amp;""&amp;IF(Table16[[#This Row],[PassRush4]]&lt;&gt;"","-"&amp;Table16[[#This Row],[PassRush4]],)</f>
        <v>0-2</v>
      </c>
      <c r="R255" s="74" t="e">
        <f>VLOOKUP(Table16[[#This Row],[Player]],#REF!,9,FALSE)</f>
        <v>#REF!</v>
      </c>
      <c r="S255" s="71" t="e">
        <f>Table16[[#This Row],[2024 Card Info]]&amp;"  "&amp;Table16[[#This Row],[Player Data]]</f>
        <v>#REF!</v>
      </c>
    </row>
    <row r="256" spans="1:19" ht="12.75" customHeight="1" x14ac:dyDescent="0.25">
      <c r="A256" s="76" t="s">
        <v>3823</v>
      </c>
      <c r="B256" s="72" t="s">
        <v>326</v>
      </c>
      <c r="C256" s="77" t="s">
        <v>91</v>
      </c>
      <c r="D256" s="89">
        <v>34813</v>
      </c>
      <c r="E256" s="73" t="s">
        <v>428</v>
      </c>
      <c r="G256" s="73" t="s">
        <v>224</v>
      </c>
      <c r="H256" s="75" t="str">
        <f>VLOOKUP(Table16[[#This Row],[Player]],Rosters!$D$1:$D$1939,1,FALSE)</f>
        <v>Okoronkwo, Ogbonnia</v>
      </c>
      <c r="I256" s="75" t="str">
        <f>Table16[[#This Row],[RunBlock-Primary6]]&amp;"-"&amp;Table16[[#This Row],[PassBlock8]]&amp;IF(Table16[[#This Row],[RunBlock-Secondary7]]&lt;&gt;"","/"&amp;Table16[[#This Row],[RunBlock-Secondary7]]&amp;"-"&amp;Table16[[#This Row],[PassBlock8]],"")</f>
        <v>-</v>
      </c>
      <c r="J256" s="73" t="s">
        <v>164</v>
      </c>
      <c r="K256" s="73"/>
      <c r="L256" s="74">
        <v>5</v>
      </c>
      <c r="M256" s="74"/>
      <c r="N256" s="74"/>
      <c r="O256" s="74"/>
      <c r="P256" s="74"/>
      <c r="Q256" s="74" t="str">
        <f>Table16[[#This Row],[DefPrimary2]]&amp;IF(Table16[[#This Row],[Def-Secondary3]]&lt;&gt;"","/"&amp;Table16[[#This Row],[Def-Secondary3]],)&amp;""&amp;IF(Table16[[#This Row],[PassRush4]]&lt;&gt;"","-"&amp;Table16[[#This Row],[PassRush4]],)</f>
        <v>0-5</v>
      </c>
      <c r="R256" s="74" t="e">
        <f>VLOOKUP(Table16[[#This Row],[Player]],#REF!,9,FALSE)</f>
        <v>#REF!</v>
      </c>
      <c r="S256" s="71" t="e">
        <f>Table16[[#This Row],[2024 Card Info]]&amp;"  "&amp;Table16[[#This Row],[Player Data]]</f>
        <v>#REF!</v>
      </c>
    </row>
    <row r="257" spans="1:19" ht="12.75" customHeight="1" x14ac:dyDescent="0.25">
      <c r="A257" s="76" t="s">
        <v>2745</v>
      </c>
      <c r="B257" s="72" t="s">
        <v>326</v>
      </c>
      <c r="C257" s="77" t="s">
        <v>213</v>
      </c>
      <c r="D257" s="89">
        <v>35916</v>
      </c>
      <c r="E257" s="73" t="s">
        <v>698</v>
      </c>
      <c r="G257" s="73" t="s">
        <v>224</v>
      </c>
      <c r="H257" s="75" t="str">
        <f>VLOOKUP(Table16[[#This Row],[Player]],Rosters!$D$1:$D$1939,1,FALSE)</f>
        <v>Okuayinonu, Sam</v>
      </c>
      <c r="I257" s="75" t="str">
        <f>Table16[[#This Row],[RunBlock-Primary6]]&amp;"-"&amp;Table16[[#This Row],[PassBlock8]]&amp;IF(Table16[[#This Row],[RunBlock-Secondary7]]&lt;&gt;"","/"&amp;Table16[[#This Row],[RunBlock-Secondary7]]&amp;"-"&amp;Table16[[#This Row],[PassBlock8]],"")</f>
        <v>-</v>
      </c>
      <c r="J257" s="73" t="s">
        <v>164</v>
      </c>
      <c r="K257" s="73"/>
      <c r="L257" s="74">
        <v>5</v>
      </c>
      <c r="M257" s="74"/>
      <c r="N257" s="74"/>
      <c r="O257" s="74"/>
      <c r="P257" s="74"/>
      <c r="Q257" s="74" t="str">
        <f>Table16[[#This Row],[DefPrimary2]]&amp;IF(Table16[[#This Row],[Def-Secondary3]]&lt;&gt;"","/"&amp;Table16[[#This Row],[Def-Secondary3]],)&amp;""&amp;IF(Table16[[#This Row],[PassRush4]]&lt;&gt;"","-"&amp;Table16[[#This Row],[PassRush4]],)</f>
        <v>0-5</v>
      </c>
      <c r="R257" s="74" t="e">
        <f>VLOOKUP(Table16[[#This Row],[Player]],#REF!,9,FALSE)</f>
        <v>#REF!</v>
      </c>
      <c r="S257" s="71" t="e">
        <f>Table16[[#This Row],[2024 Card Info]]&amp;"  "&amp;Table16[[#This Row],[Player Data]]</f>
        <v>#REF!</v>
      </c>
    </row>
    <row r="258" spans="1:19" ht="12.75" customHeight="1" x14ac:dyDescent="0.25">
      <c r="A258" s="76" t="s">
        <v>2149</v>
      </c>
      <c r="B258" s="72" t="s">
        <v>326</v>
      </c>
      <c r="C258" s="77" t="s">
        <v>131</v>
      </c>
      <c r="D258" s="89">
        <v>36629</v>
      </c>
      <c r="E258" s="73" t="s">
        <v>473</v>
      </c>
      <c r="G258" s="73" t="s">
        <v>317</v>
      </c>
      <c r="H258" s="75" t="str">
        <f>VLOOKUP(Table16[[#This Row],[Player]],Rosters!$D$1:$D$1939,1,FALSE)</f>
        <v>Ossai, Joseph</v>
      </c>
      <c r="I258" s="75" t="str">
        <f>Table16[[#This Row],[RunBlock-Primary6]]&amp;"-"&amp;Table16[[#This Row],[PassBlock8]]&amp;IF(Table16[[#This Row],[RunBlock-Secondary7]]&lt;&gt;"","/"&amp;Table16[[#This Row],[RunBlock-Secondary7]]&amp;"-"&amp;Table16[[#This Row],[PassBlock8]],"")</f>
        <v>-</v>
      </c>
      <c r="J258" s="73" t="s">
        <v>164</v>
      </c>
      <c r="K258" s="73"/>
      <c r="L258" s="74">
        <v>6</v>
      </c>
      <c r="M258" s="74"/>
      <c r="N258" s="74"/>
      <c r="O258" s="74"/>
      <c r="P258" s="74"/>
      <c r="Q258" s="74" t="str">
        <f>Table16[[#This Row],[DefPrimary2]]&amp;IF(Table16[[#This Row],[Def-Secondary3]]&lt;&gt;"","/"&amp;Table16[[#This Row],[Def-Secondary3]],)&amp;""&amp;IF(Table16[[#This Row],[PassRush4]]&lt;&gt;"","-"&amp;Table16[[#This Row],[PassRush4]],)</f>
        <v>0-6</v>
      </c>
      <c r="R258" s="74" t="e">
        <f>VLOOKUP(Table16[[#This Row],[Player]],#REF!,9,FALSE)</f>
        <v>#REF!</v>
      </c>
      <c r="S258" s="71" t="e">
        <f>Table16[[#This Row],[2024 Card Info]]&amp;"  "&amp;Table16[[#This Row],[Player Data]]</f>
        <v>#REF!</v>
      </c>
    </row>
    <row r="259" spans="1:19" ht="12.75" customHeight="1" x14ac:dyDescent="0.25">
      <c r="A259" s="76" t="s">
        <v>4200</v>
      </c>
      <c r="B259" s="72" t="s">
        <v>326</v>
      </c>
      <c r="C259" s="77" t="s">
        <v>272</v>
      </c>
      <c r="D259" s="89">
        <v>35242</v>
      </c>
      <c r="E259" s="73" t="s">
        <v>198</v>
      </c>
      <c r="G259" s="73" t="s">
        <v>273</v>
      </c>
      <c r="H259" s="75" t="e">
        <f>VLOOKUP(Table16[[#This Row],[Player]],Rosters!$D$1:$D$1939,1,FALSE)</f>
        <v>#N/A</v>
      </c>
      <c r="I259" s="75" t="str">
        <f>Table16[[#This Row],[RunBlock-Primary6]]&amp;"-"&amp;Table16[[#This Row],[PassBlock8]]&amp;IF(Table16[[#This Row],[RunBlock-Secondary7]]&lt;&gt;"","/"&amp;Table16[[#This Row],[RunBlock-Secondary7]]&amp;"-"&amp;Table16[[#This Row],[PassBlock8]],"")</f>
        <v>-</v>
      </c>
      <c r="J259" s="73" t="s">
        <v>164</v>
      </c>
      <c r="K259" s="73"/>
      <c r="L259" s="74">
        <v>3</v>
      </c>
      <c r="M259" s="74"/>
      <c r="N259" s="74"/>
      <c r="O259" s="74"/>
      <c r="P259" s="74"/>
      <c r="Q259" s="74" t="str">
        <f>Table16[[#This Row],[DefPrimary2]]&amp;IF(Table16[[#This Row],[Def-Secondary3]]&lt;&gt;"","/"&amp;Table16[[#This Row],[Def-Secondary3]],)&amp;""&amp;IF(Table16[[#This Row],[PassRush4]]&lt;&gt;"","-"&amp;Table16[[#This Row],[PassRush4]],)</f>
        <v>0-3</v>
      </c>
      <c r="R259" s="74" t="e">
        <f>VLOOKUP(Table16[[#This Row],[Player]],#REF!,9,FALSE)</f>
        <v>#REF!</v>
      </c>
      <c r="S259" s="71" t="e">
        <f>Table16[[#This Row],[2024 Card Info]]&amp;"  "&amp;Table16[[#This Row],[Player Data]]</f>
        <v>#REF!</v>
      </c>
    </row>
    <row r="260" spans="1:19" ht="12.75" customHeight="1" x14ac:dyDescent="0.25">
      <c r="A260" s="76" t="s">
        <v>4201</v>
      </c>
      <c r="B260" s="72" t="s">
        <v>326</v>
      </c>
      <c r="C260" s="77" t="s">
        <v>116</v>
      </c>
      <c r="D260" s="89">
        <v>0</v>
      </c>
      <c r="E260" s="73" t="s">
        <v>1248</v>
      </c>
      <c r="G260" s="73" t="s">
        <v>266</v>
      </c>
      <c r="H260" s="75" t="e">
        <f>VLOOKUP(Table16[[#This Row],[Player]],Rosters!$D$1:$D$1939,1,FALSE)</f>
        <v>#N/A</v>
      </c>
      <c r="I260" s="75" t="str">
        <f>Table16[[#This Row],[RunBlock-Primary6]]&amp;"-"&amp;Table16[[#This Row],[PassBlock8]]&amp;IF(Table16[[#This Row],[RunBlock-Secondary7]]&lt;&gt;"","/"&amp;Table16[[#This Row],[RunBlock-Secondary7]]&amp;"-"&amp;Table16[[#This Row],[PassBlock8]],"")</f>
        <v>-</v>
      </c>
      <c r="J260" s="73" t="s">
        <v>164</v>
      </c>
      <c r="K260" s="73"/>
      <c r="L260" s="74">
        <v>2</v>
      </c>
      <c r="M260" s="74"/>
      <c r="N260" s="74"/>
      <c r="O260" s="74"/>
      <c r="P260" s="74"/>
      <c r="Q260" s="74" t="str">
        <f>Table16[[#This Row],[DefPrimary2]]&amp;IF(Table16[[#This Row],[Def-Secondary3]]&lt;&gt;"","/"&amp;Table16[[#This Row],[Def-Secondary3]],)&amp;""&amp;IF(Table16[[#This Row],[PassRush4]]&lt;&gt;"","-"&amp;Table16[[#This Row],[PassRush4]],)</f>
        <v>0-2</v>
      </c>
      <c r="R260" s="74" t="e">
        <f>VLOOKUP(Table16[[#This Row],[Player]],#REF!,9,FALSE)</f>
        <v>#REF!</v>
      </c>
      <c r="S260" s="71" t="e">
        <f>Table16[[#This Row],[2024 Card Info]]&amp;"  "&amp;Table16[[#This Row],[Player Data]]</f>
        <v>#REF!</v>
      </c>
    </row>
    <row r="261" spans="1:19" ht="12.75" customHeight="1" x14ac:dyDescent="0.25">
      <c r="A261" s="76" t="s">
        <v>3829</v>
      </c>
      <c r="B261" s="72" t="s">
        <v>326</v>
      </c>
      <c r="C261" s="77" t="s">
        <v>491</v>
      </c>
      <c r="D261" s="89">
        <v>0</v>
      </c>
      <c r="E261" s="73" t="s">
        <v>553</v>
      </c>
      <c r="G261" s="73" t="s">
        <v>266</v>
      </c>
      <c r="H261" s="75" t="str">
        <f>VLOOKUP(Table16[[#This Row],[Player]],Rosters!$D$1:$D$1939,1,FALSE)</f>
        <v>Robinson, Janarius</v>
      </c>
      <c r="I261" s="75" t="str">
        <f>Table16[[#This Row],[RunBlock-Primary6]]&amp;"-"&amp;Table16[[#This Row],[PassBlock8]]&amp;IF(Table16[[#This Row],[RunBlock-Secondary7]]&lt;&gt;"","/"&amp;Table16[[#This Row],[RunBlock-Secondary7]]&amp;"-"&amp;Table16[[#This Row],[PassBlock8]],"")</f>
        <v>-</v>
      </c>
      <c r="J261" s="73" t="s">
        <v>164</v>
      </c>
      <c r="K261" s="73"/>
      <c r="L261" s="74">
        <v>2</v>
      </c>
      <c r="M261" s="74"/>
      <c r="N261" s="74"/>
      <c r="O261" s="74"/>
      <c r="P261" s="74"/>
      <c r="Q261" s="74" t="str">
        <f>Table16[[#This Row],[DefPrimary2]]&amp;IF(Table16[[#This Row],[Def-Secondary3]]&lt;&gt;"","/"&amp;Table16[[#This Row],[Def-Secondary3]],)&amp;""&amp;IF(Table16[[#This Row],[PassRush4]]&lt;&gt;"","-"&amp;Table16[[#This Row],[PassRush4]],)</f>
        <v>0-2</v>
      </c>
      <c r="R261" s="74" t="e">
        <f>VLOOKUP(Table16[[#This Row],[Player]],#REF!,9,FALSE)</f>
        <v>#REF!</v>
      </c>
      <c r="S261" s="71" t="e">
        <f>Table16[[#This Row],[2024 Card Info]]&amp;"  "&amp;Table16[[#This Row],[Player Data]]</f>
        <v>#REF!</v>
      </c>
    </row>
    <row r="262" spans="1:19" ht="12.75" customHeight="1" x14ac:dyDescent="0.25">
      <c r="A262" s="76" t="s">
        <v>2856</v>
      </c>
      <c r="B262" s="72" t="s">
        <v>326</v>
      </c>
      <c r="C262" s="77" t="s">
        <v>109</v>
      </c>
      <c r="D262" s="89">
        <v>35641</v>
      </c>
      <c r="E262" s="73" t="s">
        <v>756</v>
      </c>
      <c r="G262" s="73" t="s">
        <v>339</v>
      </c>
      <c r="H262" s="75" t="str">
        <f>VLOOKUP(Table16[[#This Row],[Player]],Rosters!$D$1:$D$1939,1,FALSE)</f>
        <v>Smith-Williams, James</v>
      </c>
      <c r="I262" s="75" t="str">
        <f>Table16[[#This Row],[RunBlock-Primary6]]&amp;"-"&amp;Table16[[#This Row],[PassBlock8]]&amp;IF(Table16[[#This Row],[RunBlock-Secondary7]]&lt;&gt;"","/"&amp;Table16[[#This Row],[RunBlock-Secondary7]]&amp;"-"&amp;Table16[[#This Row],[PassBlock8]],"")</f>
        <v>-</v>
      </c>
      <c r="J262" s="73" t="s">
        <v>164</v>
      </c>
      <c r="K262" s="73"/>
      <c r="L262" s="74">
        <v>1</v>
      </c>
      <c r="M262" s="74"/>
      <c r="N262" s="74"/>
      <c r="O262" s="74"/>
      <c r="P262" s="74"/>
      <c r="Q262" s="74" t="str">
        <f>Table16[[#This Row],[DefPrimary2]]&amp;IF(Table16[[#This Row],[Def-Secondary3]]&lt;&gt;"","/"&amp;Table16[[#This Row],[Def-Secondary3]],)&amp;""&amp;IF(Table16[[#This Row],[PassRush4]]&lt;&gt;"","-"&amp;Table16[[#This Row],[PassRush4]],)</f>
        <v>0-1</v>
      </c>
      <c r="R262" s="74" t="e">
        <f>VLOOKUP(Table16[[#This Row],[Player]],#REF!,9,FALSE)</f>
        <v>#REF!</v>
      </c>
      <c r="S262" s="71" t="e">
        <f>Table16[[#This Row],[2024 Card Info]]&amp;"  "&amp;Table16[[#This Row],[Player Data]]</f>
        <v>#REF!</v>
      </c>
    </row>
    <row r="263" spans="1:19" ht="12.75" customHeight="1" x14ac:dyDescent="0.25">
      <c r="A263" s="76" t="s">
        <v>1225</v>
      </c>
      <c r="B263" s="72" t="s">
        <v>326</v>
      </c>
      <c r="C263" s="77" t="s">
        <v>145</v>
      </c>
      <c r="D263" s="89">
        <v>34760</v>
      </c>
      <c r="E263" s="73" t="s">
        <v>405</v>
      </c>
      <c r="G263" s="73" t="s">
        <v>273</v>
      </c>
      <c r="H263" s="75" t="str">
        <f>VLOOKUP(Table16[[#This Row],[Player]],Rosters!$D$1:$D$1939,1,FALSE)</f>
        <v>Smoot, Dawuane</v>
      </c>
      <c r="I263" s="75" t="str">
        <f>Table16[[#This Row],[RunBlock-Primary6]]&amp;"-"&amp;Table16[[#This Row],[PassBlock8]]&amp;IF(Table16[[#This Row],[RunBlock-Secondary7]]&lt;&gt;"","/"&amp;Table16[[#This Row],[RunBlock-Secondary7]]&amp;"-"&amp;Table16[[#This Row],[PassBlock8]],"")</f>
        <v>-</v>
      </c>
      <c r="J263" s="73" t="s">
        <v>164</v>
      </c>
      <c r="K263" s="73"/>
      <c r="L263" s="74">
        <v>3</v>
      </c>
      <c r="M263" s="74"/>
      <c r="N263" s="74"/>
      <c r="O263" s="74"/>
      <c r="P263" s="74"/>
      <c r="Q263" s="74" t="str">
        <f>Table16[[#This Row],[DefPrimary2]]&amp;IF(Table16[[#This Row],[Def-Secondary3]]&lt;&gt;"","/"&amp;Table16[[#This Row],[Def-Secondary3]],)&amp;""&amp;IF(Table16[[#This Row],[PassRush4]]&lt;&gt;"","-"&amp;Table16[[#This Row],[PassRush4]],)</f>
        <v>0-3</v>
      </c>
      <c r="R263" s="74" t="e">
        <f>VLOOKUP(Table16[[#This Row],[Player]],#REF!,9,FALSE)</f>
        <v>#REF!</v>
      </c>
      <c r="S263" s="71" t="e">
        <f>Table16[[#This Row],[2024 Card Info]]&amp;"  "&amp;Table16[[#This Row],[Player Data]]</f>
        <v>#REF!</v>
      </c>
    </row>
    <row r="264" spans="1:19" ht="12.75" customHeight="1" x14ac:dyDescent="0.25">
      <c r="A264" s="76" t="s">
        <v>3186</v>
      </c>
      <c r="B264" s="72" t="s">
        <v>326</v>
      </c>
      <c r="C264" s="77" t="s">
        <v>327</v>
      </c>
      <c r="D264" s="89">
        <v>35490</v>
      </c>
      <c r="E264" s="73" t="s">
        <v>230</v>
      </c>
      <c r="G264" s="73" t="s">
        <v>224</v>
      </c>
      <c r="H264" s="75" t="str">
        <f>VLOOKUP(Table16[[#This Row],[Player]],Rosters!$D$1:$D$1939,1,FALSE)</f>
        <v>Taylor, Darrell</v>
      </c>
      <c r="I264" s="75" t="str">
        <f>Table16[[#This Row],[RunBlock-Primary6]]&amp;"-"&amp;Table16[[#This Row],[PassBlock8]]&amp;IF(Table16[[#This Row],[RunBlock-Secondary7]]&lt;&gt;"","/"&amp;Table16[[#This Row],[RunBlock-Secondary7]]&amp;"-"&amp;Table16[[#This Row],[PassBlock8]],"")</f>
        <v>-</v>
      </c>
      <c r="J264" s="73" t="s">
        <v>164</v>
      </c>
      <c r="K264" s="73"/>
      <c r="L264" s="74">
        <v>5</v>
      </c>
      <c r="M264" s="74"/>
      <c r="N264" s="74"/>
      <c r="O264" s="74"/>
      <c r="P264" s="74"/>
      <c r="Q264" s="74" t="str">
        <f>Table16[[#This Row],[DefPrimary2]]&amp;IF(Table16[[#This Row],[Def-Secondary3]]&lt;&gt;"","/"&amp;Table16[[#This Row],[Def-Secondary3]],)&amp;""&amp;IF(Table16[[#This Row],[PassRush4]]&lt;&gt;"","-"&amp;Table16[[#This Row],[PassRush4]],)</f>
        <v>0-5</v>
      </c>
      <c r="R264" s="74" t="e">
        <f>VLOOKUP(Table16[[#This Row],[Player]],#REF!,9,FALSE)</f>
        <v>#REF!</v>
      </c>
      <c r="S264" s="71" t="e">
        <f>Table16[[#This Row],[2024 Card Info]]&amp;"  "&amp;Table16[[#This Row],[Player Data]]</f>
        <v>#REF!</v>
      </c>
    </row>
    <row r="265" spans="1:19" ht="12.75" customHeight="1" x14ac:dyDescent="0.25">
      <c r="A265" s="76" t="s">
        <v>2638</v>
      </c>
      <c r="B265" s="72" t="s">
        <v>326</v>
      </c>
      <c r="C265" s="77" t="s">
        <v>91</v>
      </c>
      <c r="D265" s="89">
        <v>31758</v>
      </c>
      <c r="E265" s="73" t="s">
        <v>4202</v>
      </c>
      <c r="G265" s="73" t="s">
        <v>273</v>
      </c>
      <c r="H265" s="75" t="str">
        <f>VLOOKUP(Table16[[#This Row],[Player]],Rosters!$D$1:$D$1939,1,FALSE)</f>
        <v>Thomas, Cameron</v>
      </c>
      <c r="I265" s="75" t="str">
        <f>Table16[[#This Row],[RunBlock-Primary6]]&amp;"-"&amp;Table16[[#This Row],[PassBlock8]]&amp;IF(Table16[[#This Row],[RunBlock-Secondary7]]&lt;&gt;"","/"&amp;Table16[[#This Row],[RunBlock-Secondary7]]&amp;"-"&amp;Table16[[#This Row],[PassBlock8]],"")</f>
        <v>-</v>
      </c>
      <c r="J265" s="73" t="s">
        <v>164</v>
      </c>
      <c r="K265" s="73"/>
      <c r="L265" s="74">
        <v>3</v>
      </c>
      <c r="M265" s="74"/>
      <c r="N265" s="74"/>
      <c r="O265" s="74"/>
      <c r="P265" s="74"/>
      <c r="Q265" s="74" t="str">
        <f>Table16[[#This Row],[DefPrimary2]]&amp;IF(Table16[[#This Row],[Def-Secondary3]]&lt;&gt;"","/"&amp;Table16[[#This Row],[Def-Secondary3]],)&amp;""&amp;IF(Table16[[#This Row],[PassRush4]]&lt;&gt;"","-"&amp;Table16[[#This Row],[PassRush4]],)</f>
        <v>0-3</v>
      </c>
      <c r="R265" s="74" t="e">
        <f>VLOOKUP(Table16[[#This Row],[Player]],#REF!,9,FALSE)</f>
        <v>#REF!</v>
      </c>
      <c r="S265" s="71" t="e">
        <f>Table16[[#This Row],[2024 Card Info]]&amp;"  "&amp;Table16[[#This Row],[Player Data]]</f>
        <v>#REF!</v>
      </c>
    </row>
    <row r="266" spans="1:19" ht="12.75" customHeight="1" x14ac:dyDescent="0.25">
      <c r="A266" s="76" t="s">
        <v>1788</v>
      </c>
      <c r="B266" s="72" t="s">
        <v>326</v>
      </c>
      <c r="C266" s="77" t="s">
        <v>145</v>
      </c>
      <c r="D266" s="89">
        <v>35299</v>
      </c>
      <c r="E266" s="73" t="s">
        <v>756</v>
      </c>
      <c r="G266" s="73" t="s">
        <v>273</v>
      </c>
      <c r="H266" s="75" t="str">
        <f>VLOOKUP(Table16[[#This Row],[Player]],Rosters!$D$1:$D$1939,1,FALSE)</f>
        <v>Toohill, Casey</v>
      </c>
      <c r="I266" s="75" t="str">
        <f>Table16[[#This Row],[RunBlock-Primary6]]&amp;"-"&amp;Table16[[#This Row],[PassBlock8]]&amp;IF(Table16[[#This Row],[RunBlock-Secondary7]]&lt;&gt;"","/"&amp;Table16[[#This Row],[RunBlock-Secondary7]]&amp;"-"&amp;Table16[[#This Row],[PassBlock8]],"")</f>
        <v>-</v>
      </c>
      <c r="J266" s="73" t="s">
        <v>164</v>
      </c>
      <c r="K266" s="73"/>
      <c r="L266" s="74">
        <v>3</v>
      </c>
      <c r="M266" s="74"/>
      <c r="N266" s="74"/>
      <c r="O266" s="74"/>
      <c r="P266" s="74"/>
      <c r="Q266" s="74" t="str">
        <f>Table16[[#This Row],[DefPrimary2]]&amp;IF(Table16[[#This Row],[Def-Secondary3]]&lt;&gt;"","/"&amp;Table16[[#This Row],[Def-Secondary3]],)&amp;""&amp;IF(Table16[[#This Row],[PassRush4]]&lt;&gt;"","-"&amp;Table16[[#This Row],[PassRush4]],)</f>
        <v>0-3</v>
      </c>
      <c r="R266" s="74" t="e">
        <f>VLOOKUP(Table16[[#This Row],[Player]],#REF!,9,FALSE)</f>
        <v>#REF!</v>
      </c>
      <c r="S266" s="71" t="e">
        <f>Table16[[#This Row],[2024 Card Info]]&amp;"  "&amp;Table16[[#This Row],[Player Data]]</f>
        <v>#REF!</v>
      </c>
    </row>
    <row r="267" spans="1:19" ht="12.75" customHeight="1" x14ac:dyDescent="0.25">
      <c r="A267" s="76" t="s">
        <v>3191</v>
      </c>
      <c r="B267" s="72" t="s">
        <v>326</v>
      </c>
      <c r="C267" s="77" t="s">
        <v>479</v>
      </c>
      <c r="D267" s="89">
        <v>35796</v>
      </c>
      <c r="E267" s="73" t="s">
        <v>4203</v>
      </c>
      <c r="G267" s="73" t="s">
        <v>273</v>
      </c>
      <c r="H267" s="75" t="str">
        <f>VLOOKUP(Table16[[#This Row],[Player]],Rosters!$D$1:$D$1939,1,FALSE)</f>
        <v>Turner, Payton</v>
      </c>
      <c r="I267" s="75" t="str">
        <f>Table16[[#This Row],[RunBlock-Primary6]]&amp;"-"&amp;Table16[[#This Row],[PassBlock8]]&amp;IF(Table16[[#This Row],[RunBlock-Secondary7]]&lt;&gt;"","/"&amp;Table16[[#This Row],[RunBlock-Secondary7]]&amp;"-"&amp;Table16[[#This Row],[PassBlock8]],"")</f>
        <v>-</v>
      </c>
      <c r="J267" s="73" t="s">
        <v>164</v>
      </c>
      <c r="K267" s="73"/>
      <c r="L267" s="74">
        <v>3</v>
      </c>
      <c r="M267" s="74"/>
      <c r="N267" s="74"/>
      <c r="O267" s="74"/>
      <c r="P267" s="74"/>
      <c r="Q267" s="74" t="str">
        <f>Table16[[#This Row],[DefPrimary2]]&amp;IF(Table16[[#This Row],[Def-Secondary3]]&lt;&gt;"","/"&amp;Table16[[#This Row],[Def-Secondary3]],)&amp;""&amp;IF(Table16[[#This Row],[PassRush4]]&lt;&gt;"","-"&amp;Table16[[#This Row],[PassRush4]],)</f>
        <v>0-3</v>
      </c>
      <c r="R267" s="74" t="e">
        <f>VLOOKUP(Table16[[#This Row],[Player]],#REF!,9,FALSE)</f>
        <v>#REF!</v>
      </c>
      <c r="S267" s="71" t="e">
        <f>Table16[[#This Row],[2024 Card Info]]&amp;"  "&amp;Table16[[#This Row],[Player Data]]</f>
        <v>#REF!</v>
      </c>
    </row>
    <row r="268" spans="1:19" ht="12.75" customHeight="1" x14ac:dyDescent="0.25">
      <c r="A268" s="76" t="s">
        <v>1086</v>
      </c>
      <c r="B268" s="72" t="s">
        <v>326</v>
      </c>
      <c r="C268" s="77" t="s">
        <v>368</v>
      </c>
      <c r="D268" s="89">
        <v>37078</v>
      </c>
      <c r="E268" s="73" t="s">
        <v>1119</v>
      </c>
      <c r="G268" s="73" t="s">
        <v>269</v>
      </c>
      <c r="H268" s="75" t="str">
        <f>VLOOKUP(Table16[[#This Row],[Player]],Rosters!$D$1:$D$1939,1,FALSE)</f>
        <v>Van Ness, Lukas</v>
      </c>
      <c r="I268" s="75" t="str">
        <f>Table16[[#This Row],[RunBlock-Primary6]]&amp;"-"&amp;Table16[[#This Row],[PassBlock8]]&amp;IF(Table16[[#This Row],[RunBlock-Secondary7]]&lt;&gt;"","/"&amp;Table16[[#This Row],[RunBlock-Secondary7]]&amp;"-"&amp;Table16[[#This Row],[PassBlock8]],"")</f>
        <v>-</v>
      </c>
      <c r="J268" s="73" t="s">
        <v>164</v>
      </c>
      <c r="K268" s="73"/>
      <c r="L268" s="74">
        <v>4</v>
      </c>
      <c r="M268" s="74"/>
      <c r="N268" s="74"/>
      <c r="O268" s="74"/>
      <c r="P268" s="74"/>
      <c r="Q268" s="74" t="str">
        <f>Table16[[#This Row],[DefPrimary2]]&amp;IF(Table16[[#This Row],[Def-Secondary3]]&lt;&gt;"","/"&amp;Table16[[#This Row],[Def-Secondary3]],)&amp;""&amp;IF(Table16[[#This Row],[PassRush4]]&lt;&gt;"","-"&amp;Table16[[#This Row],[PassRush4]],)</f>
        <v>0-4</v>
      </c>
      <c r="R268" s="74" t="e">
        <f>VLOOKUP(Table16[[#This Row],[Player]],#REF!,9,FALSE)</f>
        <v>#REF!</v>
      </c>
      <c r="S268" s="71" t="e">
        <f>Table16[[#This Row],[2024 Card Info]]&amp;"  "&amp;Table16[[#This Row],[Player Data]]</f>
        <v>#REF!</v>
      </c>
    </row>
    <row r="269" spans="1:19" ht="12.75" customHeight="1" x14ac:dyDescent="0.25">
      <c r="A269" s="76" t="s">
        <v>4204</v>
      </c>
      <c r="B269" s="72" t="s">
        <v>326</v>
      </c>
      <c r="C269" s="77" t="s">
        <v>303</v>
      </c>
      <c r="D269" s="89">
        <v>36800</v>
      </c>
      <c r="E269" s="73" t="s">
        <v>172</v>
      </c>
      <c r="G269" s="73" t="s">
        <v>241</v>
      </c>
      <c r="H269" s="75" t="e">
        <f>VLOOKUP(Table16[[#This Row],[Player]],Rosters!$D$1:$D$1939,1,FALSE)</f>
        <v>#N/A</v>
      </c>
      <c r="I269" s="75" t="str">
        <f>Table16[[#This Row],[RunBlock-Primary6]]&amp;"-"&amp;Table16[[#This Row],[PassBlock8]]&amp;IF(Table16[[#This Row],[RunBlock-Secondary7]]&lt;&gt;"","/"&amp;Table16[[#This Row],[RunBlock-Secondary7]]&amp;"-"&amp;Table16[[#This Row],[PassBlock8]],"")</f>
        <v>-</v>
      </c>
      <c r="J269" s="73" t="s">
        <v>164</v>
      </c>
      <c r="K269" s="73"/>
      <c r="L269" s="74">
        <v>0</v>
      </c>
      <c r="M269" s="74"/>
      <c r="N269" s="74"/>
      <c r="O269" s="74"/>
      <c r="P269" s="74"/>
      <c r="Q269" s="74" t="str">
        <f>Table16[[#This Row],[DefPrimary2]]&amp;IF(Table16[[#This Row],[Def-Secondary3]]&lt;&gt;"","/"&amp;Table16[[#This Row],[Def-Secondary3]],)&amp;""&amp;IF(Table16[[#This Row],[PassRush4]]&lt;&gt;"","-"&amp;Table16[[#This Row],[PassRush4]],)</f>
        <v>0-0</v>
      </c>
      <c r="R269" s="74" t="e">
        <f>VLOOKUP(Table16[[#This Row],[Player]],#REF!,9,FALSE)</f>
        <v>#REF!</v>
      </c>
      <c r="S269" s="71" t="e">
        <f>Table16[[#This Row],[2024 Card Info]]&amp;"  "&amp;Table16[[#This Row],[Player Data]]</f>
        <v>#REF!</v>
      </c>
    </row>
    <row r="270" spans="1:19" ht="12.75" customHeight="1" x14ac:dyDescent="0.25">
      <c r="A270" s="76" t="s">
        <v>4205</v>
      </c>
      <c r="B270" s="72" t="s">
        <v>326</v>
      </c>
      <c r="C270" s="77" t="s">
        <v>200</v>
      </c>
      <c r="D270" s="89">
        <v>36502</v>
      </c>
      <c r="E270" s="73" t="s">
        <v>477</v>
      </c>
      <c r="G270" s="73" t="s">
        <v>266</v>
      </c>
      <c r="H270" s="75" t="e">
        <f>VLOOKUP(Table16[[#This Row],[Player]],Rosters!$D$1:$D$1939,1,FALSE)</f>
        <v>#N/A</v>
      </c>
      <c r="I270" s="75" t="str">
        <f>Table16[[#This Row],[RunBlock-Primary6]]&amp;"-"&amp;Table16[[#This Row],[PassBlock8]]&amp;IF(Table16[[#This Row],[RunBlock-Secondary7]]&lt;&gt;"","/"&amp;Table16[[#This Row],[RunBlock-Secondary7]]&amp;"-"&amp;Table16[[#This Row],[PassBlock8]],"")</f>
        <v>-</v>
      </c>
      <c r="J270" s="73" t="s">
        <v>164</v>
      </c>
      <c r="K270" s="73"/>
      <c r="L270" s="74">
        <v>2</v>
      </c>
      <c r="M270" s="74"/>
      <c r="N270" s="74"/>
      <c r="O270" s="74"/>
      <c r="P270" s="74"/>
      <c r="Q270" s="74" t="str">
        <f>Table16[[#This Row],[DefPrimary2]]&amp;IF(Table16[[#This Row],[Def-Secondary3]]&lt;&gt;"","/"&amp;Table16[[#This Row],[Def-Secondary3]],)&amp;""&amp;IF(Table16[[#This Row],[PassRush4]]&lt;&gt;"","-"&amp;Table16[[#This Row],[PassRush4]],)</f>
        <v>0-2</v>
      </c>
      <c r="R270" s="74" t="e">
        <f>VLOOKUP(Table16[[#This Row],[Player]],#REF!,9,FALSE)</f>
        <v>#REF!</v>
      </c>
      <c r="S270" s="71" t="e">
        <f>Table16[[#This Row],[2024 Card Info]]&amp;"  "&amp;Table16[[#This Row],[Player Data]]</f>
        <v>#REF!</v>
      </c>
    </row>
    <row r="271" spans="1:19" ht="12.75" customHeight="1" x14ac:dyDescent="0.25">
      <c r="A271" s="76" t="s">
        <v>1786</v>
      </c>
      <c r="B271" s="72" t="s">
        <v>326</v>
      </c>
      <c r="C271" s="77" t="s">
        <v>479</v>
      </c>
      <c r="D271" s="89">
        <v>36264</v>
      </c>
      <c r="E271" s="73" t="s">
        <v>4170</v>
      </c>
      <c r="G271" s="73" t="s">
        <v>216</v>
      </c>
      <c r="H271" s="75" t="str">
        <f>VLOOKUP(Table16[[#This Row],[Player]],Rosters!$D$1:$D$1939,1,FALSE)</f>
        <v>Young, Chase</v>
      </c>
      <c r="I271" s="75" t="str">
        <f>Table16[[#This Row],[RunBlock-Primary6]]&amp;"-"&amp;Table16[[#This Row],[PassBlock8]]&amp;IF(Table16[[#This Row],[RunBlock-Secondary7]]&lt;&gt;"","/"&amp;Table16[[#This Row],[RunBlock-Secondary7]]&amp;"-"&amp;Table16[[#This Row],[PassBlock8]],"")</f>
        <v>-</v>
      </c>
      <c r="J271" s="73" t="s">
        <v>164</v>
      </c>
      <c r="K271" s="73"/>
      <c r="L271" s="74">
        <v>7</v>
      </c>
      <c r="M271" s="74"/>
      <c r="N271" s="74"/>
      <c r="O271" s="74"/>
      <c r="P271" s="74"/>
      <c r="Q271" s="74" t="str">
        <f>Table16[[#This Row],[DefPrimary2]]&amp;IF(Table16[[#This Row],[Def-Secondary3]]&lt;&gt;"","/"&amp;Table16[[#This Row],[Def-Secondary3]],)&amp;""&amp;IF(Table16[[#This Row],[PassRush4]]&lt;&gt;"","-"&amp;Table16[[#This Row],[PassRush4]],)</f>
        <v>0-7</v>
      </c>
      <c r="R271" s="74" t="e">
        <f>VLOOKUP(Table16[[#This Row],[Player]],#REF!,9,FALSE)</f>
        <v>#REF!</v>
      </c>
      <c r="S271" s="71" t="e">
        <f>Table16[[#This Row],[2024 Card Info]]&amp;"  "&amp;Table16[[#This Row],[Player Data]]</f>
        <v>#REF!</v>
      </c>
    </row>
    <row r="272" spans="1:19" ht="12.75" customHeight="1" x14ac:dyDescent="0.25">
      <c r="A272" s="76" t="s">
        <v>1526</v>
      </c>
      <c r="B272" s="72" t="s">
        <v>296</v>
      </c>
      <c r="C272" s="77" t="s">
        <v>261</v>
      </c>
      <c r="D272" s="89">
        <v>35186</v>
      </c>
      <c r="E272" s="73" t="s">
        <v>1234</v>
      </c>
      <c r="G272" s="73" t="s">
        <v>1527</v>
      </c>
      <c r="H272" s="75" t="str">
        <f>VLOOKUP(Table16[[#This Row],[Player]],Rosters!$D$1:$D$1939,1,FALSE)</f>
        <v>Bell, Quinton</v>
      </c>
      <c r="I272" s="75" t="str">
        <f>Table16[[#This Row],[RunBlock-Primary6]]&amp;"-"&amp;Table16[[#This Row],[PassBlock8]]&amp;IF(Table16[[#This Row],[RunBlock-Secondary7]]&lt;&gt;"","/"&amp;Table16[[#This Row],[RunBlock-Secondary7]]&amp;"-"&amp;Table16[[#This Row],[PassBlock8]],"")</f>
        <v>-</v>
      </c>
      <c r="J272" s="73" t="s">
        <v>141</v>
      </c>
      <c r="K272" s="73">
        <v>4</v>
      </c>
      <c r="L272" s="74">
        <v>1</v>
      </c>
      <c r="M272" s="74"/>
      <c r="N272" s="74"/>
      <c r="O272" s="74"/>
      <c r="P272" s="74"/>
      <c r="Q272" s="74" t="str">
        <f>Table16[[#This Row],[DefPrimary2]]&amp;IF(Table16[[#This Row],[Def-Secondary3]]&lt;&gt;"","/"&amp;Table16[[#This Row],[Def-Secondary3]],)&amp;""&amp;IF(Table16[[#This Row],[PassRush4]]&lt;&gt;"","-"&amp;Table16[[#This Row],[PassRush4]],)</f>
        <v>4/4-1</v>
      </c>
      <c r="R272" s="74" t="e">
        <f>VLOOKUP(Table16[[#This Row],[Player]],#REF!,9,FALSE)</f>
        <v>#REF!</v>
      </c>
      <c r="S272" s="71" t="e">
        <f>Table16[[#This Row],[2024 Card Info]]&amp;"  "&amp;Table16[[#This Row],[Player Data]]</f>
        <v>#REF!</v>
      </c>
    </row>
    <row r="273" spans="1:19" ht="12.75" customHeight="1" x14ac:dyDescent="0.25">
      <c r="A273" s="76" t="s">
        <v>2752</v>
      </c>
      <c r="B273" s="72" t="s">
        <v>296</v>
      </c>
      <c r="C273" s="77" t="s">
        <v>368</v>
      </c>
      <c r="D273" s="89">
        <v>36555</v>
      </c>
      <c r="E273" s="73" t="s">
        <v>477</v>
      </c>
      <c r="G273" s="73" t="s">
        <v>304</v>
      </c>
      <c r="H273" s="75" t="e">
        <f>VLOOKUP(Table16[[#This Row],[Player]],Rosters!$D$1:$D$1939,1,FALSE)</f>
        <v>#N/A</v>
      </c>
      <c r="I273" s="75" t="str">
        <f>Table16[[#This Row],[RunBlock-Primary6]]&amp;"-"&amp;Table16[[#This Row],[PassBlock8]]&amp;IF(Table16[[#This Row],[RunBlock-Secondary7]]&lt;&gt;"","/"&amp;Table16[[#This Row],[RunBlock-Secondary7]]&amp;"-"&amp;Table16[[#This Row],[PassBlock8]],"")</f>
        <v>-</v>
      </c>
      <c r="J273" s="73" t="s">
        <v>164</v>
      </c>
      <c r="K273" s="73" t="s">
        <v>164</v>
      </c>
      <c r="L273" s="74">
        <v>5</v>
      </c>
      <c r="M273" s="74"/>
      <c r="N273" s="74"/>
      <c r="O273" s="74"/>
      <c r="P273" s="74"/>
      <c r="Q273" s="74" t="str">
        <f>Table16[[#This Row],[DefPrimary2]]&amp;IF(Table16[[#This Row],[Def-Secondary3]]&lt;&gt;"","/"&amp;Table16[[#This Row],[Def-Secondary3]],)&amp;""&amp;IF(Table16[[#This Row],[PassRush4]]&lt;&gt;"","-"&amp;Table16[[#This Row],[PassRush4]],)</f>
        <v>0/0-5</v>
      </c>
      <c r="R273" s="74" t="e">
        <f>VLOOKUP(Table16[[#This Row],[Player]],#REF!,9,FALSE)</f>
        <v>#REF!</v>
      </c>
      <c r="S273" s="71" t="e">
        <f>Table16[[#This Row],[2024 Card Info]]&amp;"  "&amp;Table16[[#This Row],[Player Data]]</f>
        <v>#REF!</v>
      </c>
    </row>
    <row r="274" spans="1:19" ht="12.75" customHeight="1" x14ac:dyDescent="0.25">
      <c r="A274" s="76" t="s">
        <v>3429</v>
      </c>
      <c r="B274" s="72" t="s">
        <v>296</v>
      </c>
      <c r="C274" s="77" t="s">
        <v>246</v>
      </c>
      <c r="D274" s="89">
        <v>34012</v>
      </c>
      <c r="E274" s="73" t="s">
        <v>3430</v>
      </c>
      <c r="G274" s="73" t="s">
        <v>297</v>
      </c>
      <c r="H274" s="75" t="str">
        <f>VLOOKUP(Table16[[#This Row],[Player]],Rosters!$D$1:$D$1939,1,FALSE)</f>
        <v>Dupree, Bud</v>
      </c>
      <c r="I274" s="75" t="str">
        <f>Table16[[#This Row],[RunBlock-Primary6]]&amp;"-"&amp;Table16[[#This Row],[PassBlock8]]&amp;IF(Table16[[#This Row],[RunBlock-Secondary7]]&lt;&gt;"","/"&amp;Table16[[#This Row],[RunBlock-Secondary7]]&amp;"-"&amp;Table16[[#This Row],[PassBlock8]],"")</f>
        <v>-</v>
      </c>
      <c r="J274" s="73" t="s">
        <v>164</v>
      </c>
      <c r="K274" s="73">
        <v>0</v>
      </c>
      <c r="L274" s="74">
        <v>6</v>
      </c>
      <c r="M274" s="74"/>
      <c r="N274" s="74"/>
      <c r="O274" s="74"/>
      <c r="P274" s="74"/>
      <c r="Q274" s="74" t="str">
        <f>Table16[[#This Row],[DefPrimary2]]&amp;IF(Table16[[#This Row],[Def-Secondary3]]&lt;&gt;"","/"&amp;Table16[[#This Row],[Def-Secondary3]],)&amp;""&amp;IF(Table16[[#This Row],[PassRush4]]&lt;&gt;"","-"&amp;Table16[[#This Row],[PassRush4]],)</f>
        <v>0/0-6</v>
      </c>
      <c r="R274" s="74" t="e">
        <f>VLOOKUP(Table16[[#This Row],[Player]],#REF!,9,FALSE)</f>
        <v>#REF!</v>
      </c>
      <c r="S274" s="71" t="e">
        <f>Table16[[#This Row],[2024 Card Info]]&amp;"  "&amp;Table16[[#This Row],[Player Data]]</f>
        <v>#REF!</v>
      </c>
    </row>
    <row r="275" spans="1:19" ht="12.75" customHeight="1" x14ac:dyDescent="0.25">
      <c r="A275" s="76" t="s">
        <v>2853</v>
      </c>
      <c r="B275" s="72" t="s">
        <v>296</v>
      </c>
      <c r="C275" s="77" t="s">
        <v>549</v>
      </c>
      <c r="D275" s="89">
        <v>37377</v>
      </c>
      <c r="E275" s="73" t="s">
        <v>2854</v>
      </c>
      <c r="G275" s="73" t="s">
        <v>183</v>
      </c>
      <c r="H275" s="75" t="str">
        <f>VLOOKUP(Table16[[#This Row],[Player]],Rosters!$D$1:$D$1939,1,FALSE)</f>
        <v>Harrell, Jaylen</v>
      </c>
      <c r="I275" s="75" t="str">
        <f>Table16[[#This Row],[RunBlock-Primary6]]&amp;"-"&amp;Table16[[#This Row],[PassBlock8]]&amp;IF(Table16[[#This Row],[RunBlock-Secondary7]]&lt;&gt;"","/"&amp;Table16[[#This Row],[RunBlock-Secondary7]]&amp;"-"&amp;Table16[[#This Row],[PassBlock8]],"")</f>
        <v>-</v>
      </c>
      <c r="J275" s="73" t="s">
        <v>141</v>
      </c>
      <c r="K275" s="73">
        <v>0</v>
      </c>
      <c r="L275" s="74">
        <v>0</v>
      </c>
      <c r="M275" s="74"/>
      <c r="N275" s="74"/>
      <c r="O275" s="74"/>
      <c r="P275" s="74"/>
      <c r="Q275" s="74" t="str">
        <f>Table16[[#This Row],[DefPrimary2]]&amp;IF(Table16[[#This Row],[Def-Secondary3]]&lt;&gt;"","/"&amp;Table16[[#This Row],[Def-Secondary3]],)&amp;""&amp;IF(Table16[[#This Row],[PassRush4]]&lt;&gt;"","-"&amp;Table16[[#This Row],[PassRush4]],)</f>
        <v>4/0-0</v>
      </c>
      <c r="R275" s="74" t="e">
        <f>VLOOKUP(Table16[[#This Row],[Player]],#REF!,9,FALSE)</f>
        <v>#REF!</v>
      </c>
      <c r="S275" s="71" t="e">
        <f>Table16[[#This Row],[2024 Card Info]]&amp;"  "&amp;Table16[[#This Row],[Player Data]]</f>
        <v>#REF!</v>
      </c>
    </row>
    <row r="276" spans="1:19" ht="12.75" customHeight="1" x14ac:dyDescent="0.25">
      <c r="A276" s="76" t="s">
        <v>337</v>
      </c>
      <c r="B276" s="72" t="s">
        <v>296</v>
      </c>
      <c r="C276" s="77" t="s">
        <v>181</v>
      </c>
      <c r="D276" s="89">
        <v>36733</v>
      </c>
      <c r="E276" s="73" t="s">
        <v>191</v>
      </c>
      <c r="G276" s="73" t="s">
        <v>193</v>
      </c>
      <c r="H276" s="75" t="str">
        <f>VLOOKUP(Table16[[#This Row],[Player]],Rosters!$D$1:$D$1939,1,FALSE)</f>
        <v>Leal, DeMarvin</v>
      </c>
      <c r="I276" s="75" t="str">
        <f>Table16[[#This Row],[RunBlock-Primary6]]&amp;"-"&amp;Table16[[#This Row],[PassBlock8]]&amp;IF(Table16[[#This Row],[RunBlock-Secondary7]]&lt;&gt;"","/"&amp;Table16[[#This Row],[RunBlock-Secondary7]]&amp;"-"&amp;Table16[[#This Row],[PassBlock8]],"")</f>
        <v>-</v>
      </c>
      <c r="J276" s="73" t="s">
        <v>164</v>
      </c>
      <c r="K276" s="73">
        <v>0</v>
      </c>
      <c r="L276" s="74">
        <v>0</v>
      </c>
      <c r="M276" s="74"/>
      <c r="N276" s="74"/>
      <c r="O276" s="74"/>
      <c r="P276" s="74"/>
      <c r="Q276" s="74" t="str">
        <f>Table16[[#This Row],[DefPrimary2]]&amp;IF(Table16[[#This Row],[Def-Secondary3]]&lt;&gt;"","/"&amp;Table16[[#This Row],[Def-Secondary3]],)&amp;""&amp;IF(Table16[[#This Row],[PassRush4]]&lt;&gt;"","-"&amp;Table16[[#This Row],[PassRush4]],)</f>
        <v>0/0-0</v>
      </c>
      <c r="R276" s="74" t="e">
        <f>VLOOKUP(Table16[[#This Row],[Player]],#REF!,9,FALSE)</f>
        <v>#REF!</v>
      </c>
      <c r="S276" s="71" t="e">
        <f>Table16[[#This Row],[2024 Card Info]]&amp;"  "&amp;Table16[[#This Row],[Player Data]]</f>
        <v>#REF!</v>
      </c>
    </row>
    <row r="277" spans="1:19" ht="12.75" customHeight="1" x14ac:dyDescent="0.25">
      <c r="A277" s="76" t="s">
        <v>3739</v>
      </c>
      <c r="B277" s="72" t="s">
        <v>296</v>
      </c>
      <c r="C277" s="77" t="s">
        <v>303</v>
      </c>
      <c r="D277" s="89">
        <v>35005</v>
      </c>
      <c r="E277" s="73" t="s">
        <v>2519</v>
      </c>
      <c r="G277" s="73" t="s">
        <v>2859</v>
      </c>
      <c r="H277" s="75" t="str">
        <f>VLOOKUP(Table16[[#This Row],[Player]],Rosters!$D$1:$D$1939,1,FALSE)</f>
        <v>McKinley, Takkarist</v>
      </c>
      <c r="I277" s="75" t="str">
        <f>Table16[[#This Row],[RunBlock-Primary6]]&amp;"-"&amp;Table16[[#This Row],[PassBlock8]]&amp;IF(Table16[[#This Row],[RunBlock-Secondary7]]&lt;&gt;"","/"&amp;Table16[[#This Row],[RunBlock-Secondary7]]&amp;"-"&amp;Table16[[#This Row],[PassBlock8]],"")</f>
        <v>-</v>
      </c>
      <c r="J277" s="73" t="s">
        <v>164</v>
      </c>
      <c r="K277" s="73">
        <v>0</v>
      </c>
      <c r="L277" s="74">
        <v>3</v>
      </c>
      <c r="M277" s="74"/>
      <c r="N277" s="74"/>
      <c r="O277" s="74"/>
      <c r="P277" s="74"/>
      <c r="Q277" s="74" t="str">
        <f>Table16[[#This Row],[DefPrimary2]]&amp;IF(Table16[[#This Row],[Def-Secondary3]]&lt;&gt;"","/"&amp;Table16[[#This Row],[Def-Secondary3]],)&amp;""&amp;IF(Table16[[#This Row],[PassRush4]]&lt;&gt;"","-"&amp;Table16[[#This Row],[PassRush4]],)</f>
        <v>0/0-3</v>
      </c>
      <c r="R277" s="74" t="e">
        <f>VLOOKUP(Table16[[#This Row],[Player]],#REF!,9,FALSE)</f>
        <v>#REF!</v>
      </c>
      <c r="S277" s="71" t="e">
        <f>Table16[[#This Row],[2024 Card Info]]&amp;"  "&amp;Table16[[#This Row],[Player Data]]</f>
        <v>#REF!</v>
      </c>
    </row>
    <row r="278" spans="1:19" ht="12.75" customHeight="1" x14ac:dyDescent="0.25">
      <c r="A278" s="76" t="s">
        <v>1260</v>
      </c>
      <c r="B278" s="72" t="s">
        <v>296</v>
      </c>
      <c r="C278" s="77" t="s">
        <v>145</v>
      </c>
      <c r="D278" s="89">
        <v>32593</v>
      </c>
      <c r="E278" s="73" t="s">
        <v>1261</v>
      </c>
      <c r="G278" s="73" t="s">
        <v>1263</v>
      </c>
      <c r="H278" s="75" t="str">
        <f>VLOOKUP(Table16[[#This Row],[Player]],Rosters!$D$1:$D$1939,1,FALSE)</f>
        <v>Miller, Von</v>
      </c>
      <c r="I278" s="75" t="str">
        <f>Table16[[#This Row],[RunBlock-Primary6]]&amp;"-"&amp;Table16[[#This Row],[PassBlock8]]&amp;IF(Table16[[#This Row],[RunBlock-Secondary7]]&lt;&gt;"","/"&amp;Table16[[#This Row],[RunBlock-Secondary7]]&amp;"-"&amp;Table16[[#This Row],[PassBlock8]],"")</f>
        <v>-</v>
      </c>
      <c r="J278" s="73" t="s">
        <v>164</v>
      </c>
      <c r="K278" s="73">
        <v>0</v>
      </c>
      <c r="L278" s="74">
        <v>8</v>
      </c>
      <c r="M278" s="74"/>
      <c r="N278" s="74"/>
      <c r="O278" s="74"/>
      <c r="P278" s="74"/>
      <c r="Q278" s="74" t="str">
        <f>Table16[[#This Row],[DefPrimary2]]&amp;IF(Table16[[#This Row],[Def-Secondary3]]&lt;&gt;"","/"&amp;Table16[[#This Row],[Def-Secondary3]],)&amp;""&amp;IF(Table16[[#This Row],[PassRush4]]&lt;&gt;"","-"&amp;Table16[[#This Row],[PassRush4]],)</f>
        <v>0/0-8</v>
      </c>
      <c r="R278" s="74" t="e">
        <f>VLOOKUP(Table16[[#This Row],[Player]],#REF!,9,FALSE)</f>
        <v>#REF!</v>
      </c>
      <c r="S278" s="71" t="e">
        <f>Table16[[#This Row],[2024 Card Info]]&amp;"  "&amp;Table16[[#This Row],[Player Data]]</f>
        <v>#REF!</v>
      </c>
    </row>
    <row r="279" spans="1:19" ht="12.75" customHeight="1" x14ac:dyDescent="0.25">
      <c r="A279" s="76" t="s">
        <v>2851</v>
      </c>
      <c r="B279" s="72" t="s">
        <v>296</v>
      </c>
      <c r="C279" s="77" t="s">
        <v>368</v>
      </c>
      <c r="D279" s="89">
        <v>36263</v>
      </c>
      <c r="E279" s="73" t="s">
        <v>698</v>
      </c>
      <c r="G279" s="73" t="s">
        <v>2117</v>
      </c>
      <c r="H279" s="75" t="str">
        <f>VLOOKUP(Table16[[#This Row],[Player]],Rosters!$D$1:$D$1939,1,FALSE)</f>
        <v>Mosby, Arron</v>
      </c>
      <c r="I279" s="75" t="str">
        <f>Table16[[#This Row],[RunBlock-Primary6]]&amp;"-"&amp;Table16[[#This Row],[PassBlock8]]&amp;IF(Table16[[#This Row],[RunBlock-Secondary7]]&lt;&gt;"","/"&amp;Table16[[#This Row],[RunBlock-Secondary7]]&amp;"-"&amp;Table16[[#This Row],[PassBlock8]],"")</f>
        <v>-</v>
      </c>
      <c r="J279" s="73" t="s">
        <v>141</v>
      </c>
      <c r="K279" s="73">
        <v>4</v>
      </c>
      <c r="L279" s="74">
        <v>2</v>
      </c>
      <c r="M279" s="74"/>
      <c r="N279" s="74"/>
      <c r="O279" s="74"/>
      <c r="P279" s="74"/>
      <c r="Q279" s="74" t="str">
        <f>Table16[[#This Row],[DefPrimary2]]&amp;IF(Table16[[#This Row],[Def-Secondary3]]&lt;&gt;"","/"&amp;Table16[[#This Row],[Def-Secondary3]],)&amp;""&amp;IF(Table16[[#This Row],[PassRush4]]&lt;&gt;"","-"&amp;Table16[[#This Row],[PassRush4]],)</f>
        <v>4/4-2</v>
      </c>
      <c r="R279" s="74" t="e">
        <f>VLOOKUP(Table16[[#This Row],[Player]],#REF!,9,FALSE)</f>
        <v>#REF!</v>
      </c>
      <c r="S279" s="71" t="e">
        <f>Table16[[#This Row],[2024 Card Info]]&amp;"  "&amp;Table16[[#This Row],[Player Data]]</f>
        <v>#REF!</v>
      </c>
    </row>
    <row r="280" spans="1:19" ht="12.75" customHeight="1" x14ac:dyDescent="0.25">
      <c r="A280" s="76" t="s">
        <v>2767</v>
      </c>
      <c r="B280" s="72" t="s">
        <v>296</v>
      </c>
      <c r="C280" s="77" t="s">
        <v>429</v>
      </c>
      <c r="D280" s="89">
        <v>35493</v>
      </c>
      <c r="E280" s="73" t="s">
        <v>548</v>
      </c>
      <c r="G280" s="73" t="s">
        <v>312</v>
      </c>
      <c r="H280" s="75" t="str">
        <f>VLOOKUP(Table16[[#This Row],[Player]],Rosters!$D$1:$D$1939,1,FALSE)</f>
        <v>Nelson, Anthony</v>
      </c>
      <c r="I280" s="75" t="str">
        <f>Table16[[#This Row],[RunBlock-Primary6]]&amp;"-"&amp;Table16[[#This Row],[PassBlock8]]&amp;IF(Table16[[#This Row],[RunBlock-Secondary7]]&lt;&gt;"","/"&amp;Table16[[#This Row],[RunBlock-Secondary7]]&amp;"-"&amp;Table16[[#This Row],[PassBlock8]],"")</f>
        <v>-</v>
      </c>
      <c r="J280" s="73" t="s">
        <v>164</v>
      </c>
      <c r="K280" s="73">
        <v>0</v>
      </c>
      <c r="L280" s="74">
        <v>4</v>
      </c>
      <c r="M280" s="74"/>
      <c r="N280" s="74"/>
      <c r="O280" s="74"/>
      <c r="P280" s="74"/>
      <c r="Q280" s="74" t="str">
        <f>Table16[[#This Row],[DefPrimary2]]&amp;IF(Table16[[#This Row],[Def-Secondary3]]&lt;&gt;"","/"&amp;Table16[[#This Row],[Def-Secondary3]],)&amp;""&amp;IF(Table16[[#This Row],[PassRush4]]&lt;&gt;"","-"&amp;Table16[[#This Row],[PassRush4]],)</f>
        <v>0/0-4</v>
      </c>
      <c r="R280" s="74" t="e">
        <f>VLOOKUP(Table16[[#This Row],[Player]],#REF!,9,FALSE)</f>
        <v>#REF!</v>
      </c>
      <c r="S280" s="71" t="e">
        <f>Table16[[#This Row],[2024 Card Info]]&amp;"  "&amp;Table16[[#This Row],[Player Data]]</f>
        <v>#REF!</v>
      </c>
    </row>
    <row r="281" spans="1:19" ht="12.75" customHeight="1" x14ac:dyDescent="0.25">
      <c r="A281" s="76" t="s">
        <v>293</v>
      </c>
      <c r="B281" s="72" t="s">
        <v>296</v>
      </c>
      <c r="C281" s="77" t="s">
        <v>261</v>
      </c>
      <c r="D281" s="89">
        <v>37623</v>
      </c>
      <c r="E281" s="73" t="s">
        <v>294</v>
      </c>
      <c r="G281" s="73" t="s">
        <v>297</v>
      </c>
      <c r="H281" s="75" t="str">
        <f>VLOOKUP(Table16[[#This Row],[Player]],Rosters!$D$1:$D$1939,1,FALSE)</f>
        <v>Robinson, Chop</v>
      </c>
      <c r="I281" s="75" t="str">
        <f>Table16[[#This Row],[RunBlock-Primary6]]&amp;"-"&amp;Table16[[#This Row],[PassBlock8]]&amp;IF(Table16[[#This Row],[RunBlock-Secondary7]]&lt;&gt;"","/"&amp;Table16[[#This Row],[RunBlock-Secondary7]]&amp;"-"&amp;Table16[[#This Row],[PassBlock8]],"")</f>
        <v>-</v>
      </c>
      <c r="J281" s="73" t="s">
        <v>164</v>
      </c>
      <c r="K281" s="73">
        <v>0</v>
      </c>
      <c r="L281" s="74">
        <v>6</v>
      </c>
      <c r="M281" s="74"/>
      <c r="N281" s="74"/>
      <c r="O281" s="74"/>
      <c r="P281" s="74"/>
      <c r="Q281" s="74" t="str">
        <f>Table16[[#This Row],[DefPrimary2]]&amp;IF(Table16[[#This Row],[Def-Secondary3]]&lt;&gt;"","/"&amp;Table16[[#This Row],[Def-Secondary3]],)&amp;""&amp;IF(Table16[[#This Row],[PassRush4]]&lt;&gt;"","-"&amp;Table16[[#This Row],[PassRush4]],)</f>
        <v>0/0-6</v>
      </c>
      <c r="R281" s="74" t="e">
        <f>VLOOKUP(Table16[[#This Row],[Player]],#REF!,9,FALSE)</f>
        <v>#REF!</v>
      </c>
      <c r="S281" s="71" t="e">
        <f>Table16[[#This Row],[2024 Card Info]]&amp;"  "&amp;Table16[[#This Row],[Player Data]]</f>
        <v>#REF!</v>
      </c>
    </row>
    <row r="282" spans="1:19" ht="12.75" customHeight="1" x14ac:dyDescent="0.25">
      <c r="A282" s="76" t="s">
        <v>1555</v>
      </c>
      <c r="B282" s="72" t="s">
        <v>296</v>
      </c>
      <c r="C282" s="77" t="s">
        <v>181</v>
      </c>
      <c r="D282" s="89">
        <v>33925</v>
      </c>
      <c r="E282" s="73" t="s">
        <v>321</v>
      </c>
      <c r="G282" s="73" t="s">
        <v>304</v>
      </c>
      <c r="H282" s="75" t="str">
        <f>VLOOKUP(Table16[[#This Row],[Player]],Rosters!$D$1:$D$1939,1,FALSE)</f>
        <v>Smith, Preston</v>
      </c>
      <c r="I282" s="75" t="str">
        <f>Table16[[#This Row],[RunBlock-Primary6]]&amp;"-"&amp;Table16[[#This Row],[PassBlock8]]&amp;IF(Table16[[#This Row],[RunBlock-Secondary7]]&lt;&gt;"","/"&amp;Table16[[#This Row],[RunBlock-Secondary7]]&amp;"-"&amp;Table16[[#This Row],[PassBlock8]],"")</f>
        <v>-</v>
      </c>
      <c r="J282" s="73" t="s">
        <v>164</v>
      </c>
      <c r="K282" s="73">
        <v>0</v>
      </c>
      <c r="L282" s="74">
        <v>5</v>
      </c>
      <c r="M282" s="74"/>
      <c r="N282" s="74"/>
      <c r="O282" s="74"/>
      <c r="P282" s="74"/>
      <c r="Q282" s="74" t="str">
        <f>Table16[[#This Row],[DefPrimary2]]&amp;IF(Table16[[#This Row],[Def-Secondary3]]&lt;&gt;"","/"&amp;Table16[[#This Row],[Def-Secondary3]],)&amp;""&amp;IF(Table16[[#This Row],[PassRush4]]&lt;&gt;"","-"&amp;Table16[[#This Row],[PassRush4]],)</f>
        <v>0/0-5</v>
      </c>
      <c r="R282" s="74" t="e">
        <f>VLOOKUP(Table16[[#This Row],[Player]],#REF!,9,FALSE)</f>
        <v>#REF!</v>
      </c>
      <c r="S282" s="71" t="e">
        <f>Table16[[#This Row],[2024 Card Info]]&amp;"  "&amp;Table16[[#This Row],[Player Data]]</f>
        <v>#REF!</v>
      </c>
    </row>
    <row r="283" spans="1:19" ht="12.75" customHeight="1" x14ac:dyDescent="0.25">
      <c r="A283" s="76" t="s">
        <v>2858</v>
      </c>
      <c r="B283" s="72" t="s">
        <v>302</v>
      </c>
      <c r="C283" s="77" t="s">
        <v>285</v>
      </c>
      <c r="D283" s="89">
        <v>36954</v>
      </c>
      <c r="E283" s="73" t="s">
        <v>180</v>
      </c>
      <c r="G283" s="73" t="s">
        <v>2859</v>
      </c>
      <c r="H283" s="75" t="str">
        <f>VLOOKUP(Table16[[#This Row],[Player]],Rosters!$D$1:$D$1939,1,FALSE)</f>
        <v>Adebawore, Adetomiwa</v>
      </c>
      <c r="I283" s="75" t="str">
        <f>Table16[[#This Row],[RunBlock-Primary6]]&amp;"-"&amp;Table16[[#This Row],[PassBlock8]]&amp;IF(Table16[[#This Row],[RunBlock-Secondary7]]&lt;&gt;"","/"&amp;Table16[[#This Row],[RunBlock-Secondary7]]&amp;"-"&amp;Table16[[#This Row],[PassBlock8]],"")</f>
        <v>-</v>
      </c>
      <c r="J283" s="73" t="s">
        <v>164</v>
      </c>
      <c r="K283" s="73" t="s">
        <v>164</v>
      </c>
      <c r="L283" s="74">
        <v>3</v>
      </c>
      <c r="M283" s="74"/>
      <c r="N283" s="74"/>
      <c r="O283" s="74"/>
      <c r="P283" s="74"/>
      <c r="Q283" s="74" t="str">
        <f>Table16[[#This Row],[DefPrimary2]]&amp;IF(Table16[[#This Row],[Def-Secondary3]]&lt;&gt;"","/"&amp;Table16[[#This Row],[Def-Secondary3]],)&amp;""&amp;IF(Table16[[#This Row],[PassRush4]]&lt;&gt;"","-"&amp;Table16[[#This Row],[PassRush4]],)</f>
        <v>0/0-3</v>
      </c>
      <c r="R283" s="74" t="e">
        <f>VLOOKUP(Table16[[#This Row],[Player]],#REF!,9,FALSE)</f>
        <v>#REF!</v>
      </c>
      <c r="S283" s="71" t="e">
        <f>Table16[[#This Row],[2024 Card Info]]&amp;"  "&amp;Table16[[#This Row],[Player Data]]</f>
        <v>#REF!</v>
      </c>
    </row>
    <row r="284" spans="1:19" ht="12.75" customHeight="1" x14ac:dyDescent="0.25">
      <c r="A284" s="76" t="s">
        <v>3726</v>
      </c>
      <c r="B284" s="72" t="s">
        <v>302</v>
      </c>
      <c r="C284" s="77" t="s">
        <v>395</v>
      </c>
      <c r="D284" s="89">
        <v>37280</v>
      </c>
      <c r="E284" s="73" t="s">
        <v>1119</v>
      </c>
      <c r="G284" s="73" t="s">
        <v>312</v>
      </c>
      <c r="H284" s="75" t="str">
        <f>VLOOKUP(Table16[[#This Row],[Player]],Rosters!$D$1:$D$1939,1,FALSE)</f>
        <v>Anudike-Uzomah, Felix</v>
      </c>
      <c r="I284" s="75" t="str">
        <f>Table16[[#This Row],[RunBlock-Primary6]]&amp;"-"&amp;Table16[[#This Row],[PassBlock8]]&amp;IF(Table16[[#This Row],[RunBlock-Secondary7]]&lt;&gt;"","/"&amp;Table16[[#This Row],[RunBlock-Secondary7]]&amp;"-"&amp;Table16[[#This Row],[PassBlock8]],"")</f>
        <v>-</v>
      </c>
      <c r="J284" s="73" t="s">
        <v>164</v>
      </c>
      <c r="K284" s="73" t="s">
        <v>164</v>
      </c>
      <c r="L284" s="74">
        <v>4</v>
      </c>
      <c r="M284" s="74"/>
      <c r="N284" s="74"/>
      <c r="O284" s="74"/>
      <c r="P284" s="74"/>
      <c r="Q284" s="74" t="str">
        <f>Table16[[#This Row],[DefPrimary2]]&amp;IF(Table16[[#This Row],[Def-Secondary3]]&lt;&gt;"","/"&amp;Table16[[#This Row],[Def-Secondary3]],)&amp;""&amp;IF(Table16[[#This Row],[PassRush4]]&lt;&gt;"","-"&amp;Table16[[#This Row],[PassRush4]],)</f>
        <v>0/0-4</v>
      </c>
      <c r="R284" s="74" t="e">
        <f>VLOOKUP(Table16[[#This Row],[Player]],#REF!,9,FALSE)</f>
        <v>#REF!</v>
      </c>
      <c r="S284" s="71" t="e">
        <f>Table16[[#This Row],[2024 Card Info]]&amp;"  "&amp;Table16[[#This Row],[Player Data]]</f>
        <v>#REF!</v>
      </c>
    </row>
    <row r="285" spans="1:19" ht="12.75" customHeight="1" x14ac:dyDescent="0.25">
      <c r="A285" s="76" t="s">
        <v>2039</v>
      </c>
      <c r="B285" s="72" t="s">
        <v>302</v>
      </c>
      <c r="C285" s="77" t="s">
        <v>101</v>
      </c>
      <c r="D285" s="89">
        <v>34288</v>
      </c>
      <c r="E285" s="73" t="s">
        <v>2040</v>
      </c>
      <c r="G285" s="73" t="s">
        <v>1930</v>
      </c>
      <c r="H285" s="75" t="str">
        <f>VLOOKUP(Table16[[#This Row],[Player]],Rosters!$D$1:$D$1939,1,FALSE)</f>
        <v>Armstead, Arik</v>
      </c>
      <c r="I285" s="75" t="str">
        <f>Table16[[#This Row],[RunBlock-Primary6]]&amp;"-"&amp;Table16[[#This Row],[PassBlock8]]&amp;IF(Table16[[#This Row],[RunBlock-Secondary7]]&lt;&gt;"","/"&amp;Table16[[#This Row],[RunBlock-Secondary7]]&amp;"-"&amp;Table16[[#This Row],[PassBlock8]],"")</f>
        <v>-</v>
      </c>
      <c r="J285" s="73" t="s">
        <v>141</v>
      </c>
      <c r="K285" s="73" t="s">
        <v>164</v>
      </c>
      <c r="L285" s="74">
        <v>3</v>
      </c>
      <c r="M285" s="74"/>
      <c r="N285" s="74"/>
      <c r="O285" s="74"/>
      <c r="P285" s="74"/>
      <c r="Q285" s="74" t="str">
        <f>Table16[[#This Row],[DefPrimary2]]&amp;IF(Table16[[#This Row],[Def-Secondary3]]&lt;&gt;"","/"&amp;Table16[[#This Row],[Def-Secondary3]],)&amp;""&amp;IF(Table16[[#This Row],[PassRush4]]&lt;&gt;"","-"&amp;Table16[[#This Row],[PassRush4]],)</f>
        <v>4/0-3</v>
      </c>
      <c r="R285" s="74" t="e">
        <f>VLOOKUP(Table16[[#This Row],[Player]],#REF!,9,FALSE)</f>
        <v>#REF!</v>
      </c>
      <c r="S285" s="71" t="e">
        <f>Table16[[#This Row],[2024 Card Info]]&amp;"  "&amp;Table16[[#This Row],[Player Data]]</f>
        <v>#REF!</v>
      </c>
    </row>
    <row r="286" spans="1:19" ht="12.75" customHeight="1" x14ac:dyDescent="0.25">
      <c r="A286" s="76" t="s">
        <v>2623</v>
      </c>
      <c r="B286" s="72" t="s">
        <v>302</v>
      </c>
      <c r="C286" s="77" t="s">
        <v>368</v>
      </c>
      <c r="D286" s="89">
        <v>36654</v>
      </c>
      <c r="E286" s="73" t="s">
        <v>348</v>
      </c>
      <c r="G286" s="73" t="s">
        <v>304</v>
      </c>
      <c r="H286" s="75" t="str">
        <f>VLOOKUP(Table16[[#This Row],[Player]],Rosters!$D$1:$D$1939,1,FALSE)</f>
        <v>Brooks, Karl</v>
      </c>
      <c r="I286" s="75" t="str">
        <f>Table16[[#This Row],[RunBlock-Primary6]]&amp;"-"&amp;Table16[[#This Row],[PassBlock8]]&amp;IF(Table16[[#This Row],[RunBlock-Secondary7]]&lt;&gt;"","/"&amp;Table16[[#This Row],[RunBlock-Secondary7]]&amp;"-"&amp;Table16[[#This Row],[PassBlock8]],"")</f>
        <v>-</v>
      </c>
      <c r="J286" s="73" t="s">
        <v>164</v>
      </c>
      <c r="K286" s="73" t="s">
        <v>164</v>
      </c>
      <c r="L286" s="74">
        <v>5</v>
      </c>
      <c r="M286" s="74"/>
      <c r="N286" s="74"/>
      <c r="O286" s="74"/>
      <c r="P286" s="74"/>
      <c r="Q286" s="74" t="str">
        <f>Table16[[#This Row],[DefPrimary2]]&amp;IF(Table16[[#This Row],[Def-Secondary3]]&lt;&gt;"","/"&amp;Table16[[#This Row],[Def-Secondary3]],)&amp;""&amp;IF(Table16[[#This Row],[PassRush4]]&lt;&gt;"","-"&amp;Table16[[#This Row],[PassRush4]],)</f>
        <v>0/0-5</v>
      </c>
      <c r="R286" s="74" t="e">
        <f>VLOOKUP(Table16[[#This Row],[Player]],#REF!,9,FALSE)</f>
        <v>#REF!</v>
      </c>
      <c r="S286" s="71" t="e">
        <f>Table16[[#This Row],[2024 Card Info]]&amp;"  "&amp;Table16[[#This Row],[Player Data]]</f>
        <v>#REF!</v>
      </c>
    </row>
    <row r="287" spans="1:19" ht="12.75" customHeight="1" x14ac:dyDescent="0.25">
      <c r="A287" s="76" t="s">
        <v>3832</v>
      </c>
      <c r="B287" s="72" t="s">
        <v>302</v>
      </c>
      <c r="C287" s="77" t="s">
        <v>612</v>
      </c>
      <c r="D287" s="89">
        <v>36865</v>
      </c>
      <c r="E287" s="73" t="s">
        <v>172</v>
      </c>
      <c r="G287" s="73" t="s">
        <v>336</v>
      </c>
      <c r="H287" s="75" t="str">
        <f>VLOOKUP(Table16[[#This Row],[Player]],Rosters!$D$1:$D$1939,1,FALSE)</f>
        <v>Chatman, Elijah</v>
      </c>
      <c r="I287" s="75" t="str">
        <f>Table16[[#This Row],[RunBlock-Primary6]]&amp;"-"&amp;Table16[[#This Row],[PassBlock8]]&amp;IF(Table16[[#This Row],[RunBlock-Secondary7]]&lt;&gt;"","/"&amp;Table16[[#This Row],[RunBlock-Secondary7]]&amp;"-"&amp;Table16[[#This Row],[PassBlock8]],"")</f>
        <v>-</v>
      </c>
      <c r="J287" s="73" t="s">
        <v>164</v>
      </c>
      <c r="K287" s="73" t="s">
        <v>164</v>
      </c>
      <c r="L287" s="74">
        <v>2</v>
      </c>
      <c r="M287" s="74"/>
      <c r="N287" s="74"/>
      <c r="O287" s="74"/>
      <c r="P287" s="74"/>
      <c r="Q287" s="74" t="str">
        <f>Table16[[#This Row],[DefPrimary2]]&amp;IF(Table16[[#This Row],[Def-Secondary3]]&lt;&gt;"","/"&amp;Table16[[#This Row],[Def-Secondary3]],)&amp;""&amp;IF(Table16[[#This Row],[PassRush4]]&lt;&gt;"","-"&amp;Table16[[#This Row],[PassRush4]],)</f>
        <v>0/0-2</v>
      </c>
      <c r="R287" s="74" t="e">
        <f>VLOOKUP(Table16[[#This Row],[Player]],#REF!,9,FALSE)</f>
        <v>#REF!</v>
      </c>
      <c r="S287" s="71" t="e">
        <f>Table16[[#This Row],[2024 Card Info]]&amp;"  "&amp;Table16[[#This Row],[Player Data]]</f>
        <v>#REF!</v>
      </c>
    </row>
    <row r="288" spans="1:19" ht="12.75" customHeight="1" x14ac:dyDescent="0.25">
      <c r="A288" s="76" t="s">
        <v>778</v>
      </c>
      <c r="B288" s="72" t="s">
        <v>302</v>
      </c>
      <c r="C288" s="77" t="s">
        <v>239</v>
      </c>
      <c r="D288" s="89">
        <v>36831</v>
      </c>
      <c r="E288" s="73" t="s">
        <v>779</v>
      </c>
      <c r="G288" s="73" t="s">
        <v>780</v>
      </c>
      <c r="H288" s="75" t="str">
        <f>VLOOKUP(Table16[[#This Row],[Player]],Rosters!$D$1:$D$1939,1,FALSE)</f>
        <v>Davis, Tyler</v>
      </c>
      <c r="I288" s="75" t="str">
        <f>Table16[[#This Row],[RunBlock-Primary6]]&amp;"-"&amp;Table16[[#This Row],[PassBlock8]]&amp;IF(Table16[[#This Row],[RunBlock-Secondary7]]&lt;&gt;"","/"&amp;Table16[[#This Row],[RunBlock-Secondary7]]&amp;"-"&amp;Table16[[#This Row],[PassBlock8]],"")</f>
        <v>-</v>
      </c>
      <c r="J288" s="73" t="s">
        <v>164</v>
      </c>
      <c r="K288" s="73" t="s">
        <v>164</v>
      </c>
      <c r="L288" s="74">
        <v>1</v>
      </c>
      <c r="M288" s="74"/>
      <c r="N288" s="74"/>
      <c r="O288" s="74"/>
      <c r="P288" s="74"/>
      <c r="Q288" s="74" t="str">
        <f>Table16[[#This Row],[DefPrimary2]]&amp;IF(Table16[[#This Row],[Def-Secondary3]]&lt;&gt;"","/"&amp;Table16[[#This Row],[Def-Secondary3]],)&amp;""&amp;IF(Table16[[#This Row],[PassRush4]]&lt;&gt;"","-"&amp;Table16[[#This Row],[PassRush4]],)</f>
        <v>0/0-1</v>
      </c>
      <c r="R288" s="74" t="e">
        <f>VLOOKUP(Table16[[#This Row],[Player]],#REF!,9,FALSE)</f>
        <v>#REF!</v>
      </c>
      <c r="S288" s="71" t="e">
        <f>Table16[[#This Row],[2024 Card Info]]&amp;"  "&amp;Table16[[#This Row],[Player Data]]</f>
        <v>#REF!</v>
      </c>
    </row>
    <row r="289" spans="1:19" ht="12.75" customHeight="1" x14ac:dyDescent="0.25">
      <c r="A289" s="76" t="s">
        <v>1233</v>
      </c>
      <c r="B289" s="72" t="s">
        <v>302</v>
      </c>
      <c r="C289" s="77" t="s">
        <v>429</v>
      </c>
      <c r="D289" s="89">
        <v>35191</v>
      </c>
      <c r="E289" s="73" t="s">
        <v>548</v>
      </c>
      <c r="G289" s="73" t="s">
        <v>780</v>
      </c>
      <c r="H289" s="75" t="str">
        <f>VLOOKUP(Table16[[#This Row],[Player]],Rosters!$D$1:$D$1939,1,FALSE)</f>
        <v>Gaines, Greg</v>
      </c>
      <c r="I289" s="75" t="str">
        <f>Table16[[#This Row],[RunBlock-Primary6]]&amp;"-"&amp;Table16[[#This Row],[PassBlock8]]&amp;IF(Table16[[#This Row],[RunBlock-Secondary7]]&lt;&gt;"","/"&amp;Table16[[#This Row],[RunBlock-Secondary7]]&amp;"-"&amp;Table16[[#This Row],[PassBlock8]],"")</f>
        <v>-</v>
      </c>
      <c r="J289" s="73" t="s">
        <v>164</v>
      </c>
      <c r="K289" s="73" t="s">
        <v>164</v>
      </c>
      <c r="L289" s="74">
        <v>1</v>
      </c>
      <c r="M289" s="74"/>
      <c r="N289" s="74"/>
      <c r="O289" s="74"/>
      <c r="P289" s="74"/>
      <c r="Q289" s="74" t="str">
        <f>Table16[[#This Row],[DefPrimary2]]&amp;IF(Table16[[#This Row],[Def-Secondary3]]&lt;&gt;"","/"&amp;Table16[[#This Row],[Def-Secondary3]],)&amp;""&amp;IF(Table16[[#This Row],[PassRush4]]&lt;&gt;"","-"&amp;Table16[[#This Row],[PassRush4]],)</f>
        <v>0/0-1</v>
      </c>
      <c r="R289" s="74" t="e">
        <f>VLOOKUP(Table16[[#This Row],[Player]],#REF!,9,FALSE)</f>
        <v>#REF!</v>
      </c>
      <c r="S289" s="71" t="e">
        <f>Table16[[#This Row],[2024 Card Info]]&amp;"  "&amp;Table16[[#This Row],[Player Data]]</f>
        <v>#REF!</v>
      </c>
    </row>
    <row r="290" spans="1:19" ht="12.75" customHeight="1" x14ac:dyDescent="0.25">
      <c r="A290" s="76" t="s">
        <v>2158</v>
      </c>
      <c r="B290" s="72" t="s">
        <v>302</v>
      </c>
      <c r="C290" s="77" t="s">
        <v>239</v>
      </c>
      <c r="D290" s="89">
        <v>35447</v>
      </c>
      <c r="E290" s="73" t="s">
        <v>150</v>
      </c>
      <c r="G290" s="73" t="s">
        <v>193</v>
      </c>
      <c r="H290" s="75" t="str">
        <f>VLOOKUP(Table16[[#This Row],[Player]],Rosters!$D$1:$D$1939,1,FALSE)</f>
        <v>Gallimore, Neville</v>
      </c>
      <c r="I290" s="75" t="str">
        <f>Table16[[#This Row],[RunBlock-Primary6]]&amp;"-"&amp;Table16[[#This Row],[PassBlock8]]&amp;IF(Table16[[#This Row],[RunBlock-Secondary7]]&lt;&gt;"","/"&amp;Table16[[#This Row],[RunBlock-Secondary7]]&amp;"-"&amp;Table16[[#This Row],[PassBlock8]],"")</f>
        <v>-</v>
      </c>
      <c r="J290" s="73" t="s">
        <v>164</v>
      </c>
      <c r="K290" s="73" t="s">
        <v>164</v>
      </c>
      <c r="L290" s="74">
        <v>0</v>
      </c>
      <c r="M290" s="74"/>
      <c r="N290" s="74"/>
      <c r="O290" s="74"/>
      <c r="P290" s="74"/>
      <c r="Q290" s="74" t="str">
        <f>Table16[[#This Row],[DefPrimary2]]&amp;IF(Table16[[#This Row],[Def-Secondary3]]&lt;&gt;"","/"&amp;Table16[[#This Row],[Def-Secondary3]],)&amp;""&amp;IF(Table16[[#This Row],[PassRush4]]&lt;&gt;"","-"&amp;Table16[[#This Row],[PassRush4]],)</f>
        <v>0/0-0</v>
      </c>
      <c r="R290" s="74" t="e">
        <f>VLOOKUP(Table16[[#This Row],[Player]],#REF!,9,FALSE)</f>
        <v>#REF!</v>
      </c>
      <c r="S290" s="71" t="e">
        <f>Table16[[#This Row],[2024 Card Info]]&amp;"  "&amp;Table16[[#This Row],[Player Data]]</f>
        <v>#REF!</v>
      </c>
    </row>
    <row r="291" spans="1:19" ht="12.75" customHeight="1" x14ac:dyDescent="0.25">
      <c r="A291" s="76" t="s">
        <v>2964</v>
      </c>
      <c r="B291" s="72" t="s">
        <v>302</v>
      </c>
      <c r="C291" s="77" t="s">
        <v>429</v>
      </c>
      <c r="D291" s="89">
        <v>33450</v>
      </c>
      <c r="E291" s="73" t="s">
        <v>1020</v>
      </c>
      <c r="G291" s="73" t="s">
        <v>780</v>
      </c>
      <c r="H291" s="75" t="str">
        <f>VLOOKUP(Table16[[#This Row],[Player]],Rosters!$D$1:$D$1939,1,FALSE)</f>
        <v>Gholston, William</v>
      </c>
      <c r="I291" s="75" t="str">
        <f>Table16[[#This Row],[RunBlock-Primary6]]&amp;"-"&amp;Table16[[#This Row],[PassBlock8]]&amp;IF(Table16[[#This Row],[RunBlock-Secondary7]]&lt;&gt;"","/"&amp;Table16[[#This Row],[RunBlock-Secondary7]]&amp;"-"&amp;Table16[[#This Row],[PassBlock8]],"")</f>
        <v>-</v>
      </c>
      <c r="J291" s="73" t="s">
        <v>164</v>
      </c>
      <c r="K291" s="73" t="s">
        <v>164</v>
      </c>
      <c r="L291" s="74">
        <v>1</v>
      </c>
      <c r="M291" s="74"/>
      <c r="N291" s="74"/>
      <c r="O291" s="74"/>
      <c r="P291" s="74"/>
      <c r="Q291" s="74" t="str">
        <f>Table16[[#This Row],[DefPrimary2]]&amp;IF(Table16[[#This Row],[Def-Secondary3]]&lt;&gt;"","/"&amp;Table16[[#This Row],[Def-Secondary3]],)&amp;""&amp;IF(Table16[[#This Row],[PassRush4]]&lt;&gt;"","-"&amp;Table16[[#This Row],[PassRush4]],)</f>
        <v>0/0-1</v>
      </c>
      <c r="R291" s="74" t="e">
        <f>VLOOKUP(Table16[[#This Row],[Player]],#REF!,9,FALSE)</f>
        <v>#REF!</v>
      </c>
      <c r="S291" s="71" t="e">
        <f>Table16[[#This Row],[2024 Card Info]]&amp;"  "&amp;Table16[[#This Row],[Player Data]]</f>
        <v>#REF!</v>
      </c>
    </row>
    <row r="292" spans="1:19" ht="12.75" customHeight="1" x14ac:dyDescent="0.25">
      <c r="A292" s="76" t="s">
        <v>2507</v>
      </c>
      <c r="B292" s="72" t="s">
        <v>302</v>
      </c>
      <c r="C292" s="77" t="s">
        <v>395</v>
      </c>
      <c r="D292" s="89">
        <v>35743</v>
      </c>
      <c r="E292" s="73" t="s">
        <v>698</v>
      </c>
      <c r="G292" s="73" t="s">
        <v>183</v>
      </c>
      <c r="H292" s="75" t="str">
        <f>VLOOKUP(Table16[[#This Row],[Player]],Rosters!$D$1:$D$1939,1,FALSE)</f>
        <v>Herring, Malik</v>
      </c>
      <c r="I292" s="75" t="str">
        <f>Table16[[#This Row],[RunBlock-Primary6]]&amp;"-"&amp;Table16[[#This Row],[PassBlock8]]&amp;IF(Table16[[#This Row],[RunBlock-Secondary7]]&lt;&gt;"","/"&amp;Table16[[#This Row],[RunBlock-Secondary7]]&amp;"-"&amp;Table16[[#This Row],[PassBlock8]],"")</f>
        <v>-</v>
      </c>
      <c r="J292" s="73" t="s">
        <v>141</v>
      </c>
      <c r="K292" s="73" t="s">
        <v>164</v>
      </c>
      <c r="L292" s="74">
        <v>0</v>
      </c>
      <c r="M292" s="74"/>
      <c r="N292" s="74"/>
      <c r="O292" s="74"/>
      <c r="P292" s="74"/>
      <c r="Q292" s="74" t="str">
        <f>Table16[[#This Row],[DefPrimary2]]&amp;IF(Table16[[#This Row],[Def-Secondary3]]&lt;&gt;"","/"&amp;Table16[[#This Row],[Def-Secondary3]],)&amp;""&amp;IF(Table16[[#This Row],[PassRush4]]&lt;&gt;"","-"&amp;Table16[[#This Row],[PassRush4]],)</f>
        <v>4/0-0</v>
      </c>
      <c r="R292" s="74" t="e">
        <f>VLOOKUP(Table16[[#This Row],[Player]],#REF!,9,FALSE)</f>
        <v>#REF!</v>
      </c>
      <c r="S292" s="71" t="e">
        <f>Table16[[#This Row],[2024 Card Info]]&amp;"  "&amp;Table16[[#This Row],[Player Data]]</f>
        <v>#REF!</v>
      </c>
    </row>
    <row r="293" spans="1:19" ht="12.75" customHeight="1" x14ac:dyDescent="0.25">
      <c r="A293" s="76" t="s">
        <v>4206</v>
      </c>
      <c r="B293" s="72" t="s">
        <v>302</v>
      </c>
      <c r="C293" s="77" t="s">
        <v>138</v>
      </c>
      <c r="D293" s="89">
        <v>35089</v>
      </c>
      <c r="E293" s="73" t="s">
        <v>362</v>
      </c>
      <c r="G293" s="73" t="s">
        <v>312</v>
      </c>
      <c r="H293" s="75" t="e">
        <f>VLOOKUP(Table16[[#This Row],[Player]],Rosters!$D$1:$D$1939,1,FALSE)</f>
        <v>#N/A</v>
      </c>
      <c r="I293" s="75" t="str">
        <f>Table16[[#This Row],[RunBlock-Primary6]]&amp;"-"&amp;Table16[[#This Row],[PassBlock8]]&amp;IF(Table16[[#This Row],[RunBlock-Secondary7]]&lt;&gt;"","/"&amp;Table16[[#This Row],[RunBlock-Secondary7]]&amp;"-"&amp;Table16[[#This Row],[PassBlock8]],"")</f>
        <v>-</v>
      </c>
      <c r="J293" s="73" t="s">
        <v>164</v>
      </c>
      <c r="K293" s="73" t="s">
        <v>164</v>
      </c>
      <c r="L293" s="74">
        <v>4</v>
      </c>
      <c r="M293" s="74"/>
      <c r="N293" s="74"/>
      <c r="O293" s="74"/>
      <c r="P293" s="74"/>
      <c r="Q293" s="74" t="str">
        <f>Table16[[#This Row],[DefPrimary2]]&amp;IF(Table16[[#This Row],[Def-Secondary3]]&lt;&gt;"","/"&amp;Table16[[#This Row],[Def-Secondary3]],)&amp;""&amp;IF(Table16[[#This Row],[PassRush4]]&lt;&gt;"","-"&amp;Table16[[#This Row],[PassRush4]],)</f>
        <v>0/0-4</v>
      </c>
      <c r="R293" s="74" t="e">
        <f>VLOOKUP(Table16[[#This Row],[Player]],#REF!,9,FALSE)</f>
        <v>#REF!</v>
      </c>
      <c r="S293" s="71" t="e">
        <f>Table16[[#This Row],[2024 Card Info]]&amp;"  "&amp;Table16[[#This Row],[Player Data]]</f>
        <v>#REF!</v>
      </c>
    </row>
    <row r="294" spans="1:19" ht="12.75" customHeight="1" x14ac:dyDescent="0.25">
      <c r="A294" s="76" t="s">
        <v>4207</v>
      </c>
      <c r="B294" s="72" t="s">
        <v>302</v>
      </c>
      <c r="C294" s="77" t="s">
        <v>154</v>
      </c>
      <c r="D294" s="89">
        <v>35825</v>
      </c>
      <c r="E294" s="73" t="s">
        <v>172</v>
      </c>
      <c r="G294" s="73" t="s">
        <v>780</v>
      </c>
      <c r="H294" s="75" t="e">
        <f>VLOOKUP(Table16[[#This Row],[Player]],Rosters!$D$1:$D$1939,1,FALSE)</f>
        <v>#N/A</v>
      </c>
      <c r="I294" s="75" t="str">
        <f>Table16[[#This Row],[RunBlock-Primary6]]&amp;"-"&amp;Table16[[#This Row],[PassBlock8]]&amp;IF(Table16[[#This Row],[RunBlock-Secondary7]]&lt;&gt;"","/"&amp;Table16[[#This Row],[RunBlock-Secondary7]]&amp;"-"&amp;Table16[[#This Row],[PassBlock8]],"")</f>
        <v>-</v>
      </c>
      <c r="J294" s="73" t="s">
        <v>164</v>
      </c>
      <c r="K294" s="73" t="s">
        <v>164</v>
      </c>
      <c r="L294" s="74">
        <v>1</v>
      </c>
      <c r="M294" s="74"/>
      <c r="N294" s="74"/>
      <c r="O294" s="74"/>
      <c r="P294" s="74"/>
      <c r="Q294" s="74" t="str">
        <f>Table16[[#This Row],[DefPrimary2]]&amp;IF(Table16[[#This Row],[Def-Secondary3]]&lt;&gt;"","/"&amp;Table16[[#This Row],[Def-Secondary3]],)&amp;""&amp;IF(Table16[[#This Row],[PassRush4]]&lt;&gt;"","-"&amp;Table16[[#This Row],[PassRush4]],)</f>
        <v>0/0-1</v>
      </c>
      <c r="R294" s="74" t="e">
        <f>VLOOKUP(Table16[[#This Row],[Player]],#REF!,9,FALSE)</f>
        <v>#REF!</v>
      </c>
      <c r="S294" s="71" t="e">
        <f>Table16[[#This Row],[2024 Card Info]]&amp;"  "&amp;Table16[[#This Row],[Player Data]]</f>
        <v>#REF!</v>
      </c>
    </row>
    <row r="295" spans="1:19" ht="12.75" customHeight="1" x14ac:dyDescent="0.25">
      <c r="A295" s="76" t="s">
        <v>309</v>
      </c>
      <c r="B295" s="72" t="s">
        <v>302</v>
      </c>
      <c r="C295" s="77" t="s">
        <v>145</v>
      </c>
      <c r="D295" s="89">
        <v>34059</v>
      </c>
      <c r="E295" s="73" t="s">
        <v>310</v>
      </c>
      <c r="G295" s="73" t="s">
        <v>312</v>
      </c>
      <c r="H295" s="75" t="str">
        <f>VLOOKUP(Table16[[#This Row],[Player]],Rosters!$D$1:$D$1939,1,FALSE)</f>
        <v>Jefferson, Quinton</v>
      </c>
      <c r="I295" s="75" t="str">
        <f>Table16[[#This Row],[RunBlock-Primary6]]&amp;"-"&amp;Table16[[#This Row],[PassBlock8]]&amp;IF(Table16[[#This Row],[RunBlock-Secondary7]]&lt;&gt;"","/"&amp;Table16[[#This Row],[RunBlock-Secondary7]]&amp;"-"&amp;Table16[[#This Row],[PassBlock8]],"")</f>
        <v>-</v>
      </c>
      <c r="J295" s="73" t="s">
        <v>164</v>
      </c>
      <c r="K295" s="73" t="s">
        <v>164</v>
      </c>
      <c r="L295" s="74">
        <v>4</v>
      </c>
      <c r="M295" s="74"/>
      <c r="N295" s="74"/>
      <c r="O295" s="74"/>
      <c r="P295" s="74"/>
      <c r="Q295" s="74" t="str">
        <f>Table16[[#This Row],[DefPrimary2]]&amp;IF(Table16[[#This Row],[Def-Secondary3]]&lt;&gt;"","/"&amp;Table16[[#This Row],[Def-Secondary3]],)&amp;""&amp;IF(Table16[[#This Row],[PassRush4]]&lt;&gt;"","-"&amp;Table16[[#This Row],[PassRush4]],)</f>
        <v>0/0-4</v>
      </c>
      <c r="R295" s="74" t="e">
        <f>VLOOKUP(Table16[[#This Row],[Player]],#REF!,9,FALSE)</f>
        <v>#REF!</v>
      </c>
      <c r="S295" s="71" t="e">
        <f>Table16[[#This Row],[2024 Card Info]]&amp;"  "&amp;Table16[[#This Row],[Player Data]]</f>
        <v>#REF!</v>
      </c>
    </row>
    <row r="296" spans="1:19" ht="12.75" customHeight="1" x14ac:dyDescent="0.25">
      <c r="A296" s="76" t="s">
        <v>4208</v>
      </c>
      <c r="B296" s="72" t="s">
        <v>302</v>
      </c>
      <c r="C296" s="77" t="s">
        <v>239</v>
      </c>
      <c r="D296" s="89">
        <v>36406</v>
      </c>
      <c r="E296" s="73" t="s">
        <v>114</v>
      </c>
      <c r="G296" s="73" t="s">
        <v>780</v>
      </c>
      <c r="H296" s="75" t="e">
        <f>VLOOKUP(Table16[[#This Row],[Player]],Rosters!$D$1:$D$1939,1,FALSE)</f>
        <v>#N/A</v>
      </c>
      <c r="I296" s="75" t="str">
        <f>Table16[[#This Row],[RunBlock-Primary6]]&amp;"-"&amp;Table16[[#This Row],[PassBlock8]]&amp;IF(Table16[[#This Row],[RunBlock-Secondary7]]&lt;&gt;"","/"&amp;Table16[[#This Row],[RunBlock-Secondary7]]&amp;"-"&amp;Table16[[#This Row],[PassBlock8]],"")</f>
        <v>-</v>
      </c>
      <c r="J296" s="73" t="s">
        <v>164</v>
      </c>
      <c r="K296" s="73" t="s">
        <v>164</v>
      </c>
      <c r="L296" s="74">
        <v>1</v>
      </c>
      <c r="M296" s="74"/>
      <c r="N296" s="74"/>
      <c r="O296" s="74"/>
      <c r="P296" s="74"/>
      <c r="Q296" s="74" t="str">
        <f>Table16[[#This Row],[DefPrimary2]]&amp;IF(Table16[[#This Row],[Def-Secondary3]]&lt;&gt;"","/"&amp;Table16[[#This Row],[Def-Secondary3]],)&amp;""&amp;IF(Table16[[#This Row],[PassRush4]]&lt;&gt;"","-"&amp;Table16[[#This Row],[PassRush4]],)</f>
        <v>0/0-1</v>
      </c>
      <c r="R296" s="74" t="e">
        <f>VLOOKUP(Table16[[#This Row],[Player]],#REF!,9,FALSE)</f>
        <v>#REF!</v>
      </c>
      <c r="S296" s="71" t="e">
        <f>Table16[[#This Row],[2024 Card Info]]&amp;"  "&amp;Table16[[#This Row],[Player Data]]</f>
        <v>#REF!</v>
      </c>
    </row>
    <row r="297" spans="1:19" ht="12.75" customHeight="1" x14ac:dyDescent="0.25">
      <c r="A297" s="76" t="s">
        <v>3196</v>
      </c>
      <c r="B297" s="72" t="s">
        <v>302</v>
      </c>
      <c r="C297" s="77" t="s">
        <v>479</v>
      </c>
      <c r="D297" s="89">
        <v>34499</v>
      </c>
      <c r="E297" s="73" t="s">
        <v>301</v>
      </c>
      <c r="G297" s="73" t="s">
        <v>193</v>
      </c>
      <c r="H297" s="75" t="str">
        <f>VLOOKUP(Table16[[#This Row],[Player]],Rosters!$D$1:$D$1939,1,FALSE)</f>
        <v>Kpassagnon, Tanoh</v>
      </c>
      <c r="I297" s="75" t="str">
        <f>Table16[[#This Row],[RunBlock-Primary6]]&amp;"-"&amp;Table16[[#This Row],[PassBlock8]]&amp;IF(Table16[[#This Row],[RunBlock-Secondary7]]&lt;&gt;"","/"&amp;Table16[[#This Row],[RunBlock-Secondary7]]&amp;"-"&amp;Table16[[#This Row],[PassBlock8]],"")</f>
        <v>-</v>
      </c>
      <c r="J297" s="73" t="s">
        <v>164</v>
      </c>
      <c r="K297" s="73" t="s">
        <v>164</v>
      </c>
      <c r="L297" s="74">
        <v>0</v>
      </c>
      <c r="M297" s="74"/>
      <c r="N297" s="74"/>
      <c r="O297" s="74"/>
      <c r="P297" s="74"/>
      <c r="Q297" s="74" t="str">
        <f>Table16[[#This Row],[DefPrimary2]]&amp;IF(Table16[[#This Row],[Def-Secondary3]]&lt;&gt;"","/"&amp;Table16[[#This Row],[Def-Secondary3]],)&amp;""&amp;IF(Table16[[#This Row],[PassRush4]]&lt;&gt;"","-"&amp;Table16[[#This Row],[PassRush4]],)</f>
        <v>0/0-0</v>
      </c>
      <c r="R297" s="74" t="e">
        <f>VLOOKUP(Table16[[#This Row],[Player]],#REF!,9,FALSE)</f>
        <v>#REF!</v>
      </c>
      <c r="S297" s="71" t="e">
        <f>Table16[[#This Row],[2024 Card Info]]&amp;"  "&amp;Table16[[#This Row],[Player Data]]</f>
        <v>#REF!</v>
      </c>
    </row>
    <row r="298" spans="1:19" ht="12.75" customHeight="1" x14ac:dyDescent="0.25">
      <c r="A298" s="76" t="s">
        <v>3411</v>
      </c>
      <c r="B298" s="72" t="s">
        <v>302</v>
      </c>
      <c r="C298" s="77" t="s">
        <v>181</v>
      </c>
      <c r="D298" s="89">
        <v>35704</v>
      </c>
      <c r="E298" s="73" t="s">
        <v>677</v>
      </c>
      <c r="G298" s="73" t="s">
        <v>193</v>
      </c>
      <c r="H298" s="75" t="str">
        <f>VLOOKUP(Table16[[#This Row],[Player]],Rosters!$D$1:$D$1939,1,FALSE)</f>
        <v>Loudermilk, Isaiahh</v>
      </c>
      <c r="I298" s="75" t="str">
        <f>Table16[[#This Row],[RunBlock-Primary6]]&amp;"-"&amp;Table16[[#This Row],[PassBlock8]]&amp;IF(Table16[[#This Row],[RunBlock-Secondary7]]&lt;&gt;"","/"&amp;Table16[[#This Row],[RunBlock-Secondary7]]&amp;"-"&amp;Table16[[#This Row],[PassBlock8]],"")</f>
        <v>-</v>
      </c>
      <c r="J298" s="73" t="s">
        <v>164</v>
      </c>
      <c r="K298" s="73" t="s">
        <v>164</v>
      </c>
      <c r="L298" s="74">
        <v>0</v>
      </c>
      <c r="M298" s="74"/>
      <c r="N298" s="74"/>
      <c r="O298" s="74"/>
      <c r="P298" s="74"/>
      <c r="Q298" s="74" t="str">
        <f>Table16[[#This Row],[DefPrimary2]]&amp;IF(Table16[[#This Row],[Def-Secondary3]]&lt;&gt;"","/"&amp;Table16[[#This Row],[Def-Secondary3]],)&amp;""&amp;IF(Table16[[#This Row],[PassRush4]]&lt;&gt;"","-"&amp;Table16[[#This Row],[PassRush4]],)</f>
        <v>0/0-0</v>
      </c>
      <c r="R298" s="74" t="e">
        <f>VLOOKUP(Table16[[#This Row],[Player]],#REF!,9,FALSE)</f>
        <v>#REF!</v>
      </c>
      <c r="S298" s="71" t="e">
        <f>Table16[[#This Row],[2024 Card Info]]&amp;"  "&amp;Table16[[#This Row],[Player Data]]</f>
        <v>#REF!</v>
      </c>
    </row>
    <row r="299" spans="1:19" ht="12.75" customHeight="1" x14ac:dyDescent="0.25">
      <c r="A299" s="76" t="s">
        <v>3086</v>
      </c>
      <c r="B299" s="72" t="s">
        <v>302</v>
      </c>
      <c r="C299" s="77" t="s">
        <v>181</v>
      </c>
      <c r="D299" s="89">
        <v>34494</v>
      </c>
      <c r="E299" s="73" t="s">
        <v>1350</v>
      </c>
      <c r="G299" s="73" t="s">
        <v>780</v>
      </c>
      <c r="H299" s="75" t="str">
        <f>VLOOKUP(Table16[[#This Row],[Player]],Rosters!$D$1:$D$1939,1,FALSE)</f>
        <v>Lowry, Dean</v>
      </c>
      <c r="I299" s="75" t="str">
        <f>Table16[[#This Row],[RunBlock-Primary6]]&amp;"-"&amp;Table16[[#This Row],[PassBlock8]]&amp;IF(Table16[[#This Row],[RunBlock-Secondary7]]&lt;&gt;"","/"&amp;Table16[[#This Row],[RunBlock-Secondary7]]&amp;"-"&amp;Table16[[#This Row],[PassBlock8]],"")</f>
        <v>-</v>
      </c>
      <c r="J299" s="73" t="s">
        <v>164</v>
      </c>
      <c r="K299" s="73" t="s">
        <v>164</v>
      </c>
      <c r="L299" s="74">
        <v>1</v>
      </c>
      <c r="M299" s="74"/>
      <c r="N299" s="74"/>
      <c r="O299" s="74"/>
      <c r="P299" s="74"/>
      <c r="Q299" s="74" t="str">
        <f>Table16[[#This Row],[DefPrimary2]]&amp;IF(Table16[[#This Row],[Def-Secondary3]]&lt;&gt;"","/"&amp;Table16[[#This Row],[Def-Secondary3]],)&amp;""&amp;IF(Table16[[#This Row],[PassRush4]]&lt;&gt;"","-"&amp;Table16[[#This Row],[PassRush4]],)</f>
        <v>0/0-1</v>
      </c>
      <c r="R299" s="74" t="e">
        <f>VLOOKUP(Table16[[#This Row],[Player]],#REF!,9,FALSE)</f>
        <v>#REF!</v>
      </c>
      <c r="S299" s="71" t="e">
        <f>Table16[[#This Row],[2024 Card Info]]&amp;"  "&amp;Table16[[#This Row],[Player Data]]</f>
        <v>#REF!</v>
      </c>
    </row>
    <row r="300" spans="1:19" ht="12.75" customHeight="1" x14ac:dyDescent="0.25">
      <c r="A300" s="76" t="s">
        <v>935</v>
      </c>
      <c r="B300" s="72" t="s">
        <v>302</v>
      </c>
      <c r="C300" s="77" t="s">
        <v>549</v>
      </c>
      <c r="D300" s="89">
        <v>36180</v>
      </c>
      <c r="E300" s="73" t="s">
        <v>149</v>
      </c>
      <c r="G300" s="73" t="s">
        <v>936</v>
      </c>
      <c r="H300" s="75" t="str">
        <f>VLOOKUP(Table16[[#This Row],[Player]],Rosters!$D$1:$D$1939,1,FALSE)</f>
        <v>Lynch, James</v>
      </c>
      <c r="I300" s="75" t="str">
        <f>Table16[[#This Row],[RunBlock-Primary6]]&amp;"-"&amp;Table16[[#This Row],[PassBlock8]]&amp;IF(Table16[[#This Row],[RunBlock-Secondary7]]&lt;&gt;"","/"&amp;Table16[[#This Row],[RunBlock-Secondary7]]&amp;"-"&amp;Table16[[#This Row],[PassBlock8]],"")</f>
        <v>-</v>
      </c>
      <c r="J300" s="73" t="s">
        <v>141</v>
      </c>
      <c r="K300" s="73" t="s">
        <v>164</v>
      </c>
      <c r="L300" s="74">
        <v>2</v>
      </c>
      <c r="M300" s="74"/>
      <c r="N300" s="74"/>
      <c r="O300" s="74"/>
      <c r="P300" s="74"/>
      <c r="Q300" s="74" t="str">
        <f>Table16[[#This Row],[DefPrimary2]]&amp;IF(Table16[[#This Row],[Def-Secondary3]]&lt;&gt;"","/"&amp;Table16[[#This Row],[Def-Secondary3]],)&amp;""&amp;IF(Table16[[#This Row],[PassRush4]]&lt;&gt;"","-"&amp;Table16[[#This Row],[PassRush4]],)</f>
        <v>4/0-2</v>
      </c>
      <c r="R300" s="74" t="e">
        <f>VLOOKUP(Table16[[#This Row],[Player]],#REF!,9,FALSE)</f>
        <v>#REF!</v>
      </c>
      <c r="S300" s="71" t="e">
        <f>Table16[[#This Row],[2024 Card Info]]&amp;"  "&amp;Table16[[#This Row],[Player Data]]</f>
        <v>#REF!</v>
      </c>
    </row>
    <row r="301" spans="1:19" ht="12.75" customHeight="1" x14ac:dyDescent="0.25">
      <c r="A301" s="76" t="s">
        <v>1675</v>
      </c>
      <c r="B301" s="72" t="s">
        <v>302</v>
      </c>
      <c r="C301" s="77" t="s">
        <v>327</v>
      </c>
      <c r="D301" s="89">
        <v>35044</v>
      </c>
      <c r="E301" s="73" t="s">
        <v>244</v>
      </c>
      <c r="G301" s="73" t="s">
        <v>304</v>
      </c>
      <c r="H301" s="75" t="str">
        <f>VLOOKUP(Table16[[#This Row],[Player]],Rosters!$D$1:$D$1939,1,FALSE)</f>
        <v>Martin, Jake</v>
      </c>
      <c r="I301" s="75" t="str">
        <f>Table16[[#This Row],[RunBlock-Primary6]]&amp;"-"&amp;Table16[[#This Row],[PassBlock8]]&amp;IF(Table16[[#This Row],[RunBlock-Secondary7]]&lt;&gt;"","/"&amp;Table16[[#This Row],[RunBlock-Secondary7]]&amp;"-"&amp;Table16[[#This Row],[PassBlock8]],"")</f>
        <v>-</v>
      </c>
      <c r="J301" s="73" t="s">
        <v>164</v>
      </c>
      <c r="K301" s="73" t="s">
        <v>164</v>
      </c>
      <c r="L301" s="74">
        <v>5</v>
      </c>
      <c r="M301" s="74"/>
      <c r="N301" s="74"/>
      <c r="O301" s="74"/>
      <c r="P301" s="74"/>
      <c r="Q301" s="74" t="str">
        <f>Table16[[#This Row],[DefPrimary2]]&amp;IF(Table16[[#This Row],[Def-Secondary3]]&lt;&gt;"","/"&amp;Table16[[#This Row],[Def-Secondary3]],)&amp;""&amp;IF(Table16[[#This Row],[PassRush4]]&lt;&gt;"","-"&amp;Table16[[#This Row],[PassRush4]],)</f>
        <v>0/0-5</v>
      </c>
      <c r="R301" s="74" t="e">
        <f>VLOOKUP(Table16[[#This Row],[Player]],#REF!,9,FALSE)</f>
        <v>#REF!</v>
      </c>
      <c r="S301" s="71" t="e">
        <f>Table16[[#This Row],[2024 Card Info]]&amp;"  "&amp;Table16[[#This Row],[Player Data]]</f>
        <v>#REF!</v>
      </c>
    </row>
    <row r="302" spans="1:19" ht="12.75" customHeight="1" x14ac:dyDescent="0.25">
      <c r="A302" s="76" t="s">
        <v>2966</v>
      </c>
      <c r="B302" s="72" t="s">
        <v>302</v>
      </c>
      <c r="C302" s="77" t="s">
        <v>116</v>
      </c>
      <c r="D302" s="89">
        <v>37003</v>
      </c>
      <c r="E302" s="73" t="s">
        <v>236</v>
      </c>
      <c r="G302" s="73" t="s">
        <v>193</v>
      </c>
      <c r="H302" s="75" t="str">
        <f>VLOOKUP(Table16[[#This Row],[Player]],Rosters!$D$1:$D$1939,1,FALSE)</f>
        <v>Morris, Mike</v>
      </c>
      <c r="I302" s="75" t="str">
        <f>Table16[[#This Row],[RunBlock-Primary6]]&amp;"-"&amp;Table16[[#This Row],[PassBlock8]]&amp;IF(Table16[[#This Row],[RunBlock-Secondary7]]&lt;&gt;"","/"&amp;Table16[[#This Row],[RunBlock-Secondary7]]&amp;"-"&amp;Table16[[#This Row],[PassBlock8]],"")</f>
        <v>-</v>
      </c>
      <c r="J302" s="73" t="s">
        <v>164</v>
      </c>
      <c r="K302" s="73" t="s">
        <v>164</v>
      </c>
      <c r="L302" s="74">
        <v>0</v>
      </c>
      <c r="M302" s="74"/>
      <c r="N302" s="74"/>
      <c r="O302" s="74"/>
      <c r="P302" s="74"/>
      <c r="Q302" s="74" t="str">
        <f>Table16[[#This Row],[DefPrimary2]]&amp;IF(Table16[[#This Row],[Def-Secondary3]]&lt;&gt;"","/"&amp;Table16[[#This Row],[Def-Secondary3]],)&amp;""&amp;IF(Table16[[#This Row],[PassRush4]]&lt;&gt;"","-"&amp;Table16[[#This Row],[PassRush4]],)</f>
        <v>0/0-0</v>
      </c>
      <c r="R302" s="74" t="e">
        <f>VLOOKUP(Table16[[#This Row],[Player]],#REF!,9,FALSE)</f>
        <v>#REF!</v>
      </c>
      <c r="S302" s="71" t="e">
        <f>Table16[[#This Row],[2024 Card Info]]&amp;"  "&amp;Table16[[#This Row],[Player Data]]</f>
        <v>#REF!</v>
      </c>
    </row>
    <row r="303" spans="1:19" ht="12.75" customHeight="1" x14ac:dyDescent="0.25">
      <c r="A303" s="76" t="s">
        <v>582</v>
      </c>
      <c r="B303" s="72" t="s">
        <v>302</v>
      </c>
      <c r="C303" s="77" t="s">
        <v>84</v>
      </c>
      <c r="D303" s="89">
        <v>35322</v>
      </c>
      <c r="E303" s="73" t="s">
        <v>428</v>
      </c>
      <c r="G303" s="73" t="s">
        <v>193</v>
      </c>
      <c r="H303" s="75" t="str">
        <f>VLOOKUP(Table16[[#This Row],[Player]],Rosters!$D$1:$D$1939,1,FALSE)</f>
        <v>Nichols, Bilal</v>
      </c>
      <c r="I303" s="75" t="str">
        <f>Table16[[#This Row],[RunBlock-Primary6]]&amp;"-"&amp;Table16[[#This Row],[PassBlock8]]&amp;IF(Table16[[#This Row],[RunBlock-Secondary7]]&lt;&gt;"","/"&amp;Table16[[#This Row],[RunBlock-Secondary7]]&amp;"-"&amp;Table16[[#This Row],[PassBlock8]],"")</f>
        <v>-</v>
      </c>
      <c r="J303" s="73" t="s">
        <v>164</v>
      </c>
      <c r="K303" s="73" t="s">
        <v>164</v>
      </c>
      <c r="L303" s="74">
        <v>0</v>
      </c>
      <c r="M303" s="74"/>
      <c r="N303" s="74"/>
      <c r="O303" s="74"/>
      <c r="P303" s="74"/>
      <c r="Q303" s="74" t="str">
        <f>Table16[[#This Row],[DefPrimary2]]&amp;IF(Table16[[#This Row],[Def-Secondary3]]&lt;&gt;"","/"&amp;Table16[[#This Row],[Def-Secondary3]],)&amp;""&amp;IF(Table16[[#This Row],[PassRush4]]&lt;&gt;"","-"&amp;Table16[[#This Row],[PassRush4]],)</f>
        <v>0/0-0</v>
      </c>
      <c r="R303" s="74" t="e">
        <f>VLOOKUP(Table16[[#This Row],[Player]],#REF!,9,FALSE)</f>
        <v>#REF!</v>
      </c>
      <c r="S303" s="71" t="e">
        <f>Table16[[#This Row],[2024 Card Info]]&amp;"  "&amp;Table16[[#This Row],[Player Data]]</f>
        <v>#REF!</v>
      </c>
    </row>
    <row r="304" spans="1:19" ht="12.75" customHeight="1" x14ac:dyDescent="0.25">
      <c r="A304" s="76" t="s">
        <v>3296</v>
      </c>
      <c r="B304" s="72" t="s">
        <v>302</v>
      </c>
      <c r="C304" s="77" t="s">
        <v>363</v>
      </c>
      <c r="D304" s="89">
        <v>37118</v>
      </c>
      <c r="E304" s="73" t="s">
        <v>114</v>
      </c>
      <c r="G304" s="73" t="s">
        <v>193</v>
      </c>
      <c r="H304" s="75" t="str">
        <f>VLOOKUP(Table16[[#This Row],[Player]],Rosters!$D$1:$D$1939,1,FALSE)</f>
        <v>Ojomo, Moro</v>
      </c>
      <c r="I304" s="75" t="str">
        <f>Table16[[#This Row],[RunBlock-Primary6]]&amp;"-"&amp;Table16[[#This Row],[PassBlock8]]&amp;IF(Table16[[#This Row],[RunBlock-Secondary7]]&lt;&gt;"","/"&amp;Table16[[#This Row],[RunBlock-Secondary7]]&amp;"-"&amp;Table16[[#This Row],[PassBlock8]],"")</f>
        <v>-</v>
      </c>
      <c r="J304" s="73" t="s">
        <v>164</v>
      </c>
      <c r="K304" s="73" t="s">
        <v>164</v>
      </c>
      <c r="L304" s="74">
        <v>0</v>
      </c>
      <c r="M304" s="74"/>
      <c r="N304" s="74"/>
      <c r="O304" s="74"/>
      <c r="P304" s="74"/>
      <c r="Q304" s="74" t="str">
        <f>Table16[[#This Row],[DefPrimary2]]&amp;IF(Table16[[#This Row],[Def-Secondary3]]&lt;&gt;"","/"&amp;Table16[[#This Row],[Def-Secondary3]],)&amp;""&amp;IF(Table16[[#This Row],[PassRush4]]&lt;&gt;"","-"&amp;Table16[[#This Row],[PassRush4]],)</f>
        <v>0/0-0</v>
      </c>
      <c r="R304" s="74" t="e">
        <f>VLOOKUP(Table16[[#This Row],[Player]],#REF!,9,FALSE)</f>
        <v>#REF!</v>
      </c>
      <c r="S304" s="71" t="e">
        <f>Table16[[#This Row],[2024 Card Info]]&amp;"  "&amp;Table16[[#This Row],[Player Data]]</f>
        <v>#REF!</v>
      </c>
    </row>
    <row r="305" spans="1:19" ht="12.75" customHeight="1" x14ac:dyDescent="0.25">
      <c r="A305" s="76" t="s">
        <v>1929</v>
      </c>
      <c r="B305" s="72" t="s">
        <v>302</v>
      </c>
      <c r="C305" s="77" t="s">
        <v>395</v>
      </c>
      <c r="D305" s="89">
        <v>35662</v>
      </c>
      <c r="E305" s="73" t="s">
        <v>607</v>
      </c>
      <c r="G305" s="73" t="s">
        <v>1930</v>
      </c>
      <c r="H305" s="75" t="str">
        <f>VLOOKUP(Table16[[#This Row],[Player]],Rosters!$D$1:$D$1939,1,FALSE)</f>
        <v>Omenihu, Charles</v>
      </c>
      <c r="I305" s="75" t="str">
        <f>Table16[[#This Row],[RunBlock-Primary6]]&amp;"-"&amp;Table16[[#This Row],[PassBlock8]]&amp;IF(Table16[[#This Row],[RunBlock-Secondary7]]&lt;&gt;"","/"&amp;Table16[[#This Row],[RunBlock-Secondary7]]&amp;"-"&amp;Table16[[#This Row],[PassBlock8]],"")</f>
        <v>-</v>
      </c>
      <c r="J305" s="73" t="s">
        <v>141</v>
      </c>
      <c r="K305" s="73" t="s">
        <v>164</v>
      </c>
      <c r="L305" s="74">
        <v>3</v>
      </c>
      <c r="M305" s="74"/>
      <c r="N305" s="74"/>
      <c r="O305" s="74"/>
      <c r="P305" s="74"/>
      <c r="Q305" s="74" t="str">
        <f>Table16[[#This Row],[DefPrimary2]]&amp;IF(Table16[[#This Row],[Def-Secondary3]]&lt;&gt;"","/"&amp;Table16[[#This Row],[Def-Secondary3]],)&amp;""&amp;IF(Table16[[#This Row],[PassRush4]]&lt;&gt;"","-"&amp;Table16[[#This Row],[PassRush4]],)</f>
        <v>4/0-3</v>
      </c>
      <c r="R305" s="74" t="e">
        <f>VLOOKUP(Table16[[#This Row],[Player]],#REF!,9,FALSE)</f>
        <v>#REF!</v>
      </c>
      <c r="S305" s="71" t="e">
        <f>Table16[[#This Row],[2024 Card Info]]&amp;"  "&amp;Table16[[#This Row],[Player Data]]</f>
        <v>#REF!</v>
      </c>
    </row>
    <row r="306" spans="1:19" ht="12.75" customHeight="1" x14ac:dyDescent="0.25">
      <c r="A306" s="76" t="s">
        <v>3716</v>
      </c>
      <c r="B306" s="72" t="s">
        <v>302</v>
      </c>
      <c r="C306" s="77" t="s">
        <v>123</v>
      </c>
      <c r="D306" s="89">
        <v>35855</v>
      </c>
      <c r="E306" s="73" t="s">
        <v>283</v>
      </c>
      <c r="G306" s="73" t="s">
        <v>2117</v>
      </c>
      <c r="H306" s="75" t="str">
        <f>VLOOKUP(Table16[[#This Row],[Player]],Rosters!$D$1:$D$1939,1,FALSE)</f>
        <v>Onwuzurike, Levi</v>
      </c>
      <c r="I306" s="75" t="str">
        <f>Table16[[#This Row],[RunBlock-Primary6]]&amp;"-"&amp;Table16[[#This Row],[PassBlock8]]&amp;IF(Table16[[#This Row],[RunBlock-Secondary7]]&lt;&gt;"","/"&amp;Table16[[#This Row],[RunBlock-Secondary7]]&amp;"-"&amp;Table16[[#This Row],[PassBlock8]],"")</f>
        <v>-</v>
      </c>
      <c r="J306" s="73" t="s">
        <v>141</v>
      </c>
      <c r="K306" s="73" t="s">
        <v>141</v>
      </c>
      <c r="L306" s="74">
        <v>2</v>
      </c>
      <c r="M306" s="74"/>
      <c r="N306" s="74"/>
      <c r="O306" s="74"/>
      <c r="P306" s="74"/>
      <c r="Q306" s="74" t="str">
        <f>Table16[[#This Row],[DefPrimary2]]&amp;IF(Table16[[#This Row],[Def-Secondary3]]&lt;&gt;"","/"&amp;Table16[[#This Row],[Def-Secondary3]],)&amp;""&amp;IF(Table16[[#This Row],[PassRush4]]&lt;&gt;"","-"&amp;Table16[[#This Row],[PassRush4]],)</f>
        <v>4/4-2</v>
      </c>
      <c r="R306" s="74" t="e">
        <f>VLOOKUP(Table16[[#This Row],[Player]],#REF!,9,FALSE)</f>
        <v>#REF!</v>
      </c>
      <c r="S306" s="71" t="e">
        <f>Table16[[#This Row],[2024 Card Info]]&amp;"  "&amp;Table16[[#This Row],[Player Data]]</f>
        <v>#REF!</v>
      </c>
    </row>
    <row r="307" spans="1:19" ht="12.75" customHeight="1" x14ac:dyDescent="0.25">
      <c r="A307" s="76" t="s">
        <v>2272</v>
      </c>
      <c r="B307" s="72" t="s">
        <v>302</v>
      </c>
      <c r="C307" s="77" t="s">
        <v>109</v>
      </c>
      <c r="D307" s="89">
        <v>37177</v>
      </c>
      <c r="E307" s="73" t="s">
        <v>2273</v>
      </c>
      <c r="G307" s="73" t="s">
        <v>193</v>
      </c>
      <c r="H307" s="75" t="str">
        <f>VLOOKUP(Table16[[#This Row],[Player]],Rosters!$D$1:$D$1939,1,FALSE)</f>
        <v>Orhorhoro, Ruke</v>
      </c>
      <c r="I307" s="75" t="str">
        <f>Table16[[#This Row],[RunBlock-Primary6]]&amp;"-"&amp;Table16[[#This Row],[PassBlock8]]&amp;IF(Table16[[#This Row],[RunBlock-Secondary7]]&lt;&gt;"","/"&amp;Table16[[#This Row],[RunBlock-Secondary7]]&amp;"-"&amp;Table16[[#This Row],[PassBlock8]],"")</f>
        <v>-</v>
      </c>
      <c r="J307" s="73" t="s">
        <v>164</v>
      </c>
      <c r="K307" s="73" t="s">
        <v>164</v>
      </c>
      <c r="L307" s="74">
        <v>0</v>
      </c>
      <c r="M307" s="74"/>
      <c r="N307" s="74"/>
      <c r="O307" s="74"/>
      <c r="P307" s="74"/>
      <c r="Q307" s="74" t="str">
        <f>Table16[[#This Row],[DefPrimary2]]&amp;IF(Table16[[#This Row],[Def-Secondary3]]&lt;&gt;"","/"&amp;Table16[[#This Row],[Def-Secondary3]],)&amp;""&amp;IF(Table16[[#This Row],[PassRush4]]&lt;&gt;"","-"&amp;Table16[[#This Row],[PassRush4]],)</f>
        <v>0/0-0</v>
      </c>
      <c r="R307" s="74" t="e">
        <f>VLOOKUP(Table16[[#This Row],[Player]],#REF!,9,FALSE)</f>
        <v>#REF!</v>
      </c>
      <c r="S307" s="71" t="e">
        <f>Table16[[#This Row],[2024 Card Info]]&amp;"  "&amp;Table16[[#This Row],[Player Data]]</f>
        <v>#REF!</v>
      </c>
    </row>
    <row r="308" spans="1:19" ht="12.75" customHeight="1" x14ac:dyDescent="0.25">
      <c r="A308" s="76" t="s">
        <v>581</v>
      </c>
      <c r="B308" s="72" t="s">
        <v>302</v>
      </c>
      <c r="C308" s="77" t="s">
        <v>154</v>
      </c>
      <c r="D308" s="89">
        <v>35955</v>
      </c>
      <c r="E308" s="73" t="s">
        <v>198</v>
      </c>
      <c r="G308" s="73" t="s">
        <v>336</v>
      </c>
      <c r="H308" s="75" t="str">
        <f>VLOOKUP(Table16[[#This Row],[Player]],Rosters!$D$1:$D$1939,1,FALSE)</f>
        <v>Roach, Malcolm</v>
      </c>
      <c r="I308" s="75" t="str">
        <f>Table16[[#This Row],[RunBlock-Primary6]]&amp;"-"&amp;Table16[[#This Row],[PassBlock8]]&amp;IF(Table16[[#This Row],[RunBlock-Secondary7]]&lt;&gt;"","/"&amp;Table16[[#This Row],[RunBlock-Secondary7]]&amp;"-"&amp;Table16[[#This Row],[PassBlock8]],"")</f>
        <v>-</v>
      </c>
      <c r="J308" s="73" t="s">
        <v>164</v>
      </c>
      <c r="K308" s="73" t="s">
        <v>164</v>
      </c>
      <c r="L308" s="74">
        <v>2</v>
      </c>
      <c r="M308" s="74"/>
      <c r="N308" s="74"/>
      <c r="O308" s="74"/>
      <c r="P308" s="74"/>
      <c r="Q308" s="74" t="str">
        <f>Table16[[#This Row],[DefPrimary2]]&amp;IF(Table16[[#This Row],[Def-Secondary3]]&lt;&gt;"","/"&amp;Table16[[#This Row],[Def-Secondary3]],)&amp;""&amp;IF(Table16[[#This Row],[PassRush4]]&lt;&gt;"","-"&amp;Table16[[#This Row],[PassRush4]],)</f>
        <v>0/0-2</v>
      </c>
      <c r="R308" s="74" t="e">
        <f>VLOOKUP(Table16[[#This Row],[Player]],#REF!,9,FALSE)</f>
        <v>#REF!</v>
      </c>
      <c r="S308" s="71" t="e">
        <f>Table16[[#This Row],[2024 Card Info]]&amp;"  "&amp;Table16[[#This Row],[Player Data]]</f>
        <v>#REF!</v>
      </c>
    </row>
    <row r="309" spans="1:19" ht="12.75" customHeight="1" x14ac:dyDescent="0.25">
      <c r="A309" s="76" t="s">
        <v>334</v>
      </c>
      <c r="B309" s="72" t="s">
        <v>302</v>
      </c>
      <c r="C309" s="77" t="s">
        <v>84</v>
      </c>
      <c r="D309" s="89">
        <v>37147</v>
      </c>
      <c r="E309" s="73" t="s">
        <v>335</v>
      </c>
      <c r="G309" s="73" t="s">
        <v>336</v>
      </c>
      <c r="H309" s="75" t="str">
        <f>VLOOKUP(Table16[[#This Row],[Player]],Rosters!$D$1:$D$1939,1,FALSE)</f>
        <v>Robinson, Darius</v>
      </c>
      <c r="I309" s="75" t="str">
        <f>Table16[[#This Row],[RunBlock-Primary6]]&amp;"-"&amp;Table16[[#This Row],[PassBlock8]]&amp;IF(Table16[[#This Row],[RunBlock-Secondary7]]&lt;&gt;"","/"&amp;Table16[[#This Row],[RunBlock-Secondary7]]&amp;"-"&amp;Table16[[#This Row],[PassBlock8]],"")</f>
        <v>-</v>
      </c>
      <c r="J309" s="73" t="s">
        <v>164</v>
      </c>
      <c r="K309" s="73" t="s">
        <v>164</v>
      </c>
      <c r="L309" s="74">
        <v>2</v>
      </c>
      <c r="M309" s="74"/>
      <c r="N309" s="74"/>
      <c r="O309" s="74"/>
      <c r="P309" s="74"/>
      <c r="Q309" s="74" t="str">
        <f>Table16[[#This Row],[DefPrimary2]]&amp;IF(Table16[[#This Row],[Def-Secondary3]]&lt;&gt;"","/"&amp;Table16[[#This Row],[Def-Secondary3]],)&amp;""&amp;IF(Table16[[#This Row],[PassRush4]]&lt;&gt;"","-"&amp;Table16[[#This Row],[PassRush4]],)</f>
        <v>0/0-2</v>
      </c>
      <c r="R309" s="74" t="e">
        <f>VLOOKUP(Table16[[#This Row],[Player]],#REF!,9,FALSE)</f>
        <v>#REF!</v>
      </c>
      <c r="S309" s="71" t="e">
        <f>Table16[[#This Row],[2024 Card Info]]&amp;"  "&amp;Table16[[#This Row],[Player Data]]</f>
        <v>#REF!</v>
      </c>
    </row>
    <row r="310" spans="1:19" ht="12.75" customHeight="1" x14ac:dyDescent="0.25">
      <c r="A310" s="76" t="s">
        <v>1679</v>
      </c>
      <c r="B310" s="72" t="s">
        <v>302</v>
      </c>
      <c r="C310" s="77" t="s">
        <v>145</v>
      </c>
      <c r="D310" s="89">
        <v>36908</v>
      </c>
      <c r="E310" s="73" t="s">
        <v>1680</v>
      </c>
      <c r="G310" s="73" t="s">
        <v>312</v>
      </c>
      <c r="H310" s="75" t="str">
        <f>VLOOKUP(Table16[[#This Row],[Player]],Rosters!$D$1:$D$1939,1,FALSE)</f>
        <v>Solomon, Javon</v>
      </c>
      <c r="I310" s="75" t="str">
        <f>Table16[[#This Row],[RunBlock-Primary6]]&amp;"-"&amp;Table16[[#This Row],[PassBlock8]]&amp;IF(Table16[[#This Row],[RunBlock-Secondary7]]&lt;&gt;"","/"&amp;Table16[[#This Row],[RunBlock-Secondary7]]&amp;"-"&amp;Table16[[#This Row],[PassBlock8]],"")</f>
        <v>-</v>
      </c>
      <c r="J310" s="73" t="s">
        <v>164</v>
      </c>
      <c r="K310" s="73" t="s">
        <v>164</v>
      </c>
      <c r="L310" s="74">
        <v>4</v>
      </c>
      <c r="M310" s="74"/>
      <c r="N310" s="74"/>
      <c r="O310" s="74"/>
      <c r="P310" s="74"/>
      <c r="Q310" s="74" t="str">
        <f>Table16[[#This Row],[DefPrimary2]]&amp;IF(Table16[[#This Row],[Def-Secondary3]]&lt;&gt;"","/"&amp;Table16[[#This Row],[Def-Secondary3]],)&amp;""&amp;IF(Table16[[#This Row],[PassRush4]]&lt;&gt;"","-"&amp;Table16[[#This Row],[PassRush4]],)</f>
        <v>0/0-4</v>
      </c>
      <c r="R310" s="74" t="e">
        <f>VLOOKUP(Table16[[#This Row],[Player]],#REF!,9,FALSE)</f>
        <v>#REF!</v>
      </c>
      <c r="S310" s="71" t="e">
        <f>Table16[[#This Row],[2024 Card Info]]&amp;"  "&amp;Table16[[#This Row],[Player Data]]</f>
        <v>#REF!</v>
      </c>
    </row>
    <row r="311" spans="1:19" ht="12.75" customHeight="1" x14ac:dyDescent="0.25">
      <c r="A311" s="76" t="s">
        <v>4209</v>
      </c>
      <c r="B311" s="72" t="s">
        <v>302</v>
      </c>
      <c r="C311" s="77" t="s">
        <v>84</v>
      </c>
      <c r="D311" s="89">
        <v>35746</v>
      </c>
      <c r="E311" s="73" t="s">
        <v>698</v>
      </c>
      <c r="G311" s="73" t="s">
        <v>336</v>
      </c>
      <c r="H311" s="75" t="e">
        <f>VLOOKUP(Table16[[#This Row],[Player]],Rosters!$D$1:$D$1939,1,FALSE)</f>
        <v>#N/A</v>
      </c>
      <c r="I311" s="75" t="str">
        <f>Table16[[#This Row],[RunBlock-Primary6]]&amp;"-"&amp;Table16[[#This Row],[PassBlock8]]&amp;IF(Table16[[#This Row],[RunBlock-Secondary7]]&lt;&gt;"","/"&amp;Table16[[#This Row],[RunBlock-Secondary7]]&amp;"-"&amp;Table16[[#This Row],[PassBlock8]],"")</f>
        <v>-</v>
      </c>
      <c r="J311" s="73" t="s">
        <v>164</v>
      </c>
      <c r="K311" s="73" t="s">
        <v>164</v>
      </c>
      <c r="L311" s="74">
        <v>2</v>
      </c>
      <c r="M311" s="74"/>
      <c r="N311" s="74"/>
      <c r="O311" s="74"/>
      <c r="P311" s="74"/>
      <c r="Q311" s="74" t="str">
        <f>Table16[[#This Row],[DefPrimary2]]&amp;IF(Table16[[#This Row],[Def-Secondary3]]&lt;&gt;"","/"&amp;Table16[[#This Row],[Def-Secondary3]],)&amp;""&amp;IF(Table16[[#This Row],[PassRush4]]&lt;&gt;"","-"&amp;Table16[[#This Row],[PassRush4]],)</f>
        <v>0/0-2</v>
      </c>
      <c r="R311" s="74" t="e">
        <f>VLOOKUP(Table16[[#This Row],[Player]],#REF!,9,FALSE)</f>
        <v>#REF!</v>
      </c>
      <c r="S311" s="71" t="e">
        <f>Table16[[#This Row],[2024 Card Info]]&amp;"  "&amp;Table16[[#This Row],[Player Data]]</f>
        <v>#REF!</v>
      </c>
    </row>
    <row r="312" spans="1:19" ht="12.75" customHeight="1" x14ac:dyDescent="0.25">
      <c r="A312" s="76" t="s">
        <v>299</v>
      </c>
      <c r="B312" s="72" t="s">
        <v>302</v>
      </c>
      <c r="C312" s="77" t="s">
        <v>303</v>
      </c>
      <c r="D312" s="89">
        <v>35053</v>
      </c>
      <c r="E312" s="73" t="s">
        <v>300</v>
      </c>
      <c r="G312" s="73" t="s">
        <v>304</v>
      </c>
      <c r="H312" s="75" t="str">
        <f>VLOOKUP(Table16[[#This Row],[Player]],Rosters!$D$1:$D$1939,1,FALSE)</f>
        <v>Thomas, Solomon</v>
      </c>
      <c r="I312" s="75" t="str">
        <f>Table16[[#This Row],[RunBlock-Primary6]]&amp;"-"&amp;Table16[[#This Row],[PassBlock8]]&amp;IF(Table16[[#This Row],[RunBlock-Secondary7]]&lt;&gt;"","/"&amp;Table16[[#This Row],[RunBlock-Secondary7]]&amp;"-"&amp;Table16[[#This Row],[PassBlock8]],"")</f>
        <v>-</v>
      </c>
      <c r="J312" s="73" t="s">
        <v>164</v>
      </c>
      <c r="K312" s="73" t="s">
        <v>164</v>
      </c>
      <c r="L312" s="74">
        <v>5</v>
      </c>
      <c r="M312" s="74"/>
      <c r="N312" s="74"/>
      <c r="O312" s="74"/>
      <c r="P312" s="74"/>
      <c r="Q312" s="74" t="str">
        <f>Table16[[#This Row],[DefPrimary2]]&amp;IF(Table16[[#This Row],[Def-Secondary3]]&lt;&gt;"","/"&amp;Table16[[#This Row],[Def-Secondary3]],)&amp;""&amp;IF(Table16[[#This Row],[PassRush4]]&lt;&gt;"","-"&amp;Table16[[#This Row],[PassRush4]],)</f>
        <v>0/0-5</v>
      </c>
      <c r="R312" s="74" t="e">
        <f>VLOOKUP(Table16[[#This Row],[Player]],#REF!,9,FALSE)</f>
        <v>#REF!</v>
      </c>
      <c r="S312" s="71" t="e">
        <f>Table16[[#This Row],[2024 Card Info]]&amp;"  "&amp;Table16[[#This Row],[Player Data]]</f>
        <v>#REF!</v>
      </c>
    </row>
    <row r="313" spans="1:19" ht="12.75" customHeight="1" x14ac:dyDescent="0.25">
      <c r="A313" s="76" t="s">
        <v>2750</v>
      </c>
      <c r="B313" s="72" t="s">
        <v>302</v>
      </c>
      <c r="C313" s="77" t="s">
        <v>250</v>
      </c>
      <c r="D313" s="89">
        <v>33363</v>
      </c>
      <c r="E313" s="73" t="s">
        <v>749</v>
      </c>
      <c r="G313" s="73" t="s">
        <v>193</v>
      </c>
      <c r="H313" s="75" t="str">
        <f>VLOOKUP(Table16[[#This Row],[Player]],Rosters!$D$1:$D$1939,1,FALSE)</f>
        <v>Urban, Brent</v>
      </c>
      <c r="I313" s="75" t="str">
        <f>Table16[[#This Row],[RunBlock-Primary6]]&amp;"-"&amp;Table16[[#This Row],[PassBlock8]]&amp;IF(Table16[[#This Row],[RunBlock-Secondary7]]&lt;&gt;"","/"&amp;Table16[[#This Row],[RunBlock-Secondary7]]&amp;"-"&amp;Table16[[#This Row],[PassBlock8]],"")</f>
        <v>-</v>
      </c>
      <c r="J313" s="73" t="s">
        <v>164</v>
      </c>
      <c r="K313" s="73" t="s">
        <v>164</v>
      </c>
      <c r="L313" s="74">
        <v>0</v>
      </c>
      <c r="M313" s="74"/>
      <c r="N313" s="74"/>
      <c r="O313" s="74"/>
      <c r="P313" s="74"/>
      <c r="Q313" s="74" t="str">
        <f>Table16[[#This Row],[DefPrimary2]]&amp;IF(Table16[[#This Row],[Def-Secondary3]]&lt;&gt;"","/"&amp;Table16[[#This Row],[Def-Secondary3]],)&amp;""&amp;IF(Table16[[#This Row],[PassRush4]]&lt;&gt;"","-"&amp;Table16[[#This Row],[PassRush4]],)</f>
        <v>0/0-0</v>
      </c>
      <c r="R313" s="74" t="e">
        <f>VLOOKUP(Table16[[#This Row],[Player]],#REF!,9,FALSE)</f>
        <v>#REF!</v>
      </c>
      <c r="S313" s="71" t="e">
        <f>Table16[[#This Row],[2024 Card Info]]&amp;"  "&amp;Table16[[#This Row],[Player Data]]</f>
        <v>#REF!</v>
      </c>
    </row>
    <row r="314" spans="1:19" ht="12.75" customHeight="1" x14ac:dyDescent="0.25">
      <c r="A314" s="76" t="s">
        <v>3087</v>
      </c>
      <c r="B314" s="72" t="s">
        <v>302</v>
      </c>
      <c r="C314" s="77" t="s">
        <v>232</v>
      </c>
      <c r="D314" s="89">
        <v>34465</v>
      </c>
      <c r="E314" s="73" t="s">
        <v>654</v>
      </c>
      <c r="G314" s="73" t="s">
        <v>780</v>
      </c>
      <c r="H314" s="75" t="str">
        <f>VLOOKUP(Table16[[#This Row],[Player]],Rosters!$D$1:$D$1939,1,FALSE)</f>
        <v>Ward, Jihad</v>
      </c>
      <c r="I314" s="75" t="str">
        <f>Table16[[#This Row],[RunBlock-Primary6]]&amp;"-"&amp;Table16[[#This Row],[PassBlock8]]&amp;IF(Table16[[#This Row],[RunBlock-Secondary7]]&lt;&gt;"","/"&amp;Table16[[#This Row],[RunBlock-Secondary7]]&amp;"-"&amp;Table16[[#This Row],[PassBlock8]],"")</f>
        <v>-</v>
      </c>
      <c r="J314" s="73" t="s">
        <v>164</v>
      </c>
      <c r="K314" s="73" t="s">
        <v>164</v>
      </c>
      <c r="L314" s="74">
        <v>1</v>
      </c>
      <c r="M314" s="74"/>
      <c r="N314" s="74"/>
      <c r="O314" s="74"/>
      <c r="P314" s="74"/>
      <c r="Q314" s="74" t="str">
        <f>Table16[[#This Row],[DefPrimary2]]&amp;IF(Table16[[#This Row],[Def-Secondary3]]&lt;&gt;"","/"&amp;Table16[[#This Row],[Def-Secondary3]],)&amp;""&amp;IF(Table16[[#This Row],[PassRush4]]&lt;&gt;"","-"&amp;Table16[[#This Row],[PassRush4]],)</f>
        <v>0/0-1</v>
      </c>
      <c r="R314" s="74" t="e">
        <f>VLOOKUP(Table16[[#This Row],[Player]],#REF!,9,FALSE)</f>
        <v>#REF!</v>
      </c>
      <c r="S314" s="71" t="e">
        <f>Table16[[#This Row],[2024 Card Info]]&amp;"  "&amp;Table16[[#This Row],[Player Data]]</f>
        <v>#REF!</v>
      </c>
    </row>
    <row r="315" spans="1:19" ht="12.75" customHeight="1" x14ac:dyDescent="0.25">
      <c r="A315" s="76" t="s">
        <v>584</v>
      </c>
      <c r="B315" s="72" t="s">
        <v>302</v>
      </c>
      <c r="C315" s="77" t="s">
        <v>200</v>
      </c>
      <c r="D315" s="89">
        <v>34308</v>
      </c>
      <c r="E315" s="73" t="s">
        <v>585</v>
      </c>
      <c r="G315" s="73" t="s">
        <v>193</v>
      </c>
      <c r="H315" s="75" t="str">
        <f>VLOOKUP(Table16[[#This Row],[Player]],Rosters!$D$1:$D$1939,1,FALSE)</f>
        <v>Watkins, Carlos</v>
      </c>
      <c r="I315" s="75" t="str">
        <f>Table16[[#This Row],[RunBlock-Primary6]]&amp;"-"&amp;Table16[[#This Row],[PassBlock8]]&amp;IF(Table16[[#This Row],[RunBlock-Secondary7]]&lt;&gt;"","/"&amp;Table16[[#This Row],[RunBlock-Secondary7]]&amp;"-"&amp;Table16[[#This Row],[PassBlock8]],"")</f>
        <v>-</v>
      </c>
      <c r="J315" s="73" t="s">
        <v>164</v>
      </c>
      <c r="K315" s="73" t="s">
        <v>164</v>
      </c>
      <c r="L315" s="74">
        <v>0</v>
      </c>
      <c r="M315" s="74"/>
      <c r="N315" s="74"/>
      <c r="O315" s="74"/>
      <c r="P315" s="74"/>
      <c r="Q315" s="74" t="str">
        <f>Table16[[#This Row],[DefPrimary2]]&amp;IF(Table16[[#This Row],[Def-Secondary3]]&lt;&gt;"","/"&amp;Table16[[#This Row],[Def-Secondary3]],)&amp;""&amp;IF(Table16[[#This Row],[PassRush4]]&lt;&gt;"","-"&amp;Table16[[#This Row],[PassRush4]],)</f>
        <v>0/0-0</v>
      </c>
      <c r="R315" s="74" t="e">
        <f>VLOOKUP(Table16[[#This Row],[Player]],#REF!,9,FALSE)</f>
        <v>#REF!</v>
      </c>
      <c r="S315" s="71" t="e">
        <f>Table16[[#This Row],[2024 Card Info]]&amp;"  "&amp;Table16[[#This Row],[Player Data]]</f>
        <v>#REF!</v>
      </c>
    </row>
    <row r="316" spans="1:19" ht="12.75" customHeight="1" x14ac:dyDescent="0.25">
      <c r="A316" s="76" t="s">
        <v>1677</v>
      </c>
      <c r="B316" s="72" t="s">
        <v>302</v>
      </c>
      <c r="C316" s="77" t="s">
        <v>327</v>
      </c>
      <c r="D316" s="89">
        <v>31285</v>
      </c>
      <c r="E316" s="73" t="s">
        <v>1678</v>
      </c>
      <c r="G316" s="73" t="s">
        <v>304</v>
      </c>
      <c r="H316" s="75" t="str">
        <f>VLOOKUP(Table16[[#This Row],[Player]],Rosters!$D$1:$D$1939,1,FALSE)</f>
        <v>Williams, Chris</v>
      </c>
      <c r="I316" s="75" t="str">
        <f>Table16[[#This Row],[RunBlock-Primary6]]&amp;"-"&amp;Table16[[#This Row],[PassBlock8]]&amp;IF(Table16[[#This Row],[RunBlock-Secondary7]]&lt;&gt;"","/"&amp;Table16[[#This Row],[RunBlock-Secondary7]]&amp;"-"&amp;Table16[[#This Row],[PassBlock8]],"")</f>
        <v>-</v>
      </c>
      <c r="J316" s="73" t="s">
        <v>164</v>
      </c>
      <c r="K316" s="73" t="s">
        <v>164</v>
      </c>
      <c r="L316" s="74">
        <v>5</v>
      </c>
      <c r="M316" s="74"/>
      <c r="N316" s="74"/>
      <c r="O316" s="74"/>
      <c r="P316" s="74"/>
      <c r="Q316" s="74" t="str">
        <f>Table16[[#This Row],[DefPrimary2]]&amp;IF(Table16[[#This Row],[Def-Secondary3]]&lt;&gt;"","/"&amp;Table16[[#This Row],[Def-Secondary3]],)&amp;""&amp;IF(Table16[[#This Row],[PassRush4]]&lt;&gt;"","-"&amp;Table16[[#This Row],[PassRush4]],)</f>
        <v>0/0-5</v>
      </c>
      <c r="R316" s="74" t="e">
        <f>VLOOKUP(Table16[[#This Row],[Player]],#REF!,9,FALSE)</f>
        <v>#REF!</v>
      </c>
      <c r="S316" s="71" t="e">
        <f>Table16[[#This Row],[2024 Card Info]]&amp;"  "&amp;Table16[[#This Row],[Player Data]]</f>
        <v>#REF!</v>
      </c>
    </row>
    <row r="317" spans="1:19" ht="12.75" customHeight="1" x14ac:dyDescent="0.25">
      <c r="A317" s="76" t="s">
        <v>4210</v>
      </c>
      <c r="B317" s="72" t="s">
        <v>302</v>
      </c>
      <c r="C317" s="77" t="s">
        <v>175</v>
      </c>
      <c r="D317" s="89">
        <v>33967</v>
      </c>
      <c r="E317" s="73" t="s">
        <v>551</v>
      </c>
      <c r="G317" s="73" t="s">
        <v>336</v>
      </c>
      <c r="H317" s="75" t="e">
        <f>VLOOKUP(Table16[[#This Row],[Player]],Rosters!$D$1:$D$1939,1,FALSE)</f>
        <v>#N/A</v>
      </c>
      <c r="I317" s="75" t="str">
        <f>Table16[[#This Row],[RunBlock-Primary6]]&amp;"-"&amp;Table16[[#This Row],[PassBlock8]]&amp;IF(Table16[[#This Row],[RunBlock-Secondary7]]&lt;&gt;"","/"&amp;Table16[[#This Row],[RunBlock-Secondary7]]&amp;"-"&amp;Table16[[#This Row],[PassBlock8]],"")</f>
        <v>-</v>
      </c>
      <c r="J317" s="73" t="s">
        <v>164</v>
      </c>
      <c r="K317" s="73" t="s">
        <v>164</v>
      </c>
      <c r="L317" s="74">
        <v>2</v>
      </c>
      <c r="M317" s="74"/>
      <c r="N317" s="74"/>
      <c r="O317" s="74"/>
      <c r="P317" s="74"/>
      <c r="Q317" s="74" t="str">
        <f>Table16[[#This Row],[DefPrimary2]]&amp;IF(Table16[[#This Row],[Def-Secondary3]]&lt;&gt;"","/"&amp;Table16[[#This Row],[Def-Secondary3]],)&amp;""&amp;IF(Table16[[#This Row],[PassRush4]]&lt;&gt;"","-"&amp;Table16[[#This Row],[PassRush4]],)</f>
        <v>0/0-2</v>
      </c>
      <c r="R317" s="74" t="e">
        <f>VLOOKUP(Table16[[#This Row],[Player]],#REF!,9,FALSE)</f>
        <v>#REF!</v>
      </c>
      <c r="S317" s="71" t="e">
        <f>Table16[[#This Row],[2024 Card Info]]&amp;"  "&amp;Table16[[#This Row],[Player Data]]</f>
        <v>#REF!</v>
      </c>
    </row>
    <row r="318" spans="1:19" ht="12.75" customHeight="1" x14ac:dyDescent="0.25">
      <c r="A318" s="76" t="s">
        <v>1236</v>
      </c>
      <c r="B318" s="72" t="s">
        <v>302</v>
      </c>
      <c r="C318" s="77" t="s">
        <v>123</v>
      </c>
      <c r="D318" s="89">
        <v>37728</v>
      </c>
      <c r="E318" s="73" t="s">
        <v>1237</v>
      </c>
      <c r="G318" s="73" t="s">
        <v>193</v>
      </c>
      <c r="H318" s="75" t="str">
        <f>VLOOKUP(Table16[[#This Row],[Player]],Rosters!$D$1:$D$1939,1,FALSE)</f>
        <v>Wingo, Mekhi</v>
      </c>
      <c r="I318" s="75" t="str">
        <f>Table16[[#This Row],[RunBlock-Primary6]]&amp;"-"&amp;Table16[[#This Row],[PassBlock8]]&amp;IF(Table16[[#This Row],[RunBlock-Secondary7]]&lt;&gt;"","/"&amp;Table16[[#This Row],[RunBlock-Secondary7]]&amp;"-"&amp;Table16[[#This Row],[PassBlock8]],"")</f>
        <v>-</v>
      </c>
      <c r="J318" s="73" t="s">
        <v>164</v>
      </c>
      <c r="K318" s="73" t="s">
        <v>164</v>
      </c>
      <c r="L318" s="74">
        <v>0</v>
      </c>
      <c r="M318" s="74"/>
      <c r="N318" s="74"/>
      <c r="O318" s="74"/>
      <c r="P318" s="74"/>
      <c r="Q318" s="74" t="str">
        <f>Table16[[#This Row],[DefPrimary2]]&amp;IF(Table16[[#This Row],[Def-Secondary3]]&lt;&gt;"","/"&amp;Table16[[#This Row],[Def-Secondary3]],)&amp;""&amp;IF(Table16[[#This Row],[PassRush4]]&lt;&gt;"","-"&amp;Table16[[#This Row],[PassRush4]],)</f>
        <v>0/0-0</v>
      </c>
      <c r="R318" s="74" t="e">
        <f>VLOOKUP(Table16[[#This Row],[Player]],#REF!,9,FALSE)</f>
        <v>#REF!</v>
      </c>
      <c r="S318" s="71" t="e">
        <f>Table16[[#This Row],[2024 Card Info]]&amp;"  "&amp;Table16[[#This Row],[Player Data]]</f>
        <v>#REF!</v>
      </c>
    </row>
    <row r="319" spans="1:19" ht="12.75" customHeight="1" x14ac:dyDescent="0.25">
      <c r="A319" s="76" t="s">
        <v>1791</v>
      </c>
      <c r="B319" s="72" t="s">
        <v>302</v>
      </c>
      <c r="C319" s="77" t="s">
        <v>368</v>
      </c>
      <c r="D319" s="89">
        <v>36881</v>
      </c>
      <c r="E319" s="73" t="s">
        <v>180</v>
      </c>
      <c r="G319" s="73" t="s">
        <v>193</v>
      </c>
      <c r="H319" s="75" t="str">
        <f>VLOOKUP(Table16[[#This Row],[Player]],Rosters!$D$1:$D$1939,1,FALSE)</f>
        <v>Wooden, Colby</v>
      </c>
      <c r="I319" s="75" t="str">
        <f>Table16[[#This Row],[RunBlock-Primary6]]&amp;"-"&amp;Table16[[#This Row],[PassBlock8]]&amp;IF(Table16[[#This Row],[RunBlock-Secondary7]]&lt;&gt;"","/"&amp;Table16[[#This Row],[RunBlock-Secondary7]]&amp;"-"&amp;Table16[[#This Row],[PassBlock8]],"")</f>
        <v>-</v>
      </c>
      <c r="J319" s="73" t="s">
        <v>164</v>
      </c>
      <c r="K319" s="73" t="s">
        <v>164</v>
      </c>
      <c r="L319" s="74">
        <v>0</v>
      </c>
      <c r="M319" s="74"/>
      <c r="N319" s="74"/>
      <c r="O319" s="74"/>
      <c r="P319" s="74"/>
      <c r="Q319" s="74" t="str">
        <f>Table16[[#This Row],[DefPrimary2]]&amp;IF(Table16[[#This Row],[Def-Secondary3]]&lt;&gt;"","/"&amp;Table16[[#This Row],[Def-Secondary3]],)&amp;""&amp;IF(Table16[[#This Row],[PassRush4]]&lt;&gt;"","-"&amp;Table16[[#This Row],[PassRush4]],)</f>
        <v>0/0-0</v>
      </c>
      <c r="R319" s="74" t="e">
        <f>VLOOKUP(Table16[[#This Row],[Player]],#REF!,9,FALSE)</f>
        <v>#REF!</v>
      </c>
      <c r="S319" s="71" t="e">
        <f>Table16[[#This Row],[2024 Card Info]]&amp;"  "&amp;Table16[[#This Row],[Player Data]]</f>
        <v>#REF!</v>
      </c>
    </row>
    <row r="320" spans="1:19" ht="12.75" customHeight="1" x14ac:dyDescent="0.25">
      <c r="A320" s="76" t="s">
        <v>2349</v>
      </c>
      <c r="B320" s="72" t="s">
        <v>487</v>
      </c>
      <c r="C320" s="77" t="s">
        <v>154</v>
      </c>
      <c r="D320" s="89">
        <v>33635</v>
      </c>
      <c r="E320" s="73" t="s">
        <v>447</v>
      </c>
      <c r="G320" s="73" t="s">
        <v>224</v>
      </c>
      <c r="H320" s="75" t="str">
        <f>VLOOKUP(Table16[[#This Row],[Player]],Rosters!$D$1:$D$1939,1,FALSE)</f>
        <v>Burton, Michael</v>
      </c>
      <c r="I320" s="75" t="str">
        <f>Table16[[#This Row],[RunBlock-Primary6]]&amp;"-"&amp;Table16[[#This Row],[PassBlock8]]&amp;IF(Table16[[#This Row],[RunBlock-Secondary7]]&lt;&gt;"","/"&amp;Table16[[#This Row],[RunBlock-Secondary7]]&amp;"-"&amp;Table16[[#This Row],[PassBlock8]],"")</f>
        <v>0-5</v>
      </c>
      <c r="J320" s="73"/>
      <c r="K320" s="73"/>
      <c r="L320" s="74"/>
      <c r="M320" s="74"/>
      <c r="N320" s="73">
        <v>0</v>
      </c>
      <c r="O320" s="74"/>
      <c r="P320" s="73">
        <v>5</v>
      </c>
      <c r="Q320" s="74" t="str">
        <f>Table16[[#This Row],[DefPrimary2]]&amp;IF(Table16[[#This Row],[Def-Secondary3]]&lt;&gt;"","/"&amp;Table16[[#This Row],[Def-Secondary3]],)&amp;""&amp;IF(Table16[[#This Row],[PassRush4]]&lt;&gt;"","-"&amp;Table16[[#This Row],[PassRush4]],)</f>
        <v/>
      </c>
      <c r="R320" s="74" t="e">
        <f>VLOOKUP(Table16[[#This Row],[Player]],#REF!,9,FALSE)</f>
        <v>#REF!</v>
      </c>
      <c r="S320" s="71" t="e">
        <f>Table16[[#This Row],[2024 Card Info]]&amp;"  "&amp;Table16[[#This Row],[Player Data]]</f>
        <v>#REF!</v>
      </c>
    </row>
    <row r="321" spans="1:19" ht="12.75" customHeight="1" x14ac:dyDescent="0.25">
      <c r="A321" s="76" t="s">
        <v>2458</v>
      </c>
      <c r="B321" s="72" t="s">
        <v>487</v>
      </c>
      <c r="C321" s="77" t="s">
        <v>232</v>
      </c>
      <c r="D321" s="89">
        <v>34172</v>
      </c>
      <c r="E321" s="73" t="s">
        <v>423</v>
      </c>
      <c r="G321" s="73" t="s">
        <v>273</v>
      </c>
      <c r="H321" s="75" t="str">
        <f>VLOOKUP(Table16[[#This Row],[Player]],Rosters!$D$1:$D$1939,1,FALSE)</f>
        <v>Ham, C.J.</v>
      </c>
      <c r="I321" s="75" t="str">
        <f>Table16[[#This Row],[RunBlock-Primary6]]&amp;"-"&amp;Table16[[#This Row],[PassBlock8]]&amp;IF(Table16[[#This Row],[RunBlock-Secondary7]]&lt;&gt;"","/"&amp;Table16[[#This Row],[RunBlock-Secondary7]]&amp;"-"&amp;Table16[[#This Row],[PassBlock8]],"")</f>
        <v>0-3</v>
      </c>
      <c r="J321" s="73"/>
      <c r="K321" s="73"/>
      <c r="L321" s="74"/>
      <c r="M321" s="74"/>
      <c r="N321" s="73">
        <v>0</v>
      </c>
      <c r="O321" s="74"/>
      <c r="P321" s="73">
        <v>3</v>
      </c>
      <c r="Q321" s="74" t="str">
        <f>Table16[[#This Row],[DefPrimary2]]&amp;IF(Table16[[#This Row],[Def-Secondary3]]&lt;&gt;"","/"&amp;Table16[[#This Row],[Def-Secondary3]],)&amp;""&amp;IF(Table16[[#This Row],[PassRush4]]&lt;&gt;"","-"&amp;Table16[[#This Row],[PassRush4]],)</f>
        <v/>
      </c>
      <c r="R321" s="74" t="e">
        <f>VLOOKUP(Table16[[#This Row],[Player]],#REF!,9,FALSE)</f>
        <v>#REF!</v>
      </c>
      <c r="S321" s="71" t="e">
        <f>Table16[[#This Row],[2024 Card Info]]&amp;"  "&amp;Table16[[#This Row],[Player Data]]</f>
        <v>#REF!</v>
      </c>
    </row>
    <row r="322" spans="1:19" ht="12.75" customHeight="1" x14ac:dyDescent="0.25">
      <c r="A322" s="76" t="s">
        <v>2916</v>
      </c>
      <c r="B322" s="72" t="s">
        <v>487</v>
      </c>
      <c r="C322" s="77" t="s">
        <v>261</v>
      </c>
      <c r="D322" s="89">
        <v>35255</v>
      </c>
      <c r="E322" s="73" t="s">
        <v>121</v>
      </c>
      <c r="G322" s="73" t="s">
        <v>269</v>
      </c>
      <c r="H322" s="75" t="str">
        <f>VLOOKUP(Table16[[#This Row],[Player]],Rosters!$D$1:$D$1939,1,FALSE)</f>
        <v>Ingold, Alec</v>
      </c>
      <c r="I322" s="75" t="str">
        <f>Table16[[#This Row],[RunBlock-Primary6]]&amp;"-"&amp;Table16[[#This Row],[PassBlock8]]&amp;IF(Table16[[#This Row],[RunBlock-Secondary7]]&lt;&gt;"","/"&amp;Table16[[#This Row],[RunBlock-Secondary7]]&amp;"-"&amp;Table16[[#This Row],[PassBlock8]],"")</f>
        <v>0-4</v>
      </c>
      <c r="J322" s="73"/>
      <c r="K322" s="73"/>
      <c r="L322" s="74"/>
      <c r="M322" s="74"/>
      <c r="N322" s="73">
        <v>0</v>
      </c>
      <c r="O322" s="74"/>
      <c r="P322" s="73">
        <v>4</v>
      </c>
      <c r="Q322" s="74" t="str">
        <f>Table16[[#This Row],[DefPrimary2]]&amp;IF(Table16[[#This Row],[Def-Secondary3]]&lt;&gt;"","/"&amp;Table16[[#This Row],[Def-Secondary3]],)&amp;""&amp;IF(Table16[[#This Row],[PassRush4]]&lt;&gt;"","-"&amp;Table16[[#This Row],[PassRush4]],)</f>
        <v/>
      </c>
      <c r="R322" s="74" t="e">
        <f>VLOOKUP(Table16[[#This Row],[Player]],#REF!,9,FALSE)</f>
        <v>#REF!</v>
      </c>
      <c r="S322" s="71" t="e">
        <f>Table16[[#This Row],[2024 Card Info]]&amp;"  "&amp;Table16[[#This Row],[Player Data]]</f>
        <v>#REF!</v>
      </c>
    </row>
    <row r="323" spans="1:19" ht="12.75" customHeight="1" x14ac:dyDescent="0.25">
      <c r="A323" s="76" t="s">
        <v>1019</v>
      </c>
      <c r="B323" s="72" t="s">
        <v>487</v>
      </c>
      <c r="C323" s="77" t="s">
        <v>213</v>
      </c>
      <c r="D323" s="89">
        <v>33351</v>
      </c>
      <c r="E323" s="73" t="s">
        <v>1020</v>
      </c>
      <c r="G323" s="73" t="s">
        <v>201</v>
      </c>
      <c r="H323" s="75" t="str">
        <f>VLOOKUP(Table16[[#This Row],[Player]],Rosters!$D$1:$D$1939,1,FALSE)</f>
        <v>Juszczyk, Kyle</v>
      </c>
      <c r="I323" s="75" t="str">
        <f>Table16[[#This Row],[RunBlock-Primary6]]&amp;"-"&amp;Table16[[#This Row],[PassBlock8]]&amp;IF(Table16[[#This Row],[RunBlock-Secondary7]]&lt;&gt;"","/"&amp;Table16[[#This Row],[RunBlock-Secondary7]]&amp;"-"&amp;Table16[[#This Row],[PassBlock8]],"")</f>
        <v>5-5</v>
      </c>
      <c r="J323" s="73"/>
      <c r="K323" s="73"/>
      <c r="L323" s="74"/>
      <c r="M323" s="74"/>
      <c r="N323" s="73">
        <v>5</v>
      </c>
      <c r="O323" s="74"/>
      <c r="P323" s="73">
        <v>5</v>
      </c>
      <c r="Q323" s="74" t="str">
        <f>Table16[[#This Row],[DefPrimary2]]&amp;IF(Table16[[#This Row],[Def-Secondary3]]&lt;&gt;"","/"&amp;Table16[[#This Row],[Def-Secondary3]],)&amp;""&amp;IF(Table16[[#This Row],[PassRush4]]&lt;&gt;"","-"&amp;Table16[[#This Row],[PassRush4]],)</f>
        <v/>
      </c>
      <c r="R323" s="74" t="e">
        <f>VLOOKUP(Table16[[#This Row],[Player]],#REF!,9,FALSE)</f>
        <v>#REF!</v>
      </c>
      <c r="S323" s="71" t="e">
        <f>Table16[[#This Row],[2024 Card Info]]&amp;"  "&amp;Table16[[#This Row],[Player Data]]</f>
        <v>#REF!</v>
      </c>
    </row>
    <row r="324" spans="1:19" ht="12.75" customHeight="1" x14ac:dyDescent="0.25">
      <c r="A324" s="76" t="s">
        <v>486</v>
      </c>
      <c r="B324" s="72" t="s">
        <v>487</v>
      </c>
      <c r="C324" s="77" t="s">
        <v>200</v>
      </c>
      <c r="D324" s="89">
        <v>36584</v>
      </c>
      <c r="E324" s="73" t="s">
        <v>477</v>
      </c>
      <c r="G324" s="73" t="s">
        <v>273</v>
      </c>
      <c r="H324" s="75" t="str">
        <f>VLOOKUP(Table16[[#This Row],[Player]],Rosters!$D$1:$D$1939,1,FALSE)</f>
        <v>Luepke, Hunter</v>
      </c>
      <c r="I324" s="75" t="str">
        <f>Table16[[#This Row],[RunBlock-Primary6]]&amp;"-"&amp;Table16[[#This Row],[PassBlock8]]&amp;IF(Table16[[#This Row],[RunBlock-Secondary7]]&lt;&gt;"","/"&amp;Table16[[#This Row],[RunBlock-Secondary7]]&amp;"-"&amp;Table16[[#This Row],[PassBlock8]],"")</f>
        <v>0-3</v>
      </c>
      <c r="J324" s="73"/>
      <c r="K324" s="73"/>
      <c r="L324" s="74"/>
      <c r="M324" s="74"/>
      <c r="N324" s="73">
        <v>0</v>
      </c>
      <c r="O324" s="74"/>
      <c r="P324" s="73">
        <v>3</v>
      </c>
      <c r="Q324" s="74" t="str">
        <f>Table16[[#This Row],[DefPrimary2]]&amp;IF(Table16[[#This Row],[Def-Secondary3]]&lt;&gt;"","/"&amp;Table16[[#This Row],[Def-Secondary3]],)&amp;""&amp;IF(Table16[[#This Row],[PassRush4]]&lt;&gt;"","-"&amp;Table16[[#This Row],[PassRush4]],)</f>
        <v/>
      </c>
      <c r="R324" s="74" t="e">
        <f>VLOOKUP(Table16[[#This Row],[Player]],#REF!,9,FALSE)</f>
        <v>#REF!</v>
      </c>
      <c r="S324" s="71" t="e">
        <f>Table16[[#This Row],[2024 Card Info]]&amp;"  "&amp;Table16[[#This Row],[Player Data]]</f>
        <v>#REF!</v>
      </c>
    </row>
    <row r="325" spans="1:19" ht="12.75" customHeight="1" x14ac:dyDescent="0.25">
      <c r="A325" s="76" t="s">
        <v>2694</v>
      </c>
      <c r="B325" s="72" t="s">
        <v>487</v>
      </c>
      <c r="C325" s="77" t="s">
        <v>479</v>
      </c>
      <c r="D325" s="89">
        <v>35431</v>
      </c>
      <c r="E325" s="73" t="s">
        <v>1248</v>
      </c>
      <c r="G325" s="73" t="s">
        <v>273</v>
      </c>
      <c r="H325" s="75" t="str">
        <f>VLOOKUP(Table16[[#This Row],[Player]],Rosters!$D$1:$D$1939,1,FALSE)</f>
        <v>Prentice, Adam</v>
      </c>
      <c r="I325" s="75" t="str">
        <f>Table16[[#This Row],[RunBlock-Primary6]]&amp;"-"&amp;Table16[[#This Row],[PassBlock8]]&amp;IF(Table16[[#This Row],[RunBlock-Secondary7]]&lt;&gt;"","/"&amp;Table16[[#This Row],[RunBlock-Secondary7]]&amp;"-"&amp;Table16[[#This Row],[PassBlock8]],"")</f>
        <v>0-3</v>
      </c>
      <c r="J325" s="73"/>
      <c r="K325" s="73"/>
      <c r="L325" s="74"/>
      <c r="M325" s="74"/>
      <c r="N325" s="73">
        <v>0</v>
      </c>
      <c r="O325" s="74"/>
      <c r="P325" s="73">
        <v>3</v>
      </c>
      <c r="Q325" s="74" t="str">
        <f>Table16[[#This Row],[DefPrimary2]]&amp;IF(Table16[[#This Row],[Def-Secondary3]]&lt;&gt;"","/"&amp;Table16[[#This Row],[Def-Secondary3]],)&amp;""&amp;IF(Table16[[#This Row],[PassRush4]]&lt;&gt;"","-"&amp;Table16[[#This Row],[PassRush4]],)</f>
        <v/>
      </c>
      <c r="R325" s="74" t="e">
        <f>VLOOKUP(Table16[[#This Row],[Player]],#REF!,9,FALSE)</f>
        <v>#REF!</v>
      </c>
      <c r="S325" s="71" t="e">
        <f>Table16[[#This Row],[2024 Card Info]]&amp;"  "&amp;Table16[[#This Row],[Player Data]]</f>
        <v>#REF!</v>
      </c>
    </row>
    <row r="326" spans="1:19" ht="12.75" customHeight="1" x14ac:dyDescent="0.25">
      <c r="A326" s="76" t="s">
        <v>1325</v>
      </c>
      <c r="B326" s="72" t="s">
        <v>487</v>
      </c>
      <c r="C326" s="77" t="s">
        <v>250</v>
      </c>
      <c r="D326" s="89">
        <v>34481</v>
      </c>
      <c r="E326" s="73" t="s">
        <v>884</v>
      </c>
      <c r="G326" s="73" t="s">
        <v>276</v>
      </c>
      <c r="H326" s="75" t="str">
        <f>VLOOKUP(Table16[[#This Row],[Player]],Rosters!$D$1:$D$1939,1,FALSE)</f>
        <v>Ricard, Patrick</v>
      </c>
      <c r="I326" s="75" t="str">
        <f>Table16[[#This Row],[RunBlock-Primary6]]&amp;"-"&amp;Table16[[#This Row],[PassBlock8]]&amp;IF(Table16[[#This Row],[RunBlock-Secondary7]]&lt;&gt;"","/"&amp;Table16[[#This Row],[RunBlock-Secondary7]]&amp;"-"&amp;Table16[[#This Row],[PassBlock8]],"")</f>
        <v>6-7</v>
      </c>
      <c r="J326" s="73"/>
      <c r="K326" s="73"/>
      <c r="L326" s="74"/>
      <c r="M326" s="74"/>
      <c r="N326" s="73">
        <v>6</v>
      </c>
      <c r="O326" s="74"/>
      <c r="P326" s="73">
        <v>7</v>
      </c>
      <c r="Q326" s="74" t="str">
        <f>Table16[[#This Row],[DefPrimary2]]&amp;IF(Table16[[#This Row],[Def-Secondary3]]&lt;&gt;"","/"&amp;Table16[[#This Row],[Def-Secondary3]],)&amp;""&amp;IF(Table16[[#This Row],[PassRush4]]&lt;&gt;"","-"&amp;Table16[[#This Row],[PassRush4]],)</f>
        <v/>
      </c>
      <c r="R326" s="74" t="e">
        <f>VLOOKUP(Table16[[#This Row],[Player]],#REF!,9,FALSE)</f>
        <v>#REF!</v>
      </c>
      <c r="S326" s="71" t="e">
        <f>Table16[[#This Row],[2024 Card Info]]&amp;"  "&amp;Table16[[#This Row],[Player Data]]</f>
        <v>#REF!</v>
      </c>
    </row>
    <row r="327" spans="1:19" ht="12.75" customHeight="1" x14ac:dyDescent="0.25">
      <c r="A327" s="76" t="s">
        <v>2001</v>
      </c>
      <c r="B327" s="72" t="s">
        <v>487</v>
      </c>
      <c r="C327" s="77" t="s">
        <v>395</v>
      </c>
      <c r="D327" s="89">
        <v>37550</v>
      </c>
      <c r="E327" s="73" t="s">
        <v>172</v>
      </c>
      <c r="G327" s="73" t="s">
        <v>241</v>
      </c>
      <c r="H327" s="75" t="str">
        <f>VLOOKUP(Table16[[#This Row],[Player]],Rosters!$D$1:$D$1939,1,FALSE)</f>
        <v>Steele, Carson</v>
      </c>
      <c r="I327" s="75" t="str">
        <f>Table16[[#This Row],[RunBlock-Primary6]]&amp;"-"&amp;Table16[[#This Row],[PassBlock8]]&amp;IF(Table16[[#This Row],[RunBlock-Secondary7]]&lt;&gt;"","/"&amp;Table16[[#This Row],[RunBlock-Secondary7]]&amp;"-"&amp;Table16[[#This Row],[PassBlock8]],"")</f>
        <v>0-0</v>
      </c>
      <c r="J327" s="73"/>
      <c r="K327" s="73"/>
      <c r="L327" s="74"/>
      <c r="M327" s="74"/>
      <c r="N327" s="73">
        <v>0</v>
      </c>
      <c r="O327" s="74"/>
      <c r="P327" s="73">
        <v>0</v>
      </c>
      <c r="Q327" s="74" t="str">
        <f>Table16[[#This Row],[DefPrimary2]]&amp;IF(Table16[[#This Row],[Def-Secondary3]]&lt;&gt;"","/"&amp;Table16[[#This Row],[Def-Secondary3]],)&amp;""&amp;IF(Table16[[#This Row],[PassRush4]]&lt;&gt;"","-"&amp;Table16[[#This Row],[PassRush4]],)</f>
        <v/>
      </c>
      <c r="R327" s="74" t="e">
        <f>VLOOKUP(Table16[[#This Row],[Player]],#REF!,9,FALSE)</f>
        <v>#REF!</v>
      </c>
      <c r="S327" s="71" t="e">
        <f>Table16[[#This Row],[2024 Card Info]]&amp;"  "&amp;Table16[[#This Row],[Player Data]]</f>
        <v>#REF!</v>
      </c>
    </row>
    <row r="328" spans="1:19" ht="12.75" customHeight="1" x14ac:dyDescent="0.25">
      <c r="A328" s="76" t="s">
        <v>672</v>
      </c>
      <c r="B328" s="72" t="s">
        <v>673</v>
      </c>
      <c r="C328" s="77" t="s">
        <v>246</v>
      </c>
      <c r="D328" s="89">
        <v>36705</v>
      </c>
      <c r="E328" s="73" t="s">
        <v>348</v>
      </c>
      <c r="G328" s="73" t="s">
        <v>216</v>
      </c>
      <c r="H328" s="75" t="str">
        <f>VLOOKUP(Table16[[#This Row],[Player]],Rosters!$D$1:$D$1939,1,FALSE)</f>
        <v>Matlock, Scott</v>
      </c>
      <c r="I328" s="75" t="str">
        <f>Table16[[#This Row],[RunBlock-Primary6]]&amp;"-"&amp;Table16[[#This Row],[PassBlock8]]&amp;IF(Table16[[#This Row],[RunBlock-Secondary7]]&lt;&gt;"","/"&amp;Table16[[#This Row],[RunBlock-Secondary7]]&amp;"-"&amp;Table16[[#This Row],[PassBlock8]],"")</f>
        <v>0-7</v>
      </c>
      <c r="J328" s="73"/>
      <c r="K328" s="73"/>
      <c r="L328" s="74"/>
      <c r="M328" s="74"/>
      <c r="N328" s="73">
        <v>0</v>
      </c>
      <c r="O328" s="74"/>
      <c r="P328" s="73">
        <v>7</v>
      </c>
      <c r="Q328" s="74" t="str">
        <f>Table16[[#This Row],[DefPrimary2]]&amp;IF(Table16[[#This Row],[Def-Secondary3]]&lt;&gt;"","/"&amp;Table16[[#This Row],[Def-Secondary3]],)&amp;""&amp;IF(Table16[[#This Row],[PassRush4]]&lt;&gt;"","-"&amp;Table16[[#This Row],[PassRush4]],)</f>
        <v/>
      </c>
      <c r="R328" s="74" t="e">
        <f>VLOOKUP(Table16[[#This Row],[Player]],#REF!,9,FALSE)</f>
        <v>#REF!</v>
      </c>
      <c r="S328" s="71" t="e">
        <f>Table16[[#This Row],[2024 Card Info]]&amp;"  "&amp;Table16[[#This Row],[Player Data]]</f>
        <v>#REF!</v>
      </c>
    </row>
    <row r="329" spans="1:19" ht="12.75" customHeight="1" x14ac:dyDescent="0.25">
      <c r="A329" s="76" t="s">
        <v>672</v>
      </c>
      <c r="B329" s="72" t="s">
        <v>673</v>
      </c>
      <c r="C329" s="77" t="s">
        <v>246</v>
      </c>
      <c r="D329" s="89">
        <v>36705</v>
      </c>
      <c r="E329" s="73" t="s">
        <v>348</v>
      </c>
      <c r="G329" s="73" t="s">
        <v>241</v>
      </c>
      <c r="H329" s="75" t="str">
        <f>VLOOKUP(Table16[[#This Row],[Player]],Rosters!$D$1:$D$1939,1,FALSE)</f>
        <v>Matlock, Scott</v>
      </c>
      <c r="I329" s="75" t="str">
        <f>Table16[[#This Row],[RunBlock-Primary6]]&amp;"-"&amp;Table16[[#This Row],[PassBlock8]]&amp;IF(Table16[[#This Row],[RunBlock-Secondary7]]&lt;&gt;"","/"&amp;Table16[[#This Row],[RunBlock-Secondary7]]&amp;"-"&amp;Table16[[#This Row],[PassBlock8]],"")</f>
        <v>-</v>
      </c>
      <c r="J329" s="73" t="s">
        <v>164</v>
      </c>
      <c r="K329" s="73"/>
      <c r="L329" s="74">
        <v>0</v>
      </c>
      <c r="M329" s="74"/>
      <c r="N329" s="74"/>
      <c r="O329" s="74"/>
      <c r="P329" s="74"/>
      <c r="Q329" s="74" t="str">
        <f>Table16[[#This Row],[DefPrimary2]]&amp;IF(Table16[[#This Row],[Def-Secondary3]]&lt;&gt;"","/"&amp;Table16[[#This Row],[Def-Secondary3]],)&amp;""&amp;IF(Table16[[#This Row],[PassRush4]]&lt;&gt;"","-"&amp;Table16[[#This Row],[PassRush4]],)</f>
        <v>0-0</v>
      </c>
      <c r="R329" s="74" t="e">
        <f>VLOOKUP(Table16[[#This Row],[Player]],#REF!,9,FALSE)</f>
        <v>#REF!</v>
      </c>
      <c r="S329" s="71" t="e">
        <f>Table16[[#This Row],[2024 Card Info]]&amp;"  "&amp;Table16[[#This Row],[Player Data]]</f>
        <v>#REF!</v>
      </c>
    </row>
    <row r="330" spans="1:19" ht="12.75" customHeight="1" x14ac:dyDescent="0.25">
      <c r="A330" s="76" t="s">
        <v>1178</v>
      </c>
      <c r="B330" s="72" t="s">
        <v>1179</v>
      </c>
      <c r="C330" s="77" t="s">
        <v>145</v>
      </c>
      <c r="D330" s="89">
        <v>35643</v>
      </c>
      <c r="E330" s="73" t="s">
        <v>482</v>
      </c>
      <c r="G330" s="73" t="s">
        <v>1180</v>
      </c>
      <c r="H330" s="75" t="str">
        <f>VLOOKUP(Table16[[#This Row],[Player]],Rosters!$D$1:$D$1939,1,FALSE)</f>
        <v>Gilliam, Reggie</v>
      </c>
      <c r="I330" s="75" t="str">
        <f>Table16[[#This Row],[RunBlock-Primary6]]&amp;"-"&amp;Table16[[#This Row],[PassBlock8]]&amp;IF(Table16[[#This Row],[RunBlock-Secondary7]]&lt;&gt;"","/"&amp;Table16[[#This Row],[RunBlock-Secondary7]]&amp;"-"&amp;Table16[[#This Row],[PassBlock8]],"")</f>
        <v>4-5</v>
      </c>
      <c r="J330" s="73"/>
      <c r="K330" s="73"/>
      <c r="L330" s="74"/>
      <c r="M330" s="74"/>
      <c r="N330" s="73">
        <v>4</v>
      </c>
      <c r="O330" s="74"/>
      <c r="P330" s="73">
        <v>5</v>
      </c>
      <c r="Q330" s="74" t="str">
        <f>Table16[[#This Row],[DefPrimary2]]&amp;IF(Table16[[#This Row],[Def-Secondary3]]&lt;&gt;"","/"&amp;Table16[[#This Row],[Def-Secondary3]],)&amp;""&amp;IF(Table16[[#This Row],[PassRush4]]&lt;&gt;"","-"&amp;Table16[[#This Row],[PassRush4]],)</f>
        <v/>
      </c>
      <c r="R330" s="74" t="e">
        <f>VLOOKUP(Table16[[#This Row],[Player]],#REF!,9,FALSE)</f>
        <v>#REF!</v>
      </c>
    </row>
    <row r="331" spans="1:19" ht="12.75" customHeight="1" x14ac:dyDescent="0.25">
      <c r="A331" s="76" t="s">
        <v>1477</v>
      </c>
      <c r="B331" s="72" t="s">
        <v>127</v>
      </c>
      <c r="C331" s="77" t="s">
        <v>303</v>
      </c>
      <c r="D331" s="89">
        <v>33962</v>
      </c>
      <c r="E331" s="73" t="s">
        <v>1391</v>
      </c>
      <c r="G331" s="73" t="s">
        <v>132</v>
      </c>
      <c r="H331" s="75" t="str">
        <f>VLOOKUP(Table16[[#This Row],[Player]],Rosters!$D$1:$D$1939,1,FALSE)</f>
        <v>Adams, Davante</v>
      </c>
      <c r="I331" s="75" t="str">
        <f>Table16[[#This Row],[RunBlock-Primary6]]&amp;"-"&amp;Table16[[#This Row],[PassBlock8]]&amp;IF(Table16[[#This Row],[RunBlock-Secondary7]]&lt;&gt;"","/"&amp;Table16[[#This Row],[RunBlock-Secondary7]]&amp;"-"&amp;Table16[[#This Row],[PassBlock8]],"")</f>
        <v>-</v>
      </c>
      <c r="J331" s="73"/>
      <c r="K331" s="73"/>
      <c r="L331" s="74"/>
      <c r="M331" s="74"/>
      <c r="N331" s="74"/>
      <c r="O331" s="74"/>
      <c r="P331" s="74"/>
      <c r="Q331" s="74" t="str">
        <f>Table16[[#This Row],[DefPrimary2]]&amp;IF(Table16[[#This Row],[Def-Secondary3]]&lt;&gt;"","/"&amp;Table16[[#This Row],[Def-Secondary3]],)&amp;""&amp;IF(Table16[[#This Row],[PassRush4]]&lt;&gt;"","-"&amp;Table16[[#This Row],[PassRush4]],)</f>
        <v/>
      </c>
      <c r="R331" s="74" t="e">
        <f>VLOOKUP(Table16[[#This Row],[Player]],#REF!,9,FALSE)</f>
        <v>#REF!</v>
      </c>
    </row>
    <row r="332" spans="1:19" ht="12.75" customHeight="1" x14ac:dyDescent="0.25">
      <c r="A332" s="76" t="s">
        <v>3147</v>
      </c>
      <c r="B332" s="72" t="s">
        <v>127</v>
      </c>
      <c r="C332" s="77" t="s">
        <v>232</v>
      </c>
      <c r="D332" s="89">
        <v>37283</v>
      </c>
      <c r="E332" s="73" t="s">
        <v>1119</v>
      </c>
      <c r="G332" s="73" t="s">
        <v>1881</v>
      </c>
      <c r="H332" s="75" t="str">
        <f>VLOOKUP(Table16[[#This Row],[Player]],Rosters!$D$1:$D$1939,1,FALSE)</f>
        <v>Addison, Jordan</v>
      </c>
      <c r="I332" s="75" t="str">
        <f>Table16[[#This Row],[RunBlock-Primary6]]&amp;"-"&amp;Table16[[#This Row],[PassBlock8]]&amp;IF(Table16[[#This Row],[RunBlock-Secondary7]]&lt;&gt;"","/"&amp;Table16[[#This Row],[RunBlock-Secondary7]]&amp;"-"&amp;Table16[[#This Row],[PassBlock8]],"")</f>
        <v>-</v>
      </c>
      <c r="J332" s="73"/>
      <c r="K332" s="73"/>
      <c r="L332" s="74"/>
      <c r="M332" s="74"/>
      <c r="N332" s="74"/>
      <c r="O332" s="74"/>
      <c r="P332" s="74"/>
      <c r="Q332" s="74" t="str">
        <f>Table16[[#This Row],[DefPrimary2]]&amp;IF(Table16[[#This Row],[Def-Secondary3]]&lt;&gt;"","/"&amp;Table16[[#This Row],[Def-Secondary3]],)&amp;""&amp;IF(Table16[[#This Row],[PassRush4]]&lt;&gt;"","-"&amp;Table16[[#This Row],[PassRush4]],)</f>
        <v/>
      </c>
      <c r="R332" s="74" t="e">
        <f>VLOOKUP(Table16[[#This Row],[Player]],#REF!,9,FALSE)</f>
        <v>#REF!</v>
      </c>
    </row>
    <row r="333" spans="1:19" ht="12.75" customHeight="1" x14ac:dyDescent="0.25">
      <c r="A333" s="76" t="s">
        <v>2237</v>
      </c>
      <c r="B333" s="72" t="s">
        <v>127</v>
      </c>
      <c r="C333" s="77" t="s">
        <v>327</v>
      </c>
      <c r="D333" s="89">
        <v>33721</v>
      </c>
      <c r="E333" s="73" t="s">
        <v>1782</v>
      </c>
      <c r="G333" s="73" t="s">
        <v>2238</v>
      </c>
      <c r="H333" s="75" t="str">
        <f>VLOOKUP(Table16[[#This Row],[Player]],Rosters!$D$1:$D$1939,1,FALSE)</f>
        <v>Allen, Keenan</v>
      </c>
      <c r="I333" s="75" t="str">
        <f>Table16[[#This Row],[RunBlock-Primary6]]&amp;"-"&amp;Table16[[#This Row],[PassBlock8]]&amp;IF(Table16[[#This Row],[RunBlock-Secondary7]]&lt;&gt;"","/"&amp;Table16[[#This Row],[RunBlock-Secondary7]]&amp;"-"&amp;Table16[[#This Row],[PassBlock8]],"")</f>
        <v>-</v>
      </c>
      <c r="J333" s="73"/>
      <c r="K333" s="73"/>
      <c r="L333" s="74"/>
      <c r="M333" s="74"/>
      <c r="N333" s="74"/>
      <c r="O333" s="74"/>
      <c r="P333" s="74"/>
      <c r="Q333" s="74" t="str">
        <f>Table16[[#This Row],[DefPrimary2]]&amp;IF(Table16[[#This Row],[Def-Secondary3]]&lt;&gt;"","/"&amp;Table16[[#This Row],[Def-Secondary3]],)&amp;""&amp;IF(Table16[[#This Row],[PassRush4]]&lt;&gt;"","-"&amp;Table16[[#This Row],[PassRush4]],)</f>
        <v/>
      </c>
      <c r="R333" s="74" t="e">
        <f>VLOOKUP(Table16[[#This Row],[Player]],#REF!,9,FALSE)</f>
        <v>#REF!</v>
      </c>
    </row>
    <row r="334" spans="1:19" ht="12.75" customHeight="1" x14ac:dyDescent="0.25">
      <c r="A334" s="76" t="s">
        <v>1336</v>
      </c>
      <c r="B334" s="72" t="s">
        <v>127</v>
      </c>
      <c r="C334" s="77" t="s">
        <v>549</v>
      </c>
      <c r="D334" s="89">
        <v>34653</v>
      </c>
      <c r="E334" s="73" t="s">
        <v>654</v>
      </c>
      <c r="G334" s="73" t="s">
        <v>882</v>
      </c>
      <c r="H334" s="75" t="str">
        <f>VLOOKUP(Table16[[#This Row],[Player]],Rosters!$D$1:$D$1939,1,FALSE)</f>
        <v>Boyd, Tyler</v>
      </c>
      <c r="I334" s="75" t="str">
        <f>Table16[[#This Row],[RunBlock-Primary6]]&amp;"-"&amp;Table16[[#This Row],[PassBlock8]]&amp;IF(Table16[[#This Row],[RunBlock-Secondary7]]&lt;&gt;"","/"&amp;Table16[[#This Row],[RunBlock-Secondary7]]&amp;"-"&amp;Table16[[#This Row],[PassBlock8]],"")</f>
        <v>-</v>
      </c>
      <c r="J334" s="73"/>
      <c r="K334" s="73"/>
      <c r="L334" s="74"/>
      <c r="M334" s="74"/>
      <c r="N334" s="74"/>
      <c r="O334" s="74"/>
      <c r="P334" s="74"/>
      <c r="Q334" s="74" t="str">
        <f>Table16[[#This Row],[DefPrimary2]]&amp;IF(Table16[[#This Row],[Def-Secondary3]]&lt;&gt;"","/"&amp;Table16[[#This Row],[Def-Secondary3]],)&amp;""&amp;IF(Table16[[#This Row],[PassRush4]]&lt;&gt;"","-"&amp;Table16[[#This Row],[PassRush4]],)</f>
        <v/>
      </c>
      <c r="R334" s="74" t="e">
        <f>VLOOKUP(Table16[[#This Row],[Player]],#REF!,9,FALSE)</f>
        <v>#REF!</v>
      </c>
    </row>
    <row r="335" spans="1:19" ht="12.75" customHeight="1" x14ac:dyDescent="0.25">
      <c r="A335" s="76" t="s">
        <v>1630</v>
      </c>
      <c r="B335" s="72" t="s">
        <v>127</v>
      </c>
      <c r="C335" s="77" t="s">
        <v>138</v>
      </c>
      <c r="D335" s="89">
        <v>35070</v>
      </c>
      <c r="E335" s="73" t="s">
        <v>452</v>
      </c>
      <c r="G335" s="73" t="s">
        <v>146</v>
      </c>
      <c r="H335" s="75" t="str">
        <f>VLOOKUP(Table16[[#This Row],[Player]],Rosters!$D$1:$D$1939,1,FALSE)</f>
        <v>Brown, Noah</v>
      </c>
      <c r="I335" s="75" t="str">
        <f>Table16[[#This Row],[RunBlock-Primary6]]&amp;"-"&amp;Table16[[#This Row],[PassBlock8]]&amp;IF(Table16[[#This Row],[RunBlock-Secondary7]]&lt;&gt;"","/"&amp;Table16[[#This Row],[RunBlock-Secondary7]]&amp;"-"&amp;Table16[[#This Row],[PassBlock8]],"")</f>
        <v>-</v>
      </c>
      <c r="J335" s="73"/>
      <c r="K335" s="73"/>
      <c r="L335" s="74"/>
      <c r="M335" s="74"/>
      <c r="N335" s="74"/>
      <c r="O335" s="74"/>
      <c r="P335" s="74"/>
      <c r="Q335" s="74" t="str">
        <f>Table16[[#This Row],[DefPrimary2]]&amp;IF(Table16[[#This Row],[Def-Secondary3]]&lt;&gt;"","/"&amp;Table16[[#This Row],[Def-Secondary3]],)&amp;""&amp;IF(Table16[[#This Row],[PassRush4]]&lt;&gt;"","-"&amp;Table16[[#This Row],[PassRush4]],)</f>
        <v/>
      </c>
      <c r="R335" s="74" t="e">
        <f>VLOOKUP(Table16[[#This Row],[Player]],#REF!,9,FALSE)</f>
        <v>#REF!</v>
      </c>
    </row>
    <row r="336" spans="1:19" ht="12.75" customHeight="1" x14ac:dyDescent="0.25">
      <c r="A336" s="76" t="s">
        <v>129</v>
      </c>
      <c r="B336" s="72" t="s">
        <v>127</v>
      </c>
      <c r="C336" s="77" t="s">
        <v>131</v>
      </c>
      <c r="D336" s="89">
        <v>36586</v>
      </c>
      <c r="E336" s="73" t="s">
        <v>4211</v>
      </c>
      <c r="G336" s="73" t="s">
        <v>132</v>
      </c>
      <c r="H336" s="75" t="str">
        <f>VLOOKUP(Table16[[#This Row],[Player]],Rosters!$D$1:$D$1939,1,FALSE)</f>
        <v>Chase, Ja'Marr</v>
      </c>
      <c r="I336" s="75" t="str">
        <f>Table16[[#This Row],[RunBlock-Primary6]]&amp;"-"&amp;Table16[[#This Row],[PassBlock8]]&amp;IF(Table16[[#This Row],[RunBlock-Secondary7]]&lt;&gt;"","/"&amp;Table16[[#This Row],[RunBlock-Secondary7]]&amp;"-"&amp;Table16[[#This Row],[PassBlock8]],"")</f>
        <v>-</v>
      </c>
      <c r="J336" s="73"/>
      <c r="K336" s="73"/>
      <c r="L336" s="74"/>
      <c r="M336" s="74"/>
      <c r="N336" s="74"/>
      <c r="O336" s="74"/>
      <c r="P336" s="74"/>
      <c r="Q336" s="74" t="str">
        <f>Table16[[#This Row],[DefPrimary2]]&amp;IF(Table16[[#This Row],[Def-Secondary3]]&lt;&gt;"","/"&amp;Table16[[#This Row],[Def-Secondary3]],)&amp;""&amp;IF(Table16[[#This Row],[PassRush4]]&lt;&gt;"","-"&amp;Table16[[#This Row],[PassRush4]],)</f>
        <v/>
      </c>
      <c r="R336" s="74" t="e">
        <f>VLOOKUP(Table16[[#This Row],[Player]],#REF!,9,FALSE)</f>
        <v>#REF!</v>
      </c>
    </row>
    <row r="337" spans="1:18" ht="12.75" customHeight="1" x14ac:dyDescent="0.25">
      <c r="A337" s="76" t="s">
        <v>1884</v>
      </c>
      <c r="B337" s="72" t="s">
        <v>127</v>
      </c>
      <c r="C337" s="77" t="s">
        <v>220</v>
      </c>
      <c r="D337" s="89">
        <v>34302</v>
      </c>
      <c r="E337" s="73" t="s">
        <v>447</v>
      </c>
      <c r="G337" s="73" t="s">
        <v>1751</v>
      </c>
      <c r="H337" s="75" t="str">
        <f>VLOOKUP(Table16[[#This Row],[Player]],Rosters!$D$1:$D$1939,1,FALSE)</f>
        <v>Diggs, Stefon</v>
      </c>
      <c r="I337" s="75" t="str">
        <f>Table16[[#This Row],[RunBlock-Primary6]]&amp;"-"&amp;Table16[[#This Row],[PassBlock8]]&amp;IF(Table16[[#This Row],[RunBlock-Secondary7]]&lt;&gt;"","/"&amp;Table16[[#This Row],[RunBlock-Secondary7]]&amp;"-"&amp;Table16[[#This Row],[PassBlock8]],"")</f>
        <v>-</v>
      </c>
      <c r="J337" s="73"/>
      <c r="K337" s="73"/>
      <c r="L337" s="74"/>
      <c r="M337" s="74"/>
      <c r="N337" s="74"/>
      <c r="O337" s="74"/>
      <c r="P337" s="74"/>
      <c r="Q337" s="74" t="str">
        <f>Table16[[#This Row],[DefPrimary2]]&amp;IF(Table16[[#This Row],[Def-Secondary3]]&lt;&gt;"","/"&amp;Table16[[#This Row],[Def-Secondary3]],)&amp;""&amp;IF(Table16[[#This Row],[PassRush4]]&lt;&gt;"","-"&amp;Table16[[#This Row],[PassRush4]],)</f>
        <v/>
      </c>
      <c r="R337" s="74" t="e">
        <f>VLOOKUP(Table16[[#This Row],[Player]],#REF!,9,FALSE)</f>
        <v>#REF!</v>
      </c>
    </row>
    <row r="338" spans="1:18" ht="12.75" customHeight="1" x14ac:dyDescent="0.25">
      <c r="A338" s="76" t="s">
        <v>1885</v>
      </c>
      <c r="B338" s="72" t="s">
        <v>127</v>
      </c>
      <c r="C338" s="77" t="s">
        <v>272</v>
      </c>
      <c r="D338" s="89">
        <v>36868</v>
      </c>
      <c r="E338" s="73" t="s">
        <v>348</v>
      </c>
      <c r="G338" s="73" t="s">
        <v>882</v>
      </c>
      <c r="H338" s="75" t="str">
        <f>VLOOKUP(Table16[[#This Row],[Player]],Rosters!$D$1:$D$1939,1,FALSE)</f>
        <v>Douglas, Demario</v>
      </c>
      <c r="I338" s="75" t="str">
        <f>Table16[[#This Row],[RunBlock-Primary6]]&amp;"-"&amp;Table16[[#This Row],[PassBlock8]]&amp;IF(Table16[[#This Row],[RunBlock-Secondary7]]&lt;&gt;"","/"&amp;Table16[[#This Row],[RunBlock-Secondary7]]&amp;"-"&amp;Table16[[#This Row],[PassBlock8]],"")</f>
        <v>-</v>
      </c>
      <c r="J338" s="73"/>
      <c r="K338" s="73"/>
      <c r="L338" s="74"/>
      <c r="M338" s="74"/>
      <c r="N338" s="74"/>
      <c r="O338" s="74"/>
      <c r="P338" s="74"/>
      <c r="Q338" s="74" t="str">
        <f>Table16[[#This Row],[DefPrimary2]]&amp;IF(Table16[[#This Row],[Def-Secondary3]]&lt;&gt;"","/"&amp;Table16[[#This Row],[Def-Secondary3]],)&amp;""&amp;IF(Table16[[#This Row],[PassRush4]]&lt;&gt;"","-"&amp;Table16[[#This Row],[PassRush4]],)</f>
        <v/>
      </c>
      <c r="R338" s="74" t="e">
        <f>VLOOKUP(Table16[[#This Row],[Player]],#REF!,9,FALSE)</f>
        <v>#REF!</v>
      </c>
    </row>
    <row r="339" spans="1:18" ht="12.75" customHeight="1" x14ac:dyDescent="0.25">
      <c r="A339" s="76" t="s">
        <v>877</v>
      </c>
      <c r="B339" s="72" t="s">
        <v>127</v>
      </c>
      <c r="C339" s="77" t="s">
        <v>250</v>
      </c>
      <c r="D339" s="89">
        <v>36780</v>
      </c>
      <c r="E339" s="73" t="s">
        <v>1119</v>
      </c>
      <c r="G339" s="73" t="s">
        <v>880</v>
      </c>
      <c r="H339" s="75" t="str">
        <f>VLOOKUP(Table16[[#This Row],[Player]],Rosters!$D$1:$D$1939,1,FALSE)</f>
        <v>Flowers, Zay</v>
      </c>
      <c r="I339" s="75" t="str">
        <f>Table16[[#This Row],[RunBlock-Primary6]]&amp;"-"&amp;Table16[[#This Row],[PassBlock8]]&amp;IF(Table16[[#This Row],[RunBlock-Secondary7]]&lt;&gt;"","/"&amp;Table16[[#This Row],[RunBlock-Secondary7]]&amp;"-"&amp;Table16[[#This Row],[PassBlock8]],"")</f>
        <v>-</v>
      </c>
      <c r="J339" s="73"/>
      <c r="K339" s="73"/>
      <c r="L339" s="74"/>
      <c r="M339" s="74"/>
      <c r="N339" s="74"/>
      <c r="O339" s="74"/>
      <c r="P339" s="74"/>
      <c r="Q339" s="74" t="str">
        <f>Table16[[#This Row],[DefPrimary2]]&amp;IF(Table16[[#This Row],[Def-Secondary3]]&lt;&gt;"","/"&amp;Table16[[#This Row],[Def-Secondary3]],)&amp;""&amp;IF(Table16[[#This Row],[PassRush4]]&lt;&gt;"","-"&amp;Table16[[#This Row],[PassRush4]],)</f>
        <v/>
      </c>
      <c r="R339" s="74" t="e">
        <f>VLOOKUP(Table16[[#This Row],[Player]],#REF!,9,FALSE)</f>
        <v>#REF!</v>
      </c>
    </row>
    <row r="340" spans="1:18" ht="12.75" customHeight="1" x14ac:dyDescent="0.25">
      <c r="A340" s="76" t="s">
        <v>1626</v>
      </c>
      <c r="B340" s="72" t="s">
        <v>127</v>
      </c>
      <c r="C340" s="77" t="s">
        <v>429</v>
      </c>
      <c r="D340" s="89">
        <v>35122</v>
      </c>
      <c r="E340" s="73" t="s">
        <v>405</v>
      </c>
      <c r="G340" s="73" t="s">
        <v>1627</v>
      </c>
      <c r="H340" s="75" t="str">
        <f>VLOOKUP(Table16[[#This Row],[Player]],Rosters!$D$1:$D$1939,1,FALSE)</f>
        <v>Godwin, Chris</v>
      </c>
      <c r="I340" s="75" t="str">
        <f>Table16[[#This Row],[RunBlock-Primary6]]&amp;"-"&amp;Table16[[#This Row],[PassBlock8]]&amp;IF(Table16[[#This Row],[RunBlock-Secondary7]]&lt;&gt;"","/"&amp;Table16[[#This Row],[RunBlock-Secondary7]]&amp;"-"&amp;Table16[[#This Row],[PassBlock8]],"")</f>
        <v>-</v>
      </c>
      <c r="J340" s="73"/>
      <c r="K340" s="73"/>
      <c r="L340" s="74"/>
      <c r="M340" s="74"/>
      <c r="N340" s="74"/>
      <c r="O340" s="74"/>
      <c r="P340" s="74"/>
      <c r="Q340" s="74" t="str">
        <f>Table16[[#This Row],[DefPrimary2]]&amp;IF(Table16[[#This Row],[Def-Secondary3]]&lt;&gt;"","/"&amp;Table16[[#This Row],[Def-Secondary3]],)&amp;""&amp;IF(Table16[[#This Row],[PassRush4]]&lt;&gt;"","-"&amp;Table16[[#This Row],[PassRush4]],)</f>
        <v/>
      </c>
      <c r="R340" s="74" t="e">
        <f>VLOOKUP(Table16[[#This Row],[Player]],#REF!,9,FALSE)</f>
        <v>#REF!</v>
      </c>
    </row>
    <row r="341" spans="1:18" ht="12.75" customHeight="1" x14ac:dyDescent="0.25">
      <c r="A341" s="76" t="s">
        <v>2695</v>
      </c>
      <c r="B341" s="72" t="s">
        <v>127</v>
      </c>
      <c r="C341" s="77" t="s">
        <v>261</v>
      </c>
      <c r="D341" s="89">
        <v>34394</v>
      </c>
      <c r="E341" s="73" t="s">
        <v>310</v>
      </c>
      <c r="G341" s="73" t="s">
        <v>2696</v>
      </c>
      <c r="H341" s="75" t="str">
        <f>VLOOKUP(Table16[[#This Row],[Player]],Rosters!$D$1:$D$1939,1,FALSE)</f>
        <v>Hill, Tyreek</v>
      </c>
      <c r="I341" s="75" t="str">
        <f>Table16[[#This Row],[RunBlock-Primary6]]&amp;"-"&amp;Table16[[#This Row],[PassBlock8]]&amp;IF(Table16[[#This Row],[RunBlock-Secondary7]]&lt;&gt;"","/"&amp;Table16[[#This Row],[RunBlock-Secondary7]]&amp;"-"&amp;Table16[[#This Row],[PassBlock8]],"")</f>
        <v>-</v>
      </c>
      <c r="J341" s="73"/>
      <c r="K341" s="73"/>
      <c r="L341" s="74"/>
      <c r="M341" s="74"/>
      <c r="N341" s="74"/>
      <c r="O341" s="74"/>
      <c r="P341" s="74"/>
      <c r="Q341" s="74" t="str">
        <f>Table16[[#This Row],[DefPrimary2]]&amp;IF(Table16[[#This Row],[Def-Secondary3]]&lt;&gt;"","/"&amp;Table16[[#This Row],[Def-Secondary3]],)&amp;""&amp;IF(Table16[[#This Row],[PassRush4]]&lt;&gt;"","-"&amp;Table16[[#This Row],[PassRush4]],)</f>
        <v/>
      </c>
      <c r="R341" s="74" t="e">
        <f>VLOOKUP(Table16[[#This Row],[Player]],#REF!,9,FALSE)</f>
        <v>#REF!</v>
      </c>
    </row>
    <row r="342" spans="1:18" ht="12.75" customHeight="1" x14ac:dyDescent="0.25">
      <c r="A342" s="76" t="s">
        <v>3478</v>
      </c>
      <c r="B342" s="72" t="s">
        <v>127</v>
      </c>
      <c r="C342" s="77" t="s">
        <v>395</v>
      </c>
      <c r="D342" s="89">
        <v>33761</v>
      </c>
      <c r="E342" s="73" t="s">
        <v>3479</v>
      </c>
      <c r="G342" s="73" t="s">
        <v>3049</v>
      </c>
      <c r="H342" s="75" t="str">
        <f>VLOOKUP(Table16[[#This Row],[Player]],Rosters!$D$1:$D$1939,1,FALSE)</f>
        <v>Hopkins, DeAndre</v>
      </c>
      <c r="I342" s="75" t="str">
        <f>Table16[[#This Row],[RunBlock-Primary6]]&amp;"-"&amp;Table16[[#This Row],[PassBlock8]]&amp;IF(Table16[[#This Row],[RunBlock-Secondary7]]&lt;&gt;"","/"&amp;Table16[[#This Row],[RunBlock-Secondary7]]&amp;"-"&amp;Table16[[#This Row],[PassBlock8]],"")</f>
        <v>-</v>
      </c>
      <c r="J342" s="73"/>
      <c r="K342" s="73"/>
      <c r="L342" s="74"/>
      <c r="M342" s="74"/>
      <c r="N342" s="74"/>
      <c r="O342" s="74"/>
      <c r="P342" s="74"/>
      <c r="Q342" s="74" t="str">
        <f>Table16[[#This Row],[DefPrimary2]]&amp;IF(Table16[[#This Row],[Def-Secondary3]]&lt;&gt;"","/"&amp;Table16[[#This Row],[Def-Secondary3]],)&amp;""&amp;IF(Table16[[#This Row],[PassRush4]]&lt;&gt;"","-"&amp;Table16[[#This Row],[PassRush4]],)</f>
        <v/>
      </c>
      <c r="R342" s="74" t="e">
        <f>VLOOKUP(Table16[[#This Row],[Player]],#REF!,9,FALSE)</f>
        <v>#REF!</v>
      </c>
    </row>
    <row r="343" spans="1:18" ht="12.75" customHeight="1" x14ac:dyDescent="0.25">
      <c r="A343" s="76" t="s">
        <v>2008</v>
      </c>
      <c r="B343" s="72" t="s">
        <v>127</v>
      </c>
      <c r="C343" s="77" t="s">
        <v>181</v>
      </c>
      <c r="D343" s="89">
        <v>35272</v>
      </c>
      <c r="E343" s="73" t="s">
        <v>230</v>
      </c>
      <c r="G343" s="73" t="s">
        <v>155</v>
      </c>
      <c r="H343" s="75" t="str">
        <f>VLOOKUP(Table16[[#This Row],[Player]],Rosters!$D$1:$D$1939,1,FALSE)</f>
        <v>Jefferson, Van</v>
      </c>
      <c r="I343" s="75" t="str">
        <f>Table16[[#This Row],[RunBlock-Primary6]]&amp;"-"&amp;Table16[[#This Row],[PassBlock8]]&amp;IF(Table16[[#This Row],[RunBlock-Secondary7]]&lt;&gt;"","/"&amp;Table16[[#This Row],[RunBlock-Secondary7]]&amp;"-"&amp;Table16[[#This Row],[PassBlock8]],"")</f>
        <v>-</v>
      </c>
      <c r="J343" s="73"/>
      <c r="K343" s="73"/>
      <c r="L343" s="74"/>
      <c r="M343" s="74"/>
      <c r="N343" s="74"/>
      <c r="O343" s="74"/>
      <c r="P343" s="74"/>
      <c r="Q343" s="74" t="str">
        <f>Table16[[#This Row],[DefPrimary2]]&amp;IF(Table16[[#This Row],[Def-Secondary3]]&lt;&gt;"","/"&amp;Table16[[#This Row],[Def-Secondary3]],)&amp;""&amp;IF(Table16[[#This Row],[PassRush4]]&lt;&gt;"","-"&amp;Table16[[#This Row],[PassRush4]],)</f>
        <v/>
      </c>
      <c r="R343" s="74" t="e">
        <f>VLOOKUP(Table16[[#This Row],[Player]],#REF!,9,FALSE)</f>
        <v>#REF!</v>
      </c>
    </row>
    <row r="344" spans="1:18" ht="12.75" customHeight="1" x14ac:dyDescent="0.25">
      <c r="A344" s="76" t="s">
        <v>2235</v>
      </c>
      <c r="B344" s="72" t="s">
        <v>127</v>
      </c>
      <c r="C344" s="77" t="s">
        <v>213</v>
      </c>
      <c r="D344" s="89">
        <v>35612</v>
      </c>
      <c r="E344" s="73" t="s">
        <v>756</v>
      </c>
      <c r="G344" s="73" t="s">
        <v>139</v>
      </c>
      <c r="H344" s="75" t="str">
        <f>VLOOKUP(Table16[[#This Row],[Player]],Rosters!$D$1:$D$1939,1,FALSE)</f>
        <v>Jennings, Jauan</v>
      </c>
      <c r="I344" s="75" t="str">
        <f>Table16[[#This Row],[RunBlock-Primary6]]&amp;"-"&amp;Table16[[#This Row],[PassBlock8]]&amp;IF(Table16[[#This Row],[RunBlock-Secondary7]]&lt;&gt;"","/"&amp;Table16[[#This Row],[RunBlock-Secondary7]]&amp;"-"&amp;Table16[[#This Row],[PassBlock8]],"")</f>
        <v>-</v>
      </c>
      <c r="J344" s="73"/>
      <c r="K344" s="73"/>
      <c r="L344" s="74"/>
      <c r="M344" s="74"/>
      <c r="N344" s="74"/>
      <c r="O344" s="74"/>
      <c r="P344" s="74"/>
      <c r="Q344" s="74" t="str">
        <f>Table16[[#This Row],[DefPrimary2]]&amp;IF(Table16[[#This Row],[Def-Secondary3]]&lt;&gt;"","/"&amp;Table16[[#This Row],[Def-Secondary3]],)&amp;""&amp;IF(Table16[[#This Row],[PassRush4]]&lt;&gt;"","-"&amp;Table16[[#This Row],[PassRush4]],)</f>
        <v/>
      </c>
      <c r="R344" s="74" t="e">
        <f>VLOOKUP(Table16[[#This Row],[Player]],#REF!,9,FALSE)</f>
        <v>#REF!</v>
      </c>
    </row>
    <row r="345" spans="1:18" ht="12.75" customHeight="1" x14ac:dyDescent="0.25">
      <c r="A345" s="76" t="s">
        <v>1334</v>
      </c>
      <c r="B345" s="72" t="s">
        <v>127</v>
      </c>
      <c r="C345" s="77" t="s">
        <v>101</v>
      </c>
      <c r="D345" s="89">
        <v>35387</v>
      </c>
      <c r="E345" s="73" t="s">
        <v>516</v>
      </c>
      <c r="G345" s="73" t="s">
        <v>496</v>
      </c>
      <c r="H345" s="75" t="str">
        <f>VLOOKUP(Table16[[#This Row],[Player]],Rosters!$D$1:$D$1939,1,FALSE)</f>
        <v>Kirk, Christian</v>
      </c>
      <c r="I345" s="75" t="str">
        <f>Table16[[#This Row],[RunBlock-Primary6]]&amp;"-"&amp;Table16[[#This Row],[PassBlock8]]&amp;IF(Table16[[#This Row],[RunBlock-Secondary7]]&lt;&gt;"","/"&amp;Table16[[#This Row],[RunBlock-Secondary7]]&amp;"-"&amp;Table16[[#This Row],[PassBlock8]],"")</f>
        <v>-</v>
      </c>
      <c r="J345" s="73"/>
      <c r="K345" s="73"/>
      <c r="L345" s="74"/>
      <c r="M345" s="74"/>
      <c r="N345" s="74"/>
      <c r="O345" s="74"/>
      <c r="P345" s="74"/>
      <c r="Q345" s="74" t="str">
        <f>Table16[[#This Row],[DefPrimary2]]&amp;IF(Table16[[#This Row],[Def-Secondary3]]&lt;&gt;"","/"&amp;Table16[[#This Row],[Def-Secondary3]],)&amp;""&amp;IF(Table16[[#This Row],[PassRush4]]&lt;&gt;"","-"&amp;Table16[[#This Row],[PassRush4]],)</f>
        <v/>
      </c>
      <c r="R345" s="74" t="e">
        <f>VLOOKUP(Table16[[#This Row],[Player]],#REF!,9,FALSE)</f>
        <v>#REF!</v>
      </c>
    </row>
    <row r="346" spans="1:18" ht="12.75" customHeight="1" x14ac:dyDescent="0.25">
      <c r="A346" s="76" t="s">
        <v>3477</v>
      </c>
      <c r="B346" s="72" t="s">
        <v>127</v>
      </c>
      <c r="C346" s="77" t="s">
        <v>239</v>
      </c>
      <c r="D346" s="89">
        <v>34135</v>
      </c>
      <c r="E346" s="73" t="s">
        <v>405</v>
      </c>
      <c r="G346" s="73" t="s">
        <v>1188</v>
      </c>
      <c r="H346" s="75" t="str">
        <f>VLOOKUP(Table16[[#This Row],[Player]],Rosters!$D$1:$D$1939,1,FALSE)</f>
        <v>Kupp, Cooper</v>
      </c>
      <c r="I346" s="75" t="str">
        <f>Table16[[#This Row],[RunBlock-Primary6]]&amp;"-"&amp;Table16[[#This Row],[PassBlock8]]&amp;IF(Table16[[#This Row],[RunBlock-Secondary7]]&lt;&gt;"","/"&amp;Table16[[#This Row],[RunBlock-Secondary7]]&amp;"-"&amp;Table16[[#This Row],[PassBlock8]],"")</f>
        <v>-</v>
      </c>
      <c r="J346" s="73"/>
      <c r="K346" s="73"/>
      <c r="L346" s="74"/>
      <c r="M346" s="74"/>
      <c r="N346" s="74"/>
      <c r="O346" s="74"/>
      <c r="P346" s="74"/>
      <c r="Q346" s="74" t="str">
        <f>Table16[[#This Row],[DefPrimary2]]&amp;IF(Table16[[#This Row],[Def-Secondary3]]&lt;&gt;"","/"&amp;Table16[[#This Row],[Def-Secondary3]],)&amp;""&amp;IF(Table16[[#This Row],[PassRush4]]&lt;&gt;"","-"&amp;Table16[[#This Row],[PassRush4]],)</f>
        <v/>
      </c>
      <c r="R346" s="74" t="e">
        <f>VLOOKUP(Table16[[#This Row],[Player]],#REF!,9,FALSE)</f>
        <v>#REF!</v>
      </c>
    </row>
    <row r="347" spans="1:18" ht="12.75" customHeight="1" x14ac:dyDescent="0.25">
      <c r="A347" s="76" t="s">
        <v>3253</v>
      </c>
      <c r="B347" s="72" t="s">
        <v>127</v>
      </c>
      <c r="C347" s="77" t="s">
        <v>200</v>
      </c>
      <c r="D347" s="89">
        <v>36258</v>
      </c>
      <c r="E347" s="73" t="s">
        <v>4170</v>
      </c>
      <c r="G347" s="73" t="s">
        <v>2110</v>
      </c>
      <c r="H347" s="75" t="str">
        <f>VLOOKUP(Table16[[#This Row],[Player]],Rosters!$D$1:$D$1939,1,FALSE)</f>
        <v>Lamb, CeeDee</v>
      </c>
      <c r="I347" s="75" t="str">
        <f>Table16[[#This Row],[RunBlock-Primary6]]&amp;"-"&amp;Table16[[#This Row],[PassBlock8]]&amp;IF(Table16[[#This Row],[RunBlock-Secondary7]]&lt;&gt;"","/"&amp;Table16[[#This Row],[RunBlock-Secondary7]]&amp;"-"&amp;Table16[[#This Row],[PassBlock8]],"")</f>
        <v>-</v>
      </c>
      <c r="J347" s="73"/>
      <c r="K347" s="73"/>
      <c r="L347" s="74"/>
      <c r="M347" s="74"/>
      <c r="N347" s="74"/>
      <c r="O347" s="74"/>
      <c r="P347" s="74"/>
      <c r="Q347" s="74" t="str">
        <f>Table16[[#This Row],[DefPrimary2]]&amp;IF(Table16[[#This Row],[Def-Secondary3]]&lt;&gt;"","/"&amp;Table16[[#This Row],[Def-Secondary3]],)&amp;""&amp;IF(Table16[[#This Row],[PassRush4]]&lt;&gt;"","-"&amp;Table16[[#This Row],[PassRush4]],)</f>
        <v/>
      </c>
      <c r="R347" s="74" t="e">
        <f>VLOOKUP(Table16[[#This Row],[Player]],#REF!,9,FALSE)</f>
        <v>#REF!</v>
      </c>
    </row>
    <row r="348" spans="1:18" ht="12.75" customHeight="1" x14ac:dyDescent="0.25">
      <c r="A348" s="76" t="s">
        <v>678</v>
      </c>
      <c r="B348" s="72" t="s">
        <v>127</v>
      </c>
      <c r="C348" s="77" t="s">
        <v>116</v>
      </c>
      <c r="D348" s="89">
        <v>33905</v>
      </c>
      <c r="E348" s="73" t="s">
        <v>1376</v>
      </c>
      <c r="G348" s="73" t="s">
        <v>146</v>
      </c>
      <c r="H348" s="75" t="str">
        <f>VLOOKUP(Table16[[#This Row],[Player]],Rosters!$D$1:$D$1939,1,FALSE)</f>
        <v>Lockett, Tyler</v>
      </c>
      <c r="I348" s="75" t="str">
        <f>Table16[[#This Row],[RunBlock-Primary6]]&amp;"-"&amp;Table16[[#This Row],[PassBlock8]]&amp;IF(Table16[[#This Row],[RunBlock-Secondary7]]&lt;&gt;"","/"&amp;Table16[[#This Row],[RunBlock-Secondary7]]&amp;"-"&amp;Table16[[#This Row],[PassBlock8]],"")</f>
        <v>-</v>
      </c>
      <c r="J348" s="73"/>
      <c r="K348" s="73"/>
      <c r="L348" s="74"/>
      <c r="M348" s="74"/>
      <c r="N348" s="74"/>
      <c r="O348" s="74"/>
      <c r="P348" s="74"/>
      <c r="Q348" s="74" t="str">
        <f>Table16[[#This Row],[DefPrimary2]]&amp;IF(Table16[[#This Row],[Def-Secondary3]]&lt;&gt;"","/"&amp;Table16[[#This Row],[Def-Secondary3]],)&amp;""&amp;IF(Table16[[#This Row],[PassRush4]]&lt;&gt;"","-"&amp;Table16[[#This Row],[PassRush4]],)</f>
        <v/>
      </c>
      <c r="R348" s="74" t="e">
        <f>VLOOKUP(Table16[[#This Row],[Player]],#REF!,9,FALSE)</f>
        <v>#REF!</v>
      </c>
    </row>
    <row r="349" spans="1:18" ht="12.75" customHeight="1" x14ac:dyDescent="0.25">
      <c r="A349" s="76" t="s">
        <v>3686</v>
      </c>
      <c r="B349" s="72" t="s">
        <v>127</v>
      </c>
      <c r="C349" s="77" t="s">
        <v>246</v>
      </c>
      <c r="D349" s="89">
        <v>37206</v>
      </c>
      <c r="E349" s="73" t="s">
        <v>3687</v>
      </c>
      <c r="G349" s="73" t="s">
        <v>2696</v>
      </c>
      <c r="H349" s="75" t="str">
        <f>VLOOKUP(Table16[[#This Row],[Player]],Rosters!$D$1:$D$1939,1,FALSE)</f>
        <v>McConkey, Ladd</v>
      </c>
      <c r="I349" s="75" t="str">
        <f>Table16[[#This Row],[RunBlock-Primary6]]&amp;"-"&amp;Table16[[#This Row],[PassBlock8]]&amp;IF(Table16[[#This Row],[RunBlock-Secondary7]]&lt;&gt;"","/"&amp;Table16[[#This Row],[RunBlock-Secondary7]]&amp;"-"&amp;Table16[[#This Row],[PassBlock8]],"")</f>
        <v>-</v>
      </c>
      <c r="J349" s="73"/>
      <c r="K349" s="73"/>
      <c r="L349" s="74"/>
      <c r="M349" s="74"/>
      <c r="N349" s="74"/>
      <c r="O349" s="74"/>
      <c r="P349" s="74"/>
      <c r="Q349" s="74" t="str">
        <f>Table16[[#This Row],[DefPrimary2]]&amp;IF(Table16[[#This Row],[Def-Secondary3]]&lt;&gt;"","/"&amp;Table16[[#This Row],[Def-Secondary3]],)&amp;""&amp;IF(Table16[[#This Row],[PassRush4]]&lt;&gt;"","-"&amp;Table16[[#This Row],[PassRush4]],)</f>
        <v/>
      </c>
      <c r="R349" s="74" t="e">
        <f>VLOOKUP(Table16[[#This Row],[Player]],#REF!,9,FALSE)</f>
        <v>#REF!</v>
      </c>
    </row>
    <row r="350" spans="1:18" ht="12.75" customHeight="1" x14ac:dyDescent="0.25">
      <c r="A350" s="76" t="s">
        <v>489</v>
      </c>
      <c r="B350" s="72" t="s">
        <v>127</v>
      </c>
      <c r="C350" s="77" t="s">
        <v>491</v>
      </c>
      <c r="D350" s="89">
        <v>35378</v>
      </c>
      <c r="E350" s="73" t="s">
        <v>121</v>
      </c>
      <c r="G350" s="73" t="s">
        <v>492</v>
      </c>
      <c r="H350" s="75" t="str">
        <f>VLOOKUP(Table16[[#This Row],[Player]],Rosters!$D$1:$D$1939,1,FALSE)</f>
        <v>Meyers, Jakobi</v>
      </c>
      <c r="I350" s="75" t="str">
        <f>Table16[[#This Row],[RunBlock-Primary6]]&amp;"-"&amp;Table16[[#This Row],[PassBlock8]]&amp;IF(Table16[[#This Row],[RunBlock-Secondary7]]&lt;&gt;"","/"&amp;Table16[[#This Row],[RunBlock-Secondary7]]&amp;"-"&amp;Table16[[#This Row],[PassBlock8]],"")</f>
        <v>-</v>
      </c>
      <c r="J350" s="73"/>
      <c r="K350" s="73"/>
      <c r="L350" s="74"/>
      <c r="M350" s="74"/>
      <c r="N350" s="74"/>
      <c r="O350" s="74"/>
      <c r="P350" s="74"/>
      <c r="Q350" s="74" t="str">
        <f>Table16[[#This Row],[DefPrimary2]]&amp;IF(Table16[[#This Row],[Def-Secondary3]]&lt;&gt;"","/"&amp;Table16[[#This Row],[Def-Secondary3]],)&amp;""&amp;IF(Table16[[#This Row],[PassRush4]]&lt;&gt;"","-"&amp;Table16[[#This Row],[PassRush4]],)</f>
        <v/>
      </c>
      <c r="R350" s="74" t="e">
        <f>VLOOKUP(Table16[[#This Row],[Player]],#REF!,9,FALSE)</f>
        <v>#REF!</v>
      </c>
    </row>
    <row r="351" spans="1:18" ht="12.75" customHeight="1" x14ac:dyDescent="0.25">
      <c r="A351" s="76" t="s">
        <v>3363</v>
      </c>
      <c r="B351" s="72" t="s">
        <v>127</v>
      </c>
      <c r="C351" s="77" t="s">
        <v>109</v>
      </c>
      <c r="D351" s="89">
        <v>35732</v>
      </c>
      <c r="E351" s="73" t="s">
        <v>1239</v>
      </c>
      <c r="G351" s="73" t="s">
        <v>3364</v>
      </c>
      <c r="H351" s="75" t="str">
        <f>VLOOKUP(Table16[[#This Row],[Player]],Rosters!$D$1:$D$1939,1,FALSE)</f>
        <v>Mooney, Darnell</v>
      </c>
      <c r="I351" s="75" t="str">
        <f>Table16[[#This Row],[RunBlock-Primary6]]&amp;"-"&amp;Table16[[#This Row],[PassBlock8]]&amp;IF(Table16[[#This Row],[RunBlock-Secondary7]]&lt;&gt;"","/"&amp;Table16[[#This Row],[RunBlock-Secondary7]]&amp;"-"&amp;Table16[[#This Row],[PassBlock8]],"")</f>
        <v>-</v>
      </c>
      <c r="J351" s="73"/>
      <c r="K351" s="73"/>
      <c r="L351" s="74"/>
      <c r="M351" s="74"/>
      <c r="N351" s="74"/>
      <c r="O351" s="74"/>
      <c r="P351" s="74"/>
      <c r="Q351" s="74" t="str">
        <f>Table16[[#This Row],[DefPrimary2]]&amp;IF(Table16[[#This Row],[Def-Secondary3]]&lt;&gt;"","/"&amp;Table16[[#This Row],[Def-Secondary3]],)&amp;""&amp;IF(Table16[[#This Row],[PassRush4]]&lt;&gt;"","-"&amp;Table16[[#This Row],[PassRush4]],)</f>
        <v/>
      </c>
      <c r="R351" s="74" t="e">
        <f>VLOOKUP(Table16[[#This Row],[Player]],#REF!,9,FALSE)</f>
        <v>#REF!</v>
      </c>
    </row>
    <row r="352" spans="1:18" ht="12.75" customHeight="1" x14ac:dyDescent="0.25">
      <c r="A352" s="76" t="s">
        <v>3484</v>
      </c>
      <c r="B352" s="72" t="s">
        <v>127</v>
      </c>
      <c r="C352" s="77" t="s">
        <v>91</v>
      </c>
      <c r="D352" s="89">
        <v>36586</v>
      </c>
      <c r="E352" s="73" t="s">
        <v>283</v>
      </c>
      <c r="G352" s="73" t="s">
        <v>500</v>
      </c>
      <c r="H352" s="75" t="str">
        <f>VLOOKUP(Table16[[#This Row],[Player]],Rosters!$D$1:$D$1939,1,FALSE)</f>
        <v>Moore, Elijah</v>
      </c>
      <c r="I352" s="75" t="str">
        <f>Table16[[#This Row],[RunBlock-Primary6]]&amp;"-"&amp;Table16[[#This Row],[PassBlock8]]&amp;IF(Table16[[#This Row],[RunBlock-Secondary7]]&lt;&gt;"","/"&amp;Table16[[#This Row],[RunBlock-Secondary7]]&amp;"-"&amp;Table16[[#This Row],[PassBlock8]],"")</f>
        <v>-</v>
      </c>
      <c r="J352" s="73"/>
      <c r="K352" s="73"/>
      <c r="L352" s="74"/>
      <c r="M352" s="74"/>
      <c r="N352" s="74"/>
      <c r="O352" s="74"/>
      <c r="P352" s="74"/>
      <c r="Q352" s="74" t="str">
        <f>Table16[[#This Row],[DefPrimary2]]&amp;IF(Table16[[#This Row],[Def-Secondary3]]&lt;&gt;"","/"&amp;Table16[[#This Row],[Def-Secondary3]],)&amp;""&amp;IF(Table16[[#This Row],[PassRush4]]&lt;&gt;"","-"&amp;Table16[[#This Row],[PassRush4]],)</f>
        <v/>
      </c>
      <c r="R352" s="74" t="e">
        <f>VLOOKUP(Table16[[#This Row],[Player]],#REF!,9,FALSE)</f>
        <v>#REF!</v>
      </c>
    </row>
    <row r="353" spans="1:19" ht="12.75" customHeight="1" x14ac:dyDescent="0.25">
      <c r="A353" s="76" t="s">
        <v>2811</v>
      </c>
      <c r="B353" s="72" t="s">
        <v>127</v>
      </c>
      <c r="C353" s="77" t="s">
        <v>612</v>
      </c>
      <c r="D353" s="89">
        <v>37830</v>
      </c>
      <c r="E353" s="73" t="s">
        <v>2812</v>
      </c>
      <c r="G353" s="73" t="s">
        <v>2110</v>
      </c>
      <c r="H353" s="75" t="str">
        <f>VLOOKUP(Table16[[#This Row],[Player]],Rosters!$D$1:$D$1939,1,FALSE)</f>
        <v>Nabers, Malik</v>
      </c>
      <c r="I353" s="75" t="str">
        <f>Table16[[#This Row],[RunBlock-Primary6]]&amp;"-"&amp;Table16[[#This Row],[PassBlock8]]&amp;IF(Table16[[#This Row],[RunBlock-Secondary7]]&lt;&gt;"","/"&amp;Table16[[#This Row],[RunBlock-Secondary7]]&amp;"-"&amp;Table16[[#This Row],[PassBlock8]],"")</f>
        <v>-</v>
      </c>
      <c r="J353" s="73"/>
      <c r="K353" s="73"/>
      <c r="L353" s="74"/>
      <c r="M353" s="74"/>
      <c r="N353" s="74"/>
      <c r="O353" s="74"/>
      <c r="P353" s="74"/>
      <c r="Q353" s="74" t="str">
        <f>Table16[[#This Row],[DefPrimary2]]&amp;IF(Table16[[#This Row],[Def-Secondary3]]&lt;&gt;"","/"&amp;Table16[[#This Row],[Def-Secondary3]],)&amp;""&amp;IF(Table16[[#This Row],[PassRush4]]&lt;&gt;"","-"&amp;Table16[[#This Row],[PassRush4]],)</f>
        <v/>
      </c>
      <c r="R353" s="74" t="e">
        <f>VLOOKUP(Table16[[#This Row],[Player]],#REF!,9,FALSE)</f>
        <v>#REF!</v>
      </c>
    </row>
    <row r="354" spans="1:19" ht="12.75" customHeight="1" x14ac:dyDescent="0.25">
      <c r="A354" s="76" t="s">
        <v>1187</v>
      </c>
      <c r="B354" s="72" t="s">
        <v>127</v>
      </c>
      <c r="C354" s="77" t="s">
        <v>145</v>
      </c>
      <c r="D354" s="89">
        <v>36559</v>
      </c>
      <c r="E354" s="73" t="s">
        <v>99</v>
      </c>
      <c r="G354" s="73" t="s">
        <v>1188</v>
      </c>
      <c r="H354" s="75" t="str">
        <f>VLOOKUP(Table16[[#This Row],[Player]],Rosters!$D$1:$D$1939,1,FALSE)</f>
        <v>Shakir, Khalil</v>
      </c>
      <c r="I354" s="75" t="str">
        <f>Table16[[#This Row],[RunBlock-Primary6]]&amp;"-"&amp;Table16[[#This Row],[PassBlock8]]&amp;IF(Table16[[#This Row],[RunBlock-Secondary7]]&lt;&gt;"","/"&amp;Table16[[#This Row],[RunBlock-Secondary7]]&amp;"-"&amp;Table16[[#This Row],[PassBlock8]],"")</f>
        <v>-</v>
      </c>
      <c r="J354" s="73"/>
      <c r="K354" s="73"/>
      <c r="L354" s="74"/>
      <c r="M354" s="74"/>
      <c r="N354" s="74"/>
      <c r="O354" s="74"/>
      <c r="P354" s="74"/>
      <c r="Q354" s="74" t="str">
        <f>Table16[[#This Row],[DefPrimary2]]&amp;IF(Table16[[#This Row],[Def-Secondary3]]&lt;&gt;"","/"&amp;Table16[[#This Row],[Def-Secondary3]],)&amp;""&amp;IF(Table16[[#This Row],[PassRush4]]&lt;&gt;"","-"&amp;Table16[[#This Row],[PassRush4]],)</f>
        <v/>
      </c>
      <c r="R354" s="74" t="e">
        <f>VLOOKUP(Table16[[#This Row],[Player]],#REF!,9,FALSE)</f>
        <v>#REF!</v>
      </c>
    </row>
    <row r="355" spans="1:19" ht="12.75" customHeight="1" x14ac:dyDescent="0.25">
      <c r="A355" s="76" t="s">
        <v>2575</v>
      </c>
      <c r="B355" s="72" t="s">
        <v>127</v>
      </c>
      <c r="C355" s="77" t="s">
        <v>363</v>
      </c>
      <c r="D355" s="89">
        <v>36100</v>
      </c>
      <c r="E355" s="73" t="s">
        <v>4212</v>
      </c>
      <c r="G355" s="73" t="s">
        <v>139</v>
      </c>
      <c r="H355" s="75" t="str">
        <f>VLOOKUP(Table16[[#This Row],[Player]],Rosters!$D$1:$D$1939,1,FALSE)</f>
        <v>Smith, DeVonta</v>
      </c>
      <c r="I355" s="75" t="str">
        <f>Table16[[#This Row],[RunBlock-Primary6]]&amp;"-"&amp;Table16[[#This Row],[PassBlock8]]&amp;IF(Table16[[#This Row],[RunBlock-Secondary7]]&lt;&gt;"","/"&amp;Table16[[#This Row],[RunBlock-Secondary7]]&amp;"-"&amp;Table16[[#This Row],[PassBlock8]],"")</f>
        <v>-</v>
      </c>
      <c r="J355" s="73"/>
      <c r="K355" s="73"/>
      <c r="L355" s="74"/>
      <c r="M355" s="74"/>
      <c r="N355" s="74"/>
      <c r="O355" s="74"/>
      <c r="P355" s="74"/>
      <c r="Q355" s="74" t="str">
        <f>Table16[[#This Row],[DefPrimary2]]&amp;IF(Table16[[#This Row],[Def-Secondary3]]&lt;&gt;"","/"&amp;Table16[[#This Row],[Def-Secondary3]],)&amp;""&amp;IF(Table16[[#This Row],[PassRush4]]&lt;&gt;"","-"&amp;Table16[[#This Row],[PassRush4]],)</f>
        <v/>
      </c>
      <c r="R355" s="74" t="e">
        <f>VLOOKUP(Table16[[#This Row],[Player]],#REF!,9,FALSE)</f>
        <v>#REF!</v>
      </c>
    </row>
    <row r="356" spans="1:19" ht="12.75" customHeight="1" x14ac:dyDescent="0.25">
      <c r="A356" s="76" t="s">
        <v>2922</v>
      </c>
      <c r="B356" s="72" t="s">
        <v>127</v>
      </c>
      <c r="C356" s="77" t="s">
        <v>123</v>
      </c>
      <c r="D356" s="89">
        <v>36434</v>
      </c>
      <c r="E356" s="73" t="s">
        <v>553</v>
      </c>
      <c r="G356" s="73" t="s">
        <v>1751</v>
      </c>
      <c r="H356" s="75" t="str">
        <f>VLOOKUP(Table16[[#This Row],[Player]],Rosters!$D$1:$D$1939,1,FALSE)</f>
        <v>St. Brown, Amon-Ra</v>
      </c>
      <c r="I356" s="75" t="str">
        <f>Table16[[#This Row],[RunBlock-Primary6]]&amp;"-"&amp;Table16[[#This Row],[PassBlock8]]&amp;IF(Table16[[#This Row],[RunBlock-Secondary7]]&lt;&gt;"","/"&amp;Table16[[#This Row],[RunBlock-Secondary7]]&amp;"-"&amp;Table16[[#This Row],[PassBlock8]],"")</f>
        <v>-</v>
      </c>
      <c r="J356" s="73"/>
      <c r="K356" s="73"/>
      <c r="L356" s="74"/>
      <c r="M356" s="74"/>
      <c r="N356" s="74"/>
      <c r="O356" s="74"/>
      <c r="P356" s="74"/>
      <c r="Q356" s="74" t="str">
        <f>Table16[[#This Row],[DefPrimary2]]&amp;IF(Table16[[#This Row],[Def-Secondary3]]&lt;&gt;"","/"&amp;Table16[[#This Row],[Def-Secondary3]],)&amp;""&amp;IF(Table16[[#This Row],[PassRush4]]&lt;&gt;"","-"&amp;Table16[[#This Row],[PassRush4]],)</f>
        <v/>
      </c>
      <c r="R356" s="74" t="e">
        <f>VLOOKUP(Table16[[#This Row],[Player]],#REF!,9,FALSE)</f>
        <v>#REF!</v>
      </c>
    </row>
    <row r="357" spans="1:19" ht="12.75" customHeight="1" x14ac:dyDescent="0.25">
      <c r="A357" s="76" t="s">
        <v>2814</v>
      </c>
      <c r="B357" s="72" t="s">
        <v>127</v>
      </c>
      <c r="C357" s="77" t="s">
        <v>175</v>
      </c>
      <c r="D357" s="89">
        <v>33107</v>
      </c>
      <c r="E357" s="73" t="s">
        <v>1728</v>
      </c>
      <c r="G357" s="73" t="s">
        <v>880</v>
      </c>
      <c r="H357" s="75" t="str">
        <f>VLOOKUP(Table16[[#This Row],[Player]],Rosters!$D$1:$D$1939,1,FALSE)</f>
        <v>Thielen, Adam</v>
      </c>
      <c r="I357" s="75" t="str">
        <f>Table16[[#This Row],[RunBlock-Primary6]]&amp;"-"&amp;Table16[[#This Row],[PassBlock8]]&amp;IF(Table16[[#This Row],[RunBlock-Secondary7]]&lt;&gt;"","/"&amp;Table16[[#This Row],[RunBlock-Secondary7]]&amp;"-"&amp;Table16[[#This Row],[PassBlock8]],"")</f>
        <v>-</v>
      </c>
      <c r="J357" s="73"/>
      <c r="K357" s="73"/>
      <c r="L357" s="74"/>
      <c r="M357" s="74"/>
      <c r="N357" s="74"/>
      <c r="O357" s="74"/>
      <c r="P357" s="74"/>
      <c r="Q357" s="74" t="str">
        <f>Table16[[#This Row],[DefPrimary2]]&amp;IF(Table16[[#This Row],[Def-Secondary3]]&lt;&gt;"","/"&amp;Table16[[#This Row],[Def-Secondary3]],)&amp;""&amp;IF(Table16[[#This Row],[PassRush4]]&lt;&gt;"","-"&amp;Table16[[#This Row],[PassRush4]],)</f>
        <v/>
      </c>
      <c r="R357" s="74" t="e">
        <f>VLOOKUP(Table16[[#This Row],[Player]],#REF!,9,FALSE)</f>
        <v>#REF!</v>
      </c>
    </row>
    <row r="358" spans="1:19" ht="12.75" customHeight="1" x14ac:dyDescent="0.25">
      <c r="A358" s="76" t="s">
        <v>1482</v>
      </c>
      <c r="B358" s="72" t="s">
        <v>127</v>
      </c>
      <c r="C358" s="77" t="s">
        <v>154</v>
      </c>
      <c r="D358" s="89">
        <v>35776</v>
      </c>
      <c r="E358" s="73" t="s">
        <v>1483</v>
      </c>
      <c r="G358" s="73" t="s">
        <v>146</v>
      </c>
      <c r="H358" s="75" t="str">
        <f>VLOOKUP(Table16[[#This Row],[Player]],Rosters!$D$1:$D$1939,1,FALSE)</f>
        <v>Vele, Devaughn</v>
      </c>
      <c r="I358" s="75" t="str">
        <f>Table16[[#This Row],[RunBlock-Primary6]]&amp;"-"&amp;Table16[[#This Row],[PassBlock8]]&amp;IF(Table16[[#This Row],[RunBlock-Secondary7]]&lt;&gt;"","/"&amp;Table16[[#This Row],[RunBlock-Secondary7]]&amp;"-"&amp;Table16[[#This Row],[PassBlock8]],"")</f>
        <v>-</v>
      </c>
      <c r="J358" s="73"/>
      <c r="K358" s="73"/>
      <c r="L358" s="74"/>
      <c r="M358" s="74"/>
      <c r="N358" s="74"/>
      <c r="O358" s="74"/>
      <c r="P358" s="74"/>
      <c r="Q358" s="74" t="str">
        <f>Table16[[#This Row],[DefPrimary2]]&amp;IF(Table16[[#This Row],[Def-Secondary3]]&lt;&gt;"","/"&amp;Table16[[#This Row],[Def-Secondary3]],)&amp;""&amp;IF(Table16[[#This Row],[PassRush4]]&lt;&gt;"","-"&amp;Table16[[#This Row],[PassRush4]],)</f>
        <v/>
      </c>
      <c r="R358" s="74" t="e">
        <f>VLOOKUP(Table16[[#This Row],[Player]],#REF!,9,FALSE)</f>
        <v>#REF!</v>
      </c>
    </row>
    <row r="359" spans="1:19" ht="12.75" customHeight="1" x14ac:dyDescent="0.25">
      <c r="A359" s="76" t="s">
        <v>2816</v>
      </c>
      <c r="B359" s="72" t="s">
        <v>127</v>
      </c>
      <c r="C359" s="77" t="s">
        <v>84</v>
      </c>
      <c r="D359" s="89">
        <v>36579</v>
      </c>
      <c r="E359" s="73" t="s">
        <v>98</v>
      </c>
      <c r="G359" s="73" t="s">
        <v>146</v>
      </c>
      <c r="H359" s="75" t="str">
        <f>VLOOKUP(Table16[[#This Row],[Player]],Rosters!$D$1:$D$1939,1,FALSE)</f>
        <v>Wilson, Michael</v>
      </c>
      <c r="I359" s="75" t="str">
        <f>Table16[[#This Row],[RunBlock-Primary6]]&amp;"-"&amp;Table16[[#This Row],[PassBlock8]]&amp;IF(Table16[[#This Row],[RunBlock-Secondary7]]&lt;&gt;"","/"&amp;Table16[[#This Row],[RunBlock-Secondary7]]&amp;"-"&amp;Table16[[#This Row],[PassBlock8]],"")</f>
        <v>-</v>
      </c>
      <c r="J359" s="73"/>
      <c r="K359" s="73"/>
      <c r="L359" s="74"/>
      <c r="M359" s="74"/>
      <c r="N359" s="74"/>
      <c r="O359" s="74"/>
      <c r="P359" s="74"/>
      <c r="Q359" s="74" t="str">
        <f>Table16[[#This Row],[DefPrimary2]]&amp;IF(Table16[[#This Row],[Def-Secondary3]]&lt;&gt;"","/"&amp;Table16[[#This Row],[Def-Secondary3]],)&amp;""&amp;IF(Table16[[#This Row],[PassRush4]]&lt;&gt;"","-"&amp;Table16[[#This Row],[PassRush4]],)</f>
        <v/>
      </c>
      <c r="R359" s="74" t="e">
        <f>VLOOKUP(Table16[[#This Row],[Player]],#REF!,9,FALSE)</f>
        <v>#REF!</v>
      </c>
    </row>
    <row r="360" spans="1:19" ht="12.75" customHeight="1" x14ac:dyDescent="0.25">
      <c r="A360" s="76" t="s">
        <v>1628</v>
      </c>
      <c r="B360" s="72" t="s">
        <v>1629</v>
      </c>
      <c r="C360" s="77" t="s">
        <v>285</v>
      </c>
      <c r="D360" s="89">
        <v>37115</v>
      </c>
      <c r="E360" s="73" t="s">
        <v>98</v>
      </c>
      <c r="G360" s="73" t="s">
        <v>1188</v>
      </c>
      <c r="H360" s="75" t="str">
        <f>VLOOKUP(Table16[[#This Row],[Player]],Rosters!$D$1:$D$1939,1,FALSE)</f>
        <v>Downs, Josh</v>
      </c>
      <c r="I360" s="75" t="str">
        <f>Table16[[#This Row],[RunBlock-Primary6]]&amp;"-"&amp;Table16[[#This Row],[PassBlock8]]&amp;IF(Table16[[#This Row],[RunBlock-Secondary7]]&lt;&gt;"","/"&amp;Table16[[#This Row],[RunBlock-Secondary7]]&amp;"-"&amp;Table16[[#This Row],[PassBlock8]],"")</f>
        <v>-</v>
      </c>
      <c r="J360" s="73"/>
      <c r="K360" s="73"/>
      <c r="L360" s="74"/>
      <c r="M360" s="74"/>
      <c r="N360" s="74"/>
      <c r="O360" s="74"/>
      <c r="P360" s="74"/>
      <c r="Q360" s="74" t="str">
        <f>Table16[[#This Row],[DefPrimary2]]&amp;IF(Table16[[#This Row],[Def-Secondary3]]&lt;&gt;"","/"&amp;Table16[[#This Row],[Def-Secondary3]],)&amp;""&amp;IF(Table16[[#This Row],[PassRush4]]&lt;&gt;"","-"&amp;Table16[[#This Row],[PassRush4]],)</f>
        <v/>
      </c>
      <c r="R360" s="74" t="e">
        <f>VLOOKUP(Table16[[#This Row],[Player]],#REF!,9,FALSE)</f>
        <v>#REF!</v>
      </c>
    </row>
    <row r="361" spans="1:19" ht="12.75" customHeight="1" x14ac:dyDescent="0.25">
      <c r="A361" s="76" t="s">
        <v>2366</v>
      </c>
      <c r="B361" s="72" t="s">
        <v>1629</v>
      </c>
      <c r="C361" s="77" t="s">
        <v>368</v>
      </c>
      <c r="D361" s="89">
        <v>36644</v>
      </c>
      <c r="E361" s="73" t="s">
        <v>268</v>
      </c>
      <c r="G361" s="73" t="s">
        <v>1883</v>
      </c>
      <c r="H361" s="75" t="str">
        <f>VLOOKUP(Table16[[#This Row],[Player]],Rosters!$D$1:$D$1939,1,FALSE)</f>
        <v>Reed, Jayden</v>
      </c>
      <c r="I361" s="75" t="str">
        <f>Table16[[#This Row],[RunBlock-Primary6]]&amp;"-"&amp;Table16[[#This Row],[PassBlock8]]&amp;IF(Table16[[#This Row],[RunBlock-Secondary7]]&lt;&gt;"","/"&amp;Table16[[#This Row],[RunBlock-Secondary7]]&amp;"-"&amp;Table16[[#This Row],[PassBlock8]],"")</f>
        <v>-</v>
      </c>
      <c r="J361" s="73"/>
      <c r="K361" s="73"/>
      <c r="L361" s="74"/>
      <c r="M361" s="74"/>
      <c r="N361" s="74"/>
      <c r="O361" s="74"/>
      <c r="P361" s="74"/>
      <c r="Q361" s="74" t="str">
        <f>Table16[[#This Row],[DefPrimary2]]&amp;IF(Table16[[#This Row],[Def-Secondary3]]&lt;&gt;"","/"&amp;Table16[[#This Row],[Def-Secondary3]],)&amp;""&amp;IF(Table16[[#This Row],[PassRush4]]&lt;&gt;"","-"&amp;Table16[[#This Row],[PassRush4]],)</f>
        <v/>
      </c>
      <c r="R361" s="74" t="e">
        <f>VLOOKUP(Table16[[#This Row],[Player]],#REF!,9,FALSE)</f>
        <v>#REF!</v>
      </c>
    </row>
    <row r="362" spans="1:19" ht="12.75" customHeight="1" x14ac:dyDescent="0.25">
      <c r="A362" s="76" t="s">
        <v>2577</v>
      </c>
      <c r="B362" s="72" t="s">
        <v>1629</v>
      </c>
      <c r="C362" s="77" t="s">
        <v>479</v>
      </c>
      <c r="D362" s="89">
        <v>36038</v>
      </c>
      <c r="E362" s="73" t="s">
        <v>698</v>
      </c>
      <c r="G362" s="73" t="s">
        <v>1883</v>
      </c>
      <c r="H362" s="75" t="str">
        <f>VLOOKUP(Table16[[#This Row],[Player]],Rosters!$D$1:$D$1939,1,FALSE)</f>
        <v>Shaheed, Rashid</v>
      </c>
      <c r="I362" s="75" t="str">
        <f>Table16[[#This Row],[RunBlock-Primary6]]&amp;"-"&amp;Table16[[#This Row],[PassBlock8]]&amp;IF(Table16[[#This Row],[RunBlock-Secondary7]]&lt;&gt;"","/"&amp;Table16[[#This Row],[RunBlock-Secondary7]]&amp;"-"&amp;Table16[[#This Row],[PassBlock8]],"")</f>
        <v>-</v>
      </c>
      <c r="J362" s="73"/>
      <c r="K362" s="73"/>
      <c r="L362" s="74"/>
      <c r="M362" s="74"/>
      <c r="N362" s="74"/>
      <c r="O362" s="74"/>
      <c r="P362" s="74"/>
      <c r="Q362" s="74" t="str">
        <f>Table16[[#This Row],[DefPrimary2]]&amp;IF(Table16[[#This Row],[Def-Secondary3]]&lt;&gt;"","/"&amp;Table16[[#This Row],[Def-Secondary3]],)&amp;""&amp;IF(Table16[[#This Row],[PassRush4]]&lt;&gt;"","-"&amp;Table16[[#This Row],[PassRush4]],)</f>
        <v/>
      </c>
      <c r="R362" s="74" t="e">
        <f>VLOOKUP(Table16[[#This Row],[Player]],#REF!,9,FALSE)</f>
        <v>#REF!</v>
      </c>
    </row>
    <row r="363" spans="1:19" ht="12.75" customHeight="1" x14ac:dyDescent="0.25">
      <c r="A363" s="76" t="s">
        <v>3441</v>
      </c>
      <c r="B363" s="72" t="s">
        <v>384</v>
      </c>
      <c r="C363" s="77" t="s">
        <v>303</v>
      </c>
      <c r="D363" s="89">
        <v>36184</v>
      </c>
      <c r="E363" s="73" t="s">
        <v>698</v>
      </c>
      <c r="G363" s="73" t="s">
        <v>406</v>
      </c>
      <c r="H363" s="75" t="str">
        <f>VLOOKUP(Table16[[#This Row],[Player]],Rosters!$D$1:$D$1939,1,FALSE)</f>
        <v>Adams, Tony</v>
      </c>
      <c r="I363" s="75" t="str">
        <f>Table16[[#This Row],[RunBlock-Primary6]]&amp;"-"&amp;Table16[[#This Row],[PassBlock8]]&amp;IF(Table16[[#This Row],[RunBlock-Secondary7]]&lt;&gt;"","/"&amp;Table16[[#This Row],[RunBlock-Secondary7]]&amp;"-"&amp;Table16[[#This Row],[PassBlock8]],"")</f>
        <v>-</v>
      </c>
      <c r="J363" s="73">
        <v>44</v>
      </c>
      <c r="K363" s="73"/>
      <c r="L363" s="74"/>
      <c r="M363" s="74"/>
      <c r="N363" s="74"/>
      <c r="O363" s="74"/>
      <c r="P363" s="74"/>
      <c r="Q363" s="74" t="str">
        <f>Table16[[#This Row],[DefPrimary2]]&amp;IF(Table16[[#This Row],[Def-Secondary3]]&lt;&gt;"","/"&amp;Table16[[#This Row],[Def-Secondary3]],)&amp;""&amp;IF(Table16[[#This Row],[PassRush4]]&lt;&gt;"","-"&amp;Table16[[#This Row],[PassRush4]],)</f>
        <v>44</v>
      </c>
      <c r="R363" s="74" t="e">
        <f>VLOOKUP(Table16[[#This Row],[Player]],#REF!,9,FALSE)</f>
        <v>#REF!</v>
      </c>
      <c r="S363" s="71" t="e">
        <f>Table16[[#This Row],[2024 Card Info]]&amp;"  "&amp;Table16[[#This Row],[Player Data]]</f>
        <v>#REF!</v>
      </c>
    </row>
    <row r="364" spans="1:19" ht="12.75" customHeight="1" x14ac:dyDescent="0.25">
      <c r="A364" s="76" t="s">
        <v>3314</v>
      </c>
      <c r="B364" s="72" t="s">
        <v>384</v>
      </c>
      <c r="C364" s="77" t="s">
        <v>84</v>
      </c>
      <c r="D364" s="89">
        <v>35074</v>
      </c>
      <c r="E364" s="73" t="s">
        <v>301</v>
      </c>
      <c r="G364" s="73" t="s">
        <v>622</v>
      </c>
      <c r="H364" s="75" t="str">
        <f>VLOOKUP(Table16[[#This Row],[Player]],Rosters!$D$1:$D$1939,1,FALSE)</f>
        <v>Baker, Budda</v>
      </c>
      <c r="I364" s="75" t="str">
        <f>Table16[[#This Row],[RunBlock-Primary6]]&amp;"-"&amp;Table16[[#This Row],[PassBlock8]]&amp;IF(Table16[[#This Row],[RunBlock-Secondary7]]&lt;&gt;"","/"&amp;Table16[[#This Row],[RunBlock-Secondary7]]&amp;"-"&amp;Table16[[#This Row],[PassBlock8]],"")</f>
        <v>-</v>
      </c>
      <c r="J364" s="73">
        <v>65</v>
      </c>
      <c r="K364" s="73"/>
      <c r="L364" s="74"/>
      <c r="M364" s="74"/>
      <c r="N364" s="74"/>
      <c r="O364" s="74"/>
      <c r="P364" s="74"/>
      <c r="Q364" s="74" t="str">
        <f>Table16[[#This Row],[DefPrimary2]]&amp;IF(Table16[[#This Row],[Def-Secondary3]]&lt;&gt;"","/"&amp;Table16[[#This Row],[Def-Secondary3]],)&amp;""&amp;IF(Table16[[#This Row],[PassRush4]]&lt;&gt;"","-"&amp;Table16[[#This Row],[PassRush4]],)</f>
        <v>65</v>
      </c>
      <c r="R364" s="74" t="e">
        <f>VLOOKUP(Table16[[#This Row],[Player]],#REF!,9,FALSE)</f>
        <v>#REF!</v>
      </c>
      <c r="S364" s="71" t="e">
        <f>Table16[[#This Row],[2024 Card Info]]&amp;"  "&amp;Table16[[#This Row],[Player Data]]</f>
        <v>#REF!</v>
      </c>
    </row>
    <row r="365" spans="1:19" ht="12.75" customHeight="1" x14ac:dyDescent="0.25">
      <c r="A365" s="76" t="s">
        <v>383</v>
      </c>
      <c r="B365" s="72" t="s">
        <v>384</v>
      </c>
      <c r="C365" s="77" t="s">
        <v>285</v>
      </c>
      <c r="D365" s="89">
        <v>36031</v>
      </c>
      <c r="E365" s="73" t="s">
        <v>150</v>
      </c>
      <c r="G365" s="73" t="s">
        <v>385</v>
      </c>
      <c r="H365" s="75" t="str">
        <f>VLOOKUP(Table16[[#This Row],[Player]],Rosters!$D$1:$D$1939,1,FALSE)</f>
        <v>Blackmon, Julian</v>
      </c>
      <c r="I365" s="75" t="str">
        <f>Table16[[#This Row],[RunBlock-Primary6]]&amp;"-"&amp;Table16[[#This Row],[PassBlock8]]&amp;IF(Table16[[#This Row],[RunBlock-Secondary7]]&lt;&gt;"","/"&amp;Table16[[#This Row],[RunBlock-Secondary7]]&amp;"-"&amp;Table16[[#This Row],[PassBlock8]],"")</f>
        <v>-</v>
      </c>
      <c r="J365" s="73">
        <v>50</v>
      </c>
      <c r="K365" s="73"/>
      <c r="L365" s="74"/>
      <c r="M365" s="74"/>
      <c r="N365" s="74"/>
      <c r="O365" s="74"/>
      <c r="P365" s="74"/>
      <c r="Q365" s="74" t="str">
        <f>Table16[[#This Row],[DefPrimary2]]&amp;IF(Table16[[#This Row],[Def-Secondary3]]&lt;&gt;"","/"&amp;Table16[[#This Row],[Def-Secondary3]],)&amp;""&amp;IF(Table16[[#This Row],[PassRush4]]&lt;&gt;"","-"&amp;Table16[[#This Row],[PassRush4]],)</f>
        <v>50</v>
      </c>
      <c r="R365" s="74" t="e">
        <f>VLOOKUP(Table16[[#This Row],[Player]],#REF!,9,FALSE)</f>
        <v>#REF!</v>
      </c>
      <c r="S365" s="71" t="e">
        <f>Table16[[#This Row],[2024 Card Info]]&amp;"  "&amp;Table16[[#This Row],[Player Data]]</f>
        <v>#REF!</v>
      </c>
    </row>
    <row r="366" spans="1:19" ht="12.75" customHeight="1" x14ac:dyDescent="0.25">
      <c r="A366" s="76" t="s">
        <v>2304</v>
      </c>
      <c r="B366" s="72" t="s">
        <v>384</v>
      </c>
      <c r="C366" s="77" t="s">
        <v>363</v>
      </c>
      <c r="D366" s="89">
        <v>36221</v>
      </c>
      <c r="E366" s="73" t="s">
        <v>698</v>
      </c>
      <c r="G366" s="73" t="s">
        <v>629</v>
      </c>
      <c r="H366" s="75" t="str">
        <f>VLOOKUP(Table16[[#This Row],[Player]],Rosters!$D$1:$D$1939,1,FALSE)</f>
        <v>Blankenship, Reed</v>
      </c>
      <c r="I366" s="75" t="str">
        <f>Table16[[#This Row],[RunBlock-Primary6]]&amp;"-"&amp;Table16[[#This Row],[PassBlock8]]&amp;IF(Table16[[#This Row],[RunBlock-Secondary7]]&lt;&gt;"","/"&amp;Table16[[#This Row],[RunBlock-Secondary7]]&amp;"-"&amp;Table16[[#This Row],[PassBlock8]],"")</f>
        <v>-</v>
      </c>
      <c r="J366" s="73">
        <v>55</v>
      </c>
      <c r="K366" s="73"/>
      <c r="L366" s="74"/>
      <c r="M366" s="74"/>
      <c r="N366" s="74"/>
      <c r="O366" s="74"/>
      <c r="P366" s="74"/>
      <c r="Q366" s="74" t="str">
        <f>Table16[[#This Row],[DefPrimary2]]&amp;IF(Table16[[#This Row],[Def-Secondary3]]&lt;&gt;"","/"&amp;Table16[[#This Row],[Def-Secondary3]],)&amp;""&amp;IF(Table16[[#This Row],[PassRush4]]&lt;&gt;"","-"&amp;Table16[[#This Row],[PassRush4]],)</f>
        <v>55</v>
      </c>
      <c r="R366" s="74" t="e">
        <f>VLOOKUP(Table16[[#This Row],[Player]],#REF!,9,FALSE)</f>
        <v>#REF!</v>
      </c>
      <c r="S366" s="71" t="e">
        <f>Table16[[#This Row],[2024 Card Info]]&amp;"  "&amp;Table16[[#This Row],[Player Data]]</f>
        <v>#REF!</v>
      </c>
    </row>
    <row r="367" spans="1:19" ht="12.75" customHeight="1" x14ac:dyDescent="0.25">
      <c r="A367" s="76" t="s">
        <v>3853</v>
      </c>
      <c r="B367" s="72" t="s">
        <v>384</v>
      </c>
      <c r="C367" s="77" t="s">
        <v>213</v>
      </c>
      <c r="D367" s="89">
        <v>36550</v>
      </c>
      <c r="E367" s="73" t="s">
        <v>98</v>
      </c>
      <c r="G367" s="73" t="s">
        <v>433</v>
      </c>
      <c r="H367" s="75" t="str">
        <f>VLOOKUP(Table16[[#This Row],[Player]],Rosters!$D$1:$D$1939,1,FALSE)</f>
        <v>Brown, Ji'Ayir</v>
      </c>
      <c r="I367" s="75" t="str">
        <f>Table16[[#This Row],[RunBlock-Primary6]]&amp;"-"&amp;Table16[[#This Row],[PassBlock8]]&amp;IF(Table16[[#This Row],[RunBlock-Secondary7]]&lt;&gt;"","/"&amp;Table16[[#This Row],[RunBlock-Secondary7]]&amp;"-"&amp;Table16[[#This Row],[PassBlock8]],"")</f>
        <v>-</v>
      </c>
      <c r="J367" s="73">
        <v>40</v>
      </c>
      <c r="K367" s="73"/>
      <c r="L367" s="74"/>
      <c r="M367" s="74"/>
      <c r="N367" s="74"/>
      <c r="O367" s="74"/>
      <c r="P367" s="74"/>
      <c r="Q367" s="74" t="str">
        <f>Table16[[#This Row],[DefPrimary2]]&amp;IF(Table16[[#This Row],[Def-Secondary3]]&lt;&gt;"","/"&amp;Table16[[#This Row],[Def-Secondary3]],)&amp;""&amp;IF(Table16[[#This Row],[PassRush4]]&lt;&gt;"","-"&amp;Table16[[#This Row],[PassRush4]],)</f>
        <v>40</v>
      </c>
      <c r="R367" s="74" t="e">
        <f>VLOOKUP(Table16[[#This Row],[Player]],#REF!,9,FALSE)</f>
        <v>#REF!</v>
      </c>
      <c r="S367" s="71" t="e">
        <f>Table16[[#This Row],[2024 Card Info]]&amp;"  "&amp;Table16[[#This Row],[Player Data]]</f>
        <v>#REF!</v>
      </c>
    </row>
    <row r="368" spans="1:19" ht="12.75" customHeight="1" x14ac:dyDescent="0.25">
      <c r="A368" s="79" t="s">
        <v>2775</v>
      </c>
      <c r="B368" s="72" t="s">
        <v>384</v>
      </c>
      <c r="C368" s="77" t="s">
        <v>327</v>
      </c>
      <c r="D368" s="89">
        <v>34198</v>
      </c>
      <c r="E368" s="73" t="s">
        <v>536</v>
      </c>
      <c r="G368" s="73" t="s">
        <v>410</v>
      </c>
      <c r="H368" s="75" t="str">
        <f>VLOOKUP(Table16[[#This Row],[Player]],Rosters!$D$1:$D$1939,1,FALSE)</f>
        <v>Byard, Kevin</v>
      </c>
      <c r="I368" s="75" t="str">
        <f>Table16[[#This Row],[RunBlock-Primary6]]&amp;"-"&amp;Table16[[#This Row],[PassBlock8]]&amp;IF(Table16[[#This Row],[RunBlock-Secondary7]]&lt;&gt;"","/"&amp;Table16[[#This Row],[RunBlock-Secondary7]]&amp;"-"&amp;Table16[[#This Row],[PassBlock8]],"")</f>
        <v>-</v>
      </c>
      <c r="J368" s="73">
        <v>46</v>
      </c>
      <c r="K368" s="73"/>
      <c r="L368" s="74"/>
      <c r="M368" s="74"/>
      <c r="N368" s="74"/>
      <c r="O368" s="74"/>
      <c r="P368" s="74"/>
      <c r="Q368" s="74" t="str">
        <f>Table16[[#This Row],[DefPrimary2]]&amp;IF(Table16[[#This Row],[Def-Secondary3]]&lt;&gt;"","/"&amp;Table16[[#This Row],[Def-Secondary3]],)&amp;""&amp;IF(Table16[[#This Row],[PassRush4]]&lt;&gt;"","-"&amp;Table16[[#This Row],[PassRush4]],)</f>
        <v>46</v>
      </c>
      <c r="R368" s="74" t="e">
        <f>VLOOKUP(Table16[[#This Row],[Player]],#REF!,9,FALSE)</f>
        <v>#REF!</v>
      </c>
      <c r="S368" s="71" t="e">
        <f>Table16[[#This Row],[2024 Card Info]]&amp;"  "&amp;Table16[[#This Row],[Player Data]]</f>
        <v>#REF!</v>
      </c>
    </row>
    <row r="369" spans="1:19" ht="12.75" customHeight="1" x14ac:dyDescent="0.25">
      <c r="A369" s="76" t="s">
        <v>3852</v>
      </c>
      <c r="B369" s="72" t="s">
        <v>384</v>
      </c>
      <c r="C369" s="77" t="s">
        <v>232</v>
      </c>
      <c r="D369" s="89">
        <v>35977</v>
      </c>
      <c r="E369" s="73" t="s">
        <v>553</v>
      </c>
      <c r="G369" s="73" t="s">
        <v>408</v>
      </c>
      <c r="H369" s="75" t="str">
        <f>VLOOKUP(Table16[[#This Row],[Player]],Rosters!$D$1:$D$1939,1,FALSE)</f>
        <v>Bynum, Camryn</v>
      </c>
      <c r="I369" s="75" t="str">
        <f>Table16[[#This Row],[RunBlock-Primary6]]&amp;"-"&amp;Table16[[#This Row],[PassBlock8]]&amp;IF(Table16[[#This Row],[RunBlock-Secondary7]]&lt;&gt;"","/"&amp;Table16[[#This Row],[RunBlock-Secondary7]]&amp;"-"&amp;Table16[[#This Row],[PassBlock8]],"")</f>
        <v>-</v>
      </c>
      <c r="J369" s="73">
        <v>54</v>
      </c>
      <c r="K369" s="73"/>
      <c r="L369" s="74"/>
      <c r="M369" s="74"/>
      <c r="N369" s="74"/>
      <c r="O369" s="74"/>
      <c r="P369" s="74"/>
      <c r="Q369" s="74" t="str">
        <f>Table16[[#This Row],[DefPrimary2]]&amp;IF(Table16[[#This Row],[Def-Secondary3]]&lt;&gt;"","/"&amp;Table16[[#This Row],[Def-Secondary3]],)&amp;""&amp;IF(Table16[[#This Row],[PassRush4]]&lt;&gt;"","-"&amp;Table16[[#This Row],[PassRush4]],)</f>
        <v>54</v>
      </c>
      <c r="R369" s="74" t="e">
        <f>VLOOKUP(Table16[[#This Row],[Player]],#REF!,9,FALSE)</f>
        <v>#REF!</v>
      </c>
      <c r="S369" s="71" t="e">
        <f>Table16[[#This Row],[2024 Card Info]]&amp;"  "&amp;Table16[[#This Row],[Player Data]]</f>
        <v>#REF!</v>
      </c>
    </row>
    <row r="370" spans="1:19" ht="12.75" customHeight="1" x14ac:dyDescent="0.25">
      <c r="A370" s="76" t="s">
        <v>623</v>
      </c>
      <c r="B370" s="72" t="s">
        <v>384</v>
      </c>
      <c r="C370" s="77" t="s">
        <v>395</v>
      </c>
      <c r="D370" s="89">
        <v>36410</v>
      </c>
      <c r="E370" s="73" t="s">
        <v>90</v>
      </c>
      <c r="G370" s="73" t="s">
        <v>410</v>
      </c>
      <c r="H370" s="75" t="str">
        <f>VLOOKUP(Table16[[#This Row],[Player]],Rosters!$D$1:$D$1939,1,FALSE)</f>
        <v>Cook, Bryan</v>
      </c>
      <c r="I370" s="75" t="str">
        <f>Table16[[#This Row],[RunBlock-Primary6]]&amp;"-"&amp;Table16[[#This Row],[PassBlock8]]&amp;IF(Table16[[#This Row],[RunBlock-Secondary7]]&lt;&gt;"","/"&amp;Table16[[#This Row],[RunBlock-Secondary7]]&amp;"-"&amp;Table16[[#This Row],[PassBlock8]],"")</f>
        <v>-</v>
      </c>
      <c r="J370" s="73">
        <v>46</v>
      </c>
      <c r="K370" s="73"/>
      <c r="L370" s="74"/>
      <c r="M370" s="74"/>
      <c r="N370" s="74"/>
      <c r="O370" s="74"/>
      <c r="P370" s="74"/>
      <c r="Q370" s="74" t="str">
        <f>Table16[[#This Row],[DefPrimary2]]&amp;IF(Table16[[#This Row],[Def-Secondary3]]&lt;&gt;"","/"&amp;Table16[[#This Row],[Def-Secondary3]],)&amp;""&amp;IF(Table16[[#This Row],[PassRush4]]&lt;&gt;"","-"&amp;Table16[[#This Row],[PassRush4]],)</f>
        <v>46</v>
      </c>
      <c r="R370" s="74" t="e">
        <f>VLOOKUP(Table16[[#This Row],[Player]],#REF!,9,FALSE)</f>
        <v>#REF!</v>
      </c>
      <c r="S370" s="71" t="e">
        <f>Table16[[#This Row],[2024 Card Info]]&amp;"  "&amp;Table16[[#This Row],[Player Data]]</f>
        <v>#REF!</v>
      </c>
    </row>
    <row r="371" spans="1:19" ht="12.75" customHeight="1" x14ac:dyDescent="0.25">
      <c r="A371" s="76" t="s">
        <v>1274</v>
      </c>
      <c r="B371" s="72" t="s">
        <v>384</v>
      </c>
      <c r="C371" s="77" t="s">
        <v>549</v>
      </c>
      <c r="D371" s="89">
        <v>33991</v>
      </c>
      <c r="E371" s="73" t="s">
        <v>1275</v>
      </c>
      <c r="G371" s="73" t="s">
        <v>408</v>
      </c>
      <c r="H371" s="75" t="str">
        <f>VLOOKUP(Table16[[#This Row],[Player]],Rosters!$D$1:$D$1939,1,FALSE)</f>
        <v>Diggs, Quandre</v>
      </c>
      <c r="I371" s="75" t="str">
        <f>Table16[[#This Row],[RunBlock-Primary6]]&amp;"-"&amp;Table16[[#This Row],[PassBlock8]]&amp;IF(Table16[[#This Row],[RunBlock-Secondary7]]&lt;&gt;"","/"&amp;Table16[[#This Row],[RunBlock-Secondary7]]&amp;"-"&amp;Table16[[#This Row],[PassBlock8]],"")</f>
        <v>-</v>
      </c>
      <c r="J371" s="73">
        <v>54</v>
      </c>
      <c r="K371" s="73"/>
      <c r="L371" s="74"/>
      <c r="M371" s="74"/>
      <c r="N371" s="74"/>
      <c r="O371" s="74"/>
      <c r="P371" s="74"/>
      <c r="Q371" s="74" t="str">
        <f>Table16[[#This Row],[DefPrimary2]]&amp;IF(Table16[[#This Row],[Def-Secondary3]]&lt;&gt;"","/"&amp;Table16[[#This Row],[Def-Secondary3]],)&amp;""&amp;IF(Table16[[#This Row],[PassRush4]]&lt;&gt;"","-"&amp;Table16[[#This Row],[PassRush4]],)</f>
        <v>54</v>
      </c>
      <c r="R371" s="74" t="e">
        <f>VLOOKUP(Table16[[#This Row],[Player]],#REF!,9,FALSE)</f>
        <v>#REF!</v>
      </c>
      <c r="S371" s="71" t="e">
        <f>Table16[[#This Row],[2024 Card Info]]&amp;"  "&amp;Table16[[#This Row],[Player Data]]</f>
        <v>#REF!</v>
      </c>
    </row>
    <row r="372" spans="1:19" ht="12.75" customHeight="1" x14ac:dyDescent="0.25">
      <c r="A372" s="76" t="s">
        <v>3107</v>
      </c>
      <c r="B372" s="72" t="s">
        <v>384</v>
      </c>
      <c r="C372" s="77" t="s">
        <v>181</v>
      </c>
      <c r="D372" s="89">
        <v>35386</v>
      </c>
      <c r="E372" s="73" t="s">
        <v>3108</v>
      </c>
      <c r="G372" s="73" t="s">
        <v>622</v>
      </c>
      <c r="H372" s="75" t="str">
        <f>VLOOKUP(Table16[[#This Row],[Player]],Rosters!$D$1:$D$1939,1,FALSE)</f>
        <v>Fitzpatrick, Minkah</v>
      </c>
      <c r="I372" s="75" t="str">
        <f>Table16[[#This Row],[RunBlock-Primary6]]&amp;"-"&amp;Table16[[#This Row],[PassBlock8]]&amp;IF(Table16[[#This Row],[RunBlock-Secondary7]]&lt;&gt;"","/"&amp;Table16[[#This Row],[RunBlock-Secondary7]]&amp;"-"&amp;Table16[[#This Row],[PassBlock8]],"")</f>
        <v>-</v>
      </c>
      <c r="J372" s="73">
        <v>65</v>
      </c>
      <c r="K372" s="73"/>
      <c r="L372" s="74"/>
      <c r="M372" s="74"/>
      <c r="N372" s="74"/>
      <c r="O372" s="74"/>
      <c r="P372" s="74"/>
      <c r="Q372" s="74" t="str">
        <f>Table16[[#This Row],[DefPrimary2]]&amp;IF(Table16[[#This Row],[Def-Secondary3]]&lt;&gt;"","/"&amp;Table16[[#This Row],[Def-Secondary3]],)&amp;""&amp;IF(Table16[[#This Row],[PassRush4]]&lt;&gt;"","-"&amp;Table16[[#This Row],[PassRush4]],)</f>
        <v>65</v>
      </c>
      <c r="R372" s="74" t="e">
        <f>VLOOKUP(Table16[[#This Row],[Player]],#REF!,9,FALSE)</f>
        <v>#REF!</v>
      </c>
      <c r="S372" s="71" t="e">
        <f>Table16[[#This Row],[2024 Card Info]]&amp;"  "&amp;Table16[[#This Row],[Player Data]]</f>
        <v>#REF!</v>
      </c>
    </row>
    <row r="373" spans="1:19" ht="12.75" customHeight="1" x14ac:dyDescent="0.25">
      <c r="A373" s="76" t="s">
        <v>2536</v>
      </c>
      <c r="B373" s="72" t="s">
        <v>384</v>
      </c>
      <c r="C373" s="77" t="s">
        <v>246</v>
      </c>
      <c r="D373" s="89">
        <v>35690</v>
      </c>
      <c r="E373" s="73" t="s">
        <v>415</v>
      </c>
      <c r="G373" s="73" t="s">
        <v>412</v>
      </c>
      <c r="H373" s="75" t="str">
        <f>VLOOKUP(Table16[[#This Row],[Player]],Rosters!$D$1:$D$1939,1,FALSE)</f>
        <v>Gilman, Alohi</v>
      </c>
      <c r="I373" s="75" t="str">
        <f>Table16[[#This Row],[RunBlock-Primary6]]&amp;"-"&amp;Table16[[#This Row],[PassBlock8]]&amp;IF(Table16[[#This Row],[RunBlock-Secondary7]]&lt;&gt;"","/"&amp;Table16[[#This Row],[RunBlock-Secondary7]]&amp;"-"&amp;Table16[[#This Row],[PassBlock8]],"")</f>
        <v>-</v>
      </c>
      <c r="J373" s="73">
        <v>4</v>
      </c>
      <c r="K373" s="73"/>
      <c r="L373" s="74"/>
      <c r="M373" s="74"/>
      <c r="N373" s="74"/>
      <c r="O373" s="74"/>
      <c r="P373" s="74"/>
      <c r="Q373" s="74" t="str">
        <f>Table16[[#This Row],[DefPrimary2]]&amp;IF(Table16[[#This Row],[Def-Secondary3]]&lt;&gt;"","/"&amp;Table16[[#This Row],[Def-Secondary3]],)&amp;""&amp;IF(Table16[[#This Row],[PassRush4]]&lt;&gt;"","-"&amp;Table16[[#This Row],[PassRush4]],)</f>
        <v>4</v>
      </c>
      <c r="R373" s="74" t="e">
        <f>VLOOKUP(Table16[[#This Row],[Player]],#REF!,9,FALSE)</f>
        <v>#REF!</v>
      </c>
      <c r="S373" s="71" t="e">
        <f>Table16[[#This Row],[2024 Card Info]]&amp;"  "&amp;Table16[[#This Row],[Player Data]]</f>
        <v>#REF!</v>
      </c>
    </row>
    <row r="374" spans="1:19" ht="12.75" customHeight="1" x14ac:dyDescent="0.25">
      <c r="A374" s="76" t="s">
        <v>1285</v>
      </c>
      <c r="B374" s="72" t="s">
        <v>384</v>
      </c>
      <c r="C374" s="77" t="s">
        <v>145</v>
      </c>
      <c r="D374" s="89">
        <v>35878</v>
      </c>
      <c r="E374" s="73" t="s">
        <v>122</v>
      </c>
      <c r="G374" s="73" t="s">
        <v>388</v>
      </c>
      <c r="H374" s="75" t="str">
        <f>VLOOKUP(Table16[[#This Row],[Player]],Rosters!$D$1:$D$1939,1,FALSE)</f>
        <v>Hamlin, Damar</v>
      </c>
      <c r="I374" s="75" t="str">
        <f>Table16[[#This Row],[RunBlock-Primary6]]&amp;"-"&amp;Table16[[#This Row],[PassBlock8]]&amp;IF(Table16[[#This Row],[RunBlock-Secondary7]]&lt;&gt;"","/"&amp;Table16[[#This Row],[RunBlock-Secondary7]]&amp;"-"&amp;Table16[[#This Row],[PassBlock8]],"")</f>
        <v>-</v>
      </c>
      <c r="J374" s="73">
        <v>5</v>
      </c>
      <c r="K374" s="73"/>
      <c r="L374" s="74"/>
      <c r="M374" s="74"/>
      <c r="N374" s="74"/>
      <c r="O374" s="74"/>
      <c r="P374" s="74"/>
      <c r="Q374" s="74" t="str">
        <f>Table16[[#This Row],[DefPrimary2]]&amp;IF(Table16[[#This Row],[Def-Secondary3]]&lt;&gt;"","/"&amp;Table16[[#This Row],[Def-Secondary3]],)&amp;""&amp;IF(Table16[[#This Row],[PassRush4]]&lt;&gt;"","-"&amp;Table16[[#This Row],[PassRush4]],)</f>
        <v>5</v>
      </c>
      <c r="R374" s="74" t="e">
        <f>VLOOKUP(Table16[[#This Row],[Player]],#REF!,9,FALSE)</f>
        <v>#REF!</v>
      </c>
      <c r="S374" s="71" t="e">
        <f>Table16[[#This Row],[2024 Card Info]]&amp;"  "&amp;Table16[[#This Row],[Player Data]]</f>
        <v>#REF!</v>
      </c>
    </row>
    <row r="375" spans="1:19" ht="12.75" customHeight="1" x14ac:dyDescent="0.25">
      <c r="A375" s="76" t="s">
        <v>630</v>
      </c>
      <c r="B375" s="72" t="s">
        <v>384</v>
      </c>
      <c r="C375" s="77" t="s">
        <v>272</v>
      </c>
      <c r="D375" s="89">
        <v>35667</v>
      </c>
      <c r="E375" s="73" t="s">
        <v>149</v>
      </c>
      <c r="G375" s="73" t="s">
        <v>412</v>
      </c>
      <c r="H375" s="75" t="str">
        <f>VLOOKUP(Table16[[#This Row],[Player]],Rosters!$D$1:$D$1939,1,FALSE)</f>
        <v>Hawkins, Jaylinn</v>
      </c>
      <c r="I375" s="75" t="str">
        <f>Table16[[#This Row],[RunBlock-Primary6]]&amp;"-"&amp;Table16[[#This Row],[PassBlock8]]&amp;IF(Table16[[#This Row],[RunBlock-Secondary7]]&lt;&gt;"","/"&amp;Table16[[#This Row],[RunBlock-Secondary7]]&amp;"-"&amp;Table16[[#This Row],[PassBlock8]],"")</f>
        <v>-</v>
      </c>
      <c r="J375" s="73">
        <v>4</v>
      </c>
      <c r="K375" s="73"/>
      <c r="L375" s="74"/>
      <c r="M375" s="74"/>
      <c r="N375" s="74"/>
      <c r="O375" s="74"/>
      <c r="P375" s="74"/>
      <c r="Q375" s="74" t="str">
        <f>Table16[[#This Row],[DefPrimary2]]&amp;IF(Table16[[#This Row],[Def-Secondary3]]&lt;&gt;"","/"&amp;Table16[[#This Row],[Def-Secondary3]],)&amp;""&amp;IF(Table16[[#This Row],[PassRush4]]&lt;&gt;"","-"&amp;Table16[[#This Row],[PassRush4]],)</f>
        <v>4</v>
      </c>
      <c r="R375" s="74" t="e">
        <f>VLOOKUP(Table16[[#This Row],[Player]],#REF!,9,FALSE)</f>
        <v>#REF!</v>
      </c>
      <c r="S375" s="71" t="e">
        <f>Table16[[#This Row],[2024 Card Info]]&amp;"  "&amp;Table16[[#This Row],[Player Data]]</f>
        <v>#REF!</v>
      </c>
    </row>
    <row r="376" spans="1:19" ht="12.75" customHeight="1" x14ac:dyDescent="0.25">
      <c r="A376" s="76" t="s">
        <v>3643</v>
      </c>
      <c r="B376" s="72" t="s">
        <v>384</v>
      </c>
      <c r="C376" s="77" t="s">
        <v>261</v>
      </c>
      <c r="D376" s="89">
        <v>36586</v>
      </c>
      <c r="E376" s="73" t="s">
        <v>283</v>
      </c>
      <c r="G376" s="73" t="s">
        <v>389</v>
      </c>
      <c r="H376" s="75" t="str">
        <f>VLOOKUP(Table16[[#This Row],[Player]],Rosters!$D$1:$D$1939,1,FALSE)</f>
        <v>Holland, Jevon</v>
      </c>
      <c r="I376" s="75" t="str">
        <f>Table16[[#This Row],[RunBlock-Primary6]]&amp;"-"&amp;Table16[[#This Row],[PassBlock8]]&amp;IF(Table16[[#This Row],[RunBlock-Secondary7]]&lt;&gt;"","/"&amp;Table16[[#This Row],[RunBlock-Secondary7]]&amp;"-"&amp;Table16[[#This Row],[PassBlock8]],"")</f>
        <v>-</v>
      </c>
      <c r="J376" s="73">
        <v>45</v>
      </c>
      <c r="K376" s="73"/>
      <c r="L376" s="74"/>
      <c r="M376" s="74"/>
      <c r="N376" s="74"/>
      <c r="O376" s="74"/>
      <c r="P376" s="74"/>
      <c r="Q376" s="74" t="str">
        <f>Table16[[#This Row],[DefPrimary2]]&amp;IF(Table16[[#This Row],[Def-Secondary3]]&lt;&gt;"","/"&amp;Table16[[#This Row],[Def-Secondary3]],)&amp;""&amp;IF(Table16[[#This Row],[PassRush4]]&lt;&gt;"","-"&amp;Table16[[#This Row],[PassRush4]],)</f>
        <v>45</v>
      </c>
      <c r="R376" s="74" t="e">
        <f>VLOOKUP(Table16[[#This Row],[Player]],#REF!,9,FALSE)</f>
        <v>#REF!</v>
      </c>
      <c r="S376" s="71" t="e">
        <f>Table16[[#This Row],[2024 Card Info]]&amp;"  "&amp;Table16[[#This Row],[Player Data]]</f>
        <v>#REF!</v>
      </c>
    </row>
    <row r="377" spans="1:19" ht="12.75" customHeight="1" x14ac:dyDescent="0.25">
      <c r="A377" s="76" t="s">
        <v>2071</v>
      </c>
      <c r="B377" s="72" t="s">
        <v>384</v>
      </c>
      <c r="C377" s="77" t="s">
        <v>200</v>
      </c>
      <c r="D377" s="89">
        <v>35157</v>
      </c>
      <c r="E377" s="73" t="s">
        <v>2072</v>
      </c>
      <c r="G377" s="73" t="s">
        <v>388</v>
      </c>
      <c r="H377" s="75" t="str">
        <f>VLOOKUP(Table16[[#This Row],[Player]],Rosters!$D$1:$D$1939,1,FALSE)</f>
        <v>Hooker, Malik</v>
      </c>
      <c r="I377" s="75" t="str">
        <f>Table16[[#This Row],[RunBlock-Primary6]]&amp;"-"&amp;Table16[[#This Row],[PassBlock8]]&amp;IF(Table16[[#This Row],[RunBlock-Secondary7]]&lt;&gt;"","/"&amp;Table16[[#This Row],[RunBlock-Secondary7]]&amp;"-"&amp;Table16[[#This Row],[PassBlock8]],"")</f>
        <v>-</v>
      </c>
      <c r="J377" s="73">
        <v>5</v>
      </c>
      <c r="K377" s="73"/>
      <c r="L377" s="74"/>
      <c r="M377" s="74"/>
      <c r="N377" s="74"/>
      <c r="O377" s="74"/>
      <c r="P377" s="74"/>
      <c r="Q377" s="74" t="str">
        <f>Table16[[#This Row],[DefPrimary2]]&amp;IF(Table16[[#This Row],[Def-Secondary3]]&lt;&gt;"","/"&amp;Table16[[#This Row],[Def-Secondary3]],)&amp;""&amp;IF(Table16[[#This Row],[PassRush4]]&lt;&gt;"","-"&amp;Table16[[#This Row],[PassRush4]],)</f>
        <v>5</v>
      </c>
      <c r="R377" s="74" t="e">
        <f>VLOOKUP(Table16[[#This Row],[Player]],#REF!,9,FALSE)</f>
        <v>#REF!</v>
      </c>
      <c r="S377" s="71" t="e">
        <f>Table16[[#This Row],[2024 Card Info]]&amp;"  "&amp;Table16[[#This Row],[Player Data]]</f>
        <v>#REF!</v>
      </c>
    </row>
    <row r="378" spans="1:19" ht="12.75" customHeight="1" x14ac:dyDescent="0.25">
      <c r="A378" s="76" t="s">
        <v>829</v>
      </c>
      <c r="B378" s="72" t="s">
        <v>384</v>
      </c>
      <c r="C378" s="77" t="s">
        <v>123</v>
      </c>
      <c r="D378" s="89">
        <v>36844</v>
      </c>
      <c r="E378" s="73" t="s">
        <v>191</v>
      </c>
      <c r="G378" s="73" t="s">
        <v>830</v>
      </c>
      <c r="H378" s="75" t="str">
        <f>VLOOKUP(Table16[[#This Row],[Player]],Rosters!$D$1:$D$1939,1,FALSE)</f>
        <v>Joseph, Kerby</v>
      </c>
      <c r="I378" s="75" t="str">
        <f>Table16[[#This Row],[RunBlock-Primary6]]&amp;"-"&amp;Table16[[#This Row],[PassBlock8]]&amp;IF(Table16[[#This Row],[RunBlock-Secondary7]]&lt;&gt;"","/"&amp;Table16[[#This Row],[RunBlock-Secondary7]]&amp;"-"&amp;Table16[[#This Row],[PassBlock8]],"")</f>
        <v>-</v>
      </c>
      <c r="J378" s="73">
        <v>66</v>
      </c>
      <c r="K378" s="73"/>
      <c r="L378" s="74"/>
      <c r="M378" s="74"/>
      <c r="N378" s="74"/>
      <c r="O378" s="74"/>
      <c r="P378" s="74"/>
      <c r="Q378" s="74" t="str">
        <f>Table16[[#This Row],[DefPrimary2]]&amp;IF(Table16[[#This Row],[Def-Secondary3]]&lt;&gt;"","/"&amp;Table16[[#This Row],[Def-Secondary3]],)&amp;""&amp;IF(Table16[[#This Row],[PassRush4]]&lt;&gt;"","-"&amp;Table16[[#This Row],[PassRush4]],)</f>
        <v>66</v>
      </c>
      <c r="R378" s="74" t="e">
        <f>VLOOKUP(Table16[[#This Row],[Player]],#REF!,9,FALSE)</f>
        <v>#REF!</v>
      </c>
      <c r="S378" s="71" t="e">
        <f>Table16[[#This Row],[2024 Card Info]]&amp;"  "&amp;Table16[[#This Row],[Player Data]]</f>
        <v>#REF!</v>
      </c>
    </row>
    <row r="379" spans="1:19" ht="12.75" customHeight="1" x14ac:dyDescent="0.25">
      <c r="A379" s="76" t="s">
        <v>3647</v>
      </c>
      <c r="B379" s="72" t="s">
        <v>384</v>
      </c>
      <c r="C379" s="77" t="s">
        <v>239</v>
      </c>
      <c r="D379" s="89">
        <v>37528</v>
      </c>
      <c r="E379" s="73" t="s">
        <v>3648</v>
      </c>
      <c r="G379" s="73" t="s">
        <v>406</v>
      </c>
      <c r="H379" s="75" t="str">
        <f>VLOOKUP(Table16[[#This Row],[Player]],Rosters!$D$1:$D$1939,1,FALSE)</f>
        <v>Kinchens, Kamren</v>
      </c>
      <c r="I379" s="75" t="str">
        <f>Table16[[#This Row],[RunBlock-Primary6]]&amp;"-"&amp;Table16[[#This Row],[PassBlock8]]&amp;IF(Table16[[#This Row],[RunBlock-Secondary7]]&lt;&gt;"","/"&amp;Table16[[#This Row],[RunBlock-Secondary7]]&amp;"-"&amp;Table16[[#This Row],[PassBlock8]],"")</f>
        <v>-</v>
      </c>
      <c r="J379" s="73">
        <v>44</v>
      </c>
      <c r="K379" s="73"/>
      <c r="L379" s="74"/>
      <c r="M379" s="74"/>
      <c r="N379" s="74"/>
      <c r="O379" s="74"/>
      <c r="P379" s="74"/>
      <c r="Q379" s="74" t="str">
        <f>Table16[[#This Row],[DefPrimary2]]&amp;IF(Table16[[#This Row],[Def-Secondary3]]&lt;&gt;"","/"&amp;Table16[[#This Row],[Def-Secondary3]],)&amp;""&amp;IF(Table16[[#This Row],[PassRush4]]&lt;&gt;"","-"&amp;Table16[[#This Row],[PassRush4]],)</f>
        <v>44</v>
      </c>
      <c r="R379" s="74" t="e">
        <f>VLOOKUP(Table16[[#This Row],[Player]],#REF!,9,FALSE)</f>
        <v>#REF!</v>
      </c>
      <c r="S379" s="71" t="e">
        <f>Table16[[#This Row],[2024 Card Info]]&amp;"  "&amp;Table16[[#This Row],[Player Data]]</f>
        <v>#REF!</v>
      </c>
    </row>
    <row r="380" spans="1:19" ht="12.75" customHeight="1" x14ac:dyDescent="0.25">
      <c r="A380" s="76" t="s">
        <v>2539</v>
      </c>
      <c r="B380" s="72" t="s">
        <v>384</v>
      </c>
      <c r="C380" s="77" t="s">
        <v>154</v>
      </c>
      <c r="D380" s="89">
        <v>35487</v>
      </c>
      <c r="E380" s="73" t="s">
        <v>121</v>
      </c>
      <c r="G380" s="73" t="s">
        <v>398</v>
      </c>
      <c r="H380" s="75" t="str">
        <f>VLOOKUP(Table16[[#This Row],[Player]],Rosters!$D$1:$D$1939,1,FALSE)</f>
        <v>Locke, P.J.</v>
      </c>
      <c r="I380" s="75" t="str">
        <f>Table16[[#This Row],[RunBlock-Primary6]]&amp;"-"&amp;Table16[[#This Row],[PassBlock8]]&amp;IF(Table16[[#This Row],[RunBlock-Secondary7]]&lt;&gt;"","/"&amp;Table16[[#This Row],[RunBlock-Secondary7]]&amp;"-"&amp;Table16[[#This Row],[PassBlock8]],"")</f>
        <v>-</v>
      </c>
      <c r="J380" s="73">
        <v>0</v>
      </c>
      <c r="K380" s="73"/>
      <c r="L380" s="74"/>
      <c r="M380" s="74"/>
      <c r="N380" s="74"/>
      <c r="O380" s="74"/>
      <c r="P380" s="74"/>
      <c r="Q380" s="74" t="str">
        <f>Table16[[#This Row],[DefPrimary2]]&amp;IF(Table16[[#This Row],[Def-Secondary3]]&lt;&gt;"","/"&amp;Table16[[#This Row],[Def-Secondary3]],)&amp;""&amp;IF(Table16[[#This Row],[PassRush4]]&lt;&gt;"","-"&amp;Table16[[#This Row],[PassRush4]],)</f>
        <v>0</v>
      </c>
      <c r="R380" s="74" t="e">
        <f>VLOOKUP(Table16[[#This Row],[Player]],#REF!,9,FALSE)</f>
        <v>#REF!</v>
      </c>
      <c r="S380" s="71" t="e">
        <f>Table16[[#This Row],[2024 Card Info]]&amp;"  "&amp;Table16[[#This Row],[Player Data]]</f>
        <v>#REF!</v>
      </c>
    </row>
    <row r="381" spans="1:19" ht="12.75" customHeight="1" x14ac:dyDescent="0.25">
      <c r="A381" s="76" t="s">
        <v>2303</v>
      </c>
      <c r="B381" s="72" t="s">
        <v>384</v>
      </c>
      <c r="C381" s="77" t="s">
        <v>116</v>
      </c>
      <c r="D381" s="89">
        <v>35873</v>
      </c>
      <c r="E381" s="73" t="s">
        <v>548</v>
      </c>
      <c r="G381" s="73" t="s">
        <v>831</v>
      </c>
      <c r="H381" s="75" t="str">
        <f>VLOOKUP(Table16[[#This Row],[Player]],Rosters!$D$1:$D$1939,1,FALSE)</f>
        <v>Love, Julian</v>
      </c>
      <c r="I381" s="75" t="str">
        <f>Table16[[#This Row],[RunBlock-Primary6]]&amp;"-"&amp;Table16[[#This Row],[PassBlock8]]&amp;IF(Table16[[#This Row],[RunBlock-Secondary7]]&lt;&gt;"","/"&amp;Table16[[#This Row],[RunBlock-Secondary7]]&amp;"-"&amp;Table16[[#This Row],[PassBlock8]],"")</f>
        <v>-</v>
      </c>
      <c r="J381" s="73">
        <v>56</v>
      </c>
      <c r="K381" s="73"/>
      <c r="L381" s="74"/>
      <c r="M381" s="74"/>
      <c r="N381" s="74"/>
      <c r="O381" s="74"/>
      <c r="P381" s="74"/>
      <c r="Q381" s="74" t="str">
        <f>Table16[[#This Row],[DefPrimary2]]&amp;IF(Table16[[#This Row],[Def-Secondary3]]&lt;&gt;"","/"&amp;Table16[[#This Row],[Def-Secondary3]],)&amp;""&amp;IF(Table16[[#This Row],[PassRush4]]&lt;&gt;"","-"&amp;Table16[[#This Row],[PassRush4]],)</f>
        <v>56</v>
      </c>
      <c r="R381" s="74" t="e">
        <f>VLOOKUP(Table16[[#This Row],[Player]],#REF!,9,FALSE)</f>
        <v>#REF!</v>
      </c>
      <c r="S381" s="71" t="e">
        <f>Table16[[#This Row],[2024 Card Info]]&amp;"  "&amp;Table16[[#This Row],[Player Data]]</f>
        <v>#REF!</v>
      </c>
    </row>
    <row r="382" spans="1:19" ht="12.75" customHeight="1" x14ac:dyDescent="0.25">
      <c r="A382" s="91" t="s">
        <v>624</v>
      </c>
      <c r="B382" s="72" t="s">
        <v>384</v>
      </c>
      <c r="C382" s="77" t="s">
        <v>138</v>
      </c>
      <c r="D382" s="89">
        <v>36633</v>
      </c>
      <c r="E382" s="73" t="s">
        <v>268</v>
      </c>
      <c r="G382" s="73" t="s">
        <v>406</v>
      </c>
      <c r="H382" s="75" t="str">
        <f>VLOOKUP(Table16[[#This Row],[Player]],Rosters!$D$1:$D$1939,1,FALSE)</f>
        <v>Martin, Jartavius</v>
      </c>
      <c r="I382" s="75" t="str">
        <f>Table16[[#This Row],[RunBlock-Primary6]]&amp;"-"&amp;Table16[[#This Row],[PassBlock8]]&amp;IF(Table16[[#This Row],[RunBlock-Secondary7]]&lt;&gt;"","/"&amp;Table16[[#This Row],[RunBlock-Secondary7]]&amp;"-"&amp;Table16[[#This Row],[PassBlock8]],"")</f>
        <v>-</v>
      </c>
      <c r="J382" s="73">
        <v>44</v>
      </c>
      <c r="K382" s="73"/>
      <c r="L382" s="74"/>
      <c r="M382" s="74"/>
      <c r="N382" s="74"/>
      <c r="O382" s="74"/>
      <c r="P382" s="74"/>
      <c r="Q382" s="74" t="str">
        <f>Table16[[#This Row],[DefPrimary2]]&amp;IF(Table16[[#This Row],[Def-Secondary3]]&lt;&gt;"","/"&amp;Table16[[#This Row],[Def-Secondary3]],)&amp;""&amp;IF(Table16[[#This Row],[PassRush4]]&lt;&gt;"","-"&amp;Table16[[#This Row],[PassRush4]],)</f>
        <v>44</v>
      </c>
      <c r="R382" s="74" t="e">
        <f>VLOOKUP(Table16[[#This Row],[Player]],#REF!,9,FALSE)</f>
        <v>#REF!</v>
      </c>
      <c r="S382" s="71" t="e">
        <f>Table16[[#This Row],[2024 Card Info]]&amp;"  "&amp;Table16[[#This Row],[Player Data]]</f>
        <v>#REF!</v>
      </c>
    </row>
    <row r="383" spans="1:19" ht="12.75" customHeight="1" x14ac:dyDescent="0.25">
      <c r="A383" s="76" t="s">
        <v>3744</v>
      </c>
      <c r="B383" s="72" t="s">
        <v>384</v>
      </c>
      <c r="C383" s="77" t="s">
        <v>479</v>
      </c>
      <c r="D383" s="89">
        <v>33737</v>
      </c>
      <c r="E383" s="73" t="s">
        <v>1782</v>
      </c>
      <c r="G383" s="73" t="s">
        <v>406</v>
      </c>
      <c r="H383" s="75" t="str">
        <f>VLOOKUP(Table16[[#This Row],[Player]],Rosters!$D$1:$D$1939,1,FALSE)</f>
        <v>Mathieu, Tyrann</v>
      </c>
      <c r="I383" s="75" t="str">
        <f>Table16[[#This Row],[RunBlock-Primary6]]&amp;"-"&amp;Table16[[#This Row],[PassBlock8]]&amp;IF(Table16[[#This Row],[RunBlock-Secondary7]]&lt;&gt;"","/"&amp;Table16[[#This Row],[RunBlock-Secondary7]]&amp;"-"&amp;Table16[[#This Row],[PassBlock8]],"")</f>
        <v>-</v>
      </c>
      <c r="J383" s="73">
        <v>44</v>
      </c>
      <c r="K383" s="73"/>
      <c r="L383" s="74"/>
      <c r="M383" s="74"/>
      <c r="N383" s="74"/>
      <c r="O383" s="74"/>
      <c r="P383" s="74"/>
      <c r="Q383" s="74" t="str">
        <f>Table16[[#This Row],[DefPrimary2]]&amp;IF(Table16[[#This Row],[Def-Secondary3]]&lt;&gt;"","/"&amp;Table16[[#This Row],[Def-Secondary3]],)&amp;""&amp;IF(Table16[[#This Row],[PassRush4]]&lt;&gt;"","-"&amp;Table16[[#This Row],[PassRush4]],)</f>
        <v>44</v>
      </c>
      <c r="R383" s="74" t="e">
        <f>VLOOKUP(Table16[[#This Row],[Player]],#REF!,9,FALSE)</f>
        <v>#REF!</v>
      </c>
      <c r="S383" s="71" t="e">
        <f>Table16[[#This Row],[2024 Card Info]]&amp;"  "&amp;Table16[[#This Row],[Player Data]]</f>
        <v>#REF!</v>
      </c>
    </row>
    <row r="384" spans="1:19" ht="12.75" customHeight="1" x14ac:dyDescent="0.25">
      <c r="A384" s="76" t="s">
        <v>832</v>
      </c>
      <c r="B384" s="72" t="s">
        <v>384</v>
      </c>
      <c r="C384" s="77" t="s">
        <v>368</v>
      </c>
      <c r="D384" s="89">
        <v>36381</v>
      </c>
      <c r="E384" s="73" t="s">
        <v>230</v>
      </c>
      <c r="G384" s="73" t="s">
        <v>833</v>
      </c>
      <c r="H384" s="75" t="str">
        <f>VLOOKUP(Table16[[#This Row],[Player]],Rosters!$D$1:$D$1939,1,FALSE)</f>
        <v>McKinney, Xavier</v>
      </c>
      <c r="I384" s="75" t="str">
        <f>Table16[[#This Row],[RunBlock-Primary6]]&amp;"-"&amp;Table16[[#This Row],[PassBlock8]]&amp;IF(Table16[[#This Row],[RunBlock-Secondary7]]&lt;&gt;"","/"&amp;Table16[[#This Row],[RunBlock-Secondary7]]&amp;"-"&amp;Table16[[#This Row],[PassBlock8]],"")</f>
        <v>-</v>
      </c>
      <c r="J384" s="73">
        <v>64</v>
      </c>
      <c r="K384" s="73"/>
      <c r="L384" s="74"/>
      <c r="M384" s="74"/>
      <c r="N384" s="74"/>
      <c r="O384" s="74"/>
      <c r="P384" s="74"/>
      <c r="Q384" s="74" t="str">
        <f>Table16[[#This Row],[DefPrimary2]]&amp;IF(Table16[[#This Row],[Def-Secondary3]]&lt;&gt;"","/"&amp;Table16[[#This Row],[Def-Secondary3]],)&amp;""&amp;IF(Table16[[#This Row],[PassRush4]]&lt;&gt;"","-"&amp;Table16[[#This Row],[PassRush4]],)</f>
        <v>64</v>
      </c>
      <c r="R384" s="74" t="e">
        <f>VLOOKUP(Table16[[#This Row],[Player]],#REF!,9,FALSE)</f>
        <v>#REF!</v>
      </c>
      <c r="S384" s="71" t="e">
        <f>Table16[[#This Row],[2024 Card Info]]&amp;"  "&amp;Table16[[#This Row],[Player Data]]</f>
        <v>#REF!</v>
      </c>
    </row>
    <row r="385" spans="1:19" ht="12.75" customHeight="1" x14ac:dyDescent="0.25">
      <c r="A385" s="79" t="s">
        <v>3649</v>
      </c>
      <c r="B385" s="72" t="s">
        <v>384</v>
      </c>
      <c r="C385" s="77" t="s">
        <v>491</v>
      </c>
      <c r="D385" s="89">
        <v>36312</v>
      </c>
      <c r="E385" s="73" t="s">
        <v>283</v>
      </c>
      <c r="G385" s="73" t="s">
        <v>2070</v>
      </c>
      <c r="H385" s="75" t="str">
        <f>VLOOKUP(Table16[[#This Row],[Player]],Rosters!$D$1:$D$1939,1,FALSE)</f>
        <v>Moehrig, Trevon</v>
      </c>
      <c r="I385" s="75" t="str">
        <f>Table16[[#This Row],[RunBlock-Primary6]]&amp;"-"&amp;Table16[[#This Row],[PassBlock8]]&amp;IF(Table16[[#This Row],[RunBlock-Secondary7]]&lt;&gt;"","/"&amp;Table16[[#This Row],[RunBlock-Secondary7]]&amp;"-"&amp;Table16[[#This Row],[PassBlock8]],"")</f>
        <v>-</v>
      </c>
      <c r="J385" s="73">
        <v>6</v>
      </c>
      <c r="K385" s="73"/>
      <c r="L385" s="74"/>
      <c r="M385" s="74"/>
      <c r="N385" s="74"/>
      <c r="O385" s="74"/>
      <c r="P385" s="74"/>
      <c r="Q385" s="74" t="str">
        <f>Table16[[#This Row],[DefPrimary2]]&amp;IF(Table16[[#This Row],[Def-Secondary3]]&lt;&gt;"","/"&amp;Table16[[#This Row],[Def-Secondary3]],)&amp;""&amp;IF(Table16[[#This Row],[PassRush4]]&lt;&gt;"","-"&amp;Table16[[#This Row],[PassRush4]],)</f>
        <v>6</v>
      </c>
      <c r="R385" s="74" t="e">
        <f>VLOOKUP(Table16[[#This Row],[Player]],#REF!,9,FALSE)</f>
        <v>#REF!</v>
      </c>
      <c r="S385" s="71" t="e">
        <f>Table16[[#This Row],[2024 Card Info]]&amp;"  "&amp;Table16[[#This Row],[Player Data]]</f>
        <v>#REF!</v>
      </c>
    </row>
    <row r="386" spans="1:19" ht="12.75" customHeight="1" x14ac:dyDescent="0.25">
      <c r="A386" s="76" t="s">
        <v>2776</v>
      </c>
      <c r="B386" s="72" t="s">
        <v>384</v>
      </c>
      <c r="C386" s="77" t="s">
        <v>220</v>
      </c>
      <c r="D386" s="89">
        <v>34341</v>
      </c>
      <c r="E386" s="73" t="s">
        <v>1350</v>
      </c>
      <c r="G386" s="73" t="s">
        <v>406</v>
      </c>
      <c r="H386" s="75" t="str">
        <f>VLOOKUP(Table16[[#This Row],[Player]],Rosters!$D$1:$D$1939,1,FALSE)</f>
        <v>Murray, Eric</v>
      </c>
      <c r="I386" s="75" t="str">
        <f>Table16[[#This Row],[RunBlock-Primary6]]&amp;"-"&amp;Table16[[#This Row],[PassBlock8]]&amp;IF(Table16[[#This Row],[RunBlock-Secondary7]]&lt;&gt;"","/"&amp;Table16[[#This Row],[RunBlock-Secondary7]]&amp;"-"&amp;Table16[[#This Row],[PassBlock8]],"")</f>
        <v>-</v>
      </c>
      <c r="J386" s="73">
        <v>44</v>
      </c>
      <c r="K386" s="73"/>
      <c r="L386" s="74"/>
      <c r="M386" s="74"/>
      <c r="N386" s="74"/>
      <c r="O386" s="74"/>
      <c r="P386" s="74"/>
      <c r="Q386" s="74" t="str">
        <f>Table16[[#This Row],[DefPrimary2]]&amp;IF(Table16[[#This Row],[Def-Secondary3]]&lt;&gt;"","/"&amp;Table16[[#This Row],[Def-Secondary3]],)&amp;""&amp;IF(Table16[[#This Row],[PassRush4]]&lt;&gt;"","-"&amp;Table16[[#This Row],[PassRush4]],)</f>
        <v>44</v>
      </c>
      <c r="R386" s="74" t="e">
        <f>VLOOKUP(Table16[[#This Row],[Player]],#REF!,9,FALSE)</f>
        <v>#REF!</v>
      </c>
      <c r="S386" s="71" t="e">
        <f>Table16[[#This Row],[2024 Card Info]]&amp;"  "&amp;Table16[[#This Row],[Player Data]]</f>
        <v>#REF!</v>
      </c>
    </row>
    <row r="387" spans="1:19" ht="12.75" customHeight="1" x14ac:dyDescent="0.25">
      <c r="A387" s="76" t="s">
        <v>844</v>
      </c>
      <c r="B387" s="72" t="s">
        <v>384</v>
      </c>
      <c r="C387" s="77" t="s">
        <v>612</v>
      </c>
      <c r="D387" s="89">
        <v>36312</v>
      </c>
      <c r="E387" s="73" t="s">
        <v>677</v>
      </c>
      <c r="G387" s="73" t="s">
        <v>412</v>
      </c>
      <c r="H387" s="75" t="str">
        <f>VLOOKUP(Table16[[#This Row],[Player]],Rosters!$D$1:$D$1939,1,FALSE)</f>
        <v>Pinnock, Jason</v>
      </c>
      <c r="I387" s="75" t="str">
        <f>Table16[[#This Row],[RunBlock-Primary6]]&amp;"-"&amp;Table16[[#This Row],[PassBlock8]]&amp;IF(Table16[[#This Row],[RunBlock-Secondary7]]&lt;&gt;"","/"&amp;Table16[[#This Row],[RunBlock-Secondary7]]&amp;"-"&amp;Table16[[#This Row],[PassBlock8]],"")</f>
        <v>-</v>
      </c>
      <c r="J387" s="73">
        <v>4</v>
      </c>
      <c r="K387" s="73"/>
      <c r="L387" s="74"/>
      <c r="M387" s="74"/>
      <c r="N387" s="74"/>
      <c r="O387" s="74"/>
      <c r="P387" s="74"/>
      <c r="Q387" s="74" t="str">
        <f>Table16[[#This Row],[DefPrimary2]]&amp;IF(Table16[[#This Row],[Def-Secondary3]]&lt;&gt;"","/"&amp;Table16[[#This Row],[Def-Secondary3]],)&amp;""&amp;IF(Table16[[#This Row],[PassRush4]]&lt;&gt;"","-"&amp;Table16[[#This Row],[PassRush4]],)</f>
        <v>4</v>
      </c>
      <c r="R387" s="74" t="e">
        <f>VLOOKUP(Table16[[#This Row],[Player]],#REF!,9,FALSE)</f>
        <v>#REF!</v>
      </c>
      <c r="S387" s="71" t="e">
        <f>Table16[[#This Row],[2024 Card Info]]&amp;"  "&amp;Table16[[#This Row],[Player Data]]</f>
        <v>#REF!</v>
      </c>
    </row>
    <row r="388" spans="1:19" ht="12.75" customHeight="1" x14ac:dyDescent="0.25">
      <c r="A388" s="76" t="s">
        <v>1128</v>
      </c>
      <c r="B388" s="72" t="s">
        <v>384</v>
      </c>
      <c r="C388" s="77" t="s">
        <v>101</v>
      </c>
      <c r="D388" s="89">
        <v>35641</v>
      </c>
      <c r="E388" s="73" t="s">
        <v>1129</v>
      </c>
      <c r="G388" s="73" t="s">
        <v>433</v>
      </c>
      <c r="H388" s="75" t="str">
        <f>VLOOKUP(Table16[[#This Row],[Player]],Rosters!$D$1:$D$1939,1,FALSE)</f>
        <v>Savage, Darnell</v>
      </c>
      <c r="I388" s="75" t="str">
        <f>Table16[[#This Row],[RunBlock-Primary6]]&amp;"-"&amp;Table16[[#This Row],[PassBlock8]]&amp;IF(Table16[[#This Row],[RunBlock-Secondary7]]&lt;&gt;"","/"&amp;Table16[[#This Row],[RunBlock-Secondary7]]&amp;"-"&amp;Table16[[#This Row],[PassBlock8]],"")</f>
        <v>-</v>
      </c>
      <c r="J388" s="73">
        <v>40</v>
      </c>
      <c r="K388" s="73"/>
      <c r="L388" s="74"/>
      <c r="M388" s="74"/>
      <c r="N388" s="74"/>
      <c r="O388" s="74"/>
      <c r="P388" s="74"/>
      <c r="Q388" s="74" t="str">
        <f>Table16[[#This Row],[DefPrimary2]]&amp;IF(Table16[[#This Row],[Def-Secondary3]]&lt;&gt;"","/"&amp;Table16[[#This Row],[Def-Secondary3]],)&amp;""&amp;IF(Table16[[#This Row],[PassRush4]]&lt;&gt;"","-"&amp;Table16[[#This Row],[PassRush4]],)</f>
        <v>40</v>
      </c>
      <c r="R388" s="74" t="e">
        <f>VLOOKUP(Table16[[#This Row],[Player]],#REF!,9,FALSE)</f>
        <v>#REF!</v>
      </c>
      <c r="S388" s="71" t="e">
        <f>Table16[[#This Row],[2024 Card Info]]&amp;"  "&amp;Table16[[#This Row],[Player Data]]</f>
        <v>#REF!</v>
      </c>
    </row>
    <row r="389" spans="1:19" ht="12.75" customHeight="1" x14ac:dyDescent="0.25">
      <c r="A389" s="76" t="s">
        <v>839</v>
      </c>
      <c r="B389" s="72" t="s">
        <v>384</v>
      </c>
      <c r="C389" s="77" t="s">
        <v>109</v>
      </c>
      <c r="D389" s="89">
        <v>34261</v>
      </c>
      <c r="E389" s="73" t="s">
        <v>536</v>
      </c>
      <c r="G389" s="73" t="s">
        <v>433</v>
      </c>
      <c r="H389" s="75" t="str">
        <f>VLOOKUP(Table16[[#This Row],[Player]],Rosters!$D$1:$D$1939,1,FALSE)</f>
        <v>Simmons, Justin</v>
      </c>
      <c r="I389" s="75" t="str">
        <f>Table16[[#This Row],[RunBlock-Primary6]]&amp;"-"&amp;Table16[[#This Row],[PassBlock8]]&amp;IF(Table16[[#This Row],[RunBlock-Secondary7]]&lt;&gt;"","/"&amp;Table16[[#This Row],[RunBlock-Secondary7]]&amp;"-"&amp;Table16[[#This Row],[PassBlock8]],"")</f>
        <v>-</v>
      </c>
      <c r="J389" s="73">
        <v>40</v>
      </c>
      <c r="K389" s="73"/>
      <c r="L389" s="74"/>
      <c r="M389" s="74"/>
      <c r="N389" s="74"/>
      <c r="O389" s="74"/>
      <c r="P389" s="74"/>
      <c r="Q389" s="74" t="str">
        <f>Table16[[#This Row],[DefPrimary2]]&amp;IF(Table16[[#This Row],[Def-Secondary3]]&lt;&gt;"","/"&amp;Table16[[#This Row],[Def-Secondary3]],)&amp;""&amp;IF(Table16[[#This Row],[PassRush4]]&lt;&gt;"","-"&amp;Table16[[#This Row],[PassRush4]],)</f>
        <v>40</v>
      </c>
      <c r="R389" s="74" t="e">
        <f>VLOOKUP(Table16[[#This Row],[Player]],#REF!,9,FALSE)</f>
        <v>#REF!</v>
      </c>
      <c r="S389" s="71" t="e">
        <f>Table16[[#This Row],[2024 Card Info]]&amp;"  "&amp;Table16[[#This Row],[Player Data]]</f>
        <v>#REF!</v>
      </c>
    </row>
    <row r="390" spans="1:19" ht="12.75" customHeight="1" x14ac:dyDescent="0.25">
      <c r="A390" s="76" t="s">
        <v>3443</v>
      </c>
      <c r="B390" s="72" t="s">
        <v>384</v>
      </c>
      <c r="C390" s="77" t="s">
        <v>131</v>
      </c>
      <c r="D390" s="89">
        <v>36251</v>
      </c>
      <c r="E390" s="73" t="s">
        <v>756</v>
      </c>
      <c r="G390" s="73" t="s">
        <v>433</v>
      </c>
      <c r="H390" s="75" t="str">
        <f>VLOOKUP(Table16[[#This Row],[Player]],Rosters!$D$1:$D$1939,1,FALSE)</f>
        <v>Stone, Geno</v>
      </c>
      <c r="I390" s="75" t="str">
        <f>Table16[[#This Row],[RunBlock-Primary6]]&amp;"-"&amp;Table16[[#This Row],[PassBlock8]]&amp;IF(Table16[[#This Row],[RunBlock-Secondary7]]&lt;&gt;"","/"&amp;Table16[[#This Row],[RunBlock-Secondary7]]&amp;"-"&amp;Table16[[#This Row],[PassBlock8]],"")</f>
        <v>-</v>
      </c>
      <c r="J390" s="73">
        <v>40</v>
      </c>
      <c r="K390" s="73"/>
      <c r="L390" s="74"/>
      <c r="M390" s="74"/>
      <c r="N390" s="74"/>
      <c r="O390" s="74"/>
      <c r="P390" s="74"/>
      <c r="Q390" s="74" t="str">
        <f>Table16[[#This Row],[DefPrimary2]]&amp;IF(Table16[[#This Row],[Def-Secondary3]]&lt;&gt;"","/"&amp;Table16[[#This Row],[Def-Secondary3]],)&amp;""&amp;IF(Table16[[#This Row],[PassRush4]]&lt;&gt;"","-"&amp;Table16[[#This Row],[PassRush4]],)</f>
        <v>40</v>
      </c>
      <c r="R390" s="74" t="e">
        <f>VLOOKUP(Table16[[#This Row],[Player]],#REF!,9,FALSE)</f>
        <v>#REF!</v>
      </c>
      <c r="S390" s="71" t="e">
        <f>Table16[[#This Row],[2024 Card Info]]&amp;"  "&amp;Table16[[#This Row],[Player Data]]</f>
        <v>#REF!</v>
      </c>
    </row>
    <row r="391" spans="1:19" ht="12.75" customHeight="1" x14ac:dyDescent="0.25">
      <c r="A391" s="76" t="s">
        <v>2991</v>
      </c>
      <c r="B391" s="72" t="s">
        <v>384</v>
      </c>
      <c r="C391" s="77" t="s">
        <v>91</v>
      </c>
      <c r="D391" s="89">
        <v>34991</v>
      </c>
      <c r="E391" s="73" t="s">
        <v>591</v>
      </c>
      <c r="G391" s="73" t="s">
        <v>406</v>
      </c>
      <c r="H391" s="75" t="str">
        <f>VLOOKUP(Table16[[#This Row],[Player]],Rosters!$D$1:$D$1939,1,FALSE)</f>
        <v>Thornhill, Juan</v>
      </c>
      <c r="I391" s="75" t="str">
        <f>Table16[[#This Row],[RunBlock-Primary6]]&amp;"-"&amp;Table16[[#This Row],[PassBlock8]]&amp;IF(Table16[[#This Row],[RunBlock-Secondary7]]&lt;&gt;"","/"&amp;Table16[[#This Row],[RunBlock-Secondary7]]&amp;"-"&amp;Table16[[#This Row],[PassBlock8]],"")</f>
        <v>-</v>
      </c>
      <c r="J391" s="73">
        <v>44</v>
      </c>
      <c r="K391" s="73"/>
      <c r="L391" s="74"/>
      <c r="M391" s="74"/>
      <c r="N391" s="74"/>
      <c r="O391" s="74"/>
      <c r="P391" s="74"/>
      <c r="Q391" s="74" t="str">
        <f>Table16[[#This Row],[DefPrimary2]]&amp;IF(Table16[[#This Row],[Def-Secondary3]]&lt;&gt;"","/"&amp;Table16[[#This Row],[Def-Secondary3]],)&amp;""&amp;IF(Table16[[#This Row],[PassRush4]]&lt;&gt;"","-"&amp;Table16[[#This Row],[PassRush4]],)</f>
        <v>44</v>
      </c>
      <c r="R391" s="74" t="e">
        <f>VLOOKUP(Table16[[#This Row],[Player]],#REF!,9,FALSE)</f>
        <v>#REF!</v>
      </c>
      <c r="S391" s="71" t="e">
        <f>Table16[[#This Row],[2024 Card Info]]&amp;"  "&amp;Table16[[#This Row],[Player Data]]</f>
        <v>#REF!</v>
      </c>
    </row>
    <row r="392" spans="1:19" ht="12.75" customHeight="1" x14ac:dyDescent="0.25">
      <c r="A392" s="76" t="s">
        <v>2063</v>
      </c>
      <c r="B392" s="72" t="s">
        <v>384</v>
      </c>
      <c r="C392" s="77" t="s">
        <v>250</v>
      </c>
      <c r="D392" s="89">
        <v>36465</v>
      </c>
      <c r="E392" s="73" t="s">
        <v>1248</v>
      </c>
      <c r="G392" s="73" t="s">
        <v>833</v>
      </c>
      <c r="H392" s="75" t="str">
        <f>VLOOKUP(Table16[[#This Row],[Player]],Rosters!$D$1:$D$1939,1,FALSE)</f>
        <v>Washington, Ar'Darius</v>
      </c>
      <c r="I392" s="75" t="str">
        <f>Table16[[#This Row],[RunBlock-Primary6]]&amp;"-"&amp;Table16[[#This Row],[PassBlock8]]&amp;IF(Table16[[#This Row],[RunBlock-Secondary7]]&lt;&gt;"","/"&amp;Table16[[#This Row],[RunBlock-Secondary7]]&amp;"-"&amp;Table16[[#This Row],[PassBlock8]],"")</f>
        <v>-</v>
      </c>
      <c r="J392" s="73">
        <v>64</v>
      </c>
      <c r="K392" s="73"/>
      <c r="L392" s="74"/>
      <c r="M392" s="74"/>
      <c r="N392" s="74"/>
      <c r="O392" s="74"/>
      <c r="P392" s="74"/>
      <c r="Q392" s="74" t="str">
        <f>Table16[[#This Row],[DefPrimary2]]&amp;IF(Table16[[#This Row],[Def-Secondary3]]&lt;&gt;"","/"&amp;Table16[[#This Row],[Def-Secondary3]],)&amp;""&amp;IF(Table16[[#This Row],[PassRush4]]&lt;&gt;"","-"&amp;Table16[[#This Row],[PassRush4]],)</f>
        <v>64</v>
      </c>
      <c r="R392" s="74" t="e">
        <f>VLOOKUP(Table16[[#This Row],[Player]],#REF!,9,FALSE)</f>
        <v>#REF!</v>
      </c>
      <c r="S392" s="71" t="e">
        <f>Table16[[#This Row],[2024 Card Info]]&amp;"  "&amp;Table16[[#This Row],[Player Data]]</f>
        <v>#REF!</v>
      </c>
    </row>
    <row r="393" spans="1:19" ht="12.75" customHeight="1" x14ac:dyDescent="0.25">
      <c r="A393" s="76" t="s">
        <v>3748</v>
      </c>
      <c r="B393" s="72" t="s">
        <v>384</v>
      </c>
      <c r="C393" s="77" t="s">
        <v>429</v>
      </c>
      <c r="D393" s="89">
        <v>36023</v>
      </c>
      <c r="E393" s="73" t="s">
        <v>230</v>
      </c>
      <c r="G393" s="73" t="s">
        <v>388</v>
      </c>
      <c r="H393" s="75" t="e">
        <f>VLOOKUP(Table16[[#This Row],[Player]],Rosters!$D$1:$D$1939,1,FALSE)</f>
        <v>#N/A</v>
      </c>
      <c r="I393" s="75" t="str">
        <f>Table16[[#This Row],[RunBlock-Primary6]]&amp;"-"&amp;Table16[[#This Row],[PassBlock8]]&amp;IF(Table16[[#This Row],[RunBlock-Secondary7]]&lt;&gt;"","/"&amp;Table16[[#This Row],[RunBlock-Secondary7]]&amp;"-"&amp;Table16[[#This Row],[PassBlock8]],"")</f>
        <v>-</v>
      </c>
      <c r="J393" s="73">
        <v>5</v>
      </c>
      <c r="K393" s="73"/>
      <c r="L393" s="74"/>
      <c r="M393" s="74"/>
      <c r="N393" s="74"/>
      <c r="O393" s="74"/>
      <c r="P393" s="74"/>
      <c r="Q393" s="74" t="str">
        <f>Table16[[#This Row],[DefPrimary2]]&amp;IF(Table16[[#This Row],[Def-Secondary3]]&lt;&gt;"","/"&amp;Table16[[#This Row],[Def-Secondary3]],)&amp;""&amp;IF(Table16[[#This Row],[PassRush4]]&lt;&gt;"","-"&amp;Table16[[#This Row],[PassRush4]],)</f>
        <v>5</v>
      </c>
      <c r="R393" s="74" t="e">
        <f>VLOOKUP(Table16[[#This Row],[Player]],#REF!,9,FALSE)</f>
        <v>#REF!</v>
      </c>
      <c r="S393" s="71" t="e">
        <f>Table16[[#This Row],[2024 Card Info]]&amp;"  "&amp;Table16[[#This Row],[Player Data]]</f>
        <v>#REF!</v>
      </c>
    </row>
    <row r="394" spans="1:19" ht="12.75" customHeight="1" x14ac:dyDescent="0.25">
      <c r="A394" s="76" t="s">
        <v>403</v>
      </c>
      <c r="B394" s="72" t="s">
        <v>384</v>
      </c>
      <c r="C394" s="77" t="s">
        <v>175</v>
      </c>
      <c r="D394" s="89">
        <v>34906</v>
      </c>
      <c r="E394" s="73" t="s">
        <v>404</v>
      </c>
      <c r="G394" s="73" t="s">
        <v>406</v>
      </c>
      <c r="H394" s="75" t="str">
        <f>VLOOKUP(Table16[[#This Row],[Player]],Rosters!$D$1:$D$1939,1,FALSE)</f>
        <v>Woods, Xavier</v>
      </c>
      <c r="I394" s="75" t="str">
        <f>Table16[[#This Row],[RunBlock-Primary6]]&amp;"-"&amp;Table16[[#This Row],[PassBlock8]]&amp;IF(Table16[[#This Row],[RunBlock-Secondary7]]&lt;&gt;"","/"&amp;Table16[[#This Row],[RunBlock-Secondary7]]&amp;"-"&amp;Table16[[#This Row],[PassBlock8]],"")</f>
        <v>-</v>
      </c>
      <c r="J394" s="73">
        <v>44</v>
      </c>
      <c r="K394" s="73"/>
      <c r="L394" s="74"/>
      <c r="M394" s="74"/>
      <c r="N394" s="74"/>
      <c r="O394" s="74"/>
      <c r="P394" s="74"/>
      <c r="Q394" s="74" t="str">
        <f>Table16[[#This Row],[DefPrimary2]]&amp;IF(Table16[[#This Row],[Def-Secondary3]]&lt;&gt;"","/"&amp;Table16[[#This Row],[Def-Secondary3]],)&amp;""&amp;IF(Table16[[#This Row],[PassRush4]]&lt;&gt;"","-"&amp;Table16[[#This Row],[PassRush4]],)</f>
        <v>44</v>
      </c>
      <c r="R394" s="74" t="e">
        <f>VLOOKUP(Table16[[#This Row],[Player]],#REF!,9,FALSE)</f>
        <v>#REF!</v>
      </c>
      <c r="S394" s="71" t="e">
        <f>Table16[[#This Row],[2024 Card Info]]&amp;"  "&amp;Table16[[#This Row],[Player Data]]</f>
        <v>#REF!</v>
      </c>
    </row>
    <row r="395" spans="1:19" ht="12.75" customHeight="1" x14ac:dyDescent="0.25">
      <c r="A395" s="76" t="s">
        <v>3284</v>
      </c>
      <c r="B395" s="72" t="s">
        <v>258</v>
      </c>
      <c r="C395" s="77" t="s">
        <v>213</v>
      </c>
      <c r="D395" s="89">
        <v>35998</v>
      </c>
      <c r="E395" s="73" t="s">
        <v>149</v>
      </c>
      <c r="G395" s="73" t="s">
        <v>241</v>
      </c>
      <c r="H395" s="75" t="str">
        <f>VLOOKUP(Table16[[#This Row],[Player]],Rosters!$D$1:$D$1939,1,FALSE)</f>
        <v>Bartch, Ben</v>
      </c>
      <c r="I395" s="75" t="str">
        <f>Table16[[#This Row],[RunBlock-Primary6]]&amp;"-"&amp;Table16[[#This Row],[PassBlock8]]&amp;IF(Table16[[#This Row],[RunBlock-Secondary7]]&lt;&gt;"","/"&amp;Table16[[#This Row],[RunBlock-Secondary7]]&amp;"-"&amp;Table16[[#This Row],[PassBlock8]],"")</f>
        <v>0-0</v>
      </c>
      <c r="J395" s="73"/>
      <c r="K395" s="73"/>
      <c r="L395" s="74"/>
      <c r="M395" s="74"/>
      <c r="N395" s="73">
        <v>0</v>
      </c>
      <c r="O395" s="73"/>
      <c r="P395" s="74">
        <v>0</v>
      </c>
      <c r="Q395" s="74" t="str">
        <f>Table16[[#This Row],[DefPrimary2]]&amp;IF(Table16[[#This Row],[Def-Secondary3]]&lt;&gt;"","/"&amp;Table16[[#This Row],[Def-Secondary3]],)&amp;""&amp;IF(Table16[[#This Row],[PassRush4]]&lt;&gt;"","-"&amp;Table16[[#This Row],[PassRush4]],)</f>
        <v/>
      </c>
      <c r="R395" s="74" t="e">
        <f>VLOOKUP(Table16[[#This Row],[Player]],#REF!,9,FALSE)</f>
        <v>#REF!</v>
      </c>
      <c r="S395" s="71" t="e">
        <f>Table16[[#This Row],[2024 Card Info]]&amp;"  "&amp;Table16[[#This Row],[Player Data]]</f>
        <v>#REF!</v>
      </c>
    </row>
    <row r="396" spans="1:19" ht="12.75" customHeight="1" x14ac:dyDescent="0.25">
      <c r="A396" s="76" t="s">
        <v>2491</v>
      </c>
      <c r="B396" s="72" t="s">
        <v>258</v>
      </c>
      <c r="C396" s="77" t="s">
        <v>200</v>
      </c>
      <c r="D396" s="89">
        <v>36250</v>
      </c>
      <c r="E396" s="73" t="s">
        <v>1248</v>
      </c>
      <c r="G396" s="73" t="s">
        <v>240</v>
      </c>
      <c r="H396" s="75" t="str">
        <f>VLOOKUP(Table16[[#This Row],[Player]],Rosters!$D$1:$D$1939,1,FALSE)</f>
        <v>Bass, T.J.</v>
      </c>
      <c r="I396" s="75" t="str">
        <f>Table16[[#This Row],[RunBlock-Primary6]]&amp;"-"&amp;Table16[[#This Row],[PassBlock8]]&amp;IF(Table16[[#This Row],[RunBlock-Secondary7]]&lt;&gt;"","/"&amp;Table16[[#This Row],[RunBlock-Secondary7]]&amp;"-"&amp;Table16[[#This Row],[PassBlock8]],"")</f>
        <v>4-2</v>
      </c>
      <c r="J396" s="73"/>
      <c r="K396" s="73"/>
      <c r="L396" s="74"/>
      <c r="M396" s="74"/>
      <c r="N396" s="73">
        <v>4</v>
      </c>
      <c r="O396" s="73"/>
      <c r="P396" s="74">
        <v>2</v>
      </c>
      <c r="Q396" s="74" t="str">
        <f>Table16[[#This Row],[DefPrimary2]]&amp;IF(Table16[[#This Row],[Def-Secondary3]]&lt;&gt;"","/"&amp;Table16[[#This Row],[Def-Secondary3]],)&amp;""&amp;IF(Table16[[#This Row],[PassRush4]]&lt;&gt;"","-"&amp;Table16[[#This Row],[PassRush4]],)</f>
        <v/>
      </c>
      <c r="R396" s="74" t="e">
        <f>VLOOKUP(Table16[[#This Row],[Player]],#REF!,9,FALSE)</f>
        <v>#REF!</v>
      </c>
      <c r="S396" s="71" t="e">
        <f>Table16[[#This Row],[2024 Card Info]]&amp;"  "&amp;Table16[[#This Row],[Player Data]]</f>
        <v>#REF!</v>
      </c>
    </row>
    <row r="397" spans="1:19" ht="12.75" customHeight="1" x14ac:dyDescent="0.25">
      <c r="A397" s="76" t="s">
        <v>1660</v>
      </c>
      <c r="B397" s="72" t="s">
        <v>258</v>
      </c>
      <c r="C397" s="77" t="s">
        <v>327</v>
      </c>
      <c r="D397" s="89">
        <v>35475</v>
      </c>
      <c r="E397" s="73" t="s">
        <v>121</v>
      </c>
      <c r="G397" s="73" t="s">
        <v>241</v>
      </c>
      <c r="H397" s="75" t="str">
        <f>VLOOKUP(Table16[[#This Row],[Player]],Rosters!$D$1:$D$1939,1,FALSE)</f>
        <v>Bates, Ryan</v>
      </c>
      <c r="I397" s="75" t="str">
        <f>Table16[[#This Row],[RunBlock-Primary6]]&amp;"-"&amp;Table16[[#This Row],[PassBlock8]]&amp;IF(Table16[[#This Row],[RunBlock-Secondary7]]&lt;&gt;"","/"&amp;Table16[[#This Row],[RunBlock-Secondary7]]&amp;"-"&amp;Table16[[#This Row],[PassBlock8]],"")</f>
        <v>0-0</v>
      </c>
      <c r="J397" s="73"/>
      <c r="K397" s="73"/>
      <c r="L397" s="74"/>
      <c r="M397" s="74"/>
      <c r="N397" s="73">
        <v>0</v>
      </c>
      <c r="O397" s="73"/>
      <c r="P397" s="74">
        <v>0</v>
      </c>
      <c r="Q397" s="74" t="str">
        <f>Table16[[#This Row],[DefPrimary2]]&amp;IF(Table16[[#This Row],[Def-Secondary3]]&lt;&gt;"","/"&amp;Table16[[#This Row],[Def-Secondary3]],)&amp;""&amp;IF(Table16[[#This Row],[PassRush4]]&lt;&gt;"","-"&amp;Table16[[#This Row],[PassRush4]],)</f>
        <v/>
      </c>
      <c r="R397" s="74" t="e">
        <f>VLOOKUP(Table16[[#This Row],[Player]],#REF!,9,FALSE)</f>
        <v>#REF!</v>
      </c>
      <c r="S397" s="71" t="e">
        <f>Table16[[#This Row],[2024 Card Info]]&amp;"  "&amp;Table16[[#This Row],[Player Data]]</f>
        <v>#REF!</v>
      </c>
    </row>
    <row r="398" spans="1:19" ht="12.75" customHeight="1" x14ac:dyDescent="0.25">
      <c r="A398" s="76" t="s">
        <v>4213</v>
      </c>
      <c r="B398" s="72" t="s">
        <v>258</v>
      </c>
      <c r="C398" s="77" t="s">
        <v>220</v>
      </c>
      <c r="D398" s="89">
        <v>36806</v>
      </c>
      <c r="E398" s="73" t="s">
        <v>114</v>
      </c>
      <c r="G398" s="73" t="s">
        <v>241</v>
      </c>
      <c r="H398" s="75" t="e">
        <f>VLOOKUP(Table16[[#This Row],[Player]],Rosters!$D$1:$D$1939,1,FALSE)</f>
        <v>#N/A</v>
      </c>
      <c r="I398" s="75" t="str">
        <f>Table16[[#This Row],[RunBlock-Primary6]]&amp;"-"&amp;Table16[[#This Row],[PassBlock8]]&amp;IF(Table16[[#This Row],[RunBlock-Secondary7]]&lt;&gt;"","/"&amp;Table16[[#This Row],[RunBlock-Secondary7]]&amp;"-"&amp;Table16[[#This Row],[PassBlock8]],"")</f>
        <v>0-0</v>
      </c>
      <c r="J398" s="73"/>
      <c r="K398" s="73"/>
      <c r="L398" s="74"/>
      <c r="M398" s="74"/>
      <c r="N398" s="73">
        <v>0</v>
      </c>
      <c r="O398" s="73"/>
      <c r="P398" s="74">
        <v>0</v>
      </c>
      <c r="Q398" s="74" t="str">
        <f>Table16[[#This Row],[DefPrimary2]]&amp;IF(Table16[[#This Row],[Def-Secondary3]]&lt;&gt;"","/"&amp;Table16[[#This Row],[Def-Secondary3]],)&amp;""&amp;IF(Table16[[#This Row],[PassRush4]]&lt;&gt;"","-"&amp;Table16[[#This Row],[PassRush4]],)</f>
        <v/>
      </c>
      <c r="R398" s="74" t="e">
        <f>VLOOKUP(Table16[[#This Row],[Player]],#REF!,9,FALSE)</f>
        <v>#REF!</v>
      </c>
      <c r="S398" s="71" t="e">
        <f>Table16[[#This Row],[2024 Card Info]]&amp;"  "&amp;Table16[[#This Row],[Player Data]]</f>
        <v>#REF!</v>
      </c>
    </row>
    <row r="399" spans="1:19" ht="12.75" customHeight="1" x14ac:dyDescent="0.25">
      <c r="A399" s="76" t="s">
        <v>4214</v>
      </c>
      <c r="B399" s="72" t="s">
        <v>258</v>
      </c>
      <c r="C399" s="77" t="s">
        <v>549</v>
      </c>
      <c r="D399" s="89">
        <v>36074</v>
      </c>
      <c r="E399" s="73" t="s">
        <v>172</v>
      </c>
      <c r="G399" s="73" t="s">
        <v>241</v>
      </c>
      <c r="H399" s="75" t="e">
        <f>VLOOKUP(Table16[[#This Row],[Player]],Rosters!$D$1:$D$1939,1,FALSE)</f>
        <v>#N/A</v>
      </c>
      <c r="I399" s="75" t="str">
        <f>Table16[[#This Row],[RunBlock-Primary6]]&amp;"-"&amp;Table16[[#This Row],[PassBlock8]]&amp;IF(Table16[[#This Row],[RunBlock-Secondary7]]&lt;&gt;"","/"&amp;Table16[[#This Row],[RunBlock-Secondary7]]&amp;"-"&amp;Table16[[#This Row],[PassBlock8]],"")</f>
        <v>0-0</v>
      </c>
      <c r="J399" s="73"/>
      <c r="K399" s="73"/>
      <c r="L399" s="74"/>
      <c r="M399" s="74"/>
      <c r="N399" s="73">
        <v>0</v>
      </c>
      <c r="O399" s="73"/>
      <c r="P399" s="74">
        <v>0</v>
      </c>
      <c r="Q399" s="74" t="str">
        <f>Table16[[#This Row],[DefPrimary2]]&amp;IF(Table16[[#This Row],[Def-Secondary3]]&lt;&gt;"","/"&amp;Table16[[#This Row],[Def-Secondary3]],)&amp;""&amp;IF(Table16[[#This Row],[PassRush4]]&lt;&gt;"","-"&amp;Table16[[#This Row],[PassRush4]],)</f>
        <v/>
      </c>
      <c r="R399" s="74" t="e">
        <f>VLOOKUP(Table16[[#This Row],[Player]],#REF!,9,FALSE)</f>
        <v>#REF!</v>
      </c>
      <c r="S399" s="71" t="e">
        <f>Table16[[#This Row],[2024 Card Info]]&amp;"  "&amp;Table16[[#This Row],[Player Data]]</f>
        <v>#REF!</v>
      </c>
    </row>
    <row r="400" spans="1:19" ht="12.75" customHeight="1" x14ac:dyDescent="0.25">
      <c r="A400" s="76" t="s">
        <v>4215</v>
      </c>
      <c r="B400" s="72" t="s">
        <v>258</v>
      </c>
      <c r="C400" s="77" t="s">
        <v>395</v>
      </c>
      <c r="D400" s="89">
        <v>35729</v>
      </c>
      <c r="E400" s="73" t="s">
        <v>477</v>
      </c>
      <c r="G400" s="73" t="s">
        <v>266</v>
      </c>
      <c r="H400" s="75" t="e">
        <f>VLOOKUP(Table16[[#This Row],[Player]],Rosters!$D$1:$D$1939,1,FALSE)</f>
        <v>#N/A</v>
      </c>
      <c r="I400" s="75" t="str">
        <f>Table16[[#This Row],[RunBlock-Primary6]]&amp;"-"&amp;Table16[[#This Row],[PassBlock8]]&amp;IF(Table16[[#This Row],[RunBlock-Secondary7]]&lt;&gt;"","/"&amp;Table16[[#This Row],[RunBlock-Secondary7]]&amp;"-"&amp;Table16[[#This Row],[PassBlock8]],"")</f>
        <v>0-2</v>
      </c>
      <c r="J400" s="73"/>
      <c r="K400" s="73"/>
      <c r="L400" s="74"/>
      <c r="M400" s="74"/>
      <c r="N400" s="73">
        <v>0</v>
      </c>
      <c r="O400" s="73"/>
      <c r="P400" s="74">
        <v>2</v>
      </c>
      <c r="Q400" s="74" t="str">
        <f>Table16[[#This Row],[DefPrimary2]]&amp;IF(Table16[[#This Row],[Def-Secondary3]]&lt;&gt;"","/"&amp;Table16[[#This Row],[Def-Secondary3]],)&amp;""&amp;IF(Table16[[#This Row],[PassRush4]]&lt;&gt;"","-"&amp;Table16[[#This Row],[PassRush4]],)</f>
        <v/>
      </c>
      <c r="R400" s="74" t="e">
        <f>VLOOKUP(Table16[[#This Row],[Player]],#REF!,9,FALSE)</f>
        <v>#REF!</v>
      </c>
      <c r="S400" s="71" t="e">
        <f>Table16[[#This Row],[2024 Card Info]]&amp;"  "&amp;Table16[[#This Row],[Player Data]]</f>
        <v>#REF!</v>
      </c>
    </row>
    <row r="401" spans="1:19" ht="12.75" customHeight="1" x14ac:dyDescent="0.25">
      <c r="A401" s="76" t="s">
        <v>547</v>
      </c>
      <c r="B401" s="72" t="s">
        <v>258</v>
      </c>
      <c r="C401" s="77" t="s">
        <v>327</v>
      </c>
      <c r="D401" s="89">
        <v>35331</v>
      </c>
      <c r="E401" s="73" t="s">
        <v>136</v>
      </c>
      <c r="G401" s="73" t="s">
        <v>266</v>
      </c>
      <c r="H401" s="75" t="str">
        <f>VLOOKUP(Table16[[#This Row],[Player]],Rosters!$D$1:$D$1939,1,FALSE)</f>
        <v>Davis, Nate</v>
      </c>
      <c r="I401" s="75" t="str">
        <f>Table16[[#This Row],[RunBlock-Primary6]]&amp;"-"&amp;Table16[[#This Row],[PassBlock8]]&amp;IF(Table16[[#This Row],[RunBlock-Secondary7]]&lt;&gt;"","/"&amp;Table16[[#This Row],[RunBlock-Secondary7]]&amp;"-"&amp;Table16[[#This Row],[PassBlock8]],"")</f>
        <v>0-2</v>
      </c>
      <c r="J401" s="73"/>
      <c r="K401" s="73"/>
      <c r="L401" s="74"/>
      <c r="M401" s="74"/>
      <c r="N401" s="73">
        <v>0</v>
      </c>
      <c r="O401" s="73"/>
      <c r="P401" s="74">
        <v>2</v>
      </c>
      <c r="Q401" s="74" t="str">
        <f>Table16[[#This Row],[DefPrimary2]]&amp;IF(Table16[[#This Row],[Def-Secondary3]]&lt;&gt;"","/"&amp;Table16[[#This Row],[Def-Secondary3]],)&amp;""&amp;IF(Table16[[#This Row],[PassRush4]]&lt;&gt;"","-"&amp;Table16[[#This Row],[PassRush4]],)</f>
        <v/>
      </c>
      <c r="R401" s="74" t="e">
        <f>VLOOKUP(Table16[[#This Row],[Player]],#REF!,9,FALSE)</f>
        <v>#REF!</v>
      </c>
      <c r="S401" s="71" t="e">
        <f>Table16[[#This Row],[2024 Card Info]]&amp;"  "&amp;Table16[[#This Row],[Player Data]]</f>
        <v>#REF!</v>
      </c>
    </row>
    <row r="402" spans="1:19" ht="12.75" customHeight="1" x14ac:dyDescent="0.25">
      <c r="A402" s="76" t="s">
        <v>3175</v>
      </c>
      <c r="B402" s="72" t="s">
        <v>258</v>
      </c>
      <c r="C402" s="77" t="s">
        <v>239</v>
      </c>
      <c r="D402" s="89">
        <v>36640</v>
      </c>
      <c r="E402" s="73" t="s">
        <v>172</v>
      </c>
      <c r="G402" s="73" t="s">
        <v>266</v>
      </c>
      <c r="H402" s="75" t="str">
        <f>VLOOKUP(Table16[[#This Row],[Player]],Rosters!$D$1:$D$1939,1,FALSE)</f>
        <v>Dedich, Justin</v>
      </c>
      <c r="I402" s="75" t="str">
        <f>Table16[[#This Row],[RunBlock-Primary6]]&amp;"-"&amp;Table16[[#This Row],[PassBlock8]]&amp;IF(Table16[[#This Row],[RunBlock-Secondary7]]&lt;&gt;"","/"&amp;Table16[[#This Row],[RunBlock-Secondary7]]&amp;"-"&amp;Table16[[#This Row],[PassBlock8]],"")</f>
        <v>0-2</v>
      </c>
      <c r="J402" s="73"/>
      <c r="K402" s="73"/>
      <c r="L402" s="74"/>
      <c r="M402" s="74"/>
      <c r="N402" s="73">
        <v>0</v>
      </c>
      <c r="O402" s="73"/>
      <c r="P402" s="74">
        <v>2</v>
      </c>
      <c r="Q402" s="74" t="str">
        <f>Table16[[#This Row],[DefPrimary2]]&amp;IF(Table16[[#This Row],[Def-Secondary3]]&lt;&gt;"","/"&amp;Table16[[#This Row],[Def-Secondary3]],)&amp;""&amp;IF(Table16[[#This Row],[PassRush4]]&lt;&gt;"","-"&amp;Table16[[#This Row],[PassRush4]],)</f>
        <v/>
      </c>
      <c r="R402" s="74" t="e">
        <f>VLOOKUP(Table16[[#This Row],[Player]],#REF!,9,FALSE)</f>
        <v>#REF!</v>
      </c>
      <c r="S402" s="71" t="e">
        <f>Table16[[#This Row],[2024 Card Info]]&amp;"  "&amp;Table16[[#This Row],[Player Data]]</f>
        <v>#REF!</v>
      </c>
    </row>
    <row r="403" spans="1:19" ht="12.75" customHeight="1" x14ac:dyDescent="0.25">
      <c r="A403" s="76" t="s">
        <v>4216</v>
      </c>
      <c r="B403" s="72" t="s">
        <v>258</v>
      </c>
      <c r="C403" s="77" t="s">
        <v>220</v>
      </c>
      <c r="D403" s="89">
        <v>36130</v>
      </c>
      <c r="E403" s="73" t="s">
        <v>473</v>
      </c>
      <c r="G403" s="73" t="s">
        <v>241</v>
      </c>
      <c r="H403" s="75" t="e">
        <f>VLOOKUP(Table16[[#This Row],[Player]],Rosters!$D$1:$D$1939,1,FALSE)</f>
        <v>#N/A</v>
      </c>
      <c r="I403" s="75" t="str">
        <f>Table16[[#This Row],[RunBlock-Primary6]]&amp;"-"&amp;Table16[[#This Row],[PassBlock8]]&amp;IF(Table16[[#This Row],[RunBlock-Secondary7]]&lt;&gt;"","/"&amp;Table16[[#This Row],[RunBlock-Secondary7]]&amp;"-"&amp;Table16[[#This Row],[PassBlock8]],"")</f>
        <v>0-0</v>
      </c>
      <c r="J403" s="73"/>
      <c r="K403" s="73"/>
      <c r="L403" s="74"/>
      <c r="M403" s="74"/>
      <c r="N403" s="73">
        <v>0</v>
      </c>
      <c r="O403" s="73"/>
      <c r="P403" s="74">
        <v>0</v>
      </c>
      <c r="Q403" s="74" t="str">
        <f>Table16[[#This Row],[DefPrimary2]]&amp;IF(Table16[[#This Row],[Def-Secondary3]]&lt;&gt;"","/"&amp;Table16[[#This Row],[Def-Secondary3]],)&amp;""&amp;IF(Table16[[#This Row],[PassRush4]]&lt;&gt;"","-"&amp;Table16[[#This Row],[PassRush4]],)</f>
        <v/>
      </c>
      <c r="R403" s="74" t="e">
        <f>VLOOKUP(Table16[[#This Row],[Player]],#REF!,9,FALSE)</f>
        <v>#REF!</v>
      </c>
      <c r="S403" s="71" t="e">
        <f>Table16[[#This Row],[2024 Card Info]]&amp;"  "&amp;Table16[[#This Row],[Player Data]]</f>
        <v>#REF!</v>
      </c>
    </row>
    <row r="404" spans="1:19" ht="12.75" customHeight="1" x14ac:dyDescent="0.25">
      <c r="A404" s="76" t="s">
        <v>2604</v>
      </c>
      <c r="B404" s="72" t="s">
        <v>258</v>
      </c>
      <c r="C404" s="77" t="s">
        <v>303</v>
      </c>
      <c r="D404" s="89">
        <v>35521</v>
      </c>
      <c r="E404" s="73" t="s">
        <v>1248</v>
      </c>
      <c r="G404" s="73" t="s">
        <v>247</v>
      </c>
      <c r="H404" s="75" t="str">
        <f>VLOOKUP(Table16[[#This Row],[Player]],Rosters!$D$1:$D$1939,1,FALSE)</f>
        <v>Hanson, Jake</v>
      </c>
      <c r="I404" s="75" t="str">
        <f>Table16[[#This Row],[RunBlock-Primary6]]&amp;"-"&amp;Table16[[#This Row],[PassBlock8]]&amp;IF(Table16[[#This Row],[RunBlock-Secondary7]]&lt;&gt;"","/"&amp;Table16[[#This Row],[RunBlock-Secondary7]]&amp;"-"&amp;Table16[[#This Row],[PassBlock8]],"")</f>
        <v>4-0</v>
      </c>
      <c r="J404" s="73"/>
      <c r="K404" s="73"/>
      <c r="L404" s="74"/>
      <c r="M404" s="74"/>
      <c r="N404" s="73">
        <v>4</v>
      </c>
      <c r="O404" s="73"/>
      <c r="P404" s="74">
        <v>0</v>
      </c>
      <c r="Q404" s="74" t="str">
        <f>Table16[[#This Row],[DefPrimary2]]&amp;IF(Table16[[#This Row],[Def-Secondary3]]&lt;&gt;"","/"&amp;Table16[[#This Row],[Def-Secondary3]],)&amp;""&amp;IF(Table16[[#This Row],[PassRush4]]&lt;&gt;"","-"&amp;Table16[[#This Row],[PassRush4]],)</f>
        <v/>
      </c>
      <c r="R404" s="74" t="e">
        <f>VLOOKUP(Table16[[#This Row],[Player]],#REF!,9,FALSE)</f>
        <v>#REF!</v>
      </c>
      <c r="S404" s="71" t="e">
        <f>Table16[[#This Row],[2024 Card Info]]&amp;"  "&amp;Table16[[#This Row],[Player Data]]</f>
        <v>#REF!</v>
      </c>
    </row>
    <row r="405" spans="1:19" ht="12.75" customHeight="1" x14ac:dyDescent="0.25">
      <c r="A405" s="76" t="s">
        <v>1070</v>
      </c>
      <c r="B405" s="72" t="s">
        <v>258</v>
      </c>
      <c r="C405" s="77" t="s">
        <v>116</v>
      </c>
      <c r="D405" s="89">
        <v>36629</v>
      </c>
      <c r="E405" s="73" t="s">
        <v>1071</v>
      </c>
      <c r="G405" s="73" t="s">
        <v>241</v>
      </c>
      <c r="H405" s="75" t="str">
        <f>VLOOKUP(Table16[[#This Row],[Player]],Rosters!$D$1:$D$1939,1,FALSE)</f>
        <v>Haynes, Christian</v>
      </c>
      <c r="I405" s="75" t="str">
        <f>Table16[[#This Row],[RunBlock-Primary6]]&amp;"-"&amp;Table16[[#This Row],[PassBlock8]]&amp;IF(Table16[[#This Row],[RunBlock-Secondary7]]&lt;&gt;"","/"&amp;Table16[[#This Row],[RunBlock-Secondary7]]&amp;"-"&amp;Table16[[#This Row],[PassBlock8]],"")</f>
        <v>0-0</v>
      </c>
      <c r="J405" s="73"/>
      <c r="K405" s="73"/>
      <c r="L405" s="74"/>
      <c r="M405" s="74"/>
      <c r="N405" s="73">
        <v>0</v>
      </c>
      <c r="O405" s="73"/>
      <c r="P405" s="74">
        <v>0</v>
      </c>
      <c r="Q405" s="74" t="str">
        <f>Table16[[#This Row],[DefPrimary2]]&amp;IF(Table16[[#This Row],[Def-Secondary3]]&lt;&gt;"","/"&amp;Table16[[#This Row],[Def-Secondary3]],)&amp;""&amp;IF(Table16[[#This Row],[PassRush4]]&lt;&gt;"","-"&amp;Table16[[#This Row],[PassRush4]],)</f>
        <v/>
      </c>
      <c r="R405" s="74" t="e">
        <f>VLOOKUP(Table16[[#This Row],[Player]],#REF!,9,FALSE)</f>
        <v>#REF!</v>
      </c>
      <c r="S405" s="71" t="e">
        <f>Table16[[#This Row],[2024 Card Info]]&amp;"  "&amp;Table16[[#This Row],[Player Data]]</f>
        <v>#REF!</v>
      </c>
    </row>
    <row r="406" spans="1:19" ht="12.75" customHeight="1" x14ac:dyDescent="0.25">
      <c r="A406" s="76" t="s">
        <v>4217</v>
      </c>
      <c r="B406" s="72" t="s">
        <v>258</v>
      </c>
      <c r="C406" s="77" t="s">
        <v>479</v>
      </c>
      <c r="D406" s="89">
        <v>36434</v>
      </c>
      <c r="E406" s="73" t="s">
        <v>1248</v>
      </c>
      <c r="G406" s="73" t="s">
        <v>241</v>
      </c>
      <c r="H406" s="75" t="e">
        <f>VLOOKUP(Table16[[#This Row],[Player]],Rosters!$D$1:$D$1939,1,FALSE)</f>
        <v>#N/A</v>
      </c>
      <c r="I406" s="75" t="str">
        <f>Table16[[#This Row],[RunBlock-Primary6]]&amp;"-"&amp;Table16[[#This Row],[PassBlock8]]&amp;IF(Table16[[#This Row],[RunBlock-Secondary7]]&lt;&gt;"","/"&amp;Table16[[#This Row],[RunBlock-Secondary7]]&amp;"-"&amp;Table16[[#This Row],[PassBlock8]],"")</f>
        <v>0-0</v>
      </c>
      <c r="J406" s="73"/>
      <c r="K406" s="73"/>
      <c r="L406" s="74"/>
      <c r="M406" s="74"/>
      <c r="N406" s="73">
        <v>0</v>
      </c>
      <c r="O406" s="73"/>
      <c r="P406" s="74">
        <v>0</v>
      </c>
      <c r="Q406" s="74" t="str">
        <f>Table16[[#This Row],[DefPrimary2]]&amp;IF(Table16[[#This Row],[Def-Secondary3]]&lt;&gt;"","/"&amp;Table16[[#This Row],[Def-Secondary3]],)&amp;""&amp;IF(Table16[[#This Row],[PassRush4]]&lt;&gt;"","-"&amp;Table16[[#This Row],[PassRush4]],)</f>
        <v/>
      </c>
      <c r="R406" s="74" t="e">
        <f>VLOOKUP(Table16[[#This Row],[Player]],#REF!,9,FALSE)</f>
        <v>#REF!</v>
      </c>
      <c r="S406" s="71" t="e">
        <f>Table16[[#This Row],[2024 Card Info]]&amp;"  "&amp;Table16[[#This Row],[Player Data]]</f>
        <v>#REF!</v>
      </c>
    </row>
    <row r="407" spans="1:19" ht="12.75" customHeight="1" x14ac:dyDescent="0.25">
      <c r="A407" s="76" t="s">
        <v>4218</v>
      </c>
      <c r="B407" s="72" t="s">
        <v>258</v>
      </c>
      <c r="C407" s="77" t="s">
        <v>109</v>
      </c>
      <c r="D407" s="89">
        <v>35853</v>
      </c>
      <c r="E407" s="73" t="s">
        <v>1239</v>
      </c>
      <c r="G407" s="73" t="s">
        <v>266</v>
      </c>
      <c r="H407" s="75" t="e">
        <f>VLOOKUP(Table16[[#This Row],[Player]],Rosters!$D$1:$D$1939,1,FALSE)</f>
        <v>#N/A</v>
      </c>
      <c r="I407" s="75" t="str">
        <f>Table16[[#This Row],[RunBlock-Primary6]]&amp;"-"&amp;Table16[[#This Row],[PassBlock8]]&amp;IF(Table16[[#This Row],[RunBlock-Secondary7]]&lt;&gt;"","/"&amp;Table16[[#This Row],[RunBlock-Secondary7]]&amp;"-"&amp;Table16[[#This Row],[PassBlock8]],"")</f>
        <v>0-2</v>
      </c>
      <c r="J407" s="73"/>
      <c r="K407" s="73"/>
      <c r="L407" s="74"/>
      <c r="M407" s="74"/>
      <c r="N407" s="73">
        <v>0</v>
      </c>
      <c r="O407" s="73"/>
      <c r="P407" s="74">
        <v>2</v>
      </c>
      <c r="Q407" s="74" t="str">
        <f>Table16[[#This Row],[DefPrimary2]]&amp;IF(Table16[[#This Row],[Def-Secondary3]]&lt;&gt;"","/"&amp;Table16[[#This Row],[Def-Secondary3]],)&amp;""&amp;IF(Table16[[#This Row],[PassRush4]]&lt;&gt;"","-"&amp;Table16[[#This Row],[PassRush4]],)</f>
        <v/>
      </c>
      <c r="R407" s="74" t="e">
        <f>VLOOKUP(Table16[[#This Row],[Player]],#REF!,9,FALSE)</f>
        <v>#REF!</v>
      </c>
      <c r="S407" s="71" t="e">
        <f>Table16[[#This Row],[2024 Card Info]]&amp;"  "&amp;Table16[[#This Row],[Player Data]]</f>
        <v>#REF!</v>
      </c>
    </row>
    <row r="408" spans="1:19" ht="12.75" customHeight="1" x14ac:dyDescent="0.25">
      <c r="A408" s="76" t="s">
        <v>4219</v>
      </c>
      <c r="B408" s="72" t="s">
        <v>258</v>
      </c>
      <c r="C408" s="77" t="s">
        <v>101</v>
      </c>
      <c r="D408" s="89">
        <v>36720</v>
      </c>
      <c r="E408" s="73" t="s">
        <v>114</v>
      </c>
      <c r="G408" s="73" t="s">
        <v>241</v>
      </c>
      <c r="H408" s="75" t="e">
        <f>VLOOKUP(Table16[[#This Row],[Player]],Rosters!$D$1:$D$1939,1,FALSE)</f>
        <v>#N/A</v>
      </c>
      <c r="I408" s="75" t="str">
        <f>Table16[[#This Row],[RunBlock-Primary6]]&amp;"-"&amp;Table16[[#This Row],[PassBlock8]]&amp;IF(Table16[[#This Row],[RunBlock-Secondary7]]&lt;&gt;"","/"&amp;Table16[[#This Row],[RunBlock-Secondary7]]&amp;"-"&amp;Table16[[#This Row],[PassBlock8]],"")</f>
        <v>0-0</v>
      </c>
      <c r="J408" s="73"/>
      <c r="K408" s="73"/>
      <c r="L408" s="74"/>
      <c r="M408" s="74"/>
      <c r="N408" s="73">
        <v>0</v>
      </c>
      <c r="O408" s="73"/>
      <c r="P408" s="74">
        <v>0</v>
      </c>
      <c r="Q408" s="74" t="str">
        <f>Table16[[#This Row],[DefPrimary2]]&amp;IF(Table16[[#This Row],[Def-Secondary3]]&lt;&gt;"","/"&amp;Table16[[#This Row],[Def-Secondary3]],)&amp;""&amp;IF(Table16[[#This Row],[PassRush4]]&lt;&gt;"","-"&amp;Table16[[#This Row],[PassRush4]],)</f>
        <v/>
      </c>
      <c r="R408" s="74" t="e">
        <f>VLOOKUP(Table16[[#This Row],[Player]],#REF!,9,FALSE)</f>
        <v>#REF!</v>
      </c>
      <c r="S408" s="71" t="e">
        <f>Table16[[#This Row],[2024 Card Info]]&amp;"  "&amp;Table16[[#This Row],[Player Data]]</f>
        <v>#REF!</v>
      </c>
    </row>
    <row r="409" spans="1:19" ht="12.75" customHeight="1" x14ac:dyDescent="0.25">
      <c r="A409" s="76" t="s">
        <v>1215</v>
      </c>
      <c r="B409" s="72" t="s">
        <v>258</v>
      </c>
      <c r="C409" s="77" t="s">
        <v>232</v>
      </c>
      <c r="D409" s="89">
        <v>36202</v>
      </c>
      <c r="E409" s="73" t="s">
        <v>90</v>
      </c>
      <c r="G409" s="73" t="s">
        <v>241</v>
      </c>
      <c r="H409" s="75" t="str">
        <f>VLOOKUP(Table16[[#This Row],[Player]],Rosters!$D$1:$D$1939,1,FALSE)</f>
        <v>Ingram, Ed</v>
      </c>
      <c r="I409" s="75" t="str">
        <f>Table16[[#This Row],[RunBlock-Primary6]]&amp;"-"&amp;Table16[[#This Row],[PassBlock8]]&amp;IF(Table16[[#This Row],[RunBlock-Secondary7]]&lt;&gt;"","/"&amp;Table16[[#This Row],[RunBlock-Secondary7]]&amp;"-"&amp;Table16[[#This Row],[PassBlock8]],"")</f>
        <v>0-0</v>
      </c>
      <c r="J409" s="73"/>
      <c r="K409" s="73"/>
      <c r="L409" s="74"/>
      <c r="M409" s="74"/>
      <c r="N409" s="73">
        <v>0</v>
      </c>
      <c r="O409" s="73"/>
      <c r="P409" s="74">
        <v>0</v>
      </c>
      <c r="Q409" s="74" t="str">
        <f>Table16[[#This Row],[DefPrimary2]]&amp;IF(Table16[[#This Row],[Def-Secondary3]]&lt;&gt;"","/"&amp;Table16[[#This Row],[Def-Secondary3]],)&amp;""&amp;IF(Table16[[#This Row],[PassRush4]]&lt;&gt;"","-"&amp;Table16[[#This Row],[PassRush4]],)</f>
        <v/>
      </c>
      <c r="R409" s="74" t="e">
        <f>VLOOKUP(Table16[[#This Row],[Player]],#REF!,9,FALSE)</f>
        <v>#REF!</v>
      </c>
      <c r="S409" s="71" t="e">
        <f>Table16[[#This Row],[2024 Card Info]]&amp;"  "&amp;Table16[[#This Row],[Player Data]]</f>
        <v>#REF!</v>
      </c>
    </row>
    <row r="410" spans="1:19" ht="12.75" customHeight="1" x14ac:dyDescent="0.25">
      <c r="A410" s="76" t="s">
        <v>4220</v>
      </c>
      <c r="B410" s="72" t="s">
        <v>258</v>
      </c>
      <c r="C410" s="77" t="s">
        <v>272</v>
      </c>
      <c r="D410" s="89">
        <v>33898</v>
      </c>
      <c r="E410" s="73" t="s">
        <v>423</v>
      </c>
      <c r="G410" s="73" t="s">
        <v>241</v>
      </c>
      <c r="H410" s="75" t="e">
        <f>VLOOKUP(Table16[[#This Row],[Player]],Rosters!$D$1:$D$1939,1,FALSE)</f>
        <v>#N/A</v>
      </c>
      <c r="I410" s="75" t="str">
        <f>Table16[[#This Row],[RunBlock-Primary6]]&amp;"-"&amp;Table16[[#This Row],[PassBlock8]]&amp;IF(Table16[[#This Row],[RunBlock-Secondary7]]&lt;&gt;"","/"&amp;Table16[[#This Row],[RunBlock-Secondary7]]&amp;"-"&amp;Table16[[#This Row],[PassBlock8]],"")</f>
        <v>0-0</v>
      </c>
      <c r="J410" s="73"/>
      <c r="K410" s="73"/>
      <c r="L410" s="74"/>
      <c r="M410" s="74"/>
      <c r="N410" s="73">
        <v>0</v>
      </c>
      <c r="O410" s="73"/>
      <c r="P410" s="74">
        <v>0</v>
      </c>
      <c r="Q410" s="74" t="str">
        <f>Table16[[#This Row],[DefPrimary2]]&amp;IF(Table16[[#This Row],[Def-Secondary3]]&lt;&gt;"","/"&amp;Table16[[#This Row],[Def-Secondary3]],)&amp;""&amp;IF(Table16[[#This Row],[PassRush4]]&lt;&gt;"","-"&amp;Table16[[#This Row],[PassRush4]],)</f>
        <v/>
      </c>
      <c r="R410" s="74" t="e">
        <f>VLOOKUP(Table16[[#This Row],[Player]],#REF!,9,FALSE)</f>
        <v>#REF!</v>
      </c>
      <c r="S410" s="71" t="e">
        <f>Table16[[#This Row],[2024 Card Info]]&amp;"  "&amp;Table16[[#This Row],[Player Data]]</f>
        <v>#REF!</v>
      </c>
    </row>
    <row r="411" spans="1:19" ht="12.75" customHeight="1" x14ac:dyDescent="0.25">
      <c r="A411" s="76" t="s">
        <v>4221</v>
      </c>
      <c r="B411" s="72" t="s">
        <v>258</v>
      </c>
      <c r="C411" s="77" t="s">
        <v>363</v>
      </c>
      <c r="D411" s="89">
        <v>36768</v>
      </c>
      <c r="E411" s="73" t="s">
        <v>4222</v>
      </c>
      <c r="G411" s="73" t="s">
        <v>241</v>
      </c>
      <c r="H411" s="75" t="e">
        <f>VLOOKUP(Table16[[#This Row],[Player]],Rosters!$D$1:$D$1939,1,FALSE)</f>
        <v>#N/A</v>
      </c>
      <c r="I411" s="75" t="str">
        <f>Table16[[#This Row],[RunBlock-Primary6]]&amp;"-"&amp;Table16[[#This Row],[PassBlock8]]&amp;IF(Table16[[#This Row],[RunBlock-Secondary7]]&lt;&gt;"","/"&amp;Table16[[#This Row],[RunBlock-Secondary7]]&amp;"-"&amp;Table16[[#This Row],[PassBlock8]],"")</f>
        <v>0-0</v>
      </c>
      <c r="J411" s="73"/>
      <c r="K411" s="73"/>
      <c r="L411" s="74"/>
      <c r="M411" s="74"/>
      <c r="N411" s="73">
        <v>0</v>
      </c>
      <c r="O411" s="73"/>
      <c r="P411" s="74">
        <v>0</v>
      </c>
      <c r="Q411" s="74" t="str">
        <f>Table16[[#This Row],[DefPrimary2]]&amp;IF(Table16[[#This Row],[Def-Secondary3]]&lt;&gt;"","/"&amp;Table16[[#This Row],[Def-Secondary3]],)&amp;""&amp;IF(Table16[[#This Row],[PassRush4]]&lt;&gt;"","-"&amp;Table16[[#This Row],[PassRush4]],)</f>
        <v/>
      </c>
      <c r="R411" s="74" t="e">
        <f>VLOOKUP(Table16[[#This Row],[Player]],#REF!,9,FALSE)</f>
        <v>#REF!</v>
      </c>
      <c r="S411" s="71" t="e">
        <f>Table16[[#This Row],[2024 Card Info]]&amp;"  "&amp;Table16[[#This Row],[Player Data]]</f>
        <v>#REF!</v>
      </c>
    </row>
    <row r="412" spans="1:19" ht="12.75" customHeight="1" x14ac:dyDescent="0.25">
      <c r="A412" s="76" t="s">
        <v>2730</v>
      </c>
      <c r="B412" s="72" t="s">
        <v>258</v>
      </c>
      <c r="C412" s="77" t="s">
        <v>429</v>
      </c>
      <c r="D412" s="89">
        <v>36624</v>
      </c>
      <c r="E412" s="73" t="s">
        <v>2731</v>
      </c>
      <c r="G412" s="73" t="s">
        <v>241</v>
      </c>
      <c r="H412" s="75" t="str">
        <f>VLOOKUP(Table16[[#This Row],[Player]],Rosters!$D$1:$D$1939,1,FALSE)</f>
        <v>Klein, Elijah</v>
      </c>
      <c r="I412" s="75" t="str">
        <f>Table16[[#This Row],[RunBlock-Primary6]]&amp;"-"&amp;Table16[[#This Row],[PassBlock8]]&amp;IF(Table16[[#This Row],[RunBlock-Secondary7]]&lt;&gt;"","/"&amp;Table16[[#This Row],[RunBlock-Secondary7]]&amp;"-"&amp;Table16[[#This Row],[PassBlock8]],"")</f>
        <v>0-0</v>
      </c>
      <c r="J412" s="73"/>
      <c r="K412" s="73"/>
      <c r="L412" s="74"/>
      <c r="M412" s="74"/>
      <c r="N412" s="73">
        <v>0</v>
      </c>
      <c r="O412" s="73"/>
      <c r="P412" s="74">
        <v>0</v>
      </c>
      <c r="Q412" s="74" t="str">
        <f>Table16[[#This Row],[DefPrimary2]]&amp;IF(Table16[[#This Row],[Def-Secondary3]]&lt;&gt;"","/"&amp;Table16[[#This Row],[Def-Secondary3]],)&amp;""&amp;IF(Table16[[#This Row],[PassRush4]]&lt;&gt;"","-"&amp;Table16[[#This Row],[PassRush4]],)</f>
        <v/>
      </c>
      <c r="R412" s="74" t="e">
        <f>VLOOKUP(Table16[[#This Row],[Player]],#REF!,9,FALSE)</f>
        <v>#REF!</v>
      </c>
      <c r="S412" s="71" t="e">
        <f>Table16[[#This Row],[2024 Card Info]]&amp;"  "&amp;Table16[[#This Row],[Player Data]]</f>
        <v>#REF!</v>
      </c>
    </row>
    <row r="413" spans="1:19" ht="12.75" customHeight="1" x14ac:dyDescent="0.25">
      <c r="A413" s="76" t="s">
        <v>4223</v>
      </c>
      <c r="B413" s="72" t="s">
        <v>258</v>
      </c>
      <c r="C413" s="77" t="s">
        <v>612</v>
      </c>
      <c r="D413" s="89">
        <v>36751</v>
      </c>
      <c r="E413" s="73" t="s">
        <v>172</v>
      </c>
      <c r="G413" s="73" t="s">
        <v>266</v>
      </c>
      <c r="H413" s="75" t="e">
        <f>VLOOKUP(Table16[[#This Row],[Player]],Rosters!$D$1:$D$1939,1,FALSE)</f>
        <v>#N/A</v>
      </c>
      <c r="I413" s="75" t="str">
        <f>Table16[[#This Row],[RunBlock-Primary6]]&amp;"-"&amp;Table16[[#This Row],[PassBlock8]]&amp;IF(Table16[[#This Row],[RunBlock-Secondary7]]&lt;&gt;"","/"&amp;Table16[[#This Row],[RunBlock-Secondary7]]&amp;"-"&amp;Table16[[#This Row],[PassBlock8]],"")</f>
        <v>0-2</v>
      </c>
      <c r="J413" s="73"/>
      <c r="K413" s="73"/>
      <c r="L413" s="74"/>
      <c r="M413" s="74"/>
      <c r="N413" s="73">
        <v>0</v>
      </c>
      <c r="O413" s="73"/>
      <c r="P413" s="74">
        <v>2</v>
      </c>
      <c r="Q413" s="74" t="str">
        <f>Table16[[#This Row],[DefPrimary2]]&amp;IF(Table16[[#This Row],[Def-Secondary3]]&lt;&gt;"","/"&amp;Table16[[#This Row],[Def-Secondary3]],)&amp;""&amp;IF(Table16[[#This Row],[PassRush4]]&lt;&gt;"","-"&amp;Table16[[#This Row],[PassRush4]],)</f>
        <v/>
      </c>
      <c r="R413" s="74" t="e">
        <f>VLOOKUP(Table16[[#This Row],[Player]],#REF!,9,FALSE)</f>
        <v>#REF!</v>
      </c>
      <c r="S413" s="71" t="e">
        <f>Table16[[#This Row],[2024 Card Info]]&amp;"  "&amp;Table16[[#This Row],[Player Data]]</f>
        <v>#REF!</v>
      </c>
    </row>
    <row r="414" spans="1:19" ht="12.75" customHeight="1" x14ac:dyDescent="0.25">
      <c r="A414" s="76" t="s">
        <v>4224</v>
      </c>
      <c r="B414" s="72" t="s">
        <v>258</v>
      </c>
      <c r="C414" s="77" t="s">
        <v>116</v>
      </c>
      <c r="D414" s="89">
        <v>36904</v>
      </c>
      <c r="E414" s="73" t="s">
        <v>4225</v>
      </c>
      <c r="G414" s="73" t="s">
        <v>241</v>
      </c>
      <c r="H414" s="75" t="e">
        <f>VLOOKUP(Table16[[#This Row],[Player]],Rosters!$D$1:$D$1939,1,FALSE)</f>
        <v>#N/A</v>
      </c>
      <c r="I414" s="75" t="str">
        <f>Table16[[#This Row],[RunBlock-Primary6]]&amp;"-"&amp;Table16[[#This Row],[PassBlock8]]&amp;IF(Table16[[#This Row],[RunBlock-Secondary7]]&lt;&gt;"","/"&amp;Table16[[#This Row],[RunBlock-Secondary7]]&amp;"-"&amp;Table16[[#This Row],[PassBlock8]],"")</f>
        <v>0-0</v>
      </c>
      <c r="J414" s="73"/>
      <c r="K414" s="73"/>
      <c r="L414" s="74"/>
      <c r="M414" s="74"/>
      <c r="N414" s="73">
        <v>0</v>
      </c>
      <c r="O414" s="73"/>
      <c r="P414" s="74">
        <v>0</v>
      </c>
      <c r="Q414" s="74" t="str">
        <f>Table16[[#This Row],[DefPrimary2]]&amp;IF(Table16[[#This Row],[Def-Secondary3]]&lt;&gt;"","/"&amp;Table16[[#This Row],[Def-Secondary3]],)&amp;""&amp;IF(Table16[[#This Row],[PassRush4]]&lt;&gt;"","-"&amp;Table16[[#This Row],[PassRush4]],)</f>
        <v/>
      </c>
      <c r="R414" s="74" t="e">
        <f>VLOOKUP(Table16[[#This Row],[Player]],#REF!,9,FALSE)</f>
        <v>#REF!</v>
      </c>
      <c r="S414" s="71" t="e">
        <f>Table16[[#This Row],[2024 Card Info]]&amp;"  "&amp;Table16[[#This Row],[Player Data]]</f>
        <v>#REF!</v>
      </c>
    </row>
    <row r="415" spans="1:19" ht="12.75" customHeight="1" x14ac:dyDescent="0.25">
      <c r="A415" s="76" t="s">
        <v>3712</v>
      </c>
      <c r="B415" s="72" t="s">
        <v>258</v>
      </c>
      <c r="C415" s="77" t="s">
        <v>123</v>
      </c>
      <c r="D415" s="89">
        <v>36810</v>
      </c>
      <c r="E415" s="73" t="s">
        <v>3713</v>
      </c>
      <c r="G415" s="73" t="s">
        <v>241</v>
      </c>
      <c r="H415" s="75" t="str">
        <f>VLOOKUP(Table16[[#This Row],[Player]],Rosters!$D$1:$D$1939,1,FALSE)</f>
        <v>Mahogany, Christian</v>
      </c>
      <c r="I415" s="75" t="str">
        <f>Table16[[#This Row],[RunBlock-Primary6]]&amp;"-"&amp;Table16[[#This Row],[PassBlock8]]&amp;IF(Table16[[#This Row],[RunBlock-Secondary7]]&lt;&gt;"","/"&amp;Table16[[#This Row],[RunBlock-Secondary7]]&amp;"-"&amp;Table16[[#This Row],[PassBlock8]],"")</f>
        <v>0-0</v>
      </c>
      <c r="J415" s="73"/>
      <c r="K415" s="73"/>
      <c r="L415" s="74"/>
      <c r="M415" s="74"/>
      <c r="N415" s="73">
        <v>0</v>
      </c>
      <c r="O415" s="73"/>
      <c r="P415" s="74">
        <v>0</v>
      </c>
      <c r="Q415" s="74" t="str">
        <f>Table16[[#This Row],[DefPrimary2]]&amp;IF(Table16[[#This Row],[Def-Secondary3]]&lt;&gt;"","/"&amp;Table16[[#This Row],[Def-Secondary3]],)&amp;""&amp;IF(Table16[[#This Row],[PassRush4]]&lt;&gt;"","-"&amp;Table16[[#This Row],[PassRush4]],)</f>
        <v/>
      </c>
      <c r="R415" s="74" t="e">
        <f>VLOOKUP(Table16[[#This Row],[Player]],#REF!,9,FALSE)</f>
        <v>#REF!</v>
      </c>
      <c r="S415" s="71" t="e">
        <f>Table16[[#This Row],[2024 Card Info]]&amp;"  "&amp;Table16[[#This Row],[Player Data]]</f>
        <v>#REF!</v>
      </c>
    </row>
    <row r="416" spans="1:19" ht="12.75" customHeight="1" x14ac:dyDescent="0.25">
      <c r="A416" s="76" t="s">
        <v>3396</v>
      </c>
      <c r="B416" s="72" t="s">
        <v>258</v>
      </c>
      <c r="C416" s="77" t="s">
        <v>491</v>
      </c>
      <c r="D416" s="89">
        <v>35799</v>
      </c>
      <c r="E416" s="73" t="s">
        <v>698</v>
      </c>
      <c r="G416" s="73" t="s">
        <v>247</v>
      </c>
      <c r="H416" s="75" t="str">
        <f>VLOOKUP(Table16[[#This Row],[Player]],Rosters!$D$1:$D$1939,1,FALSE)</f>
        <v>Meredith, Jordan</v>
      </c>
      <c r="I416" s="75" t="str">
        <f>Table16[[#This Row],[RunBlock-Primary6]]&amp;"-"&amp;Table16[[#This Row],[PassBlock8]]&amp;IF(Table16[[#This Row],[RunBlock-Secondary7]]&lt;&gt;"","/"&amp;Table16[[#This Row],[RunBlock-Secondary7]]&amp;"-"&amp;Table16[[#This Row],[PassBlock8]],"")</f>
        <v>4-0</v>
      </c>
      <c r="J416" s="73"/>
      <c r="K416" s="73"/>
      <c r="L416" s="74"/>
      <c r="M416" s="74"/>
      <c r="N416" s="73">
        <v>4</v>
      </c>
      <c r="O416" s="73"/>
      <c r="P416" s="74">
        <v>0</v>
      </c>
      <c r="Q416" s="74" t="str">
        <f>Table16[[#This Row],[DefPrimary2]]&amp;IF(Table16[[#This Row],[Def-Secondary3]]&lt;&gt;"","/"&amp;Table16[[#This Row],[Def-Secondary3]],)&amp;""&amp;IF(Table16[[#This Row],[PassRush4]]&lt;&gt;"","-"&amp;Table16[[#This Row],[PassRush4]],)</f>
        <v/>
      </c>
      <c r="R416" s="74" t="e">
        <f>VLOOKUP(Table16[[#This Row],[Player]],#REF!,9,FALSE)</f>
        <v>#REF!</v>
      </c>
      <c r="S416" s="71" t="e">
        <f>Table16[[#This Row],[2024 Card Info]]&amp;"  "&amp;Table16[[#This Row],[Player Data]]</f>
        <v>#REF!</v>
      </c>
    </row>
    <row r="417" spans="1:19" ht="12.75" customHeight="1" x14ac:dyDescent="0.25">
      <c r="A417" s="76" t="s">
        <v>909</v>
      </c>
      <c r="B417" s="72" t="s">
        <v>258</v>
      </c>
      <c r="C417" s="77" t="s">
        <v>368</v>
      </c>
      <c r="D417" s="89">
        <v>37107</v>
      </c>
      <c r="E417" s="73" t="s">
        <v>910</v>
      </c>
      <c r="G417" s="73" t="s">
        <v>266</v>
      </c>
      <c r="H417" s="75" t="str">
        <f>VLOOKUP(Table16[[#This Row],[Player]],Rosters!$D$1:$D$1939,1,FALSE)</f>
        <v>Morgan, Jordan</v>
      </c>
      <c r="I417" s="75" t="str">
        <f>Table16[[#This Row],[RunBlock-Primary6]]&amp;"-"&amp;Table16[[#This Row],[PassBlock8]]&amp;IF(Table16[[#This Row],[RunBlock-Secondary7]]&lt;&gt;"","/"&amp;Table16[[#This Row],[RunBlock-Secondary7]]&amp;"-"&amp;Table16[[#This Row],[PassBlock8]],"")</f>
        <v>0-2</v>
      </c>
      <c r="J417" s="73"/>
      <c r="K417" s="73"/>
      <c r="L417" s="74"/>
      <c r="M417" s="74"/>
      <c r="N417" s="73">
        <v>0</v>
      </c>
      <c r="O417" s="73"/>
      <c r="P417" s="74">
        <v>2</v>
      </c>
      <c r="Q417" s="74" t="str">
        <f>Table16[[#This Row],[DefPrimary2]]&amp;IF(Table16[[#This Row],[Def-Secondary3]]&lt;&gt;"","/"&amp;Table16[[#This Row],[Def-Secondary3]],)&amp;""&amp;IF(Table16[[#This Row],[PassRush4]]&lt;&gt;"","-"&amp;Table16[[#This Row],[PassRush4]],)</f>
        <v/>
      </c>
      <c r="R417" s="74" t="e">
        <f>VLOOKUP(Table16[[#This Row],[Player]],#REF!,9,FALSE)</f>
        <v>#REF!</v>
      </c>
      <c r="S417" s="71" t="e">
        <f>Table16[[#This Row],[2024 Card Info]]&amp;"  "&amp;Table16[[#This Row],[Player Data]]</f>
        <v>#REF!</v>
      </c>
    </row>
    <row r="418" spans="1:19" ht="12.75" customHeight="1" x14ac:dyDescent="0.25">
      <c r="A418" s="76" t="s">
        <v>1777</v>
      </c>
      <c r="B418" s="72" t="s">
        <v>258</v>
      </c>
      <c r="C418" s="77" t="s">
        <v>303</v>
      </c>
      <c r="D418" s="89">
        <v>36376</v>
      </c>
      <c r="E418" s="73" t="s">
        <v>698</v>
      </c>
      <c r="G418" s="73" t="s">
        <v>241</v>
      </c>
      <c r="H418" s="75" t="str">
        <f>VLOOKUP(Table16[[#This Row],[Player]],Rosters!$D$1:$D$1939,1,FALSE)</f>
        <v>Newman-Johnson, Xavier</v>
      </c>
      <c r="I418" s="75" t="str">
        <f>Table16[[#This Row],[RunBlock-Primary6]]&amp;"-"&amp;Table16[[#This Row],[PassBlock8]]&amp;IF(Table16[[#This Row],[RunBlock-Secondary7]]&lt;&gt;"","/"&amp;Table16[[#This Row],[RunBlock-Secondary7]]&amp;"-"&amp;Table16[[#This Row],[PassBlock8]],"")</f>
        <v>0-0</v>
      </c>
      <c r="J418" s="73"/>
      <c r="K418" s="73"/>
      <c r="L418" s="74"/>
      <c r="M418" s="74"/>
      <c r="N418" s="73">
        <v>0</v>
      </c>
      <c r="O418" s="73"/>
      <c r="P418" s="74">
        <v>0</v>
      </c>
      <c r="Q418" s="74" t="str">
        <f>Table16[[#This Row],[DefPrimary2]]&amp;IF(Table16[[#This Row],[Def-Secondary3]]&lt;&gt;"","/"&amp;Table16[[#This Row],[Def-Secondary3]],)&amp;""&amp;IF(Table16[[#This Row],[PassRush4]]&lt;&gt;"","-"&amp;Table16[[#This Row],[PassRush4]],)</f>
        <v/>
      </c>
      <c r="R418" s="74" t="e">
        <f>VLOOKUP(Table16[[#This Row],[Player]],#REF!,9,FALSE)</f>
        <v>#REF!</v>
      </c>
      <c r="S418" s="71" t="e">
        <f>Table16[[#This Row],[2024 Card Info]]&amp;"  "&amp;Table16[[#This Row],[Player Data]]</f>
        <v>#REF!</v>
      </c>
    </row>
    <row r="419" spans="1:19" ht="12.75" customHeight="1" x14ac:dyDescent="0.25">
      <c r="A419" s="76" t="s">
        <v>4226</v>
      </c>
      <c r="B419" s="72" t="s">
        <v>258</v>
      </c>
      <c r="C419" s="77" t="s">
        <v>272</v>
      </c>
      <c r="D419" s="89">
        <v>36393</v>
      </c>
      <c r="E419" s="73" t="s">
        <v>172</v>
      </c>
      <c r="G419" s="73" t="s">
        <v>241</v>
      </c>
      <c r="H419" s="75" t="e">
        <f>VLOOKUP(Table16[[#This Row],[Player]],Rosters!$D$1:$D$1939,1,FALSE)</f>
        <v>#N/A</v>
      </c>
      <c r="I419" s="75" t="str">
        <f>Table16[[#This Row],[RunBlock-Primary6]]&amp;"-"&amp;Table16[[#This Row],[PassBlock8]]&amp;IF(Table16[[#This Row],[RunBlock-Secondary7]]&lt;&gt;"","/"&amp;Table16[[#This Row],[RunBlock-Secondary7]]&amp;"-"&amp;Table16[[#This Row],[PassBlock8]],"")</f>
        <v>0-0</v>
      </c>
      <c r="J419" s="73"/>
      <c r="K419" s="73"/>
      <c r="L419" s="74"/>
      <c r="M419" s="74"/>
      <c r="N419" s="73">
        <v>0</v>
      </c>
      <c r="O419" s="73"/>
      <c r="P419" s="74">
        <v>0</v>
      </c>
      <c r="Q419" s="74" t="str">
        <f>Table16[[#This Row],[DefPrimary2]]&amp;IF(Table16[[#This Row],[Def-Secondary3]]&lt;&gt;"","/"&amp;Table16[[#This Row],[Def-Secondary3]],)&amp;""&amp;IF(Table16[[#This Row],[PassRush4]]&lt;&gt;"","-"&amp;Table16[[#This Row],[PassRush4]],)</f>
        <v/>
      </c>
      <c r="R419" s="74" t="e">
        <f>VLOOKUP(Table16[[#This Row],[Player]],#REF!,9,FALSE)</f>
        <v>#REF!</v>
      </c>
      <c r="S419" s="71" t="e">
        <f>Table16[[#This Row],[2024 Card Info]]&amp;"  "&amp;Table16[[#This Row],[Player Data]]</f>
        <v>#REF!</v>
      </c>
    </row>
    <row r="420" spans="1:19" ht="12.75" customHeight="1" x14ac:dyDescent="0.25">
      <c r="A420" s="76" t="s">
        <v>4227</v>
      </c>
      <c r="B420" s="72" t="s">
        <v>258</v>
      </c>
      <c r="C420" s="77" t="s">
        <v>549</v>
      </c>
      <c r="D420" s="89">
        <v>36251</v>
      </c>
      <c r="E420" s="73" t="s">
        <v>698</v>
      </c>
      <c r="G420" s="73" t="s">
        <v>241</v>
      </c>
      <c r="H420" s="75" t="e">
        <f>VLOOKUP(Table16[[#This Row],[Player]],Rosters!$D$1:$D$1939,1,FALSE)</f>
        <v>#N/A</v>
      </c>
      <c r="I420" s="75" t="str">
        <f>Table16[[#This Row],[RunBlock-Primary6]]&amp;"-"&amp;Table16[[#This Row],[PassBlock8]]&amp;IF(Table16[[#This Row],[RunBlock-Secondary7]]&lt;&gt;"","/"&amp;Table16[[#This Row],[RunBlock-Secondary7]]&amp;"-"&amp;Table16[[#This Row],[PassBlock8]],"")</f>
        <v>0-0</v>
      </c>
      <c r="J420" s="73"/>
      <c r="K420" s="73"/>
      <c r="L420" s="74"/>
      <c r="M420" s="74"/>
      <c r="N420" s="73">
        <v>0</v>
      </c>
      <c r="O420" s="73"/>
      <c r="P420" s="74">
        <v>0</v>
      </c>
      <c r="Q420" s="74" t="str">
        <f>Table16[[#This Row],[DefPrimary2]]&amp;IF(Table16[[#This Row],[Def-Secondary3]]&lt;&gt;"","/"&amp;Table16[[#This Row],[Def-Secondary3]],)&amp;""&amp;IF(Table16[[#This Row],[PassRush4]]&lt;&gt;"","-"&amp;Table16[[#This Row],[PassRush4]],)</f>
        <v/>
      </c>
      <c r="R420" s="74" t="e">
        <f>VLOOKUP(Table16[[#This Row],[Player]],#REF!,9,FALSE)</f>
        <v>#REF!</v>
      </c>
      <c r="S420" s="71" t="e">
        <f>Table16[[#This Row],[2024 Card Info]]&amp;"  "&amp;Table16[[#This Row],[Player Data]]</f>
        <v>#REF!</v>
      </c>
    </row>
    <row r="421" spans="1:19" ht="12.75" customHeight="1" x14ac:dyDescent="0.25">
      <c r="A421" s="76" t="s">
        <v>1359</v>
      </c>
      <c r="B421" s="72" t="s">
        <v>258</v>
      </c>
      <c r="C421" s="77" t="s">
        <v>479</v>
      </c>
      <c r="D421" s="89">
        <v>36752</v>
      </c>
      <c r="E421" s="73" t="s">
        <v>180</v>
      </c>
      <c r="G421" s="73" t="s">
        <v>247</v>
      </c>
      <c r="H421" s="75" t="str">
        <f>VLOOKUP(Table16[[#This Row],[Player]],Rosters!$D$1:$D$1939,1,FALSE)</f>
        <v>Saldiveri, Nick</v>
      </c>
      <c r="I421" s="75" t="str">
        <f>Table16[[#This Row],[RunBlock-Primary6]]&amp;"-"&amp;Table16[[#This Row],[PassBlock8]]&amp;IF(Table16[[#This Row],[RunBlock-Secondary7]]&lt;&gt;"","/"&amp;Table16[[#This Row],[RunBlock-Secondary7]]&amp;"-"&amp;Table16[[#This Row],[PassBlock8]],"")</f>
        <v>4-0</v>
      </c>
      <c r="J421" s="73"/>
      <c r="K421" s="73"/>
      <c r="L421" s="74"/>
      <c r="M421" s="74"/>
      <c r="N421" s="73">
        <v>4</v>
      </c>
      <c r="O421" s="73"/>
      <c r="P421" s="74">
        <v>0</v>
      </c>
      <c r="Q421" s="74" t="str">
        <f>Table16[[#This Row],[DefPrimary2]]&amp;IF(Table16[[#This Row],[Def-Secondary3]]&lt;&gt;"","/"&amp;Table16[[#This Row],[Def-Secondary3]],)&amp;""&amp;IF(Table16[[#This Row],[PassRush4]]&lt;&gt;"","-"&amp;Table16[[#This Row],[PassRush4]],)</f>
        <v/>
      </c>
      <c r="R421" s="74" t="e">
        <f>VLOOKUP(Table16[[#This Row],[Player]],#REF!,9,FALSE)</f>
        <v>#REF!</v>
      </c>
      <c r="S421" s="71" t="e">
        <f>Table16[[#This Row],[2024 Card Info]]&amp;"  "&amp;Table16[[#This Row],[Player Data]]</f>
        <v>#REF!</v>
      </c>
    </row>
    <row r="422" spans="1:19" ht="12.75" customHeight="1" x14ac:dyDescent="0.25">
      <c r="A422" s="76" t="s">
        <v>1361</v>
      </c>
      <c r="B422" s="72" t="s">
        <v>258</v>
      </c>
      <c r="C422" s="77" t="s">
        <v>181</v>
      </c>
      <c r="D422" s="89">
        <v>35287</v>
      </c>
      <c r="E422" s="73" t="s">
        <v>591</v>
      </c>
      <c r="G422" s="73" t="s">
        <v>241</v>
      </c>
      <c r="H422" s="75" t="str">
        <f>VLOOKUP(Table16[[#This Row],[Player]],Rosters!$D$1:$D$1939,1,FALSE)</f>
        <v>Scharping, Max</v>
      </c>
      <c r="I422" s="75" t="str">
        <f>Table16[[#This Row],[RunBlock-Primary6]]&amp;"-"&amp;Table16[[#This Row],[PassBlock8]]&amp;IF(Table16[[#This Row],[RunBlock-Secondary7]]&lt;&gt;"","/"&amp;Table16[[#This Row],[RunBlock-Secondary7]]&amp;"-"&amp;Table16[[#This Row],[PassBlock8]],"")</f>
        <v>0-0</v>
      </c>
      <c r="J422" s="73"/>
      <c r="K422" s="73"/>
      <c r="L422" s="74"/>
      <c r="M422" s="74"/>
      <c r="N422" s="73">
        <v>0</v>
      </c>
      <c r="O422" s="73"/>
      <c r="P422" s="74">
        <v>0</v>
      </c>
      <c r="Q422" s="74" t="str">
        <f>Table16[[#This Row],[DefPrimary2]]&amp;IF(Table16[[#This Row],[Def-Secondary3]]&lt;&gt;"","/"&amp;Table16[[#This Row],[Def-Secondary3]],)&amp;""&amp;IF(Table16[[#This Row],[PassRush4]]&lt;&gt;"","-"&amp;Table16[[#This Row],[PassRush4]],)</f>
        <v/>
      </c>
      <c r="R422" s="74" t="e">
        <f>VLOOKUP(Table16[[#This Row],[Player]],#REF!,9,FALSE)</f>
        <v>#REF!</v>
      </c>
      <c r="S422" s="71" t="e">
        <f>Table16[[#This Row],[2024 Card Info]]&amp;"  "&amp;Table16[[#This Row],[Player Data]]</f>
        <v>#REF!</v>
      </c>
    </row>
    <row r="423" spans="1:19" ht="12.75" customHeight="1" x14ac:dyDescent="0.25">
      <c r="A423" s="76" t="s">
        <v>3606</v>
      </c>
      <c r="B423" s="72" t="s">
        <v>258</v>
      </c>
      <c r="C423" s="77" t="s">
        <v>612</v>
      </c>
      <c r="D423" s="89">
        <v>34383</v>
      </c>
      <c r="E423" s="73" t="s">
        <v>391</v>
      </c>
      <c r="G423" s="73" t="s">
        <v>266</v>
      </c>
      <c r="H423" s="75" t="str">
        <f>VLOOKUP(Table16[[#This Row],[Player]],Rosters!$D$1:$D$1939,1,FALSE)</f>
        <v>Stinnie, Aaron</v>
      </c>
      <c r="I423" s="75" t="str">
        <f>Table16[[#This Row],[RunBlock-Primary6]]&amp;"-"&amp;Table16[[#This Row],[PassBlock8]]&amp;IF(Table16[[#This Row],[RunBlock-Secondary7]]&lt;&gt;"","/"&amp;Table16[[#This Row],[RunBlock-Secondary7]]&amp;"-"&amp;Table16[[#This Row],[PassBlock8]],"")</f>
        <v>0-2</v>
      </c>
      <c r="J423" s="73"/>
      <c r="K423" s="73"/>
      <c r="L423" s="74"/>
      <c r="M423" s="74"/>
      <c r="N423" s="73">
        <v>0</v>
      </c>
      <c r="O423" s="73"/>
      <c r="P423" s="74">
        <v>2</v>
      </c>
      <c r="Q423" s="74" t="str">
        <f>Table16[[#This Row],[DefPrimary2]]&amp;IF(Table16[[#This Row],[Def-Secondary3]]&lt;&gt;"","/"&amp;Table16[[#This Row],[Def-Secondary3]],)&amp;""&amp;IF(Table16[[#This Row],[PassRush4]]&lt;&gt;"","-"&amp;Table16[[#This Row],[PassRush4]],)</f>
        <v/>
      </c>
      <c r="R423" s="74" t="e">
        <f>VLOOKUP(Table16[[#This Row],[Player]],#REF!,9,FALSE)</f>
        <v>#REF!</v>
      </c>
      <c r="S423" s="71" t="e">
        <f>Table16[[#This Row],[2024 Card Info]]&amp;"  "&amp;Table16[[#This Row],[Player Data]]</f>
        <v>#REF!</v>
      </c>
    </row>
    <row r="424" spans="1:19" ht="12.75" customHeight="1" x14ac:dyDescent="0.25">
      <c r="A424" s="76" t="s">
        <v>4228</v>
      </c>
      <c r="B424" s="72" t="s">
        <v>258</v>
      </c>
      <c r="C424" s="77" t="s">
        <v>131</v>
      </c>
      <c r="D424" s="89">
        <v>36342</v>
      </c>
      <c r="E424" s="73" t="s">
        <v>172</v>
      </c>
      <c r="G424" s="73" t="s">
        <v>241</v>
      </c>
      <c r="H424" s="75" t="e">
        <f>VLOOKUP(Table16[[#This Row],[Player]],Rosters!$D$1:$D$1939,1,FALSE)</f>
        <v>#N/A</v>
      </c>
      <c r="I424" s="75" t="str">
        <f>Table16[[#This Row],[RunBlock-Primary6]]&amp;"-"&amp;Table16[[#This Row],[PassBlock8]]&amp;IF(Table16[[#This Row],[RunBlock-Secondary7]]&lt;&gt;"","/"&amp;Table16[[#This Row],[RunBlock-Secondary7]]&amp;"-"&amp;Table16[[#This Row],[PassBlock8]],"")</f>
        <v>0-0</v>
      </c>
      <c r="J424" s="73"/>
      <c r="K424" s="73"/>
      <c r="L424" s="74"/>
      <c r="M424" s="74"/>
      <c r="N424" s="73">
        <v>0</v>
      </c>
      <c r="O424" s="73"/>
      <c r="P424" s="74">
        <v>0</v>
      </c>
      <c r="Q424" s="74" t="str">
        <f>Table16[[#This Row],[DefPrimary2]]&amp;IF(Table16[[#This Row],[Def-Secondary3]]&lt;&gt;"","/"&amp;Table16[[#This Row],[Def-Secondary3]],)&amp;""&amp;IF(Table16[[#This Row],[PassRush4]]&lt;&gt;"","-"&amp;Table16[[#This Row],[PassRush4]],)</f>
        <v/>
      </c>
      <c r="R424" s="74" t="e">
        <f>VLOOKUP(Table16[[#This Row],[Player]],#REF!,9,FALSE)</f>
        <v>#REF!</v>
      </c>
      <c r="S424" s="71" t="e">
        <f>Table16[[#This Row],[2024 Card Info]]&amp;"  "&amp;Table16[[#This Row],[Player Data]]</f>
        <v>#REF!</v>
      </c>
    </row>
    <row r="425" spans="1:19" ht="12.75" customHeight="1" x14ac:dyDescent="0.25">
      <c r="A425" s="76" t="s">
        <v>2725</v>
      </c>
      <c r="B425" s="72" t="s">
        <v>258</v>
      </c>
      <c r="C425" s="77" t="s">
        <v>250</v>
      </c>
      <c r="D425" s="89">
        <v>36181</v>
      </c>
      <c r="E425" s="73" t="s">
        <v>114</v>
      </c>
      <c r="G425" s="73" t="s">
        <v>273</v>
      </c>
      <c r="H425" s="75" t="str">
        <f>VLOOKUP(Table16[[#This Row],[Player]],Rosters!$D$1:$D$1939,1,FALSE)</f>
        <v>Vorhees, Andrew</v>
      </c>
      <c r="I425" s="75" t="str">
        <f>Table16[[#This Row],[RunBlock-Primary6]]&amp;"-"&amp;Table16[[#This Row],[PassBlock8]]&amp;IF(Table16[[#This Row],[RunBlock-Secondary7]]&lt;&gt;"","/"&amp;Table16[[#This Row],[RunBlock-Secondary7]]&amp;"-"&amp;Table16[[#This Row],[PassBlock8]],"")</f>
        <v>0-3</v>
      </c>
      <c r="J425" s="73"/>
      <c r="K425" s="73"/>
      <c r="L425" s="74"/>
      <c r="M425" s="74"/>
      <c r="N425" s="73">
        <v>0</v>
      </c>
      <c r="O425" s="73"/>
      <c r="P425" s="74">
        <v>3</v>
      </c>
      <c r="Q425" s="74" t="str">
        <f>Table16[[#This Row],[DefPrimary2]]&amp;IF(Table16[[#This Row],[Def-Secondary3]]&lt;&gt;"","/"&amp;Table16[[#This Row],[Def-Secondary3]],)&amp;""&amp;IF(Table16[[#This Row],[PassRush4]]&lt;&gt;"","-"&amp;Table16[[#This Row],[PassRush4]],)</f>
        <v/>
      </c>
      <c r="R425" s="74" t="e">
        <f>VLOOKUP(Table16[[#This Row],[Player]],#REF!,9,FALSE)</f>
        <v>#REF!</v>
      </c>
      <c r="S425" s="71" t="e">
        <f>Table16[[#This Row],[2024 Card Info]]&amp;"  "&amp;Table16[[#This Row],[Player Data]]</f>
        <v>#REF!</v>
      </c>
    </row>
    <row r="426" spans="1:19" ht="12.75" customHeight="1" x14ac:dyDescent="0.25">
      <c r="A426" s="76" t="s">
        <v>2843</v>
      </c>
      <c r="B426" s="72" t="s">
        <v>258</v>
      </c>
      <c r="C426" s="77" t="s">
        <v>491</v>
      </c>
      <c r="D426" s="89">
        <v>33796</v>
      </c>
      <c r="E426" s="73" t="s">
        <v>654</v>
      </c>
      <c r="G426" s="73" t="s">
        <v>241</v>
      </c>
      <c r="H426" s="75" t="str">
        <f>VLOOKUP(Table16[[#This Row],[Player]],Rosters!$D$1:$D$1939,1,FALSE)</f>
        <v>Whitehair, Cody</v>
      </c>
      <c r="I426" s="75" t="str">
        <f>Table16[[#This Row],[RunBlock-Primary6]]&amp;"-"&amp;Table16[[#This Row],[PassBlock8]]&amp;IF(Table16[[#This Row],[RunBlock-Secondary7]]&lt;&gt;"","/"&amp;Table16[[#This Row],[RunBlock-Secondary7]]&amp;"-"&amp;Table16[[#This Row],[PassBlock8]],"")</f>
        <v>0-0</v>
      </c>
      <c r="J426" s="73"/>
      <c r="K426" s="73"/>
      <c r="L426" s="74"/>
      <c r="M426" s="74"/>
      <c r="N426" s="73">
        <v>0</v>
      </c>
      <c r="O426" s="73"/>
      <c r="P426" s="74">
        <v>0</v>
      </c>
      <c r="Q426" s="74" t="str">
        <f>Table16[[#This Row],[DefPrimary2]]&amp;IF(Table16[[#This Row],[Def-Secondary3]]&lt;&gt;"","/"&amp;Table16[[#This Row],[Def-Secondary3]],)&amp;""&amp;IF(Table16[[#This Row],[PassRush4]]&lt;&gt;"","-"&amp;Table16[[#This Row],[PassRush4]],)</f>
        <v/>
      </c>
      <c r="R426" s="74" t="e">
        <f>VLOOKUP(Table16[[#This Row],[Player]],#REF!,9,FALSE)</f>
        <v>#REF!</v>
      </c>
      <c r="S426" s="71" t="e">
        <f>Table16[[#This Row],[2024 Card Info]]&amp;"  "&amp;Table16[[#This Row],[Player Data]]</f>
        <v>#REF!</v>
      </c>
    </row>
    <row r="427" spans="1:19" ht="12.75" customHeight="1" x14ac:dyDescent="0.25">
      <c r="A427" s="76" t="s">
        <v>4229</v>
      </c>
      <c r="B427" s="72" t="s">
        <v>258</v>
      </c>
      <c r="C427" s="77" t="s">
        <v>261</v>
      </c>
      <c r="D427" s="89">
        <v>35042</v>
      </c>
      <c r="E427" s="73" t="s">
        <v>1497</v>
      </c>
      <c r="G427" s="73" t="s">
        <v>241</v>
      </c>
      <c r="H427" s="75" t="e">
        <f>VLOOKUP(Table16[[#This Row],[Player]],Rosters!$D$1:$D$1939,1,FALSE)</f>
        <v>#N/A</v>
      </c>
      <c r="I427" s="75" t="str">
        <f>Table16[[#This Row],[RunBlock-Primary6]]&amp;"-"&amp;Table16[[#This Row],[PassBlock8]]&amp;IF(Table16[[#This Row],[RunBlock-Secondary7]]&lt;&gt;"","/"&amp;Table16[[#This Row],[RunBlock-Secondary7]]&amp;"-"&amp;Table16[[#This Row],[PassBlock8]],"")</f>
        <v>0-0</v>
      </c>
      <c r="J427" s="73"/>
      <c r="K427" s="73"/>
      <c r="L427" s="74"/>
      <c r="M427" s="74"/>
      <c r="N427" s="73">
        <v>0</v>
      </c>
      <c r="O427" s="73"/>
      <c r="P427" s="74">
        <v>0</v>
      </c>
      <c r="Q427" s="74" t="str">
        <f>Table16[[#This Row],[DefPrimary2]]&amp;IF(Table16[[#This Row],[Def-Secondary3]]&lt;&gt;"","/"&amp;Table16[[#This Row],[Def-Secondary3]],)&amp;""&amp;IF(Table16[[#This Row],[PassRush4]]&lt;&gt;"","-"&amp;Table16[[#This Row],[PassRush4]],)</f>
        <v/>
      </c>
      <c r="R427" s="74" t="e">
        <f>VLOOKUP(Table16[[#This Row],[Player]],#REF!,9,FALSE)</f>
        <v>#REF!</v>
      </c>
      <c r="S427" s="71" t="e">
        <f>Table16[[#This Row],[2024 Card Info]]&amp;"  "&amp;Table16[[#This Row],[Player Data]]</f>
        <v>#REF!</v>
      </c>
    </row>
    <row r="428" spans="1:19" ht="12.75" customHeight="1" x14ac:dyDescent="0.25">
      <c r="A428" s="76" t="s">
        <v>2022</v>
      </c>
      <c r="B428" s="72" t="s">
        <v>258</v>
      </c>
      <c r="C428" s="77" t="s">
        <v>175</v>
      </c>
      <c r="D428" s="89">
        <v>36252</v>
      </c>
      <c r="E428" s="73" t="s">
        <v>180</v>
      </c>
      <c r="G428" s="73" t="s">
        <v>248</v>
      </c>
      <c r="H428" s="75" t="str">
        <f>VLOOKUP(Table16[[#This Row],[Player]],Rosters!$D$1:$D$1939,1,FALSE)</f>
        <v>Zavala, Chandler</v>
      </c>
      <c r="I428" s="75" t="str">
        <f>Table16[[#This Row],[RunBlock-Primary6]]&amp;"-"&amp;Table16[[#This Row],[PassBlock8]]&amp;IF(Table16[[#This Row],[RunBlock-Secondary7]]&lt;&gt;"","/"&amp;Table16[[#This Row],[RunBlock-Secondary7]]&amp;"-"&amp;Table16[[#This Row],[PassBlock8]],"")</f>
        <v>4-4</v>
      </c>
      <c r="J428" s="73"/>
      <c r="K428" s="73"/>
      <c r="L428" s="74"/>
      <c r="M428" s="74"/>
      <c r="N428" s="73">
        <v>4</v>
      </c>
      <c r="O428" s="73"/>
      <c r="P428" s="74">
        <v>4</v>
      </c>
      <c r="Q428" s="74" t="str">
        <f>Table16[[#This Row],[DefPrimary2]]&amp;IF(Table16[[#This Row],[Def-Secondary3]]&lt;&gt;"","/"&amp;Table16[[#This Row],[Def-Secondary3]],)&amp;""&amp;IF(Table16[[#This Row],[PassRush4]]&lt;&gt;"","-"&amp;Table16[[#This Row],[PassRush4]],)</f>
        <v/>
      </c>
      <c r="R428" s="74" t="e">
        <f>VLOOKUP(Table16[[#This Row],[Player]],#REF!,9,FALSE)</f>
        <v>#REF!</v>
      </c>
      <c r="S428" s="71" t="e">
        <f>Table16[[#This Row],[2024 Card Info]]&amp;"  "&amp;Table16[[#This Row],[Player Data]]</f>
        <v>#REF!</v>
      </c>
    </row>
    <row r="429" spans="1:19" ht="12.75" customHeight="1" x14ac:dyDescent="0.25">
      <c r="A429" s="76" t="s">
        <v>1914</v>
      </c>
      <c r="B429" s="72" t="s">
        <v>545</v>
      </c>
      <c r="C429" s="77" t="s">
        <v>84</v>
      </c>
      <c r="D429" s="89">
        <v>35880</v>
      </c>
      <c r="E429" s="73" t="s">
        <v>198</v>
      </c>
      <c r="G429" s="73" t="s">
        <v>913</v>
      </c>
      <c r="H429" s="75" t="str">
        <f>VLOOKUP(Table16[[#This Row],[Player]],Rosters!$D$1:$D$1939,1,FALSE)</f>
        <v>Colon, Trystan</v>
      </c>
      <c r="I429" s="75" t="str">
        <f>Table16[[#This Row],[RunBlock-Primary6]]&amp;"-"&amp;Table16[[#This Row],[PassBlock8]]&amp;IF(Table16[[#This Row],[RunBlock-Secondary7]]&lt;&gt;"","/"&amp;Table16[[#This Row],[RunBlock-Secondary7]]&amp;"-"&amp;Table16[[#This Row],[PassBlock8]],"")</f>
        <v>0-0/0-0</v>
      </c>
      <c r="J429" s="73"/>
      <c r="K429" s="73"/>
      <c r="L429" s="74"/>
      <c r="M429" s="74"/>
      <c r="N429" s="73">
        <v>0</v>
      </c>
      <c r="O429" s="73">
        <v>0</v>
      </c>
      <c r="P429" s="74">
        <v>0</v>
      </c>
      <c r="Q429" s="74" t="str">
        <f>Table16[[#This Row],[DefPrimary2]]&amp;IF(Table16[[#This Row],[Def-Secondary3]]&lt;&gt;"","/"&amp;Table16[[#This Row],[Def-Secondary3]],)&amp;""&amp;IF(Table16[[#This Row],[PassRush4]]&lt;&gt;"","-"&amp;Table16[[#This Row],[PassRush4]],)</f>
        <v/>
      </c>
      <c r="R429" s="74" t="e">
        <f>VLOOKUP(Table16[[#This Row],[Player]],#REF!,9,FALSE)</f>
        <v>#REF!</v>
      </c>
      <c r="S429" s="71" t="e">
        <f>Table16[[#This Row],[2024 Card Info]]&amp;"  "&amp;Table16[[#This Row],[Player Data]]</f>
        <v>#REF!</v>
      </c>
    </row>
    <row r="430" spans="1:19" ht="12.75" customHeight="1" x14ac:dyDescent="0.25">
      <c r="A430" s="76" t="s">
        <v>2131</v>
      </c>
      <c r="B430" s="72" t="s">
        <v>545</v>
      </c>
      <c r="C430" s="77" t="s">
        <v>429</v>
      </c>
      <c r="D430" s="89">
        <v>36008</v>
      </c>
      <c r="E430" s="73" t="s">
        <v>473</v>
      </c>
      <c r="G430" s="73" t="s">
        <v>587</v>
      </c>
      <c r="H430" s="75" t="str">
        <f>VLOOKUP(Table16[[#This Row],[Player]],Rosters!$D$1:$D$1939,1,FALSE)</f>
        <v>Hainsey, Robert</v>
      </c>
      <c r="I430" s="75" t="str">
        <f>Table16[[#This Row],[RunBlock-Primary6]]&amp;"-"&amp;Table16[[#This Row],[PassBlock8]]&amp;IF(Table16[[#This Row],[RunBlock-Secondary7]]&lt;&gt;"","/"&amp;Table16[[#This Row],[RunBlock-Secondary7]]&amp;"-"&amp;Table16[[#This Row],[PassBlock8]],"")</f>
        <v>4-0/0-0</v>
      </c>
      <c r="J430" s="73"/>
      <c r="K430" s="73"/>
      <c r="L430" s="74"/>
      <c r="M430" s="74"/>
      <c r="N430" s="73">
        <v>4</v>
      </c>
      <c r="O430" s="73">
        <v>0</v>
      </c>
      <c r="P430" s="74">
        <v>0</v>
      </c>
      <c r="Q430" s="74" t="str">
        <f>Table16[[#This Row],[DefPrimary2]]&amp;IF(Table16[[#This Row],[Def-Secondary3]]&lt;&gt;"","/"&amp;Table16[[#This Row],[Def-Secondary3]],)&amp;""&amp;IF(Table16[[#This Row],[PassRush4]]&lt;&gt;"","-"&amp;Table16[[#This Row],[PassRush4]],)</f>
        <v/>
      </c>
      <c r="R430" s="74" t="e">
        <f>VLOOKUP(Table16[[#This Row],[Player]],#REF!,9,FALSE)</f>
        <v>#REF!</v>
      </c>
      <c r="S430" s="71" t="e">
        <f>Table16[[#This Row],[2024 Card Info]]&amp;"  "&amp;Table16[[#This Row],[Player Data]]</f>
        <v>#REF!</v>
      </c>
    </row>
    <row r="431" spans="1:19" ht="12.75" customHeight="1" x14ac:dyDescent="0.25">
      <c r="A431" s="76" t="s">
        <v>2376</v>
      </c>
      <c r="B431" s="72" t="s">
        <v>545</v>
      </c>
      <c r="C431" s="77" t="s">
        <v>200</v>
      </c>
      <c r="D431" s="89">
        <v>36343</v>
      </c>
      <c r="E431" s="73" t="s">
        <v>698</v>
      </c>
      <c r="G431" s="73" t="s">
        <v>539</v>
      </c>
      <c r="H431" s="75" t="str">
        <f>VLOOKUP(Table16[[#This Row],[Player]],Rosters!$D$1:$D$1939,1,FALSE)</f>
        <v>Hoffman, Brock</v>
      </c>
      <c r="I431" s="75" t="str">
        <f>Table16[[#This Row],[RunBlock-Primary6]]&amp;"-"&amp;Table16[[#This Row],[PassBlock8]]&amp;IF(Table16[[#This Row],[RunBlock-Secondary7]]&lt;&gt;"","/"&amp;Table16[[#This Row],[RunBlock-Secondary7]]&amp;"-"&amp;Table16[[#This Row],[PassBlock8]],"")</f>
        <v>4-2/0-2</v>
      </c>
      <c r="J431" s="73"/>
      <c r="K431" s="73"/>
      <c r="L431" s="74"/>
      <c r="M431" s="74"/>
      <c r="N431" s="73">
        <v>4</v>
      </c>
      <c r="O431" s="73">
        <v>0</v>
      </c>
      <c r="P431" s="74">
        <v>2</v>
      </c>
      <c r="Q431" s="74" t="str">
        <f>Table16[[#This Row],[DefPrimary2]]&amp;IF(Table16[[#This Row],[Def-Secondary3]]&lt;&gt;"","/"&amp;Table16[[#This Row],[Def-Secondary3]],)&amp;""&amp;IF(Table16[[#This Row],[PassRush4]]&lt;&gt;"","-"&amp;Table16[[#This Row],[PassRush4]],)</f>
        <v/>
      </c>
      <c r="R431" s="74" t="e">
        <f>VLOOKUP(Table16[[#This Row],[Player]],#REF!,9,FALSE)</f>
        <v>#REF!</v>
      </c>
      <c r="S431" s="71" t="e">
        <f>Table16[[#This Row],[2024 Card Info]]&amp;"  "&amp;Table16[[#This Row],[Player Data]]</f>
        <v>#REF!</v>
      </c>
    </row>
    <row r="432" spans="1:19" ht="12.75" customHeight="1" x14ac:dyDescent="0.25">
      <c r="A432" s="76" t="s">
        <v>3504</v>
      </c>
      <c r="B432" s="72" t="s">
        <v>545</v>
      </c>
      <c r="C432" s="77" t="s">
        <v>239</v>
      </c>
      <c r="D432" s="89">
        <v>35466</v>
      </c>
      <c r="E432" s="73" t="s">
        <v>150</v>
      </c>
      <c r="G432" s="73" t="s">
        <v>587</v>
      </c>
      <c r="H432" s="75" t="str">
        <f>VLOOKUP(Table16[[#This Row],[Player]],Rosters!$D$1:$D$1939,1,FALSE)</f>
        <v>Jackson, Jonah</v>
      </c>
      <c r="I432" s="75" t="str">
        <f>Table16[[#This Row],[RunBlock-Primary6]]&amp;"-"&amp;Table16[[#This Row],[PassBlock8]]&amp;IF(Table16[[#This Row],[RunBlock-Secondary7]]&lt;&gt;"","/"&amp;Table16[[#This Row],[RunBlock-Secondary7]]&amp;"-"&amp;Table16[[#This Row],[PassBlock8]],"")</f>
        <v>4-0/0-0</v>
      </c>
      <c r="J432" s="73"/>
      <c r="K432" s="73"/>
      <c r="L432" s="74"/>
      <c r="M432" s="74"/>
      <c r="N432" s="73">
        <v>4</v>
      </c>
      <c r="O432" s="73">
        <v>0</v>
      </c>
      <c r="P432" s="74">
        <v>0</v>
      </c>
      <c r="Q432" s="74" t="str">
        <f>Table16[[#This Row],[DefPrimary2]]&amp;IF(Table16[[#This Row],[Def-Secondary3]]&lt;&gt;"","/"&amp;Table16[[#This Row],[Def-Secondary3]],)&amp;""&amp;IF(Table16[[#This Row],[PassRush4]]&lt;&gt;"","-"&amp;Table16[[#This Row],[PassRush4]],)</f>
        <v/>
      </c>
      <c r="R432" s="74" t="e">
        <f>VLOOKUP(Table16[[#This Row],[Player]],#REF!,9,FALSE)</f>
        <v>#REF!</v>
      </c>
      <c r="S432" s="71" t="e">
        <f>Table16[[#This Row],[2024 Card Info]]&amp;"  "&amp;Table16[[#This Row],[Player Data]]</f>
        <v>#REF!</v>
      </c>
    </row>
    <row r="433" spans="1:19" ht="12.75" customHeight="1" x14ac:dyDescent="0.25">
      <c r="A433" s="76" t="s">
        <v>4230</v>
      </c>
      <c r="B433" s="72" t="s">
        <v>545</v>
      </c>
      <c r="C433" s="77" t="s">
        <v>327</v>
      </c>
      <c r="D433" s="89">
        <v>35972</v>
      </c>
      <c r="E433" s="73" t="s">
        <v>477</v>
      </c>
      <c r="G433" s="73" t="s">
        <v>913</v>
      </c>
      <c r="H433" s="75" t="e">
        <f>VLOOKUP(Table16[[#This Row],[Player]],Rosters!$D$1:$D$1939,1,FALSE)</f>
        <v>#N/A</v>
      </c>
      <c r="I433" s="75" t="str">
        <f>Table16[[#This Row],[RunBlock-Primary6]]&amp;"-"&amp;Table16[[#This Row],[PassBlock8]]&amp;IF(Table16[[#This Row],[RunBlock-Secondary7]]&lt;&gt;"","/"&amp;Table16[[#This Row],[RunBlock-Secondary7]]&amp;"-"&amp;Table16[[#This Row],[PassBlock8]],"")</f>
        <v>0-0/0-0</v>
      </c>
      <c r="J433" s="73"/>
      <c r="K433" s="73"/>
      <c r="L433" s="74"/>
      <c r="M433" s="74"/>
      <c r="N433" s="73">
        <v>0</v>
      </c>
      <c r="O433" s="73">
        <v>0</v>
      </c>
      <c r="P433" s="74">
        <v>0</v>
      </c>
      <c r="Q433" s="74" t="str">
        <f>Table16[[#This Row],[DefPrimary2]]&amp;IF(Table16[[#This Row],[Def-Secondary3]]&lt;&gt;"","/"&amp;Table16[[#This Row],[Def-Secondary3]],)&amp;""&amp;IF(Table16[[#This Row],[PassRush4]]&lt;&gt;"","-"&amp;Table16[[#This Row],[PassRush4]],)</f>
        <v/>
      </c>
      <c r="R433" s="74" t="e">
        <f>VLOOKUP(Table16[[#This Row],[Player]],#REF!,9,FALSE)</f>
        <v>#REF!</v>
      </c>
      <c r="S433" s="71" t="e">
        <f>Table16[[#This Row],[2024 Card Info]]&amp;"  "&amp;Table16[[#This Row],[Player Data]]</f>
        <v>#REF!</v>
      </c>
    </row>
    <row r="434" spans="1:19" ht="12.75" customHeight="1" x14ac:dyDescent="0.25">
      <c r="A434" s="76" t="s">
        <v>2256</v>
      </c>
      <c r="B434" s="72" t="s">
        <v>545</v>
      </c>
      <c r="C434" s="77" t="s">
        <v>123</v>
      </c>
      <c r="D434" s="89">
        <v>35796</v>
      </c>
      <c r="E434" s="73" t="s">
        <v>1248</v>
      </c>
      <c r="G434" s="73" t="s">
        <v>913</v>
      </c>
      <c r="H434" s="75" t="str">
        <f>VLOOKUP(Table16[[#This Row],[Player]],Rosters!$D$1:$D$1939,1,FALSE)</f>
        <v>Niese, Michael</v>
      </c>
      <c r="I434" s="75" t="str">
        <f>Table16[[#This Row],[RunBlock-Primary6]]&amp;"-"&amp;Table16[[#This Row],[PassBlock8]]&amp;IF(Table16[[#This Row],[RunBlock-Secondary7]]&lt;&gt;"","/"&amp;Table16[[#This Row],[RunBlock-Secondary7]]&amp;"-"&amp;Table16[[#This Row],[PassBlock8]],"")</f>
        <v>0-0/0-0</v>
      </c>
      <c r="J434" s="73"/>
      <c r="K434" s="73"/>
      <c r="L434" s="74"/>
      <c r="M434" s="74"/>
      <c r="N434" s="73">
        <v>0</v>
      </c>
      <c r="O434" s="73">
        <v>0</v>
      </c>
      <c r="P434" s="74">
        <v>0</v>
      </c>
      <c r="Q434" s="74" t="str">
        <f>Table16[[#This Row],[DefPrimary2]]&amp;IF(Table16[[#This Row],[Def-Secondary3]]&lt;&gt;"","/"&amp;Table16[[#This Row],[Def-Secondary3]],)&amp;""&amp;IF(Table16[[#This Row],[PassRush4]]&lt;&gt;"","-"&amp;Table16[[#This Row],[PassRush4]],)</f>
        <v/>
      </c>
      <c r="R434" s="74" t="e">
        <f>VLOOKUP(Table16[[#This Row],[Player]],#REF!,9,FALSE)</f>
        <v>#REF!</v>
      </c>
      <c r="S434" s="71" t="e">
        <f>Table16[[#This Row],[2024 Card Info]]&amp;"  "&amp;Table16[[#This Row],[Player Data]]</f>
        <v>#REF!</v>
      </c>
    </row>
    <row r="435" spans="1:19" ht="12.75" customHeight="1" x14ac:dyDescent="0.25">
      <c r="A435" s="76" t="s">
        <v>544</v>
      </c>
      <c r="B435" s="72" t="s">
        <v>545</v>
      </c>
      <c r="C435" s="77" t="s">
        <v>145</v>
      </c>
      <c r="D435" s="89">
        <v>37187</v>
      </c>
      <c r="E435" s="73" t="s">
        <v>172</v>
      </c>
      <c r="G435" s="73" t="s">
        <v>546</v>
      </c>
      <c r="H435" s="75" t="str">
        <f>VLOOKUP(Table16[[#This Row],[Player]],Rosters!$D$1:$D$1939,1,FALSE)</f>
        <v>Van Pran-Grange, Sedrick</v>
      </c>
      <c r="I435" s="75" t="str">
        <f>Table16[[#This Row],[RunBlock-Primary6]]&amp;"-"&amp;Table16[[#This Row],[PassBlock8]]&amp;IF(Table16[[#This Row],[RunBlock-Secondary7]]&lt;&gt;"","/"&amp;Table16[[#This Row],[RunBlock-Secondary7]]&amp;"-"&amp;Table16[[#This Row],[PassBlock8]],"")</f>
        <v>0-2/0-2</v>
      </c>
      <c r="J435" s="73"/>
      <c r="K435" s="73"/>
      <c r="L435" s="74"/>
      <c r="M435" s="74"/>
      <c r="N435" s="73">
        <v>0</v>
      </c>
      <c r="O435" s="73">
        <v>0</v>
      </c>
      <c r="P435" s="74">
        <v>2</v>
      </c>
      <c r="Q435" s="74" t="str">
        <f>Table16[[#This Row],[DefPrimary2]]&amp;IF(Table16[[#This Row],[Def-Secondary3]]&lt;&gt;"","/"&amp;Table16[[#This Row],[Def-Secondary3]],)&amp;""&amp;IF(Table16[[#This Row],[PassRush4]]&lt;&gt;"","-"&amp;Table16[[#This Row],[PassRush4]],)</f>
        <v/>
      </c>
      <c r="R435" s="74" t="e">
        <f>VLOOKUP(Table16[[#This Row],[Player]],#REF!,9,FALSE)</f>
        <v>#REF!</v>
      </c>
      <c r="S435" s="71" t="e">
        <f>Table16[[#This Row],[2024 Card Info]]&amp;"  "&amp;Table16[[#This Row],[Player Data]]</f>
        <v>#REF!</v>
      </c>
    </row>
    <row r="436" spans="1:19" ht="12.75" customHeight="1" x14ac:dyDescent="0.25">
      <c r="A436" s="76" t="s">
        <v>4231</v>
      </c>
      <c r="B436" s="72" t="s">
        <v>545</v>
      </c>
      <c r="C436" s="77" t="s">
        <v>213</v>
      </c>
      <c r="D436" s="89">
        <v>36333</v>
      </c>
      <c r="E436" s="73" t="s">
        <v>416</v>
      </c>
      <c r="G436" s="73" t="s">
        <v>913</v>
      </c>
      <c r="H436" s="75" t="e">
        <f>VLOOKUP(Table16[[#This Row],[Player]],Rosters!$D$1:$D$1939,1,FALSE)</f>
        <v>#N/A</v>
      </c>
      <c r="I436" s="75" t="str">
        <f>Table16[[#This Row],[RunBlock-Primary6]]&amp;"-"&amp;Table16[[#This Row],[PassBlock8]]&amp;IF(Table16[[#This Row],[RunBlock-Secondary7]]&lt;&gt;"","/"&amp;Table16[[#This Row],[RunBlock-Secondary7]]&amp;"-"&amp;Table16[[#This Row],[PassBlock8]],"")</f>
        <v>0-0/0-0</v>
      </c>
      <c r="J436" s="73"/>
      <c r="K436" s="73"/>
      <c r="L436" s="74"/>
      <c r="M436" s="74"/>
      <c r="N436" s="73">
        <v>0</v>
      </c>
      <c r="O436" s="73">
        <v>0</v>
      </c>
      <c r="P436" s="74">
        <v>0</v>
      </c>
      <c r="Q436" s="74" t="str">
        <f>Table16[[#This Row],[DefPrimary2]]&amp;IF(Table16[[#This Row],[Def-Secondary3]]&lt;&gt;"","/"&amp;Table16[[#This Row],[Def-Secondary3]],)&amp;""&amp;IF(Table16[[#This Row],[PassRush4]]&lt;&gt;"","-"&amp;Table16[[#This Row],[PassRush4]],)</f>
        <v/>
      </c>
      <c r="R436" s="74" t="e">
        <f>VLOOKUP(Table16[[#This Row],[Player]],#REF!,9,FALSE)</f>
        <v>#REF!</v>
      </c>
      <c r="S436" s="71" t="e">
        <f>Table16[[#This Row],[2024 Card Info]]&amp;"  "&amp;Table16[[#This Row],[Player Data]]</f>
        <v>#REF!</v>
      </c>
    </row>
    <row r="437" spans="1:19" ht="12.75" customHeight="1" x14ac:dyDescent="0.25">
      <c r="A437" s="76" t="s">
        <v>2954</v>
      </c>
      <c r="B437" s="72" t="s">
        <v>2498</v>
      </c>
      <c r="C437" s="77" t="s">
        <v>327</v>
      </c>
      <c r="D437" s="89">
        <v>35827</v>
      </c>
      <c r="E437" s="73" t="s">
        <v>1248</v>
      </c>
      <c r="G437" s="73" t="s">
        <v>913</v>
      </c>
      <c r="H437" s="75" t="str">
        <f>VLOOKUP(Table16[[#This Row],[Player]],Rosters!$D$1:$D$1939,1,FALSE)</f>
        <v>Curhan, Jake</v>
      </c>
      <c r="I437" s="75" t="str">
        <f>Table16[[#This Row],[RunBlock-Primary6]]&amp;"-"&amp;Table16[[#This Row],[PassBlock8]]&amp;IF(Table16[[#This Row],[RunBlock-Secondary7]]&lt;&gt;"","/"&amp;Table16[[#This Row],[RunBlock-Secondary7]]&amp;"-"&amp;Table16[[#This Row],[PassBlock8]],"")</f>
        <v>0-0/0-0</v>
      </c>
      <c r="J437" s="73"/>
      <c r="K437" s="73"/>
      <c r="L437" s="74"/>
      <c r="M437" s="74"/>
      <c r="N437" s="73">
        <v>0</v>
      </c>
      <c r="O437" s="73">
        <v>0</v>
      </c>
      <c r="P437" s="74">
        <v>0</v>
      </c>
      <c r="Q437" s="74" t="str">
        <f>Table16[[#This Row],[DefPrimary2]]&amp;IF(Table16[[#This Row],[Def-Secondary3]]&lt;&gt;"","/"&amp;Table16[[#This Row],[Def-Secondary3]],)&amp;""&amp;IF(Table16[[#This Row],[PassRush4]]&lt;&gt;"","-"&amp;Table16[[#This Row],[PassRush4]],)</f>
        <v/>
      </c>
      <c r="R437" s="74" t="e">
        <f>VLOOKUP(Table16[[#This Row],[Player]],#REF!,9,FALSE)</f>
        <v>#REF!</v>
      </c>
      <c r="S437" s="71" t="e">
        <f>Table16[[#This Row],[2024 Card Info]]&amp;"  "&amp;Table16[[#This Row],[Player Data]]</f>
        <v>#REF!</v>
      </c>
    </row>
    <row r="438" spans="1:19" ht="12.75" customHeight="1" x14ac:dyDescent="0.25">
      <c r="A438" s="76" t="s">
        <v>4232</v>
      </c>
      <c r="B438" s="72" t="s">
        <v>2498</v>
      </c>
      <c r="C438" s="77" t="s">
        <v>363</v>
      </c>
      <c r="D438" s="89">
        <v>35521</v>
      </c>
      <c r="E438" s="73" t="s">
        <v>149</v>
      </c>
      <c r="G438" s="73" t="s">
        <v>913</v>
      </c>
      <c r="H438" s="75" t="e">
        <f>VLOOKUP(Table16[[#This Row],[Player]],Rosters!$D$1:$D$1939,1,FALSE)</f>
        <v>#N/A</v>
      </c>
      <c r="I438" s="75" t="str">
        <f>Table16[[#This Row],[RunBlock-Primary6]]&amp;"-"&amp;Table16[[#This Row],[PassBlock8]]&amp;IF(Table16[[#This Row],[RunBlock-Secondary7]]&lt;&gt;"","/"&amp;Table16[[#This Row],[RunBlock-Secondary7]]&amp;"-"&amp;Table16[[#This Row],[PassBlock8]],"")</f>
        <v>0-0/0-0</v>
      </c>
      <c r="J438" s="73"/>
      <c r="K438" s="73"/>
      <c r="L438" s="74"/>
      <c r="M438" s="74"/>
      <c r="N438" s="73">
        <v>0</v>
      </c>
      <c r="O438" s="73">
        <v>0</v>
      </c>
      <c r="P438" s="74">
        <v>0</v>
      </c>
      <c r="Q438" s="74" t="str">
        <f>Table16[[#This Row],[DefPrimary2]]&amp;IF(Table16[[#This Row],[Def-Secondary3]]&lt;&gt;"","/"&amp;Table16[[#This Row],[Def-Secondary3]],)&amp;""&amp;IF(Table16[[#This Row],[PassRush4]]&lt;&gt;"","-"&amp;Table16[[#This Row],[PassRush4]],)</f>
        <v/>
      </c>
      <c r="R438" s="74" t="e">
        <f>VLOOKUP(Table16[[#This Row],[Player]],#REF!,9,FALSE)</f>
        <v>#REF!</v>
      </c>
      <c r="S438" s="71" t="e">
        <f>Table16[[#This Row],[2024 Card Info]]&amp;"  "&amp;Table16[[#This Row],[Player Data]]</f>
        <v>#REF!</v>
      </c>
    </row>
    <row r="439" spans="1:19" ht="12.75" customHeight="1" x14ac:dyDescent="0.25">
      <c r="A439" s="76" t="s">
        <v>4233</v>
      </c>
      <c r="B439" s="72" t="s">
        <v>2498</v>
      </c>
      <c r="C439" s="77" t="s">
        <v>368</v>
      </c>
      <c r="D439" s="89">
        <v>36755</v>
      </c>
      <c r="E439" s="73" t="s">
        <v>4234</v>
      </c>
      <c r="G439" s="73" t="s">
        <v>913</v>
      </c>
      <c r="H439" s="75" t="e">
        <f>VLOOKUP(Table16[[#This Row],[Player]],Rosters!$D$1:$D$1939,1,FALSE)</f>
        <v>#N/A</v>
      </c>
      <c r="I439" s="75" t="str">
        <f>Table16[[#This Row],[RunBlock-Primary6]]&amp;"-"&amp;Table16[[#This Row],[PassBlock8]]&amp;IF(Table16[[#This Row],[RunBlock-Secondary7]]&lt;&gt;"","/"&amp;Table16[[#This Row],[RunBlock-Secondary7]]&amp;"-"&amp;Table16[[#This Row],[PassBlock8]],"")</f>
        <v>0-0/0-0</v>
      </c>
      <c r="J439" s="73"/>
      <c r="K439" s="73"/>
      <c r="L439" s="74"/>
      <c r="M439" s="74"/>
      <c r="N439" s="73">
        <v>0</v>
      </c>
      <c r="O439" s="73">
        <v>0</v>
      </c>
      <c r="P439" s="74">
        <v>0</v>
      </c>
      <c r="Q439" s="74" t="str">
        <f>Table16[[#This Row],[DefPrimary2]]&amp;IF(Table16[[#This Row],[Def-Secondary3]]&lt;&gt;"","/"&amp;Table16[[#This Row],[Def-Secondary3]],)&amp;""&amp;IF(Table16[[#This Row],[PassRush4]]&lt;&gt;"","-"&amp;Table16[[#This Row],[PassRush4]],)</f>
        <v/>
      </c>
      <c r="R439" s="74" t="e">
        <f>VLOOKUP(Table16[[#This Row],[Player]],#REF!,9,FALSE)</f>
        <v>#REF!</v>
      </c>
      <c r="S439" s="71" t="e">
        <f>Table16[[#This Row],[2024 Card Info]]&amp;"  "&amp;Table16[[#This Row],[Player Data]]</f>
        <v>#REF!</v>
      </c>
    </row>
    <row r="440" spans="1:19" ht="12.75" customHeight="1" x14ac:dyDescent="0.25">
      <c r="A440" s="76" t="s">
        <v>4235</v>
      </c>
      <c r="B440" s="72" t="s">
        <v>2498</v>
      </c>
      <c r="C440" s="77" t="s">
        <v>246</v>
      </c>
      <c r="D440" s="89">
        <v>35290</v>
      </c>
      <c r="E440" s="73" t="s">
        <v>198</v>
      </c>
      <c r="G440" s="73" t="s">
        <v>913</v>
      </c>
      <c r="H440" s="75" t="e">
        <f>VLOOKUP(Table16[[#This Row],[Player]],Rosters!$D$1:$D$1939,1,FALSE)</f>
        <v>#N/A</v>
      </c>
      <c r="I440" s="75" t="str">
        <f>Table16[[#This Row],[RunBlock-Primary6]]&amp;"-"&amp;Table16[[#This Row],[PassBlock8]]&amp;IF(Table16[[#This Row],[RunBlock-Secondary7]]&lt;&gt;"","/"&amp;Table16[[#This Row],[RunBlock-Secondary7]]&amp;"-"&amp;Table16[[#This Row],[PassBlock8]],"")</f>
        <v>0-0/0-0</v>
      </c>
      <c r="J440" s="73"/>
      <c r="K440" s="73"/>
      <c r="L440" s="74"/>
      <c r="M440" s="74"/>
      <c r="N440" s="73">
        <v>0</v>
      </c>
      <c r="O440" s="73">
        <v>0</v>
      </c>
      <c r="P440" s="74">
        <v>0</v>
      </c>
      <c r="Q440" s="74" t="str">
        <f>Table16[[#This Row],[DefPrimary2]]&amp;IF(Table16[[#This Row],[Def-Secondary3]]&lt;&gt;"","/"&amp;Table16[[#This Row],[Def-Secondary3]],)&amp;""&amp;IF(Table16[[#This Row],[PassRush4]]&lt;&gt;"","-"&amp;Table16[[#This Row],[PassRush4]],)</f>
        <v/>
      </c>
      <c r="R440" s="74" t="e">
        <f>VLOOKUP(Table16[[#This Row],[Player]],#REF!,9,FALSE)</f>
        <v>#REF!</v>
      </c>
      <c r="S440" s="71" t="e">
        <f>Table16[[#This Row],[2024 Card Info]]&amp;"  "&amp;Table16[[#This Row],[Player Data]]</f>
        <v>#REF!</v>
      </c>
    </row>
    <row r="441" spans="1:19" ht="12.75" customHeight="1" x14ac:dyDescent="0.25">
      <c r="A441" s="76" t="s">
        <v>2497</v>
      </c>
      <c r="B441" s="72" t="s">
        <v>2498</v>
      </c>
      <c r="C441" s="77" t="s">
        <v>246</v>
      </c>
      <c r="D441" s="89">
        <v>36720</v>
      </c>
      <c r="E441" s="73" t="s">
        <v>4236</v>
      </c>
      <c r="G441" s="73" t="s">
        <v>913</v>
      </c>
      <c r="H441" s="75" t="str">
        <f>VLOOKUP(Table16[[#This Row],[Player]],Rosters!$D$1:$D$1939,1,FALSE)</f>
        <v>Salyer, Jamaree</v>
      </c>
      <c r="I441" s="75" t="str">
        <f>Table16[[#This Row],[RunBlock-Primary6]]&amp;"-"&amp;Table16[[#This Row],[PassBlock8]]&amp;IF(Table16[[#This Row],[RunBlock-Secondary7]]&lt;&gt;"","/"&amp;Table16[[#This Row],[RunBlock-Secondary7]]&amp;"-"&amp;Table16[[#This Row],[PassBlock8]],"")</f>
        <v>0-0/0-0</v>
      </c>
      <c r="J441" s="73"/>
      <c r="K441" s="73"/>
      <c r="L441" s="74"/>
      <c r="M441" s="74"/>
      <c r="N441" s="73">
        <v>0</v>
      </c>
      <c r="O441" s="73">
        <v>0</v>
      </c>
      <c r="P441" s="74">
        <v>0</v>
      </c>
      <c r="Q441" s="74" t="str">
        <f>Table16[[#This Row],[DefPrimary2]]&amp;IF(Table16[[#This Row],[Def-Secondary3]]&lt;&gt;"","/"&amp;Table16[[#This Row],[Def-Secondary3]],)&amp;""&amp;IF(Table16[[#This Row],[PassRush4]]&lt;&gt;"","-"&amp;Table16[[#This Row],[PassRush4]],)</f>
        <v/>
      </c>
      <c r="R441" s="74" t="e">
        <f>VLOOKUP(Table16[[#This Row],[Player]],#REF!,9,FALSE)</f>
        <v>#REF!</v>
      </c>
      <c r="S441" s="71" t="e">
        <f>Table16[[#This Row],[2024 Card Info]]&amp;"  "&amp;Table16[[#This Row],[Player Data]]</f>
        <v>#REF!</v>
      </c>
    </row>
    <row r="442" spans="1:19" ht="12.75" customHeight="1" x14ac:dyDescent="0.25">
      <c r="A442" s="76" t="s">
        <v>3400</v>
      </c>
      <c r="B442" s="72" t="s">
        <v>2498</v>
      </c>
      <c r="C442" s="77" t="s">
        <v>246</v>
      </c>
      <c r="D442" s="89">
        <v>36035</v>
      </c>
      <c r="E442" s="73" t="s">
        <v>698</v>
      </c>
      <c r="G442" s="73" t="s">
        <v>913</v>
      </c>
      <c r="H442" s="75" t="str">
        <f>VLOOKUP(Table16[[#This Row],[Player]],Rosters!$D$1:$D$1939,1,FALSE)</f>
        <v>Sarell, Foster</v>
      </c>
      <c r="I442" s="75" t="str">
        <f>Table16[[#This Row],[RunBlock-Primary6]]&amp;"-"&amp;Table16[[#This Row],[PassBlock8]]&amp;IF(Table16[[#This Row],[RunBlock-Secondary7]]&lt;&gt;"","/"&amp;Table16[[#This Row],[RunBlock-Secondary7]]&amp;"-"&amp;Table16[[#This Row],[PassBlock8]],"")</f>
        <v>0-0/0-0</v>
      </c>
      <c r="J442" s="73"/>
      <c r="K442" s="73"/>
      <c r="L442" s="74"/>
      <c r="M442" s="74"/>
      <c r="N442" s="73">
        <v>0</v>
      </c>
      <c r="O442" s="73">
        <v>0</v>
      </c>
      <c r="P442" s="74">
        <v>0</v>
      </c>
      <c r="Q442" s="74" t="str">
        <f>Table16[[#This Row],[DefPrimary2]]&amp;IF(Table16[[#This Row],[Def-Secondary3]]&lt;&gt;"","/"&amp;Table16[[#This Row],[Def-Secondary3]],)&amp;""&amp;IF(Table16[[#This Row],[PassRush4]]&lt;&gt;"","-"&amp;Table16[[#This Row],[PassRush4]],)</f>
        <v/>
      </c>
      <c r="R442" s="74" t="e">
        <f>VLOOKUP(Table16[[#This Row],[Player]],#REF!,9,FALSE)</f>
        <v>#REF!</v>
      </c>
      <c r="S442" s="71" t="e">
        <f>Table16[[#This Row],[2024 Card Info]]&amp;"  "&amp;Table16[[#This Row],[Player Data]]</f>
        <v>#REF!</v>
      </c>
    </row>
    <row r="443" spans="1:19" ht="12.75" customHeight="1" x14ac:dyDescent="0.25">
      <c r="A443" s="76" t="s">
        <v>4237</v>
      </c>
      <c r="B443" s="72" t="s">
        <v>2498</v>
      </c>
      <c r="C443" s="77" t="s">
        <v>368</v>
      </c>
      <c r="D443" s="89">
        <v>36109</v>
      </c>
      <c r="E443" s="73" t="s">
        <v>172</v>
      </c>
      <c r="G443" s="73" t="s">
        <v>913</v>
      </c>
      <c r="H443" s="75" t="e">
        <f>VLOOKUP(Table16[[#This Row],[Player]],Rosters!$D$1:$D$1939,1,FALSE)</f>
        <v>#N/A</v>
      </c>
      <c r="I443" s="75" t="str">
        <f>Table16[[#This Row],[RunBlock-Primary6]]&amp;"-"&amp;Table16[[#This Row],[PassBlock8]]&amp;IF(Table16[[#This Row],[RunBlock-Secondary7]]&lt;&gt;"","/"&amp;Table16[[#This Row],[RunBlock-Secondary7]]&amp;"-"&amp;Table16[[#This Row],[PassBlock8]],"")</f>
        <v>0-0/0-0</v>
      </c>
      <c r="J443" s="73"/>
      <c r="K443" s="73"/>
      <c r="L443" s="74"/>
      <c r="M443" s="74"/>
      <c r="N443" s="73">
        <v>0</v>
      </c>
      <c r="O443" s="73">
        <v>0</v>
      </c>
      <c r="P443" s="74">
        <v>0</v>
      </c>
      <c r="Q443" s="74" t="str">
        <f>Table16[[#This Row],[DefPrimary2]]&amp;IF(Table16[[#This Row],[Def-Secondary3]]&lt;&gt;"","/"&amp;Table16[[#This Row],[Def-Secondary3]],)&amp;""&amp;IF(Table16[[#This Row],[PassRush4]]&lt;&gt;"","-"&amp;Table16[[#This Row],[PassRush4]],)</f>
        <v/>
      </c>
      <c r="R443" s="74" t="e">
        <f>VLOOKUP(Table16[[#This Row],[Player]],#REF!,9,FALSE)</f>
        <v>#REF!</v>
      </c>
      <c r="S443" s="71" t="e">
        <f>Table16[[#This Row],[2024 Card Info]]&amp;"  "&amp;Table16[[#This Row],[Player Data]]</f>
        <v>#REF!</v>
      </c>
    </row>
    <row r="444" spans="1:19" ht="12.75" customHeight="1" x14ac:dyDescent="0.25">
      <c r="A444" s="76" t="s">
        <v>3710</v>
      </c>
      <c r="B444" s="72" t="s">
        <v>2500</v>
      </c>
      <c r="C444" s="77" t="s">
        <v>145</v>
      </c>
      <c r="D444" s="89">
        <v>36436</v>
      </c>
      <c r="E444" s="73" t="s">
        <v>698</v>
      </c>
      <c r="G444" s="73" t="s">
        <v>3711</v>
      </c>
      <c r="H444" s="75" t="str">
        <f>VLOOKUP(Table16[[#This Row],[Player]],Rosters!$D$1:$D$1939,1,FALSE)</f>
        <v>Anderson, Alec</v>
      </c>
      <c r="I444" s="75" t="str">
        <f>Table16[[#This Row],[RunBlock-Primary6]]&amp;"-"&amp;Table16[[#This Row],[PassBlock8]]&amp;IF(Table16[[#This Row],[RunBlock-Secondary7]]&lt;&gt;"","/"&amp;Table16[[#This Row],[RunBlock-Secondary7]]&amp;"-"&amp;Table16[[#This Row],[PassBlock8]],"")</f>
        <v>4-3/0-3</v>
      </c>
      <c r="J444" s="73"/>
      <c r="K444" s="73"/>
      <c r="L444" s="74"/>
      <c r="M444" s="74"/>
      <c r="N444" s="73">
        <v>4</v>
      </c>
      <c r="O444" s="73">
        <v>0</v>
      </c>
      <c r="P444" s="74">
        <v>3</v>
      </c>
      <c r="Q444" s="74" t="str">
        <f>Table16[[#This Row],[DefPrimary2]]&amp;IF(Table16[[#This Row],[Def-Secondary3]]&lt;&gt;"","/"&amp;Table16[[#This Row],[Def-Secondary3]],)&amp;""&amp;IF(Table16[[#This Row],[PassRush4]]&lt;&gt;"","-"&amp;Table16[[#This Row],[PassRush4]],)</f>
        <v/>
      </c>
      <c r="R444" s="74" t="e">
        <f>VLOOKUP(Table16[[#This Row],[Player]],#REF!,9,FALSE)</f>
        <v>#REF!</v>
      </c>
      <c r="S444" s="71" t="e">
        <f>Table16[[#This Row],[2024 Card Info]]&amp;"  "&amp;Table16[[#This Row],[Player Data]]</f>
        <v>#REF!</v>
      </c>
    </row>
    <row r="445" spans="1:19" ht="12.75" customHeight="1" x14ac:dyDescent="0.25">
      <c r="A445" s="76" t="s">
        <v>2499</v>
      </c>
      <c r="B445" s="72" t="s">
        <v>2500</v>
      </c>
      <c r="C445" s="77" t="s">
        <v>272</v>
      </c>
      <c r="D445" s="89">
        <v>35974</v>
      </c>
      <c r="E445" s="73" t="s">
        <v>180</v>
      </c>
      <c r="G445" s="73" t="s">
        <v>2501</v>
      </c>
      <c r="H445" s="75" t="str">
        <f>VLOOKUP(Table16[[#This Row],[Player]],Rosters!$D$1:$D$1939,1,FALSE)</f>
        <v>Sow, Sidy</v>
      </c>
      <c r="I445" s="75" t="str">
        <f>Table16[[#This Row],[RunBlock-Primary6]]&amp;"-"&amp;Table16[[#This Row],[PassBlock8]]&amp;IF(Table16[[#This Row],[RunBlock-Secondary7]]&lt;&gt;"","/"&amp;Table16[[#This Row],[RunBlock-Secondary7]]&amp;"-"&amp;Table16[[#This Row],[PassBlock8]],"")</f>
        <v>0-0</v>
      </c>
      <c r="J445" s="73"/>
      <c r="K445" s="73"/>
      <c r="L445" s="74"/>
      <c r="M445" s="74"/>
      <c r="N445" s="73">
        <v>0</v>
      </c>
      <c r="O445" s="74"/>
      <c r="P445" s="73">
        <v>0</v>
      </c>
      <c r="Q445" s="74" t="str">
        <f>Table16[[#This Row],[DefPrimary2]]&amp;IF(Table16[[#This Row],[Def-Secondary3]]&lt;&gt;"","/"&amp;Table16[[#This Row],[Def-Secondary3]],)&amp;""&amp;IF(Table16[[#This Row],[PassRush4]]&lt;&gt;"","-"&amp;Table16[[#This Row],[PassRush4]],)</f>
        <v/>
      </c>
      <c r="R445" s="74" t="e">
        <f>VLOOKUP(Table16[[#This Row],[Player]],#REF!,9,FALSE)</f>
        <v>#REF!</v>
      </c>
      <c r="S445" s="71" t="e">
        <f>Table16[[#This Row],[2024 Card Info]]&amp;"  "&amp;Table16[[#This Row],[Player Data]]</f>
        <v>#REF!</v>
      </c>
    </row>
    <row r="446" spans="1:19" ht="12.75" customHeight="1" x14ac:dyDescent="0.25">
      <c r="A446" s="76" t="s">
        <v>2499</v>
      </c>
      <c r="B446" s="72" t="s">
        <v>2500</v>
      </c>
      <c r="C446" s="77" t="s">
        <v>272</v>
      </c>
      <c r="D446" s="89">
        <v>35974</v>
      </c>
      <c r="E446" s="73" t="s">
        <v>180</v>
      </c>
      <c r="G446" s="73" t="s">
        <v>4238</v>
      </c>
      <c r="H446" s="75" t="str">
        <f>VLOOKUP(Table16[[#This Row],[Player]],Rosters!$D$1:$D$1939,1,FALSE)</f>
        <v>Sow, Sidy</v>
      </c>
      <c r="I446" s="75" t="str">
        <f>Table16[[#This Row],[RunBlock-Primary6]]&amp;"-"&amp;Table16[[#This Row],[PassBlock8]]&amp;IF(Table16[[#This Row],[RunBlock-Secondary7]]&lt;&gt;"","/"&amp;Table16[[#This Row],[RunBlock-Secondary7]]&amp;"-"&amp;Table16[[#This Row],[PassBlock8]],"")</f>
        <v>0-0/0-0</v>
      </c>
      <c r="J446" s="73"/>
      <c r="K446" s="73"/>
      <c r="L446" s="74"/>
      <c r="M446" s="74"/>
      <c r="N446" s="73">
        <v>0</v>
      </c>
      <c r="O446" s="73">
        <v>0</v>
      </c>
      <c r="P446" s="74">
        <v>0</v>
      </c>
      <c r="Q446" s="74" t="str">
        <f>Table16[[#This Row],[DefPrimary2]]&amp;IF(Table16[[#This Row],[Def-Secondary3]]&lt;&gt;"","/"&amp;Table16[[#This Row],[Def-Secondary3]],)&amp;""&amp;IF(Table16[[#This Row],[PassRush4]]&lt;&gt;"","-"&amp;Table16[[#This Row],[PassRush4]],)</f>
        <v/>
      </c>
      <c r="R446" s="74" t="e">
        <f>VLOOKUP(Table16[[#This Row],[Player]],#REF!,9,FALSE)</f>
        <v>#REF!</v>
      </c>
      <c r="S446" s="71" t="e">
        <f>Table16[[#This Row],[2024 Card Info]]&amp;"  "&amp;Table16[[#This Row],[Player Data]]</f>
        <v>#REF!</v>
      </c>
    </row>
    <row r="447" spans="1:19" ht="12.75" customHeight="1" x14ac:dyDescent="0.25">
      <c r="A447" s="76" t="s">
        <v>3169</v>
      </c>
      <c r="B447" s="72" t="s">
        <v>2500</v>
      </c>
      <c r="C447" s="77" t="s">
        <v>479</v>
      </c>
      <c r="D447" s="89">
        <v>35475</v>
      </c>
      <c r="E447" s="73" t="s">
        <v>802</v>
      </c>
      <c r="G447" s="73" t="s">
        <v>3170</v>
      </c>
      <c r="H447" s="75" t="str">
        <f>VLOOKUP(Table16[[#This Row],[Player]],Rosters!$D$1:$D$1939,1,FALSE)</f>
        <v>Udoh, Oli</v>
      </c>
      <c r="I447" s="75" t="str">
        <f>Table16[[#This Row],[RunBlock-Primary6]]&amp;"-"&amp;Table16[[#This Row],[PassBlock8]]&amp;IF(Table16[[#This Row],[RunBlock-Secondary7]]&lt;&gt;"","/"&amp;Table16[[#This Row],[RunBlock-Secondary7]]&amp;"-"&amp;Table16[[#This Row],[PassBlock8]],"")</f>
        <v>4-0</v>
      </c>
      <c r="J447" s="73"/>
      <c r="K447" s="73"/>
      <c r="L447" s="74"/>
      <c r="M447" s="74"/>
      <c r="N447" s="73">
        <v>4</v>
      </c>
      <c r="O447" s="74"/>
      <c r="P447" s="73">
        <v>0</v>
      </c>
      <c r="Q447" s="74" t="str">
        <f>Table16[[#This Row],[DefPrimary2]]&amp;IF(Table16[[#This Row],[Def-Secondary3]]&lt;&gt;"","/"&amp;Table16[[#This Row],[Def-Secondary3]],)&amp;""&amp;IF(Table16[[#This Row],[PassRush4]]&lt;&gt;"","-"&amp;Table16[[#This Row],[PassRush4]],)</f>
        <v/>
      </c>
      <c r="R447" s="74" t="e">
        <f>VLOOKUP(Table16[[#This Row],[Player]],#REF!,9,FALSE)</f>
        <v>#REF!</v>
      </c>
      <c r="S447" s="71" t="e">
        <f>Table16[[#This Row],[2024 Card Info]]&amp;"  "&amp;Table16[[#This Row],[Player Data]]</f>
        <v>#REF!</v>
      </c>
    </row>
    <row r="448" spans="1:19" ht="12.75" customHeight="1" x14ac:dyDescent="0.25">
      <c r="A448" s="76" t="s">
        <v>3169</v>
      </c>
      <c r="B448" s="72" t="s">
        <v>2500</v>
      </c>
      <c r="C448" s="77" t="s">
        <v>479</v>
      </c>
      <c r="D448" s="89">
        <v>35475</v>
      </c>
      <c r="E448" s="73" t="s">
        <v>802</v>
      </c>
      <c r="G448" s="73" t="s">
        <v>587</v>
      </c>
      <c r="H448" s="75" t="str">
        <f>VLOOKUP(Table16[[#This Row],[Player]],Rosters!$D$1:$D$1939,1,FALSE)</f>
        <v>Udoh, Oli</v>
      </c>
      <c r="I448" s="75" t="str">
        <f>Table16[[#This Row],[RunBlock-Primary6]]&amp;"-"&amp;Table16[[#This Row],[PassBlock8]]&amp;IF(Table16[[#This Row],[RunBlock-Secondary7]]&lt;&gt;"","/"&amp;Table16[[#This Row],[RunBlock-Secondary7]]&amp;"-"&amp;Table16[[#This Row],[PassBlock8]],"")</f>
        <v>4-0/0-0</v>
      </c>
      <c r="J448" s="73"/>
      <c r="K448" s="73"/>
      <c r="L448" s="74"/>
      <c r="M448" s="74"/>
      <c r="N448" s="73">
        <v>4</v>
      </c>
      <c r="O448" s="73">
        <v>0</v>
      </c>
      <c r="P448" s="74">
        <v>0</v>
      </c>
      <c r="Q448" s="74" t="str">
        <f>Table16[[#This Row],[DefPrimary2]]&amp;IF(Table16[[#This Row],[Def-Secondary3]]&lt;&gt;"","/"&amp;Table16[[#This Row],[Def-Secondary3]],)&amp;""&amp;IF(Table16[[#This Row],[PassRush4]]&lt;&gt;"","-"&amp;Table16[[#This Row],[PassRush4]],)</f>
        <v/>
      </c>
      <c r="R448" s="74" t="e">
        <f>VLOOKUP(Table16[[#This Row],[Player]],#REF!,9,FALSE)</f>
        <v>#REF!</v>
      </c>
    </row>
    <row r="449" spans="1:22" ht="12.75" customHeight="1" x14ac:dyDescent="0.25">
      <c r="A449" s="76" t="s">
        <v>2602</v>
      </c>
      <c r="B449" s="72" t="s">
        <v>2500</v>
      </c>
      <c r="C449" s="77" t="s">
        <v>479</v>
      </c>
      <c r="D449" s="89">
        <v>35643</v>
      </c>
      <c r="E449" s="73" t="s">
        <v>122</v>
      </c>
      <c r="G449" s="73" t="s">
        <v>587</v>
      </c>
      <c r="H449" s="75" t="str">
        <f>VLOOKUP(Table16[[#This Row],[Player]],Rosters!$D$1:$D$1939,1,FALSE)</f>
        <v>Young, Landon</v>
      </c>
      <c r="I449" s="75" t="str">
        <f>Table16[[#This Row],[RunBlock-Primary6]]&amp;"-"&amp;Table16[[#This Row],[PassBlock8]]&amp;IF(Table16[[#This Row],[RunBlock-Secondary7]]&lt;&gt;"","/"&amp;Table16[[#This Row],[RunBlock-Secondary7]]&amp;"-"&amp;Table16[[#This Row],[PassBlock8]],"")</f>
        <v>4-0/0-0</v>
      </c>
      <c r="J449" s="73"/>
      <c r="K449" s="73"/>
      <c r="L449" s="74"/>
      <c r="M449" s="74"/>
      <c r="N449" s="73">
        <v>4</v>
      </c>
      <c r="O449" s="73">
        <v>0</v>
      </c>
      <c r="P449" s="74">
        <v>0</v>
      </c>
      <c r="Q449" s="74" t="str">
        <f>Table16[[#This Row],[DefPrimary2]]&amp;IF(Table16[[#This Row],[Def-Secondary3]]&lt;&gt;"","/"&amp;Table16[[#This Row],[Def-Secondary3]],)&amp;""&amp;IF(Table16[[#This Row],[PassRush4]]&lt;&gt;"","-"&amp;Table16[[#This Row],[PassRush4]],)</f>
        <v/>
      </c>
      <c r="R449" s="74" t="e">
        <f>VLOOKUP(Table16[[#This Row],[Player]],#REF!,9,FALSE)</f>
        <v>#REF!</v>
      </c>
    </row>
    <row r="450" spans="1:22" ht="12.75" customHeight="1" x14ac:dyDescent="0.25">
      <c r="A450" s="76" t="s">
        <v>3714</v>
      </c>
      <c r="B450" s="72" t="s">
        <v>1657</v>
      </c>
      <c r="C450" s="77" t="s">
        <v>363</v>
      </c>
      <c r="D450" s="89">
        <v>36701</v>
      </c>
      <c r="E450" s="73" t="s">
        <v>98</v>
      </c>
      <c r="G450" s="73" t="s">
        <v>241</v>
      </c>
      <c r="H450" s="75" t="str">
        <f>VLOOKUP(Table16[[#This Row],[Player]],Rosters!$D$1:$D$1939,1,FALSE)</f>
        <v>Steen, Tyler</v>
      </c>
      <c r="I450" s="75" t="str">
        <f>Table16[[#This Row],[RunBlock-Primary6]]&amp;"-"&amp;Table16[[#This Row],[PassBlock8]]&amp;IF(Table16[[#This Row],[RunBlock-Secondary7]]&lt;&gt;"","/"&amp;Table16[[#This Row],[RunBlock-Secondary7]]&amp;"-"&amp;Table16[[#This Row],[PassBlock8]],"")</f>
        <v>0-0</v>
      </c>
      <c r="J450" s="73"/>
      <c r="K450" s="73"/>
      <c r="L450" s="74"/>
      <c r="M450" s="74"/>
      <c r="N450" s="73">
        <v>0</v>
      </c>
      <c r="O450" s="74"/>
      <c r="P450" s="73">
        <v>0</v>
      </c>
      <c r="Q450" s="74" t="str">
        <f>Table16[[#This Row],[DefPrimary2]]&amp;IF(Table16[[#This Row],[Def-Secondary3]]&lt;&gt;"","/"&amp;Table16[[#This Row],[Def-Secondary3]],)&amp;""&amp;IF(Table16[[#This Row],[PassRush4]]&lt;&gt;"","-"&amp;Table16[[#This Row],[PassRush4]],)</f>
        <v/>
      </c>
      <c r="R450" s="74" t="e">
        <f>VLOOKUP(Table16[[#This Row],[Player]],#REF!,9,FALSE)</f>
        <v>#REF!</v>
      </c>
    </row>
    <row r="451" spans="1:22" ht="12.75" customHeight="1" x14ac:dyDescent="0.25">
      <c r="A451" s="76" t="s">
        <v>3714</v>
      </c>
      <c r="B451" s="72" t="s">
        <v>1657</v>
      </c>
      <c r="C451" s="77" t="s">
        <v>363</v>
      </c>
      <c r="D451" s="89">
        <v>36701</v>
      </c>
      <c r="E451" s="73" t="s">
        <v>98</v>
      </c>
      <c r="G451" s="73" t="s">
        <v>4239</v>
      </c>
      <c r="H451" s="75" t="str">
        <f>VLOOKUP(Table16[[#This Row],[Player]],Rosters!$D$1:$D$1939,1,FALSE)</f>
        <v>Steen, Tyler</v>
      </c>
      <c r="I451" s="75" t="str">
        <f>Table16[[#This Row],[RunBlock-Primary6]]&amp;"-"&amp;Table16[[#This Row],[PassBlock8]]&amp;IF(Table16[[#This Row],[RunBlock-Secondary7]]&lt;&gt;"","/"&amp;Table16[[#This Row],[RunBlock-Secondary7]]&amp;"-"&amp;Table16[[#This Row],[PassBlock8]],"")</f>
        <v>0-0/4-0</v>
      </c>
      <c r="J451" s="73"/>
      <c r="K451" s="73"/>
      <c r="L451" s="74"/>
      <c r="M451" s="74"/>
      <c r="N451" s="73">
        <v>0</v>
      </c>
      <c r="O451" s="73">
        <v>4</v>
      </c>
      <c r="P451" s="74">
        <v>0</v>
      </c>
      <c r="Q451" s="74" t="str">
        <f>Table16[[#This Row],[DefPrimary2]]&amp;IF(Table16[[#This Row],[Def-Secondary3]]&lt;&gt;"","/"&amp;Table16[[#This Row],[Def-Secondary3]],)&amp;""&amp;IF(Table16[[#This Row],[PassRush4]]&lt;&gt;"","-"&amp;Table16[[#This Row],[PassRush4]],)</f>
        <v/>
      </c>
      <c r="R451" s="74" t="e">
        <f>VLOOKUP(Table16[[#This Row],[Player]],#REF!,9,FALSE)</f>
        <v>#REF!</v>
      </c>
    </row>
    <row r="452" spans="1:22" ht="12.75" customHeight="1" x14ac:dyDescent="0.25">
      <c r="A452" s="76" t="s">
        <v>1655</v>
      </c>
      <c r="B452" s="72" t="s">
        <v>1657</v>
      </c>
      <c r="C452" s="77" t="s">
        <v>91</v>
      </c>
      <c r="D452" s="89">
        <v>36998</v>
      </c>
      <c r="E452" s="73" t="s">
        <v>1656</v>
      </c>
      <c r="G452" s="73" t="s">
        <v>1658</v>
      </c>
      <c r="H452" s="75" t="str">
        <f>VLOOKUP(Table16[[#This Row],[Player]],Rosters!$D$1:$D$1939,1,FALSE)</f>
        <v>Zinter, Zak</v>
      </c>
      <c r="I452" s="75" t="str">
        <f>Table16[[#This Row],[RunBlock-Primary6]]&amp;"-"&amp;Table16[[#This Row],[PassBlock8]]&amp;IF(Table16[[#This Row],[RunBlock-Secondary7]]&lt;&gt;"","/"&amp;Table16[[#This Row],[RunBlock-Secondary7]]&amp;"-"&amp;Table16[[#This Row],[PassBlock8]],"")</f>
        <v>0-2/4-2</v>
      </c>
      <c r="J452" s="73"/>
      <c r="K452" s="73"/>
      <c r="L452" s="74"/>
      <c r="M452" s="74"/>
      <c r="N452" s="73">
        <v>0</v>
      </c>
      <c r="O452" s="73">
        <v>4</v>
      </c>
      <c r="P452" s="74">
        <v>2</v>
      </c>
      <c r="Q452" s="74" t="str">
        <f>Table16[[#This Row],[DefPrimary2]]&amp;IF(Table16[[#This Row],[Def-Secondary3]]&lt;&gt;"","/"&amp;Table16[[#This Row],[Def-Secondary3]],)&amp;""&amp;IF(Table16[[#This Row],[PassRush4]]&lt;&gt;"","-"&amp;Table16[[#This Row],[PassRush4]],)</f>
        <v/>
      </c>
      <c r="R452" s="74" t="e">
        <f>VLOOKUP(Table16[[#This Row],[Player]],#REF!,9,FALSE)</f>
        <v>#REF!</v>
      </c>
    </row>
    <row r="453" spans="1:22" ht="12.75" customHeight="1" x14ac:dyDescent="0.25">
      <c r="A453" s="76" t="s">
        <v>3776</v>
      </c>
      <c r="B453" s="72" t="s">
        <v>103</v>
      </c>
      <c r="C453" s="77" t="s">
        <v>261</v>
      </c>
      <c r="D453" s="89">
        <v>37177</v>
      </c>
      <c r="E453" s="73" t="s">
        <v>98</v>
      </c>
      <c r="G453" s="73" t="s">
        <v>3777</v>
      </c>
      <c r="H453" s="75" t="str">
        <f>VLOOKUP(Table16[[#This Row],[Player]],Rosters!$D$1:$D$1939,1,FALSE)</f>
        <v>Achane, De'Von</v>
      </c>
      <c r="I453" s="75" t="str">
        <f>Table16[[#This Row],[RunBlock-Primary6]]&amp;"-"&amp;Table16[[#This Row],[PassBlock8]]&amp;IF(Table16[[#This Row],[RunBlock-Secondary7]]&lt;&gt;"","/"&amp;Table16[[#This Row],[RunBlock-Secondary7]]&amp;"-"&amp;Table16[[#This Row],[PassBlock8]],"")</f>
        <v>0-2</v>
      </c>
      <c r="J453" s="73"/>
      <c r="K453" s="73"/>
      <c r="L453" s="74"/>
      <c r="M453" s="74"/>
      <c r="N453" s="73">
        <v>0</v>
      </c>
      <c r="O453" s="74"/>
      <c r="P453" s="73">
        <v>2</v>
      </c>
      <c r="Q453" s="74" t="str">
        <f>Table16[[#This Row],[DefPrimary2]]&amp;IF(Table16[[#This Row],[Def-Secondary3]]&lt;&gt;"","/"&amp;Table16[[#This Row],[Def-Secondary3]],)&amp;""&amp;IF(Table16[[#This Row],[PassRush4]]&lt;&gt;"","-"&amp;Table16[[#This Row],[PassRush4]],)</f>
        <v/>
      </c>
      <c r="R453" s="74" t="e">
        <f>VLOOKUP(Table16[[#This Row],[Player]],#REF!,9,FALSE)</f>
        <v>#REF!</v>
      </c>
      <c r="S453" s="71" t="str">
        <f>Table16[[#This Row],[Column1]]&amp;" "&amp;VLOOKUP(Table16[[#This Row],[Player]],$U$453:$V$627,2,FALSE)</f>
        <v>0-2 203</v>
      </c>
      <c r="U453" t="s">
        <v>3576</v>
      </c>
      <c r="V453" s="95">
        <v>66</v>
      </c>
    </row>
    <row r="454" spans="1:22" ht="12.75" customHeight="1" x14ac:dyDescent="0.25">
      <c r="A454" s="76" t="s">
        <v>2341</v>
      </c>
      <c r="B454" s="72" t="s">
        <v>103</v>
      </c>
      <c r="C454" s="77" t="s">
        <v>303</v>
      </c>
      <c r="D454" s="89">
        <v>38006</v>
      </c>
      <c r="E454" s="73" t="s">
        <v>2342</v>
      </c>
      <c r="G454" s="73" t="s">
        <v>2343</v>
      </c>
      <c r="H454" s="75" t="str">
        <f>VLOOKUP(Table16[[#This Row],[Player]],Rosters!$D$1:$D$1939,1,FALSE)</f>
        <v>Allen, Braelon</v>
      </c>
      <c r="I454" s="75" t="str">
        <f>Table16[[#This Row],[RunBlock-Primary6]]&amp;"-"&amp;Table16[[#This Row],[PassBlock8]]&amp;IF(Table16[[#This Row],[RunBlock-Secondary7]]&lt;&gt;"","/"&amp;Table16[[#This Row],[RunBlock-Secondary7]]&amp;"-"&amp;Table16[[#This Row],[PassBlock8]],"")</f>
        <v>0-0</v>
      </c>
      <c r="J454" s="73"/>
      <c r="K454" s="73"/>
      <c r="L454" s="74"/>
      <c r="M454" s="74"/>
      <c r="N454" s="73">
        <v>0</v>
      </c>
      <c r="O454" s="74"/>
      <c r="P454" s="73">
        <v>0</v>
      </c>
      <c r="Q454" s="74" t="str">
        <f>Table16[[#This Row],[DefPrimary2]]&amp;IF(Table16[[#This Row],[Def-Secondary3]]&lt;&gt;"","/"&amp;Table16[[#This Row],[Def-Secondary3]],)&amp;""&amp;IF(Table16[[#This Row],[PassRush4]]&lt;&gt;"","-"&amp;Table16[[#This Row],[PassRush4]],)</f>
        <v/>
      </c>
      <c r="R454" s="74" t="e">
        <f>VLOOKUP(Table16[[#This Row],[Player]],#REF!,9,FALSE)</f>
        <v>#REF!</v>
      </c>
      <c r="S454" s="71" t="str">
        <f>Table16[[#This Row],[Column1]]&amp;" "&amp;VLOOKUP(Table16[[#This Row],[Player]],$U$453:$V$627,2,FALSE)</f>
        <v>0-0 92</v>
      </c>
      <c r="U454" t="s">
        <v>3776</v>
      </c>
      <c r="V454" s="95">
        <v>203</v>
      </c>
    </row>
    <row r="455" spans="1:22" ht="12.75" customHeight="1" x14ac:dyDescent="0.25">
      <c r="A455" s="76" t="s">
        <v>107</v>
      </c>
      <c r="B455" s="72" t="s">
        <v>103</v>
      </c>
      <c r="C455" s="77" t="s">
        <v>109</v>
      </c>
      <c r="D455" s="89">
        <v>36631</v>
      </c>
      <c r="E455" s="73" t="s">
        <v>99</v>
      </c>
      <c r="G455" s="73" t="s">
        <v>110</v>
      </c>
      <c r="H455" s="75" t="str">
        <f>VLOOKUP(Table16[[#This Row],[Player]],Rosters!$D$1:$D$1939,1,FALSE)</f>
        <v>Allgeier, Tyler</v>
      </c>
      <c r="I455" s="75" t="str">
        <f>Table16[[#This Row],[RunBlock-Primary6]]&amp;"-"&amp;Table16[[#This Row],[PassBlock8]]&amp;IF(Table16[[#This Row],[RunBlock-Secondary7]]&lt;&gt;"","/"&amp;Table16[[#This Row],[RunBlock-Secondary7]]&amp;"-"&amp;Table16[[#This Row],[PassBlock8]],"")</f>
        <v>0-4</v>
      </c>
      <c r="J455" s="73"/>
      <c r="K455" s="73"/>
      <c r="L455" s="74"/>
      <c r="M455" s="74"/>
      <c r="N455" s="73">
        <v>0</v>
      </c>
      <c r="O455" s="74"/>
      <c r="P455" s="73">
        <v>4</v>
      </c>
      <c r="Q455" s="74" t="str">
        <f>Table16[[#This Row],[DefPrimary2]]&amp;IF(Table16[[#This Row],[Def-Secondary3]]&lt;&gt;"","/"&amp;Table16[[#This Row],[Def-Secondary3]],)&amp;""&amp;IF(Table16[[#This Row],[PassRush4]]&lt;&gt;"","-"&amp;Table16[[#This Row],[PassRush4]],)</f>
        <v/>
      </c>
      <c r="R455" s="74" t="e">
        <f>VLOOKUP(Table16[[#This Row],[Player]],#REF!,9,FALSE)</f>
        <v>#REF!</v>
      </c>
      <c r="S455" s="71" t="str">
        <f>Table16[[#This Row],[Column1]]&amp;" "&amp;VLOOKUP(Table16[[#This Row],[Player]],$U$453:$V$627,2,FALSE)</f>
        <v>0-4 137</v>
      </c>
      <c r="U455" t="s">
        <v>3352</v>
      </c>
      <c r="V455" s="95">
        <v>104</v>
      </c>
    </row>
    <row r="456" spans="1:22" ht="12.75" customHeight="1" x14ac:dyDescent="0.25">
      <c r="A456" s="76" t="s">
        <v>2676</v>
      </c>
      <c r="B456" s="72" t="s">
        <v>103</v>
      </c>
      <c r="C456" s="77" t="s">
        <v>363</v>
      </c>
      <c r="D456" s="89">
        <v>35470</v>
      </c>
      <c r="E456" s="73" t="s">
        <v>2677</v>
      </c>
      <c r="G456" s="73" t="s">
        <v>2678</v>
      </c>
      <c r="H456" s="75" t="str">
        <f>VLOOKUP(Table16[[#This Row],[Player]],Rosters!$D$1:$D$1939,1,FALSE)</f>
        <v>Barkley, Saquon</v>
      </c>
      <c r="I456" s="75" t="str">
        <f>Table16[[#This Row],[RunBlock-Primary6]]&amp;"-"&amp;Table16[[#This Row],[PassBlock8]]&amp;IF(Table16[[#This Row],[RunBlock-Secondary7]]&lt;&gt;"","/"&amp;Table16[[#This Row],[RunBlock-Secondary7]]&amp;"-"&amp;Table16[[#This Row],[PassBlock8]],"")</f>
        <v>0-3</v>
      </c>
      <c r="J456" s="73"/>
      <c r="K456" s="73"/>
      <c r="L456" s="74"/>
      <c r="M456" s="74"/>
      <c r="N456" s="73">
        <v>0</v>
      </c>
      <c r="O456" s="74"/>
      <c r="P456" s="73">
        <v>3</v>
      </c>
      <c r="Q456" s="74" t="str">
        <f>Table16[[#This Row],[DefPrimary2]]&amp;IF(Table16[[#This Row],[Def-Secondary3]]&lt;&gt;"","/"&amp;Table16[[#This Row],[Def-Secondary3]],)&amp;""&amp;IF(Table16[[#This Row],[PassRush4]]&lt;&gt;"","-"&amp;Table16[[#This Row],[PassRush4]],)</f>
        <v/>
      </c>
      <c r="R456" s="74" t="e">
        <f>VLOOKUP(Table16[[#This Row],[Player]],#REF!,9,FALSE)</f>
        <v>#REF!</v>
      </c>
      <c r="S456" s="71" t="str">
        <f>Table16[[#This Row],[Column1]]&amp;" "&amp;VLOOKUP(Table16[[#This Row],[Player]],$U$453:$V$627,2,FALSE)</f>
        <v>0-3 345</v>
      </c>
      <c r="U456" t="s">
        <v>3991</v>
      </c>
      <c r="V456" s="95">
        <v>10</v>
      </c>
    </row>
    <row r="457" spans="1:22" ht="12.75" customHeight="1" x14ac:dyDescent="0.25">
      <c r="A457" s="76" t="s">
        <v>2562</v>
      </c>
      <c r="B457" s="72" t="s">
        <v>103</v>
      </c>
      <c r="C457" s="77" t="s">
        <v>84</v>
      </c>
      <c r="D457" s="89">
        <v>37823</v>
      </c>
      <c r="E457" s="73" t="s">
        <v>2563</v>
      </c>
      <c r="G457" s="73" t="s">
        <v>2564</v>
      </c>
      <c r="H457" s="75" t="str">
        <f>VLOOKUP(Table16[[#This Row],[Player]],Rosters!$D$1:$D$1939,1,FALSE)</f>
        <v>Benson, Trey</v>
      </c>
      <c r="I457" s="75" t="str">
        <f>Table16[[#This Row],[RunBlock-Primary6]]&amp;"-"&amp;Table16[[#This Row],[PassBlock8]]&amp;IF(Table16[[#This Row],[RunBlock-Secondary7]]&lt;&gt;"","/"&amp;Table16[[#This Row],[RunBlock-Secondary7]]&amp;"-"&amp;Table16[[#This Row],[PassBlock8]],"")</f>
        <v>0-4</v>
      </c>
      <c r="J457" s="73"/>
      <c r="K457" s="73"/>
      <c r="L457" s="74"/>
      <c r="M457" s="74"/>
      <c r="N457" s="73">
        <v>0</v>
      </c>
      <c r="O457" s="74"/>
      <c r="P457" s="73">
        <v>4</v>
      </c>
      <c r="Q457" s="74" t="str">
        <f>Table16[[#This Row],[DefPrimary2]]&amp;IF(Table16[[#This Row],[Def-Secondary3]]&lt;&gt;"","/"&amp;Table16[[#This Row],[Def-Secondary3]],)&amp;""&amp;IF(Table16[[#This Row],[PassRush4]]&lt;&gt;"","-"&amp;Table16[[#This Row],[PassRush4]],)</f>
        <v/>
      </c>
      <c r="R457" s="74" t="e">
        <f>VLOOKUP(Table16[[#This Row],[Player]],#REF!,9,FALSE)</f>
        <v>#REF!</v>
      </c>
      <c r="S457" s="71" t="str">
        <f>Table16[[#This Row],[Column1]]&amp;" "&amp;VLOOKUP(Table16[[#This Row],[Player]],$U$453:$V$627,2,FALSE)</f>
        <v>0-4 63</v>
      </c>
      <c r="U457" t="s">
        <v>2341</v>
      </c>
      <c r="V457" s="95">
        <v>92</v>
      </c>
    </row>
    <row r="458" spans="1:22" ht="12.75" customHeight="1" x14ac:dyDescent="0.25">
      <c r="A458" s="76" t="s">
        <v>4240</v>
      </c>
      <c r="B458" s="72" t="s">
        <v>103</v>
      </c>
      <c r="C458" s="77" t="s">
        <v>175</v>
      </c>
      <c r="D458" s="89">
        <v>34880</v>
      </c>
      <c r="E458" s="73" t="s">
        <v>391</v>
      </c>
      <c r="G458" s="73" t="s">
        <v>4241</v>
      </c>
      <c r="H458" s="75" t="e">
        <f>VLOOKUP(Table16[[#This Row],[Player]],Rosters!$D$1:$D$1939,1,FALSE)</f>
        <v>#N/A</v>
      </c>
      <c r="I458" s="75" t="str">
        <f>Table16[[#This Row],[RunBlock-Primary6]]&amp;"-"&amp;Table16[[#This Row],[PassBlock8]]&amp;IF(Table16[[#This Row],[RunBlock-Secondary7]]&lt;&gt;"","/"&amp;Table16[[#This Row],[RunBlock-Secondary7]]&amp;"-"&amp;Table16[[#This Row],[PassBlock8]],"")</f>
        <v>0-0</v>
      </c>
      <c r="J458" s="73"/>
      <c r="K458" s="73"/>
      <c r="L458" s="74"/>
      <c r="M458" s="74"/>
      <c r="N458" s="73">
        <v>0</v>
      </c>
      <c r="O458" s="74"/>
      <c r="P458" s="73">
        <v>0</v>
      </c>
      <c r="Q458" s="74" t="str">
        <f>Table16[[#This Row],[DefPrimary2]]&amp;IF(Table16[[#This Row],[Def-Secondary3]]&lt;&gt;"","/"&amp;Table16[[#This Row],[Def-Secondary3]],)&amp;""&amp;IF(Table16[[#This Row],[PassRush4]]&lt;&gt;"","-"&amp;Table16[[#This Row],[PassRush4]],)</f>
        <v/>
      </c>
      <c r="R458" s="74" t="e">
        <f>VLOOKUP(Table16[[#This Row],[Player]],#REF!,9,FALSE)</f>
        <v>#REF!</v>
      </c>
      <c r="S458" s="71" t="str">
        <f>Table16[[#This Row],[Column1]]&amp;" "&amp;VLOOKUP(Table16[[#This Row],[Player]],$U$453:$V$627,2,FALSE)</f>
        <v>0-0 13</v>
      </c>
      <c r="U458" t="s">
        <v>107</v>
      </c>
      <c r="V458" s="95">
        <v>137</v>
      </c>
    </row>
    <row r="459" spans="1:22" ht="12.75" customHeight="1" x14ac:dyDescent="0.25">
      <c r="A459" s="76" t="s">
        <v>3678</v>
      </c>
      <c r="B459" s="72" t="s">
        <v>103</v>
      </c>
      <c r="C459" s="77" t="s">
        <v>368</v>
      </c>
      <c r="D459" s="89">
        <v>36536</v>
      </c>
      <c r="E459" s="73" t="e">
        <v>#N/A</v>
      </c>
      <c r="G459" s="73" t="s">
        <v>3679</v>
      </c>
      <c r="H459" s="75" t="str">
        <f>VLOOKUP(Table16[[#This Row],[Player]],Rosters!$D$1:$D$1939,1,FALSE)</f>
        <v>Brooks, Chris</v>
      </c>
      <c r="I459" s="75" t="str">
        <f>Table16[[#This Row],[RunBlock-Primary6]]&amp;"-"&amp;Table16[[#This Row],[PassBlock8]]&amp;IF(Table16[[#This Row],[RunBlock-Secondary7]]&lt;&gt;"","/"&amp;Table16[[#This Row],[RunBlock-Secondary7]]&amp;"-"&amp;Table16[[#This Row],[PassBlock8]],"")</f>
        <v>0-3</v>
      </c>
      <c r="J459" s="73"/>
      <c r="K459" s="73"/>
      <c r="L459" s="74"/>
      <c r="M459" s="74"/>
      <c r="N459" s="73">
        <v>0</v>
      </c>
      <c r="O459" s="74"/>
      <c r="P459" s="73">
        <v>3</v>
      </c>
      <c r="Q459" s="74" t="str">
        <f>Table16[[#This Row],[DefPrimary2]]&amp;IF(Table16[[#This Row],[Def-Secondary3]]&lt;&gt;"","/"&amp;Table16[[#This Row],[Def-Secondary3]],)&amp;""&amp;IF(Table16[[#This Row],[PassRush4]]&lt;&gt;"","-"&amp;Table16[[#This Row],[PassRush4]],)</f>
        <v/>
      </c>
      <c r="R459" s="74" t="e">
        <f>VLOOKUP(Table16[[#This Row],[Player]],#REF!,9,FALSE)</f>
        <v>#REF!</v>
      </c>
      <c r="S459" s="71" t="str">
        <f>Table16[[#This Row],[Column1]]&amp;" "&amp;VLOOKUP(Table16[[#This Row],[Player]],$U$453:$V$627,2,FALSE)</f>
        <v>0-3 36</v>
      </c>
      <c r="U459" t="s">
        <v>3993</v>
      </c>
      <c r="V459" s="95">
        <v>11</v>
      </c>
    </row>
    <row r="460" spans="1:22" ht="12.75" customHeight="1" x14ac:dyDescent="0.25">
      <c r="A460" s="76" t="s">
        <v>1315</v>
      </c>
      <c r="B460" s="72" t="s">
        <v>103</v>
      </c>
      <c r="C460" s="77" t="s">
        <v>131</v>
      </c>
      <c r="D460" s="89">
        <v>36606</v>
      </c>
      <c r="E460" s="73" t="s">
        <v>236</v>
      </c>
      <c r="G460" s="73" t="s">
        <v>1316</v>
      </c>
      <c r="H460" s="75" t="str">
        <f>VLOOKUP(Table16[[#This Row],[Player]],Rosters!$D$1:$D$1939,1,FALSE)</f>
        <v>Brown, Chase</v>
      </c>
      <c r="I460" s="75" t="str">
        <f>Table16[[#This Row],[RunBlock-Primary6]]&amp;"-"&amp;Table16[[#This Row],[PassBlock8]]&amp;IF(Table16[[#This Row],[RunBlock-Secondary7]]&lt;&gt;"","/"&amp;Table16[[#This Row],[RunBlock-Secondary7]]&amp;"-"&amp;Table16[[#This Row],[PassBlock8]],"")</f>
        <v>0-2</v>
      </c>
      <c r="J460" s="73"/>
      <c r="K460" s="73"/>
      <c r="L460" s="74"/>
      <c r="M460" s="74"/>
      <c r="N460" s="73">
        <v>0</v>
      </c>
      <c r="O460" s="74"/>
      <c r="P460" s="73">
        <v>2</v>
      </c>
      <c r="Q460" s="74" t="str">
        <f>Table16[[#This Row],[DefPrimary2]]&amp;IF(Table16[[#This Row],[Def-Secondary3]]&lt;&gt;"","/"&amp;Table16[[#This Row],[Def-Secondary3]],)&amp;""&amp;IF(Table16[[#This Row],[PassRush4]]&lt;&gt;"","-"&amp;Table16[[#This Row],[PassRush4]],)</f>
        <v/>
      </c>
      <c r="R460" s="74" t="e">
        <f>VLOOKUP(Table16[[#This Row],[Player]],#REF!,9,FALSE)</f>
        <v>#REF!</v>
      </c>
      <c r="S460" s="71" t="str">
        <f>Table16[[#This Row],[Column1]]&amp;" "&amp;VLOOKUP(Table16[[#This Row],[Player]],$U$453:$V$627,2,FALSE)</f>
        <v>0-2 229</v>
      </c>
      <c r="U460" t="s">
        <v>2676</v>
      </c>
      <c r="V460" s="96">
        <v>345</v>
      </c>
    </row>
    <row r="461" spans="1:22" ht="12.75" customHeight="1" x14ac:dyDescent="0.25">
      <c r="A461" s="76" t="s">
        <v>2345</v>
      </c>
      <c r="B461" s="72" t="s">
        <v>103</v>
      </c>
      <c r="C461" s="77" t="s">
        <v>84</v>
      </c>
      <c r="D461" s="89">
        <v>36281</v>
      </c>
      <c r="E461" s="73" t="s">
        <v>553</v>
      </c>
      <c r="G461" s="73" t="s">
        <v>2346</v>
      </c>
      <c r="H461" s="75" t="str">
        <f>VLOOKUP(Table16[[#This Row],[Player]],Rosters!$D$1:$D$1939,1,FALSE)</f>
        <v>Carter, Michael</v>
      </c>
      <c r="I461" s="75" t="str">
        <f>Table16[[#This Row],[RunBlock-Primary6]]&amp;"-"&amp;Table16[[#This Row],[PassBlock8]]&amp;IF(Table16[[#This Row],[RunBlock-Secondary7]]&lt;&gt;"","/"&amp;Table16[[#This Row],[RunBlock-Secondary7]]&amp;"-"&amp;Table16[[#This Row],[PassBlock8]],"")</f>
        <v>0-4</v>
      </c>
      <c r="J461" s="73"/>
      <c r="K461" s="73"/>
      <c r="L461" s="74"/>
      <c r="M461" s="74"/>
      <c r="N461" s="73">
        <v>0</v>
      </c>
      <c r="O461" s="74"/>
      <c r="P461" s="73">
        <v>4</v>
      </c>
      <c r="Q461" s="74" t="str">
        <f>Table16[[#This Row],[DefPrimary2]]&amp;IF(Table16[[#This Row],[Def-Secondary3]]&lt;&gt;"","/"&amp;Table16[[#This Row],[Def-Secondary3]],)&amp;""&amp;IF(Table16[[#This Row],[PassRush4]]&lt;&gt;"","-"&amp;Table16[[#This Row],[PassRush4]],)</f>
        <v/>
      </c>
      <c r="R461" s="74" t="e">
        <f>VLOOKUP(Table16[[#This Row],[Player]],#REF!,9,FALSE)</f>
        <v>#REF!</v>
      </c>
      <c r="S461" s="71" t="str">
        <f>Table16[[#This Row],[Column1]]&amp;" "&amp;VLOOKUP(Table16[[#This Row],[Player]],$U$453:$V$627,2,FALSE)</f>
        <v>0-4 35</v>
      </c>
      <c r="U461" s="101" t="s">
        <v>2562</v>
      </c>
      <c r="V461" s="95">
        <v>63</v>
      </c>
    </row>
    <row r="462" spans="1:22" ht="12.75" customHeight="1" x14ac:dyDescent="0.25">
      <c r="A462" s="76" t="s">
        <v>866</v>
      </c>
      <c r="B462" s="72" t="s">
        <v>103</v>
      </c>
      <c r="C462" s="77" t="s">
        <v>116</v>
      </c>
      <c r="D462" s="89">
        <v>36899</v>
      </c>
      <c r="E462" s="73" t="s">
        <v>268</v>
      </c>
      <c r="G462" s="73" t="s">
        <v>867</v>
      </c>
      <c r="H462" s="75" t="str">
        <f>VLOOKUP(Table16[[#This Row],[Player]],Rosters!$D$1:$D$1939,1,FALSE)</f>
        <v>Charbonnet, Zach</v>
      </c>
      <c r="I462" s="75" t="str">
        <f>Table16[[#This Row],[RunBlock-Primary6]]&amp;"-"&amp;Table16[[#This Row],[PassBlock8]]&amp;IF(Table16[[#This Row],[RunBlock-Secondary7]]&lt;&gt;"","/"&amp;Table16[[#This Row],[RunBlock-Secondary7]]&amp;"-"&amp;Table16[[#This Row],[PassBlock8]],"")</f>
        <v>0-3</v>
      </c>
      <c r="J462" s="73"/>
      <c r="K462" s="73"/>
      <c r="L462" s="74"/>
      <c r="M462" s="74"/>
      <c r="N462" s="73">
        <v>0</v>
      </c>
      <c r="O462" s="74"/>
      <c r="P462" s="73">
        <v>3</v>
      </c>
      <c r="Q462" s="74" t="str">
        <f>Table16[[#This Row],[DefPrimary2]]&amp;IF(Table16[[#This Row],[Def-Secondary3]]&lt;&gt;"","/"&amp;Table16[[#This Row],[Def-Secondary3]],)&amp;""&amp;IF(Table16[[#This Row],[PassRush4]]&lt;&gt;"","-"&amp;Table16[[#This Row],[PassRush4]],)</f>
        <v/>
      </c>
      <c r="R462" s="74" t="e">
        <f>VLOOKUP(Table16[[#This Row],[Player]],#REF!,9,FALSE)</f>
        <v>#REF!</v>
      </c>
      <c r="S462" s="71" t="str">
        <f>Table16[[#This Row],[Column1]]&amp;" "&amp;VLOOKUP(Table16[[#This Row],[Player]],$U$453:$V$627,2,FALSE)</f>
        <v>0-3 135</v>
      </c>
      <c r="U462" s="100" t="s">
        <v>97</v>
      </c>
      <c r="V462" s="95">
        <v>168</v>
      </c>
    </row>
    <row r="463" spans="1:22" ht="12.75" customHeight="1" x14ac:dyDescent="0.25">
      <c r="A463" s="76" t="s">
        <v>1604</v>
      </c>
      <c r="B463" s="72" t="s">
        <v>103</v>
      </c>
      <c r="C463" s="77" t="s">
        <v>91</v>
      </c>
      <c r="D463" s="89">
        <v>35060</v>
      </c>
      <c r="E463" s="73" t="s">
        <v>516</v>
      </c>
      <c r="G463" s="73" t="s">
        <v>1606</v>
      </c>
      <c r="H463" s="75" t="str">
        <f>VLOOKUP(Table16[[#This Row],[Player]],Rosters!$D$1:$D$1939,1,FALSE)</f>
        <v>Chubb, Nick</v>
      </c>
      <c r="I463" s="75" t="str">
        <f>Table16[[#This Row],[RunBlock-Primary6]]&amp;"-"&amp;Table16[[#This Row],[PassBlock8]]&amp;IF(Table16[[#This Row],[RunBlock-Secondary7]]&lt;&gt;"","/"&amp;Table16[[#This Row],[RunBlock-Secondary7]]&amp;"-"&amp;Table16[[#This Row],[PassBlock8]],"")</f>
        <v>0-2</v>
      </c>
      <c r="J463" s="73"/>
      <c r="K463" s="73"/>
      <c r="L463" s="74"/>
      <c r="M463" s="74"/>
      <c r="N463" s="73">
        <v>0</v>
      </c>
      <c r="O463" s="74"/>
      <c r="P463" s="73">
        <v>2</v>
      </c>
      <c r="Q463" s="74" t="str">
        <f>Table16[[#This Row],[DefPrimary2]]&amp;IF(Table16[[#This Row],[Def-Secondary3]]&lt;&gt;"","/"&amp;Table16[[#This Row],[Def-Secondary3]],)&amp;""&amp;IF(Table16[[#This Row],[PassRush4]]&lt;&gt;"","-"&amp;Table16[[#This Row],[PassRush4]],)</f>
        <v/>
      </c>
      <c r="R463" s="74" t="e">
        <f>VLOOKUP(Table16[[#This Row],[Player]],#REF!,9,FALSE)</f>
        <v>#REF!</v>
      </c>
      <c r="S463" s="71" t="str">
        <f>Table16[[#This Row],[Column1]]&amp;" "&amp;VLOOKUP(Table16[[#This Row],[Player]],$U$453:$V$627,2,FALSE)</f>
        <v>0-2 102</v>
      </c>
      <c r="U463" t="s">
        <v>1992</v>
      </c>
      <c r="V463" s="95">
        <v>15</v>
      </c>
    </row>
    <row r="464" spans="1:22" ht="12.75" customHeight="1" x14ac:dyDescent="0.25">
      <c r="A464" s="76" t="s">
        <v>3464</v>
      </c>
      <c r="B464" s="72" t="s">
        <v>103</v>
      </c>
      <c r="C464" s="77" t="s">
        <v>84</v>
      </c>
      <c r="D464" s="89">
        <v>34824</v>
      </c>
      <c r="E464" s="73" t="s">
        <v>405</v>
      </c>
      <c r="G464" s="73" t="s">
        <v>3465</v>
      </c>
      <c r="H464" s="75" t="str">
        <f>VLOOKUP(Table16[[#This Row],[Player]],Rosters!$D$1:$D$1939,1,FALSE)</f>
        <v>Conner, James</v>
      </c>
      <c r="I464" s="75" t="str">
        <f>Table16[[#This Row],[RunBlock-Primary6]]&amp;"-"&amp;Table16[[#This Row],[PassBlock8]]&amp;IF(Table16[[#This Row],[RunBlock-Secondary7]]&lt;&gt;"","/"&amp;Table16[[#This Row],[RunBlock-Secondary7]]&amp;"-"&amp;Table16[[#This Row],[PassBlock8]],"")</f>
        <v>4-5</v>
      </c>
      <c r="J464" s="73"/>
      <c r="K464" s="73"/>
      <c r="L464" s="74"/>
      <c r="M464" s="74"/>
      <c r="N464" s="73">
        <v>4</v>
      </c>
      <c r="O464" s="74"/>
      <c r="P464" s="73">
        <v>5</v>
      </c>
      <c r="Q464" s="74" t="str">
        <f>Table16[[#This Row],[DefPrimary2]]&amp;IF(Table16[[#This Row],[Def-Secondary3]]&lt;&gt;"","/"&amp;Table16[[#This Row],[Def-Secondary3]],)&amp;""&amp;IF(Table16[[#This Row],[PassRush4]]&lt;&gt;"","-"&amp;Table16[[#This Row],[PassRush4]],)</f>
        <v/>
      </c>
      <c r="R464" s="74" t="e">
        <f>VLOOKUP(Table16[[#This Row],[Player]],#REF!,9,FALSE)</f>
        <v>#REF!</v>
      </c>
      <c r="S464" s="71" t="str">
        <f>Table16[[#This Row],[Column1]]&amp;" "&amp;VLOOKUP(Table16[[#This Row],[Player]],$U$453:$V$627,2,FALSE)</f>
        <v>4-5 236</v>
      </c>
      <c r="U464" t="s">
        <v>4240</v>
      </c>
      <c r="V464" s="95">
        <v>13</v>
      </c>
    </row>
    <row r="465" spans="1:22" ht="12.75" customHeight="1" x14ac:dyDescent="0.25">
      <c r="A465" s="76" t="s">
        <v>1163</v>
      </c>
      <c r="B465" s="72" t="s">
        <v>103</v>
      </c>
      <c r="C465" s="77" t="s">
        <v>145</v>
      </c>
      <c r="D465" s="89">
        <v>36428</v>
      </c>
      <c r="E465" s="73" t="s">
        <v>90</v>
      </c>
      <c r="G465" s="73" t="s">
        <v>864</v>
      </c>
      <c r="H465" s="75" t="str">
        <f>VLOOKUP(Table16[[#This Row],[Player]],Rosters!$D$1:$D$1939,1,FALSE)</f>
        <v>Cook, James</v>
      </c>
      <c r="I465" s="75" t="str">
        <f>Table16[[#This Row],[RunBlock-Primary6]]&amp;"-"&amp;Table16[[#This Row],[PassBlock8]]&amp;IF(Table16[[#This Row],[RunBlock-Secondary7]]&lt;&gt;"","/"&amp;Table16[[#This Row],[RunBlock-Secondary7]]&amp;"-"&amp;Table16[[#This Row],[PassBlock8]],"")</f>
        <v>0-0</v>
      </c>
      <c r="J465" s="73"/>
      <c r="K465" s="73"/>
      <c r="L465" s="74"/>
      <c r="M465" s="74"/>
      <c r="N465" s="73">
        <v>0</v>
      </c>
      <c r="O465" s="74"/>
      <c r="P465" s="73">
        <v>0</v>
      </c>
      <c r="Q465" s="74" t="str">
        <f>Table16[[#This Row],[DefPrimary2]]&amp;IF(Table16[[#This Row],[Def-Secondary3]]&lt;&gt;"","/"&amp;Table16[[#This Row],[Def-Secondary3]],)&amp;""&amp;IF(Table16[[#This Row],[PassRush4]]&lt;&gt;"","-"&amp;Table16[[#This Row],[PassRush4]],)</f>
        <v/>
      </c>
      <c r="R465" s="74" t="e">
        <f>VLOOKUP(Table16[[#This Row],[Player]],#REF!,9,FALSE)</f>
        <v>#REF!</v>
      </c>
      <c r="S465" s="71" t="str">
        <f>Table16[[#This Row],[Column1]]&amp;" "&amp;VLOOKUP(Table16[[#This Row],[Player]],$U$453:$V$627,2,FALSE)</f>
        <v>0-0 207</v>
      </c>
      <c r="U465" t="s">
        <v>2897</v>
      </c>
      <c r="V465" s="95">
        <v>15</v>
      </c>
    </row>
    <row r="466" spans="1:22" ht="12.75" customHeight="1" x14ac:dyDescent="0.25">
      <c r="A466" s="76" t="s">
        <v>3145</v>
      </c>
      <c r="B466" s="72" t="s">
        <v>103</v>
      </c>
      <c r="C466" s="77" t="s">
        <v>303</v>
      </c>
      <c r="D466" s="89">
        <v>37308</v>
      </c>
      <c r="E466" s="73" t="s">
        <v>3146</v>
      </c>
      <c r="G466" s="73" t="s">
        <v>1870</v>
      </c>
      <c r="H466" s="75" t="str">
        <f>VLOOKUP(Table16[[#This Row],[Player]],Rosters!$D$1:$D$1939,1,FALSE)</f>
        <v>Davis, Isaiah</v>
      </c>
      <c r="I466" s="75" t="str">
        <f>Table16[[#This Row],[RunBlock-Primary6]]&amp;"-"&amp;Table16[[#This Row],[PassBlock8]]&amp;IF(Table16[[#This Row],[RunBlock-Secondary7]]&lt;&gt;"","/"&amp;Table16[[#This Row],[RunBlock-Secondary7]]&amp;"-"&amp;Table16[[#This Row],[PassBlock8]],"")</f>
        <v>0-0</v>
      </c>
      <c r="J466" s="73"/>
      <c r="K466" s="73"/>
      <c r="L466" s="74"/>
      <c r="M466" s="74"/>
      <c r="N466" s="73">
        <v>0</v>
      </c>
      <c r="O466" s="74"/>
      <c r="P466" s="73">
        <v>0</v>
      </c>
      <c r="Q466" s="74" t="str">
        <f>Table16[[#This Row],[DefPrimary2]]&amp;IF(Table16[[#This Row],[Def-Secondary3]]&lt;&gt;"","/"&amp;Table16[[#This Row],[Def-Secondary3]],)&amp;""&amp;IF(Table16[[#This Row],[PassRush4]]&lt;&gt;"","-"&amp;Table16[[#This Row],[PassRush4]],)</f>
        <v/>
      </c>
      <c r="R466" s="74" t="e">
        <f>VLOOKUP(Table16[[#This Row],[Player]],#REF!,9,FALSE)</f>
        <v>#REF!</v>
      </c>
      <c r="S466" s="71" t="str">
        <f>Table16[[#This Row],[Column1]]&amp;" "&amp;VLOOKUP(Table16[[#This Row],[Player]],$U$453:$V$627,2,FALSE)</f>
        <v>0-0 30</v>
      </c>
      <c r="U466" t="s">
        <v>3678</v>
      </c>
      <c r="V466" s="95">
        <v>36</v>
      </c>
    </row>
    <row r="467" spans="1:22" ht="12.75" customHeight="1" x14ac:dyDescent="0.25">
      <c r="A467" s="76" t="s">
        <v>2572</v>
      </c>
      <c r="B467" s="72" t="s">
        <v>103</v>
      </c>
      <c r="C467" s="77" t="s">
        <v>84</v>
      </c>
      <c r="D467" s="89">
        <v>36180</v>
      </c>
      <c r="E467" s="73" t="s">
        <v>477</v>
      </c>
      <c r="G467" s="73" t="s">
        <v>2573</v>
      </c>
      <c r="H467" s="75" t="str">
        <f>VLOOKUP(Table16[[#This Row],[Player]],Rosters!$D$1:$D$1939,1,FALSE)</f>
        <v>Demercado, Emari</v>
      </c>
      <c r="I467" s="75" t="str">
        <f>Table16[[#This Row],[RunBlock-Primary6]]&amp;"-"&amp;Table16[[#This Row],[PassBlock8]]&amp;IF(Table16[[#This Row],[RunBlock-Secondary7]]&lt;&gt;"","/"&amp;Table16[[#This Row],[RunBlock-Secondary7]]&amp;"-"&amp;Table16[[#This Row],[PassBlock8]],"")</f>
        <v>0-0</v>
      </c>
      <c r="J467" s="73"/>
      <c r="K467" s="73"/>
      <c r="L467" s="74"/>
      <c r="M467" s="74"/>
      <c r="N467" s="73">
        <v>0</v>
      </c>
      <c r="O467" s="74"/>
      <c r="P467" s="73">
        <v>0</v>
      </c>
      <c r="Q467" s="74" t="str">
        <f>Table16[[#This Row],[DefPrimary2]]&amp;IF(Table16[[#This Row],[Def-Secondary3]]&lt;&gt;"","/"&amp;Table16[[#This Row],[Def-Secondary3]],)&amp;""&amp;IF(Table16[[#This Row],[PassRush4]]&lt;&gt;"","-"&amp;Table16[[#This Row],[PassRush4]],)</f>
        <v/>
      </c>
      <c r="R467" s="74" t="e">
        <f>VLOOKUP(Table16[[#This Row],[Player]],#REF!,9,FALSE)</f>
        <v>#REF!</v>
      </c>
      <c r="S467" s="71" t="str">
        <f>Table16[[#This Row],[Column1]]&amp;" "&amp;VLOOKUP(Table16[[#This Row],[Player]],$U$453:$V$627,2,FALSE)</f>
        <v>0-0 24</v>
      </c>
      <c r="U467" t="s">
        <v>4242</v>
      </c>
      <c r="V467" s="95">
        <v>9</v>
      </c>
    </row>
    <row r="468" spans="1:22" ht="12.75" customHeight="1" x14ac:dyDescent="0.25">
      <c r="A468" s="76" t="s">
        <v>3242</v>
      </c>
      <c r="B468" s="72" t="s">
        <v>103</v>
      </c>
      <c r="C468" s="77" t="s">
        <v>246</v>
      </c>
      <c r="D468" s="89">
        <v>36146</v>
      </c>
      <c r="E468" s="73" t="s">
        <v>230</v>
      </c>
      <c r="G468" s="73" t="s">
        <v>3243</v>
      </c>
      <c r="H468" s="75" t="str">
        <f>VLOOKUP(Table16[[#This Row],[Player]],Rosters!$D$1:$D$1939,1,FALSE)</f>
        <v>Dobbins, J.K.</v>
      </c>
      <c r="I468" s="75" t="str">
        <f>Table16[[#This Row],[RunBlock-Primary6]]&amp;"-"&amp;Table16[[#This Row],[PassBlock8]]&amp;IF(Table16[[#This Row],[RunBlock-Secondary7]]&lt;&gt;"","/"&amp;Table16[[#This Row],[RunBlock-Secondary7]]&amp;"-"&amp;Table16[[#This Row],[PassBlock8]],"")</f>
        <v>4-4</v>
      </c>
      <c r="J468" s="73"/>
      <c r="K468" s="73"/>
      <c r="L468" s="74"/>
      <c r="M468" s="74"/>
      <c r="N468" s="73">
        <v>4</v>
      </c>
      <c r="O468" s="74"/>
      <c r="P468" s="73">
        <v>4</v>
      </c>
      <c r="Q468" s="74" t="str">
        <f>Table16[[#This Row],[DefPrimary2]]&amp;IF(Table16[[#This Row],[Def-Secondary3]]&lt;&gt;"","/"&amp;Table16[[#This Row],[Def-Secondary3]],)&amp;""&amp;IF(Table16[[#This Row],[PassRush4]]&lt;&gt;"","-"&amp;Table16[[#This Row],[PassRush4]],)</f>
        <v/>
      </c>
      <c r="R468" s="74" t="e">
        <f>VLOOKUP(Table16[[#This Row],[Player]],#REF!,9,FALSE)</f>
        <v>#REF!</v>
      </c>
      <c r="S468" s="71" t="str">
        <f>Table16[[#This Row],[Column1]]&amp;" "&amp;VLOOKUP(Table16[[#This Row],[Player]],$U$453:$V$627,2,FALSE)</f>
        <v>4-4 195</v>
      </c>
      <c r="U468" t="s">
        <v>1315</v>
      </c>
      <c r="V468" s="95">
        <v>229</v>
      </c>
    </row>
    <row r="469" spans="1:22" ht="12.75" customHeight="1" thickBot="1" x14ac:dyDescent="0.3">
      <c r="A469" s="76" t="s">
        <v>1601</v>
      </c>
      <c r="B469" s="72" t="s">
        <v>103</v>
      </c>
      <c r="C469" s="77" t="s">
        <v>200</v>
      </c>
      <c r="D469" s="89">
        <v>35972</v>
      </c>
      <c r="E469" s="73" t="s">
        <v>198</v>
      </c>
      <c r="G469" s="73" t="s">
        <v>1602</v>
      </c>
      <c r="H469" s="75" t="str">
        <f>VLOOKUP(Table16[[#This Row],[Player]],Rosters!$D$1:$D$1939,1,FALSE)</f>
        <v>Dowdle, Rico</v>
      </c>
      <c r="I469" s="75" t="str">
        <f>Table16[[#This Row],[RunBlock-Primary6]]&amp;"-"&amp;Table16[[#This Row],[PassBlock8]]&amp;IF(Table16[[#This Row],[RunBlock-Secondary7]]&lt;&gt;"","/"&amp;Table16[[#This Row],[RunBlock-Secondary7]]&amp;"-"&amp;Table16[[#This Row],[PassBlock8]],"")</f>
        <v>0-2</v>
      </c>
      <c r="J469" s="73"/>
      <c r="K469" s="73"/>
      <c r="L469" s="74"/>
      <c r="M469" s="74"/>
      <c r="N469" s="73">
        <v>0</v>
      </c>
      <c r="O469" s="74"/>
      <c r="P469" s="73">
        <v>2</v>
      </c>
      <c r="Q469" s="74" t="str">
        <f>Table16[[#This Row],[DefPrimary2]]&amp;IF(Table16[[#This Row],[Def-Secondary3]]&lt;&gt;"","/"&amp;Table16[[#This Row],[Def-Secondary3]],)&amp;""&amp;IF(Table16[[#This Row],[PassRush4]]&lt;&gt;"","-"&amp;Table16[[#This Row],[PassRush4]],)</f>
        <v/>
      </c>
      <c r="R469" s="74" t="e">
        <f>VLOOKUP(Table16[[#This Row],[Player]],#REF!,9,FALSE)</f>
        <v>#REF!</v>
      </c>
      <c r="S469" s="71" t="str">
        <f>Table16[[#This Row],[Column1]]&amp;" "&amp;VLOOKUP(Table16[[#This Row],[Player]],$U$453:$V$627,2,FALSE)</f>
        <v>0-2 235</v>
      </c>
      <c r="U469" t="s">
        <v>2895</v>
      </c>
      <c r="V469" s="95">
        <v>42</v>
      </c>
    </row>
    <row r="470" spans="1:22" ht="12.75" customHeight="1" thickBot="1" x14ac:dyDescent="0.3">
      <c r="A470" s="76" t="s">
        <v>2333</v>
      </c>
      <c r="B470" s="72" t="s">
        <v>103</v>
      </c>
      <c r="C470" s="77" t="s">
        <v>246</v>
      </c>
      <c r="D470" s="89">
        <v>34802</v>
      </c>
      <c r="E470" s="73" t="s">
        <v>391</v>
      </c>
      <c r="G470" s="73" t="s">
        <v>2335</v>
      </c>
      <c r="H470" s="75" t="str">
        <f>VLOOKUP(Table16[[#This Row],[Player]],Rosters!$D$1:$D$1939,1,FALSE)</f>
        <v>Edwards, Gus</v>
      </c>
      <c r="I470" s="75" t="str">
        <f>Table16[[#This Row],[RunBlock-Primary6]]&amp;"-"&amp;Table16[[#This Row],[PassBlock8]]&amp;IF(Table16[[#This Row],[RunBlock-Secondary7]]&lt;&gt;"","/"&amp;Table16[[#This Row],[RunBlock-Secondary7]]&amp;"-"&amp;Table16[[#This Row],[PassBlock8]],"")</f>
        <v>4-4</v>
      </c>
      <c r="J470" s="73"/>
      <c r="K470" s="73"/>
      <c r="L470" s="74"/>
      <c r="M470" s="74"/>
      <c r="N470" s="73">
        <v>4</v>
      </c>
      <c r="O470" s="74"/>
      <c r="P470" s="73">
        <v>4</v>
      </c>
      <c r="Q470" s="74" t="str">
        <f>Table16[[#This Row],[DefPrimary2]]&amp;IF(Table16[[#This Row],[Def-Secondary3]]&lt;&gt;"","/"&amp;Table16[[#This Row],[Def-Secondary3]],)&amp;""&amp;IF(Table16[[#This Row],[PassRush4]]&lt;&gt;"","-"&amp;Table16[[#This Row],[PassRush4]],)</f>
        <v/>
      </c>
      <c r="R470" s="74" t="e">
        <f>VLOOKUP(Table16[[#This Row],[Player]],#REF!,9,FALSE)</f>
        <v>#REF!</v>
      </c>
      <c r="S470" s="71" t="str">
        <f>Table16[[#This Row],[Column1]]&amp;" "&amp;VLOOKUP(Table16[[#This Row],[Player]],$U$453:$V$627,2,FALSE)</f>
        <v>4-4 101</v>
      </c>
      <c r="U470" t="s">
        <v>3123</v>
      </c>
      <c r="V470" s="97">
        <v>17</v>
      </c>
    </row>
    <row r="471" spans="1:22" ht="12.75" customHeight="1" thickBot="1" x14ac:dyDescent="0.3">
      <c r="A471" s="76" t="s">
        <v>4243</v>
      </c>
      <c r="B471" s="72" t="s">
        <v>103</v>
      </c>
      <c r="C471" s="77" t="s">
        <v>200</v>
      </c>
      <c r="D471" s="89">
        <v>34902</v>
      </c>
      <c r="E471" s="73" t="s">
        <v>4244</v>
      </c>
      <c r="G471" s="73" t="s">
        <v>4245</v>
      </c>
      <c r="H471" s="75" t="e">
        <f>VLOOKUP(Table16[[#This Row],[Player]],Rosters!$D$1:$D$1939,1,FALSE)</f>
        <v>#N/A</v>
      </c>
      <c r="I471" s="75" t="str">
        <f>Table16[[#This Row],[RunBlock-Primary6]]&amp;"-"&amp;Table16[[#This Row],[PassBlock8]]&amp;IF(Table16[[#This Row],[RunBlock-Secondary7]]&lt;&gt;"","/"&amp;Table16[[#This Row],[RunBlock-Secondary7]]&amp;"-"&amp;Table16[[#This Row],[PassBlock8]],"")</f>
        <v>0-2</v>
      </c>
      <c r="J471" s="73"/>
      <c r="K471" s="73"/>
      <c r="L471" s="74"/>
      <c r="M471" s="74"/>
      <c r="N471" s="73">
        <v>0</v>
      </c>
      <c r="O471" s="74"/>
      <c r="P471" s="73">
        <v>2</v>
      </c>
      <c r="Q471" s="74" t="str">
        <f>Table16[[#This Row],[DefPrimary2]]&amp;IF(Table16[[#This Row],[Def-Secondary3]]&lt;&gt;"","/"&amp;Table16[[#This Row],[Def-Secondary3]],)&amp;""&amp;IF(Table16[[#This Row],[PassRush4]]&lt;&gt;"","-"&amp;Table16[[#This Row],[PassRush4]],)</f>
        <v/>
      </c>
      <c r="R471" s="74" t="e">
        <f>VLOOKUP(Table16[[#This Row],[Player]],#REF!,9,FALSE)</f>
        <v>#REF!</v>
      </c>
      <c r="S471" s="71" t="str">
        <f>Table16[[#This Row],[Column1]]&amp;" "&amp;VLOOKUP(Table16[[#This Row],[Player]],$U$453:$V$627,2,FALSE)</f>
        <v>0-2 74</v>
      </c>
      <c r="U471" t="s">
        <v>2345</v>
      </c>
      <c r="V471" s="98">
        <v>35</v>
      </c>
    </row>
    <row r="472" spans="1:22" ht="12.75" customHeight="1" x14ac:dyDescent="0.25">
      <c r="A472" s="76" t="s">
        <v>2227</v>
      </c>
      <c r="B472" s="72" t="s">
        <v>103</v>
      </c>
      <c r="C472" s="77" t="s">
        <v>154</v>
      </c>
      <c r="D472" s="89">
        <v>37870</v>
      </c>
      <c r="E472" s="73" t="s">
        <v>2228</v>
      </c>
      <c r="G472" s="73" t="s">
        <v>2229</v>
      </c>
      <c r="H472" s="75" t="str">
        <f>VLOOKUP(Table16[[#This Row],[Player]],Rosters!$D$1:$D$1939,1,FALSE)</f>
        <v>Estime, Audric</v>
      </c>
      <c r="I472" s="75" t="str">
        <f>Table16[[#This Row],[RunBlock-Primary6]]&amp;"-"&amp;Table16[[#This Row],[PassBlock8]]&amp;IF(Table16[[#This Row],[RunBlock-Secondary7]]&lt;&gt;"","/"&amp;Table16[[#This Row],[RunBlock-Secondary7]]&amp;"-"&amp;Table16[[#This Row],[PassBlock8]],"")</f>
        <v>0-0</v>
      </c>
      <c r="J472" s="73"/>
      <c r="K472" s="73"/>
      <c r="L472" s="74"/>
      <c r="M472" s="74"/>
      <c r="N472" s="73">
        <v>0</v>
      </c>
      <c r="O472" s="74"/>
      <c r="P472" s="73">
        <v>0</v>
      </c>
      <c r="Q472" s="74" t="str">
        <f>Table16[[#This Row],[DefPrimary2]]&amp;IF(Table16[[#This Row],[Def-Secondary3]]&lt;&gt;"","/"&amp;Table16[[#This Row],[Def-Secondary3]],)&amp;""&amp;IF(Table16[[#This Row],[PassRush4]]&lt;&gt;"","-"&amp;Table16[[#This Row],[PassRush4]],)</f>
        <v/>
      </c>
      <c r="R472" s="74" t="e">
        <f>VLOOKUP(Table16[[#This Row],[Player]],#REF!,9,FALSE)</f>
        <v>#REF!</v>
      </c>
      <c r="S472" s="71" t="str">
        <f>Table16[[#This Row],[Column1]]&amp;" "&amp;VLOOKUP(Table16[[#This Row],[Player]],$U$453:$V$627,2,FALSE)</f>
        <v>0-0 76</v>
      </c>
      <c r="U472" t="s">
        <v>3136</v>
      </c>
      <c r="V472" s="95">
        <v>56</v>
      </c>
    </row>
    <row r="473" spans="1:22" ht="12.75" customHeight="1" x14ac:dyDescent="0.25">
      <c r="A473" s="76" t="s">
        <v>2555</v>
      </c>
      <c r="B473" s="72" t="s">
        <v>103</v>
      </c>
      <c r="C473" s="77" t="s">
        <v>101</v>
      </c>
      <c r="D473" s="89">
        <v>36161</v>
      </c>
      <c r="E473" s="73" t="s">
        <v>4246</v>
      </c>
      <c r="G473" s="73" t="s">
        <v>2558</v>
      </c>
      <c r="H473" s="75" t="str">
        <f>VLOOKUP(Table16[[#This Row],[Player]],Rosters!$D$1:$D$1939,1,FALSE)</f>
        <v>Etienne, Travis</v>
      </c>
      <c r="I473" s="75" t="str">
        <f>Table16[[#This Row],[RunBlock-Primary6]]&amp;"-"&amp;Table16[[#This Row],[PassBlock8]]&amp;IF(Table16[[#This Row],[RunBlock-Secondary7]]&lt;&gt;"","/"&amp;Table16[[#This Row],[RunBlock-Secondary7]]&amp;"-"&amp;Table16[[#This Row],[PassBlock8]],"")</f>
        <v>0-2</v>
      </c>
      <c r="J473" s="73"/>
      <c r="K473" s="73"/>
      <c r="L473" s="74"/>
      <c r="M473" s="74"/>
      <c r="N473" s="73">
        <v>0</v>
      </c>
      <c r="O473" s="74"/>
      <c r="P473" s="73">
        <v>2</v>
      </c>
      <c r="Q473" s="74" t="str">
        <f>Table16[[#This Row],[DefPrimary2]]&amp;IF(Table16[[#This Row],[Def-Secondary3]]&lt;&gt;"","/"&amp;Table16[[#This Row],[Def-Secondary3]],)&amp;""&amp;IF(Table16[[#This Row],[PassRush4]]&lt;&gt;"","-"&amp;Table16[[#This Row],[PassRush4]],)</f>
        <v/>
      </c>
      <c r="R473" s="74" t="e">
        <f>VLOOKUP(Table16[[#This Row],[Player]],#REF!,9,FALSE)</f>
        <v>#REF!</v>
      </c>
      <c r="S473" s="71" t="str">
        <f>Table16[[#This Row],[Column1]]&amp;" "&amp;VLOOKUP(Table16[[#This Row],[Player]],$U$453:$V$627,2,FALSE)</f>
        <v>0-2 150</v>
      </c>
      <c r="U473" t="s">
        <v>866</v>
      </c>
      <c r="V473" s="95">
        <v>135</v>
      </c>
    </row>
    <row r="474" spans="1:22" ht="12.75" customHeight="1" x14ac:dyDescent="0.25">
      <c r="A474" s="76" t="s">
        <v>2090</v>
      </c>
      <c r="B474" s="72" t="s">
        <v>103</v>
      </c>
      <c r="C474" s="77" t="s">
        <v>91</v>
      </c>
      <c r="D474" s="89">
        <v>35179</v>
      </c>
      <c r="E474" s="73" t="s">
        <v>405</v>
      </c>
      <c r="G474" s="73" t="s">
        <v>2091</v>
      </c>
      <c r="H474" s="75" t="str">
        <f>VLOOKUP(Table16[[#This Row],[Player]],Rosters!$D$1:$D$1939,1,FALSE)</f>
        <v>Foreman, D'Onta</v>
      </c>
      <c r="I474" s="75" t="str">
        <f>Table16[[#This Row],[RunBlock-Primary6]]&amp;"-"&amp;Table16[[#This Row],[PassBlock8]]&amp;IF(Table16[[#This Row],[RunBlock-Secondary7]]&lt;&gt;"","/"&amp;Table16[[#This Row],[RunBlock-Secondary7]]&amp;"-"&amp;Table16[[#This Row],[PassBlock8]],"")</f>
        <v>0-0</v>
      </c>
      <c r="J474" s="73"/>
      <c r="K474" s="73"/>
      <c r="L474" s="74"/>
      <c r="M474" s="74"/>
      <c r="N474" s="73">
        <v>0</v>
      </c>
      <c r="O474" s="74"/>
      <c r="P474" s="73">
        <v>0</v>
      </c>
      <c r="Q474" s="74" t="str">
        <f>Table16[[#This Row],[DefPrimary2]]&amp;IF(Table16[[#This Row],[Def-Secondary3]]&lt;&gt;"","/"&amp;Table16[[#This Row],[Def-Secondary3]],)&amp;""&amp;IF(Table16[[#This Row],[PassRush4]]&lt;&gt;"","-"&amp;Table16[[#This Row],[PassRush4]],)</f>
        <v/>
      </c>
      <c r="R474" s="74" t="e">
        <f>VLOOKUP(Table16[[#This Row],[Player]],#REF!,9,FALSE)</f>
        <v>#REF!</v>
      </c>
      <c r="S474" s="71" t="str">
        <f>Table16[[#This Row],[Column1]]&amp;" "&amp;VLOOKUP(Table16[[#This Row],[Player]],$U$453:$V$627,2,FALSE)</f>
        <v>0-0 71</v>
      </c>
      <c r="U474" t="s">
        <v>2231</v>
      </c>
      <c r="V474" s="95">
        <v>22</v>
      </c>
    </row>
    <row r="475" spans="1:22" ht="12.75" customHeight="1" x14ac:dyDescent="0.25">
      <c r="A475" s="76" t="s">
        <v>1739</v>
      </c>
      <c r="B475" s="72" t="s">
        <v>103</v>
      </c>
      <c r="C475" s="77" t="s">
        <v>123</v>
      </c>
      <c r="D475" s="89">
        <v>37335</v>
      </c>
      <c r="E475" s="73" t="s">
        <v>1119</v>
      </c>
      <c r="G475" s="73" t="s">
        <v>1741</v>
      </c>
      <c r="H475" s="75" t="str">
        <f>VLOOKUP(Table16[[#This Row],[Player]],Rosters!$D$1:$D$1939,1,FALSE)</f>
        <v>Gibbs, Jahmyr</v>
      </c>
      <c r="I475" s="75" t="str">
        <f>Table16[[#This Row],[RunBlock-Primary6]]&amp;"-"&amp;Table16[[#This Row],[PassBlock8]]&amp;IF(Table16[[#This Row],[RunBlock-Secondary7]]&lt;&gt;"","/"&amp;Table16[[#This Row],[RunBlock-Secondary7]]&amp;"-"&amp;Table16[[#This Row],[PassBlock8]],"")</f>
        <v>0-0</v>
      </c>
      <c r="J475" s="73"/>
      <c r="K475" s="73"/>
      <c r="L475" s="74"/>
      <c r="M475" s="74"/>
      <c r="N475" s="73">
        <v>0</v>
      </c>
      <c r="O475" s="74"/>
      <c r="P475" s="73">
        <v>0</v>
      </c>
      <c r="Q475" s="74" t="str">
        <f>Table16[[#This Row],[DefPrimary2]]&amp;IF(Table16[[#This Row],[Def-Secondary3]]&lt;&gt;"","/"&amp;Table16[[#This Row],[Def-Secondary3]],)&amp;""&amp;IF(Table16[[#This Row],[PassRush4]]&lt;&gt;"","-"&amp;Table16[[#This Row],[PassRush4]],)</f>
        <v/>
      </c>
      <c r="R475" s="74" t="e">
        <f>VLOOKUP(Table16[[#This Row],[Player]],#REF!,9,FALSE)</f>
        <v>#REF!</v>
      </c>
      <c r="S475" s="71" t="str">
        <f>Table16[[#This Row],[Column1]]&amp;" "&amp;VLOOKUP(Table16[[#This Row],[Player]],$U$453:$V$627,2,FALSE)</f>
        <v>0-0 250</v>
      </c>
      <c r="U475" t="s">
        <v>1604</v>
      </c>
      <c r="V475" s="95">
        <v>102</v>
      </c>
    </row>
    <row r="476" spans="1:22" ht="12.75" customHeight="1" x14ac:dyDescent="0.25">
      <c r="A476" s="76" t="s">
        <v>2222</v>
      </c>
      <c r="B476" s="72" t="s">
        <v>103</v>
      </c>
      <c r="C476" s="77" t="s">
        <v>303</v>
      </c>
      <c r="D476" s="89">
        <v>37042</v>
      </c>
      <c r="E476" s="73" t="s">
        <v>90</v>
      </c>
      <c r="G476" s="73" t="s">
        <v>2223</v>
      </c>
      <c r="H476" s="75" t="str">
        <f>VLOOKUP(Table16[[#This Row],[Player]],Rosters!$D$1:$D$1939,1,FALSE)</f>
        <v>Hall, Breece</v>
      </c>
      <c r="I476" s="75" t="str">
        <f>Table16[[#This Row],[RunBlock-Primary6]]&amp;"-"&amp;Table16[[#This Row],[PassBlock8]]&amp;IF(Table16[[#This Row],[RunBlock-Secondary7]]&lt;&gt;"","/"&amp;Table16[[#This Row],[RunBlock-Secondary7]]&amp;"-"&amp;Table16[[#This Row],[PassBlock8]],"")</f>
        <v>0-0</v>
      </c>
      <c r="J476" s="73"/>
      <c r="K476" s="73"/>
      <c r="L476" s="74"/>
      <c r="M476" s="74"/>
      <c r="N476" s="73">
        <v>0</v>
      </c>
      <c r="O476" s="74"/>
      <c r="P476" s="73">
        <v>0</v>
      </c>
      <c r="Q476" s="74" t="str">
        <f>Table16[[#This Row],[DefPrimary2]]&amp;IF(Table16[[#This Row],[Def-Secondary3]]&lt;&gt;"","/"&amp;Table16[[#This Row],[Def-Secondary3]],)&amp;""&amp;IF(Table16[[#This Row],[PassRush4]]&lt;&gt;"","-"&amp;Table16[[#This Row],[PassRush4]],)</f>
        <v/>
      </c>
      <c r="R476" s="74" t="e">
        <f>VLOOKUP(Table16[[#This Row],[Player]],#REF!,9,FALSE)</f>
        <v>#REF!</v>
      </c>
      <c r="S476" s="71" t="str">
        <f>Table16[[#This Row],[Column1]]&amp;" "&amp;VLOOKUP(Table16[[#This Row],[Player]],$U$453:$V$627,2,FALSE)</f>
        <v>0-0 209</v>
      </c>
      <c r="U476" t="s">
        <v>3464</v>
      </c>
      <c r="V476" s="95">
        <v>236</v>
      </c>
    </row>
    <row r="477" spans="1:22" ht="12.75" customHeight="1" x14ac:dyDescent="0.25">
      <c r="A477" s="76" t="s">
        <v>2084</v>
      </c>
      <c r="B477" s="72" t="s">
        <v>103</v>
      </c>
      <c r="C477" s="77" t="s">
        <v>181</v>
      </c>
      <c r="D477" s="89">
        <v>35855</v>
      </c>
      <c r="E477" s="73" t="s">
        <v>4247</v>
      </c>
      <c r="G477" s="73" t="s">
        <v>2086</v>
      </c>
      <c r="H477" s="75" t="str">
        <f>VLOOKUP(Table16[[#This Row],[Player]],Rosters!$D$1:$D$1939,1,FALSE)</f>
        <v>Harris, Najee</v>
      </c>
      <c r="I477" s="75" t="str">
        <f>Table16[[#This Row],[RunBlock-Primary6]]&amp;"-"&amp;Table16[[#This Row],[PassBlock8]]&amp;IF(Table16[[#This Row],[RunBlock-Secondary7]]&lt;&gt;"","/"&amp;Table16[[#This Row],[RunBlock-Secondary7]]&amp;"-"&amp;Table16[[#This Row],[PassBlock8]],"")</f>
        <v>0-3</v>
      </c>
      <c r="J477" s="73"/>
      <c r="K477" s="73"/>
      <c r="L477" s="74"/>
      <c r="M477" s="74"/>
      <c r="N477" s="73">
        <v>0</v>
      </c>
      <c r="O477" s="74"/>
      <c r="P477" s="73">
        <v>3</v>
      </c>
      <c r="Q477" s="74" t="str">
        <f>Table16[[#This Row],[DefPrimary2]]&amp;IF(Table16[[#This Row],[Def-Secondary3]]&lt;&gt;"","/"&amp;Table16[[#This Row],[Def-Secondary3]],)&amp;""&amp;IF(Table16[[#This Row],[PassRush4]]&lt;&gt;"","-"&amp;Table16[[#This Row],[PassRush4]],)</f>
        <v/>
      </c>
      <c r="R477" s="74" t="e">
        <f>VLOOKUP(Table16[[#This Row],[Player]],#REF!,9,FALSE)</f>
        <v>#REF!</v>
      </c>
      <c r="S477" s="71" t="str">
        <f>Table16[[#This Row],[Column1]]&amp;" "&amp;VLOOKUP(Table16[[#This Row],[Player]],$U$453:$V$627,2,FALSE)</f>
        <v>0-3 263</v>
      </c>
      <c r="U477" t="s">
        <v>1163</v>
      </c>
      <c r="V477" s="95">
        <v>207</v>
      </c>
    </row>
    <row r="478" spans="1:22" ht="12.75" customHeight="1" x14ac:dyDescent="0.25">
      <c r="A478" s="76" t="s">
        <v>653</v>
      </c>
      <c r="B478" s="72" t="s">
        <v>103</v>
      </c>
      <c r="C478" s="77" t="s">
        <v>250</v>
      </c>
      <c r="D478" s="89">
        <v>34532</v>
      </c>
      <c r="E478" s="73" t="s">
        <v>654</v>
      </c>
      <c r="G478" s="73" t="s">
        <v>656</v>
      </c>
      <c r="H478" s="75" t="str">
        <f>VLOOKUP(Table16[[#This Row],[Player]],Rosters!$D$1:$D$1939,1,FALSE)</f>
        <v>Henry, Derrick</v>
      </c>
      <c r="I478" s="75" t="str">
        <f>Table16[[#This Row],[RunBlock-Primary6]]&amp;"-"&amp;Table16[[#This Row],[PassBlock8]]&amp;IF(Table16[[#This Row],[RunBlock-Secondary7]]&lt;&gt;"","/"&amp;Table16[[#This Row],[RunBlock-Secondary7]]&amp;"-"&amp;Table16[[#This Row],[PassBlock8]],"")</f>
        <v>0-5</v>
      </c>
      <c r="J478" s="73"/>
      <c r="K478" s="73"/>
      <c r="L478" s="74"/>
      <c r="M478" s="74"/>
      <c r="N478" s="73">
        <v>0</v>
      </c>
      <c r="O478" s="74"/>
      <c r="P478" s="73">
        <v>5</v>
      </c>
      <c r="Q478" s="74" t="str">
        <f>Table16[[#This Row],[DefPrimary2]]&amp;IF(Table16[[#This Row],[Def-Secondary3]]&lt;&gt;"","/"&amp;Table16[[#This Row],[Def-Secondary3]],)&amp;""&amp;IF(Table16[[#This Row],[PassRush4]]&lt;&gt;"","-"&amp;Table16[[#This Row],[PassRush4]],)</f>
        <v/>
      </c>
      <c r="R478" s="74" t="e">
        <f>VLOOKUP(Table16[[#This Row],[Player]],#REF!,9,FALSE)</f>
        <v>#REF!</v>
      </c>
      <c r="S478" s="71" t="str">
        <f>Table16[[#This Row],[Column1]]&amp;" "&amp;VLOOKUP(Table16[[#This Row],[Player]],$U$453:$V$627,2,FALSE)</f>
        <v>0-5 325</v>
      </c>
      <c r="U478" s="101" t="s">
        <v>1012</v>
      </c>
      <c r="V478" s="95">
        <v>58</v>
      </c>
    </row>
    <row r="479" spans="1:22" ht="12.75" customHeight="1" x14ac:dyDescent="0.25">
      <c r="A479" s="76" t="s">
        <v>3249</v>
      </c>
      <c r="B479" s="72" t="s">
        <v>103</v>
      </c>
      <c r="C479" s="77" t="s">
        <v>131</v>
      </c>
      <c r="D479" s="89">
        <v>35886</v>
      </c>
      <c r="E479" s="73" t="s">
        <v>122</v>
      </c>
      <c r="G479" s="73" t="s">
        <v>3250</v>
      </c>
      <c r="H479" s="75" t="str">
        <f>VLOOKUP(Table16[[#This Row],[Player]],Rosters!$D$1:$D$1939,1,FALSE)</f>
        <v>Herbert, Khalil</v>
      </c>
      <c r="I479" s="75" t="str">
        <f>Table16[[#This Row],[RunBlock-Primary6]]&amp;"-"&amp;Table16[[#This Row],[PassBlock8]]&amp;IF(Table16[[#This Row],[RunBlock-Secondary7]]&lt;&gt;"","/"&amp;Table16[[#This Row],[RunBlock-Secondary7]]&amp;"-"&amp;Table16[[#This Row],[PassBlock8]],"")</f>
        <v>0-0</v>
      </c>
      <c r="J479" s="73"/>
      <c r="K479" s="73"/>
      <c r="L479" s="74"/>
      <c r="M479" s="74"/>
      <c r="N479" s="73">
        <v>0</v>
      </c>
      <c r="O479" s="74"/>
      <c r="P479" s="73">
        <v>0</v>
      </c>
      <c r="Q479" s="74" t="str">
        <f>Table16[[#This Row],[DefPrimary2]]&amp;IF(Table16[[#This Row],[Def-Secondary3]]&lt;&gt;"","/"&amp;Table16[[#This Row],[Def-Secondary3]],)&amp;""&amp;IF(Table16[[#This Row],[PassRush4]]&lt;&gt;"","-"&amp;Table16[[#This Row],[PassRush4]],)</f>
        <v/>
      </c>
      <c r="R479" s="74" t="e">
        <f>VLOOKUP(Table16[[#This Row],[Player]],#REF!,9,FALSE)</f>
        <v>#REF!</v>
      </c>
      <c r="S479" s="71" t="str">
        <f>Table16[[#This Row],[Column1]]&amp;" "&amp;VLOOKUP(Table16[[#This Row],[Player]],$U$453:$V$627,2,FALSE)</f>
        <v>0-0 36</v>
      </c>
      <c r="U479" t="s">
        <v>459</v>
      </c>
      <c r="V479" s="95">
        <v>23</v>
      </c>
    </row>
    <row r="480" spans="1:22" ht="12.75" customHeight="1" x14ac:dyDescent="0.25">
      <c r="A480" s="76" t="s">
        <v>4248</v>
      </c>
      <c r="B480" s="72" t="s">
        <v>103</v>
      </c>
      <c r="C480" s="77" t="s">
        <v>327</v>
      </c>
      <c r="D480" s="89">
        <v>36014</v>
      </c>
      <c r="E480" s="73" t="s">
        <v>802</v>
      </c>
      <c r="G480" s="73" t="s">
        <v>4249</v>
      </c>
      <c r="H480" s="75" t="e">
        <f>VLOOKUP(Table16[[#This Row],[Player]],Rosters!$D$1:$D$1939,1,FALSE)</f>
        <v>#N/A</v>
      </c>
      <c r="I480" s="75" t="str">
        <f>Table16[[#This Row],[RunBlock-Primary6]]&amp;"-"&amp;Table16[[#This Row],[PassBlock8]]&amp;IF(Table16[[#This Row],[RunBlock-Secondary7]]&lt;&gt;"","/"&amp;Table16[[#This Row],[RunBlock-Secondary7]]&amp;"-"&amp;Table16[[#This Row],[PassBlock8]],"")</f>
        <v>0-7</v>
      </c>
      <c r="J480" s="73"/>
      <c r="K480" s="73"/>
      <c r="L480" s="74"/>
      <c r="M480" s="74"/>
      <c r="N480" s="73">
        <v>0</v>
      </c>
      <c r="O480" s="74"/>
      <c r="P480" s="73">
        <v>7</v>
      </c>
      <c r="Q480" s="74" t="str">
        <f>Table16[[#This Row],[DefPrimary2]]&amp;IF(Table16[[#This Row],[Def-Secondary3]]&lt;&gt;"","/"&amp;Table16[[#This Row],[Def-Secondary3]],)&amp;""&amp;IF(Table16[[#This Row],[PassRush4]]&lt;&gt;"","-"&amp;Table16[[#This Row],[PassRush4]],)</f>
        <v/>
      </c>
      <c r="R480" s="74" t="e">
        <f>VLOOKUP(Table16[[#This Row],[Player]],#REF!,9,FALSE)</f>
        <v>#REF!</v>
      </c>
      <c r="S480" s="71" t="e">
        <f>Table16[[#This Row],[Column1]]&amp;" "&amp;VLOOKUP(Table16[[#This Row],[Player]],$U$453:$V$627,2,FALSE)</f>
        <v>#N/A</v>
      </c>
      <c r="U480" t="s">
        <v>980</v>
      </c>
      <c r="V480" s="95">
        <v>9</v>
      </c>
    </row>
    <row r="481" spans="1:22" ht="12.75" customHeight="1" x14ac:dyDescent="0.25">
      <c r="A481" s="76" t="s">
        <v>2799</v>
      </c>
      <c r="B481" s="72" t="s">
        <v>103</v>
      </c>
      <c r="C481" s="77" t="s">
        <v>175</v>
      </c>
      <c r="D481" s="89">
        <v>35916</v>
      </c>
      <c r="E481" s="73" t="s">
        <v>553</v>
      </c>
      <c r="G481" s="73" t="s">
        <v>2800</v>
      </c>
      <c r="H481" s="75" t="str">
        <f>VLOOKUP(Table16[[#This Row],[Player]],Rosters!$D$1:$D$1939,1,FALSE)</f>
        <v>Hubbard, Chuba</v>
      </c>
      <c r="I481" s="75" t="str">
        <f>Table16[[#This Row],[RunBlock-Primary6]]&amp;"-"&amp;Table16[[#This Row],[PassBlock8]]&amp;IF(Table16[[#This Row],[RunBlock-Secondary7]]&lt;&gt;"","/"&amp;Table16[[#This Row],[RunBlock-Secondary7]]&amp;"-"&amp;Table16[[#This Row],[PassBlock8]],"")</f>
        <v>0-3</v>
      </c>
      <c r="J481" s="73"/>
      <c r="K481" s="73"/>
      <c r="L481" s="74"/>
      <c r="M481" s="74"/>
      <c r="N481" s="73">
        <v>0</v>
      </c>
      <c r="O481" s="74"/>
      <c r="P481" s="73">
        <v>3</v>
      </c>
      <c r="Q481" s="74" t="str">
        <f>Table16[[#This Row],[DefPrimary2]]&amp;IF(Table16[[#This Row],[Def-Secondary3]]&lt;&gt;"","/"&amp;Table16[[#This Row],[Def-Secondary3]],)&amp;""&amp;IF(Table16[[#This Row],[PassRush4]]&lt;&gt;"","-"&amp;Table16[[#This Row],[PassRush4]],)</f>
        <v/>
      </c>
      <c r="R481" s="74" t="e">
        <f>VLOOKUP(Table16[[#This Row],[Player]],#REF!,9,FALSE)</f>
        <v>#REF!</v>
      </c>
      <c r="S481" s="71" t="str">
        <f>Table16[[#This Row],[Column1]]&amp;" "&amp;VLOOKUP(Table16[[#This Row],[Player]],$U$453:$V$627,2,FALSE)</f>
        <v>0-3 250</v>
      </c>
      <c r="U481" t="s">
        <v>3759</v>
      </c>
      <c r="V481" s="95">
        <v>11</v>
      </c>
    </row>
    <row r="482" spans="1:22" ht="12.75" customHeight="1" x14ac:dyDescent="0.25">
      <c r="A482" s="76" t="s">
        <v>1454</v>
      </c>
      <c r="B482" s="72" t="s">
        <v>103</v>
      </c>
      <c r="C482" s="77" t="s">
        <v>395</v>
      </c>
      <c r="D482" s="89">
        <v>34917</v>
      </c>
      <c r="E482" s="73" t="s">
        <v>405</v>
      </c>
      <c r="G482" s="73" t="s">
        <v>1456</v>
      </c>
      <c r="H482" s="75" t="str">
        <f>VLOOKUP(Table16[[#This Row],[Player]],Rosters!$D$1:$D$1939,1,FALSE)</f>
        <v>Hunt, Kareem</v>
      </c>
      <c r="I482" s="75" t="str">
        <f>Table16[[#This Row],[RunBlock-Primary6]]&amp;"-"&amp;Table16[[#This Row],[PassBlock8]]&amp;IF(Table16[[#This Row],[RunBlock-Secondary7]]&lt;&gt;"","/"&amp;Table16[[#This Row],[RunBlock-Secondary7]]&amp;"-"&amp;Table16[[#This Row],[PassBlock8]],"")</f>
        <v>0-4</v>
      </c>
      <c r="J482" s="73"/>
      <c r="K482" s="73"/>
      <c r="L482" s="74"/>
      <c r="M482" s="74"/>
      <c r="N482" s="73">
        <v>0</v>
      </c>
      <c r="O482" s="74"/>
      <c r="P482" s="73">
        <v>4</v>
      </c>
      <c r="Q482" s="74" t="str">
        <f>Table16[[#This Row],[DefPrimary2]]&amp;IF(Table16[[#This Row],[Def-Secondary3]]&lt;&gt;"","/"&amp;Table16[[#This Row],[Def-Secondary3]],)&amp;""&amp;IF(Table16[[#This Row],[PassRush4]]&lt;&gt;"","-"&amp;Table16[[#This Row],[PassRush4]],)</f>
        <v/>
      </c>
      <c r="R482" s="74" t="e">
        <f>VLOOKUP(Table16[[#This Row],[Player]],#REF!,9,FALSE)</f>
        <v>#REF!</v>
      </c>
      <c r="S482" s="71" t="str">
        <f>Table16[[#This Row],[Column1]]&amp;" "&amp;VLOOKUP(Table16[[#This Row],[Player]],$U$453:$V$627,2,FALSE)</f>
        <v>0-4 200</v>
      </c>
      <c r="U482" t="s">
        <v>3657</v>
      </c>
      <c r="V482" s="95">
        <v>148</v>
      </c>
    </row>
    <row r="483" spans="1:22" ht="12.75" customHeight="1" x14ac:dyDescent="0.25">
      <c r="A483" s="76" t="s">
        <v>999</v>
      </c>
      <c r="B483" s="72" t="s">
        <v>103</v>
      </c>
      <c r="C483" s="77" t="s">
        <v>368</v>
      </c>
      <c r="D483" s="89">
        <v>35837</v>
      </c>
      <c r="E483" s="73" t="s">
        <v>1000</v>
      </c>
      <c r="G483" s="73" t="s">
        <v>1002</v>
      </c>
      <c r="H483" s="75" t="str">
        <f>VLOOKUP(Table16[[#This Row],[Player]],Rosters!$D$1:$D$1939,1,FALSE)</f>
        <v>Jacobs, Josh</v>
      </c>
      <c r="I483" s="75" t="str">
        <f>Table16[[#This Row],[RunBlock-Primary6]]&amp;"-"&amp;Table16[[#This Row],[PassBlock8]]&amp;IF(Table16[[#This Row],[RunBlock-Secondary7]]&lt;&gt;"","/"&amp;Table16[[#This Row],[RunBlock-Secondary7]]&amp;"-"&amp;Table16[[#This Row],[PassBlock8]],"")</f>
        <v>0-0</v>
      </c>
      <c r="J483" s="73"/>
      <c r="K483" s="73"/>
      <c r="L483" s="74"/>
      <c r="M483" s="74"/>
      <c r="N483" s="73">
        <v>0</v>
      </c>
      <c r="O483" s="74"/>
      <c r="P483" s="73">
        <v>0</v>
      </c>
      <c r="Q483" s="74" t="str">
        <f>Table16[[#This Row],[DefPrimary2]]&amp;IF(Table16[[#This Row],[Def-Secondary3]]&lt;&gt;"","/"&amp;Table16[[#This Row],[Def-Secondary3]],)&amp;""&amp;IF(Table16[[#This Row],[PassRush4]]&lt;&gt;"","-"&amp;Table16[[#This Row],[PassRush4]],)</f>
        <v/>
      </c>
      <c r="R483" s="74" t="e">
        <f>VLOOKUP(Table16[[#This Row],[Player]],#REF!,9,FALSE)</f>
        <v>#REF!</v>
      </c>
      <c r="S483" s="71" t="str">
        <f>Table16[[#This Row],[Column1]]&amp;" "&amp;VLOOKUP(Table16[[#This Row],[Player]],$U$453:$V$627,2,FALSE)</f>
        <v>0-0 301</v>
      </c>
      <c r="U483" t="s">
        <v>3231</v>
      </c>
      <c r="V483" s="95">
        <v>67</v>
      </c>
    </row>
    <row r="484" spans="1:22" ht="12.75" customHeight="1" x14ac:dyDescent="0.25">
      <c r="A484" s="76" t="s">
        <v>1743</v>
      </c>
      <c r="B484" s="72" t="s">
        <v>103</v>
      </c>
      <c r="C484" s="77" t="s">
        <v>101</v>
      </c>
      <c r="D484" s="89">
        <v>35122</v>
      </c>
      <c r="E484" s="73" t="s">
        <v>198</v>
      </c>
      <c r="G484" s="73" t="s">
        <v>1744</v>
      </c>
      <c r="H484" s="75" t="str">
        <f>VLOOKUP(Table16[[#This Row],[Player]],Rosters!$D$1:$D$1939,1,FALSE)</f>
        <v>Johnson, D'Ernest</v>
      </c>
      <c r="I484" s="75" t="str">
        <f>Table16[[#This Row],[RunBlock-Primary6]]&amp;"-"&amp;Table16[[#This Row],[PassBlock8]]&amp;IF(Table16[[#This Row],[RunBlock-Secondary7]]&lt;&gt;"","/"&amp;Table16[[#This Row],[RunBlock-Secondary7]]&amp;"-"&amp;Table16[[#This Row],[PassBlock8]],"")</f>
        <v>0-0</v>
      </c>
      <c r="J484" s="73"/>
      <c r="K484" s="73"/>
      <c r="L484" s="74"/>
      <c r="M484" s="74"/>
      <c r="N484" s="73">
        <v>0</v>
      </c>
      <c r="O484" s="74"/>
      <c r="P484" s="73">
        <v>0</v>
      </c>
      <c r="Q484" s="74" t="str">
        <f>Table16[[#This Row],[DefPrimary2]]&amp;IF(Table16[[#This Row],[Def-Secondary3]]&lt;&gt;"","/"&amp;Table16[[#This Row],[Def-Secondary3]],)&amp;""&amp;IF(Table16[[#This Row],[PassRush4]]&lt;&gt;"","-"&amp;Table16[[#This Row],[PassRush4]],)</f>
        <v/>
      </c>
      <c r="R484" s="74" t="e">
        <f>VLOOKUP(Table16[[#This Row],[Player]],#REF!,9,FALSE)</f>
        <v>#REF!</v>
      </c>
      <c r="S484" s="71" t="str">
        <f>Table16[[#This Row],[Column1]]&amp;" "&amp;VLOOKUP(Table16[[#This Row],[Player]],$U$453:$V$627,2,FALSE)</f>
        <v>0-0 32</v>
      </c>
      <c r="U484" t="s">
        <v>2241</v>
      </c>
      <c r="V484" s="95">
        <v>12</v>
      </c>
    </row>
    <row r="485" spans="1:22" ht="12.75" customHeight="1" x14ac:dyDescent="0.25">
      <c r="A485" s="76" t="s">
        <v>3472</v>
      </c>
      <c r="B485" s="72" t="s">
        <v>103</v>
      </c>
      <c r="C485" s="77" t="s">
        <v>327</v>
      </c>
      <c r="D485" s="89">
        <v>36922</v>
      </c>
      <c r="E485" s="73" t="s">
        <v>180</v>
      </c>
      <c r="G485" s="73" t="s">
        <v>2568</v>
      </c>
      <c r="H485" s="75" t="str">
        <f>VLOOKUP(Table16[[#This Row],[Player]],Rosters!$D$1:$D$1939,1,FALSE)</f>
        <v>Johnson, Roschon</v>
      </c>
      <c r="I485" s="75" t="str">
        <f>Table16[[#This Row],[RunBlock-Primary6]]&amp;"-"&amp;Table16[[#This Row],[PassBlock8]]&amp;IF(Table16[[#This Row],[RunBlock-Secondary7]]&lt;&gt;"","/"&amp;Table16[[#This Row],[RunBlock-Secondary7]]&amp;"-"&amp;Table16[[#This Row],[PassBlock8]],"")</f>
        <v>0-0</v>
      </c>
      <c r="J485" s="73"/>
      <c r="K485" s="73"/>
      <c r="L485" s="74"/>
      <c r="M485" s="74"/>
      <c r="N485" s="73">
        <v>0</v>
      </c>
      <c r="O485" s="74"/>
      <c r="P485" s="73">
        <v>0</v>
      </c>
      <c r="Q485" s="74" t="str">
        <f>Table16[[#This Row],[DefPrimary2]]&amp;IF(Table16[[#This Row],[Def-Secondary3]]&lt;&gt;"","/"&amp;Table16[[#This Row],[Def-Secondary3]],)&amp;""&amp;IF(Table16[[#This Row],[PassRush4]]&lt;&gt;"","-"&amp;Table16[[#This Row],[PassRush4]],)</f>
        <v/>
      </c>
      <c r="R485" s="74" t="e">
        <f>VLOOKUP(Table16[[#This Row],[Player]],#REF!,9,FALSE)</f>
        <v>#REF!</v>
      </c>
      <c r="S485" s="71" t="str">
        <f>Table16[[#This Row],[Column1]]&amp;" "&amp;VLOOKUP(Table16[[#This Row],[Player]],$U$453:$V$627,2,FALSE)</f>
        <v>0-0 55</v>
      </c>
      <c r="U485" t="s">
        <v>3145</v>
      </c>
      <c r="V485" s="95">
        <v>30</v>
      </c>
    </row>
    <row r="486" spans="1:22" ht="12.75" customHeight="1" x14ac:dyDescent="0.25">
      <c r="A486" s="76" t="s">
        <v>2450</v>
      </c>
      <c r="B486" s="72" t="s">
        <v>103</v>
      </c>
      <c r="C486" s="77" t="s">
        <v>145</v>
      </c>
      <c r="D486" s="89">
        <v>35690</v>
      </c>
      <c r="E486" s="73" t="s">
        <v>802</v>
      </c>
      <c r="G486" s="73" t="s">
        <v>2451</v>
      </c>
      <c r="H486" s="75" t="str">
        <f>VLOOKUP(Table16[[#This Row],[Player]],Rosters!$D$1:$D$1939,1,FALSE)</f>
        <v>Johnson, Ty</v>
      </c>
      <c r="I486" s="75" t="str">
        <f>Table16[[#This Row],[RunBlock-Primary6]]&amp;"-"&amp;Table16[[#This Row],[PassBlock8]]&amp;IF(Table16[[#This Row],[RunBlock-Secondary7]]&lt;&gt;"","/"&amp;Table16[[#This Row],[RunBlock-Secondary7]]&amp;"-"&amp;Table16[[#This Row],[PassBlock8]],"")</f>
        <v>0-0</v>
      </c>
      <c r="J486" s="73"/>
      <c r="K486" s="73"/>
      <c r="L486" s="74"/>
      <c r="M486" s="74"/>
      <c r="N486" s="73">
        <v>0</v>
      </c>
      <c r="O486" s="74"/>
      <c r="P486" s="73">
        <v>0</v>
      </c>
      <c r="Q486" s="74" t="str">
        <f>Table16[[#This Row],[DefPrimary2]]&amp;IF(Table16[[#This Row],[Def-Secondary3]]&lt;&gt;"","/"&amp;Table16[[#This Row],[Def-Secondary3]],)&amp;""&amp;IF(Table16[[#This Row],[PassRush4]]&lt;&gt;"","-"&amp;Table16[[#This Row],[PassRush4]],)</f>
        <v/>
      </c>
      <c r="R486" s="74" t="e">
        <f>VLOOKUP(Table16[[#This Row],[Player]],#REF!,9,FALSE)</f>
        <v>#REF!</v>
      </c>
      <c r="S486" s="71" t="str">
        <f>Table16[[#This Row],[Column1]]&amp;" "&amp;VLOOKUP(Table16[[#This Row],[Player]],$U$453:$V$627,2,FALSE)</f>
        <v>0-0 41</v>
      </c>
      <c r="U486" t="s">
        <v>1466</v>
      </c>
      <c r="V486" s="95">
        <v>113</v>
      </c>
    </row>
    <row r="487" spans="1:22" ht="12.75" customHeight="1" x14ac:dyDescent="0.25">
      <c r="A487" s="76" t="s">
        <v>1305</v>
      </c>
      <c r="B487" s="72" t="s">
        <v>103</v>
      </c>
      <c r="C487" s="77" t="s">
        <v>232</v>
      </c>
      <c r="D487" s="89">
        <v>34670</v>
      </c>
      <c r="E487" s="73" t="s">
        <v>706</v>
      </c>
      <c r="G487" s="73" t="s">
        <v>1306</v>
      </c>
      <c r="H487" s="75" t="str">
        <f>VLOOKUP(Table16[[#This Row],[Player]],Rosters!$D$1:$D$1939,1,FALSE)</f>
        <v>Jones, Aaron</v>
      </c>
      <c r="I487" s="75" t="str">
        <f>Table16[[#This Row],[RunBlock-Primary6]]&amp;"-"&amp;Table16[[#This Row],[PassBlock8]]&amp;IF(Table16[[#This Row],[RunBlock-Secondary7]]&lt;&gt;"","/"&amp;Table16[[#This Row],[RunBlock-Secondary7]]&amp;"-"&amp;Table16[[#This Row],[PassBlock8]],"")</f>
        <v>0-2</v>
      </c>
      <c r="J487" s="73"/>
      <c r="K487" s="73"/>
      <c r="L487" s="74"/>
      <c r="M487" s="74"/>
      <c r="N487" s="73">
        <v>0</v>
      </c>
      <c r="O487" s="74"/>
      <c r="P487" s="73">
        <v>2</v>
      </c>
      <c r="Q487" s="74" t="str">
        <f>Table16[[#This Row],[DefPrimary2]]&amp;IF(Table16[[#This Row],[Def-Secondary3]]&lt;&gt;"","/"&amp;Table16[[#This Row],[Def-Secondary3]],)&amp;""&amp;IF(Table16[[#This Row],[PassRush4]]&lt;&gt;"","-"&amp;Table16[[#This Row],[PassRush4]],)</f>
        <v/>
      </c>
      <c r="R487" s="74" t="e">
        <f>VLOOKUP(Table16[[#This Row],[Player]],#REF!,9,FALSE)</f>
        <v>#REF!</v>
      </c>
      <c r="S487" s="71" t="str">
        <f>Table16[[#This Row],[Column1]]&amp;" "&amp;VLOOKUP(Table16[[#This Row],[Player]],$U$453:$V$627,2,FALSE)</f>
        <v>0-2 255</v>
      </c>
      <c r="U487" t="s">
        <v>2572</v>
      </c>
      <c r="V487" s="95">
        <v>24</v>
      </c>
    </row>
    <row r="488" spans="1:22" ht="12.75" customHeight="1" x14ac:dyDescent="0.25">
      <c r="A488" s="76" t="s">
        <v>3765</v>
      </c>
      <c r="B488" s="72" t="s">
        <v>103</v>
      </c>
      <c r="C488" s="77" t="s">
        <v>479</v>
      </c>
      <c r="D488" s="89">
        <v>34905</v>
      </c>
      <c r="E488" s="73" t="s">
        <v>405</v>
      </c>
      <c r="G488" s="73" t="s">
        <v>3766</v>
      </c>
      <c r="H488" s="75" t="str">
        <f>VLOOKUP(Table16[[#This Row],[Player]],Rosters!$D$1:$D$1939,1,FALSE)</f>
        <v>Kamara, Alvin</v>
      </c>
      <c r="I488" s="75" t="str">
        <f>Table16[[#This Row],[RunBlock-Primary6]]&amp;"-"&amp;Table16[[#This Row],[PassBlock8]]&amp;IF(Table16[[#This Row],[RunBlock-Secondary7]]&lt;&gt;"","/"&amp;Table16[[#This Row],[RunBlock-Secondary7]]&amp;"-"&amp;Table16[[#This Row],[PassBlock8]],"")</f>
        <v>0-0</v>
      </c>
      <c r="J488" s="73"/>
      <c r="K488" s="73"/>
      <c r="L488" s="74"/>
      <c r="M488" s="74"/>
      <c r="N488" s="73">
        <v>0</v>
      </c>
      <c r="O488" s="74"/>
      <c r="P488" s="73">
        <v>0</v>
      </c>
      <c r="Q488" s="74" t="str">
        <f>Table16[[#This Row],[DefPrimary2]]&amp;IF(Table16[[#This Row],[Def-Secondary3]]&lt;&gt;"","/"&amp;Table16[[#This Row],[Def-Secondary3]],)&amp;""&amp;IF(Table16[[#This Row],[PassRush4]]&lt;&gt;"","-"&amp;Table16[[#This Row],[PassRush4]],)</f>
        <v/>
      </c>
      <c r="R488" s="74" t="e">
        <f>VLOOKUP(Table16[[#This Row],[Player]],#REF!,9,FALSE)</f>
        <v>#REF!</v>
      </c>
      <c r="S488" s="71" t="str">
        <f>Table16[[#This Row],[Column1]]&amp;" "&amp;VLOOKUP(Table16[[#This Row],[Player]],$U$453:$V$627,2,FALSE)</f>
        <v>0-0 228</v>
      </c>
      <c r="U488" t="s">
        <v>3242</v>
      </c>
      <c r="V488" s="95">
        <v>195</v>
      </c>
    </row>
    <row r="489" spans="1:22" ht="12.75" customHeight="1" x14ac:dyDescent="0.25">
      <c r="A489" s="76" t="s">
        <v>3667</v>
      </c>
      <c r="B489" s="72" t="s">
        <v>103</v>
      </c>
      <c r="C489" s="77" t="s">
        <v>213</v>
      </c>
      <c r="D489" s="89">
        <v>36304</v>
      </c>
      <c r="E489" s="73" t="s">
        <v>698</v>
      </c>
      <c r="G489" s="73" t="s">
        <v>2911</v>
      </c>
      <c r="H489" s="75" t="str">
        <f>VLOOKUP(Table16[[#This Row],[Player]],Rosters!$D$1:$D$1939,1,FALSE)</f>
        <v>Mason, Jordan</v>
      </c>
      <c r="I489" s="75" t="str">
        <f>Table16[[#This Row],[RunBlock-Primary6]]&amp;"-"&amp;Table16[[#This Row],[PassBlock8]]&amp;IF(Table16[[#This Row],[RunBlock-Secondary7]]&lt;&gt;"","/"&amp;Table16[[#This Row],[RunBlock-Secondary7]]&amp;"-"&amp;Table16[[#This Row],[PassBlock8]],"")</f>
        <v>4-0</v>
      </c>
      <c r="J489" s="73"/>
      <c r="K489" s="73"/>
      <c r="L489" s="74"/>
      <c r="M489" s="74"/>
      <c r="N489" s="73">
        <v>4</v>
      </c>
      <c r="O489" s="74"/>
      <c r="P489" s="73">
        <v>0</v>
      </c>
      <c r="Q489" s="74" t="str">
        <f>Table16[[#This Row],[DefPrimary2]]&amp;IF(Table16[[#This Row],[Def-Secondary3]]&lt;&gt;"","/"&amp;Table16[[#This Row],[Def-Secondary3]],)&amp;""&amp;IF(Table16[[#This Row],[PassRush4]]&lt;&gt;"","-"&amp;Table16[[#This Row],[PassRush4]],)</f>
        <v/>
      </c>
      <c r="R489" s="74" t="e">
        <f>VLOOKUP(Table16[[#This Row],[Player]],#REF!,9,FALSE)</f>
        <v>#REF!</v>
      </c>
      <c r="S489" s="71" t="str">
        <f>Table16[[#This Row],[Column1]]&amp;" "&amp;VLOOKUP(Table16[[#This Row],[Player]],$U$453:$V$627,2,FALSE)</f>
        <v>4-0 153</v>
      </c>
      <c r="U489" t="s">
        <v>1601</v>
      </c>
      <c r="V489" s="95">
        <v>235</v>
      </c>
    </row>
    <row r="490" spans="1:22" ht="12.75" customHeight="1" x14ac:dyDescent="0.25">
      <c r="A490" s="76" t="s">
        <v>2327</v>
      </c>
      <c r="B490" s="72" t="s">
        <v>103</v>
      </c>
      <c r="C490" s="77" t="s">
        <v>491</v>
      </c>
      <c r="D490" s="89">
        <v>35965</v>
      </c>
      <c r="E490" s="73" t="s">
        <v>136</v>
      </c>
      <c r="G490" s="73" t="s">
        <v>2328</v>
      </c>
      <c r="H490" s="75" t="str">
        <f>VLOOKUP(Table16[[#This Row],[Player]],Rosters!$D$1:$D$1939,1,FALSE)</f>
        <v>Mattison, Alexander</v>
      </c>
      <c r="I490" s="75" t="str">
        <f>Table16[[#This Row],[RunBlock-Primary6]]&amp;"-"&amp;Table16[[#This Row],[PassBlock8]]&amp;IF(Table16[[#This Row],[RunBlock-Secondary7]]&lt;&gt;"","/"&amp;Table16[[#This Row],[RunBlock-Secondary7]]&amp;"-"&amp;Table16[[#This Row],[PassBlock8]],"")</f>
        <v>0-0</v>
      </c>
      <c r="J490" s="73"/>
      <c r="K490" s="73"/>
      <c r="L490" s="74"/>
      <c r="M490" s="74"/>
      <c r="N490" s="73">
        <v>0</v>
      </c>
      <c r="O490" s="74"/>
      <c r="P490" s="73">
        <v>0</v>
      </c>
      <c r="Q490" s="74" t="str">
        <f>Table16[[#This Row],[DefPrimary2]]&amp;IF(Table16[[#This Row],[Def-Secondary3]]&lt;&gt;"","/"&amp;Table16[[#This Row],[Def-Secondary3]],)&amp;""&amp;IF(Table16[[#This Row],[PassRush4]]&lt;&gt;"","-"&amp;Table16[[#This Row],[PassRush4]],)</f>
        <v/>
      </c>
      <c r="R490" s="74" t="e">
        <f>VLOOKUP(Table16[[#This Row],[Player]],#REF!,9,FALSE)</f>
        <v>#REF!</v>
      </c>
      <c r="S490" s="71" t="str">
        <f>Table16[[#This Row],[Column1]]&amp;" "&amp;VLOOKUP(Table16[[#This Row],[Player]],$U$453:$V$627,2,FALSE)</f>
        <v>0-0 132</v>
      </c>
      <c r="U490" t="s">
        <v>2333</v>
      </c>
      <c r="V490" s="95">
        <v>101</v>
      </c>
    </row>
    <row r="491" spans="1:22" ht="12.75" customHeight="1" x14ac:dyDescent="0.25">
      <c r="A491" s="76" t="s">
        <v>3036</v>
      </c>
      <c r="B491" s="72" t="s">
        <v>103</v>
      </c>
      <c r="C491" s="77" t="s">
        <v>213</v>
      </c>
      <c r="D491" s="89">
        <v>35223</v>
      </c>
      <c r="E491" s="73" t="s">
        <v>3037</v>
      </c>
      <c r="G491" s="73" t="s">
        <v>3038</v>
      </c>
      <c r="H491" s="75" t="str">
        <f>VLOOKUP(Table16[[#This Row],[Player]],Rosters!$D$1:$D$1939,1,FALSE)</f>
        <v>McCaffrey, Christian</v>
      </c>
      <c r="I491" s="75" t="str">
        <f>Table16[[#This Row],[RunBlock-Primary6]]&amp;"-"&amp;Table16[[#This Row],[PassBlock8]]&amp;IF(Table16[[#This Row],[RunBlock-Secondary7]]&lt;&gt;"","/"&amp;Table16[[#This Row],[RunBlock-Secondary7]]&amp;"-"&amp;Table16[[#This Row],[PassBlock8]],"")</f>
        <v>0-4</v>
      </c>
      <c r="J491" s="73"/>
      <c r="K491" s="73"/>
      <c r="L491" s="74"/>
      <c r="M491" s="74"/>
      <c r="N491" s="73">
        <v>0</v>
      </c>
      <c r="O491" s="74"/>
      <c r="P491" s="73">
        <v>4</v>
      </c>
      <c r="Q491" s="74" t="str">
        <f>Table16[[#This Row],[DefPrimary2]]&amp;IF(Table16[[#This Row],[Def-Secondary3]]&lt;&gt;"","/"&amp;Table16[[#This Row],[Def-Secondary3]],)&amp;""&amp;IF(Table16[[#This Row],[PassRush4]]&lt;&gt;"","-"&amp;Table16[[#This Row],[PassRush4]],)</f>
        <v/>
      </c>
      <c r="R491" s="74" t="e">
        <f>VLOOKUP(Table16[[#This Row],[Player]],#REF!,9,FALSE)</f>
        <v>#REF!</v>
      </c>
      <c r="S491" s="71" t="str">
        <f>Table16[[#This Row],[Column1]]&amp;" "&amp;VLOOKUP(Table16[[#This Row],[Player]],$U$453:$V$627,2,FALSE)</f>
        <v>0-4 50</v>
      </c>
      <c r="U491" t="s">
        <v>2359</v>
      </c>
      <c r="V491" s="95">
        <v>13</v>
      </c>
    </row>
    <row r="492" spans="1:22" ht="12.75" customHeight="1" x14ac:dyDescent="0.25">
      <c r="A492" s="76" t="s">
        <v>1747</v>
      </c>
      <c r="B492" s="72" t="s">
        <v>103</v>
      </c>
      <c r="C492" s="77" t="s">
        <v>109</v>
      </c>
      <c r="D492" s="89">
        <v>37432</v>
      </c>
      <c r="E492" s="73" t="s">
        <v>172</v>
      </c>
      <c r="G492" s="73" t="s">
        <v>1748</v>
      </c>
      <c r="H492" s="75" t="str">
        <f>VLOOKUP(Table16[[#This Row],[Player]],Rosters!$D$1:$D$1939,1,FALSE)</f>
        <v>McClellan, Jase</v>
      </c>
      <c r="I492" s="75" t="str">
        <f>Table16[[#This Row],[RunBlock-Primary6]]&amp;"-"&amp;Table16[[#This Row],[PassBlock8]]&amp;IF(Table16[[#This Row],[RunBlock-Secondary7]]&lt;&gt;"","/"&amp;Table16[[#This Row],[RunBlock-Secondary7]]&amp;"-"&amp;Table16[[#This Row],[PassBlock8]],"")</f>
        <v>0-4</v>
      </c>
      <c r="J492" s="73"/>
      <c r="K492" s="73"/>
      <c r="L492" s="74"/>
      <c r="M492" s="74"/>
      <c r="N492" s="73">
        <v>0</v>
      </c>
      <c r="O492" s="74"/>
      <c r="P492" s="73">
        <v>4</v>
      </c>
      <c r="Q492" s="74" t="str">
        <f>Table16[[#This Row],[DefPrimary2]]&amp;IF(Table16[[#This Row],[Def-Secondary3]]&lt;&gt;"","/"&amp;Table16[[#This Row],[Def-Secondary3]],)&amp;""&amp;IF(Table16[[#This Row],[PassRush4]]&lt;&gt;"","-"&amp;Table16[[#This Row],[PassRush4]],)</f>
        <v/>
      </c>
      <c r="R492" s="74" t="e">
        <f>VLOOKUP(Table16[[#This Row],[Player]],#REF!,9,FALSE)</f>
        <v>#REF!</v>
      </c>
      <c r="S492" s="71" t="str">
        <f>Table16[[#This Row],[Column1]]&amp;" "&amp;VLOOKUP(Table16[[#This Row],[Player]],$U$453:$V$627,2,FALSE)</f>
        <v>0-4 13</v>
      </c>
      <c r="U492" t="s">
        <v>3670</v>
      </c>
      <c r="V492" s="95">
        <v>77</v>
      </c>
    </row>
    <row r="493" spans="1:22" ht="12.75" customHeight="1" x14ac:dyDescent="0.25">
      <c r="A493" s="76" t="s">
        <v>2230</v>
      </c>
      <c r="B493" s="72" t="s">
        <v>103</v>
      </c>
      <c r="C493" s="77" t="s">
        <v>491</v>
      </c>
      <c r="D493" s="89">
        <v>36779</v>
      </c>
      <c r="E493" s="73" t="s">
        <v>172</v>
      </c>
      <c r="G493" s="73" t="s">
        <v>1017</v>
      </c>
      <c r="H493" s="75" t="str">
        <f>VLOOKUP(Table16[[#This Row],[Player]],Rosters!$D$1:$D$1939,1,FALSE)</f>
        <v>McCormick, Sincere</v>
      </c>
      <c r="I493" s="75" t="str">
        <f>Table16[[#This Row],[RunBlock-Primary6]]&amp;"-"&amp;Table16[[#This Row],[PassBlock8]]&amp;IF(Table16[[#This Row],[RunBlock-Secondary7]]&lt;&gt;"","/"&amp;Table16[[#This Row],[RunBlock-Secondary7]]&amp;"-"&amp;Table16[[#This Row],[PassBlock8]],"")</f>
        <v>0-0</v>
      </c>
      <c r="J493" s="73"/>
      <c r="K493" s="73"/>
      <c r="L493" s="74"/>
      <c r="M493" s="74"/>
      <c r="N493" s="73">
        <v>0</v>
      </c>
      <c r="O493" s="74"/>
      <c r="P493" s="73">
        <v>0</v>
      </c>
      <c r="Q493" s="74" t="str">
        <f>Table16[[#This Row],[DefPrimary2]]&amp;IF(Table16[[#This Row],[Def-Secondary3]]&lt;&gt;"","/"&amp;Table16[[#This Row],[Def-Secondary3]],)&amp;""&amp;IF(Table16[[#This Row],[PassRush4]]&lt;&gt;"","-"&amp;Table16[[#This Row],[PassRush4]],)</f>
        <v/>
      </c>
      <c r="R493" s="74" t="e">
        <f>VLOOKUP(Table16[[#This Row],[Player]],#REF!,9,FALSE)</f>
        <v>#REF!</v>
      </c>
      <c r="S493" s="71" t="str">
        <f>Table16[[#This Row],[Column1]]&amp;" "&amp;VLOOKUP(Table16[[#This Row],[Player]],$U$453:$V$627,2,FALSE)</f>
        <v>0-0 39</v>
      </c>
      <c r="U493" t="s">
        <v>4243</v>
      </c>
      <c r="V493" s="95">
        <v>74</v>
      </c>
    </row>
    <row r="494" spans="1:22" ht="12.75" customHeight="1" x14ac:dyDescent="0.25">
      <c r="A494" s="76" t="s">
        <v>113</v>
      </c>
      <c r="B494" s="72" t="s">
        <v>103</v>
      </c>
      <c r="C494" s="77" t="s">
        <v>116</v>
      </c>
      <c r="D494" s="89">
        <v>36588</v>
      </c>
      <c r="E494" s="73" t="s">
        <v>114</v>
      </c>
      <c r="G494" s="73" t="s">
        <v>117</v>
      </c>
      <c r="H494" s="75" t="str">
        <f>VLOOKUP(Table16[[#This Row],[Player]],Rosters!$D$1:$D$1939,1,FALSE)</f>
        <v>McIntosh, Kenny</v>
      </c>
      <c r="I494" s="75" t="str">
        <f>Table16[[#This Row],[RunBlock-Primary6]]&amp;"-"&amp;Table16[[#This Row],[PassBlock8]]&amp;IF(Table16[[#This Row],[RunBlock-Secondary7]]&lt;&gt;"","/"&amp;Table16[[#This Row],[RunBlock-Secondary7]]&amp;"-"&amp;Table16[[#This Row],[PassBlock8]],"")</f>
        <v>0-0</v>
      </c>
      <c r="J494" s="73"/>
      <c r="K494" s="73"/>
      <c r="L494" s="74"/>
      <c r="M494" s="74"/>
      <c r="N494" s="73">
        <v>0</v>
      </c>
      <c r="O494" s="74"/>
      <c r="P494" s="73">
        <v>0</v>
      </c>
      <c r="Q494" s="74" t="str">
        <f>Table16[[#This Row],[DefPrimary2]]&amp;IF(Table16[[#This Row],[Def-Secondary3]]&lt;&gt;"","/"&amp;Table16[[#This Row],[Def-Secondary3]],)&amp;""&amp;IF(Table16[[#This Row],[PassRush4]]&lt;&gt;"","-"&amp;Table16[[#This Row],[PassRush4]],)</f>
        <v/>
      </c>
      <c r="R494" s="74" t="e">
        <f>VLOOKUP(Table16[[#This Row],[Player]],#REF!,9,FALSE)</f>
        <v>#REF!</v>
      </c>
      <c r="S494" s="71" t="str">
        <f>Table16[[#This Row],[Column1]]&amp;" "&amp;VLOOKUP(Table16[[#This Row],[Player]],$U$453:$V$627,2,FALSE)</f>
        <v>0-0 31</v>
      </c>
      <c r="U494" t="s">
        <v>2227</v>
      </c>
      <c r="V494" s="95">
        <v>76</v>
      </c>
    </row>
    <row r="495" spans="1:22" ht="12.75" customHeight="1" x14ac:dyDescent="0.25">
      <c r="A495" s="76" t="s">
        <v>3574</v>
      </c>
      <c r="B495" s="72" t="s">
        <v>103</v>
      </c>
      <c r="C495" s="77" t="s">
        <v>154</v>
      </c>
      <c r="D495" s="89">
        <v>36782</v>
      </c>
      <c r="E495" s="73" t="s">
        <v>477</v>
      </c>
      <c r="G495" s="73" t="s">
        <v>1468</v>
      </c>
      <c r="H495" s="75" t="str">
        <f>VLOOKUP(Table16[[#This Row],[Player]],Rosters!$D$1:$D$1939,1,FALSE)</f>
        <v>McLaughlin, Jaleel</v>
      </c>
      <c r="I495" s="75" t="str">
        <f>Table16[[#This Row],[RunBlock-Primary6]]&amp;"-"&amp;Table16[[#This Row],[PassBlock8]]&amp;IF(Table16[[#This Row],[RunBlock-Secondary7]]&lt;&gt;"","/"&amp;Table16[[#This Row],[RunBlock-Secondary7]]&amp;"-"&amp;Table16[[#This Row],[PassBlock8]],"")</f>
        <v>0-0</v>
      </c>
      <c r="J495" s="73"/>
      <c r="K495" s="73"/>
      <c r="L495" s="74"/>
      <c r="M495" s="74"/>
      <c r="N495" s="73">
        <v>0</v>
      </c>
      <c r="O495" s="74"/>
      <c r="P495" s="73">
        <v>0</v>
      </c>
      <c r="Q495" s="74" t="str">
        <f>Table16[[#This Row],[DefPrimary2]]&amp;IF(Table16[[#This Row],[Def-Secondary3]]&lt;&gt;"","/"&amp;Table16[[#This Row],[Def-Secondary3]],)&amp;""&amp;IF(Table16[[#This Row],[PassRush4]]&lt;&gt;"","-"&amp;Table16[[#This Row],[PassRush4]],)</f>
        <v/>
      </c>
      <c r="R495" s="74" t="e">
        <f>VLOOKUP(Table16[[#This Row],[Player]],#REF!,9,FALSE)</f>
        <v>#REF!</v>
      </c>
      <c r="S495" s="71" t="str">
        <f>Table16[[#This Row],[Column1]]&amp;" "&amp;VLOOKUP(Table16[[#This Row],[Player]],$U$453:$V$627,2,FALSE)</f>
        <v>0-0 113</v>
      </c>
      <c r="U495" t="s">
        <v>2555</v>
      </c>
      <c r="V495" s="95">
        <v>150</v>
      </c>
    </row>
    <row r="496" spans="1:22" ht="12.75" customHeight="1" x14ac:dyDescent="0.25">
      <c r="A496" s="76" t="s">
        <v>1016</v>
      </c>
      <c r="B496" s="72" t="s">
        <v>103</v>
      </c>
      <c r="C496" s="77" t="s">
        <v>479</v>
      </c>
      <c r="D496" s="89">
        <v>37418</v>
      </c>
      <c r="E496" s="73" t="s">
        <v>98</v>
      </c>
      <c r="G496" s="73" t="s">
        <v>1017</v>
      </c>
      <c r="H496" s="75" t="str">
        <f>VLOOKUP(Table16[[#This Row],[Player]],Rosters!$D$1:$D$1939,1,FALSE)</f>
        <v>Miller, Kendre</v>
      </c>
      <c r="I496" s="75" t="str">
        <f>Table16[[#This Row],[RunBlock-Primary6]]&amp;"-"&amp;Table16[[#This Row],[PassBlock8]]&amp;IF(Table16[[#This Row],[RunBlock-Secondary7]]&lt;&gt;"","/"&amp;Table16[[#This Row],[RunBlock-Secondary7]]&amp;"-"&amp;Table16[[#This Row],[PassBlock8]],"")</f>
        <v>0-0</v>
      </c>
      <c r="J496" s="73"/>
      <c r="K496" s="73"/>
      <c r="L496" s="74"/>
      <c r="M496" s="74"/>
      <c r="N496" s="73">
        <v>0</v>
      </c>
      <c r="O496" s="74"/>
      <c r="P496" s="73">
        <v>0</v>
      </c>
      <c r="Q496" s="74" t="str">
        <f>Table16[[#This Row],[DefPrimary2]]&amp;IF(Table16[[#This Row],[Def-Secondary3]]&lt;&gt;"","/"&amp;Table16[[#This Row],[Def-Secondary3]],)&amp;""&amp;IF(Table16[[#This Row],[PassRush4]]&lt;&gt;"","-"&amp;Table16[[#This Row],[PassRush4]],)</f>
        <v/>
      </c>
      <c r="R496" s="74" t="e">
        <f>VLOOKUP(Table16[[#This Row],[Player]],#REF!,9,FALSE)</f>
        <v>#REF!</v>
      </c>
      <c r="S496" s="71" t="str">
        <f>Table16[[#This Row],[Column1]]&amp;" "&amp;VLOOKUP(Table16[[#This Row],[Player]],$U$453:$V$627,2,FALSE)</f>
        <v>0-0 39</v>
      </c>
      <c r="U496" t="s">
        <v>3342</v>
      </c>
      <c r="V496" s="95">
        <v>62</v>
      </c>
    </row>
    <row r="497" spans="1:22" ht="12.75" customHeight="1" x14ac:dyDescent="0.25">
      <c r="A497" s="76" t="s">
        <v>1998</v>
      </c>
      <c r="B497" s="72" t="s">
        <v>103</v>
      </c>
      <c r="C497" s="77" t="s">
        <v>250</v>
      </c>
      <c r="D497" s="89">
        <v>37273</v>
      </c>
      <c r="E497" s="73" t="s">
        <v>477</v>
      </c>
      <c r="G497" s="73" t="s">
        <v>1999</v>
      </c>
      <c r="H497" s="75" t="str">
        <f>VLOOKUP(Table16[[#This Row],[Player]],Rosters!$D$1:$D$1939,1,FALSE)</f>
        <v>Mitchell, Keaton</v>
      </c>
      <c r="I497" s="75" t="str">
        <f>Table16[[#This Row],[RunBlock-Primary6]]&amp;"-"&amp;Table16[[#This Row],[PassBlock8]]&amp;IF(Table16[[#This Row],[RunBlock-Secondary7]]&lt;&gt;"","/"&amp;Table16[[#This Row],[RunBlock-Secondary7]]&amp;"-"&amp;Table16[[#This Row],[PassBlock8]],"")</f>
        <v>0-4</v>
      </c>
      <c r="J497" s="73"/>
      <c r="K497" s="73"/>
      <c r="L497" s="74"/>
      <c r="M497" s="74"/>
      <c r="N497" s="73">
        <v>0</v>
      </c>
      <c r="O497" s="74"/>
      <c r="P497" s="73">
        <v>4</v>
      </c>
      <c r="Q497" s="74" t="str">
        <f>Table16[[#This Row],[DefPrimary2]]&amp;IF(Table16[[#This Row],[Def-Secondary3]]&lt;&gt;"","/"&amp;Table16[[#This Row],[Def-Secondary3]],)&amp;""&amp;IF(Table16[[#This Row],[PassRush4]]&lt;&gt;"","-"&amp;Table16[[#This Row],[PassRush4]],)</f>
        <v/>
      </c>
      <c r="R497" s="74" t="e">
        <f>VLOOKUP(Table16[[#This Row],[Player]],#REF!,9,FALSE)</f>
        <v>#REF!</v>
      </c>
      <c r="S497" s="71" t="str">
        <f>Table16[[#This Row],[Column1]]&amp;" "&amp;VLOOKUP(Table16[[#This Row],[Player]],$U$453:$V$627,2,FALSE)</f>
        <v>0-4 15</v>
      </c>
      <c r="U497" t="s">
        <v>3027</v>
      </c>
      <c r="V497" s="95">
        <v>104</v>
      </c>
    </row>
    <row r="498" spans="1:22" ht="12.75" customHeight="1" x14ac:dyDescent="0.25">
      <c r="A498" s="76" t="s">
        <v>3128</v>
      </c>
      <c r="B498" s="72" t="s">
        <v>103</v>
      </c>
      <c r="C498" s="77" t="s">
        <v>220</v>
      </c>
      <c r="D498" s="89">
        <v>35270</v>
      </c>
      <c r="E498" s="73" t="s">
        <v>301</v>
      </c>
      <c r="G498" s="73" t="s">
        <v>3129</v>
      </c>
      <c r="H498" s="75" t="str">
        <f>VLOOKUP(Table16[[#This Row],[Player]],Rosters!$D$1:$D$1939,1,FALSE)</f>
        <v>Mixon, Joe</v>
      </c>
      <c r="I498" s="75" t="str">
        <f>Table16[[#This Row],[RunBlock-Primary6]]&amp;"-"&amp;Table16[[#This Row],[PassBlock8]]&amp;IF(Table16[[#This Row],[RunBlock-Secondary7]]&lt;&gt;"","/"&amp;Table16[[#This Row],[RunBlock-Secondary7]]&amp;"-"&amp;Table16[[#This Row],[PassBlock8]],"")</f>
        <v>4-0</v>
      </c>
      <c r="J498" s="73"/>
      <c r="K498" s="73"/>
      <c r="L498" s="74"/>
      <c r="M498" s="74"/>
      <c r="N498" s="73">
        <v>4</v>
      </c>
      <c r="O498" s="74"/>
      <c r="P498" s="73">
        <v>0</v>
      </c>
      <c r="Q498" s="74" t="str">
        <f>Table16[[#This Row],[DefPrimary2]]&amp;IF(Table16[[#This Row],[Def-Secondary3]]&lt;&gt;"","/"&amp;Table16[[#This Row],[Def-Secondary3]],)&amp;""&amp;IF(Table16[[#This Row],[PassRush4]]&lt;&gt;"","-"&amp;Table16[[#This Row],[PassRush4]],)</f>
        <v/>
      </c>
      <c r="R498" s="74" t="e">
        <f>VLOOKUP(Table16[[#This Row],[Player]],#REF!,9,FALSE)</f>
        <v>#REF!</v>
      </c>
      <c r="S498" s="71" t="str">
        <f>Table16[[#This Row],[Column1]]&amp;" "&amp;VLOOKUP(Table16[[#This Row],[Player]],$U$453:$V$627,2,FALSE)</f>
        <v>4-0 245</v>
      </c>
      <c r="U498" t="s">
        <v>2090</v>
      </c>
      <c r="V498" s="95">
        <v>71</v>
      </c>
    </row>
    <row r="499" spans="1:22" ht="12.75" customHeight="1" x14ac:dyDescent="0.25">
      <c r="A499" s="76" t="s">
        <v>2903</v>
      </c>
      <c r="B499" s="72" t="s">
        <v>103</v>
      </c>
      <c r="C499" s="77" t="s">
        <v>123</v>
      </c>
      <c r="D499" s="89">
        <v>35588</v>
      </c>
      <c r="E499" s="73" t="s">
        <v>136</v>
      </c>
      <c r="G499" s="73" t="s">
        <v>2904</v>
      </c>
      <c r="H499" s="75" t="str">
        <f>VLOOKUP(Table16[[#This Row],[Player]],Rosters!$D$1:$D$1939,1,FALSE)</f>
        <v>Montgomery, David</v>
      </c>
      <c r="I499" s="75" t="str">
        <f>Table16[[#This Row],[RunBlock-Primary6]]&amp;"-"&amp;Table16[[#This Row],[PassBlock8]]&amp;IF(Table16[[#This Row],[RunBlock-Secondary7]]&lt;&gt;"","/"&amp;Table16[[#This Row],[RunBlock-Secondary7]]&amp;"-"&amp;Table16[[#This Row],[PassBlock8]],"")</f>
        <v>0-0</v>
      </c>
      <c r="J499" s="73"/>
      <c r="K499" s="73"/>
      <c r="L499" s="74"/>
      <c r="M499" s="74"/>
      <c r="N499" s="73">
        <v>0</v>
      </c>
      <c r="O499" s="74"/>
      <c r="P499" s="73">
        <v>0</v>
      </c>
      <c r="Q499" s="74" t="str">
        <f>Table16[[#This Row],[DefPrimary2]]&amp;IF(Table16[[#This Row],[Def-Secondary3]]&lt;&gt;"","/"&amp;Table16[[#This Row],[Def-Secondary3]],)&amp;""&amp;IF(Table16[[#This Row],[PassRush4]]&lt;&gt;"","-"&amp;Table16[[#This Row],[PassRush4]],)</f>
        <v/>
      </c>
      <c r="R499" s="74" t="e">
        <f>VLOOKUP(Table16[[#This Row],[Player]],#REF!,9,FALSE)</f>
        <v>#REF!</v>
      </c>
      <c r="S499" s="71" t="str">
        <f>Table16[[#This Row],[Column1]]&amp;" "&amp;VLOOKUP(Table16[[#This Row],[Player]],$U$453:$V$627,2,FALSE)</f>
        <v>0-0 185</v>
      </c>
      <c r="U499" t="s">
        <v>1982</v>
      </c>
      <c r="V499" s="95">
        <v>75</v>
      </c>
    </row>
    <row r="500" spans="1:22" ht="12.75" customHeight="1" x14ac:dyDescent="0.25">
      <c r="A500" s="76" t="s">
        <v>1318</v>
      </c>
      <c r="B500" s="72" t="s">
        <v>103</v>
      </c>
      <c r="C500" s="77" t="s">
        <v>131</v>
      </c>
      <c r="D500" s="89">
        <v>35779</v>
      </c>
      <c r="E500" s="73" t="s">
        <v>150</v>
      </c>
      <c r="G500" s="73" t="s">
        <v>1319</v>
      </c>
      <c r="H500" s="75" t="str">
        <f>VLOOKUP(Table16[[#This Row],[Player]],Rosters!$D$1:$D$1939,1,FALSE)</f>
        <v>Moss, Zack</v>
      </c>
      <c r="I500" s="75" t="str">
        <f>Table16[[#This Row],[RunBlock-Primary6]]&amp;"-"&amp;Table16[[#This Row],[PassBlock8]]&amp;IF(Table16[[#This Row],[RunBlock-Secondary7]]&lt;&gt;"","/"&amp;Table16[[#This Row],[RunBlock-Secondary7]]&amp;"-"&amp;Table16[[#This Row],[PassBlock8]],"")</f>
        <v>0-0</v>
      </c>
      <c r="J500" s="73"/>
      <c r="K500" s="73"/>
      <c r="L500" s="74"/>
      <c r="M500" s="74"/>
      <c r="N500" s="73">
        <v>0</v>
      </c>
      <c r="O500" s="74"/>
      <c r="P500" s="73">
        <v>0</v>
      </c>
      <c r="Q500" s="74" t="str">
        <f>Table16[[#This Row],[DefPrimary2]]&amp;IF(Table16[[#This Row],[Def-Secondary3]]&lt;&gt;"","/"&amp;Table16[[#This Row],[Def-Secondary3]],)&amp;""&amp;IF(Table16[[#This Row],[PassRush4]]&lt;&gt;"","-"&amp;Table16[[#This Row],[PassRush4]],)</f>
        <v/>
      </c>
      <c r="R500" s="74" t="e">
        <f>VLOOKUP(Table16[[#This Row],[Player]],#REF!,9,FALSE)</f>
        <v>#REF!</v>
      </c>
      <c r="S500" s="71" t="str">
        <f>Table16[[#This Row],[Column1]]&amp;" "&amp;VLOOKUP(Table16[[#This Row],[Player]],$U$453:$V$627,2,FALSE)</f>
        <v>0-0 74</v>
      </c>
      <c r="U500" t="s">
        <v>1739</v>
      </c>
      <c r="V500" s="95">
        <v>250</v>
      </c>
    </row>
    <row r="501" spans="1:22" ht="12.75" customHeight="1" thickBot="1" x14ac:dyDescent="0.3">
      <c r="A501" s="76" t="s">
        <v>2444</v>
      </c>
      <c r="B501" s="72" t="s">
        <v>103</v>
      </c>
      <c r="C501" s="77" t="s">
        <v>261</v>
      </c>
      <c r="D501" s="89">
        <v>33703</v>
      </c>
      <c r="E501" s="73" t="s">
        <v>551</v>
      </c>
      <c r="G501" s="73" t="s">
        <v>2445</v>
      </c>
      <c r="H501" s="75" t="str">
        <f>VLOOKUP(Table16[[#This Row],[Player]],Rosters!$D$1:$D$1939,1,FALSE)</f>
        <v>Mostert, Raheem</v>
      </c>
      <c r="I501" s="75" t="str">
        <f>Table16[[#This Row],[RunBlock-Primary6]]&amp;"-"&amp;Table16[[#This Row],[PassBlock8]]&amp;IF(Table16[[#This Row],[RunBlock-Secondary7]]&lt;&gt;"","/"&amp;Table16[[#This Row],[RunBlock-Secondary7]]&amp;"-"&amp;Table16[[#This Row],[PassBlock8]],"")</f>
        <v>0-2</v>
      </c>
      <c r="J501" s="73"/>
      <c r="K501" s="73"/>
      <c r="L501" s="74"/>
      <c r="M501" s="74"/>
      <c r="N501" s="73">
        <v>0</v>
      </c>
      <c r="O501" s="74"/>
      <c r="P501" s="73">
        <v>2</v>
      </c>
      <c r="Q501" s="74" t="str">
        <f>Table16[[#This Row],[DefPrimary2]]&amp;IF(Table16[[#This Row],[Def-Secondary3]]&lt;&gt;"","/"&amp;Table16[[#This Row],[Def-Secondary3]],)&amp;""&amp;IF(Table16[[#This Row],[PassRush4]]&lt;&gt;"","-"&amp;Table16[[#This Row],[PassRush4]],)</f>
        <v/>
      </c>
      <c r="R501" s="74" t="e">
        <f>VLOOKUP(Table16[[#This Row],[Player]],#REF!,9,FALSE)</f>
        <v>#REF!</v>
      </c>
      <c r="S501" s="71" t="str">
        <f>Table16[[#This Row],[Column1]]&amp;" "&amp;VLOOKUP(Table16[[#This Row],[Player]],$U$453:$V$627,2,FALSE)</f>
        <v>0-2 85</v>
      </c>
      <c r="U501" t="s">
        <v>1167</v>
      </c>
      <c r="V501" s="95">
        <v>120</v>
      </c>
    </row>
    <row r="502" spans="1:22" ht="12.75" customHeight="1" thickBot="1" x14ac:dyDescent="0.3">
      <c r="A502" s="76" t="s">
        <v>1869</v>
      </c>
      <c r="B502" s="72" t="s">
        <v>103</v>
      </c>
      <c r="C502" s="77" t="s">
        <v>220</v>
      </c>
      <c r="D502" s="89">
        <v>34458</v>
      </c>
      <c r="E502" s="73" t="s">
        <v>884</v>
      </c>
      <c r="G502" s="73" t="s">
        <v>1870</v>
      </c>
      <c r="H502" s="75" t="str">
        <f>VLOOKUP(Table16[[#This Row],[Player]],Rosters!$D$1:$D$1939,1,FALSE)</f>
        <v>Ogunbowale, Dare</v>
      </c>
      <c r="I502" s="75" t="str">
        <f>Table16[[#This Row],[RunBlock-Primary6]]&amp;"-"&amp;Table16[[#This Row],[PassBlock8]]&amp;IF(Table16[[#This Row],[RunBlock-Secondary7]]&lt;&gt;"","/"&amp;Table16[[#This Row],[RunBlock-Secondary7]]&amp;"-"&amp;Table16[[#This Row],[PassBlock8]],"")</f>
        <v>0-0</v>
      </c>
      <c r="J502" s="73"/>
      <c r="K502" s="73"/>
      <c r="L502" s="74"/>
      <c r="M502" s="74"/>
      <c r="N502" s="73">
        <v>0</v>
      </c>
      <c r="O502" s="74"/>
      <c r="P502" s="73">
        <v>0</v>
      </c>
      <c r="Q502" s="74" t="str">
        <f>Table16[[#This Row],[DefPrimary2]]&amp;IF(Table16[[#This Row],[Def-Secondary3]]&lt;&gt;"","/"&amp;Table16[[#This Row],[Def-Secondary3]],)&amp;""&amp;IF(Table16[[#This Row],[PassRush4]]&lt;&gt;"","-"&amp;Table16[[#This Row],[PassRush4]],)</f>
        <v/>
      </c>
      <c r="R502" s="74" t="e">
        <f>VLOOKUP(Table16[[#This Row],[Player]],#REF!,9,FALSE)</f>
        <v>#REF!</v>
      </c>
      <c r="S502" s="71" t="str">
        <f>Table16[[#This Row],[Column1]]&amp;" "&amp;VLOOKUP(Table16[[#This Row],[Player]],$U$453:$V$627,2,FALSE)</f>
        <v>0-0 30</v>
      </c>
      <c r="U502" t="s">
        <v>1296</v>
      </c>
      <c r="V502" s="97">
        <v>35</v>
      </c>
    </row>
    <row r="503" spans="1:22" ht="12.75" customHeight="1" thickBot="1" x14ac:dyDescent="0.3">
      <c r="A503" s="76" t="s">
        <v>870</v>
      </c>
      <c r="B503" s="72" t="s">
        <v>103</v>
      </c>
      <c r="C503" s="77" t="s">
        <v>395</v>
      </c>
      <c r="D503" s="89">
        <v>36221</v>
      </c>
      <c r="E503" s="73" t="s">
        <v>187</v>
      </c>
      <c r="G503" s="73" t="s">
        <v>871</v>
      </c>
      <c r="H503" s="75" t="str">
        <f>VLOOKUP(Table16[[#This Row],[Player]],Rosters!$D$1:$D$1939,1,FALSE)</f>
        <v>Pacheco, Isiah</v>
      </c>
      <c r="I503" s="75" t="str">
        <f>Table16[[#This Row],[RunBlock-Primary6]]&amp;"-"&amp;Table16[[#This Row],[PassBlock8]]&amp;IF(Table16[[#This Row],[RunBlock-Secondary7]]&lt;&gt;"","/"&amp;Table16[[#This Row],[RunBlock-Secondary7]]&amp;"-"&amp;Table16[[#This Row],[PassBlock8]],"")</f>
        <v>0-2</v>
      </c>
      <c r="J503" s="73"/>
      <c r="K503" s="73"/>
      <c r="L503" s="74"/>
      <c r="M503" s="74"/>
      <c r="N503" s="73">
        <v>0</v>
      </c>
      <c r="O503" s="74"/>
      <c r="P503" s="73">
        <v>2</v>
      </c>
      <c r="Q503" s="74" t="str">
        <f>Table16[[#This Row],[DefPrimary2]]&amp;IF(Table16[[#This Row],[Def-Secondary3]]&lt;&gt;"","/"&amp;Table16[[#This Row],[Def-Secondary3]],)&amp;""&amp;IF(Table16[[#This Row],[PassRush4]]&lt;&gt;"","-"&amp;Table16[[#This Row],[PassRush4]],)</f>
        <v/>
      </c>
      <c r="R503" s="74" t="e">
        <f>VLOOKUP(Table16[[#This Row],[Player]],#REF!,9,FALSE)</f>
        <v>#REF!</v>
      </c>
      <c r="S503" s="71" t="str">
        <f>Table16[[#This Row],[Column1]]&amp;" "&amp;VLOOKUP(Table16[[#This Row],[Player]],$U$453:$V$627,2,FALSE)</f>
        <v>0-2 83</v>
      </c>
      <c r="U503" t="s">
        <v>2692</v>
      </c>
      <c r="V503" s="98">
        <v>32</v>
      </c>
    </row>
    <row r="504" spans="1:22" ht="12.75" customHeight="1" x14ac:dyDescent="0.25">
      <c r="A504" s="76" t="s">
        <v>3458</v>
      </c>
      <c r="B504" s="72" t="s">
        <v>103</v>
      </c>
      <c r="C504" s="77" t="s">
        <v>549</v>
      </c>
      <c r="D504" s="89">
        <v>35550</v>
      </c>
      <c r="E504" s="73" t="s">
        <v>548</v>
      </c>
      <c r="G504" s="73" t="s">
        <v>3459</v>
      </c>
      <c r="H504" s="75" t="str">
        <f>VLOOKUP(Table16[[#This Row],[Player]],Rosters!$D$1:$D$1939,1,FALSE)</f>
        <v>Pollard, Tony</v>
      </c>
      <c r="I504" s="75" t="str">
        <f>Table16[[#This Row],[RunBlock-Primary6]]&amp;"-"&amp;Table16[[#This Row],[PassBlock8]]&amp;IF(Table16[[#This Row],[RunBlock-Secondary7]]&lt;&gt;"","/"&amp;Table16[[#This Row],[RunBlock-Secondary7]]&amp;"-"&amp;Table16[[#This Row],[PassBlock8]],"")</f>
        <v>4-0</v>
      </c>
      <c r="J504" s="73"/>
      <c r="K504" s="73"/>
      <c r="L504" s="74"/>
      <c r="M504" s="74"/>
      <c r="N504" s="73">
        <v>4</v>
      </c>
      <c r="O504" s="74"/>
      <c r="P504" s="73">
        <v>0</v>
      </c>
      <c r="Q504" s="74" t="str">
        <f>Table16[[#This Row],[DefPrimary2]]&amp;IF(Table16[[#This Row],[Def-Secondary3]]&lt;&gt;"","/"&amp;Table16[[#This Row],[Def-Secondary3]],)&amp;""&amp;IF(Table16[[#This Row],[PassRush4]]&lt;&gt;"","-"&amp;Table16[[#This Row],[PassRush4]],)</f>
        <v/>
      </c>
      <c r="R504" s="74" t="e">
        <f>VLOOKUP(Table16[[#This Row],[Player]],#REF!,9,FALSE)</f>
        <v>#REF!</v>
      </c>
      <c r="S504" s="71" t="str">
        <f>Table16[[#This Row],[Column1]]&amp;" "&amp;VLOOKUP(Table16[[#This Row],[Player]],$U$453:$V$627,2,FALSE)</f>
        <v>4-0 260</v>
      </c>
      <c r="U504" t="s">
        <v>3682</v>
      </c>
      <c r="V504" s="95">
        <v>14</v>
      </c>
    </row>
    <row r="505" spans="1:22" ht="12.75" customHeight="1" x14ac:dyDescent="0.25">
      <c r="A505" s="76" t="s">
        <v>120</v>
      </c>
      <c r="B505" s="72" t="s">
        <v>103</v>
      </c>
      <c r="C505" s="77" t="s">
        <v>123</v>
      </c>
      <c r="D505" s="89">
        <v>35217</v>
      </c>
      <c r="E505" s="73">
        <v>0</v>
      </c>
      <c r="G505" s="73" t="s">
        <v>117</v>
      </c>
      <c r="H505" s="75" t="str">
        <f>VLOOKUP(Table16[[#This Row],[Player]],Rosters!$D$1:$D$1939,1,FALSE)</f>
        <v>Reynolds, Craig</v>
      </c>
      <c r="I505" s="75" t="str">
        <f>Table16[[#This Row],[RunBlock-Primary6]]&amp;"-"&amp;Table16[[#This Row],[PassBlock8]]&amp;IF(Table16[[#This Row],[RunBlock-Secondary7]]&lt;&gt;"","/"&amp;Table16[[#This Row],[RunBlock-Secondary7]]&amp;"-"&amp;Table16[[#This Row],[PassBlock8]],"")</f>
        <v>0-0</v>
      </c>
      <c r="J505" s="73"/>
      <c r="K505" s="73"/>
      <c r="L505" s="74"/>
      <c r="M505" s="74"/>
      <c r="N505" s="73">
        <v>0</v>
      </c>
      <c r="O505" s="74"/>
      <c r="P505" s="73">
        <v>0</v>
      </c>
      <c r="Q505" s="74" t="str">
        <f>Table16[[#This Row],[DefPrimary2]]&amp;IF(Table16[[#This Row],[Def-Secondary3]]&lt;&gt;"","/"&amp;Table16[[#This Row],[Def-Secondary3]],)&amp;""&amp;IF(Table16[[#This Row],[PassRush4]]&lt;&gt;"","-"&amp;Table16[[#This Row],[PassRush4]],)</f>
        <v/>
      </c>
      <c r="R505" s="74" t="e">
        <f>VLOOKUP(Table16[[#This Row],[Player]],#REF!,9,FALSE)</f>
        <v>#REF!</v>
      </c>
      <c r="S505" s="71" t="str">
        <f>Table16[[#This Row],[Column1]]&amp;" "&amp;VLOOKUP(Table16[[#This Row],[Player]],$U$453:$V$627,2,FALSE)</f>
        <v>0-0 31</v>
      </c>
      <c r="U505" s="101" t="s">
        <v>2805</v>
      </c>
      <c r="V505" s="95">
        <v>84</v>
      </c>
    </row>
    <row r="506" spans="1:22" ht="12.75" customHeight="1" x14ac:dyDescent="0.25">
      <c r="A506" s="76" t="s">
        <v>1876</v>
      </c>
      <c r="B506" s="72" t="s">
        <v>103</v>
      </c>
      <c r="C506" s="77" t="s">
        <v>239</v>
      </c>
      <c r="D506" s="89">
        <v>36191</v>
      </c>
      <c r="E506" s="73" t="s">
        <v>698</v>
      </c>
      <c r="G506" s="73" t="s">
        <v>1877</v>
      </c>
      <c r="H506" s="75" t="str">
        <f>VLOOKUP(Table16[[#This Row],[Player]],Rosters!$D$1:$D$1939,1,FALSE)</f>
        <v>Rivers, Ronnie</v>
      </c>
      <c r="I506" s="75" t="str">
        <f>Table16[[#This Row],[RunBlock-Primary6]]&amp;"-"&amp;Table16[[#This Row],[PassBlock8]]&amp;IF(Table16[[#This Row],[RunBlock-Secondary7]]&lt;&gt;"","/"&amp;Table16[[#This Row],[RunBlock-Secondary7]]&amp;"-"&amp;Table16[[#This Row],[PassBlock8]],"")</f>
        <v>0-0</v>
      </c>
      <c r="J506" s="73"/>
      <c r="K506" s="73"/>
      <c r="L506" s="74"/>
      <c r="M506" s="74"/>
      <c r="N506" s="73">
        <v>0</v>
      </c>
      <c r="O506" s="74"/>
      <c r="P506" s="73">
        <v>0</v>
      </c>
      <c r="Q506" s="74" t="str">
        <f>Table16[[#This Row],[DefPrimary2]]&amp;IF(Table16[[#This Row],[Def-Secondary3]]&lt;&gt;"","/"&amp;Table16[[#This Row],[Def-Secondary3]],)&amp;""&amp;IF(Table16[[#This Row],[PassRush4]]&lt;&gt;"","-"&amp;Table16[[#This Row],[PassRush4]],)</f>
        <v/>
      </c>
      <c r="R506" s="74" t="e">
        <f>VLOOKUP(Table16[[#This Row],[Player]],#REF!,9,FALSE)</f>
        <v>#REF!</v>
      </c>
      <c r="S506" s="71" t="str">
        <f>Table16[[#This Row],[Column1]]&amp;" "&amp;VLOOKUP(Table16[[#This Row],[Player]],$U$453:$V$627,2,FALSE)</f>
        <v>0-0 22</v>
      </c>
      <c r="U506" t="s">
        <v>2797</v>
      </c>
      <c r="V506" s="95">
        <v>11</v>
      </c>
    </row>
    <row r="507" spans="1:22" ht="12.75" customHeight="1" x14ac:dyDescent="0.25">
      <c r="A507" s="76" t="s">
        <v>1008</v>
      </c>
      <c r="B507" s="72" t="s">
        <v>103</v>
      </c>
      <c r="C507" s="77" t="s">
        <v>138</v>
      </c>
      <c r="D507" s="89">
        <v>36241</v>
      </c>
      <c r="E507" s="73" t="s">
        <v>191</v>
      </c>
      <c r="G507" s="73" t="s">
        <v>1009</v>
      </c>
      <c r="H507" s="75" t="e">
        <f>VLOOKUP(Table16[[#This Row],[Player]],Rosters!$D$1:$D$1939,1,FALSE)</f>
        <v>#N/A</v>
      </c>
      <c r="I507" s="75" t="str">
        <f>Table16[[#This Row],[RunBlock-Primary6]]&amp;"-"&amp;Table16[[#This Row],[PassBlock8]]&amp;IF(Table16[[#This Row],[RunBlock-Secondary7]]&lt;&gt;"","/"&amp;Table16[[#This Row],[RunBlock-Secondary7]]&amp;"-"&amp;Table16[[#This Row],[PassBlock8]],"")</f>
        <v>4-0</v>
      </c>
      <c r="J507" s="73"/>
      <c r="K507" s="73"/>
      <c r="L507" s="74"/>
      <c r="M507" s="74"/>
      <c r="N507" s="73">
        <v>4</v>
      </c>
      <c r="O507" s="74"/>
      <c r="P507" s="73">
        <v>0</v>
      </c>
      <c r="Q507" s="74" t="str">
        <f>Table16[[#This Row],[DefPrimary2]]&amp;IF(Table16[[#This Row],[Def-Secondary3]]&lt;&gt;"","/"&amp;Table16[[#This Row],[Def-Secondary3]],)&amp;""&amp;IF(Table16[[#This Row],[PassRush4]]&lt;&gt;"","-"&amp;Table16[[#This Row],[PassRush4]],)</f>
        <v/>
      </c>
      <c r="R507" s="74" t="e">
        <f>VLOOKUP(Table16[[#This Row],[Player]],#REF!,9,FALSE)</f>
        <v>#REF!</v>
      </c>
      <c r="S507" s="71" t="str">
        <f>Table16[[#This Row],[Column1]]&amp;" "&amp;VLOOKUP(Table16[[#This Row],[Player]],$U$453:$V$627,2,FALSE)</f>
        <v>4-0 187</v>
      </c>
      <c r="U507" t="s">
        <v>2222</v>
      </c>
      <c r="V507" s="95">
        <v>209</v>
      </c>
    </row>
    <row r="508" spans="1:22" ht="12.75" customHeight="1" x14ac:dyDescent="0.25">
      <c r="A508" s="76" t="s">
        <v>3564</v>
      </c>
      <c r="B508" s="72" t="s">
        <v>103</v>
      </c>
      <c r="C508" s="77" t="s">
        <v>109</v>
      </c>
      <c r="D508" s="89">
        <v>37286</v>
      </c>
      <c r="E508" s="73" t="s">
        <v>1119</v>
      </c>
      <c r="G508" s="73" t="s">
        <v>3565</v>
      </c>
      <c r="H508" s="75" t="str">
        <f>VLOOKUP(Table16[[#This Row],[Player]],Rosters!$D$1:$D$1939,1,FALSE)</f>
        <v>Robinson, Bijan</v>
      </c>
      <c r="I508" s="75" t="str">
        <f>Table16[[#This Row],[RunBlock-Primary6]]&amp;"-"&amp;Table16[[#This Row],[PassBlock8]]&amp;IF(Table16[[#This Row],[RunBlock-Secondary7]]&lt;&gt;"","/"&amp;Table16[[#This Row],[RunBlock-Secondary7]]&amp;"-"&amp;Table16[[#This Row],[PassBlock8]],"")</f>
        <v>4-0</v>
      </c>
      <c r="J508" s="73"/>
      <c r="K508" s="73"/>
      <c r="L508" s="74"/>
      <c r="M508" s="74"/>
      <c r="N508" s="73">
        <v>4</v>
      </c>
      <c r="O508" s="74"/>
      <c r="P508" s="73">
        <v>0</v>
      </c>
      <c r="Q508" s="74" t="str">
        <f>Table16[[#This Row],[DefPrimary2]]&amp;IF(Table16[[#This Row],[Def-Secondary3]]&lt;&gt;"","/"&amp;Table16[[#This Row],[Def-Secondary3]],)&amp;""&amp;IF(Table16[[#This Row],[PassRush4]]&lt;&gt;"","-"&amp;Table16[[#This Row],[PassRush4]],)</f>
        <v/>
      </c>
      <c r="R508" s="74" t="e">
        <f>VLOOKUP(Table16[[#This Row],[Player]],#REF!,9,FALSE)</f>
        <v>#REF!</v>
      </c>
      <c r="S508" s="71" t="str">
        <f>Table16[[#This Row],[Column1]]&amp;" "&amp;VLOOKUP(Table16[[#This Row],[Player]],$U$453:$V$627,2,FALSE)</f>
        <v>4-0 304</v>
      </c>
      <c r="U508" t="s">
        <v>2084</v>
      </c>
      <c r="V508" s="95">
        <v>263</v>
      </c>
    </row>
    <row r="509" spans="1:22" ht="12.75" customHeight="1" x14ac:dyDescent="0.25">
      <c r="A509" s="76" t="s">
        <v>2566</v>
      </c>
      <c r="B509" s="72" t="s">
        <v>103</v>
      </c>
      <c r="C509" s="77" t="s">
        <v>175</v>
      </c>
      <c r="D509" s="89">
        <v>35551</v>
      </c>
      <c r="E509" s="73" t="s">
        <v>591</v>
      </c>
      <c r="G509" s="73" t="s">
        <v>2568</v>
      </c>
      <c r="H509" s="75" t="str">
        <f>VLOOKUP(Table16[[#This Row],[Player]],Rosters!$D$1:$D$1939,1,FALSE)</f>
        <v>Sanders, Miles</v>
      </c>
      <c r="I509" s="75" t="str">
        <f>Table16[[#This Row],[RunBlock-Primary6]]&amp;"-"&amp;Table16[[#This Row],[PassBlock8]]&amp;IF(Table16[[#This Row],[RunBlock-Secondary7]]&lt;&gt;"","/"&amp;Table16[[#This Row],[RunBlock-Secondary7]]&amp;"-"&amp;Table16[[#This Row],[PassBlock8]],"")</f>
        <v>0-0</v>
      </c>
      <c r="J509" s="73"/>
      <c r="K509" s="73"/>
      <c r="L509" s="74"/>
      <c r="M509" s="74"/>
      <c r="N509" s="73">
        <v>0</v>
      </c>
      <c r="O509" s="74"/>
      <c r="P509" s="73">
        <v>0</v>
      </c>
      <c r="Q509" s="74" t="str">
        <f>Table16[[#This Row],[DefPrimary2]]&amp;IF(Table16[[#This Row],[Def-Secondary3]]&lt;&gt;"","/"&amp;Table16[[#This Row],[Def-Secondary3]],)&amp;""&amp;IF(Table16[[#This Row],[PassRush4]]&lt;&gt;"","-"&amp;Table16[[#This Row],[PassRush4]],)</f>
        <v/>
      </c>
      <c r="R509" s="74" t="e">
        <f>VLOOKUP(Table16[[#This Row],[Player]],#REF!,9,FALSE)</f>
        <v>#REF!</v>
      </c>
      <c r="S509" s="71" t="str">
        <f>Table16[[#This Row],[Column1]]&amp;" "&amp;VLOOKUP(Table16[[#This Row],[Player]],$U$453:$V$627,2,FALSE)</f>
        <v>0-0 55</v>
      </c>
      <c r="U509" t="s">
        <v>1474</v>
      </c>
      <c r="V509" s="95">
        <v>34</v>
      </c>
    </row>
    <row r="510" spans="1:22" ht="12.75" customHeight="1" x14ac:dyDescent="0.25">
      <c r="A510" s="76" t="s">
        <v>472</v>
      </c>
      <c r="B510" s="72" t="s">
        <v>103</v>
      </c>
      <c r="C510" s="77" t="s">
        <v>285</v>
      </c>
      <c r="D510" s="89">
        <v>36161</v>
      </c>
      <c r="E510" s="73" t="s">
        <v>473</v>
      </c>
      <c r="G510" s="73" t="s">
        <v>474</v>
      </c>
      <c r="H510" s="75" t="str">
        <f>VLOOKUP(Table16[[#This Row],[Player]],Rosters!$D$1:$D$1939,1,FALSE)</f>
        <v>Sermon, Trey</v>
      </c>
      <c r="I510" s="75" t="str">
        <f>Table16[[#This Row],[RunBlock-Primary6]]&amp;"-"&amp;Table16[[#This Row],[PassBlock8]]&amp;IF(Table16[[#This Row],[RunBlock-Secondary7]]&lt;&gt;"","/"&amp;Table16[[#This Row],[RunBlock-Secondary7]]&amp;"-"&amp;Table16[[#This Row],[PassBlock8]],"")</f>
        <v>0-0</v>
      </c>
      <c r="J510" s="73"/>
      <c r="K510" s="73"/>
      <c r="L510" s="74"/>
      <c r="M510" s="74"/>
      <c r="N510" s="73">
        <v>0</v>
      </c>
      <c r="O510" s="74"/>
      <c r="P510" s="73">
        <v>0</v>
      </c>
      <c r="Q510" s="74" t="str">
        <f>Table16[[#This Row],[DefPrimary2]]&amp;IF(Table16[[#This Row],[Def-Secondary3]]&lt;&gt;"","/"&amp;Table16[[#This Row],[Def-Secondary3]],)&amp;""&amp;IF(Table16[[#This Row],[PassRush4]]&lt;&gt;"","-"&amp;Table16[[#This Row],[PassRush4]],)</f>
        <v/>
      </c>
      <c r="R510" s="74" t="e">
        <f>VLOOKUP(Table16[[#This Row],[Player]],#REF!,9,FALSE)</f>
        <v>#REF!</v>
      </c>
      <c r="S510" s="71" t="str">
        <f>Table16[[#This Row],[Column1]]&amp;" "&amp;VLOOKUP(Table16[[#This Row],[Player]],$U$453:$V$627,2,FALSE)</f>
        <v>0-0 56</v>
      </c>
      <c r="U510" t="s">
        <v>4250</v>
      </c>
      <c r="V510" s="95">
        <v>20</v>
      </c>
    </row>
    <row r="511" spans="1:22" ht="12.75" customHeight="1" x14ac:dyDescent="0.25">
      <c r="A511" s="76" t="s">
        <v>1975</v>
      </c>
      <c r="B511" s="72" t="s">
        <v>103</v>
      </c>
      <c r="C511" s="77" t="s">
        <v>612</v>
      </c>
      <c r="D511" s="89">
        <v>35676</v>
      </c>
      <c r="E511" s="73" t="s">
        <v>136</v>
      </c>
      <c r="G511" s="73" t="s">
        <v>1976</v>
      </c>
      <c r="H511" s="75" t="str">
        <f>VLOOKUP(Table16[[#This Row],[Player]],Rosters!$D$1:$D$1939,1,FALSE)</f>
        <v>Singletary, Devin</v>
      </c>
      <c r="I511" s="75" t="str">
        <f>Table16[[#This Row],[RunBlock-Primary6]]&amp;"-"&amp;Table16[[#This Row],[PassBlock8]]&amp;IF(Table16[[#This Row],[RunBlock-Secondary7]]&lt;&gt;"","/"&amp;Table16[[#This Row],[RunBlock-Secondary7]]&amp;"-"&amp;Table16[[#This Row],[PassBlock8]],"")</f>
        <v>0-4</v>
      </c>
      <c r="J511" s="73"/>
      <c r="K511" s="73"/>
      <c r="L511" s="74"/>
      <c r="M511" s="74"/>
      <c r="N511" s="73">
        <v>0</v>
      </c>
      <c r="O511" s="74"/>
      <c r="P511" s="73">
        <v>4</v>
      </c>
      <c r="Q511" s="74" t="str">
        <f>Table16[[#This Row],[DefPrimary2]]&amp;IF(Table16[[#This Row],[Def-Secondary3]]&lt;&gt;"","/"&amp;Table16[[#This Row],[Def-Secondary3]],)&amp;""&amp;IF(Table16[[#This Row],[PassRush4]]&lt;&gt;"","-"&amp;Table16[[#This Row],[PassRush4]],)</f>
        <v/>
      </c>
      <c r="R511" s="74" t="e">
        <f>VLOOKUP(Table16[[#This Row],[Player]],#REF!,9,FALSE)</f>
        <v>#REF!</v>
      </c>
      <c r="S511" s="71" t="str">
        <f>Table16[[#This Row],[Column1]]&amp;" "&amp;VLOOKUP(Table16[[#This Row],[Player]],$U$453:$V$627,2,FALSE)</f>
        <v>0-4 113</v>
      </c>
      <c r="U511" t="s">
        <v>653</v>
      </c>
      <c r="V511" s="95">
        <v>325</v>
      </c>
    </row>
    <row r="512" spans="1:22" ht="12.75" customHeight="1" x14ac:dyDescent="0.25">
      <c r="A512" s="76" t="s">
        <v>666</v>
      </c>
      <c r="B512" s="72" t="s">
        <v>103</v>
      </c>
      <c r="C512" s="77" t="s">
        <v>549</v>
      </c>
      <c r="D512" s="89">
        <v>37057</v>
      </c>
      <c r="E512" s="73" t="s">
        <v>98</v>
      </c>
      <c r="G512" s="73" t="s">
        <v>668</v>
      </c>
      <c r="H512" s="75" t="str">
        <f>VLOOKUP(Table16[[#This Row],[Player]],Rosters!$D$1:$D$1939,1,FALSE)</f>
        <v>Spears, Tyjae</v>
      </c>
      <c r="I512" s="75" t="str">
        <f>Table16[[#This Row],[RunBlock-Primary6]]&amp;"-"&amp;Table16[[#This Row],[PassBlock8]]&amp;IF(Table16[[#This Row],[RunBlock-Secondary7]]&lt;&gt;"","/"&amp;Table16[[#This Row],[RunBlock-Secondary7]]&amp;"-"&amp;Table16[[#This Row],[PassBlock8]],"")</f>
        <v>0-0</v>
      </c>
      <c r="J512" s="73"/>
      <c r="K512" s="73"/>
      <c r="L512" s="74"/>
      <c r="M512" s="74"/>
      <c r="N512" s="73">
        <v>0</v>
      </c>
      <c r="O512" s="74"/>
      <c r="P512" s="73">
        <v>0</v>
      </c>
      <c r="Q512" s="74" t="str">
        <f>Table16[[#This Row],[DefPrimary2]]&amp;IF(Table16[[#This Row],[Def-Secondary3]]&lt;&gt;"","/"&amp;Table16[[#This Row],[Def-Secondary3]],)&amp;""&amp;IF(Table16[[#This Row],[PassRush4]]&lt;&gt;"","-"&amp;Table16[[#This Row],[PassRush4]],)</f>
        <v/>
      </c>
      <c r="R512" s="74" t="e">
        <f>VLOOKUP(Table16[[#This Row],[Player]],#REF!,9,FALSE)</f>
        <v>#REF!</v>
      </c>
      <c r="S512" s="71" t="str">
        <f>Table16[[#This Row],[Column1]]&amp;" "&amp;VLOOKUP(Table16[[#This Row],[Player]],$U$453:$V$627,2,FALSE)</f>
        <v>0-0 84</v>
      </c>
      <c r="U512" t="s">
        <v>2433</v>
      </c>
      <c r="V512" s="95">
        <v>69</v>
      </c>
    </row>
    <row r="513" spans="1:22" ht="12.75" customHeight="1" x14ac:dyDescent="0.25">
      <c r="A513" s="76" t="s">
        <v>3344</v>
      </c>
      <c r="B513" s="72" t="s">
        <v>103</v>
      </c>
      <c r="C513" s="77" t="s">
        <v>272</v>
      </c>
      <c r="D513" s="89">
        <v>35827</v>
      </c>
      <c r="E513" s="73" t="s">
        <v>553</v>
      </c>
      <c r="G513" s="73" t="s">
        <v>3345</v>
      </c>
      <c r="H513" s="75" t="str">
        <f>VLOOKUP(Table16[[#This Row],[Player]],Rosters!$D$1:$D$1939,1,FALSE)</f>
        <v>Stevenson, Rhamondre</v>
      </c>
      <c r="I513" s="75" t="str">
        <f>Table16[[#This Row],[RunBlock-Primary6]]&amp;"-"&amp;Table16[[#This Row],[PassBlock8]]&amp;IF(Table16[[#This Row],[RunBlock-Secondary7]]&lt;&gt;"","/"&amp;Table16[[#This Row],[RunBlock-Secondary7]]&amp;"-"&amp;Table16[[#This Row],[PassBlock8]],"")</f>
        <v>4-4</v>
      </c>
      <c r="J513" s="73"/>
      <c r="K513" s="73"/>
      <c r="L513" s="74"/>
      <c r="M513" s="74"/>
      <c r="N513" s="73">
        <v>4</v>
      </c>
      <c r="O513" s="74"/>
      <c r="P513" s="73">
        <v>4</v>
      </c>
      <c r="Q513" s="74" t="str">
        <f>Table16[[#This Row],[DefPrimary2]]&amp;IF(Table16[[#This Row],[Def-Secondary3]]&lt;&gt;"","/"&amp;Table16[[#This Row],[Def-Secondary3]],)&amp;""&amp;IF(Table16[[#This Row],[PassRush4]]&lt;&gt;"","-"&amp;Table16[[#This Row],[PassRush4]],)</f>
        <v/>
      </c>
      <c r="R513" s="74" t="e">
        <f>VLOOKUP(Table16[[#This Row],[Player]],#REF!,9,FALSE)</f>
        <v>#REF!</v>
      </c>
      <c r="S513" s="71" t="str">
        <f>Table16[[#This Row],[Column1]]&amp;" "&amp;VLOOKUP(Table16[[#This Row],[Player]],$U$453:$V$627,2,FALSE)</f>
        <v>4-4 207</v>
      </c>
      <c r="U513" t="s">
        <v>3249</v>
      </c>
      <c r="V513" s="95">
        <v>36</v>
      </c>
    </row>
    <row r="514" spans="1:22" ht="12.75" customHeight="1" x14ac:dyDescent="0.25">
      <c r="A514" s="76" t="s">
        <v>465</v>
      </c>
      <c r="B514" s="72" t="s">
        <v>103</v>
      </c>
      <c r="C514" s="77" t="s">
        <v>327</v>
      </c>
      <c r="D514" s="89">
        <v>36174</v>
      </c>
      <c r="E514" s="73" t="s">
        <v>230</v>
      </c>
      <c r="G514" s="73" t="s">
        <v>467</v>
      </c>
      <c r="H514" s="75" t="str">
        <f>VLOOKUP(Table16[[#This Row],[Player]],Rosters!$D$1:$D$1939,1,FALSE)</f>
        <v>Swift, D'Andre</v>
      </c>
      <c r="I514" s="75" t="str">
        <f>Table16[[#This Row],[RunBlock-Primary6]]&amp;"-"&amp;Table16[[#This Row],[PassBlock8]]&amp;IF(Table16[[#This Row],[RunBlock-Secondary7]]&lt;&gt;"","/"&amp;Table16[[#This Row],[RunBlock-Secondary7]]&amp;"-"&amp;Table16[[#This Row],[PassBlock8]],"")</f>
        <v>0-2</v>
      </c>
      <c r="J514" s="73"/>
      <c r="K514" s="73"/>
      <c r="L514" s="74"/>
      <c r="M514" s="74"/>
      <c r="N514" s="73">
        <v>0</v>
      </c>
      <c r="O514" s="74"/>
      <c r="P514" s="73">
        <v>2</v>
      </c>
      <c r="Q514" s="74" t="str">
        <f>Table16[[#This Row],[DefPrimary2]]&amp;IF(Table16[[#This Row],[Def-Secondary3]]&lt;&gt;"","/"&amp;Table16[[#This Row],[Def-Secondary3]],)&amp;""&amp;IF(Table16[[#This Row],[PassRush4]]&lt;&gt;"","-"&amp;Table16[[#This Row],[PassRush4]],)</f>
        <v/>
      </c>
      <c r="R514" s="74" t="e">
        <f>VLOOKUP(Table16[[#This Row],[Player]],#REF!,9,FALSE)</f>
        <v>#REF!</v>
      </c>
      <c r="S514" s="71" t="str">
        <f>Table16[[#This Row],[Column1]]&amp;" "&amp;VLOOKUP(Table16[[#This Row],[Player]],$U$453:$V$627,2,FALSE)</f>
        <v>0-2 253</v>
      </c>
      <c r="U514" t="s">
        <v>1988</v>
      </c>
      <c r="V514" s="95">
        <v>47</v>
      </c>
    </row>
    <row r="515" spans="1:22" ht="12.75" customHeight="1" x14ac:dyDescent="0.25">
      <c r="A515" s="76" t="s">
        <v>481</v>
      </c>
      <c r="B515" s="72" t="s">
        <v>103</v>
      </c>
      <c r="C515" s="77" t="s">
        <v>220</v>
      </c>
      <c r="D515" s="89">
        <v>35796</v>
      </c>
      <c r="E515" s="73" t="s">
        <v>482</v>
      </c>
      <c r="G515" s="73" t="s">
        <v>483</v>
      </c>
      <c r="H515" s="75" t="str">
        <f>VLOOKUP(Table16[[#This Row],[Player]],Rosters!$D$1:$D$1939,1,FALSE)</f>
        <v>Taylor, J.J.</v>
      </c>
      <c r="I515" s="75" t="str">
        <f>Table16[[#This Row],[RunBlock-Primary6]]&amp;"-"&amp;Table16[[#This Row],[PassBlock8]]&amp;IF(Table16[[#This Row],[RunBlock-Secondary7]]&lt;&gt;"","/"&amp;Table16[[#This Row],[RunBlock-Secondary7]]&amp;"-"&amp;Table16[[#This Row],[PassBlock8]],"")</f>
        <v>0-0</v>
      </c>
      <c r="J515" s="73"/>
      <c r="K515" s="73"/>
      <c r="L515" s="74"/>
      <c r="M515" s="74"/>
      <c r="N515" s="73">
        <v>0</v>
      </c>
      <c r="O515" s="74"/>
      <c r="P515" s="73">
        <v>0</v>
      </c>
      <c r="Q515" s="74" t="str">
        <f>Table16[[#This Row],[DefPrimary2]]&amp;IF(Table16[[#This Row],[Def-Secondary3]]&lt;&gt;"","/"&amp;Table16[[#This Row],[Def-Secondary3]],)&amp;""&amp;IF(Table16[[#This Row],[PassRush4]]&lt;&gt;"","-"&amp;Table16[[#This Row],[PassRush4]],)</f>
        <v/>
      </c>
      <c r="R515" s="74" t="e">
        <f>VLOOKUP(Table16[[#This Row],[Player]],#REF!,9,FALSE)</f>
        <v>#REF!</v>
      </c>
      <c r="S515" s="71" t="str">
        <f>Table16[[#This Row],[Column1]]&amp;" "&amp;VLOOKUP(Table16[[#This Row],[Player]],$U$453:$V$627,2,FALSE)</f>
        <v>0-0 10</v>
      </c>
      <c r="U515" t="s">
        <v>3377</v>
      </c>
      <c r="V515" s="95">
        <v>39</v>
      </c>
    </row>
    <row r="516" spans="1:22" ht="12.75" customHeight="1" x14ac:dyDescent="0.25">
      <c r="A516" s="76" t="s">
        <v>1859</v>
      </c>
      <c r="B516" s="72" t="s">
        <v>103</v>
      </c>
      <c r="C516" s="77" t="s">
        <v>285</v>
      </c>
      <c r="D516" s="89">
        <v>36179</v>
      </c>
      <c r="E516" s="73" t="s">
        <v>230</v>
      </c>
      <c r="G516" s="73" t="s">
        <v>1861</v>
      </c>
      <c r="H516" s="75" t="str">
        <f>VLOOKUP(Table16[[#This Row],[Player]],Rosters!$D$1:$D$1939,1,FALSE)</f>
        <v>Taylor, Jonathan</v>
      </c>
      <c r="I516" s="75" t="str">
        <f>Table16[[#This Row],[RunBlock-Primary6]]&amp;"-"&amp;Table16[[#This Row],[PassBlock8]]&amp;IF(Table16[[#This Row],[RunBlock-Secondary7]]&lt;&gt;"","/"&amp;Table16[[#This Row],[RunBlock-Secondary7]]&amp;"-"&amp;Table16[[#This Row],[PassBlock8]],"")</f>
        <v>0-0</v>
      </c>
      <c r="J516" s="73"/>
      <c r="K516" s="73"/>
      <c r="L516" s="74"/>
      <c r="M516" s="74"/>
      <c r="N516" s="73">
        <v>0</v>
      </c>
      <c r="O516" s="74"/>
      <c r="P516" s="73">
        <v>0</v>
      </c>
      <c r="Q516" s="74" t="str">
        <f>Table16[[#This Row],[DefPrimary2]]&amp;IF(Table16[[#This Row],[Def-Secondary3]]&lt;&gt;"","/"&amp;Table16[[#This Row],[Def-Secondary3]],)&amp;""&amp;IF(Table16[[#This Row],[PassRush4]]&lt;&gt;"","-"&amp;Table16[[#This Row],[PassRush4]],)</f>
        <v/>
      </c>
      <c r="R516" s="74" t="e">
        <f>VLOOKUP(Table16[[#This Row],[Player]],#REF!,9,FALSE)</f>
        <v>#REF!</v>
      </c>
      <c r="S516" s="71" t="str">
        <f>Table16[[#This Row],[Column1]]&amp;" "&amp;VLOOKUP(Table16[[#This Row],[Player]],$U$453:$V$627,2,FALSE)</f>
        <v>0-0 303</v>
      </c>
      <c r="U516" s="101" t="s">
        <v>2799</v>
      </c>
      <c r="V516" s="95">
        <v>250</v>
      </c>
    </row>
    <row r="517" spans="1:22" ht="12.75" customHeight="1" x14ac:dyDescent="0.25">
      <c r="A517" s="76" t="s">
        <v>1469</v>
      </c>
      <c r="B517" s="72" t="s">
        <v>103</v>
      </c>
      <c r="C517" s="77" t="s">
        <v>213</v>
      </c>
      <c r="D517" s="89">
        <v>35886</v>
      </c>
      <c r="E517" s="73" t="s">
        <v>1248</v>
      </c>
      <c r="G517" s="73" t="s">
        <v>1470</v>
      </c>
      <c r="H517" s="75" t="str">
        <f>VLOOKUP(Table16[[#This Row],[Player]],Rosters!$D$1:$D$1939,1,FALSE)</f>
        <v>Taylor, Patrick</v>
      </c>
      <c r="I517" s="75" t="str">
        <f>Table16[[#This Row],[RunBlock-Primary6]]&amp;"-"&amp;Table16[[#This Row],[PassBlock8]]&amp;IF(Table16[[#This Row],[RunBlock-Secondary7]]&lt;&gt;"","/"&amp;Table16[[#This Row],[RunBlock-Secondary7]]&amp;"-"&amp;Table16[[#This Row],[PassBlock8]],"")</f>
        <v>0-3</v>
      </c>
      <c r="J517" s="73"/>
      <c r="K517" s="73"/>
      <c r="L517" s="74"/>
      <c r="M517" s="74"/>
      <c r="N517" s="73">
        <v>0</v>
      </c>
      <c r="O517" s="74"/>
      <c r="P517" s="73">
        <v>3</v>
      </c>
      <c r="Q517" s="74" t="str">
        <f>Table16[[#This Row],[DefPrimary2]]&amp;IF(Table16[[#This Row],[Def-Secondary3]]&lt;&gt;"","/"&amp;Table16[[#This Row],[Def-Secondary3]],)&amp;""&amp;IF(Table16[[#This Row],[PassRush4]]&lt;&gt;"","-"&amp;Table16[[#This Row],[PassRush4]],)</f>
        <v/>
      </c>
      <c r="R517" s="74" t="e">
        <f>VLOOKUP(Table16[[#This Row],[Player]],#REF!,9,FALSE)</f>
        <v>#REF!</v>
      </c>
      <c r="S517" s="71" t="str">
        <f>Table16[[#This Row],[Column1]]&amp;" "&amp;VLOOKUP(Table16[[#This Row],[Player]],$U$453:$V$627,2,FALSE)</f>
        <v>0-3 39</v>
      </c>
      <c r="U517" t="s">
        <v>1454</v>
      </c>
      <c r="V517" s="95">
        <v>200</v>
      </c>
    </row>
    <row r="518" spans="1:22" ht="12.75" customHeight="1" x14ac:dyDescent="0.25">
      <c r="A518" s="76" t="s">
        <v>2803</v>
      </c>
      <c r="B518" s="72" t="s">
        <v>103</v>
      </c>
      <c r="C518" s="77" t="s">
        <v>612</v>
      </c>
      <c r="D518" s="89">
        <v>36487</v>
      </c>
      <c r="E518" s="73" t="s">
        <v>172</v>
      </c>
      <c r="G518" s="73" t="s">
        <v>2804</v>
      </c>
      <c r="H518" s="75" t="e">
        <f>VLOOKUP(Table16[[#This Row],[Player]],Rosters!$D$1:$D$1939,1,FALSE)</f>
        <v>#N/A</v>
      </c>
      <c r="I518" s="75" t="str">
        <f>Table16[[#This Row],[RunBlock-Primary6]]&amp;"-"&amp;Table16[[#This Row],[PassBlock8]]&amp;IF(Table16[[#This Row],[RunBlock-Secondary7]]&lt;&gt;"","/"&amp;Table16[[#This Row],[RunBlock-Secondary7]]&amp;"-"&amp;Table16[[#This Row],[PassBlock8]],"")</f>
        <v>0-0</v>
      </c>
      <c r="J518" s="73"/>
      <c r="K518" s="73"/>
      <c r="L518" s="74"/>
      <c r="M518" s="74"/>
      <c r="N518" s="73">
        <v>0</v>
      </c>
      <c r="O518" s="74"/>
      <c r="P518" s="73">
        <v>0</v>
      </c>
      <c r="Q518" s="74" t="str">
        <f>Table16[[#This Row],[DefPrimary2]]&amp;IF(Table16[[#This Row],[Def-Secondary3]]&lt;&gt;"","/"&amp;Table16[[#This Row],[Def-Secondary3]],)&amp;""&amp;IF(Table16[[#This Row],[PassRush4]]&lt;&gt;"","-"&amp;Table16[[#This Row],[PassRush4]],)</f>
        <v/>
      </c>
      <c r="R518" s="74" t="e">
        <f>VLOOKUP(Table16[[#This Row],[Player]],#REF!,9,FALSE)</f>
        <v>#REF!</v>
      </c>
      <c r="S518" s="71" t="str">
        <f>Table16[[#This Row],[Column1]]&amp;" "&amp;VLOOKUP(Table16[[#This Row],[Player]],$U$453:$V$627,2,FALSE)</f>
        <v>0-0 192</v>
      </c>
      <c r="U518" t="s">
        <v>3662</v>
      </c>
      <c r="V518" s="95">
        <v>26</v>
      </c>
    </row>
    <row r="519" spans="1:22" ht="12.75" customHeight="1" x14ac:dyDescent="0.25">
      <c r="A519" s="76" t="s">
        <v>2913</v>
      </c>
      <c r="B519" s="72" t="s">
        <v>103</v>
      </c>
      <c r="C519" s="77" t="s">
        <v>200</v>
      </c>
      <c r="D519" s="89">
        <v>37197</v>
      </c>
      <c r="E519" s="73" t="s">
        <v>348</v>
      </c>
      <c r="G519" s="73" t="s">
        <v>2914</v>
      </c>
      <c r="H519" s="75" t="str">
        <f>VLOOKUP(Table16[[#This Row],[Player]],Rosters!$D$1:$D$1939,1,FALSE)</f>
        <v>Vaughn, Deuce</v>
      </c>
      <c r="I519" s="75" t="str">
        <f>Table16[[#This Row],[RunBlock-Primary6]]&amp;"-"&amp;Table16[[#This Row],[PassBlock8]]&amp;IF(Table16[[#This Row],[RunBlock-Secondary7]]&lt;&gt;"","/"&amp;Table16[[#This Row],[RunBlock-Secondary7]]&amp;"-"&amp;Table16[[#This Row],[PassBlock8]],"")</f>
        <v>0-0</v>
      </c>
      <c r="J519" s="73"/>
      <c r="K519" s="73"/>
      <c r="L519" s="74"/>
      <c r="M519" s="74"/>
      <c r="N519" s="73">
        <v>0</v>
      </c>
      <c r="O519" s="74"/>
      <c r="P519" s="73">
        <v>0</v>
      </c>
      <c r="Q519" s="74" t="str">
        <f>Table16[[#This Row],[DefPrimary2]]&amp;IF(Table16[[#This Row],[Def-Secondary3]]&lt;&gt;"","/"&amp;Table16[[#This Row],[Def-Secondary3]],)&amp;""&amp;IF(Table16[[#This Row],[PassRush4]]&lt;&gt;"","-"&amp;Table16[[#This Row],[PassRush4]],)</f>
        <v/>
      </c>
      <c r="R519" s="74" t="e">
        <f>VLOOKUP(Table16[[#This Row],[Player]],#REF!,9,FALSE)</f>
        <v>#REF!</v>
      </c>
      <c r="S519" s="71" t="str">
        <f>Table16[[#This Row],[Column1]]&amp;" "&amp;VLOOKUP(Table16[[#This Row],[Player]],$U$453:$V$627,2,FALSE)</f>
        <v>0-0 17</v>
      </c>
      <c r="U519" t="s">
        <v>2078</v>
      </c>
      <c r="V519" s="95">
        <v>150</v>
      </c>
    </row>
    <row r="520" spans="1:22" ht="12.75" customHeight="1" x14ac:dyDescent="0.25">
      <c r="A520" s="76" t="s">
        <v>3246</v>
      </c>
      <c r="B520" s="72" t="s">
        <v>103</v>
      </c>
      <c r="C520" s="77" t="s">
        <v>246</v>
      </c>
      <c r="D520" s="89">
        <v>37131</v>
      </c>
      <c r="E520" s="73" t="s">
        <v>3247</v>
      </c>
      <c r="G520" s="73" t="s">
        <v>3248</v>
      </c>
      <c r="H520" s="75" t="str">
        <f>VLOOKUP(Table16[[#This Row],[Player]],Rosters!$D$1:$D$1939,1,FALSE)</f>
        <v>Vidal, Kimani</v>
      </c>
      <c r="I520" s="75" t="str">
        <f>Table16[[#This Row],[RunBlock-Primary6]]&amp;"-"&amp;Table16[[#This Row],[PassBlock8]]&amp;IF(Table16[[#This Row],[RunBlock-Secondary7]]&lt;&gt;"","/"&amp;Table16[[#This Row],[RunBlock-Secondary7]]&amp;"-"&amp;Table16[[#This Row],[PassBlock8]],"")</f>
        <v>4-0</v>
      </c>
      <c r="J520" s="73"/>
      <c r="K520" s="73"/>
      <c r="L520" s="74"/>
      <c r="M520" s="74"/>
      <c r="N520" s="73">
        <v>4</v>
      </c>
      <c r="O520" s="74"/>
      <c r="P520" s="73">
        <v>0</v>
      </c>
      <c r="Q520" s="74" t="str">
        <f>Table16[[#This Row],[DefPrimary2]]&amp;IF(Table16[[#This Row],[Def-Secondary3]]&lt;&gt;"","/"&amp;Table16[[#This Row],[Def-Secondary3]],)&amp;""&amp;IF(Table16[[#This Row],[PassRush4]]&lt;&gt;"","-"&amp;Table16[[#This Row],[PassRush4]],)</f>
        <v/>
      </c>
      <c r="R520" s="74" t="e">
        <f>VLOOKUP(Table16[[#This Row],[Player]],#REF!,9,FALSE)</f>
        <v>#REF!</v>
      </c>
      <c r="S520" s="71" t="str">
        <f>Table16[[#This Row],[Column1]]&amp;" "&amp;VLOOKUP(Table16[[#This Row],[Player]],$U$453:$V$627,2,FALSE)</f>
        <v>4-0 43</v>
      </c>
      <c r="U520" t="s">
        <v>2916</v>
      </c>
      <c r="V520" s="95">
        <v>10</v>
      </c>
    </row>
    <row r="521" spans="1:22" ht="12.75" customHeight="1" x14ac:dyDescent="0.25">
      <c r="A521" s="76" t="s">
        <v>2910</v>
      </c>
      <c r="B521" s="72" t="s">
        <v>103</v>
      </c>
      <c r="C521" s="77" t="s">
        <v>116</v>
      </c>
      <c r="D521" s="89">
        <v>36819</v>
      </c>
      <c r="E521" s="73" t="s">
        <v>90</v>
      </c>
      <c r="G521" s="73" t="s">
        <v>2911</v>
      </c>
      <c r="H521" s="75" t="str">
        <f>VLOOKUP(Table16[[#This Row],[Player]],Rosters!$D$1:$D$1939,1,FALSE)</f>
        <v>Walker, Kenneth</v>
      </c>
      <c r="I521" s="75" t="str">
        <f>Table16[[#This Row],[RunBlock-Primary6]]&amp;"-"&amp;Table16[[#This Row],[PassBlock8]]&amp;IF(Table16[[#This Row],[RunBlock-Secondary7]]&lt;&gt;"","/"&amp;Table16[[#This Row],[RunBlock-Secondary7]]&amp;"-"&amp;Table16[[#This Row],[PassBlock8]],"")</f>
        <v>4-0</v>
      </c>
      <c r="J521" s="73"/>
      <c r="K521" s="73"/>
      <c r="L521" s="74"/>
      <c r="M521" s="74"/>
      <c r="N521" s="73">
        <v>4</v>
      </c>
      <c r="O521" s="74"/>
      <c r="P521" s="73">
        <v>0</v>
      </c>
      <c r="Q521" s="74" t="str">
        <f>Table16[[#This Row],[DefPrimary2]]&amp;IF(Table16[[#This Row],[Def-Secondary3]]&lt;&gt;"","/"&amp;Table16[[#This Row],[Def-Secondary3]],)&amp;""&amp;IF(Table16[[#This Row],[PassRush4]]&lt;&gt;"","-"&amp;Table16[[#This Row],[PassRush4]],)</f>
        <v/>
      </c>
      <c r="R521" s="74" t="e">
        <f>VLOOKUP(Table16[[#This Row],[Player]],#REF!,9,FALSE)</f>
        <v>#REF!</v>
      </c>
      <c r="S521" s="71" t="str">
        <f>Table16[[#This Row],[Column1]]&amp;" "&amp;VLOOKUP(Table16[[#This Row],[Player]],$U$453:$V$627,2,FALSE)</f>
        <v>4-0 153</v>
      </c>
      <c r="U521" t="s">
        <v>861</v>
      </c>
      <c r="V521" s="95">
        <v>207</v>
      </c>
    </row>
    <row r="522" spans="1:22" ht="12.75" customHeight="1" x14ac:dyDescent="0.25">
      <c r="A522" s="76" t="s">
        <v>1865</v>
      </c>
      <c r="B522" s="72" t="s">
        <v>103</v>
      </c>
      <c r="C522" s="77" t="s">
        <v>429</v>
      </c>
      <c r="D522" s="89">
        <v>36172</v>
      </c>
      <c r="E522" s="73" t="s">
        <v>191</v>
      </c>
      <c r="G522" s="73" t="s">
        <v>1866</v>
      </c>
      <c r="H522" s="75" t="str">
        <f>VLOOKUP(Table16[[#This Row],[Player]],Rosters!$D$1:$D$1939,1,FALSE)</f>
        <v>White, Rachaad</v>
      </c>
      <c r="I522" s="75" t="str">
        <f>Table16[[#This Row],[RunBlock-Primary6]]&amp;"-"&amp;Table16[[#This Row],[PassBlock8]]&amp;IF(Table16[[#This Row],[RunBlock-Secondary7]]&lt;&gt;"","/"&amp;Table16[[#This Row],[RunBlock-Secondary7]]&amp;"-"&amp;Table16[[#This Row],[PassBlock8]],"")</f>
        <v>4-5</v>
      </c>
      <c r="J522" s="73"/>
      <c r="K522" s="73"/>
      <c r="L522" s="74"/>
      <c r="M522" s="74"/>
      <c r="N522" s="73">
        <v>4</v>
      </c>
      <c r="O522" s="74"/>
      <c r="P522" s="73">
        <v>5</v>
      </c>
      <c r="Q522" s="74" t="str">
        <f>Table16[[#This Row],[DefPrimary2]]&amp;IF(Table16[[#This Row],[Def-Secondary3]]&lt;&gt;"","/"&amp;Table16[[#This Row],[Def-Secondary3]],)&amp;""&amp;IF(Table16[[#This Row],[PassRush4]]&lt;&gt;"","-"&amp;Table16[[#This Row],[PassRush4]],)</f>
        <v/>
      </c>
      <c r="R522" s="74" t="e">
        <f>VLOOKUP(Table16[[#This Row],[Player]],#REF!,9,FALSE)</f>
        <v>#REF!</v>
      </c>
      <c r="S522" s="71" t="str">
        <f>Table16[[#This Row],[Column1]]&amp;" "&amp;VLOOKUP(Table16[[#This Row],[Player]],$U$453:$V$627,2,FALSE)</f>
        <v>4-5 144</v>
      </c>
      <c r="U522" t="s">
        <v>2315</v>
      </c>
      <c r="V522" s="95">
        <v>139</v>
      </c>
    </row>
    <row r="523" spans="1:22" ht="12.75" customHeight="1" x14ac:dyDescent="0.25">
      <c r="A523" s="76" t="s">
        <v>1174</v>
      </c>
      <c r="B523" s="72" t="s">
        <v>103</v>
      </c>
      <c r="C523" s="77" t="s">
        <v>491</v>
      </c>
      <c r="D523" s="89">
        <v>36421</v>
      </c>
      <c r="E523" s="73" t="s">
        <v>89</v>
      </c>
      <c r="G523" s="73" t="s">
        <v>1175</v>
      </c>
      <c r="H523" s="75" t="str">
        <f>VLOOKUP(Table16[[#This Row],[Player]],Rosters!$D$1:$D$1939,1,FALSE)</f>
        <v>White, Zamir</v>
      </c>
      <c r="I523" s="75" t="str">
        <f>Table16[[#This Row],[RunBlock-Primary6]]&amp;"-"&amp;Table16[[#This Row],[PassBlock8]]&amp;IF(Table16[[#This Row],[RunBlock-Secondary7]]&lt;&gt;"","/"&amp;Table16[[#This Row],[RunBlock-Secondary7]]&amp;"-"&amp;Table16[[#This Row],[PassBlock8]],"")</f>
        <v>0-0</v>
      </c>
      <c r="J523" s="73"/>
      <c r="K523" s="73"/>
      <c r="L523" s="74"/>
      <c r="M523" s="74"/>
      <c r="N523" s="73">
        <v>0</v>
      </c>
      <c r="O523" s="74"/>
      <c r="P523" s="73">
        <v>0</v>
      </c>
      <c r="Q523" s="74" t="str">
        <f>Table16[[#This Row],[DefPrimary2]]&amp;IF(Table16[[#This Row],[Def-Secondary3]]&lt;&gt;"","/"&amp;Table16[[#This Row],[Def-Secondary3]],)&amp;""&amp;IF(Table16[[#This Row],[PassRush4]]&lt;&gt;"","-"&amp;Table16[[#This Row],[PassRush4]],)</f>
        <v/>
      </c>
      <c r="R523" s="74" t="e">
        <f>VLOOKUP(Table16[[#This Row],[Player]],#REF!,9,FALSE)</f>
        <v>#REF!</v>
      </c>
      <c r="S523" s="71" t="str">
        <f>Table16[[#This Row],[Column1]]&amp;" "&amp;VLOOKUP(Table16[[#This Row],[Player]],$U$453:$V$627,2,FALSE)</f>
        <v>0-0 65</v>
      </c>
      <c r="U523" t="s">
        <v>999</v>
      </c>
      <c r="V523" s="95">
        <v>301</v>
      </c>
    </row>
    <row r="524" spans="1:22" ht="12.75" customHeight="1" x14ac:dyDescent="0.25">
      <c r="A524" s="76" t="s">
        <v>3568</v>
      </c>
      <c r="B524" s="72" t="s">
        <v>103</v>
      </c>
      <c r="C524" s="77" t="s">
        <v>154</v>
      </c>
      <c r="D524" s="89">
        <v>36617</v>
      </c>
      <c r="E524" s="73" t="s">
        <v>283</v>
      </c>
      <c r="G524" s="73" t="s">
        <v>3569</v>
      </c>
      <c r="H524" s="75" t="str">
        <f>VLOOKUP(Table16[[#This Row],[Player]],Rosters!$D$1:$D$1939,1,FALSE)</f>
        <v>Williams, Javonte</v>
      </c>
      <c r="I524" s="75" t="str">
        <f>Table16[[#This Row],[RunBlock-Primary6]]&amp;"-"&amp;Table16[[#This Row],[PassBlock8]]&amp;IF(Table16[[#This Row],[RunBlock-Secondary7]]&lt;&gt;"","/"&amp;Table16[[#This Row],[RunBlock-Secondary7]]&amp;"-"&amp;Table16[[#This Row],[PassBlock8]],"")</f>
        <v>0-2</v>
      </c>
      <c r="J524" s="73"/>
      <c r="K524" s="73"/>
      <c r="L524" s="74"/>
      <c r="M524" s="74"/>
      <c r="N524" s="73">
        <v>0</v>
      </c>
      <c r="O524" s="74"/>
      <c r="P524" s="73">
        <v>2</v>
      </c>
      <c r="Q524" s="74" t="str">
        <f>Table16[[#This Row],[DefPrimary2]]&amp;IF(Table16[[#This Row],[Def-Secondary3]]&lt;&gt;"","/"&amp;Table16[[#This Row],[Def-Secondary3]],)&amp;""&amp;IF(Table16[[#This Row],[PassRush4]]&lt;&gt;"","-"&amp;Table16[[#This Row],[PassRush4]],)</f>
        <v/>
      </c>
      <c r="R524" s="74" t="e">
        <f>VLOOKUP(Table16[[#This Row],[Player]],#REF!,9,FALSE)</f>
        <v>#REF!</v>
      </c>
      <c r="S524" s="71" t="str">
        <f>Table16[[#This Row],[Column1]]&amp;" "&amp;VLOOKUP(Table16[[#This Row],[Player]],$U$453:$V$627,2,FALSE)</f>
        <v>0-2 139</v>
      </c>
      <c r="U524" t="s">
        <v>4251</v>
      </c>
      <c r="V524" s="95">
        <v>13</v>
      </c>
    </row>
    <row r="525" spans="1:22" ht="12.75" customHeight="1" x14ac:dyDescent="0.25">
      <c r="A525" s="76" t="s">
        <v>3022</v>
      </c>
      <c r="B525" s="72" t="s">
        <v>103</v>
      </c>
      <c r="C525" s="77" t="s">
        <v>239</v>
      </c>
      <c r="D525" s="89">
        <v>36764</v>
      </c>
      <c r="E525" s="73" t="s">
        <v>4252</v>
      </c>
      <c r="G525" s="73" t="s">
        <v>3023</v>
      </c>
      <c r="H525" s="75" t="str">
        <f>VLOOKUP(Table16[[#This Row],[Player]],Rosters!$D$1:$D$1939,1,FALSE)</f>
        <v>Williams, Kyren</v>
      </c>
      <c r="I525" s="75" t="str">
        <f>Table16[[#This Row],[RunBlock-Primary6]]&amp;"-"&amp;Table16[[#This Row],[PassBlock8]]&amp;IF(Table16[[#This Row],[RunBlock-Secondary7]]&lt;&gt;"","/"&amp;Table16[[#This Row],[RunBlock-Secondary7]]&amp;"-"&amp;Table16[[#This Row],[PassBlock8]],"")</f>
        <v>0-0</v>
      </c>
      <c r="J525" s="73"/>
      <c r="K525" s="73"/>
      <c r="L525" s="74"/>
      <c r="M525" s="74"/>
      <c r="N525" s="73">
        <v>0</v>
      </c>
      <c r="O525" s="74"/>
      <c r="P525" s="73">
        <v>0</v>
      </c>
      <c r="Q525" s="74" t="str">
        <f>Table16[[#This Row],[DefPrimary2]]&amp;IF(Table16[[#This Row],[Def-Secondary3]]&lt;&gt;"","/"&amp;Table16[[#This Row],[Def-Secondary3]],)&amp;""&amp;IF(Table16[[#This Row],[PassRush4]]&lt;&gt;"","-"&amp;Table16[[#This Row],[PassRush4]],)</f>
        <v/>
      </c>
      <c r="R525" s="74" t="e">
        <f>VLOOKUP(Table16[[#This Row],[Player]],#REF!,9,FALSE)</f>
        <v>#REF!</v>
      </c>
      <c r="S525" s="71" t="str">
        <f>Table16[[#This Row],[Column1]]&amp;" "&amp;VLOOKUP(Table16[[#This Row],[Player]],$U$453:$V$627,2,FALSE)</f>
        <v>0-0 316</v>
      </c>
      <c r="U525" t="s">
        <v>1743</v>
      </c>
      <c r="V525" s="95">
        <v>32</v>
      </c>
    </row>
    <row r="526" spans="1:22" ht="12.75" customHeight="1" x14ac:dyDescent="0.25">
      <c r="A526" s="76" t="s">
        <v>2441</v>
      </c>
      <c r="B526" s="72" t="s">
        <v>103</v>
      </c>
      <c r="C526" s="77" t="s">
        <v>368</v>
      </c>
      <c r="D526" s="89">
        <v>36281</v>
      </c>
      <c r="E526" s="73" t="s">
        <v>1248</v>
      </c>
      <c r="G526" s="73" t="s">
        <v>2442</v>
      </c>
      <c r="H526" s="75" t="str">
        <f>VLOOKUP(Table16[[#This Row],[Player]],Rosters!$D$1:$D$1939,1,FALSE)</f>
        <v>Wilson, Emanuel</v>
      </c>
      <c r="I526" s="75" t="str">
        <f>Table16[[#This Row],[RunBlock-Primary6]]&amp;"-"&amp;Table16[[#This Row],[PassBlock8]]&amp;IF(Table16[[#This Row],[RunBlock-Secondary7]]&lt;&gt;"","/"&amp;Table16[[#This Row],[RunBlock-Secondary7]]&amp;"-"&amp;Table16[[#This Row],[PassBlock8]],"")</f>
        <v>0-2</v>
      </c>
      <c r="J526" s="73"/>
      <c r="K526" s="73"/>
      <c r="L526" s="74"/>
      <c r="M526" s="74"/>
      <c r="N526" s="73">
        <v>0</v>
      </c>
      <c r="O526" s="74"/>
      <c r="P526" s="73">
        <v>2</v>
      </c>
      <c r="Q526" s="74" t="str">
        <f>Table16[[#This Row],[DefPrimary2]]&amp;IF(Table16[[#This Row],[Def-Secondary3]]&lt;&gt;"","/"&amp;Table16[[#This Row],[Def-Secondary3]],)&amp;""&amp;IF(Table16[[#This Row],[PassRush4]]&lt;&gt;"","-"&amp;Table16[[#This Row],[PassRush4]],)</f>
        <v/>
      </c>
      <c r="R526" s="74" t="e">
        <f>VLOOKUP(Table16[[#This Row],[Player]],#REF!,9,FALSE)</f>
        <v>#REF!</v>
      </c>
      <c r="S526" s="71" t="str">
        <f>Table16[[#This Row],[Column1]]&amp;" "&amp;VLOOKUP(Table16[[#This Row],[Player]],$U$453:$V$627,2,FALSE)</f>
        <v>0-2 103</v>
      </c>
      <c r="U526" t="s">
        <v>3472</v>
      </c>
      <c r="V526" s="95">
        <v>55</v>
      </c>
    </row>
    <row r="527" spans="1:22" ht="12.75" customHeight="1" x14ac:dyDescent="0.25">
      <c r="A527" s="76" t="s">
        <v>2099</v>
      </c>
      <c r="B527" s="72" t="s">
        <v>103</v>
      </c>
      <c r="C527" s="77" t="s">
        <v>261</v>
      </c>
      <c r="D527" s="89">
        <v>35019</v>
      </c>
      <c r="E527" s="73" t="s">
        <v>391</v>
      </c>
      <c r="G527" s="73" t="s">
        <v>2100</v>
      </c>
      <c r="H527" s="75" t="str">
        <f>VLOOKUP(Table16[[#This Row],[Player]],Rosters!$D$1:$D$1939,1,FALSE)</f>
        <v>Wilson, Jeff</v>
      </c>
      <c r="I527" s="75" t="str">
        <f>Table16[[#This Row],[RunBlock-Primary6]]&amp;"-"&amp;Table16[[#This Row],[PassBlock8]]&amp;IF(Table16[[#This Row],[RunBlock-Secondary7]]&lt;&gt;"","/"&amp;Table16[[#This Row],[RunBlock-Secondary7]]&amp;"-"&amp;Table16[[#This Row],[PassBlock8]],"")</f>
        <v>4-4</v>
      </c>
      <c r="J527" s="73"/>
      <c r="K527" s="73"/>
      <c r="L527" s="74"/>
      <c r="M527" s="74"/>
      <c r="N527" s="73">
        <v>4</v>
      </c>
      <c r="O527" s="74"/>
      <c r="P527" s="73">
        <v>4</v>
      </c>
      <c r="Q527" s="74" t="str">
        <f>Table16[[#This Row],[DefPrimary2]]&amp;IF(Table16[[#This Row],[Def-Secondary3]]&lt;&gt;"","/"&amp;Table16[[#This Row],[Def-Secondary3]],)&amp;""&amp;IF(Table16[[#This Row],[PassRush4]]&lt;&gt;"","-"&amp;Table16[[#This Row],[PassRush4]],)</f>
        <v/>
      </c>
      <c r="R527" s="74" t="e">
        <f>VLOOKUP(Table16[[#This Row],[Player]],#REF!,9,FALSE)</f>
        <v>#REF!</v>
      </c>
      <c r="S527" s="71" t="str">
        <f>Table16[[#This Row],[Column1]]&amp;" "&amp;VLOOKUP(Table16[[#This Row],[Player]],$U$453:$V$627,2,FALSE)</f>
        <v>4-4 16</v>
      </c>
      <c r="U527" t="s">
        <v>2450</v>
      </c>
      <c r="V527" s="95">
        <v>41</v>
      </c>
    </row>
    <row r="528" spans="1:22" ht="12.75" customHeight="1" x14ac:dyDescent="0.25">
      <c r="A528" s="76" t="s">
        <v>3032</v>
      </c>
      <c r="B528" s="72" t="s">
        <v>103</v>
      </c>
      <c r="C528" s="77" t="s">
        <v>261</v>
      </c>
      <c r="D528" s="89">
        <v>37712</v>
      </c>
      <c r="E528" s="73" t="s">
        <v>3033</v>
      </c>
      <c r="G528" s="73" t="s">
        <v>3034</v>
      </c>
      <c r="H528" s="75" t="str">
        <f>VLOOKUP(Table16[[#This Row],[Player]],Rosters!$D$1:$D$1939,1,FALSE)</f>
        <v>Wright, Jaylen</v>
      </c>
      <c r="I528" s="75" t="str">
        <f>Table16[[#This Row],[RunBlock-Primary6]]&amp;"-"&amp;Table16[[#This Row],[PassBlock8]]&amp;IF(Table16[[#This Row],[RunBlock-Secondary7]]&lt;&gt;"","/"&amp;Table16[[#This Row],[RunBlock-Secondary7]]&amp;"-"&amp;Table16[[#This Row],[PassBlock8]],"")</f>
        <v>0-0</v>
      </c>
      <c r="J528" s="73"/>
      <c r="K528" s="73"/>
      <c r="L528" s="74"/>
      <c r="M528" s="74"/>
      <c r="N528" s="73">
        <v>0</v>
      </c>
      <c r="O528" s="74"/>
      <c r="P528" s="73">
        <v>0</v>
      </c>
      <c r="Q528" s="74" t="str">
        <f>Table16[[#This Row],[DefPrimary2]]&amp;IF(Table16[[#This Row],[Def-Secondary3]]&lt;&gt;"","/"&amp;Table16[[#This Row],[Def-Secondary3]],)&amp;""&amp;IF(Table16[[#This Row],[PassRush4]]&lt;&gt;"","-"&amp;Table16[[#This Row],[PassRush4]],)</f>
        <v/>
      </c>
      <c r="R528" s="74" t="e">
        <f>VLOOKUP(Table16[[#This Row],[Player]],#REF!,9,FALSE)</f>
        <v>#REF!</v>
      </c>
      <c r="S528" s="71" t="str">
        <f>Table16[[#This Row],[Column1]]&amp;" "&amp;VLOOKUP(Table16[[#This Row],[Player]],$U$453:$V$627,2,FALSE)</f>
        <v>0-0 68</v>
      </c>
      <c r="U528" t="s">
        <v>1305</v>
      </c>
      <c r="V528" s="95">
        <v>255</v>
      </c>
    </row>
    <row r="529" spans="1:22" ht="12.75" customHeight="1" x14ac:dyDescent="0.25">
      <c r="A529" s="76" t="s">
        <v>1474</v>
      </c>
      <c r="B529" s="72" t="s">
        <v>1475</v>
      </c>
      <c r="C529" s="77" t="s">
        <v>246</v>
      </c>
      <c r="D529" s="89">
        <v>36490</v>
      </c>
      <c r="E529" s="73" t="s">
        <v>89</v>
      </c>
      <c r="G529" s="73" t="s">
        <v>1476</v>
      </c>
      <c r="H529" s="75" t="str">
        <f>VLOOKUP(Table16[[#This Row],[Player]],Rosters!$D$1:$D$1939,1,FALSE)</f>
        <v>Haskins, Hassan</v>
      </c>
      <c r="I529" s="75" t="str">
        <f>Table16[[#This Row],[RunBlock-Primary6]]&amp;"-"&amp;Table16[[#This Row],[PassBlock8]]&amp;IF(Table16[[#This Row],[RunBlock-Secondary7]]&lt;&gt;"","/"&amp;Table16[[#This Row],[RunBlock-Secondary7]]&amp;"-"&amp;Table16[[#This Row],[PassBlock8]],"")</f>
        <v>0-0</v>
      </c>
      <c r="J529" s="73"/>
      <c r="K529" s="73"/>
      <c r="L529" s="74"/>
      <c r="M529" s="74"/>
      <c r="N529" s="73">
        <v>0</v>
      </c>
      <c r="O529" s="74"/>
      <c r="P529" s="73">
        <v>0</v>
      </c>
      <c r="Q529" s="74" t="str">
        <f>Table16[[#This Row],[DefPrimary2]]&amp;IF(Table16[[#This Row],[Def-Secondary3]]&lt;&gt;"","/"&amp;Table16[[#This Row],[Def-Secondary3]],)&amp;""&amp;IF(Table16[[#This Row],[PassRush4]]&lt;&gt;"","-"&amp;Table16[[#This Row],[PassRush4]],)</f>
        <v/>
      </c>
      <c r="R529" s="74" t="e">
        <f>VLOOKUP(Table16[[#This Row],[Player]],#REF!,9,FALSE)</f>
        <v>#REF!</v>
      </c>
      <c r="S529" s="71" t="str">
        <f>Table16[[#This Row],[Column1]]&amp;" "&amp;VLOOKUP(Table16[[#This Row],[Player]],$U$453:$V$627,2,FALSE)</f>
        <v>0-0 34</v>
      </c>
      <c r="U529" t="s">
        <v>2216</v>
      </c>
      <c r="V529" s="95">
        <v>67</v>
      </c>
    </row>
    <row r="530" spans="1:22" ht="12.75" customHeight="1" x14ac:dyDescent="0.25">
      <c r="A530" s="76" t="s">
        <v>2097</v>
      </c>
      <c r="B530" s="72" t="s">
        <v>1475</v>
      </c>
      <c r="C530" s="77" t="s">
        <v>138</v>
      </c>
      <c r="D530" s="89">
        <v>35059</v>
      </c>
      <c r="E530" s="73" t="s">
        <v>706</v>
      </c>
      <c r="G530" s="73" t="s">
        <v>2098</v>
      </c>
      <c r="H530" s="75" t="str">
        <f>VLOOKUP(Table16[[#This Row],[Player]],Rosters!$D$1:$D$1939,1,FALSE)</f>
        <v>McNichols, Jeremy</v>
      </c>
      <c r="I530" s="75" t="str">
        <f>Table16[[#This Row],[RunBlock-Primary6]]&amp;"-"&amp;Table16[[#This Row],[PassBlock8]]&amp;IF(Table16[[#This Row],[RunBlock-Secondary7]]&lt;&gt;"","/"&amp;Table16[[#This Row],[RunBlock-Secondary7]]&amp;"-"&amp;Table16[[#This Row],[PassBlock8]],"")</f>
        <v>0-2</v>
      </c>
      <c r="J530" s="73"/>
      <c r="K530" s="73"/>
      <c r="L530" s="74"/>
      <c r="M530" s="74"/>
      <c r="N530" s="73">
        <v>0</v>
      </c>
      <c r="O530" s="74"/>
      <c r="P530" s="73">
        <v>2</v>
      </c>
      <c r="Q530" s="74" t="str">
        <f>Table16[[#This Row],[DefPrimary2]]&amp;IF(Table16[[#This Row],[Def-Secondary3]]&lt;&gt;"","/"&amp;Table16[[#This Row],[Def-Secondary3]],)&amp;""&amp;IF(Table16[[#This Row],[PassRush4]]&lt;&gt;"","-"&amp;Table16[[#This Row],[PassRush4]],)</f>
        <v/>
      </c>
      <c r="R530" s="74" t="e">
        <f>VLOOKUP(Table16[[#This Row],[Player]],#REF!,9,FALSE)</f>
        <v>#REF!</v>
      </c>
      <c r="S530" s="71" t="str">
        <f>Table16[[#This Row],[Column1]]&amp;" "&amp;VLOOKUP(Table16[[#This Row],[Player]],$U$453:$V$627,2,FALSE)</f>
        <v>0-2 55</v>
      </c>
      <c r="U530" t="s">
        <v>1971</v>
      </c>
      <c r="V530" s="95">
        <v>28</v>
      </c>
    </row>
    <row r="531" spans="1:22" ht="12.75" customHeight="1" thickBot="1" x14ac:dyDescent="0.3">
      <c r="A531" s="76" t="s">
        <v>3474</v>
      </c>
      <c r="B531" s="72" t="s">
        <v>1475</v>
      </c>
      <c r="C531" s="77" t="s">
        <v>138</v>
      </c>
      <c r="D531" s="89">
        <v>36795</v>
      </c>
      <c r="E531" s="73" t="s">
        <v>348</v>
      </c>
      <c r="G531" s="73" t="s">
        <v>3475</v>
      </c>
      <c r="H531" s="75" t="e">
        <f>VLOOKUP(Table16[[#This Row],[Player]],Rosters!$D$1:$D$1939,1,FALSE)</f>
        <v>#N/A</v>
      </c>
      <c r="I531" s="75" t="str">
        <f>Table16[[#This Row],[RunBlock-Primary6]]&amp;"-"&amp;Table16[[#This Row],[PassBlock8]]&amp;IF(Table16[[#This Row],[RunBlock-Secondary7]]&lt;&gt;"","/"&amp;Table16[[#This Row],[RunBlock-Secondary7]]&amp;"-"&amp;Table16[[#This Row],[PassBlock8]],"")</f>
        <v>0-0</v>
      </c>
      <c r="J531" s="73"/>
      <c r="K531" s="73"/>
      <c r="L531" s="74"/>
      <c r="M531" s="74"/>
      <c r="N531" s="73">
        <v>0</v>
      </c>
      <c r="O531" s="74"/>
      <c r="P531" s="73">
        <v>0</v>
      </c>
      <c r="Q531" s="74" t="str">
        <f>Table16[[#This Row],[DefPrimary2]]&amp;IF(Table16[[#This Row],[Def-Secondary3]]&lt;&gt;"","/"&amp;Table16[[#This Row],[Def-Secondary3]],)&amp;""&amp;IF(Table16[[#This Row],[PassRush4]]&lt;&gt;"","-"&amp;Table16[[#This Row],[PassRush4]],)</f>
        <v/>
      </c>
      <c r="R531" s="74" t="e">
        <f>VLOOKUP(Table16[[#This Row],[Player]],#REF!,9,FALSE)</f>
        <v>#REF!</v>
      </c>
      <c r="S531" s="71" t="str">
        <f>Table16[[#This Row],[Column1]]&amp;" "&amp;VLOOKUP(Table16[[#This Row],[Player]],$U$453:$V$627,2,FALSE)</f>
        <v>0-0 35</v>
      </c>
      <c r="U531" t="s">
        <v>3765</v>
      </c>
      <c r="V531" s="95">
        <v>228</v>
      </c>
    </row>
    <row r="532" spans="1:22" ht="12.75" customHeight="1" thickBot="1" x14ac:dyDescent="0.3">
      <c r="A532" s="76" t="s">
        <v>3680</v>
      </c>
      <c r="B532" s="72" t="s">
        <v>1475</v>
      </c>
      <c r="C532" s="77" t="s">
        <v>363</v>
      </c>
      <c r="D532" s="89">
        <v>37497</v>
      </c>
      <c r="E532" s="73" t="s">
        <v>3681</v>
      </c>
      <c r="G532" s="73" t="s">
        <v>1870</v>
      </c>
      <c r="H532" s="75" t="str">
        <f>VLOOKUP(Table16[[#This Row],[Player]],Rosters!$D$1:$D$1939,1,FALSE)</f>
        <v>Shipley, Will</v>
      </c>
      <c r="I532" s="75" t="str">
        <f>Table16[[#This Row],[RunBlock-Primary6]]&amp;"-"&amp;Table16[[#This Row],[PassBlock8]]&amp;IF(Table16[[#This Row],[RunBlock-Secondary7]]&lt;&gt;"","/"&amp;Table16[[#This Row],[RunBlock-Secondary7]]&amp;"-"&amp;Table16[[#This Row],[PassBlock8]],"")</f>
        <v>0-0</v>
      </c>
      <c r="J532" s="73"/>
      <c r="K532" s="73"/>
      <c r="L532" s="74"/>
      <c r="M532" s="74"/>
      <c r="N532" s="73">
        <v>0</v>
      </c>
      <c r="O532" s="74"/>
      <c r="P532" s="73">
        <v>0</v>
      </c>
      <c r="Q532" s="74" t="str">
        <f>Table16[[#This Row],[DefPrimary2]]&amp;IF(Table16[[#This Row],[Def-Secondary3]]&lt;&gt;"","/"&amp;Table16[[#This Row],[Def-Secondary3]],)&amp;""&amp;IF(Table16[[#This Row],[PassRush4]]&lt;&gt;"","-"&amp;Table16[[#This Row],[PassRush4]],)</f>
        <v/>
      </c>
      <c r="R532" s="74" t="e">
        <f>VLOOKUP(Table16[[#This Row],[Player]],#REF!,9,FALSE)</f>
        <v>#REF!</v>
      </c>
      <c r="S532" s="71" t="str">
        <f>Table16[[#This Row],[Column1]]&amp;" "&amp;VLOOKUP(Table16[[#This Row],[Player]],$U$453:$V$627,2,FALSE)</f>
        <v>0-0 30</v>
      </c>
      <c r="U532" t="s">
        <v>3253</v>
      </c>
      <c r="V532" s="97">
        <v>14</v>
      </c>
    </row>
    <row r="533" spans="1:22" ht="12.75" customHeight="1" thickBot="1" x14ac:dyDescent="0.3">
      <c r="A533" s="76" t="s">
        <v>3352</v>
      </c>
      <c r="B533" s="72" t="s">
        <v>100</v>
      </c>
      <c r="C533" s="77" t="s">
        <v>232</v>
      </c>
      <c r="D533" s="89">
        <v>36333</v>
      </c>
      <c r="E533" s="73" t="s">
        <v>230</v>
      </c>
      <c r="G533" s="73" t="s">
        <v>3028</v>
      </c>
      <c r="H533" s="75" t="str">
        <f>VLOOKUP(Table16[[#This Row],[Player]],Rosters!$D$1:$D$1939,1,FALSE)</f>
        <v>Akers, Cam</v>
      </c>
      <c r="I533" s="75" t="str">
        <f>Table16[[#This Row],[RunBlock-Primary6]]&amp;"-"&amp;Table16[[#This Row],[PassBlock8]]&amp;IF(Table16[[#This Row],[RunBlock-Secondary7]]&lt;&gt;"","/"&amp;Table16[[#This Row],[RunBlock-Secondary7]]&amp;"-"&amp;Table16[[#This Row],[PassBlock8]],"")</f>
        <v>0-0</v>
      </c>
      <c r="J533" s="73"/>
      <c r="K533" s="73"/>
      <c r="L533" s="74"/>
      <c r="M533" s="74"/>
      <c r="N533" s="73">
        <v>0</v>
      </c>
      <c r="O533" s="74"/>
      <c r="P533" s="73">
        <v>0</v>
      </c>
      <c r="Q533" s="74" t="str">
        <f>Table16[[#This Row],[DefPrimary2]]&amp;IF(Table16[[#This Row],[Def-Secondary3]]&lt;&gt;"","/"&amp;Table16[[#This Row],[Def-Secondary3]],)&amp;""&amp;IF(Table16[[#This Row],[PassRush4]]&lt;&gt;"","-"&amp;Table16[[#This Row],[PassRush4]],)</f>
        <v/>
      </c>
      <c r="R533" s="74" t="e">
        <f>VLOOKUP(Table16[[#This Row],[Player]],#REF!,9,FALSE)</f>
        <v>#REF!</v>
      </c>
      <c r="S533" s="71" t="str">
        <f>Table16[[#This Row],[Column1]]&amp;" "&amp;VLOOKUP(Table16[[#This Row],[Player]],$U$453:$V$627,2,FALSE)</f>
        <v>0-0 104</v>
      </c>
      <c r="U533" t="s">
        <v>2671</v>
      </c>
      <c r="V533" s="98">
        <v>11</v>
      </c>
    </row>
    <row r="534" spans="1:22" ht="12.75" customHeight="1" x14ac:dyDescent="0.25">
      <c r="A534" s="76" t="s">
        <v>97</v>
      </c>
      <c r="B534" s="72" t="s">
        <v>100</v>
      </c>
      <c r="C534" s="77" t="s">
        <v>101</v>
      </c>
      <c r="D534" s="89">
        <v>37133</v>
      </c>
      <c r="E534" s="73" t="s">
        <v>98</v>
      </c>
      <c r="G534" s="73" t="s">
        <v>102</v>
      </c>
      <c r="H534" s="75" t="str">
        <f>VLOOKUP(Table16[[#This Row],[Player]],Rosters!$D$1:$D$1939,1,FALSE)</f>
        <v>Bigsby, Tank</v>
      </c>
      <c r="I534" s="75" t="str">
        <f>Table16[[#This Row],[RunBlock-Primary6]]&amp;"-"&amp;Table16[[#This Row],[PassBlock8]]&amp;IF(Table16[[#This Row],[RunBlock-Secondary7]]&lt;&gt;"","/"&amp;Table16[[#This Row],[RunBlock-Secondary7]]&amp;"-"&amp;Table16[[#This Row],[PassBlock8]],"")</f>
        <v>0-0</v>
      </c>
      <c r="J534" s="73"/>
      <c r="K534" s="73"/>
      <c r="L534" s="74"/>
      <c r="M534" s="74"/>
      <c r="N534" s="73">
        <v>0</v>
      </c>
      <c r="O534" s="74"/>
      <c r="P534" s="73">
        <v>0</v>
      </c>
      <c r="Q534" s="74" t="str">
        <f>Table16[[#This Row],[DefPrimary2]]&amp;IF(Table16[[#This Row],[Def-Secondary3]]&lt;&gt;"","/"&amp;Table16[[#This Row],[Def-Secondary3]],)&amp;""&amp;IF(Table16[[#This Row],[PassRush4]]&lt;&gt;"","-"&amp;Table16[[#This Row],[PassRush4]],)</f>
        <v/>
      </c>
      <c r="R534" s="74" t="e">
        <f>VLOOKUP(Table16[[#This Row],[Player]],#REF!,9,FALSE)</f>
        <v>#REF!</v>
      </c>
      <c r="S534" s="71" t="str">
        <f>Table16[[#This Row],[Column1]]&amp;" "&amp;VLOOKUP(Table16[[#This Row],[Player]],$U$453:$V$627,2,FALSE)</f>
        <v>0-0 168</v>
      </c>
      <c r="U534" t="s">
        <v>3755</v>
      </c>
      <c r="V534" s="95">
        <v>26</v>
      </c>
    </row>
    <row r="535" spans="1:22" ht="12.75" customHeight="1" x14ac:dyDescent="0.25">
      <c r="A535" s="76" t="s">
        <v>3136</v>
      </c>
      <c r="B535" s="72" t="s">
        <v>100</v>
      </c>
      <c r="C535" s="77" t="s">
        <v>232</v>
      </c>
      <c r="D535" s="89">
        <v>35927</v>
      </c>
      <c r="E535" s="73" t="s">
        <v>99</v>
      </c>
      <c r="G535" s="73" t="s">
        <v>474</v>
      </c>
      <c r="H535" s="75" t="str">
        <f>VLOOKUP(Table16[[#This Row],[Player]],Rosters!$D$1:$D$1939,1,FALSE)</f>
        <v>Chandler, Ty</v>
      </c>
      <c r="I535" s="75" t="str">
        <f>Table16[[#This Row],[RunBlock-Primary6]]&amp;"-"&amp;Table16[[#This Row],[PassBlock8]]&amp;IF(Table16[[#This Row],[RunBlock-Secondary7]]&lt;&gt;"","/"&amp;Table16[[#This Row],[RunBlock-Secondary7]]&amp;"-"&amp;Table16[[#This Row],[PassBlock8]],"")</f>
        <v>0-0</v>
      </c>
      <c r="J535" s="73"/>
      <c r="K535" s="73"/>
      <c r="L535" s="74"/>
      <c r="M535" s="74"/>
      <c r="N535" s="73">
        <v>0</v>
      </c>
      <c r="O535" s="74"/>
      <c r="P535" s="73">
        <v>0</v>
      </c>
      <c r="Q535" s="74" t="str">
        <f>Table16[[#This Row],[DefPrimary2]]&amp;IF(Table16[[#This Row],[Def-Secondary3]]&lt;&gt;"","/"&amp;Table16[[#This Row],[Def-Secondary3]],)&amp;""&amp;IF(Table16[[#This Row],[PassRush4]]&lt;&gt;"","-"&amp;Table16[[#This Row],[PassRush4]],)</f>
        <v/>
      </c>
      <c r="R535" s="74" t="e">
        <f>VLOOKUP(Table16[[#This Row],[Player]],#REF!,9,FALSE)</f>
        <v>#REF!</v>
      </c>
      <c r="S535" s="71" t="str">
        <f>Table16[[#This Row],[Column1]]&amp;" "&amp;VLOOKUP(Table16[[#This Row],[Player]],$U$453:$V$627,2,FALSE)</f>
        <v>0-0 56</v>
      </c>
      <c r="U535" t="s">
        <v>1153</v>
      </c>
      <c r="V535" s="95">
        <v>45</v>
      </c>
    </row>
    <row r="536" spans="1:22" ht="12.75" customHeight="1" x14ac:dyDescent="0.25">
      <c r="A536" s="76" t="s">
        <v>2231</v>
      </c>
      <c r="B536" s="72" t="s">
        <v>100</v>
      </c>
      <c r="C536" s="77" t="s">
        <v>549</v>
      </c>
      <c r="D536" s="89">
        <v>36825</v>
      </c>
      <c r="E536" s="73" t="s">
        <v>698</v>
      </c>
      <c r="G536" s="73" t="s">
        <v>2232</v>
      </c>
      <c r="H536" s="75" t="str">
        <f>VLOOKUP(Table16[[#This Row],[Player]],Rosters!$D$1:$D$1939,1,FALSE)</f>
        <v>Chestnut, Julius</v>
      </c>
      <c r="I536" s="75" t="str">
        <f>Table16[[#This Row],[RunBlock-Primary6]]&amp;"-"&amp;Table16[[#This Row],[PassBlock8]]&amp;IF(Table16[[#This Row],[RunBlock-Secondary7]]&lt;&gt;"","/"&amp;Table16[[#This Row],[RunBlock-Secondary7]]&amp;"-"&amp;Table16[[#This Row],[PassBlock8]],"")</f>
        <v>4-3</v>
      </c>
      <c r="J536" s="73"/>
      <c r="K536" s="73"/>
      <c r="L536" s="74"/>
      <c r="M536" s="74"/>
      <c r="N536" s="73">
        <v>4</v>
      </c>
      <c r="O536" s="74"/>
      <c r="P536" s="73">
        <v>3</v>
      </c>
      <c r="Q536" s="74" t="str">
        <f>Table16[[#This Row],[DefPrimary2]]&amp;IF(Table16[[#This Row],[Def-Secondary3]]&lt;&gt;"","/"&amp;Table16[[#This Row],[Def-Secondary3]],)&amp;""&amp;IF(Table16[[#This Row],[PassRush4]]&lt;&gt;"","-"&amp;Table16[[#This Row],[PassRush4]],)</f>
        <v/>
      </c>
      <c r="R536" s="74" t="e">
        <f>VLOOKUP(Table16[[#This Row],[Player]],#REF!,9,FALSE)</f>
        <v>#REF!</v>
      </c>
      <c r="S536" s="71" t="str">
        <f>Table16[[#This Row],[Column1]]&amp;" "&amp;VLOOKUP(Table16[[#This Row],[Player]],$U$453:$V$627,2,FALSE)</f>
        <v>4-3 22</v>
      </c>
      <c r="U536" t="s">
        <v>2080</v>
      </c>
      <c r="V536" s="95">
        <v>18</v>
      </c>
    </row>
    <row r="537" spans="1:22" ht="12.75" customHeight="1" x14ac:dyDescent="0.25">
      <c r="A537" s="76" t="s">
        <v>1012</v>
      </c>
      <c r="B537" s="72" t="s">
        <v>100</v>
      </c>
      <c r="C537" s="77" t="s">
        <v>239</v>
      </c>
      <c r="D537" s="89">
        <v>36855</v>
      </c>
      <c r="E537" s="73" t="s">
        <v>1013</v>
      </c>
      <c r="G537" s="73" t="s">
        <v>1014</v>
      </c>
      <c r="H537" s="75" t="str">
        <f>VLOOKUP(Table16[[#This Row],[Player]],Rosters!$D$1:$D$1939,1,FALSE)</f>
        <v>Corum, Blake</v>
      </c>
      <c r="I537" s="75" t="str">
        <f>Table16[[#This Row],[RunBlock-Primary6]]&amp;"-"&amp;Table16[[#This Row],[PassBlock8]]&amp;IF(Table16[[#This Row],[RunBlock-Secondary7]]&lt;&gt;"","/"&amp;Table16[[#This Row],[RunBlock-Secondary7]]&amp;"-"&amp;Table16[[#This Row],[PassBlock8]],"")</f>
        <v>0-2</v>
      </c>
      <c r="J537" s="73"/>
      <c r="K537" s="73"/>
      <c r="L537" s="74"/>
      <c r="M537" s="74"/>
      <c r="N537" s="73">
        <v>0</v>
      </c>
      <c r="O537" s="74"/>
      <c r="P537" s="73">
        <v>2</v>
      </c>
      <c r="Q537" s="74" t="str">
        <f>Table16[[#This Row],[DefPrimary2]]&amp;IF(Table16[[#This Row],[Def-Secondary3]]&lt;&gt;"","/"&amp;Table16[[#This Row],[Def-Secondary3]],)&amp;""&amp;IF(Table16[[#This Row],[PassRush4]]&lt;&gt;"","-"&amp;Table16[[#This Row],[PassRush4]],)</f>
        <v/>
      </c>
      <c r="R537" s="74" t="e">
        <f>VLOOKUP(Table16[[#This Row],[Player]],#REF!,9,FALSE)</f>
        <v>#REF!</v>
      </c>
      <c r="S537" s="71" t="str">
        <f>Table16[[#This Row],[Column1]]&amp;" "&amp;VLOOKUP(Table16[[#This Row],[Player]],$U$453:$V$627,2,FALSE)</f>
        <v>0-2 58</v>
      </c>
      <c r="U537" t="s">
        <v>3334</v>
      </c>
      <c r="V537" s="95">
        <v>25</v>
      </c>
    </row>
    <row r="538" spans="1:22" ht="12.75" customHeight="1" x14ac:dyDescent="0.25">
      <c r="A538" s="76" t="s">
        <v>1466</v>
      </c>
      <c r="B538" s="72" t="s">
        <v>100</v>
      </c>
      <c r="C538" s="77" t="s">
        <v>145</v>
      </c>
      <c r="D538" s="89">
        <v>36475</v>
      </c>
      <c r="E538" s="73" t="s">
        <v>1467</v>
      </c>
      <c r="G538" s="73" t="s">
        <v>1468</v>
      </c>
      <c r="H538" s="75" t="str">
        <f>VLOOKUP(Table16[[#This Row],[Player]],Rosters!$D$1:$D$1939,1,FALSE)</f>
        <v>Davis, Ray</v>
      </c>
      <c r="I538" s="75" t="str">
        <f>Table16[[#This Row],[RunBlock-Primary6]]&amp;"-"&amp;Table16[[#This Row],[PassBlock8]]&amp;IF(Table16[[#This Row],[RunBlock-Secondary7]]&lt;&gt;"","/"&amp;Table16[[#This Row],[RunBlock-Secondary7]]&amp;"-"&amp;Table16[[#This Row],[PassBlock8]],"")</f>
        <v>0-0</v>
      </c>
      <c r="J538" s="73"/>
      <c r="K538" s="73"/>
      <c r="L538" s="74"/>
      <c r="M538" s="74"/>
      <c r="N538" s="73">
        <v>0</v>
      </c>
      <c r="O538" s="74"/>
      <c r="P538" s="73">
        <v>0</v>
      </c>
      <c r="Q538" s="74" t="str">
        <f>Table16[[#This Row],[DefPrimary2]]&amp;IF(Table16[[#This Row],[Def-Secondary3]]&lt;&gt;"","/"&amp;Table16[[#This Row],[Def-Secondary3]],)&amp;""&amp;IF(Table16[[#This Row],[PassRush4]]&lt;&gt;"","-"&amp;Table16[[#This Row],[PassRush4]],)</f>
        <v/>
      </c>
      <c r="R538" s="74" t="e">
        <f>VLOOKUP(Table16[[#This Row],[Player]],#REF!,9,FALSE)</f>
        <v>#REF!</v>
      </c>
      <c r="S538" s="71" t="str">
        <f>Table16[[#This Row],[Column1]]&amp;" "&amp;VLOOKUP(Table16[[#This Row],[Player]],$U$453:$V$627,2,FALSE)</f>
        <v>0-0 113</v>
      </c>
      <c r="U538" t="s">
        <v>486</v>
      </c>
      <c r="V538" s="95">
        <v>12</v>
      </c>
    </row>
    <row r="539" spans="1:22" ht="12.75" customHeight="1" x14ac:dyDescent="0.25">
      <c r="A539" s="76" t="s">
        <v>3670</v>
      </c>
      <c r="B539" s="72" t="s">
        <v>100</v>
      </c>
      <c r="C539" s="77" t="s">
        <v>138</v>
      </c>
      <c r="D539" s="89">
        <v>34836</v>
      </c>
      <c r="E539" s="73" t="s">
        <v>884</v>
      </c>
      <c r="G539" s="73" t="s">
        <v>3671</v>
      </c>
      <c r="H539" s="75" t="str">
        <f>VLOOKUP(Table16[[#This Row],[Player]],Rosters!$D$1:$D$1939,1,FALSE)</f>
        <v>Ekeler, Austin</v>
      </c>
      <c r="I539" s="75" t="str">
        <f>Table16[[#This Row],[RunBlock-Primary6]]&amp;"-"&amp;Table16[[#This Row],[PassBlock8]]&amp;IF(Table16[[#This Row],[RunBlock-Secondary7]]&lt;&gt;"","/"&amp;Table16[[#This Row],[RunBlock-Secondary7]]&amp;"-"&amp;Table16[[#This Row],[PassBlock8]],"")</f>
        <v>0-0</v>
      </c>
      <c r="J539" s="73"/>
      <c r="K539" s="73"/>
      <c r="L539" s="74"/>
      <c r="M539" s="74"/>
      <c r="N539" s="73">
        <v>0</v>
      </c>
      <c r="O539" s="74"/>
      <c r="P539" s="73">
        <v>0</v>
      </c>
      <c r="Q539" s="74" t="str">
        <f>Table16[[#This Row],[DefPrimary2]]&amp;IF(Table16[[#This Row],[Def-Secondary3]]&lt;&gt;"","/"&amp;Table16[[#This Row],[Def-Secondary3]],)&amp;""&amp;IF(Table16[[#This Row],[PassRush4]]&lt;&gt;"","-"&amp;Table16[[#This Row],[PassRush4]],)</f>
        <v/>
      </c>
      <c r="R539" s="74" t="e">
        <f>VLOOKUP(Table16[[#This Row],[Player]],#REF!,9,FALSE)</f>
        <v>#REF!</v>
      </c>
      <c r="S539" s="71" t="str">
        <f>Table16[[#This Row],[Column1]]&amp;" "&amp;VLOOKUP(Table16[[#This Row],[Player]],$U$453:$V$627,2,FALSE)</f>
        <v>0-0 77</v>
      </c>
      <c r="U539" t="s">
        <v>643</v>
      </c>
      <c r="V539" s="95">
        <v>58</v>
      </c>
    </row>
    <row r="540" spans="1:22" ht="12.75" customHeight="1" x14ac:dyDescent="0.25">
      <c r="A540" s="76" t="s">
        <v>3027</v>
      </c>
      <c r="B540" s="72" t="s">
        <v>100</v>
      </c>
      <c r="C540" s="77" t="s">
        <v>91</v>
      </c>
      <c r="D540" s="89">
        <v>36503</v>
      </c>
      <c r="E540" s="73" t="s">
        <v>99</v>
      </c>
      <c r="G540" s="73" t="s">
        <v>3028</v>
      </c>
      <c r="H540" s="75" t="str">
        <f>VLOOKUP(Table16[[#This Row],[Player]],Rosters!$D$1:$D$1939,1,FALSE)</f>
        <v>Ford, Jerome</v>
      </c>
      <c r="I540" s="75" t="str">
        <f>Table16[[#This Row],[RunBlock-Primary6]]&amp;"-"&amp;Table16[[#This Row],[PassBlock8]]&amp;IF(Table16[[#This Row],[RunBlock-Secondary7]]&lt;&gt;"","/"&amp;Table16[[#This Row],[RunBlock-Secondary7]]&amp;"-"&amp;Table16[[#This Row],[PassBlock8]],"")</f>
        <v>0-0</v>
      </c>
      <c r="J540" s="73"/>
      <c r="K540" s="73"/>
      <c r="L540" s="74"/>
      <c r="M540" s="74"/>
      <c r="N540" s="73">
        <v>0</v>
      </c>
      <c r="O540" s="74"/>
      <c r="P540" s="73">
        <v>0</v>
      </c>
      <c r="Q540" s="74" t="str">
        <f>Table16[[#This Row],[DefPrimary2]]&amp;IF(Table16[[#This Row],[Def-Secondary3]]&lt;&gt;"","/"&amp;Table16[[#This Row],[Def-Secondary3]],)&amp;""&amp;IF(Table16[[#This Row],[PassRush4]]&lt;&gt;"","-"&amp;Table16[[#This Row],[PassRush4]],)</f>
        <v/>
      </c>
      <c r="R540" s="74" t="e">
        <f>VLOOKUP(Table16[[#This Row],[Player]],#REF!,9,FALSE)</f>
        <v>#REF!</v>
      </c>
      <c r="S540" s="71" t="s">
        <v>4253</v>
      </c>
      <c r="U540" t="s">
        <v>3880</v>
      </c>
      <c r="V540" s="95">
        <v>18</v>
      </c>
    </row>
    <row r="541" spans="1:22" ht="12.75" customHeight="1" x14ac:dyDescent="0.25">
      <c r="A541" s="76" t="s">
        <v>1982</v>
      </c>
      <c r="B541" s="72" t="s">
        <v>100</v>
      </c>
      <c r="C541" s="77" t="s">
        <v>363</v>
      </c>
      <c r="D541" s="89">
        <v>36220</v>
      </c>
      <c r="E541" s="73" t="s">
        <v>677</v>
      </c>
      <c r="G541" s="73" t="s">
        <v>1983</v>
      </c>
      <c r="H541" s="75" t="str">
        <f>VLOOKUP(Table16[[#This Row],[Player]],Rosters!$D$1:$D$1939,1,FALSE)</f>
        <v>Gainwell, Kenneth</v>
      </c>
      <c r="I541" s="75" t="str">
        <f>Table16[[#This Row],[RunBlock-Primary6]]&amp;"-"&amp;Table16[[#This Row],[PassBlock8]]&amp;IF(Table16[[#This Row],[RunBlock-Secondary7]]&lt;&gt;"","/"&amp;Table16[[#This Row],[RunBlock-Secondary7]]&amp;"-"&amp;Table16[[#This Row],[PassBlock8]],"")</f>
        <v>0-0</v>
      </c>
      <c r="J541" s="73"/>
      <c r="K541" s="73"/>
      <c r="L541" s="74"/>
      <c r="M541" s="74"/>
      <c r="N541" s="73">
        <v>0</v>
      </c>
      <c r="O541" s="74"/>
      <c r="P541" s="73">
        <v>0</v>
      </c>
      <c r="Q541" s="74" t="str">
        <f>Table16[[#This Row],[DefPrimary2]]&amp;IF(Table16[[#This Row],[Def-Secondary3]]&lt;&gt;"","/"&amp;Table16[[#This Row],[Def-Secondary3]],)&amp;""&amp;IF(Table16[[#This Row],[PassRush4]]&lt;&gt;"","-"&amp;Table16[[#This Row],[PassRush4]],)</f>
        <v/>
      </c>
      <c r="R541" s="74" t="e">
        <f>VLOOKUP(Table16[[#This Row],[Player]],#REF!,9,FALSE)</f>
        <v>#REF!</v>
      </c>
      <c r="S541" s="71" t="str">
        <f>Table16[[#This Row],[Column1]]&amp;" "&amp;VLOOKUP(Table16[[#This Row],[Player]],$U$453:$V$627,2,FALSE)</f>
        <v>0-0 75</v>
      </c>
      <c r="U541" t="s">
        <v>3667</v>
      </c>
      <c r="V541" s="95">
        <v>153</v>
      </c>
    </row>
    <row r="542" spans="1:22" ht="12.75" customHeight="1" x14ac:dyDescent="0.25">
      <c r="A542" s="76" t="s">
        <v>1167</v>
      </c>
      <c r="B542" s="72" t="s">
        <v>100</v>
      </c>
      <c r="C542" s="77" t="s">
        <v>272</v>
      </c>
      <c r="D542" s="89">
        <v>35969</v>
      </c>
      <c r="E542" s="73" t="s">
        <v>150</v>
      </c>
      <c r="G542" s="73" t="s">
        <v>1169</v>
      </c>
      <c r="H542" s="75" t="str">
        <f>VLOOKUP(Table16[[#This Row],[Player]],Rosters!$D$1:$D$1939,1,FALSE)</f>
        <v>Gibson, Antonio</v>
      </c>
      <c r="I542" s="75" t="str">
        <f>Table16[[#This Row],[RunBlock-Primary6]]&amp;"-"&amp;Table16[[#This Row],[PassBlock8]]&amp;IF(Table16[[#This Row],[RunBlock-Secondary7]]&lt;&gt;"","/"&amp;Table16[[#This Row],[RunBlock-Secondary7]]&amp;"-"&amp;Table16[[#This Row],[PassBlock8]],"")</f>
        <v>0-0</v>
      </c>
      <c r="J542" s="73"/>
      <c r="K542" s="73"/>
      <c r="L542" s="74"/>
      <c r="M542" s="74"/>
      <c r="N542" s="73">
        <v>0</v>
      </c>
      <c r="O542" s="74"/>
      <c r="P542" s="73">
        <v>0</v>
      </c>
      <c r="Q542" s="74" t="str">
        <f>Table16[[#This Row],[DefPrimary2]]&amp;IF(Table16[[#This Row],[Def-Secondary3]]&lt;&gt;"","/"&amp;Table16[[#This Row],[Def-Secondary3]],)&amp;""&amp;IF(Table16[[#This Row],[PassRush4]]&lt;&gt;"","-"&amp;Table16[[#This Row],[PassRush4]],)</f>
        <v/>
      </c>
      <c r="R542" s="74" t="e">
        <f>VLOOKUP(Table16[[#This Row],[Player]],#REF!,9,FALSE)</f>
        <v>#REF!</v>
      </c>
      <c r="S542" s="71" t="str">
        <f>Table16[[#This Row],[Column1]]&amp;" "&amp;VLOOKUP(Table16[[#This Row],[Player]],$U$453:$V$627,2,FALSE)</f>
        <v>0-0 120</v>
      </c>
      <c r="U542" t="s">
        <v>2327</v>
      </c>
      <c r="V542" s="95">
        <v>132</v>
      </c>
    </row>
    <row r="543" spans="1:22" ht="12.75" customHeight="1" x14ac:dyDescent="0.25">
      <c r="A543" s="76" t="s">
        <v>2692</v>
      </c>
      <c r="B543" s="72" t="s">
        <v>100</v>
      </c>
      <c r="C543" s="77" t="s">
        <v>285</v>
      </c>
      <c r="D543" s="89">
        <v>36840</v>
      </c>
      <c r="E543" s="73" t="s">
        <v>698</v>
      </c>
      <c r="G543" s="73" t="s">
        <v>1744</v>
      </c>
      <c r="H543" s="75" t="str">
        <f>VLOOKUP(Table16[[#This Row],[Player]],Rosters!$D$1:$D$1939,1,FALSE)</f>
        <v>Goodson, Tyler</v>
      </c>
      <c r="I543" s="75" t="str">
        <f>Table16[[#This Row],[RunBlock-Primary6]]&amp;"-"&amp;Table16[[#This Row],[PassBlock8]]&amp;IF(Table16[[#This Row],[RunBlock-Secondary7]]&lt;&gt;"","/"&amp;Table16[[#This Row],[RunBlock-Secondary7]]&amp;"-"&amp;Table16[[#This Row],[PassBlock8]],"")</f>
        <v>0-0</v>
      </c>
      <c r="J543" s="73"/>
      <c r="K543" s="73"/>
      <c r="L543" s="74"/>
      <c r="M543" s="74"/>
      <c r="N543" s="73">
        <v>0</v>
      </c>
      <c r="O543" s="74"/>
      <c r="P543" s="73">
        <v>0</v>
      </c>
      <c r="Q543" s="74" t="str">
        <f>Table16[[#This Row],[DefPrimary2]]&amp;IF(Table16[[#This Row],[Def-Secondary3]]&lt;&gt;"","/"&amp;Table16[[#This Row],[Def-Secondary3]],)&amp;""&amp;IF(Table16[[#This Row],[PassRush4]]&lt;&gt;"","-"&amp;Table16[[#This Row],[PassRush4]],)</f>
        <v/>
      </c>
      <c r="R543" s="74" t="e">
        <f>VLOOKUP(Table16[[#This Row],[Player]],#REF!,9,FALSE)</f>
        <v>#REF!</v>
      </c>
      <c r="S543" s="71" t="str">
        <f>Table16[[#This Row],[Column1]]&amp;" "&amp;VLOOKUP(Table16[[#This Row],[Player]],$U$453:$V$627,2,FALSE)</f>
        <v>0-0 32</v>
      </c>
      <c r="U543" t="s">
        <v>3009</v>
      </c>
      <c r="V543" s="95">
        <v>54</v>
      </c>
    </row>
    <row r="544" spans="1:22" ht="12.75" customHeight="1" x14ac:dyDescent="0.25">
      <c r="A544" s="76" t="s">
        <v>3682</v>
      </c>
      <c r="B544" s="72" t="s">
        <v>100</v>
      </c>
      <c r="C544" s="77" t="s">
        <v>612</v>
      </c>
      <c r="D544" s="89">
        <v>36468</v>
      </c>
      <c r="E544" s="73" t="s">
        <v>236</v>
      </c>
      <c r="G544" s="73" t="s">
        <v>3683</v>
      </c>
      <c r="H544" s="75" t="str">
        <f>VLOOKUP(Table16[[#This Row],[Player]],Rosters!$D$1:$D$1939,1,FALSE)</f>
        <v>Gray, Eric</v>
      </c>
      <c r="I544" s="75" t="str">
        <f>Table16[[#This Row],[RunBlock-Primary6]]&amp;"-"&amp;Table16[[#This Row],[PassBlock8]]&amp;IF(Table16[[#This Row],[RunBlock-Secondary7]]&lt;&gt;"","/"&amp;Table16[[#This Row],[RunBlock-Secondary7]]&amp;"-"&amp;Table16[[#This Row],[PassBlock8]],"")</f>
        <v>0-0</v>
      </c>
      <c r="J544" s="73"/>
      <c r="K544" s="73"/>
      <c r="L544" s="74"/>
      <c r="M544" s="74"/>
      <c r="N544" s="73">
        <v>0</v>
      </c>
      <c r="O544" s="74"/>
      <c r="P544" s="73">
        <v>0</v>
      </c>
      <c r="Q544" s="74" t="str">
        <f>Table16[[#This Row],[DefPrimary2]]&amp;IF(Table16[[#This Row],[Def-Secondary3]]&lt;&gt;"","/"&amp;Table16[[#This Row],[Def-Secondary3]],)&amp;""&amp;IF(Table16[[#This Row],[PassRush4]]&lt;&gt;"","-"&amp;Table16[[#This Row],[PassRush4]],)</f>
        <v/>
      </c>
      <c r="R544" s="74" t="e">
        <f>VLOOKUP(Table16[[#This Row],[Player]],#REF!,9,FALSE)</f>
        <v>#REF!</v>
      </c>
      <c r="S544" s="71" t="str">
        <f>Table16[[#This Row],[Column1]]&amp;" "&amp;VLOOKUP(Table16[[#This Row],[Player]],$U$453:$V$627,2,FALSE)</f>
        <v>0-0 14</v>
      </c>
      <c r="U544" t="s">
        <v>1443</v>
      </c>
      <c r="V544" s="95">
        <v>60</v>
      </c>
    </row>
    <row r="545" spans="1:22" ht="12.75" customHeight="1" x14ac:dyDescent="0.25">
      <c r="A545" s="76" t="s">
        <v>2805</v>
      </c>
      <c r="B545" s="72" t="s">
        <v>100</v>
      </c>
      <c r="C545" s="77" t="s">
        <v>213</v>
      </c>
      <c r="D545" s="89">
        <v>36705</v>
      </c>
      <c r="E545" s="73" t="s">
        <v>2806</v>
      </c>
      <c r="G545" s="73" t="s">
        <v>668</v>
      </c>
      <c r="H545" s="75" t="str">
        <f>VLOOKUP(Table16[[#This Row],[Player]],Rosters!$D$1:$D$1939,1,FALSE)</f>
        <v>Guerendo, Isaac</v>
      </c>
      <c r="I545" s="75" t="str">
        <f>Table16[[#This Row],[RunBlock-Primary6]]&amp;"-"&amp;Table16[[#This Row],[PassBlock8]]&amp;IF(Table16[[#This Row],[RunBlock-Secondary7]]&lt;&gt;"","/"&amp;Table16[[#This Row],[RunBlock-Secondary7]]&amp;"-"&amp;Table16[[#This Row],[PassBlock8]],"")</f>
        <v>0-0</v>
      </c>
      <c r="J545" s="73"/>
      <c r="K545" s="73"/>
      <c r="L545" s="74"/>
      <c r="M545" s="74"/>
      <c r="N545" s="73">
        <v>0</v>
      </c>
      <c r="O545" s="74"/>
      <c r="P545" s="73">
        <v>0</v>
      </c>
      <c r="Q545" s="74" t="str">
        <f>Table16[[#This Row],[DefPrimary2]]&amp;IF(Table16[[#This Row],[Def-Secondary3]]&lt;&gt;"","/"&amp;Table16[[#This Row],[Def-Secondary3]],)&amp;""&amp;IF(Table16[[#This Row],[PassRush4]]&lt;&gt;"","-"&amp;Table16[[#This Row],[PassRush4]],)</f>
        <v/>
      </c>
      <c r="R545" s="74" t="e">
        <f>VLOOKUP(Table16[[#This Row],[Player]],#REF!,9,FALSE)</f>
        <v>#REF!</v>
      </c>
      <c r="S545" s="71" t="str">
        <f>Table16[[#This Row],[Column1]]&amp;" "&amp;VLOOKUP(Table16[[#This Row],[Player]],$U$453:$V$627,2,FALSE)</f>
        <v>0-0 84</v>
      </c>
      <c r="U545" t="s">
        <v>3036</v>
      </c>
      <c r="V545" s="95">
        <v>50</v>
      </c>
    </row>
    <row r="546" spans="1:22" ht="12.75" customHeight="1" x14ac:dyDescent="0.25">
      <c r="A546" s="76" t="s">
        <v>4254</v>
      </c>
      <c r="B546" s="72" t="s">
        <v>100</v>
      </c>
      <c r="C546" s="77" t="s">
        <v>272</v>
      </c>
      <c r="D546" s="89">
        <v>35309</v>
      </c>
      <c r="E546" s="73" t="s">
        <v>1248</v>
      </c>
      <c r="G546" s="73" t="s">
        <v>4255</v>
      </c>
      <c r="H546" s="75" t="e">
        <f>VLOOKUP(Table16[[#This Row],[Player]],Rosters!$D$1:$D$1939,1,FALSE)</f>
        <v>#N/A</v>
      </c>
      <c r="I546" s="75" t="str">
        <f>Table16[[#This Row],[RunBlock-Primary6]]&amp;"-"&amp;Table16[[#This Row],[PassBlock8]]&amp;IF(Table16[[#This Row],[RunBlock-Secondary7]]&lt;&gt;"","/"&amp;Table16[[#This Row],[RunBlock-Secondary7]]&amp;"-"&amp;Table16[[#This Row],[PassBlock8]],"")</f>
        <v>0-0</v>
      </c>
      <c r="J546" s="73"/>
      <c r="K546" s="73"/>
      <c r="L546" s="74"/>
      <c r="M546" s="74"/>
      <c r="N546" s="73">
        <v>0</v>
      </c>
      <c r="O546" s="74"/>
      <c r="P546" s="73">
        <v>0</v>
      </c>
      <c r="Q546" s="74" t="str">
        <f>Table16[[#This Row],[DefPrimary2]]&amp;IF(Table16[[#This Row],[Def-Secondary3]]&lt;&gt;"","/"&amp;Table16[[#This Row],[Def-Secondary3]],)&amp;""&amp;IF(Table16[[#This Row],[PassRush4]]&lt;&gt;"","-"&amp;Table16[[#This Row],[PassRush4]],)</f>
        <v/>
      </c>
      <c r="R546" s="74" t="e">
        <f>VLOOKUP(Table16[[#This Row],[Player]],#REF!,9,FALSE)</f>
        <v>#REF!</v>
      </c>
      <c r="S546" s="71" t="str">
        <f>Table16[[#This Row],[Column1]]&amp;" "&amp;VLOOKUP(Table16[[#This Row],[Player]],$U$453:$V$627,2,FALSE)</f>
        <v>0-0 20</v>
      </c>
      <c r="U546" t="s">
        <v>1747</v>
      </c>
      <c r="V546" s="95">
        <v>13</v>
      </c>
    </row>
    <row r="547" spans="1:22" ht="12.75" customHeight="1" x14ac:dyDescent="0.25">
      <c r="A547" s="76" t="s">
        <v>1988</v>
      </c>
      <c r="B547" s="72" t="s">
        <v>100</v>
      </c>
      <c r="C547" s="77" t="s">
        <v>250</v>
      </c>
      <c r="D547" s="89">
        <v>35748</v>
      </c>
      <c r="E547" s="73" t="s">
        <v>548</v>
      </c>
      <c r="G547" s="73" t="s">
        <v>1989</v>
      </c>
      <c r="H547" s="75" t="str">
        <f>VLOOKUP(Table16[[#This Row],[Player]],Rosters!$D$1:$D$1939,1,FALSE)</f>
        <v>Hill, Justice</v>
      </c>
      <c r="I547" s="75" t="str">
        <f>Table16[[#This Row],[RunBlock-Primary6]]&amp;"-"&amp;Table16[[#This Row],[PassBlock8]]&amp;IF(Table16[[#This Row],[RunBlock-Secondary7]]&lt;&gt;"","/"&amp;Table16[[#This Row],[RunBlock-Secondary7]]&amp;"-"&amp;Table16[[#This Row],[PassBlock8]],"")</f>
        <v>0-0</v>
      </c>
      <c r="J547" s="73"/>
      <c r="K547" s="73"/>
      <c r="L547" s="74"/>
      <c r="M547" s="74"/>
      <c r="N547" s="73">
        <v>0</v>
      </c>
      <c r="O547" s="74"/>
      <c r="P547" s="73">
        <v>0</v>
      </c>
      <c r="Q547" s="74" t="str">
        <f>Table16[[#This Row],[DefPrimary2]]&amp;IF(Table16[[#This Row],[Def-Secondary3]]&lt;&gt;"","/"&amp;Table16[[#This Row],[Def-Secondary3]],)&amp;""&amp;IF(Table16[[#This Row],[PassRush4]]&lt;&gt;"","-"&amp;Table16[[#This Row],[PassRush4]],)</f>
        <v/>
      </c>
      <c r="R547" s="74" t="e">
        <f>VLOOKUP(Table16[[#This Row],[Player]],#REF!,9,FALSE)</f>
        <v>#REF!</v>
      </c>
      <c r="S547" s="71" t="str">
        <f>Table16[[#This Row],[Column1]]&amp;" "&amp;VLOOKUP(Table16[[#This Row],[Player]],$U$453:$V$627,2,FALSE)</f>
        <v>0-0 47</v>
      </c>
      <c r="U547" t="s">
        <v>497</v>
      </c>
      <c r="V547" s="95">
        <v>10</v>
      </c>
    </row>
    <row r="548" spans="1:22" ht="12.75" customHeight="1" x14ac:dyDescent="0.25">
      <c r="A548" s="76" t="s">
        <v>861</v>
      </c>
      <c r="B548" s="72" t="s">
        <v>100</v>
      </c>
      <c r="C548" s="77" t="s">
        <v>429</v>
      </c>
      <c r="D548" s="89">
        <v>37487</v>
      </c>
      <c r="E548" s="73" t="s">
        <v>862</v>
      </c>
      <c r="G548" s="73" t="s">
        <v>864</v>
      </c>
      <c r="H548" s="75" t="str">
        <f>VLOOKUP(Table16[[#This Row],[Player]],Rosters!$D$1:$D$1939,1,FALSE)</f>
        <v>Irving, Bucky</v>
      </c>
      <c r="I548" s="75" t="str">
        <f>Table16[[#This Row],[RunBlock-Primary6]]&amp;"-"&amp;Table16[[#This Row],[PassBlock8]]&amp;IF(Table16[[#This Row],[RunBlock-Secondary7]]&lt;&gt;"","/"&amp;Table16[[#This Row],[RunBlock-Secondary7]]&amp;"-"&amp;Table16[[#This Row],[PassBlock8]],"")</f>
        <v>0-0</v>
      </c>
      <c r="J548" s="73"/>
      <c r="K548" s="73"/>
      <c r="L548" s="74"/>
      <c r="M548" s="74"/>
      <c r="N548" s="73">
        <v>0</v>
      </c>
      <c r="O548" s="74"/>
      <c r="P548" s="73">
        <v>0</v>
      </c>
      <c r="Q548" s="74" t="str">
        <f>Table16[[#This Row],[DefPrimary2]]&amp;IF(Table16[[#This Row],[Def-Secondary3]]&lt;&gt;"","/"&amp;Table16[[#This Row],[Def-Secondary3]],)&amp;""&amp;IF(Table16[[#This Row],[PassRush4]]&lt;&gt;"","-"&amp;Table16[[#This Row],[PassRush4]],)</f>
        <v/>
      </c>
      <c r="R548" s="74" t="e">
        <f>VLOOKUP(Table16[[#This Row],[Player]],#REF!,9,FALSE)</f>
        <v>#REF!</v>
      </c>
      <c r="S548" s="71" t="str">
        <f>Table16[[#This Row],[Column1]]&amp;" "&amp;VLOOKUP(Table16[[#This Row],[Player]],$U$453:$V$627,2,FALSE)</f>
        <v>0-0 207</v>
      </c>
      <c r="U548" t="s">
        <v>2230</v>
      </c>
      <c r="V548" s="95">
        <v>39</v>
      </c>
    </row>
    <row r="549" spans="1:22" ht="12.75" customHeight="1" x14ac:dyDescent="0.25">
      <c r="A549" s="80" t="s">
        <v>2683</v>
      </c>
      <c r="B549" s="72" t="s">
        <v>100</v>
      </c>
      <c r="C549" s="77" t="s">
        <v>181</v>
      </c>
      <c r="D549" s="89">
        <v>33314</v>
      </c>
      <c r="E549" s="73" t="s">
        <v>2684</v>
      </c>
      <c r="G549" s="73" t="s">
        <v>1744</v>
      </c>
      <c r="H549" s="75" t="str">
        <f>VLOOKUP(Table16[[#This Row],[Player]],Rosters!$D$1:$D$1939,1,FALSE)</f>
        <v>Patterson, Cordarrelle</v>
      </c>
      <c r="I549" s="75" t="str">
        <f>Table16[[#This Row],[RunBlock-Primary6]]&amp;"-"&amp;Table16[[#This Row],[PassBlock8]]&amp;IF(Table16[[#This Row],[RunBlock-Secondary7]]&lt;&gt;"","/"&amp;Table16[[#This Row],[RunBlock-Secondary7]]&amp;"-"&amp;Table16[[#This Row],[PassBlock8]],"")</f>
        <v>0-0</v>
      </c>
      <c r="J549" s="73"/>
      <c r="K549" s="73"/>
      <c r="L549" s="74"/>
      <c r="M549" s="74"/>
      <c r="N549" s="73">
        <v>0</v>
      </c>
      <c r="O549" s="74"/>
      <c r="P549" s="73">
        <v>0</v>
      </c>
      <c r="Q549" s="74" t="str">
        <f>Table16[[#This Row],[DefPrimary2]]&amp;IF(Table16[[#This Row],[Def-Secondary3]]&lt;&gt;"","/"&amp;Table16[[#This Row],[Def-Secondary3]],)&amp;""&amp;IF(Table16[[#This Row],[PassRush4]]&lt;&gt;"","-"&amp;Table16[[#This Row],[PassRush4]],)</f>
        <v/>
      </c>
      <c r="R549" s="74" t="e">
        <f>VLOOKUP(Table16[[#This Row],[Player]],#REF!,9,FALSE)</f>
        <v>#REF!</v>
      </c>
      <c r="S549" s="71" t="str">
        <f>Table16[[#This Row],[Column1]]&amp;" "&amp;VLOOKUP(Table16[[#This Row],[Player]],$U$453:$V$627,2,FALSE)</f>
        <v>0-0 32</v>
      </c>
      <c r="U549" t="s">
        <v>113</v>
      </c>
      <c r="V549" s="95">
        <v>31</v>
      </c>
    </row>
    <row r="550" spans="1:22" ht="12.75" customHeight="1" x14ac:dyDescent="0.25">
      <c r="A550" s="76" t="s">
        <v>2452</v>
      </c>
      <c r="B550" s="72" t="s">
        <v>100</v>
      </c>
      <c r="C550" s="77" t="s">
        <v>395</v>
      </c>
      <c r="D550" s="89">
        <v>34958</v>
      </c>
      <c r="E550" s="73" t="s">
        <v>585</v>
      </c>
      <c r="G550" s="73" t="s">
        <v>2453</v>
      </c>
      <c r="H550" s="75" t="str">
        <f>VLOOKUP(Table16[[#This Row],[Player]],Rosters!$D$1:$D$1939,1,FALSE)</f>
        <v>Perine, Samaje</v>
      </c>
      <c r="I550" s="75" t="str">
        <f>Table16[[#This Row],[RunBlock-Primary6]]&amp;"-"&amp;Table16[[#This Row],[PassBlock8]]&amp;IF(Table16[[#This Row],[RunBlock-Secondary7]]&lt;&gt;"","/"&amp;Table16[[#This Row],[RunBlock-Secondary7]]&amp;"-"&amp;Table16[[#This Row],[PassBlock8]],"")</f>
        <v>0-2</v>
      </c>
      <c r="J550" s="73"/>
      <c r="K550" s="73"/>
      <c r="L550" s="74"/>
      <c r="M550" s="74"/>
      <c r="N550" s="73">
        <v>0</v>
      </c>
      <c r="O550" s="74"/>
      <c r="P550" s="73">
        <v>2</v>
      </c>
      <c r="Q550" s="74" t="str">
        <f>Table16[[#This Row],[DefPrimary2]]&amp;IF(Table16[[#This Row],[Def-Secondary3]]&lt;&gt;"","/"&amp;Table16[[#This Row],[Def-Secondary3]],)&amp;""&amp;IF(Table16[[#This Row],[PassRush4]]&lt;&gt;"","-"&amp;Table16[[#This Row],[PassRush4]],)</f>
        <v/>
      </c>
      <c r="R550" s="74" t="e">
        <f>VLOOKUP(Table16[[#This Row],[Player]],#REF!,9,FALSE)</f>
        <v>#REF!</v>
      </c>
      <c r="S550" s="71" t="str">
        <f>Table16[[#This Row],[Column1]]&amp;" "&amp;VLOOKUP(Table16[[#This Row],[Player]],$U$453:$V$627,2,FALSE)</f>
        <v>0-2 20</v>
      </c>
      <c r="U550" t="s">
        <v>3574</v>
      </c>
      <c r="V550" s="95">
        <v>113</v>
      </c>
    </row>
    <row r="551" spans="1:22" ht="12.75" customHeight="1" x14ac:dyDescent="0.25">
      <c r="A551" s="76" t="s">
        <v>3779</v>
      </c>
      <c r="B551" s="72" t="s">
        <v>100</v>
      </c>
      <c r="C551" s="77" t="s">
        <v>220</v>
      </c>
      <c r="D551" s="89">
        <v>36575</v>
      </c>
      <c r="E551" s="73" t="s">
        <v>89</v>
      </c>
      <c r="G551" s="73" t="s">
        <v>3780</v>
      </c>
      <c r="H551" s="75" t="str">
        <f>VLOOKUP(Table16[[#This Row],[Player]],Rosters!$D$1:$D$1939,1,FALSE)</f>
        <v>Pierce, Dameon</v>
      </c>
      <c r="I551" s="75" t="str">
        <f>Table16[[#This Row],[RunBlock-Primary6]]&amp;"-"&amp;Table16[[#This Row],[PassBlock8]]&amp;IF(Table16[[#This Row],[RunBlock-Secondary7]]&lt;&gt;"","/"&amp;Table16[[#This Row],[RunBlock-Secondary7]]&amp;"-"&amp;Table16[[#This Row],[PassBlock8]],"")</f>
        <v>0-0</v>
      </c>
      <c r="J551" s="73"/>
      <c r="K551" s="73"/>
      <c r="L551" s="74"/>
      <c r="M551" s="74"/>
      <c r="N551" s="73">
        <v>0</v>
      </c>
      <c r="O551" s="74"/>
      <c r="P551" s="73">
        <v>0</v>
      </c>
      <c r="Q551" s="74" t="str">
        <f>Table16[[#This Row],[DefPrimary2]]&amp;IF(Table16[[#This Row],[Def-Secondary3]]&lt;&gt;"","/"&amp;Table16[[#This Row],[Def-Secondary3]],)&amp;""&amp;IF(Table16[[#This Row],[PassRush4]]&lt;&gt;"","-"&amp;Table16[[#This Row],[PassRush4]],)</f>
        <v/>
      </c>
      <c r="R551" s="74" t="e">
        <f>VLOOKUP(Table16[[#This Row],[Player]],#REF!,9,FALSE)</f>
        <v>#REF!</v>
      </c>
      <c r="S551" s="71" t="str">
        <f>Table16[[#This Row],[Column1]]&amp;" "&amp;VLOOKUP(Table16[[#This Row],[Player]],$U$453:$V$627,2,FALSE)</f>
        <v>0-0 40</v>
      </c>
      <c r="U551" s="102" t="s">
        <v>2097</v>
      </c>
      <c r="V551" s="95">
        <v>55</v>
      </c>
    </row>
    <row r="552" spans="1:22" ht="12.75" customHeight="1" x14ac:dyDescent="0.25">
      <c r="A552" s="76" t="s">
        <v>1616</v>
      </c>
      <c r="B552" s="72" t="s">
        <v>100</v>
      </c>
      <c r="C552" s="77" t="s">
        <v>91</v>
      </c>
      <c r="D552" s="89">
        <v>36139</v>
      </c>
      <c r="E552" s="73" t="s">
        <v>89</v>
      </c>
      <c r="G552" s="73" t="s">
        <v>1617</v>
      </c>
      <c r="H552" s="90" t="s">
        <v>1616</v>
      </c>
      <c r="I552" s="75" t="str">
        <f>Table16[[#This Row],[RunBlock-Primary6]]&amp;"-"&amp;Table16[[#This Row],[PassBlock8]]&amp;IF(Table16[[#This Row],[RunBlock-Secondary7]]&lt;&gt;"","/"&amp;Table16[[#This Row],[RunBlock-Secondary7]]&amp;"-"&amp;Table16[[#This Row],[PassBlock8]],"")</f>
        <v>0-0</v>
      </c>
      <c r="J552" s="73"/>
      <c r="K552" s="73"/>
      <c r="L552" s="74"/>
      <c r="M552" s="74"/>
      <c r="N552" s="73">
        <v>0</v>
      </c>
      <c r="O552" s="74"/>
      <c r="P552" s="73">
        <v>0</v>
      </c>
      <c r="Q552" s="74" t="str">
        <f>Table16[[#This Row],[DefPrimary2]]&amp;IF(Table16[[#This Row],[Def-Secondary3]]&lt;&gt;"","/"&amp;Table16[[#This Row],[Def-Secondary3]],)&amp;""&amp;IF(Table16[[#This Row],[PassRush4]]&lt;&gt;"","-"&amp;Table16[[#This Row],[PassRush4]],)</f>
        <v/>
      </c>
      <c r="R552" s="74" t="e">
        <f>VLOOKUP(Table16[[#This Row],[Player]],#REF!,9,FALSE)</f>
        <v>#REF!</v>
      </c>
      <c r="S552" s="71" t="e">
        <f>Table16[[#This Row],[Column1]]&amp;" "&amp;VLOOKUP(Table16[[#This Row],[Player]],$U$453:$V$627,2,FALSE)</f>
        <v>#N/A</v>
      </c>
      <c r="U552" t="s">
        <v>1016</v>
      </c>
      <c r="V552" s="95">
        <v>39</v>
      </c>
    </row>
    <row r="553" spans="1:22" ht="12.75" customHeight="1" x14ac:dyDescent="0.25">
      <c r="A553" s="76" t="s">
        <v>1614</v>
      </c>
      <c r="B553" s="72" t="s">
        <v>100</v>
      </c>
      <c r="C553" s="77" t="s">
        <v>429</v>
      </c>
      <c r="D553" s="89">
        <v>37189</v>
      </c>
      <c r="E553" s="73" t="s">
        <v>477</v>
      </c>
      <c r="G553" s="73" t="s">
        <v>1615</v>
      </c>
      <c r="H553" s="75" t="str">
        <f>VLOOKUP(Table16[[#This Row],[Player]],Rosters!$D$1:$D$1939,1,FALSE)</f>
        <v>Tucker, Sean</v>
      </c>
      <c r="I553" s="75" t="str">
        <f>Table16[[#This Row],[RunBlock-Primary6]]&amp;"-"&amp;Table16[[#This Row],[PassBlock8]]&amp;IF(Table16[[#This Row],[RunBlock-Secondary7]]&lt;&gt;"","/"&amp;Table16[[#This Row],[RunBlock-Secondary7]]&amp;"-"&amp;Table16[[#This Row],[PassBlock8]],"")</f>
        <v>0-2</v>
      </c>
      <c r="J553" s="73"/>
      <c r="K553" s="73"/>
      <c r="L553" s="74"/>
      <c r="M553" s="74"/>
      <c r="N553" s="73">
        <v>0</v>
      </c>
      <c r="O553" s="74"/>
      <c r="P553" s="73">
        <v>2</v>
      </c>
      <c r="Q553" s="74" t="str">
        <f>Table16[[#This Row],[DefPrimary2]]&amp;IF(Table16[[#This Row],[Def-Secondary3]]&lt;&gt;"","/"&amp;Table16[[#This Row],[Def-Secondary3]],)&amp;""&amp;IF(Table16[[#This Row],[PassRush4]]&lt;&gt;"","-"&amp;Table16[[#This Row],[PassRush4]],)</f>
        <v/>
      </c>
      <c r="R553" s="74" t="e">
        <f>VLOOKUP(Table16[[#This Row],[Player]],#REF!,9,FALSE)</f>
        <v>#REF!</v>
      </c>
      <c r="S553" s="71" t="str">
        <f>Table16[[#This Row],[Column1]]&amp;" "&amp;VLOOKUP(Table16[[#This Row],[Player]],$U$453:$V$627,2,FALSE)</f>
        <v>0-2 50</v>
      </c>
      <c r="U553" t="s">
        <v>4256</v>
      </c>
      <c r="V553" s="95">
        <v>10</v>
      </c>
    </row>
    <row r="554" spans="1:22" ht="12.75" customHeight="1" x14ac:dyDescent="0.25">
      <c r="A554" s="76" t="s">
        <v>3349</v>
      </c>
      <c r="B554" s="72" t="s">
        <v>100</v>
      </c>
      <c r="C554" s="77" t="s">
        <v>181</v>
      </c>
      <c r="D554" s="89">
        <v>36100</v>
      </c>
      <c r="E554" s="73" t="s">
        <v>1248</v>
      </c>
      <c r="G554" s="73" t="s">
        <v>1169</v>
      </c>
      <c r="H554" s="75" t="str">
        <f>VLOOKUP(Table16[[#This Row],[Player]],Rosters!$D$1:$D$1939,1,FALSE)</f>
        <v>Warren, Jaylen</v>
      </c>
      <c r="I554" s="75" t="str">
        <f>Table16[[#This Row],[RunBlock-Primary6]]&amp;"-"&amp;Table16[[#This Row],[PassBlock8]]&amp;IF(Table16[[#This Row],[RunBlock-Secondary7]]&lt;&gt;"","/"&amp;Table16[[#This Row],[RunBlock-Secondary7]]&amp;"-"&amp;Table16[[#This Row],[PassBlock8]],"")</f>
        <v>0-0</v>
      </c>
      <c r="J554" s="73"/>
      <c r="K554" s="73"/>
      <c r="L554" s="74"/>
      <c r="M554" s="74"/>
      <c r="N554" s="73">
        <v>0</v>
      </c>
      <c r="O554" s="74"/>
      <c r="P554" s="73">
        <v>0</v>
      </c>
      <c r="Q554" s="74" t="str">
        <f>Table16[[#This Row],[DefPrimary2]]&amp;IF(Table16[[#This Row],[Def-Secondary3]]&lt;&gt;"","/"&amp;Table16[[#This Row],[Def-Secondary3]],)&amp;""&amp;IF(Table16[[#This Row],[PassRush4]]&lt;&gt;"","-"&amp;Table16[[#This Row],[PassRush4]],)</f>
        <v/>
      </c>
      <c r="R554" s="74" t="e">
        <f>VLOOKUP(Table16[[#This Row],[Player]],#REF!,9,FALSE)</f>
        <v>#REF!</v>
      </c>
      <c r="S554" s="71" t="str">
        <f>Table16[[#This Row],[Column1]]&amp;" "&amp;VLOOKUP(Table16[[#This Row],[Player]],$U$453:$V$627,2,FALSE)</f>
        <v>0-0 120</v>
      </c>
      <c r="U554" t="s">
        <v>476</v>
      </c>
      <c r="V554" s="95">
        <v>20</v>
      </c>
    </row>
    <row r="555" spans="1:22" ht="12.75" customHeight="1" x14ac:dyDescent="0.25">
      <c r="A555" s="76" t="s">
        <v>3138</v>
      </c>
      <c r="B555" s="72" t="s">
        <v>100</v>
      </c>
      <c r="C555" s="77" t="s">
        <v>479</v>
      </c>
      <c r="D555" s="89">
        <v>34792</v>
      </c>
      <c r="E555" s="73" t="s">
        <v>585</v>
      </c>
      <c r="G555" s="73" t="s">
        <v>3139</v>
      </c>
      <c r="H555" s="75" t="str">
        <f>VLOOKUP(Table16[[#This Row],[Player]],Rosters!$D$1:$D$1939,1,FALSE)</f>
        <v>Williams, Jamaal</v>
      </c>
      <c r="I555" s="75" t="str">
        <f>Table16[[#This Row],[RunBlock-Primary6]]&amp;"-"&amp;Table16[[#This Row],[PassBlock8]]&amp;IF(Table16[[#This Row],[RunBlock-Secondary7]]&lt;&gt;"","/"&amp;Table16[[#This Row],[RunBlock-Secondary7]]&amp;"-"&amp;Table16[[#This Row],[PassBlock8]],"")</f>
        <v>0-0</v>
      </c>
      <c r="J555" s="73"/>
      <c r="K555" s="73"/>
      <c r="L555" s="74"/>
      <c r="M555" s="74"/>
      <c r="N555" s="73">
        <v>0</v>
      </c>
      <c r="O555" s="74"/>
      <c r="P555" s="73">
        <v>0</v>
      </c>
      <c r="Q555" s="74" t="str">
        <f>Table16[[#This Row],[DefPrimary2]]&amp;IF(Table16[[#This Row],[Def-Secondary3]]&lt;&gt;"","/"&amp;Table16[[#This Row],[Def-Secondary3]],)&amp;""&amp;IF(Table16[[#This Row],[PassRush4]]&lt;&gt;"","-"&amp;Table16[[#This Row],[PassRush4]],)</f>
        <v/>
      </c>
      <c r="R555" s="74" t="e">
        <f>VLOOKUP(Table16[[#This Row],[Player]],#REF!,9,FALSE)</f>
        <v>#REF!</v>
      </c>
      <c r="S555" s="71" t="str">
        <f>Table16[[#This Row],[Column1]]&amp;" "&amp;VLOOKUP(Table16[[#This Row],[Player]],$U$453:$V$627,2,FALSE)</f>
        <v>0-0 48</v>
      </c>
      <c r="U555" t="s">
        <v>4257</v>
      </c>
      <c r="V555" s="95">
        <v>13</v>
      </c>
    </row>
    <row r="556" spans="1:22" ht="12.75" customHeight="1" x14ac:dyDescent="0.25">
      <c r="A556" s="76" t="s">
        <v>3576</v>
      </c>
      <c r="B556" s="72" t="s">
        <v>1993</v>
      </c>
      <c r="C556" s="77" t="s">
        <v>491</v>
      </c>
      <c r="D556" s="89">
        <v>34133</v>
      </c>
      <c r="E556" s="73" t="s">
        <v>321</v>
      </c>
      <c r="G556" s="73" t="s">
        <v>3577</v>
      </c>
      <c r="H556" s="75" t="str">
        <f>VLOOKUP(Table16[[#This Row],[Player]],Rosters!$D$1:$D$1939,1,FALSE)</f>
        <v>Abdullah, Ameer</v>
      </c>
      <c r="I556" s="75" t="str">
        <f>Table16[[#This Row],[RunBlock-Primary6]]&amp;"-"&amp;Table16[[#This Row],[PassBlock8]]&amp;IF(Table16[[#This Row],[RunBlock-Secondary7]]&lt;&gt;"","/"&amp;Table16[[#This Row],[RunBlock-Secondary7]]&amp;"-"&amp;Table16[[#This Row],[PassBlock8]],"")</f>
        <v>0-0</v>
      </c>
      <c r="J556" s="73"/>
      <c r="K556" s="73"/>
      <c r="L556" s="74"/>
      <c r="M556" s="74"/>
      <c r="N556" s="73">
        <v>0</v>
      </c>
      <c r="O556" s="74"/>
      <c r="P556" s="73">
        <v>0</v>
      </c>
      <c r="Q556" s="74" t="str">
        <f>Table16[[#This Row],[DefPrimary2]]&amp;IF(Table16[[#This Row],[Def-Secondary3]]&lt;&gt;"","/"&amp;Table16[[#This Row],[Def-Secondary3]],)&amp;""&amp;IF(Table16[[#This Row],[PassRush4]]&lt;&gt;"","-"&amp;Table16[[#This Row],[PassRush4]],)</f>
        <v/>
      </c>
      <c r="R556" s="74" t="e">
        <f>VLOOKUP(Table16[[#This Row],[Player]],#REF!,9,FALSE)</f>
        <v>#REF!</v>
      </c>
      <c r="S556" s="71" t="str">
        <f>Table16[[#This Row],[Column1]]&amp;" "&amp;VLOOKUP(Table16[[#This Row],[Player]],$U$453:$V$627,2,FALSE)</f>
        <v>0-0 66</v>
      </c>
      <c r="U556" t="s">
        <v>3235</v>
      </c>
      <c r="V556" s="95">
        <v>19</v>
      </c>
    </row>
    <row r="557" spans="1:22" ht="12.75" customHeight="1" x14ac:dyDescent="0.25">
      <c r="A557" s="76" t="s">
        <v>1992</v>
      </c>
      <c r="B557" s="72" t="s">
        <v>1993</v>
      </c>
      <c r="C557" s="77" t="s">
        <v>175</v>
      </c>
      <c r="D557" s="89">
        <v>36316</v>
      </c>
      <c r="E557" s="73" t="s">
        <v>698</v>
      </c>
      <c r="G557" s="73" t="s">
        <v>1994</v>
      </c>
      <c r="H557" s="75" t="str">
        <f>VLOOKUP(Table16[[#This Row],[Player]],Rosters!$D$1:$D$1939,1,FALSE)</f>
        <v>Blackshear, Raheem</v>
      </c>
      <c r="I557" s="75" t="str">
        <f>Table16[[#This Row],[RunBlock-Primary6]]&amp;"-"&amp;Table16[[#This Row],[PassBlock8]]&amp;IF(Table16[[#This Row],[RunBlock-Secondary7]]&lt;&gt;"","/"&amp;Table16[[#This Row],[RunBlock-Secondary7]]&amp;"-"&amp;Table16[[#This Row],[PassBlock8]],"")</f>
        <v>0-0</v>
      </c>
      <c r="J557" s="73"/>
      <c r="K557" s="73"/>
      <c r="L557" s="74"/>
      <c r="M557" s="74"/>
      <c r="N557" s="73">
        <v>0</v>
      </c>
      <c r="O557" s="74"/>
      <c r="P557" s="73">
        <v>0</v>
      </c>
      <c r="Q557" s="74" t="str">
        <f>Table16[[#This Row],[DefPrimary2]]&amp;IF(Table16[[#This Row],[Def-Secondary3]]&lt;&gt;"","/"&amp;Table16[[#This Row],[Def-Secondary3]],)&amp;""&amp;IF(Table16[[#This Row],[PassRush4]]&lt;&gt;"","-"&amp;Table16[[#This Row],[PassRush4]],)</f>
        <v/>
      </c>
      <c r="R557" s="74" t="e">
        <f>VLOOKUP(Table16[[#This Row],[Player]],#REF!,9,FALSE)</f>
        <v>#REF!</v>
      </c>
      <c r="S557" s="71" t="str">
        <f>Table16[[#This Row],[Column1]]&amp;" "&amp;VLOOKUP(Table16[[#This Row],[Player]],$U$453:$V$627,2,FALSE)</f>
        <v>0-0 15</v>
      </c>
      <c r="U557" t="s">
        <v>1998</v>
      </c>
      <c r="V557" s="95">
        <v>15</v>
      </c>
    </row>
    <row r="558" spans="1:22" ht="12.75" customHeight="1" x14ac:dyDescent="0.25">
      <c r="A558" s="82" t="s">
        <v>952</v>
      </c>
      <c r="B558" s="72" t="s">
        <v>367</v>
      </c>
      <c r="C558" s="77" t="s">
        <v>154</v>
      </c>
      <c r="D558" s="89">
        <v>36864</v>
      </c>
      <c r="E558" s="73" t="s">
        <v>172</v>
      </c>
      <c r="G558" s="73" t="s">
        <v>341</v>
      </c>
      <c r="H558" s="75" t="str">
        <f>VLOOKUP(Table16[[#This Row],[Player]],Rosters!$D$1:$D$1939,1,FALSE)</f>
        <v>Bailey, Levelle</v>
      </c>
      <c r="I558" s="75" t="str">
        <f>Table16[[#This Row],[RunBlock-Primary6]]&amp;"-"&amp;Table16[[#This Row],[PassBlock8]]&amp;IF(Table16[[#This Row],[RunBlock-Secondary7]]&lt;&gt;"","/"&amp;Table16[[#This Row],[RunBlock-Secondary7]]&amp;"-"&amp;Table16[[#This Row],[PassBlock8]],"")</f>
        <v>-</v>
      </c>
      <c r="J558" s="73">
        <v>0</v>
      </c>
      <c r="K558" s="73"/>
      <c r="L558" s="74">
        <v>0</v>
      </c>
      <c r="M558" s="74"/>
      <c r="N558" s="74"/>
      <c r="O558" s="74"/>
      <c r="P558" s="74"/>
      <c r="Q558" s="74" t="str">
        <f>Table16[[#This Row],[DefPrimary2]]&amp;IF(Table16[[#This Row],[Def-Secondary3]]&lt;&gt;"","/"&amp;Table16[[#This Row],[Def-Secondary3]],)&amp;""&amp;IF(Table16[[#This Row],[PassRush4]]&lt;&gt;"","-"&amp;Table16[[#This Row],[PassRush4]],)</f>
        <v>0-0</v>
      </c>
      <c r="R558" s="74" t="e">
        <f>VLOOKUP(Table16[[#This Row],[Player]],#REF!,9,FALSE)</f>
        <v>#REF!</v>
      </c>
      <c r="U558" t="s">
        <v>3128</v>
      </c>
      <c r="V558" s="95">
        <v>245</v>
      </c>
    </row>
    <row r="559" spans="1:22" ht="12.75" customHeight="1" x14ac:dyDescent="0.25">
      <c r="A559" s="76" t="s">
        <v>1550</v>
      </c>
      <c r="B559" s="72" t="s">
        <v>367</v>
      </c>
      <c r="C559" s="77" t="s">
        <v>154</v>
      </c>
      <c r="D559" s="89">
        <v>34680</v>
      </c>
      <c r="E559" s="73" t="s">
        <v>301</v>
      </c>
      <c r="G559" s="73" t="s">
        <v>341</v>
      </c>
      <c r="H559" s="75" t="str">
        <f>VLOOKUP(Table16[[#This Row],[Player]],Rosters!$D$1:$D$1939,1,FALSE)</f>
        <v>Cunningham, Zach</v>
      </c>
      <c r="I559" s="75" t="str">
        <f>Table16[[#This Row],[RunBlock-Primary6]]&amp;"-"&amp;Table16[[#This Row],[PassBlock8]]&amp;IF(Table16[[#This Row],[RunBlock-Secondary7]]&lt;&gt;"","/"&amp;Table16[[#This Row],[RunBlock-Secondary7]]&amp;"-"&amp;Table16[[#This Row],[PassBlock8]],"")</f>
        <v>-</v>
      </c>
      <c r="J559" s="73">
        <v>0</v>
      </c>
      <c r="K559" s="73"/>
      <c r="L559" s="74">
        <v>0</v>
      </c>
      <c r="M559" s="74"/>
      <c r="N559" s="74"/>
      <c r="O559" s="74"/>
      <c r="P559" s="74"/>
      <c r="Q559" s="74" t="str">
        <f>Table16[[#This Row],[DefPrimary2]]&amp;IF(Table16[[#This Row],[Def-Secondary3]]&lt;&gt;"","/"&amp;Table16[[#This Row],[Def-Secondary3]],)&amp;""&amp;IF(Table16[[#This Row],[PassRush4]]&lt;&gt;"","-"&amp;Table16[[#This Row],[PassRush4]],)</f>
        <v>0-0</v>
      </c>
      <c r="R559" s="74" t="e">
        <f>VLOOKUP(Table16[[#This Row],[Player]],#REF!,9,FALSE)</f>
        <v>#REF!</v>
      </c>
      <c r="U559" t="s">
        <v>2903</v>
      </c>
      <c r="V559" s="95">
        <v>185</v>
      </c>
    </row>
    <row r="560" spans="1:22" ht="12.75" customHeight="1" x14ac:dyDescent="0.25">
      <c r="A560" s="76" t="s">
        <v>1258</v>
      </c>
      <c r="B560" s="72" t="s">
        <v>367</v>
      </c>
      <c r="C560" s="77" t="s">
        <v>91</v>
      </c>
      <c r="D560" s="89">
        <v>37029</v>
      </c>
      <c r="E560" s="73" t="s">
        <v>477</v>
      </c>
      <c r="G560" s="73" t="s">
        <v>359</v>
      </c>
      <c r="H560" s="75" t="str">
        <f>VLOOKUP(Table16[[#This Row],[Player]],Rosters!$D$1:$D$1939,1,FALSE)</f>
        <v>Diabate, Mohamoud</v>
      </c>
      <c r="I560" s="75" t="str">
        <f>Table16[[#This Row],[RunBlock-Primary6]]&amp;"-"&amp;Table16[[#This Row],[PassBlock8]]&amp;IF(Table16[[#This Row],[RunBlock-Secondary7]]&lt;&gt;"","/"&amp;Table16[[#This Row],[RunBlock-Secondary7]]&amp;"-"&amp;Table16[[#This Row],[PassBlock8]],"")</f>
        <v>-</v>
      </c>
      <c r="J560" s="73">
        <v>4</v>
      </c>
      <c r="K560" s="73"/>
      <c r="L560" s="74">
        <v>0</v>
      </c>
      <c r="M560" s="74"/>
      <c r="N560" s="74"/>
      <c r="O560" s="74"/>
      <c r="P560" s="74"/>
      <c r="Q560" s="74" t="str">
        <f>Table16[[#This Row],[DefPrimary2]]&amp;IF(Table16[[#This Row],[Def-Secondary3]]&lt;&gt;"","/"&amp;Table16[[#This Row],[Def-Secondary3]],)&amp;""&amp;IF(Table16[[#This Row],[PassRush4]]&lt;&gt;"","-"&amp;Table16[[#This Row],[PassRush4]],)</f>
        <v>4-0</v>
      </c>
      <c r="R560" s="74" t="e">
        <f>VLOOKUP(Table16[[#This Row],[Player]],#REF!,9,FALSE)</f>
        <v>#REF!</v>
      </c>
      <c r="U560" t="s">
        <v>3684</v>
      </c>
      <c r="V560" s="95">
        <v>14</v>
      </c>
    </row>
    <row r="561" spans="1:22" ht="12.75" customHeight="1" x14ac:dyDescent="0.25">
      <c r="A561" s="76" t="s">
        <v>3626</v>
      </c>
      <c r="B561" s="72" t="s">
        <v>367</v>
      </c>
      <c r="C561" s="77" t="s">
        <v>549</v>
      </c>
      <c r="D561" s="89">
        <v>36123</v>
      </c>
      <c r="E561" s="73" t="s">
        <v>698</v>
      </c>
      <c r="G561" s="73" t="s">
        <v>1683</v>
      </c>
      <c r="H561" s="75" t="str">
        <f>VLOOKUP(Table16[[#This Row],[Player]],Rosters!$D$1:$D$1939,1,FALSE)</f>
        <v>Gibbens, Jack</v>
      </c>
      <c r="I561" s="75" t="str">
        <f>Table16[[#This Row],[RunBlock-Primary6]]&amp;"-"&amp;Table16[[#This Row],[PassBlock8]]&amp;IF(Table16[[#This Row],[RunBlock-Secondary7]]&lt;&gt;"","/"&amp;Table16[[#This Row],[RunBlock-Secondary7]]&amp;"-"&amp;Table16[[#This Row],[PassBlock8]],"")</f>
        <v>-</v>
      </c>
      <c r="J561" s="73">
        <v>44</v>
      </c>
      <c r="K561" s="73"/>
      <c r="L561" s="74">
        <v>5</v>
      </c>
      <c r="M561" s="74"/>
      <c r="N561" s="74"/>
      <c r="O561" s="74"/>
      <c r="P561" s="74"/>
      <c r="Q561" s="74" t="str">
        <f>Table16[[#This Row],[DefPrimary2]]&amp;IF(Table16[[#This Row],[Def-Secondary3]]&lt;&gt;"","/"&amp;Table16[[#This Row],[Def-Secondary3]],)&amp;""&amp;IF(Table16[[#This Row],[PassRush4]]&lt;&gt;"","-"&amp;Table16[[#This Row],[PassRush4]],)</f>
        <v>44-5</v>
      </c>
      <c r="R561" s="74" t="e">
        <f>VLOOKUP(Table16[[#This Row],[Player]],#REF!,9,FALSE)</f>
        <v>#REF!</v>
      </c>
      <c r="U561" t="s">
        <v>1318</v>
      </c>
      <c r="V561" s="95">
        <v>74</v>
      </c>
    </row>
    <row r="562" spans="1:22" ht="12.75" customHeight="1" x14ac:dyDescent="0.25">
      <c r="A562" s="76" t="s">
        <v>3535</v>
      </c>
      <c r="B562" s="72" t="s">
        <v>367</v>
      </c>
      <c r="C562" s="77" t="s">
        <v>549</v>
      </c>
      <c r="D562" s="89">
        <v>34912</v>
      </c>
      <c r="E562" s="73">
        <v>0</v>
      </c>
      <c r="G562" s="73" t="s">
        <v>350</v>
      </c>
      <c r="H562" s="75" t="str">
        <f>VLOOKUP(Table16[[#This Row],[Player]],Rosters!$D$1:$D$1939,1,FALSE)</f>
        <v>Gifford, Luke</v>
      </c>
      <c r="I562" s="75" t="str">
        <f>Table16[[#This Row],[RunBlock-Primary6]]&amp;"-"&amp;Table16[[#This Row],[PassBlock8]]&amp;IF(Table16[[#This Row],[RunBlock-Secondary7]]&lt;&gt;"","/"&amp;Table16[[#This Row],[RunBlock-Secondary7]]&amp;"-"&amp;Table16[[#This Row],[PassBlock8]],"")</f>
        <v>-</v>
      </c>
      <c r="J562" s="73">
        <v>40</v>
      </c>
      <c r="K562" s="73"/>
      <c r="L562" s="74">
        <v>0</v>
      </c>
      <c r="M562" s="74"/>
      <c r="N562" s="74"/>
      <c r="O562" s="74"/>
      <c r="P562" s="74"/>
      <c r="Q562" s="74" t="str">
        <f>Table16[[#This Row],[DefPrimary2]]&amp;IF(Table16[[#This Row],[Def-Secondary3]]&lt;&gt;"","/"&amp;Table16[[#This Row],[Def-Secondary3]],)&amp;""&amp;IF(Table16[[#This Row],[PassRush4]]&lt;&gt;"","-"&amp;Table16[[#This Row],[PassRush4]],)</f>
        <v>40-0</v>
      </c>
      <c r="R562" s="74" t="e">
        <f>VLOOKUP(Table16[[#This Row],[Player]],#REF!,9,FALSE)</f>
        <v>#REF!</v>
      </c>
      <c r="U562" t="s">
        <v>2444</v>
      </c>
      <c r="V562" s="95">
        <v>85</v>
      </c>
    </row>
    <row r="563" spans="1:22" ht="12.75" customHeight="1" thickBot="1" x14ac:dyDescent="0.3">
      <c r="A563" s="76" t="s">
        <v>4258</v>
      </c>
      <c r="B563" s="72" t="s">
        <v>367</v>
      </c>
      <c r="C563" s="77" t="s">
        <v>232</v>
      </c>
      <c r="D563" s="89">
        <v>34470</v>
      </c>
      <c r="E563" s="73" t="s">
        <v>256</v>
      </c>
      <c r="G563" s="73" t="s">
        <v>341</v>
      </c>
      <c r="H563" s="75" t="e">
        <f>VLOOKUP(Table16[[#This Row],[Player]],Rosters!$D$1:$D$1939,1,FALSE)</f>
        <v>#N/A</v>
      </c>
      <c r="I563" s="75" t="str">
        <f>Table16[[#This Row],[RunBlock-Primary6]]&amp;"-"&amp;Table16[[#This Row],[PassBlock8]]&amp;IF(Table16[[#This Row],[RunBlock-Secondary7]]&lt;&gt;"","/"&amp;Table16[[#This Row],[RunBlock-Secondary7]]&amp;"-"&amp;Table16[[#This Row],[PassBlock8]],"")</f>
        <v>-</v>
      </c>
      <c r="J563" s="73">
        <v>0</v>
      </c>
      <c r="K563" s="73"/>
      <c r="L563" s="74">
        <v>0</v>
      </c>
      <c r="M563" s="74"/>
      <c r="N563" s="74"/>
      <c r="O563" s="74"/>
      <c r="P563" s="74"/>
      <c r="Q563" s="74" t="str">
        <f>Table16[[#This Row],[DefPrimary2]]&amp;IF(Table16[[#This Row],[Def-Secondary3]]&lt;&gt;"","/"&amp;Table16[[#This Row],[Def-Secondary3]],)&amp;""&amp;IF(Table16[[#This Row],[PassRush4]]&lt;&gt;"","-"&amp;Table16[[#This Row],[PassRush4]],)</f>
        <v>0-0</v>
      </c>
      <c r="R563" s="74" t="e">
        <f>VLOOKUP(Table16[[#This Row],[Player]],#REF!,9,FALSE)</f>
        <v>#REF!</v>
      </c>
      <c r="U563" t="s">
        <v>82</v>
      </c>
      <c r="V563" s="95">
        <v>78</v>
      </c>
    </row>
    <row r="564" spans="1:22" ht="12.75" customHeight="1" thickBot="1" x14ac:dyDescent="0.3">
      <c r="A564" s="76" t="s">
        <v>3309</v>
      </c>
      <c r="B564" s="72" t="s">
        <v>367</v>
      </c>
      <c r="C564" s="77" t="s">
        <v>250</v>
      </c>
      <c r="D564" s="89">
        <v>37056</v>
      </c>
      <c r="E564" s="73" t="s">
        <v>98</v>
      </c>
      <c r="G564" s="73" t="s">
        <v>632</v>
      </c>
      <c r="H564" s="75" t="str">
        <f>VLOOKUP(Table16[[#This Row],[Player]],Rosters!$D$1:$D$1939,1,FALSE)</f>
        <v>Simpson, Trenton</v>
      </c>
      <c r="I564" s="75" t="str">
        <f>Table16[[#This Row],[RunBlock-Primary6]]&amp;"-"&amp;Table16[[#This Row],[PassBlock8]]&amp;IF(Table16[[#This Row],[RunBlock-Secondary7]]&lt;&gt;"","/"&amp;Table16[[#This Row],[RunBlock-Secondary7]]&amp;"-"&amp;Table16[[#This Row],[PassBlock8]],"")</f>
        <v>-</v>
      </c>
      <c r="J564" s="73">
        <v>4</v>
      </c>
      <c r="K564" s="73"/>
      <c r="L564" s="74">
        <v>3</v>
      </c>
      <c r="M564" s="74"/>
      <c r="N564" s="74"/>
      <c r="O564" s="74"/>
      <c r="P564" s="74"/>
      <c r="Q564" s="74" t="str">
        <f>Table16[[#This Row],[DefPrimary2]]&amp;IF(Table16[[#This Row],[Def-Secondary3]]&lt;&gt;"","/"&amp;Table16[[#This Row],[Def-Secondary3]],)&amp;""&amp;IF(Table16[[#This Row],[PassRush4]]&lt;&gt;"","-"&amp;Table16[[#This Row],[PassRush4]],)</f>
        <v>4-3</v>
      </c>
      <c r="R564" s="74" t="e">
        <f>VLOOKUP(Table16[[#This Row],[Player]],#REF!,9,FALSE)</f>
        <v>#REF!</v>
      </c>
      <c r="U564" t="s">
        <v>2921</v>
      </c>
      <c r="V564" s="97">
        <v>11</v>
      </c>
    </row>
    <row r="565" spans="1:22" ht="12.75" customHeight="1" thickBot="1" x14ac:dyDescent="0.3">
      <c r="A565" s="76" t="s">
        <v>4259</v>
      </c>
      <c r="B565" s="72" t="s">
        <v>367</v>
      </c>
      <c r="C565" s="77" t="s">
        <v>612</v>
      </c>
      <c r="D565" s="89">
        <v>35064</v>
      </c>
      <c r="E565" s="73" t="s">
        <v>1234</v>
      </c>
      <c r="G565" s="73" t="s">
        <v>382</v>
      </c>
      <c r="H565" s="75" t="e">
        <f>VLOOKUP(Table16[[#This Row],[Player]],Rosters!$D$1:$D$1939,1,FALSE)</f>
        <v>#N/A</v>
      </c>
      <c r="I565" s="75" t="str">
        <f>Table16[[#This Row],[RunBlock-Primary6]]&amp;"-"&amp;Table16[[#This Row],[PassBlock8]]&amp;IF(Table16[[#This Row],[RunBlock-Secondary7]]&lt;&gt;"","/"&amp;Table16[[#This Row],[RunBlock-Secondary7]]&amp;"-"&amp;Table16[[#This Row],[PassBlock8]],"")</f>
        <v>-</v>
      </c>
      <c r="J565" s="73">
        <v>4</v>
      </c>
      <c r="K565" s="73"/>
      <c r="L565" s="74">
        <v>0</v>
      </c>
      <c r="M565" s="74"/>
      <c r="N565" s="74"/>
      <c r="O565" s="74"/>
      <c r="P565" s="74"/>
      <c r="Q565" s="74" t="str">
        <f>Table16[[#This Row],[DefPrimary2]]&amp;IF(Table16[[#This Row],[Def-Secondary3]]&lt;&gt;"","/"&amp;Table16[[#This Row],[Def-Secondary3]],)&amp;""&amp;IF(Table16[[#This Row],[PassRush4]]&lt;&gt;"","-"&amp;Table16[[#This Row],[PassRush4]],)</f>
        <v>4-0</v>
      </c>
      <c r="R565" s="74" t="e">
        <f>VLOOKUP(Table16[[#This Row],[Player]],#REF!,9,FALSE)</f>
        <v>#REF!</v>
      </c>
      <c r="U565" t="s">
        <v>1149</v>
      </c>
      <c r="V565" s="98">
        <v>92</v>
      </c>
    </row>
    <row r="566" spans="1:22" ht="12.75" customHeight="1" x14ac:dyDescent="0.25">
      <c r="A566" s="76" t="s">
        <v>2661</v>
      </c>
      <c r="B566" s="72" t="s">
        <v>981</v>
      </c>
      <c r="C566" s="77" t="s">
        <v>250</v>
      </c>
      <c r="D566" s="89">
        <v>36609</v>
      </c>
      <c r="E566" s="73" t="s">
        <v>172</v>
      </c>
      <c r="G566" s="73"/>
      <c r="H566" s="75" t="str">
        <f>VLOOKUP(Table16[[#This Row],[Player]],Rosters!$D$1:$D$1939,1,FALSE)</f>
        <v>Collier, Chris</v>
      </c>
      <c r="I566" s="75" t="str">
        <f>Table16[[#This Row],[RunBlock-Primary6]]&amp;"-"&amp;Table16[[#This Row],[PassBlock8]]&amp;IF(Table16[[#This Row],[RunBlock-Secondary7]]&lt;&gt;"","/"&amp;Table16[[#This Row],[RunBlock-Secondary7]]&amp;"-"&amp;Table16[[#This Row],[PassBlock8]],"")</f>
        <v>-</v>
      </c>
      <c r="J566" s="73"/>
      <c r="K566" s="73"/>
      <c r="L566" s="74"/>
      <c r="M566" s="74"/>
      <c r="N566" s="74"/>
      <c r="O566" s="74"/>
      <c r="P566" s="74"/>
      <c r="Q566" s="74" t="str">
        <f>Table16[[#This Row],[DefPrimary2]]&amp;IF(Table16[[#This Row],[Def-Secondary3]]&lt;&gt;"","/"&amp;Table16[[#This Row],[Def-Secondary3]],)&amp;""&amp;IF(Table16[[#This Row],[PassRush4]]&lt;&gt;"","-"&amp;Table16[[#This Row],[PassRush4]],)</f>
        <v/>
      </c>
      <c r="R566" s="74" t="e">
        <f>VLOOKUP(Table16[[#This Row],[Player]],#REF!,9,FALSE)</f>
        <v>#REF!</v>
      </c>
      <c r="U566" t="s">
        <v>1848</v>
      </c>
      <c r="V566" s="95">
        <v>21</v>
      </c>
    </row>
    <row r="567" spans="1:22" ht="12.75" customHeight="1" x14ac:dyDescent="0.25">
      <c r="A567" s="76" t="s">
        <v>980</v>
      </c>
      <c r="B567" s="72" t="s">
        <v>981</v>
      </c>
      <c r="C567" s="77" t="s">
        <v>84</v>
      </c>
      <c r="D567" s="89">
        <v>36054</v>
      </c>
      <c r="E567" s="73" t="s">
        <v>149</v>
      </c>
      <c r="G567" s="73"/>
      <c r="H567" s="75" t="str">
        <f>VLOOKUP(Table16[[#This Row],[Player]],Rosters!$D$1:$D$1939,1,FALSE)</f>
        <v>Dallas, DeeJay</v>
      </c>
      <c r="I567" s="75" t="str">
        <f>Table16[[#This Row],[RunBlock-Primary6]]&amp;"-"&amp;Table16[[#This Row],[PassBlock8]]&amp;IF(Table16[[#This Row],[RunBlock-Secondary7]]&lt;&gt;"","/"&amp;Table16[[#This Row],[RunBlock-Secondary7]]&amp;"-"&amp;Table16[[#This Row],[PassBlock8]],"")</f>
        <v>-</v>
      </c>
      <c r="J567" s="73"/>
      <c r="K567" s="73"/>
      <c r="L567" s="74"/>
      <c r="M567" s="74"/>
      <c r="N567" s="74"/>
      <c r="O567" s="74"/>
      <c r="P567" s="74"/>
      <c r="Q567" s="74" t="str">
        <f>Table16[[#This Row],[DefPrimary2]]&amp;IF(Table16[[#This Row],[Def-Secondary3]]&lt;&gt;"","/"&amp;Table16[[#This Row],[Def-Secondary3]],)&amp;""&amp;IF(Table16[[#This Row],[PassRush4]]&lt;&gt;"","-"&amp;Table16[[#This Row],[PassRush4]],)</f>
        <v/>
      </c>
      <c r="R567" s="74" t="e">
        <f>VLOOKUP(Table16[[#This Row],[Player]],#REF!,9,FALSE)</f>
        <v>#REF!</v>
      </c>
      <c r="U567" t="s">
        <v>1869</v>
      </c>
      <c r="V567" s="95">
        <v>30</v>
      </c>
    </row>
    <row r="568" spans="1:22" ht="12.75" customHeight="1" x14ac:dyDescent="0.25">
      <c r="A568" s="76" t="s">
        <v>2782</v>
      </c>
      <c r="B568" s="72" t="s">
        <v>981</v>
      </c>
      <c r="C568" s="77" t="s">
        <v>123</v>
      </c>
      <c r="D568" s="89">
        <v>35855</v>
      </c>
      <c r="E568" s="73" t="s">
        <v>198</v>
      </c>
      <c r="G568" s="73"/>
      <c r="H568" s="75" t="str">
        <f>VLOOKUP(Table16[[#This Row],[Player]],Rosters!$D$1:$D$1939,1,FALSE)</f>
        <v>Dorsey, Khalil</v>
      </c>
      <c r="I568" s="75" t="str">
        <f>Table16[[#This Row],[RunBlock-Primary6]]&amp;"-"&amp;Table16[[#This Row],[PassBlock8]]&amp;IF(Table16[[#This Row],[RunBlock-Secondary7]]&lt;&gt;"","/"&amp;Table16[[#This Row],[RunBlock-Secondary7]]&amp;"-"&amp;Table16[[#This Row],[PassBlock8]],"")</f>
        <v>-</v>
      </c>
      <c r="J568" s="73"/>
      <c r="K568" s="73"/>
      <c r="L568" s="74"/>
      <c r="M568" s="74"/>
      <c r="N568" s="74"/>
      <c r="O568" s="74"/>
      <c r="P568" s="74"/>
      <c r="Q568" s="74" t="str">
        <f>Table16[[#This Row],[DefPrimary2]]&amp;IF(Table16[[#This Row],[Def-Secondary3]]&lt;&gt;"","/"&amp;Table16[[#This Row],[Def-Secondary3]],)&amp;""&amp;IF(Table16[[#This Row],[PassRush4]]&lt;&gt;"","-"&amp;Table16[[#This Row],[PassRush4]],)</f>
        <v/>
      </c>
      <c r="R568" s="74" t="e">
        <f>VLOOKUP(Table16[[#This Row],[Player]],#REF!,9,FALSE)</f>
        <v>#REF!</v>
      </c>
      <c r="U568" t="s">
        <v>870</v>
      </c>
      <c r="V568" s="95">
        <v>83</v>
      </c>
    </row>
    <row r="569" spans="1:22" ht="12.75" customHeight="1" x14ac:dyDescent="0.25">
      <c r="A569" s="76" t="s">
        <v>1438</v>
      </c>
      <c r="B569" s="72" t="s">
        <v>981</v>
      </c>
      <c r="C569" s="77" t="s">
        <v>261</v>
      </c>
      <c r="D569" s="89">
        <v>35490</v>
      </c>
      <c r="E569" s="73" t="s">
        <v>283</v>
      </c>
      <c r="G569" s="73"/>
      <c r="H569" s="75" t="str">
        <f>VLOOKUP(Table16[[#This Row],[Player]],Rosters!$D$1:$D$1939,1,FALSE)</f>
        <v>Eskridge, Dee</v>
      </c>
      <c r="I569" s="75" t="str">
        <f>Table16[[#This Row],[RunBlock-Primary6]]&amp;"-"&amp;Table16[[#This Row],[PassBlock8]]&amp;IF(Table16[[#This Row],[RunBlock-Secondary7]]&lt;&gt;"","/"&amp;Table16[[#This Row],[RunBlock-Secondary7]]&amp;"-"&amp;Table16[[#This Row],[PassBlock8]],"")</f>
        <v>-</v>
      </c>
      <c r="J569" s="73"/>
      <c r="K569" s="73"/>
      <c r="L569" s="74"/>
      <c r="M569" s="74"/>
      <c r="N569" s="74"/>
      <c r="O569" s="74"/>
      <c r="P569" s="74"/>
      <c r="Q569" s="74" t="str">
        <f>Table16[[#This Row],[DefPrimary2]]&amp;IF(Table16[[#This Row],[Def-Secondary3]]&lt;&gt;"","/"&amp;Table16[[#This Row],[Def-Secondary3]],)&amp;""&amp;IF(Table16[[#This Row],[PassRush4]]&lt;&gt;"","-"&amp;Table16[[#This Row],[PassRush4]],)</f>
        <v/>
      </c>
      <c r="R569" s="74" t="e">
        <f>VLOOKUP(Table16[[#This Row],[Player]],#REF!,9,FALSE)</f>
        <v>#REF!</v>
      </c>
      <c r="U569" t="s">
        <v>2683</v>
      </c>
      <c r="V569" s="95">
        <v>32</v>
      </c>
    </row>
    <row r="570" spans="1:22" ht="12.75" customHeight="1" x14ac:dyDescent="0.25">
      <c r="A570" s="76" t="s">
        <v>4260</v>
      </c>
      <c r="B570" s="72" t="s">
        <v>981</v>
      </c>
      <c r="C570" s="77" t="s">
        <v>479</v>
      </c>
      <c r="D570" s="89">
        <v>36678</v>
      </c>
      <c r="E570" s="73" t="s">
        <v>1248</v>
      </c>
      <c r="G570" s="73"/>
      <c r="H570" s="75" t="e">
        <f>VLOOKUP(Table16[[#This Row],[Player]],Rosters!$D$1:$D$1939,1,FALSE)</f>
        <v>#N/A</v>
      </c>
      <c r="I570" s="75" t="str">
        <f>Table16[[#This Row],[RunBlock-Primary6]]&amp;"-"&amp;Table16[[#This Row],[PassBlock8]]&amp;IF(Table16[[#This Row],[RunBlock-Secondary7]]&lt;&gt;"","/"&amp;Table16[[#This Row],[RunBlock-Secondary7]]&amp;"-"&amp;Table16[[#This Row],[PassBlock8]],"")</f>
        <v>-</v>
      </c>
      <c r="J570" s="73"/>
      <c r="K570" s="73"/>
      <c r="L570" s="74"/>
      <c r="M570" s="74"/>
      <c r="N570" s="74"/>
      <c r="O570" s="74"/>
      <c r="P570" s="74"/>
      <c r="Q570" s="74" t="str">
        <f>Table16[[#This Row],[DefPrimary2]]&amp;IF(Table16[[#This Row],[Def-Secondary3]]&lt;&gt;"","/"&amp;Table16[[#This Row],[Def-Secondary3]],)&amp;""&amp;IF(Table16[[#This Row],[PassRush4]]&lt;&gt;"","-"&amp;Table16[[#This Row],[PassRush4]],)</f>
        <v/>
      </c>
      <c r="R570" s="74" t="e">
        <f>VLOOKUP(Table16[[#This Row],[Player]],#REF!,9,FALSE)</f>
        <v>#REF!</v>
      </c>
      <c r="U570" t="s">
        <v>2452</v>
      </c>
      <c r="V570" s="95">
        <v>20</v>
      </c>
    </row>
    <row r="571" spans="1:22" ht="12.75" customHeight="1" x14ac:dyDescent="0.25">
      <c r="A571" s="76" t="s">
        <v>1838</v>
      </c>
      <c r="B571" s="72" t="s">
        <v>981</v>
      </c>
      <c r="C571" s="77" t="s">
        <v>123</v>
      </c>
      <c r="D571" s="89">
        <v>35247</v>
      </c>
      <c r="E571" s="73" t="s">
        <v>482</v>
      </c>
      <c r="G571" s="73"/>
      <c r="H571" s="75" t="str">
        <f>VLOOKUP(Table16[[#This Row],[Player]],Rosters!$D$1:$D$1939,1,FALSE)</f>
        <v>Kennedy, Tom</v>
      </c>
      <c r="I571" s="75" t="str">
        <f>Table16[[#This Row],[RunBlock-Primary6]]&amp;"-"&amp;Table16[[#This Row],[PassBlock8]]&amp;IF(Table16[[#This Row],[RunBlock-Secondary7]]&lt;&gt;"","/"&amp;Table16[[#This Row],[RunBlock-Secondary7]]&amp;"-"&amp;Table16[[#This Row],[PassBlock8]],"")</f>
        <v>-</v>
      </c>
      <c r="J571" s="73"/>
      <c r="K571" s="73"/>
      <c r="L571" s="74"/>
      <c r="M571" s="74"/>
      <c r="N571" s="74"/>
      <c r="O571" s="74"/>
      <c r="P571" s="74"/>
      <c r="Q571" s="74" t="str">
        <f>Table16[[#This Row],[DefPrimary2]]&amp;IF(Table16[[#This Row],[Def-Secondary3]]&lt;&gt;"","/"&amp;Table16[[#This Row],[Def-Secondary3]],)&amp;""&amp;IF(Table16[[#This Row],[PassRush4]]&lt;&gt;"","-"&amp;Table16[[#This Row],[PassRush4]],)</f>
        <v/>
      </c>
      <c r="R571" s="74" t="e">
        <f>VLOOKUP(Table16[[#This Row],[Player]],#REF!,9,FALSE)</f>
        <v>#REF!</v>
      </c>
      <c r="U571" t="s">
        <v>3779</v>
      </c>
      <c r="V571" s="95">
        <v>40</v>
      </c>
    </row>
    <row r="572" spans="1:22" ht="12.75" customHeight="1" x14ac:dyDescent="0.25">
      <c r="A572" s="76" t="s">
        <v>1840</v>
      </c>
      <c r="B572" s="72" t="s">
        <v>981</v>
      </c>
      <c r="C572" s="77" t="s">
        <v>491</v>
      </c>
      <c r="D572" s="89">
        <v>36508</v>
      </c>
      <c r="E572" s="73" t="s">
        <v>1841</v>
      </c>
      <c r="G572" s="73"/>
      <c r="H572" s="75" t="str">
        <f>VLOOKUP(Table16[[#This Row],[Player]],Rosters!$D$1:$D$1939,1,FALSE)</f>
        <v>Laube, Dylan</v>
      </c>
      <c r="I572" s="75" t="str">
        <f>Table16[[#This Row],[RunBlock-Primary6]]&amp;"-"&amp;Table16[[#This Row],[PassBlock8]]&amp;IF(Table16[[#This Row],[RunBlock-Secondary7]]&lt;&gt;"","/"&amp;Table16[[#This Row],[RunBlock-Secondary7]]&amp;"-"&amp;Table16[[#This Row],[PassBlock8]],"")</f>
        <v>-</v>
      </c>
      <c r="J572" s="73"/>
      <c r="K572" s="73"/>
      <c r="L572" s="74"/>
      <c r="M572" s="74"/>
      <c r="N572" s="74"/>
      <c r="O572" s="74"/>
      <c r="P572" s="74"/>
      <c r="Q572" s="74" t="str">
        <f>Table16[[#This Row],[DefPrimary2]]&amp;IF(Table16[[#This Row],[Def-Secondary3]]&lt;&gt;"","/"&amp;Table16[[#This Row],[Def-Secondary3]],)&amp;""&amp;IF(Table16[[#This Row],[PassRush4]]&lt;&gt;"","-"&amp;Table16[[#This Row],[PassRush4]],)</f>
        <v/>
      </c>
      <c r="R572" s="74" t="e">
        <f>VLOOKUP(Table16[[#This Row],[Player]],#REF!,9,FALSE)</f>
        <v>#REF!</v>
      </c>
      <c r="U572" t="s">
        <v>3458</v>
      </c>
      <c r="V572" s="95">
        <v>260</v>
      </c>
    </row>
    <row r="573" spans="1:22" ht="12.75" customHeight="1" x14ac:dyDescent="0.25">
      <c r="A573" s="76" t="s">
        <v>2890</v>
      </c>
      <c r="B573" s="72" t="s">
        <v>981</v>
      </c>
      <c r="C573" s="77" t="s">
        <v>303</v>
      </c>
      <c r="D573" s="89">
        <v>35827</v>
      </c>
      <c r="E573" s="73" t="s">
        <v>553</v>
      </c>
      <c r="G573" s="73"/>
      <c r="H573" s="75" t="str">
        <f>VLOOKUP(Table16[[#This Row],[Player]],Rosters!$D$1:$D$1939,1,FALSE)</f>
        <v>Nwangwu, Kene</v>
      </c>
      <c r="I573" s="75" t="str">
        <f>Table16[[#This Row],[RunBlock-Primary6]]&amp;"-"&amp;Table16[[#This Row],[PassBlock8]]&amp;IF(Table16[[#This Row],[RunBlock-Secondary7]]&lt;&gt;"","/"&amp;Table16[[#This Row],[RunBlock-Secondary7]]&amp;"-"&amp;Table16[[#This Row],[PassBlock8]],"")</f>
        <v>-</v>
      </c>
      <c r="J573" s="73"/>
      <c r="K573" s="73"/>
      <c r="L573" s="74"/>
      <c r="M573" s="74"/>
      <c r="N573" s="74"/>
      <c r="O573" s="74"/>
      <c r="P573" s="74"/>
      <c r="Q573" s="74" t="str">
        <f>Table16[[#This Row],[DefPrimary2]]&amp;IF(Table16[[#This Row],[Def-Secondary3]]&lt;&gt;"","/"&amp;Table16[[#This Row],[Def-Secondary3]],)&amp;""&amp;IF(Table16[[#This Row],[PassRush4]]&lt;&gt;"","-"&amp;Table16[[#This Row],[PassRush4]],)</f>
        <v/>
      </c>
      <c r="R573" s="74" t="e">
        <f>VLOOKUP(Table16[[#This Row],[Player]],#REF!,9,FALSE)</f>
        <v>#REF!</v>
      </c>
      <c r="U573" t="s">
        <v>1594</v>
      </c>
      <c r="V573" s="95">
        <v>13</v>
      </c>
    </row>
    <row r="574" spans="1:22" ht="12.75" customHeight="1" x14ac:dyDescent="0.25">
      <c r="A574" s="76" t="s">
        <v>3653</v>
      </c>
      <c r="B574" s="72" t="s">
        <v>981</v>
      </c>
      <c r="C574" s="77" t="s">
        <v>327</v>
      </c>
      <c r="D574" s="89">
        <v>37176</v>
      </c>
      <c r="E574" s="73" t="s">
        <v>180</v>
      </c>
      <c r="G574" s="73"/>
      <c r="H574" s="75" t="str">
        <f>VLOOKUP(Table16[[#This Row],[Player]],Rosters!$D$1:$D$1939,1,FALSE)</f>
        <v>Scott, Tyler</v>
      </c>
      <c r="I574" s="75" t="str">
        <f>Table16[[#This Row],[RunBlock-Primary6]]&amp;"-"&amp;Table16[[#This Row],[PassBlock8]]&amp;IF(Table16[[#This Row],[RunBlock-Secondary7]]&lt;&gt;"","/"&amp;Table16[[#This Row],[RunBlock-Secondary7]]&amp;"-"&amp;Table16[[#This Row],[PassBlock8]],"")</f>
        <v>-</v>
      </c>
      <c r="J574" s="73"/>
      <c r="K574" s="73"/>
      <c r="L574" s="74"/>
      <c r="M574" s="74"/>
      <c r="N574" s="74"/>
      <c r="O574" s="74"/>
      <c r="P574" s="74"/>
      <c r="Q574" s="74" t="str">
        <f>Table16[[#This Row],[DefPrimary2]]&amp;IF(Table16[[#This Row],[Def-Secondary3]]&lt;&gt;"","/"&amp;Table16[[#This Row],[Def-Secondary3]],)&amp;""&amp;IF(Table16[[#This Row],[PassRush4]]&lt;&gt;"","-"&amp;Table16[[#This Row],[PassRush4]],)</f>
        <v/>
      </c>
      <c r="R574" s="74" t="e">
        <f>VLOOKUP(Table16[[#This Row],[Player]],#REF!,9,FALSE)</f>
        <v>#REF!</v>
      </c>
      <c r="U574" t="s">
        <v>855</v>
      </c>
      <c r="V574" s="95">
        <v>66</v>
      </c>
    </row>
    <row r="575" spans="1:22" ht="12.75" customHeight="1" x14ac:dyDescent="0.25">
      <c r="A575" s="76" t="s">
        <v>1966</v>
      </c>
      <c r="B575" s="72" t="s">
        <v>981</v>
      </c>
      <c r="C575" s="77" t="s">
        <v>116</v>
      </c>
      <c r="D575" s="89">
        <v>36073</v>
      </c>
      <c r="E575" s="73" t="s">
        <v>230</v>
      </c>
      <c r="G575" s="73"/>
      <c r="H575" s="75" t="str">
        <f>VLOOKUP(Table16[[#This Row],[Player]],Rosters!$D$1:$D$1939,1,FALSE)</f>
        <v>Shenault, Laviska</v>
      </c>
      <c r="I575" s="75" t="str">
        <f>Table16[[#This Row],[RunBlock-Primary6]]&amp;"-"&amp;Table16[[#This Row],[PassBlock8]]&amp;IF(Table16[[#This Row],[RunBlock-Secondary7]]&lt;&gt;"","/"&amp;Table16[[#This Row],[RunBlock-Secondary7]]&amp;"-"&amp;Table16[[#This Row],[PassBlock8]],"")</f>
        <v>-</v>
      </c>
      <c r="J575" s="73"/>
      <c r="K575" s="73"/>
      <c r="L575" s="74"/>
      <c r="M575" s="74"/>
      <c r="N575" s="74"/>
      <c r="O575" s="74"/>
      <c r="P575" s="74"/>
      <c r="Q575" s="74" t="str">
        <f>Table16[[#This Row],[DefPrimary2]]&amp;IF(Table16[[#This Row],[Def-Secondary3]]&lt;&gt;"","/"&amp;Table16[[#This Row],[Def-Secondary3]],)&amp;""&amp;IF(Table16[[#This Row],[PassRush4]]&lt;&gt;"","-"&amp;Table16[[#This Row],[PassRush4]],)</f>
        <v/>
      </c>
      <c r="R575" s="74" t="e">
        <f>VLOOKUP(Table16[[#This Row],[Player]],#REF!,9,FALSE)</f>
        <v>#REF!</v>
      </c>
      <c r="U575" t="s">
        <v>1850</v>
      </c>
      <c r="V575" s="95">
        <v>18</v>
      </c>
    </row>
    <row r="576" spans="1:22" ht="12.75" customHeight="1" x14ac:dyDescent="0.25">
      <c r="A576" s="76" t="s">
        <v>1591</v>
      </c>
      <c r="B576" s="72" t="s">
        <v>981</v>
      </c>
      <c r="C576" s="77" t="s">
        <v>154</v>
      </c>
      <c r="D576" s="89">
        <v>35266</v>
      </c>
      <c r="E576" s="73" t="s">
        <v>244</v>
      </c>
      <c r="G576" s="73"/>
      <c r="H576" s="75" t="str">
        <f>VLOOKUP(Table16[[#This Row],[Player]],Rosters!$D$1:$D$1939,1,FALSE)</f>
        <v>Smith, Tremon</v>
      </c>
      <c r="I576" s="75" t="str">
        <f>Table16[[#This Row],[RunBlock-Primary6]]&amp;"-"&amp;Table16[[#This Row],[PassBlock8]]&amp;IF(Table16[[#This Row],[RunBlock-Secondary7]]&lt;&gt;"","/"&amp;Table16[[#This Row],[RunBlock-Secondary7]]&amp;"-"&amp;Table16[[#This Row],[PassBlock8]],"")</f>
        <v>-</v>
      </c>
      <c r="J576" s="73"/>
      <c r="K576" s="73"/>
      <c r="L576" s="74"/>
      <c r="M576" s="74"/>
      <c r="N576" s="74"/>
      <c r="O576" s="74"/>
      <c r="P576" s="74"/>
      <c r="Q576" s="74" t="str">
        <f>Table16[[#This Row],[DefPrimary2]]&amp;IF(Table16[[#This Row],[Def-Secondary3]]&lt;&gt;"","/"&amp;Table16[[#This Row],[Def-Secondary3]],)&amp;""&amp;IF(Table16[[#This Row],[PassRush4]]&lt;&gt;"","-"&amp;Table16[[#This Row],[PassRush4]],)</f>
        <v/>
      </c>
      <c r="R576" s="74" t="e">
        <f>VLOOKUP(Table16[[#This Row],[Player]],#REF!,9,FALSE)</f>
        <v>#REF!</v>
      </c>
      <c r="U576" t="s">
        <v>2366</v>
      </c>
      <c r="V576" s="95">
        <v>20</v>
      </c>
    </row>
    <row r="577" spans="1:22" ht="12.75" customHeight="1" x14ac:dyDescent="0.25">
      <c r="A577" s="76" t="s">
        <v>1143</v>
      </c>
      <c r="B577" s="72" t="s">
        <v>981</v>
      </c>
      <c r="C577" s="77" t="s">
        <v>200</v>
      </c>
      <c r="D577" s="89">
        <v>36701</v>
      </c>
      <c r="E577" s="73" t="s">
        <v>698</v>
      </c>
      <c r="G577" s="73"/>
      <c r="H577" s="75" t="str">
        <f>VLOOKUP(Table16[[#This Row],[Player]],Rosters!$D$1:$D$1939,1,FALSE)</f>
        <v>Thomas, Juanyeh</v>
      </c>
      <c r="I577" s="75" t="str">
        <f>Table16[[#This Row],[RunBlock-Primary6]]&amp;"-"&amp;Table16[[#This Row],[PassBlock8]]&amp;IF(Table16[[#This Row],[RunBlock-Secondary7]]&lt;&gt;"","/"&amp;Table16[[#This Row],[RunBlock-Secondary7]]&amp;"-"&amp;Table16[[#This Row],[PassBlock8]],"")</f>
        <v>-</v>
      </c>
      <c r="J577" s="73"/>
      <c r="K577" s="73"/>
      <c r="L577" s="74"/>
      <c r="M577" s="74"/>
      <c r="N577" s="74"/>
      <c r="O577" s="74"/>
      <c r="P577" s="74"/>
      <c r="Q577" s="74" t="str">
        <f>Table16[[#This Row],[DefPrimary2]]&amp;IF(Table16[[#This Row],[Def-Secondary3]]&lt;&gt;"","/"&amp;Table16[[#This Row],[Def-Secondary3]],)&amp;""&amp;IF(Table16[[#This Row],[PassRush4]]&lt;&gt;"","-"&amp;Table16[[#This Row],[PassRush4]],)</f>
        <v/>
      </c>
      <c r="R577" s="74" t="e">
        <f>VLOOKUP(Table16[[#This Row],[Player]],#REF!,9,FALSE)</f>
        <v>#REF!</v>
      </c>
      <c r="U577" t="s">
        <v>120</v>
      </c>
      <c r="V577" s="95">
        <v>31</v>
      </c>
    </row>
    <row r="578" spans="1:22" ht="12.75" customHeight="1" x14ac:dyDescent="0.25">
      <c r="A578" s="76" t="s">
        <v>443</v>
      </c>
      <c r="B578" s="72" t="s">
        <v>444</v>
      </c>
      <c r="C578" s="77" t="s">
        <v>145</v>
      </c>
      <c r="D578" s="89">
        <v>36847</v>
      </c>
      <c r="E578" s="73" t="s">
        <v>172</v>
      </c>
      <c r="G578" s="73"/>
      <c r="H578" s="75" t="str">
        <f>VLOOKUP(Table16[[#This Row],[Player]],Rosters!$D$1:$D$1939,1,FALSE)</f>
        <v>Codrington, Brandon</v>
      </c>
      <c r="I578" s="75" t="str">
        <f>Table16[[#This Row],[RunBlock-Primary6]]&amp;"-"&amp;Table16[[#This Row],[PassBlock8]]&amp;IF(Table16[[#This Row],[RunBlock-Secondary7]]&lt;&gt;"","/"&amp;Table16[[#This Row],[RunBlock-Secondary7]]&amp;"-"&amp;Table16[[#This Row],[PassBlock8]],"")</f>
        <v>-</v>
      </c>
      <c r="J578" s="73"/>
      <c r="K578" s="73"/>
      <c r="L578" s="74"/>
      <c r="M578" s="74"/>
      <c r="N578" s="74"/>
      <c r="O578" s="74"/>
      <c r="P578" s="74"/>
      <c r="Q578" s="74" t="str">
        <f>Table16[[#This Row],[DefPrimary2]]&amp;IF(Table16[[#This Row],[Def-Secondary3]]&lt;&gt;"","/"&amp;Table16[[#This Row],[Def-Secondary3]],)&amp;""&amp;IF(Table16[[#This Row],[PassRush4]]&lt;&gt;"","-"&amp;Table16[[#This Row],[PassRush4]],)</f>
        <v/>
      </c>
      <c r="R578" s="74" t="e">
        <f>VLOOKUP(Table16[[#This Row],[Player]],#REF!,9,FALSE)</f>
        <v>#REF!</v>
      </c>
      <c r="U578" t="s">
        <v>991</v>
      </c>
      <c r="V578" s="95">
        <v>86</v>
      </c>
    </row>
    <row r="579" spans="1:22" ht="12.75" customHeight="1" x14ac:dyDescent="0.25">
      <c r="A579" s="76" t="s">
        <v>3329</v>
      </c>
      <c r="B579" s="72" t="s">
        <v>444</v>
      </c>
      <c r="C579" s="77" t="s">
        <v>285</v>
      </c>
      <c r="D579" s="89">
        <v>36987</v>
      </c>
      <c r="E579" s="73" t="s">
        <v>3330</v>
      </c>
      <c r="G579" s="73"/>
      <c r="H579" s="75" t="str">
        <f>VLOOKUP(Table16[[#This Row],[Player]],Rosters!$D$1:$D$1939,1,FALSE)</f>
        <v>Gould, Anthony</v>
      </c>
      <c r="I579" s="75" t="str">
        <f>Table16[[#This Row],[RunBlock-Primary6]]&amp;"-"&amp;Table16[[#This Row],[PassBlock8]]&amp;IF(Table16[[#This Row],[RunBlock-Secondary7]]&lt;&gt;"","/"&amp;Table16[[#This Row],[RunBlock-Secondary7]]&amp;"-"&amp;Table16[[#This Row],[PassBlock8]],"")</f>
        <v>-</v>
      </c>
      <c r="J579" s="73"/>
      <c r="K579" s="73"/>
      <c r="L579" s="74"/>
      <c r="M579" s="74"/>
      <c r="N579" s="74"/>
      <c r="O579" s="74"/>
      <c r="P579" s="74"/>
      <c r="Q579" s="74" t="str">
        <f>Table16[[#This Row],[DefPrimary2]]&amp;IF(Table16[[#This Row],[Def-Secondary3]]&lt;&gt;"","/"&amp;Table16[[#This Row],[Def-Secondary3]],)&amp;""&amp;IF(Table16[[#This Row],[PassRush4]]&lt;&gt;"","-"&amp;Table16[[#This Row],[PassRush4]],)</f>
        <v/>
      </c>
      <c r="R579" s="74" t="e">
        <f>VLOOKUP(Table16[[#This Row],[Player]],#REF!,9,FALSE)</f>
        <v>#REF!</v>
      </c>
      <c r="U579" t="s">
        <v>1876</v>
      </c>
      <c r="V579" s="95">
        <v>22</v>
      </c>
    </row>
    <row r="580" spans="1:22" ht="12.75" customHeight="1" x14ac:dyDescent="0.25">
      <c r="A580" s="76" t="s">
        <v>847</v>
      </c>
      <c r="B580" s="72" t="s">
        <v>444</v>
      </c>
      <c r="C580" s="77" t="s">
        <v>549</v>
      </c>
      <c r="D580" s="89">
        <v>36661</v>
      </c>
      <c r="E580" s="73" t="s">
        <v>848</v>
      </c>
      <c r="G580" s="73"/>
      <c r="H580" s="75" t="str">
        <f>VLOOKUP(Table16[[#This Row],[Player]],Rosters!$D$1:$D$1939,1,FALSE)</f>
        <v>Jackson, Jha'Quan</v>
      </c>
      <c r="I580" s="75" t="str">
        <f>Table16[[#This Row],[RunBlock-Primary6]]&amp;"-"&amp;Table16[[#This Row],[PassBlock8]]&amp;IF(Table16[[#This Row],[RunBlock-Secondary7]]&lt;&gt;"","/"&amp;Table16[[#This Row],[RunBlock-Secondary7]]&amp;"-"&amp;Table16[[#This Row],[PassBlock8]],"")</f>
        <v>-</v>
      </c>
      <c r="J580" s="73"/>
      <c r="K580" s="73"/>
      <c r="L580" s="74"/>
      <c r="M580" s="74"/>
      <c r="N580" s="74"/>
      <c r="O580" s="74"/>
      <c r="P580" s="74"/>
      <c r="Q580" s="74" t="str">
        <f>Table16[[#This Row],[DefPrimary2]]&amp;IF(Table16[[#This Row],[Def-Secondary3]]&lt;&gt;"","/"&amp;Table16[[#This Row],[Def-Secondary3]],)&amp;""&amp;IF(Table16[[#This Row],[PassRush4]]&lt;&gt;"","-"&amp;Table16[[#This Row],[PassRush4]],)</f>
        <v/>
      </c>
      <c r="R580" s="74" t="e">
        <f>VLOOKUP(Table16[[#This Row],[Player]],#REF!,9,FALSE)</f>
        <v>#REF!</v>
      </c>
      <c r="U580" t="s">
        <v>3564</v>
      </c>
      <c r="V580" s="95">
        <v>304</v>
      </c>
    </row>
    <row r="581" spans="1:22" ht="12.75" customHeight="1" x14ac:dyDescent="0.25">
      <c r="A581" s="76" t="s">
        <v>1439</v>
      </c>
      <c r="B581" s="72" t="s">
        <v>444</v>
      </c>
      <c r="C581" s="77" t="s">
        <v>131</v>
      </c>
      <c r="D581" s="89">
        <v>36097</v>
      </c>
      <c r="E581" s="73" t="s">
        <v>180</v>
      </c>
      <c r="G581" s="73"/>
      <c r="H581" s="75" t="str">
        <f>VLOOKUP(Table16[[#This Row],[Player]],Rosters!$D$1:$D$1939,1,FALSE)</f>
        <v>Jones, Charlie</v>
      </c>
      <c r="I581" s="75" t="str">
        <f>Table16[[#This Row],[RunBlock-Primary6]]&amp;"-"&amp;Table16[[#This Row],[PassBlock8]]&amp;IF(Table16[[#This Row],[RunBlock-Secondary7]]&lt;&gt;"","/"&amp;Table16[[#This Row],[RunBlock-Secondary7]]&amp;"-"&amp;Table16[[#This Row],[PassBlock8]],"")</f>
        <v>-</v>
      </c>
      <c r="J581" s="73"/>
      <c r="K581" s="73"/>
      <c r="L581" s="74"/>
      <c r="M581" s="74"/>
      <c r="N581" s="74"/>
      <c r="O581" s="74"/>
      <c r="P581" s="74"/>
      <c r="Q581" s="74" t="str">
        <f>Table16[[#This Row],[DefPrimary2]]&amp;IF(Table16[[#This Row],[Def-Secondary3]]&lt;&gt;"","/"&amp;Table16[[#This Row],[Def-Secondary3]],)&amp;""&amp;IF(Table16[[#This Row],[PassRush4]]&lt;&gt;"","-"&amp;Table16[[#This Row],[PassRush4]],)</f>
        <v/>
      </c>
      <c r="R581" s="74" t="e">
        <f>VLOOKUP(Table16[[#This Row],[Player]],#REF!,9,FALSE)</f>
        <v>#REF!</v>
      </c>
      <c r="U581" s="100" t="s">
        <v>1008</v>
      </c>
      <c r="V581" s="95">
        <v>187</v>
      </c>
    </row>
    <row r="582" spans="1:22" ht="12.75" customHeight="1" x14ac:dyDescent="0.25">
      <c r="A582" s="76" t="s">
        <v>640</v>
      </c>
      <c r="B582" s="72" t="s">
        <v>444</v>
      </c>
      <c r="C582" s="77" t="s">
        <v>395</v>
      </c>
      <c r="D582" s="89">
        <v>36468</v>
      </c>
      <c r="E582" s="73" t="s">
        <v>172</v>
      </c>
      <c r="G582" s="73"/>
      <c r="H582" s="75" t="str">
        <f>VLOOKUP(Table16[[#This Row],[Player]],Rosters!$D$1:$D$1939,1,FALSE)</f>
        <v>Remigio, Nikko</v>
      </c>
      <c r="I582" s="75" t="str">
        <f>Table16[[#This Row],[RunBlock-Primary6]]&amp;"-"&amp;Table16[[#This Row],[PassBlock8]]&amp;IF(Table16[[#This Row],[RunBlock-Secondary7]]&lt;&gt;"","/"&amp;Table16[[#This Row],[RunBlock-Secondary7]]&amp;"-"&amp;Table16[[#This Row],[PassBlock8]],"")</f>
        <v>-</v>
      </c>
      <c r="J582" s="73"/>
      <c r="K582" s="73"/>
      <c r="L582" s="74"/>
      <c r="M582" s="74"/>
      <c r="N582" s="74"/>
      <c r="O582" s="74"/>
      <c r="P582" s="74"/>
      <c r="Q582" s="74" t="str">
        <f>Table16[[#This Row],[DefPrimary2]]&amp;IF(Table16[[#This Row],[Def-Secondary3]]&lt;&gt;"","/"&amp;Table16[[#This Row],[Def-Secondary3]],)&amp;""&amp;IF(Table16[[#This Row],[PassRush4]]&lt;&gt;"","-"&amp;Table16[[#This Row],[PassRush4]],)</f>
        <v/>
      </c>
      <c r="R582" s="74" t="e">
        <f>VLOOKUP(Table16[[#This Row],[Player]],#REF!,9,FALSE)</f>
        <v>#REF!</v>
      </c>
      <c r="U582" t="s">
        <v>2785</v>
      </c>
      <c r="V582" s="95">
        <v>22</v>
      </c>
    </row>
    <row r="583" spans="1:22" ht="12.75" customHeight="1" x14ac:dyDescent="0.25">
      <c r="A583" s="76" t="s">
        <v>3005</v>
      </c>
      <c r="B583" s="72" t="s">
        <v>444</v>
      </c>
      <c r="C583" s="77" t="s">
        <v>220</v>
      </c>
      <c r="D583" s="89">
        <v>35520</v>
      </c>
      <c r="E583" s="73" t="s">
        <v>121</v>
      </c>
      <c r="G583" s="73"/>
      <c r="H583" s="75" t="str">
        <f>VLOOKUP(Table16[[#This Row],[Player]],Rosters!$D$1:$D$1939,1,FALSE)</f>
        <v>Sims, Steven</v>
      </c>
      <c r="I583" s="75" t="str">
        <f>Table16[[#This Row],[RunBlock-Primary6]]&amp;"-"&amp;Table16[[#This Row],[PassBlock8]]&amp;IF(Table16[[#This Row],[RunBlock-Secondary7]]&lt;&gt;"","/"&amp;Table16[[#This Row],[RunBlock-Secondary7]]&amp;"-"&amp;Table16[[#This Row],[PassBlock8]],"")</f>
        <v>-</v>
      </c>
      <c r="J583" s="73"/>
      <c r="K583" s="73"/>
      <c r="L583" s="74"/>
      <c r="M583" s="74"/>
      <c r="N583" s="74"/>
      <c r="O583" s="74"/>
      <c r="P583" s="74"/>
      <c r="Q583" s="74" t="str">
        <f>Table16[[#This Row],[DefPrimary2]]&amp;IF(Table16[[#This Row],[Def-Secondary3]]&lt;&gt;"","/"&amp;Table16[[#This Row],[Def-Secondary3]],)&amp;""&amp;IF(Table16[[#This Row],[PassRush4]]&lt;&gt;"","-"&amp;Table16[[#This Row],[PassRush4]],)</f>
        <v/>
      </c>
      <c r="R583" s="74" t="e">
        <f>VLOOKUP(Table16[[#This Row],[Player]],#REF!,9,FALSE)</f>
        <v>#REF!</v>
      </c>
      <c r="U583" s="101" t="s">
        <v>3474</v>
      </c>
      <c r="V583" s="95">
        <v>35</v>
      </c>
    </row>
    <row r="584" spans="1:22" ht="12.75" customHeight="1" x14ac:dyDescent="0.25">
      <c r="A584" s="76" t="s">
        <v>2428</v>
      </c>
      <c r="B584" s="72" t="s">
        <v>444</v>
      </c>
      <c r="C584" s="77" t="s">
        <v>612</v>
      </c>
      <c r="D584" s="89">
        <v>36373</v>
      </c>
      <c r="E584" s="73" t="s">
        <v>677</v>
      </c>
      <c r="G584" s="73"/>
      <c r="H584" s="75" t="str">
        <f>VLOOKUP(Table16[[#This Row],[Player]],Rosters!$D$1:$D$1939,1,FALSE)</f>
        <v>Smith-Marsette, Ihmir</v>
      </c>
      <c r="I584" s="75" t="str">
        <f>Table16[[#This Row],[RunBlock-Primary6]]&amp;"-"&amp;Table16[[#This Row],[PassBlock8]]&amp;IF(Table16[[#This Row],[RunBlock-Secondary7]]&lt;&gt;"","/"&amp;Table16[[#This Row],[RunBlock-Secondary7]]&amp;"-"&amp;Table16[[#This Row],[PassBlock8]],"")</f>
        <v>-</v>
      </c>
      <c r="J584" s="73"/>
      <c r="K584" s="73"/>
      <c r="L584" s="74"/>
      <c r="M584" s="74"/>
      <c r="N584" s="74"/>
      <c r="O584" s="74"/>
      <c r="P584" s="74"/>
      <c r="Q584" s="74" t="str">
        <f>Table16[[#This Row],[DefPrimary2]]&amp;IF(Table16[[#This Row],[Def-Secondary3]]&lt;&gt;"","/"&amp;Table16[[#This Row],[Def-Secondary3]],)&amp;""&amp;IF(Table16[[#This Row],[PassRush4]]&lt;&gt;"","-"&amp;Table16[[#This Row],[PassRush4]],)</f>
        <v/>
      </c>
      <c r="R584" s="74" t="e">
        <f>VLOOKUP(Table16[[#This Row],[Player]],#REF!,9,FALSE)</f>
        <v>#REF!</v>
      </c>
      <c r="U584" t="s">
        <v>2436</v>
      </c>
      <c r="V584" s="95">
        <v>25</v>
      </c>
    </row>
    <row r="585" spans="1:22" ht="12.75" customHeight="1" x14ac:dyDescent="0.25">
      <c r="A585" s="76" t="s">
        <v>3120</v>
      </c>
      <c r="B585" s="72" t="s">
        <v>444</v>
      </c>
      <c r="C585" s="77" t="s">
        <v>109</v>
      </c>
      <c r="D585" s="89">
        <v>35991</v>
      </c>
      <c r="E585" s="73" t="s">
        <v>677</v>
      </c>
      <c r="G585" s="73"/>
      <c r="H585" s="75" t="str">
        <f>VLOOKUP(Table16[[#This Row],[Player]],Rosters!$D$1:$D$1939,1,FALSE)</f>
        <v>Williams, Avery</v>
      </c>
      <c r="I585" s="75" t="str">
        <f>Table16[[#This Row],[RunBlock-Primary6]]&amp;"-"&amp;Table16[[#This Row],[PassBlock8]]&amp;IF(Table16[[#This Row],[RunBlock-Secondary7]]&lt;&gt;"","/"&amp;Table16[[#This Row],[RunBlock-Secondary7]]&amp;"-"&amp;Table16[[#This Row],[PassBlock8]],"")</f>
        <v>-</v>
      </c>
      <c r="J585" s="73"/>
      <c r="K585" s="73"/>
      <c r="L585" s="74"/>
      <c r="M585" s="74"/>
      <c r="N585" s="74"/>
      <c r="O585" s="74"/>
      <c r="P585" s="74"/>
      <c r="Q585" s="74" t="str">
        <f>Table16[[#This Row],[DefPrimary2]]&amp;IF(Table16[[#This Row],[Def-Secondary3]]&lt;&gt;"","/"&amp;Table16[[#This Row],[Def-Secondary3]],)&amp;""&amp;IF(Table16[[#This Row],[PassRush4]]&lt;&gt;"","-"&amp;Table16[[#This Row],[PassRush4]],)</f>
        <v/>
      </c>
      <c r="R585" s="74" t="e">
        <f>VLOOKUP(Table16[[#This Row],[Player]],#REF!,9,FALSE)</f>
        <v>#REF!</v>
      </c>
      <c r="U585" t="s">
        <v>1854</v>
      </c>
      <c r="V585" s="95">
        <v>26</v>
      </c>
    </row>
    <row r="586" spans="1:22" ht="12.75" customHeight="1" x14ac:dyDescent="0.25">
      <c r="A586" s="76" t="s">
        <v>2213</v>
      </c>
      <c r="B586" s="72" t="s">
        <v>444</v>
      </c>
      <c r="C586" s="77" t="s">
        <v>116</v>
      </c>
      <c r="D586" s="89">
        <v>36500</v>
      </c>
      <c r="E586" s="73" t="s">
        <v>172</v>
      </c>
      <c r="G586" s="73"/>
      <c r="H586" s="75" t="str">
        <f>VLOOKUP(Table16[[#This Row],[Player]],Rosters!$D$1:$D$1939,1,FALSE)</f>
        <v>Williams, Dee</v>
      </c>
      <c r="I586" s="75" t="str">
        <f>Table16[[#This Row],[RunBlock-Primary6]]&amp;"-"&amp;Table16[[#This Row],[PassBlock8]]&amp;IF(Table16[[#This Row],[RunBlock-Secondary7]]&lt;&gt;"","/"&amp;Table16[[#This Row],[RunBlock-Secondary7]]&amp;"-"&amp;Table16[[#This Row],[PassBlock8]],"")</f>
        <v>-</v>
      </c>
      <c r="J586" s="73"/>
      <c r="K586" s="73"/>
      <c r="L586" s="74"/>
      <c r="M586" s="74"/>
      <c r="N586" s="74"/>
      <c r="O586" s="74"/>
      <c r="P586" s="74"/>
      <c r="Q586" s="74" t="str">
        <f>Table16[[#This Row],[DefPrimary2]]&amp;IF(Table16[[#This Row],[Def-Secondary3]]&lt;&gt;"","/"&amp;Table16[[#This Row],[Def-Secondary3]],)&amp;""&amp;IF(Table16[[#This Row],[PassRush4]]&lt;&gt;"","-"&amp;Table16[[#This Row],[PassRush4]],)</f>
        <v/>
      </c>
      <c r="R586" s="74" t="e">
        <f>VLOOKUP(Table16[[#This Row],[Player]],#REF!,9,FALSE)</f>
        <v>#REF!</v>
      </c>
      <c r="U586" t="s">
        <v>3783</v>
      </c>
      <c r="V586" s="95">
        <v>42</v>
      </c>
    </row>
    <row r="587" spans="1:22" ht="12.75" customHeight="1" x14ac:dyDescent="0.25">
      <c r="A587" s="76" t="s">
        <v>2299</v>
      </c>
      <c r="B587" s="72" t="s">
        <v>340</v>
      </c>
      <c r="C587" s="77" t="s">
        <v>101</v>
      </c>
      <c r="D587" s="89">
        <v>36628</v>
      </c>
      <c r="E587" s="73" t="s">
        <v>236</v>
      </c>
      <c r="G587" s="73" t="s">
        <v>341</v>
      </c>
      <c r="H587" s="75" t="str">
        <f>VLOOKUP(Table16[[#This Row],[Player]],Rosters!$D$1:$D$1939,1,FALSE)</f>
        <v>Abdullah, Yasir</v>
      </c>
      <c r="I587" s="75" t="str">
        <f>Table16[[#This Row],[RunBlock-Primary6]]&amp;"-"&amp;Table16[[#This Row],[PassBlock8]]&amp;IF(Table16[[#This Row],[RunBlock-Secondary7]]&lt;&gt;"","/"&amp;Table16[[#This Row],[RunBlock-Secondary7]]&amp;"-"&amp;Table16[[#This Row],[PassBlock8]],"")</f>
        <v>-</v>
      </c>
      <c r="J587" s="73">
        <v>0</v>
      </c>
      <c r="K587" s="73"/>
      <c r="L587" s="74">
        <v>0</v>
      </c>
      <c r="M587" s="74"/>
      <c r="N587" s="74"/>
      <c r="O587" s="74"/>
      <c r="P587" s="74"/>
      <c r="Q587" s="74" t="str">
        <f>Table16[[#This Row],[DefPrimary2]]&amp;IF(Table16[[#This Row],[Def-Secondary3]]&lt;&gt;"","/"&amp;Table16[[#This Row],[Def-Secondary3]],)&amp;""&amp;IF(Table16[[#This Row],[PassRush4]]&lt;&gt;"","-"&amp;Table16[[#This Row],[PassRush4]],)</f>
        <v>0-0</v>
      </c>
      <c r="R587" s="74" t="e">
        <f>VLOOKUP(Table16[[#This Row],[Player]],#REF!,9,FALSE)</f>
        <v>#REF!</v>
      </c>
      <c r="U587" t="s">
        <v>2566</v>
      </c>
      <c r="V587" s="95">
        <v>55</v>
      </c>
    </row>
    <row r="588" spans="1:22" ht="12.75" customHeight="1" x14ac:dyDescent="0.25">
      <c r="A588" s="76" t="s">
        <v>3207</v>
      </c>
      <c r="B588" s="72" t="s">
        <v>340</v>
      </c>
      <c r="C588" s="77" t="s">
        <v>109</v>
      </c>
      <c r="D588" s="89">
        <v>36273</v>
      </c>
      <c r="E588" s="73" t="s">
        <v>90</v>
      </c>
      <c r="G588" s="73" t="s">
        <v>359</v>
      </c>
      <c r="H588" s="75" t="str">
        <f>VLOOKUP(Table16[[#This Row],[Player]],Rosters!$D$1:$D$1939,1,FALSE)</f>
        <v>Andersen, Troy</v>
      </c>
      <c r="I588" s="75" t="str">
        <f>Table16[[#This Row],[RunBlock-Primary6]]&amp;"-"&amp;Table16[[#This Row],[PassBlock8]]&amp;IF(Table16[[#This Row],[RunBlock-Secondary7]]&lt;&gt;"","/"&amp;Table16[[#This Row],[RunBlock-Secondary7]]&amp;"-"&amp;Table16[[#This Row],[PassBlock8]],"")</f>
        <v>-</v>
      </c>
      <c r="J588" s="73">
        <v>4</v>
      </c>
      <c r="K588" s="73"/>
      <c r="L588" s="74">
        <v>0</v>
      </c>
      <c r="M588" s="74"/>
      <c r="N588" s="74"/>
      <c r="O588" s="74"/>
      <c r="P588" s="74"/>
      <c r="Q588" s="74" t="str">
        <f>Table16[[#This Row],[DefPrimary2]]&amp;IF(Table16[[#This Row],[Def-Secondary3]]&lt;&gt;"","/"&amp;Table16[[#This Row],[Def-Secondary3]],)&amp;""&amp;IF(Table16[[#This Row],[PassRush4]]&lt;&gt;"","-"&amp;Table16[[#This Row],[PassRush4]],)</f>
        <v>4-0</v>
      </c>
      <c r="R588" s="74" t="e">
        <f>VLOOKUP(Table16[[#This Row],[Player]],#REF!,9,FALSE)</f>
        <v>#REF!</v>
      </c>
      <c r="U588" t="s">
        <v>472</v>
      </c>
      <c r="V588" s="95">
        <v>56</v>
      </c>
    </row>
    <row r="589" spans="1:22" ht="12.75" customHeight="1" x14ac:dyDescent="0.25">
      <c r="A589" s="76" t="s">
        <v>620</v>
      </c>
      <c r="B589" s="72" t="s">
        <v>340</v>
      </c>
      <c r="C589" s="77" t="s">
        <v>145</v>
      </c>
      <c r="D589" s="89">
        <v>36563</v>
      </c>
      <c r="E589" s="73" t="s">
        <v>172</v>
      </c>
      <c r="G589" s="73" t="s">
        <v>382</v>
      </c>
      <c r="H589" s="75" t="str">
        <f>VLOOKUP(Table16[[#This Row],[Player]],Rosters!$D$1:$D$1939,1,FALSE)</f>
        <v>Andreessen, Joe</v>
      </c>
      <c r="I589" s="75" t="str">
        <f>Table16[[#This Row],[RunBlock-Primary6]]&amp;"-"&amp;Table16[[#This Row],[PassBlock8]]&amp;IF(Table16[[#This Row],[RunBlock-Secondary7]]&lt;&gt;"","/"&amp;Table16[[#This Row],[RunBlock-Secondary7]]&amp;"-"&amp;Table16[[#This Row],[PassBlock8]],"")</f>
        <v>-</v>
      </c>
      <c r="J589" s="73">
        <v>4</v>
      </c>
      <c r="K589" s="73"/>
      <c r="L589" s="74">
        <v>0</v>
      </c>
      <c r="M589" s="74"/>
      <c r="N589" s="74"/>
      <c r="O589" s="74"/>
      <c r="P589" s="74"/>
      <c r="Q589" s="74" t="str">
        <f>Table16[[#This Row],[DefPrimary2]]&amp;IF(Table16[[#This Row],[Def-Secondary3]]&lt;&gt;"","/"&amp;Table16[[#This Row],[Def-Secondary3]],)&amp;""&amp;IF(Table16[[#This Row],[PassRush4]]&lt;&gt;"","-"&amp;Table16[[#This Row],[PassRush4]],)</f>
        <v>4-0</v>
      </c>
      <c r="R589" s="74" t="e">
        <f>VLOOKUP(Table16[[#This Row],[Player]],#REF!,9,FALSE)</f>
        <v>#REF!</v>
      </c>
      <c r="U589" t="s">
        <v>3680</v>
      </c>
      <c r="V589" s="95">
        <v>30</v>
      </c>
    </row>
    <row r="590" spans="1:22" ht="12.75" customHeight="1" x14ac:dyDescent="0.25">
      <c r="A590" s="76" t="s">
        <v>1811</v>
      </c>
      <c r="B590" s="72" t="s">
        <v>340</v>
      </c>
      <c r="C590" s="77" t="s">
        <v>232</v>
      </c>
      <c r="D590" s="89">
        <v>36614</v>
      </c>
      <c r="E590" s="73" t="s">
        <v>191</v>
      </c>
      <c r="G590" s="73" t="s">
        <v>341</v>
      </c>
      <c r="H590" s="75" t="str">
        <f>VLOOKUP(Table16[[#This Row],[Player]],Rosters!$D$1:$D$1939,1,FALSE)</f>
        <v>Asamoah, Brian</v>
      </c>
      <c r="I590" s="75" t="str">
        <f>Table16[[#This Row],[RunBlock-Primary6]]&amp;"-"&amp;Table16[[#This Row],[PassBlock8]]&amp;IF(Table16[[#This Row],[RunBlock-Secondary7]]&lt;&gt;"","/"&amp;Table16[[#This Row],[RunBlock-Secondary7]]&amp;"-"&amp;Table16[[#This Row],[PassBlock8]],"")</f>
        <v>-</v>
      </c>
      <c r="J590" s="73">
        <v>0</v>
      </c>
      <c r="K590" s="73"/>
      <c r="L590" s="74">
        <v>0</v>
      </c>
      <c r="M590" s="74"/>
      <c r="N590" s="74"/>
      <c r="O590" s="74"/>
      <c r="P590" s="74"/>
      <c r="Q590" s="74" t="str">
        <f>Table16[[#This Row],[DefPrimary2]]&amp;IF(Table16[[#This Row],[Def-Secondary3]]&lt;&gt;"","/"&amp;Table16[[#This Row],[Def-Secondary3]],)&amp;""&amp;IF(Table16[[#This Row],[PassRush4]]&lt;&gt;"","-"&amp;Table16[[#This Row],[PassRush4]],)</f>
        <v>0-0</v>
      </c>
      <c r="R590" s="74" t="e">
        <f>VLOOKUP(Table16[[#This Row],[Player]],#REF!,9,FALSE)</f>
        <v>#REF!</v>
      </c>
      <c r="U590" t="s">
        <v>1975</v>
      </c>
      <c r="V590" s="95">
        <v>113</v>
      </c>
    </row>
    <row r="591" spans="1:22" ht="12.75" customHeight="1" x14ac:dyDescent="0.25">
      <c r="A591" s="76" t="s">
        <v>3636</v>
      </c>
      <c r="B591" s="72" t="s">
        <v>340</v>
      </c>
      <c r="C591" s="77" t="s">
        <v>131</v>
      </c>
      <c r="D591" s="89">
        <v>35827</v>
      </c>
      <c r="E591" s="73">
        <v>0</v>
      </c>
      <c r="G591" s="73" t="s">
        <v>341</v>
      </c>
      <c r="H591" s="75" t="str">
        <f>VLOOKUP(Table16[[#This Row],[Player]],Rosters!$D$1:$D$1939,1,FALSE)</f>
        <v>Bachie, Joe</v>
      </c>
      <c r="I591" s="75" t="str">
        <f>Table16[[#This Row],[RunBlock-Primary6]]&amp;"-"&amp;Table16[[#This Row],[PassBlock8]]&amp;IF(Table16[[#This Row],[RunBlock-Secondary7]]&lt;&gt;"","/"&amp;Table16[[#This Row],[RunBlock-Secondary7]]&amp;"-"&amp;Table16[[#This Row],[PassBlock8]],"")</f>
        <v>-</v>
      </c>
      <c r="J591" s="73">
        <v>0</v>
      </c>
      <c r="K591" s="73"/>
      <c r="L591" s="74">
        <v>0</v>
      </c>
      <c r="M591" s="74"/>
      <c r="N591" s="74"/>
      <c r="O591" s="74"/>
      <c r="P591" s="74"/>
      <c r="Q591" s="74" t="str">
        <f>Table16[[#This Row],[DefPrimary2]]&amp;IF(Table16[[#This Row],[Def-Secondary3]]&lt;&gt;"","/"&amp;Table16[[#This Row],[Def-Secondary3]],)&amp;""&amp;IF(Table16[[#This Row],[PassRush4]]&lt;&gt;"","-"&amp;Table16[[#This Row],[PassRush4]],)</f>
        <v>0-0</v>
      </c>
      <c r="R591" s="74" t="e">
        <f>VLOOKUP(Table16[[#This Row],[Player]],#REF!,9,FALSE)</f>
        <v>#REF!</v>
      </c>
      <c r="U591" t="s">
        <v>2664</v>
      </c>
      <c r="V591" s="95">
        <v>53</v>
      </c>
    </row>
    <row r="592" spans="1:22" ht="12.75" customHeight="1" x14ac:dyDescent="0.25">
      <c r="A592" s="76" t="s">
        <v>2409</v>
      </c>
      <c r="B592" s="72" t="s">
        <v>340</v>
      </c>
      <c r="C592" s="77" t="s">
        <v>84</v>
      </c>
      <c r="D592" s="89">
        <v>35887</v>
      </c>
      <c r="E592" s="73" t="s">
        <v>198</v>
      </c>
      <c r="G592" s="73" t="s">
        <v>346</v>
      </c>
      <c r="H592" s="75" t="str">
        <f>VLOOKUP(Table16[[#This Row],[Player]],Rosters!$D$1:$D$1939,1,FALSE)</f>
        <v>Barnes, Krys</v>
      </c>
      <c r="I592" s="75" t="str">
        <f>Table16[[#This Row],[RunBlock-Primary6]]&amp;"-"&amp;Table16[[#This Row],[PassBlock8]]&amp;IF(Table16[[#This Row],[RunBlock-Secondary7]]&lt;&gt;"","/"&amp;Table16[[#This Row],[RunBlock-Secondary7]]&amp;"-"&amp;Table16[[#This Row],[PassBlock8]],"")</f>
        <v>-</v>
      </c>
      <c r="J592" s="73">
        <v>4</v>
      </c>
      <c r="K592" s="73"/>
      <c r="L592" s="74">
        <v>5</v>
      </c>
      <c r="M592" s="74"/>
      <c r="N592" s="74"/>
      <c r="O592" s="74"/>
      <c r="P592" s="74"/>
      <c r="Q592" s="74" t="str">
        <f>Table16[[#This Row],[DefPrimary2]]&amp;IF(Table16[[#This Row],[Def-Secondary3]]&lt;&gt;"","/"&amp;Table16[[#This Row],[Def-Secondary3]],)&amp;""&amp;IF(Table16[[#This Row],[PassRush4]]&lt;&gt;"","-"&amp;Table16[[#This Row],[PassRush4]],)</f>
        <v>4-5</v>
      </c>
      <c r="R592" s="74" t="e">
        <f>VLOOKUP(Table16[[#This Row],[Player]],#REF!,9,FALSE)</f>
        <v>#REF!</v>
      </c>
      <c r="U592" t="s">
        <v>666</v>
      </c>
      <c r="V592" s="95">
        <v>84</v>
      </c>
    </row>
    <row r="593" spans="1:22" ht="12.75" customHeight="1" x14ac:dyDescent="0.25">
      <c r="A593" s="76" t="s">
        <v>1414</v>
      </c>
      <c r="B593" s="72" t="s">
        <v>340</v>
      </c>
      <c r="C593" s="77" t="s">
        <v>109</v>
      </c>
      <c r="D593" s="89">
        <v>36651</v>
      </c>
      <c r="E593" s="73" t="s">
        <v>1415</v>
      </c>
      <c r="G593" s="73" t="s">
        <v>382</v>
      </c>
      <c r="H593" s="75" t="str">
        <f>VLOOKUP(Table16[[#This Row],[Player]],Rosters!$D$1:$D$1939,1,FALSE)</f>
        <v>Bertrand, JD</v>
      </c>
      <c r="I593" s="75" t="str">
        <f>Table16[[#This Row],[RunBlock-Primary6]]&amp;"-"&amp;Table16[[#This Row],[PassBlock8]]&amp;IF(Table16[[#This Row],[RunBlock-Secondary7]]&lt;&gt;"","/"&amp;Table16[[#This Row],[RunBlock-Secondary7]]&amp;"-"&amp;Table16[[#This Row],[PassBlock8]],"")</f>
        <v>-</v>
      </c>
      <c r="J593" s="73">
        <v>4</v>
      </c>
      <c r="K593" s="73"/>
      <c r="L593" s="74">
        <v>4</v>
      </c>
      <c r="M593" s="74"/>
      <c r="N593" s="74"/>
      <c r="O593" s="74"/>
      <c r="P593" s="74"/>
      <c r="Q593" s="74" t="str">
        <f>Table16[[#This Row],[DefPrimary2]]&amp;IF(Table16[[#This Row],[Def-Secondary3]]&lt;&gt;"","/"&amp;Table16[[#This Row],[Def-Secondary3]],)&amp;""&amp;IF(Table16[[#This Row],[PassRush4]]&lt;&gt;"","-"&amp;Table16[[#This Row],[PassRush4]],)</f>
        <v>4-4</v>
      </c>
      <c r="R593" s="74" t="e">
        <f>VLOOKUP(Table16[[#This Row],[Player]],#REF!,9,FALSE)</f>
        <v>#REF!</v>
      </c>
      <c r="U593" t="s">
        <v>1729</v>
      </c>
      <c r="V593" s="95">
        <v>30</v>
      </c>
    </row>
    <row r="594" spans="1:22" ht="12.75" customHeight="1" x14ac:dyDescent="0.25">
      <c r="A594" s="76" t="s">
        <v>2300</v>
      </c>
      <c r="B594" s="72" t="s">
        <v>340</v>
      </c>
      <c r="C594" s="77" t="s">
        <v>213</v>
      </c>
      <c r="D594" s="89">
        <v>36941</v>
      </c>
      <c r="E594" s="73" t="s">
        <v>172</v>
      </c>
      <c r="G594" s="73" t="s">
        <v>341</v>
      </c>
      <c r="H594" s="75" t="str">
        <f>VLOOKUP(Table16[[#This Row],[Player]],Rosters!$D$1:$D$1939,1,FALSE)</f>
        <v>Bethune, Tatum</v>
      </c>
      <c r="I594" s="75" t="str">
        <f>Table16[[#This Row],[RunBlock-Primary6]]&amp;"-"&amp;Table16[[#This Row],[PassBlock8]]&amp;IF(Table16[[#This Row],[RunBlock-Secondary7]]&lt;&gt;"","/"&amp;Table16[[#This Row],[RunBlock-Secondary7]]&amp;"-"&amp;Table16[[#This Row],[PassBlock8]],"")</f>
        <v>-</v>
      </c>
      <c r="J594" s="73">
        <v>0</v>
      </c>
      <c r="K594" s="73"/>
      <c r="L594" s="74">
        <v>0</v>
      </c>
      <c r="M594" s="74"/>
      <c r="N594" s="74"/>
      <c r="O594" s="74"/>
      <c r="P594" s="74"/>
      <c r="Q594" s="74" t="str">
        <f>Table16[[#This Row],[DefPrimary2]]&amp;IF(Table16[[#This Row],[Def-Secondary3]]&lt;&gt;"","/"&amp;Table16[[#This Row],[Def-Secondary3]],)&amp;""&amp;IF(Table16[[#This Row],[PassRush4]]&lt;&gt;"","-"&amp;Table16[[#This Row],[PassRush4]],)</f>
        <v>0-0</v>
      </c>
      <c r="R594" s="74" t="e">
        <f>VLOOKUP(Table16[[#This Row],[Player]],#REF!,9,FALSE)</f>
        <v>#REF!</v>
      </c>
      <c r="U594" t="s">
        <v>2001</v>
      </c>
      <c r="V594" s="95">
        <v>56</v>
      </c>
    </row>
    <row r="595" spans="1:22" ht="12.75" customHeight="1" thickBot="1" x14ac:dyDescent="0.3">
      <c r="A595" s="76" t="s">
        <v>4261</v>
      </c>
      <c r="B595" s="72" t="s">
        <v>340</v>
      </c>
      <c r="C595" s="77" t="s">
        <v>250</v>
      </c>
      <c r="D595" s="89">
        <v>34903</v>
      </c>
      <c r="E595" s="73" t="s">
        <v>391</v>
      </c>
      <c r="G595" s="73" t="s">
        <v>366</v>
      </c>
      <c r="H595" s="75" t="e">
        <f>VLOOKUP(Table16[[#This Row],[Player]],Rosters!$D$1:$D$1939,1,FALSE)</f>
        <v>#N/A</v>
      </c>
      <c r="I595" s="75" t="str">
        <f>Table16[[#This Row],[RunBlock-Primary6]]&amp;"-"&amp;Table16[[#This Row],[PassBlock8]]&amp;IF(Table16[[#This Row],[RunBlock-Secondary7]]&lt;&gt;"","/"&amp;Table16[[#This Row],[RunBlock-Secondary7]]&amp;"-"&amp;Table16[[#This Row],[PassBlock8]],"")</f>
        <v>-</v>
      </c>
      <c r="J595" s="73">
        <v>0</v>
      </c>
      <c r="K595" s="73"/>
      <c r="L595" s="74">
        <v>2</v>
      </c>
      <c r="M595" s="74"/>
      <c r="N595" s="74"/>
      <c r="O595" s="74"/>
      <c r="P595" s="74"/>
      <c r="Q595" s="74" t="str">
        <f>Table16[[#This Row],[DefPrimary2]]&amp;IF(Table16[[#This Row],[Def-Secondary3]]&lt;&gt;"","/"&amp;Table16[[#This Row],[Def-Secondary3]],)&amp;""&amp;IF(Table16[[#This Row],[PassRush4]]&lt;&gt;"","-"&amp;Table16[[#This Row],[PassRush4]],)</f>
        <v>0-2</v>
      </c>
      <c r="R595" s="74" t="e">
        <f>VLOOKUP(Table16[[#This Row],[Player]],#REF!,9,FALSE)</f>
        <v>#REF!</v>
      </c>
      <c r="U595" t="s">
        <v>3344</v>
      </c>
      <c r="V595" s="95">
        <v>207</v>
      </c>
    </row>
    <row r="596" spans="1:22" ht="12.75" customHeight="1" thickBot="1" x14ac:dyDescent="0.3">
      <c r="A596" s="76" t="s">
        <v>360</v>
      </c>
      <c r="B596" s="72" t="s">
        <v>340</v>
      </c>
      <c r="C596" s="77" t="s">
        <v>363</v>
      </c>
      <c r="D596" s="89">
        <v>34779</v>
      </c>
      <c r="E596" s="73" t="s">
        <v>361</v>
      </c>
      <c r="G596" s="73" t="s">
        <v>364</v>
      </c>
      <c r="H596" s="75" t="str">
        <f>VLOOKUP(Table16[[#This Row],[Player]],Rosters!$D$1:$D$1939,1,FALSE)</f>
        <v>Burks, Oren</v>
      </c>
      <c r="I596" s="75" t="str">
        <f>Table16[[#This Row],[RunBlock-Primary6]]&amp;"-"&amp;Table16[[#This Row],[PassBlock8]]&amp;IF(Table16[[#This Row],[RunBlock-Secondary7]]&lt;&gt;"","/"&amp;Table16[[#This Row],[RunBlock-Secondary7]]&amp;"-"&amp;Table16[[#This Row],[PassBlock8]],"")</f>
        <v>-</v>
      </c>
      <c r="J596" s="73">
        <v>44</v>
      </c>
      <c r="K596" s="73"/>
      <c r="L596" s="74">
        <v>0</v>
      </c>
      <c r="M596" s="74"/>
      <c r="N596" s="74"/>
      <c r="O596" s="74"/>
      <c r="P596" s="74"/>
      <c r="Q596" s="74" t="str">
        <f>Table16[[#This Row],[DefPrimary2]]&amp;IF(Table16[[#This Row],[Def-Secondary3]]&lt;&gt;"","/"&amp;Table16[[#This Row],[Def-Secondary3]],)&amp;""&amp;IF(Table16[[#This Row],[PassRush4]]&lt;&gt;"","-"&amp;Table16[[#This Row],[PassRush4]],)</f>
        <v>44-0</v>
      </c>
      <c r="R596" s="74" t="e">
        <f>VLOOKUP(Table16[[#This Row],[Player]],#REF!,9,FALSE)</f>
        <v>#REF!</v>
      </c>
      <c r="U596" t="s">
        <v>4262</v>
      </c>
      <c r="V596" s="97">
        <v>26</v>
      </c>
    </row>
    <row r="597" spans="1:22" ht="12.75" customHeight="1" thickBot="1" x14ac:dyDescent="0.3">
      <c r="A597" s="76" t="s">
        <v>3426</v>
      </c>
      <c r="B597" s="72" t="s">
        <v>340</v>
      </c>
      <c r="C597" s="77" t="s">
        <v>491</v>
      </c>
      <c r="D597" s="89">
        <v>36689</v>
      </c>
      <c r="E597" s="73" t="s">
        <v>348</v>
      </c>
      <c r="G597" s="73" t="s">
        <v>823</v>
      </c>
      <c r="H597" s="75" t="str">
        <f>VLOOKUP(Table16[[#This Row],[Player]],Rosters!$D$1:$D$1939,1,FALSE)</f>
        <v>Burney, Amari</v>
      </c>
      <c r="I597" s="75" t="str">
        <f>Table16[[#This Row],[RunBlock-Primary6]]&amp;"-"&amp;Table16[[#This Row],[PassBlock8]]&amp;IF(Table16[[#This Row],[RunBlock-Secondary7]]&lt;&gt;"","/"&amp;Table16[[#This Row],[RunBlock-Secondary7]]&amp;"-"&amp;Table16[[#This Row],[PassBlock8]],"")</f>
        <v>-</v>
      </c>
      <c r="J597" s="73">
        <v>0</v>
      </c>
      <c r="K597" s="73"/>
      <c r="L597" s="74">
        <v>3</v>
      </c>
      <c r="M597" s="74"/>
      <c r="N597" s="74"/>
      <c r="O597" s="74"/>
      <c r="P597" s="74"/>
      <c r="Q597" s="74" t="str">
        <f>Table16[[#This Row],[DefPrimary2]]&amp;IF(Table16[[#This Row],[Def-Secondary3]]&lt;&gt;"","/"&amp;Table16[[#This Row],[Def-Secondary3]],)&amp;""&amp;IF(Table16[[#This Row],[PassRush4]]&lt;&gt;"","-"&amp;Table16[[#This Row],[PassRush4]],)</f>
        <v>0-3</v>
      </c>
      <c r="R597" s="74" t="e">
        <f>VLOOKUP(Table16[[#This Row],[Player]],#REF!,9,FALSE)</f>
        <v>#REF!</v>
      </c>
      <c r="U597" t="s">
        <v>1969</v>
      </c>
      <c r="V597" s="98">
        <v>52</v>
      </c>
    </row>
    <row r="598" spans="1:22" ht="12.75" customHeight="1" x14ac:dyDescent="0.25">
      <c r="A598" s="76" t="s">
        <v>3737</v>
      </c>
      <c r="B598" s="72" t="s">
        <v>340</v>
      </c>
      <c r="C598" s="77" t="s">
        <v>200</v>
      </c>
      <c r="D598" s="89">
        <v>36705</v>
      </c>
      <c r="E598" s="73" t="s">
        <v>99</v>
      </c>
      <c r="G598" s="73" t="s">
        <v>823</v>
      </c>
      <c r="H598" s="75" t="str">
        <f>VLOOKUP(Table16[[#This Row],[Player]],Rosters!$D$1:$D$1939,1,FALSE)</f>
        <v>Clark, Damone</v>
      </c>
      <c r="I598" s="75" t="str">
        <f>Table16[[#This Row],[RunBlock-Primary6]]&amp;"-"&amp;Table16[[#This Row],[PassBlock8]]&amp;IF(Table16[[#This Row],[RunBlock-Secondary7]]&lt;&gt;"","/"&amp;Table16[[#This Row],[RunBlock-Secondary7]]&amp;"-"&amp;Table16[[#This Row],[PassBlock8]],"")</f>
        <v>-</v>
      </c>
      <c r="J598" s="73">
        <v>0</v>
      </c>
      <c r="K598" s="73"/>
      <c r="L598" s="74">
        <v>3</v>
      </c>
      <c r="M598" s="74"/>
      <c r="N598" s="74"/>
      <c r="O598" s="74"/>
      <c r="P598" s="74"/>
      <c r="Q598" s="74" t="str">
        <f>Table16[[#This Row],[DefPrimary2]]&amp;IF(Table16[[#This Row],[Def-Secondary3]]&lt;&gt;"","/"&amp;Table16[[#This Row],[Def-Secondary3]],)&amp;""&amp;IF(Table16[[#This Row],[PassRush4]]&lt;&gt;"","-"&amp;Table16[[#This Row],[PassRush4]],)</f>
        <v>0-3</v>
      </c>
      <c r="R598" s="74" t="e">
        <f>VLOOKUP(Table16[[#This Row],[Player]],#REF!,9,FALSE)</f>
        <v>#REF!</v>
      </c>
      <c r="U598" t="s">
        <v>465</v>
      </c>
      <c r="V598" s="95">
        <v>253</v>
      </c>
    </row>
    <row r="599" spans="1:22" ht="12.75" customHeight="1" x14ac:dyDescent="0.25">
      <c r="A599" s="76" t="s">
        <v>2641</v>
      </c>
      <c r="B599" s="72" t="s">
        <v>340</v>
      </c>
      <c r="C599" s="77" t="s">
        <v>246</v>
      </c>
      <c r="D599" s="89">
        <v>37596</v>
      </c>
      <c r="E599" s="73" t="s">
        <v>2642</v>
      </c>
      <c r="G599" s="73" t="s">
        <v>341</v>
      </c>
      <c r="H599" s="75" t="str">
        <f>VLOOKUP(Table16[[#This Row],[Player]],Rosters!$D$1:$D$1939,1,FALSE)</f>
        <v>Colson, Junior</v>
      </c>
      <c r="I599" s="75" t="str">
        <f>Table16[[#This Row],[RunBlock-Primary6]]&amp;"-"&amp;Table16[[#This Row],[PassBlock8]]&amp;IF(Table16[[#This Row],[RunBlock-Secondary7]]&lt;&gt;"","/"&amp;Table16[[#This Row],[RunBlock-Secondary7]]&amp;"-"&amp;Table16[[#This Row],[PassBlock8]],"")</f>
        <v>-</v>
      </c>
      <c r="J599" s="73">
        <v>0</v>
      </c>
      <c r="K599" s="73"/>
      <c r="L599" s="74">
        <v>0</v>
      </c>
      <c r="M599" s="74"/>
      <c r="N599" s="74"/>
      <c r="O599" s="74"/>
      <c r="P599" s="74"/>
      <c r="Q599" s="74" t="str">
        <f>Table16[[#This Row],[DefPrimary2]]&amp;IF(Table16[[#This Row],[Def-Secondary3]]&lt;&gt;"","/"&amp;Table16[[#This Row],[Def-Secondary3]],)&amp;""&amp;IF(Table16[[#This Row],[PassRush4]]&lt;&gt;"","-"&amp;Table16[[#This Row],[PassRush4]],)</f>
        <v>0-0</v>
      </c>
      <c r="R599" s="74" t="e">
        <f>VLOOKUP(Table16[[#This Row],[Player]],#REF!,9,FALSE)</f>
        <v>#REF!</v>
      </c>
      <c r="U599" t="s">
        <v>3455</v>
      </c>
      <c r="V599" s="95">
        <v>17</v>
      </c>
    </row>
    <row r="600" spans="1:22" ht="12.75" customHeight="1" x14ac:dyDescent="0.25">
      <c r="A600" s="76" t="s">
        <v>372</v>
      </c>
      <c r="B600" s="72" t="s">
        <v>340</v>
      </c>
      <c r="C600" s="77" t="s">
        <v>368</v>
      </c>
      <c r="D600" s="89">
        <v>37212</v>
      </c>
      <c r="E600" s="73" t="s">
        <v>373</v>
      </c>
      <c r="G600" s="73" t="s">
        <v>375</v>
      </c>
      <c r="H600" s="75" t="str">
        <f>VLOOKUP(Table16[[#This Row],[Player]],Rosters!$D$1:$D$1939,1,FALSE)</f>
        <v>Cooper, Edgerrin</v>
      </c>
      <c r="I600" s="75" t="str">
        <f>Table16[[#This Row],[RunBlock-Primary6]]&amp;"-"&amp;Table16[[#This Row],[PassBlock8]]&amp;IF(Table16[[#This Row],[RunBlock-Secondary7]]&lt;&gt;"","/"&amp;Table16[[#This Row],[RunBlock-Secondary7]]&amp;"-"&amp;Table16[[#This Row],[PassBlock8]],"")</f>
        <v>-</v>
      </c>
      <c r="J600" s="73">
        <v>5</v>
      </c>
      <c r="K600" s="73"/>
      <c r="L600" s="74">
        <v>6</v>
      </c>
      <c r="M600" s="74"/>
      <c r="N600" s="74"/>
      <c r="O600" s="74"/>
      <c r="P600" s="74"/>
      <c r="Q600" s="74" t="str">
        <f>Table16[[#This Row],[DefPrimary2]]&amp;IF(Table16[[#This Row],[Def-Secondary3]]&lt;&gt;"","/"&amp;Table16[[#This Row],[Def-Secondary3]],)&amp;""&amp;IF(Table16[[#This Row],[PassRush4]]&lt;&gt;"","-"&amp;Table16[[#This Row],[PassRush4]],)</f>
        <v>5-6</v>
      </c>
      <c r="R600" s="74" t="e">
        <f>VLOOKUP(Table16[[#This Row],[Player]],#REF!,9,FALSE)</f>
        <v>#REF!</v>
      </c>
      <c r="U600" t="s">
        <v>481</v>
      </c>
      <c r="V600" s="95">
        <v>10</v>
      </c>
    </row>
    <row r="601" spans="1:22" ht="12.75" customHeight="1" x14ac:dyDescent="0.25">
      <c r="A601" s="76" t="s">
        <v>4263</v>
      </c>
      <c r="B601" s="72" t="s">
        <v>340</v>
      </c>
      <c r="C601" s="77" t="s">
        <v>232</v>
      </c>
      <c r="D601" s="89">
        <v>36130</v>
      </c>
      <c r="E601" s="73" t="s">
        <v>4264</v>
      </c>
      <c r="G601" s="73" t="s">
        <v>366</v>
      </c>
      <c r="H601" s="75" t="e">
        <f>VLOOKUP(Table16[[#This Row],[Player]],Rosters!$D$1:$D$1939,1,FALSE)</f>
        <v>#N/A</v>
      </c>
      <c r="I601" s="75" t="str">
        <f>Table16[[#This Row],[RunBlock-Primary6]]&amp;"-"&amp;Table16[[#This Row],[PassBlock8]]&amp;IF(Table16[[#This Row],[RunBlock-Secondary7]]&lt;&gt;"","/"&amp;Table16[[#This Row],[RunBlock-Secondary7]]&amp;"-"&amp;Table16[[#This Row],[PassBlock8]],"")</f>
        <v>-</v>
      </c>
      <c r="J601" s="73">
        <v>0</v>
      </c>
      <c r="K601" s="73"/>
      <c r="L601" s="74">
        <v>2</v>
      </c>
      <c r="M601" s="74"/>
      <c r="N601" s="74"/>
      <c r="O601" s="74"/>
      <c r="P601" s="74"/>
      <c r="Q601" s="74" t="str">
        <f>Table16[[#This Row],[DefPrimary2]]&amp;IF(Table16[[#This Row],[Def-Secondary3]]&lt;&gt;"","/"&amp;Table16[[#This Row],[Def-Secondary3]],)&amp;""&amp;IF(Table16[[#This Row],[PassRush4]]&lt;&gt;"","-"&amp;Table16[[#This Row],[PassRush4]],)</f>
        <v>0-2</v>
      </c>
      <c r="R601" s="74" t="e">
        <f>VLOOKUP(Table16[[#This Row],[Player]],#REF!,9,FALSE)</f>
        <v>#REF!</v>
      </c>
      <c r="U601" t="s">
        <v>1859</v>
      </c>
      <c r="V601" s="95">
        <v>303</v>
      </c>
    </row>
    <row r="602" spans="1:22" ht="12.75" customHeight="1" x14ac:dyDescent="0.25">
      <c r="A602" s="76" t="s">
        <v>826</v>
      </c>
      <c r="B602" s="72" t="s">
        <v>340</v>
      </c>
      <c r="C602" s="77" t="s">
        <v>429</v>
      </c>
      <c r="D602" s="89">
        <v>36594</v>
      </c>
      <c r="E602" s="73" t="s">
        <v>236</v>
      </c>
      <c r="G602" s="73" t="s">
        <v>823</v>
      </c>
      <c r="H602" s="75" t="str">
        <f>VLOOKUP(Table16[[#This Row],[Player]],Rosters!$D$1:$D$1939,1,FALSE)</f>
        <v>Dennis, SirVocea</v>
      </c>
      <c r="I602" s="75" t="str">
        <f>Table16[[#This Row],[RunBlock-Primary6]]&amp;"-"&amp;Table16[[#This Row],[PassBlock8]]&amp;IF(Table16[[#This Row],[RunBlock-Secondary7]]&lt;&gt;"","/"&amp;Table16[[#This Row],[RunBlock-Secondary7]]&amp;"-"&amp;Table16[[#This Row],[PassBlock8]],"")</f>
        <v>-</v>
      </c>
      <c r="J602" s="73">
        <v>0</v>
      </c>
      <c r="K602" s="73"/>
      <c r="L602" s="74">
        <v>3</v>
      </c>
      <c r="M602" s="74"/>
      <c r="N602" s="74"/>
      <c r="O602" s="74"/>
      <c r="P602" s="74"/>
      <c r="Q602" s="74" t="str">
        <f>Table16[[#This Row],[DefPrimary2]]&amp;IF(Table16[[#This Row],[Def-Secondary3]]&lt;&gt;"","/"&amp;Table16[[#This Row],[Def-Secondary3]],)&amp;""&amp;IF(Table16[[#This Row],[PassRush4]]&lt;&gt;"","-"&amp;Table16[[#This Row],[PassRush4]],)</f>
        <v>0-3</v>
      </c>
      <c r="R602" s="74" t="e">
        <f>VLOOKUP(Table16[[#This Row],[Player]],#REF!,9,FALSE)</f>
        <v>#REF!</v>
      </c>
      <c r="U602" t="s">
        <v>1469</v>
      </c>
      <c r="V602" s="95">
        <v>39</v>
      </c>
    </row>
    <row r="603" spans="1:22" ht="12.75" customHeight="1" x14ac:dyDescent="0.25">
      <c r="A603" s="76" t="s">
        <v>3308</v>
      </c>
      <c r="B603" s="72" t="s">
        <v>340</v>
      </c>
      <c r="C603" s="77" t="s">
        <v>246</v>
      </c>
      <c r="D603" s="89">
        <v>35326</v>
      </c>
      <c r="E603" s="73" t="s">
        <v>149</v>
      </c>
      <c r="G603" s="73" t="s">
        <v>346</v>
      </c>
      <c r="H603" s="75" t="str">
        <f>VLOOKUP(Table16[[#This Row],[Player]],Rosters!$D$1:$D$1939,1,FALSE)</f>
        <v>Dye, Troy</v>
      </c>
      <c r="I603" s="75" t="str">
        <f>Table16[[#This Row],[RunBlock-Primary6]]&amp;"-"&amp;Table16[[#This Row],[PassBlock8]]&amp;IF(Table16[[#This Row],[RunBlock-Secondary7]]&lt;&gt;"","/"&amp;Table16[[#This Row],[RunBlock-Secondary7]]&amp;"-"&amp;Table16[[#This Row],[PassBlock8]],"")</f>
        <v>-</v>
      </c>
      <c r="J603" s="73">
        <v>4</v>
      </c>
      <c r="K603" s="73"/>
      <c r="L603" s="74">
        <v>5</v>
      </c>
      <c r="M603" s="74"/>
      <c r="N603" s="74"/>
      <c r="O603" s="74"/>
      <c r="P603" s="74"/>
      <c r="Q603" s="74" t="str">
        <f>Table16[[#This Row],[DefPrimary2]]&amp;IF(Table16[[#This Row],[Def-Secondary3]]&lt;&gt;"","/"&amp;Table16[[#This Row],[Def-Secondary3]],)&amp;""&amp;IF(Table16[[#This Row],[PassRush4]]&lt;&gt;"","-"&amp;Table16[[#This Row],[PassRush4]],)</f>
        <v>4-5</v>
      </c>
      <c r="R603" s="74" t="e">
        <f>VLOOKUP(Table16[[#This Row],[Player]],#REF!,9,FALSE)</f>
        <v>#REF!</v>
      </c>
      <c r="U603" t="s">
        <v>4265</v>
      </c>
      <c r="V603" s="95">
        <v>21</v>
      </c>
    </row>
    <row r="604" spans="1:22" ht="12.75" customHeight="1" x14ac:dyDescent="0.25">
      <c r="A604" s="76" t="s">
        <v>2411</v>
      </c>
      <c r="B604" s="72" t="s">
        <v>340</v>
      </c>
      <c r="C604" s="77" t="s">
        <v>303</v>
      </c>
      <c r="D604" s="89">
        <v>34022</v>
      </c>
      <c r="E604" s="73" t="s">
        <v>551</v>
      </c>
      <c r="G604" s="73" t="s">
        <v>341</v>
      </c>
      <c r="H604" s="75" t="str">
        <f>VLOOKUP(Table16[[#This Row],[Player]],Rosters!$D$1:$D$1939,1,FALSE)</f>
        <v>Eguavoen, Sam</v>
      </c>
      <c r="I604" s="75" t="str">
        <f>Table16[[#This Row],[RunBlock-Primary6]]&amp;"-"&amp;Table16[[#This Row],[PassBlock8]]&amp;IF(Table16[[#This Row],[RunBlock-Secondary7]]&lt;&gt;"","/"&amp;Table16[[#This Row],[RunBlock-Secondary7]]&amp;"-"&amp;Table16[[#This Row],[PassBlock8]],"")</f>
        <v>-</v>
      </c>
      <c r="J604" s="73">
        <v>0</v>
      </c>
      <c r="K604" s="73"/>
      <c r="L604" s="74">
        <v>0</v>
      </c>
      <c r="M604" s="74"/>
      <c r="N604" s="74"/>
      <c r="O604" s="74"/>
      <c r="P604" s="74"/>
      <c r="Q604" s="74" t="str">
        <f>Table16[[#This Row],[DefPrimary2]]&amp;IF(Table16[[#This Row],[Def-Secondary3]]&lt;&gt;"","/"&amp;Table16[[#This Row],[Def-Secondary3]],)&amp;""&amp;IF(Table16[[#This Row],[PassRush4]]&lt;&gt;"","-"&amp;Table16[[#This Row],[PassRush4]],)</f>
        <v>0-0</v>
      </c>
      <c r="R604" s="74" t="e">
        <f>VLOOKUP(Table16[[#This Row],[Player]],#REF!,9,FALSE)</f>
        <v>#REF!</v>
      </c>
      <c r="U604" s="102" t="s">
        <v>2803</v>
      </c>
      <c r="V604" s="95">
        <v>192</v>
      </c>
    </row>
    <row r="605" spans="1:22" ht="12.75" customHeight="1" x14ac:dyDescent="0.25">
      <c r="A605" s="76" t="s">
        <v>3845</v>
      </c>
      <c r="B605" s="72" t="s">
        <v>340</v>
      </c>
      <c r="C605" s="77" t="s">
        <v>491</v>
      </c>
      <c r="D605" s="89">
        <v>36902</v>
      </c>
      <c r="E605" s="73" t="s">
        <v>3846</v>
      </c>
      <c r="G605" s="73" t="s">
        <v>341</v>
      </c>
      <c r="H605" s="75" t="str">
        <f>VLOOKUP(Table16[[#This Row],[Player]],Rosters!$D$1:$D$1939,1,FALSE)</f>
        <v>Eichenberg, Tommy</v>
      </c>
      <c r="I605" s="75" t="str">
        <f>Table16[[#This Row],[RunBlock-Primary6]]&amp;"-"&amp;Table16[[#This Row],[PassBlock8]]&amp;IF(Table16[[#This Row],[RunBlock-Secondary7]]&lt;&gt;"","/"&amp;Table16[[#This Row],[RunBlock-Secondary7]]&amp;"-"&amp;Table16[[#This Row],[PassBlock8]],"")</f>
        <v>-</v>
      </c>
      <c r="J605" s="73">
        <v>0</v>
      </c>
      <c r="K605" s="73"/>
      <c r="L605" s="74">
        <v>0</v>
      </c>
      <c r="M605" s="74"/>
      <c r="N605" s="74"/>
      <c r="O605" s="74"/>
      <c r="P605" s="74"/>
      <c r="Q605" s="74" t="str">
        <f>Table16[[#This Row],[DefPrimary2]]&amp;IF(Table16[[#This Row],[Def-Secondary3]]&lt;&gt;"","/"&amp;Table16[[#This Row],[Def-Secondary3]],)&amp;""&amp;IF(Table16[[#This Row],[PassRush4]]&lt;&gt;"","-"&amp;Table16[[#This Row],[PassRush4]],)</f>
        <v>0-0</v>
      </c>
      <c r="R605" s="74" t="e">
        <f>VLOOKUP(Table16[[#This Row],[Player]],#REF!,9,FALSE)</f>
        <v>#REF!</v>
      </c>
      <c r="U605" t="s">
        <v>4266</v>
      </c>
      <c r="V605" s="95">
        <v>17</v>
      </c>
    </row>
    <row r="606" spans="1:22" ht="12.75" customHeight="1" x14ac:dyDescent="0.25">
      <c r="A606" s="76" t="s">
        <v>4267</v>
      </c>
      <c r="B606" s="72" t="s">
        <v>340</v>
      </c>
      <c r="C606" s="77" t="s">
        <v>213</v>
      </c>
      <c r="D606" s="89">
        <v>35312</v>
      </c>
      <c r="E606" s="73" t="s">
        <v>198</v>
      </c>
      <c r="G606" s="73" t="s">
        <v>341</v>
      </c>
      <c r="H606" s="75" t="e">
        <f>VLOOKUP(Table16[[#This Row],[Player]],Rosters!$D$1:$D$1939,1,FALSE)</f>
        <v>#N/A</v>
      </c>
      <c r="I606" s="75" t="str">
        <f>Table16[[#This Row],[RunBlock-Primary6]]&amp;"-"&amp;Table16[[#This Row],[PassBlock8]]&amp;IF(Table16[[#This Row],[RunBlock-Secondary7]]&lt;&gt;"","/"&amp;Table16[[#This Row],[RunBlock-Secondary7]]&amp;"-"&amp;Table16[[#This Row],[PassBlock8]],"")</f>
        <v>-</v>
      </c>
      <c r="J606" s="73">
        <v>0</v>
      </c>
      <c r="K606" s="73"/>
      <c r="L606" s="74">
        <v>0</v>
      </c>
      <c r="M606" s="74"/>
      <c r="N606" s="74"/>
      <c r="O606" s="74"/>
      <c r="P606" s="74"/>
      <c r="Q606" s="74" t="str">
        <f>Table16[[#This Row],[DefPrimary2]]&amp;IF(Table16[[#This Row],[Def-Secondary3]]&lt;&gt;"","/"&amp;Table16[[#This Row],[Def-Secondary3]],)&amp;""&amp;IF(Table16[[#This Row],[PassRush4]]&lt;&gt;"","-"&amp;Table16[[#This Row],[PassRush4]],)</f>
        <v>0-0</v>
      </c>
      <c r="R606" s="74" t="e">
        <f>VLOOKUP(Table16[[#This Row],[Player]],#REF!,9,FALSE)</f>
        <v>#REF!</v>
      </c>
      <c r="U606" t="s">
        <v>1614</v>
      </c>
      <c r="V606" s="95">
        <v>50</v>
      </c>
    </row>
    <row r="607" spans="1:22" ht="12.75" customHeight="1" x14ac:dyDescent="0.25">
      <c r="A607" s="76" t="s">
        <v>2055</v>
      </c>
      <c r="B607" s="72" t="s">
        <v>340</v>
      </c>
      <c r="C607" s="77" t="s">
        <v>612</v>
      </c>
      <c r="D607" s="89">
        <v>35870</v>
      </c>
      <c r="E607" s="73" t="s">
        <v>698</v>
      </c>
      <c r="G607" s="73" t="s">
        <v>809</v>
      </c>
      <c r="H607" s="75" t="str">
        <f>VLOOKUP(Table16[[#This Row],[Player]],Rosters!$D$1:$D$1939,1,FALSE)</f>
        <v>Fox, Tomon</v>
      </c>
      <c r="I607" s="75" t="str">
        <f>Table16[[#This Row],[RunBlock-Primary6]]&amp;"-"&amp;Table16[[#This Row],[PassBlock8]]&amp;IF(Table16[[#This Row],[RunBlock-Secondary7]]&lt;&gt;"","/"&amp;Table16[[#This Row],[RunBlock-Secondary7]]&amp;"-"&amp;Table16[[#This Row],[PassBlock8]],"")</f>
        <v>-</v>
      </c>
      <c r="J607" s="73">
        <v>0</v>
      </c>
      <c r="K607" s="73"/>
      <c r="L607" s="74">
        <v>6</v>
      </c>
      <c r="M607" s="74"/>
      <c r="N607" s="74"/>
      <c r="O607" s="74"/>
      <c r="P607" s="74"/>
      <c r="Q607" s="74" t="str">
        <f>Table16[[#This Row],[DefPrimary2]]&amp;IF(Table16[[#This Row],[Def-Secondary3]]&lt;&gt;"","/"&amp;Table16[[#This Row],[Def-Secondary3]],)&amp;""&amp;IF(Table16[[#This Row],[PassRush4]]&lt;&gt;"","-"&amp;Table16[[#This Row],[PassRush4]],)</f>
        <v>0-6</v>
      </c>
      <c r="R607" s="74" t="e">
        <f>VLOOKUP(Table16[[#This Row],[Player]],#REF!,9,FALSE)</f>
        <v>#REF!</v>
      </c>
      <c r="U607" t="s">
        <v>2368</v>
      </c>
      <c r="V607" s="95">
        <v>16</v>
      </c>
    </row>
    <row r="608" spans="1:22" ht="12.75" customHeight="1" x14ac:dyDescent="0.25">
      <c r="A608" s="76" t="s">
        <v>4268</v>
      </c>
      <c r="B608" s="72" t="s">
        <v>340</v>
      </c>
      <c r="C608" s="77" t="s">
        <v>213</v>
      </c>
      <c r="D608" s="89">
        <v>36902</v>
      </c>
      <c r="E608" s="73" t="s">
        <v>114</v>
      </c>
      <c r="G608" s="73" t="s">
        <v>341</v>
      </c>
      <c r="H608" s="75" t="e">
        <f>VLOOKUP(Table16[[#This Row],[Player]],Rosters!$D$1:$D$1939,1,FALSE)</f>
        <v>#N/A</v>
      </c>
      <c r="I608" s="75" t="str">
        <f>Table16[[#This Row],[RunBlock-Primary6]]&amp;"-"&amp;Table16[[#This Row],[PassBlock8]]&amp;IF(Table16[[#This Row],[RunBlock-Secondary7]]&lt;&gt;"","/"&amp;Table16[[#This Row],[RunBlock-Secondary7]]&amp;"-"&amp;Table16[[#This Row],[PassBlock8]],"")</f>
        <v>-</v>
      </c>
      <c r="J608" s="73">
        <v>0</v>
      </c>
      <c r="K608" s="73"/>
      <c r="L608" s="74">
        <v>0</v>
      </c>
      <c r="M608" s="74"/>
      <c r="N608" s="74"/>
      <c r="O608" s="74"/>
      <c r="P608" s="74"/>
      <c r="Q608" s="74" t="str">
        <f>Table16[[#This Row],[DefPrimary2]]&amp;IF(Table16[[#This Row],[Def-Secondary3]]&lt;&gt;"","/"&amp;Table16[[#This Row],[Def-Secondary3]],)&amp;""&amp;IF(Table16[[#This Row],[PassRush4]]&lt;&gt;"","-"&amp;Table16[[#This Row],[PassRush4]],)</f>
        <v>0-0</v>
      </c>
      <c r="R608" s="74" t="e">
        <f>VLOOKUP(Table16[[#This Row],[Player]],#REF!,9,FALSE)</f>
        <v>#REF!</v>
      </c>
      <c r="U608" t="s">
        <v>2913</v>
      </c>
      <c r="V608" s="95">
        <v>17</v>
      </c>
    </row>
    <row r="609" spans="1:22" ht="12.75" customHeight="1" x14ac:dyDescent="0.25">
      <c r="A609" s="76" t="s">
        <v>3105</v>
      </c>
      <c r="B609" s="72" t="s">
        <v>340</v>
      </c>
      <c r="C609" s="77" t="s">
        <v>549</v>
      </c>
      <c r="D609" s="89">
        <v>37559</v>
      </c>
      <c r="E609" s="73" t="s">
        <v>3106</v>
      </c>
      <c r="G609" s="73" t="s">
        <v>341</v>
      </c>
      <c r="H609" s="75" t="str">
        <f>VLOOKUP(Table16[[#This Row],[Player]],Rosters!$D$1:$D$1939,1,FALSE)</f>
        <v>Gray, Cedric</v>
      </c>
      <c r="I609" s="75" t="str">
        <f>Table16[[#This Row],[RunBlock-Primary6]]&amp;"-"&amp;Table16[[#This Row],[PassBlock8]]&amp;IF(Table16[[#This Row],[RunBlock-Secondary7]]&lt;&gt;"","/"&amp;Table16[[#This Row],[RunBlock-Secondary7]]&amp;"-"&amp;Table16[[#This Row],[PassBlock8]],"")</f>
        <v>-</v>
      </c>
      <c r="J609" s="73">
        <v>0</v>
      </c>
      <c r="K609" s="73"/>
      <c r="L609" s="74">
        <v>0</v>
      </c>
      <c r="M609" s="74"/>
      <c r="N609" s="74"/>
      <c r="O609" s="74"/>
      <c r="P609" s="74"/>
      <c r="Q609" s="74" t="str">
        <f>Table16[[#This Row],[DefPrimary2]]&amp;IF(Table16[[#This Row],[Def-Secondary3]]&lt;&gt;"","/"&amp;Table16[[#This Row],[Def-Secondary3]],)&amp;""&amp;IF(Table16[[#This Row],[PassRush4]]&lt;&gt;"","-"&amp;Table16[[#This Row],[PassRush4]],)</f>
        <v>0-0</v>
      </c>
      <c r="R609" s="74" t="e">
        <f>VLOOKUP(Table16[[#This Row],[Player]],#REF!,9,FALSE)</f>
        <v>#REF!</v>
      </c>
      <c r="U609" t="s">
        <v>3246</v>
      </c>
      <c r="V609" s="95">
        <v>43</v>
      </c>
    </row>
    <row r="610" spans="1:22" ht="12.75" customHeight="1" x14ac:dyDescent="0.25">
      <c r="A610" s="76" t="s">
        <v>2412</v>
      </c>
      <c r="B610" s="72" t="s">
        <v>340</v>
      </c>
      <c r="C610" s="77" t="s">
        <v>239</v>
      </c>
      <c r="D610" s="89">
        <v>36621</v>
      </c>
      <c r="E610" s="73" t="s">
        <v>236</v>
      </c>
      <c r="G610" s="73" t="s">
        <v>341</v>
      </c>
      <c r="H610" s="75" t="str">
        <f>VLOOKUP(Table16[[#This Row],[Player]],Rosters!$D$1:$D$1939,1,FALSE)</f>
        <v>Hampton, Nick</v>
      </c>
      <c r="I610" s="75" t="str">
        <f>Table16[[#This Row],[RunBlock-Primary6]]&amp;"-"&amp;Table16[[#This Row],[PassBlock8]]&amp;IF(Table16[[#This Row],[RunBlock-Secondary7]]&lt;&gt;"","/"&amp;Table16[[#This Row],[RunBlock-Secondary7]]&amp;"-"&amp;Table16[[#This Row],[PassBlock8]],"")</f>
        <v>-</v>
      </c>
      <c r="J610" s="73">
        <v>0</v>
      </c>
      <c r="K610" s="73"/>
      <c r="L610" s="74">
        <v>0</v>
      </c>
      <c r="M610" s="74"/>
      <c r="N610" s="74"/>
      <c r="O610" s="74"/>
      <c r="P610" s="74"/>
      <c r="Q610" s="74" t="str">
        <f>Table16[[#This Row],[DefPrimary2]]&amp;IF(Table16[[#This Row],[Def-Secondary3]]&lt;&gt;"","/"&amp;Table16[[#This Row],[Def-Secondary3]],)&amp;""&amp;IF(Table16[[#This Row],[PassRush4]]&lt;&gt;"","-"&amp;Table16[[#This Row],[PassRush4]],)</f>
        <v>0-0</v>
      </c>
      <c r="R610" s="74" t="e">
        <f>VLOOKUP(Table16[[#This Row],[Player]],#REF!,9,FALSE)</f>
        <v>#REF!</v>
      </c>
      <c r="U610" t="s">
        <v>2910</v>
      </c>
      <c r="V610" s="95">
        <v>153</v>
      </c>
    </row>
    <row r="611" spans="1:22" ht="12.75" customHeight="1" x14ac:dyDescent="0.25">
      <c r="A611" s="76" t="s">
        <v>1548</v>
      </c>
      <c r="B611" s="72" t="s">
        <v>340</v>
      </c>
      <c r="C611" s="77" t="s">
        <v>220</v>
      </c>
      <c r="D611" s="89">
        <v>35965</v>
      </c>
      <c r="E611" s="73" t="s">
        <v>698</v>
      </c>
      <c r="G611" s="73" t="s">
        <v>632</v>
      </c>
      <c r="H611" s="75" t="str">
        <f>VLOOKUP(Table16[[#This Row],[Player]],Rosters!$D$1:$D$1939,1,FALSE)</f>
        <v>Hansen, Jake</v>
      </c>
      <c r="I611" s="75" t="str">
        <f>Table16[[#This Row],[RunBlock-Primary6]]&amp;"-"&amp;Table16[[#This Row],[PassBlock8]]&amp;IF(Table16[[#This Row],[RunBlock-Secondary7]]&lt;&gt;"","/"&amp;Table16[[#This Row],[RunBlock-Secondary7]]&amp;"-"&amp;Table16[[#This Row],[PassBlock8]],"")</f>
        <v>-</v>
      </c>
      <c r="J611" s="73">
        <v>4</v>
      </c>
      <c r="K611" s="73"/>
      <c r="L611" s="74">
        <v>3</v>
      </c>
      <c r="M611" s="74"/>
      <c r="N611" s="74"/>
      <c r="O611" s="74"/>
      <c r="P611" s="74"/>
      <c r="Q611" s="74" t="str">
        <f>Table16[[#This Row],[DefPrimary2]]&amp;IF(Table16[[#This Row],[Def-Secondary3]]&lt;&gt;"","/"&amp;Table16[[#This Row],[Def-Secondary3]],)&amp;""&amp;IF(Table16[[#This Row],[PassRush4]]&lt;&gt;"","-"&amp;Table16[[#This Row],[PassRush4]],)</f>
        <v>4-3</v>
      </c>
      <c r="R611" s="74" t="e">
        <f>VLOOKUP(Table16[[#This Row],[Player]],#REF!,9,FALSE)</f>
        <v>#REF!</v>
      </c>
      <c r="U611" t="s">
        <v>3349</v>
      </c>
      <c r="V611" s="95">
        <v>120</v>
      </c>
    </row>
    <row r="612" spans="1:22" ht="12.75" customHeight="1" x14ac:dyDescent="0.25">
      <c r="A612" s="76" t="s">
        <v>4269</v>
      </c>
      <c r="B612" s="72" t="s">
        <v>340</v>
      </c>
      <c r="C612" s="77" t="s">
        <v>116</v>
      </c>
      <c r="D612" s="89">
        <v>35690</v>
      </c>
      <c r="E612" s="73" t="s">
        <v>187</v>
      </c>
      <c r="G612" s="73" t="s">
        <v>341</v>
      </c>
      <c r="H612" s="75" t="e">
        <f>VLOOKUP(Table16[[#This Row],[Player]],Rosters!$D$1:$D$1939,1,FALSE)</f>
        <v>#N/A</v>
      </c>
      <c r="I612" s="75" t="str">
        <f>Table16[[#This Row],[RunBlock-Primary6]]&amp;"-"&amp;Table16[[#This Row],[PassBlock8]]&amp;IF(Table16[[#This Row],[RunBlock-Secondary7]]&lt;&gt;"","/"&amp;Table16[[#This Row],[RunBlock-Secondary7]]&amp;"-"&amp;Table16[[#This Row],[PassBlock8]],"")</f>
        <v>-</v>
      </c>
      <c r="J612" s="73">
        <v>0</v>
      </c>
      <c r="K612" s="73"/>
      <c r="L612" s="74">
        <v>0</v>
      </c>
      <c r="M612" s="74"/>
      <c r="N612" s="74"/>
      <c r="O612" s="74"/>
      <c r="P612" s="74"/>
      <c r="Q612" s="74" t="str">
        <f>Table16[[#This Row],[DefPrimary2]]&amp;IF(Table16[[#This Row],[Def-Secondary3]]&lt;&gt;"","/"&amp;Table16[[#This Row],[Def-Secondary3]],)&amp;""&amp;IF(Table16[[#This Row],[PassRush4]]&lt;&gt;"","-"&amp;Table16[[#This Row],[PassRush4]],)</f>
        <v>0-0</v>
      </c>
      <c r="R612" s="74" t="e">
        <f>VLOOKUP(Table16[[#This Row],[Player]],#REF!,9,FALSE)</f>
        <v>#REF!</v>
      </c>
      <c r="U612" t="s">
        <v>3664</v>
      </c>
      <c r="V612" s="95">
        <v>31</v>
      </c>
    </row>
    <row r="613" spans="1:22" ht="12.75" customHeight="1" x14ac:dyDescent="0.25">
      <c r="A613" s="76" t="s">
        <v>1692</v>
      </c>
      <c r="B613" s="72" t="s">
        <v>340</v>
      </c>
      <c r="C613" s="77" t="s">
        <v>239</v>
      </c>
      <c r="D613" s="89">
        <v>35704</v>
      </c>
      <c r="E613" s="73" t="s">
        <v>1248</v>
      </c>
      <c r="G613" s="73" t="s">
        <v>292</v>
      </c>
      <c r="H613" s="75" t="str">
        <f>VLOOKUP(Table16[[#This Row],[Player]],Rosters!$D$1:$D$1939,1,FALSE)</f>
        <v>Hoecht, Michael</v>
      </c>
      <c r="I613" s="75" t="str">
        <f>Table16[[#This Row],[RunBlock-Primary6]]&amp;"-"&amp;Table16[[#This Row],[PassBlock8]]&amp;IF(Table16[[#This Row],[RunBlock-Secondary7]]&lt;&gt;"","/"&amp;Table16[[#This Row],[RunBlock-Secondary7]]&amp;"-"&amp;Table16[[#This Row],[PassBlock8]],"")</f>
        <v>-</v>
      </c>
      <c r="J613" s="73">
        <v>4</v>
      </c>
      <c r="K613" s="73"/>
      <c r="L613" s="74">
        <v>7</v>
      </c>
      <c r="M613" s="74"/>
      <c r="N613" s="74"/>
      <c r="O613" s="74"/>
      <c r="P613" s="74"/>
      <c r="Q613" s="74" t="str">
        <f>Table16[[#This Row],[DefPrimary2]]&amp;IF(Table16[[#This Row],[Def-Secondary3]]&lt;&gt;"","/"&amp;Table16[[#This Row],[Def-Secondary3]],)&amp;""&amp;IF(Table16[[#This Row],[PassRush4]]&lt;&gt;"","-"&amp;Table16[[#This Row],[PassRush4]],)</f>
        <v>4-7</v>
      </c>
      <c r="R613" s="74" t="e">
        <f>VLOOKUP(Table16[[#This Row],[Player]],#REF!,9,FALSE)</f>
        <v>#REF!</v>
      </c>
      <c r="U613" t="s">
        <v>1865</v>
      </c>
      <c r="V613" s="95">
        <v>144</v>
      </c>
    </row>
    <row r="614" spans="1:22" ht="12.75" customHeight="1" x14ac:dyDescent="0.25">
      <c r="A614" s="76" t="s">
        <v>950</v>
      </c>
      <c r="B614" s="72" t="s">
        <v>340</v>
      </c>
      <c r="C614" s="77" t="s">
        <v>368</v>
      </c>
      <c r="D614" s="89">
        <v>37007</v>
      </c>
      <c r="E614" s="73" t="s">
        <v>951</v>
      </c>
      <c r="G614" s="73" t="s">
        <v>341</v>
      </c>
      <c r="H614" s="75" t="str">
        <f>VLOOKUP(Table16[[#This Row],[Player]],Rosters!$D$1:$D$1939,1,FALSE)</f>
        <v>Hopper, Ty'Ron</v>
      </c>
      <c r="I614" s="75" t="str">
        <f>Table16[[#This Row],[RunBlock-Primary6]]&amp;"-"&amp;Table16[[#This Row],[PassBlock8]]&amp;IF(Table16[[#This Row],[RunBlock-Secondary7]]&lt;&gt;"","/"&amp;Table16[[#This Row],[RunBlock-Secondary7]]&amp;"-"&amp;Table16[[#This Row],[PassBlock8]],"")</f>
        <v>-</v>
      </c>
      <c r="J614" s="73">
        <v>0</v>
      </c>
      <c r="K614" s="73"/>
      <c r="L614" s="74">
        <v>0</v>
      </c>
      <c r="M614" s="74"/>
      <c r="N614" s="74"/>
      <c r="O614" s="74"/>
      <c r="P614" s="74"/>
      <c r="Q614" s="74" t="str">
        <f>Table16[[#This Row],[DefPrimary2]]&amp;IF(Table16[[#This Row],[Def-Secondary3]]&lt;&gt;"","/"&amp;Table16[[#This Row],[Def-Secondary3]],)&amp;""&amp;IF(Table16[[#This Row],[PassRush4]]&lt;&gt;"","-"&amp;Table16[[#This Row],[PassRush4]],)</f>
        <v>0-0</v>
      </c>
      <c r="R614" s="74" t="e">
        <f>VLOOKUP(Table16[[#This Row],[Player]],#REF!,9,FALSE)</f>
        <v>#REF!</v>
      </c>
      <c r="U614" t="s">
        <v>1174</v>
      </c>
      <c r="V614" s="95">
        <v>65</v>
      </c>
    </row>
    <row r="615" spans="1:22" ht="12.75" customHeight="1" x14ac:dyDescent="0.25">
      <c r="A615" s="76" t="s">
        <v>4270</v>
      </c>
      <c r="B615" s="72" t="s">
        <v>340</v>
      </c>
      <c r="C615" s="77" t="s">
        <v>239</v>
      </c>
      <c r="D615" s="89">
        <v>36164</v>
      </c>
      <c r="E615" s="73" t="s">
        <v>698</v>
      </c>
      <c r="G615" s="73" t="s">
        <v>341</v>
      </c>
      <c r="H615" s="75" t="e">
        <f>VLOOKUP(Table16[[#This Row],[Player]],Rosters!$D$1:$D$1939,1,FALSE)</f>
        <v>#N/A</v>
      </c>
      <c r="I615" s="75" t="str">
        <f>Table16[[#This Row],[RunBlock-Primary6]]&amp;"-"&amp;Table16[[#This Row],[PassBlock8]]&amp;IF(Table16[[#This Row],[RunBlock-Secondary7]]&lt;&gt;"","/"&amp;Table16[[#This Row],[RunBlock-Secondary7]]&amp;"-"&amp;Table16[[#This Row],[PassBlock8]],"")</f>
        <v>-</v>
      </c>
      <c r="J615" s="73">
        <v>0</v>
      </c>
      <c r="K615" s="73"/>
      <c r="L615" s="74">
        <v>0</v>
      </c>
      <c r="M615" s="74"/>
      <c r="N615" s="74"/>
      <c r="O615" s="74"/>
      <c r="P615" s="74"/>
      <c r="Q615" s="74" t="str">
        <f>Table16[[#This Row],[DefPrimary2]]&amp;IF(Table16[[#This Row],[Def-Secondary3]]&lt;&gt;"","/"&amp;Table16[[#This Row],[Def-Secondary3]],)&amp;""&amp;IF(Table16[[#This Row],[PassRush4]]&lt;&gt;"","-"&amp;Table16[[#This Row],[PassRush4]],)</f>
        <v>0-0</v>
      </c>
      <c r="R615" s="74" t="e">
        <f>VLOOKUP(Table16[[#This Row],[Player]],#REF!,9,FALSE)</f>
        <v>#REF!</v>
      </c>
      <c r="U615" t="s">
        <v>455</v>
      </c>
      <c r="V615" s="95">
        <v>81</v>
      </c>
    </row>
    <row r="616" spans="1:22" ht="12.75" customHeight="1" x14ac:dyDescent="0.25">
      <c r="A616" s="76" t="s">
        <v>2190</v>
      </c>
      <c r="B616" s="72" t="s">
        <v>340</v>
      </c>
      <c r="C616" s="77" t="s">
        <v>250</v>
      </c>
      <c r="D616" s="89">
        <v>37168</v>
      </c>
      <c r="E616" s="73" t="s">
        <v>2191</v>
      </c>
      <c r="G616" s="73" t="s">
        <v>341</v>
      </c>
      <c r="H616" s="75" t="str">
        <f>VLOOKUP(Table16[[#This Row],[Player]],Rosters!$D$1:$D$1939,1,FALSE)</f>
        <v>Isaac, Adisa</v>
      </c>
      <c r="I616" s="75" t="str">
        <f>Table16[[#This Row],[RunBlock-Primary6]]&amp;"-"&amp;Table16[[#This Row],[PassBlock8]]&amp;IF(Table16[[#This Row],[RunBlock-Secondary7]]&lt;&gt;"","/"&amp;Table16[[#This Row],[RunBlock-Secondary7]]&amp;"-"&amp;Table16[[#This Row],[PassBlock8]],"")</f>
        <v>-</v>
      </c>
      <c r="J616" s="73">
        <v>0</v>
      </c>
      <c r="K616" s="73"/>
      <c r="L616" s="74">
        <v>0</v>
      </c>
      <c r="M616" s="74"/>
      <c r="N616" s="74"/>
      <c r="O616" s="74"/>
      <c r="P616" s="74"/>
      <c r="Q616" s="74" t="str">
        <f>Table16[[#This Row],[DefPrimary2]]&amp;IF(Table16[[#This Row],[Def-Secondary3]]&lt;&gt;"","/"&amp;Table16[[#This Row],[Def-Secondary3]],)&amp;""&amp;IF(Table16[[#This Row],[PassRush4]]&lt;&gt;"","-"&amp;Table16[[#This Row],[PassRush4]],)</f>
        <v>0-0</v>
      </c>
      <c r="R616" s="74" t="e">
        <f>VLOOKUP(Table16[[#This Row],[Player]],#REF!,9,FALSE)</f>
        <v>#REF!</v>
      </c>
      <c r="U616" t="s">
        <v>3138</v>
      </c>
      <c r="V616" s="95">
        <v>48</v>
      </c>
    </row>
    <row r="617" spans="1:22" ht="12.75" customHeight="1" x14ac:dyDescent="0.25">
      <c r="A617" s="76" t="s">
        <v>4271</v>
      </c>
      <c r="B617" s="72" t="s">
        <v>340</v>
      </c>
      <c r="C617" s="77" t="s">
        <v>479</v>
      </c>
      <c r="D617" s="89">
        <v>35996</v>
      </c>
      <c r="E617" s="73" t="s">
        <v>236</v>
      </c>
      <c r="G617" s="73" t="s">
        <v>341</v>
      </c>
      <c r="H617" s="75" t="e">
        <f>VLOOKUP(Table16[[#This Row],[Player]],Rosters!$D$1:$D$1939,1,FALSE)</f>
        <v>#N/A</v>
      </c>
      <c r="I617" s="75" t="str">
        <f>Table16[[#This Row],[RunBlock-Primary6]]&amp;"-"&amp;Table16[[#This Row],[PassBlock8]]&amp;IF(Table16[[#This Row],[RunBlock-Secondary7]]&lt;&gt;"","/"&amp;Table16[[#This Row],[RunBlock-Secondary7]]&amp;"-"&amp;Table16[[#This Row],[PassBlock8]],"")</f>
        <v>-</v>
      </c>
      <c r="J617" s="73">
        <v>0</v>
      </c>
      <c r="K617" s="73"/>
      <c r="L617" s="74">
        <v>0</v>
      </c>
      <c r="M617" s="74"/>
      <c r="N617" s="74"/>
      <c r="O617" s="74"/>
      <c r="P617" s="74"/>
      <c r="Q617" s="74" t="str">
        <f>Table16[[#This Row],[DefPrimary2]]&amp;IF(Table16[[#This Row],[Def-Secondary3]]&lt;&gt;"","/"&amp;Table16[[#This Row],[Def-Secondary3]],)&amp;""&amp;IF(Table16[[#This Row],[PassRush4]]&lt;&gt;"","-"&amp;Table16[[#This Row],[PassRush4]],)</f>
        <v>0-0</v>
      </c>
      <c r="R617" s="74" t="e">
        <f>VLOOKUP(Table16[[#This Row],[Player]],#REF!,9,FALSE)</f>
        <v>#REF!</v>
      </c>
      <c r="U617" t="s">
        <v>2466</v>
      </c>
      <c r="V617" s="95">
        <v>11</v>
      </c>
    </row>
    <row r="618" spans="1:22" ht="12.75" customHeight="1" x14ac:dyDescent="0.25">
      <c r="A618" s="76" t="s">
        <v>4272</v>
      </c>
      <c r="B618" s="72" t="s">
        <v>340</v>
      </c>
      <c r="C618" s="77" t="s">
        <v>395</v>
      </c>
      <c r="D618" s="89">
        <v>36454</v>
      </c>
      <c r="E618" s="73" t="e">
        <v>#N/A</v>
      </c>
      <c r="G618" s="73" t="s">
        <v>341</v>
      </c>
      <c r="H618" s="75" t="e">
        <f>VLOOKUP(Table16[[#This Row],[Player]],Rosters!$D$1:$D$1939,1,FALSE)</f>
        <v>#N/A</v>
      </c>
      <c r="I618" s="75" t="str">
        <f>Table16[[#This Row],[RunBlock-Primary6]]&amp;"-"&amp;Table16[[#This Row],[PassBlock8]]&amp;IF(Table16[[#This Row],[RunBlock-Secondary7]]&lt;&gt;"","/"&amp;Table16[[#This Row],[RunBlock-Secondary7]]&amp;"-"&amp;Table16[[#This Row],[PassBlock8]],"")</f>
        <v>-</v>
      </c>
      <c r="J618" s="73">
        <v>0</v>
      </c>
      <c r="K618" s="73"/>
      <c r="L618" s="74">
        <v>0</v>
      </c>
      <c r="M618" s="74"/>
      <c r="N618" s="74"/>
      <c r="O618" s="74"/>
      <c r="P618" s="74"/>
      <c r="Q618" s="74" t="str">
        <f>Table16[[#This Row],[DefPrimary2]]&amp;IF(Table16[[#This Row],[Def-Secondary3]]&lt;&gt;"","/"&amp;Table16[[#This Row],[Def-Secondary3]],)&amp;""&amp;IF(Table16[[#This Row],[PassRush4]]&lt;&gt;"","-"&amp;Table16[[#This Row],[PassRush4]],)</f>
        <v>0-0</v>
      </c>
      <c r="R618" s="74" t="e">
        <f>VLOOKUP(Table16[[#This Row],[Player]],#REF!,9,FALSE)</f>
        <v>#REF!</v>
      </c>
      <c r="U618" t="s">
        <v>3568</v>
      </c>
      <c r="V618" s="95">
        <v>139</v>
      </c>
    </row>
    <row r="619" spans="1:22" ht="12.75" customHeight="1" x14ac:dyDescent="0.25">
      <c r="A619" s="76" t="s">
        <v>4273</v>
      </c>
      <c r="B619" s="72" t="s">
        <v>340</v>
      </c>
      <c r="C619" s="77" t="s">
        <v>395</v>
      </c>
      <c r="D619" s="89">
        <v>35475</v>
      </c>
      <c r="E619" s="73" t="s">
        <v>198</v>
      </c>
      <c r="G619" s="73" t="s">
        <v>341</v>
      </c>
      <c r="H619" s="75" t="e">
        <f>VLOOKUP(Table16[[#This Row],[Player]],Rosters!$D$1:$D$1939,1,FALSE)</f>
        <v>#N/A</v>
      </c>
      <c r="I619" s="75" t="str">
        <f>Table16[[#This Row],[RunBlock-Primary6]]&amp;"-"&amp;Table16[[#This Row],[PassBlock8]]&amp;IF(Table16[[#This Row],[RunBlock-Secondary7]]&lt;&gt;"","/"&amp;Table16[[#This Row],[RunBlock-Secondary7]]&amp;"-"&amp;Table16[[#This Row],[PassBlock8]],"")</f>
        <v>-</v>
      </c>
      <c r="J619" s="73">
        <v>0</v>
      </c>
      <c r="K619" s="73"/>
      <c r="L619" s="74">
        <v>0</v>
      </c>
      <c r="M619" s="74"/>
      <c r="N619" s="74"/>
      <c r="O619" s="74"/>
      <c r="P619" s="74"/>
      <c r="Q619" s="74" t="str">
        <f>Table16[[#This Row],[DefPrimary2]]&amp;IF(Table16[[#This Row],[Def-Secondary3]]&lt;&gt;"","/"&amp;Table16[[#This Row],[Def-Secondary3]],)&amp;""&amp;IF(Table16[[#This Row],[PassRush4]]&lt;&gt;"","-"&amp;Table16[[#This Row],[PassRush4]],)</f>
        <v>0-0</v>
      </c>
      <c r="R619" s="74" t="e">
        <f>VLOOKUP(Table16[[#This Row],[Player]],#REF!,9,FALSE)</f>
        <v>#REF!</v>
      </c>
      <c r="U619" t="s">
        <v>3022</v>
      </c>
      <c r="V619" s="95">
        <v>316</v>
      </c>
    </row>
    <row r="620" spans="1:22" ht="12.75" customHeight="1" x14ac:dyDescent="0.25">
      <c r="A620" s="76" t="s">
        <v>342</v>
      </c>
      <c r="B620" s="72" t="s">
        <v>340</v>
      </c>
      <c r="C620" s="77" t="s">
        <v>138</v>
      </c>
      <c r="D620" s="89">
        <v>36974</v>
      </c>
      <c r="E620" s="73" t="s">
        <v>343</v>
      </c>
      <c r="G620" s="73" t="s">
        <v>341</v>
      </c>
      <c r="H620" s="75" t="str">
        <f>VLOOKUP(Table16[[#This Row],[Player]],Rosters!$D$1:$D$1939,1,FALSE)</f>
        <v>Magee, Jordan</v>
      </c>
      <c r="I620" s="75" t="str">
        <f>Table16[[#This Row],[RunBlock-Primary6]]&amp;"-"&amp;Table16[[#This Row],[PassBlock8]]&amp;IF(Table16[[#This Row],[RunBlock-Secondary7]]&lt;&gt;"","/"&amp;Table16[[#This Row],[RunBlock-Secondary7]]&amp;"-"&amp;Table16[[#This Row],[PassBlock8]],"")</f>
        <v>-</v>
      </c>
      <c r="J620" s="73">
        <v>0</v>
      </c>
      <c r="K620" s="73"/>
      <c r="L620" s="74">
        <v>0</v>
      </c>
      <c r="M620" s="74"/>
      <c r="N620" s="74"/>
      <c r="O620" s="74"/>
      <c r="P620" s="74"/>
      <c r="Q620" s="74" t="str">
        <f>Table16[[#This Row],[DefPrimary2]]&amp;IF(Table16[[#This Row],[Def-Secondary3]]&lt;&gt;"","/"&amp;Table16[[#This Row],[Def-Secondary3]],)&amp;""&amp;IF(Table16[[#This Row],[PassRush4]]&lt;&gt;"","-"&amp;Table16[[#This Row],[PassRush4]],)</f>
        <v>0-0</v>
      </c>
      <c r="R620" s="74" t="e">
        <f>VLOOKUP(Table16[[#This Row],[Player]],#REF!,9,FALSE)</f>
        <v>#REF!</v>
      </c>
      <c r="U620" t="s">
        <v>2551</v>
      </c>
      <c r="V620" s="95">
        <v>20</v>
      </c>
    </row>
    <row r="621" spans="1:22" ht="12.75" customHeight="1" x14ac:dyDescent="0.25">
      <c r="A621" s="76" t="s">
        <v>3100</v>
      </c>
      <c r="B621" s="72" t="s">
        <v>340</v>
      </c>
      <c r="C621" s="77" t="s">
        <v>491</v>
      </c>
      <c r="D621" s="89">
        <v>35802</v>
      </c>
      <c r="E621" s="73" t="s">
        <v>698</v>
      </c>
      <c r="G621" s="73" t="s">
        <v>359</v>
      </c>
      <c r="H621" s="75" t="str">
        <f>VLOOKUP(Table16[[#This Row],[Player]],Rosters!$D$1:$D$1939,1,FALSE)</f>
        <v>Masterson, Luke</v>
      </c>
      <c r="I621" s="75" t="str">
        <f>Table16[[#This Row],[RunBlock-Primary6]]&amp;"-"&amp;Table16[[#This Row],[PassBlock8]]&amp;IF(Table16[[#This Row],[RunBlock-Secondary7]]&lt;&gt;"","/"&amp;Table16[[#This Row],[RunBlock-Secondary7]]&amp;"-"&amp;Table16[[#This Row],[PassBlock8]],"")</f>
        <v>-</v>
      </c>
      <c r="J621" s="73">
        <v>4</v>
      </c>
      <c r="K621" s="73"/>
      <c r="L621" s="74">
        <v>0</v>
      </c>
      <c r="M621" s="74"/>
      <c r="N621" s="74"/>
      <c r="O621" s="74"/>
      <c r="P621" s="74"/>
      <c r="Q621" s="74" t="str">
        <f>Table16[[#This Row],[DefPrimary2]]&amp;IF(Table16[[#This Row],[Def-Secondary3]]&lt;&gt;"","/"&amp;Table16[[#This Row],[Def-Secondary3]],)&amp;""&amp;IF(Table16[[#This Row],[PassRush4]]&lt;&gt;"","-"&amp;Table16[[#This Row],[PassRush4]],)</f>
        <v>4-0</v>
      </c>
      <c r="R621" s="74" t="e">
        <f>VLOOKUP(Table16[[#This Row],[Player]],#REF!,9,FALSE)</f>
        <v>#REF!</v>
      </c>
      <c r="U621" t="s">
        <v>2441</v>
      </c>
      <c r="V621" s="95">
        <v>103</v>
      </c>
    </row>
    <row r="622" spans="1:22" ht="12.75" customHeight="1" x14ac:dyDescent="0.25">
      <c r="A622" s="76" t="s">
        <v>3638</v>
      </c>
      <c r="B622" s="72" t="s">
        <v>340</v>
      </c>
      <c r="C622" s="77" t="s">
        <v>285</v>
      </c>
      <c r="D622" s="89">
        <v>36699</v>
      </c>
      <c r="E622" s="73" t="s">
        <v>99</v>
      </c>
      <c r="G622" s="73" t="s">
        <v>341</v>
      </c>
      <c r="H622" s="75" t="str">
        <f>VLOOKUP(Table16[[#This Row],[Player]],Rosters!$D$1:$D$1939,1,FALSE)</f>
        <v>McGrone, Cameron</v>
      </c>
      <c r="I622" s="75" t="str">
        <f>Table16[[#This Row],[RunBlock-Primary6]]&amp;"-"&amp;Table16[[#This Row],[PassBlock8]]&amp;IF(Table16[[#This Row],[RunBlock-Secondary7]]&lt;&gt;"","/"&amp;Table16[[#This Row],[RunBlock-Secondary7]]&amp;"-"&amp;Table16[[#This Row],[PassBlock8]],"")</f>
        <v>-</v>
      </c>
      <c r="J622" s="73">
        <v>0</v>
      </c>
      <c r="K622" s="73"/>
      <c r="L622" s="74">
        <v>0</v>
      </c>
      <c r="M622" s="74"/>
      <c r="N622" s="74"/>
      <c r="O622" s="74"/>
      <c r="P622" s="74"/>
      <c r="Q622" s="74" t="str">
        <f>Table16[[#This Row],[DefPrimary2]]&amp;IF(Table16[[#This Row],[Def-Secondary3]]&lt;&gt;"","/"&amp;Table16[[#This Row],[Def-Secondary3]],)&amp;""&amp;IF(Table16[[#This Row],[PassRush4]]&lt;&gt;"","-"&amp;Table16[[#This Row],[PassRush4]],)</f>
        <v>0-0</v>
      </c>
      <c r="R622" s="74" t="e">
        <f>VLOOKUP(Table16[[#This Row],[Player]],#REF!,9,FALSE)</f>
        <v>#REF!</v>
      </c>
      <c r="U622" t="s">
        <v>2099</v>
      </c>
      <c r="V622" s="95">
        <v>16</v>
      </c>
    </row>
    <row r="623" spans="1:22" ht="12.75" customHeight="1" x14ac:dyDescent="0.25">
      <c r="A623" s="76" t="s">
        <v>3428</v>
      </c>
      <c r="B623" s="72" t="s">
        <v>340</v>
      </c>
      <c r="C623" s="77" t="s">
        <v>272</v>
      </c>
      <c r="D623" s="89">
        <v>35020</v>
      </c>
      <c r="E623" s="73" t="s">
        <v>301</v>
      </c>
      <c r="G623" s="73" t="s">
        <v>341</v>
      </c>
      <c r="H623" s="75" t="str">
        <f>VLOOKUP(Table16[[#This Row],[Player]],Rosters!$D$1:$D$1939,1,FALSE)</f>
        <v>McMillan, Raekwon</v>
      </c>
      <c r="I623" s="75" t="str">
        <f>Table16[[#This Row],[RunBlock-Primary6]]&amp;"-"&amp;Table16[[#This Row],[PassBlock8]]&amp;IF(Table16[[#This Row],[RunBlock-Secondary7]]&lt;&gt;"","/"&amp;Table16[[#This Row],[RunBlock-Secondary7]]&amp;"-"&amp;Table16[[#This Row],[PassBlock8]],"")</f>
        <v>-</v>
      </c>
      <c r="J623" s="73">
        <v>0</v>
      </c>
      <c r="K623" s="73"/>
      <c r="L623" s="74">
        <v>0</v>
      </c>
      <c r="M623" s="74"/>
      <c r="N623" s="74"/>
      <c r="O623" s="74"/>
      <c r="P623" s="74"/>
      <c r="Q623" s="74" t="str">
        <f>Table16[[#This Row],[DefPrimary2]]&amp;IF(Table16[[#This Row],[Def-Secondary3]]&lt;&gt;"","/"&amp;Table16[[#This Row],[Def-Secondary3]],)&amp;""&amp;IF(Table16[[#This Row],[PassRush4]]&lt;&gt;"","-"&amp;Table16[[#This Row],[PassRush4]],)</f>
        <v>0-0</v>
      </c>
      <c r="R623" s="74" t="e">
        <f>VLOOKUP(Table16[[#This Row],[Player]],#REF!,9,FALSE)</f>
        <v>#REF!</v>
      </c>
      <c r="U623" t="s">
        <v>3452</v>
      </c>
      <c r="V623" s="95">
        <v>43</v>
      </c>
    </row>
    <row r="624" spans="1:22" ht="12.75" customHeight="1" x14ac:dyDescent="0.25">
      <c r="A624" s="76" t="s">
        <v>2057</v>
      </c>
      <c r="B624" s="72" t="s">
        <v>340</v>
      </c>
      <c r="C624" s="77" t="s">
        <v>101</v>
      </c>
      <c r="D624" s="89">
        <v>36390</v>
      </c>
      <c r="E624" s="73" t="s">
        <v>191</v>
      </c>
      <c r="G624" s="73" t="s">
        <v>341</v>
      </c>
      <c r="H624" s="75" t="str">
        <f>VLOOKUP(Table16[[#This Row],[Player]],Rosters!$D$1:$D$1939,1,FALSE)</f>
        <v>Muma, Chad</v>
      </c>
      <c r="I624" s="75" t="str">
        <f>Table16[[#This Row],[RunBlock-Primary6]]&amp;"-"&amp;Table16[[#This Row],[PassBlock8]]&amp;IF(Table16[[#This Row],[RunBlock-Secondary7]]&lt;&gt;"","/"&amp;Table16[[#This Row],[RunBlock-Secondary7]]&amp;"-"&amp;Table16[[#This Row],[PassBlock8]],"")</f>
        <v>-</v>
      </c>
      <c r="J624" s="73">
        <v>0</v>
      </c>
      <c r="K624" s="73"/>
      <c r="L624" s="74">
        <v>0</v>
      </c>
      <c r="M624" s="74"/>
      <c r="N624" s="74"/>
      <c r="O624" s="74"/>
      <c r="P624" s="74"/>
      <c r="Q624" s="74" t="str">
        <f>Table16[[#This Row],[DefPrimary2]]&amp;IF(Table16[[#This Row],[Def-Secondary3]]&lt;&gt;"","/"&amp;Table16[[#This Row],[Def-Secondary3]],)&amp;""&amp;IF(Table16[[#This Row],[PassRush4]]&lt;&gt;"","-"&amp;Table16[[#This Row],[PassRush4]],)</f>
        <v>0-0</v>
      </c>
      <c r="R624" s="74" t="e">
        <f>VLOOKUP(Table16[[#This Row],[Player]],#REF!,9,FALSE)</f>
        <v>#REF!</v>
      </c>
      <c r="U624" t="s">
        <v>2794</v>
      </c>
      <c r="V624" s="95">
        <v>25</v>
      </c>
    </row>
    <row r="625" spans="1:22" ht="12.75" customHeight="1" x14ac:dyDescent="0.25">
      <c r="A625" s="76" t="s">
        <v>3736</v>
      </c>
      <c r="B625" s="72" t="s">
        <v>340</v>
      </c>
      <c r="C625" s="77" t="s">
        <v>123</v>
      </c>
      <c r="D625" s="89">
        <v>34907</v>
      </c>
      <c r="E625" s="73" t="s">
        <v>391</v>
      </c>
      <c r="G625" s="73" t="s">
        <v>359</v>
      </c>
      <c r="H625" s="75" t="str">
        <f>VLOOKUP(Table16[[#This Row],[Player]],Rosters!$D$1:$D$1939,1,FALSE)</f>
        <v>Niemann, Ben</v>
      </c>
      <c r="I625" s="75" t="str">
        <f>Table16[[#This Row],[RunBlock-Primary6]]&amp;"-"&amp;Table16[[#This Row],[PassBlock8]]&amp;IF(Table16[[#This Row],[RunBlock-Secondary7]]&lt;&gt;"","/"&amp;Table16[[#This Row],[RunBlock-Secondary7]]&amp;"-"&amp;Table16[[#This Row],[PassBlock8]],"")</f>
        <v>-</v>
      </c>
      <c r="J625" s="73">
        <v>4</v>
      </c>
      <c r="K625" s="73"/>
      <c r="L625" s="74">
        <v>0</v>
      </c>
      <c r="M625" s="74"/>
      <c r="N625" s="74"/>
      <c r="O625" s="74"/>
      <c r="P625" s="74"/>
      <c r="Q625" s="74" t="str">
        <f>Table16[[#This Row],[DefPrimary2]]&amp;IF(Table16[[#This Row],[Def-Secondary3]]&lt;&gt;"","/"&amp;Table16[[#This Row],[Def-Secondary3]],)&amp;""&amp;IF(Table16[[#This Row],[PassRush4]]&lt;&gt;"","-"&amp;Table16[[#This Row],[PassRush4]],)</f>
        <v>4-0</v>
      </c>
      <c r="R625" s="74" t="e">
        <f>VLOOKUP(Table16[[#This Row],[Player]],#REF!,9,FALSE)</f>
        <v>#REF!</v>
      </c>
      <c r="U625" t="s">
        <v>3789</v>
      </c>
      <c r="V625" s="95">
        <v>20</v>
      </c>
    </row>
    <row r="626" spans="1:22" ht="12.75" customHeight="1" x14ac:dyDescent="0.25">
      <c r="A626" s="76" t="s">
        <v>4274</v>
      </c>
      <c r="B626" s="72" t="s">
        <v>340</v>
      </c>
      <c r="C626" s="77" t="s">
        <v>131</v>
      </c>
      <c r="D626" s="89">
        <v>36959</v>
      </c>
      <c r="E626" s="73" t="s">
        <v>172</v>
      </c>
      <c r="G626" s="73" t="s">
        <v>341</v>
      </c>
      <c r="H626" s="75" t="e">
        <f>VLOOKUP(Table16[[#This Row],[Player]],Rosters!$D$1:$D$1939,1,FALSE)</f>
        <v>#N/A</v>
      </c>
      <c r="I626" s="75" t="str">
        <f>Table16[[#This Row],[RunBlock-Primary6]]&amp;"-"&amp;Table16[[#This Row],[PassBlock8]]&amp;IF(Table16[[#This Row],[RunBlock-Secondary7]]&lt;&gt;"","/"&amp;Table16[[#This Row],[RunBlock-Secondary7]]&amp;"-"&amp;Table16[[#This Row],[PassBlock8]],"")</f>
        <v>-</v>
      </c>
      <c r="J626" s="73">
        <v>0</v>
      </c>
      <c r="K626" s="73"/>
      <c r="L626" s="74">
        <v>0</v>
      </c>
      <c r="M626" s="74"/>
      <c r="N626" s="74"/>
      <c r="O626" s="74"/>
      <c r="P626" s="74"/>
      <c r="Q626" s="74" t="str">
        <f>Table16[[#This Row],[DefPrimary2]]&amp;IF(Table16[[#This Row],[Def-Secondary3]]&lt;&gt;"","/"&amp;Table16[[#This Row],[Def-Secondary3]],)&amp;""&amp;IF(Table16[[#This Row],[PassRush4]]&lt;&gt;"","-"&amp;Table16[[#This Row],[PassRush4]],)</f>
        <v>0-0</v>
      </c>
      <c r="R626" s="74" t="e">
        <f>VLOOKUP(Table16[[#This Row],[Player]],#REF!,9,FALSE)</f>
        <v>#REF!</v>
      </c>
      <c r="U626" t="s">
        <v>3032</v>
      </c>
      <c r="V626" s="95">
        <v>68</v>
      </c>
    </row>
    <row r="627" spans="1:22" ht="12.75" customHeight="1" x14ac:dyDescent="0.25">
      <c r="A627" s="76" t="s">
        <v>3208</v>
      </c>
      <c r="B627" s="72" t="s">
        <v>340</v>
      </c>
      <c r="C627" s="77" t="s">
        <v>123</v>
      </c>
      <c r="D627" s="89">
        <v>36106</v>
      </c>
      <c r="E627" s="73" t="s">
        <v>477</v>
      </c>
      <c r="G627" s="73" t="s">
        <v>617</v>
      </c>
      <c r="H627" s="75" t="str">
        <f>VLOOKUP(Table16[[#This Row],[Player]],Rosters!$D$1:$D$1939,1,FALSE)</f>
        <v>Nowaske, Trevor</v>
      </c>
      <c r="I627" s="75" t="str">
        <f>Table16[[#This Row],[RunBlock-Primary6]]&amp;"-"&amp;Table16[[#This Row],[PassBlock8]]&amp;IF(Table16[[#This Row],[RunBlock-Secondary7]]&lt;&gt;"","/"&amp;Table16[[#This Row],[RunBlock-Secondary7]]&amp;"-"&amp;Table16[[#This Row],[PassBlock8]],"")</f>
        <v>-</v>
      </c>
      <c r="J627" s="73">
        <v>0</v>
      </c>
      <c r="K627" s="73"/>
      <c r="L627" s="74">
        <v>4</v>
      </c>
      <c r="M627" s="74"/>
      <c r="N627" s="74"/>
      <c r="O627" s="74"/>
      <c r="P627" s="74"/>
      <c r="Q627" s="74" t="str">
        <f>Table16[[#This Row],[DefPrimary2]]&amp;IF(Table16[[#This Row],[Def-Secondary3]]&lt;&gt;"","/"&amp;Table16[[#This Row],[Def-Secondary3]],)&amp;""&amp;IF(Table16[[#This Row],[PassRush4]]&lt;&gt;"","-"&amp;Table16[[#This Row],[PassRush4]],)</f>
        <v>0-4</v>
      </c>
      <c r="R627" s="74" t="e">
        <f>VLOOKUP(Table16[[#This Row],[Player]],#REF!,9,FALSE)</f>
        <v>#REF!</v>
      </c>
      <c r="U627" t="s">
        <v>995</v>
      </c>
      <c r="V627" s="99">
        <v>43</v>
      </c>
    </row>
    <row r="628" spans="1:22" ht="12.75" customHeight="1" x14ac:dyDescent="0.25">
      <c r="A628" s="76" t="s">
        <v>2869</v>
      </c>
      <c r="B628" s="72" t="s">
        <v>340</v>
      </c>
      <c r="C628" s="77" t="s">
        <v>327</v>
      </c>
      <c r="D628" s="89">
        <v>36039</v>
      </c>
      <c r="E628" s="73" t="s">
        <v>1248</v>
      </c>
      <c r="G628" s="73" t="s">
        <v>617</v>
      </c>
      <c r="H628" s="75" t="str">
        <f>VLOOKUP(Table16[[#This Row],[Player]],Rosters!$D$1:$D$1939,1,FALSE)</f>
        <v>Ogbongbemiga, Amen</v>
      </c>
      <c r="I628" s="75" t="str">
        <f>Table16[[#This Row],[RunBlock-Primary6]]&amp;"-"&amp;Table16[[#This Row],[PassBlock8]]&amp;IF(Table16[[#This Row],[RunBlock-Secondary7]]&lt;&gt;"","/"&amp;Table16[[#This Row],[RunBlock-Secondary7]]&amp;"-"&amp;Table16[[#This Row],[PassBlock8]],"")</f>
        <v>-</v>
      </c>
      <c r="J628" s="73">
        <v>0</v>
      </c>
      <c r="K628" s="73"/>
      <c r="L628" s="74">
        <v>4</v>
      </c>
      <c r="M628" s="74"/>
      <c r="N628" s="74"/>
      <c r="O628" s="74"/>
      <c r="P628" s="74"/>
      <c r="Q628" s="74" t="str">
        <f>Table16[[#This Row],[DefPrimary2]]&amp;IF(Table16[[#This Row],[Def-Secondary3]]&lt;&gt;"","/"&amp;Table16[[#This Row],[Def-Secondary3]],)&amp;""&amp;IF(Table16[[#This Row],[PassRush4]]&lt;&gt;"","-"&amp;Table16[[#This Row],[PassRush4]],)</f>
        <v>0-4</v>
      </c>
      <c r="R628" s="74" t="e">
        <f>VLOOKUP(Table16[[#This Row],[Player]],#REF!,9,FALSE)</f>
        <v>#REF!</v>
      </c>
    </row>
    <row r="629" spans="1:22" ht="12.75" customHeight="1" x14ac:dyDescent="0.25">
      <c r="A629" s="76" t="s">
        <v>2870</v>
      </c>
      <c r="B629" s="72" t="s">
        <v>340</v>
      </c>
      <c r="C629" s="77" t="s">
        <v>285</v>
      </c>
      <c r="D629" s="89">
        <v>36465</v>
      </c>
      <c r="E629" s="73" t="s">
        <v>698</v>
      </c>
      <c r="G629" s="73" t="s">
        <v>341</v>
      </c>
      <c r="H629" s="75" t="str">
        <f>VLOOKUP(Table16[[#This Row],[Player]],Rosters!$D$1:$D$1939,1,FALSE)</f>
        <v>Olubi, Segun</v>
      </c>
      <c r="I629" s="75" t="str">
        <f>Table16[[#This Row],[RunBlock-Primary6]]&amp;"-"&amp;Table16[[#This Row],[PassBlock8]]&amp;IF(Table16[[#This Row],[RunBlock-Secondary7]]&lt;&gt;"","/"&amp;Table16[[#This Row],[RunBlock-Secondary7]]&amp;"-"&amp;Table16[[#This Row],[PassBlock8]],"")</f>
        <v>-</v>
      </c>
      <c r="J629" s="73">
        <v>0</v>
      </c>
      <c r="K629" s="73"/>
      <c r="L629" s="74">
        <v>0</v>
      </c>
      <c r="M629" s="74"/>
      <c r="N629" s="74"/>
      <c r="O629" s="74"/>
      <c r="P629" s="74"/>
      <c r="Q629" s="74" t="str">
        <f>Table16[[#This Row],[DefPrimary2]]&amp;IF(Table16[[#This Row],[Def-Secondary3]]&lt;&gt;"","/"&amp;Table16[[#This Row],[Def-Secondary3]],)&amp;""&amp;IF(Table16[[#This Row],[PassRush4]]&lt;&gt;"","-"&amp;Table16[[#This Row],[PassRush4]],)</f>
        <v>0-0</v>
      </c>
      <c r="R629" s="74" t="e">
        <f>VLOOKUP(Table16[[#This Row],[Player]],#REF!,9,FALSE)</f>
        <v>#REF!</v>
      </c>
    </row>
    <row r="630" spans="1:22" ht="12.75" customHeight="1" x14ac:dyDescent="0.25">
      <c r="A630" s="76" t="s">
        <v>4275</v>
      </c>
      <c r="B630" s="72" t="s">
        <v>340</v>
      </c>
      <c r="C630" s="77" t="s">
        <v>479</v>
      </c>
      <c r="D630" s="89">
        <v>36805</v>
      </c>
      <c r="E630" s="73" t="s">
        <v>172</v>
      </c>
      <c r="G630" s="73" t="s">
        <v>341</v>
      </c>
      <c r="H630" s="75" t="e">
        <f>VLOOKUP(Table16[[#This Row],[Player]],Rosters!$D$1:$D$1939,1,FALSE)</f>
        <v>#N/A</v>
      </c>
      <c r="I630" s="75" t="str">
        <f>Table16[[#This Row],[RunBlock-Primary6]]&amp;"-"&amp;Table16[[#This Row],[PassBlock8]]&amp;IF(Table16[[#This Row],[RunBlock-Secondary7]]&lt;&gt;"","/"&amp;Table16[[#This Row],[RunBlock-Secondary7]]&amp;"-"&amp;Table16[[#This Row],[PassBlock8]],"")</f>
        <v>-</v>
      </c>
      <c r="J630" s="73">
        <v>0</v>
      </c>
      <c r="K630" s="73"/>
      <c r="L630" s="74">
        <v>0</v>
      </c>
      <c r="M630" s="74"/>
      <c r="N630" s="74"/>
      <c r="O630" s="74"/>
      <c r="P630" s="74"/>
      <c r="Q630" s="74" t="str">
        <f>Table16[[#This Row],[DefPrimary2]]&amp;IF(Table16[[#This Row],[Def-Secondary3]]&lt;&gt;"","/"&amp;Table16[[#This Row],[Def-Secondary3]],)&amp;""&amp;IF(Table16[[#This Row],[PassRush4]]&lt;&gt;"","-"&amp;Table16[[#This Row],[PassRush4]],)</f>
        <v>0-0</v>
      </c>
      <c r="R630" s="74" t="e">
        <f>VLOOKUP(Table16[[#This Row],[Player]],#REF!,9,FALSE)</f>
        <v>#REF!</v>
      </c>
    </row>
    <row r="631" spans="1:22" ht="12.75" customHeight="1" x14ac:dyDescent="0.25">
      <c r="A631" s="76" t="s">
        <v>4276</v>
      </c>
      <c r="B631" s="72" t="s">
        <v>340</v>
      </c>
      <c r="C631" s="77" t="s">
        <v>220</v>
      </c>
      <c r="D631" s="89">
        <v>35339</v>
      </c>
      <c r="E631" s="73" t="s">
        <v>1248</v>
      </c>
      <c r="G631" s="73" t="s">
        <v>341</v>
      </c>
      <c r="H631" s="75" t="e">
        <f>VLOOKUP(Table16[[#This Row],[Player]],Rosters!$D$1:$D$1939,1,FALSE)</f>
        <v>#N/A</v>
      </c>
      <c r="I631" s="75" t="str">
        <f>Table16[[#This Row],[RunBlock-Primary6]]&amp;"-"&amp;Table16[[#This Row],[PassBlock8]]&amp;IF(Table16[[#This Row],[RunBlock-Secondary7]]&lt;&gt;"","/"&amp;Table16[[#This Row],[RunBlock-Secondary7]]&amp;"-"&amp;Table16[[#This Row],[PassBlock8]],"")</f>
        <v>-</v>
      </c>
      <c r="J631" s="73">
        <v>0</v>
      </c>
      <c r="K631" s="73"/>
      <c r="L631" s="74">
        <v>0</v>
      </c>
      <c r="M631" s="74"/>
      <c r="N631" s="74"/>
      <c r="O631" s="74"/>
      <c r="P631" s="74"/>
      <c r="Q631" s="74" t="str">
        <f>Table16[[#This Row],[DefPrimary2]]&amp;IF(Table16[[#This Row],[Def-Secondary3]]&lt;&gt;"","/"&amp;Table16[[#This Row],[Def-Secondary3]],)&amp;""&amp;IF(Table16[[#This Row],[PassRush4]]&lt;&gt;"","-"&amp;Table16[[#This Row],[PassRush4]],)</f>
        <v>0-0</v>
      </c>
      <c r="R631" s="74" t="e">
        <f>VLOOKUP(Table16[[#This Row],[Player]],#REF!,9,FALSE)</f>
        <v>#REF!</v>
      </c>
    </row>
    <row r="632" spans="1:22" ht="12.75" customHeight="1" x14ac:dyDescent="0.25">
      <c r="A632" s="76" t="s">
        <v>1946</v>
      </c>
      <c r="B632" s="72" t="s">
        <v>340</v>
      </c>
      <c r="C632" s="77" t="s">
        <v>549</v>
      </c>
      <c r="D632" s="89">
        <v>35978</v>
      </c>
      <c r="E632" s="73" t="s">
        <v>477</v>
      </c>
      <c r="G632" s="73" t="s">
        <v>341</v>
      </c>
      <c r="H632" s="75" t="str">
        <f>VLOOKUP(Table16[[#This Row],[Player]],Rosters!$D$1:$D$1939,1,FALSE)</f>
        <v>Reese, Otis</v>
      </c>
      <c r="I632" s="75" t="str">
        <f>Table16[[#This Row],[RunBlock-Primary6]]&amp;"-"&amp;Table16[[#This Row],[PassBlock8]]&amp;IF(Table16[[#This Row],[RunBlock-Secondary7]]&lt;&gt;"","/"&amp;Table16[[#This Row],[RunBlock-Secondary7]]&amp;"-"&amp;Table16[[#This Row],[PassBlock8]],"")</f>
        <v>-</v>
      </c>
      <c r="J632" s="73">
        <v>0</v>
      </c>
      <c r="K632" s="73"/>
      <c r="L632" s="74">
        <v>0</v>
      </c>
      <c r="M632" s="74"/>
      <c r="N632" s="74"/>
      <c r="O632" s="74"/>
      <c r="P632" s="74"/>
      <c r="Q632" s="74" t="str">
        <f>Table16[[#This Row],[DefPrimary2]]&amp;IF(Table16[[#This Row],[Def-Secondary3]]&lt;&gt;"","/"&amp;Table16[[#This Row],[Def-Secondary3]],)&amp;""&amp;IF(Table16[[#This Row],[PassRush4]]&lt;&gt;"","-"&amp;Table16[[#This Row],[PassRush4]],)</f>
        <v>0-0</v>
      </c>
      <c r="R632" s="74" t="e">
        <f>VLOOKUP(Table16[[#This Row],[Player]],#REF!,9,FALSE)</f>
        <v>#REF!</v>
      </c>
    </row>
    <row r="633" spans="1:22" ht="12.75" customHeight="1" x14ac:dyDescent="0.25">
      <c r="A633" s="76" t="s">
        <v>4277</v>
      </c>
      <c r="B633" s="72" t="s">
        <v>340</v>
      </c>
      <c r="C633" s="77" t="s">
        <v>123</v>
      </c>
      <c r="D633" s="89">
        <v>34730</v>
      </c>
      <c r="E633" s="73" t="s">
        <v>585</v>
      </c>
      <c r="G633" s="73" t="s">
        <v>341</v>
      </c>
      <c r="H633" s="75" t="e">
        <f>VLOOKUP(Table16[[#This Row],[Player]],Rosters!$D$1:$D$1939,1,FALSE)</f>
        <v>#N/A</v>
      </c>
      <c r="I633" s="75" t="str">
        <f>Table16[[#This Row],[RunBlock-Primary6]]&amp;"-"&amp;Table16[[#This Row],[PassBlock8]]&amp;IF(Table16[[#This Row],[RunBlock-Secondary7]]&lt;&gt;"","/"&amp;Table16[[#This Row],[RunBlock-Secondary7]]&amp;"-"&amp;Table16[[#This Row],[PassBlock8]],"")</f>
        <v>-</v>
      </c>
      <c r="J633" s="73">
        <v>0</v>
      </c>
      <c r="K633" s="73"/>
      <c r="L633" s="74">
        <v>0</v>
      </c>
      <c r="M633" s="74"/>
      <c r="N633" s="74"/>
      <c r="O633" s="74"/>
      <c r="P633" s="74"/>
      <c r="Q633" s="74" t="str">
        <f>Table16[[#This Row],[DefPrimary2]]&amp;IF(Table16[[#This Row],[Def-Secondary3]]&lt;&gt;"","/"&amp;Table16[[#This Row],[Def-Secondary3]],)&amp;""&amp;IF(Table16[[#This Row],[PassRush4]]&lt;&gt;"","-"&amp;Table16[[#This Row],[PassRush4]],)</f>
        <v>0-0</v>
      </c>
      <c r="R633" s="74" t="e">
        <f>VLOOKUP(Table16[[#This Row],[Player]],#REF!,9,FALSE)</f>
        <v>#REF!</v>
      </c>
    </row>
    <row r="634" spans="1:22" ht="12.75" customHeight="1" x14ac:dyDescent="0.25">
      <c r="A634" s="76" t="s">
        <v>4278</v>
      </c>
      <c r="B634" s="72" t="s">
        <v>340</v>
      </c>
      <c r="C634" s="77" t="s">
        <v>91</v>
      </c>
      <c r="D634" s="89">
        <v>36375</v>
      </c>
      <c r="E634" s="73" t="s">
        <v>172</v>
      </c>
      <c r="G634" s="73" t="s">
        <v>823</v>
      </c>
      <c r="H634" s="75" t="e">
        <f>VLOOKUP(Table16[[#This Row],[Player]],Rosters!$D$1:$D$1939,1,FALSE)</f>
        <v>#N/A</v>
      </c>
      <c r="I634" s="75" t="str">
        <f>Table16[[#This Row],[RunBlock-Primary6]]&amp;"-"&amp;Table16[[#This Row],[PassBlock8]]&amp;IF(Table16[[#This Row],[RunBlock-Secondary7]]&lt;&gt;"","/"&amp;Table16[[#This Row],[RunBlock-Secondary7]]&amp;"-"&amp;Table16[[#This Row],[PassBlock8]],"")</f>
        <v>-</v>
      </c>
      <c r="J634" s="73">
        <v>0</v>
      </c>
      <c r="K634" s="73"/>
      <c r="L634" s="74">
        <v>3</v>
      </c>
      <c r="M634" s="74"/>
      <c r="N634" s="74"/>
      <c r="O634" s="74"/>
      <c r="P634" s="74"/>
      <c r="Q634" s="74" t="str">
        <f>Table16[[#This Row],[DefPrimary2]]&amp;IF(Table16[[#This Row],[Def-Secondary3]]&lt;&gt;"","/"&amp;Table16[[#This Row],[Def-Secondary3]],)&amp;""&amp;IF(Table16[[#This Row],[PassRush4]]&lt;&gt;"","-"&amp;Table16[[#This Row],[PassRush4]],)</f>
        <v>0-3</v>
      </c>
      <c r="R634" s="74" t="e">
        <f>VLOOKUP(Table16[[#This Row],[Player]],#REF!,9,FALSE)</f>
        <v>#REF!</v>
      </c>
    </row>
    <row r="635" spans="1:22" ht="12.75" customHeight="1" x14ac:dyDescent="0.25">
      <c r="A635" s="76" t="s">
        <v>4279</v>
      </c>
      <c r="B635" s="72" t="s">
        <v>340</v>
      </c>
      <c r="C635" s="77" t="s">
        <v>261</v>
      </c>
      <c r="D635" s="89">
        <v>34555</v>
      </c>
      <c r="E635" s="73" t="s">
        <v>405</v>
      </c>
      <c r="G635" s="73" t="s">
        <v>341</v>
      </c>
      <c r="H635" s="75" t="e">
        <f>VLOOKUP(Table16[[#This Row],[Player]],Rosters!$D$1:$D$1939,1,FALSE)</f>
        <v>#N/A</v>
      </c>
      <c r="I635" s="75" t="str">
        <f>Table16[[#This Row],[RunBlock-Primary6]]&amp;"-"&amp;Table16[[#This Row],[PassBlock8]]&amp;IF(Table16[[#This Row],[RunBlock-Secondary7]]&lt;&gt;"","/"&amp;Table16[[#This Row],[RunBlock-Secondary7]]&amp;"-"&amp;Table16[[#This Row],[PassBlock8]],"")</f>
        <v>-</v>
      </c>
      <c r="J635" s="73">
        <v>0</v>
      </c>
      <c r="K635" s="73"/>
      <c r="L635" s="74">
        <v>0</v>
      </c>
      <c r="M635" s="74"/>
      <c r="N635" s="74"/>
      <c r="O635" s="74"/>
      <c r="P635" s="74"/>
      <c r="Q635" s="74" t="str">
        <f>Table16[[#This Row],[DefPrimary2]]&amp;IF(Table16[[#This Row],[Def-Secondary3]]&lt;&gt;"","/"&amp;Table16[[#This Row],[Def-Secondary3]],)&amp;""&amp;IF(Table16[[#This Row],[PassRush4]]&lt;&gt;"","-"&amp;Table16[[#This Row],[PassRush4]],)</f>
        <v>0-0</v>
      </c>
      <c r="R635" s="74" t="e">
        <f>VLOOKUP(Table16[[#This Row],[Player]],#REF!,9,FALSE)</f>
        <v>#REF!</v>
      </c>
    </row>
    <row r="636" spans="1:22" ht="12.75" customHeight="1" x14ac:dyDescent="0.25">
      <c r="A636" s="76" t="s">
        <v>1945</v>
      </c>
      <c r="B636" s="72" t="s">
        <v>340</v>
      </c>
      <c r="C636" s="77" t="s">
        <v>429</v>
      </c>
      <c r="D636" s="89">
        <v>36080</v>
      </c>
      <c r="E636" s="73" t="s">
        <v>698</v>
      </c>
      <c r="G636" s="73" t="s">
        <v>359</v>
      </c>
      <c r="H636" s="75" t="str">
        <f>VLOOKUP(Table16[[#This Row],[Player]],Rosters!$D$1:$D$1939,1,FALSE)</f>
        <v>Russell, J.J.</v>
      </c>
      <c r="I636" s="75" t="str">
        <f>Table16[[#This Row],[RunBlock-Primary6]]&amp;"-"&amp;Table16[[#This Row],[PassBlock8]]&amp;IF(Table16[[#This Row],[RunBlock-Secondary7]]&lt;&gt;"","/"&amp;Table16[[#This Row],[RunBlock-Secondary7]]&amp;"-"&amp;Table16[[#This Row],[PassBlock8]],"")</f>
        <v>-</v>
      </c>
      <c r="J636" s="73">
        <v>4</v>
      </c>
      <c r="K636" s="73"/>
      <c r="L636" s="74">
        <v>0</v>
      </c>
      <c r="M636" s="74"/>
      <c r="N636" s="74"/>
      <c r="O636" s="74"/>
      <c r="P636" s="74"/>
      <c r="Q636" s="74" t="str">
        <f>Table16[[#This Row],[DefPrimary2]]&amp;IF(Table16[[#This Row],[Def-Secondary3]]&lt;&gt;"","/"&amp;Table16[[#This Row],[Def-Secondary3]],)&amp;""&amp;IF(Table16[[#This Row],[PassRush4]]&lt;&gt;"","-"&amp;Table16[[#This Row],[PassRush4]],)</f>
        <v>4-0</v>
      </c>
      <c r="R636" s="74" t="e">
        <f>VLOOKUP(Table16[[#This Row],[Player]],#REF!,9,FALSE)</f>
        <v>#REF!</v>
      </c>
    </row>
    <row r="637" spans="1:22" ht="12.75" customHeight="1" x14ac:dyDescent="0.25">
      <c r="A637" s="76" t="s">
        <v>2981</v>
      </c>
      <c r="B637" s="72" t="s">
        <v>340</v>
      </c>
      <c r="C637" s="77" t="s">
        <v>154</v>
      </c>
      <c r="D637" s="89">
        <v>36891</v>
      </c>
      <c r="E637" s="73" t="s">
        <v>98</v>
      </c>
      <c r="G637" s="73" t="s">
        <v>823</v>
      </c>
      <c r="H637" s="75" t="str">
        <f>VLOOKUP(Table16[[#This Row],[Player]],Rosters!$D$1:$D$1939,1,FALSE)</f>
        <v>Sanders, Drew</v>
      </c>
      <c r="I637" s="75" t="str">
        <f>Table16[[#This Row],[RunBlock-Primary6]]&amp;"-"&amp;Table16[[#This Row],[PassBlock8]]&amp;IF(Table16[[#This Row],[RunBlock-Secondary7]]&lt;&gt;"","/"&amp;Table16[[#This Row],[RunBlock-Secondary7]]&amp;"-"&amp;Table16[[#This Row],[PassBlock8]],"")</f>
        <v>-</v>
      </c>
      <c r="J637" s="73">
        <v>0</v>
      </c>
      <c r="K637" s="73"/>
      <c r="L637" s="74">
        <v>3</v>
      </c>
      <c r="M637" s="74"/>
      <c r="N637" s="74"/>
      <c r="O637" s="74"/>
      <c r="P637" s="74"/>
      <c r="Q637" s="74" t="str">
        <f>Table16[[#This Row],[DefPrimary2]]&amp;IF(Table16[[#This Row],[Def-Secondary3]]&lt;&gt;"","/"&amp;Table16[[#This Row],[Def-Secondary3]],)&amp;""&amp;IF(Table16[[#This Row],[PassRush4]]&lt;&gt;"","-"&amp;Table16[[#This Row],[PassRush4]],)</f>
        <v>0-3</v>
      </c>
      <c r="R637" s="74" t="e">
        <f>VLOOKUP(Table16[[#This Row],[Player]],#REF!,9,FALSE)</f>
        <v>#REF!</v>
      </c>
    </row>
    <row r="638" spans="1:22" ht="12.75" customHeight="1" x14ac:dyDescent="0.25">
      <c r="A638" s="76" t="s">
        <v>4280</v>
      </c>
      <c r="B638" s="72" t="s">
        <v>340</v>
      </c>
      <c r="C638" s="77" t="s">
        <v>479</v>
      </c>
      <c r="D638" s="89">
        <v>36148</v>
      </c>
      <c r="E638" s="73" t="s">
        <v>698</v>
      </c>
      <c r="G638" s="73" t="s">
        <v>823</v>
      </c>
      <c r="H638" s="75" t="e">
        <f>VLOOKUP(Table16[[#This Row],[Player]],Rosters!$D$1:$D$1939,1,FALSE)</f>
        <v>#N/A</v>
      </c>
      <c r="I638" s="75" t="str">
        <f>Table16[[#This Row],[RunBlock-Primary6]]&amp;"-"&amp;Table16[[#This Row],[PassBlock8]]&amp;IF(Table16[[#This Row],[RunBlock-Secondary7]]&lt;&gt;"","/"&amp;Table16[[#This Row],[RunBlock-Secondary7]]&amp;"-"&amp;Table16[[#This Row],[PassBlock8]],"")</f>
        <v>-</v>
      </c>
      <c r="J638" s="73">
        <v>0</v>
      </c>
      <c r="K638" s="73"/>
      <c r="L638" s="74">
        <v>3</v>
      </c>
      <c r="M638" s="74"/>
      <c r="N638" s="74"/>
      <c r="O638" s="74"/>
      <c r="P638" s="74"/>
      <c r="Q638" s="74" t="str">
        <f>Table16[[#This Row],[DefPrimary2]]&amp;IF(Table16[[#This Row],[Def-Secondary3]]&lt;&gt;"","/"&amp;Table16[[#This Row],[Def-Secondary3]],)&amp;""&amp;IF(Table16[[#This Row],[PassRush4]]&lt;&gt;"","-"&amp;Table16[[#This Row],[PassRush4]],)</f>
        <v>0-3</v>
      </c>
      <c r="R638" s="74" t="e">
        <f>VLOOKUP(Table16[[#This Row],[Player]],#REF!,9,FALSE)</f>
        <v>#REF!</v>
      </c>
    </row>
    <row r="639" spans="1:22" ht="12.75" customHeight="1" x14ac:dyDescent="0.25">
      <c r="A639" s="76" t="s">
        <v>827</v>
      </c>
      <c r="B639" s="72" t="s">
        <v>340</v>
      </c>
      <c r="C639" s="77" t="s">
        <v>327</v>
      </c>
      <c r="D639" s="89">
        <v>37007</v>
      </c>
      <c r="E639" s="73" t="s">
        <v>236</v>
      </c>
      <c r="G639" s="73" t="s">
        <v>341</v>
      </c>
      <c r="H639" s="75" t="str">
        <f>VLOOKUP(Table16[[#This Row],[Player]],Rosters!$D$1:$D$1939,1,FALSE)</f>
        <v>Sewell, Noah</v>
      </c>
      <c r="I639" s="75" t="str">
        <f>Table16[[#This Row],[RunBlock-Primary6]]&amp;"-"&amp;Table16[[#This Row],[PassBlock8]]&amp;IF(Table16[[#This Row],[RunBlock-Secondary7]]&lt;&gt;"","/"&amp;Table16[[#This Row],[RunBlock-Secondary7]]&amp;"-"&amp;Table16[[#This Row],[PassBlock8]],"")</f>
        <v>-</v>
      </c>
      <c r="J639" s="73">
        <v>0</v>
      </c>
      <c r="K639" s="73"/>
      <c r="L639" s="74">
        <v>0</v>
      </c>
      <c r="M639" s="74"/>
      <c r="N639" s="74"/>
      <c r="O639" s="74"/>
      <c r="P639" s="74"/>
      <c r="Q639" s="74" t="str">
        <f>Table16[[#This Row],[DefPrimary2]]&amp;IF(Table16[[#This Row],[Def-Secondary3]]&lt;&gt;"","/"&amp;Table16[[#This Row],[Def-Secondary3]],)&amp;""&amp;IF(Table16[[#This Row],[PassRush4]]&lt;&gt;"","-"&amp;Table16[[#This Row],[PassRush4]],)</f>
        <v>0-0</v>
      </c>
      <c r="R639" s="74" t="e">
        <f>VLOOKUP(Table16[[#This Row],[Player]],#REF!,9,FALSE)</f>
        <v>#REF!</v>
      </c>
    </row>
    <row r="640" spans="1:22" ht="12.75" customHeight="1" x14ac:dyDescent="0.25">
      <c r="A640" s="76" t="s">
        <v>2769</v>
      </c>
      <c r="B640" s="72" t="s">
        <v>340</v>
      </c>
      <c r="C640" s="77" t="s">
        <v>285</v>
      </c>
      <c r="D640" s="89">
        <v>36069</v>
      </c>
      <c r="E640" s="73" t="s">
        <v>448</v>
      </c>
      <c r="G640" s="73" t="s">
        <v>632</v>
      </c>
      <c r="H640" s="75" t="str">
        <f>VLOOKUP(Table16[[#This Row],[Player]],Rosters!$D$1:$D$1939,1,FALSE)</f>
        <v>Stuard, Grant</v>
      </c>
      <c r="I640" s="75" t="str">
        <f>Table16[[#This Row],[RunBlock-Primary6]]&amp;"-"&amp;Table16[[#This Row],[PassBlock8]]&amp;IF(Table16[[#This Row],[RunBlock-Secondary7]]&lt;&gt;"","/"&amp;Table16[[#This Row],[RunBlock-Secondary7]]&amp;"-"&amp;Table16[[#This Row],[PassBlock8]],"")</f>
        <v>-</v>
      </c>
      <c r="J640" s="73">
        <v>4</v>
      </c>
      <c r="K640" s="73"/>
      <c r="L640" s="74">
        <v>0</v>
      </c>
      <c r="M640" s="74"/>
      <c r="N640" s="74"/>
      <c r="O640" s="74"/>
      <c r="P640" s="74"/>
      <c r="Q640" s="74" t="str">
        <f>Table16[[#This Row],[DefPrimary2]]&amp;IF(Table16[[#This Row],[Def-Secondary3]]&lt;&gt;"","/"&amp;Table16[[#This Row],[Def-Secondary3]],)&amp;""&amp;IF(Table16[[#This Row],[PassRush4]]&lt;&gt;"","-"&amp;Table16[[#This Row],[PassRush4]],)</f>
        <v>4-0</v>
      </c>
      <c r="R640" s="74" t="e">
        <f>VLOOKUP(Table16[[#This Row],[Player]],#REF!,9,FALSE)</f>
        <v>#REF!</v>
      </c>
    </row>
    <row r="641" spans="1:18" ht="12.75" customHeight="1" x14ac:dyDescent="0.25">
      <c r="A641" s="76" t="s">
        <v>4281</v>
      </c>
      <c r="B641" s="72" t="s">
        <v>340</v>
      </c>
      <c r="C641" s="77" t="s">
        <v>116</v>
      </c>
      <c r="D641" s="89">
        <v>36581</v>
      </c>
      <c r="E641" s="73" t="s">
        <v>477</v>
      </c>
      <c r="G641" s="73" t="s">
        <v>341</v>
      </c>
      <c r="H641" s="75" t="e">
        <f>VLOOKUP(Table16[[#This Row],[Player]],Rosters!$D$1:$D$1939,1,FALSE)</f>
        <v>#N/A</v>
      </c>
      <c r="I641" s="75" t="str">
        <f>Table16[[#This Row],[RunBlock-Primary6]]&amp;"-"&amp;Table16[[#This Row],[PassBlock8]]&amp;IF(Table16[[#This Row],[RunBlock-Secondary7]]&lt;&gt;"","/"&amp;Table16[[#This Row],[RunBlock-Secondary7]]&amp;"-"&amp;Table16[[#This Row],[PassBlock8]],"")</f>
        <v>-</v>
      </c>
      <c r="J641" s="73">
        <v>0</v>
      </c>
      <c r="K641" s="73"/>
      <c r="L641" s="74">
        <v>0</v>
      </c>
      <c r="M641" s="74"/>
      <c r="N641" s="74"/>
      <c r="O641" s="74"/>
      <c r="P641" s="74"/>
      <c r="Q641" s="74" t="str">
        <f>Table16[[#This Row],[DefPrimary2]]&amp;IF(Table16[[#This Row],[Def-Secondary3]]&lt;&gt;"","/"&amp;Table16[[#This Row],[Def-Secondary3]],)&amp;""&amp;IF(Table16[[#This Row],[PassRush4]]&lt;&gt;"","-"&amp;Table16[[#This Row],[PassRush4]],)</f>
        <v>0-0</v>
      </c>
      <c r="R641" s="74" t="e">
        <f>VLOOKUP(Table16[[#This Row],[Player]],#REF!,9,FALSE)</f>
        <v>#REF!</v>
      </c>
    </row>
    <row r="642" spans="1:18" ht="12.75" customHeight="1" x14ac:dyDescent="0.25">
      <c r="A642" s="76" t="s">
        <v>1098</v>
      </c>
      <c r="B642" s="72" t="s">
        <v>340</v>
      </c>
      <c r="C642" s="77" t="s">
        <v>363</v>
      </c>
      <c r="D642" s="89">
        <v>37614</v>
      </c>
      <c r="E642" s="73" t="s">
        <v>172</v>
      </c>
      <c r="G642" s="73" t="s">
        <v>945</v>
      </c>
      <c r="H642" s="75" t="e">
        <f>VLOOKUP(Table16[[#This Row],[Player]],Rosters!$D$1:$D$1939,1,FALSE)</f>
        <v>#N/A</v>
      </c>
      <c r="I642" s="75" t="str">
        <f>Table16[[#This Row],[RunBlock-Primary6]]&amp;"-"&amp;Table16[[#This Row],[PassBlock8]]&amp;IF(Table16[[#This Row],[RunBlock-Secondary7]]&lt;&gt;"","/"&amp;Table16[[#This Row],[RunBlock-Secondary7]]&amp;"-"&amp;Table16[[#This Row],[PassBlock8]],"")</f>
        <v>-</v>
      </c>
      <c r="J642" s="73">
        <v>40</v>
      </c>
      <c r="K642" s="73"/>
      <c r="L642" s="74">
        <v>4</v>
      </c>
      <c r="M642" s="74"/>
      <c r="N642" s="74"/>
      <c r="O642" s="74"/>
      <c r="P642" s="74"/>
      <c r="Q642" s="74" t="str">
        <f>Table16[[#This Row],[DefPrimary2]]&amp;IF(Table16[[#This Row],[Def-Secondary3]]&lt;&gt;"","/"&amp;Table16[[#This Row],[Def-Secondary3]],)&amp;""&amp;IF(Table16[[#This Row],[PassRush4]]&lt;&gt;"","-"&amp;Table16[[#This Row],[PassRush4]],)</f>
        <v>40-4</v>
      </c>
      <c r="R642" s="74" t="e">
        <f>VLOOKUP(Table16[[#This Row],[Player]],#REF!,9,FALSE)</f>
        <v>#REF!</v>
      </c>
    </row>
    <row r="643" spans="1:18" ht="12.75" customHeight="1" x14ac:dyDescent="0.25">
      <c r="A643" s="76" t="s">
        <v>2525</v>
      </c>
      <c r="B643" s="72" t="s">
        <v>340</v>
      </c>
      <c r="C643" s="77" t="s">
        <v>123</v>
      </c>
      <c r="D643" s="89">
        <v>35225</v>
      </c>
      <c r="E643" s="73" t="s">
        <v>391</v>
      </c>
      <c r="G643" s="73" t="s">
        <v>2408</v>
      </c>
      <c r="H643" s="75" t="str">
        <f>VLOOKUP(Table16[[#This Row],[Player]],Rosters!$D$1:$D$1939,1,FALSE)</f>
        <v>Turner, Zeke</v>
      </c>
      <c r="I643" s="75" t="str">
        <f>Table16[[#This Row],[RunBlock-Primary6]]&amp;"-"&amp;Table16[[#This Row],[PassBlock8]]&amp;IF(Table16[[#This Row],[RunBlock-Secondary7]]&lt;&gt;"","/"&amp;Table16[[#This Row],[RunBlock-Secondary7]]&amp;"-"&amp;Table16[[#This Row],[PassBlock8]],"")</f>
        <v>-</v>
      </c>
      <c r="J643" s="73">
        <v>4</v>
      </c>
      <c r="K643" s="73"/>
      <c r="L643" s="74">
        <v>2</v>
      </c>
      <c r="M643" s="74"/>
      <c r="N643" s="74"/>
      <c r="O643" s="74"/>
      <c r="P643" s="74"/>
      <c r="Q643" s="74" t="str">
        <f>Table16[[#This Row],[DefPrimary2]]&amp;IF(Table16[[#This Row],[Def-Secondary3]]&lt;&gt;"","/"&amp;Table16[[#This Row],[Def-Secondary3]],)&amp;""&amp;IF(Table16[[#This Row],[PassRush4]]&lt;&gt;"","-"&amp;Table16[[#This Row],[PassRush4]],)</f>
        <v>4-2</v>
      </c>
      <c r="R643" s="74" t="e">
        <f>VLOOKUP(Table16[[#This Row],[Player]],#REF!,9,FALSE)</f>
        <v>#REF!</v>
      </c>
    </row>
    <row r="644" spans="1:18" ht="12.75" customHeight="1" x14ac:dyDescent="0.25">
      <c r="A644" s="76" t="s">
        <v>2635</v>
      </c>
      <c r="B644" s="72" t="s">
        <v>340</v>
      </c>
      <c r="C644" s="77" t="s">
        <v>395</v>
      </c>
      <c r="D644" s="89">
        <v>36056</v>
      </c>
      <c r="E644" s="73" t="s">
        <v>230</v>
      </c>
      <c r="G644" s="73" t="s">
        <v>632</v>
      </c>
      <c r="H644" s="75" t="str">
        <f>VLOOKUP(Table16[[#This Row],[Player]],Rosters!$D$1:$D$1939,1,FALSE)</f>
        <v>Uche, Josh</v>
      </c>
      <c r="I644" s="75" t="str">
        <f>Table16[[#This Row],[RunBlock-Primary6]]&amp;"-"&amp;Table16[[#This Row],[PassBlock8]]&amp;IF(Table16[[#This Row],[RunBlock-Secondary7]]&lt;&gt;"","/"&amp;Table16[[#This Row],[RunBlock-Secondary7]]&amp;"-"&amp;Table16[[#This Row],[PassBlock8]],"")</f>
        <v>-</v>
      </c>
      <c r="J644" s="73">
        <v>4</v>
      </c>
      <c r="K644" s="73"/>
      <c r="L644" s="74">
        <v>4</v>
      </c>
      <c r="M644" s="74"/>
      <c r="N644" s="74"/>
      <c r="O644" s="74"/>
      <c r="P644" s="74"/>
      <c r="Q644" s="74" t="str">
        <f>Table16[[#This Row],[DefPrimary2]]&amp;IF(Table16[[#This Row],[Def-Secondary3]]&lt;&gt;"","/"&amp;Table16[[#This Row],[Def-Secondary3]],)&amp;""&amp;IF(Table16[[#This Row],[PassRush4]]&lt;&gt;"","-"&amp;Table16[[#This Row],[PassRush4]],)</f>
        <v>4-4</v>
      </c>
      <c r="R644" s="74" t="e">
        <f>VLOOKUP(Table16[[#This Row],[Player]],#REF!,9,FALSE)</f>
        <v>#REF!</v>
      </c>
    </row>
    <row r="645" spans="1:18" ht="12.75" customHeight="1" x14ac:dyDescent="0.25">
      <c r="A645" s="76" t="s">
        <v>3849</v>
      </c>
      <c r="B645" s="72" t="s">
        <v>340</v>
      </c>
      <c r="C645" s="77" t="s">
        <v>145</v>
      </c>
      <c r="D645" s="89">
        <v>36548</v>
      </c>
      <c r="E645" s="73" t="s">
        <v>3850</v>
      </c>
      <c r="G645" s="73" t="s">
        <v>341</v>
      </c>
      <c r="H645" s="75" t="str">
        <f>VLOOKUP(Table16[[#This Row],[Player]],Rosters!$D$1:$D$1939,1,FALSE)</f>
        <v>Ulofoshio, Edefuan</v>
      </c>
      <c r="I645" s="75" t="str">
        <f>Table16[[#This Row],[RunBlock-Primary6]]&amp;"-"&amp;Table16[[#This Row],[PassBlock8]]&amp;IF(Table16[[#This Row],[RunBlock-Secondary7]]&lt;&gt;"","/"&amp;Table16[[#This Row],[RunBlock-Secondary7]]&amp;"-"&amp;Table16[[#This Row],[PassBlock8]],"")</f>
        <v>-</v>
      </c>
      <c r="J645" s="73">
        <v>0</v>
      </c>
      <c r="K645" s="73"/>
      <c r="L645" s="74">
        <v>0</v>
      </c>
      <c r="M645" s="74"/>
      <c r="N645" s="74"/>
      <c r="O645" s="74"/>
      <c r="P645" s="74"/>
      <c r="Q645" s="74" t="str">
        <f>Table16[[#This Row],[DefPrimary2]]&amp;IF(Table16[[#This Row],[Def-Secondary3]]&lt;&gt;"","/"&amp;Table16[[#This Row],[Def-Secondary3]],)&amp;""&amp;IF(Table16[[#This Row],[PassRush4]]&lt;&gt;"","-"&amp;Table16[[#This Row],[PassRush4]],)</f>
        <v>0-0</v>
      </c>
      <c r="R645" s="74" t="e">
        <f>VLOOKUP(Table16[[#This Row],[Player]],#REF!,9,FALSE)</f>
        <v>#REF!</v>
      </c>
    </row>
    <row r="646" spans="1:18" ht="12.75" customHeight="1" x14ac:dyDescent="0.25">
      <c r="A646" s="76" t="s">
        <v>4282</v>
      </c>
      <c r="B646" s="72" t="s">
        <v>340</v>
      </c>
      <c r="C646" s="77" t="s">
        <v>200</v>
      </c>
      <c r="D646" s="89">
        <v>34201</v>
      </c>
      <c r="E646" s="73" t="s">
        <v>536</v>
      </c>
      <c r="G646" s="73" t="s">
        <v>341</v>
      </c>
      <c r="H646" s="75" t="e">
        <f>VLOOKUP(Table16[[#This Row],[Player]],Rosters!$D$1:$D$1939,1,FALSE)</f>
        <v>#N/A</v>
      </c>
      <c r="I646" s="75" t="str">
        <f>Table16[[#This Row],[RunBlock-Primary6]]&amp;"-"&amp;Table16[[#This Row],[PassBlock8]]&amp;IF(Table16[[#This Row],[RunBlock-Secondary7]]&lt;&gt;"","/"&amp;Table16[[#This Row],[RunBlock-Secondary7]]&amp;"-"&amp;Table16[[#This Row],[PassBlock8]],"")</f>
        <v>-</v>
      </c>
      <c r="J646" s="73">
        <v>0</v>
      </c>
      <c r="K646" s="73"/>
      <c r="L646" s="74">
        <v>0</v>
      </c>
      <c r="M646" s="74"/>
      <c r="N646" s="74"/>
      <c r="O646" s="74"/>
      <c r="P646" s="74"/>
      <c r="Q646" s="74" t="str">
        <f>Table16[[#This Row],[DefPrimary2]]&amp;IF(Table16[[#This Row],[Def-Secondary3]]&lt;&gt;"","/"&amp;Table16[[#This Row],[Def-Secondary3]],)&amp;""&amp;IF(Table16[[#This Row],[PassRush4]]&lt;&gt;"","-"&amp;Table16[[#This Row],[PassRush4]],)</f>
        <v>0-0</v>
      </c>
      <c r="R646" s="74" t="e">
        <f>VLOOKUP(Table16[[#This Row],[Player]],#REF!,9,FALSE)</f>
        <v>#REF!</v>
      </c>
    </row>
    <row r="647" spans="1:18" ht="12.75" customHeight="1" x14ac:dyDescent="0.25">
      <c r="A647" s="76" t="s">
        <v>1804</v>
      </c>
      <c r="B647" s="72" t="s">
        <v>340</v>
      </c>
      <c r="C647" s="77" t="s">
        <v>138</v>
      </c>
      <c r="D647" s="89">
        <v>35670</v>
      </c>
      <c r="E647" s="73" t="s">
        <v>149</v>
      </c>
      <c r="G647" s="73" t="s">
        <v>341</v>
      </c>
      <c r="H647" s="75" t="str">
        <f>VLOOKUP(Table16[[#This Row],[Player]],Rosters!$D$1:$D$1939,1,FALSE)</f>
        <v>Walker, Mykal</v>
      </c>
      <c r="I647" s="75" t="str">
        <f>Table16[[#This Row],[RunBlock-Primary6]]&amp;"-"&amp;Table16[[#This Row],[PassBlock8]]&amp;IF(Table16[[#This Row],[RunBlock-Secondary7]]&lt;&gt;"","/"&amp;Table16[[#This Row],[RunBlock-Secondary7]]&amp;"-"&amp;Table16[[#This Row],[PassBlock8]],"")</f>
        <v>-</v>
      </c>
      <c r="J647" s="73">
        <v>0</v>
      </c>
      <c r="K647" s="73"/>
      <c r="L647" s="74">
        <v>0</v>
      </c>
      <c r="M647" s="74"/>
      <c r="N647" s="74"/>
      <c r="O647" s="74"/>
      <c r="P647" s="74"/>
      <c r="Q647" s="74" t="str">
        <f>Table16[[#This Row],[DefPrimary2]]&amp;IF(Table16[[#This Row],[Def-Secondary3]]&lt;&gt;"","/"&amp;Table16[[#This Row],[Def-Secondary3]],)&amp;""&amp;IF(Table16[[#This Row],[PassRush4]]&lt;&gt;"","-"&amp;Table16[[#This Row],[PassRush4]],)</f>
        <v>0-0</v>
      </c>
      <c r="R647" s="74" t="e">
        <f>VLOOKUP(Table16[[#This Row],[Player]],#REF!,9,FALSE)</f>
        <v>#REF!</v>
      </c>
    </row>
    <row r="648" spans="1:18" ht="12.75" customHeight="1" x14ac:dyDescent="0.25">
      <c r="A648" s="76" t="s">
        <v>4283</v>
      </c>
      <c r="B648" s="72" t="s">
        <v>340</v>
      </c>
      <c r="C648" s="77" t="s">
        <v>91</v>
      </c>
      <c r="D648" s="89">
        <v>36770</v>
      </c>
      <c r="E648" s="73" t="s">
        <v>4284</v>
      </c>
      <c r="G648" s="73" t="s">
        <v>341</v>
      </c>
      <c r="H648" s="75" t="e">
        <f>VLOOKUP(Table16[[#This Row],[Player]],Rosters!$D$1:$D$1939,1,FALSE)</f>
        <v>#N/A</v>
      </c>
      <c r="I648" s="75" t="str">
        <f>Table16[[#This Row],[RunBlock-Primary6]]&amp;"-"&amp;Table16[[#This Row],[PassBlock8]]&amp;IF(Table16[[#This Row],[RunBlock-Secondary7]]&lt;&gt;"","/"&amp;Table16[[#This Row],[RunBlock-Secondary7]]&amp;"-"&amp;Table16[[#This Row],[PassBlock8]],"")</f>
        <v>-</v>
      </c>
      <c r="J648" s="73">
        <v>0</v>
      </c>
      <c r="K648" s="73"/>
      <c r="L648" s="74">
        <v>0</v>
      </c>
      <c r="M648" s="74"/>
      <c r="N648" s="74"/>
      <c r="O648" s="74"/>
      <c r="P648" s="74"/>
      <c r="Q648" s="74" t="str">
        <f>Table16[[#This Row],[DefPrimary2]]&amp;IF(Table16[[#This Row],[Def-Secondary3]]&lt;&gt;"","/"&amp;Table16[[#This Row],[Def-Secondary3]],)&amp;""&amp;IF(Table16[[#This Row],[PassRush4]]&lt;&gt;"","-"&amp;Table16[[#This Row],[PassRush4]],)</f>
        <v>0-0</v>
      </c>
      <c r="R648" s="74" t="e">
        <f>VLOOKUP(Table16[[#This Row],[Player]],#REF!,9,FALSE)</f>
        <v>#REF!</v>
      </c>
    </row>
    <row r="649" spans="1:18" ht="12.75" customHeight="1" x14ac:dyDescent="0.25">
      <c r="A649" s="76" t="s">
        <v>3312</v>
      </c>
      <c r="B649" s="72" t="s">
        <v>340</v>
      </c>
      <c r="C649" s="77" t="s">
        <v>220</v>
      </c>
      <c r="D649" s="89">
        <v>35843</v>
      </c>
      <c r="E649" s="73" t="s">
        <v>1257</v>
      </c>
      <c r="G649" s="73" t="s">
        <v>341</v>
      </c>
      <c r="H649" s="75" t="str">
        <f>VLOOKUP(Table16[[#This Row],[Player]],Rosters!$D$1:$D$1939,1,FALSE)</f>
        <v>White, Devin</v>
      </c>
      <c r="I649" s="75" t="str">
        <f>Table16[[#This Row],[RunBlock-Primary6]]&amp;"-"&amp;Table16[[#This Row],[PassBlock8]]&amp;IF(Table16[[#This Row],[RunBlock-Secondary7]]&lt;&gt;"","/"&amp;Table16[[#This Row],[RunBlock-Secondary7]]&amp;"-"&amp;Table16[[#This Row],[PassBlock8]],"")</f>
        <v>-</v>
      </c>
      <c r="J649" s="73">
        <v>0</v>
      </c>
      <c r="K649" s="73"/>
      <c r="L649" s="74">
        <v>0</v>
      </c>
      <c r="M649" s="74"/>
      <c r="N649" s="74"/>
      <c r="O649" s="74"/>
      <c r="P649" s="74"/>
      <c r="Q649" s="74" t="str">
        <f>Table16[[#This Row],[DefPrimary2]]&amp;IF(Table16[[#This Row],[Def-Secondary3]]&lt;&gt;"","/"&amp;Table16[[#This Row],[Def-Secondary3]],)&amp;""&amp;IF(Table16[[#This Row],[PassRush4]]&lt;&gt;"","-"&amp;Table16[[#This Row],[PassRush4]],)</f>
        <v>0-0</v>
      </c>
      <c r="R649" s="74" t="e">
        <f>VLOOKUP(Table16[[#This Row],[Player]],#REF!,9,FALSE)</f>
        <v>#REF!</v>
      </c>
    </row>
    <row r="650" spans="1:18" ht="12.75" customHeight="1" x14ac:dyDescent="0.25">
      <c r="A650" s="76" t="s">
        <v>618</v>
      </c>
      <c r="B650" s="72" t="s">
        <v>340</v>
      </c>
      <c r="C650" s="77" t="s">
        <v>549</v>
      </c>
      <c r="D650" s="89">
        <v>37667</v>
      </c>
      <c r="E650" s="73" t="s">
        <v>619</v>
      </c>
      <c r="G650" s="73" t="s">
        <v>341</v>
      </c>
      <c r="H650" s="75" t="str">
        <f>VLOOKUP(Table16[[#This Row],[Player]],Rosters!$D$1:$D$1939,1,FALSE)</f>
        <v>Williams, James</v>
      </c>
      <c r="I650" s="75" t="str">
        <f>Table16[[#This Row],[RunBlock-Primary6]]&amp;"-"&amp;Table16[[#This Row],[PassBlock8]]&amp;IF(Table16[[#This Row],[RunBlock-Secondary7]]&lt;&gt;"","/"&amp;Table16[[#This Row],[RunBlock-Secondary7]]&amp;"-"&amp;Table16[[#This Row],[PassBlock8]],"")</f>
        <v>-</v>
      </c>
      <c r="J650" s="73">
        <v>0</v>
      </c>
      <c r="K650" s="73"/>
      <c r="L650" s="74">
        <v>0</v>
      </c>
      <c r="M650" s="74"/>
      <c r="N650" s="74"/>
      <c r="O650" s="74"/>
      <c r="P650" s="74"/>
      <c r="Q650" s="74" t="str">
        <f>Table16[[#This Row],[DefPrimary2]]&amp;IF(Table16[[#This Row],[Def-Secondary3]]&lt;&gt;"","/"&amp;Table16[[#This Row],[Def-Secondary3]],)&amp;""&amp;IF(Table16[[#This Row],[PassRush4]]&lt;&gt;"","-"&amp;Table16[[#This Row],[PassRush4]],)</f>
        <v>0-0</v>
      </c>
      <c r="R650" s="74" t="e">
        <f>VLOOKUP(Table16[[#This Row],[Player]],#REF!,9,FALSE)</f>
        <v>#REF!</v>
      </c>
    </row>
    <row r="651" spans="1:18" ht="12.75" customHeight="1" x14ac:dyDescent="0.25">
      <c r="A651" s="76" t="s">
        <v>3628</v>
      </c>
      <c r="B651" s="72" t="s">
        <v>340</v>
      </c>
      <c r="C651" s="77" t="s">
        <v>181</v>
      </c>
      <c r="D651" s="89">
        <v>36637</v>
      </c>
      <c r="E651" s="73" t="s">
        <v>3629</v>
      </c>
      <c r="G651" s="73" t="s">
        <v>364</v>
      </c>
      <c r="H651" s="75" t="str">
        <f>VLOOKUP(Table16[[#This Row],[Player]],Rosters!$D$1:$D$1939,1,FALSE)</f>
        <v>Wilson, Payton</v>
      </c>
      <c r="I651" s="75" t="str">
        <f>Table16[[#This Row],[RunBlock-Primary6]]&amp;"-"&amp;Table16[[#This Row],[PassBlock8]]&amp;IF(Table16[[#This Row],[RunBlock-Secondary7]]&lt;&gt;"","/"&amp;Table16[[#This Row],[RunBlock-Secondary7]]&amp;"-"&amp;Table16[[#This Row],[PassBlock8]],"")</f>
        <v>-</v>
      </c>
      <c r="J651" s="73">
        <v>44</v>
      </c>
      <c r="K651" s="73"/>
      <c r="L651" s="74">
        <v>0</v>
      </c>
      <c r="M651" s="74"/>
      <c r="N651" s="74"/>
      <c r="O651" s="74"/>
      <c r="P651" s="74"/>
      <c r="Q651" s="74" t="str">
        <f>Table16[[#This Row],[DefPrimary2]]&amp;IF(Table16[[#This Row],[Def-Secondary3]]&lt;&gt;"","/"&amp;Table16[[#This Row],[Def-Secondary3]],)&amp;""&amp;IF(Table16[[#This Row],[PassRush4]]&lt;&gt;"","-"&amp;Table16[[#This Row],[PassRush4]],)</f>
        <v>44-0</v>
      </c>
      <c r="R651" s="74" t="e">
        <f>VLOOKUP(Table16[[#This Row],[Player]],#REF!,9,FALSE)</f>
        <v>#REF!</v>
      </c>
    </row>
    <row r="652" spans="1:18" ht="12.75" customHeight="1" x14ac:dyDescent="0.25">
      <c r="A652" s="76" t="s">
        <v>3738</v>
      </c>
      <c r="B652" s="72" t="s">
        <v>340</v>
      </c>
      <c r="C652" s="77" t="s">
        <v>175</v>
      </c>
      <c r="D652" s="89">
        <v>37123</v>
      </c>
      <c r="E652" s="73" t="s">
        <v>172</v>
      </c>
      <c r="G652" s="73" t="s">
        <v>809</v>
      </c>
      <c r="H652" s="75" t="str">
        <f>VLOOKUP(Table16[[#This Row],[Player]],Rosters!$D$1:$D$1939,1,FALSE)</f>
        <v>Windmon, Jacoby</v>
      </c>
      <c r="I652" s="75" t="str">
        <f>Table16[[#This Row],[RunBlock-Primary6]]&amp;"-"&amp;Table16[[#This Row],[PassBlock8]]&amp;IF(Table16[[#This Row],[RunBlock-Secondary7]]&lt;&gt;"","/"&amp;Table16[[#This Row],[RunBlock-Secondary7]]&amp;"-"&amp;Table16[[#This Row],[PassBlock8]],"")</f>
        <v>-</v>
      </c>
      <c r="J652" s="73">
        <v>0</v>
      </c>
      <c r="K652" s="73"/>
      <c r="L652" s="74">
        <v>6</v>
      </c>
      <c r="M652" s="74"/>
      <c r="N652" s="74"/>
      <c r="O652" s="74"/>
      <c r="P652" s="74"/>
      <c r="Q652" s="74" t="str">
        <f>Table16[[#This Row],[DefPrimary2]]&amp;IF(Table16[[#This Row],[Def-Secondary3]]&lt;&gt;"","/"&amp;Table16[[#This Row],[Def-Secondary3]],)&amp;""&amp;IF(Table16[[#This Row],[PassRush4]]&lt;&gt;"","-"&amp;Table16[[#This Row],[PassRush4]],)</f>
        <v>0-6</v>
      </c>
      <c r="R652" s="74" t="e">
        <f>VLOOKUP(Table16[[#This Row],[Player]],#REF!,9,FALSE)</f>
        <v>#REF!</v>
      </c>
    </row>
    <row r="653" spans="1:18" ht="12.75" customHeight="1" x14ac:dyDescent="0.25">
      <c r="A653" s="76" t="s">
        <v>4285</v>
      </c>
      <c r="B653" s="72" t="s">
        <v>340</v>
      </c>
      <c r="C653" s="77" t="s">
        <v>175</v>
      </c>
      <c r="D653" s="89">
        <v>36275</v>
      </c>
      <c r="E653" s="73" t="s">
        <v>698</v>
      </c>
      <c r="G653" s="73" t="s">
        <v>341</v>
      </c>
      <c r="H653" s="75" t="e">
        <f>VLOOKUP(Table16[[#This Row],[Player]],Rosters!$D$1:$D$1939,1,FALSE)</f>
        <v>#N/A</v>
      </c>
      <c r="I653" s="75" t="str">
        <f>Table16[[#This Row],[RunBlock-Primary6]]&amp;"-"&amp;Table16[[#This Row],[PassBlock8]]&amp;IF(Table16[[#This Row],[RunBlock-Secondary7]]&lt;&gt;"","/"&amp;Table16[[#This Row],[RunBlock-Secondary7]]&amp;"-"&amp;Table16[[#This Row],[PassBlock8]],"")</f>
        <v>-</v>
      </c>
      <c r="J653" s="73">
        <v>0</v>
      </c>
      <c r="K653" s="73"/>
      <c r="L653" s="74">
        <v>0</v>
      </c>
      <c r="M653" s="74"/>
      <c r="N653" s="74"/>
      <c r="O653" s="74"/>
      <c r="P653" s="74"/>
      <c r="Q653" s="74" t="str">
        <f>Table16[[#This Row],[DefPrimary2]]&amp;IF(Table16[[#This Row],[Def-Secondary3]]&lt;&gt;"","/"&amp;Table16[[#This Row],[Def-Secondary3]],)&amp;""&amp;IF(Table16[[#This Row],[PassRush4]]&lt;&gt;"","-"&amp;Table16[[#This Row],[PassRush4]],)</f>
        <v>0-0</v>
      </c>
      <c r="R653" s="74" t="e">
        <f>VLOOKUP(Table16[[#This Row],[Player]],#REF!,9,FALSE)</f>
        <v>#REF!</v>
      </c>
    </row>
    <row r="654" spans="1:18" ht="12.75" customHeight="1" x14ac:dyDescent="0.25">
      <c r="A654" s="76" t="s">
        <v>2876</v>
      </c>
      <c r="B654" s="72" t="s">
        <v>2878</v>
      </c>
      <c r="C654" s="77" t="s">
        <v>612</v>
      </c>
      <c r="D654" s="89">
        <v>36002</v>
      </c>
      <c r="E654" s="73" t="s">
        <v>4170</v>
      </c>
      <c r="G654" s="73" t="s">
        <v>2879</v>
      </c>
      <c r="H654" s="75" t="str">
        <f>VLOOKUP(Table16[[#This Row],[Player]],Rosters!$D$1:$D$1939,1,FALSE)</f>
        <v>Simmons, Isaiah</v>
      </c>
      <c r="I654" s="75" t="str">
        <f>Table16[[#This Row],[RunBlock-Primary6]]&amp;"-"&amp;Table16[[#This Row],[PassBlock8]]&amp;IF(Table16[[#This Row],[RunBlock-Secondary7]]&lt;&gt;"","/"&amp;Table16[[#This Row],[RunBlock-Secondary7]]&amp;"-"&amp;Table16[[#This Row],[PassBlock8]],"")</f>
        <v>-</v>
      </c>
      <c r="J654" s="73">
        <v>4</v>
      </c>
      <c r="K654" s="73">
        <v>0</v>
      </c>
      <c r="L654" s="74">
        <v>0</v>
      </c>
      <c r="M654" s="74"/>
      <c r="N654" s="74"/>
      <c r="O654" s="74"/>
      <c r="P654" s="74"/>
      <c r="Q654" s="74" t="str">
        <f>Table16[[#This Row],[DefPrimary2]]&amp;IF(Table16[[#This Row],[Def-Secondary3]]&lt;&gt;"","/"&amp;Table16[[#This Row],[Def-Secondary3]],)&amp;""&amp;IF(Table16[[#This Row],[PassRush4]]&lt;&gt;"","-"&amp;Table16[[#This Row],[PassRush4]],)</f>
        <v>4/0-0</v>
      </c>
      <c r="R654" s="74" t="e">
        <f>VLOOKUP(Table16[[#This Row],[Player]],#REF!,9,FALSE)</f>
        <v>#REF!</v>
      </c>
    </row>
    <row r="655" spans="1:18" ht="12.75" customHeight="1" x14ac:dyDescent="0.25">
      <c r="A655" s="76" t="s">
        <v>2532</v>
      </c>
      <c r="B655" s="72" t="s">
        <v>386</v>
      </c>
      <c r="C655" s="77" t="s">
        <v>549</v>
      </c>
      <c r="D655" s="89">
        <v>34843</v>
      </c>
      <c r="E655" s="73" t="s">
        <v>301</v>
      </c>
      <c r="G655" s="73" t="s">
        <v>141</v>
      </c>
      <c r="H655" s="75" t="str">
        <f>VLOOKUP(Table16[[#This Row],[Player]],Rosters!$D$1:$D$1939,1,FALSE)</f>
        <v>Awuzie, Chidobe</v>
      </c>
      <c r="I655" s="75" t="str">
        <f>Table16[[#This Row],[RunBlock-Primary6]]&amp;"-"&amp;Table16[[#This Row],[PassBlock8]]&amp;IF(Table16[[#This Row],[RunBlock-Secondary7]]&lt;&gt;"","/"&amp;Table16[[#This Row],[RunBlock-Secondary7]]&amp;"-"&amp;Table16[[#This Row],[PassBlock8]],"")</f>
        <v>-</v>
      </c>
      <c r="J655" s="73" t="s">
        <v>141</v>
      </c>
      <c r="K655" s="73"/>
      <c r="L655" s="74"/>
      <c r="M655" s="74"/>
      <c r="N655" s="74"/>
      <c r="O655" s="74"/>
      <c r="P655" s="74"/>
      <c r="Q655" s="74" t="str">
        <f>Table16[[#This Row],[DefPrimary2]]&amp;IF(Table16[[#This Row],[Def-Secondary3]]&lt;&gt;"","/"&amp;Table16[[#This Row],[Def-Secondary3]],)&amp;""&amp;IF(Table16[[#This Row],[PassRush4]]&lt;&gt;"","-"&amp;Table16[[#This Row],[PassRush4]],)</f>
        <v>4</v>
      </c>
      <c r="R655" s="74" t="e">
        <f>VLOOKUP(Table16[[#This Row],[Player]],#REF!,9,FALSE)</f>
        <v>#REF!</v>
      </c>
    </row>
    <row r="656" spans="1:18" ht="12.75" customHeight="1" x14ac:dyDescent="0.25">
      <c r="A656" s="76" t="s">
        <v>3742</v>
      </c>
      <c r="B656" s="72" t="s">
        <v>386</v>
      </c>
      <c r="C656" s="77" t="s">
        <v>145</v>
      </c>
      <c r="D656" s="89">
        <v>36790</v>
      </c>
      <c r="E656" s="73" t="s">
        <v>416</v>
      </c>
      <c r="G656" s="73" t="s">
        <v>167</v>
      </c>
      <c r="H656" s="75" t="str">
        <f>VLOOKUP(Table16[[#This Row],[Player]],Rosters!$D$1:$D$1939,1,FALSE)</f>
        <v>Benford, Christian</v>
      </c>
      <c r="I656" s="75" t="str">
        <f>Table16[[#This Row],[RunBlock-Primary6]]&amp;"-"&amp;Table16[[#This Row],[PassBlock8]]&amp;IF(Table16[[#This Row],[RunBlock-Secondary7]]&lt;&gt;"","/"&amp;Table16[[#This Row],[RunBlock-Secondary7]]&amp;"-"&amp;Table16[[#This Row],[PassBlock8]],"")</f>
        <v>-</v>
      </c>
      <c r="J656" s="73" t="s">
        <v>167</v>
      </c>
      <c r="K656" s="73"/>
      <c r="L656" s="74"/>
      <c r="M656" s="74"/>
      <c r="N656" s="74"/>
      <c r="O656" s="74"/>
      <c r="P656" s="74"/>
      <c r="Q656" s="74" t="str">
        <f>Table16[[#This Row],[DefPrimary2]]&amp;IF(Table16[[#This Row],[Def-Secondary3]]&lt;&gt;"","/"&amp;Table16[[#This Row],[Def-Secondary3]],)&amp;""&amp;IF(Table16[[#This Row],[PassRush4]]&lt;&gt;"","-"&amp;Table16[[#This Row],[PassRush4]],)</f>
        <v>6</v>
      </c>
      <c r="R656" s="74" t="e">
        <f>VLOOKUP(Table16[[#This Row],[Player]],#REF!,9,FALSE)</f>
        <v>#REF!</v>
      </c>
    </row>
    <row r="657" spans="1:18" ht="12.75" customHeight="1" x14ac:dyDescent="0.25">
      <c r="A657" s="76" t="s">
        <v>3109</v>
      </c>
      <c r="B657" s="72" t="s">
        <v>386</v>
      </c>
      <c r="C657" s="77" t="s">
        <v>200</v>
      </c>
      <c r="D657" s="89">
        <v>36353</v>
      </c>
      <c r="E657" s="73" t="s">
        <v>99</v>
      </c>
      <c r="G657" s="73" t="s">
        <v>393</v>
      </c>
      <c r="H657" s="75" t="str">
        <f>VLOOKUP(Table16[[#This Row],[Player]],Rosters!$D$1:$D$1939,1,FALSE)</f>
        <v>Bland, DaRon</v>
      </c>
      <c r="I657" s="75" t="str">
        <f>Table16[[#This Row],[RunBlock-Primary6]]&amp;"-"&amp;Table16[[#This Row],[PassBlock8]]&amp;IF(Table16[[#This Row],[RunBlock-Secondary7]]&lt;&gt;"","/"&amp;Table16[[#This Row],[RunBlock-Secondary7]]&amp;"-"&amp;Table16[[#This Row],[PassBlock8]],"")</f>
        <v>-</v>
      </c>
      <c r="J657" s="73" t="s">
        <v>393</v>
      </c>
      <c r="K657" s="73"/>
      <c r="L657" s="74"/>
      <c r="M657" s="74"/>
      <c r="N657" s="74"/>
      <c r="O657" s="74"/>
      <c r="P657" s="74"/>
      <c r="Q657" s="74" t="str">
        <f>Table16[[#This Row],[DefPrimary2]]&amp;IF(Table16[[#This Row],[Def-Secondary3]]&lt;&gt;"","/"&amp;Table16[[#This Row],[Def-Secondary3]],)&amp;""&amp;IF(Table16[[#This Row],[PassRush4]]&lt;&gt;"","-"&amp;Table16[[#This Row],[PassRush4]],)</f>
        <v>5</v>
      </c>
      <c r="R657" s="74" t="e">
        <f>VLOOKUP(Table16[[#This Row],[Player]],#REF!,9,FALSE)</f>
        <v>#REF!</v>
      </c>
    </row>
    <row r="658" spans="1:18" ht="12.75" customHeight="1" x14ac:dyDescent="0.25">
      <c r="A658" s="76" t="s">
        <v>3747</v>
      </c>
      <c r="B658" s="72" t="s">
        <v>386</v>
      </c>
      <c r="C658" s="77" t="s">
        <v>101</v>
      </c>
      <c r="D658" s="89">
        <v>36586</v>
      </c>
      <c r="E658" s="73" t="s">
        <v>283</v>
      </c>
      <c r="G658" s="73" t="s">
        <v>141</v>
      </c>
      <c r="H658" s="75" t="str">
        <f>VLOOKUP(Table16[[#This Row],[Player]],Rosters!$D$1:$D$1939,1,FALSE)</f>
        <v>Campbell, Tyson</v>
      </c>
      <c r="I658" s="75" t="str">
        <f>Table16[[#This Row],[RunBlock-Primary6]]&amp;"-"&amp;Table16[[#This Row],[PassBlock8]]&amp;IF(Table16[[#This Row],[RunBlock-Secondary7]]&lt;&gt;"","/"&amp;Table16[[#This Row],[RunBlock-Secondary7]]&amp;"-"&amp;Table16[[#This Row],[PassBlock8]],"")</f>
        <v>-</v>
      </c>
      <c r="J658" s="73" t="s">
        <v>141</v>
      </c>
      <c r="K658" s="73"/>
      <c r="L658" s="74"/>
      <c r="M658" s="74"/>
      <c r="N658" s="74"/>
      <c r="O658" s="74"/>
      <c r="P658" s="74"/>
      <c r="Q658" s="74" t="str">
        <f>Table16[[#This Row],[DefPrimary2]]&amp;IF(Table16[[#This Row],[Def-Secondary3]]&lt;&gt;"","/"&amp;Table16[[#This Row],[Def-Secondary3]],)&amp;""&amp;IF(Table16[[#This Row],[PassRush4]]&lt;&gt;"","-"&amp;Table16[[#This Row],[PassRush4]],)</f>
        <v>4</v>
      </c>
      <c r="R658" s="74" t="e">
        <f>VLOOKUP(Table16[[#This Row],[Player]],#REF!,9,FALSE)</f>
        <v>#REF!</v>
      </c>
    </row>
    <row r="659" spans="1:18" ht="12.75" customHeight="1" x14ac:dyDescent="0.25">
      <c r="A659" s="76" t="s">
        <v>2774</v>
      </c>
      <c r="B659" s="72" t="s">
        <v>386</v>
      </c>
      <c r="C659" s="77" t="s">
        <v>123</v>
      </c>
      <c r="D659" s="89">
        <v>35430</v>
      </c>
      <c r="E659" s="73" t="s">
        <v>516</v>
      </c>
      <c r="G659" s="73" t="s">
        <v>393</v>
      </c>
      <c r="H659" s="75" t="str">
        <f>VLOOKUP(Table16[[#This Row],[Player]],Rosters!$D$1:$D$1939,1,FALSE)</f>
        <v>Davis, Carlton</v>
      </c>
      <c r="I659" s="75" t="str">
        <f>Table16[[#This Row],[RunBlock-Primary6]]&amp;"-"&amp;Table16[[#This Row],[PassBlock8]]&amp;IF(Table16[[#This Row],[RunBlock-Secondary7]]&lt;&gt;"","/"&amp;Table16[[#This Row],[RunBlock-Secondary7]]&amp;"-"&amp;Table16[[#This Row],[PassBlock8]],"")</f>
        <v>-</v>
      </c>
      <c r="J659" s="73" t="s">
        <v>393</v>
      </c>
      <c r="K659" s="73"/>
      <c r="L659" s="74"/>
      <c r="M659" s="74"/>
      <c r="N659" s="74"/>
      <c r="O659" s="74"/>
      <c r="P659" s="74"/>
      <c r="Q659" s="74" t="str">
        <f>Table16[[#This Row],[DefPrimary2]]&amp;IF(Table16[[#This Row],[Def-Secondary3]]&lt;&gt;"","/"&amp;Table16[[#This Row],[Def-Secondary3]],)&amp;""&amp;IF(Table16[[#This Row],[PassRush4]]&lt;&gt;"","-"&amp;Table16[[#This Row],[PassRush4]],)</f>
        <v>5</v>
      </c>
      <c r="R659" s="74" t="e">
        <f>VLOOKUP(Table16[[#This Row],[Player]],#REF!,9,FALSE)</f>
        <v>#REF!</v>
      </c>
    </row>
    <row r="660" spans="1:18" ht="12.75" customHeight="1" x14ac:dyDescent="0.25">
      <c r="A660" s="76" t="s">
        <v>2305</v>
      </c>
      <c r="B660" s="72" t="s">
        <v>386</v>
      </c>
      <c r="C660" s="77" t="s">
        <v>429</v>
      </c>
      <c r="D660" s="89">
        <v>35353</v>
      </c>
      <c r="E660" s="73" t="s">
        <v>136</v>
      </c>
      <c r="G660" s="73" t="s">
        <v>393</v>
      </c>
      <c r="H660" s="75" t="str">
        <f>VLOOKUP(Table16[[#This Row],[Player]],Rosters!$D$1:$D$1939,1,FALSE)</f>
        <v>Dean, Jamel</v>
      </c>
      <c r="I660" s="75" t="str">
        <f>Table16[[#This Row],[RunBlock-Primary6]]&amp;"-"&amp;Table16[[#This Row],[PassBlock8]]&amp;IF(Table16[[#This Row],[RunBlock-Secondary7]]&lt;&gt;"","/"&amp;Table16[[#This Row],[RunBlock-Secondary7]]&amp;"-"&amp;Table16[[#This Row],[PassBlock8]],"")</f>
        <v>-</v>
      </c>
      <c r="J660" s="73" t="s">
        <v>393</v>
      </c>
      <c r="K660" s="73"/>
      <c r="L660" s="74"/>
      <c r="M660" s="74"/>
      <c r="N660" s="74"/>
      <c r="O660" s="74"/>
      <c r="P660" s="74"/>
      <c r="Q660" s="74" t="str">
        <f>Table16[[#This Row],[DefPrimary2]]&amp;IF(Table16[[#This Row],[Def-Secondary3]]&lt;&gt;"","/"&amp;Table16[[#This Row],[Def-Secondary3]],)&amp;""&amp;IF(Table16[[#This Row],[PassRush4]]&lt;&gt;"","-"&amp;Table16[[#This Row],[PassRush4]],)</f>
        <v>5</v>
      </c>
      <c r="R660" s="74" t="e">
        <f>VLOOKUP(Table16[[#This Row],[Player]],#REF!,9,FALSE)</f>
        <v>#REF!</v>
      </c>
    </row>
    <row r="661" spans="1:18" ht="12.75" customHeight="1" x14ac:dyDescent="0.25">
      <c r="A661" s="76" t="s">
        <v>2537</v>
      </c>
      <c r="B661" s="72" t="s">
        <v>386</v>
      </c>
      <c r="C661" s="77" t="s">
        <v>239</v>
      </c>
      <c r="D661" s="89">
        <v>35835</v>
      </c>
      <c r="E661" s="73" t="s">
        <v>89</v>
      </c>
      <c r="G661" s="73" t="s">
        <v>141</v>
      </c>
      <c r="H661" s="75" t="str">
        <f>VLOOKUP(Table16[[#This Row],[Player]],Rosters!$D$1:$D$1939,1,FALSE)</f>
        <v>Durant, Cobie</v>
      </c>
      <c r="I661" s="75" t="str">
        <f>Table16[[#This Row],[RunBlock-Primary6]]&amp;"-"&amp;Table16[[#This Row],[PassBlock8]]&amp;IF(Table16[[#This Row],[RunBlock-Secondary7]]&lt;&gt;"","/"&amp;Table16[[#This Row],[RunBlock-Secondary7]]&amp;"-"&amp;Table16[[#This Row],[PassBlock8]],"")</f>
        <v>-</v>
      </c>
      <c r="J661" s="73" t="s">
        <v>141</v>
      </c>
      <c r="K661" s="73"/>
      <c r="L661" s="74"/>
      <c r="M661" s="74"/>
      <c r="N661" s="74"/>
      <c r="O661" s="74"/>
      <c r="P661" s="74"/>
      <c r="Q661" s="74" t="str">
        <f>Table16[[#This Row],[DefPrimary2]]&amp;IF(Table16[[#This Row],[Def-Secondary3]]&lt;&gt;"","/"&amp;Table16[[#This Row],[Def-Secondary3]],)&amp;""&amp;IF(Table16[[#This Row],[PassRush4]]&lt;&gt;"","-"&amp;Table16[[#This Row],[PassRush4]],)</f>
        <v>4</v>
      </c>
      <c r="R661" s="74" t="e">
        <f>VLOOKUP(Table16[[#This Row],[Player]],#REF!,9,FALSE)</f>
        <v>#REF!</v>
      </c>
    </row>
    <row r="662" spans="1:18" ht="12.75" customHeight="1" x14ac:dyDescent="0.25">
      <c r="A662" s="76" t="s">
        <v>3221</v>
      </c>
      <c r="B662" s="72" t="s">
        <v>386</v>
      </c>
      <c r="C662" s="77" t="s">
        <v>612</v>
      </c>
      <c r="D662" s="89">
        <v>37127</v>
      </c>
      <c r="E662" s="73" t="s">
        <v>191</v>
      </c>
      <c r="G662" s="73" t="s">
        <v>141</v>
      </c>
      <c r="H662" s="75" t="str">
        <f>VLOOKUP(Table16[[#This Row],[Player]],Rosters!$D$1:$D$1939,1,FALSE)</f>
        <v>Flott, Cor'Dale</v>
      </c>
      <c r="I662" s="75" t="str">
        <f>Table16[[#This Row],[RunBlock-Primary6]]&amp;"-"&amp;Table16[[#This Row],[PassBlock8]]&amp;IF(Table16[[#This Row],[RunBlock-Secondary7]]&lt;&gt;"","/"&amp;Table16[[#This Row],[RunBlock-Secondary7]]&amp;"-"&amp;Table16[[#This Row],[PassBlock8]],"")</f>
        <v>-</v>
      </c>
      <c r="J662" s="73" t="s">
        <v>141</v>
      </c>
      <c r="K662" s="73"/>
      <c r="L662" s="74"/>
      <c r="M662" s="74"/>
      <c r="N662" s="74"/>
      <c r="O662" s="74"/>
      <c r="P662" s="74"/>
      <c r="Q662" s="74" t="str">
        <f>Table16[[#This Row],[DefPrimary2]]&amp;IF(Table16[[#This Row],[Def-Secondary3]]&lt;&gt;"","/"&amp;Table16[[#This Row],[Def-Secondary3]],)&amp;""&amp;IF(Table16[[#This Row],[PassRush4]]&lt;&gt;"","-"&amp;Table16[[#This Row],[PassRush4]],)</f>
        <v>4</v>
      </c>
      <c r="R662" s="74" t="e">
        <f>VLOOKUP(Table16[[#This Row],[Player]],#REF!,9,FALSE)</f>
        <v>#REF!</v>
      </c>
    </row>
    <row r="663" spans="1:18" ht="12.75" customHeight="1" x14ac:dyDescent="0.25">
      <c r="A663" s="76" t="s">
        <v>3315</v>
      </c>
      <c r="B663" s="72" t="s">
        <v>386</v>
      </c>
      <c r="C663" s="77" t="s">
        <v>261</v>
      </c>
      <c r="D663" s="89">
        <v>34743</v>
      </c>
      <c r="E663" s="73" t="s">
        <v>536</v>
      </c>
      <c r="G663" s="73" t="s">
        <v>393</v>
      </c>
      <c r="H663" s="75" t="str">
        <f>VLOOKUP(Table16[[#This Row],[Player]],Rosters!$D$1:$D$1939,1,FALSE)</f>
        <v>Fuller, Kendall</v>
      </c>
      <c r="I663" s="75" t="str">
        <f>Table16[[#This Row],[RunBlock-Primary6]]&amp;"-"&amp;Table16[[#This Row],[PassBlock8]]&amp;IF(Table16[[#This Row],[RunBlock-Secondary7]]&lt;&gt;"","/"&amp;Table16[[#This Row],[RunBlock-Secondary7]]&amp;"-"&amp;Table16[[#This Row],[PassBlock8]],"")</f>
        <v>-</v>
      </c>
      <c r="J663" s="73" t="s">
        <v>393</v>
      </c>
      <c r="K663" s="73"/>
      <c r="L663" s="74"/>
      <c r="M663" s="74"/>
      <c r="N663" s="74"/>
      <c r="O663" s="74"/>
      <c r="P663" s="74"/>
      <c r="Q663" s="74" t="str">
        <f>Table16[[#This Row],[DefPrimary2]]&amp;IF(Table16[[#This Row],[Def-Secondary3]]&lt;&gt;"","/"&amp;Table16[[#This Row],[Def-Secondary3]],)&amp;""&amp;IF(Table16[[#This Row],[PassRush4]]&lt;&gt;"","-"&amp;Table16[[#This Row],[PassRush4]],)</f>
        <v>5</v>
      </c>
      <c r="R663" s="74" t="e">
        <f>VLOOKUP(Table16[[#This Row],[Player]],#REF!,9,FALSE)</f>
        <v>#REF!</v>
      </c>
    </row>
    <row r="664" spans="1:18" ht="12.75" customHeight="1" x14ac:dyDescent="0.25">
      <c r="A664" s="76" t="s">
        <v>3639</v>
      </c>
      <c r="B664" s="72" t="s">
        <v>386</v>
      </c>
      <c r="C664" s="77" t="s">
        <v>303</v>
      </c>
      <c r="D664" s="89">
        <v>36769</v>
      </c>
      <c r="E664" s="73" t="s">
        <v>4144</v>
      </c>
      <c r="G664" s="73" t="s">
        <v>393</v>
      </c>
      <c r="H664" s="75" t="str">
        <f>VLOOKUP(Table16[[#This Row],[Player]],Rosters!$D$1:$D$1939,1,FALSE)</f>
        <v>Gardner, Sauce</v>
      </c>
      <c r="I664" s="75" t="str">
        <f>Table16[[#This Row],[RunBlock-Primary6]]&amp;"-"&amp;Table16[[#This Row],[PassBlock8]]&amp;IF(Table16[[#This Row],[RunBlock-Secondary7]]&lt;&gt;"","/"&amp;Table16[[#This Row],[RunBlock-Secondary7]]&amp;"-"&amp;Table16[[#This Row],[PassBlock8]],"")</f>
        <v>-</v>
      </c>
      <c r="J664" s="73" t="s">
        <v>393</v>
      </c>
      <c r="K664" s="73"/>
      <c r="L664" s="74"/>
      <c r="M664" s="74"/>
      <c r="N664" s="74"/>
      <c r="O664" s="74"/>
      <c r="P664" s="74"/>
      <c r="Q664" s="74" t="str">
        <f>Table16[[#This Row],[DefPrimary2]]&amp;IF(Table16[[#This Row],[Def-Secondary3]]&lt;&gt;"","/"&amp;Table16[[#This Row],[Def-Secondary3]],)&amp;""&amp;IF(Table16[[#This Row],[PassRush4]]&lt;&gt;"","-"&amp;Table16[[#This Row],[PassRush4]],)</f>
        <v>5</v>
      </c>
      <c r="R664" s="74" t="e">
        <f>VLOOKUP(Table16[[#This Row],[Player]],#REF!,9,FALSE)</f>
        <v>#REF!</v>
      </c>
    </row>
    <row r="665" spans="1:18" ht="12.75" customHeight="1" x14ac:dyDescent="0.25">
      <c r="A665" s="76" t="s">
        <v>2205</v>
      </c>
      <c r="B665" s="72" t="s">
        <v>386</v>
      </c>
      <c r="C665" s="77" t="s">
        <v>232</v>
      </c>
      <c r="D665" s="89">
        <v>33135</v>
      </c>
      <c r="E665" s="73" t="s">
        <v>2206</v>
      </c>
      <c r="G665" s="73" t="s">
        <v>141</v>
      </c>
      <c r="H665" s="75" t="str">
        <f>VLOOKUP(Table16[[#This Row],[Player]],Rosters!$D$1:$D$1939,1,FALSE)</f>
        <v>Gilmore, Stephon</v>
      </c>
      <c r="I665" s="75" t="str">
        <f>Table16[[#This Row],[RunBlock-Primary6]]&amp;"-"&amp;Table16[[#This Row],[PassBlock8]]&amp;IF(Table16[[#This Row],[RunBlock-Secondary7]]&lt;&gt;"","/"&amp;Table16[[#This Row],[RunBlock-Secondary7]]&amp;"-"&amp;Table16[[#This Row],[PassBlock8]],"")</f>
        <v>-</v>
      </c>
      <c r="J665" s="73" t="s">
        <v>141</v>
      </c>
      <c r="K665" s="73"/>
      <c r="L665" s="74"/>
      <c r="M665" s="74"/>
      <c r="N665" s="74"/>
      <c r="O665" s="74"/>
      <c r="P665" s="74"/>
      <c r="Q665" s="74" t="str">
        <f>Table16[[#This Row],[DefPrimary2]]&amp;IF(Table16[[#This Row],[Def-Secondary3]]&lt;&gt;"","/"&amp;Table16[[#This Row],[Def-Secondary3]],)&amp;""&amp;IF(Table16[[#This Row],[PassRush4]]&lt;&gt;"","-"&amp;Table16[[#This Row],[PassRush4]],)</f>
        <v>4</v>
      </c>
      <c r="R665" s="74" t="e">
        <f>VLOOKUP(Table16[[#This Row],[Player]],#REF!,9,FALSE)</f>
        <v>#REF!</v>
      </c>
    </row>
    <row r="666" spans="1:18" ht="12.75" customHeight="1" x14ac:dyDescent="0.25">
      <c r="A666" s="76" t="s">
        <v>2200</v>
      </c>
      <c r="B666" s="72" t="s">
        <v>386</v>
      </c>
      <c r="C666" s="77" t="s">
        <v>109</v>
      </c>
      <c r="D666" s="89">
        <v>35472</v>
      </c>
      <c r="E666" s="73" t="s">
        <v>2201</v>
      </c>
      <c r="G666" s="73" t="s">
        <v>393</v>
      </c>
      <c r="H666" s="75" t="str">
        <f>VLOOKUP(Table16[[#This Row],[Player]],Rosters!$D$1:$D$1939,1,FALSE)</f>
        <v>Hughes, Mike</v>
      </c>
      <c r="I666" s="75" t="str">
        <f>Table16[[#This Row],[RunBlock-Primary6]]&amp;"-"&amp;Table16[[#This Row],[PassBlock8]]&amp;IF(Table16[[#This Row],[RunBlock-Secondary7]]&lt;&gt;"","/"&amp;Table16[[#This Row],[RunBlock-Secondary7]]&amp;"-"&amp;Table16[[#This Row],[PassBlock8]],"")</f>
        <v>-</v>
      </c>
      <c r="J666" s="73" t="s">
        <v>393</v>
      </c>
      <c r="K666" s="73"/>
      <c r="L666" s="74"/>
      <c r="M666" s="74"/>
      <c r="N666" s="74"/>
      <c r="O666" s="74"/>
      <c r="P666" s="74"/>
      <c r="Q666" s="74" t="str">
        <f>Table16[[#This Row],[DefPrimary2]]&amp;IF(Table16[[#This Row],[Def-Secondary3]]&lt;&gt;"","/"&amp;Table16[[#This Row],[Def-Secondary3]],)&amp;""&amp;IF(Table16[[#This Row],[PassRush4]]&lt;&gt;"","-"&amp;Table16[[#This Row],[PassRush4]],)</f>
        <v>5</v>
      </c>
      <c r="R666" s="74" t="e">
        <f>VLOOKUP(Table16[[#This Row],[Player]],#REF!,9,FALSE)</f>
        <v>#REF!</v>
      </c>
    </row>
    <row r="667" spans="1:18" ht="12.75" customHeight="1" x14ac:dyDescent="0.25">
      <c r="A667" s="76" t="s">
        <v>845</v>
      </c>
      <c r="B667" s="72" t="s">
        <v>386</v>
      </c>
      <c r="C667" s="77" t="s">
        <v>181</v>
      </c>
      <c r="D667" s="89">
        <v>35011</v>
      </c>
      <c r="E667" s="73" t="s">
        <v>516</v>
      </c>
      <c r="G667" s="73" t="s">
        <v>164</v>
      </c>
      <c r="H667" s="75" t="str">
        <f>VLOOKUP(Table16[[#This Row],[Player]],Rosters!$D$1:$D$1939,1,FALSE)</f>
        <v>Jackson, Donte</v>
      </c>
      <c r="I667" s="75" t="str">
        <f>Table16[[#This Row],[RunBlock-Primary6]]&amp;"-"&amp;Table16[[#This Row],[PassBlock8]]&amp;IF(Table16[[#This Row],[RunBlock-Secondary7]]&lt;&gt;"","/"&amp;Table16[[#This Row],[RunBlock-Secondary7]]&amp;"-"&amp;Table16[[#This Row],[PassBlock8]],"")</f>
        <v>-</v>
      </c>
      <c r="J667" s="73" t="s">
        <v>164</v>
      </c>
      <c r="K667" s="73"/>
      <c r="L667" s="74"/>
      <c r="M667" s="74"/>
      <c r="N667" s="74"/>
      <c r="O667" s="74"/>
      <c r="P667" s="74"/>
      <c r="Q667" s="74" t="str">
        <f>Table16[[#This Row],[DefPrimary2]]&amp;IF(Table16[[#This Row],[Def-Secondary3]]&lt;&gt;"","/"&amp;Table16[[#This Row],[Def-Secondary3]],)&amp;""&amp;IF(Table16[[#This Row],[PassRush4]]&lt;&gt;"","-"&amp;Table16[[#This Row],[PassRush4]],)</f>
        <v>0</v>
      </c>
      <c r="R667" s="74" t="e">
        <f>VLOOKUP(Table16[[#This Row],[Player]],#REF!,9,FALSE)</f>
        <v>#REF!</v>
      </c>
    </row>
    <row r="668" spans="1:18" ht="12.75" customHeight="1" x14ac:dyDescent="0.25">
      <c r="A668" s="76" t="s">
        <v>3113</v>
      </c>
      <c r="B668" s="72" t="s">
        <v>386</v>
      </c>
      <c r="C668" s="77" t="s">
        <v>175</v>
      </c>
      <c r="D668" s="89">
        <v>35431</v>
      </c>
      <c r="E668" s="73" t="s">
        <v>607</v>
      </c>
      <c r="G668" s="73" t="s">
        <v>393</v>
      </c>
      <c r="H668" s="75" t="str">
        <f>VLOOKUP(Table16[[#This Row],[Player]],Rosters!$D$1:$D$1939,1,FALSE)</f>
        <v>Jackson, Michael</v>
      </c>
      <c r="I668" s="75" t="str">
        <f>Table16[[#This Row],[RunBlock-Primary6]]&amp;"-"&amp;Table16[[#This Row],[PassBlock8]]&amp;IF(Table16[[#This Row],[RunBlock-Secondary7]]&lt;&gt;"","/"&amp;Table16[[#This Row],[RunBlock-Secondary7]]&amp;"-"&amp;Table16[[#This Row],[PassBlock8]],"")</f>
        <v>-</v>
      </c>
      <c r="J668" s="73" t="s">
        <v>393</v>
      </c>
      <c r="K668" s="73"/>
      <c r="L668" s="74"/>
      <c r="M668" s="74"/>
      <c r="N668" s="74"/>
      <c r="O668" s="74"/>
      <c r="P668" s="74"/>
      <c r="Q668" s="74" t="str">
        <f>Table16[[#This Row],[DefPrimary2]]&amp;IF(Table16[[#This Row],[Def-Secondary3]]&lt;&gt;"","/"&amp;Table16[[#This Row],[Def-Secondary3]],)&amp;""&amp;IF(Table16[[#This Row],[PassRush4]]&lt;&gt;"","-"&amp;Table16[[#This Row],[PassRush4]],)</f>
        <v>5</v>
      </c>
      <c r="R668" s="74" t="e">
        <f>VLOOKUP(Table16[[#This Row],[Player]],#REF!,9,FALSE)</f>
        <v>#REF!</v>
      </c>
    </row>
    <row r="669" spans="1:18" ht="12.75" customHeight="1" x14ac:dyDescent="0.25">
      <c r="A669" s="76" t="s">
        <v>3741</v>
      </c>
      <c r="B669" s="72" t="s">
        <v>386</v>
      </c>
      <c r="C669" s="77" t="s">
        <v>327</v>
      </c>
      <c r="D669" s="89">
        <v>36269</v>
      </c>
      <c r="E669" s="73" t="s">
        <v>230</v>
      </c>
      <c r="G669" s="73" t="s">
        <v>167</v>
      </c>
      <c r="H669" s="75" t="str">
        <f>VLOOKUP(Table16[[#This Row],[Player]],Rosters!$D$1:$D$1939,1,FALSE)</f>
        <v>Johnson, Jaylon</v>
      </c>
      <c r="I669" s="75" t="str">
        <f>Table16[[#This Row],[RunBlock-Primary6]]&amp;"-"&amp;Table16[[#This Row],[PassBlock8]]&amp;IF(Table16[[#This Row],[RunBlock-Secondary7]]&lt;&gt;"","/"&amp;Table16[[#This Row],[RunBlock-Secondary7]]&amp;"-"&amp;Table16[[#This Row],[PassBlock8]],"")</f>
        <v>-</v>
      </c>
      <c r="J669" s="73" t="s">
        <v>167</v>
      </c>
      <c r="K669" s="73"/>
      <c r="L669" s="74"/>
      <c r="M669" s="74"/>
      <c r="N669" s="74"/>
      <c r="O669" s="74"/>
      <c r="P669" s="74"/>
      <c r="Q669" s="74" t="str">
        <f>Table16[[#This Row],[DefPrimary2]]&amp;IF(Table16[[#This Row],[Def-Secondary3]]&lt;&gt;"","/"&amp;Table16[[#This Row],[Def-Secondary3]],)&amp;""&amp;IF(Table16[[#This Row],[PassRush4]]&lt;&gt;"","-"&amp;Table16[[#This Row],[PassRush4]],)</f>
        <v>6</v>
      </c>
      <c r="R669" s="74" t="e">
        <f>VLOOKUP(Table16[[#This Row],[Player]],#REF!,9,FALSE)</f>
        <v>#REF!</v>
      </c>
    </row>
    <row r="670" spans="1:18" ht="12.75" customHeight="1" x14ac:dyDescent="0.25">
      <c r="A670" s="76" t="s">
        <v>3538</v>
      </c>
      <c r="B670" s="72" t="s">
        <v>386</v>
      </c>
      <c r="C670" s="77" t="s">
        <v>491</v>
      </c>
      <c r="D670" s="89">
        <v>35784</v>
      </c>
      <c r="E670" s="73" t="s">
        <v>89</v>
      </c>
      <c r="G670" s="73" t="s">
        <v>141</v>
      </c>
      <c r="H670" s="75" t="str">
        <f>VLOOKUP(Table16[[#This Row],[Player]],Rosters!$D$1:$D$1939,1,FALSE)</f>
        <v>Jones, Jack</v>
      </c>
      <c r="I670" s="75" t="str">
        <f>Table16[[#This Row],[RunBlock-Primary6]]&amp;"-"&amp;Table16[[#This Row],[PassBlock8]]&amp;IF(Table16[[#This Row],[RunBlock-Secondary7]]&lt;&gt;"","/"&amp;Table16[[#This Row],[RunBlock-Secondary7]]&amp;"-"&amp;Table16[[#This Row],[PassBlock8]],"")</f>
        <v>-</v>
      </c>
      <c r="J670" s="73" t="s">
        <v>141</v>
      </c>
      <c r="K670" s="73"/>
      <c r="L670" s="74"/>
      <c r="M670" s="74"/>
      <c r="N670" s="74"/>
      <c r="O670" s="74"/>
      <c r="P670" s="74"/>
      <c r="Q670" s="74" t="str">
        <f>Table16[[#This Row],[DefPrimary2]]&amp;IF(Table16[[#This Row],[Def-Secondary3]]&lt;&gt;"","/"&amp;Table16[[#This Row],[Def-Secondary3]],)&amp;""&amp;IF(Table16[[#This Row],[PassRush4]]&lt;&gt;"","-"&amp;Table16[[#This Row],[PassRush4]],)</f>
        <v>4</v>
      </c>
      <c r="R670" s="74" t="e">
        <f>VLOOKUP(Table16[[#This Row],[Player]],#REF!,9,FALSE)</f>
        <v>#REF!</v>
      </c>
    </row>
    <row r="671" spans="1:18" ht="12.75" customHeight="1" x14ac:dyDescent="0.25">
      <c r="A671" s="76" t="s">
        <v>2772</v>
      </c>
      <c r="B671" s="72" t="s">
        <v>386</v>
      </c>
      <c r="C671" s="77" t="s">
        <v>272</v>
      </c>
      <c r="D671" s="89">
        <v>34232</v>
      </c>
      <c r="E671" s="73" t="s">
        <v>423</v>
      </c>
      <c r="G671" s="73" t="s">
        <v>393</v>
      </c>
      <c r="H671" s="75" t="str">
        <f>VLOOKUP(Table16[[#This Row],[Player]],Rosters!$D$1:$D$1939,1,FALSE)</f>
        <v>Jones, Jonathan</v>
      </c>
      <c r="I671" s="75" t="str">
        <f>Table16[[#This Row],[RunBlock-Primary6]]&amp;"-"&amp;Table16[[#This Row],[PassBlock8]]&amp;IF(Table16[[#This Row],[RunBlock-Secondary7]]&lt;&gt;"","/"&amp;Table16[[#This Row],[RunBlock-Secondary7]]&amp;"-"&amp;Table16[[#This Row],[PassBlock8]],"")</f>
        <v>-</v>
      </c>
      <c r="J671" s="73" t="s">
        <v>393</v>
      </c>
      <c r="K671" s="73"/>
      <c r="L671" s="74"/>
      <c r="M671" s="74"/>
      <c r="N671" s="74"/>
      <c r="O671" s="74"/>
      <c r="P671" s="74"/>
      <c r="Q671" s="74" t="str">
        <f>Table16[[#This Row],[DefPrimary2]]&amp;IF(Table16[[#This Row],[Def-Secondary3]]&lt;&gt;"","/"&amp;Table16[[#This Row],[Def-Secondary3]],)&amp;""&amp;IF(Table16[[#This Row],[PassRush4]]&lt;&gt;"","-"&amp;Table16[[#This Row],[PassRush4]],)</f>
        <v>5</v>
      </c>
      <c r="R671" s="74" t="e">
        <f>VLOOKUP(Table16[[#This Row],[Player]],#REF!,9,FALSE)</f>
        <v>#REF!</v>
      </c>
    </row>
    <row r="672" spans="1:18" ht="12.75" customHeight="1" x14ac:dyDescent="0.25">
      <c r="A672" s="76" t="s">
        <v>2414</v>
      </c>
      <c r="B672" s="72" t="s">
        <v>386</v>
      </c>
      <c r="C672" s="77" t="s">
        <v>395</v>
      </c>
      <c r="D672" s="89">
        <v>36782</v>
      </c>
      <c r="E672" s="73" t="s">
        <v>4144</v>
      </c>
      <c r="G672" s="73" t="s">
        <v>167</v>
      </c>
      <c r="H672" s="75" t="str">
        <f>VLOOKUP(Table16[[#This Row],[Player]],Rosters!$D$1:$D$1939,1,FALSE)</f>
        <v>McDuffie, Trent</v>
      </c>
      <c r="I672" s="75" t="str">
        <f>Table16[[#This Row],[RunBlock-Primary6]]&amp;"-"&amp;Table16[[#This Row],[PassBlock8]]&amp;IF(Table16[[#This Row],[RunBlock-Secondary7]]&lt;&gt;"","/"&amp;Table16[[#This Row],[RunBlock-Secondary7]]&amp;"-"&amp;Table16[[#This Row],[PassBlock8]],"")</f>
        <v>-</v>
      </c>
      <c r="J672" s="73" t="s">
        <v>167</v>
      </c>
      <c r="K672" s="73"/>
      <c r="L672" s="74"/>
      <c r="M672" s="74"/>
      <c r="N672" s="74"/>
      <c r="O672" s="74"/>
      <c r="P672" s="74"/>
      <c r="Q672" s="74" t="str">
        <f>Table16[[#This Row],[DefPrimary2]]&amp;IF(Table16[[#This Row],[Def-Secondary3]]&lt;&gt;"","/"&amp;Table16[[#This Row],[Def-Secondary3]],)&amp;""&amp;IF(Table16[[#This Row],[PassRush4]]&lt;&gt;"","-"&amp;Table16[[#This Row],[PassRush4]],)</f>
        <v>6</v>
      </c>
      <c r="R672" s="74" t="e">
        <f>VLOOKUP(Table16[[#This Row],[Player]],#REF!,9,FALSE)</f>
        <v>#REF!</v>
      </c>
    </row>
    <row r="673" spans="1:18" ht="12.75" customHeight="1" x14ac:dyDescent="0.25">
      <c r="A673" s="76" t="s">
        <v>1812</v>
      </c>
      <c r="B673" s="72" t="s">
        <v>386</v>
      </c>
      <c r="C673" s="77" t="s">
        <v>479</v>
      </c>
      <c r="D673" s="89">
        <v>37529</v>
      </c>
      <c r="E673" s="73" t="s">
        <v>1813</v>
      </c>
      <c r="G673" s="73" t="s">
        <v>141</v>
      </c>
      <c r="H673" s="75" t="str">
        <f>VLOOKUP(Table16[[#This Row],[Player]],Rosters!$D$1:$D$1939,1,FALSE)</f>
        <v>McKinstry, Kool-Aid</v>
      </c>
      <c r="I673" s="75" t="str">
        <f>Table16[[#This Row],[RunBlock-Primary6]]&amp;"-"&amp;Table16[[#This Row],[PassBlock8]]&amp;IF(Table16[[#This Row],[RunBlock-Secondary7]]&lt;&gt;"","/"&amp;Table16[[#This Row],[RunBlock-Secondary7]]&amp;"-"&amp;Table16[[#This Row],[PassBlock8]],"")</f>
        <v>-</v>
      </c>
      <c r="J673" s="73" t="s">
        <v>141</v>
      </c>
      <c r="K673" s="73"/>
      <c r="L673" s="74"/>
      <c r="M673" s="74"/>
      <c r="N673" s="74"/>
      <c r="O673" s="74"/>
      <c r="P673" s="74"/>
      <c r="Q673" s="74" t="str">
        <f>Table16[[#This Row],[DefPrimary2]]&amp;IF(Table16[[#This Row],[Def-Secondary3]]&lt;&gt;"","/"&amp;Table16[[#This Row],[Def-Secondary3]],)&amp;""&amp;IF(Table16[[#This Row],[PassRush4]]&lt;&gt;"","-"&amp;Table16[[#This Row],[PassRush4]],)</f>
        <v>4</v>
      </c>
      <c r="R673" s="74" t="e">
        <f>VLOOKUP(Table16[[#This Row],[Player]],#REF!,9,FALSE)</f>
        <v>#REF!</v>
      </c>
    </row>
    <row r="674" spans="1:18" ht="12.75" customHeight="1" x14ac:dyDescent="0.25">
      <c r="A674" s="76" t="s">
        <v>2988</v>
      </c>
      <c r="B674" s="72" t="s">
        <v>386</v>
      </c>
      <c r="C674" s="77" t="s">
        <v>363</v>
      </c>
      <c r="D674" s="89">
        <v>37090</v>
      </c>
      <c r="E674" s="73" t="s">
        <v>2989</v>
      </c>
      <c r="G674" s="73" t="s">
        <v>393</v>
      </c>
      <c r="H674" s="75" t="str">
        <f>VLOOKUP(Table16[[#This Row],[Player]],Rosters!$D$1:$D$1939,1,FALSE)</f>
        <v>Mitchell, Quinyon</v>
      </c>
      <c r="I674" s="75" t="str">
        <f>Table16[[#This Row],[RunBlock-Primary6]]&amp;"-"&amp;Table16[[#This Row],[PassBlock8]]&amp;IF(Table16[[#This Row],[RunBlock-Secondary7]]&lt;&gt;"","/"&amp;Table16[[#This Row],[RunBlock-Secondary7]]&amp;"-"&amp;Table16[[#This Row],[PassBlock8]],"")</f>
        <v>-</v>
      </c>
      <c r="J674" s="73" t="s">
        <v>393</v>
      </c>
      <c r="K674" s="73"/>
      <c r="L674" s="74"/>
      <c r="M674" s="74"/>
      <c r="N674" s="74"/>
      <c r="O674" s="74"/>
      <c r="P674" s="74"/>
      <c r="Q674" s="74" t="str">
        <f>Table16[[#This Row],[DefPrimary2]]&amp;IF(Table16[[#This Row],[Def-Secondary3]]&lt;&gt;"","/"&amp;Table16[[#This Row],[Def-Secondary3]],)&amp;""&amp;IF(Table16[[#This Row],[PassRush4]]&lt;&gt;"","-"&amp;Table16[[#This Row],[PassRush4]],)</f>
        <v>5</v>
      </c>
      <c r="R674" s="74" t="e">
        <f>VLOOKUP(Table16[[#This Row],[Player]],#REF!,9,FALSE)</f>
        <v>#REF!</v>
      </c>
    </row>
    <row r="675" spans="1:18" ht="12.75" customHeight="1" x14ac:dyDescent="0.25">
      <c r="A675" s="76" t="s">
        <v>626</v>
      </c>
      <c r="B675" s="72" t="s">
        <v>386</v>
      </c>
      <c r="C675" s="77" t="s">
        <v>84</v>
      </c>
      <c r="D675" s="89">
        <v>35600</v>
      </c>
      <c r="E675" s="73" t="s">
        <v>591</v>
      </c>
      <c r="G675" s="73" t="s">
        <v>141</v>
      </c>
      <c r="H675" s="75" t="str">
        <f>VLOOKUP(Table16[[#This Row],[Player]],Rosters!$D$1:$D$1939,1,FALSE)</f>
        <v>Murphy-Bunting, Sean</v>
      </c>
      <c r="I675" s="75" t="str">
        <f>Table16[[#This Row],[RunBlock-Primary6]]&amp;"-"&amp;Table16[[#This Row],[PassBlock8]]&amp;IF(Table16[[#This Row],[RunBlock-Secondary7]]&lt;&gt;"","/"&amp;Table16[[#This Row],[RunBlock-Secondary7]]&amp;"-"&amp;Table16[[#This Row],[PassBlock8]],"")</f>
        <v>-</v>
      </c>
      <c r="J675" s="73" t="s">
        <v>141</v>
      </c>
      <c r="K675" s="73"/>
      <c r="L675" s="74"/>
      <c r="M675" s="74"/>
      <c r="N675" s="74"/>
      <c r="O675" s="74"/>
      <c r="P675" s="74"/>
      <c r="Q675" s="74" t="str">
        <f>Table16[[#This Row],[DefPrimary2]]&amp;IF(Table16[[#This Row],[Def-Secondary3]]&lt;&gt;"","/"&amp;Table16[[#This Row],[Def-Secondary3]],)&amp;""&amp;IF(Table16[[#This Row],[PassRush4]]&lt;&gt;"","-"&amp;Table16[[#This Row],[PassRush4]],)</f>
        <v>4</v>
      </c>
      <c r="R675" s="74" t="e">
        <f>VLOOKUP(Table16[[#This Row],[Player]],#REF!,9,FALSE)</f>
        <v>#REF!</v>
      </c>
    </row>
    <row r="676" spans="1:18" ht="12.75" customHeight="1" x14ac:dyDescent="0.25">
      <c r="A676" s="76" t="s">
        <v>2306</v>
      </c>
      <c r="B676" s="72" t="s">
        <v>386</v>
      </c>
      <c r="C676" s="77" t="s">
        <v>246</v>
      </c>
      <c r="D676" s="89">
        <v>37416</v>
      </c>
      <c r="E676" s="73" t="s">
        <v>2307</v>
      </c>
      <c r="G676" s="73" t="s">
        <v>393</v>
      </c>
      <c r="H676" s="75" t="str">
        <f>VLOOKUP(Table16[[#This Row],[Player]],Rosters!$D$1:$D$1939,1,FALSE)</f>
        <v>Still, Tarheeb</v>
      </c>
      <c r="I676" s="75" t="str">
        <f>Table16[[#This Row],[RunBlock-Primary6]]&amp;"-"&amp;Table16[[#This Row],[PassBlock8]]&amp;IF(Table16[[#This Row],[RunBlock-Secondary7]]&lt;&gt;"","/"&amp;Table16[[#This Row],[RunBlock-Secondary7]]&amp;"-"&amp;Table16[[#This Row],[PassBlock8]],"")</f>
        <v>-</v>
      </c>
      <c r="J676" s="73" t="s">
        <v>393</v>
      </c>
      <c r="K676" s="73"/>
      <c r="L676" s="74"/>
      <c r="M676" s="74"/>
      <c r="N676" s="74"/>
      <c r="O676" s="74"/>
      <c r="P676" s="74"/>
      <c r="Q676" s="74" t="str">
        <f>Table16[[#This Row],[DefPrimary2]]&amp;IF(Table16[[#This Row],[Def-Secondary3]]&lt;&gt;"","/"&amp;Table16[[#This Row],[Def-Secondary3]],)&amp;""&amp;IF(Table16[[#This Row],[PassRush4]]&lt;&gt;"","-"&amp;Table16[[#This Row],[PassRush4]],)</f>
        <v>5</v>
      </c>
      <c r="R676" s="74" t="e">
        <f>VLOOKUP(Table16[[#This Row],[Player]],#REF!,9,FALSE)</f>
        <v>#REF!</v>
      </c>
    </row>
    <row r="677" spans="1:18" ht="12.75" customHeight="1" x14ac:dyDescent="0.25">
      <c r="A677" s="76" t="s">
        <v>1419</v>
      </c>
      <c r="B677" s="72" t="s">
        <v>386</v>
      </c>
      <c r="C677" s="77" t="s">
        <v>220</v>
      </c>
      <c r="D677" s="89">
        <v>37062</v>
      </c>
      <c r="E677" s="73" t="s">
        <v>4144</v>
      </c>
      <c r="G677" s="73" t="s">
        <v>167</v>
      </c>
      <c r="H677" s="75" t="e">
        <f>VLOOKUP(Table16[[#This Row],[Player]],Rosters!$D$1:$D$1939,1,FALSE)</f>
        <v>#N/A</v>
      </c>
      <c r="I677" s="75" t="str">
        <f>Table16[[#This Row],[RunBlock-Primary6]]&amp;"-"&amp;Table16[[#This Row],[PassBlock8]]&amp;IF(Table16[[#This Row],[RunBlock-Secondary7]]&lt;&gt;"","/"&amp;Table16[[#This Row],[RunBlock-Secondary7]]&amp;"-"&amp;Table16[[#This Row],[PassBlock8]],"")</f>
        <v>-</v>
      </c>
      <c r="J677" s="73" t="s">
        <v>167</v>
      </c>
      <c r="K677" s="73"/>
      <c r="L677" s="74"/>
      <c r="M677" s="74"/>
      <c r="N677" s="74"/>
      <c r="O677" s="74"/>
      <c r="P677" s="74"/>
      <c r="Q677" s="74" t="str">
        <f>Table16[[#This Row],[DefPrimary2]]&amp;IF(Table16[[#This Row],[Def-Secondary3]]&lt;&gt;"","/"&amp;Table16[[#This Row],[Def-Secondary3]],)&amp;""&amp;IF(Table16[[#This Row],[PassRush4]]&lt;&gt;"","-"&amp;Table16[[#This Row],[PassRush4]],)</f>
        <v>6</v>
      </c>
      <c r="R677" s="74" t="e">
        <f>VLOOKUP(Table16[[#This Row],[Player]],#REF!,9,FALSE)</f>
        <v>#REF!</v>
      </c>
    </row>
    <row r="678" spans="1:18" ht="12.75" customHeight="1" x14ac:dyDescent="0.25">
      <c r="A678" s="76" t="s">
        <v>1959</v>
      </c>
      <c r="B678" s="72" t="s">
        <v>386</v>
      </c>
      <c r="C678" s="77" t="s">
        <v>138</v>
      </c>
      <c r="D678" s="89">
        <v>35674</v>
      </c>
      <c r="E678" s="73" t="s">
        <v>473</v>
      </c>
      <c r="G678" s="73" t="s">
        <v>164</v>
      </c>
      <c r="H678" s="75" t="str">
        <f>VLOOKUP(Table16[[#This Row],[Player]],Rosters!$D$1:$D$1939,1,FALSE)</f>
        <v>St-Juste, Benjamin</v>
      </c>
      <c r="I678" s="75" t="str">
        <f>Table16[[#This Row],[RunBlock-Primary6]]&amp;"-"&amp;Table16[[#This Row],[PassBlock8]]&amp;IF(Table16[[#This Row],[RunBlock-Secondary7]]&lt;&gt;"","/"&amp;Table16[[#This Row],[RunBlock-Secondary7]]&amp;"-"&amp;Table16[[#This Row],[PassBlock8]],"")</f>
        <v>-</v>
      </c>
      <c r="J678" s="73" t="s">
        <v>164</v>
      </c>
      <c r="K678" s="73"/>
      <c r="L678" s="74"/>
      <c r="M678" s="74"/>
      <c r="N678" s="74"/>
      <c r="O678" s="74"/>
      <c r="P678" s="74"/>
      <c r="Q678" s="74" t="str">
        <f>Table16[[#This Row],[DefPrimary2]]&amp;IF(Table16[[#This Row],[Def-Secondary3]]&lt;&gt;"","/"&amp;Table16[[#This Row],[Def-Secondary3]],)&amp;""&amp;IF(Table16[[#This Row],[PassRush4]]&lt;&gt;"","-"&amp;Table16[[#This Row],[PassRush4]],)</f>
        <v>0</v>
      </c>
      <c r="R678" s="74" t="e">
        <f>VLOOKUP(Table16[[#This Row],[Player]],#REF!,9,FALSE)</f>
        <v>#REF!</v>
      </c>
    </row>
    <row r="679" spans="1:18" ht="12.75" customHeight="1" x14ac:dyDescent="0.25">
      <c r="A679" s="76" t="s">
        <v>2987</v>
      </c>
      <c r="B679" s="72" t="s">
        <v>386</v>
      </c>
      <c r="C679" s="77" t="s">
        <v>154</v>
      </c>
      <c r="D679" s="89">
        <v>36617</v>
      </c>
      <c r="E679" s="73" t="s">
        <v>4286</v>
      </c>
      <c r="G679" s="73" t="s">
        <v>167</v>
      </c>
      <c r="H679" s="75" t="str">
        <f>VLOOKUP(Table16[[#This Row],[Player]],Rosters!$D$1:$D$1939,1,FALSE)</f>
        <v>Surtain, Patrick</v>
      </c>
      <c r="I679" s="75" t="str">
        <f>Table16[[#This Row],[RunBlock-Primary6]]&amp;"-"&amp;Table16[[#This Row],[PassBlock8]]&amp;IF(Table16[[#This Row],[RunBlock-Secondary7]]&lt;&gt;"","/"&amp;Table16[[#This Row],[RunBlock-Secondary7]]&amp;"-"&amp;Table16[[#This Row],[PassBlock8]],"")</f>
        <v>-</v>
      </c>
      <c r="J679" s="73" t="s">
        <v>167</v>
      </c>
      <c r="K679" s="73"/>
      <c r="L679" s="74"/>
      <c r="M679" s="74"/>
      <c r="N679" s="74"/>
      <c r="O679" s="74"/>
      <c r="P679" s="74"/>
      <c r="Q679" s="74" t="str">
        <f>Table16[[#This Row],[DefPrimary2]]&amp;IF(Table16[[#This Row],[Def-Secondary3]]&lt;&gt;"","/"&amp;Table16[[#This Row],[Def-Secondary3]],)&amp;""&amp;IF(Table16[[#This Row],[PassRush4]]&lt;&gt;"","-"&amp;Table16[[#This Row],[PassRush4]],)</f>
        <v>6</v>
      </c>
      <c r="R679" s="74" t="e">
        <f>VLOOKUP(Table16[[#This Row],[Player]],#REF!,9,FALSE)</f>
        <v>#REF!</v>
      </c>
    </row>
    <row r="680" spans="1:18" ht="12.75" customHeight="1" x14ac:dyDescent="0.25">
      <c r="A680" s="76" t="s">
        <v>627</v>
      </c>
      <c r="B680" s="72" t="s">
        <v>386</v>
      </c>
      <c r="C680" s="77" t="s">
        <v>131</v>
      </c>
      <c r="D680" s="89">
        <v>36448</v>
      </c>
      <c r="E680" s="73" t="s">
        <v>90</v>
      </c>
      <c r="G680" s="73" t="s">
        <v>141</v>
      </c>
      <c r="H680" s="75" t="str">
        <f>VLOOKUP(Table16[[#This Row],[Player]],Rosters!$D$1:$D$1939,1,FALSE)</f>
        <v>Taylor-Britt, Cam</v>
      </c>
      <c r="I680" s="75" t="str">
        <f>Table16[[#This Row],[RunBlock-Primary6]]&amp;"-"&amp;Table16[[#This Row],[PassBlock8]]&amp;IF(Table16[[#This Row],[RunBlock-Secondary7]]&lt;&gt;"","/"&amp;Table16[[#This Row],[RunBlock-Secondary7]]&amp;"-"&amp;Table16[[#This Row],[PassBlock8]],"")</f>
        <v>-</v>
      </c>
      <c r="J680" s="73" t="s">
        <v>141</v>
      </c>
      <c r="K680" s="73"/>
      <c r="L680" s="74"/>
      <c r="M680" s="74"/>
      <c r="N680" s="74"/>
      <c r="O680" s="74"/>
      <c r="P680" s="74"/>
      <c r="Q680" s="74" t="str">
        <f>Table16[[#This Row],[DefPrimary2]]&amp;IF(Table16[[#This Row],[Def-Secondary3]]&lt;&gt;"","/"&amp;Table16[[#This Row],[Def-Secondary3]],)&amp;""&amp;IF(Table16[[#This Row],[PassRush4]]&lt;&gt;"","-"&amp;Table16[[#This Row],[PassRush4]],)</f>
        <v>4</v>
      </c>
      <c r="R680" s="74" t="e">
        <f>VLOOKUP(Table16[[#This Row],[Player]],#REF!,9,FALSE)</f>
        <v>#REF!</v>
      </c>
    </row>
    <row r="681" spans="1:18" ht="12.75" customHeight="1" x14ac:dyDescent="0.25">
      <c r="A681" s="76" t="s">
        <v>390</v>
      </c>
      <c r="B681" s="72" t="s">
        <v>386</v>
      </c>
      <c r="C681" s="77" t="s">
        <v>213</v>
      </c>
      <c r="D681" s="89">
        <v>35201</v>
      </c>
      <c r="E681" s="73" t="s">
        <v>391</v>
      </c>
      <c r="G681" s="73" t="s">
        <v>393</v>
      </c>
      <c r="H681" s="75" t="str">
        <f>VLOOKUP(Table16[[#This Row],[Player]],Rosters!$D$1:$D$1939,1,FALSE)</f>
        <v>Ward, Charvarius</v>
      </c>
      <c r="I681" s="75" t="str">
        <f>Table16[[#This Row],[RunBlock-Primary6]]&amp;"-"&amp;Table16[[#This Row],[PassBlock8]]&amp;IF(Table16[[#This Row],[RunBlock-Secondary7]]&lt;&gt;"","/"&amp;Table16[[#This Row],[RunBlock-Secondary7]]&amp;"-"&amp;Table16[[#This Row],[PassBlock8]],"")</f>
        <v>-</v>
      </c>
      <c r="J681" s="73" t="s">
        <v>393</v>
      </c>
      <c r="K681" s="73"/>
      <c r="L681" s="74"/>
      <c r="M681" s="74"/>
      <c r="N681" s="74"/>
      <c r="O681" s="74"/>
      <c r="P681" s="74"/>
      <c r="Q681" s="74" t="str">
        <f>Table16[[#This Row],[DefPrimary2]]&amp;IF(Table16[[#This Row],[Def-Secondary3]]&lt;&gt;"","/"&amp;Table16[[#This Row],[Def-Secondary3]],)&amp;""&amp;IF(Table16[[#This Row],[PassRush4]]&lt;&gt;"","-"&amp;Table16[[#This Row],[PassRush4]],)</f>
        <v>5</v>
      </c>
      <c r="R681" s="74" t="e">
        <f>VLOOKUP(Table16[[#This Row],[Player]],#REF!,9,FALSE)</f>
        <v>#REF!</v>
      </c>
    </row>
    <row r="682" spans="1:18" ht="12.75" customHeight="1" x14ac:dyDescent="0.25">
      <c r="A682" s="76" t="s">
        <v>3437</v>
      </c>
      <c r="B682" s="72" t="s">
        <v>386</v>
      </c>
      <c r="C682" s="77" t="s">
        <v>91</v>
      </c>
      <c r="D682" s="89">
        <v>35548</v>
      </c>
      <c r="E682" s="73" t="s">
        <v>3438</v>
      </c>
      <c r="G682" s="73" t="s">
        <v>167</v>
      </c>
      <c r="H682" s="75" t="str">
        <f>VLOOKUP(Table16[[#This Row],[Player]],Rosters!$D$1:$D$1939,1,FALSE)</f>
        <v>Ward, Denzel</v>
      </c>
      <c r="I682" s="75" t="str">
        <f>Table16[[#This Row],[RunBlock-Primary6]]&amp;"-"&amp;Table16[[#This Row],[PassBlock8]]&amp;IF(Table16[[#This Row],[RunBlock-Secondary7]]&lt;&gt;"","/"&amp;Table16[[#This Row],[RunBlock-Secondary7]]&amp;"-"&amp;Table16[[#This Row],[PassBlock8]],"")</f>
        <v>-</v>
      </c>
      <c r="J682" s="73" t="s">
        <v>167</v>
      </c>
      <c r="K682" s="73"/>
      <c r="L682" s="74"/>
      <c r="M682" s="74"/>
      <c r="N682" s="74"/>
      <c r="O682" s="74"/>
      <c r="P682" s="74"/>
      <c r="Q682" s="74" t="str">
        <f>Table16[[#This Row],[DefPrimary2]]&amp;IF(Table16[[#This Row],[Def-Secondary3]]&lt;&gt;"","/"&amp;Table16[[#This Row],[Def-Secondary3]],)&amp;""&amp;IF(Table16[[#This Row],[PassRush4]]&lt;&gt;"","-"&amp;Table16[[#This Row],[PassRush4]],)</f>
        <v>6</v>
      </c>
      <c r="R682" s="74" t="e">
        <f>VLOOKUP(Table16[[#This Row],[Player]],#REF!,9,FALSE)</f>
        <v>#REF!</v>
      </c>
    </row>
    <row r="683" spans="1:18" ht="12.75" customHeight="1" x14ac:dyDescent="0.25">
      <c r="A683" s="76" t="s">
        <v>1704</v>
      </c>
      <c r="B683" s="72" t="s">
        <v>386</v>
      </c>
      <c r="C683" s="77" t="s">
        <v>250</v>
      </c>
      <c r="D683" s="89">
        <v>37861</v>
      </c>
      <c r="E683" s="73" t="s">
        <v>1705</v>
      </c>
      <c r="G683" s="73" t="s">
        <v>393</v>
      </c>
      <c r="H683" s="75" t="str">
        <f>VLOOKUP(Table16[[#This Row],[Player]],Rosters!$D$1:$D$1939,1,FALSE)</f>
        <v>Wiggins, Nate</v>
      </c>
      <c r="I683" s="75" t="str">
        <f>Table16[[#This Row],[RunBlock-Primary6]]&amp;"-"&amp;Table16[[#This Row],[PassBlock8]]&amp;IF(Table16[[#This Row],[RunBlock-Secondary7]]&lt;&gt;"","/"&amp;Table16[[#This Row],[RunBlock-Secondary7]]&amp;"-"&amp;Table16[[#This Row],[PassBlock8]],"")</f>
        <v>-</v>
      </c>
      <c r="J683" s="73" t="s">
        <v>393</v>
      </c>
      <c r="K683" s="73"/>
      <c r="L683" s="74"/>
      <c r="M683" s="74"/>
      <c r="N683" s="74"/>
      <c r="O683" s="74"/>
      <c r="P683" s="74"/>
      <c r="Q683" s="74" t="str">
        <f>Table16[[#This Row],[DefPrimary2]]&amp;IF(Table16[[#This Row],[Def-Secondary3]]&lt;&gt;"","/"&amp;Table16[[#This Row],[Def-Secondary3]],)&amp;""&amp;IF(Table16[[#This Row],[PassRush4]]&lt;&gt;"","-"&amp;Table16[[#This Row],[PassRush4]],)</f>
        <v>5</v>
      </c>
      <c r="R683" s="74" t="e">
        <f>VLOOKUP(Table16[[#This Row],[Player]],#REF!,9,FALSE)</f>
        <v>#REF!</v>
      </c>
    </row>
    <row r="684" spans="1:18" ht="12.75" customHeight="1" x14ac:dyDescent="0.25">
      <c r="A684" s="76" t="s">
        <v>2871</v>
      </c>
      <c r="B684" s="72" t="s">
        <v>386</v>
      </c>
      <c r="C684" s="77" t="s">
        <v>285</v>
      </c>
      <c r="D684" s="89">
        <v>36348</v>
      </c>
      <c r="E684" s="73" t="s">
        <v>99</v>
      </c>
      <c r="G684" s="73" t="s">
        <v>393</v>
      </c>
      <c r="H684" s="75" t="str">
        <f>VLOOKUP(Table16[[#This Row],[Player]],Rosters!$D$1:$D$1939,1,FALSE)</f>
        <v>Womack, Samuel</v>
      </c>
      <c r="I684" s="75" t="str">
        <f>Table16[[#This Row],[RunBlock-Primary6]]&amp;"-"&amp;Table16[[#This Row],[PassBlock8]]&amp;IF(Table16[[#This Row],[RunBlock-Secondary7]]&lt;&gt;"","/"&amp;Table16[[#This Row],[RunBlock-Secondary7]]&amp;"-"&amp;Table16[[#This Row],[PassBlock8]],"")</f>
        <v>-</v>
      </c>
      <c r="J684" s="73" t="s">
        <v>393</v>
      </c>
      <c r="K684" s="73"/>
      <c r="L684" s="74"/>
      <c r="M684" s="74"/>
      <c r="N684" s="74"/>
      <c r="O684" s="74"/>
      <c r="P684" s="74"/>
      <c r="Q684" s="74" t="str">
        <f>Table16[[#This Row],[DefPrimary2]]&amp;IF(Table16[[#This Row],[Def-Secondary3]]&lt;&gt;"","/"&amp;Table16[[#This Row],[Def-Secondary3]],)&amp;""&amp;IF(Table16[[#This Row],[PassRush4]]&lt;&gt;"","-"&amp;Table16[[#This Row],[PassRush4]],)</f>
        <v>5</v>
      </c>
      <c r="R684" s="74" t="e">
        <f>VLOOKUP(Table16[[#This Row],[Player]],#REF!,9,FALSE)</f>
        <v>#REF!</v>
      </c>
    </row>
    <row r="685" spans="1:18" ht="12.75" customHeight="1" x14ac:dyDescent="0.25">
      <c r="A685" s="79" t="s">
        <v>969</v>
      </c>
      <c r="B685" s="72" t="s">
        <v>386</v>
      </c>
      <c r="C685" s="77" t="s">
        <v>116</v>
      </c>
      <c r="D685" s="89">
        <v>36282</v>
      </c>
      <c r="E685" s="73" t="s">
        <v>99</v>
      </c>
      <c r="G685" s="73" t="s">
        <v>141</v>
      </c>
      <c r="H685" s="75" t="str">
        <f>VLOOKUP(Table16[[#This Row],[Player]],Rosters!$D$1:$D$1939,1,FALSE)</f>
        <v>Woolen, Riq</v>
      </c>
      <c r="I685" s="75" t="str">
        <f>Table16[[#This Row],[RunBlock-Primary6]]&amp;"-"&amp;Table16[[#This Row],[PassBlock8]]&amp;IF(Table16[[#This Row],[RunBlock-Secondary7]]&lt;&gt;"","/"&amp;Table16[[#This Row],[RunBlock-Secondary7]]&amp;"-"&amp;Table16[[#This Row],[PassBlock8]],"")</f>
        <v>-</v>
      </c>
      <c r="J685" s="73" t="s">
        <v>141</v>
      </c>
      <c r="K685" s="73"/>
      <c r="L685" s="74"/>
      <c r="M685" s="74"/>
      <c r="N685" s="74"/>
      <c r="O685" s="74"/>
      <c r="P685" s="74"/>
      <c r="Q685" s="74" t="str">
        <f>Table16[[#This Row],[DefPrimary2]]&amp;IF(Table16[[#This Row],[Def-Secondary3]]&lt;&gt;"","/"&amp;Table16[[#This Row],[Def-Secondary3]],)&amp;""&amp;IF(Table16[[#This Row],[PassRush4]]&lt;&gt;"","-"&amp;Table16[[#This Row],[PassRush4]],)</f>
        <v>4</v>
      </c>
      <c r="R685" s="74" t="e">
        <f>VLOOKUP(Table16[[#This Row],[Player]],#REF!,9,FALSE)</f>
        <v>#REF!</v>
      </c>
    </row>
    <row r="686" spans="1:18" ht="12.75" customHeight="1" x14ac:dyDescent="0.25">
      <c r="A686" s="76" t="s">
        <v>2529</v>
      </c>
      <c r="B686" s="72" t="s">
        <v>2530</v>
      </c>
      <c r="C686" s="77" t="s">
        <v>368</v>
      </c>
      <c r="D686" s="89">
        <v>35603</v>
      </c>
      <c r="E686" s="73" t="s">
        <v>121</v>
      </c>
      <c r="G686" s="73" t="s">
        <v>393</v>
      </c>
      <c r="H686" s="75" t="str">
        <f>VLOOKUP(Table16[[#This Row],[Player]],Rosters!$D$1:$D$1939,1,FALSE)</f>
        <v>Nixon, Keisean</v>
      </c>
      <c r="I686" s="75" t="str">
        <f>Table16[[#This Row],[RunBlock-Primary6]]&amp;"-"&amp;Table16[[#This Row],[PassBlock8]]&amp;IF(Table16[[#This Row],[RunBlock-Secondary7]]&lt;&gt;"","/"&amp;Table16[[#This Row],[RunBlock-Secondary7]]&amp;"-"&amp;Table16[[#This Row],[PassBlock8]],"")</f>
        <v>-</v>
      </c>
      <c r="J686" s="73" t="s">
        <v>393</v>
      </c>
      <c r="K686" s="73"/>
      <c r="L686" s="74"/>
      <c r="M686" s="74"/>
      <c r="N686" s="74"/>
      <c r="O686" s="74"/>
      <c r="P686" s="74"/>
      <c r="Q686" s="74" t="str">
        <f>Table16[[#This Row],[DefPrimary2]]&amp;IF(Table16[[#This Row],[Def-Secondary3]]&lt;&gt;"","/"&amp;Table16[[#This Row],[Def-Secondary3]],)&amp;""&amp;IF(Table16[[#This Row],[PassRush4]]&lt;&gt;"","-"&amp;Table16[[#This Row],[PassRush4]],)</f>
        <v>5</v>
      </c>
      <c r="R686" s="74" t="e">
        <f>VLOOKUP(Table16[[#This Row],[Player]],#REF!,9,FALSE)</f>
        <v>#REF!</v>
      </c>
    </row>
    <row r="687" spans="1:18" ht="12.75" customHeight="1" x14ac:dyDescent="0.25">
      <c r="A687" s="91" t="s">
        <v>2030</v>
      </c>
      <c r="B687" s="72" t="s">
        <v>284</v>
      </c>
      <c r="C687" s="77" t="s">
        <v>101</v>
      </c>
      <c r="D687" s="89">
        <v>35624</v>
      </c>
      <c r="E687" s="73" t="s">
        <v>1001</v>
      </c>
      <c r="G687" s="73" t="s">
        <v>592</v>
      </c>
      <c r="H687" s="75" t="e">
        <f>VLOOKUP(Table16[[#This Row],[Player]],Rosters!$D$1:$D$1939,1,FALSE)</f>
        <v>#N/A</v>
      </c>
      <c r="I687" s="75" t="str">
        <f>Table16[[#This Row],[RunBlock-Primary6]]&amp;"-"&amp;Table16[[#This Row],[PassBlock8]]&amp;IF(Table16[[#This Row],[RunBlock-Secondary7]]&lt;&gt;"","/"&amp;Table16[[#This Row],[RunBlock-Secondary7]]&amp;"-"&amp;Table16[[#This Row],[PassBlock8]],"")</f>
        <v>-</v>
      </c>
      <c r="J687" s="73" t="s">
        <v>393</v>
      </c>
      <c r="K687" s="73"/>
      <c r="L687" s="74">
        <v>9</v>
      </c>
      <c r="M687" s="74"/>
      <c r="N687" s="74"/>
      <c r="O687" s="74"/>
      <c r="P687" s="74"/>
      <c r="Q687" s="74" t="str">
        <f>Table16[[#This Row],[DefPrimary2]]&amp;IF(Table16[[#This Row],[Def-Secondary3]]&lt;&gt;"","/"&amp;Table16[[#This Row],[Def-Secondary3]],)&amp;""&amp;IF(Table16[[#This Row],[PassRush4]]&lt;&gt;"","-"&amp;Table16[[#This Row],[PassRush4]],)</f>
        <v>5-9</v>
      </c>
      <c r="R687" s="74" t="e">
        <f>VLOOKUP(Table16[[#This Row],[Player]],#REF!,9,FALSE)</f>
        <v>#REF!</v>
      </c>
    </row>
    <row r="688" spans="1:18" ht="12.75" customHeight="1" x14ac:dyDescent="0.25">
      <c r="A688" s="76" t="s">
        <v>2732</v>
      </c>
      <c r="B688" s="72" t="s">
        <v>284</v>
      </c>
      <c r="C688" s="77" t="s">
        <v>154</v>
      </c>
      <c r="D688" s="89">
        <v>35662</v>
      </c>
      <c r="E688" s="73" t="s">
        <v>136</v>
      </c>
      <c r="G688" s="73" t="s">
        <v>1392</v>
      </c>
      <c r="H688" s="75" t="str">
        <f>VLOOKUP(Table16[[#This Row],[Player]],Rosters!$D$1:$D$1939,1,FALSE)</f>
        <v>Allen, Zach</v>
      </c>
      <c r="I688" s="75" t="str">
        <f>Table16[[#This Row],[RunBlock-Primary6]]&amp;"-"&amp;Table16[[#This Row],[PassBlock8]]&amp;IF(Table16[[#This Row],[RunBlock-Secondary7]]&lt;&gt;"","/"&amp;Table16[[#This Row],[RunBlock-Secondary7]]&amp;"-"&amp;Table16[[#This Row],[PassBlock8]],"")</f>
        <v>-</v>
      </c>
      <c r="J688" s="73" t="s">
        <v>167</v>
      </c>
      <c r="K688" s="73"/>
      <c r="L688" s="74">
        <v>8</v>
      </c>
      <c r="M688" s="74"/>
      <c r="N688" s="74"/>
      <c r="O688" s="74"/>
      <c r="P688" s="74"/>
      <c r="Q688" s="74" t="str">
        <f>Table16[[#This Row],[DefPrimary2]]&amp;IF(Table16[[#This Row],[Def-Secondary3]]&lt;&gt;"","/"&amp;Table16[[#This Row],[Def-Secondary3]],)&amp;""&amp;IF(Table16[[#This Row],[PassRush4]]&lt;&gt;"","-"&amp;Table16[[#This Row],[PassRush4]],)</f>
        <v>6-8</v>
      </c>
      <c r="R688" s="74" t="e">
        <f>VLOOKUP(Table16[[#This Row],[Player]],#REF!,9,FALSE)</f>
        <v>#REF!</v>
      </c>
    </row>
    <row r="689" spans="1:18" ht="12.75" customHeight="1" x14ac:dyDescent="0.25">
      <c r="A689" s="76" t="s">
        <v>1916</v>
      </c>
      <c r="B689" s="72" t="s">
        <v>284</v>
      </c>
      <c r="C689" s="77" t="s">
        <v>220</v>
      </c>
      <c r="D689" s="89">
        <v>37136</v>
      </c>
      <c r="E689" s="73" t="s">
        <v>1119</v>
      </c>
      <c r="G689" s="73" t="s">
        <v>731</v>
      </c>
      <c r="H689" s="75" t="e">
        <f>VLOOKUP(Table16[[#This Row],[Player]],Rosters!$D$1:$D$1939,1,FALSE)</f>
        <v>#N/A</v>
      </c>
      <c r="I689" s="75" t="str">
        <f>Table16[[#This Row],[RunBlock-Primary6]]&amp;"-"&amp;Table16[[#This Row],[PassBlock8]]&amp;IF(Table16[[#This Row],[RunBlock-Secondary7]]&lt;&gt;"","/"&amp;Table16[[#This Row],[RunBlock-Secondary7]]&amp;"-"&amp;Table16[[#This Row],[PassBlock8]],"")</f>
        <v>-</v>
      </c>
      <c r="J689" s="73" t="s">
        <v>167</v>
      </c>
      <c r="K689" s="73"/>
      <c r="L689" s="74">
        <v>12</v>
      </c>
      <c r="M689" s="74">
        <v>1</v>
      </c>
      <c r="N689" s="74"/>
      <c r="O689" s="74"/>
      <c r="P689" s="74"/>
      <c r="Q689" s="74" t="str">
        <f>Table16[[#This Row],[DefPrimary2]]&amp;IF(Table16[[#This Row],[Def-Secondary3]]&lt;&gt;"","/"&amp;Table16[[#This Row],[Def-Secondary3]],)&amp;""&amp;IF(Table16[[#This Row],[PassRush4]]&lt;&gt;"","-"&amp;Table16[[#This Row],[PassRush4]],)</f>
        <v>6-12</v>
      </c>
      <c r="R689" s="74" t="e">
        <f>VLOOKUP(Table16[[#This Row],[Player]],#REF!,9,FALSE)</f>
        <v>#REF!</v>
      </c>
    </row>
    <row r="690" spans="1:18" ht="12.75" customHeight="1" x14ac:dyDescent="0.25">
      <c r="A690" s="76" t="s">
        <v>1918</v>
      </c>
      <c r="B690" s="72" t="s">
        <v>284</v>
      </c>
      <c r="C690" s="77" t="s">
        <v>246</v>
      </c>
      <c r="D690" s="89">
        <v>34891</v>
      </c>
      <c r="E690" s="73" t="s">
        <v>1919</v>
      </c>
      <c r="G690" s="73" t="s">
        <v>201</v>
      </c>
      <c r="H690" s="75" t="str">
        <f>VLOOKUP(Table16[[#This Row],[Player]],Rosters!$D$1:$D$1939,1,FALSE)</f>
        <v>Bosa, Joey</v>
      </c>
      <c r="I690" s="75" t="str">
        <f>Table16[[#This Row],[RunBlock-Primary6]]&amp;"-"&amp;Table16[[#This Row],[PassBlock8]]&amp;IF(Table16[[#This Row],[RunBlock-Secondary7]]&lt;&gt;"","/"&amp;Table16[[#This Row],[RunBlock-Secondary7]]&amp;"-"&amp;Table16[[#This Row],[PassBlock8]],"")</f>
        <v>-</v>
      </c>
      <c r="J690" s="73" t="s">
        <v>393</v>
      </c>
      <c r="K690" s="73"/>
      <c r="L690" s="74">
        <v>5</v>
      </c>
      <c r="M690" s="74"/>
      <c r="N690" s="74"/>
      <c r="O690" s="74"/>
      <c r="P690" s="74"/>
      <c r="Q690" s="74" t="str">
        <f>Table16[[#This Row],[DefPrimary2]]&amp;IF(Table16[[#This Row],[Def-Secondary3]]&lt;&gt;"","/"&amp;Table16[[#This Row],[Def-Secondary3]],)&amp;""&amp;IF(Table16[[#This Row],[PassRush4]]&lt;&gt;"","-"&amp;Table16[[#This Row],[PassRush4]],)</f>
        <v>5-5</v>
      </c>
      <c r="R690" s="74" t="e">
        <f>VLOOKUP(Table16[[#This Row],[Player]],#REF!,9,FALSE)</f>
        <v>#REF!</v>
      </c>
    </row>
    <row r="691" spans="1:18" ht="12.75" customHeight="1" x14ac:dyDescent="0.25">
      <c r="A691" s="76" t="s">
        <v>727</v>
      </c>
      <c r="B691" s="72" t="s">
        <v>284</v>
      </c>
      <c r="C691" s="77" t="s">
        <v>491</v>
      </c>
      <c r="D691" s="89">
        <v>35664</v>
      </c>
      <c r="E691" s="73" t="s">
        <v>548</v>
      </c>
      <c r="G691" s="73" t="s">
        <v>729</v>
      </c>
      <c r="H691" s="75" t="str">
        <f>VLOOKUP(Table16[[#This Row],[Player]],Rosters!$D$1:$D$1939,1,FALSE)</f>
        <v>Crosby, Maxx</v>
      </c>
      <c r="I691" s="75" t="str">
        <f>Table16[[#This Row],[RunBlock-Primary6]]&amp;"-"&amp;Table16[[#This Row],[PassBlock8]]&amp;IF(Table16[[#This Row],[RunBlock-Secondary7]]&lt;&gt;"","/"&amp;Table16[[#This Row],[RunBlock-Secondary7]]&amp;"-"&amp;Table16[[#This Row],[PassBlock8]],"")</f>
        <v>-</v>
      </c>
      <c r="J691" s="73" t="s">
        <v>167</v>
      </c>
      <c r="K691" s="73"/>
      <c r="L691" s="74">
        <v>9</v>
      </c>
      <c r="M691" s="74"/>
      <c r="N691" s="74"/>
      <c r="O691" s="74"/>
      <c r="P691" s="74"/>
      <c r="Q691" s="74" t="str">
        <f>Table16[[#This Row],[DefPrimary2]]&amp;IF(Table16[[#This Row],[Def-Secondary3]]&lt;&gt;"","/"&amp;Table16[[#This Row],[Def-Secondary3]],)&amp;""&amp;IF(Table16[[#This Row],[PassRush4]]&lt;&gt;"","-"&amp;Table16[[#This Row],[PassRush4]],)</f>
        <v>6-9</v>
      </c>
      <c r="R691" s="74" t="e">
        <f>VLOOKUP(Table16[[#This Row],[Player]],#REF!,9,FALSE)</f>
        <v>#REF!</v>
      </c>
    </row>
    <row r="692" spans="1:18" ht="12.75" customHeight="1" x14ac:dyDescent="0.25">
      <c r="A692" s="76" t="s">
        <v>922</v>
      </c>
      <c r="B692" s="72" t="s">
        <v>284</v>
      </c>
      <c r="C692" s="77" t="s">
        <v>138</v>
      </c>
      <c r="D692" s="89">
        <v>35567</v>
      </c>
      <c r="E692" s="73" t="s">
        <v>923</v>
      </c>
      <c r="G692" s="73" t="s">
        <v>781</v>
      </c>
      <c r="H692" s="75" t="str">
        <f>VLOOKUP(Table16[[#This Row],[Player]],Rosters!$D$1:$D$1939,1,FALSE)</f>
        <v>Ferrell, Clelin</v>
      </c>
      <c r="I692" s="75" t="str">
        <f>Table16[[#This Row],[RunBlock-Primary6]]&amp;"-"&amp;Table16[[#This Row],[PassBlock8]]&amp;IF(Table16[[#This Row],[RunBlock-Secondary7]]&lt;&gt;"","/"&amp;Table16[[#This Row],[RunBlock-Secondary7]]&amp;"-"&amp;Table16[[#This Row],[PassBlock8]],"")</f>
        <v>-</v>
      </c>
      <c r="J692" s="73" t="s">
        <v>141</v>
      </c>
      <c r="K692" s="73"/>
      <c r="L692" s="74">
        <v>6</v>
      </c>
      <c r="M692" s="74"/>
      <c r="N692" s="74"/>
      <c r="O692" s="74"/>
      <c r="P692" s="74"/>
      <c r="Q692" s="74" t="str">
        <f>Table16[[#This Row],[DefPrimary2]]&amp;IF(Table16[[#This Row],[Def-Secondary3]]&lt;&gt;"","/"&amp;Table16[[#This Row],[Def-Secondary3]],)&amp;""&amp;IF(Table16[[#This Row],[PassRush4]]&lt;&gt;"","-"&amp;Table16[[#This Row],[PassRush4]],)</f>
        <v>4-6</v>
      </c>
      <c r="R692" s="74" t="e">
        <f>VLOOKUP(Table16[[#This Row],[Player]],#REF!,9,FALSE)</f>
        <v>#REF!</v>
      </c>
    </row>
    <row r="693" spans="1:18" ht="12.75" customHeight="1" x14ac:dyDescent="0.25">
      <c r="A693" s="76" t="s">
        <v>578</v>
      </c>
      <c r="B693" s="72" t="s">
        <v>284</v>
      </c>
      <c r="C693" s="77" t="s">
        <v>239</v>
      </c>
      <c r="D693" s="89">
        <v>36543</v>
      </c>
      <c r="E693" s="73" t="s">
        <v>579</v>
      </c>
      <c r="G693" s="73" t="s">
        <v>580</v>
      </c>
      <c r="H693" s="75" t="str">
        <f>VLOOKUP(Table16[[#This Row],[Player]],Rosters!$D$1:$D$1939,1,FALSE)</f>
        <v>Fiske, Braden</v>
      </c>
      <c r="I693" s="75" t="str">
        <f>Table16[[#This Row],[RunBlock-Primary6]]&amp;"-"&amp;Table16[[#This Row],[PassBlock8]]&amp;IF(Table16[[#This Row],[RunBlock-Secondary7]]&lt;&gt;"","/"&amp;Table16[[#This Row],[RunBlock-Secondary7]]&amp;"-"&amp;Table16[[#This Row],[PassBlock8]],"")</f>
        <v>-</v>
      </c>
      <c r="J693" s="73" t="s">
        <v>164</v>
      </c>
      <c r="K693" s="73"/>
      <c r="L693" s="74">
        <v>9</v>
      </c>
      <c r="M693" s="74"/>
      <c r="N693" s="74"/>
      <c r="O693" s="74"/>
      <c r="P693" s="74"/>
      <c r="Q693" s="74" t="str">
        <f>Table16[[#This Row],[DefPrimary2]]&amp;IF(Table16[[#This Row],[Def-Secondary3]]&lt;&gt;"","/"&amp;Table16[[#This Row],[Def-Secondary3]],)&amp;""&amp;IF(Table16[[#This Row],[PassRush4]]&lt;&gt;"","-"&amp;Table16[[#This Row],[PassRush4]],)</f>
        <v>0-9</v>
      </c>
      <c r="R693" s="74" t="e">
        <f>VLOOKUP(Table16[[#This Row],[Player]],#REF!,9,FALSE)</f>
        <v>#REF!</v>
      </c>
    </row>
    <row r="694" spans="1:18" ht="12.75" customHeight="1" x14ac:dyDescent="0.25">
      <c r="A694" s="76" t="s">
        <v>761</v>
      </c>
      <c r="B694" s="72" t="s">
        <v>284</v>
      </c>
      <c r="C694" s="77" t="s">
        <v>213</v>
      </c>
      <c r="D694" s="89">
        <v>33855</v>
      </c>
      <c r="E694" s="73" t="s">
        <v>762</v>
      </c>
      <c r="G694" s="73" t="s">
        <v>764</v>
      </c>
      <c r="H694" s="75" t="str">
        <f>VLOOKUP(Table16[[#This Row],[Player]],Rosters!$D$1:$D$1939,1,FALSE)</f>
        <v>Floyd, Leonard</v>
      </c>
      <c r="I694" s="75" t="str">
        <f>Table16[[#This Row],[RunBlock-Primary6]]&amp;"-"&amp;Table16[[#This Row],[PassBlock8]]&amp;IF(Table16[[#This Row],[RunBlock-Secondary7]]&lt;&gt;"","/"&amp;Table16[[#This Row],[RunBlock-Secondary7]]&amp;"-"&amp;Table16[[#This Row],[PassBlock8]],"")</f>
        <v>-</v>
      </c>
      <c r="J694" s="73" t="s">
        <v>164</v>
      </c>
      <c r="K694" s="73"/>
      <c r="L694" s="74">
        <v>11</v>
      </c>
      <c r="M694" s="74"/>
      <c r="N694" s="74"/>
      <c r="O694" s="74"/>
      <c r="P694" s="74"/>
      <c r="Q694" s="74" t="str">
        <f>Table16[[#This Row],[DefPrimary2]]&amp;IF(Table16[[#This Row],[Def-Secondary3]]&lt;&gt;"","/"&amp;Table16[[#This Row],[Def-Secondary3]],)&amp;""&amp;IF(Table16[[#This Row],[PassRush4]]&lt;&gt;"","-"&amp;Table16[[#This Row],[PassRush4]],)</f>
        <v>0-11</v>
      </c>
      <c r="R694" s="74" t="e">
        <f>VLOOKUP(Table16[[#This Row],[Player]],#REF!,9,FALSE)</f>
        <v>#REF!</v>
      </c>
    </row>
    <row r="695" spans="1:18" ht="12.75" customHeight="1" x14ac:dyDescent="0.25">
      <c r="A695" s="76" t="s">
        <v>2503</v>
      </c>
      <c r="B695" s="72" t="s">
        <v>284</v>
      </c>
      <c r="C695" s="77" t="s">
        <v>91</v>
      </c>
      <c r="D695" s="89">
        <v>35062</v>
      </c>
      <c r="E695" s="73" t="s">
        <v>645</v>
      </c>
      <c r="G695" s="73" t="s">
        <v>730</v>
      </c>
      <c r="H695" s="75" t="str">
        <f>VLOOKUP(Table16[[#This Row],[Player]],Rosters!$D$1:$D$1939,1,FALSE)</f>
        <v>Garrett, Myles</v>
      </c>
      <c r="I695" s="75" t="str">
        <f>Table16[[#This Row],[RunBlock-Primary6]]&amp;"-"&amp;Table16[[#This Row],[PassBlock8]]&amp;IF(Table16[[#This Row],[RunBlock-Secondary7]]&lt;&gt;"","/"&amp;Table16[[#This Row],[RunBlock-Secondary7]]&amp;"-"&amp;Table16[[#This Row],[PassBlock8]],"")</f>
        <v>-</v>
      </c>
      <c r="J695" s="73" t="s">
        <v>167</v>
      </c>
      <c r="K695" s="73"/>
      <c r="L695" s="74">
        <v>12</v>
      </c>
      <c r="M695" s="74">
        <v>4</v>
      </c>
      <c r="N695" s="74"/>
      <c r="O695" s="74"/>
      <c r="P695" s="74"/>
      <c r="Q695" s="74" t="str">
        <f>Table16[[#This Row],[DefPrimary2]]&amp;IF(Table16[[#This Row],[Def-Secondary3]]&lt;&gt;"","/"&amp;Table16[[#This Row],[Def-Secondary3]],)&amp;""&amp;IF(Table16[[#This Row],[PassRush4]]&lt;&gt;"","-"&amp;Table16[[#This Row],[PassRush4]],)</f>
        <v>6-12</v>
      </c>
      <c r="R695" s="74" t="e">
        <f>VLOOKUP(Table16[[#This Row],[Player]],#REF!,9,FALSE)</f>
        <v>#REF!</v>
      </c>
    </row>
    <row r="696" spans="1:18" ht="12.75" customHeight="1" x14ac:dyDescent="0.25">
      <c r="A696" s="76" t="s">
        <v>2510</v>
      </c>
      <c r="B696" s="72" t="s">
        <v>284</v>
      </c>
      <c r="C696" s="77" t="s">
        <v>200</v>
      </c>
      <c r="D696" s="89">
        <v>35827</v>
      </c>
      <c r="E696" s="73" t="s">
        <v>473</v>
      </c>
      <c r="G696" s="73" t="s">
        <v>216</v>
      </c>
      <c r="H696" s="75" t="str">
        <f>VLOOKUP(Table16[[#This Row],[Player]],Rosters!$D$1:$D$1939,1,FALSE)</f>
        <v>Golston, Chauncey</v>
      </c>
      <c r="I696" s="75" t="str">
        <f>Table16[[#This Row],[RunBlock-Primary6]]&amp;"-"&amp;Table16[[#This Row],[PassBlock8]]&amp;IF(Table16[[#This Row],[RunBlock-Secondary7]]&lt;&gt;"","/"&amp;Table16[[#This Row],[RunBlock-Secondary7]]&amp;"-"&amp;Table16[[#This Row],[PassBlock8]],"")</f>
        <v>-</v>
      </c>
      <c r="J696" s="73" t="s">
        <v>164</v>
      </c>
      <c r="K696" s="73"/>
      <c r="L696" s="74">
        <v>7</v>
      </c>
      <c r="M696" s="74"/>
      <c r="N696" s="74"/>
      <c r="O696" s="74"/>
      <c r="P696" s="74"/>
      <c r="Q696" s="74" t="str">
        <f>Table16[[#This Row],[DefPrimary2]]&amp;IF(Table16[[#This Row],[Def-Secondary3]]&lt;&gt;"","/"&amp;Table16[[#This Row],[Def-Secondary3]],)&amp;""&amp;IF(Table16[[#This Row],[PassRush4]]&lt;&gt;"","-"&amp;Table16[[#This Row],[PassRush4]],)</f>
        <v>0-7</v>
      </c>
      <c r="R696" s="74" t="e">
        <f>VLOOKUP(Table16[[#This Row],[Player]],#REF!,9,FALSE)</f>
        <v>#REF!</v>
      </c>
    </row>
    <row r="697" spans="1:18" ht="12.75" customHeight="1" x14ac:dyDescent="0.25">
      <c r="A697" s="76" t="s">
        <v>3295</v>
      </c>
      <c r="B697" s="72" t="s">
        <v>284</v>
      </c>
      <c r="C697" s="77" t="s">
        <v>109</v>
      </c>
      <c r="D697" s="89">
        <v>34087</v>
      </c>
      <c r="E697" s="73" t="s">
        <v>447</v>
      </c>
      <c r="G697" s="73" t="s">
        <v>203</v>
      </c>
      <c r="H697" s="75" t="str">
        <f>VLOOKUP(Table16[[#This Row],[Player]],Rosters!$D$1:$D$1939,1,FALSE)</f>
        <v>Jarrett, Grady</v>
      </c>
      <c r="I697" s="75" t="str">
        <f>Table16[[#This Row],[RunBlock-Primary6]]&amp;"-"&amp;Table16[[#This Row],[PassBlock8]]&amp;IF(Table16[[#This Row],[RunBlock-Secondary7]]&lt;&gt;"","/"&amp;Table16[[#This Row],[RunBlock-Secondary7]]&amp;"-"&amp;Table16[[#This Row],[PassBlock8]],"")</f>
        <v>-</v>
      </c>
      <c r="J697" s="73" t="s">
        <v>141</v>
      </c>
      <c r="K697" s="73"/>
      <c r="L697" s="74">
        <v>3</v>
      </c>
      <c r="M697" s="74"/>
      <c r="N697" s="74"/>
      <c r="O697" s="74"/>
      <c r="P697" s="74"/>
      <c r="Q697" s="74" t="str">
        <f>Table16[[#This Row],[DefPrimary2]]&amp;IF(Table16[[#This Row],[Def-Secondary3]]&lt;&gt;"","/"&amp;Table16[[#This Row],[Def-Secondary3]],)&amp;""&amp;IF(Table16[[#This Row],[PassRush4]]&lt;&gt;"","-"&amp;Table16[[#This Row],[PassRush4]],)</f>
        <v>4-3</v>
      </c>
      <c r="R697" s="74" t="e">
        <f>VLOOKUP(Table16[[#This Row],[Player]],#REF!,9,FALSE)</f>
        <v>#REF!</v>
      </c>
    </row>
    <row r="698" spans="1:18" ht="12.75" customHeight="1" x14ac:dyDescent="0.25">
      <c r="A698" s="76" t="s">
        <v>3520</v>
      </c>
      <c r="B698" s="72" t="s">
        <v>284</v>
      </c>
      <c r="C698" s="77" t="s">
        <v>479</v>
      </c>
      <c r="D698" s="89">
        <v>32699</v>
      </c>
      <c r="E698" s="73" t="s">
        <v>3521</v>
      </c>
      <c r="G698" s="73" t="s">
        <v>228</v>
      </c>
      <c r="H698" s="75" t="str">
        <f>VLOOKUP(Table16[[#This Row],[Player]],Rosters!$D$1:$D$1939,1,FALSE)</f>
        <v>Jordan, Cameron</v>
      </c>
      <c r="I698" s="75" t="str">
        <f>Table16[[#This Row],[RunBlock-Primary6]]&amp;"-"&amp;Table16[[#This Row],[PassBlock8]]&amp;IF(Table16[[#This Row],[RunBlock-Secondary7]]&lt;&gt;"","/"&amp;Table16[[#This Row],[RunBlock-Secondary7]]&amp;"-"&amp;Table16[[#This Row],[PassBlock8]],"")</f>
        <v>-</v>
      </c>
      <c r="J698" s="73" t="s">
        <v>141</v>
      </c>
      <c r="K698" s="73"/>
      <c r="L698" s="74">
        <v>5</v>
      </c>
      <c r="M698" s="74"/>
      <c r="N698" s="74"/>
      <c r="O698" s="74"/>
      <c r="P698" s="74"/>
      <c r="Q698" s="74" t="str">
        <f>Table16[[#This Row],[DefPrimary2]]&amp;IF(Table16[[#This Row],[Def-Secondary3]]&lt;&gt;"","/"&amp;Table16[[#This Row],[Def-Secondary3]],)&amp;""&amp;IF(Table16[[#This Row],[PassRush4]]&lt;&gt;"","-"&amp;Table16[[#This Row],[PassRush4]],)</f>
        <v>4-5</v>
      </c>
      <c r="R698" s="74" t="e">
        <f>VLOOKUP(Table16[[#This Row],[Player]],#REF!,9,FALSE)</f>
        <v>#REF!</v>
      </c>
    </row>
    <row r="699" spans="1:18" ht="12.75" customHeight="1" x14ac:dyDescent="0.25">
      <c r="A699" s="76" t="s">
        <v>3080</v>
      </c>
      <c r="B699" s="72" t="s">
        <v>284</v>
      </c>
      <c r="C699" s="77" t="s">
        <v>549</v>
      </c>
      <c r="D699" s="89">
        <v>34779</v>
      </c>
      <c r="E699" s="73" t="s">
        <v>244</v>
      </c>
      <c r="G699" s="73" t="s">
        <v>196</v>
      </c>
      <c r="H699" s="75" t="str">
        <f>VLOOKUP(Table16[[#This Row],[Player]],Rosters!$D$1:$D$1939,1,FALSE)</f>
        <v>Joseph-Day, Sebastian</v>
      </c>
      <c r="I699" s="75" t="str">
        <f>Table16[[#This Row],[RunBlock-Primary6]]&amp;"-"&amp;Table16[[#This Row],[PassBlock8]]&amp;IF(Table16[[#This Row],[RunBlock-Secondary7]]&lt;&gt;"","/"&amp;Table16[[#This Row],[RunBlock-Secondary7]]&amp;"-"&amp;Table16[[#This Row],[PassBlock8]],"")</f>
        <v>-</v>
      </c>
      <c r="J699" s="73" t="s">
        <v>393</v>
      </c>
      <c r="K699" s="73"/>
      <c r="L699" s="74">
        <v>3</v>
      </c>
      <c r="M699" s="74"/>
      <c r="N699" s="74"/>
      <c r="O699" s="74"/>
      <c r="P699" s="74"/>
      <c r="Q699" s="74" t="str">
        <f>Table16[[#This Row],[DefPrimary2]]&amp;IF(Table16[[#This Row],[Def-Secondary3]]&lt;&gt;"","/"&amp;Table16[[#This Row],[Def-Secondary3]],)&amp;""&amp;IF(Table16[[#This Row],[PassRush4]]&lt;&gt;"","-"&amp;Table16[[#This Row],[PassRush4]],)</f>
        <v>5-3</v>
      </c>
      <c r="R699" s="74" t="e">
        <f>VLOOKUP(Table16[[#This Row],[Player]],#REF!,9,FALSE)</f>
        <v>#REF!</v>
      </c>
    </row>
    <row r="700" spans="1:18" ht="12.75" customHeight="1" x14ac:dyDescent="0.25">
      <c r="A700" s="76" t="s">
        <v>3524</v>
      </c>
      <c r="B700" s="72" t="s">
        <v>284</v>
      </c>
      <c r="C700" s="77" t="s">
        <v>429</v>
      </c>
      <c r="D700" s="89">
        <v>36951</v>
      </c>
      <c r="E700" s="73" t="s">
        <v>1119</v>
      </c>
      <c r="G700" s="73" t="s">
        <v>314</v>
      </c>
      <c r="H700" s="75" t="str">
        <f>VLOOKUP(Table16[[#This Row],[Player]],Rosters!$D$1:$D$1939,1,FALSE)</f>
        <v>Kancey, Calijah</v>
      </c>
      <c r="I700" s="75" t="str">
        <f>Table16[[#This Row],[RunBlock-Primary6]]&amp;"-"&amp;Table16[[#This Row],[PassBlock8]]&amp;IF(Table16[[#This Row],[RunBlock-Secondary7]]&lt;&gt;"","/"&amp;Table16[[#This Row],[RunBlock-Secondary7]]&amp;"-"&amp;Table16[[#This Row],[PassBlock8]],"")</f>
        <v>-</v>
      </c>
      <c r="J700" s="73" t="s">
        <v>164</v>
      </c>
      <c r="K700" s="73"/>
      <c r="L700" s="74">
        <v>8</v>
      </c>
      <c r="M700" s="74"/>
      <c r="N700" s="74"/>
      <c r="O700" s="74"/>
      <c r="P700" s="74"/>
      <c r="Q700" s="74" t="str">
        <f>Table16[[#This Row],[DefPrimary2]]&amp;IF(Table16[[#This Row],[Def-Secondary3]]&lt;&gt;"","/"&amp;Table16[[#This Row],[Def-Secondary3]],)&amp;""&amp;IF(Table16[[#This Row],[PassRush4]]&lt;&gt;"","-"&amp;Table16[[#This Row],[PassRush4]],)</f>
        <v>0-8</v>
      </c>
      <c r="R700" s="74" t="e">
        <f>VLOOKUP(Table16[[#This Row],[Player]],#REF!,9,FALSE)</f>
        <v>#REF!</v>
      </c>
    </row>
    <row r="701" spans="1:18" ht="12.75" customHeight="1" x14ac:dyDescent="0.25">
      <c r="A701" s="76" t="s">
        <v>2394</v>
      </c>
      <c r="B701" s="72" t="s">
        <v>284</v>
      </c>
      <c r="C701" s="77" t="s">
        <v>395</v>
      </c>
      <c r="D701" s="89">
        <v>36984</v>
      </c>
      <c r="E701" s="73" t="s">
        <v>4144</v>
      </c>
      <c r="G701" s="73" t="s">
        <v>938</v>
      </c>
      <c r="H701" s="75" t="str">
        <f>VLOOKUP(Table16[[#This Row],[Player]],Rosters!$D$1:$D$1939,1,FALSE)</f>
        <v>Karlaftis, George</v>
      </c>
      <c r="I701" s="75" t="str">
        <f>Table16[[#This Row],[RunBlock-Primary6]]&amp;"-"&amp;Table16[[#This Row],[PassBlock8]]&amp;IF(Table16[[#This Row],[RunBlock-Secondary7]]&lt;&gt;"","/"&amp;Table16[[#This Row],[RunBlock-Secondary7]]&amp;"-"&amp;Table16[[#This Row],[PassBlock8]],"")</f>
        <v>-</v>
      </c>
      <c r="J701" s="73" t="s">
        <v>141</v>
      </c>
      <c r="K701" s="73"/>
      <c r="L701" s="74">
        <v>10</v>
      </c>
      <c r="M701" s="74"/>
      <c r="N701" s="74"/>
      <c r="O701" s="74"/>
      <c r="P701" s="74"/>
      <c r="Q701" s="74" t="str">
        <f>Table16[[#This Row],[DefPrimary2]]&amp;IF(Table16[[#This Row],[Def-Secondary3]]&lt;&gt;"","/"&amp;Table16[[#This Row],[Def-Secondary3]],)&amp;""&amp;IF(Table16[[#This Row],[PassRush4]]&lt;&gt;"","-"&amp;Table16[[#This Row],[PassRush4]],)</f>
        <v>4-10</v>
      </c>
      <c r="R701" s="74" t="e">
        <f>VLOOKUP(Table16[[#This Row],[Player]],#REF!,9,FALSE)</f>
        <v>#REF!</v>
      </c>
    </row>
    <row r="702" spans="1:18" ht="12.75" customHeight="1" x14ac:dyDescent="0.25">
      <c r="A702" s="79" t="s">
        <v>2963</v>
      </c>
      <c r="B702" s="72" t="s">
        <v>284</v>
      </c>
      <c r="C702" s="77" t="s">
        <v>250</v>
      </c>
      <c r="D702" s="89">
        <v>35751</v>
      </c>
      <c r="E702" s="73" t="s">
        <v>150</v>
      </c>
      <c r="G702" s="73" t="s">
        <v>1389</v>
      </c>
      <c r="H702" s="75" t="str">
        <f>VLOOKUP(Table16[[#This Row],[Player]],Rosters!$D$1:$D$1939,1,FALSE)</f>
        <v>Madubuike, Justin</v>
      </c>
      <c r="I702" s="75" t="str">
        <f>Table16[[#This Row],[RunBlock-Primary6]]&amp;"-"&amp;Table16[[#This Row],[PassBlock8]]&amp;IF(Table16[[#This Row],[RunBlock-Secondary7]]&lt;&gt;"","/"&amp;Table16[[#This Row],[RunBlock-Secondary7]]&amp;"-"&amp;Table16[[#This Row],[PassBlock8]],"")</f>
        <v>-</v>
      </c>
      <c r="J702" s="73" t="s">
        <v>167</v>
      </c>
      <c r="K702" s="73"/>
      <c r="L702" s="74">
        <v>6</v>
      </c>
      <c r="M702" s="74"/>
      <c r="N702" s="74"/>
      <c r="O702" s="74"/>
      <c r="P702" s="74"/>
      <c r="Q702" s="74" t="str">
        <f>Table16[[#This Row],[DefPrimary2]]&amp;IF(Table16[[#This Row],[Def-Secondary3]]&lt;&gt;"","/"&amp;Table16[[#This Row],[Def-Secondary3]],)&amp;""&amp;IF(Table16[[#This Row],[PassRush4]]&lt;&gt;"","-"&amp;Table16[[#This Row],[PassRush4]],)</f>
        <v>6-6</v>
      </c>
      <c r="R702" s="74" t="e">
        <f>VLOOKUP(Table16[[#This Row],[Player]],#REF!,9,FALSE)</f>
        <v>#REF!</v>
      </c>
    </row>
    <row r="703" spans="1:18" ht="12.75" customHeight="1" x14ac:dyDescent="0.25">
      <c r="A703" s="76" t="s">
        <v>2153</v>
      </c>
      <c r="B703" s="72" t="s">
        <v>284</v>
      </c>
      <c r="C703" s="77" t="s">
        <v>303</v>
      </c>
      <c r="D703" s="89">
        <v>36315</v>
      </c>
      <c r="E703" s="73" t="s">
        <v>1119</v>
      </c>
      <c r="G703" s="73" t="s">
        <v>784</v>
      </c>
      <c r="H703" s="75" t="str">
        <f>VLOOKUP(Table16[[#This Row],[Player]],Rosters!$D$1:$D$1939,1,FALSE)</f>
        <v>McDonald, Will</v>
      </c>
      <c r="I703" s="75" t="str">
        <f>Table16[[#This Row],[RunBlock-Primary6]]&amp;"-"&amp;Table16[[#This Row],[PassBlock8]]&amp;IF(Table16[[#This Row],[RunBlock-Secondary7]]&lt;&gt;"","/"&amp;Table16[[#This Row],[RunBlock-Secondary7]]&amp;"-"&amp;Table16[[#This Row],[PassBlock8]],"")</f>
        <v>-</v>
      </c>
      <c r="J703" s="73" t="s">
        <v>164</v>
      </c>
      <c r="K703" s="73"/>
      <c r="L703" s="74">
        <v>12</v>
      </c>
      <c r="M703" s="74">
        <v>1</v>
      </c>
      <c r="N703" s="74"/>
      <c r="O703" s="74"/>
      <c r="P703" s="74"/>
      <c r="Q703" s="74" t="str">
        <f>Table16[[#This Row],[DefPrimary2]]&amp;IF(Table16[[#This Row],[Def-Secondary3]]&lt;&gt;"","/"&amp;Table16[[#This Row],[Def-Secondary3]],)&amp;""&amp;IF(Table16[[#This Row],[PassRush4]]&lt;&gt;"","-"&amp;Table16[[#This Row],[PassRush4]],)</f>
        <v>0-12</v>
      </c>
      <c r="R703" s="74" t="e">
        <f>VLOOKUP(Table16[[#This Row],[Player]],#REF!,9,FALSE)</f>
        <v>#REF!</v>
      </c>
    </row>
    <row r="704" spans="1:18" ht="12.75" customHeight="1" x14ac:dyDescent="0.25">
      <c r="A704" s="76" t="s">
        <v>3617</v>
      </c>
      <c r="B704" s="72" t="s">
        <v>284</v>
      </c>
      <c r="C704" s="77" t="s">
        <v>612</v>
      </c>
      <c r="D704" s="89">
        <v>34153</v>
      </c>
      <c r="E704" s="73" t="s">
        <v>1275</v>
      </c>
      <c r="G704" s="73" t="s">
        <v>273</v>
      </c>
      <c r="H704" s="75" t="str">
        <f>VLOOKUP(Table16[[#This Row],[Player]],Rosters!$D$1:$D$1939,1,FALSE)</f>
        <v>Nunez-Roches, Rakeem</v>
      </c>
      <c r="I704" s="75" t="str">
        <f>Table16[[#This Row],[RunBlock-Primary6]]&amp;"-"&amp;Table16[[#This Row],[PassBlock8]]&amp;IF(Table16[[#This Row],[RunBlock-Secondary7]]&lt;&gt;"","/"&amp;Table16[[#This Row],[RunBlock-Secondary7]]&amp;"-"&amp;Table16[[#This Row],[PassBlock8]],"")</f>
        <v>-</v>
      </c>
      <c r="J704" s="73" t="s">
        <v>164</v>
      </c>
      <c r="K704" s="73"/>
      <c r="L704" s="74">
        <v>3</v>
      </c>
      <c r="M704" s="74"/>
      <c r="N704" s="74"/>
      <c r="O704" s="74"/>
      <c r="P704" s="74"/>
      <c r="Q704" s="74" t="str">
        <f>Table16[[#This Row],[DefPrimary2]]&amp;IF(Table16[[#This Row],[Def-Secondary3]]&lt;&gt;"","/"&amp;Table16[[#This Row],[Def-Secondary3]],)&amp;""&amp;IF(Table16[[#This Row],[PassRush4]]&lt;&gt;"","-"&amp;Table16[[#This Row],[PassRush4]],)</f>
        <v>0-3</v>
      </c>
      <c r="R704" s="74" t="e">
        <f>VLOOKUP(Table16[[#This Row],[Player]],#REF!,9,FALSE)</f>
        <v>#REF!</v>
      </c>
    </row>
    <row r="705" spans="1:18" ht="12.75" customHeight="1" x14ac:dyDescent="0.25">
      <c r="A705" s="76" t="s">
        <v>1925</v>
      </c>
      <c r="B705" s="72" t="s">
        <v>284</v>
      </c>
      <c r="C705" s="77" t="s">
        <v>181</v>
      </c>
      <c r="D705" s="89">
        <v>34488</v>
      </c>
      <c r="E705" s="73" t="s">
        <v>405</v>
      </c>
      <c r="G705" s="73" t="s">
        <v>240</v>
      </c>
      <c r="H705" s="75" t="str">
        <f>VLOOKUP(Table16[[#This Row],[Player]],Rosters!$D$1:$D$1939,1,FALSE)</f>
        <v>Ogunjobi, Larry</v>
      </c>
      <c r="I705" s="75" t="str">
        <f>Table16[[#This Row],[RunBlock-Primary6]]&amp;"-"&amp;Table16[[#This Row],[PassBlock8]]&amp;IF(Table16[[#This Row],[RunBlock-Secondary7]]&lt;&gt;"","/"&amp;Table16[[#This Row],[RunBlock-Secondary7]]&amp;"-"&amp;Table16[[#This Row],[PassBlock8]],"")</f>
        <v>-</v>
      </c>
      <c r="J705" s="73" t="s">
        <v>141</v>
      </c>
      <c r="K705" s="73"/>
      <c r="L705" s="74">
        <v>2</v>
      </c>
      <c r="M705" s="74"/>
      <c r="N705" s="74"/>
      <c r="O705" s="74"/>
      <c r="P705" s="74"/>
      <c r="Q705" s="74" t="str">
        <f>Table16[[#This Row],[DefPrimary2]]&amp;IF(Table16[[#This Row],[Def-Secondary3]]&lt;&gt;"","/"&amp;Table16[[#This Row],[Def-Secondary3]],)&amp;""&amp;IF(Table16[[#This Row],[PassRush4]]&lt;&gt;"","-"&amp;Table16[[#This Row],[PassRush4]],)</f>
        <v>4-2</v>
      </c>
      <c r="R705" s="74" t="e">
        <f>VLOOKUP(Table16[[#This Row],[Player]],#REF!,9,FALSE)</f>
        <v>#REF!</v>
      </c>
    </row>
    <row r="706" spans="1:18" ht="12.75" customHeight="1" x14ac:dyDescent="0.25">
      <c r="A706" s="76" t="s">
        <v>281</v>
      </c>
      <c r="B706" s="72" t="s">
        <v>284</v>
      </c>
      <c r="C706" s="77" t="s">
        <v>285</v>
      </c>
      <c r="D706" s="89">
        <v>36100</v>
      </c>
      <c r="E706" s="73" t="s">
        <v>4287</v>
      </c>
      <c r="G706" s="73" t="s">
        <v>286</v>
      </c>
      <c r="H706" s="75" t="str">
        <f>VLOOKUP(Table16[[#This Row],[Player]],Rosters!$D$1:$D$1939,1,FALSE)</f>
        <v>Paye, Kwity</v>
      </c>
      <c r="I706" s="75" t="str">
        <f>Table16[[#This Row],[RunBlock-Primary6]]&amp;"-"&amp;Table16[[#This Row],[PassBlock8]]&amp;IF(Table16[[#This Row],[RunBlock-Secondary7]]&lt;&gt;"","/"&amp;Table16[[#This Row],[RunBlock-Secondary7]]&amp;"-"&amp;Table16[[#This Row],[PassBlock8]],"")</f>
        <v>-</v>
      </c>
      <c r="J706" s="73" t="s">
        <v>393</v>
      </c>
      <c r="K706" s="73"/>
      <c r="L706" s="74">
        <v>10</v>
      </c>
      <c r="M706" s="74"/>
      <c r="N706" s="74"/>
      <c r="O706" s="74"/>
      <c r="P706" s="74"/>
      <c r="Q706" s="74" t="str">
        <f>Table16[[#This Row],[DefPrimary2]]&amp;IF(Table16[[#This Row],[Def-Secondary3]]&lt;&gt;"","/"&amp;Table16[[#This Row],[Def-Secondary3]],)&amp;""&amp;IF(Table16[[#This Row],[PassRush4]]&lt;&gt;"","-"&amp;Table16[[#This Row],[PassRush4]],)</f>
        <v>5-10</v>
      </c>
      <c r="R706" s="74" t="e">
        <f>VLOOKUP(Table16[[#This Row],[Player]],#REF!,9,FALSE)</f>
        <v>#REF!</v>
      </c>
    </row>
    <row r="707" spans="1:18" ht="12.75" customHeight="1" x14ac:dyDescent="0.25">
      <c r="A707" s="76" t="s">
        <v>3821</v>
      </c>
      <c r="B707" s="72" t="s">
        <v>284</v>
      </c>
      <c r="C707" s="77" t="s">
        <v>116</v>
      </c>
      <c r="D707" s="89">
        <v>34319</v>
      </c>
      <c r="E707" s="73" t="s">
        <v>654</v>
      </c>
      <c r="G707" s="73" t="s">
        <v>228</v>
      </c>
      <c r="H707" s="75" t="str">
        <f>VLOOKUP(Table16[[#This Row],[Player]],Rosters!$D$1:$D$1939,1,FALSE)</f>
        <v>Reed, Jarran</v>
      </c>
      <c r="I707" s="75" t="str">
        <f>Table16[[#This Row],[RunBlock-Primary6]]&amp;"-"&amp;Table16[[#This Row],[PassBlock8]]&amp;IF(Table16[[#This Row],[RunBlock-Secondary7]]&lt;&gt;"","/"&amp;Table16[[#This Row],[RunBlock-Secondary7]]&amp;"-"&amp;Table16[[#This Row],[PassBlock8]],"")</f>
        <v>-</v>
      </c>
      <c r="J707" s="73" t="s">
        <v>141</v>
      </c>
      <c r="K707" s="73"/>
      <c r="L707" s="74">
        <v>5</v>
      </c>
      <c r="M707" s="74"/>
      <c r="N707" s="74"/>
      <c r="O707" s="74"/>
      <c r="P707" s="74"/>
      <c r="Q707" s="74" t="str">
        <f>Table16[[#This Row],[DefPrimary2]]&amp;IF(Table16[[#This Row],[Def-Secondary3]]&lt;&gt;"","/"&amp;Table16[[#This Row],[Def-Secondary3]],)&amp;""&amp;IF(Table16[[#This Row],[PassRush4]]&lt;&gt;"","-"&amp;Table16[[#This Row],[PassRush4]],)</f>
        <v>4-5</v>
      </c>
      <c r="R707" s="74" t="e">
        <f>VLOOKUP(Table16[[#This Row],[Player]],#REF!,9,FALSE)</f>
        <v>#REF!</v>
      </c>
    </row>
    <row r="708" spans="1:18" ht="12.75" customHeight="1" x14ac:dyDescent="0.25">
      <c r="A708" s="76" t="s">
        <v>3720</v>
      </c>
      <c r="B708" s="72" t="s">
        <v>284</v>
      </c>
      <c r="C708" s="77" t="s">
        <v>175</v>
      </c>
      <c r="D708" s="89">
        <v>34779</v>
      </c>
      <c r="E708" s="73" t="s">
        <v>654</v>
      </c>
      <c r="G708" s="73" t="s">
        <v>216</v>
      </c>
      <c r="H708" s="75" t="str">
        <f>VLOOKUP(Table16[[#This Row],[Player]],Rosters!$D$1:$D$1939,1,FALSE)</f>
        <v>Robinson, A'Shawn</v>
      </c>
      <c r="I708" s="75" t="str">
        <f>Table16[[#This Row],[RunBlock-Primary6]]&amp;"-"&amp;Table16[[#This Row],[PassBlock8]]&amp;IF(Table16[[#This Row],[RunBlock-Secondary7]]&lt;&gt;"","/"&amp;Table16[[#This Row],[RunBlock-Secondary7]]&amp;"-"&amp;Table16[[#This Row],[PassBlock8]],"")</f>
        <v>-</v>
      </c>
      <c r="J708" s="73" t="s">
        <v>164</v>
      </c>
      <c r="K708" s="73"/>
      <c r="L708" s="74">
        <v>7</v>
      </c>
      <c r="M708" s="74"/>
      <c r="N708" s="74"/>
      <c r="O708" s="74"/>
      <c r="P708" s="74"/>
      <c r="Q708" s="74" t="str">
        <f>Table16[[#This Row],[DefPrimary2]]&amp;IF(Table16[[#This Row],[Def-Secondary3]]&lt;&gt;"","/"&amp;Table16[[#This Row],[Def-Secondary3]],)&amp;""&amp;IF(Table16[[#This Row],[PassRush4]]&lt;&gt;"","-"&amp;Table16[[#This Row],[PassRush4]],)</f>
        <v>0-7</v>
      </c>
      <c r="R708" s="74" t="e">
        <f>VLOOKUP(Table16[[#This Row],[Player]],#REF!,9,FALSE)</f>
        <v>#REF!</v>
      </c>
    </row>
    <row r="709" spans="1:18" ht="12.75" customHeight="1" x14ac:dyDescent="0.25">
      <c r="A709" s="76" t="s">
        <v>3082</v>
      </c>
      <c r="B709" s="72" t="s">
        <v>284</v>
      </c>
      <c r="C709" s="77" t="s">
        <v>145</v>
      </c>
      <c r="D709" s="89">
        <v>36617</v>
      </c>
      <c r="E709" s="73" t="s">
        <v>4288</v>
      </c>
      <c r="G709" s="73" t="s">
        <v>286</v>
      </c>
      <c r="H709" s="75" t="str">
        <f>VLOOKUP(Table16[[#This Row],[Player]],Rosters!$D$1:$D$1939,1,FALSE)</f>
        <v>Rousseau, Greg</v>
      </c>
      <c r="I709" s="75" t="str">
        <f>Table16[[#This Row],[RunBlock-Primary6]]&amp;"-"&amp;Table16[[#This Row],[PassBlock8]]&amp;IF(Table16[[#This Row],[RunBlock-Secondary7]]&lt;&gt;"","/"&amp;Table16[[#This Row],[RunBlock-Secondary7]]&amp;"-"&amp;Table16[[#This Row],[PassBlock8]],"")</f>
        <v>-</v>
      </c>
      <c r="J709" s="73" t="s">
        <v>393</v>
      </c>
      <c r="K709" s="73"/>
      <c r="L709" s="74">
        <v>10</v>
      </c>
      <c r="M709" s="74"/>
      <c r="N709" s="74"/>
      <c r="O709" s="74"/>
      <c r="P709" s="74"/>
      <c r="Q709" s="74" t="str">
        <f>Table16[[#This Row],[DefPrimary2]]&amp;IF(Table16[[#This Row],[Def-Secondary3]]&lt;&gt;"","/"&amp;Table16[[#This Row],[Def-Secondary3]],)&amp;""&amp;IF(Table16[[#This Row],[PassRush4]]&lt;&gt;"","-"&amp;Table16[[#This Row],[PassRush4]],)</f>
        <v>5-10</v>
      </c>
      <c r="R709" s="74" t="e">
        <f>VLOOKUP(Table16[[#This Row],[Player]],#REF!,9,FALSE)</f>
        <v>#REF!</v>
      </c>
    </row>
    <row r="710" spans="1:18" ht="12.75" customHeight="1" x14ac:dyDescent="0.25">
      <c r="A710" s="76" t="s">
        <v>2612</v>
      </c>
      <c r="B710" s="72" t="s">
        <v>284</v>
      </c>
      <c r="C710" s="77" t="s">
        <v>123</v>
      </c>
      <c r="D710" s="89">
        <v>33855</v>
      </c>
      <c r="E710" s="73" t="s">
        <v>1436</v>
      </c>
      <c r="G710" s="73" t="s">
        <v>938</v>
      </c>
      <c r="H710" s="75" t="str">
        <f>VLOOKUP(Table16[[#This Row],[Player]],Rosters!$D$1:$D$1939,1,FALSE)</f>
        <v>Smith, Za'Darius</v>
      </c>
      <c r="I710" s="75" t="str">
        <f>Table16[[#This Row],[RunBlock-Primary6]]&amp;"-"&amp;Table16[[#This Row],[PassBlock8]]&amp;IF(Table16[[#This Row],[RunBlock-Secondary7]]&lt;&gt;"","/"&amp;Table16[[#This Row],[RunBlock-Secondary7]]&amp;"-"&amp;Table16[[#This Row],[PassBlock8]],"")</f>
        <v>-</v>
      </c>
      <c r="J710" s="73" t="s">
        <v>141</v>
      </c>
      <c r="K710" s="73"/>
      <c r="L710" s="74">
        <v>10</v>
      </c>
      <c r="M710" s="74"/>
      <c r="N710" s="74"/>
      <c r="O710" s="74"/>
      <c r="P710" s="74"/>
      <c r="Q710" s="74" t="str">
        <f>Table16[[#This Row],[DefPrimary2]]&amp;IF(Table16[[#This Row],[Def-Secondary3]]&lt;&gt;"","/"&amp;Table16[[#This Row],[Def-Secondary3]],)&amp;""&amp;IF(Table16[[#This Row],[PassRush4]]&lt;&gt;"","-"&amp;Table16[[#This Row],[PassRush4]],)</f>
        <v>4-10</v>
      </c>
      <c r="R710" s="74" t="e">
        <f>VLOOKUP(Table16[[#This Row],[Player]],#REF!,9,FALSE)</f>
        <v>#REF!</v>
      </c>
    </row>
    <row r="711" spans="1:18" ht="12.75" customHeight="1" x14ac:dyDescent="0.25">
      <c r="A711" s="76" t="s">
        <v>1221</v>
      </c>
      <c r="B711" s="72" t="s">
        <v>284</v>
      </c>
      <c r="C711" s="77" t="s">
        <v>84</v>
      </c>
      <c r="D711" s="89">
        <v>36508</v>
      </c>
      <c r="E711" s="73" t="s">
        <v>348</v>
      </c>
      <c r="G711" s="73" t="s">
        <v>228</v>
      </c>
      <c r="H711" s="75" t="str">
        <f>VLOOKUP(Table16[[#This Row],[Player]],Rosters!$D$1:$D$1939,1,FALSE)</f>
        <v>Stills, Dante</v>
      </c>
      <c r="I711" s="75" t="str">
        <f>Table16[[#This Row],[RunBlock-Primary6]]&amp;"-"&amp;Table16[[#This Row],[PassBlock8]]&amp;IF(Table16[[#This Row],[RunBlock-Secondary7]]&lt;&gt;"","/"&amp;Table16[[#This Row],[RunBlock-Secondary7]]&amp;"-"&amp;Table16[[#This Row],[PassBlock8]],"")</f>
        <v>-</v>
      </c>
      <c r="J711" s="73" t="s">
        <v>141</v>
      </c>
      <c r="K711" s="73"/>
      <c r="L711" s="74">
        <v>5</v>
      </c>
      <c r="M711" s="74"/>
      <c r="N711" s="74"/>
      <c r="O711" s="74"/>
      <c r="P711" s="74"/>
      <c r="Q711" s="74" t="str">
        <f>Table16[[#This Row],[DefPrimary2]]&amp;IF(Table16[[#This Row],[Def-Secondary3]]&lt;&gt;"","/"&amp;Table16[[#This Row],[Def-Secondary3]],)&amp;""&amp;IF(Table16[[#This Row],[PassRush4]]&lt;&gt;"","-"&amp;Table16[[#This Row],[PassRush4]],)</f>
        <v>4-5</v>
      </c>
      <c r="R711" s="74" t="e">
        <f>VLOOKUP(Table16[[#This Row],[Player]],#REF!,9,FALSE)</f>
        <v>#REF!</v>
      </c>
    </row>
    <row r="712" spans="1:18" ht="12.75" customHeight="1" x14ac:dyDescent="0.25">
      <c r="A712" s="76" t="s">
        <v>2140</v>
      </c>
      <c r="B712" s="72" t="s">
        <v>284</v>
      </c>
      <c r="C712" s="77" t="s">
        <v>327</v>
      </c>
      <c r="D712" s="89">
        <v>35312</v>
      </c>
      <c r="E712" s="73" t="s">
        <v>2141</v>
      </c>
      <c r="G712" s="73" t="s">
        <v>592</v>
      </c>
      <c r="H712" s="75" t="str">
        <f>VLOOKUP(Table16[[#This Row],[Player]],Rosters!$D$1:$D$1939,1,FALSE)</f>
        <v>Sweat, Montez</v>
      </c>
      <c r="I712" s="75" t="str">
        <f>Table16[[#This Row],[RunBlock-Primary6]]&amp;"-"&amp;Table16[[#This Row],[PassBlock8]]&amp;IF(Table16[[#This Row],[RunBlock-Secondary7]]&lt;&gt;"","/"&amp;Table16[[#This Row],[RunBlock-Secondary7]]&amp;"-"&amp;Table16[[#This Row],[PassBlock8]],"")</f>
        <v>-</v>
      </c>
      <c r="J712" s="73" t="s">
        <v>393</v>
      </c>
      <c r="K712" s="73"/>
      <c r="L712" s="74">
        <v>9</v>
      </c>
      <c r="M712" s="74"/>
      <c r="N712" s="74"/>
      <c r="O712" s="74"/>
      <c r="P712" s="74"/>
      <c r="Q712" s="74" t="str">
        <f>Table16[[#This Row],[DefPrimary2]]&amp;IF(Table16[[#This Row],[Def-Secondary3]]&lt;&gt;"","/"&amp;Table16[[#This Row],[Def-Secondary3]],)&amp;""&amp;IF(Table16[[#This Row],[PassRush4]]&lt;&gt;"","-"&amp;Table16[[#This Row],[PassRush4]],)</f>
        <v>5-9</v>
      </c>
      <c r="R712" s="74" t="e">
        <f>VLOOKUP(Table16[[#This Row],[Player]],#REF!,9,FALSE)</f>
        <v>#REF!</v>
      </c>
    </row>
    <row r="713" spans="1:18" ht="12.75" customHeight="1" x14ac:dyDescent="0.25">
      <c r="A713" s="76" t="s">
        <v>1077</v>
      </c>
      <c r="B713" s="72" t="s">
        <v>284</v>
      </c>
      <c r="C713" s="77" t="s">
        <v>232</v>
      </c>
      <c r="D713" s="89">
        <v>35346</v>
      </c>
      <c r="E713" s="73" t="s">
        <v>728</v>
      </c>
      <c r="G713" s="73" t="s">
        <v>247</v>
      </c>
      <c r="H713" s="75" t="str">
        <f>VLOOKUP(Table16[[#This Row],[Player]],Rosters!$D$1:$D$1939,1,FALSE)</f>
        <v>Tillery, Jerry</v>
      </c>
      <c r="I713" s="75" t="str">
        <f>Table16[[#This Row],[RunBlock-Primary6]]&amp;"-"&amp;Table16[[#This Row],[PassBlock8]]&amp;IF(Table16[[#This Row],[RunBlock-Secondary7]]&lt;&gt;"","/"&amp;Table16[[#This Row],[RunBlock-Secondary7]]&amp;"-"&amp;Table16[[#This Row],[PassBlock8]],"")</f>
        <v>-</v>
      </c>
      <c r="J713" s="73" t="s">
        <v>141</v>
      </c>
      <c r="K713" s="73"/>
      <c r="L713" s="74">
        <v>0</v>
      </c>
      <c r="M713" s="74"/>
      <c r="N713" s="74"/>
      <c r="O713" s="74"/>
      <c r="P713" s="74"/>
      <c r="Q713" s="74" t="str">
        <f>Table16[[#This Row],[DefPrimary2]]&amp;IF(Table16[[#This Row],[Def-Secondary3]]&lt;&gt;"","/"&amp;Table16[[#This Row],[Def-Secondary3]],)&amp;""&amp;IF(Table16[[#This Row],[PassRush4]]&lt;&gt;"","-"&amp;Table16[[#This Row],[PassRush4]],)</f>
        <v>4-0</v>
      </c>
      <c r="R713" s="74" t="e">
        <f>VLOOKUP(Table16[[#This Row],[Player]],#REF!,9,FALSE)</f>
        <v>#REF!</v>
      </c>
    </row>
    <row r="714" spans="1:18" ht="12.75" customHeight="1" x14ac:dyDescent="0.25">
      <c r="A714" s="76" t="s">
        <v>928</v>
      </c>
      <c r="B714" s="72" t="s">
        <v>284</v>
      </c>
      <c r="C714" s="77" t="s">
        <v>363</v>
      </c>
      <c r="D714" s="89">
        <v>36251</v>
      </c>
      <c r="E714" s="73" t="s">
        <v>473</v>
      </c>
      <c r="G714" s="73" t="s">
        <v>228</v>
      </c>
      <c r="H714" s="75" t="str">
        <f>VLOOKUP(Table16[[#This Row],[Player]],Rosters!$D$1:$D$1939,1,FALSE)</f>
        <v>Williams, Milton</v>
      </c>
      <c r="I714" s="75" t="str">
        <f>Table16[[#This Row],[RunBlock-Primary6]]&amp;"-"&amp;Table16[[#This Row],[PassBlock8]]&amp;IF(Table16[[#This Row],[RunBlock-Secondary7]]&lt;&gt;"","/"&amp;Table16[[#This Row],[RunBlock-Secondary7]]&amp;"-"&amp;Table16[[#This Row],[PassBlock8]],"")</f>
        <v>-</v>
      </c>
      <c r="J714" s="73" t="s">
        <v>141</v>
      </c>
      <c r="K714" s="73"/>
      <c r="L714" s="74">
        <v>5</v>
      </c>
      <c r="M714" s="74"/>
      <c r="N714" s="74"/>
      <c r="O714" s="74"/>
      <c r="P714" s="74"/>
      <c r="Q714" s="74" t="str">
        <f>Table16[[#This Row],[DefPrimary2]]&amp;IF(Table16[[#This Row],[Def-Secondary3]]&lt;&gt;"","/"&amp;Table16[[#This Row],[Def-Secondary3]],)&amp;""&amp;IF(Table16[[#This Row],[PassRush4]]&lt;&gt;"","-"&amp;Table16[[#This Row],[PassRush4]],)</f>
        <v>4-5</v>
      </c>
      <c r="R714" s="74" t="e">
        <f>VLOOKUP(Table16[[#This Row],[Player]],#REF!,9,FALSE)</f>
        <v>#REF!</v>
      </c>
    </row>
    <row r="715" spans="1:18" ht="12.75" customHeight="1" x14ac:dyDescent="0.25">
      <c r="A715" s="76" t="s">
        <v>772</v>
      </c>
      <c r="B715" s="72" t="s">
        <v>284</v>
      </c>
      <c r="C715" s="77" t="s">
        <v>272</v>
      </c>
      <c r="D715" s="89">
        <v>34541</v>
      </c>
      <c r="E715" s="73" t="s">
        <v>585</v>
      </c>
      <c r="G715" s="73" t="s">
        <v>317</v>
      </c>
      <c r="H715" s="75" t="e">
        <f>VLOOKUP(Table16[[#This Row],[Player]],Rosters!$D$1:$D$1939,1,FALSE)</f>
        <v>#N/A</v>
      </c>
      <c r="I715" s="75" t="str">
        <f>Table16[[#This Row],[RunBlock-Primary6]]&amp;"-"&amp;Table16[[#This Row],[PassBlock8]]&amp;IF(Table16[[#This Row],[RunBlock-Secondary7]]&lt;&gt;"","/"&amp;Table16[[#This Row],[RunBlock-Secondary7]]&amp;"-"&amp;Table16[[#This Row],[PassBlock8]],"")</f>
        <v>-</v>
      </c>
      <c r="J715" s="73" t="s">
        <v>164</v>
      </c>
      <c r="K715" s="73"/>
      <c r="L715" s="74">
        <v>6</v>
      </c>
      <c r="M715" s="74"/>
      <c r="N715" s="74"/>
      <c r="O715" s="74"/>
      <c r="P715" s="74"/>
      <c r="Q715" s="74" t="str">
        <f>Table16[[#This Row],[DefPrimary2]]&amp;IF(Table16[[#This Row],[Def-Secondary3]]&lt;&gt;"","/"&amp;Table16[[#This Row],[Def-Secondary3]],)&amp;""&amp;IF(Table16[[#This Row],[PassRush4]]&lt;&gt;"","-"&amp;Table16[[#This Row],[PassRush4]],)</f>
        <v>0-6</v>
      </c>
      <c r="R715" s="74" t="e">
        <f>VLOOKUP(Table16[[#This Row],[Player]],#REF!,9,FALSE)</f>
        <v>#REF!</v>
      </c>
    </row>
    <row r="716" spans="1:18" ht="12.75" customHeight="1" x14ac:dyDescent="0.25">
      <c r="A716" s="76" t="s">
        <v>3179</v>
      </c>
      <c r="B716" s="72" t="s">
        <v>1520</v>
      </c>
      <c r="C716" s="77" t="s">
        <v>368</v>
      </c>
      <c r="D716" s="89">
        <v>36543</v>
      </c>
      <c r="E716" s="73" t="s">
        <v>99</v>
      </c>
      <c r="G716" s="73" t="s">
        <v>3180</v>
      </c>
      <c r="H716" s="75" t="str">
        <f>VLOOKUP(Table16[[#This Row],[Player]],Rosters!$D$1:$D$1939,1,FALSE)</f>
        <v>Enagbare, Kingsley</v>
      </c>
      <c r="I716" s="75" t="str">
        <f>Table16[[#This Row],[RunBlock-Primary6]]&amp;"-"&amp;Table16[[#This Row],[PassBlock8]]&amp;IF(Table16[[#This Row],[RunBlock-Secondary7]]&lt;&gt;"","/"&amp;Table16[[#This Row],[RunBlock-Secondary7]]&amp;"-"&amp;Table16[[#This Row],[PassBlock8]],"")</f>
        <v>-</v>
      </c>
      <c r="J716" s="73" t="s">
        <v>141</v>
      </c>
      <c r="K716" s="73">
        <v>4</v>
      </c>
      <c r="L716" s="74">
        <v>6</v>
      </c>
      <c r="M716" s="74"/>
      <c r="N716" s="74"/>
      <c r="O716" s="74"/>
      <c r="P716" s="74"/>
      <c r="Q716" s="74" t="str">
        <f>Table16[[#This Row],[DefPrimary2]]&amp;IF(Table16[[#This Row],[Def-Secondary3]]&lt;&gt;"","/"&amp;Table16[[#This Row],[Def-Secondary3]],)&amp;""&amp;IF(Table16[[#This Row],[PassRush4]]&lt;&gt;"","-"&amp;Table16[[#This Row],[PassRush4]],)</f>
        <v>4/4-6</v>
      </c>
      <c r="R716" s="74" t="e">
        <f>VLOOKUP(Table16[[#This Row],[Player]],#REF!,9,FALSE)</f>
        <v>#REF!</v>
      </c>
    </row>
    <row r="717" spans="1:18" ht="12.75" customHeight="1" x14ac:dyDescent="0.25">
      <c r="A717" s="76" t="s">
        <v>1519</v>
      </c>
      <c r="B717" s="72" t="s">
        <v>1520</v>
      </c>
      <c r="C717" s="77" t="s">
        <v>131</v>
      </c>
      <c r="D717" s="89">
        <v>34879</v>
      </c>
      <c r="E717" s="73" t="s">
        <v>361</v>
      </c>
      <c r="G717" s="73" t="s">
        <v>1521</v>
      </c>
      <c r="H717" s="75" t="str">
        <f>VLOOKUP(Table16[[#This Row],[Player]],Rosters!$D$1:$D$1939,1,FALSE)</f>
        <v>Hubbard, Sam</v>
      </c>
      <c r="I717" s="75" t="str">
        <f>Table16[[#This Row],[RunBlock-Primary6]]&amp;"-"&amp;Table16[[#This Row],[PassBlock8]]&amp;IF(Table16[[#This Row],[RunBlock-Secondary7]]&lt;&gt;"","/"&amp;Table16[[#This Row],[RunBlock-Secondary7]]&amp;"-"&amp;Table16[[#This Row],[PassBlock8]],"")</f>
        <v>-</v>
      </c>
      <c r="J717" s="73" t="s">
        <v>393</v>
      </c>
      <c r="K717" s="73">
        <v>5</v>
      </c>
      <c r="L717" s="74">
        <v>3</v>
      </c>
      <c r="M717" s="74"/>
      <c r="N717" s="74"/>
      <c r="O717" s="74"/>
      <c r="P717" s="74"/>
      <c r="Q717" s="74" t="str">
        <f>Table16[[#This Row],[DefPrimary2]]&amp;IF(Table16[[#This Row],[Def-Secondary3]]&lt;&gt;"","/"&amp;Table16[[#This Row],[Def-Secondary3]],)&amp;""&amp;IF(Table16[[#This Row],[PassRush4]]&lt;&gt;"","-"&amp;Table16[[#This Row],[PassRush4]],)</f>
        <v>5/5-3</v>
      </c>
      <c r="R717" s="74" t="e">
        <f>VLOOKUP(Table16[[#This Row],[Player]],#REF!,9,FALSE)</f>
        <v>#REF!</v>
      </c>
    </row>
    <row r="718" spans="1:18" ht="12.75" customHeight="1" x14ac:dyDescent="0.25">
      <c r="A718" s="76" t="s">
        <v>2386</v>
      </c>
      <c r="B718" s="72" t="s">
        <v>2388</v>
      </c>
      <c r="C718" s="77" t="s">
        <v>261</v>
      </c>
      <c r="D718" s="89">
        <v>31656</v>
      </c>
      <c r="E718" s="73" t="s">
        <v>2387</v>
      </c>
      <c r="G718" s="73" t="s">
        <v>2389</v>
      </c>
      <c r="H718" s="75" t="str">
        <f>VLOOKUP(Table16[[#This Row],[Player]],Rosters!$D$1:$D$1939,1,FALSE)</f>
        <v>Campbell, Calais</v>
      </c>
      <c r="I718" s="75" t="str">
        <f>Table16[[#This Row],[RunBlock-Primary6]]&amp;"-"&amp;Table16[[#This Row],[PassBlock8]]&amp;IF(Table16[[#This Row],[RunBlock-Secondary7]]&lt;&gt;"","/"&amp;Table16[[#This Row],[RunBlock-Secondary7]]&amp;"-"&amp;Table16[[#This Row],[PassBlock8]],"")</f>
        <v>-</v>
      </c>
      <c r="J718" s="73" t="s">
        <v>167</v>
      </c>
      <c r="K718" s="73" t="s">
        <v>393</v>
      </c>
      <c r="L718" s="74">
        <v>5</v>
      </c>
      <c r="M718" s="74"/>
      <c r="N718" s="74"/>
      <c r="O718" s="74"/>
      <c r="P718" s="74"/>
      <c r="Q718" s="74" t="str">
        <f>Table16[[#This Row],[DefPrimary2]]&amp;IF(Table16[[#This Row],[Def-Secondary3]]&lt;&gt;"","/"&amp;Table16[[#This Row],[Def-Secondary3]],)&amp;""&amp;IF(Table16[[#This Row],[PassRush4]]&lt;&gt;"","-"&amp;Table16[[#This Row],[PassRush4]],)</f>
        <v>6/5-5</v>
      </c>
      <c r="R718" s="74" t="e">
        <f>VLOOKUP(Table16[[#This Row],[Player]],#REF!,9,FALSE)</f>
        <v>#REF!</v>
      </c>
    </row>
    <row r="719" spans="1:18" ht="12.75" customHeight="1" x14ac:dyDescent="0.25">
      <c r="A719" s="76" t="s">
        <v>1651</v>
      </c>
      <c r="B719" s="72" t="s">
        <v>226</v>
      </c>
      <c r="C719" s="77" t="s">
        <v>138</v>
      </c>
      <c r="D719" s="89">
        <v>35176</v>
      </c>
      <c r="E719" s="73" t="s">
        <v>1234</v>
      </c>
      <c r="G719" s="73" t="s">
        <v>203</v>
      </c>
      <c r="H719" s="75" t="str">
        <f>VLOOKUP(Table16[[#This Row],[Player]],Rosters!$D$1:$D$1939,1,FALSE)</f>
        <v>Allegretti, Nick</v>
      </c>
      <c r="I719" s="75" t="str">
        <f>Table16[[#This Row],[RunBlock-Primary6]]&amp;"-"&amp;Table16[[#This Row],[PassBlock8]]&amp;IF(Table16[[#This Row],[RunBlock-Secondary7]]&lt;&gt;"","/"&amp;Table16[[#This Row],[RunBlock-Secondary7]]&amp;"-"&amp;Table16[[#This Row],[PassBlock8]],"")</f>
        <v>4-3</v>
      </c>
      <c r="J719" s="73"/>
      <c r="K719" s="73"/>
      <c r="L719" s="74"/>
      <c r="M719" s="74"/>
      <c r="N719" s="73">
        <v>4</v>
      </c>
      <c r="O719" s="73"/>
      <c r="P719" s="74">
        <v>3</v>
      </c>
      <c r="Q719" s="74" t="str">
        <f>Table16[[#This Row],[DefPrimary2]]&amp;IF(Table16[[#This Row],[Def-Secondary3]]&lt;&gt;"","/"&amp;Table16[[#This Row],[Def-Secondary3]],)&amp;""&amp;IF(Table16[[#This Row],[PassRush4]]&lt;&gt;"","-"&amp;Table16[[#This Row],[PassRush4]],)</f>
        <v/>
      </c>
      <c r="R719" s="74" t="e">
        <f>VLOOKUP(Table16[[#This Row],[Player]],#REF!,9,FALSE)</f>
        <v>#REF!</v>
      </c>
    </row>
    <row r="720" spans="1:18" ht="12.75" customHeight="1" x14ac:dyDescent="0.25">
      <c r="A720" s="76" t="s">
        <v>2720</v>
      </c>
      <c r="B720" s="72" t="s">
        <v>226</v>
      </c>
      <c r="C720" s="77" t="s">
        <v>239</v>
      </c>
      <c r="D720" s="89">
        <v>36449</v>
      </c>
      <c r="E720" s="73" t="s">
        <v>268</v>
      </c>
      <c r="G720" s="73" t="s">
        <v>228</v>
      </c>
      <c r="H720" s="75" t="str">
        <f>VLOOKUP(Table16[[#This Row],[Player]],Rosters!$D$1:$D$1939,1,FALSE)</f>
        <v>Avila, Steve</v>
      </c>
      <c r="I720" s="75" t="str">
        <f>Table16[[#This Row],[RunBlock-Primary6]]&amp;"-"&amp;Table16[[#This Row],[PassBlock8]]&amp;IF(Table16[[#This Row],[RunBlock-Secondary7]]&lt;&gt;"","/"&amp;Table16[[#This Row],[RunBlock-Secondary7]]&amp;"-"&amp;Table16[[#This Row],[PassBlock8]],"")</f>
        <v>4-5</v>
      </c>
      <c r="J720" s="73"/>
      <c r="K720" s="73"/>
      <c r="L720" s="74"/>
      <c r="M720" s="74"/>
      <c r="N720" s="73">
        <v>4</v>
      </c>
      <c r="O720" s="73"/>
      <c r="P720" s="74">
        <v>5</v>
      </c>
      <c r="Q720" s="74" t="str">
        <f>Table16[[#This Row],[DefPrimary2]]&amp;IF(Table16[[#This Row],[Def-Secondary3]]&lt;&gt;"","/"&amp;Table16[[#This Row],[Def-Secondary3]],)&amp;""&amp;IF(Table16[[#This Row],[PassRush4]]&lt;&gt;"","-"&amp;Table16[[#This Row],[PassRush4]],)</f>
        <v/>
      </c>
      <c r="R720" s="74" t="e">
        <f>VLOOKUP(Table16[[#This Row],[Player]],#REF!,9,FALSE)</f>
        <v>#REF!</v>
      </c>
    </row>
    <row r="721" spans="1:18" ht="12.75" customHeight="1" x14ac:dyDescent="0.25">
      <c r="A721" s="76" t="s">
        <v>1354</v>
      </c>
      <c r="B721" s="72" t="s">
        <v>226</v>
      </c>
      <c r="C721" s="77" t="s">
        <v>213</v>
      </c>
      <c r="D721" s="89">
        <v>35674</v>
      </c>
      <c r="E721" s="73" t="s">
        <v>283</v>
      </c>
      <c r="G721" s="73" t="s">
        <v>228</v>
      </c>
      <c r="H721" s="75" t="str">
        <f>VLOOKUP(Table16[[#This Row],[Player]],Rosters!$D$1:$D$1939,1,FALSE)</f>
        <v>Banks, Aaron</v>
      </c>
      <c r="I721" s="75" t="str">
        <f>Table16[[#This Row],[RunBlock-Primary6]]&amp;"-"&amp;Table16[[#This Row],[PassBlock8]]&amp;IF(Table16[[#This Row],[RunBlock-Secondary7]]&lt;&gt;"","/"&amp;Table16[[#This Row],[RunBlock-Secondary7]]&amp;"-"&amp;Table16[[#This Row],[PassBlock8]],"")</f>
        <v>4-5</v>
      </c>
      <c r="J721" s="73"/>
      <c r="K721" s="73"/>
      <c r="L721" s="74"/>
      <c r="M721" s="74"/>
      <c r="N721" s="73">
        <v>4</v>
      </c>
      <c r="O721" s="73"/>
      <c r="P721" s="74">
        <v>5</v>
      </c>
      <c r="Q721" s="74" t="str">
        <f>Table16[[#This Row],[DefPrimary2]]&amp;IF(Table16[[#This Row],[Def-Secondary3]]&lt;&gt;"","/"&amp;Table16[[#This Row],[Def-Secondary3]],)&amp;""&amp;IF(Table16[[#This Row],[PassRush4]]&lt;&gt;"","-"&amp;Table16[[#This Row],[PassRush4]],)</f>
        <v/>
      </c>
      <c r="R721" s="74" t="e">
        <f>VLOOKUP(Table16[[#This Row],[Player]],#REF!,9,FALSE)</f>
        <v>#REF!</v>
      </c>
    </row>
    <row r="722" spans="1:18" ht="12.75" customHeight="1" x14ac:dyDescent="0.25">
      <c r="A722" s="76" t="s">
        <v>2248</v>
      </c>
      <c r="B722" s="72" t="s">
        <v>226</v>
      </c>
      <c r="C722" s="77" t="s">
        <v>109</v>
      </c>
      <c r="D722" s="89">
        <v>36582</v>
      </c>
      <c r="E722" s="73" t="s">
        <v>268</v>
      </c>
      <c r="G722" s="73" t="s">
        <v>201</v>
      </c>
      <c r="H722" s="75" t="str">
        <f>VLOOKUP(Table16[[#This Row],[Player]],Rosters!$D$1:$D$1939,1,FALSE)</f>
        <v>Bergeron, Matthew</v>
      </c>
      <c r="I722" s="75" t="str">
        <f>Table16[[#This Row],[RunBlock-Primary6]]&amp;"-"&amp;Table16[[#This Row],[PassBlock8]]&amp;IF(Table16[[#This Row],[RunBlock-Secondary7]]&lt;&gt;"","/"&amp;Table16[[#This Row],[RunBlock-Secondary7]]&amp;"-"&amp;Table16[[#This Row],[PassBlock8]],"")</f>
        <v>5-5</v>
      </c>
      <c r="J722" s="73"/>
      <c r="K722" s="73"/>
      <c r="L722" s="74"/>
      <c r="M722" s="74"/>
      <c r="N722" s="73">
        <v>5</v>
      </c>
      <c r="O722" s="73"/>
      <c r="P722" s="74">
        <v>5</v>
      </c>
      <c r="Q722" s="74" t="str">
        <f>Table16[[#This Row],[DefPrimary2]]&amp;IF(Table16[[#This Row],[Def-Secondary3]]&lt;&gt;"","/"&amp;Table16[[#This Row],[Def-Secondary3]],)&amp;""&amp;IF(Table16[[#This Row],[PassRush4]]&lt;&gt;"","-"&amp;Table16[[#This Row],[PassRush4]],)</f>
        <v/>
      </c>
      <c r="R722" s="74" t="e">
        <f>VLOOKUP(Table16[[#This Row],[Player]],#REF!,9,FALSE)</f>
        <v>#REF!</v>
      </c>
    </row>
    <row r="723" spans="1:18" ht="12.75" customHeight="1" x14ac:dyDescent="0.25">
      <c r="A723" s="76" t="s">
        <v>3500</v>
      </c>
      <c r="B723" s="72" t="s">
        <v>226</v>
      </c>
      <c r="C723" s="77" t="s">
        <v>91</v>
      </c>
      <c r="D723" s="89">
        <v>33522</v>
      </c>
      <c r="E723" s="73" t="s">
        <v>1391</v>
      </c>
      <c r="G723" s="73" t="s">
        <v>228</v>
      </c>
      <c r="H723" s="75" t="str">
        <f>VLOOKUP(Table16[[#This Row],[Player]],Rosters!$D$1:$D$1939,1,FALSE)</f>
        <v>Bitonio, Joel</v>
      </c>
      <c r="I723" s="75" t="str">
        <f>Table16[[#This Row],[RunBlock-Primary6]]&amp;"-"&amp;Table16[[#This Row],[PassBlock8]]&amp;IF(Table16[[#This Row],[RunBlock-Secondary7]]&lt;&gt;"","/"&amp;Table16[[#This Row],[RunBlock-Secondary7]]&amp;"-"&amp;Table16[[#This Row],[PassBlock8]],"")</f>
        <v>4-5</v>
      </c>
      <c r="J723" s="73"/>
      <c r="K723" s="73"/>
      <c r="L723" s="74"/>
      <c r="M723" s="74"/>
      <c r="N723" s="73">
        <v>4</v>
      </c>
      <c r="O723" s="73"/>
      <c r="P723" s="74">
        <v>5</v>
      </c>
      <c r="Q723" s="74" t="str">
        <f>Table16[[#This Row],[DefPrimary2]]&amp;IF(Table16[[#This Row],[Def-Secondary3]]&lt;&gt;"","/"&amp;Table16[[#This Row],[Def-Secondary3]],)&amp;""&amp;IF(Table16[[#This Row],[PassRush4]]&lt;&gt;"","-"&amp;Table16[[#This Row],[PassRush4]],)</f>
        <v/>
      </c>
      <c r="R723" s="74" t="e">
        <f>VLOOKUP(Table16[[#This Row],[Player]],#REF!,9,FALSE)</f>
        <v>#REF!</v>
      </c>
    </row>
    <row r="724" spans="1:18" ht="12.75" customHeight="1" x14ac:dyDescent="0.25">
      <c r="A724" s="76" t="s">
        <v>3168</v>
      </c>
      <c r="B724" s="72" t="s">
        <v>226</v>
      </c>
      <c r="C724" s="77" t="s">
        <v>232</v>
      </c>
      <c r="D724" s="89">
        <v>35431</v>
      </c>
      <c r="E724" s="73" t="s">
        <v>415</v>
      </c>
      <c r="G724" s="73" t="s">
        <v>240</v>
      </c>
      <c r="H724" s="75" t="str">
        <f>VLOOKUP(Table16[[#This Row],[Player]],Rosters!$D$1:$D$1939,1,FALSE)</f>
        <v>Brandel, Blake</v>
      </c>
      <c r="I724" s="75" t="str">
        <f>Table16[[#This Row],[RunBlock-Primary6]]&amp;"-"&amp;Table16[[#This Row],[PassBlock8]]&amp;IF(Table16[[#This Row],[RunBlock-Secondary7]]&lt;&gt;"","/"&amp;Table16[[#This Row],[RunBlock-Secondary7]]&amp;"-"&amp;Table16[[#This Row],[PassBlock8]],"")</f>
        <v>4-2</v>
      </c>
      <c r="J724" s="73"/>
      <c r="K724" s="73"/>
      <c r="L724" s="74"/>
      <c r="M724" s="74"/>
      <c r="N724" s="73">
        <v>4</v>
      </c>
      <c r="O724" s="73"/>
      <c r="P724" s="74">
        <v>2</v>
      </c>
      <c r="Q724" s="74" t="str">
        <f>Table16[[#This Row],[DefPrimary2]]&amp;IF(Table16[[#This Row],[Def-Secondary3]]&lt;&gt;"","/"&amp;Table16[[#This Row],[Def-Secondary3]],)&amp;""&amp;IF(Table16[[#This Row],[PassRush4]]&lt;&gt;"","-"&amp;Table16[[#This Row],[PassRush4]],)</f>
        <v/>
      </c>
      <c r="R724" s="74" t="e">
        <f>VLOOKUP(Table16[[#This Row],[Player]],#REF!,9,FALSE)</f>
        <v>#REF!</v>
      </c>
    </row>
    <row r="725" spans="1:18" ht="12.75" customHeight="1" x14ac:dyDescent="0.25">
      <c r="A725" s="76" t="s">
        <v>1644</v>
      </c>
      <c r="B725" s="72" t="s">
        <v>226</v>
      </c>
      <c r="C725" s="77" t="s">
        <v>429</v>
      </c>
      <c r="D725" s="89">
        <v>35846</v>
      </c>
      <c r="E725" s="73" t="s">
        <v>149</v>
      </c>
      <c r="G725" s="73" t="s">
        <v>249</v>
      </c>
      <c r="H725" s="75" t="str">
        <f>VLOOKUP(Table16[[#This Row],[Player]],Rosters!$D$1:$D$1939,1,FALSE)</f>
        <v>Bredeson, Ben</v>
      </c>
      <c r="I725" s="75" t="str">
        <f>Table16[[#This Row],[RunBlock-Primary6]]&amp;"-"&amp;Table16[[#This Row],[PassBlock8]]&amp;IF(Table16[[#This Row],[RunBlock-Secondary7]]&lt;&gt;"","/"&amp;Table16[[#This Row],[RunBlock-Secondary7]]&amp;"-"&amp;Table16[[#This Row],[PassBlock8]],"")</f>
        <v>5-4</v>
      </c>
      <c r="J725" s="73"/>
      <c r="K725" s="73"/>
      <c r="L725" s="74"/>
      <c r="M725" s="74"/>
      <c r="N725" s="73">
        <v>5</v>
      </c>
      <c r="O725" s="73"/>
      <c r="P725" s="74">
        <v>4</v>
      </c>
      <c r="Q725" s="74" t="str">
        <f>Table16[[#This Row],[DefPrimary2]]&amp;IF(Table16[[#This Row],[Def-Secondary3]]&lt;&gt;"","/"&amp;Table16[[#This Row],[Def-Secondary3]],)&amp;""&amp;IF(Table16[[#This Row],[PassRush4]]&lt;&gt;"","-"&amp;Table16[[#This Row],[PassRush4]],)</f>
        <v/>
      </c>
      <c r="R725" s="74" t="e">
        <f>VLOOKUP(Table16[[#This Row],[Player]],#REF!,9,FALSE)</f>
        <v>#REF!</v>
      </c>
    </row>
    <row r="726" spans="1:18" ht="12.75" customHeight="1" x14ac:dyDescent="0.25">
      <c r="A726" s="76" t="s">
        <v>3604</v>
      </c>
      <c r="B726" s="72" t="s">
        <v>226</v>
      </c>
      <c r="C726" s="77" t="s">
        <v>84</v>
      </c>
      <c r="D726" s="89">
        <v>35324</v>
      </c>
      <c r="E726" s="73" t="s">
        <v>198</v>
      </c>
      <c r="G726" s="73" t="s">
        <v>224</v>
      </c>
      <c r="H726" s="75" t="str">
        <f>VLOOKUP(Table16[[#This Row],[Player]],Rosters!$D$1:$D$1939,1,FALSE)</f>
        <v>Brown, Evan</v>
      </c>
      <c r="I726" s="75" t="str">
        <f>Table16[[#This Row],[RunBlock-Primary6]]&amp;"-"&amp;Table16[[#This Row],[PassBlock8]]&amp;IF(Table16[[#This Row],[RunBlock-Secondary7]]&lt;&gt;"","/"&amp;Table16[[#This Row],[RunBlock-Secondary7]]&amp;"-"&amp;Table16[[#This Row],[PassBlock8]],"")</f>
        <v>0-5</v>
      </c>
      <c r="J726" s="73"/>
      <c r="K726" s="73"/>
      <c r="L726" s="74"/>
      <c r="M726" s="74"/>
      <c r="N726" s="73">
        <v>0</v>
      </c>
      <c r="O726" s="73"/>
      <c r="P726" s="74">
        <v>5</v>
      </c>
      <c r="Q726" s="74" t="str">
        <f>Table16[[#This Row],[DefPrimary2]]&amp;IF(Table16[[#This Row],[Def-Secondary3]]&lt;&gt;"","/"&amp;Table16[[#This Row],[Def-Secondary3]],)&amp;""&amp;IF(Table16[[#This Row],[PassRush4]]&lt;&gt;"","-"&amp;Table16[[#This Row],[PassRush4]],)</f>
        <v/>
      </c>
      <c r="R726" s="74" t="e">
        <f>VLOOKUP(Table16[[#This Row],[Player]],#REF!,9,FALSE)</f>
        <v>#REF!</v>
      </c>
    </row>
    <row r="727" spans="1:18" ht="12.75" customHeight="1" x14ac:dyDescent="0.25">
      <c r="A727" s="76" t="s">
        <v>229</v>
      </c>
      <c r="B727" s="72" t="s">
        <v>226</v>
      </c>
      <c r="C727" s="77" t="s">
        <v>101</v>
      </c>
      <c r="D727" s="89">
        <v>35923</v>
      </c>
      <c r="E727" s="73" t="s">
        <v>230</v>
      </c>
      <c r="G727" s="73" t="s">
        <v>228</v>
      </c>
      <c r="H727" s="75" t="str">
        <f>VLOOKUP(Table16[[#This Row],[Player]],Rosters!$D$1:$D$1939,1,FALSE)</f>
        <v>Cleveland, Ezra</v>
      </c>
      <c r="I727" s="75" t="str">
        <f>Table16[[#This Row],[RunBlock-Primary6]]&amp;"-"&amp;Table16[[#This Row],[PassBlock8]]&amp;IF(Table16[[#This Row],[RunBlock-Secondary7]]&lt;&gt;"","/"&amp;Table16[[#This Row],[RunBlock-Secondary7]]&amp;"-"&amp;Table16[[#This Row],[PassBlock8]],"")</f>
        <v>4-5</v>
      </c>
      <c r="J727" s="73"/>
      <c r="K727" s="73"/>
      <c r="L727" s="74"/>
      <c r="M727" s="74"/>
      <c r="N727" s="73">
        <v>4</v>
      </c>
      <c r="O727" s="73"/>
      <c r="P727" s="74">
        <v>5</v>
      </c>
      <c r="Q727" s="74" t="str">
        <f>Table16[[#This Row],[DefPrimary2]]&amp;IF(Table16[[#This Row],[Def-Secondary3]]&lt;&gt;"","/"&amp;Table16[[#This Row],[Def-Secondary3]],)&amp;""&amp;IF(Table16[[#This Row],[PassRush4]]&lt;&gt;"","-"&amp;Table16[[#This Row],[PassRush4]],)</f>
        <v/>
      </c>
      <c r="R727" s="74" t="e">
        <f>VLOOKUP(Table16[[#This Row],[Player]],#REF!,9,FALSE)</f>
        <v>#REF!</v>
      </c>
    </row>
    <row r="728" spans="1:18" ht="12.75" customHeight="1" x14ac:dyDescent="0.25">
      <c r="A728" s="76" t="s">
        <v>3274</v>
      </c>
      <c r="B728" s="72" t="s">
        <v>226</v>
      </c>
      <c r="C728" s="77" t="s">
        <v>363</v>
      </c>
      <c r="D728" s="89">
        <v>36039</v>
      </c>
      <c r="E728" s="73" t="s">
        <v>283</v>
      </c>
      <c r="G728" s="73" t="s">
        <v>204</v>
      </c>
      <c r="H728" s="75" t="str">
        <f>VLOOKUP(Table16[[#This Row],[Player]],Rosters!$D$1:$D$1939,1,FALSE)</f>
        <v>Dickerson, Landon</v>
      </c>
      <c r="I728" s="75" t="str">
        <f>Table16[[#This Row],[RunBlock-Primary6]]&amp;"-"&amp;Table16[[#This Row],[PassBlock8]]&amp;IF(Table16[[#This Row],[RunBlock-Secondary7]]&lt;&gt;"","/"&amp;Table16[[#This Row],[RunBlock-Secondary7]]&amp;"-"&amp;Table16[[#This Row],[PassBlock8]],"")</f>
        <v>6-4</v>
      </c>
      <c r="J728" s="73"/>
      <c r="K728" s="73"/>
      <c r="L728" s="74"/>
      <c r="M728" s="74"/>
      <c r="N728" s="73">
        <v>6</v>
      </c>
      <c r="O728" s="73"/>
      <c r="P728" s="74">
        <v>4</v>
      </c>
      <c r="Q728" s="74" t="str">
        <f>Table16[[#This Row],[DefPrimary2]]&amp;IF(Table16[[#This Row],[Def-Secondary3]]&lt;&gt;"","/"&amp;Table16[[#This Row],[Def-Secondary3]],)&amp;""&amp;IF(Table16[[#This Row],[PassRush4]]&lt;&gt;"","-"&amp;Table16[[#This Row],[PassRush4]],)</f>
        <v/>
      </c>
      <c r="R728" s="74" t="e">
        <f>VLOOKUP(Table16[[#This Row],[Player]],#REF!,9,FALSE)</f>
        <v>#REF!</v>
      </c>
    </row>
    <row r="729" spans="1:18" ht="12.75" customHeight="1" x14ac:dyDescent="0.25">
      <c r="A729" s="76" t="s">
        <v>3394</v>
      </c>
      <c r="B729" s="72" t="s">
        <v>226</v>
      </c>
      <c r="C729" s="77" t="s">
        <v>145</v>
      </c>
      <c r="D729" s="89">
        <v>35509</v>
      </c>
      <c r="E729" s="73" t="s">
        <v>607</v>
      </c>
      <c r="G729" s="73" t="s">
        <v>234</v>
      </c>
      <c r="H729" s="75" t="str">
        <f>VLOOKUP(Table16[[#This Row],[Player]],Rosters!$D$1:$D$1939,1,FALSE)</f>
        <v>Edwards, David</v>
      </c>
      <c r="I729" s="75" t="str">
        <f>Table16[[#This Row],[RunBlock-Primary6]]&amp;"-"&amp;Table16[[#This Row],[PassBlock8]]&amp;IF(Table16[[#This Row],[RunBlock-Secondary7]]&lt;&gt;"","/"&amp;Table16[[#This Row],[RunBlock-Secondary7]]&amp;"-"&amp;Table16[[#This Row],[PassBlock8]],"")</f>
        <v>4-7</v>
      </c>
      <c r="J729" s="73"/>
      <c r="K729" s="73"/>
      <c r="L729" s="74"/>
      <c r="M729" s="74"/>
      <c r="N729" s="73">
        <v>4</v>
      </c>
      <c r="O729" s="73"/>
      <c r="P729" s="74">
        <v>7</v>
      </c>
      <c r="Q729" s="74" t="str">
        <f>Table16[[#This Row],[DefPrimary2]]&amp;IF(Table16[[#This Row],[Def-Secondary3]]&lt;&gt;"","/"&amp;Table16[[#This Row],[Def-Secondary3]],)&amp;""&amp;IF(Table16[[#This Row],[PassRush4]]&lt;&gt;"","-"&amp;Table16[[#This Row],[PassRush4]],)</f>
        <v/>
      </c>
      <c r="R729" s="74" t="e">
        <f>VLOOKUP(Table16[[#This Row],[Player]],#REF!,9,FALSE)</f>
        <v>#REF!</v>
      </c>
    </row>
    <row r="730" spans="1:18" ht="12.75" customHeight="1" x14ac:dyDescent="0.25">
      <c r="A730" s="76" t="s">
        <v>2137</v>
      </c>
      <c r="B730" s="72" t="s">
        <v>226</v>
      </c>
      <c r="C730" s="77" t="s">
        <v>220</v>
      </c>
      <c r="D730" s="89">
        <v>36965</v>
      </c>
      <c r="E730" s="73" t="s">
        <v>4144</v>
      </c>
      <c r="G730" s="73" t="s">
        <v>241</v>
      </c>
      <c r="H730" s="75" t="str">
        <f>VLOOKUP(Table16[[#This Row],[Player]],Rosters!$D$1:$D$1939,1,FALSE)</f>
        <v>Green, Kenyon</v>
      </c>
      <c r="I730" s="75" t="str">
        <f>Table16[[#This Row],[RunBlock-Primary6]]&amp;"-"&amp;Table16[[#This Row],[PassBlock8]]&amp;IF(Table16[[#This Row],[RunBlock-Secondary7]]&lt;&gt;"","/"&amp;Table16[[#This Row],[RunBlock-Secondary7]]&amp;"-"&amp;Table16[[#This Row],[PassBlock8]],"")</f>
        <v>0-0</v>
      </c>
      <c r="J730" s="73"/>
      <c r="K730" s="73"/>
      <c r="L730" s="74"/>
      <c r="M730" s="74"/>
      <c r="N730" s="73">
        <v>0</v>
      </c>
      <c r="O730" s="73"/>
      <c r="P730" s="74">
        <v>0</v>
      </c>
      <c r="Q730" s="74" t="str">
        <f>Table16[[#This Row],[DefPrimary2]]&amp;IF(Table16[[#This Row],[Def-Secondary3]]&lt;&gt;"","/"&amp;Table16[[#This Row],[Def-Secondary3]],)&amp;""&amp;IF(Table16[[#This Row],[PassRush4]]&lt;&gt;"","-"&amp;Table16[[#This Row],[PassRush4]],)</f>
        <v/>
      </c>
      <c r="R730" s="74" t="e">
        <f>VLOOKUP(Table16[[#This Row],[Player]],#REF!,9,FALSE)</f>
        <v>#REF!</v>
      </c>
    </row>
    <row r="731" spans="1:18" ht="12.75" customHeight="1" x14ac:dyDescent="0.25">
      <c r="A731" s="76" t="s">
        <v>3064</v>
      </c>
      <c r="B731" s="72" t="s">
        <v>226</v>
      </c>
      <c r="C731" s="77" t="s">
        <v>327</v>
      </c>
      <c r="D731" s="89">
        <v>35855</v>
      </c>
      <c r="E731" s="73" t="s">
        <v>283</v>
      </c>
      <c r="G731" s="73" t="s">
        <v>233</v>
      </c>
      <c r="H731" s="75" t="str">
        <f>VLOOKUP(Table16[[#This Row],[Player]],Rosters!$D$1:$D$1939,1,FALSE)</f>
        <v>Jenkins, Teven</v>
      </c>
      <c r="I731" s="75" t="str">
        <f>Table16[[#This Row],[RunBlock-Primary6]]&amp;"-"&amp;Table16[[#This Row],[PassBlock8]]&amp;IF(Table16[[#This Row],[RunBlock-Secondary7]]&lt;&gt;"","/"&amp;Table16[[#This Row],[RunBlock-Secondary7]]&amp;"-"&amp;Table16[[#This Row],[PassBlock8]],"")</f>
        <v>5-2</v>
      </c>
      <c r="J731" s="73"/>
      <c r="K731" s="73"/>
      <c r="L731" s="74"/>
      <c r="M731" s="74"/>
      <c r="N731" s="73">
        <v>5</v>
      </c>
      <c r="O731" s="73"/>
      <c r="P731" s="74">
        <v>2</v>
      </c>
      <c r="Q731" s="74" t="str">
        <f>Table16[[#This Row],[DefPrimary2]]&amp;IF(Table16[[#This Row],[Def-Secondary3]]&lt;&gt;"","/"&amp;Table16[[#This Row],[Def-Secondary3]],)&amp;""&amp;IF(Table16[[#This Row],[PassRush4]]&lt;&gt;"","-"&amp;Table16[[#This Row],[PassRush4]],)</f>
        <v/>
      </c>
      <c r="R731" s="74" t="e">
        <f>VLOOKUP(Table16[[#This Row],[Player]],#REF!,9,FALSE)</f>
        <v>#REF!</v>
      </c>
    </row>
    <row r="732" spans="1:18" ht="12.75" customHeight="1" x14ac:dyDescent="0.25">
      <c r="A732" s="76" t="s">
        <v>2835</v>
      </c>
      <c r="B732" s="72" t="s">
        <v>226</v>
      </c>
      <c r="C732" s="77" t="s">
        <v>246</v>
      </c>
      <c r="D732" s="89">
        <v>36482</v>
      </c>
      <c r="E732" s="73" t="s">
        <v>4144</v>
      </c>
      <c r="G732" s="73" t="s">
        <v>240</v>
      </c>
      <c r="H732" s="75" t="str">
        <f>VLOOKUP(Table16[[#This Row],[Player]],Rosters!$D$1:$D$1939,1,FALSE)</f>
        <v>Johnson, Zion</v>
      </c>
      <c r="I732" s="75" t="str">
        <f>Table16[[#This Row],[RunBlock-Primary6]]&amp;"-"&amp;Table16[[#This Row],[PassBlock8]]&amp;IF(Table16[[#This Row],[RunBlock-Secondary7]]&lt;&gt;"","/"&amp;Table16[[#This Row],[RunBlock-Secondary7]]&amp;"-"&amp;Table16[[#This Row],[PassBlock8]],"")</f>
        <v>4-2</v>
      </c>
      <c r="J732" s="73"/>
      <c r="K732" s="73"/>
      <c r="L732" s="74"/>
      <c r="M732" s="74"/>
      <c r="N732" s="73">
        <v>4</v>
      </c>
      <c r="O732" s="73"/>
      <c r="P732" s="74">
        <v>2</v>
      </c>
      <c r="Q732" s="74" t="str">
        <f>Table16[[#This Row],[DefPrimary2]]&amp;IF(Table16[[#This Row],[Def-Secondary3]]&lt;&gt;"","/"&amp;Table16[[#This Row],[Def-Secondary3]],)&amp;""&amp;IF(Table16[[#This Row],[PassRush4]]&lt;&gt;"","-"&amp;Table16[[#This Row],[PassRush4]],)</f>
        <v/>
      </c>
      <c r="R732" s="74" t="e">
        <f>VLOOKUP(Table16[[#This Row],[Player]],#REF!,9,FALSE)</f>
        <v>#REF!</v>
      </c>
    </row>
    <row r="733" spans="1:18" ht="12.75" customHeight="1" x14ac:dyDescent="0.25">
      <c r="A733" s="76" t="s">
        <v>2605</v>
      </c>
      <c r="B733" s="72" t="s">
        <v>226</v>
      </c>
      <c r="C733" s="77" t="s">
        <v>261</v>
      </c>
      <c r="D733" s="89">
        <v>0</v>
      </c>
      <c r="E733" s="73" t="s">
        <v>1248</v>
      </c>
      <c r="G733" s="73" t="s">
        <v>269</v>
      </c>
      <c r="H733" s="75" t="str">
        <f>VLOOKUP(Table16[[#This Row],[Player]],Rosters!$D$1:$D$1939,1,FALSE)</f>
        <v>Jones, Robert</v>
      </c>
      <c r="I733" s="75" t="str">
        <f>Table16[[#This Row],[RunBlock-Primary6]]&amp;"-"&amp;Table16[[#This Row],[PassBlock8]]&amp;IF(Table16[[#This Row],[RunBlock-Secondary7]]&lt;&gt;"","/"&amp;Table16[[#This Row],[RunBlock-Secondary7]]&amp;"-"&amp;Table16[[#This Row],[PassBlock8]],"")</f>
        <v>0-4</v>
      </c>
      <c r="J733" s="73"/>
      <c r="K733" s="73"/>
      <c r="L733" s="74"/>
      <c r="M733" s="74"/>
      <c r="N733" s="73">
        <v>0</v>
      </c>
      <c r="O733" s="73"/>
      <c r="P733" s="74">
        <v>4</v>
      </c>
      <c r="Q733" s="74" t="str">
        <f>Table16[[#This Row],[DefPrimary2]]&amp;IF(Table16[[#This Row],[Def-Secondary3]]&lt;&gt;"","/"&amp;Table16[[#This Row],[Def-Secondary3]],)&amp;""&amp;IF(Table16[[#This Row],[PassRush4]]&lt;&gt;"","-"&amp;Table16[[#This Row],[PassRush4]],)</f>
        <v/>
      </c>
      <c r="R733" s="74" t="e">
        <f>VLOOKUP(Table16[[#This Row],[Player]],#REF!,9,FALSE)</f>
        <v>#REF!</v>
      </c>
    </row>
    <row r="734" spans="1:18" ht="12.75" customHeight="1" x14ac:dyDescent="0.25">
      <c r="A734" s="76" t="s">
        <v>1905</v>
      </c>
      <c r="B734" s="72" t="s">
        <v>226</v>
      </c>
      <c r="C734" s="77" t="s">
        <v>175</v>
      </c>
      <c r="D734" s="89">
        <v>35510</v>
      </c>
      <c r="E734" s="73" t="s">
        <v>150</v>
      </c>
      <c r="G734" s="73" t="s">
        <v>201</v>
      </c>
      <c r="H734" s="75" t="str">
        <f>VLOOKUP(Table16[[#This Row],[Player]],Rosters!$D$1:$D$1939,1,FALSE)</f>
        <v>Lewis, Damien</v>
      </c>
      <c r="I734" s="75" t="str">
        <f>Table16[[#This Row],[RunBlock-Primary6]]&amp;"-"&amp;Table16[[#This Row],[PassBlock8]]&amp;IF(Table16[[#This Row],[RunBlock-Secondary7]]&lt;&gt;"","/"&amp;Table16[[#This Row],[RunBlock-Secondary7]]&amp;"-"&amp;Table16[[#This Row],[PassBlock8]],"")</f>
        <v>5-5</v>
      </c>
      <c r="J734" s="73"/>
      <c r="K734" s="73"/>
      <c r="L734" s="74"/>
      <c r="M734" s="74"/>
      <c r="N734" s="73">
        <v>5</v>
      </c>
      <c r="O734" s="73"/>
      <c r="P734" s="74">
        <v>5</v>
      </c>
      <c r="Q734" s="74" t="str">
        <f>Table16[[#This Row],[DefPrimary2]]&amp;IF(Table16[[#This Row],[Def-Secondary3]]&lt;&gt;"","/"&amp;Table16[[#This Row],[Def-Secondary3]],)&amp;""&amp;IF(Table16[[#This Row],[PassRush4]]&lt;&gt;"","-"&amp;Table16[[#This Row],[PassRush4]],)</f>
        <v/>
      </c>
      <c r="R734" s="74" t="e">
        <f>VLOOKUP(Table16[[#This Row],[Player]],#REF!,9,FALSE)</f>
        <v>#REF!</v>
      </c>
    </row>
    <row r="735" spans="1:18" ht="12.75" customHeight="1" x14ac:dyDescent="0.25">
      <c r="A735" s="76" t="s">
        <v>3159</v>
      </c>
      <c r="B735" s="72" t="s">
        <v>226</v>
      </c>
      <c r="C735" s="77" t="s">
        <v>285</v>
      </c>
      <c r="D735" s="89">
        <v>35143</v>
      </c>
      <c r="E735" s="73" t="s">
        <v>3160</v>
      </c>
      <c r="G735" s="73" t="s">
        <v>276</v>
      </c>
      <c r="H735" s="75" t="str">
        <f>VLOOKUP(Table16[[#This Row],[Player]],Rosters!$D$1:$D$1939,1,FALSE)</f>
        <v>Nelson, Quenton</v>
      </c>
      <c r="I735" s="75" t="str">
        <f>Table16[[#This Row],[RunBlock-Primary6]]&amp;"-"&amp;Table16[[#This Row],[PassBlock8]]&amp;IF(Table16[[#This Row],[RunBlock-Secondary7]]&lt;&gt;"","/"&amp;Table16[[#This Row],[RunBlock-Secondary7]]&amp;"-"&amp;Table16[[#This Row],[PassBlock8]],"")</f>
        <v>6-7</v>
      </c>
      <c r="J735" s="73"/>
      <c r="K735" s="73"/>
      <c r="L735" s="74"/>
      <c r="M735" s="74"/>
      <c r="N735" s="73">
        <v>6</v>
      </c>
      <c r="O735" s="73"/>
      <c r="P735" s="74">
        <v>7</v>
      </c>
      <c r="Q735" s="74" t="str">
        <f>Table16[[#This Row],[DefPrimary2]]&amp;IF(Table16[[#This Row],[Def-Secondary3]]&lt;&gt;"","/"&amp;Table16[[#This Row],[Def-Secondary3]],)&amp;""&amp;IF(Table16[[#This Row],[PassRush4]]&lt;&gt;"","-"&amp;Table16[[#This Row],[PassRush4]],)</f>
        <v/>
      </c>
      <c r="R735" s="74" t="e">
        <f>VLOOKUP(Table16[[#This Row],[Player]],#REF!,9,FALSE)</f>
        <v>#REF!</v>
      </c>
    </row>
    <row r="736" spans="1:18" ht="12.75" customHeight="1" x14ac:dyDescent="0.25">
      <c r="A736" s="76" t="s">
        <v>1503</v>
      </c>
      <c r="B736" s="72" t="s">
        <v>226</v>
      </c>
      <c r="C736" s="77" t="s">
        <v>479</v>
      </c>
      <c r="D736" s="89">
        <v>34180</v>
      </c>
      <c r="E736" s="73" t="s">
        <v>423</v>
      </c>
      <c r="G736" s="73" t="s">
        <v>248</v>
      </c>
      <c r="H736" s="75" t="str">
        <f>VLOOKUP(Table16[[#This Row],[Player]],Rosters!$D$1:$D$1939,1,FALSE)</f>
        <v>Patrick, Lucas</v>
      </c>
      <c r="I736" s="75" t="str">
        <f>Table16[[#This Row],[RunBlock-Primary6]]&amp;"-"&amp;Table16[[#This Row],[PassBlock8]]&amp;IF(Table16[[#This Row],[RunBlock-Secondary7]]&lt;&gt;"","/"&amp;Table16[[#This Row],[RunBlock-Secondary7]]&amp;"-"&amp;Table16[[#This Row],[PassBlock8]],"")</f>
        <v>4-4</v>
      </c>
      <c r="J736" s="73"/>
      <c r="K736" s="73"/>
      <c r="L736" s="74"/>
      <c r="M736" s="74"/>
      <c r="N736" s="73">
        <v>4</v>
      </c>
      <c r="O736" s="73"/>
      <c r="P736" s="74">
        <v>4</v>
      </c>
      <c r="Q736" s="74" t="str">
        <f>Table16[[#This Row],[DefPrimary2]]&amp;IF(Table16[[#This Row],[Def-Secondary3]]&lt;&gt;"","/"&amp;Table16[[#This Row],[Def-Secondary3]],)&amp;""&amp;IF(Table16[[#This Row],[PassRush4]]&lt;&gt;"","-"&amp;Table16[[#This Row],[PassRush4]],)</f>
        <v/>
      </c>
      <c r="R736" s="74" t="e">
        <f>VLOOKUP(Table16[[#This Row],[Player]],#REF!,9,FALSE)</f>
        <v>#REF!</v>
      </c>
    </row>
    <row r="737" spans="1:18" ht="12.75" customHeight="1" x14ac:dyDescent="0.25">
      <c r="A737" s="76" t="s">
        <v>1773</v>
      </c>
      <c r="B737" s="72" t="s">
        <v>226</v>
      </c>
      <c r="C737" s="77" t="s">
        <v>154</v>
      </c>
      <c r="D737" s="89">
        <v>35367</v>
      </c>
      <c r="E737" s="73" t="s">
        <v>548</v>
      </c>
      <c r="G737" s="73" t="s">
        <v>228</v>
      </c>
      <c r="H737" s="75" t="str">
        <f>VLOOKUP(Table16[[#This Row],[Player]],Rosters!$D$1:$D$1939,1,FALSE)</f>
        <v>Powers, Ben</v>
      </c>
      <c r="I737" s="75" t="str">
        <f>Table16[[#This Row],[RunBlock-Primary6]]&amp;"-"&amp;Table16[[#This Row],[PassBlock8]]&amp;IF(Table16[[#This Row],[RunBlock-Secondary7]]&lt;&gt;"","/"&amp;Table16[[#This Row],[RunBlock-Secondary7]]&amp;"-"&amp;Table16[[#This Row],[PassBlock8]],"")</f>
        <v>4-5</v>
      </c>
      <c r="J737" s="73"/>
      <c r="K737" s="73"/>
      <c r="L737" s="74"/>
      <c r="M737" s="74"/>
      <c r="N737" s="73">
        <v>4</v>
      </c>
      <c r="O737" s="73"/>
      <c r="P737" s="74">
        <v>5</v>
      </c>
      <c r="Q737" s="74" t="str">
        <f>Table16[[#This Row],[DefPrimary2]]&amp;IF(Table16[[#This Row],[Def-Secondary3]]&lt;&gt;"","/"&amp;Table16[[#This Row],[Def-Secondary3]],)&amp;""&amp;IF(Table16[[#This Row],[PassRush4]]&lt;&gt;"","-"&amp;Table16[[#This Row],[PassRush4]],)</f>
        <v/>
      </c>
      <c r="R737" s="74" t="e">
        <f>VLOOKUP(Table16[[#This Row],[Player]],#REF!,9,FALSE)</f>
        <v>#REF!</v>
      </c>
    </row>
    <row r="738" spans="1:18" ht="12.75" customHeight="1" x14ac:dyDescent="0.25">
      <c r="A738" s="76" t="s">
        <v>270</v>
      </c>
      <c r="B738" s="72" t="s">
        <v>226</v>
      </c>
      <c r="C738" s="77" t="s">
        <v>272</v>
      </c>
      <c r="D738" s="89">
        <v>37014</v>
      </c>
      <c r="E738" s="73" t="s">
        <v>271</v>
      </c>
      <c r="G738" s="73" t="s">
        <v>273</v>
      </c>
      <c r="H738" s="75" t="str">
        <f>VLOOKUP(Table16[[#This Row],[Player]],Rosters!$D$1:$D$1939,1,FALSE)</f>
        <v>Robinson, Layden</v>
      </c>
      <c r="I738" s="75" t="str">
        <f>Table16[[#This Row],[RunBlock-Primary6]]&amp;"-"&amp;Table16[[#This Row],[PassBlock8]]&amp;IF(Table16[[#This Row],[RunBlock-Secondary7]]&lt;&gt;"","/"&amp;Table16[[#This Row],[RunBlock-Secondary7]]&amp;"-"&amp;Table16[[#This Row],[PassBlock8]],"")</f>
        <v>0-3</v>
      </c>
      <c r="J738" s="73"/>
      <c r="K738" s="73"/>
      <c r="L738" s="74"/>
      <c r="M738" s="74"/>
      <c r="N738" s="73">
        <v>0</v>
      </c>
      <c r="O738" s="73"/>
      <c r="P738" s="74">
        <v>3</v>
      </c>
      <c r="Q738" s="74" t="str">
        <f>Table16[[#This Row],[DefPrimary2]]&amp;IF(Table16[[#This Row],[Def-Secondary3]]&lt;&gt;"","/"&amp;Table16[[#This Row],[Def-Secondary3]],)&amp;""&amp;IF(Table16[[#This Row],[PassRush4]]&lt;&gt;"","-"&amp;Table16[[#This Row],[PassRush4]],)</f>
        <v/>
      </c>
      <c r="R738" s="74" t="e">
        <f>VLOOKUP(Table16[[#This Row],[Player]],#REF!,9,FALSE)</f>
        <v>#REF!</v>
      </c>
    </row>
    <row r="739" spans="1:18" ht="12.75" customHeight="1" x14ac:dyDescent="0.25">
      <c r="A739" s="76" t="s">
        <v>904</v>
      </c>
      <c r="B739" s="72" t="s">
        <v>226</v>
      </c>
      <c r="C739" s="77" t="s">
        <v>612</v>
      </c>
      <c r="D739" s="89">
        <v>35650</v>
      </c>
      <c r="E739" s="73" t="s">
        <v>415</v>
      </c>
      <c r="G739" s="73" t="s">
        <v>269</v>
      </c>
      <c r="H739" s="75" t="e">
        <f>VLOOKUP(Table16[[#This Row],[Player]],Rosters!$D$1:$D$1939,1,FALSE)</f>
        <v>#N/A</v>
      </c>
      <c r="I739" s="75" t="str">
        <f>Table16[[#This Row],[RunBlock-Primary6]]&amp;"-"&amp;Table16[[#This Row],[PassBlock8]]&amp;IF(Table16[[#This Row],[RunBlock-Secondary7]]&lt;&gt;"","/"&amp;Table16[[#This Row],[RunBlock-Secondary7]]&amp;"-"&amp;Table16[[#This Row],[PassBlock8]],"")</f>
        <v>0-4</v>
      </c>
      <c r="J739" s="73"/>
      <c r="K739" s="73"/>
      <c r="L739" s="74"/>
      <c r="M739" s="74"/>
      <c r="N739" s="73">
        <v>0</v>
      </c>
      <c r="O739" s="73"/>
      <c r="P739" s="74">
        <v>4</v>
      </c>
      <c r="Q739" s="74" t="str">
        <f>Table16[[#This Row],[DefPrimary2]]&amp;IF(Table16[[#This Row],[Def-Secondary3]]&lt;&gt;"","/"&amp;Table16[[#This Row],[Def-Secondary3]],)&amp;""&amp;IF(Table16[[#This Row],[PassRush4]]&lt;&gt;"","-"&amp;Table16[[#This Row],[PassRush4]],)</f>
        <v/>
      </c>
      <c r="R739" s="74" t="e">
        <f>VLOOKUP(Table16[[#This Row],[Player]],#REF!,9,FALSE)</f>
        <v>#REF!</v>
      </c>
    </row>
    <row r="740" spans="1:18" ht="12.75" customHeight="1" x14ac:dyDescent="0.25">
      <c r="A740" s="76" t="s">
        <v>2590</v>
      </c>
      <c r="B740" s="72" t="s">
        <v>226</v>
      </c>
      <c r="C740" s="77" t="s">
        <v>181</v>
      </c>
      <c r="D740" s="89">
        <v>34271</v>
      </c>
      <c r="E740" s="73" t="s">
        <v>536</v>
      </c>
      <c r="G740" s="73" t="s">
        <v>204</v>
      </c>
      <c r="H740" s="75" t="str">
        <f>VLOOKUP(Table16[[#This Row],[Player]],Rosters!$D$1:$D$1939,1,FALSE)</f>
        <v>Seumalo, Isaac</v>
      </c>
      <c r="I740" s="75" t="str">
        <f>Table16[[#This Row],[RunBlock-Primary6]]&amp;"-"&amp;Table16[[#This Row],[PassBlock8]]&amp;IF(Table16[[#This Row],[RunBlock-Secondary7]]&lt;&gt;"","/"&amp;Table16[[#This Row],[RunBlock-Secondary7]]&amp;"-"&amp;Table16[[#This Row],[PassBlock8]],"")</f>
        <v>6-4</v>
      </c>
      <c r="J740" s="73"/>
      <c r="K740" s="73"/>
      <c r="L740" s="74"/>
      <c r="M740" s="74"/>
      <c r="N740" s="73">
        <v>6</v>
      </c>
      <c r="O740" s="73"/>
      <c r="P740" s="74">
        <v>4</v>
      </c>
      <c r="Q740" s="74" t="str">
        <f>Table16[[#This Row],[DefPrimary2]]&amp;IF(Table16[[#This Row],[Def-Secondary3]]&lt;&gt;"","/"&amp;Table16[[#This Row],[Def-Secondary3]],)&amp;""&amp;IF(Table16[[#This Row],[PassRush4]]&lt;&gt;"","-"&amp;Table16[[#This Row],[PassRush4]],)</f>
        <v/>
      </c>
      <c r="R740" s="74" t="e">
        <f>VLOOKUP(Table16[[#This Row],[Player]],#REF!,9,FALSE)</f>
        <v>#REF!</v>
      </c>
    </row>
    <row r="741" spans="1:18" ht="12.75" customHeight="1" x14ac:dyDescent="0.25">
      <c r="A741" s="76" t="s">
        <v>2124</v>
      </c>
      <c r="B741" s="72" t="s">
        <v>226</v>
      </c>
      <c r="C741" s="77" t="s">
        <v>303</v>
      </c>
      <c r="D741" s="89">
        <v>35661</v>
      </c>
      <c r="E741" s="73" t="s">
        <v>149</v>
      </c>
      <c r="G741" s="73" t="s">
        <v>259</v>
      </c>
      <c r="H741" s="75" t="str">
        <f>VLOOKUP(Table16[[#This Row],[Player]],Rosters!$D$1:$D$1939,1,FALSE)</f>
        <v>Simpson, John</v>
      </c>
      <c r="I741" s="75" t="str">
        <f>Table16[[#This Row],[RunBlock-Primary6]]&amp;"-"&amp;Table16[[#This Row],[PassBlock8]]&amp;IF(Table16[[#This Row],[RunBlock-Secondary7]]&lt;&gt;"","/"&amp;Table16[[#This Row],[RunBlock-Secondary7]]&amp;"-"&amp;Table16[[#This Row],[PassBlock8]],"")</f>
        <v>5-7</v>
      </c>
      <c r="J741" s="73"/>
      <c r="K741" s="73"/>
      <c r="L741" s="74"/>
      <c r="M741" s="74"/>
      <c r="N741" s="73">
        <v>5</v>
      </c>
      <c r="O741" s="73"/>
      <c r="P741" s="74">
        <v>7</v>
      </c>
      <c r="Q741" s="74" t="str">
        <f>Table16[[#This Row],[DefPrimary2]]&amp;IF(Table16[[#This Row],[Def-Secondary3]]&lt;&gt;"","/"&amp;Table16[[#This Row],[Def-Secondary3]],)&amp;""&amp;IF(Table16[[#This Row],[PassRush4]]&lt;&gt;"","-"&amp;Table16[[#This Row],[PassRush4]],)</f>
        <v/>
      </c>
      <c r="R741" s="74" t="e">
        <f>VLOOKUP(Table16[[#This Row],[Player]],#REF!,9,FALSE)</f>
        <v>#REF!</v>
      </c>
    </row>
    <row r="742" spans="1:18" ht="12.75" customHeight="1" x14ac:dyDescent="0.25">
      <c r="A742" s="76" t="s">
        <v>3283</v>
      </c>
      <c r="B742" s="72" t="s">
        <v>226</v>
      </c>
      <c r="C742" s="77" t="s">
        <v>549</v>
      </c>
      <c r="D742" s="89">
        <v>37103</v>
      </c>
      <c r="E742" s="73" t="s">
        <v>1119</v>
      </c>
      <c r="G742" s="73" t="s">
        <v>224</v>
      </c>
      <c r="H742" s="75" t="str">
        <f>VLOOKUP(Table16[[#This Row],[Player]],Rosters!$D$1:$D$1939,1,FALSE)</f>
        <v>Skoronski, Peter</v>
      </c>
      <c r="I742" s="75" t="str">
        <f>Table16[[#This Row],[RunBlock-Primary6]]&amp;"-"&amp;Table16[[#This Row],[PassBlock8]]&amp;IF(Table16[[#This Row],[RunBlock-Secondary7]]&lt;&gt;"","/"&amp;Table16[[#This Row],[RunBlock-Secondary7]]&amp;"-"&amp;Table16[[#This Row],[PassBlock8]],"")</f>
        <v>0-5</v>
      </c>
      <c r="J742" s="73"/>
      <c r="K742" s="73"/>
      <c r="L742" s="74"/>
      <c r="M742" s="74"/>
      <c r="N742" s="73">
        <v>0</v>
      </c>
      <c r="O742" s="73"/>
      <c r="P742" s="74">
        <v>5</v>
      </c>
      <c r="Q742" s="74" t="str">
        <f>Table16[[#This Row],[DefPrimary2]]&amp;IF(Table16[[#This Row],[Def-Secondary3]]&lt;&gt;"","/"&amp;Table16[[#This Row],[Def-Secondary3]],)&amp;""&amp;IF(Table16[[#This Row],[PassRush4]]&lt;&gt;"","-"&amp;Table16[[#This Row],[PassRush4]],)</f>
        <v/>
      </c>
      <c r="R742" s="74" t="e">
        <f>VLOOKUP(Table16[[#This Row],[Player]],#REF!,9,FALSE)</f>
        <v>#REF!</v>
      </c>
    </row>
    <row r="743" spans="1:18" ht="12.75" customHeight="1" x14ac:dyDescent="0.25">
      <c r="A743" s="76" t="s">
        <v>2718</v>
      </c>
      <c r="B743" s="72" t="s">
        <v>226</v>
      </c>
      <c r="C743" s="77" t="s">
        <v>116</v>
      </c>
      <c r="D743" s="89">
        <v>33643</v>
      </c>
      <c r="E743" s="73" t="s">
        <v>2719</v>
      </c>
      <c r="G743" s="73" t="s">
        <v>228</v>
      </c>
      <c r="H743" s="75" t="str">
        <f>VLOOKUP(Table16[[#This Row],[Player]],Rosters!$D$1:$D$1939,1,FALSE)</f>
        <v>Tomlinson, Laken</v>
      </c>
      <c r="I743" s="75" t="str">
        <f>Table16[[#This Row],[RunBlock-Primary6]]&amp;"-"&amp;Table16[[#This Row],[PassBlock8]]&amp;IF(Table16[[#This Row],[RunBlock-Secondary7]]&lt;&gt;"","/"&amp;Table16[[#This Row],[RunBlock-Secondary7]]&amp;"-"&amp;Table16[[#This Row],[PassBlock8]],"")</f>
        <v>4-5</v>
      </c>
      <c r="J743" s="73"/>
      <c r="K743" s="73"/>
      <c r="L743" s="74"/>
      <c r="M743" s="74"/>
      <c r="N743" s="73">
        <v>4</v>
      </c>
      <c r="O743" s="73"/>
      <c r="P743" s="74">
        <v>5</v>
      </c>
      <c r="Q743" s="74" t="str">
        <f>Table16[[#This Row],[DefPrimary2]]&amp;IF(Table16[[#This Row],[Def-Secondary3]]&lt;&gt;"","/"&amp;Table16[[#This Row],[Def-Secondary3]],)&amp;""&amp;IF(Table16[[#This Row],[PassRush4]]&lt;&gt;"","-"&amp;Table16[[#This Row],[PassRush4]],)</f>
        <v/>
      </c>
      <c r="R743" s="74" t="e">
        <f>VLOOKUP(Table16[[#This Row],[Player]],#REF!,9,FALSE)</f>
        <v>#REF!</v>
      </c>
    </row>
    <row r="744" spans="1:18" ht="12.75" customHeight="1" x14ac:dyDescent="0.25">
      <c r="A744" s="76" t="s">
        <v>903</v>
      </c>
      <c r="B744" s="72" t="s">
        <v>226</v>
      </c>
      <c r="C744" s="77" t="s">
        <v>131</v>
      </c>
      <c r="D744" s="89">
        <v>35996</v>
      </c>
      <c r="E744" s="73" t="s">
        <v>89</v>
      </c>
      <c r="G744" s="73" t="s">
        <v>240</v>
      </c>
      <c r="H744" s="75" t="str">
        <f>VLOOKUP(Table16[[#This Row],[Player]],Rosters!$D$1:$D$1939,1,FALSE)</f>
        <v>Volson, Cordell</v>
      </c>
      <c r="I744" s="75" t="str">
        <f>Table16[[#This Row],[RunBlock-Primary6]]&amp;"-"&amp;Table16[[#This Row],[PassBlock8]]&amp;IF(Table16[[#This Row],[RunBlock-Secondary7]]&lt;&gt;"","/"&amp;Table16[[#This Row],[RunBlock-Secondary7]]&amp;"-"&amp;Table16[[#This Row],[PassBlock8]],"")</f>
        <v>4-2</v>
      </c>
      <c r="J744" s="73"/>
      <c r="K744" s="73"/>
      <c r="L744" s="74"/>
      <c r="M744" s="74"/>
      <c r="N744" s="73">
        <v>4</v>
      </c>
      <c r="O744" s="73"/>
      <c r="P744" s="74">
        <v>2</v>
      </c>
      <c r="Q744" s="74" t="str">
        <f>Table16[[#This Row],[DefPrimary2]]&amp;IF(Table16[[#This Row],[Def-Secondary3]]&lt;&gt;"","/"&amp;Table16[[#This Row],[Def-Secondary3]],)&amp;""&amp;IF(Table16[[#This Row],[PassRush4]]&lt;&gt;"","-"&amp;Table16[[#This Row],[PassRush4]],)</f>
        <v/>
      </c>
      <c r="R744" s="74" t="e">
        <f>VLOOKUP(Table16[[#This Row],[Player]],#REF!,9,FALSE)</f>
        <v>#REF!</v>
      </c>
    </row>
    <row r="745" spans="1:18" ht="12.75" customHeight="1" x14ac:dyDescent="0.25">
      <c r="A745" s="76" t="s">
        <v>535</v>
      </c>
      <c r="B745" s="72" t="s">
        <v>538</v>
      </c>
      <c r="C745" s="77" t="s">
        <v>123</v>
      </c>
      <c r="D745" s="89">
        <v>33804</v>
      </c>
      <c r="E745" s="73" t="s">
        <v>536</v>
      </c>
      <c r="G745" s="73" t="s">
        <v>539</v>
      </c>
      <c r="H745" s="75" t="str">
        <f>VLOOKUP(Table16[[#This Row],[Player]],Rosters!$D$1:$D$1939,1,FALSE)</f>
        <v>Glasgow, Graham</v>
      </c>
      <c r="I745" s="75" t="str">
        <f>Table16[[#This Row],[RunBlock-Primary6]]&amp;"-"&amp;Table16[[#This Row],[PassBlock8]]&amp;IF(Table16[[#This Row],[RunBlock-Secondary7]]&lt;&gt;"","/"&amp;Table16[[#This Row],[RunBlock-Secondary7]]&amp;"-"&amp;Table16[[#This Row],[PassBlock8]],"")</f>
        <v>4-2/0-2</v>
      </c>
      <c r="J745" s="73"/>
      <c r="K745" s="73"/>
      <c r="L745" s="74"/>
      <c r="M745" s="74"/>
      <c r="N745" s="73">
        <v>4</v>
      </c>
      <c r="O745" s="73">
        <v>0</v>
      </c>
      <c r="P745" s="74">
        <v>2</v>
      </c>
      <c r="Q745" s="74" t="str">
        <f>Table16[[#This Row],[DefPrimary2]]&amp;IF(Table16[[#This Row],[Def-Secondary3]]&lt;&gt;"","/"&amp;Table16[[#This Row],[Def-Secondary3]],)&amp;""&amp;IF(Table16[[#This Row],[PassRush4]]&lt;&gt;"","-"&amp;Table16[[#This Row],[PassRush4]],)</f>
        <v/>
      </c>
      <c r="R745" s="74" t="e">
        <f>VLOOKUP(Table16[[#This Row],[Player]],#REF!,9,FALSE)</f>
        <v>#REF!</v>
      </c>
    </row>
    <row r="746" spans="1:18" ht="12.75" customHeight="1" x14ac:dyDescent="0.25">
      <c r="A746" s="76" t="s">
        <v>2019</v>
      </c>
      <c r="B746" s="72" t="s">
        <v>538</v>
      </c>
      <c r="C746" s="77" t="s">
        <v>368</v>
      </c>
      <c r="D746" s="89">
        <v>35059</v>
      </c>
      <c r="E746" s="73" t="s">
        <v>591</v>
      </c>
      <c r="G746" s="73" t="s">
        <v>260</v>
      </c>
      <c r="H746" s="75" t="str">
        <f>VLOOKUP(Table16[[#This Row],[Player]],Rosters!$D$1:$D$1939,1,FALSE)</f>
        <v>Jenkins, Elgton</v>
      </c>
      <c r="I746" s="75" t="str">
        <f>Table16[[#This Row],[RunBlock-Primary6]]&amp;"-"&amp;Table16[[#This Row],[PassBlock8]]&amp;IF(Table16[[#This Row],[RunBlock-Secondary7]]&lt;&gt;"","/"&amp;Table16[[#This Row],[RunBlock-Secondary7]]&amp;"-"&amp;Table16[[#This Row],[PassBlock8]],"")</f>
        <v>4-7/0-7</v>
      </c>
      <c r="J746" s="73"/>
      <c r="K746" s="73"/>
      <c r="L746" s="74"/>
      <c r="M746" s="74"/>
      <c r="N746" s="73">
        <v>4</v>
      </c>
      <c r="O746" s="73">
        <v>0</v>
      </c>
      <c r="P746" s="74">
        <v>7</v>
      </c>
      <c r="Q746" s="74" t="str">
        <f>Table16[[#This Row],[DefPrimary2]]&amp;IF(Table16[[#This Row],[Def-Secondary3]]&lt;&gt;"","/"&amp;Table16[[#This Row],[Def-Secondary3]],)&amp;""&amp;IF(Table16[[#This Row],[PassRush4]]&lt;&gt;"","-"&amp;Table16[[#This Row],[PassRush4]],)</f>
        <v/>
      </c>
      <c r="R746" s="74" t="e">
        <f>VLOOKUP(Table16[[#This Row],[Player]],#REF!,9,FALSE)</f>
        <v>#REF!</v>
      </c>
    </row>
    <row r="747" spans="1:18" ht="12.75" customHeight="1" x14ac:dyDescent="0.25">
      <c r="A747" s="76" t="s">
        <v>3705</v>
      </c>
      <c r="B747" s="72" t="s">
        <v>538</v>
      </c>
      <c r="C747" s="77" t="s">
        <v>491</v>
      </c>
      <c r="D747" s="89">
        <v>37644</v>
      </c>
      <c r="E747" s="73" t="s">
        <v>3706</v>
      </c>
      <c r="G747" s="73" t="s">
        <v>221</v>
      </c>
      <c r="H747" s="75" t="str">
        <f>VLOOKUP(Table16[[#This Row],[Player]],Rosters!$D$1:$D$1939,1,FALSE)</f>
        <v>Powers-Johnson, Jackson</v>
      </c>
      <c r="I747" s="75" t="str">
        <f>Table16[[#This Row],[RunBlock-Primary6]]&amp;"-"&amp;Table16[[#This Row],[PassBlock8]]&amp;IF(Table16[[#This Row],[RunBlock-Secondary7]]&lt;&gt;"","/"&amp;Table16[[#This Row],[RunBlock-Secondary7]]&amp;"-"&amp;Table16[[#This Row],[PassBlock8]],"")</f>
        <v>4-5/0-5</v>
      </c>
      <c r="J747" s="73"/>
      <c r="K747" s="73"/>
      <c r="L747" s="74"/>
      <c r="M747" s="74"/>
      <c r="N747" s="73">
        <v>4</v>
      </c>
      <c r="O747" s="73">
        <v>0</v>
      </c>
      <c r="P747" s="74">
        <v>5</v>
      </c>
      <c r="Q747" s="74" t="str">
        <f>Table16[[#This Row],[DefPrimary2]]&amp;IF(Table16[[#This Row],[Def-Secondary3]]&lt;&gt;"","/"&amp;Table16[[#This Row],[Def-Secondary3]],)&amp;""&amp;IF(Table16[[#This Row],[PassRush4]]&lt;&gt;"","-"&amp;Table16[[#This Row],[PassRush4]],)</f>
        <v/>
      </c>
      <c r="R747" s="74" t="e">
        <f>VLOOKUP(Table16[[#This Row],[Player]],#REF!,9,FALSE)</f>
        <v>#REF!</v>
      </c>
    </row>
    <row r="748" spans="1:18" ht="12.75" customHeight="1" x14ac:dyDescent="0.25">
      <c r="A748" s="76" t="s">
        <v>3388</v>
      </c>
      <c r="B748" s="72" t="s">
        <v>3389</v>
      </c>
      <c r="C748" s="77" t="s">
        <v>395</v>
      </c>
      <c r="D748" s="89">
        <v>33924</v>
      </c>
      <c r="E748" s="73" t="s">
        <v>536</v>
      </c>
      <c r="G748" s="73" t="s">
        <v>1200</v>
      </c>
      <c r="H748" s="75" t="str">
        <f>VLOOKUP(Table16[[#This Row],[Player]],Rosters!$D$1:$D$1939,1,FALSE)</f>
        <v>Thuney, Joe</v>
      </c>
      <c r="I748" s="75" t="str">
        <f>Table16[[#This Row],[RunBlock-Primary6]]&amp;"-"&amp;Table16[[#This Row],[PassBlock8]]&amp;IF(Table16[[#This Row],[RunBlock-Secondary7]]&lt;&gt;"","/"&amp;Table16[[#This Row],[RunBlock-Secondary7]]&amp;"-"&amp;Table16[[#This Row],[PassBlock8]],"")</f>
        <v>6-7/4-7</v>
      </c>
      <c r="J748" s="73"/>
      <c r="K748" s="73"/>
      <c r="L748" s="74"/>
      <c r="M748" s="74"/>
      <c r="N748" s="73">
        <v>6</v>
      </c>
      <c r="O748" s="73">
        <v>4</v>
      </c>
      <c r="P748" s="74">
        <v>7</v>
      </c>
      <c r="Q748" s="74" t="str">
        <f>Table16[[#This Row],[DefPrimary2]]&amp;IF(Table16[[#This Row],[Def-Secondary3]]&lt;&gt;"","/"&amp;Table16[[#This Row],[Def-Secondary3]],)&amp;""&amp;IF(Table16[[#This Row],[PassRush4]]&lt;&gt;"","-"&amp;Table16[[#This Row],[PassRush4]],)</f>
        <v/>
      </c>
      <c r="R748" s="74" t="e">
        <f>VLOOKUP(Table16[[#This Row],[Player]],#REF!,9,FALSE)</f>
        <v>#REF!</v>
      </c>
    </row>
    <row r="749" spans="1:18" ht="12.75" customHeight="1" x14ac:dyDescent="0.25">
      <c r="A749" s="76" t="s">
        <v>3805</v>
      </c>
      <c r="B749" s="72" t="s">
        <v>1203</v>
      </c>
      <c r="C749" s="77" t="s">
        <v>250</v>
      </c>
      <c r="D749" s="89">
        <v>35655</v>
      </c>
      <c r="E749" s="73" t="s">
        <v>121</v>
      </c>
      <c r="G749" s="73" t="s">
        <v>711</v>
      </c>
      <c r="H749" s="75" t="str">
        <f>VLOOKUP(Table16[[#This Row],[Player]],Rosters!$D$1:$D$1939,1,FALSE)</f>
        <v>Mekari, Patrick</v>
      </c>
      <c r="I749" s="75" t="str">
        <f>Table16[[#This Row],[RunBlock-Primary6]]&amp;"-"&amp;Table16[[#This Row],[PassBlock8]]&amp;IF(Table16[[#This Row],[RunBlock-Secondary7]]&lt;&gt;"","/"&amp;Table16[[#This Row],[RunBlock-Secondary7]]&amp;"-"&amp;Table16[[#This Row],[PassBlock8]],"")</f>
        <v>4-5/4-5</v>
      </c>
      <c r="J749" s="73"/>
      <c r="K749" s="73"/>
      <c r="L749" s="74"/>
      <c r="M749" s="74"/>
      <c r="N749" s="73">
        <v>4</v>
      </c>
      <c r="O749" s="73">
        <v>4</v>
      </c>
      <c r="P749" s="74">
        <v>5</v>
      </c>
      <c r="Q749" s="74" t="str">
        <f>Table16[[#This Row],[DefPrimary2]]&amp;IF(Table16[[#This Row],[Def-Secondary3]]&lt;&gt;"","/"&amp;Table16[[#This Row],[Def-Secondary3]],)&amp;""&amp;IF(Table16[[#This Row],[PassRush4]]&lt;&gt;"","-"&amp;Table16[[#This Row],[PassRush4]],)</f>
        <v/>
      </c>
      <c r="R749" s="74" t="e">
        <f>VLOOKUP(Table16[[#This Row],[Player]],#REF!,9,FALSE)</f>
        <v>#REF!</v>
      </c>
    </row>
    <row r="750" spans="1:18" ht="12.75" customHeight="1" x14ac:dyDescent="0.25">
      <c r="A750" s="76" t="s">
        <v>1201</v>
      </c>
      <c r="B750" s="72" t="s">
        <v>1203</v>
      </c>
      <c r="C750" s="77" t="s">
        <v>200</v>
      </c>
      <c r="D750" s="89">
        <v>36984</v>
      </c>
      <c r="E750" s="73" t="s">
        <v>4144</v>
      </c>
      <c r="G750" s="73" t="s">
        <v>1204</v>
      </c>
      <c r="H750" s="75" t="str">
        <f>VLOOKUP(Table16[[#This Row],[Player]],Rosters!$D$1:$D$1939,1,FALSE)</f>
        <v>Smith, Tyler</v>
      </c>
      <c r="I750" s="75" t="str">
        <f>Table16[[#This Row],[RunBlock-Primary6]]&amp;"-"&amp;Table16[[#This Row],[PassBlock8]]&amp;IF(Table16[[#This Row],[RunBlock-Secondary7]]&lt;&gt;"","/"&amp;Table16[[#This Row],[RunBlock-Secondary7]]&amp;"-"&amp;Table16[[#This Row],[PassBlock8]],"")</f>
        <v>5-7/4-7</v>
      </c>
      <c r="J750" s="73"/>
      <c r="K750" s="73"/>
      <c r="L750" s="74"/>
      <c r="M750" s="74"/>
      <c r="N750" s="73">
        <v>5</v>
      </c>
      <c r="O750" s="73">
        <v>4</v>
      </c>
      <c r="P750" s="74">
        <v>7</v>
      </c>
      <c r="Q750" s="74" t="str">
        <f>Table16[[#This Row],[DefPrimary2]]&amp;IF(Table16[[#This Row],[Def-Secondary3]]&lt;&gt;"","/"&amp;Table16[[#This Row],[Def-Secondary3]],)&amp;""&amp;IF(Table16[[#This Row],[PassRush4]]&lt;&gt;"","-"&amp;Table16[[#This Row],[PassRush4]],)</f>
        <v/>
      </c>
      <c r="R750" s="74" t="e">
        <f>VLOOKUP(Table16[[#This Row],[Player]],#REF!,9,FALSE)</f>
        <v>#REF!</v>
      </c>
    </row>
    <row r="751" spans="1:18" ht="12.75" customHeight="1" x14ac:dyDescent="0.25">
      <c r="A751" s="76" t="s">
        <v>2514</v>
      </c>
      <c r="B751" s="72" t="s">
        <v>345</v>
      </c>
      <c r="C751" s="77" t="s">
        <v>363</v>
      </c>
      <c r="D751" s="89">
        <v>35429</v>
      </c>
      <c r="E751" s="73" t="s">
        <v>150</v>
      </c>
      <c r="G751" s="73" t="s">
        <v>1684</v>
      </c>
      <c r="H751" s="75" t="str">
        <f>VLOOKUP(Table16[[#This Row],[Player]],Rosters!$D$1:$D$1939,1,FALSE)</f>
        <v>Baun, Zack</v>
      </c>
      <c r="I751" s="75" t="str">
        <f>Table16[[#This Row],[RunBlock-Primary6]]&amp;"-"&amp;Table16[[#This Row],[PassBlock8]]&amp;IF(Table16[[#This Row],[RunBlock-Secondary7]]&lt;&gt;"","/"&amp;Table16[[#This Row],[RunBlock-Secondary7]]&amp;"-"&amp;Table16[[#This Row],[PassBlock8]],"")</f>
        <v>-</v>
      </c>
      <c r="J751" s="73">
        <v>65</v>
      </c>
      <c r="K751" s="73"/>
      <c r="L751" s="74">
        <v>7</v>
      </c>
      <c r="M751" s="74"/>
      <c r="N751" s="74"/>
      <c r="O751" s="74"/>
      <c r="P751" s="74"/>
      <c r="Q751" s="74" t="str">
        <f>Table16[[#This Row],[DefPrimary2]]&amp;IF(Table16[[#This Row],[Def-Secondary3]]&lt;&gt;"","/"&amp;Table16[[#This Row],[Def-Secondary3]],)&amp;""&amp;IF(Table16[[#This Row],[PassRush4]]&lt;&gt;"","-"&amp;Table16[[#This Row],[PassRush4]],)</f>
        <v>65-7</v>
      </c>
      <c r="R751" s="74" t="e">
        <f>VLOOKUP(Table16[[#This Row],[Player]],#REF!,9,FALSE)</f>
        <v>#REF!</v>
      </c>
    </row>
    <row r="752" spans="1:18" ht="12.75" customHeight="1" x14ac:dyDescent="0.25">
      <c r="A752" s="76" t="s">
        <v>2868</v>
      </c>
      <c r="B752" s="72" t="s">
        <v>345</v>
      </c>
      <c r="C752" s="77" t="s">
        <v>429</v>
      </c>
      <c r="D752" s="89">
        <v>36039</v>
      </c>
      <c r="E752" s="73" t="s">
        <v>677</v>
      </c>
      <c r="G752" s="73" t="s">
        <v>2408</v>
      </c>
      <c r="H752" s="75" t="str">
        <f>VLOOKUP(Table16[[#This Row],[Player]],Rosters!$D$1:$D$1939,1,FALSE)</f>
        <v>Britt, K.J.</v>
      </c>
      <c r="I752" s="75" t="str">
        <f>Table16[[#This Row],[RunBlock-Primary6]]&amp;"-"&amp;Table16[[#This Row],[PassBlock8]]&amp;IF(Table16[[#This Row],[RunBlock-Secondary7]]&lt;&gt;"","/"&amp;Table16[[#This Row],[RunBlock-Secondary7]]&amp;"-"&amp;Table16[[#This Row],[PassBlock8]],"")</f>
        <v>-</v>
      </c>
      <c r="J752" s="73">
        <v>4</v>
      </c>
      <c r="K752" s="73"/>
      <c r="L752" s="74">
        <v>2</v>
      </c>
      <c r="M752" s="74"/>
      <c r="N752" s="74"/>
      <c r="O752" s="74"/>
      <c r="P752" s="74"/>
      <c r="Q752" s="74" t="str">
        <f>Table16[[#This Row],[DefPrimary2]]&amp;IF(Table16[[#This Row],[Def-Secondary3]]&lt;&gt;"","/"&amp;Table16[[#This Row],[Def-Secondary3]],)&amp;""&amp;IF(Table16[[#This Row],[PassRush4]]&lt;&gt;"","-"&amp;Table16[[#This Row],[PassRush4]],)</f>
        <v>4-2</v>
      </c>
      <c r="R752" s="74" t="e">
        <f>VLOOKUP(Table16[[#This Row],[Player]],#REF!,9,FALSE)</f>
        <v>#REF!</v>
      </c>
    </row>
    <row r="753" spans="1:18" ht="12.75" customHeight="1" x14ac:dyDescent="0.25">
      <c r="A753" s="76" t="s">
        <v>1939</v>
      </c>
      <c r="B753" s="72" t="s">
        <v>345</v>
      </c>
      <c r="C753" s="77" t="s">
        <v>272</v>
      </c>
      <c r="D753" s="89">
        <v>36186</v>
      </c>
      <c r="E753" s="73" t="s">
        <v>482</v>
      </c>
      <c r="G753" s="73" t="s">
        <v>1683</v>
      </c>
      <c r="H753" s="75" t="str">
        <f>VLOOKUP(Table16[[#This Row],[Player]],Rosters!$D$1:$D$1939,1,FALSE)</f>
        <v>Elliss, Christian</v>
      </c>
      <c r="I753" s="75" t="str">
        <f>Table16[[#This Row],[RunBlock-Primary6]]&amp;"-"&amp;Table16[[#This Row],[PassBlock8]]&amp;IF(Table16[[#This Row],[RunBlock-Secondary7]]&lt;&gt;"","/"&amp;Table16[[#This Row],[RunBlock-Secondary7]]&amp;"-"&amp;Table16[[#This Row],[PassBlock8]],"")</f>
        <v>-</v>
      </c>
      <c r="J753" s="73">
        <v>44</v>
      </c>
      <c r="K753" s="73"/>
      <c r="L753" s="74">
        <v>5</v>
      </c>
      <c r="M753" s="74"/>
      <c r="N753" s="74"/>
      <c r="O753" s="74"/>
      <c r="P753" s="74"/>
      <c r="Q753" s="74" t="str">
        <f>Table16[[#This Row],[DefPrimary2]]&amp;IF(Table16[[#This Row],[Def-Secondary3]]&lt;&gt;"","/"&amp;Table16[[#This Row],[Def-Secondary3]],)&amp;""&amp;IF(Table16[[#This Row],[PassRush4]]&lt;&gt;"","-"&amp;Table16[[#This Row],[PassRush4]],)</f>
        <v>44-5</v>
      </c>
      <c r="R753" s="74" t="e">
        <f>VLOOKUP(Table16[[#This Row],[Player]],#REF!,9,FALSE)</f>
        <v>#REF!</v>
      </c>
    </row>
    <row r="754" spans="1:18" ht="12.75" customHeight="1" x14ac:dyDescent="0.25">
      <c r="A754" s="76" t="s">
        <v>3732</v>
      </c>
      <c r="B754" s="72" t="s">
        <v>345</v>
      </c>
      <c r="C754" s="77" t="s">
        <v>246</v>
      </c>
      <c r="D754" s="89">
        <v>36482</v>
      </c>
      <c r="E754" s="73" t="s">
        <v>98</v>
      </c>
      <c r="G754" s="73" t="s">
        <v>605</v>
      </c>
      <c r="H754" s="75" t="str">
        <f>VLOOKUP(Table16[[#This Row],[Player]],Rosters!$D$1:$D$1939,1,FALSE)</f>
        <v>Henley, Daiyan</v>
      </c>
      <c r="I754" s="75" t="str">
        <f>Table16[[#This Row],[RunBlock-Primary6]]&amp;"-"&amp;Table16[[#This Row],[PassBlock8]]&amp;IF(Table16[[#This Row],[RunBlock-Secondary7]]&lt;&gt;"","/"&amp;Table16[[#This Row],[RunBlock-Secondary7]]&amp;"-"&amp;Table16[[#This Row],[PassBlock8]],"")</f>
        <v>-</v>
      </c>
      <c r="J754" s="73">
        <v>54</v>
      </c>
      <c r="K754" s="73"/>
      <c r="L754" s="74">
        <v>4</v>
      </c>
      <c r="M754" s="74"/>
      <c r="N754" s="74"/>
      <c r="O754" s="74"/>
      <c r="P754" s="74"/>
      <c r="Q754" s="74" t="str">
        <f>Table16[[#This Row],[DefPrimary2]]&amp;IF(Table16[[#This Row],[Def-Secondary3]]&lt;&gt;"","/"&amp;Table16[[#This Row],[Def-Secondary3]],)&amp;""&amp;IF(Table16[[#This Row],[PassRush4]]&lt;&gt;"","-"&amp;Table16[[#This Row],[PassRush4]],)</f>
        <v>54-4</v>
      </c>
      <c r="R754" s="74" t="e">
        <f>VLOOKUP(Table16[[#This Row],[Player]],#REF!,9,FALSE)</f>
        <v>#REF!</v>
      </c>
    </row>
    <row r="755" spans="1:18" ht="12.75" customHeight="1" x14ac:dyDescent="0.25">
      <c r="A755" s="76" t="s">
        <v>1241</v>
      </c>
      <c r="B755" s="72" t="s">
        <v>345</v>
      </c>
      <c r="C755" s="77" t="s">
        <v>116</v>
      </c>
      <c r="D755" s="89">
        <v>36880</v>
      </c>
      <c r="E755" s="73" t="s">
        <v>4289</v>
      </c>
      <c r="G755" s="73" t="s">
        <v>798</v>
      </c>
      <c r="H755" s="75" t="str">
        <f>VLOOKUP(Table16[[#This Row],[Player]],Rosters!$D$1:$D$1939,1,FALSE)</f>
        <v>Knight, Tyrice</v>
      </c>
      <c r="I755" s="75" t="str">
        <f>Table16[[#This Row],[RunBlock-Primary6]]&amp;"-"&amp;Table16[[#This Row],[PassBlock8]]&amp;IF(Table16[[#This Row],[RunBlock-Secondary7]]&lt;&gt;"","/"&amp;Table16[[#This Row],[RunBlock-Secondary7]]&amp;"-"&amp;Table16[[#This Row],[PassBlock8]],"")</f>
        <v>-</v>
      </c>
      <c r="J755" s="73">
        <v>44</v>
      </c>
      <c r="K755" s="73"/>
      <c r="L755" s="74">
        <v>4</v>
      </c>
      <c r="M755" s="74"/>
      <c r="N755" s="74"/>
      <c r="O755" s="74"/>
      <c r="P755" s="74"/>
      <c r="Q755" s="74" t="str">
        <f>Table16[[#This Row],[DefPrimary2]]&amp;IF(Table16[[#This Row],[Def-Secondary3]]&lt;&gt;"","/"&amp;Table16[[#This Row],[Def-Secondary3]],)&amp;""&amp;IF(Table16[[#This Row],[PassRush4]]&lt;&gt;"","-"&amp;Table16[[#This Row],[PassRush4]],)</f>
        <v>44-4</v>
      </c>
      <c r="R755" s="74" t="e">
        <f>VLOOKUP(Table16[[#This Row],[Player]],#REF!,9,FALSE)</f>
        <v>#REF!</v>
      </c>
    </row>
    <row r="756" spans="1:18" ht="12.75" customHeight="1" x14ac:dyDescent="0.25">
      <c r="A756" s="76" t="s">
        <v>2515</v>
      </c>
      <c r="B756" s="72" t="s">
        <v>345</v>
      </c>
      <c r="C756" s="77" t="s">
        <v>109</v>
      </c>
      <c r="D756" s="89">
        <v>36118</v>
      </c>
      <c r="E756" s="73" t="s">
        <v>698</v>
      </c>
      <c r="G756" s="73" t="s">
        <v>608</v>
      </c>
      <c r="H756" s="75" t="str">
        <f>VLOOKUP(Table16[[#This Row],[Player]],Rosters!$D$1:$D$1939,1,FALSE)</f>
        <v>Landman, Nate</v>
      </c>
      <c r="I756" s="75" t="str">
        <f>Table16[[#This Row],[RunBlock-Primary6]]&amp;"-"&amp;Table16[[#This Row],[PassBlock8]]&amp;IF(Table16[[#This Row],[RunBlock-Secondary7]]&lt;&gt;"","/"&amp;Table16[[#This Row],[RunBlock-Secondary7]]&amp;"-"&amp;Table16[[#This Row],[PassBlock8]],"")</f>
        <v>-</v>
      </c>
      <c r="J756" s="73">
        <v>5</v>
      </c>
      <c r="K756" s="73"/>
      <c r="L756" s="74">
        <v>0</v>
      </c>
      <c r="M756" s="74"/>
      <c r="N756" s="74"/>
      <c r="O756" s="74"/>
      <c r="P756" s="74"/>
      <c r="Q756" s="74" t="str">
        <f>Table16[[#This Row],[DefPrimary2]]&amp;IF(Table16[[#This Row],[Def-Secondary3]]&lt;&gt;"","/"&amp;Table16[[#This Row],[Def-Secondary3]],)&amp;""&amp;IF(Table16[[#This Row],[PassRush4]]&lt;&gt;"","-"&amp;Table16[[#This Row],[PassRush4]],)</f>
        <v>5-0</v>
      </c>
      <c r="R756" s="74" t="e">
        <f>VLOOKUP(Table16[[#This Row],[Player]],#REF!,9,FALSE)</f>
        <v>#REF!</v>
      </c>
    </row>
    <row r="757" spans="1:18" ht="12.75" customHeight="1" x14ac:dyDescent="0.25">
      <c r="A757" s="76" t="s">
        <v>2051</v>
      </c>
      <c r="B757" s="72" t="s">
        <v>345</v>
      </c>
      <c r="C757" s="77" t="s">
        <v>549</v>
      </c>
      <c r="D757" s="89">
        <v>36115</v>
      </c>
      <c r="E757" s="73" t="s">
        <v>4170</v>
      </c>
      <c r="G757" s="73" t="s">
        <v>819</v>
      </c>
      <c r="H757" s="75" t="str">
        <f>VLOOKUP(Table16[[#This Row],[Player]],Rosters!$D$1:$D$1939,1,FALSE)</f>
        <v>Murray, Kenneth</v>
      </c>
      <c r="I757" s="75" t="str">
        <f>Table16[[#This Row],[RunBlock-Primary6]]&amp;"-"&amp;Table16[[#This Row],[PassBlock8]]&amp;IF(Table16[[#This Row],[RunBlock-Secondary7]]&lt;&gt;"","/"&amp;Table16[[#This Row],[RunBlock-Secondary7]]&amp;"-"&amp;Table16[[#This Row],[PassBlock8]],"")</f>
        <v>-</v>
      </c>
      <c r="J757" s="73">
        <v>44</v>
      </c>
      <c r="K757" s="73"/>
      <c r="L757" s="74">
        <v>8</v>
      </c>
      <c r="M757" s="74"/>
      <c r="N757" s="74"/>
      <c r="O757" s="74"/>
      <c r="P757" s="74"/>
      <c r="Q757" s="74" t="str">
        <f>Table16[[#This Row],[DefPrimary2]]&amp;IF(Table16[[#This Row],[Def-Secondary3]]&lt;&gt;"","/"&amp;Table16[[#This Row],[Def-Secondary3]],)&amp;""&amp;IF(Table16[[#This Row],[PassRush4]]&lt;&gt;"","-"&amp;Table16[[#This Row],[PassRush4]],)</f>
        <v>44-8</v>
      </c>
      <c r="R757" s="74" t="e">
        <f>VLOOKUP(Table16[[#This Row],[Player]],#REF!,9,FALSE)</f>
        <v>#REF!</v>
      </c>
    </row>
    <row r="758" spans="1:18" ht="12.75" customHeight="1" x14ac:dyDescent="0.25">
      <c r="A758" s="76" t="s">
        <v>1091</v>
      </c>
      <c r="B758" s="72" t="s">
        <v>345</v>
      </c>
      <c r="C758" s="77" t="s">
        <v>612</v>
      </c>
      <c r="D758" s="89">
        <v>35275</v>
      </c>
      <c r="E758" s="73" t="s">
        <v>136</v>
      </c>
      <c r="G758" s="73" t="s">
        <v>804</v>
      </c>
      <c r="H758" s="75" t="str">
        <f>VLOOKUP(Table16[[#This Row],[Player]],Rosters!$D$1:$D$1939,1,FALSE)</f>
        <v>Okereke, Bobby</v>
      </c>
      <c r="I758" s="75" t="str">
        <f>Table16[[#This Row],[RunBlock-Primary6]]&amp;"-"&amp;Table16[[#This Row],[PassBlock8]]&amp;IF(Table16[[#This Row],[RunBlock-Secondary7]]&lt;&gt;"","/"&amp;Table16[[#This Row],[RunBlock-Secondary7]]&amp;"-"&amp;Table16[[#This Row],[PassBlock8]],"")</f>
        <v>-</v>
      </c>
      <c r="J758" s="73">
        <v>44</v>
      </c>
      <c r="K758" s="73"/>
      <c r="L758" s="74">
        <v>6</v>
      </c>
      <c r="M758" s="74"/>
      <c r="N758" s="74"/>
      <c r="O758" s="74"/>
      <c r="P758" s="74"/>
      <c r="Q758" s="74" t="str">
        <f>Table16[[#This Row],[DefPrimary2]]&amp;IF(Table16[[#This Row],[Def-Secondary3]]&lt;&gt;"","/"&amp;Table16[[#This Row],[Def-Secondary3]],)&amp;""&amp;IF(Table16[[#This Row],[PassRush4]]&lt;&gt;"","-"&amp;Table16[[#This Row],[PassRush4]],)</f>
        <v>44-6</v>
      </c>
      <c r="R758" s="74" t="e">
        <f>VLOOKUP(Table16[[#This Row],[Player]],#REF!,9,FALSE)</f>
        <v>#REF!</v>
      </c>
    </row>
    <row r="759" spans="1:18" ht="12.75" customHeight="1" x14ac:dyDescent="0.25">
      <c r="A759" s="76" t="s">
        <v>602</v>
      </c>
      <c r="B759" s="72" t="s">
        <v>345</v>
      </c>
      <c r="C759" s="77" t="s">
        <v>232</v>
      </c>
      <c r="D759" s="89">
        <v>36876</v>
      </c>
      <c r="E759" s="73" t="s">
        <v>477</v>
      </c>
      <c r="G759" s="73" t="s">
        <v>604</v>
      </c>
      <c r="H759" s="75" t="e">
        <f>VLOOKUP(Table16[[#This Row],[Player]],Rosters!$D$1:$D$1939,1,FALSE)</f>
        <v>#N/A</v>
      </c>
      <c r="I759" s="75" t="str">
        <f>Table16[[#This Row],[RunBlock-Primary6]]&amp;"-"&amp;Table16[[#This Row],[PassBlock8]]&amp;IF(Table16[[#This Row],[RunBlock-Secondary7]]&lt;&gt;"","/"&amp;Table16[[#This Row],[RunBlock-Secondary7]]&amp;"-"&amp;Table16[[#This Row],[PassBlock8]],"")</f>
        <v>-</v>
      </c>
      <c r="J759" s="73">
        <v>6</v>
      </c>
      <c r="K759" s="73"/>
      <c r="L759" s="74">
        <v>4</v>
      </c>
      <c r="M759" s="74"/>
      <c r="N759" s="74"/>
      <c r="O759" s="74"/>
      <c r="P759" s="74"/>
      <c r="Q759" s="74" t="str">
        <f>Table16[[#This Row],[DefPrimary2]]&amp;IF(Table16[[#This Row],[Def-Secondary3]]&lt;&gt;"","/"&amp;Table16[[#This Row],[Def-Secondary3]],)&amp;""&amp;IF(Table16[[#This Row],[PassRush4]]&lt;&gt;"","-"&amp;Table16[[#This Row],[PassRush4]],)</f>
        <v>6-4</v>
      </c>
      <c r="R759" s="74" t="e">
        <f>VLOOKUP(Table16[[#This Row],[Player]],#REF!,9,FALSE)</f>
        <v>#REF!</v>
      </c>
    </row>
    <row r="760" spans="1:18" ht="12.75" customHeight="1" x14ac:dyDescent="0.25">
      <c r="A760" s="76" t="s">
        <v>1404</v>
      </c>
      <c r="B760" s="72" t="s">
        <v>345</v>
      </c>
      <c r="C760" s="77" t="s">
        <v>181</v>
      </c>
      <c r="D760" s="89">
        <v>36385</v>
      </c>
      <c r="E760" s="73" t="s">
        <v>4170</v>
      </c>
      <c r="G760" s="73" t="s">
        <v>609</v>
      </c>
      <c r="H760" s="75" t="str">
        <f>VLOOKUP(Table16[[#This Row],[Player]],Rosters!$D$1:$D$1939,1,FALSE)</f>
        <v>Queen, Patrick</v>
      </c>
      <c r="I760" s="75" t="str">
        <f>Table16[[#This Row],[RunBlock-Primary6]]&amp;"-"&amp;Table16[[#This Row],[PassBlock8]]&amp;IF(Table16[[#This Row],[RunBlock-Secondary7]]&lt;&gt;"","/"&amp;Table16[[#This Row],[RunBlock-Secondary7]]&amp;"-"&amp;Table16[[#This Row],[PassBlock8]],"")</f>
        <v>-</v>
      </c>
      <c r="J760" s="73">
        <v>45</v>
      </c>
      <c r="K760" s="73"/>
      <c r="L760" s="74">
        <v>3</v>
      </c>
      <c r="M760" s="74"/>
      <c r="N760" s="74"/>
      <c r="O760" s="74"/>
      <c r="P760" s="74"/>
      <c r="Q760" s="74" t="str">
        <f>Table16[[#This Row],[DefPrimary2]]&amp;IF(Table16[[#This Row],[Def-Secondary3]]&lt;&gt;"","/"&amp;Table16[[#This Row],[Def-Secondary3]],)&amp;""&amp;IF(Table16[[#This Row],[PassRush4]]&lt;&gt;"","-"&amp;Table16[[#This Row],[PassRush4]],)</f>
        <v>45-3</v>
      </c>
      <c r="R760" s="74" t="e">
        <f>VLOOKUP(Table16[[#This Row],[Player]],#REF!,9,FALSE)</f>
        <v>#REF!</v>
      </c>
    </row>
    <row r="761" spans="1:18" ht="12.75" customHeight="1" x14ac:dyDescent="0.25">
      <c r="A761" s="76" t="s">
        <v>347</v>
      </c>
      <c r="B761" s="72" t="s">
        <v>345</v>
      </c>
      <c r="C761" s="77" t="s">
        <v>239</v>
      </c>
      <c r="D761" s="89">
        <v>35456</v>
      </c>
      <c r="E761" s="73" t="s">
        <v>482</v>
      </c>
      <c r="G761" s="73" t="s">
        <v>349</v>
      </c>
      <c r="H761" s="75" t="str">
        <f>VLOOKUP(Table16[[#This Row],[Player]],Rosters!$D$1:$D$1939,1,FALSE)</f>
        <v>Rozeboom, Christian</v>
      </c>
      <c r="I761" s="75" t="str">
        <f>Table16[[#This Row],[RunBlock-Primary6]]&amp;"-"&amp;Table16[[#This Row],[PassBlock8]]&amp;IF(Table16[[#This Row],[RunBlock-Secondary7]]&lt;&gt;"","/"&amp;Table16[[#This Row],[RunBlock-Secondary7]]&amp;"-"&amp;Table16[[#This Row],[PassBlock8]],"")</f>
        <v>-</v>
      </c>
      <c r="J761" s="73">
        <v>54</v>
      </c>
      <c r="K761" s="73"/>
      <c r="L761" s="74">
        <v>5</v>
      </c>
      <c r="M761" s="74"/>
      <c r="N761" s="74"/>
      <c r="O761" s="74"/>
      <c r="P761" s="74"/>
      <c r="Q761" s="74" t="str">
        <f>Table16[[#This Row],[DefPrimary2]]&amp;IF(Table16[[#This Row],[Def-Secondary3]]&lt;&gt;"","/"&amp;Table16[[#This Row],[Def-Secondary3]],)&amp;""&amp;IF(Table16[[#This Row],[PassRush4]]&lt;&gt;"","-"&amp;Table16[[#This Row],[PassRush4]],)</f>
        <v>54-5</v>
      </c>
      <c r="R761" s="74" t="e">
        <f>VLOOKUP(Table16[[#This Row],[Player]],#REF!,9,FALSE)</f>
        <v>#REF!</v>
      </c>
    </row>
    <row r="762" spans="1:18" ht="12.75" customHeight="1" x14ac:dyDescent="0.25">
      <c r="A762" s="76" t="s">
        <v>787</v>
      </c>
      <c r="B762" s="72" t="s">
        <v>345</v>
      </c>
      <c r="C762" s="77" t="s">
        <v>250</v>
      </c>
      <c r="D762" s="89">
        <v>35528</v>
      </c>
      <c r="E762" s="73" t="s">
        <v>788</v>
      </c>
      <c r="G762" s="73" t="s">
        <v>790</v>
      </c>
      <c r="H762" s="75" t="str">
        <f>VLOOKUP(Table16[[#This Row],[Player]],Rosters!$D$1:$D$1939,1,FALSE)</f>
        <v>Smith, Roquan</v>
      </c>
      <c r="I762" s="75" t="str">
        <f>Table16[[#This Row],[RunBlock-Primary6]]&amp;"-"&amp;Table16[[#This Row],[PassBlock8]]&amp;IF(Table16[[#This Row],[RunBlock-Secondary7]]&lt;&gt;"","/"&amp;Table16[[#This Row],[RunBlock-Secondary7]]&amp;"-"&amp;Table16[[#This Row],[PassBlock8]],"")</f>
        <v>-</v>
      </c>
      <c r="J762" s="73">
        <v>46</v>
      </c>
      <c r="K762" s="73"/>
      <c r="L762" s="74">
        <v>3</v>
      </c>
      <c r="M762" s="74"/>
      <c r="N762" s="74"/>
      <c r="O762" s="74"/>
      <c r="P762" s="74"/>
      <c r="Q762" s="74" t="str">
        <f>Table16[[#This Row],[DefPrimary2]]&amp;IF(Table16[[#This Row],[Def-Secondary3]]&lt;&gt;"","/"&amp;Table16[[#This Row],[Def-Secondary3]],)&amp;""&amp;IF(Table16[[#This Row],[PassRush4]]&lt;&gt;"","-"&amp;Table16[[#This Row],[PassRush4]],)</f>
        <v>46-3</v>
      </c>
      <c r="R762" s="74" t="e">
        <f>VLOOKUP(Table16[[#This Row],[Player]],#REF!,9,FALSE)</f>
        <v>#REF!</v>
      </c>
    </row>
    <row r="763" spans="1:18" ht="12.75" customHeight="1" x14ac:dyDescent="0.25">
      <c r="A763" s="76" t="s">
        <v>2516</v>
      </c>
      <c r="B763" s="72" t="s">
        <v>345</v>
      </c>
      <c r="C763" s="77" t="s">
        <v>154</v>
      </c>
      <c r="D763" s="89">
        <v>35278</v>
      </c>
      <c r="E763" s="73" t="s">
        <v>1239</v>
      </c>
      <c r="G763" s="73" t="s">
        <v>346</v>
      </c>
      <c r="H763" s="75" t="str">
        <f>VLOOKUP(Table16[[#This Row],[Player]],Rosters!$D$1:$D$1939,1,FALSE)</f>
        <v>Strnad, Justin</v>
      </c>
      <c r="I763" s="75" t="str">
        <f>Table16[[#This Row],[RunBlock-Primary6]]&amp;"-"&amp;Table16[[#This Row],[PassBlock8]]&amp;IF(Table16[[#This Row],[RunBlock-Secondary7]]&lt;&gt;"","/"&amp;Table16[[#This Row],[RunBlock-Secondary7]]&amp;"-"&amp;Table16[[#This Row],[PassBlock8]],"")</f>
        <v>-</v>
      </c>
      <c r="J763" s="73">
        <v>4</v>
      </c>
      <c r="K763" s="73"/>
      <c r="L763" s="74">
        <v>5</v>
      </c>
      <c r="M763" s="74"/>
      <c r="N763" s="74"/>
      <c r="O763" s="74"/>
      <c r="P763" s="74"/>
      <c r="Q763" s="74" t="str">
        <f>Table16[[#This Row],[DefPrimary2]]&amp;IF(Table16[[#This Row],[Def-Secondary3]]&lt;&gt;"","/"&amp;Table16[[#This Row],[Def-Secondary3]],)&amp;""&amp;IF(Table16[[#This Row],[PassRush4]]&lt;&gt;"","-"&amp;Table16[[#This Row],[PassRush4]],)</f>
        <v>4-5</v>
      </c>
      <c r="R763" s="74" t="e">
        <f>VLOOKUP(Table16[[#This Row],[Player]],#REF!,9,FALSE)</f>
        <v>#REF!</v>
      </c>
    </row>
    <row r="764" spans="1:18" ht="12.75" customHeight="1" x14ac:dyDescent="0.25">
      <c r="A764" s="76" t="s">
        <v>1247</v>
      </c>
      <c r="B764" s="72" t="s">
        <v>345</v>
      </c>
      <c r="C764" s="77" t="s">
        <v>175</v>
      </c>
      <c r="D764" s="89">
        <v>37653</v>
      </c>
      <c r="E764" s="73" t="s">
        <v>1248</v>
      </c>
      <c r="G764" s="73" t="s">
        <v>1246</v>
      </c>
      <c r="H764" s="75" t="str">
        <f>VLOOKUP(Table16[[#This Row],[Player]],Rosters!$D$1:$D$1939,1,FALSE)</f>
        <v>Wallace, Trevin</v>
      </c>
      <c r="I764" s="75" t="str">
        <f>Table16[[#This Row],[RunBlock-Primary6]]&amp;"-"&amp;Table16[[#This Row],[PassBlock8]]&amp;IF(Table16[[#This Row],[RunBlock-Secondary7]]&lt;&gt;"","/"&amp;Table16[[#This Row],[RunBlock-Secondary7]]&amp;"-"&amp;Table16[[#This Row],[PassBlock8]],"")</f>
        <v>-</v>
      </c>
      <c r="J764" s="73">
        <v>40</v>
      </c>
      <c r="K764" s="73"/>
      <c r="L764" s="74">
        <v>5</v>
      </c>
      <c r="M764" s="74"/>
      <c r="N764" s="74"/>
      <c r="O764" s="74"/>
      <c r="P764" s="74"/>
      <c r="Q764" s="74" t="str">
        <f>Table16[[#This Row],[DefPrimary2]]&amp;IF(Table16[[#This Row],[Def-Secondary3]]&lt;&gt;"","/"&amp;Table16[[#This Row],[Def-Secondary3]],)&amp;""&amp;IF(Table16[[#This Row],[PassRush4]]&lt;&gt;"","-"&amp;Table16[[#This Row],[PassRush4]],)</f>
        <v>40-5</v>
      </c>
      <c r="R764" s="74" t="e">
        <f>VLOOKUP(Table16[[#This Row],[Player]],#REF!,9,FALSE)</f>
        <v>#REF!</v>
      </c>
    </row>
    <row r="765" spans="1:18" ht="12.75" customHeight="1" x14ac:dyDescent="0.25">
      <c r="A765" s="76" t="s">
        <v>801</v>
      </c>
      <c r="B765" s="72" t="s">
        <v>345</v>
      </c>
      <c r="C765" s="77" t="s">
        <v>84</v>
      </c>
      <c r="D765" s="89">
        <v>35148</v>
      </c>
      <c r="E765" s="73" t="s">
        <v>362</v>
      </c>
      <c r="G765" s="73" t="s">
        <v>803</v>
      </c>
      <c r="H765" s="75" t="str">
        <f>VLOOKUP(Table16[[#This Row],[Player]],Rosters!$D$1:$D$1939,1,FALSE)</f>
        <v>White, Kyzir</v>
      </c>
      <c r="I765" s="75" t="str">
        <f>Table16[[#This Row],[RunBlock-Primary6]]&amp;"-"&amp;Table16[[#This Row],[PassBlock8]]&amp;IF(Table16[[#This Row],[RunBlock-Secondary7]]&lt;&gt;"","/"&amp;Table16[[#This Row],[RunBlock-Secondary7]]&amp;"-"&amp;Table16[[#This Row],[PassBlock8]],"")</f>
        <v>-</v>
      </c>
      <c r="J765" s="73">
        <v>5</v>
      </c>
      <c r="K765" s="73"/>
      <c r="L765" s="74">
        <v>5</v>
      </c>
      <c r="M765" s="74"/>
      <c r="N765" s="74"/>
      <c r="O765" s="74"/>
      <c r="P765" s="74"/>
      <c r="Q765" s="74" t="str">
        <f>Table16[[#This Row],[DefPrimary2]]&amp;IF(Table16[[#This Row],[Def-Secondary3]]&lt;&gt;"","/"&amp;Table16[[#This Row],[Def-Secondary3]],)&amp;""&amp;IF(Table16[[#This Row],[PassRush4]]&lt;&gt;"","-"&amp;Table16[[#This Row],[PassRush4]],)</f>
        <v>5-5</v>
      </c>
      <c r="R765" s="74" t="e">
        <f>VLOOKUP(Table16[[#This Row],[Player]],#REF!,9,FALSE)</f>
        <v>#REF!</v>
      </c>
    </row>
    <row r="766" spans="1:18" ht="12.75" customHeight="1" x14ac:dyDescent="0.25">
      <c r="A766" s="76" t="s">
        <v>2973</v>
      </c>
      <c r="B766" s="72" t="s">
        <v>332</v>
      </c>
      <c r="C766" s="77" t="s">
        <v>123</v>
      </c>
      <c r="D766" s="89">
        <v>34599</v>
      </c>
      <c r="E766" s="73" t="s">
        <v>405</v>
      </c>
      <c r="G766" s="73" t="s">
        <v>1093</v>
      </c>
      <c r="H766" s="75" t="str">
        <f>VLOOKUP(Table16[[#This Row],[Player]],Rosters!$D$1:$D$1939,1,FALSE)</f>
        <v>Anzalone, Alex</v>
      </c>
      <c r="I766" s="75" t="str">
        <f>Table16[[#This Row],[RunBlock-Primary6]]&amp;"-"&amp;Table16[[#This Row],[PassBlock8]]&amp;IF(Table16[[#This Row],[RunBlock-Secondary7]]&lt;&gt;"","/"&amp;Table16[[#This Row],[RunBlock-Secondary7]]&amp;"-"&amp;Table16[[#This Row],[PassBlock8]],"")</f>
        <v>-</v>
      </c>
      <c r="J766" s="73">
        <v>54</v>
      </c>
      <c r="K766" s="73"/>
      <c r="L766" s="74">
        <v>3</v>
      </c>
      <c r="M766" s="74"/>
      <c r="N766" s="74"/>
      <c r="O766" s="74"/>
      <c r="P766" s="74"/>
      <c r="Q766" s="74" t="str">
        <f>Table16[[#This Row],[DefPrimary2]]&amp;IF(Table16[[#This Row],[Def-Secondary3]]&lt;&gt;"","/"&amp;Table16[[#This Row],[Def-Secondary3]],)&amp;""&amp;IF(Table16[[#This Row],[PassRush4]]&lt;&gt;"","-"&amp;Table16[[#This Row],[PassRush4]],)</f>
        <v>54-3</v>
      </c>
      <c r="R766" s="74" t="e">
        <f>VLOOKUP(Table16[[#This Row],[Player]],#REF!,9,FALSE)</f>
        <v>#REF!</v>
      </c>
    </row>
    <row r="767" spans="1:18" ht="12.75" customHeight="1" x14ac:dyDescent="0.25">
      <c r="A767" s="76" t="s">
        <v>1255</v>
      </c>
      <c r="B767" s="72" t="s">
        <v>332</v>
      </c>
      <c r="C767" s="77" t="s">
        <v>91</v>
      </c>
      <c r="D767" s="89">
        <v>35994</v>
      </c>
      <c r="E767" s="73" t="s">
        <v>1256</v>
      </c>
      <c r="G767" s="73" t="s">
        <v>604</v>
      </c>
      <c r="H767" s="75" t="str">
        <f>VLOOKUP(Table16[[#This Row],[Player]],Rosters!$D$1:$D$1939,1,FALSE)</f>
        <v>Bush, Devin</v>
      </c>
      <c r="I767" s="75" t="str">
        <f>Table16[[#This Row],[RunBlock-Primary6]]&amp;"-"&amp;Table16[[#This Row],[PassBlock8]]&amp;IF(Table16[[#This Row],[RunBlock-Secondary7]]&lt;&gt;"","/"&amp;Table16[[#This Row],[RunBlock-Secondary7]]&amp;"-"&amp;Table16[[#This Row],[PassBlock8]],"")</f>
        <v>-</v>
      </c>
      <c r="J767" s="73">
        <v>6</v>
      </c>
      <c r="K767" s="73"/>
      <c r="L767" s="74">
        <v>4</v>
      </c>
      <c r="M767" s="74"/>
      <c r="N767" s="74"/>
      <c r="O767" s="74"/>
      <c r="P767" s="74"/>
      <c r="Q767" s="74" t="str">
        <f>Table16[[#This Row],[DefPrimary2]]&amp;IF(Table16[[#This Row],[Def-Secondary3]]&lt;&gt;"","/"&amp;Table16[[#This Row],[Def-Secondary3]],)&amp;""&amp;IF(Table16[[#This Row],[PassRush4]]&lt;&gt;"","-"&amp;Table16[[#This Row],[PassRush4]],)</f>
        <v>6-4</v>
      </c>
      <c r="R767" s="74" t="e">
        <f>VLOOKUP(Table16[[#This Row],[Player]],#REF!,9,FALSE)</f>
        <v>#REF!</v>
      </c>
    </row>
    <row r="768" spans="1:18" ht="12.75" customHeight="1" x14ac:dyDescent="0.25">
      <c r="A768" s="76" t="s">
        <v>2404</v>
      </c>
      <c r="B768" s="72" t="s">
        <v>332</v>
      </c>
      <c r="C768" s="77" t="s">
        <v>285</v>
      </c>
      <c r="D768" s="89">
        <v>37147</v>
      </c>
      <c r="E768" s="73" t="s">
        <v>2405</v>
      </c>
      <c r="G768" s="73" t="s">
        <v>2406</v>
      </c>
      <c r="H768" s="75" t="str">
        <f>VLOOKUP(Table16[[#This Row],[Player]],Rosters!$D$1:$D$1939,1,FALSE)</f>
        <v>Carlies, Jaylon</v>
      </c>
      <c r="I768" s="75" t="str">
        <f>Table16[[#This Row],[RunBlock-Primary6]]&amp;"-"&amp;Table16[[#This Row],[PassBlock8]]&amp;IF(Table16[[#This Row],[RunBlock-Secondary7]]&lt;&gt;"","/"&amp;Table16[[#This Row],[RunBlock-Secondary7]]&amp;"-"&amp;Table16[[#This Row],[PassBlock8]],"")</f>
        <v>-</v>
      </c>
      <c r="J768" s="73">
        <v>60</v>
      </c>
      <c r="K768" s="73"/>
      <c r="L768" s="74">
        <v>4</v>
      </c>
      <c r="M768" s="74"/>
      <c r="N768" s="74"/>
      <c r="O768" s="74"/>
      <c r="P768" s="74"/>
      <c r="Q768" s="74" t="str">
        <f>Table16[[#This Row],[DefPrimary2]]&amp;IF(Table16[[#This Row],[Def-Secondary3]]&lt;&gt;"","/"&amp;Table16[[#This Row],[Def-Secondary3]],)&amp;""&amp;IF(Table16[[#This Row],[PassRush4]]&lt;&gt;"","-"&amp;Table16[[#This Row],[PassRush4]],)</f>
        <v>60-4</v>
      </c>
      <c r="R768" s="74" t="e">
        <f>VLOOKUP(Table16[[#This Row],[Player]],#REF!,9,FALSE)</f>
        <v>#REF!</v>
      </c>
    </row>
    <row r="769" spans="1:18" ht="12.75" customHeight="1" x14ac:dyDescent="0.25">
      <c r="A769" s="76" t="s">
        <v>2275</v>
      </c>
      <c r="B769" s="72" t="s">
        <v>332</v>
      </c>
      <c r="C769" s="77" t="s">
        <v>395</v>
      </c>
      <c r="D769" s="89">
        <v>36825</v>
      </c>
      <c r="E769" s="73" t="s">
        <v>191</v>
      </c>
      <c r="G769" s="73" t="s">
        <v>1400</v>
      </c>
      <c r="H769" s="75" t="str">
        <f>VLOOKUP(Table16[[#This Row],[Player]],Rosters!$D$1:$D$1939,1,FALSE)</f>
        <v>Chenal, Leo</v>
      </c>
      <c r="I769" s="75" t="str">
        <f>Table16[[#This Row],[RunBlock-Primary6]]&amp;"-"&amp;Table16[[#This Row],[PassBlock8]]&amp;IF(Table16[[#This Row],[RunBlock-Secondary7]]&lt;&gt;"","/"&amp;Table16[[#This Row],[RunBlock-Secondary7]]&amp;"-"&amp;Table16[[#This Row],[PassBlock8]],"")</f>
        <v>-</v>
      </c>
      <c r="J769" s="73">
        <v>56</v>
      </c>
      <c r="K769" s="73"/>
      <c r="L769" s="74">
        <v>3</v>
      </c>
      <c r="M769" s="74"/>
      <c r="N769" s="74"/>
      <c r="O769" s="74"/>
      <c r="P769" s="74"/>
      <c r="Q769" s="74" t="str">
        <f>Table16[[#This Row],[DefPrimary2]]&amp;IF(Table16[[#This Row],[Def-Secondary3]]&lt;&gt;"","/"&amp;Table16[[#This Row],[Def-Secondary3]],)&amp;""&amp;IF(Table16[[#This Row],[PassRush4]]&lt;&gt;"","-"&amp;Table16[[#This Row],[PassRush4]],)</f>
        <v>56-3</v>
      </c>
      <c r="R769" s="74" t="e">
        <f>VLOOKUP(Table16[[#This Row],[Player]],#REF!,9,FALSE)</f>
        <v>#REF!</v>
      </c>
    </row>
    <row r="770" spans="1:18" ht="12.75" customHeight="1" x14ac:dyDescent="0.25">
      <c r="A770" s="76" t="s">
        <v>3313</v>
      </c>
      <c r="B770" s="72" t="s">
        <v>332</v>
      </c>
      <c r="C770" s="77" t="s">
        <v>131</v>
      </c>
      <c r="D770" s="89">
        <v>35694</v>
      </c>
      <c r="E770" s="73" t="s">
        <v>149</v>
      </c>
      <c r="G770" s="73" t="s">
        <v>341</v>
      </c>
      <c r="H770" s="75" t="str">
        <f>VLOOKUP(Table16[[#This Row],[Player]],Rosters!$D$1:$D$1939,1,FALSE)</f>
        <v>Davis-Gaither, Akeem</v>
      </c>
      <c r="I770" s="75" t="str">
        <f>Table16[[#This Row],[RunBlock-Primary6]]&amp;"-"&amp;Table16[[#This Row],[PassBlock8]]&amp;IF(Table16[[#This Row],[RunBlock-Secondary7]]&lt;&gt;"","/"&amp;Table16[[#This Row],[RunBlock-Secondary7]]&amp;"-"&amp;Table16[[#This Row],[PassBlock8]],"")</f>
        <v>-</v>
      </c>
      <c r="J770" s="73">
        <v>0</v>
      </c>
      <c r="K770" s="73"/>
      <c r="L770" s="74">
        <v>0</v>
      </c>
      <c r="M770" s="74"/>
      <c r="N770" s="74"/>
      <c r="O770" s="74"/>
      <c r="P770" s="74"/>
      <c r="Q770" s="74" t="str">
        <f>Table16[[#This Row],[DefPrimary2]]&amp;IF(Table16[[#This Row],[Def-Secondary3]]&lt;&gt;"","/"&amp;Table16[[#This Row],[Def-Secondary3]],)&amp;""&amp;IF(Table16[[#This Row],[PassRush4]]&lt;&gt;"","-"&amp;Table16[[#This Row],[PassRush4]],)</f>
        <v>0-0</v>
      </c>
      <c r="R770" s="74" t="e">
        <f>VLOOKUP(Table16[[#This Row],[Player]],#REF!,9,FALSE)</f>
        <v>#REF!</v>
      </c>
    </row>
    <row r="771" spans="1:18" ht="12.75" customHeight="1" x14ac:dyDescent="0.25">
      <c r="A771" s="79" t="s">
        <v>1693</v>
      </c>
      <c r="B771" s="72" t="s">
        <v>332</v>
      </c>
      <c r="C771" s="77" t="s">
        <v>138</v>
      </c>
      <c r="D771" s="89">
        <v>34549</v>
      </c>
      <c r="E771" s="73" t="s">
        <v>1694</v>
      </c>
      <c r="G771" s="73" t="s">
        <v>1696</v>
      </c>
      <c r="H771" s="75" t="str">
        <f>VLOOKUP(Table16[[#This Row],[Player]],Rosters!$D$1:$D$1939,1,FALSE)</f>
        <v>Fowler, Dante</v>
      </c>
      <c r="I771" s="75" t="str">
        <f>Table16[[#This Row],[RunBlock-Primary6]]&amp;"-"&amp;Table16[[#This Row],[PassBlock8]]&amp;IF(Table16[[#This Row],[RunBlock-Secondary7]]&lt;&gt;"","/"&amp;Table16[[#This Row],[RunBlock-Secondary7]]&amp;"-"&amp;Table16[[#This Row],[PassBlock8]],"")</f>
        <v>-</v>
      </c>
      <c r="J771" s="73">
        <v>0</v>
      </c>
      <c r="K771" s="73"/>
      <c r="L771" s="74">
        <v>12</v>
      </c>
      <c r="M771" s="74">
        <v>7</v>
      </c>
      <c r="N771" s="74"/>
      <c r="O771" s="74"/>
      <c r="P771" s="74"/>
      <c r="Q771" s="74" t="str">
        <f>Table16[[#This Row],[DefPrimary2]]&amp;IF(Table16[[#This Row],[Def-Secondary3]]&lt;&gt;"","/"&amp;Table16[[#This Row],[Def-Secondary3]],)&amp;""&amp;IF(Table16[[#This Row],[PassRush4]]&lt;&gt;"","-"&amp;Table16[[#This Row],[PassRush4]],)</f>
        <v>0-12</v>
      </c>
      <c r="R771" s="74" t="e">
        <f>VLOOKUP(Table16[[#This Row],[Player]],#REF!,9,FALSE)</f>
        <v>#REF!</v>
      </c>
    </row>
    <row r="772" spans="1:18" ht="12.75" customHeight="1" x14ac:dyDescent="0.25">
      <c r="A772" s="76" t="s">
        <v>1412</v>
      </c>
      <c r="B772" s="72" t="s">
        <v>332</v>
      </c>
      <c r="C772" s="77" t="s">
        <v>479</v>
      </c>
      <c r="D772" s="89">
        <v>35841</v>
      </c>
      <c r="E772" s="73" t="s">
        <v>230</v>
      </c>
      <c r="G772" s="73" t="s">
        <v>382</v>
      </c>
      <c r="H772" s="75" t="str">
        <f>VLOOKUP(Table16[[#This Row],[Player]],Rosters!$D$1:$D$1939,1,FALSE)</f>
        <v>Gay, Willie</v>
      </c>
      <c r="I772" s="75" t="str">
        <f>Table16[[#This Row],[RunBlock-Primary6]]&amp;"-"&amp;Table16[[#This Row],[PassBlock8]]&amp;IF(Table16[[#This Row],[RunBlock-Secondary7]]&lt;&gt;"","/"&amp;Table16[[#This Row],[RunBlock-Secondary7]]&amp;"-"&amp;Table16[[#This Row],[PassBlock8]],"")</f>
        <v>-</v>
      </c>
      <c r="J772" s="73">
        <v>4</v>
      </c>
      <c r="K772" s="73"/>
      <c r="L772" s="74">
        <v>4</v>
      </c>
      <c r="M772" s="74"/>
      <c r="N772" s="74"/>
      <c r="O772" s="74"/>
      <c r="P772" s="74"/>
      <c r="Q772" s="74" t="str">
        <f>Table16[[#This Row],[DefPrimary2]]&amp;IF(Table16[[#This Row],[Def-Secondary3]]&lt;&gt;"","/"&amp;Table16[[#This Row],[Def-Secondary3]],)&amp;""&amp;IF(Table16[[#This Row],[PassRush4]]&lt;&gt;"","-"&amp;Table16[[#This Row],[PassRush4]],)</f>
        <v>4-4</v>
      </c>
      <c r="R772" s="74" t="e">
        <f>VLOOKUP(Table16[[#This Row],[Player]],#REF!,9,FALSE)</f>
        <v>#REF!</v>
      </c>
    </row>
    <row r="773" spans="1:18" ht="12.75" customHeight="1" x14ac:dyDescent="0.25">
      <c r="A773" s="76" t="s">
        <v>2050</v>
      </c>
      <c r="B773" s="72" t="s">
        <v>332</v>
      </c>
      <c r="C773" s="77" t="s">
        <v>220</v>
      </c>
      <c r="D773" s="89">
        <v>34065</v>
      </c>
      <c r="E773" s="73" t="s">
        <v>551</v>
      </c>
      <c r="G773" s="73" t="s">
        <v>1798</v>
      </c>
      <c r="H773" s="75" t="str">
        <f>VLOOKUP(Table16[[#This Row],[Player]],Rosters!$D$1:$D$1939,1,FALSE)</f>
        <v>Hewitt, Neville</v>
      </c>
      <c r="I773" s="75" t="str">
        <f>Table16[[#This Row],[RunBlock-Primary6]]&amp;"-"&amp;Table16[[#This Row],[PassBlock8]]&amp;IF(Table16[[#This Row],[RunBlock-Secondary7]]&lt;&gt;"","/"&amp;Table16[[#This Row],[RunBlock-Secondary7]]&amp;"-"&amp;Table16[[#This Row],[PassBlock8]],"")</f>
        <v>-</v>
      </c>
      <c r="J773" s="73">
        <v>54</v>
      </c>
      <c r="K773" s="73"/>
      <c r="L773" s="74">
        <v>0</v>
      </c>
      <c r="M773" s="74"/>
      <c r="N773" s="74"/>
      <c r="O773" s="74"/>
      <c r="P773" s="74"/>
      <c r="Q773" s="74" t="str">
        <f>Table16[[#This Row],[DefPrimary2]]&amp;IF(Table16[[#This Row],[Def-Secondary3]]&lt;&gt;"","/"&amp;Table16[[#This Row],[Def-Secondary3]],)&amp;""&amp;IF(Table16[[#This Row],[PassRush4]]&lt;&gt;"","-"&amp;Table16[[#This Row],[PassRush4]],)</f>
        <v>54-0</v>
      </c>
      <c r="R773" s="74" t="e">
        <f>VLOOKUP(Table16[[#This Row],[Player]],#REF!,9,FALSE)</f>
        <v>#REF!</v>
      </c>
    </row>
    <row r="774" spans="1:18" ht="12.75" customHeight="1" x14ac:dyDescent="0.25">
      <c r="A774" s="76" t="s">
        <v>1095</v>
      </c>
      <c r="B774" s="72" t="s">
        <v>332</v>
      </c>
      <c r="C774" s="77" t="s">
        <v>368</v>
      </c>
      <c r="D774" s="89">
        <v>36342</v>
      </c>
      <c r="E774" s="73" t="s">
        <v>122</v>
      </c>
      <c r="G774" s="73" t="s">
        <v>358</v>
      </c>
      <c r="H774" s="75" t="str">
        <f>VLOOKUP(Table16[[#This Row],[Player]],Rosters!$D$1:$D$1939,1,FALSE)</f>
        <v>McDuffie, Isaiah</v>
      </c>
      <c r="I774" s="75" t="str">
        <f>Table16[[#This Row],[RunBlock-Primary6]]&amp;"-"&amp;Table16[[#This Row],[PassBlock8]]&amp;IF(Table16[[#This Row],[RunBlock-Secondary7]]&lt;&gt;"","/"&amp;Table16[[#This Row],[RunBlock-Secondary7]]&amp;"-"&amp;Table16[[#This Row],[PassBlock8]],"")</f>
        <v>-</v>
      </c>
      <c r="J774" s="73">
        <v>44</v>
      </c>
      <c r="K774" s="73"/>
      <c r="L774" s="74">
        <v>3</v>
      </c>
      <c r="M774" s="74"/>
      <c r="N774" s="74"/>
      <c r="O774" s="74"/>
      <c r="P774" s="74"/>
      <c r="Q774" s="74" t="str">
        <f>Table16[[#This Row],[DefPrimary2]]&amp;IF(Table16[[#This Row],[Def-Secondary3]]&lt;&gt;"","/"&amp;Table16[[#This Row],[Def-Secondary3]],)&amp;""&amp;IF(Table16[[#This Row],[PassRush4]]&lt;&gt;"","-"&amp;Table16[[#This Row],[PassRush4]],)</f>
        <v>44-3</v>
      </c>
      <c r="R774" s="74" t="e">
        <f>VLOOKUP(Table16[[#This Row],[Player]],#REF!,9,FALSE)</f>
        <v>#REF!</v>
      </c>
    </row>
    <row r="775" spans="1:18" ht="12.75" customHeight="1" x14ac:dyDescent="0.25">
      <c r="A775" s="76" t="s">
        <v>3425</v>
      </c>
      <c r="B775" s="72" t="s">
        <v>332</v>
      </c>
      <c r="C775" s="77" t="s">
        <v>101</v>
      </c>
      <c r="D775" s="89">
        <v>36175</v>
      </c>
      <c r="E775" s="73" t="s">
        <v>180</v>
      </c>
      <c r="G775" s="73" t="s">
        <v>359</v>
      </c>
      <c r="H775" s="75" t="str">
        <f>VLOOKUP(Table16[[#This Row],[Player]],Rosters!$D$1:$D$1939,1,FALSE)</f>
        <v>Miller, Ventrell</v>
      </c>
      <c r="I775" s="75" t="str">
        <f>Table16[[#This Row],[RunBlock-Primary6]]&amp;"-"&amp;Table16[[#This Row],[PassBlock8]]&amp;IF(Table16[[#This Row],[RunBlock-Secondary7]]&lt;&gt;"","/"&amp;Table16[[#This Row],[RunBlock-Secondary7]]&amp;"-"&amp;Table16[[#This Row],[PassBlock8]],"")</f>
        <v>-</v>
      </c>
      <c r="J775" s="73">
        <v>4</v>
      </c>
      <c r="K775" s="73"/>
      <c r="L775" s="74">
        <v>0</v>
      </c>
      <c r="M775" s="74"/>
      <c r="N775" s="74"/>
      <c r="O775" s="74"/>
      <c r="P775" s="74"/>
      <c r="Q775" s="74" t="str">
        <f>Table16[[#This Row],[DefPrimary2]]&amp;IF(Table16[[#This Row],[Def-Secondary3]]&lt;&gt;"","/"&amp;Table16[[#This Row],[Def-Secondary3]],)&amp;""&amp;IF(Table16[[#This Row],[PassRush4]]&lt;&gt;"","-"&amp;Table16[[#This Row],[PassRush4]],)</f>
        <v>4-0</v>
      </c>
      <c r="R775" s="74" t="e">
        <f>VLOOKUP(Table16[[#This Row],[Player]],#REF!,9,FALSE)</f>
        <v>#REF!</v>
      </c>
    </row>
    <row r="776" spans="1:18" ht="12.75" customHeight="1" x14ac:dyDescent="0.25">
      <c r="A776" s="76" t="s">
        <v>3536</v>
      </c>
      <c r="B776" s="72" t="s">
        <v>332</v>
      </c>
      <c r="C776" s="77" t="s">
        <v>200</v>
      </c>
      <c r="D776" s="89">
        <v>36751</v>
      </c>
      <c r="E776" s="73" t="s">
        <v>98</v>
      </c>
      <c r="G776" s="73" t="s">
        <v>770</v>
      </c>
      <c r="H776" s="75" t="str">
        <f>VLOOKUP(Table16[[#This Row],[Player]],Rosters!$D$1:$D$1939,1,FALSE)</f>
        <v>Overshown, DeMarvion</v>
      </c>
      <c r="I776" s="75" t="str">
        <f>Table16[[#This Row],[RunBlock-Primary6]]&amp;"-"&amp;Table16[[#This Row],[PassBlock8]]&amp;IF(Table16[[#This Row],[RunBlock-Secondary7]]&lt;&gt;"","/"&amp;Table16[[#This Row],[RunBlock-Secondary7]]&amp;"-"&amp;Table16[[#This Row],[PassBlock8]],"")</f>
        <v>-</v>
      </c>
      <c r="J776" s="73">
        <v>4</v>
      </c>
      <c r="K776" s="73"/>
      <c r="L776" s="74">
        <v>8</v>
      </c>
      <c r="M776" s="74"/>
      <c r="N776" s="74"/>
      <c r="O776" s="74"/>
      <c r="P776" s="74"/>
      <c r="Q776" s="74" t="str">
        <f>Table16[[#This Row],[DefPrimary2]]&amp;IF(Table16[[#This Row],[Def-Secondary3]]&lt;&gt;"","/"&amp;Table16[[#This Row],[Def-Secondary3]],)&amp;""&amp;IF(Table16[[#This Row],[PassRush4]]&lt;&gt;"","-"&amp;Table16[[#This Row],[PassRush4]],)</f>
        <v>4-8</v>
      </c>
      <c r="R776" s="74" t="e">
        <f>VLOOKUP(Table16[[#This Row],[Player]],#REF!,9,FALSE)</f>
        <v>#REF!</v>
      </c>
    </row>
    <row r="777" spans="1:18" ht="12.75" customHeight="1" x14ac:dyDescent="0.25">
      <c r="A777" s="76" t="s">
        <v>2979</v>
      </c>
      <c r="B777" s="72" t="s">
        <v>332</v>
      </c>
      <c r="C777" s="77" t="s">
        <v>327</v>
      </c>
      <c r="D777" s="89">
        <v>36736</v>
      </c>
      <c r="E777" s="73" t="s">
        <v>698</v>
      </c>
      <c r="G777" s="73" t="s">
        <v>346</v>
      </c>
      <c r="H777" s="75" t="str">
        <f>VLOOKUP(Table16[[#This Row],[Player]],Rosters!$D$1:$D$1939,1,FALSE)</f>
        <v>Sanborn, Jack</v>
      </c>
      <c r="I777" s="75" t="str">
        <f>Table16[[#This Row],[RunBlock-Primary6]]&amp;"-"&amp;Table16[[#This Row],[PassBlock8]]&amp;IF(Table16[[#This Row],[RunBlock-Secondary7]]&lt;&gt;"","/"&amp;Table16[[#This Row],[RunBlock-Secondary7]]&amp;"-"&amp;Table16[[#This Row],[PassBlock8]],"")</f>
        <v>-</v>
      </c>
      <c r="J777" s="73">
        <v>4</v>
      </c>
      <c r="K777" s="73"/>
      <c r="L777" s="74">
        <v>5</v>
      </c>
      <c r="M777" s="74"/>
      <c r="N777" s="74"/>
      <c r="O777" s="74"/>
      <c r="P777" s="74"/>
      <c r="Q777" s="74" t="str">
        <f>Table16[[#This Row],[DefPrimary2]]&amp;IF(Table16[[#This Row],[Def-Secondary3]]&lt;&gt;"","/"&amp;Table16[[#This Row],[Def-Secondary3]],)&amp;""&amp;IF(Table16[[#This Row],[PassRush4]]&lt;&gt;"","-"&amp;Table16[[#This Row],[PassRush4]],)</f>
        <v>4-5</v>
      </c>
      <c r="R777" s="74" t="e">
        <f>VLOOKUP(Table16[[#This Row],[Player]],#REF!,9,FALSE)</f>
        <v>#REF!</v>
      </c>
    </row>
    <row r="778" spans="1:18" ht="12.75" customHeight="1" x14ac:dyDescent="0.25">
      <c r="A778" s="76" t="s">
        <v>1796</v>
      </c>
      <c r="B778" s="72" t="s">
        <v>332</v>
      </c>
      <c r="C778" s="77" t="s">
        <v>491</v>
      </c>
      <c r="D778" s="89">
        <v>35855</v>
      </c>
      <c r="E778" s="73" t="s">
        <v>1248</v>
      </c>
      <c r="G778" s="73" t="s">
        <v>610</v>
      </c>
      <c r="H778" s="75" t="str">
        <f>VLOOKUP(Table16[[#This Row],[Player]],Rosters!$D$1:$D$1939,1,FALSE)</f>
        <v>Snowden, Charles</v>
      </c>
      <c r="I778" s="75" t="str">
        <f>Table16[[#This Row],[RunBlock-Primary6]]&amp;"-"&amp;Table16[[#This Row],[PassBlock8]]&amp;IF(Table16[[#This Row],[RunBlock-Secondary7]]&lt;&gt;"","/"&amp;Table16[[#This Row],[RunBlock-Secondary7]]&amp;"-"&amp;Table16[[#This Row],[PassBlock8]],"")</f>
        <v>-</v>
      </c>
      <c r="J778" s="73">
        <v>5</v>
      </c>
      <c r="K778" s="73"/>
      <c r="L778" s="74">
        <v>4</v>
      </c>
      <c r="M778" s="74"/>
      <c r="N778" s="74"/>
      <c r="O778" s="74"/>
      <c r="P778" s="74"/>
      <c r="Q778" s="74" t="str">
        <f>Table16[[#This Row],[DefPrimary2]]&amp;IF(Table16[[#This Row],[Def-Secondary3]]&lt;&gt;"","/"&amp;Table16[[#This Row],[Def-Secondary3]],)&amp;""&amp;IF(Table16[[#This Row],[PassRush4]]&lt;&gt;"","-"&amp;Table16[[#This Row],[PassRush4]],)</f>
        <v>5-4</v>
      </c>
      <c r="R778" s="74" t="e">
        <f>VLOOKUP(Table16[[#This Row],[Player]],#REF!,9,FALSE)</f>
        <v>#REF!</v>
      </c>
    </row>
    <row r="779" spans="1:18" ht="12.75" customHeight="1" x14ac:dyDescent="0.25">
      <c r="A779" s="76" t="s">
        <v>380</v>
      </c>
      <c r="B779" s="72" t="s">
        <v>332</v>
      </c>
      <c r="C779" s="77" t="s">
        <v>145</v>
      </c>
      <c r="D779" s="89">
        <v>36088</v>
      </c>
      <c r="E779" s="73" t="s">
        <v>187</v>
      </c>
      <c r="G779" s="73" t="s">
        <v>382</v>
      </c>
      <c r="H779" s="75" t="str">
        <f>VLOOKUP(Table16[[#This Row],[Player]],Rosters!$D$1:$D$1939,1,FALSE)</f>
        <v>Spector, Baylon</v>
      </c>
      <c r="I779" s="75" t="str">
        <f>Table16[[#This Row],[RunBlock-Primary6]]&amp;"-"&amp;Table16[[#This Row],[PassBlock8]]&amp;IF(Table16[[#This Row],[RunBlock-Secondary7]]&lt;&gt;"","/"&amp;Table16[[#This Row],[RunBlock-Secondary7]]&amp;"-"&amp;Table16[[#This Row],[PassBlock8]],"")</f>
        <v>-</v>
      </c>
      <c r="J779" s="73">
        <v>4</v>
      </c>
      <c r="K779" s="73"/>
      <c r="L779" s="74">
        <v>4</v>
      </c>
      <c r="M779" s="74"/>
      <c r="N779" s="74"/>
      <c r="O779" s="74"/>
      <c r="P779" s="74"/>
      <c r="Q779" s="74" t="str">
        <f>Table16[[#This Row],[DefPrimary2]]&amp;IF(Table16[[#This Row],[Def-Secondary3]]&lt;&gt;"","/"&amp;Table16[[#This Row],[Def-Secondary3]],)&amp;""&amp;IF(Table16[[#This Row],[PassRush4]]&lt;&gt;"","-"&amp;Table16[[#This Row],[PassRush4]],)</f>
        <v>4-4</v>
      </c>
      <c r="R779" s="74" t="e">
        <f>VLOOKUP(Table16[[#This Row],[Player]],#REF!,9,FALSE)</f>
        <v>#REF!</v>
      </c>
    </row>
    <row r="780" spans="1:18" ht="12.75" customHeight="1" x14ac:dyDescent="0.25">
      <c r="A780" s="76" t="s">
        <v>2627</v>
      </c>
      <c r="B780" s="72" t="s">
        <v>332</v>
      </c>
      <c r="C780" s="77" t="s">
        <v>303</v>
      </c>
      <c r="D780" s="89">
        <v>35305</v>
      </c>
      <c r="E780" s="73" t="s">
        <v>136</v>
      </c>
      <c r="G780" s="73" t="s">
        <v>769</v>
      </c>
      <c r="H780" s="75" t="str">
        <f>VLOOKUP(Table16[[#This Row],[Player]],Rosters!$D$1:$D$1939,1,FALSE)</f>
        <v>Williams, Quincy</v>
      </c>
      <c r="I780" s="75" t="str">
        <f>Table16[[#This Row],[RunBlock-Primary6]]&amp;"-"&amp;Table16[[#This Row],[PassBlock8]]&amp;IF(Table16[[#This Row],[RunBlock-Secondary7]]&lt;&gt;"","/"&amp;Table16[[#This Row],[RunBlock-Secondary7]]&amp;"-"&amp;Table16[[#This Row],[PassBlock8]],"")</f>
        <v>-</v>
      </c>
      <c r="J780" s="73">
        <v>45</v>
      </c>
      <c r="K780" s="73"/>
      <c r="L780" s="74">
        <v>5</v>
      </c>
      <c r="M780" s="74"/>
      <c r="N780" s="74"/>
      <c r="O780" s="74"/>
      <c r="P780" s="74"/>
      <c r="Q780" s="74" t="str">
        <f>Table16[[#This Row],[DefPrimary2]]&amp;IF(Table16[[#This Row],[Def-Secondary3]]&lt;&gt;"","/"&amp;Table16[[#This Row],[Def-Secondary3]],)&amp;""&amp;IF(Table16[[#This Row],[PassRush4]]&lt;&gt;"","-"&amp;Table16[[#This Row],[PassRush4]],)</f>
        <v>45-5</v>
      </c>
      <c r="R780" s="74" t="e">
        <f>VLOOKUP(Table16[[#This Row],[Player]],#REF!,9,FALSE)</f>
        <v>#REF!</v>
      </c>
    </row>
    <row r="781" spans="1:18" ht="12.75" customHeight="1" x14ac:dyDescent="0.25">
      <c r="A781" s="76" t="s">
        <v>3840</v>
      </c>
      <c r="B781" s="72" t="s">
        <v>332</v>
      </c>
      <c r="C781" s="77" t="s">
        <v>213</v>
      </c>
      <c r="D781" s="89">
        <v>36816</v>
      </c>
      <c r="E781" s="73" t="s">
        <v>348</v>
      </c>
      <c r="G781" s="73" t="s">
        <v>1805</v>
      </c>
      <c r="H781" s="75" t="str">
        <f>VLOOKUP(Table16[[#This Row],[Player]],Rosters!$D$1:$D$1939,1,FALSE)</f>
        <v>Winters, Dee</v>
      </c>
      <c r="I781" s="75" t="str">
        <f>Table16[[#This Row],[RunBlock-Primary6]]&amp;"-"&amp;Table16[[#This Row],[PassBlock8]]&amp;IF(Table16[[#This Row],[RunBlock-Secondary7]]&lt;&gt;"","/"&amp;Table16[[#This Row],[RunBlock-Secondary7]]&amp;"-"&amp;Table16[[#This Row],[PassBlock8]],"")</f>
        <v>-</v>
      </c>
      <c r="J781" s="73">
        <v>60</v>
      </c>
      <c r="K781" s="73"/>
      <c r="L781" s="74">
        <v>0</v>
      </c>
      <c r="M781" s="74"/>
      <c r="N781" s="74"/>
      <c r="O781" s="74"/>
      <c r="P781" s="74"/>
      <c r="Q781" s="74" t="str">
        <f>Table16[[#This Row],[DefPrimary2]]&amp;IF(Table16[[#This Row],[Def-Secondary3]]&lt;&gt;"","/"&amp;Table16[[#This Row],[Def-Secondary3]],)&amp;""&amp;IF(Table16[[#This Row],[PassRush4]]&lt;&gt;"","-"&amp;Table16[[#This Row],[PassRush4]],)</f>
        <v>60-0</v>
      </c>
      <c r="R781" s="74" t="e">
        <f>VLOOKUP(Table16[[#This Row],[Player]],#REF!,9,FALSE)</f>
        <v>#REF!</v>
      </c>
    </row>
    <row r="782" spans="1:18" ht="12.75" customHeight="1" x14ac:dyDescent="0.25">
      <c r="A782" s="76" t="s">
        <v>3836</v>
      </c>
      <c r="B782" s="72" t="s">
        <v>3838</v>
      </c>
      <c r="C782" s="77" t="s">
        <v>261</v>
      </c>
      <c r="D782" s="89">
        <v>35971</v>
      </c>
      <c r="E782" s="73" t="s">
        <v>198</v>
      </c>
      <c r="G782" s="73" t="s">
        <v>3839</v>
      </c>
      <c r="H782" s="75" t="str">
        <f>VLOOKUP(Table16[[#This Row],[Player]],Rosters!$D$1:$D$1939,1,FALSE)</f>
        <v>Dodson, Tyrel</v>
      </c>
      <c r="I782" s="75" t="str">
        <f>Table16[[#This Row],[RunBlock-Primary6]]&amp;"-"&amp;Table16[[#This Row],[PassBlock8]]&amp;IF(Table16[[#This Row],[RunBlock-Secondary7]]&lt;&gt;"","/"&amp;Table16[[#This Row],[RunBlock-Secondary7]]&amp;"-"&amp;Table16[[#This Row],[PassBlock8]],"")</f>
        <v>-</v>
      </c>
      <c r="J782" s="73">
        <v>60</v>
      </c>
      <c r="K782" s="73">
        <v>60</v>
      </c>
      <c r="L782" s="74">
        <v>4</v>
      </c>
      <c r="M782" s="74"/>
      <c r="N782" s="74"/>
      <c r="O782" s="74"/>
      <c r="P782" s="74"/>
      <c r="Q782" s="74" t="str">
        <f>Table16[[#This Row],[DefPrimary2]]&amp;IF(Table16[[#This Row],[Def-Secondary3]]&lt;&gt;"","/"&amp;Table16[[#This Row],[Def-Secondary3]],)&amp;""&amp;IF(Table16[[#This Row],[PassRush4]]&lt;&gt;"","-"&amp;Table16[[#This Row],[PassRush4]],)</f>
        <v>60/60-4</v>
      </c>
      <c r="R782" s="74" t="e">
        <f>VLOOKUP(Table16[[#This Row],[Player]],#REF!,9,FALSE)</f>
        <v>#REF!</v>
      </c>
    </row>
    <row r="783" spans="1:18" ht="12.75" customHeight="1" x14ac:dyDescent="0.25">
      <c r="A783" s="76" t="s">
        <v>3734</v>
      </c>
      <c r="B783" s="72" t="s">
        <v>279</v>
      </c>
      <c r="C783" s="77" t="s">
        <v>109</v>
      </c>
      <c r="D783" s="89">
        <v>35043</v>
      </c>
      <c r="E783" s="73" t="s">
        <v>361</v>
      </c>
      <c r="G783" s="73" t="s">
        <v>359</v>
      </c>
      <c r="H783" s="75" t="str">
        <f>VLOOKUP(Table16[[#This Row],[Player]],Rosters!$D$1:$D$1939,1,FALSE)</f>
        <v>Carter, Lorenzo</v>
      </c>
      <c r="I783" s="75" t="str">
        <f>Table16[[#This Row],[RunBlock-Primary6]]&amp;"-"&amp;Table16[[#This Row],[PassBlock8]]&amp;IF(Table16[[#This Row],[RunBlock-Secondary7]]&lt;&gt;"","/"&amp;Table16[[#This Row],[RunBlock-Secondary7]]&amp;"-"&amp;Table16[[#This Row],[PassBlock8]],"")</f>
        <v>-</v>
      </c>
      <c r="J783" s="73">
        <v>4</v>
      </c>
      <c r="K783" s="73"/>
      <c r="L783" s="74">
        <v>0</v>
      </c>
      <c r="M783" s="74"/>
      <c r="N783" s="74"/>
      <c r="O783" s="74"/>
      <c r="P783" s="74"/>
      <c r="Q783" s="74" t="str">
        <f>Table16[[#This Row],[DefPrimary2]]&amp;IF(Table16[[#This Row],[Def-Secondary3]]&lt;&gt;"","/"&amp;Table16[[#This Row],[Def-Secondary3]],)&amp;""&amp;IF(Table16[[#This Row],[PassRush4]]&lt;&gt;"","-"&amp;Table16[[#This Row],[PassRush4]],)</f>
        <v>4-0</v>
      </c>
      <c r="R783" s="74" t="e">
        <f>VLOOKUP(Table16[[#This Row],[Player]],#REF!,9,FALSE)</f>
        <v>#REF!</v>
      </c>
    </row>
    <row r="784" spans="1:18" ht="12.75" customHeight="1" x14ac:dyDescent="0.25">
      <c r="A784" s="76" t="s">
        <v>2281</v>
      </c>
      <c r="B784" s="72" t="s">
        <v>279</v>
      </c>
      <c r="C784" s="77" t="s">
        <v>175</v>
      </c>
      <c r="D784" s="89">
        <v>34014</v>
      </c>
      <c r="E784" s="73" t="s">
        <v>2282</v>
      </c>
      <c r="G784" s="73" t="s">
        <v>1674</v>
      </c>
      <c r="H784" s="75" t="str">
        <f>VLOOKUP(Table16[[#This Row],[Player]],Rosters!$D$1:$D$1939,1,FALSE)</f>
        <v>Clowney, Jadeveon</v>
      </c>
      <c r="I784" s="75" t="str">
        <f>Table16[[#This Row],[RunBlock-Primary6]]&amp;"-"&amp;Table16[[#This Row],[PassBlock8]]&amp;IF(Table16[[#This Row],[RunBlock-Secondary7]]&lt;&gt;"","/"&amp;Table16[[#This Row],[RunBlock-Secondary7]]&amp;"-"&amp;Table16[[#This Row],[PassBlock8]],"")</f>
        <v>-</v>
      </c>
      <c r="J784" s="73">
        <v>44</v>
      </c>
      <c r="K784" s="73"/>
      <c r="L784" s="74">
        <v>10</v>
      </c>
      <c r="M784" s="74"/>
      <c r="N784" s="74"/>
      <c r="O784" s="74"/>
      <c r="P784" s="74"/>
      <c r="Q784" s="74" t="str">
        <f>Table16[[#This Row],[DefPrimary2]]&amp;IF(Table16[[#This Row],[Def-Secondary3]]&lt;&gt;"","/"&amp;Table16[[#This Row],[Def-Secondary3]],)&amp;""&amp;IF(Table16[[#This Row],[PassRush4]]&lt;&gt;"","-"&amp;Table16[[#This Row],[PassRush4]],)</f>
        <v>44-10</v>
      </c>
      <c r="R784" s="74" t="e">
        <f>VLOOKUP(Table16[[#This Row],[Player]],#REF!,9,FALSE)</f>
        <v>#REF!</v>
      </c>
    </row>
    <row r="785" spans="1:18" ht="12.75" customHeight="1" x14ac:dyDescent="0.25">
      <c r="A785" s="76" t="s">
        <v>3841</v>
      </c>
      <c r="B785" s="72" t="s">
        <v>279</v>
      </c>
      <c r="C785" s="77" t="s">
        <v>84</v>
      </c>
      <c r="D785" s="89">
        <v>36281</v>
      </c>
      <c r="E785" s="73" t="s">
        <v>4290</v>
      </c>
      <c r="G785" s="73" t="s">
        <v>3842</v>
      </c>
      <c r="H785" s="75" t="str">
        <f>VLOOKUP(Table16[[#This Row],[Player]],Rosters!$D$1:$D$1939,1,FALSE)</f>
        <v>Collins, Zaven</v>
      </c>
      <c r="I785" s="75" t="str">
        <f>Table16[[#This Row],[RunBlock-Primary6]]&amp;"-"&amp;Table16[[#This Row],[PassBlock8]]&amp;IF(Table16[[#This Row],[RunBlock-Secondary7]]&lt;&gt;"","/"&amp;Table16[[#This Row],[RunBlock-Secondary7]]&amp;"-"&amp;Table16[[#This Row],[PassBlock8]],"")</f>
        <v>-</v>
      </c>
      <c r="J785" s="73">
        <v>46</v>
      </c>
      <c r="K785" s="73"/>
      <c r="L785" s="74">
        <v>8</v>
      </c>
      <c r="M785" s="74"/>
      <c r="N785" s="74"/>
      <c r="O785" s="74"/>
      <c r="P785" s="74"/>
      <c r="Q785" s="74" t="str">
        <f>Table16[[#This Row],[DefPrimary2]]&amp;IF(Table16[[#This Row],[Def-Secondary3]]&lt;&gt;"","/"&amp;Table16[[#This Row],[Def-Secondary3]],)&amp;""&amp;IF(Table16[[#This Row],[PassRush4]]&lt;&gt;"","-"&amp;Table16[[#This Row],[PassRush4]],)</f>
        <v>46-8</v>
      </c>
      <c r="R785" s="74" t="e">
        <f>VLOOKUP(Table16[[#This Row],[Player]],#REF!,9,FALSE)</f>
        <v>#REF!</v>
      </c>
    </row>
    <row r="786" spans="1:18" ht="12.75" customHeight="1" x14ac:dyDescent="0.25">
      <c r="A786" s="76" t="s">
        <v>3630</v>
      </c>
      <c r="B786" s="72" t="s">
        <v>279</v>
      </c>
      <c r="C786" s="77" t="s">
        <v>154</v>
      </c>
      <c r="D786" s="89">
        <v>35796</v>
      </c>
      <c r="E786" s="73" t="s">
        <v>448</v>
      </c>
      <c r="G786" s="73" t="s">
        <v>2033</v>
      </c>
      <c r="H786" s="75" t="str">
        <f>VLOOKUP(Table16[[#This Row],[Player]],Rosters!$D$1:$D$1939,1,FALSE)</f>
        <v>Cooper, Jonathon</v>
      </c>
      <c r="I786" s="75" t="str">
        <f>Table16[[#This Row],[RunBlock-Primary6]]&amp;"-"&amp;Table16[[#This Row],[PassBlock8]]&amp;IF(Table16[[#This Row],[RunBlock-Secondary7]]&lt;&gt;"","/"&amp;Table16[[#This Row],[RunBlock-Secondary7]]&amp;"-"&amp;Table16[[#This Row],[PassBlock8]],"")</f>
        <v>-</v>
      </c>
      <c r="J786" s="73">
        <v>5</v>
      </c>
      <c r="K786" s="73"/>
      <c r="L786" s="74">
        <v>12</v>
      </c>
      <c r="M786" s="74">
        <v>1</v>
      </c>
      <c r="N786" s="74"/>
      <c r="O786" s="74"/>
      <c r="P786" s="74"/>
      <c r="Q786" s="74" t="str">
        <f>Table16[[#This Row],[DefPrimary2]]&amp;IF(Table16[[#This Row],[Def-Secondary3]]&lt;&gt;"","/"&amp;Table16[[#This Row],[Def-Secondary3]],)&amp;""&amp;IF(Table16[[#This Row],[PassRush4]]&lt;&gt;"","-"&amp;Table16[[#This Row],[PassRush4]],)</f>
        <v>5-12</v>
      </c>
      <c r="R786" s="74" t="e">
        <f>VLOOKUP(Table16[[#This Row],[Player]],#REF!,9,FALSE)</f>
        <v>#REF!</v>
      </c>
    </row>
    <row r="787" spans="1:18" ht="12.75" customHeight="1" x14ac:dyDescent="0.25">
      <c r="A787" s="76" t="s">
        <v>2183</v>
      </c>
      <c r="B787" s="72" t="s">
        <v>279</v>
      </c>
      <c r="C787" s="77" t="s">
        <v>272</v>
      </c>
      <c r="D787" s="89">
        <v>35551</v>
      </c>
      <c r="E787" s="73" t="s">
        <v>150</v>
      </c>
      <c r="G787" s="73" t="s">
        <v>375</v>
      </c>
      <c r="H787" s="75" t="str">
        <f>VLOOKUP(Table16[[#This Row],[Player]],Rosters!$D$1:$D$1939,1,FALSE)</f>
        <v>Jennings, Anfernee</v>
      </c>
      <c r="I787" s="75" t="str">
        <f>Table16[[#This Row],[RunBlock-Primary6]]&amp;"-"&amp;Table16[[#This Row],[PassBlock8]]&amp;IF(Table16[[#This Row],[RunBlock-Secondary7]]&lt;&gt;"","/"&amp;Table16[[#This Row],[RunBlock-Secondary7]]&amp;"-"&amp;Table16[[#This Row],[PassBlock8]],"")</f>
        <v>-</v>
      </c>
      <c r="J787" s="73">
        <v>5</v>
      </c>
      <c r="K787" s="73"/>
      <c r="L787" s="74">
        <v>6</v>
      </c>
      <c r="M787" s="74"/>
      <c r="N787" s="74"/>
      <c r="O787" s="74"/>
      <c r="P787" s="74"/>
      <c r="Q787" s="74" t="str">
        <f>Table16[[#This Row],[DefPrimary2]]&amp;IF(Table16[[#This Row],[Def-Secondary3]]&lt;&gt;"","/"&amp;Table16[[#This Row],[Def-Secondary3]],)&amp;""&amp;IF(Table16[[#This Row],[PassRush4]]&lt;&gt;"","-"&amp;Table16[[#This Row],[PassRush4]],)</f>
        <v>5-6</v>
      </c>
      <c r="R787" s="74" t="e">
        <f>VLOOKUP(Table16[[#This Row],[Player]],#REF!,9,FALSE)</f>
        <v>#REF!</v>
      </c>
    </row>
    <row r="788" spans="1:18" ht="12.75" customHeight="1" x14ac:dyDescent="0.25">
      <c r="A788" s="76" t="s">
        <v>2862</v>
      </c>
      <c r="B788" s="72" t="s">
        <v>279</v>
      </c>
      <c r="C788" s="77" t="s">
        <v>549</v>
      </c>
      <c r="D788" s="89">
        <v>35221</v>
      </c>
      <c r="E788" s="73" t="s">
        <v>516</v>
      </c>
      <c r="G788" s="73" t="s">
        <v>2863</v>
      </c>
      <c r="H788" s="75" t="str">
        <f>VLOOKUP(Table16[[#This Row],[Player]],Rosters!$D$1:$D$1939,1,FALSE)</f>
        <v>Landry, Harold</v>
      </c>
      <c r="I788" s="75" t="str">
        <f>Table16[[#This Row],[RunBlock-Primary6]]&amp;"-"&amp;Table16[[#This Row],[PassBlock8]]&amp;IF(Table16[[#This Row],[RunBlock-Secondary7]]&lt;&gt;"","/"&amp;Table16[[#This Row],[RunBlock-Secondary7]]&amp;"-"&amp;Table16[[#This Row],[PassBlock8]],"")</f>
        <v>-</v>
      </c>
      <c r="J788" s="73">
        <v>55</v>
      </c>
      <c r="K788" s="73"/>
      <c r="L788" s="74">
        <v>12</v>
      </c>
      <c r="M788" s="74">
        <v>7</v>
      </c>
      <c r="N788" s="74"/>
      <c r="O788" s="74"/>
      <c r="P788" s="74"/>
      <c r="Q788" s="74" t="str">
        <f>Table16[[#This Row],[DefPrimary2]]&amp;IF(Table16[[#This Row],[Def-Secondary3]]&lt;&gt;"","/"&amp;Table16[[#This Row],[Def-Secondary3]],)&amp;""&amp;IF(Table16[[#This Row],[PassRush4]]&lt;&gt;"","-"&amp;Table16[[#This Row],[PassRush4]],)</f>
        <v>55-12</v>
      </c>
      <c r="R788" s="74" t="e">
        <f>VLOOKUP(Table16[[#This Row],[Player]],#REF!,9,FALSE)</f>
        <v>#REF!</v>
      </c>
    </row>
    <row r="789" spans="1:18" ht="12.75" customHeight="1" x14ac:dyDescent="0.25">
      <c r="A789" s="76" t="s">
        <v>3414</v>
      </c>
      <c r="B789" s="72" t="s">
        <v>279</v>
      </c>
      <c r="C789" s="77" t="s">
        <v>246</v>
      </c>
      <c r="D789" s="89">
        <v>33291</v>
      </c>
      <c r="E789" s="73" t="s">
        <v>3415</v>
      </c>
      <c r="G789" s="73" t="s">
        <v>1536</v>
      </c>
      <c r="H789" s="75" t="str">
        <f>VLOOKUP(Table16[[#This Row],[Player]],Rosters!$D$1:$D$1939,1,FALSE)</f>
        <v>Mack, Khalil</v>
      </c>
      <c r="I789" s="75" t="str">
        <f>Table16[[#This Row],[RunBlock-Primary6]]&amp;"-"&amp;Table16[[#This Row],[PassBlock8]]&amp;IF(Table16[[#This Row],[RunBlock-Secondary7]]&lt;&gt;"","/"&amp;Table16[[#This Row],[RunBlock-Secondary7]]&amp;"-"&amp;Table16[[#This Row],[PassBlock8]],"")</f>
        <v>-</v>
      </c>
      <c r="J789" s="73">
        <v>66</v>
      </c>
      <c r="K789" s="73"/>
      <c r="L789" s="74">
        <v>9</v>
      </c>
      <c r="M789" s="74"/>
      <c r="N789" s="74"/>
      <c r="O789" s="74"/>
      <c r="P789" s="74"/>
      <c r="Q789" s="74" t="str">
        <f>Table16[[#This Row],[DefPrimary2]]&amp;IF(Table16[[#This Row],[Def-Secondary3]]&lt;&gt;"","/"&amp;Table16[[#This Row],[Def-Secondary3]],)&amp;""&amp;IF(Table16[[#This Row],[PassRush4]]&lt;&gt;"","-"&amp;Table16[[#This Row],[PassRush4]],)</f>
        <v>66-9</v>
      </c>
      <c r="R789" s="74" t="e">
        <f>VLOOKUP(Table16[[#This Row],[Player]],#REF!,9,FALSE)</f>
        <v>#REF!</v>
      </c>
    </row>
    <row r="790" spans="1:18" ht="12.75" customHeight="1" x14ac:dyDescent="0.25">
      <c r="A790" s="76" t="s">
        <v>939</v>
      </c>
      <c r="B790" s="72" t="s">
        <v>279</v>
      </c>
      <c r="C790" s="77" t="s">
        <v>116</v>
      </c>
      <c r="D790" s="89">
        <v>36129</v>
      </c>
      <c r="E790" s="73" t="s">
        <v>90</v>
      </c>
      <c r="G790" s="73" t="s">
        <v>601</v>
      </c>
      <c r="H790" s="75" t="str">
        <f>VLOOKUP(Table16[[#This Row],[Player]],Rosters!$D$1:$D$1939,1,FALSE)</f>
        <v>Mafe, Boye</v>
      </c>
      <c r="I790" s="75" t="str">
        <f>Table16[[#This Row],[RunBlock-Primary6]]&amp;"-"&amp;Table16[[#This Row],[PassBlock8]]&amp;IF(Table16[[#This Row],[RunBlock-Secondary7]]&lt;&gt;"","/"&amp;Table16[[#This Row],[RunBlock-Secondary7]]&amp;"-"&amp;Table16[[#This Row],[PassBlock8]],"")</f>
        <v>-</v>
      </c>
      <c r="J790" s="73">
        <v>45</v>
      </c>
      <c r="K790" s="73"/>
      <c r="L790" s="74">
        <v>9</v>
      </c>
      <c r="M790" s="74"/>
      <c r="N790" s="74"/>
      <c r="O790" s="74"/>
      <c r="P790" s="74"/>
      <c r="Q790" s="74" t="str">
        <f>Table16[[#This Row],[DefPrimary2]]&amp;IF(Table16[[#This Row],[Def-Secondary3]]&lt;&gt;"","/"&amp;Table16[[#This Row],[Def-Secondary3]],)&amp;""&amp;IF(Table16[[#This Row],[PassRush4]]&lt;&gt;"","-"&amp;Table16[[#This Row],[PassRush4]],)</f>
        <v>45-9</v>
      </c>
      <c r="R790" s="74" t="e">
        <f>VLOOKUP(Table16[[#This Row],[Player]],#REF!,9,FALSE)</f>
        <v>#REF!</v>
      </c>
    </row>
    <row r="791" spans="1:18" ht="12.75" customHeight="1" x14ac:dyDescent="0.25">
      <c r="A791" s="76" t="s">
        <v>3101</v>
      </c>
      <c r="B791" s="72" t="s">
        <v>279</v>
      </c>
      <c r="C791" s="77" t="s">
        <v>612</v>
      </c>
      <c r="D791" s="89">
        <v>36932</v>
      </c>
      <c r="E791" s="73" t="s">
        <v>3102</v>
      </c>
      <c r="G791" s="73" t="s">
        <v>359</v>
      </c>
      <c r="H791" s="75" t="str">
        <f>VLOOKUP(Table16[[#This Row],[Player]],Rosters!$D$1:$D$1939,1,FALSE)</f>
        <v>Muasau, Darius</v>
      </c>
      <c r="I791" s="75" t="str">
        <f>Table16[[#This Row],[RunBlock-Primary6]]&amp;"-"&amp;Table16[[#This Row],[PassBlock8]]&amp;IF(Table16[[#This Row],[RunBlock-Secondary7]]&lt;&gt;"","/"&amp;Table16[[#This Row],[RunBlock-Secondary7]]&amp;"-"&amp;Table16[[#This Row],[PassBlock8]],"")</f>
        <v>-</v>
      </c>
      <c r="J791" s="73">
        <v>4</v>
      </c>
      <c r="K791" s="73"/>
      <c r="L791" s="74">
        <v>0</v>
      </c>
      <c r="M791" s="74"/>
      <c r="N791" s="74"/>
      <c r="O791" s="74"/>
      <c r="P791" s="74"/>
      <c r="Q791" s="74" t="str">
        <f>Table16[[#This Row],[DefPrimary2]]&amp;IF(Table16[[#This Row],[Def-Secondary3]]&lt;&gt;"","/"&amp;Table16[[#This Row],[Def-Secondary3]],)&amp;""&amp;IF(Table16[[#This Row],[PassRush4]]&lt;&gt;"","-"&amp;Table16[[#This Row],[PassRush4]],)</f>
        <v>4-0</v>
      </c>
      <c r="R791" s="74" t="e">
        <f>VLOOKUP(Table16[[#This Row],[Player]],#REF!,9,FALSE)</f>
        <v>#REF!</v>
      </c>
    </row>
    <row r="792" spans="1:18" ht="12.75" customHeight="1" x14ac:dyDescent="0.25">
      <c r="A792" s="76" t="s">
        <v>2174</v>
      </c>
      <c r="B792" s="72" t="s">
        <v>279</v>
      </c>
      <c r="C792" s="77" t="s">
        <v>363</v>
      </c>
      <c r="D792" s="89">
        <v>35518</v>
      </c>
      <c r="E792" s="73" t="s">
        <v>362</v>
      </c>
      <c r="G792" s="73" t="s">
        <v>767</v>
      </c>
      <c r="H792" s="75" t="str">
        <f>VLOOKUP(Table16[[#This Row],[Player]],Rosters!$D$1:$D$1939,1,FALSE)</f>
        <v>Sweat, Josh</v>
      </c>
      <c r="I792" s="75" t="str">
        <f>Table16[[#This Row],[RunBlock-Primary6]]&amp;"-"&amp;Table16[[#This Row],[PassBlock8]]&amp;IF(Table16[[#This Row],[RunBlock-Secondary7]]&lt;&gt;"","/"&amp;Table16[[#This Row],[RunBlock-Secondary7]]&amp;"-"&amp;Table16[[#This Row],[PassBlock8]],"")</f>
        <v>-</v>
      </c>
      <c r="J792" s="73">
        <v>44</v>
      </c>
      <c r="K792" s="73"/>
      <c r="L792" s="74">
        <v>12</v>
      </c>
      <c r="M792" s="74">
        <v>1</v>
      </c>
      <c r="N792" s="74"/>
      <c r="O792" s="74"/>
      <c r="P792" s="74"/>
      <c r="Q792" s="74" t="str">
        <f>Table16[[#This Row],[DefPrimary2]]&amp;IF(Table16[[#This Row],[Def-Secondary3]]&lt;&gt;"","/"&amp;Table16[[#This Row],[Def-Secondary3]],)&amp;""&amp;IF(Table16[[#This Row],[PassRush4]]&lt;&gt;"","-"&amp;Table16[[#This Row],[PassRush4]],)</f>
        <v>44-12</v>
      </c>
      <c r="R792" s="74" t="e">
        <f>VLOOKUP(Table16[[#This Row],[Player]],#REF!,9,FALSE)</f>
        <v>#REF!</v>
      </c>
    </row>
    <row r="793" spans="1:18" ht="12.75" customHeight="1" x14ac:dyDescent="0.25">
      <c r="A793" s="76" t="s">
        <v>3300</v>
      </c>
      <c r="B793" s="72" t="s">
        <v>279</v>
      </c>
      <c r="C793" s="77" t="s">
        <v>429</v>
      </c>
      <c r="D793" s="89">
        <v>36251</v>
      </c>
      <c r="E793" s="73" t="s">
        <v>4291</v>
      </c>
      <c r="G793" s="73" t="s">
        <v>945</v>
      </c>
      <c r="H793" s="75" t="str">
        <f>VLOOKUP(Table16[[#This Row],[Player]],Rosters!$D$1:$D$1939,1,FALSE)</f>
        <v>Tryon-Shoyinka, Joe</v>
      </c>
      <c r="I793" s="75" t="str">
        <f>Table16[[#This Row],[RunBlock-Primary6]]&amp;"-"&amp;Table16[[#This Row],[PassBlock8]]&amp;IF(Table16[[#This Row],[RunBlock-Secondary7]]&lt;&gt;"","/"&amp;Table16[[#This Row],[RunBlock-Secondary7]]&amp;"-"&amp;Table16[[#This Row],[PassBlock8]],"")</f>
        <v>-</v>
      </c>
      <c r="J793" s="73">
        <v>40</v>
      </c>
      <c r="K793" s="73"/>
      <c r="L793" s="74">
        <v>4</v>
      </c>
      <c r="M793" s="74"/>
      <c r="N793" s="74"/>
      <c r="O793" s="74"/>
      <c r="P793" s="74"/>
      <c r="Q793" s="74" t="str">
        <f>Table16[[#This Row],[DefPrimary2]]&amp;IF(Table16[[#This Row],[Def-Secondary3]]&lt;&gt;"","/"&amp;Table16[[#This Row],[Def-Secondary3]],)&amp;""&amp;IF(Table16[[#This Row],[PassRush4]]&lt;&gt;"","-"&amp;Table16[[#This Row],[PassRush4]],)</f>
        <v>40-4</v>
      </c>
      <c r="R793" s="74" t="e">
        <f>VLOOKUP(Table16[[#This Row],[Player]],#REF!,9,FALSE)</f>
        <v>#REF!</v>
      </c>
    </row>
    <row r="794" spans="1:18" ht="12.75" customHeight="1" x14ac:dyDescent="0.25">
      <c r="A794" s="76" t="s">
        <v>2757</v>
      </c>
      <c r="B794" s="72" t="s">
        <v>279</v>
      </c>
      <c r="C794" s="77" t="s">
        <v>250</v>
      </c>
      <c r="D794" s="89">
        <v>33323</v>
      </c>
      <c r="E794" s="73" t="s">
        <v>1391</v>
      </c>
      <c r="G794" s="73" t="s">
        <v>2758</v>
      </c>
      <c r="H794" s="75" t="str">
        <f>VLOOKUP(Table16[[#This Row],[Player]],Rosters!$D$1:$D$1939,1,FALSE)</f>
        <v>Van Noy, Kyle</v>
      </c>
      <c r="I794" s="75" t="str">
        <f>Table16[[#This Row],[RunBlock-Primary6]]&amp;"-"&amp;Table16[[#This Row],[PassBlock8]]&amp;IF(Table16[[#This Row],[RunBlock-Secondary7]]&lt;&gt;"","/"&amp;Table16[[#This Row],[RunBlock-Secondary7]]&amp;"-"&amp;Table16[[#This Row],[PassBlock8]],"")</f>
        <v>-</v>
      </c>
      <c r="J794" s="73">
        <v>44</v>
      </c>
      <c r="K794" s="73"/>
      <c r="L794" s="74">
        <v>12</v>
      </c>
      <c r="M794" s="74">
        <v>3</v>
      </c>
      <c r="N794" s="74"/>
      <c r="O794" s="74"/>
      <c r="P794" s="74"/>
      <c r="Q794" s="74" t="str">
        <f>Table16[[#This Row],[DefPrimary2]]&amp;IF(Table16[[#This Row],[Def-Secondary3]]&lt;&gt;"","/"&amp;Table16[[#This Row],[Def-Secondary3]],)&amp;""&amp;IF(Table16[[#This Row],[PassRush4]]&lt;&gt;"","-"&amp;Table16[[#This Row],[PassRush4]],)</f>
        <v>44-12</v>
      </c>
      <c r="R794" s="74" t="e">
        <f>VLOOKUP(Table16[[#This Row],[Player]],#REF!,9,FALSE)</f>
        <v>#REF!</v>
      </c>
    </row>
    <row r="795" spans="1:18" ht="12.75" customHeight="1" x14ac:dyDescent="0.25">
      <c r="A795" s="76" t="s">
        <v>3305</v>
      </c>
      <c r="B795" s="72" t="s">
        <v>279</v>
      </c>
      <c r="C795" s="77" t="s">
        <v>239</v>
      </c>
      <c r="D795" s="89">
        <v>36834</v>
      </c>
      <c r="E795" s="73" t="s">
        <v>3306</v>
      </c>
      <c r="G795" s="73" t="s">
        <v>2640</v>
      </c>
      <c r="H795" s="75" t="str">
        <f>VLOOKUP(Table16[[#This Row],[Player]],Rosters!$D$1:$D$1939,1,FALSE)</f>
        <v>Verse, Jared</v>
      </c>
      <c r="I795" s="75" t="str">
        <f>Table16[[#This Row],[RunBlock-Primary6]]&amp;"-"&amp;Table16[[#This Row],[PassBlock8]]&amp;IF(Table16[[#This Row],[RunBlock-Secondary7]]&lt;&gt;"","/"&amp;Table16[[#This Row],[RunBlock-Secondary7]]&amp;"-"&amp;Table16[[#This Row],[PassBlock8]],"")</f>
        <v>-</v>
      </c>
      <c r="J795" s="73">
        <v>5</v>
      </c>
      <c r="K795" s="73"/>
      <c r="L795" s="74">
        <v>9</v>
      </c>
      <c r="M795" s="74"/>
      <c r="N795" s="74"/>
      <c r="O795" s="74"/>
      <c r="P795" s="74"/>
      <c r="Q795" s="74" t="str">
        <f>Table16[[#This Row],[DefPrimary2]]&amp;IF(Table16[[#This Row],[Def-Secondary3]]&lt;&gt;"","/"&amp;Table16[[#This Row],[Def-Secondary3]],)&amp;""&amp;IF(Table16[[#This Row],[PassRush4]]&lt;&gt;"","-"&amp;Table16[[#This Row],[PassRush4]],)</f>
        <v>5-9</v>
      </c>
      <c r="R795" s="74" t="e">
        <f>VLOOKUP(Table16[[#This Row],[Player]],#REF!,9,FALSE)</f>
        <v>#REF!</v>
      </c>
    </row>
    <row r="796" spans="1:18" ht="12.75" customHeight="1" x14ac:dyDescent="0.25">
      <c r="A796" s="76" t="s">
        <v>2161</v>
      </c>
      <c r="B796" s="72" t="s">
        <v>279</v>
      </c>
      <c r="C796" s="77" t="s">
        <v>181</v>
      </c>
      <c r="D796" s="89">
        <v>34618</v>
      </c>
      <c r="E796" s="73" t="s">
        <v>2162</v>
      </c>
      <c r="G796" s="73" t="s">
        <v>2164</v>
      </c>
      <c r="H796" s="75" t="str">
        <f>VLOOKUP(Table16[[#This Row],[Player]],Rosters!$D$1:$D$1939,1,FALSE)</f>
        <v>Watt, T.J.</v>
      </c>
      <c r="I796" s="75" t="str">
        <f>Table16[[#This Row],[RunBlock-Primary6]]&amp;"-"&amp;Table16[[#This Row],[PassBlock8]]&amp;IF(Table16[[#This Row],[RunBlock-Secondary7]]&lt;&gt;"","/"&amp;Table16[[#This Row],[RunBlock-Secondary7]]&amp;"-"&amp;Table16[[#This Row],[PassBlock8]],"")</f>
        <v>-</v>
      </c>
      <c r="J796" s="73">
        <v>46</v>
      </c>
      <c r="K796" s="73"/>
      <c r="L796" s="74">
        <v>12</v>
      </c>
      <c r="M796" s="74">
        <v>4</v>
      </c>
      <c r="N796" s="74"/>
      <c r="O796" s="74"/>
      <c r="P796" s="74"/>
      <c r="Q796" s="74" t="str">
        <f>Table16[[#This Row],[DefPrimary2]]&amp;IF(Table16[[#This Row],[Def-Secondary3]]&lt;&gt;"","/"&amp;Table16[[#This Row],[Def-Secondary3]],)&amp;""&amp;IF(Table16[[#This Row],[PassRush4]]&lt;&gt;"","-"&amp;Table16[[#This Row],[PassRush4]],)</f>
        <v>46-12</v>
      </c>
      <c r="R796" s="74" t="e">
        <f>VLOOKUP(Table16[[#This Row],[Player]],#REF!,9,FALSE)</f>
        <v>#REF!</v>
      </c>
    </row>
    <row r="797" spans="1:18" ht="12.75" customHeight="1" x14ac:dyDescent="0.25">
      <c r="A797" s="76" t="s">
        <v>1934</v>
      </c>
      <c r="B797" s="72" t="s">
        <v>1935</v>
      </c>
      <c r="C797" s="77" t="s">
        <v>232</v>
      </c>
      <c r="D797" s="89">
        <v>34881</v>
      </c>
      <c r="E797" s="73" t="s">
        <v>607</v>
      </c>
      <c r="G797" s="73" t="s">
        <v>1936</v>
      </c>
      <c r="H797" s="75" t="str">
        <f>VLOOKUP(Table16[[#This Row],[Player]],Rosters!$D$1:$D$1939,1,FALSE)</f>
        <v>Van Ginkel, Andrew</v>
      </c>
      <c r="I797" s="75" t="str">
        <f>Table16[[#This Row],[RunBlock-Primary6]]&amp;"-"&amp;Table16[[#This Row],[PassBlock8]]&amp;IF(Table16[[#This Row],[RunBlock-Secondary7]]&lt;&gt;"","/"&amp;Table16[[#This Row],[RunBlock-Secondary7]]&amp;"-"&amp;Table16[[#This Row],[PassBlock8]],"")</f>
        <v>-</v>
      </c>
      <c r="J797" s="73">
        <v>64</v>
      </c>
      <c r="K797" s="73" t="s">
        <v>141</v>
      </c>
      <c r="L797" s="74">
        <v>12</v>
      </c>
      <c r="M797" s="74">
        <v>1</v>
      </c>
      <c r="N797" s="74"/>
      <c r="O797" s="74"/>
      <c r="P797" s="74"/>
      <c r="Q797" s="74" t="str">
        <f>Table16[[#This Row],[DefPrimary2]]&amp;IF(Table16[[#This Row],[Def-Secondary3]]&lt;&gt;"","/"&amp;Table16[[#This Row],[Def-Secondary3]],)&amp;""&amp;IF(Table16[[#This Row],[PassRush4]]&lt;&gt;"","-"&amp;Table16[[#This Row],[PassRush4]],)</f>
        <v>64/4-12</v>
      </c>
      <c r="R797" s="74" t="e">
        <f>VLOOKUP(Table16[[#This Row],[Player]],#REF!,9,FALSE)</f>
        <v>#REF!</v>
      </c>
    </row>
    <row r="798" spans="1:18" ht="12.75" customHeight="1" x14ac:dyDescent="0.25">
      <c r="A798" s="76" t="s">
        <v>2830</v>
      </c>
      <c r="B798" s="72" t="s">
        <v>274</v>
      </c>
      <c r="C798" s="77" t="s">
        <v>261</v>
      </c>
      <c r="D798" s="89">
        <v>33442</v>
      </c>
      <c r="E798" s="73" t="s">
        <v>1782</v>
      </c>
      <c r="G798" s="73" t="s">
        <v>276</v>
      </c>
      <c r="H798" s="75" t="str">
        <f>VLOOKUP(Table16[[#This Row],[Player]],Rosters!$D$1:$D$1939,1,FALSE)</f>
        <v>Armstead, Terron</v>
      </c>
      <c r="I798" s="75" t="str">
        <f>Table16[[#This Row],[RunBlock-Primary6]]&amp;"-"&amp;Table16[[#This Row],[PassBlock8]]&amp;IF(Table16[[#This Row],[RunBlock-Secondary7]]&lt;&gt;"","/"&amp;Table16[[#This Row],[RunBlock-Secondary7]]&amp;"-"&amp;Table16[[#This Row],[PassBlock8]],"")</f>
        <v>6-7</v>
      </c>
      <c r="J798" s="73"/>
      <c r="K798" s="73"/>
      <c r="L798" s="74"/>
      <c r="M798" s="74"/>
      <c r="N798" s="73">
        <v>6</v>
      </c>
      <c r="O798" s="73"/>
      <c r="P798" s="74">
        <v>7</v>
      </c>
      <c r="Q798" s="74" t="str">
        <f>Table16[[#This Row],[DefPrimary2]]&amp;IF(Table16[[#This Row],[Def-Secondary3]]&lt;&gt;"","/"&amp;Table16[[#This Row],[Def-Secondary3]],)&amp;""&amp;IF(Table16[[#This Row],[PassRush4]]&lt;&gt;"","-"&amp;Table16[[#This Row],[PassRush4]],)</f>
        <v/>
      </c>
      <c r="R798" s="74" t="e">
        <f>VLOOKUP(Table16[[#This Row],[Player]],#REF!,9,FALSE)</f>
        <v>#REF!</v>
      </c>
    </row>
    <row r="799" spans="1:18" ht="12.75" customHeight="1" x14ac:dyDescent="0.25">
      <c r="A799" s="76" t="s">
        <v>1668</v>
      </c>
      <c r="B799" s="72" t="s">
        <v>274</v>
      </c>
      <c r="C799" s="77" t="s">
        <v>327</v>
      </c>
      <c r="D799" s="89">
        <v>34764</v>
      </c>
      <c r="E799" s="73" t="s">
        <v>1350</v>
      </c>
      <c r="G799" s="73" t="s">
        <v>248</v>
      </c>
      <c r="H799" s="75" t="str">
        <f>VLOOKUP(Table16[[#This Row],[Player]],Rosters!$D$1:$D$1939,1,FALSE)</f>
        <v>Billings, Andrew</v>
      </c>
      <c r="I799" s="75" t="str">
        <f>Table16[[#This Row],[RunBlock-Primary6]]&amp;"-"&amp;Table16[[#This Row],[PassBlock8]]&amp;IF(Table16[[#This Row],[RunBlock-Secondary7]]&lt;&gt;"","/"&amp;Table16[[#This Row],[RunBlock-Secondary7]]&amp;"-"&amp;Table16[[#This Row],[PassBlock8]],"")</f>
        <v>-</v>
      </c>
      <c r="J799" s="73" t="s">
        <v>141</v>
      </c>
      <c r="K799" s="73"/>
      <c r="L799" s="74">
        <v>4</v>
      </c>
      <c r="M799" s="74"/>
      <c r="N799" s="74"/>
      <c r="O799" s="74"/>
      <c r="P799" s="74"/>
      <c r="Q799" s="74" t="str">
        <f>Table16[[#This Row],[DefPrimary2]]&amp;IF(Table16[[#This Row],[Def-Secondary3]]&lt;&gt;"","/"&amp;Table16[[#This Row],[Def-Secondary3]],)&amp;""&amp;IF(Table16[[#This Row],[PassRush4]]&lt;&gt;"","-"&amp;Table16[[#This Row],[PassRush4]],)</f>
        <v>4-4</v>
      </c>
      <c r="R799" s="74" t="e">
        <f>VLOOKUP(Table16[[#This Row],[Player]],#REF!,9,FALSE)</f>
        <v>#REF!</v>
      </c>
    </row>
    <row r="800" spans="1:18" ht="12.75" customHeight="1" x14ac:dyDescent="0.25">
      <c r="A800" s="91" t="s">
        <v>2247</v>
      </c>
      <c r="B800" s="72" t="s">
        <v>274</v>
      </c>
      <c r="C800" s="77" t="s">
        <v>154</v>
      </c>
      <c r="D800" s="89">
        <v>33751</v>
      </c>
      <c r="E800" s="73" t="s">
        <v>1825</v>
      </c>
      <c r="G800" s="73" t="s">
        <v>259</v>
      </c>
      <c r="H800" s="75" t="str">
        <f>VLOOKUP(Table16[[#This Row],[Player]],Rosters!$D$1:$D$1939,1,FALSE)</f>
        <v>Bolles, Garett</v>
      </c>
      <c r="I800" s="75" t="str">
        <f>Table16[[#This Row],[RunBlock-Primary6]]&amp;"-"&amp;Table16[[#This Row],[PassBlock8]]&amp;IF(Table16[[#This Row],[RunBlock-Secondary7]]&lt;&gt;"","/"&amp;Table16[[#This Row],[RunBlock-Secondary7]]&amp;"-"&amp;Table16[[#This Row],[PassBlock8]],"")</f>
        <v>5-7</v>
      </c>
      <c r="J800" s="73"/>
      <c r="K800" s="73"/>
      <c r="L800" s="74"/>
      <c r="M800" s="74"/>
      <c r="N800" s="73">
        <v>5</v>
      </c>
      <c r="O800" s="73"/>
      <c r="P800" s="74">
        <v>7</v>
      </c>
      <c r="Q800" s="74" t="str">
        <f>Table16[[#This Row],[DefPrimary2]]&amp;IF(Table16[[#This Row],[Def-Secondary3]]&lt;&gt;"","/"&amp;Table16[[#This Row],[Def-Secondary3]],)&amp;""&amp;IF(Table16[[#This Row],[PassRush4]]&lt;&gt;"","-"&amp;Table16[[#This Row],[PassRush4]],)</f>
        <v/>
      </c>
      <c r="R800" s="74" t="e">
        <f>VLOOKUP(Table16[[#This Row],[Player]],#REF!,9,FALSE)</f>
        <v>#REF!</v>
      </c>
    </row>
    <row r="801" spans="1:18" ht="12.75" customHeight="1" x14ac:dyDescent="0.25">
      <c r="A801" s="76" t="s">
        <v>1212</v>
      </c>
      <c r="B801" s="72" t="s">
        <v>274</v>
      </c>
      <c r="C801" s="77" t="s">
        <v>131</v>
      </c>
      <c r="D801" s="89">
        <v>35187</v>
      </c>
      <c r="E801" s="73" t="s">
        <v>361</v>
      </c>
      <c r="G801" s="73" t="s">
        <v>216</v>
      </c>
      <c r="H801" s="75" t="e">
        <f>VLOOKUP(Table16[[#This Row],[Player]],Rosters!$D$1:$D$1939,1,FALSE)</f>
        <v>#N/A</v>
      </c>
      <c r="I801" s="75" t="str">
        <f>Table16[[#This Row],[RunBlock-Primary6]]&amp;"-"&amp;Table16[[#This Row],[PassBlock8]]&amp;IF(Table16[[#This Row],[RunBlock-Secondary7]]&lt;&gt;"","/"&amp;Table16[[#This Row],[RunBlock-Secondary7]]&amp;"-"&amp;Table16[[#This Row],[PassBlock8]],"")</f>
        <v>0-7</v>
      </c>
      <c r="J801" s="73"/>
      <c r="K801" s="73"/>
      <c r="L801" s="74"/>
      <c r="M801" s="74"/>
      <c r="N801" s="73">
        <v>0</v>
      </c>
      <c r="O801" s="73"/>
      <c r="P801" s="74">
        <v>7</v>
      </c>
      <c r="Q801" s="74" t="str">
        <f>Table16[[#This Row],[DefPrimary2]]&amp;IF(Table16[[#This Row],[Def-Secondary3]]&lt;&gt;"","/"&amp;Table16[[#This Row],[Def-Secondary3]],)&amp;""&amp;IF(Table16[[#This Row],[PassRush4]]&lt;&gt;"","-"&amp;Table16[[#This Row],[PassRush4]],)</f>
        <v/>
      </c>
      <c r="R801" s="74" t="e">
        <f>VLOOKUP(Table16[[#This Row],[Player]],#REF!,9,FALSE)</f>
        <v>#REF!</v>
      </c>
    </row>
    <row r="802" spans="1:18" ht="12.75" customHeight="1" x14ac:dyDescent="0.25">
      <c r="A802" s="76" t="s">
        <v>2257</v>
      </c>
      <c r="B802" s="72" t="s">
        <v>274</v>
      </c>
      <c r="C802" s="77" t="s">
        <v>285</v>
      </c>
      <c r="D802" s="89">
        <v>34410</v>
      </c>
      <c r="E802" s="73" t="s">
        <v>2258</v>
      </c>
      <c r="G802" s="73" t="s">
        <v>1074</v>
      </c>
      <c r="H802" s="75" t="str">
        <f>VLOOKUP(Table16[[#This Row],[Player]],Rosters!$D$1:$D$1939,1,FALSE)</f>
        <v>Buckner, DeForest</v>
      </c>
      <c r="I802" s="75" t="str">
        <f>Table16[[#This Row],[RunBlock-Primary6]]&amp;"-"&amp;Table16[[#This Row],[PassBlock8]]&amp;IF(Table16[[#This Row],[RunBlock-Secondary7]]&lt;&gt;"","/"&amp;Table16[[#This Row],[RunBlock-Secondary7]]&amp;"-"&amp;Table16[[#This Row],[PassBlock8]],"")</f>
        <v>-</v>
      </c>
      <c r="J802" s="73" t="s">
        <v>393</v>
      </c>
      <c r="K802" s="73"/>
      <c r="L802" s="74">
        <v>8</v>
      </c>
      <c r="M802" s="74"/>
      <c r="N802" s="74"/>
      <c r="O802" s="74"/>
      <c r="P802" s="74"/>
      <c r="Q802" s="74" t="str">
        <f>Table16[[#This Row],[DefPrimary2]]&amp;IF(Table16[[#This Row],[Def-Secondary3]]&lt;&gt;"","/"&amp;Table16[[#This Row],[Def-Secondary3]],)&amp;""&amp;IF(Table16[[#This Row],[PassRush4]]&lt;&gt;"","-"&amp;Table16[[#This Row],[PassRush4]],)</f>
        <v>5-8</v>
      </c>
      <c r="R802" s="74" t="e">
        <f>VLOOKUP(Table16[[#This Row],[Player]],#REF!,9,FALSE)</f>
        <v>#REF!</v>
      </c>
    </row>
    <row r="803" spans="1:18" ht="12.75" customHeight="1" x14ac:dyDescent="0.25">
      <c r="A803" s="76" t="s">
        <v>2740</v>
      </c>
      <c r="B803" s="72" t="s">
        <v>274</v>
      </c>
      <c r="C803" s="77" t="s">
        <v>368</v>
      </c>
      <c r="D803" s="89">
        <v>34976</v>
      </c>
      <c r="E803" s="73" t="s">
        <v>2741</v>
      </c>
      <c r="G803" s="73" t="s">
        <v>233</v>
      </c>
      <c r="H803" s="75" t="str">
        <f>VLOOKUP(Table16[[#This Row],[Player]],Rosters!$D$1:$D$1939,1,FALSE)</f>
        <v>Clark, Kenny</v>
      </c>
      <c r="I803" s="75" t="str">
        <f>Table16[[#This Row],[RunBlock-Primary6]]&amp;"-"&amp;Table16[[#This Row],[PassBlock8]]&amp;IF(Table16[[#This Row],[RunBlock-Secondary7]]&lt;&gt;"","/"&amp;Table16[[#This Row],[RunBlock-Secondary7]]&amp;"-"&amp;Table16[[#This Row],[PassBlock8]],"")</f>
        <v>-</v>
      </c>
      <c r="J803" s="73" t="s">
        <v>393</v>
      </c>
      <c r="K803" s="73"/>
      <c r="L803" s="74">
        <v>2</v>
      </c>
      <c r="M803" s="74"/>
      <c r="N803" s="74"/>
      <c r="O803" s="74"/>
      <c r="P803" s="74"/>
      <c r="Q803" s="74" t="str">
        <f>Table16[[#This Row],[DefPrimary2]]&amp;IF(Table16[[#This Row],[Def-Secondary3]]&lt;&gt;"","/"&amp;Table16[[#This Row],[Def-Secondary3]],)&amp;""&amp;IF(Table16[[#This Row],[PassRush4]]&lt;&gt;"","-"&amp;Table16[[#This Row],[PassRush4]],)</f>
        <v>5-2</v>
      </c>
      <c r="R803" s="74" t="e">
        <f>VLOOKUP(Table16[[#This Row],[Player]],#REF!,9,FALSE)</f>
        <v>#REF!</v>
      </c>
    </row>
    <row r="804" spans="1:18" ht="12.75" customHeight="1" x14ac:dyDescent="0.25">
      <c r="A804" s="76" t="s">
        <v>2044</v>
      </c>
      <c r="B804" s="72" t="s">
        <v>274</v>
      </c>
      <c r="C804" s="77" t="s">
        <v>213</v>
      </c>
      <c r="D804" s="89">
        <v>34797</v>
      </c>
      <c r="E804" s="73" t="s">
        <v>536</v>
      </c>
      <c r="G804" s="73" t="s">
        <v>216</v>
      </c>
      <c r="H804" s="75" t="str">
        <f>VLOOKUP(Table16[[#This Row],[Player]],Rosters!$D$1:$D$1939,1,FALSE)</f>
        <v>Collins, Maliek</v>
      </c>
      <c r="I804" s="75" t="str">
        <f>Table16[[#This Row],[RunBlock-Primary6]]&amp;"-"&amp;Table16[[#This Row],[PassBlock8]]&amp;IF(Table16[[#This Row],[RunBlock-Secondary7]]&lt;&gt;"","/"&amp;Table16[[#This Row],[RunBlock-Secondary7]]&amp;"-"&amp;Table16[[#This Row],[PassBlock8]],"")</f>
        <v>-</v>
      </c>
      <c r="J804" s="73" t="s">
        <v>164</v>
      </c>
      <c r="K804" s="73"/>
      <c r="L804" s="74">
        <v>7</v>
      </c>
      <c r="M804" s="74"/>
      <c r="N804" s="74"/>
      <c r="O804" s="74"/>
      <c r="P804" s="74"/>
      <c r="Q804" s="74" t="str">
        <f>Table16[[#This Row],[DefPrimary2]]&amp;IF(Table16[[#This Row],[Def-Secondary3]]&lt;&gt;"","/"&amp;Table16[[#This Row],[Def-Secondary3]],)&amp;""&amp;IF(Table16[[#This Row],[PassRush4]]&lt;&gt;"","-"&amp;Table16[[#This Row],[PassRush4]],)</f>
        <v>0-7</v>
      </c>
      <c r="R804" s="74" t="e">
        <f>VLOOKUP(Table16[[#This Row],[Player]],#REF!,9,FALSE)</f>
        <v>#REF!</v>
      </c>
    </row>
    <row r="805" spans="1:18" ht="12.75" customHeight="1" x14ac:dyDescent="0.25">
      <c r="A805" s="76" t="s">
        <v>2017</v>
      </c>
      <c r="B805" s="72" t="s">
        <v>274</v>
      </c>
      <c r="C805" s="77" t="s">
        <v>116</v>
      </c>
      <c r="D805" s="89">
        <v>36855</v>
      </c>
      <c r="E805" s="73" t="s">
        <v>4144</v>
      </c>
      <c r="G805" s="73" t="s">
        <v>201</v>
      </c>
      <c r="H805" s="75" t="str">
        <f>VLOOKUP(Table16[[#This Row],[Player]],Rosters!$D$1:$D$1939,1,FALSE)</f>
        <v>Cross, Charles</v>
      </c>
      <c r="I805" s="75" t="str">
        <f>Table16[[#This Row],[RunBlock-Primary6]]&amp;"-"&amp;Table16[[#This Row],[PassBlock8]]&amp;IF(Table16[[#This Row],[RunBlock-Secondary7]]&lt;&gt;"","/"&amp;Table16[[#This Row],[RunBlock-Secondary7]]&amp;"-"&amp;Table16[[#This Row],[PassBlock8]],"")</f>
        <v>5-5</v>
      </c>
      <c r="J805" s="73"/>
      <c r="K805" s="73"/>
      <c r="L805" s="74"/>
      <c r="M805" s="74"/>
      <c r="N805" s="73">
        <v>5</v>
      </c>
      <c r="O805" s="73"/>
      <c r="P805" s="74">
        <v>5</v>
      </c>
      <c r="Q805" s="74" t="str">
        <f>Table16[[#This Row],[DefPrimary2]]&amp;IF(Table16[[#This Row],[Def-Secondary3]]&lt;&gt;"","/"&amp;Table16[[#This Row],[Def-Secondary3]],)&amp;""&amp;IF(Table16[[#This Row],[PassRush4]]&lt;&gt;"","-"&amp;Table16[[#This Row],[PassRush4]],)</f>
        <v/>
      </c>
      <c r="R805" s="74" t="e">
        <f>VLOOKUP(Table16[[#This Row],[Player]],#REF!,9,FALSE)</f>
        <v>#REF!</v>
      </c>
    </row>
    <row r="806" spans="1:18" ht="12.75" customHeight="1" x14ac:dyDescent="0.25">
      <c r="A806" s="76" t="s">
        <v>520</v>
      </c>
      <c r="B806" s="72" t="s">
        <v>274</v>
      </c>
      <c r="C806" s="77" t="s">
        <v>145</v>
      </c>
      <c r="D806" s="89">
        <v>34450</v>
      </c>
      <c r="E806" s="73" t="s">
        <v>301</v>
      </c>
      <c r="G806" s="73" t="s">
        <v>276</v>
      </c>
      <c r="H806" s="75" t="str">
        <f>VLOOKUP(Table16[[#This Row],[Player]],Rosters!$D$1:$D$1939,1,FALSE)</f>
        <v>Dawkins, Dion</v>
      </c>
      <c r="I806" s="75" t="str">
        <f>Table16[[#This Row],[RunBlock-Primary6]]&amp;"-"&amp;Table16[[#This Row],[PassBlock8]]&amp;IF(Table16[[#This Row],[RunBlock-Secondary7]]&lt;&gt;"","/"&amp;Table16[[#This Row],[RunBlock-Secondary7]]&amp;"-"&amp;Table16[[#This Row],[PassBlock8]],"")</f>
        <v>6-7</v>
      </c>
      <c r="J806" s="73"/>
      <c r="K806" s="73"/>
      <c r="L806" s="74"/>
      <c r="M806" s="74"/>
      <c r="N806" s="73">
        <v>6</v>
      </c>
      <c r="O806" s="73"/>
      <c r="P806" s="74">
        <v>7</v>
      </c>
      <c r="Q806" s="74" t="str">
        <f>Table16[[#This Row],[DefPrimary2]]&amp;IF(Table16[[#This Row],[Def-Secondary3]]&lt;&gt;"","/"&amp;Table16[[#This Row],[Def-Secondary3]],)&amp;""&amp;IF(Table16[[#This Row],[PassRush4]]&lt;&gt;"","-"&amp;Table16[[#This Row],[PassRush4]],)</f>
        <v/>
      </c>
      <c r="R806" s="74" t="e">
        <f>VLOOKUP(Table16[[#This Row],[Player]],#REF!,9,FALSE)</f>
        <v>#REF!</v>
      </c>
    </row>
    <row r="807" spans="1:18" ht="12.75" customHeight="1" x14ac:dyDescent="0.25">
      <c r="A807" s="76" t="s">
        <v>2487</v>
      </c>
      <c r="B807" s="72" t="s">
        <v>274</v>
      </c>
      <c r="C807" s="77" t="s">
        <v>123</v>
      </c>
      <c r="D807" s="89">
        <v>34204</v>
      </c>
      <c r="E807" s="73" t="s">
        <v>2488</v>
      </c>
      <c r="G807" s="73" t="s">
        <v>259</v>
      </c>
      <c r="H807" s="75" t="str">
        <f>VLOOKUP(Table16[[#This Row],[Player]],Rosters!$D$1:$D$1939,1,FALSE)</f>
        <v>Decker, Taylor</v>
      </c>
      <c r="I807" s="75" t="str">
        <f>Table16[[#This Row],[RunBlock-Primary6]]&amp;"-"&amp;Table16[[#This Row],[PassBlock8]]&amp;IF(Table16[[#This Row],[RunBlock-Secondary7]]&lt;&gt;"","/"&amp;Table16[[#This Row],[RunBlock-Secondary7]]&amp;"-"&amp;Table16[[#This Row],[PassBlock8]],"")</f>
        <v>5-7</v>
      </c>
      <c r="J807" s="73"/>
      <c r="K807" s="73"/>
      <c r="L807" s="74"/>
      <c r="M807" s="74"/>
      <c r="N807" s="73">
        <v>5</v>
      </c>
      <c r="O807" s="73"/>
      <c r="P807" s="74">
        <v>7</v>
      </c>
      <c r="Q807" s="74" t="str">
        <f>Table16[[#This Row],[DefPrimary2]]&amp;IF(Table16[[#This Row],[Def-Secondary3]]&lt;&gt;"","/"&amp;Table16[[#This Row],[Def-Secondary3]],)&amp;""&amp;IF(Table16[[#This Row],[PassRush4]]&lt;&gt;"","-"&amp;Table16[[#This Row],[PassRush4]],)</f>
        <v/>
      </c>
      <c r="R807" s="74" t="e">
        <f>VLOOKUP(Table16[[#This Row],[Player]],#REF!,9,FALSE)</f>
        <v>#REF!</v>
      </c>
    </row>
    <row r="808" spans="1:18" ht="12.75" customHeight="1" x14ac:dyDescent="0.25">
      <c r="A808" s="76" t="s">
        <v>3164</v>
      </c>
      <c r="B808" s="72" t="s">
        <v>274</v>
      </c>
      <c r="C808" s="77" t="s">
        <v>175</v>
      </c>
      <c r="D808" s="89">
        <v>36830</v>
      </c>
      <c r="E808" s="73" t="s">
        <v>4144</v>
      </c>
      <c r="G808" s="73" t="s">
        <v>201</v>
      </c>
      <c r="H808" s="75" t="str">
        <f>VLOOKUP(Table16[[#This Row],[Player]],Rosters!$D$1:$D$1939,1,FALSE)</f>
        <v>Ekwonu, Ikem</v>
      </c>
      <c r="I808" s="75" t="str">
        <f>Table16[[#This Row],[RunBlock-Primary6]]&amp;"-"&amp;Table16[[#This Row],[PassBlock8]]&amp;IF(Table16[[#This Row],[RunBlock-Secondary7]]&lt;&gt;"","/"&amp;Table16[[#This Row],[RunBlock-Secondary7]]&amp;"-"&amp;Table16[[#This Row],[PassBlock8]],"")</f>
        <v>5-5</v>
      </c>
      <c r="J808" s="73"/>
      <c r="K808" s="73"/>
      <c r="L808" s="74"/>
      <c r="M808" s="74"/>
      <c r="N808" s="73">
        <v>5</v>
      </c>
      <c r="O808" s="73"/>
      <c r="P808" s="74">
        <v>5</v>
      </c>
      <c r="Q808" s="74" t="str">
        <f>Table16[[#This Row],[DefPrimary2]]&amp;IF(Table16[[#This Row],[Def-Secondary3]]&lt;&gt;"","/"&amp;Table16[[#This Row],[Def-Secondary3]],)&amp;""&amp;IF(Table16[[#This Row],[PassRush4]]&lt;&gt;"","-"&amp;Table16[[#This Row],[PassRush4]],)</f>
        <v/>
      </c>
      <c r="R808" s="74" t="e">
        <f>VLOOKUP(Table16[[#This Row],[Player]],#REF!,9,FALSE)</f>
        <v>#REF!</v>
      </c>
    </row>
    <row r="809" spans="1:18" ht="12.75" customHeight="1" x14ac:dyDescent="0.25">
      <c r="A809" s="76" t="s">
        <v>2379</v>
      </c>
      <c r="B809" s="72" t="s">
        <v>274</v>
      </c>
      <c r="C809" s="77" t="s">
        <v>612</v>
      </c>
      <c r="D809" s="89">
        <v>34681</v>
      </c>
      <c r="E809" s="73" t="s">
        <v>706</v>
      </c>
      <c r="G809" s="73" t="s">
        <v>216</v>
      </c>
      <c r="H809" s="75" t="str">
        <f>VLOOKUP(Table16[[#This Row],[Player]],Rosters!$D$1:$D$1939,1,FALSE)</f>
        <v>Eluemunor, Jermaine</v>
      </c>
      <c r="I809" s="75" t="str">
        <f>Table16[[#This Row],[RunBlock-Primary6]]&amp;"-"&amp;Table16[[#This Row],[PassBlock8]]&amp;IF(Table16[[#This Row],[RunBlock-Secondary7]]&lt;&gt;"","/"&amp;Table16[[#This Row],[RunBlock-Secondary7]]&amp;"-"&amp;Table16[[#This Row],[PassBlock8]],"")</f>
        <v>0-7</v>
      </c>
      <c r="J809" s="73"/>
      <c r="K809" s="73"/>
      <c r="L809" s="74"/>
      <c r="M809" s="74"/>
      <c r="N809" s="73">
        <v>0</v>
      </c>
      <c r="O809" s="73"/>
      <c r="P809" s="74">
        <v>7</v>
      </c>
      <c r="Q809" s="74" t="str">
        <f>Table16[[#This Row],[DefPrimary2]]&amp;IF(Table16[[#This Row],[Def-Secondary3]]&lt;&gt;"","/"&amp;Table16[[#This Row],[Def-Secondary3]],)&amp;""&amp;IF(Table16[[#This Row],[PassRush4]]&lt;&gt;"","-"&amp;Table16[[#This Row],[PassRush4]],)</f>
        <v/>
      </c>
      <c r="R809" s="74" t="e">
        <f>VLOOKUP(Table16[[#This Row],[Player]],#REF!,9,FALSE)</f>
        <v>#REF!</v>
      </c>
    </row>
    <row r="810" spans="1:18" ht="12.75" customHeight="1" x14ac:dyDescent="0.25">
      <c r="A810" s="76" t="s">
        <v>1053</v>
      </c>
      <c r="B810" s="72" t="s">
        <v>274</v>
      </c>
      <c r="C810" s="77" t="s">
        <v>479</v>
      </c>
      <c r="D810" s="89">
        <v>37351</v>
      </c>
      <c r="E810" s="73" t="s">
        <v>1054</v>
      </c>
      <c r="G810" s="73" t="s">
        <v>248</v>
      </c>
      <c r="H810" s="75" t="str">
        <f>VLOOKUP(Table16[[#This Row],[Player]],Rosters!$D$1:$D$1939,1,FALSE)</f>
        <v>Fuaga, Taliese</v>
      </c>
      <c r="I810" s="75" t="str">
        <f>Table16[[#This Row],[RunBlock-Primary6]]&amp;"-"&amp;Table16[[#This Row],[PassBlock8]]&amp;IF(Table16[[#This Row],[RunBlock-Secondary7]]&lt;&gt;"","/"&amp;Table16[[#This Row],[RunBlock-Secondary7]]&amp;"-"&amp;Table16[[#This Row],[PassBlock8]],"")</f>
        <v>4-4</v>
      </c>
      <c r="J810" s="73"/>
      <c r="K810" s="73"/>
      <c r="L810" s="74"/>
      <c r="M810" s="74"/>
      <c r="N810" s="73">
        <v>4</v>
      </c>
      <c r="O810" s="73"/>
      <c r="P810" s="74">
        <v>4</v>
      </c>
      <c r="Q810" s="74" t="str">
        <f>Table16[[#This Row],[DefPrimary2]]&amp;IF(Table16[[#This Row],[Def-Secondary3]]&lt;&gt;"","/"&amp;Table16[[#This Row],[Def-Secondary3]],)&amp;""&amp;IF(Table16[[#This Row],[PassRush4]]&lt;&gt;"","-"&amp;Table16[[#This Row],[PassRush4]],)</f>
        <v/>
      </c>
      <c r="R810" s="74" t="e">
        <f>VLOOKUP(Table16[[#This Row],[Player]],#REF!,9,FALSE)</f>
        <v>#REF!</v>
      </c>
    </row>
    <row r="811" spans="1:18" ht="12.75" customHeight="1" x14ac:dyDescent="0.25">
      <c r="A811" s="76" t="s">
        <v>2253</v>
      </c>
      <c r="B811" s="72" t="s">
        <v>274</v>
      </c>
      <c r="C811" s="77" t="s">
        <v>200</v>
      </c>
      <c r="D811" s="89">
        <v>37053</v>
      </c>
      <c r="E811" s="73" t="s">
        <v>2254</v>
      </c>
      <c r="G811" s="73" t="s">
        <v>273</v>
      </c>
      <c r="H811" s="75" t="str">
        <f>VLOOKUP(Table16[[#This Row],[Player]],Rosters!$D$1:$D$1939,1,FALSE)</f>
        <v>Guyton, Tyler</v>
      </c>
      <c r="I811" s="75" t="str">
        <f>Table16[[#This Row],[RunBlock-Primary6]]&amp;"-"&amp;Table16[[#This Row],[PassBlock8]]&amp;IF(Table16[[#This Row],[RunBlock-Secondary7]]&lt;&gt;"","/"&amp;Table16[[#This Row],[RunBlock-Secondary7]]&amp;"-"&amp;Table16[[#This Row],[PassBlock8]],"")</f>
        <v>0-3</v>
      </c>
      <c r="J811" s="73"/>
      <c r="K811" s="73"/>
      <c r="L811" s="74"/>
      <c r="M811" s="74"/>
      <c r="N811" s="73">
        <v>0</v>
      </c>
      <c r="O811" s="73"/>
      <c r="P811" s="74">
        <v>3</v>
      </c>
      <c r="Q811" s="74" t="str">
        <f>Table16[[#This Row],[DefPrimary2]]&amp;IF(Table16[[#This Row],[Def-Secondary3]]&lt;&gt;"","/"&amp;Table16[[#This Row],[Def-Secondary3]],)&amp;""&amp;IF(Table16[[#This Row],[PassRush4]]&lt;&gt;"","-"&amp;Table16[[#This Row],[PassRush4]],)</f>
        <v/>
      </c>
      <c r="R811" s="74" t="e">
        <f>VLOOKUP(Table16[[#This Row],[Player]],#REF!,9,FALSE)</f>
        <v>#REF!</v>
      </c>
    </row>
    <row r="812" spans="1:18" ht="12.75" customHeight="1" x14ac:dyDescent="0.25">
      <c r="A812" s="76" t="s">
        <v>1224</v>
      </c>
      <c r="B812" s="72" t="s">
        <v>274</v>
      </c>
      <c r="C812" s="77" t="s">
        <v>101</v>
      </c>
      <c r="D812" s="89">
        <v>35462</v>
      </c>
      <c r="E812" s="73" t="s">
        <v>150</v>
      </c>
      <c r="G812" s="73" t="s">
        <v>247</v>
      </c>
      <c r="H812" s="75" t="str">
        <f>VLOOKUP(Table16[[#This Row],[Player]],Rosters!$D$1:$D$1939,1,FALSE)</f>
        <v>Hamilton, DaVon</v>
      </c>
      <c r="I812" s="75" t="str">
        <f>Table16[[#This Row],[RunBlock-Primary6]]&amp;"-"&amp;Table16[[#This Row],[PassBlock8]]&amp;IF(Table16[[#This Row],[RunBlock-Secondary7]]&lt;&gt;"","/"&amp;Table16[[#This Row],[RunBlock-Secondary7]]&amp;"-"&amp;Table16[[#This Row],[PassBlock8]],"")</f>
        <v>-</v>
      </c>
      <c r="J812" s="73" t="s">
        <v>141</v>
      </c>
      <c r="K812" s="73"/>
      <c r="L812" s="74">
        <v>0</v>
      </c>
      <c r="M812" s="74"/>
      <c r="N812" s="74"/>
      <c r="O812" s="74"/>
      <c r="P812" s="74"/>
      <c r="Q812" s="74" t="str">
        <f>Table16[[#This Row],[DefPrimary2]]&amp;IF(Table16[[#This Row],[Def-Secondary3]]&lt;&gt;"","/"&amp;Table16[[#This Row],[Def-Secondary3]],)&amp;""&amp;IF(Table16[[#This Row],[PassRush4]]&lt;&gt;"","-"&amp;Table16[[#This Row],[PassRush4]],)</f>
        <v>4-0</v>
      </c>
      <c r="R812" s="74" t="e">
        <f>VLOOKUP(Table16[[#This Row],[Player]],#REF!,9,FALSE)</f>
        <v>#REF!</v>
      </c>
    </row>
    <row r="813" spans="1:18" ht="12.75" customHeight="1" x14ac:dyDescent="0.25">
      <c r="A813" s="76" t="s">
        <v>3072</v>
      </c>
      <c r="B813" s="72" t="s">
        <v>274</v>
      </c>
      <c r="C813" s="77" t="s">
        <v>91</v>
      </c>
      <c r="D813" s="89">
        <v>34487</v>
      </c>
      <c r="E813" s="73" t="s">
        <v>3073</v>
      </c>
      <c r="G813" s="73" t="s">
        <v>266</v>
      </c>
      <c r="H813" s="75" t="str">
        <f>VLOOKUP(Table16[[#This Row],[Player]],Rosters!$D$1:$D$1939,1,FALSE)</f>
        <v>Ifedi, Germain</v>
      </c>
      <c r="I813" s="75" t="str">
        <f>Table16[[#This Row],[RunBlock-Primary6]]&amp;"-"&amp;Table16[[#This Row],[PassBlock8]]&amp;IF(Table16[[#This Row],[RunBlock-Secondary7]]&lt;&gt;"","/"&amp;Table16[[#This Row],[RunBlock-Secondary7]]&amp;"-"&amp;Table16[[#This Row],[PassBlock8]],"")</f>
        <v>0-2</v>
      </c>
      <c r="J813" s="73"/>
      <c r="K813" s="73"/>
      <c r="L813" s="74"/>
      <c r="M813" s="74"/>
      <c r="N813" s="73">
        <v>0</v>
      </c>
      <c r="O813" s="73"/>
      <c r="P813" s="74">
        <v>2</v>
      </c>
      <c r="Q813" s="74" t="str">
        <f>Table16[[#This Row],[DefPrimary2]]&amp;IF(Table16[[#This Row],[Def-Secondary3]]&lt;&gt;"","/"&amp;Table16[[#This Row],[Def-Secondary3]],)&amp;""&amp;IF(Table16[[#This Row],[PassRush4]]&lt;&gt;"","-"&amp;Table16[[#This Row],[PassRush4]],)</f>
        <v/>
      </c>
      <c r="R813" s="74" t="e">
        <f>VLOOKUP(Table16[[#This Row],[Player]],#REF!,9,FALSE)</f>
        <v>#REF!</v>
      </c>
    </row>
    <row r="814" spans="1:18" ht="12.75" customHeight="1" x14ac:dyDescent="0.25">
      <c r="A814" s="76" t="s">
        <v>1767</v>
      </c>
      <c r="B814" s="72" t="s">
        <v>274</v>
      </c>
      <c r="C814" s="77" t="s">
        <v>239</v>
      </c>
      <c r="D814" s="89">
        <v>35977</v>
      </c>
      <c r="E814" s="73" t="s">
        <v>1248</v>
      </c>
      <c r="G814" s="73" t="s">
        <v>259</v>
      </c>
      <c r="H814" s="75" t="str">
        <f>VLOOKUP(Table16[[#This Row],[Player]],Rosters!$D$1:$D$1939,1,FALSE)</f>
        <v>Jackson, Alaric</v>
      </c>
      <c r="I814" s="75" t="str">
        <f>Table16[[#This Row],[RunBlock-Primary6]]&amp;"-"&amp;Table16[[#This Row],[PassBlock8]]&amp;IF(Table16[[#This Row],[RunBlock-Secondary7]]&lt;&gt;"","/"&amp;Table16[[#This Row],[RunBlock-Secondary7]]&amp;"-"&amp;Table16[[#This Row],[PassBlock8]],"")</f>
        <v>5-7</v>
      </c>
      <c r="J814" s="73"/>
      <c r="K814" s="73"/>
      <c r="L814" s="74"/>
      <c r="M814" s="74"/>
      <c r="N814" s="73">
        <v>5</v>
      </c>
      <c r="O814" s="73"/>
      <c r="P814" s="74">
        <v>7</v>
      </c>
      <c r="Q814" s="74" t="str">
        <f>Table16[[#This Row],[DefPrimary2]]&amp;IF(Table16[[#This Row],[Def-Secondary3]]&lt;&gt;"","/"&amp;Table16[[#This Row],[Def-Secondary3]],)&amp;""&amp;IF(Table16[[#This Row],[PassRush4]]&lt;&gt;"","-"&amp;Table16[[#This Row],[PassRush4]],)</f>
        <v/>
      </c>
      <c r="R814" s="74" t="e">
        <f>VLOOKUP(Table16[[#This Row],[Player]],#REF!,9,FALSE)</f>
        <v>#REF!</v>
      </c>
    </row>
    <row r="815" spans="1:18" ht="12.75" customHeight="1" x14ac:dyDescent="0.25">
      <c r="A815" s="76" t="s">
        <v>3722</v>
      </c>
      <c r="B815" s="72" t="s">
        <v>274</v>
      </c>
      <c r="C815" s="77" t="s">
        <v>131</v>
      </c>
      <c r="D815" s="89">
        <v>37174</v>
      </c>
      <c r="E815" s="73" t="s">
        <v>3723</v>
      </c>
      <c r="G815" s="73" t="s">
        <v>269</v>
      </c>
      <c r="H815" s="75" t="e">
        <f>VLOOKUP(Table16[[#This Row],[Player]],Rosters!$D$1:$D$1939,1,FALSE)</f>
        <v>#N/A</v>
      </c>
      <c r="I815" s="75" t="str">
        <f>Table16[[#This Row],[RunBlock-Primary6]]&amp;"-"&amp;Table16[[#This Row],[PassBlock8]]&amp;IF(Table16[[#This Row],[RunBlock-Secondary7]]&lt;&gt;"","/"&amp;Table16[[#This Row],[RunBlock-Secondary7]]&amp;"-"&amp;Table16[[#This Row],[PassBlock8]],"")</f>
        <v>-</v>
      </c>
      <c r="J815" s="73" t="s">
        <v>164</v>
      </c>
      <c r="K815" s="73"/>
      <c r="L815" s="74">
        <v>4</v>
      </c>
      <c r="M815" s="74"/>
      <c r="N815" s="74"/>
      <c r="O815" s="74"/>
      <c r="P815" s="74"/>
      <c r="Q815" s="74" t="str">
        <f>Table16[[#This Row],[DefPrimary2]]&amp;IF(Table16[[#This Row],[Def-Secondary3]]&lt;&gt;"","/"&amp;Table16[[#This Row],[Def-Secondary3]],)&amp;""&amp;IF(Table16[[#This Row],[PassRush4]]&lt;&gt;"","-"&amp;Table16[[#This Row],[PassRush4]],)</f>
        <v>0-4</v>
      </c>
      <c r="R815" s="74" t="e">
        <f>VLOOKUP(Table16[[#This Row],[Player]],#REF!,9,FALSE)</f>
        <v>#REF!</v>
      </c>
    </row>
    <row r="816" spans="1:18" ht="12.75" customHeight="1" x14ac:dyDescent="0.25">
      <c r="A816" s="76" t="s">
        <v>1781</v>
      </c>
      <c r="B816" s="72" t="s">
        <v>274</v>
      </c>
      <c r="C816" s="77" t="s">
        <v>491</v>
      </c>
      <c r="D816" s="89">
        <v>32700</v>
      </c>
      <c r="E816" s="73" t="s">
        <v>1782</v>
      </c>
      <c r="G816" s="73" t="s">
        <v>203</v>
      </c>
      <c r="H816" s="75" t="str">
        <f>VLOOKUP(Table16[[#This Row],[Player]],Rosters!$D$1:$D$1939,1,FALSE)</f>
        <v>Jenkins, John</v>
      </c>
      <c r="I816" s="75" t="str">
        <f>Table16[[#This Row],[RunBlock-Primary6]]&amp;"-"&amp;Table16[[#This Row],[PassBlock8]]&amp;IF(Table16[[#This Row],[RunBlock-Secondary7]]&lt;&gt;"","/"&amp;Table16[[#This Row],[RunBlock-Secondary7]]&amp;"-"&amp;Table16[[#This Row],[PassBlock8]],"")</f>
        <v>-</v>
      </c>
      <c r="J816" s="73" t="s">
        <v>141</v>
      </c>
      <c r="K816" s="73"/>
      <c r="L816" s="74">
        <v>3</v>
      </c>
      <c r="M816" s="74"/>
      <c r="N816" s="74"/>
      <c r="O816" s="74"/>
      <c r="P816" s="74"/>
      <c r="Q816" s="74" t="str">
        <f>Table16[[#This Row],[DefPrimary2]]&amp;IF(Table16[[#This Row],[Def-Secondary3]]&lt;&gt;"","/"&amp;Table16[[#This Row],[Def-Secondary3]],)&amp;""&amp;IF(Table16[[#This Row],[PassRush4]]&lt;&gt;"","-"&amp;Table16[[#This Row],[PassRush4]],)</f>
        <v>4-3</v>
      </c>
      <c r="R816" s="74" t="e">
        <f>VLOOKUP(Table16[[#This Row],[Player]],#REF!,9,FALSE)</f>
        <v>#REF!</v>
      </c>
    </row>
    <row r="817" spans="1:18" ht="12.75" customHeight="1" x14ac:dyDescent="0.25">
      <c r="A817" s="76" t="s">
        <v>3703</v>
      </c>
      <c r="B817" s="72" t="s">
        <v>274</v>
      </c>
      <c r="C817" s="77" t="s">
        <v>84</v>
      </c>
      <c r="D817" s="89">
        <v>37075</v>
      </c>
      <c r="E817" s="73" t="s">
        <v>1119</v>
      </c>
      <c r="G817" s="73" t="s">
        <v>259</v>
      </c>
      <c r="H817" s="75" t="e">
        <f>VLOOKUP(Table16[[#This Row],[Player]],Rosters!$D$1:$D$1939,1,FALSE)</f>
        <v>#N/A</v>
      </c>
      <c r="I817" s="75" t="str">
        <f>Table16[[#This Row],[RunBlock-Primary6]]&amp;"-"&amp;Table16[[#This Row],[PassBlock8]]&amp;IF(Table16[[#This Row],[RunBlock-Secondary7]]&lt;&gt;"","/"&amp;Table16[[#This Row],[RunBlock-Secondary7]]&amp;"-"&amp;Table16[[#This Row],[PassBlock8]],"")</f>
        <v>5-7</v>
      </c>
      <c r="J817" s="73"/>
      <c r="K817" s="73"/>
      <c r="L817" s="74"/>
      <c r="M817" s="74"/>
      <c r="N817" s="73">
        <v>5</v>
      </c>
      <c r="O817" s="73"/>
      <c r="P817" s="74">
        <v>7</v>
      </c>
      <c r="Q817" s="74" t="str">
        <f>Table16[[#This Row],[DefPrimary2]]&amp;IF(Table16[[#This Row],[Def-Secondary3]]&lt;&gt;"","/"&amp;Table16[[#This Row],[Def-Secondary3]],)&amp;""&amp;IF(Table16[[#This Row],[PassRush4]]&lt;&gt;"","-"&amp;Table16[[#This Row],[PassRush4]],)</f>
        <v/>
      </c>
      <c r="R817" s="74" t="e">
        <f>VLOOKUP(Table16[[#This Row],[Player]],#REF!,9,FALSE)</f>
        <v>#REF!</v>
      </c>
    </row>
    <row r="818" spans="1:18" ht="12.75" customHeight="1" x14ac:dyDescent="0.25">
      <c r="A818" s="76" t="s">
        <v>3523</v>
      </c>
      <c r="B818" s="72" t="s">
        <v>274</v>
      </c>
      <c r="C818" s="77" t="s">
        <v>261</v>
      </c>
      <c r="D818" s="89">
        <v>35761</v>
      </c>
      <c r="E818" s="73" t="s">
        <v>198</v>
      </c>
      <c r="G818" s="73" t="s">
        <v>247</v>
      </c>
      <c r="H818" s="75" t="str">
        <f>VLOOKUP(Table16[[#This Row],[Player]],Rosters!$D$1:$D$1939,1,FALSE)</f>
        <v>Jones, Benito</v>
      </c>
      <c r="I818" s="75" t="str">
        <f>Table16[[#This Row],[RunBlock-Primary6]]&amp;"-"&amp;Table16[[#This Row],[PassBlock8]]&amp;IF(Table16[[#This Row],[RunBlock-Secondary7]]&lt;&gt;"","/"&amp;Table16[[#This Row],[RunBlock-Secondary7]]&amp;"-"&amp;Table16[[#This Row],[PassBlock8]],"")</f>
        <v>-</v>
      </c>
      <c r="J818" s="73" t="s">
        <v>141</v>
      </c>
      <c r="K818" s="73"/>
      <c r="L818" s="74">
        <v>0</v>
      </c>
      <c r="M818" s="74"/>
      <c r="N818" s="74"/>
      <c r="O818" s="74"/>
      <c r="P818" s="74"/>
      <c r="Q818" s="74" t="str">
        <f>Table16[[#This Row],[DefPrimary2]]&amp;IF(Table16[[#This Row],[Def-Secondary3]]&lt;&gt;"","/"&amp;Table16[[#This Row],[Def-Secondary3]],)&amp;""&amp;IF(Table16[[#This Row],[PassRush4]]&lt;&gt;"","-"&amp;Table16[[#This Row],[PassRush4]],)</f>
        <v>4-0</v>
      </c>
      <c r="R818" s="74" t="e">
        <f>VLOOKUP(Table16[[#This Row],[Player]],#REF!,9,FALSE)</f>
        <v>#REF!</v>
      </c>
    </row>
    <row r="819" spans="1:18" ht="12.75" customHeight="1" x14ac:dyDescent="0.25">
      <c r="A819" s="76" t="s">
        <v>3165</v>
      </c>
      <c r="B819" s="72" t="s">
        <v>274</v>
      </c>
      <c r="C819" s="77" t="s">
        <v>327</v>
      </c>
      <c r="D819" s="89">
        <v>36246</v>
      </c>
      <c r="E819" s="73" t="s">
        <v>99</v>
      </c>
      <c r="G819" s="73" t="s">
        <v>249</v>
      </c>
      <c r="H819" s="75" t="str">
        <f>VLOOKUP(Table16[[#This Row],[Player]],Rosters!$D$1:$D$1939,1,FALSE)</f>
        <v>Jones, Braxton</v>
      </c>
      <c r="I819" s="75" t="str">
        <f>Table16[[#This Row],[RunBlock-Primary6]]&amp;"-"&amp;Table16[[#This Row],[PassBlock8]]&amp;IF(Table16[[#This Row],[RunBlock-Secondary7]]&lt;&gt;"","/"&amp;Table16[[#This Row],[RunBlock-Secondary7]]&amp;"-"&amp;Table16[[#This Row],[PassBlock8]],"")</f>
        <v>5-4</v>
      </c>
      <c r="J819" s="73"/>
      <c r="K819" s="73"/>
      <c r="L819" s="74"/>
      <c r="M819" s="74"/>
      <c r="N819" s="73">
        <v>5</v>
      </c>
      <c r="O819" s="73"/>
      <c r="P819" s="74">
        <v>4</v>
      </c>
      <c r="Q819" s="74" t="str">
        <f>Table16[[#This Row],[DefPrimary2]]&amp;IF(Table16[[#This Row],[Def-Secondary3]]&lt;&gt;"","/"&amp;Table16[[#This Row],[Def-Secondary3]],)&amp;""&amp;IF(Table16[[#This Row],[PassRush4]]&lt;&gt;"","-"&amp;Table16[[#This Row],[PassRush4]],)</f>
        <v/>
      </c>
      <c r="R819" s="74" t="e">
        <f>VLOOKUP(Table16[[#This Row],[Player]],#REF!,9,FALSE)</f>
        <v>#REF!</v>
      </c>
    </row>
    <row r="820" spans="1:18" ht="12.75" customHeight="1" x14ac:dyDescent="0.25">
      <c r="A820" s="76" t="s">
        <v>748</v>
      </c>
      <c r="B820" s="72" t="s">
        <v>274</v>
      </c>
      <c r="C820" s="77" t="s">
        <v>145</v>
      </c>
      <c r="D820" s="89">
        <v>33589</v>
      </c>
      <c r="E820" s="73" t="s">
        <v>749</v>
      </c>
      <c r="G820" s="73" t="s">
        <v>248</v>
      </c>
      <c r="H820" s="75" t="str">
        <f>VLOOKUP(Table16[[#This Row],[Player]],Rosters!$D$1:$D$1939,1,FALSE)</f>
        <v>Jones, DaQuan</v>
      </c>
      <c r="I820" s="75" t="str">
        <f>Table16[[#This Row],[RunBlock-Primary6]]&amp;"-"&amp;Table16[[#This Row],[PassBlock8]]&amp;IF(Table16[[#This Row],[RunBlock-Secondary7]]&lt;&gt;"","/"&amp;Table16[[#This Row],[RunBlock-Secondary7]]&amp;"-"&amp;Table16[[#This Row],[PassBlock8]],"")</f>
        <v>-</v>
      </c>
      <c r="J820" s="73" t="s">
        <v>141</v>
      </c>
      <c r="K820" s="73"/>
      <c r="L820" s="74">
        <v>4</v>
      </c>
      <c r="M820" s="74"/>
      <c r="N820" s="74"/>
      <c r="O820" s="74"/>
      <c r="P820" s="74"/>
      <c r="Q820" s="74" t="str">
        <f>Table16[[#This Row],[DefPrimary2]]&amp;IF(Table16[[#This Row],[Def-Secondary3]]&lt;&gt;"","/"&amp;Table16[[#This Row],[Def-Secondary3]],)&amp;""&amp;IF(Table16[[#This Row],[PassRush4]]&lt;&gt;"","-"&amp;Table16[[#This Row],[PassRush4]],)</f>
        <v>4-4</v>
      </c>
      <c r="R820" s="74" t="e">
        <f>VLOOKUP(Table16[[#This Row],[Player]],#REF!,9,FALSE)</f>
        <v>#REF!</v>
      </c>
    </row>
    <row r="821" spans="1:18" ht="12.75" customHeight="1" x14ac:dyDescent="0.25">
      <c r="A821" s="76" t="s">
        <v>3615</v>
      </c>
      <c r="B821" s="72" t="s">
        <v>274</v>
      </c>
      <c r="C821" s="77" t="s">
        <v>303</v>
      </c>
      <c r="D821" s="89">
        <v>35706</v>
      </c>
      <c r="E821" s="73" t="s">
        <v>4170</v>
      </c>
      <c r="G821" s="73" t="s">
        <v>317</v>
      </c>
      <c r="H821" s="75" t="str">
        <f>VLOOKUP(Table16[[#This Row],[Player]],Rosters!$D$1:$D$1939,1,FALSE)</f>
        <v>Kinlaw, Javon</v>
      </c>
      <c r="I821" s="75" t="str">
        <f>Table16[[#This Row],[RunBlock-Primary6]]&amp;"-"&amp;Table16[[#This Row],[PassBlock8]]&amp;IF(Table16[[#This Row],[RunBlock-Secondary7]]&lt;&gt;"","/"&amp;Table16[[#This Row],[RunBlock-Secondary7]]&amp;"-"&amp;Table16[[#This Row],[PassBlock8]],"")</f>
        <v>-</v>
      </c>
      <c r="J821" s="73" t="s">
        <v>164</v>
      </c>
      <c r="K821" s="73"/>
      <c r="L821" s="74">
        <v>6</v>
      </c>
      <c r="M821" s="74"/>
      <c r="N821" s="74"/>
      <c r="O821" s="74"/>
      <c r="P821" s="74"/>
      <c r="Q821" s="74" t="str">
        <f>Table16[[#This Row],[DefPrimary2]]&amp;IF(Table16[[#This Row],[Def-Secondary3]]&lt;&gt;"","/"&amp;Table16[[#This Row],[Def-Secondary3]],)&amp;""&amp;IF(Table16[[#This Row],[PassRush4]]&lt;&gt;"","-"&amp;Table16[[#This Row],[PassRush4]],)</f>
        <v>0-6</v>
      </c>
      <c r="R821" s="74" t="e">
        <f>VLOOKUP(Table16[[#This Row],[Player]],#REF!,9,FALSE)</f>
        <v>#REF!</v>
      </c>
    </row>
    <row r="822" spans="1:18" ht="12.75" customHeight="1" x14ac:dyDescent="0.25">
      <c r="A822" s="76" t="s">
        <v>3802</v>
      </c>
      <c r="B822" s="72" t="s">
        <v>274</v>
      </c>
      <c r="C822" s="77" t="s">
        <v>549</v>
      </c>
      <c r="D822" s="89">
        <v>37660</v>
      </c>
      <c r="E822" s="73" t="s">
        <v>3803</v>
      </c>
      <c r="G822" s="73" t="s">
        <v>228</v>
      </c>
      <c r="H822" s="75" t="str">
        <f>VLOOKUP(Table16[[#This Row],[Player]],Rosters!$D$1:$D$1939,1,FALSE)</f>
        <v>Latham, JC</v>
      </c>
      <c r="I822" s="75" t="str">
        <f>Table16[[#This Row],[RunBlock-Primary6]]&amp;"-"&amp;Table16[[#This Row],[PassBlock8]]&amp;IF(Table16[[#This Row],[RunBlock-Secondary7]]&lt;&gt;"","/"&amp;Table16[[#This Row],[RunBlock-Secondary7]]&amp;"-"&amp;Table16[[#This Row],[PassBlock8]],"")</f>
        <v>4-5</v>
      </c>
      <c r="J822" s="73"/>
      <c r="K822" s="73"/>
      <c r="L822" s="74"/>
      <c r="M822" s="74"/>
      <c r="N822" s="73">
        <v>4</v>
      </c>
      <c r="O822" s="73"/>
      <c r="P822" s="74">
        <v>5</v>
      </c>
      <c r="Q822" s="74" t="str">
        <f>Table16[[#This Row],[DefPrimary2]]&amp;IF(Table16[[#This Row],[Def-Secondary3]]&lt;&gt;"","/"&amp;Table16[[#This Row],[Def-Secondary3]],)&amp;""&amp;IF(Table16[[#This Row],[PassRush4]]&lt;&gt;"","-"&amp;Table16[[#This Row],[PassRush4]],)</f>
        <v/>
      </c>
      <c r="R822" s="74" t="e">
        <f>VLOOKUP(Table16[[#This Row],[Player]],#REF!,9,FALSE)</f>
        <v>#REF!</v>
      </c>
    </row>
    <row r="823" spans="1:18" ht="12.75" customHeight="1" x14ac:dyDescent="0.25">
      <c r="A823" s="76" t="s">
        <v>703</v>
      </c>
      <c r="B823" s="72" t="s">
        <v>274</v>
      </c>
      <c r="C823" s="77" t="s">
        <v>101</v>
      </c>
      <c r="D823" s="89">
        <v>36251</v>
      </c>
      <c r="E823" s="73" t="s">
        <v>283</v>
      </c>
      <c r="G823" s="73" t="s">
        <v>259</v>
      </c>
      <c r="H823" s="75" t="str">
        <f>VLOOKUP(Table16[[#This Row],[Player]],Rosters!$D$1:$D$1939,1,FALSE)</f>
        <v>Little, Walker</v>
      </c>
      <c r="I823" s="75" t="str">
        <f>Table16[[#This Row],[RunBlock-Primary6]]&amp;"-"&amp;Table16[[#This Row],[PassBlock8]]&amp;IF(Table16[[#This Row],[RunBlock-Secondary7]]&lt;&gt;"","/"&amp;Table16[[#This Row],[RunBlock-Secondary7]]&amp;"-"&amp;Table16[[#This Row],[PassBlock8]],"")</f>
        <v>5-7</v>
      </c>
      <c r="J823" s="73"/>
      <c r="K823" s="73"/>
      <c r="L823" s="74"/>
      <c r="M823" s="74"/>
      <c r="N823" s="73">
        <v>5</v>
      </c>
      <c r="O823" s="73"/>
      <c r="P823" s="74">
        <v>7</v>
      </c>
      <c r="Q823" s="74" t="str">
        <f>Table16[[#This Row],[DefPrimary2]]&amp;IF(Table16[[#This Row],[Def-Secondary3]]&lt;&gt;"","/"&amp;Table16[[#This Row],[Def-Secondary3]],)&amp;""&amp;IF(Table16[[#This Row],[PassRush4]]&lt;&gt;"","-"&amp;Table16[[#This Row],[PassRush4]],)</f>
        <v/>
      </c>
      <c r="R823" s="74" t="e">
        <f>VLOOKUP(Table16[[#This Row],[Player]],#REF!,9,FALSE)</f>
        <v>#REF!</v>
      </c>
    </row>
    <row r="824" spans="1:18" ht="12.75" customHeight="1" x14ac:dyDescent="0.25">
      <c r="A824" s="76" t="s">
        <v>2023</v>
      </c>
      <c r="B824" s="72" t="s">
        <v>274</v>
      </c>
      <c r="C824" s="77" t="s">
        <v>272</v>
      </c>
      <c r="D824" s="89">
        <v>36267</v>
      </c>
      <c r="E824" s="73" t="s">
        <v>416</v>
      </c>
      <c r="G824" s="73" t="s">
        <v>224</v>
      </c>
      <c r="H824" s="75" t="str">
        <f>VLOOKUP(Table16[[#This Row],[Player]],Rosters!$D$1:$D$1939,1,FALSE)</f>
        <v>Lowe, Vederian</v>
      </c>
      <c r="I824" s="75" t="str">
        <f>Table16[[#This Row],[RunBlock-Primary6]]&amp;"-"&amp;Table16[[#This Row],[PassBlock8]]&amp;IF(Table16[[#This Row],[RunBlock-Secondary7]]&lt;&gt;"","/"&amp;Table16[[#This Row],[RunBlock-Secondary7]]&amp;"-"&amp;Table16[[#This Row],[PassBlock8]],"")</f>
        <v>0-5</v>
      </c>
      <c r="J824" s="73"/>
      <c r="K824" s="73"/>
      <c r="L824" s="74"/>
      <c r="M824" s="74"/>
      <c r="N824" s="73">
        <v>0</v>
      </c>
      <c r="O824" s="73"/>
      <c r="P824" s="74">
        <v>5</v>
      </c>
      <c r="Q824" s="74" t="str">
        <f>Table16[[#This Row],[DefPrimary2]]&amp;IF(Table16[[#This Row],[Def-Secondary3]]&lt;&gt;"","/"&amp;Table16[[#This Row],[Def-Secondary3]],)&amp;""&amp;IF(Table16[[#This Row],[PassRush4]]&lt;&gt;"","-"&amp;Table16[[#This Row],[PassRush4]],)</f>
        <v/>
      </c>
      <c r="R824" s="74" t="e">
        <f>VLOOKUP(Table16[[#This Row],[Player]],#REF!,9,FALSE)</f>
        <v>#REF!</v>
      </c>
    </row>
    <row r="825" spans="1:18" ht="12.75" customHeight="1" x14ac:dyDescent="0.25">
      <c r="A825" s="76" t="s">
        <v>3270</v>
      </c>
      <c r="B825" s="72" t="s">
        <v>274</v>
      </c>
      <c r="C825" s="77" t="s">
        <v>363</v>
      </c>
      <c r="D825" s="89">
        <v>35520</v>
      </c>
      <c r="E825" s="73" t="s">
        <v>245</v>
      </c>
      <c r="G825" s="73" t="s">
        <v>594</v>
      </c>
      <c r="H825" s="75" t="str">
        <f>VLOOKUP(Table16[[#This Row],[Player]],Rosters!$D$1:$D$1939,1,FALSE)</f>
        <v>Mailata, Jordan</v>
      </c>
      <c r="I825" s="75" t="str">
        <f>Table16[[#This Row],[RunBlock-Primary6]]&amp;"-"&amp;Table16[[#This Row],[PassBlock8]]&amp;IF(Table16[[#This Row],[RunBlock-Secondary7]]&lt;&gt;"","/"&amp;Table16[[#This Row],[RunBlock-Secondary7]]&amp;"-"&amp;Table16[[#This Row],[PassBlock8]],"")</f>
        <v>6-5</v>
      </c>
      <c r="J825" s="73"/>
      <c r="K825" s="73"/>
      <c r="L825" s="74"/>
      <c r="M825" s="74"/>
      <c r="N825" s="73">
        <v>6</v>
      </c>
      <c r="O825" s="73"/>
      <c r="P825" s="74">
        <v>5</v>
      </c>
      <c r="Q825" s="74" t="str">
        <f>Table16[[#This Row],[DefPrimary2]]&amp;IF(Table16[[#This Row],[Def-Secondary3]]&lt;&gt;"","/"&amp;Table16[[#This Row],[Def-Secondary3]],)&amp;""&amp;IF(Table16[[#This Row],[PassRush4]]&lt;&gt;"","-"&amp;Table16[[#This Row],[PassRush4]],)</f>
        <v/>
      </c>
      <c r="R825" s="74" t="e">
        <f>VLOOKUP(Table16[[#This Row],[Player]],#REF!,9,FALSE)</f>
        <v>#REF!</v>
      </c>
    </row>
    <row r="826" spans="1:18" ht="12.75" customHeight="1" x14ac:dyDescent="0.25">
      <c r="A826" s="76" t="s">
        <v>1352</v>
      </c>
      <c r="B826" s="72" t="s">
        <v>274</v>
      </c>
      <c r="C826" s="77" t="s">
        <v>109</v>
      </c>
      <c r="D826" s="89">
        <v>33645</v>
      </c>
      <c r="E826" s="73" t="s">
        <v>1353</v>
      </c>
      <c r="G826" s="73" t="s">
        <v>234</v>
      </c>
      <c r="H826" s="75" t="str">
        <f>VLOOKUP(Table16[[#This Row],[Player]],Rosters!$D$1:$D$1939,1,FALSE)</f>
        <v>Matthews, Jake</v>
      </c>
      <c r="I826" s="75" t="str">
        <f>Table16[[#This Row],[RunBlock-Primary6]]&amp;"-"&amp;Table16[[#This Row],[PassBlock8]]&amp;IF(Table16[[#This Row],[RunBlock-Secondary7]]&lt;&gt;"","/"&amp;Table16[[#This Row],[RunBlock-Secondary7]]&amp;"-"&amp;Table16[[#This Row],[PassBlock8]],"")</f>
        <v>4-7</v>
      </c>
      <c r="J826" s="73"/>
      <c r="K826" s="73"/>
      <c r="L826" s="74"/>
      <c r="M826" s="74"/>
      <c r="N826" s="73">
        <v>4</v>
      </c>
      <c r="O826" s="73"/>
      <c r="P826" s="74">
        <v>7</v>
      </c>
      <c r="Q826" s="74" t="str">
        <f>Table16[[#This Row],[DefPrimary2]]&amp;IF(Table16[[#This Row],[Def-Secondary3]]&lt;&gt;"","/"&amp;Table16[[#This Row],[Def-Secondary3]],)&amp;""&amp;IF(Table16[[#This Row],[PassRush4]]&lt;&gt;"","-"&amp;Table16[[#This Row],[PassRush4]],)</f>
        <v/>
      </c>
      <c r="R826" s="74" t="e">
        <f>VLOOKUP(Table16[[#This Row],[Player]],#REF!,9,FALSE)</f>
        <v>#REF!</v>
      </c>
    </row>
    <row r="827" spans="1:18" ht="12.75" customHeight="1" x14ac:dyDescent="0.25">
      <c r="A827" s="76" t="s">
        <v>3293</v>
      </c>
      <c r="B827" s="72" t="s">
        <v>274</v>
      </c>
      <c r="C827" s="77" t="s">
        <v>123</v>
      </c>
      <c r="D827" s="89">
        <v>36647</v>
      </c>
      <c r="E827" s="73" t="s">
        <v>473</v>
      </c>
      <c r="G827" s="73" t="s">
        <v>249</v>
      </c>
      <c r="H827" s="75" t="str">
        <f>VLOOKUP(Table16[[#This Row],[Player]],Rosters!$D$1:$D$1939,1,FALSE)</f>
        <v>McNeill, Alim</v>
      </c>
      <c r="I827" s="75" t="str">
        <f>Table16[[#This Row],[RunBlock-Primary6]]&amp;"-"&amp;Table16[[#This Row],[PassBlock8]]&amp;IF(Table16[[#This Row],[RunBlock-Secondary7]]&lt;&gt;"","/"&amp;Table16[[#This Row],[RunBlock-Secondary7]]&amp;"-"&amp;Table16[[#This Row],[PassBlock8]],"")</f>
        <v>-</v>
      </c>
      <c r="J827" s="73" t="s">
        <v>393</v>
      </c>
      <c r="K827" s="73"/>
      <c r="L827" s="74">
        <v>4</v>
      </c>
      <c r="M827" s="74"/>
      <c r="N827" s="74"/>
      <c r="O827" s="74"/>
      <c r="P827" s="74"/>
      <c r="Q827" s="74" t="str">
        <f>Table16[[#This Row],[DefPrimary2]]&amp;IF(Table16[[#This Row],[Def-Secondary3]]&lt;&gt;"","/"&amp;Table16[[#This Row],[Def-Secondary3]],)&amp;""&amp;IF(Table16[[#This Row],[PassRush4]]&lt;&gt;"","-"&amp;Table16[[#This Row],[PassRush4]],)</f>
        <v>5-4</v>
      </c>
      <c r="R827" s="74" t="e">
        <f>VLOOKUP(Table16[[#This Row],[Player]],#REF!,9,FALSE)</f>
        <v>#REF!</v>
      </c>
    </row>
    <row r="828" spans="1:18" ht="12.75" customHeight="1" x14ac:dyDescent="0.25">
      <c r="A828" s="76" t="s">
        <v>3497</v>
      </c>
      <c r="B828" s="72" t="s">
        <v>274</v>
      </c>
      <c r="C828" s="77" t="s">
        <v>491</v>
      </c>
      <c r="D828" s="89">
        <v>34944</v>
      </c>
      <c r="E828" s="73" t="s">
        <v>1605</v>
      </c>
      <c r="G828" s="73" t="s">
        <v>259</v>
      </c>
      <c r="H828" s="75" t="str">
        <f>VLOOKUP(Table16[[#This Row],[Player]],Rosters!$D$1:$D$1939,1,FALSE)</f>
        <v>Miller, Kolton</v>
      </c>
      <c r="I828" s="75" t="str">
        <f>Table16[[#This Row],[RunBlock-Primary6]]&amp;"-"&amp;Table16[[#This Row],[PassBlock8]]&amp;IF(Table16[[#This Row],[RunBlock-Secondary7]]&lt;&gt;"","/"&amp;Table16[[#This Row],[RunBlock-Secondary7]]&amp;"-"&amp;Table16[[#This Row],[PassBlock8]],"")</f>
        <v>5-7</v>
      </c>
      <c r="J828" s="73"/>
      <c r="K828" s="73"/>
      <c r="L828" s="74"/>
      <c r="M828" s="74"/>
      <c r="N828" s="73">
        <v>5</v>
      </c>
      <c r="O828" s="73"/>
      <c r="P828" s="74">
        <v>7</v>
      </c>
      <c r="Q828" s="74" t="str">
        <f>Table16[[#This Row],[DefPrimary2]]&amp;IF(Table16[[#This Row],[Def-Secondary3]]&lt;&gt;"","/"&amp;Table16[[#This Row],[Def-Secondary3]],)&amp;""&amp;IF(Table16[[#This Row],[PassRush4]]&lt;&gt;"","-"&amp;Table16[[#This Row],[PassRush4]],)</f>
        <v/>
      </c>
      <c r="R828" s="74" t="e">
        <f>VLOOKUP(Table16[[#This Row],[Player]],#REF!,9,FALSE)</f>
        <v>#REF!</v>
      </c>
    </row>
    <row r="829" spans="1:18" ht="12.75" customHeight="1" x14ac:dyDescent="0.25">
      <c r="A829" s="76" t="s">
        <v>3067</v>
      </c>
      <c r="B829" s="72" t="s">
        <v>274</v>
      </c>
      <c r="C829" s="77" t="s">
        <v>181</v>
      </c>
      <c r="D829" s="89">
        <v>0</v>
      </c>
      <c r="E829" s="73" t="s">
        <v>1248</v>
      </c>
      <c r="G829" s="73" t="s">
        <v>228</v>
      </c>
      <c r="H829" s="75" t="e">
        <f>VLOOKUP(Table16[[#This Row],[Player]],Rosters!$D$1:$D$1939,1,FALSE)</f>
        <v>#N/A</v>
      </c>
      <c r="I829" s="75" t="str">
        <f>Table16[[#This Row],[RunBlock-Primary6]]&amp;"-"&amp;Table16[[#This Row],[PassBlock8]]&amp;IF(Table16[[#This Row],[RunBlock-Secondary7]]&lt;&gt;"","/"&amp;Table16[[#This Row],[RunBlock-Secondary7]]&amp;"-"&amp;Table16[[#This Row],[PassBlock8]],"")</f>
        <v>4-5</v>
      </c>
      <c r="J829" s="73"/>
      <c r="K829" s="73"/>
      <c r="L829" s="74"/>
      <c r="M829" s="74"/>
      <c r="N829" s="73">
        <v>4</v>
      </c>
      <c r="O829" s="73"/>
      <c r="P829" s="74">
        <v>5</v>
      </c>
      <c r="Q829" s="74" t="str">
        <f>Table16[[#This Row],[DefPrimary2]]&amp;IF(Table16[[#This Row],[Def-Secondary3]]&lt;&gt;"","/"&amp;Table16[[#This Row],[Def-Secondary3]],)&amp;""&amp;IF(Table16[[#This Row],[PassRush4]]&lt;&gt;"","-"&amp;Table16[[#This Row],[PassRush4]],)</f>
        <v/>
      </c>
      <c r="R829" s="74" t="e">
        <f>VLOOKUP(Table16[[#This Row],[Player]],#REF!,9,FALSE)</f>
        <v>#REF!</v>
      </c>
    </row>
    <row r="830" spans="1:18" ht="12.75" customHeight="1" x14ac:dyDescent="0.25">
      <c r="A830" s="76" t="s">
        <v>1513</v>
      </c>
      <c r="B830" s="72" t="s">
        <v>274</v>
      </c>
      <c r="C830" s="77" t="s">
        <v>395</v>
      </c>
      <c r="D830" s="89">
        <v>36809</v>
      </c>
      <c r="E830" s="73" t="s">
        <v>98</v>
      </c>
      <c r="G830" s="73" t="s">
        <v>266</v>
      </c>
      <c r="H830" s="75" t="str">
        <f>VLOOKUP(Table16[[#This Row],[Player]],Rosters!$D$1:$D$1939,1,FALSE)</f>
        <v>Morris, Wanya</v>
      </c>
      <c r="I830" s="75" t="str">
        <f>Table16[[#This Row],[RunBlock-Primary6]]&amp;"-"&amp;Table16[[#This Row],[PassBlock8]]&amp;IF(Table16[[#This Row],[RunBlock-Secondary7]]&lt;&gt;"","/"&amp;Table16[[#This Row],[RunBlock-Secondary7]]&amp;"-"&amp;Table16[[#This Row],[PassBlock8]],"")</f>
        <v>0-2</v>
      </c>
      <c r="J830" s="73"/>
      <c r="K830" s="73"/>
      <c r="L830" s="74"/>
      <c r="M830" s="74"/>
      <c r="N830" s="73">
        <v>0</v>
      </c>
      <c r="O830" s="73"/>
      <c r="P830" s="74">
        <v>2</v>
      </c>
      <c r="Q830" s="74" t="str">
        <f>Table16[[#This Row],[DefPrimary2]]&amp;IF(Table16[[#This Row],[Def-Secondary3]]&lt;&gt;"","/"&amp;Table16[[#This Row],[Def-Secondary3]],)&amp;""&amp;IF(Table16[[#This Row],[PassRush4]]&lt;&gt;"","-"&amp;Table16[[#This Row],[PassRush4]],)</f>
        <v/>
      </c>
      <c r="R830" s="74" t="e">
        <f>VLOOKUP(Table16[[#This Row],[Player]],#REF!,9,FALSE)</f>
        <v>#REF!</v>
      </c>
    </row>
    <row r="831" spans="1:18" ht="12.75" customHeight="1" x14ac:dyDescent="0.25">
      <c r="A831" s="76" t="s">
        <v>2610</v>
      </c>
      <c r="B831" s="72" t="s">
        <v>274</v>
      </c>
      <c r="C831" s="77" t="s">
        <v>138</v>
      </c>
      <c r="D831" s="89">
        <v>35577</v>
      </c>
      <c r="E831" s="73" t="s">
        <v>1293</v>
      </c>
      <c r="G831" s="73" t="s">
        <v>785</v>
      </c>
      <c r="H831" s="75" t="str">
        <f>VLOOKUP(Table16[[#This Row],[Player]],Rosters!$D$1:$D$1939,1,FALSE)</f>
        <v>Payne, Daron</v>
      </c>
      <c r="I831" s="75" t="str">
        <f>Table16[[#This Row],[RunBlock-Primary6]]&amp;"-"&amp;Table16[[#This Row],[PassBlock8]]&amp;IF(Table16[[#This Row],[RunBlock-Secondary7]]&lt;&gt;"","/"&amp;Table16[[#This Row],[RunBlock-Secondary7]]&amp;"-"&amp;Table16[[#This Row],[PassBlock8]],"")</f>
        <v>-</v>
      </c>
      <c r="J831" s="73" t="s">
        <v>393</v>
      </c>
      <c r="K831" s="73"/>
      <c r="L831" s="74">
        <v>6</v>
      </c>
      <c r="M831" s="74"/>
      <c r="N831" s="74"/>
      <c r="O831" s="74"/>
      <c r="P831" s="74"/>
      <c r="Q831" s="74" t="str">
        <f>Table16[[#This Row],[DefPrimary2]]&amp;IF(Table16[[#This Row],[Def-Secondary3]]&lt;&gt;"","/"&amp;Table16[[#This Row],[Def-Secondary3]],)&amp;""&amp;IF(Table16[[#This Row],[PassRush4]]&lt;&gt;"","-"&amp;Table16[[#This Row],[PassRush4]],)</f>
        <v>5-6</v>
      </c>
      <c r="R831" s="74" t="e">
        <f>VLOOKUP(Table16[[#This Row],[Player]],#REF!,9,FALSE)</f>
        <v>#REF!</v>
      </c>
    </row>
    <row r="832" spans="1:18" ht="12.75" customHeight="1" x14ac:dyDescent="0.25">
      <c r="A832" s="76" t="s">
        <v>1900</v>
      </c>
      <c r="B832" s="72" t="s">
        <v>274</v>
      </c>
      <c r="C832" s="77" t="s">
        <v>285</v>
      </c>
      <c r="D832" s="89">
        <v>35696</v>
      </c>
      <c r="E832" s="73" t="s">
        <v>191</v>
      </c>
      <c r="G832" s="73" t="s">
        <v>276</v>
      </c>
      <c r="H832" s="75" t="str">
        <f>VLOOKUP(Table16[[#This Row],[Player]],Rosters!$D$1:$D$1939,1,FALSE)</f>
        <v>Raimann, Bernhard</v>
      </c>
      <c r="I832" s="75" t="str">
        <f>Table16[[#This Row],[RunBlock-Primary6]]&amp;"-"&amp;Table16[[#This Row],[PassBlock8]]&amp;IF(Table16[[#This Row],[RunBlock-Secondary7]]&lt;&gt;"","/"&amp;Table16[[#This Row],[RunBlock-Secondary7]]&amp;"-"&amp;Table16[[#This Row],[PassBlock8]],"")</f>
        <v>6-7</v>
      </c>
      <c r="J832" s="73"/>
      <c r="K832" s="73"/>
      <c r="L832" s="74"/>
      <c r="M832" s="74"/>
      <c r="N832" s="73">
        <v>6</v>
      </c>
      <c r="O832" s="73"/>
      <c r="P832" s="74">
        <v>7</v>
      </c>
      <c r="Q832" s="74" t="str">
        <f>Table16[[#This Row],[DefPrimary2]]&amp;IF(Table16[[#This Row],[Def-Secondary3]]&lt;&gt;"","/"&amp;Table16[[#This Row],[Def-Secondary3]],)&amp;""&amp;IF(Table16[[#This Row],[PassRush4]]&lt;&gt;"","-"&amp;Table16[[#This Row],[PassRush4]],)</f>
        <v/>
      </c>
      <c r="R832" s="74" t="e">
        <f>VLOOKUP(Table16[[#This Row],[Player]],#REF!,9,FALSE)</f>
        <v>#REF!</v>
      </c>
    </row>
    <row r="833" spans="1:18" ht="12.75" customHeight="1" x14ac:dyDescent="0.25">
      <c r="A833" s="76" t="s">
        <v>1055</v>
      </c>
      <c r="B833" s="72" t="s">
        <v>274</v>
      </c>
      <c r="C833" s="77" t="s">
        <v>232</v>
      </c>
      <c r="D833" s="89">
        <v>34981</v>
      </c>
      <c r="E833" s="73" t="s">
        <v>301</v>
      </c>
      <c r="G833" s="73" t="s">
        <v>248</v>
      </c>
      <c r="H833" s="75" t="str">
        <f>VLOOKUP(Table16[[#This Row],[Player]],Rosters!$D$1:$D$1939,1,FALSE)</f>
        <v>Robinson, Cam</v>
      </c>
      <c r="I833" s="75" t="str">
        <f>Table16[[#This Row],[RunBlock-Primary6]]&amp;"-"&amp;Table16[[#This Row],[PassBlock8]]&amp;IF(Table16[[#This Row],[RunBlock-Secondary7]]&lt;&gt;"","/"&amp;Table16[[#This Row],[RunBlock-Secondary7]]&amp;"-"&amp;Table16[[#This Row],[PassBlock8]],"")</f>
        <v>4-4</v>
      </c>
      <c r="J833" s="73"/>
      <c r="K833" s="73"/>
      <c r="L833" s="74"/>
      <c r="M833" s="74"/>
      <c r="N833" s="73">
        <v>4</v>
      </c>
      <c r="O833" s="73"/>
      <c r="P833" s="74">
        <v>4</v>
      </c>
      <c r="Q833" s="74" t="str">
        <f>Table16[[#This Row],[DefPrimary2]]&amp;IF(Table16[[#This Row],[Def-Secondary3]]&lt;&gt;"","/"&amp;Table16[[#This Row],[Def-Secondary3]],)&amp;""&amp;IF(Table16[[#This Row],[PassRush4]]&lt;&gt;"","-"&amp;Table16[[#This Row],[PassRush4]],)</f>
        <v/>
      </c>
      <c r="R833" s="74" t="e">
        <f>VLOOKUP(Table16[[#This Row],[Player]],#REF!,9,FALSE)</f>
        <v>#REF!</v>
      </c>
    </row>
    <row r="834" spans="1:18" ht="12.75" customHeight="1" x14ac:dyDescent="0.25">
      <c r="A834" s="76" t="s">
        <v>3822</v>
      </c>
      <c r="B834" s="72" t="s">
        <v>274</v>
      </c>
      <c r="C834" s="77" t="s">
        <v>220</v>
      </c>
      <c r="D834" s="89">
        <v>35622</v>
      </c>
      <c r="E834" s="73" t="s">
        <v>428</v>
      </c>
      <c r="G834" s="73" t="s">
        <v>317</v>
      </c>
      <c r="H834" s="75" t="str">
        <f>VLOOKUP(Table16[[#This Row],[Player]],Rosters!$D$1:$D$1939,1,FALSE)</f>
        <v>Settle, Tim</v>
      </c>
      <c r="I834" s="75" t="str">
        <f>Table16[[#This Row],[RunBlock-Primary6]]&amp;"-"&amp;Table16[[#This Row],[PassBlock8]]&amp;IF(Table16[[#This Row],[RunBlock-Secondary7]]&lt;&gt;"","/"&amp;Table16[[#This Row],[RunBlock-Secondary7]]&amp;"-"&amp;Table16[[#This Row],[PassBlock8]],"")</f>
        <v>-</v>
      </c>
      <c r="J834" s="73" t="s">
        <v>164</v>
      </c>
      <c r="K834" s="73"/>
      <c r="L834" s="74">
        <v>6</v>
      </c>
      <c r="M834" s="74"/>
      <c r="N834" s="74"/>
      <c r="O834" s="74"/>
      <c r="P834" s="74"/>
      <c r="Q834" s="74" t="str">
        <f>Table16[[#This Row],[DefPrimary2]]&amp;IF(Table16[[#This Row],[Def-Secondary3]]&lt;&gt;"","/"&amp;Table16[[#This Row],[Def-Secondary3]],)&amp;""&amp;IF(Table16[[#This Row],[PassRush4]]&lt;&gt;"","-"&amp;Table16[[#This Row],[PassRush4]],)</f>
        <v>0-6</v>
      </c>
      <c r="R834" s="74" t="e">
        <f>VLOOKUP(Table16[[#This Row],[Player]],#REF!,9,FALSE)</f>
        <v>#REF!</v>
      </c>
    </row>
    <row r="835" spans="1:18" ht="12.75" customHeight="1" x14ac:dyDescent="0.25">
      <c r="A835" s="76" t="s">
        <v>2850</v>
      </c>
      <c r="B835" s="72" t="s">
        <v>274</v>
      </c>
      <c r="C835" s="77" t="s">
        <v>479</v>
      </c>
      <c r="D835" s="89">
        <v>34251</v>
      </c>
      <c r="E835" s="73" t="s">
        <v>361</v>
      </c>
      <c r="G835" s="73" t="s">
        <v>240</v>
      </c>
      <c r="H835" s="75" t="str">
        <f>VLOOKUP(Table16[[#This Row],[Player]],Rosters!$D$1:$D$1939,1,FALSE)</f>
        <v>Shepherd, Nathan</v>
      </c>
      <c r="I835" s="75" t="str">
        <f>Table16[[#This Row],[RunBlock-Primary6]]&amp;"-"&amp;Table16[[#This Row],[PassBlock8]]&amp;IF(Table16[[#This Row],[RunBlock-Secondary7]]&lt;&gt;"","/"&amp;Table16[[#This Row],[RunBlock-Secondary7]]&amp;"-"&amp;Table16[[#This Row],[PassBlock8]],"")</f>
        <v>-</v>
      </c>
      <c r="J835" s="73" t="s">
        <v>141</v>
      </c>
      <c r="K835" s="73"/>
      <c r="L835" s="74">
        <v>2</v>
      </c>
      <c r="M835" s="74"/>
      <c r="N835" s="74"/>
      <c r="O835" s="74"/>
      <c r="P835" s="74"/>
      <c r="Q835" s="74" t="str">
        <f>Table16[[#This Row],[DefPrimary2]]&amp;IF(Table16[[#This Row],[Def-Secondary3]]&lt;&gt;"","/"&amp;Table16[[#This Row],[Def-Secondary3]],)&amp;""&amp;IF(Table16[[#This Row],[PassRush4]]&lt;&gt;"","-"&amp;Table16[[#This Row],[PassRush4]],)</f>
        <v>4-2</v>
      </c>
      <c r="R835" s="74" t="e">
        <f>VLOOKUP(Table16[[#This Row],[Player]],#REF!,9,FALSE)</f>
        <v>#REF!</v>
      </c>
    </row>
    <row r="836" spans="1:18" ht="12.75" customHeight="1" x14ac:dyDescent="0.25">
      <c r="A836" s="76" t="s">
        <v>3702</v>
      </c>
      <c r="B836" s="72" t="s">
        <v>274</v>
      </c>
      <c r="C836" s="77" t="s">
        <v>246</v>
      </c>
      <c r="D836" s="89">
        <v>36220</v>
      </c>
      <c r="E836" s="73" t="s">
        <v>4292</v>
      </c>
      <c r="G836" s="73" t="s">
        <v>276</v>
      </c>
      <c r="H836" s="75" t="str">
        <f>VLOOKUP(Table16[[#This Row],[Player]],Rosters!$D$1:$D$1939,1,FALSE)</f>
        <v>Slater, Rashawn</v>
      </c>
      <c r="I836" s="75" t="str">
        <f>Table16[[#This Row],[RunBlock-Primary6]]&amp;"-"&amp;Table16[[#This Row],[PassBlock8]]&amp;IF(Table16[[#This Row],[RunBlock-Secondary7]]&lt;&gt;"","/"&amp;Table16[[#This Row],[RunBlock-Secondary7]]&amp;"-"&amp;Table16[[#This Row],[PassBlock8]],"")</f>
        <v>6-7</v>
      </c>
      <c r="J836" s="73"/>
      <c r="K836" s="73"/>
      <c r="L836" s="74"/>
      <c r="M836" s="74"/>
      <c r="N836" s="73">
        <v>6</v>
      </c>
      <c r="O836" s="73"/>
      <c r="P836" s="74">
        <v>7</v>
      </c>
      <c r="Q836" s="74" t="str">
        <f>Table16[[#This Row],[DefPrimary2]]&amp;IF(Table16[[#This Row],[Def-Secondary3]]&lt;&gt;"","/"&amp;Table16[[#This Row],[Def-Secondary3]],)&amp;""&amp;IF(Table16[[#This Row],[PassRush4]]&lt;&gt;"","-"&amp;Table16[[#This Row],[PassRush4]],)</f>
        <v/>
      </c>
      <c r="R836" s="74" t="e">
        <f>VLOOKUP(Table16[[#This Row],[Player]],#REF!,9,FALSE)</f>
        <v>#REF!</v>
      </c>
    </row>
    <row r="837" spans="1:18" ht="12.75" customHeight="1" x14ac:dyDescent="0.25">
      <c r="A837" s="76" t="s">
        <v>1076</v>
      </c>
      <c r="B837" s="72" t="s">
        <v>274</v>
      </c>
      <c r="C837" s="77" t="s">
        <v>200</v>
      </c>
      <c r="D837" s="89">
        <v>37058</v>
      </c>
      <c r="E837" s="73" t="s">
        <v>1119</v>
      </c>
      <c r="G837" s="73" t="s">
        <v>240</v>
      </c>
      <c r="H837" s="75" t="str">
        <f>VLOOKUP(Table16[[#This Row],[Player]],Rosters!$D$1:$D$1939,1,FALSE)</f>
        <v>Smith, Mazi</v>
      </c>
      <c r="I837" s="75" t="str">
        <f>Table16[[#This Row],[RunBlock-Primary6]]&amp;"-"&amp;Table16[[#This Row],[PassBlock8]]&amp;IF(Table16[[#This Row],[RunBlock-Secondary7]]&lt;&gt;"","/"&amp;Table16[[#This Row],[RunBlock-Secondary7]]&amp;"-"&amp;Table16[[#This Row],[PassBlock8]],"")</f>
        <v>-</v>
      </c>
      <c r="J837" s="73" t="s">
        <v>141</v>
      </c>
      <c r="K837" s="73"/>
      <c r="L837" s="74">
        <v>2</v>
      </c>
      <c r="M837" s="74"/>
      <c r="N837" s="74"/>
      <c r="O837" s="74"/>
      <c r="P837" s="74"/>
      <c r="Q837" s="74" t="str">
        <f>Table16[[#This Row],[DefPrimary2]]&amp;IF(Table16[[#This Row],[Def-Secondary3]]&lt;&gt;"","/"&amp;Table16[[#This Row],[Def-Secondary3]],)&amp;""&amp;IF(Table16[[#This Row],[PassRush4]]&lt;&gt;"","-"&amp;Table16[[#This Row],[PassRush4]],)</f>
        <v>4-2</v>
      </c>
      <c r="R837" s="74" t="e">
        <f>VLOOKUP(Table16[[#This Row],[Player]],#REF!,9,FALSE)</f>
        <v>#REF!</v>
      </c>
    </row>
    <row r="838" spans="1:18" ht="12.75" customHeight="1" x14ac:dyDescent="0.25">
      <c r="A838" s="76" t="s">
        <v>2940</v>
      </c>
      <c r="B838" s="72" t="s">
        <v>274</v>
      </c>
      <c r="C838" s="77" t="s">
        <v>303</v>
      </c>
      <c r="D838" s="89">
        <v>33219</v>
      </c>
      <c r="E838" s="73" t="s">
        <v>2941</v>
      </c>
      <c r="G838" s="73" t="s">
        <v>249</v>
      </c>
      <c r="H838" s="75" t="str">
        <f>VLOOKUP(Table16[[#This Row],[Player]],Rosters!$D$1:$D$1939,1,FALSE)</f>
        <v>Smith, Tyron</v>
      </c>
      <c r="I838" s="75" t="str">
        <f>Table16[[#This Row],[RunBlock-Primary6]]&amp;"-"&amp;Table16[[#This Row],[PassBlock8]]&amp;IF(Table16[[#This Row],[RunBlock-Secondary7]]&lt;&gt;"","/"&amp;Table16[[#This Row],[RunBlock-Secondary7]]&amp;"-"&amp;Table16[[#This Row],[PassBlock8]],"")</f>
        <v>5-4</v>
      </c>
      <c r="J838" s="73"/>
      <c r="K838" s="73"/>
      <c r="L838" s="74"/>
      <c r="M838" s="74"/>
      <c r="N838" s="73">
        <v>5</v>
      </c>
      <c r="O838" s="73"/>
      <c r="P838" s="74">
        <v>4</v>
      </c>
      <c r="Q838" s="74" t="str">
        <f>Table16[[#This Row],[DefPrimary2]]&amp;IF(Table16[[#This Row],[Def-Secondary3]]&lt;&gt;"","/"&amp;Table16[[#This Row],[Def-Secondary3]],)&amp;""&amp;IF(Table16[[#This Row],[PassRush4]]&lt;&gt;"","-"&amp;Table16[[#This Row],[PassRush4]],)</f>
        <v/>
      </c>
      <c r="R838" s="74" t="e">
        <f>VLOOKUP(Table16[[#This Row],[Player]],#REF!,9,FALSE)</f>
        <v>#REF!</v>
      </c>
    </row>
    <row r="839" spans="1:18" ht="12.75" customHeight="1" x14ac:dyDescent="0.25">
      <c r="A839" s="76" t="s">
        <v>2392</v>
      </c>
      <c r="B839" s="72" t="s">
        <v>274</v>
      </c>
      <c r="C839" s="77" t="s">
        <v>91</v>
      </c>
      <c r="D839" s="89">
        <v>34393</v>
      </c>
      <c r="E839" s="73" t="s">
        <v>301</v>
      </c>
      <c r="G839" s="73" t="s">
        <v>201</v>
      </c>
      <c r="H839" s="75" t="str">
        <f>VLOOKUP(Table16[[#This Row],[Player]],Rosters!$D$1:$D$1939,1,FALSE)</f>
        <v>Tomlinson, Dalvin</v>
      </c>
      <c r="I839" s="75" t="str">
        <f>Table16[[#This Row],[RunBlock-Primary6]]&amp;"-"&amp;Table16[[#This Row],[PassBlock8]]&amp;IF(Table16[[#This Row],[RunBlock-Secondary7]]&lt;&gt;"","/"&amp;Table16[[#This Row],[RunBlock-Secondary7]]&amp;"-"&amp;Table16[[#This Row],[PassBlock8]],"")</f>
        <v>-</v>
      </c>
      <c r="J839" s="73" t="s">
        <v>393</v>
      </c>
      <c r="K839" s="73"/>
      <c r="L839" s="74">
        <v>5</v>
      </c>
      <c r="M839" s="74"/>
      <c r="N839" s="74"/>
      <c r="O839" s="74"/>
      <c r="P839" s="74"/>
      <c r="Q839" s="74" t="str">
        <f>Table16[[#This Row],[DefPrimary2]]&amp;IF(Table16[[#This Row],[Def-Secondary3]]&lt;&gt;"","/"&amp;Table16[[#This Row],[Def-Secondary3]],)&amp;""&amp;IF(Table16[[#This Row],[PassRush4]]&lt;&gt;"","-"&amp;Table16[[#This Row],[PassRush4]],)</f>
        <v>5-5</v>
      </c>
      <c r="R839" s="74" t="e">
        <f>VLOOKUP(Table16[[#This Row],[Player]],#REF!,9,FALSE)</f>
        <v>#REF!</v>
      </c>
    </row>
    <row r="840" spans="1:18" ht="12.75" customHeight="1" x14ac:dyDescent="0.25">
      <c r="A840" s="76" t="s">
        <v>2714</v>
      </c>
      <c r="B840" s="72" t="s">
        <v>274</v>
      </c>
      <c r="C840" s="77" t="s">
        <v>220</v>
      </c>
      <c r="D840" s="89">
        <v>34548</v>
      </c>
      <c r="E840" s="73" t="s">
        <v>2715</v>
      </c>
      <c r="G840" s="73" t="s">
        <v>259</v>
      </c>
      <c r="H840" s="75" t="str">
        <f>VLOOKUP(Table16[[#This Row],[Player]],Rosters!$D$1:$D$1939,1,FALSE)</f>
        <v>Tunsil, Laremy</v>
      </c>
      <c r="I840" s="75" t="str">
        <f>Table16[[#This Row],[RunBlock-Primary6]]&amp;"-"&amp;Table16[[#This Row],[PassBlock8]]&amp;IF(Table16[[#This Row],[RunBlock-Secondary7]]&lt;&gt;"","/"&amp;Table16[[#This Row],[RunBlock-Secondary7]]&amp;"-"&amp;Table16[[#This Row],[PassBlock8]],"")</f>
        <v>5-7</v>
      </c>
      <c r="J840" s="73"/>
      <c r="K840" s="73"/>
      <c r="L840" s="74"/>
      <c r="M840" s="74"/>
      <c r="N840" s="73">
        <v>5</v>
      </c>
      <c r="O840" s="73"/>
      <c r="P840" s="74">
        <v>7</v>
      </c>
      <c r="Q840" s="74" t="str">
        <f>Table16[[#This Row],[DefPrimary2]]&amp;IF(Table16[[#This Row],[Def-Secondary3]]&lt;&gt;"","/"&amp;Table16[[#This Row],[Def-Secondary3]],)&amp;""&amp;IF(Table16[[#This Row],[PassRush4]]&lt;&gt;"","-"&amp;Table16[[#This Row],[PassRush4]],)</f>
        <v/>
      </c>
      <c r="R840" s="74" t="e">
        <f>VLOOKUP(Table16[[#This Row],[Player]],#REF!,9,FALSE)</f>
        <v>#REF!</v>
      </c>
    </row>
    <row r="841" spans="1:18" ht="12.75" customHeight="1" x14ac:dyDescent="0.25">
      <c r="A841" s="76" t="s">
        <v>1360</v>
      </c>
      <c r="B841" s="72" t="s">
        <v>274</v>
      </c>
      <c r="C841" s="77" t="s">
        <v>368</v>
      </c>
      <c r="D841" s="89">
        <v>36569</v>
      </c>
      <c r="E841" s="73" t="s">
        <v>187</v>
      </c>
      <c r="G841" s="73" t="s">
        <v>216</v>
      </c>
      <c r="H841" s="75" t="str">
        <f>VLOOKUP(Table16[[#This Row],[Player]],Rosters!$D$1:$D$1939,1,FALSE)</f>
        <v>Walker, Rasheed</v>
      </c>
      <c r="I841" s="75" t="str">
        <f>Table16[[#This Row],[RunBlock-Primary6]]&amp;"-"&amp;Table16[[#This Row],[PassBlock8]]&amp;IF(Table16[[#This Row],[RunBlock-Secondary7]]&lt;&gt;"","/"&amp;Table16[[#This Row],[RunBlock-Secondary7]]&amp;"-"&amp;Table16[[#This Row],[PassBlock8]],"")</f>
        <v>0-7</v>
      </c>
      <c r="J841" s="73"/>
      <c r="K841" s="73"/>
      <c r="L841" s="74"/>
      <c r="M841" s="74"/>
      <c r="N841" s="73">
        <v>0</v>
      </c>
      <c r="O841" s="73"/>
      <c r="P841" s="74">
        <v>7</v>
      </c>
      <c r="Q841" s="74" t="str">
        <f>Table16[[#This Row],[DefPrimary2]]&amp;IF(Table16[[#This Row],[Def-Secondary3]]&lt;&gt;"","/"&amp;Table16[[#This Row],[Def-Secondary3]],)&amp;""&amp;IF(Table16[[#This Row],[PassRush4]]&lt;&gt;"","-"&amp;Table16[[#This Row],[PassRush4]],)</f>
        <v/>
      </c>
      <c r="R841" s="74" t="e">
        <f>VLOOKUP(Table16[[#This Row],[Player]],#REF!,9,FALSE)</f>
        <v>#REF!</v>
      </c>
    </row>
    <row r="842" spans="1:18" ht="12.75" customHeight="1" x14ac:dyDescent="0.25">
      <c r="A842" s="76" t="s">
        <v>1923</v>
      </c>
      <c r="B842" s="72" t="s">
        <v>274</v>
      </c>
      <c r="C842" s="77" t="s">
        <v>395</v>
      </c>
      <c r="D842" s="89">
        <v>35971</v>
      </c>
      <c r="E842" s="73" t="s">
        <v>198</v>
      </c>
      <c r="G842" s="73" t="s">
        <v>774</v>
      </c>
      <c r="H842" s="75" t="str">
        <f>VLOOKUP(Table16[[#This Row],[Player]],Rosters!$D$1:$D$1939,1,FALSE)</f>
        <v>Wharton, Tershawn</v>
      </c>
      <c r="I842" s="75" t="str">
        <f>Table16[[#This Row],[RunBlock-Primary6]]&amp;"-"&amp;Table16[[#This Row],[PassBlock8]]&amp;IF(Table16[[#This Row],[RunBlock-Secondary7]]&lt;&gt;"","/"&amp;Table16[[#This Row],[RunBlock-Secondary7]]&amp;"-"&amp;Table16[[#This Row],[PassBlock8]],"")</f>
        <v>-</v>
      </c>
      <c r="J842" s="73" t="s">
        <v>141</v>
      </c>
      <c r="K842" s="73"/>
      <c r="L842" s="74">
        <v>8</v>
      </c>
      <c r="M842" s="74"/>
      <c r="N842" s="74"/>
      <c r="O842" s="74"/>
      <c r="P842" s="74"/>
      <c r="Q842" s="74" t="str">
        <f>Table16[[#This Row],[DefPrimary2]]&amp;IF(Table16[[#This Row],[Def-Secondary3]]&lt;&gt;"","/"&amp;Table16[[#This Row],[Def-Secondary3]],)&amp;""&amp;IF(Table16[[#This Row],[PassRush4]]&lt;&gt;"","-"&amp;Table16[[#This Row],[PassRush4]],)</f>
        <v>4-8</v>
      </c>
      <c r="R842" s="74" t="e">
        <f>VLOOKUP(Table16[[#This Row],[Player]],#REF!,9,FALSE)</f>
        <v>#REF!</v>
      </c>
    </row>
    <row r="843" spans="1:18" ht="12.75" customHeight="1" x14ac:dyDescent="0.25">
      <c r="A843" s="76" t="s">
        <v>2828</v>
      </c>
      <c r="B843" s="72" t="s">
        <v>274</v>
      </c>
      <c r="C843" s="77" t="s">
        <v>213</v>
      </c>
      <c r="D843" s="89">
        <v>32343</v>
      </c>
      <c r="E843" s="73" t="s">
        <v>2829</v>
      </c>
      <c r="G843" s="73" t="s">
        <v>276</v>
      </c>
      <c r="H843" s="75" t="str">
        <f>VLOOKUP(Table16[[#This Row],[Player]],Rosters!$D$1:$D$1939,1,FALSE)</f>
        <v>Williams, Trent</v>
      </c>
      <c r="I843" s="75" t="str">
        <f>Table16[[#This Row],[RunBlock-Primary6]]&amp;"-"&amp;Table16[[#This Row],[PassBlock8]]&amp;IF(Table16[[#This Row],[RunBlock-Secondary7]]&lt;&gt;"","/"&amp;Table16[[#This Row],[RunBlock-Secondary7]]&amp;"-"&amp;Table16[[#This Row],[PassBlock8]],"")</f>
        <v>6-7</v>
      </c>
      <c r="J843" s="73"/>
      <c r="K843" s="73"/>
      <c r="L843" s="74"/>
      <c r="M843" s="74"/>
      <c r="N843" s="73">
        <v>6</v>
      </c>
      <c r="O843" s="73"/>
      <c r="P843" s="74">
        <v>7</v>
      </c>
      <c r="Q843" s="74" t="str">
        <f>Table16[[#This Row],[DefPrimary2]]&amp;IF(Table16[[#This Row],[Def-Secondary3]]&lt;&gt;"","/"&amp;Table16[[#This Row],[Def-Secondary3]],)&amp;""&amp;IF(Table16[[#This Row],[PassRush4]]&lt;&gt;"","-"&amp;Table16[[#This Row],[PassRush4]],)</f>
        <v/>
      </c>
      <c r="R843" s="74" t="e">
        <f>VLOOKUP(Table16[[#This Row],[Player]],#REF!,9,FALSE)</f>
        <v>#REF!</v>
      </c>
    </row>
    <row r="844" spans="1:18" ht="12.75" customHeight="1" x14ac:dyDescent="0.25">
      <c r="A844" s="76" t="s">
        <v>897</v>
      </c>
      <c r="B844" s="72" t="s">
        <v>274</v>
      </c>
      <c r="C844" s="77" t="s">
        <v>429</v>
      </c>
      <c r="D844" s="89">
        <v>36184</v>
      </c>
      <c r="E844" s="73" t="s">
        <v>4170</v>
      </c>
      <c r="G844" s="73" t="s">
        <v>276</v>
      </c>
      <c r="H844" s="75" t="str">
        <f>VLOOKUP(Table16[[#This Row],[Player]],Rosters!$D$1:$D$1939,1,FALSE)</f>
        <v>Wirfs, Tristan</v>
      </c>
      <c r="I844" s="75" t="str">
        <f>Table16[[#This Row],[RunBlock-Primary6]]&amp;"-"&amp;Table16[[#This Row],[PassBlock8]]&amp;IF(Table16[[#This Row],[RunBlock-Secondary7]]&lt;&gt;"","/"&amp;Table16[[#This Row],[RunBlock-Secondary7]]&amp;"-"&amp;Table16[[#This Row],[PassBlock8]],"")</f>
        <v>6-7</v>
      </c>
      <c r="J844" s="73"/>
      <c r="K844" s="73"/>
      <c r="L844" s="74"/>
      <c r="M844" s="74"/>
      <c r="N844" s="73">
        <v>6</v>
      </c>
      <c r="O844" s="73"/>
      <c r="P844" s="74">
        <v>7</v>
      </c>
      <c r="Q844" s="74" t="str">
        <f>Table16[[#This Row],[DefPrimary2]]&amp;IF(Table16[[#This Row],[Def-Secondary3]]&lt;&gt;"","/"&amp;Table16[[#This Row],[Def-Secondary3]],)&amp;""&amp;IF(Table16[[#This Row],[PassRush4]]&lt;&gt;"","-"&amp;Table16[[#This Row],[PassRush4]],)</f>
        <v/>
      </c>
      <c r="R844" s="74" t="e">
        <f>VLOOKUP(Table16[[#This Row],[Player]],#REF!,9,FALSE)</f>
        <v>#REF!</v>
      </c>
    </row>
    <row r="845" spans="1:18" ht="12.75" customHeight="1" x14ac:dyDescent="0.25">
      <c r="A845" s="76" t="s">
        <v>3808</v>
      </c>
      <c r="B845" s="72" t="s">
        <v>1771</v>
      </c>
      <c r="C845" s="77" t="s">
        <v>138</v>
      </c>
      <c r="D845" s="89">
        <v>33777</v>
      </c>
      <c r="E845" s="73" t="s">
        <v>1103</v>
      </c>
      <c r="G845" s="73" t="s">
        <v>3809</v>
      </c>
      <c r="H845" s="75" t="str">
        <f>VLOOKUP(Table16[[#This Row],[Player]],Rosters!$D$1:$D$1939,1,FALSE)</f>
        <v>Coleman, Brandon</v>
      </c>
      <c r="I845" s="75" t="str">
        <f>Table16[[#This Row],[RunBlock-Primary6]]&amp;"-"&amp;Table16[[#This Row],[PassBlock8]]&amp;IF(Table16[[#This Row],[RunBlock-Secondary7]]&lt;&gt;"","/"&amp;Table16[[#This Row],[RunBlock-Secondary7]]&amp;"-"&amp;Table16[[#This Row],[PassBlock8]],"")</f>
        <v>4-4/4-4</v>
      </c>
      <c r="J845" s="73"/>
      <c r="K845" s="73"/>
      <c r="L845" s="74"/>
      <c r="M845" s="74"/>
      <c r="N845" s="73">
        <v>4</v>
      </c>
      <c r="O845" s="73">
        <v>4</v>
      </c>
      <c r="P845" s="74">
        <v>4</v>
      </c>
      <c r="Q845" s="74" t="str">
        <f>Table16[[#This Row],[DefPrimary2]]&amp;IF(Table16[[#This Row],[Def-Secondary3]]&lt;&gt;"","/"&amp;Table16[[#This Row],[Def-Secondary3]],)&amp;""&amp;IF(Table16[[#This Row],[PassRush4]]&lt;&gt;"","-"&amp;Table16[[#This Row],[PassRush4]],)</f>
        <v/>
      </c>
      <c r="R845" s="74" t="e">
        <f>VLOOKUP(Table16[[#This Row],[Player]],#REF!,9,FALSE)</f>
        <v>#REF!</v>
      </c>
    </row>
    <row r="846" spans="1:18" ht="12.75" customHeight="1" x14ac:dyDescent="0.25">
      <c r="A846" s="76" t="s">
        <v>1769</v>
      </c>
      <c r="B846" s="72" t="s">
        <v>1771</v>
      </c>
      <c r="C846" s="77" t="s">
        <v>250</v>
      </c>
      <c r="D846" s="89">
        <v>34411</v>
      </c>
      <c r="E846" s="73" t="s">
        <v>1770</v>
      </c>
      <c r="G846" s="73" t="s">
        <v>234</v>
      </c>
      <c r="H846" s="75" t="str">
        <f>VLOOKUP(Table16[[#This Row],[Player]],Rosters!$D$1:$D$1939,1,FALSE)</f>
        <v>Stanley, Ronnie</v>
      </c>
      <c r="I846" s="75" t="str">
        <f>Table16[[#This Row],[RunBlock-Primary6]]&amp;"-"&amp;Table16[[#This Row],[PassBlock8]]&amp;IF(Table16[[#This Row],[RunBlock-Secondary7]]&lt;&gt;"","/"&amp;Table16[[#This Row],[RunBlock-Secondary7]]&amp;"-"&amp;Table16[[#This Row],[PassBlock8]],"")</f>
        <v>4-7</v>
      </c>
      <c r="J846" s="73"/>
      <c r="K846" s="73"/>
      <c r="L846" s="74"/>
      <c r="M846" s="74"/>
      <c r="N846" s="73">
        <v>4</v>
      </c>
      <c r="O846" s="74"/>
      <c r="P846" s="73">
        <v>7</v>
      </c>
      <c r="Q846" s="74" t="str">
        <f>Table16[[#This Row],[DefPrimary2]]&amp;IF(Table16[[#This Row],[Def-Secondary3]]&lt;&gt;"","/"&amp;Table16[[#This Row],[Def-Secondary3]],)&amp;""&amp;IF(Table16[[#This Row],[PassRush4]]&lt;&gt;"","-"&amp;Table16[[#This Row],[PassRush4]],)</f>
        <v/>
      </c>
      <c r="R846" s="74" t="e">
        <f>VLOOKUP(Table16[[#This Row],[Player]],#REF!,9,FALSE)</f>
        <v>#REF!</v>
      </c>
    </row>
    <row r="847" spans="1:18" ht="12.75" customHeight="1" x14ac:dyDescent="0.25">
      <c r="A847" s="76" t="s">
        <v>1769</v>
      </c>
      <c r="B847" s="72" t="s">
        <v>1771</v>
      </c>
      <c r="C847" s="77" t="s">
        <v>250</v>
      </c>
      <c r="D847" s="89">
        <v>34411</v>
      </c>
      <c r="E847" s="73" t="s">
        <v>1770</v>
      </c>
      <c r="G847" s="73" t="s">
        <v>4293</v>
      </c>
      <c r="H847" s="75" t="str">
        <f>VLOOKUP(Table16[[#This Row],[Player]],Rosters!$D$1:$D$1939,1,FALSE)</f>
        <v>Stanley, Ronnie</v>
      </c>
      <c r="I847" s="75" t="str">
        <f>Table16[[#This Row],[RunBlock-Primary6]]&amp;"-"&amp;Table16[[#This Row],[PassBlock8]]&amp;IF(Table16[[#This Row],[RunBlock-Secondary7]]&lt;&gt;"","/"&amp;Table16[[#This Row],[RunBlock-Secondary7]]&amp;"-"&amp;Table16[[#This Row],[PassBlock8]],"")</f>
        <v>4-7/4-7</v>
      </c>
      <c r="J847" s="73"/>
      <c r="K847" s="73"/>
      <c r="L847" s="74"/>
      <c r="M847" s="74"/>
      <c r="N847" s="73">
        <v>4</v>
      </c>
      <c r="O847" s="73">
        <v>4</v>
      </c>
      <c r="P847" s="74">
        <v>7</v>
      </c>
      <c r="Q847" s="74" t="str">
        <f>Table16[[#This Row],[DefPrimary2]]&amp;IF(Table16[[#This Row],[Def-Secondary3]]&lt;&gt;"","/"&amp;Table16[[#This Row],[Def-Secondary3]],)&amp;""&amp;IF(Table16[[#This Row],[PassRush4]]&lt;&gt;"","-"&amp;Table16[[#This Row],[PassRush4]],)</f>
        <v/>
      </c>
      <c r="R847" s="74" t="e">
        <f>VLOOKUP(Table16[[#This Row],[Player]],#REF!,9,FALSE)</f>
        <v>#REF!</v>
      </c>
    </row>
    <row r="848" spans="1:18" ht="12.75" customHeight="1" x14ac:dyDescent="0.25">
      <c r="A848" s="76" t="s">
        <v>600</v>
      </c>
      <c r="B848" s="72" t="s">
        <v>351</v>
      </c>
      <c r="C848" s="77" t="s">
        <v>145</v>
      </c>
      <c r="D848" s="89">
        <v>36287</v>
      </c>
      <c r="E848" s="73" t="s">
        <v>191</v>
      </c>
      <c r="G848" s="73" t="s">
        <v>196</v>
      </c>
      <c r="H848" s="75" t="str">
        <f>VLOOKUP(Table16[[#This Row],[Player]],Rosters!$D$1:$D$1939,1,FALSE)</f>
        <v>Bernard, Terrel</v>
      </c>
      <c r="I848" s="75" t="str">
        <f>Table16[[#This Row],[RunBlock-Primary6]]&amp;"-"&amp;Table16[[#This Row],[PassBlock8]]&amp;IF(Table16[[#This Row],[RunBlock-Secondary7]]&lt;&gt;"","/"&amp;Table16[[#This Row],[RunBlock-Secondary7]]&amp;"-"&amp;Table16[[#This Row],[PassBlock8]],"")</f>
        <v>-</v>
      </c>
      <c r="J848" s="73">
        <v>5</v>
      </c>
      <c r="K848" s="73"/>
      <c r="L848" s="74">
        <v>3</v>
      </c>
      <c r="M848" s="74"/>
      <c r="N848" s="74"/>
      <c r="O848" s="74"/>
      <c r="P848" s="74"/>
      <c r="Q848" s="74" t="str">
        <f>Table16[[#This Row],[DefPrimary2]]&amp;IF(Table16[[#This Row],[Def-Secondary3]]&lt;&gt;"","/"&amp;Table16[[#This Row],[Def-Secondary3]],)&amp;""&amp;IF(Table16[[#This Row],[PassRush4]]&lt;&gt;"","-"&amp;Table16[[#This Row],[PassRush4]],)</f>
        <v>5-3</v>
      </c>
      <c r="R848" s="74" t="e">
        <f>VLOOKUP(Table16[[#This Row],[Player]],#REF!,9,FALSE)</f>
        <v>#REF!</v>
      </c>
    </row>
    <row r="849" spans="1:18" ht="12.75" customHeight="1" x14ac:dyDescent="0.25">
      <c r="A849" s="76" t="s">
        <v>1401</v>
      </c>
      <c r="B849" s="72" t="s">
        <v>351</v>
      </c>
      <c r="C849" s="77" t="s">
        <v>395</v>
      </c>
      <c r="D849" s="89">
        <v>36586</v>
      </c>
      <c r="E849" s="73" t="s">
        <v>283</v>
      </c>
      <c r="G849" s="73" t="s">
        <v>769</v>
      </c>
      <c r="H849" s="75" t="str">
        <f>VLOOKUP(Table16[[#This Row],[Player]],Rosters!$D$1:$D$1939,1,FALSE)</f>
        <v>Bolton, Nick</v>
      </c>
      <c r="I849" s="75" t="str">
        <f>Table16[[#This Row],[RunBlock-Primary6]]&amp;"-"&amp;Table16[[#This Row],[PassBlock8]]&amp;IF(Table16[[#This Row],[RunBlock-Secondary7]]&lt;&gt;"","/"&amp;Table16[[#This Row],[RunBlock-Secondary7]]&amp;"-"&amp;Table16[[#This Row],[PassBlock8]],"")</f>
        <v>-</v>
      </c>
      <c r="J849" s="73">
        <v>45</v>
      </c>
      <c r="K849" s="73"/>
      <c r="L849" s="74">
        <v>5</v>
      </c>
      <c r="M849" s="74"/>
      <c r="N849" s="74"/>
      <c r="O849" s="74"/>
      <c r="P849" s="74"/>
      <c r="Q849" s="74" t="str">
        <f>Table16[[#This Row],[DefPrimary2]]&amp;IF(Table16[[#This Row],[Def-Secondary3]]&lt;&gt;"","/"&amp;Table16[[#This Row],[Def-Secondary3]],)&amp;""&amp;IF(Table16[[#This Row],[PassRush4]]&lt;&gt;"","-"&amp;Table16[[#This Row],[PassRush4]],)</f>
        <v>45-5</v>
      </c>
      <c r="R849" s="74" t="e">
        <f>VLOOKUP(Table16[[#This Row],[Player]],#REF!,9,FALSE)</f>
        <v>#REF!</v>
      </c>
    </row>
    <row r="850" spans="1:18" ht="12.75" customHeight="1" x14ac:dyDescent="0.25">
      <c r="A850" s="76" t="s">
        <v>3625</v>
      </c>
      <c r="B850" s="72" t="s">
        <v>351</v>
      </c>
      <c r="C850" s="77" t="s">
        <v>123</v>
      </c>
      <c r="D850" s="89">
        <v>36760</v>
      </c>
      <c r="E850" s="73" t="s">
        <v>1119</v>
      </c>
      <c r="G850" s="73" t="s">
        <v>1400</v>
      </c>
      <c r="H850" s="75" t="str">
        <f>VLOOKUP(Table16[[#This Row],[Player]],Rosters!$D$1:$D$1939,1,FALSE)</f>
        <v>Campbell, Jack</v>
      </c>
      <c r="I850" s="75" t="str">
        <f>Table16[[#This Row],[RunBlock-Primary6]]&amp;"-"&amp;Table16[[#This Row],[PassBlock8]]&amp;IF(Table16[[#This Row],[RunBlock-Secondary7]]&lt;&gt;"","/"&amp;Table16[[#This Row],[RunBlock-Secondary7]]&amp;"-"&amp;Table16[[#This Row],[PassBlock8]],"")</f>
        <v>-</v>
      </c>
      <c r="J850" s="73">
        <v>56</v>
      </c>
      <c r="K850" s="73"/>
      <c r="L850" s="74">
        <v>3</v>
      </c>
      <c r="M850" s="74"/>
      <c r="N850" s="74"/>
      <c r="O850" s="74"/>
      <c r="P850" s="74"/>
      <c r="Q850" s="74" t="str">
        <f>Table16[[#This Row],[DefPrimary2]]&amp;IF(Table16[[#This Row],[Def-Secondary3]]&lt;&gt;"","/"&amp;Table16[[#This Row],[Def-Secondary3]],)&amp;""&amp;IF(Table16[[#This Row],[PassRush4]]&lt;&gt;"","-"&amp;Table16[[#This Row],[PassRush4]],)</f>
        <v>56-3</v>
      </c>
      <c r="R850" s="74" t="e">
        <f>VLOOKUP(Table16[[#This Row],[Player]],#REF!,9,FALSE)</f>
        <v>#REF!</v>
      </c>
    </row>
    <row r="851" spans="1:18" ht="12.75" customHeight="1" x14ac:dyDescent="0.25">
      <c r="A851" s="76" t="s">
        <v>1533</v>
      </c>
      <c r="B851" s="72" t="s">
        <v>351</v>
      </c>
      <c r="C851" s="77" t="s">
        <v>479</v>
      </c>
      <c r="D851" s="89">
        <v>32519</v>
      </c>
      <c r="E851" s="73" t="s">
        <v>1534</v>
      </c>
      <c r="G851" s="73" t="s">
        <v>333</v>
      </c>
      <c r="H851" s="75" t="str">
        <f>VLOOKUP(Table16[[#This Row],[Player]],Rosters!$D$1:$D$1939,1,FALSE)</f>
        <v>Davis, Demario</v>
      </c>
      <c r="I851" s="75" t="str">
        <f>Table16[[#This Row],[RunBlock-Primary6]]&amp;"-"&amp;Table16[[#This Row],[PassBlock8]]&amp;IF(Table16[[#This Row],[RunBlock-Secondary7]]&lt;&gt;"","/"&amp;Table16[[#This Row],[RunBlock-Secondary7]]&amp;"-"&amp;Table16[[#This Row],[PassBlock8]],"")</f>
        <v>-</v>
      </c>
      <c r="J851" s="73">
        <v>45</v>
      </c>
      <c r="K851" s="73"/>
      <c r="L851" s="74">
        <v>4</v>
      </c>
      <c r="M851" s="74"/>
      <c r="N851" s="74"/>
      <c r="O851" s="74"/>
      <c r="P851" s="74"/>
      <c r="Q851" s="74" t="str">
        <f>Table16[[#This Row],[DefPrimary2]]&amp;IF(Table16[[#This Row],[Def-Secondary3]]&lt;&gt;"","/"&amp;Table16[[#This Row],[Def-Secondary3]],)&amp;""&amp;IF(Table16[[#This Row],[PassRush4]]&lt;&gt;"","-"&amp;Table16[[#This Row],[PassRush4]],)</f>
        <v>45-4</v>
      </c>
      <c r="R851" s="74" t="e">
        <f>VLOOKUP(Table16[[#This Row],[Player]],#REF!,9,FALSE)</f>
        <v>#REF!</v>
      </c>
    </row>
    <row r="852" spans="1:18" ht="12.75" customHeight="1" x14ac:dyDescent="0.25">
      <c r="A852" s="76" t="s">
        <v>2178</v>
      </c>
      <c r="B852" s="72" t="s">
        <v>351</v>
      </c>
      <c r="C852" s="77" t="s">
        <v>327</v>
      </c>
      <c r="D852" s="89">
        <v>35917</v>
      </c>
      <c r="E852" s="73" t="s">
        <v>1418</v>
      </c>
      <c r="G852" s="73" t="s">
        <v>798</v>
      </c>
      <c r="H852" s="75" t="str">
        <f>VLOOKUP(Table16[[#This Row],[Player]],Rosters!$D$1:$D$1939,1,FALSE)</f>
        <v>Edmunds, Tremaine</v>
      </c>
      <c r="I852" s="75" t="str">
        <f>Table16[[#This Row],[RunBlock-Primary6]]&amp;"-"&amp;Table16[[#This Row],[PassBlock8]]&amp;IF(Table16[[#This Row],[RunBlock-Secondary7]]&lt;&gt;"","/"&amp;Table16[[#This Row],[RunBlock-Secondary7]]&amp;"-"&amp;Table16[[#This Row],[PassBlock8]],"")</f>
        <v>-</v>
      </c>
      <c r="J852" s="73">
        <v>44</v>
      </c>
      <c r="K852" s="73"/>
      <c r="L852" s="74">
        <v>4</v>
      </c>
      <c r="M852" s="74"/>
      <c r="N852" s="74"/>
      <c r="O852" s="74"/>
      <c r="P852" s="74"/>
      <c r="Q852" s="74" t="str">
        <f>Table16[[#This Row],[DefPrimary2]]&amp;IF(Table16[[#This Row],[Def-Secondary3]]&lt;&gt;"","/"&amp;Table16[[#This Row],[Def-Secondary3]],)&amp;""&amp;IF(Table16[[#This Row],[PassRush4]]&lt;&gt;"","-"&amp;Table16[[#This Row],[PassRush4]],)</f>
        <v>44-4</v>
      </c>
      <c r="R852" s="74" t="e">
        <f>VLOOKUP(Table16[[#This Row],[Player]],#REF!,9,FALSE)</f>
        <v>#REF!</v>
      </c>
    </row>
    <row r="853" spans="1:18" ht="12.75" customHeight="1" x14ac:dyDescent="0.25">
      <c r="A853" s="76" t="s">
        <v>1543</v>
      </c>
      <c r="B853" s="72" t="s">
        <v>351</v>
      </c>
      <c r="C853" s="77" t="s">
        <v>285</v>
      </c>
      <c r="D853" s="89">
        <v>35248</v>
      </c>
      <c r="E853" s="73" t="s">
        <v>245</v>
      </c>
      <c r="G853" s="150" t="s">
        <v>1545</v>
      </c>
      <c r="H853" s="75" t="str">
        <f>VLOOKUP(Table16[[#This Row],[Player]],Rosters!$D$1:$D$1939,1,FALSE)</f>
        <v>Franklin, Zaire</v>
      </c>
      <c r="I853" s="75" t="str">
        <f>Table16[[#This Row],[RunBlock-Primary6]]&amp;"-"&amp;Table16[[#This Row],[PassBlock8]]&amp;IF(Table16[[#This Row],[RunBlock-Secondary7]]&lt;&gt;"","/"&amp;Table16[[#This Row],[RunBlock-Secondary7]]&amp;"-"&amp;Table16[[#This Row],[PassBlock8]],"")</f>
        <v>-</v>
      </c>
      <c r="J853" s="73">
        <v>6</v>
      </c>
      <c r="K853" s="73"/>
      <c r="L853" s="74">
        <v>7</v>
      </c>
      <c r="M853" s="74"/>
      <c r="N853" s="74"/>
      <c r="O853" s="74"/>
      <c r="P853" s="74"/>
      <c r="Q853" s="74" t="str">
        <f>Table16[[#This Row],[DefPrimary2]]&amp;IF(Table16[[#This Row],[Def-Secondary3]]&lt;&gt;"","/"&amp;Table16[[#This Row],[Def-Secondary3]],)&amp;""&amp;IF(Table16[[#This Row],[PassRush4]]&lt;&gt;"","-"&amp;Table16[[#This Row],[PassRush4]],)</f>
        <v>6-7</v>
      </c>
      <c r="R853" s="74" t="e">
        <f>VLOOKUP(Table16[[#This Row],[Player]],#REF!,9,FALSE)</f>
        <v>#REF!</v>
      </c>
    </row>
    <row r="854" spans="1:18" ht="12.75" customHeight="1" x14ac:dyDescent="0.25">
      <c r="A854" s="76" t="s">
        <v>1682</v>
      </c>
      <c r="B854" s="72" t="s">
        <v>351</v>
      </c>
      <c r="C854" s="77" t="s">
        <v>200</v>
      </c>
      <c r="D854" s="89">
        <v>33663</v>
      </c>
      <c r="E854" s="73" t="s">
        <v>321</v>
      </c>
      <c r="G854" s="73" t="s">
        <v>1560</v>
      </c>
      <c r="H854" s="75" t="str">
        <f>VLOOKUP(Table16[[#This Row],[Player]],Rosters!$D$1:$D$1939,1,FALSE)</f>
        <v>Kendricks, Eric</v>
      </c>
      <c r="I854" s="75" t="str">
        <f>Table16[[#This Row],[RunBlock-Primary6]]&amp;"-"&amp;Table16[[#This Row],[PassBlock8]]&amp;IF(Table16[[#This Row],[RunBlock-Secondary7]]&lt;&gt;"","/"&amp;Table16[[#This Row],[RunBlock-Secondary7]]&amp;"-"&amp;Table16[[#This Row],[PassBlock8]],"")</f>
        <v>-</v>
      </c>
      <c r="J854" s="73">
        <v>45</v>
      </c>
      <c r="K854" s="73"/>
      <c r="L854" s="74">
        <v>6</v>
      </c>
      <c r="M854" s="74"/>
      <c r="N854" s="74"/>
      <c r="O854" s="74"/>
      <c r="P854" s="74"/>
      <c r="Q854" s="74" t="str">
        <f>Table16[[#This Row],[DefPrimary2]]&amp;IF(Table16[[#This Row],[Def-Secondary3]]&lt;&gt;"","/"&amp;Table16[[#This Row],[Def-Secondary3]],)&amp;""&amp;IF(Table16[[#This Row],[PassRush4]]&lt;&gt;"","-"&amp;Table16[[#This Row],[PassRush4]],)</f>
        <v>45-6</v>
      </c>
      <c r="R854" s="74" t="e">
        <f>VLOOKUP(Table16[[#This Row],[Player]],#REF!,9,FALSE)</f>
        <v>#REF!</v>
      </c>
    </row>
    <row r="855" spans="1:18" ht="12.75" customHeight="1" x14ac:dyDescent="0.25">
      <c r="A855" s="76" t="s">
        <v>353</v>
      </c>
      <c r="B855" s="72" t="s">
        <v>351</v>
      </c>
      <c r="C855" s="77" t="s">
        <v>101</v>
      </c>
      <c r="D855" s="89">
        <v>36068</v>
      </c>
      <c r="E855" s="73" t="s">
        <v>4144</v>
      </c>
      <c r="G855" s="73" t="s">
        <v>355</v>
      </c>
      <c r="H855" s="75" t="str">
        <f>VLOOKUP(Table16[[#This Row],[Player]],Rosters!$D$1:$D$1939,1,FALSE)</f>
        <v>Lloyd, Devin</v>
      </c>
      <c r="I855" s="75" t="str">
        <f>Table16[[#This Row],[RunBlock-Primary6]]&amp;"-"&amp;Table16[[#This Row],[PassBlock8]]&amp;IF(Table16[[#This Row],[RunBlock-Secondary7]]&lt;&gt;"","/"&amp;Table16[[#This Row],[RunBlock-Secondary7]]&amp;"-"&amp;Table16[[#This Row],[PassBlock8]],"")</f>
        <v>-</v>
      </c>
      <c r="J855" s="73">
        <v>46</v>
      </c>
      <c r="K855" s="73"/>
      <c r="L855" s="74">
        <v>4</v>
      </c>
      <c r="M855" s="74"/>
      <c r="N855" s="74"/>
      <c r="O855" s="74"/>
      <c r="P855" s="74"/>
      <c r="Q855" s="74" t="str">
        <f>Table16[[#This Row],[DefPrimary2]]&amp;IF(Table16[[#This Row],[Def-Secondary3]]&lt;&gt;"","/"&amp;Table16[[#This Row],[Def-Secondary3]],)&amp;""&amp;IF(Table16[[#This Row],[PassRush4]]&lt;&gt;"","-"&amp;Table16[[#This Row],[PassRush4]],)</f>
        <v>46-4</v>
      </c>
      <c r="R855" s="74" t="e">
        <f>VLOOKUP(Table16[[#This Row],[Player]],#REF!,9,FALSE)</f>
        <v>#REF!</v>
      </c>
    </row>
    <row r="856" spans="1:18" ht="12.75" customHeight="1" x14ac:dyDescent="0.25">
      <c r="A856" s="76" t="s">
        <v>797</v>
      </c>
      <c r="B856" s="72" t="s">
        <v>351</v>
      </c>
      <c r="C856" s="77" t="s">
        <v>131</v>
      </c>
      <c r="D856" s="89">
        <v>35206</v>
      </c>
      <c r="E856" s="73" t="s">
        <v>136</v>
      </c>
      <c r="G856" s="73" t="s">
        <v>364</v>
      </c>
      <c r="H856" s="75" t="str">
        <f>VLOOKUP(Table16[[#This Row],[Player]],Rosters!$D$1:$D$1939,1,FALSE)</f>
        <v>Pratt, Germaine</v>
      </c>
      <c r="I856" s="75" t="str">
        <f>Table16[[#This Row],[RunBlock-Primary6]]&amp;"-"&amp;Table16[[#This Row],[PassBlock8]]&amp;IF(Table16[[#This Row],[RunBlock-Secondary7]]&lt;&gt;"","/"&amp;Table16[[#This Row],[RunBlock-Secondary7]]&amp;"-"&amp;Table16[[#This Row],[PassBlock8]],"")</f>
        <v>-</v>
      </c>
      <c r="J856" s="73">
        <v>44</v>
      </c>
      <c r="K856" s="73"/>
      <c r="L856" s="74">
        <v>0</v>
      </c>
      <c r="M856" s="74"/>
      <c r="N856" s="74"/>
      <c r="O856" s="74"/>
      <c r="P856" s="74"/>
      <c r="Q856" s="74" t="str">
        <f>Table16[[#This Row],[DefPrimary2]]&amp;IF(Table16[[#This Row],[Def-Secondary3]]&lt;&gt;"","/"&amp;Table16[[#This Row],[Def-Secondary3]],)&amp;""&amp;IF(Table16[[#This Row],[PassRush4]]&lt;&gt;"","-"&amp;Table16[[#This Row],[PassRush4]],)</f>
        <v>44-0</v>
      </c>
      <c r="R856" s="74" t="e">
        <f>VLOOKUP(Table16[[#This Row],[Player]],#REF!,9,FALSE)</f>
        <v>#REF!</v>
      </c>
    </row>
    <row r="857" spans="1:18" ht="12.75" customHeight="1" x14ac:dyDescent="0.25">
      <c r="A857" s="76" t="s">
        <v>1090</v>
      </c>
      <c r="B857" s="72" t="s">
        <v>351</v>
      </c>
      <c r="C857" s="77" t="s">
        <v>303</v>
      </c>
      <c r="D857" s="89">
        <v>36526</v>
      </c>
      <c r="E857" s="73" t="s">
        <v>677</v>
      </c>
      <c r="G857" s="73" t="s">
        <v>769</v>
      </c>
      <c r="H857" s="75" t="str">
        <f>VLOOKUP(Table16[[#This Row],[Player]],Rosters!$D$1:$D$1939,1,FALSE)</f>
        <v>Sherwood, Jamien</v>
      </c>
      <c r="I857" s="75" t="str">
        <f>Table16[[#This Row],[RunBlock-Primary6]]&amp;"-"&amp;Table16[[#This Row],[PassBlock8]]&amp;IF(Table16[[#This Row],[RunBlock-Secondary7]]&lt;&gt;"","/"&amp;Table16[[#This Row],[RunBlock-Secondary7]]&amp;"-"&amp;Table16[[#This Row],[PassBlock8]],"")</f>
        <v>-</v>
      </c>
      <c r="J857" s="73">
        <v>45</v>
      </c>
      <c r="K857" s="73"/>
      <c r="L857" s="74">
        <v>5</v>
      </c>
      <c r="M857" s="74"/>
      <c r="N857" s="74"/>
      <c r="O857" s="74"/>
      <c r="P857" s="74"/>
      <c r="Q857" s="74" t="str">
        <f>Table16[[#This Row],[DefPrimary2]]&amp;IF(Table16[[#This Row],[Def-Secondary3]]&lt;&gt;"","/"&amp;Table16[[#This Row],[Def-Secondary3]],)&amp;""&amp;IF(Table16[[#This Row],[PassRush4]]&lt;&gt;"","-"&amp;Table16[[#This Row],[PassRush4]],)</f>
        <v>45-5</v>
      </c>
      <c r="R857" s="74" t="e">
        <f>VLOOKUP(Table16[[#This Row],[Player]],#REF!,9,FALSE)</f>
        <v>#REF!</v>
      </c>
    </row>
    <row r="858" spans="1:18" ht="12.75" customHeight="1" x14ac:dyDescent="0.25">
      <c r="A858" s="76" t="s">
        <v>2756</v>
      </c>
      <c r="B858" s="72" t="s">
        <v>351</v>
      </c>
      <c r="C858" s="77" t="s">
        <v>491</v>
      </c>
      <c r="D858" s="89">
        <v>35047</v>
      </c>
      <c r="E858" s="73" t="s">
        <v>391</v>
      </c>
      <c r="G858" s="73" t="s">
        <v>355</v>
      </c>
      <c r="H858" s="75" t="str">
        <f>VLOOKUP(Table16[[#This Row],[Player]],Rosters!$D$1:$D$1939,1,FALSE)</f>
        <v>Spillane, Robert</v>
      </c>
      <c r="I858" s="75" t="str">
        <f>Table16[[#This Row],[RunBlock-Primary6]]&amp;"-"&amp;Table16[[#This Row],[PassBlock8]]&amp;IF(Table16[[#This Row],[RunBlock-Secondary7]]&lt;&gt;"","/"&amp;Table16[[#This Row],[RunBlock-Secondary7]]&amp;"-"&amp;Table16[[#This Row],[PassBlock8]],"")</f>
        <v>-</v>
      </c>
      <c r="J858" s="73">
        <v>46</v>
      </c>
      <c r="K858" s="73"/>
      <c r="L858" s="74">
        <v>4</v>
      </c>
      <c r="M858" s="74"/>
      <c r="N858" s="74"/>
      <c r="O858" s="74"/>
      <c r="P858" s="74"/>
      <c r="Q858" s="74" t="str">
        <f>Table16[[#This Row],[DefPrimary2]]&amp;IF(Table16[[#This Row],[Def-Secondary3]]&lt;&gt;"","/"&amp;Table16[[#This Row],[Def-Secondary3]],)&amp;""&amp;IF(Table16[[#This Row],[PassRush4]]&lt;&gt;"","-"&amp;Table16[[#This Row],[PassRush4]],)</f>
        <v>46-4</v>
      </c>
      <c r="R858" s="74" t="e">
        <f>VLOOKUP(Table16[[#This Row],[Player]],#REF!,9,FALSE)</f>
        <v>#REF!</v>
      </c>
    </row>
    <row r="859" spans="1:18" ht="12.75" customHeight="1" x14ac:dyDescent="0.25">
      <c r="A859" s="91" t="s">
        <v>2980</v>
      </c>
      <c r="B859" s="72" t="s">
        <v>351</v>
      </c>
      <c r="C859" s="77" t="s">
        <v>220</v>
      </c>
      <c r="D859" s="89">
        <v>36896</v>
      </c>
      <c r="E859" s="73" t="s">
        <v>236</v>
      </c>
      <c r="G859" s="150" t="s">
        <v>382</v>
      </c>
      <c r="H859" s="75" t="str">
        <f>VLOOKUP(Table16[[#This Row],[Player]],Rosters!$D$1:$D$1939,1,FALSE)</f>
        <v>To'o To'o, Henry</v>
      </c>
      <c r="I859" s="75" t="str">
        <f>Table16[[#This Row],[RunBlock-Primary6]]&amp;"-"&amp;Table16[[#This Row],[PassBlock8]]&amp;IF(Table16[[#This Row],[RunBlock-Secondary7]]&lt;&gt;"","/"&amp;Table16[[#This Row],[RunBlock-Secondary7]]&amp;"-"&amp;Table16[[#This Row],[PassBlock8]],"")</f>
        <v>-</v>
      </c>
      <c r="J859" s="73">
        <v>4</v>
      </c>
      <c r="K859" s="73"/>
      <c r="L859" s="74">
        <v>4</v>
      </c>
      <c r="M859" s="74"/>
      <c r="N859" s="74"/>
      <c r="O859" s="74"/>
      <c r="P859" s="74"/>
      <c r="Q859" s="74" t="str">
        <f>Table16[[#This Row],[DefPrimary2]]&amp;IF(Table16[[#This Row],[Def-Secondary3]]&lt;&gt;"","/"&amp;Table16[[#This Row],[Def-Secondary3]],)&amp;""&amp;IF(Table16[[#This Row],[PassRush4]]&lt;&gt;"","-"&amp;Table16[[#This Row],[PassRush4]],)</f>
        <v>4-4</v>
      </c>
      <c r="R859" s="74" t="e">
        <f>VLOOKUP(Table16[[#This Row],[Player]],#REF!,9,FALSE)</f>
        <v>#REF!</v>
      </c>
    </row>
    <row r="860" spans="1:18" ht="12.75" customHeight="1" x14ac:dyDescent="0.25">
      <c r="A860" s="76" t="s">
        <v>3527</v>
      </c>
      <c r="B860" s="72" t="s">
        <v>351</v>
      </c>
      <c r="C860" s="77" t="s">
        <v>138</v>
      </c>
      <c r="D860" s="89">
        <v>33051</v>
      </c>
      <c r="E860" s="73" t="s">
        <v>3199</v>
      </c>
      <c r="G860" s="73" t="s">
        <v>2298</v>
      </c>
      <c r="H860" s="75" t="str">
        <f>VLOOKUP(Table16[[#This Row],[Player]],Rosters!$D$1:$D$1939,1,FALSE)</f>
        <v>Wagner, Bobby</v>
      </c>
      <c r="I860" s="75" t="str">
        <f>Table16[[#This Row],[RunBlock-Primary6]]&amp;"-"&amp;Table16[[#This Row],[PassBlock8]]&amp;IF(Table16[[#This Row],[RunBlock-Secondary7]]&lt;&gt;"","/"&amp;Table16[[#This Row],[RunBlock-Secondary7]]&amp;"-"&amp;Table16[[#This Row],[PassBlock8]],"")</f>
        <v>-</v>
      </c>
      <c r="J860" s="73">
        <v>46</v>
      </c>
      <c r="K860" s="73"/>
      <c r="L860" s="74">
        <v>6</v>
      </c>
      <c r="M860" s="74"/>
      <c r="N860" s="74"/>
      <c r="O860" s="74"/>
      <c r="P860" s="74"/>
      <c r="Q860" s="74" t="str">
        <f>Table16[[#This Row],[DefPrimary2]]&amp;IF(Table16[[#This Row],[Def-Secondary3]]&lt;&gt;"","/"&amp;Table16[[#This Row],[Def-Secondary3]],)&amp;""&amp;IF(Table16[[#This Row],[PassRush4]]&lt;&gt;"","-"&amp;Table16[[#This Row],[PassRush4]],)</f>
        <v>46-6</v>
      </c>
      <c r="R860" s="74" t="e">
        <f>VLOOKUP(Table16[[#This Row],[Player]],#REF!,9,FALSE)</f>
        <v>#REF!</v>
      </c>
    </row>
    <row r="861" spans="1:18" ht="12.75" customHeight="1" x14ac:dyDescent="0.25">
      <c r="A861" s="76" t="s">
        <v>1797</v>
      </c>
      <c r="B861" s="72" t="s">
        <v>351</v>
      </c>
      <c r="C861" s="77" t="s">
        <v>261</v>
      </c>
      <c r="D861" s="89">
        <v>34919</v>
      </c>
      <c r="E861" s="73" t="s">
        <v>706</v>
      </c>
      <c r="G861" s="73" t="s">
        <v>632</v>
      </c>
      <c r="H861" s="75" t="str">
        <f>VLOOKUP(Table16[[#This Row],[Player]],Rosters!$D$1:$D$1939,1,FALSE)</f>
        <v>Walker, Anthony</v>
      </c>
      <c r="I861" s="75" t="str">
        <f>Table16[[#This Row],[RunBlock-Primary6]]&amp;"-"&amp;Table16[[#This Row],[PassBlock8]]&amp;IF(Table16[[#This Row],[RunBlock-Secondary7]]&lt;&gt;"","/"&amp;Table16[[#This Row],[RunBlock-Secondary7]]&amp;"-"&amp;Table16[[#This Row],[PassBlock8]],"")</f>
        <v>-</v>
      </c>
      <c r="J861" s="73">
        <v>4</v>
      </c>
      <c r="K861" s="73"/>
      <c r="L861" s="74">
        <v>3</v>
      </c>
      <c r="M861" s="74"/>
      <c r="N861" s="74"/>
      <c r="O861" s="74"/>
      <c r="P861" s="74"/>
      <c r="Q861" s="74" t="str">
        <f>Table16[[#This Row],[DefPrimary2]]&amp;IF(Table16[[#This Row],[Def-Secondary3]]&lt;&gt;"","/"&amp;Table16[[#This Row],[Def-Secondary3]],)&amp;""&amp;IF(Table16[[#This Row],[PassRush4]]&lt;&gt;"","-"&amp;Table16[[#This Row],[PassRush4]],)</f>
        <v>4-3</v>
      </c>
      <c r="R861" s="74" t="e">
        <f>VLOOKUP(Table16[[#This Row],[Player]],#REF!,9,FALSE)</f>
        <v>#REF!</v>
      </c>
    </row>
    <row r="862" spans="1:18" ht="12.75" customHeight="1" x14ac:dyDescent="0.25">
      <c r="A862" s="76" t="s">
        <v>1792</v>
      </c>
      <c r="B862" s="72" t="s">
        <v>351</v>
      </c>
      <c r="C862" s="77" t="s">
        <v>368</v>
      </c>
      <c r="D862" s="89">
        <v>36654</v>
      </c>
      <c r="E862" s="73" t="s">
        <v>4144</v>
      </c>
      <c r="G862" s="73" t="s">
        <v>1683</v>
      </c>
      <c r="H862" s="75" t="str">
        <f>VLOOKUP(Table16[[#This Row],[Player]],Rosters!$D$1:$D$1939,1,FALSE)</f>
        <v>Walker, Quay</v>
      </c>
      <c r="I862" s="75" t="str">
        <f>Table16[[#This Row],[RunBlock-Primary6]]&amp;"-"&amp;Table16[[#This Row],[PassBlock8]]&amp;IF(Table16[[#This Row],[RunBlock-Secondary7]]&lt;&gt;"","/"&amp;Table16[[#This Row],[RunBlock-Secondary7]]&amp;"-"&amp;Table16[[#This Row],[PassBlock8]],"")</f>
        <v>-</v>
      </c>
      <c r="J862" s="73">
        <v>44</v>
      </c>
      <c r="K862" s="73"/>
      <c r="L862" s="74">
        <v>5</v>
      </c>
      <c r="M862" s="74"/>
      <c r="N862" s="74"/>
      <c r="O862" s="74"/>
      <c r="P862" s="74"/>
      <c r="Q862" s="74" t="str">
        <f>Table16[[#This Row],[DefPrimary2]]&amp;IF(Table16[[#This Row],[Def-Secondary3]]&lt;&gt;"","/"&amp;Table16[[#This Row],[Def-Secondary3]],)&amp;""&amp;IF(Table16[[#This Row],[PassRush4]]&lt;&gt;"","-"&amp;Table16[[#This Row],[PassRush4]],)</f>
        <v>44-5</v>
      </c>
      <c r="R862" s="74" t="e">
        <f>VLOOKUP(Table16[[#This Row],[Player]],#REF!,9,FALSE)</f>
        <v>#REF!</v>
      </c>
    </row>
    <row r="863" spans="1:18" ht="12.75" customHeight="1" x14ac:dyDescent="0.25">
      <c r="A863" s="76" t="s">
        <v>2753</v>
      </c>
      <c r="B863" s="72" t="s">
        <v>351</v>
      </c>
      <c r="C863" s="77" t="s">
        <v>213</v>
      </c>
      <c r="D863" s="89">
        <v>35388</v>
      </c>
      <c r="E863" s="73" t="s">
        <v>361</v>
      </c>
      <c r="G863" s="73" t="s">
        <v>352</v>
      </c>
      <c r="H863" s="75" t="str">
        <f>VLOOKUP(Table16[[#This Row],[Player]],Rosters!$D$1:$D$1939,1,FALSE)</f>
        <v>Warner, Fred</v>
      </c>
      <c r="I863" s="75" t="str">
        <f>Table16[[#This Row],[RunBlock-Primary6]]&amp;"-"&amp;Table16[[#This Row],[PassBlock8]]&amp;IF(Table16[[#This Row],[RunBlock-Secondary7]]&lt;&gt;"","/"&amp;Table16[[#This Row],[RunBlock-Secondary7]]&amp;"-"&amp;Table16[[#This Row],[PassBlock8]],"")</f>
        <v>-</v>
      </c>
      <c r="J863" s="73">
        <v>66</v>
      </c>
      <c r="K863" s="73"/>
      <c r="L863" s="74">
        <v>4</v>
      </c>
      <c r="M863" s="74"/>
      <c r="N863" s="74"/>
      <c r="O863" s="74"/>
      <c r="P863" s="74"/>
      <c r="Q863" s="74" t="str">
        <f>Table16[[#This Row],[DefPrimary2]]&amp;IF(Table16[[#This Row],[Def-Secondary3]]&lt;&gt;"","/"&amp;Table16[[#This Row],[Def-Secondary3]],)&amp;""&amp;IF(Table16[[#This Row],[PassRush4]]&lt;&gt;"","-"&amp;Table16[[#This Row],[PassRush4]],)</f>
        <v>66-4</v>
      </c>
      <c r="R863" s="74" t="e">
        <f>VLOOKUP(Table16[[#This Row],[Player]],#REF!,9,FALSE)</f>
        <v>#REF!</v>
      </c>
    </row>
    <row r="864" spans="1:18" ht="12.75" customHeight="1" x14ac:dyDescent="0.25">
      <c r="A864" s="76" t="s">
        <v>2969</v>
      </c>
      <c r="B864" s="72" t="s">
        <v>2970</v>
      </c>
      <c r="C864" s="77" t="s">
        <v>91</v>
      </c>
      <c r="D864" s="89">
        <v>33782</v>
      </c>
      <c r="E864" s="73" t="s">
        <v>1376</v>
      </c>
      <c r="G864" s="73" t="s">
        <v>2971</v>
      </c>
      <c r="H864" s="75" t="str">
        <f>VLOOKUP(Table16[[#This Row],[Player]],Rosters!$D$1:$D$1939,1,FALSE)</f>
        <v>Hicks, Jordan</v>
      </c>
      <c r="I864" s="75" t="str">
        <f>Table16[[#This Row],[RunBlock-Primary6]]&amp;"-"&amp;Table16[[#This Row],[PassBlock8]]&amp;IF(Table16[[#This Row],[RunBlock-Secondary7]]&lt;&gt;"","/"&amp;Table16[[#This Row],[RunBlock-Secondary7]]&amp;"-"&amp;Table16[[#This Row],[PassBlock8]],"")</f>
        <v>-</v>
      </c>
      <c r="J864" s="73">
        <v>55</v>
      </c>
      <c r="K864" s="73">
        <v>55</v>
      </c>
      <c r="L864" s="74">
        <v>5</v>
      </c>
      <c r="M864" s="74"/>
      <c r="N864" s="74"/>
      <c r="O864" s="74"/>
      <c r="P864" s="74"/>
      <c r="Q864" s="74" t="str">
        <f>Table16[[#This Row],[DefPrimary2]]&amp;IF(Table16[[#This Row],[Def-Secondary3]]&lt;&gt;"","/"&amp;Table16[[#This Row],[Def-Secondary3]],)&amp;""&amp;IF(Table16[[#This Row],[PassRush4]]&lt;&gt;"","-"&amp;Table16[[#This Row],[PassRush4]],)</f>
        <v>55/55-5</v>
      </c>
      <c r="R864" s="74" t="e">
        <f>VLOOKUP(Table16[[#This Row],[Player]],#REF!,9,FALSE)</f>
        <v>#REF!</v>
      </c>
    </row>
    <row r="865" spans="1:18" ht="12.75" customHeight="1" x14ac:dyDescent="0.25">
      <c r="A865" s="76" t="s">
        <v>289</v>
      </c>
      <c r="B865" s="72" t="s">
        <v>288</v>
      </c>
      <c r="C865" s="77" t="s">
        <v>181</v>
      </c>
      <c r="D865" s="89">
        <v>37089</v>
      </c>
      <c r="E865" s="73" t="s">
        <v>268</v>
      </c>
      <c r="G865" s="73" t="s">
        <v>291</v>
      </c>
      <c r="H865" s="75" t="str">
        <f>VLOOKUP(Table16[[#This Row],[Player]],Rosters!$D$1:$D$1939,1,FALSE)</f>
        <v>Benton, Keeanu</v>
      </c>
      <c r="I865" s="75" t="str">
        <f>Table16[[#This Row],[RunBlock-Primary6]]&amp;"-"&amp;Table16[[#This Row],[PassBlock8]]&amp;IF(Table16[[#This Row],[RunBlock-Secondary7]]&lt;&gt;"","/"&amp;Table16[[#This Row],[RunBlock-Secondary7]]&amp;"-"&amp;Table16[[#This Row],[PassBlock8]],"")</f>
        <v>-</v>
      </c>
      <c r="J865" s="73" t="s">
        <v>393</v>
      </c>
      <c r="K865" s="73"/>
      <c r="L865" s="74">
        <v>1</v>
      </c>
      <c r="M865" s="74"/>
      <c r="N865" s="74"/>
      <c r="O865" s="74"/>
      <c r="P865" s="74"/>
      <c r="Q865" s="74" t="str">
        <f>Table16[[#This Row],[DefPrimary2]]&amp;IF(Table16[[#This Row],[Def-Secondary3]]&lt;&gt;"","/"&amp;Table16[[#This Row],[Def-Secondary3]],)&amp;""&amp;IF(Table16[[#This Row],[PassRush4]]&lt;&gt;"","-"&amp;Table16[[#This Row],[PassRush4]],)</f>
        <v>5-1</v>
      </c>
      <c r="R865" s="74" t="e">
        <f>VLOOKUP(Table16[[#This Row],[Player]],#REF!,9,FALSE)</f>
        <v>#REF!</v>
      </c>
    </row>
    <row r="866" spans="1:18" ht="12.75" customHeight="1" x14ac:dyDescent="0.25">
      <c r="A866" s="76" t="s">
        <v>760</v>
      </c>
      <c r="B866" s="72" t="s">
        <v>288</v>
      </c>
      <c r="C866" s="77" t="s">
        <v>239</v>
      </c>
      <c r="D866" s="89">
        <v>0</v>
      </c>
      <c r="E866" s="73" t="s">
        <v>1248</v>
      </c>
      <c r="G866" s="73" t="s">
        <v>247</v>
      </c>
      <c r="H866" s="75" t="str">
        <f>VLOOKUP(Table16[[#This Row],[Player]],Rosters!$D$1:$D$1939,1,FALSE)</f>
        <v>Brown, Bobby</v>
      </c>
      <c r="I866" s="75" t="str">
        <f>Table16[[#This Row],[RunBlock-Primary6]]&amp;"-"&amp;Table16[[#This Row],[PassBlock8]]&amp;IF(Table16[[#This Row],[RunBlock-Secondary7]]&lt;&gt;"","/"&amp;Table16[[#This Row],[RunBlock-Secondary7]]&amp;"-"&amp;Table16[[#This Row],[PassBlock8]],"")</f>
        <v>-</v>
      </c>
      <c r="J866" s="73" t="s">
        <v>141</v>
      </c>
      <c r="K866" s="73"/>
      <c r="L866" s="74">
        <v>0</v>
      </c>
      <c r="M866" s="74"/>
      <c r="N866" s="74"/>
      <c r="O866" s="74"/>
      <c r="P866" s="74"/>
      <c r="Q866" s="74" t="str">
        <f>Table16[[#This Row],[DefPrimary2]]&amp;IF(Table16[[#This Row],[Def-Secondary3]]&lt;&gt;"","/"&amp;Table16[[#This Row],[Def-Secondary3]],)&amp;""&amp;IF(Table16[[#This Row],[PassRush4]]&lt;&gt;"","-"&amp;Table16[[#This Row],[PassRush4]],)</f>
        <v>4-0</v>
      </c>
      <c r="R866" s="74" t="e">
        <f>VLOOKUP(Table16[[#This Row],[Player]],#REF!,9,FALSE)</f>
        <v>#REF!</v>
      </c>
    </row>
    <row r="867" spans="1:18" ht="12.75" customHeight="1" x14ac:dyDescent="0.25">
      <c r="A867" s="76" t="s">
        <v>1528</v>
      </c>
      <c r="B867" s="72" t="s">
        <v>288</v>
      </c>
      <c r="C867" s="77" t="s">
        <v>363</v>
      </c>
      <c r="D867" s="89">
        <v>36537</v>
      </c>
      <c r="E867" s="73" t="s">
        <v>4144</v>
      </c>
      <c r="G867" s="73" t="s">
        <v>754</v>
      </c>
      <c r="H867" s="75" t="str">
        <f>VLOOKUP(Table16[[#This Row],[Player]],Rosters!$D$1:$D$1939,1,FALSE)</f>
        <v>Davis, Jordan</v>
      </c>
      <c r="I867" s="75" t="str">
        <f>Table16[[#This Row],[RunBlock-Primary6]]&amp;"-"&amp;Table16[[#This Row],[PassBlock8]]&amp;IF(Table16[[#This Row],[RunBlock-Secondary7]]&lt;&gt;"","/"&amp;Table16[[#This Row],[RunBlock-Secondary7]]&amp;"-"&amp;Table16[[#This Row],[PassBlock8]],"")</f>
        <v>-</v>
      </c>
      <c r="J867" s="73" t="s">
        <v>141</v>
      </c>
      <c r="K867" s="73"/>
      <c r="L867" s="74">
        <v>1</v>
      </c>
      <c r="M867" s="74"/>
      <c r="N867" s="74"/>
      <c r="O867" s="74"/>
      <c r="P867" s="74"/>
      <c r="Q867" s="74" t="str">
        <f>Table16[[#This Row],[DefPrimary2]]&amp;IF(Table16[[#This Row],[Def-Secondary3]]&lt;&gt;"","/"&amp;Table16[[#This Row],[Def-Secondary3]],)&amp;""&amp;IF(Table16[[#This Row],[PassRush4]]&lt;&gt;"","-"&amp;Table16[[#This Row],[PassRush4]],)</f>
        <v>4-1</v>
      </c>
      <c r="R867" s="74" t="e">
        <f>VLOOKUP(Table16[[#This Row],[Player]],#REF!,9,FALSE)</f>
        <v>#REF!</v>
      </c>
    </row>
    <row r="868" spans="1:18" ht="12.75" customHeight="1" x14ac:dyDescent="0.25">
      <c r="A868" s="76" t="s">
        <v>1383</v>
      </c>
      <c r="B868" s="72" t="s">
        <v>288</v>
      </c>
      <c r="C868" s="77" t="s">
        <v>272</v>
      </c>
      <c r="D868" s="89">
        <v>34649</v>
      </c>
      <c r="E868" s="73" t="s">
        <v>706</v>
      </c>
      <c r="G868" s="73" t="s">
        <v>247</v>
      </c>
      <c r="H868" s="75" t="str">
        <f>VLOOKUP(Table16[[#This Row],[Player]],Rosters!$D$1:$D$1939,1,FALSE)</f>
        <v>Godchaux, Davon</v>
      </c>
      <c r="I868" s="75" t="str">
        <f>Table16[[#This Row],[RunBlock-Primary6]]&amp;"-"&amp;Table16[[#This Row],[PassBlock8]]&amp;IF(Table16[[#This Row],[RunBlock-Secondary7]]&lt;&gt;"","/"&amp;Table16[[#This Row],[RunBlock-Secondary7]]&amp;"-"&amp;Table16[[#This Row],[PassBlock8]],"")</f>
        <v>-</v>
      </c>
      <c r="J868" s="73" t="s">
        <v>141</v>
      </c>
      <c r="K868" s="73"/>
      <c r="L868" s="74">
        <v>0</v>
      </c>
      <c r="M868" s="74"/>
      <c r="N868" s="74"/>
      <c r="O868" s="74"/>
      <c r="P868" s="74"/>
      <c r="Q868" s="74" t="str">
        <f>Table16[[#This Row],[DefPrimary2]]&amp;IF(Table16[[#This Row],[Def-Secondary3]]&lt;&gt;"","/"&amp;Table16[[#This Row],[Def-Secondary3]],)&amp;""&amp;IF(Table16[[#This Row],[PassRush4]]&lt;&gt;"","-"&amp;Table16[[#This Row],[PassRush4]],)</f>
        <v>4-0</v>
      </c>
      <c r="R868" s="74" t="e">
        <f>VLOOKUP(Table16[[#This Row],[Player]],#REF!,9,FALSE)</f>
        <v>#REF!</v>
      </c>
    </row>
    <row r="869" spans="1:18" ht="12.75" customHeight="1" x14ac:dyDescent="0.25">
      <c r="A869" s="76" t="s">
        <v>3613</v>
      </c>
      <c r="B869" s="72" t="s">
        <v>288</v>
      </c>
      <c r="C869" s="77" t="s">
        <v>109</v>
      </c>
      <c r="D869" s="89">
        <v>34340</v>
      </c>
      <c r="E869" s="73" t="s">
        <v>321</v>
      </c>
      <c r="G869" s="73" t="s">
        <v>754</v>
      </c>
      <c r="H869" s="75" t="str">
        <f>VLOOKUP(Table16[[#This Row],[Player]],Rosters!$D$1:$D$1939,1,FALSE)</f>
        <v>Goldman, Eddie</v>
      </c>
      <c r="I869" s="75" t="str">
        <f>Table16[[#This Row],[RunBlock-Primary6]]&amp;"-"&amp;Table16[[#This Row],[PassBlock8]]&amp;IF(Table16[[#This Row],[RunBlock-Secondary7]]&lt;&gt;"","/"&amp;Table16[[#This Row],[RunBlock-Secondary7]]&amp;"-"&amp;Table16[[#This Row],[PassBlock8]],"")</f>
        <v>-</v>
      </c>
      <c r="J869" s="73" t="s">
        <v>141</v>
      </c>
      <c r="K869" s="73"/>
      <c r="L869" s="74">
        <v>1</v>
      </c>
      <c r="M869" s="74"/>
      <c r="N869" s="74"/>
      <c r="O869" s="74"/>
      <c r="P869" s="74"/>
      <c r="Q869" s="74" t="str">
        <f>Table16[[#This Row],[DefPrimary2]]&amp;IF(Table16[[#This Row],[Def-Secondary3]]&lt;&gt;"","/"&amp;Table16[[#This Row],[Def-Secondary3]],)&amp;""&amp;IF(Table16[[#This Row],[PassRush4]]&lt;&gt;"","-"&amp;Table16[[#This Row],[PassRush4]],)</f>
        <v>4-1</v>
      </c>
      <c r="R869" s="74" t="e">
        <f>VLOOKUP(Table16[[#This Row],[Player]],#REF!,9,FALSE)</f>
        <v>#REF!</v>
      </c>
    </row>
    <row r="870" spans="1:18" ht="12.75" customHeight="1" x14ac:dyDescent="0.25">
      <c r="A870" s="76" t="s">
        <v>752</v>
      </c>
      <c r="B870" s="72" t="s">
        <v>288</v>
      </c>
      <c r="C870" s="77" t="s">
        <v>154</v>
      </c>
      <c r="D870" s="89">
        <v>34718</v>
      </c>
      <c r="E870" s="73" t="s">
        <v>404</v>
      </c>
      <c r="G870" s="73" t="s">
        <v>754</v>
      </c>
      <c r="H870" s="75" t="str">
        <f>VLOOKUP(Table16[[#This Row],[Player]],Rosters!$D$1:$D$1939,1,FALSE)</f>
        <v>Jones, D.J.</v>
      </c>
      <c r="I870" s="75" t="str">
        <f>Table16[[#This Row],[RunBlock-Primary6]]&amp;"-"&amp;Table16[[#This Row],[PassBlock8]]&amp;IF(Table16[[#This Row],[RunBlock-Secondary7]]&lt;&gt;"","/"&amp;Table16[[#This Row],[RunBlock-Secondary7]]&amp;"-"&amp;Table16[[#This Row],[PassBlock8]],"")</f>
        <v>-</v>
      </c>
      <c r="J870" s="73" t="s">
        <v>141</v>
      </c>
      <c r="K870" s="73"/>
      <c r="L870" s="74">
        <v>1</v>
      </c>
      <c r="M870" s="74"/>
      <c r="N870" s="74"/>
      <c r="O870" s="74"/>
      <c r="P870" s="74"/>
      <c r="Q870" s="74" t="str">
        <f>Table16[[#This Row],[DefPrimary2]]&amp;IF(Table16[[#This Row],[Def-Secondary3]]&lt;&gt;"","/"&amp;Table16[[#This Row],[Def-Secondary3]],)&amp;""&amp;IF(Table16[[#This Row],[PassRush4]]&lt;&gt;"","-"&amp;Table16[[#This Row],[PassRush4]],)</f>
        <v>4-1</v>
      </c>
      <c r="R870" s="74" t="e">
        <f>VLOOKUP(Table16[[#This Row],[Player]],#REF!,9,FALSE)</f>
        <v>#REF!</v>
      </c>
    </row>
    <row r="871" spans="1:18" ht="12.75" customHeight="1" x14ac:dyDescent="0.25">
      <c r="A871" s="76" t="s">
        <v>1780</v>
      </c>
      <c r="B871" s="72" t="s">
        <v>288</v>
      </c>
      <c r="C871" s="77" t="s">
        <v>250</v>
      </c>
      <c r="D871" s="89">
        <v>36448</v>
      </c>
      <c r="E871" s="73" t="s">
        <v>191</v>
      </c>
      <c r="G871" s="73" t="s">
        <v>291</v>
      </c>
      <c r="H871" s="75" t="str">
        <f>VLOOKUP(Table16[[#This Row],[Player]],Rosters!$D$1:$D$1939,1,FALSE)</f>
        <v>Jones, Travis</v>
      </c>
      <c r="I871" s="75" t="str">
        <f>Table16[[#This Row],[RunBlock-Primary6]]&amp;"-"&amp;Table16[[#This Row],[PassBlock8]]&amp;IF(Table16[[#This Row],[RunBlock-Secondary7]]&lt;&gt;"","/"&amp;Table16[[#This Row],[RunBlock-Secondary7]]&amp;"-"&amp;Table16[[#This Row],[PassBlock8]],"")</f>
        <v>-</v>
      </c>
      <c r="J871" s="73" t="s">
        <v>393</v>
      </c>
      <c r="K871" s="73"/>
      <c r="L871" s="74">
        <v>1</v>
      </c>
      <c r="M871" s="74"/>
      <c r="N871" s="74"/>
      <c r="O871" s="74"/>
      <c r="P871" s="74"/>
      <c r="Q871" s="74" t="str">
        <f>Table16[[#This Row],[DefPrimary2]]&amp;IF(Table16[[#This Row],[Def-Secondary3]]&lt;&gt;"","/"&amp;Table16[[#This Row],[Def-Secondary3]],)&amp;""&amp;IF(Table16[[#This Row],[PassRush4]]&lt;&gt;"","-"&amp;Table16[[#This Row],[PassRush4]],)</f>
        <v>5-1</v>
      </c>
      <c r="R871" s="74" t="e">
        <f>VLOOKUP(Table16[[#This Row],[Player]],#REF!,9,FALSE)</f>
        <v>#REF!</v>
      </c>
    </row>
    <row r="872" spans="1:18" ht="12.75" customHeight="1" x14ac:dyDescent="0.25">
      <c r="A872" s="76" t="s">
        <v>2962</v>
      </c>
      <c r="B872" s="72" t="s">
        <v>288</v>
      </c>
      <c r="C872" s="77" t="s">
        <v>612</v>
      </c>
      <c r="D872" s="89">
        <v>35746</v>
      </c>
      <c r="E872" s="73" t="s">
        <v>2567</v>
      </c>
      <c r="G872" s="73" t="s">
        <v>732</v>
      </c>
      <c r="H872" s="75" t="str">
        <f>VLOOKUP(Table16[[#This Row],[Player]],Rosters!$D$1:$D$1939,1,FALSE)</f>
        <v>Lawrence, Dexter</v>
      </c>
      <c r="I872" s="75" t="str">
        <f>Table16[[#This Row],[RunBlock-Primary6]]&amp;"-"&amp;Table16[[#This Row],[PassBlock8]]&amp;IF(Table16[[#This Row],[RunBlock-Secondary7]]&lt;&gt;"","/"&amp;Table16[[#This Row],[RunBlock-Secondary7]]&amp;"-"&amp;Table16[[#This Row],[PassBlock8]],"")</f>
        <v>-</v>
      </c>
      <c r="J872" s="73" t="s">
        <v>167</v>
      </c>
      <c r="K872" s="73"/>
      <c r="L872" s="74">
        <v>10</v>
      </c>
      <c r="M872" s="74"/>
      <c r="N872" s="74"/>
      <c r="O872" s="74"/>
      <c r="P872" s="74"/>
      <c r="Q872" s="74" t="str">
        <f>Table16[[#This Row],[DefPrimary2]]&amp;IF(Table16[[#This Row],[Def-Secondary3]]&lt;&gt;"","/"&amp;Table16[[#This Row],[Def-Secondary3]],)&amp;""&amp;IF(Table16[[#This Row],[PassRush4]]&lt;&gt;"","-"&amp;Table16[[#This Row],[PassRush4]],)</f>
        <v>6-10</v>
      </c>
      <c r="R872" s="74" t="e">
        <f>VLOOKUP(Table16[[#This Row],[Player]],#REF!,9,FALSE)</f>
        <v>#REF!</v>
      </c>
    </row>
    <row r="873" spans="1:18" ht="12.75" customHeight="1" x14ac:dyDescent="0.25">
      <c r="A873" s="76" t="s">
        <v>3084</v>
      </c>
      <c r="B873" s="72" t="s">
        <v>288</v>
      </c>
      <c r="C873" s="77" t="s">
        <v>84</v>
      </c>
      <c r="D873" s="89">
        <v>35643</v>
      </c>
      <c r="E873" s="73" t="s">
        <v>122</v>
      </c>
      <c r="G873" s="73" t="s">
        <v>240</v>
      </c>
      <c r="H873" s="75" t="str">
        <f>VLOOKUP(Table16[[#This Row],[Player]],Rosters!$D$1:$D$1939,1,FALSE)</f>
        <v>Lopez, Roy</v>
      </c>
      <c r="I873" s="75" t="str">
        <f>Table16[[#This Row],[RunBlock-Primary6]]&amp;"-"&amp;Table16[[#This Row],[PassBlock8]]&amp;IF(Table16[[#This Row],[RunBlock-Secondary7]]&lt;&gt;"","/"&amp;Table16[[#This Row],[RunBlock-Secondary7]]&amp;"-"&amp;Table16[[#This Row],[PassBlock8]],"")</f>
        <v>-</v>
      </c>
      <c r="J873" s="73" t="s">
        <v>141</v>
      </c>
      <c r="K873" s="73"/>
      <c r="L873" s="74">
        <v>2</v>
      </c>
      <c r="M873" s="74"/>
      <c r="N873" s="74"/>
      <c r="O873" s="74"/>
      <c r="P873" s="74"/>
      <c r="Q873" s="74" t="str">
        <f>Table16[[#This Row],[DefPrimary2]]&amp;IF(Table16[[#This Row],[Def-Secondary3]]&lt;&gt;"","/"&amp;Table16[[#This Row],[Def-Secondary3]],)&amp;""&amp;IF(Table16[[#This Row],[PassRush4]]&lt;&gt;"","-"&amp;Table16[[#This Row],[PassRush4]],)</f>
        <v>4-2</v>
      </c>
      <c r="R873" s="74" t="e">
        <f>VLOOKUP(Table16[[#This Row],[Player]],#REF!,9,FALSE)</f>
        <v>#REF!</v>
      </c>
    </row>
    <row r="874" spans="1:18" ht="12.75" customHeight="1" x14ac:dyDescent="0.25">
      <c r="A874" s="76" t="s">
        <v>1222</v>
      </c>
      <c r="B874" s="72" t="s">
        <v>288</v>
      </c>
      <c r="C874" s="77" t="s">
        <v>116</v>
      </c>
      <c r="D874" s="89">
        <v>37507</v>
      </c>
      <c r="E874" s="73" t="s">
        <v>1223</v>
      </c>
      <c r="G874" s="73" t="s">
        <v>754</v>
      </c>
      <c r="H874" s="75" t="e">
        <f>VLOOKUP(Table16[[#This Row],[Player]],Rosters!$D$1:$D$1939,1,FALSE)</f>
        <v>#N/A</v>
      </c>
      <c r="I874" s="75" t="str">
        <f>Table16[[#This Row],[RunBlock-Primary6]]&amp;"-"&amp;Table16[[#This Row],[PassBlock8]]&amp;IF(Table16[[#This Row],[RunBlock-Secondary7]]&lt;&gt;"","/"&amp;Table16[[#This Row],[RunBlock-Secondary7]]&amp;"-"&amp;Table16[[#This Row],[PassBlock8]],"")</f>
        <v>-</v>
      </c>
      <c r="J874" s="73" t="s">
        <v>141</v>
      </c>
      <c r="K874" s="73"/>
      <c r="L874" s="74">
        <v>1</v>
      </c>
      <c r="M874" s="74"/>
      <c r="N874" s="74"/>
      <c r="O874" s="74"/>
      <c r="P874" s="74"/>
      <c r="Q874" s="74" t="str">
        <f>Table16[[#This Row],[DefPrimary2]]&amp;IF(Table16[[#This Row],[Def-Secondary3]]&lt;&gt;"","/"&amp;Table16[[#This Row],[Def-Secondary3]],)&amp;""&amp;IF(Table16[[#This Row],[PassRush4]]&lt;&gt;"","-"&amp;Table16[[#This Row],[PassRush4]],)</f>
        <v>4-1</v>
      </c>
      <c r="R874" s="74" t="e">
        <f>VLOOKUP(Table16[[#This Row],[Player]],#REF!,9,FALSE)</f>
        <v>#REF!</v>
      </c>
    </row>
    <row r="875" spans="1:18" ht="12.75" customHeight="1" x14ac:dyDescent="0.25">
      <c r="A875" s="76" t="s">
        <v>1078</v>
      </c>
      <c r="B875" s="72" t="s">
        <v>288</v>
      </c>
      <c r="C875" s="77" t="s">
        <v>246</v>
      </c>
      <c r="D875" s="89">
        <v>37228</v>
      </c>
      <c r="E875" s="73" t="s">
        <v>99</v>
      </c>
      <c r="G875" s="73" t="s">
        <v>247</v>
      </c>
      <c r="H875" s="75" t="str">
        <f>VLOOKUP(Table16[[#This Row],[Player]],Rosters!$D$1:$D$1939,1,FALSE)</f>
        <v>Ogbonnia, Otito</v>
      </c>
      <c r="I875" s="75" t="str">
        <f>Table16[[#This Row],[RunBlock-Primary6]]&amp;"-"&amp;Table16[[#This Row],[PassBlock8]]&amp;IF(Table16[[#This Row],[RunBlock-Secondary7]]&lt;&gt;"","/"&amp;Table16[[#This Row],[RunBlock-Secondary7]]&amp;"-"&amp;Table16[[#This Row],[PassBlock8]],"")</f>
        <v>-</v>
      </c>
      <c r="J875" s="73" t="s">
        <v>141</v>
      </c>
      <c r="K875" s="73"/>
      <c r="L875" s="74">
        <v>0</v>
      </c>
      <c r="M875" s="74"/>
      <c r="N875" s="74"/>
      <c r="O875" s="74"/>
      <c r="P875" s="74"/>
      <c r="Q875" s="74" t="str">
        <f>Table16[[#This Row],[DefPrimary2]]&amp;IF(Table16[[#This Row],[Def-Secondary3]]&lt;&gt;"","/"&amp;Table16[[#This Row],[Def-Secondary3]],)&amp;""&amp;IF(Table16[[#This Row],[PassRush4]]&lt;&gt;"","-"&amp;Table16[[#This Row],[PassRush4]],)</f>
        <v>4-0</v>
      </c>
      <c r="R875" s="74" t="e">
        <f>VLOOKUP(Table16[[#This Row],[Player]],#REF!,9,FALSE)</f>
        <v>#REF!</v>
      </c>
    </row>
    <row r="876" spans="1:18" ht="12.75" customHeight="1" x14ac:dyDescent="0.25">
      <c r="A876" s="76" t="s">
        <v>1784</v>
      </c>
      <c r="B876" s="72" t="s">
        <v>288</v>
      </c>
      <c r="C876" s="77" t="s">
        <v>232</v>
      </c>
      <c r="D876" s="89">
        <v>35089</v>
      </c>
      <c r="E876" s="73" t="s">
        <v>361</v>
      </c>
      <c r="G876" s="73" t="s">
        <v>240</v>
      </c>
      <c r="H876" s="75" t="str">
        <f>VLOOKUP(Table16[[#This Row],[Player]],Rosters!$D$1:$D$1939,1,FALSE)</f>
        <v>Phillips, Harrison</v>
      </c>
      <c r="I876" s="75" t="str">
        <f>Table16[[#This Row],[RunBlock-Primary6]]&amp;"-"&amp;Table16[[#This Row],[PassBlock8]]&amp;IF(Table16[[#This Row],[RunBlock-Secondary7]]&lt;&gt;"","/"&amp;Table16[[#This Row],[RunBlock-Secondary7]]&amp;"-"&amp;Table16[[#This Row],[PassBlock8]],"")</f>
        <v>-</v>
      </c>
      <c r="J876" s="73" t="s">
        <v>141</v>
      </c>
      <c r="K876" s="73"/>
      <c r="L876" s="74">
        <v>2</v>
      </c>
      <c r="M876" s="74"/>
      <c r="N876" s="74"/>
      <c r="O876" s="74"/>
      <c r="P876" s="74"/>
      <c r="Q876" s="74" t="str">
        <f>Table16[[#This Row],[DefPrimary2]]&amp;IF(Table16[[#This Row],[Def-Secondary3]]&lt;&gt;"","/"&amp;Table16[[#This Row],[Def-Secondary3]],)&amp;""&amp;IF(Table16[[#This Row],[PassRush4]]&lt;&gt;"","-"&amp;Table16[[#This Row],[PassRush4]],)</f>
        <v>4-2</v>
      </c>
      <c r="R876" s="74" t="e">
        <f>VLOOKUP(Table16[[#This Row],[Player]],#REF!,9,FALSE)</f>
        <v>#REF!</v>
      </c>
    </row>
    <row r="877" spans="1:18" ht="12.75" customHeight="1" x14ac:dyDescent="0.25">
      <c r="A877" s="76" t="s">
        <v>570</v>
      </c>
      <c r="B877" s="72" t="s">
        <v>288</v>
      </c>
      <c r="C877" s="77" t="s">
        <v>549</v>
      </c>
      <c r="D877" s="89">
        <v>37083</v>
      </c>
      <c r="E877" s="73" t="s">
        <v>571</v>
      </c>
      <c r="G877" s="73" t="s">
        <v>233</v>
      </c>
      <c r="H877" s="75" t="str">
        <f>VLOOKUP(Table16[[#This Row],[Player]],Rosters!$D$1:$D$1939,1,FALSE)</f>
        <v>Sweat, T'Vondre</v>
      </c>
      <c r="I877" s="75" t="str">
        <f>Table16[[#This Row],[RunBlock-Primary6]]&amp;"-"&amp;Table16[[#This Row],[PassBlock8]]&amp;IF(Table16[[#This Row],[RunBlock-Secondary7]]&lt;&gt;"","/"&amp;Table16[[#This Row],[RunBlock-Secondary7]]&amp;"-"&amp;Table16[[#This Row],[PassBlock8]],"")</f>
        <v>-</v>
      </c>
      <c r="J877" s="73" t="s">
        <v>393</v>
      </c>
      <c r="K877" s="73"/>
      <c r="L877" s="74">
        <v>2</v>
      </c>
      <c r="M877" s="74"/>
      <c r="N877" s="74"/>
      <c r="O877" s="74"/>
      <c r="P877" s="74"/>
      <c r="Q877" s="74" t="str">
        <f>Table16[[#This Row],[DefPrimary2]]&amp;IF(Table16[[#This Row],[Def-Secondary3]]&lt;&gt;"","/"&amp;Table16[[#This Row],[Def-Secondary3]],)&amp;""&amp;IF(Table16[[#This Row],[PassRush4]]&lt;&gt;"","-"&amp;Table16[[#This Row],[PassRush4]],)</f>
        <v>5-2</v>
      </c>
      <c r="R877" s="74" t="e">
        <f>VLOOKUP(Table16[[#This Row],[Player]],#REF!,9,FALSE)</f>
        <v>#REF!</v>
      </c>
    </row>
    <row r="878" spans="1:18" ht="12.75" customHeight="1" x14ac:dyDescent="0.25">
      <c r="A878" s="76" t="s">
        <v>573</v>
      </c>
      <c r="B878" s="72" t="s">
        <v>288</v>
      </c>
      <c r="C878" s="77" t="s">
        <v>175</v>
      </c>
      <c r="D878" s="89">
        <v>34992</v>
      </c>
      <c r="E878" s="73" t="s">
        <v>121</v>
      </c>
      <c r="G878" s="73" t="s">
        <v>247</v>
      </c>
      <c r="H878" s="75" t="str">
        <f>VLOOKUP(Table16[[#This Row],[Player]],Rosters!$D$1:$D$1939,1,FALSE)</f>
        <v>Tuttle, Shy</v>
      </c>
      <c r="I878" s="75" t="str">
        <f>Table16[[#This Row],[RunBlock-Primary6]]&amp;"-"&amp;Table16[[#This Row],[PassBlock8]]&amp;IF(Table16[[#This Row],[RunBlock-Secondary7]]&lt;&gt;"","/"&amp;Table16[[#This Row],[RunBlock-Secondary7]]&amp;"-"&amp;Table16[[#This Row],[PassBlock8]],"")</f>
        <v>-</v>
      </c>
      <c r="J878" s="73" t="s">
        <v>141</v>
      </c>
      <c r="K878" s="73"/>
      <c r="L878" s="74">
        <v>0</v>
      </c>
      <c r="M878" s="74"/>
      <c r="N878" s="74"/>
      <c r="O878" s="74"/>
      <c r="P878" s="74"/>
      <c r="Q878" s="74" t="str">
        <f>Table16[[#This Row],[DefPrimary2]]&amp;IF(Table16[[#This Row],[Def-Secondary3]]&lt;&gt;"","/"&amp;Table16[[#This Row],[Def-Secondary3]],)&amp;""&amp;IF(Table16[[#This Row],[PassRush4]]&lt;&gt;"","-"&amp;Table16[[#This Row],[PassRush4]],)</f>
        <v>4-0</v>
      </c>
      <c r="R878" s="74" t="e">
        <f>VLOOKUP(Table16[[#This Row],[Player]],#REF!,9,FALSE)</f>
        <v>#REF!</v>
      </c>
    </row>
    <row r="879" spans="1:18" ht="12.75" customHeight="1" x14ac:dyDescent="0.25">
      <c r="A879" s="76" t="s">
        <v>2143</v>
      </c>
      <c r="B879" s="72" t="s">
        <v>288</v>
      </c>
      <c r="C879" s="77" t="s">
        <v>429</v>
      </c>
      <c r="D879" s="89">
        <v>34735</v>
      </c>
      <c r="E879" s="73" t="s">
        <v>2144</v>
      </c>
      <c r="G879" s="73" t="s">
        <v>259</v>
      </c>
      <c r="H879" s="75" t="str">
        <f>VLOOKUP(Table16[[#This Row],[Player]],Rosters!$D$1:$D$1939,1,FALSE)</f>
        <v>Vea, Vita</v>
      </c>
      <c r="I879" s="75" t="str">
        <f>Table16[[#This Row],[RunBlock-Primary6]]&amp;"-"&amp;Table16[[#This Row],[PassBlock8]]&amp;IF(Table16[[#This Row],[RunBlock-Secondary7]]&lt;&gt;"","/"&amp;Table16[[#This Row],[RunBlock-Secondary7]]&amp;"-"&amp;Table16[[#This Row],[PassBlock8]],"")</f>
        <v>-</v>
      </c>
      <c r="J879" s="73" t="s">
        <v>393</v>
      </c>
      <c r="K879" s="73"/>
      <c r="L879" s="74">
        <v>7</v>
      </c>
      <c r="M879" s="74"/>
      <c r="N879" s="74"/>
      <c r="O879" s="74"/>
      <c r="P879" s="74"/>
      <c r="Q879" s="74" t="str">
        <f>Table16[[#This Row],[DefPrimary2]]&amp;IF(Table16[[#This Row],[Def-Secondary3]]&lt;&gt;"","/"&amp;Table16[[#This Row],[Def-Secondary3]],)&amp;""&amp;IF(Table16[[#This Row],[PassRush4]]&lt;&gt;"","-"&amp;Table16[[#This Row],[PassRush4]],)</f>
        <v>5-7</v>
      </c>
      <c r="R879" s="74" t="e">
        <f>VLOOKUP(Table16[[#This Row],[Player]],#REF!,9,FALSE)</f>
        <v>#REF!</v>
      </c>
    </row>
    <row r="880" spans="1:18" ht="12.75" customHeight="1" x14ac:dyDescent="0.25">
      <c r="A880" s="76" t="s">
        <v>4294</v>
      </c>
      <c r="B880" s="72" t="s">
        <v>379</v>
      </c>
      <c r="C880" s="77" t="s">
        <v>175</v>
      </c>
      <c r="D880" s="89">
        <v>36276</v>
      </c>
      <c r="E880" s="73" t="s">
        <v>416</v>
      </c>
      <c r="G880" s="73" t="s">
        <v>1097</v>
      </c>
      <c r="H880" s="75" t="e">
        <f>VLOOKUP(Table16[[#This Row],[Player]],Rosters!$D$1:$D$1939,1,FALSE)</f>
        <v>#N/A</v>
      </c>
      <c r="I880" s="75" t="str">
        <f>Table16[[#This Row],[RunBlock-Primary6]]&amp;"-"&amp;Table16[[#This Row],[PassBlock8]]&amp;IF(Table16[[#This Row],[RunBlock-Secondary7]]&lt;&gt;"","/"&amp;Table16[[#This Row],[RunBlock-Secondary7]]&amp;"-"&amp;Table16[[#This Row],[PassBlock8]],"")</f>
        <v>-</v>
      </c>
      <c r="J880" s="73">
        <v>0</v>
      </c>
      <c r="K880" s="73"/>
      <c r="L880" s="74">
        <v>5</v>
      </c>
      <c r="M880" s="74"/>
      <c r="N880" s="74"/>
      <c r="O880" s="74"/>
      <c r="P880" s="74"/>
      <c r="Q880" s="74" t="str">
        <f>Table16[[#This Row],[DefPrimary2]]&amp;IF(Table16[[#This Row],[Def-Secondary3]]&lt;&gt;"","/"&amp;Table16[[#This Row],[Def-Secondary3]],)&amp;""&amp;IF(Table16[[#This Row],[PassRush4]]&lt;&gt;"","-"&amp;Table16[[#This Row],[PassRush4]],)</f>
        <v>0-5</v>
      </c>
      <c r="R880" s="74" t="e">
        <f>VLOOKUP(Table16[[#This Row],[Player]],#REF!,9,FALSE)</f>
        <v>#REF!</v>
      </c>
    </row>
    <row r="881" spans="1:18" ht="12.75" customHeight="1" x14ac:dyDescent="0.25">
      <c r="A881" s="76" t="s">
        <v>4295</v>
      </c>
      <c r="B881" s="72" t="s">
        <v>379</v>
      </c>
      <c r="C881" s="77" t="s">
        <v>261</v>
      </c>
      <c r="D881" s="89">
        <v>34842</v>
      </c>
      <c r="E881" s="73" t="s">
        <v>301</v>
      </c>
      <c r="G881" s="73" t="s">
        <v>359</v>
      </c>
      <c r="H881" s="75" t="e">
        <f>VLOOKUP(Table16[[#This Row],[Player]],Rosters!$D$1:$D$1939,1,FALSE)</f>
        <v>#N/A</v>
      </c>
      <c r="I881" s="75" t="str">
        <f>Table16[[#This Row],[RunBlock-Primary6]]&amp;"-"&amp;Table16[[#This Row],[PassBlock8]]&amp;IF(Table16[[#This Row],[RunBlock-Secondary7]]&lt;&gt;"","/"&amp;Table16[[#This Row],[RunBlock-Secondary7]]&amp;"-"&amp;Table16[[#This Row],[PassBlock8]],"")</f>
        <v>-</v>
      </c>
      <c r="J881" s="73">
        <v>4</v>
      </c>
      <c r="K881" s="73"/>
      <c r="L881" s="74">
        <v>0</v>
      </c>
      <c r="M881" s="74"/>
      <c r="N881" s="74"/>
      <c r="O881" s="74"/>
      <c r="P881" s="74"/>
      <c r="Q881" s="74" t="str">
        <f>Table16[[#This Row],[DefPrimary2]]&amp;IF(Table16[[#This Row],[Def-Secondary3]]&lt;&gt;"","/"&amp;Table16[[#This Row],[Def-Secondary3]],)&amp;""&amp;IF(Table16[[#This Row],[PassRush4]]&lt;&gt;"","-"&amp;Table16[[#This Row],[PassRush4]],)</f>
        <v>4-0</v>
      </c>
      <c r="R881" s="74" t="e">
        <f>VLOOKUP(Table16[[#This Row],[Player]],#REF!,9,FALSE)</f>
        <v>#REF!</v>
      </c>
    </row>
    <row r="882" spans="1:18" ht="12.75" customHeight="1" x14ac:dyDescent="0.25">
      <c r="A882" s="76" t="s">
        <v>948</v>
      </c>
      <c r="B882" s="72" t="s">
        <v>379</v>
      </c>
      <c r="C882" s="77" t="s">
        <v>429</v>
      </c>
      <c r="D882" s="89">
        <v>37189</v>
      </c>
      <c r="E882" s="73" t="s">
        <v>949</v>
      </c>
      <c r="G882" s="73" t="s">
        <v>823</v>
      </c>
      <c r="H882" s="75" t="str">
        <f>VLOOKUP(Table16[[#This Row],[Player]],Rosters!$D$1:$D$1939,1,FALSE)</f>
        <v>Braswell, Chris</v>
      </c>
      <c r="I882" s="75" t="str">
        <f>Table16[[#This Row],[RunBlock-Primary6]]&amp;"-"&amp;Table16[[#This Row],[PassBlock8]]&amp;IF(Table16[[#This Row],[RunBlock-Secondary7]]&lt;&gt;"","/"&amp;Table16[[#This Row],[RunBlock-Secondary7]]&amp;"-"&amp;Table16[[#This Row],[PassBlock8]],"")</f>
        <v>-</v>
      </c>
      <c r="J882" s="73">
        <v>0</v>
      </c>
      <c r="K882" s="73"/>
      <c r="L882" s="74">
        <v>3</v>
      </c>
      <c r="M882" s="74"/>
      <c r="N882" s="74"/>
      <c r="O882" s="74"/>
      <c r="P882" s="74"/>
      <c r="Q882" s="74" t="str">
        <f>Table16[[#This Row],[DefPrimary2]]&amp;IF(Table16[[#This Row],[Def-Secondary3]]&lt;&gt;"","/"&amp;Table16[[#This Row],[Def-Secondary3]],)&amp;""&amp;IF(Table16[[#This Row],[PassRush4]]&lt;&gt;"","-"&amp;Table16[[#This Row],[PassRush4]],)</f>
        <v>0-3</v>
      </c>
      <c r="R882" s="74" t="e">
        <f>VLOOKUP(Table16[[#This Row],[Player]],#REF!,9,FALSE)</f>
        <v>#REF!</v>
      </c>
    </row>
    <row r="883" spans="1:18" ht="12.75" customHeight="1" x14ac:dyDescent="0.25">
      <c r="A883" s="76" t="s">
        <v>2639</v>
      </c>
      <c r="B883" s="72" t="s">
        <v>379</v>
      </c>
      <c r="C883" s="77" t="s">
        <v>84</v>
      </c>
      <c r="D883" s="89">
        <v>36192</v>
      </c>
      <c r="E883" s="73" t="s">
        <v>473</v>
      </c>
      <c r="G883" s="73" t="s">
        <v>1097</v>
      </c>
      <c r="H883" s="75" t="str">
        <f>VLOOKUP(Table16[[#This Row],[Player]],Rosters!$D$1:$D$1939,1,FALSE)</f>
        <v>Browning, Baron</v>
      </c>
      <c r="I883" s="75" t="str">
        <f>Table16[[#This Row],[RunBlock-Primary6]]&amp;"-"&amp;Table16[[#This Row],[PassBlock8]]&amp;IF(Table16[[#This Row],[RunBlock-Secondary7]]&lt;&gt;"","/"&amp;Table16[[#This Row],[RunBlock-Secondary7]]&amp;"-"&amp;Table16[[#This Row],[PassBlock8]],"")</f>
        <v>-</v>
      </c>
      <c r="J883" s="73">
        <v>0</v>
      </c>
      <c r="K883" s="73"/>
      <c r="L883" s="74">
        <v>5</v>
      </c>
      <c r="M883" s="74"/>
      <c r="N883" s="74"/>
      <c r="O883" s="74"/>
      <c r="P883" s="74"/>
      <c r="Q883" s="74" t="str">
        <f>Table16[[#This Row],[DefPrimary2]]&amp;IF(Table16[[#This Row],[Def-Secondary3]]&lt;&gt;"","/"&amp;Table16[[#This Row],[Def-Secondary3]],)&amp;""&amp;IF(Table16[[#This Row],[PassRush4]]&lt;&gt;"","-"&amp;Table16[[#This Row],[PassRush4]],)</f>
        <v>0-5</v>
      </c>
      <c r="R883" s="74" t="e">
        <f>VLOOKUP(Table16[[#This Row],[Player]],#REF!,9,FALSE)</f>
        <v>#REF!</v>
      </c>
    </row>
    <row r="884" spans="1:18" ht="12.75" customHeight="1" x14ac:dyDescent="0.25">
      <c r="A884" s="76" t="s">
        <v>3310</v>
      </c>
      <c r="B884" s="72" t="s">
        <v>379</v>
      </c>
      <c r="C884" s="77" t="s">
        <v>109</v>
      </c>
      <c r="D884" s="89">
        <v>36183</v>
      </c>
      <c r="E884" s="73" t="s">
        <v>90</v>
      </c>
      <c r="G884" s="73" t="s">
        <v>2766</v>
      </c>
      <c r="H884" s="75" t="str">
        <f>VLOOKUP(Table16[[#This Row],[Player]],Rosters!$D$1:$D$1939,1,FALSE)</f>
        <v>Ebiketie, Arnold</v>
      </c>
      <c r="I884" s="75" t="str">
        <f>Table16[[#This Row],[RunBlock-Primary6]]&amp;"-"&amp;Table16[[#This Row],[PassBlock8]]&amp;IF(Table16[[#This Row],[RunBlock-Secondary7]]&lt;&gt;"","/"&amp;Table16[[#This Row],[RunBlock-Secondary7]]&amp;"-"&amp;Table16[[#This Row],[PassBlock8]],"")</f>
        <v>-</v>
      </c>
      <c r="J884" s="73">
        <v>0</v>
      </c>
      <c r="K884" s="73"/>
      <c r="L884" s="74">
        <v>9</v>
      </c>
      <c r="M884" s="74"/>
      <c r="N884" s="74"/>
      <c r="O884" s="74"/>
      <c r="P884" s="74"/>
      <c r="Q884" s="74" t="str">
        <f>Table16[[#This Row],[DefPrimary2]]&amp;IF(Table16[[#This Row],[Def-Secondary3]]&lt;&gt;"","/"&amp;Table16[[#This Row],[Def-Secondary3]],)&amp;""&amp;IF(Table16[[#This Row],[PassRush4]]&lt;&gt;"","-"&amp;Table16[[#This Row],[PassRush4]],)</f>
        <v>0-9</v>
      </c>
      <c r="R884" s="74" t="e">
        <f>VLOOKUP(Table16[[#This Row],[Player]],#REF!,9,FALSE)</f>
        <v>#REF!</v>
      </c>
    </row>
    <row r="885" spans="1:18" ht="12.75" customHeight="1" x14ac:dyDescent="0.25">
      <c r="A885" s="76" t="s">
        <v>3205</v>
      </c>
      <c r="B885" s="72" t="s">
        <v>379</v>
      </c>
      <c r="C885" s="77" t="s">
        <v>154</v>
      </c>
      <c r="D885" s="89">
        <v>37714</v>
      </c>
      <c r="E885" s="73" t="s">
        <v>3206</v>
      </c>
      <c r="G885" s="73" t="s">
        <v>292</v>
      </c>
      <c r="H885" s="75" t="str">
        <f>VLOOKUP(Table16[[#This Row],[Player]],Rosters!$D$1:$D$1939,1,FALSE)</f>
        <v>Elliss, Jonah</v>
      </c>
      <c r="I885" s="75" t="str">
        <f>Table16[[#This Row],[RunBlock-Primary6]]&amp;"-"&amp;Table16[[#This Row],[PassBlock8]]&amp;IF(Table16[[#This Row],[RunBlock-Secondary7]]&lt;&gt;"","/"&amp;Table16[[#This Row],[RunBlock-Secondary7]]&amp;"-"&amp;Table16[[#This Row],[PassBlock8]],"")</f>
        <v>-</v>
      </c>
      <c r="J885" s="73">
        <v>4</v>
      </c>
      <c r="K885" s="73"/>
      <c r="L885" s="74">
        <v>7</v>
      </c>
      <c r="M885" s="74"/>
      <c r="N885" s="74"/>
      <c r="O885" s="74"/>
      <c r="P885" s="74"/>
      <c r="Q885" s="74" t="str">
        <f>Table16[[#This Row],[DefPrimary2]]&amp;IF(Table16[[#This Row],[Def-Secondary3]]&lt;&gt;"","/"&amp;Table16[[#This Row],[Def-Secondary3]],)&amp;""&amp;IF(Table16[[#This Row],[PassRush4]]&lt;&gt;"","-"&amp;Table16[[#This Row],[PassRush4]],)</f>
        <v>4-7</v>
      </c>
      <c r="R885" s="74" t="e">
        <f>VLOOKUP(Table16[[#This Row],[Player]],#REF!,9,FALSE)</f>
        <v>#REF!</v>
      </c>
    </row>
    <row r="886" spans="1:18" ht="12.75" customHeight="1" x14ac:dyDescent="0.25">
      <c r="A886" s="76" t="s">
        <v>2765</v>
      </c>
      <c r="B886" s="72" t="s">
        <v>379</v>
      </c>
      <c r="C886" s="77" t="s">
        <v>84</v>
      </c>
      <c r="D886" s="89">
        <v>34555</v>
      </c>
      <c r="E886" s="73" t="s">
        <v>391</v>
      </c>
      <c r="G886" s="73" t="s">
        <v>280</v>
      </c>
      <c r="H886" s="75" t="str">
        <f>VLOOKUP(Table16[[#This Row],[Player]],Rosters!$D$1:$D$1939,1,FALSE)</f>
        <v>Gardeck, Dennis</v>
      </c>
      <c r="I886" s="75" t="str">
        <f>Table16[[#This Row],[RunBlock-Primary6]]&amp;"-"&amp;Table16[[#This Row],[PassBlock8]]&amp;IF(Table16[[#This Row],[RunBlock-Secondary7]]&lt;&gt;"","/"&amp;Table16[[#This Row],[RunBlock-Secondary7]]&amp;"-"&amp;Table16[[#This Row],[PassBlock8]],"")</f>
        <v>-</v>
      </c>
      <c r="J886" s="73">
        <v>4</v>
      </c>
      <c r="K886" s="73"/>
      <c r="L886" s="74">
        <v>6</v>
      </c>
      <c r="M886" s="74"/>
      <c r="N886" s="74"/>
      <c r="O886" s="74"/>
      <c r="P886" s="74"/>
      <c r="Q886" s="74" t="str">
        <f>Table16[[#This Row],[DefPrimary2]]&amp;IF(Table16[[#This Row],[Def-Secondary3]]&lt;&gt;"","/"&amp;Table16[[#This Row],[Def-Secondary3]],)&amp;""&amp;IF(Table16[[#This Row],[PassRush4]]&lt;&gt;"","-"&amp;Table16[[#This Row],[PassRush4]],)</f>
        <v>4-6</v>
      </c>
      <c r="R886" s="74" t="e">
        <f>VLOOKUP(Table16[[#This Row],[Player]],#REF!,9,FALSE)</f>
        <v>#REF!</v>
      </c>
    </row>
    <row r="887" spans="1:18" ht="12.75" customHeight="1" x14ac:dyDescent="0.25">
      <c r="A887" s="76" t="s">
        <v>2410</v>
      </c>
      <c r="B887" s="72" t="s">
        <v>379</v>
      </c>
      <c r="C887" s="77" t="s">
        <v>175</v>
      </c>
      <c r="D887" s="89">
        <v>35778</v>
      </c>
      <c r="E887" s="73" t="s">
        <v>198</v>
      </c>
      <c r="G887" s="73" t="s">
        <v>341</v>
      </c>
      <c r="H887" s="75" t="str">
        <f>VLOOKUP(Table16[[#This Row],[Player]],Rosters!$D$1:$D$1939,1,FALSE)</f>
        <v>Gill, Cam</v>
      </c>
      <c r="I887" s="75" t="str">
        <f>Table16[[#This Row],[RunBlock-Primary6]]&amp;"-"&amp;Table16[[#This Row],[PassBlock8]]&amp;IF(Table16[[#This Row],[RunBlock-Secondary7]]&lt;&gt;"","/"&amp;Table16[[#This Row],[RunBlock-Secondary7]]&amp;"-"&amp;Table16[[#This Row],[PassBlock8]],"")</f>
        <v>-</v>
      </c>
      <c r="J887" s="73">
        <v>0</v>
      </c>
      <c r="K887" s="73"/>
      <c r="L887" s="74">
        <v>0</v>
      </c>
      <c r="M887" s="74"/>
      <c r="N887" s="74"/>
      <c r="O887" s="74"/>
      <c r="P887" s="74"/>
      <c r="Q887" s="74" t="str">
        <f>Table16[[#This Row],[DefPrimary2]]&amp;IF(Table16[[#This Row],[Def-Secondary3]]&lt;&gt;"","/"&amp;Table16[[#This Row],[Def-Secondary3]],)&amp;""&amp;IF(Table16[[#This Row],[PassRush4]]&lt;&gt;"","-"&amp;Table16[[#This Row],[PassRush4]],)</f>
        <v>0-0</v>
      </c>
      <c r="R887" s="74" t="e">
        <f>VLOOKUP(Table16[[#This Row],[Player]],#REF!,9,FALSE)</f>
        <v>#REF!</v>
      </c>
    </row>
    <row r="888" spans="1:18" ht="12.75" customHeight="1" x14ac:dyDescent="0.25">
      <c r="A888" s="76" t="s">
        <v>3534</v>
      </c>
      <c r="B888" s="72" t="s">
        <v>379</v>
      </c>
      <c r="C888" s="77" t="s">
        <v>363</v>
      </c>
      <c r="D888" s="89">
        <v>34764</v>
      </c>
      <c r="E888" s="73" t="s">
        <v>3493</v>
      </c>
      <c r="G888" s="73" t="s">
        <v>1246</v>
      </c>
      <c r="H888" s="75" t="str">
        <f>VLOOKUP(Table16[[#This Row],[Player]],Rosters!$D$1:$D$1939,1,FALSE)</f>
        <v>Harris, Charles</v>
      </c>
      <c r="I888" s="75" t="str">
        <f>Table16[[#This Row],[RunBlock-Primary6]]&amp;"-"&amp;Table16[[#This Row],[PassBlock8]]&amp;IF(Table16[[#This Row],[RunBlock-Secondary7]]&lt;&gt;"","/"&amp;Table16[[#This Row],[RunBlock-Secondary7]]&amp;"-"&amp;Table16[[#This Row],[PassBlock8]],"")</f>
        <v>-</v>
      </c>
      <c r="J888" s="73">
        <v>40</v>
      </c>
      <c r="K888" s="73"/>
      <c r="L888" s="74">
        <v>5</v>
      </c>
      <c r="M888" s="74"/>
      <c r="N888" s="74"/>
      <c r="O888" s="74"/>
      <c r="P888" s="74"/>
      <c r="Q888" s="74" t="str">
        <f>Table16[[#This Row],[DefPrimary2]]&amp;IF(Table16[[#This Row],[Def-Secondary3]]&lt;&gt;"","/"&amp;Table16[[#This Row],[Def-Secondary3]],)&amp;""&amp;IF(Table16[[#This Row],[PassRush4]]&lt;&gt;"","-"&amp;Table16[[#This Row],[PassRush4]],)</f>
        <v>40-5</v>
      </c>
      <c r="R888" s="74" t="e">
        <f>VLOOKUP(Table16[[#This Row],[Player]],#REF!,9,FALSE)</f>
        <v>#REF!</v>
      </c>
    </row>
    <row r="889" spans="1:18" ht="12.75" customHeight="1" x14ac:dyDescent="0.25">
      <c r="A889" s="76" t="s">
        <v>1803</v>
      </c>
      <c r="B889" s="72" t="s">
        <v>379</v>
      </c>
      <c r="C889" s="77" t="s">
        <v>181</v>
      </c>
      <c r="D889" s="89">
        <v>37216</v>
      </c>
      <c r="E889" s="73" t="s">
        <v>180</v>
      </c>
      <c r="G889" s="73" t="s">
        <v>615</v>
      </c>
      <c r="H889" s="75" t="str">
        <f>VLOOKUP(Table16[[#This Row],[Player]],Rosters!$D$1:$D$1939,1,FALSE)</f>
        <v>Herbig, Nick</v>
      </c>
      <c r="I889" s="75" t="str">
        <f>Table16[[#This Row],[RunBlock-Primary6]]&amp;"-"&amp;Table16[[#This Row],[PassBlock8]]&amp;IF(Table16[[#This Row],[RunBlock-Secondary7]]&lt;&gt;"","/"&amp;Table16[[#This Row],[RunBlock-Secondary7]]&amp;"-"&amp;Table16[[#This Row],[PassBlock8]],"")</f>
        <v>-</v>
      </c>
      <c r="J889" s="73">
        <v>0</v>
      </c>
      <c r="K889" s="73"/>
      <c r="L889" s="74">
        <v>8</v>
      </c>
      <c r="M889" s="74"/>
      <c r="N889" s="74"/>
      <c r="O889" s="74"/>
      <c r="P889" s="74"/>
      <c r="Q889" s="74" t="str">
        <f>Table16[[#This Row],[DefPrimary2]]&amp;IF(Table16[[#This Row],[Def-Secondary3]]&lt;&gt;"","/"&amp;Table16[[#This Row],[Def-Secondary3]],)&amp;""&amp;IF(Table16[[#This Row],[PassRush4]]&lt;&gt;"","-"&amp;Table16[[#This Row],[PassRush4]],)</f>
        <v>0-8</v>
      </c>
      <c r="R889" s="74" t="e">
        <f>VLOOKUP(Table16[[#This Row],[Player]],#REF!,9,FALSE)</f>
        <v>#REF!</v>
      </c>
    </row>
    <row r="890" spans="1:18" ht="12.75" customHeight="1" x14ac:dyDescent="0.25">
      <c r="A890" s="76" t="s">
        <v>3098</v>
      </c>
      <c r="B890" s="72" t="s">
        <v>379</v>
      </c>
      <c r="C890" s="77" t="s">
        <v>363</v>
      </c>
      <c r="D890" s="89">
        <v>36963</v>
      </c>
      <c r="E890" s="73" t="s">
        <v>3099</v>
      </c>
      <c r="G890" s="73" t="s">
        <v>346</v>
      </c>
      <c r="H890" s="75" t="str">
        <f>VLOOKUP(Table16[[#This Row],[Player]],Rosters!$D$1:$D$1939,1,FALSE)</f>
        <v>Hunt, Jalyx</v>
      </c>
      <c r="I890" s="75" t="str">
        <f>Table16[[#This Row],[RunBlock-Primary6]]&amp;"-"&amp;Table16[[#This Row],[PassBlock8]]&amp;IF(Table16[[#This Row],[RunBlock-Secondary7]]&lt;&gt;"","/"&amp;Table16[[#This Row],[RunBlock-Secondary7]]&amp;"-"&amp;Table16[[#This Row],[PassBlock8]],"")</f>
        <v>-</v>
      </c>
      <c r="J890" s="73">
        <v>4</v>
      </c>
      <c r="K890" s="73"/>
      <c r="L890" s="74">
        <v>5</v>
      </c>
      <c r="M890" s="74"/>
      <c r="N890" s="74"/>
      <c r="O890" s="74"/>
      <c r="P890" s="74"/>
      <c r="Q890" s="74" t="str">
        <f>Table16[[#This Row],[DefPrimary2]]&amp;IF(Table16[[#This Row],[Def-Secondary3]]&lt;&gt;"","/"&amp;Table16[[#This Row],[Def-Secondary3]],)&amp;""&amp;IF(Table16[[#This Row],[PassRush4]]&lt;&gt;"","-"&amp;Table16[[#This Row],[PassRush4]],)</f>
        <v>4-5</v>
      </c>
      <c r="R890" s="74" t="e">
        <f>VLOOKUP(Table16[[#This Row],[Player]],#REF!,9,FALSE)</f>
        <v>#REF!</v>
      </c>
    </row>
    <row r="891" spans="1:18" ht="12.75" customHeight="1" x14ac:dyDescent="0.25">
      <c r="A891" s="76" t="s">
        <v>3847</v>
      </c>
      <c r="B891" s="72" t="s">
        <v>379</v>
      </c>
      <c r="C891" s="77" t="s">
        <v>239</v>
      </c>
      <c r="D891" s="89">
        <v>36813</v>
      </c>
      <c r="E891" s="73" t="s">
        <v>3848</v>
      </c>
      <c r="G891" s="73" t="s">
        <v>341</v>
      </c>
      <c r="H891" s="75" t="str">
        <f>VLOOKUP(Table16[[#This Row],[Player]],Rosters!$D$1:$D$1939,1,FALSE)</f>
        <v>Jackson, Brennan</v>
      </c>
      <c r="I891" s="75" t="str">
        <f>Table16[[#This Row],[RunBlock-Primary6]]&amp;"-"&amp;Table16[[#This Row],[PassBlock8]]&amp;IF(Table16[[#This Row],[RunBlock-Secondary7]]&lt;&gt;"","/"&amp;Table16[[#This Row],[RunBlock-Secondary7]]&amp;"-"&amp;Table16[[#This Row],[PassBlock8]],"")</f>
        <v>-</v>
      </c>
      <c r="J891" s="73">
        <v>0</v>
      </c>
      <c r="K891" s="73"/>
      <c r="L891" s="74">
        <v>0</v>
      </c>
      <c r="M891" s="74"/>
      <c r="N891" s="74"/>
      <c r="O891" s="74"/>
      <c r="P891" s="74"/>
      <c r="Q891" s="74" t="str">
        <f>Table16[[#This Row],[DefPrimary2]]&amp;IF(Table16[[#This Row],[Def-Secondary3]]&lt;&gt;"","/"&amp;Table16[[#This Row],[Def-Secondary3]],)&amp;""&amp;IF(Table16[[#This Row],[PassRush4]]&lt;&gt;"","-"&amp;Table16[[#This Row],[PassRush4]],)</f>
        <v>0-0</v>
      </c>
      <c r="R891" s="74" t="e">
        <f>VLOOKUP(Table16[[#This Row],[Player]],#REF!,9,FALSE)</f>
        <v>#REF!</v>
      </c>
    </row>
    <row r="892" spans="1:18" ht="12.75" customHeight="1" x14ac:dyDescent="0.25">
      <c r="A892" s="76" t="s">
        <v>2189</v>
      </c>
      <c r="B892" s="72" t="s">
        <v>379</v>
      </c>
      <c r="C892" s="77" t="s">
        <v>175</v>
      </c>
      <c r="D892" s="89">
        <v>36097</v>
      </c>
      <c r="E892" s="73" t="s">
        <v>98</v>
      </c>
      <c r="G892" s="73" t="s">
        <v>1097</v>
      </c>
      <c r="H892" s="75" t="str">
        <f>VLOOKUP(Table16[[#This Row],[Player]],Rosters!$D$1:$D$1939,1,FALSE)</f>
        <v>Johnson, DJ</v>
      </c>
      <c r="I892" s="75" t="str">
        <f>Table16[[#This Row],[RunBlock-Primary6]]&amp;"-"&amp;Table16[[#This Row],[PassBlock8]]&amp;IF(Table16[[#This Row],[RunBlock-Secondary7]]&lt;&gt;"","/"&amp;Table16[[#This Row],[RunBlock-Secondary7]]&amp;"-"&amp;Table16[[#This Row],[PassBlock8]],"")</f>
        <v>-</v>
      </c>
      <c r="J892" s="73">
        <v>0</v>
      </c>
      <c r="K892" s="73"/>
      <c r="L892" s="74">
        <v>5</v>
      </c>
      <c r="M892" s="74"/>
      <c r="N892" s="74"/>
      <c r="O892" s="74"/>
      <c r="P892" s="74"/>
      <c r="Q892" s="74" t="str">
        <f>Table16[[#This Row],[DefPrimary2]]&amp;IF(Table16[[#This Row],[Def-Secondary3]]&lt;&gt;"","/"&amp;Table16[[#This Row],[Def-Secondary3]],)&amp;""&amp;IF(Table16[[#This Row],[PassRush4]]&lt;&gt;"","-"&amp;Table16[[#This Row],[PassRush4]],)</f>
        <v>0-5</v>
      </c>
      <c r="R892" s="74" t="e">
        <f>VLOOKUP(Table16[[#This Row],[Player]],#REF!,9,FALSE)</f>
        <v>#REF!</v>
      </c>
    </row>
    <row r="893" spans="1:18" ht="12.75" customHeight="1" x14ac:dyDescent="0.25">
      <c r="A893" s="76" t="s">
        <v>2054</v>
      </c>
      <c r="B893" s="72" t="s">
        <v>379</v>
      </c>
      <c r="C893" s="77" t="s">
        <v>116</v>
      </c>
      <c r="D893" s="89">
        <v>35435</v>
      </c>
      <c r="E893" s="73" t="s">
        <v>136</v>
      </c>
      <c r="G893" s="73" t="s">
        <v>1411</v>
      </c>
      <c r="H893" s="75" t="str">
        <f>VLOOKUP(Table16[[#This Row],[Player]],Rosters!$D$1:$D$1939,1,FALSE)</f>
        <v>Jones, Dre'Mont</v>
      </c>
      <c r="I893" s="75" t="str">
        <f>Table16[[#This Row],[RunBlock-Primary6]]&amp;"-"&amp;Table16[[#This Row],[PassBlock8]]&amp;IF(Table16[[#This Row],[RunBlock-Secondary7]]&lt;&gt;"","/"&amp;Table16[[#This Row],[RunBlock-Secondary7]]&amp;"-"&amp;Table16[[#This Row],[PassBlock8]],"")</f>
        <v>-</v>
      </c>
      <c r="J893" s="73">
        <v>0</v>
      </c>
      <c r="K893" s="73"/>
      <c r="L893" s="74">
        <v>7</v>
      </c>
      <c r="M893" s="74"/>
      <c r="N893" s="74"/>
      <c r="O893" s="74"/>
      <c r="P893" s="74"/>
      <c r="Q893" s="74" t="str">
        <f>Table16[[#This Row],[DefPrimary2]]&amp;IF(Table16[[#This Row],[Def-Secondary3]]&lt;&gt;"","/"&amp;Table16[[#This Row],[Def-Secondary3]],)&amp;""&amp;IF(Table16[[#This Row],[PassRush4]]&lt;&gt;"","-"&amp;Table16[[#This Row],[PassRush4]],)</f>
        <v>0-7</v>
      </c>
      <c r="R893" s="74" t="e">
        <f>VLOOKUP(Table16[[#This Row],[Player]],#REF!,9,FALSE)</f>
        <v>#REF!</v>
      </c>
    </row>
    <row r="894" spans="1:18" ht="12.75" customHeight="1" x14ac:dyDescent="0.25">
      <c r="A894" s="76" t="s">
        <v>1410</v>
      </c>
      <c r="B894" s="72" t="s">
        <v>379</v>
      </c>
      <c r="C894" s="77" t="s">
        <v>232</v>
      </c>
      <c r="D894" s="89">
        <v>36039</v>
      </c>
      <c r="E894" s="73" t="s">
        <v>473</v>
      </c>
      <c r="G894" s="73" t="s">
        <v>770</v>
      </c>
      <c r="H894" s="75" t="str">
        <f>VLOOKUP(Table16[[#This Row],[Player]],Rosters!$D$1:$D$1939,1,FALSE)</f>
        <v>Jones, Patrick</v>
      </c>
      <c r="I894" s="75" t="str">
        <f>Table16[[#This Row],[RunBlock-Primary6]]&amp;"-"&amp;Table16[[#This Row],[PassBlock8]]&amp;IF(Table16[[#This Row],[RunBlock-Secondary7]]&lt;&gt;"","/"&amp;Table16[[#This Row],[RunBlock-Secondary7]]&amp;"-"&amp;Table16[[#This Row],[PassBlock8]],"")</f>
        <v>-</v>
      </c>
      <c r="J894" s="73">
        <v>4</v>
      </c>
      <c r="K894" s="73"/>
      <c r="L894" s="74">
        <v>8</v>
      </c>
      <c r="M894" s="74"/>
      <c r="N894" s="74"/>
      <c r="O894" s="74"/>
      <c r="P894" s="74"/>
      <c r="Q894" s="74" t="str">
        <f>Table16[[#This Row],[DefPrimary2]]&amp;IF(Table16[[#This Row],[Def-Secondary3]]&lt;&gt;"","/"&amp;Table16[[#This Row],[Def-Secondary3]],)&amp;""&amp;IF(Table16[[#This Row],[PassRush4]]&lt;&gt;"","-"&amp;Table16[[#This Row],[PassRush4]],)</f>
        <v>4-8</v>
      </c>
      <c r="R894" s="74" t="e">
        <f>VLOOKUP(Table16[[#This Row],[Player]],#REF!,9,FALSE)</f>
        <v>#REF!</v>
      </c>
    </row>
    <row r="895" spans="1:18" ht="12.75" customHeight="1" x14ac:dyDescent="0.25">
      <c r="A895" s="76" t="s">
        <v>1700</v>
      </c>
      <c r="B895" s="72" t="s">
        <v>379</v>
      </c>
      <c r="C895" s="77" t="s">
        <v>109</v>
      </c>
      <c r="D895" s="89">
        <v>36353</v>
      </c>
      <c r="E895" s="73" t="s">
        <v>191</v>
      </c>
      <c r="G895" s="73" t="s">
        <v>1097</v>
      </c>
      <c r="H895" s="75" t="str">
        <f>VLOOKUP(Table16[[#This Row],[Player]],Rosters!$D$1:$D$1939,1,FALSE)</f>
        <v>Malone, DeAngelo</v>
      </c>
      <c r="I895" s="75" t="str">
        <f>Table16[[#This Row],[RunBlock-Primary6]]&amp;"-"&amp;Table16[[#This Row],[PassBlock8]]&amp;IF(Table16[[#This Row],[RunBlock-Secondary7]]&lt;&gt;"","/"&amp;Table16[[#This Row],[RunBlock-Secondary7]]&amp;"-"&amp;Table16[[#This Row],[PassBlock8]],"")</f>
        <v>-</v>
      </c>
      <c r="J895" s="73">
        <v>0</v>
      </c>
      <c r="K895" s="73"/>
      <c r="L895" s="74">
        <v>5</v>
      </c>
      <c r="M895" s="74"/>
      <c r="N895" s="74"/>
      <c r="O895" s="74"/>
      <c r="P895" s="74"/>
      <c r="Q895" s="74" t="str">
        <f>Table16[[#This Row],[DefPrimary2]]&amp;IF(Table16[[#This Row],[Def-Secondary3]]&lt;&gt;"","/"&amp;Table16[[#This Row],[Def-Secondary3]],)&amp;""&amp;IF(Table16[[#This Row],[PassRush4]]&lt;&gt;"","-"&amp;Table16[[#This Row],[PassRush4]],)</f>
        <v>0-5</v>
      </c>
      <c r="R895" s="74" t="e">
        <f>VLOOKUP(Table16[[#This Row],[Player]],#REF!,9,FALSE)</f>
        <v>#REF!</v>
      </c>
    </row>
    <row r="896" spans="1:18" ht="12.75" customHeight="1" x14ac:dyDescent="0.25">
      <c r="A896" s="76" t="s">
        <v>4296</v>
      </c>
      <c r="B896" s="72" t="s">
        <v>379</v>
      </c>
      <c r="C896" s="77" t="s">
        <v>181</v>
      </c>
      <c r="D896" s="89">
        <v>36008</v>
      </c>
      <c r="E896" s="73" t="s">
        <v>1248</v>
      </c>
      <c r="G896" s="73" t="s">
        <v>341</v>
      </c>
      <c r="H896" s="75" t="e">
        <f>VLOOKUP(Table16[[#This Row],[Player]],Rosters!$D$1:$D$1939,1,FALSE)</f>
        <v>#N/A</v>
      </c>
      <c r="I896" s="75" t="str">
        <f>Table16[[#This Row],[RunBlock-Primary6]]&amp;"-"&amp;Table16[[#This Row],[PassBlock8]]&amp;IF(Table16[[#This Row],[RunBlock-Secondary7]]&lt;&gt;"","/"&amp;Table16[[#This Row],[RunBlock-Secondary7]]&amp;"-"&amp;Table16[[#This Row],[PassBlock8]],"")</f>
        <v>-</v>
      </c>
      <c r="J896" s="73">
        <v>0</v>
      </c>
      <c r="K896" s="73"/>
      <c r="L896" s="74">
        <v>0</v>
      </c>
      <c r="M896" s="74"/>
      <c r="N896" s="74"/>
      <c r="O896" s="74"/>
      <c r="P896" s="74"/>
      <c r="Q896" s="74" t="str">
        <f>Table16[[#This Row],[DefPrimary2]]&amp;IF(Table16[[#This Row],[Def-Secondary3]]&lt;&gt;"","/"&amp;Table16[[#This Row],[Def-Secondary3]],)&amp;""&amp;IF(Table16[[#This Row],[PassRush4]]&lt;&gt;"","-"&amp;Table16[[#This Row],[PassRush4]],)</f>
        <v>0-0</v>
      </c>
      <c r="R896" s="74" t="e">
        <f>VLOOKUP(Table16[[#This Row],[Player]],#REF!,9,FALSE)</f>
        <v>#REF!</v>
      </c>
    </row>
    <row r="897" spans="1:18" ht="12.75" customHeight="1" x14ac:dyDescent="0.25">
      <c r="A897" s="76" t="s">
        <v>2634</v>
      </c>
      <c r="B897" s="72" t="s">
        <v>379</v>
      </c>
      <c r="C897" s="77" t="s">
        <v>116</v>
      </c>
      <c r="D897" s="89">
        <v>35427</v>
      </c>
      <c r="E897" s="73" t="s">
        <v>516</v>
      </c>
      <c r="G897" s="73" t="s">
        <v>382</v>
      </c>
      <c r="H897" s="75" t="str">
        <f>VLOOKUP(Table16[[#This Row],[Player]],Rosters!$D$1:$D$1939,1,FALSE)</f>
        <v>Nwosu, Uchenna</v>
      </c>
      <c r="I897" s="75" t="str">
        <f>Table16[[#This Row],[RunBlock-Primary6]]&amp;"-"&amp;Table16[[#This Row],[PassBlock8]]&amp;IF(Table16[[#This Row],[RunBlock-Secondary7]]&lt;&gt;"","/"&amp;Table16[[#This Row],[RunBlock-Secondary7]]&amp;"-"&amp;Table16[[#This Row],[PassBlock8]],"")</f>
        <v>-</v>
      </c>
      <c r="J897" s="73">
        <v>4</v>
      </c>
      <c r="K897" s="73"/>
      <c r="L897" s="74">
        <v>4</v>
      </c>
      <c r="M897" s="74"/>
      <c r="N897" s="74"/>
      <c r="O897" s="74"/>
      <c r="P897" s="74"/>
      <c r="Q897" s="74" t="str">
        <f>Table16[[#This Row],[DefPrimary2]]&amp;IF(Table16[[#This Row],[Def-Secondary3]]&lt;&gt;"","/"&amp;Table16[[#This Row],[Def-Secondary3]],)&amp;""&amp;IF(Table16[[#This Row],[PassRush4]]&lt;&gt;"","-"&amp;Table16[[#This Row],[PassRush4]],)</f>
        <v>4-4</v>
      </c>
      <c r="R897" s="74" t="e">
        <f>VLOOKUP(Table16[[#This Row],[Player]],#REF!,9,FALSE)</f>
        <v>#REF!</v>
      </c>
    </row>
    <row r="898" spans="1:18" ht="12.75" customHeight="1" x14ac:dyDescent="0.25">
      <c r="A898" s="76" t="s">
        <v>2056</v>
      </c>
      <c r="B898" s="72" t="s">
        <v>379</v>
      </c>
      <c r="C898" s="77" t="s">
        <v>250</v>
      </c>
      <c r="D898" s="89">
        <v>36663</v>
      </c>
      <c r="E898" s="73" t="s">
        <v>90</v>
      </c>
      <c r="G898" s="73" t="s">
        <v>617</v>
      </c>
      <c r="H898" s="75" t="str">
        <f>VLOOKUP(Table16[[#This Row],[Player]],Rosters!$D$1:$D$1939,1,FALSE)</f>
        <v>Ojabo, David</v>
      </c>
      <c r="I898" s="75" t="str">
        <f>Table16[[#This Row],[RunBlock-Primary6]]&amp;"-"&amp;Table16[[#This Row],[PassBlock8]]&amp;IF(Table16[[#This Row],[RunBlock-Secondary7]]&lt;&gt;"","/"&amp;Table16[[#This Row],[RunBlock-Secondary7]]&amp;"-"&amp;Table16[[#This Row],[PassBlock8]],"")</f>
        <v>-</v>
      </c>
      <c r="J898" s="73">
        <v>0</v>
      </c>
      <c r="K898" s="73"/>
      <c r="L898" s="74">
        <v>4</v>
      </c>
      <c r="M898" s="74"/>
      <c r="N898" s="74"/>
      <c r="O898" s="74"/>
      <c r="P898" s="74"/>
      <c r="Q898" s="74" t="str">
        <f>Table16[[#This Row],[DefPrimary2]]&amp;IF(Table16[[#This Row],[Def-Secondary3]]&lt;&gt;"","/"&amp;Table16[[#This Row],[Def-Secondary3]],)&amp;""&amp;IF(Table16[[#This Row],[PassRush4]]&lt;&gt;"","-"&amp;Table16[[#This Row],[PassRush4]],)</f>
        <v>0-4</v>
      </c>
      <c r="R898" s="74" t="e">
        <f>VLOOKUP(Table16[[#This Row],[Player]],#REF!,9,FALSE)</f>
        <v>#REF!</v>
      </c>
    </row>
    <row r="899" spans="1:18" ht="12.75" customHeight="1" x14ac:dyDescent="0.25">
      <c r="A899" s="76" t="s">
        <v>611</v>
      </c>
      <c r="B899" s="72" t="s">
        <v>379</v>
      </c>
      <c r="C899" s="77" t="s">
        <v>612</v>
      </c>
      <c r="D899" s="89">
        <v>36678</v>
      </c>
      <c r="E899" s="73" t="s">
        <v>283</v>
      </c>
      <c r="G899" s="73" t="s">
        <v>613</v>
      </c>
      <c r="H899" s="75" t="str">
        <f>VLOOKUP(Table16[[#This Row],[Player]],Rosters!$D$1:$D$1939,1,FALSE)</f>
        <v>Ojulari, Azeez</v>
      </c>
      <c r="I899" s="75" t="str">
        <f>Table16[[#This Row],[RunBlock-Primary6]]&amp;"-"&amp;Table16[[#This Row],[PassBlock8]]&amp;IF(Table16[[#This Row],[RunBlock-Secondary7]]&lt;&gt;"","/"&amp;Table16[[#This Row],[RunBlock-Secondary7]]&amp;"-"&amp;Table16[[#This Row],[PassBlock8]],"")</f>
        <v>-</v>
      </c>
      <c r="J899" s="73">
        <v>0</v>
      </c>
      <c r="K899" s="73"/>
      <c r="L899" s="74">
        <v>11</v>
      </c>
      <c r="M899" s="74"/>
      <c r="N899" s="74"/>
      <c r="O899" s="74"/>
      <c r="P899" s="74"/>
      <c r="Q899" s="74" t="str">
        <f>Table16[[#This Row],[DefPrimary2]]&amp;IF(Table16[[#This Row],[Def-Secondary3]]&lt;&gt;"","/"&amp;Table16[[#This Row],[Def-Secondary3]],)&amp;""&amp;IF(Table16[[#This Row],[PassRush4]]&lt;&gt;"","-"&amp;Table16[[#This Row],[PassRush4]],)</f>
        <v>0-11</v>
      </c>
      <c r="R899" s="74" t="e">
        <f>VLOOKUP(Table16[[#This Row],[Player]],#REF!,9,FALSE)</f>
        <v>#REF!</v>
      </c>
    </row>
    <row r="900" spans="1:18" ht="12.75" customHeight="1" x14ac:dyDescent="0.25">
      <c r="A900" s="76" t="s">
        <v>1801</v>
      </c>
      <c r="B900" s="72" t="s">
        <v>379</v>
      </c>
      <c r="C900" s="77" t="s">
        <v>84</v>
      </c>
      <c r="D900" s="89">
        <v>35791</v>
      </c>
      <c r="E900" s="73" t="s">
        <v>150</v>
      </c>
      <c r="G900" s="73" t="s">
        <v>382</v>
      </c>
      <c r="H900" s="75" t="str">
        <f>VLOOKUP(Table16[[#This Row],[Player]],Rosters!$D$1:$D$1939,1,FALSE)</f>
        <v>Okwara, Julian</v>
      </c>
      <c r="I900" s="75" t="str">
        <f>Table16[[#This Row],[RunBlock-Primary6]]&amp;"-"&amp;Table16[[#This Row],[PassBlock8]]&amp;IF(Table16[[#This Row],[RunBlock-Secondary7]]&lt;&gt;"","/"&amp;Table16[[#This Row],[RunBlock-Secondary7]]&amp;"-"&amp;Table16[[#This Row],[PassBlock8]],"")</f>
        <v>-</v>
      </c>
      <c r="J900" s="73">
        <v>4</v>
      </c>
      <c r="K900" s="73"/>
      <c r="L900" s="74">
        <v>4</v>
      </c>
      <c r="M900" s="74"/>
      <c r="N900" s="74"/>
      <c r="O900" s="74"/>
      <c r="P900" s="74"/>
      <c r="Q900" s="74" t="str">
        <f>Table16[[#This Row],[DefPrimary2]]&amp;IF(Table16[[#This Row],[Def-Secondary3]]&lt;&gt;"","/"&amp;Table16[[#This Row],[Def-Secondary3]],)&amp;""&amp;IF(Table16[[#This Row],[PassRush4]]&lt;&gt;"","-"&amp;Table16[[#This Row],[PassRush4]],)</f>
        <v>4-4</v>
      </c>
      <c r="R900" s="74" t="e">
        <f>VLOOKUP(Table16[[#This Row],[Player]],#REF!,9,FALSE)</f>
        <v>#REF!</v>
      </c>
    </row>
    <row r="901" spans="1:18" ht="12.75" customHeight="1" x14ac:dyDescent="0.25">
      <c r="A901" s="76" t="s">
        <v>2186</v>
      </c>
      <c r="B901" s="72" t="s">
        <v>379</v>
      </c>
      <c r="C901" s="77" t="s">
        <v>250</v>
      </c>
      <c r="D901" s="89">
        <v>36144</v>
      </c>
      <c r="E901" s="73" t="s">
        <v>4297</v>
      </c>
      <c r="G901" s="73" t="s">
        <v>2188</v>
      </c>
      <c r="H901" s="75" t="str">
        <f>VLOOKUP(Table16[[#This Row],[Player]],Rosters!$D$1:$D$1939,1,FALSE)</f>
        <v>Oweh, Odafe</v>
      </c>
      <c r="I901" s="75" t="str">
        <f>Table16[[#This Row],[RunBlock-Primary6]]&amp;"-"&amp;Table16[[#This Row],[PassBlock8]]&amp;IF(Table16[[#This Row],[RunBlock-Secondary7]]&lt;&gt;"","/"&amp;Table16[[#This Row],[RunBlock-Secondary7]]&amp;"-"&amp;Table16[[#This Row],[PassBlock8]],"")</f>
        <v>-</v>
      </c>
      <c r="J901" s="73">
        <v>4</v>
      </c>
      <c r="K901" s="73"/>
      <c r="L901" s="74">
        <v>11</v>
      </c>
      <c r="M901" s="74"/>
      <c r="N901" s="74"/>
      <c r="O901" s="74"/>
      <c r="P901" s="74"/>
      <c r="Q901" s="74" t="str">
        <f>Table16[[#This Row],[DefPrimary2]]&amp;IF(Table16[[#This Row],[Def-Secondary3]]&lt;&gt;"","/"&amp;Table16[[#This Row],[Def-Secondary3]],)&amp;""&amp;IF(Table16[[#This Row],[PassRush4]]&lt;&gt;"","-"&amp;Table16[[#This Row],[PassRush4]],)</f>
        <v>4-11</v>
      </c>
      <c r="R901" s="74" t="e">
        <f>VLOOKUP(Table16[[#This Row],[Player]],#REF!,9,FALSE)</f>
        <v>#REF!</v>
      </c>
    </row>
    <row r="902" spans="1:18" ht="12.75" customHeight="1" x14ac:dyDescent="0.25">
      <c r="A902" s="76" t="s">
        <v>820</v>
      </c>
      <c r="B902" s="72" t="s">
        <v>379</v>
      </c>
      <c r="C902" s="77" t="s">
        <v>261</v>
      </c>
      <c r="D902" s="89">
        <v>36281</v>
      </c>
      <c r="E902" s="73" t="s">
        <v>4298</v>
      </c>
      <c r="G902" s="73" t="s">
        <v>823</v>
      </c>
      <c r="H902" s="75" t="str">
        <f>VLOOKUP(Table16[[#This Row],[Player]],Rosters!$D$1:$D$1939,1,FALSE)</f>
        <v>Phillips, Jaelan</v>
      </c>
      <c r="I902" s="75" t="str">
        <f>Table16[[#This Row],[RunBlock-Primary6]]&amp;"-"&amp;Table16[[#This Row],[PassBlock8]]&amp;IF(Table16[[#This Row],[RunBlock-Secondary7]]&lt;&gt;"","/"&amp;Table16[[#This Row],[RunBlock-Secondary7]]&amp;"-"&amp;Table16[[#This Row],[PassBlock8]],"")</f>
        <v>-</v>
      </c>
      <c r="J902" s="73">
        <v>0</v>
      </c>
      <c r="K902" s="73"/>
      <c r="L902" s="74">
        <v>3</v>
      </c>
      <c r="M902" s="74"/>
      <c r="N902" s="74"/>
      <c r="O902" s="74"/>
      <c r="P902" s="74"/>
      <c r="Q902" s="74" t="str">
        <f>Table16[[#This Row],[DefPrimary2]]&amp;IF(Table16[[#This Row],[Def-Secondary3]]&lt;&gt;"","/"&amp;Table16[[#This Row],[Def-Secondary3]],)&amp;""&amp;IF(Table16[[#This Row],[PassRush4]]&lt;&gt;"","-"&amp;Table16[[#This Row],[PassRush4]],)</f>
        <v>0-3</v>
      </c>
      <c r="R902" s="74" t="e">
        <f>VLOOKUP(Table16[[#This Row],[Player]],#REF!,9,FALSE)</f>
        <v>#REF!</v>
      </c>
    </row>
    <row r="903" spans="1:18" ht="12.75" customHeight="1" x14ac:dyDescent="0.25">
      <c r="A903" s="76" t="s">
        <v>2517</v>
      </c>
      <c r="B903" s="72" t="s">
        <v>379</v>
      </c>
      <c r="C903" s="77" t="s">
        <v>303</v>
      </c>
      <c r="D903" s="89">
        <v>34599</v>
      </c>
      <c r="E903" s="73" t="s">
        <v>2518</v>
      </c>
      <c r="G903" s="73" t="s">
        <v>382</v>
      </c>
      <c r="H903" s="75" t="str">
        <f>VLOOKUP(Table16[[#This Row],[Player]],Rosters!$D$1:$D$1939,1,FALSE)</f>
        <v>Reddick, Haason</v>
      </c>
      <c r="I903" s="75" t="str">
        <f>Table16[[#This Row],[RunBlock-Primary6]]&amp;"-"&amp;Table16[[#This Row],[PassBlock8]]&amp;IF(Table16[[#This Row],[RunBlock-Secondary7]]&lt;&gt;"","/"&amp;Table16[[#This Row],[RunBlock-Secondary7]]&amp;"-"&amp;Table16[[#This Row],[PassBlock8]],"")</f>
        <v>-</v>
      </c>
      <c r="J903" s="73">
        <v>4</v>
      </c>
      <c r="K903" s="73"/>
      <c r="L903" s="74">
        <v>4</v>
      </c>
      <c r="M903" s="74"/>
      <c r="N903" s="74"/>
      <c r="O903" s="74"/>
      <c r="P903" s="74"/>
      <c r="Q903" s="74" t="str">
        <f>Table16[[#This Row],[DefPrimary2]]&amp;IF(Table16[[#This Row],[Def-Secondary3]]&lt;&gt;"","/"&amp;Table16[[#This Row],[Def-Secondary3]],)&amp;""&amp;IF(Table16[[#This Row],[PassRush4]]&lt;&gt;"","-"&amp;Table16[[#This Row],[PassRush4]],)</f>
        <v>4-4</v>
      </c>
      <c r="R903" s="74" t="e">
        <f>VLOOKUP(Table16[[#This Row],[Player]],#REF!,9,FALSE)</f>
        <v>#REF!</v>
      </c>
    </row>
    <row r="904" spans="1:18" ht="12.75" customHeight="1" x14ac:dyDescent="0.25">
      <c r="A904" s="76" t="s">
        <v>2526</v>
      </c>
      <c r="B904" s="72" t="s">
        <v>379</v>
      </c>
      <c r="C904" s="77" t="s">
        <v>272</v>
      </c>
      <c r="D904" s="89">
        <v>34858</v>
      </c>
      <c r="E904" s="73" t="s">
        <v>136</v>
      </c>
      <c r="G904" s="73" t="s">
        <v>341</v>
      </c>
      <c r="H904" s="75" t="str">
        <f>VLOOKUP(Table16[[#This Row],[Player]],Rosters!$D$1:$D$1939,1,FALSE)</f>
        <v>Takitaki, Sione</v>
      </c>
      <c r="I904" s="75" t="str">
        <f>Table16[[#This Row],[RunBlock-Primary6]]&amp;"-"&amp;Table16[[#This Row],[PassBlock8]]&amp;IF(Table16[[#This Row],[RunBlock-Secondary7]]&lt;&gt;"","/"&amp;Table16[[#This Row],[RunBlock-Secondary7]]&amp;"-"&amp;Table16[[#This Row],[PassBlock8]],"")</f>
        <v>-</v>
      </c>
      <c r="J904" s="73">
        <v>0</v>
      </c>
      <c r="K904" s="73"/>
      <c r="L904" s="74">
        <v>0</v>
      </c>
      <c r="M904" s="74"/>
      <c r="N904" s="74"/>
      <c r="O904" s="74"/>
      <c r="P904" s="74"/>
      <c r="Q904" s="74" t="str">
        <f>Table16[[#This Row],[DefPrimary2]]&amp;IF(Table16[[#This Row],[Def-Secondary3]]&lt;&gt;"","/"&amp;Table16[[#This Row],[Def-Secondary3]],)&amp;""&amp;IF(Table16[[#This Row],[PassRush4]]&lt;&gt;"","-"&amp;Table16[[#This Row],[PassRush4]],)</f>
        <v>0-0</v>
      </c>
      <c r="R904" s="74" t="e">
        <f>VLOOKUP(Table16[[#This Row],[Player]],#REF!,9,FALSE)</f>
        <v>#REF!</v>
      </c>
    </row>
    <row r="905" spans="1:18" ht="12.75" customHeight="1" x14ac:dyDescent="0.25">
      <c r="A905" s="76" t="s">
        <v>4299</v>
      </c>
      <c r="B905" s="72" t="s">
        <v>379</v>
      </c>
      <c r="C905" s="77" t="s">
        <v>239</v>
      </c>
      <c r="D905" s="89">
        <v>35820</v>
      </c>
      <c r="E905" s="73" t="s">
        <v>698</v>
      </c>
      <c r="G905" s="73" t="s">
        <v>341</v>
      </c>
      <c r="H905" s="75" t="e">
        <f>VLOOKUP(Table16[[#This Row],[Player]],Rosters!$D$1:$D$1939,1,FALSE)</f>
        <v>#N/A</v>
      </c>
      <c r="I905" s="75" t="str">
        <f>Table16[[#This Row],[RunBlock-Primary6]]&amp;"-"&amp;Table16[[#This Row],[PassBlock8]]&amp;IF(Table16[[#This Row],[RunBlock-Secondary7]]&lt;&gt;"","/"&amp;Table16[[#This Row],[RunBlock-Secondary7]]&amp;"-"&amp;Table16[[#This Row],[PassBlock8]],"")</f>
        <v>-</v>
      </c>
      <c r="J905" s="73">
        <v>0</v>
      </c>
      <c r="K905" s="73"/>
      <c r="L905" s="74">
        <v>0</v>
      </c>
      <c r="M905" s="74"/>
      <c r="N905" s="74"/>
      <c r="O905" s="74"/>
      <c r="P905" s="74"/>
      <c r="Q905" s="74" t="str">
        <f>Table16[[#This Row],[DefPrimary2]]&amp;IF(Table16[[#This Row],[Def-Secondary3]]&lt;&gt;"","/"&amp;Table16[[#This Row],[Def-Secondary3]],)&amp;""&amp;IF(Table16[[#This Row],[PassRush4]]&lt;&gt;"","-"&amp;Table16[[#This Row],[PassRush4]],)</f>
        <v>0-0</v>
      </c>
      <c r="R905" s="74" t="e">
        <f>VLOOKUP(Table16[[#This Row],[Player]],#REF!,9,FALSE)</f>
        <v>#REF!</v>
      </c>
    </row>
    <row r="906" spans="1:18" ht="12.75" customHeight="1" x14ac:dyDescent="0.25">
      <c r="A906" s="76" t="s">
        <v>1100</v>
      </c>
      <c r="B906" s="72" t="s">
        <v>379</v>
      </c>
      <c r="C906" s="77" t="s">
        <v>84</v>
      </c>
      <c r="D906" s="89">
        <v>36514</v>
      </c>
      <c r="E906" s="73" t="s">
        <v>1101</v>
      </c>
      <c r="G906" s="73" t="s">
        <v>1097</v>
      </c>
      <c r="H906" s="75" t="str">
        <f>VLOOKUP(Table16[[#This Row],[Player]],Rosters!$D$1:$D$1939,1,FALSE)</f>
        <v>Thomas, Xavier</v>
      </c>
      <c r="I906" s="75" t="str">
        <f>Table16[[#This Row],[RunBlock-Primary6]]&amp;"-"&amp;Table16[[#This Row],[PassBlock8]]&amp;IF(Table16[[#This Row],[RunBlock-Secondary7]]&lt;&gt;"","/"&amp;Table16[[#This Row],[RunBlock-Secondary7]]&amp;"-"&amp;Table16[[#This Row],[PassBlock8]],"")</f>
        <v>-</v>
      </c>
      <c r="J906" s="73">
        <v>0</v>
      </c>
      <c r="K906" s="73"/>
      <c r="L906" s="74">
        <v>5</v>
      </c>
      <c r="M906" s="74"/>
      <c r="N906" s="74"/>
      <c r="O906" s="74"/>
      <c r="P906" s="74"/>
      <c r="Q906" s="74" t="str">
        <f>Table16[[#This Row],[DefPrimary2]]&amp;IF(Table16[[#This Row],[Def-Secondary3]]&lt;&gt;"","/"&amp;Table16[[#This Row],[Def-Secondary3]],)&amp;""&amp;IF(Table16[[#This Row],[PassRush4]]&lt;&gt;"","-"&amp;Table16[[#This Row],[PassRush4]],)</f>
        <v>0-5</v>
      </c>
      <c r="R906" s="74" t="e">
        <f>VLOOKUP(Table16[[#This Row],[Player]],#REF!,9,FALSE)</f>
        <v>#REF!</v>
      </c>
    </row>
    <row r="907" spans="1:18" ht="12.75" customHeight="1" x14ac:dyDescent="0.25">
      <c r="A907" s="76" t="s">
        <v>378</v>
      </c>
      <c r="B907" s="72" t="s">
        <v>379</v>
      </c>
      <c r="C907" s="77" t="s">
        <v>154</v>
      </c>
      <c r="D907" s="89">
        <v>35915</v>
      </c>
      <c r="E907" s="73" t="s">
        <v>172</v>
      </c>
      <c r="G907" s="73" t="s">
        <v>292</v>
      </c>
      <c r="H907" s="75" t="str">
        <f>VLOOKUP(Table16[[#This Row],[Player]],Rosters!$D$1:$D$1939,1,FALSE)</f>
        <v>Tillman, Dondrea</v>
      </c>
      <c r="I907" s="75" t="str">
        <f>Table16[[#This Row],[RunBlock-Primary6]]&amp;"-"&amp;Table16[[#This Row],[PassBlock8]]&amp;IF(Table16[[#This Row],[RunBlock-Secondary7]]&lt;&gt;"","/"&amp;Table16[[#This Row],[RunBlock-Secondary7]]&amp;"-"&amp;Table16[[#This Row],[PassBlock8]],"")</f>
        <v>-</v>
      </c>
      <c r="J907" s="73">
        <v>4</v>
      </c>
      <c r="K907" s="73"/>
      <c r="L907" s="74">
        <v>7</v>
      </c>
      <c r="M907" s="74"/>
      <c r="N907" s="74"/>
      <c r="O907" s="74"/>
      <c r="P907" s="74"/>
      <c r="Q907" s="74" t="str">
        <f>Table16[[#This Row],[DefPrimary2]]&amp;IF(Table16[[#This Row],[Def-Secondary3]]&lt;&gt;"","/"&amp;Table16[[#This Row],[Def-Secondary3]],)&amp;""&amp;IF(Table16[[#This Row],[PassRush4]]&lt;&gt;"","-"&amp;Table16[[#This Row],[PassRush4]],)</f>
        <v>4-7</v>
      </c>
      <c r="R907" s="74" t="e">
        <f>VLOOKUP(Table16[[#This Row],[Player]],#REF!,9,FALSE)</f>
        <v>#REF!</v>
      </c>
    </row>
    <row r="908" spans="1:18" ht="12.75" customHeight="1" x14ac:dyDescent="0.25">
      <c r="A908" s="76" t="s">
        <v>3298</v>
      </c>
      <c r="B908" s="72" t="s">
        <v>379</v>
      </c>
      <c r="C908" s="77" t="s">
        <v>232</v>
      </c>
      <c r="D908" s="89">
        <v>37654</v>
      </c>
      <c r="E908" s="73" t="s">
        <v>3299</v>
      </c>
      <c r="G908" s="73" t="s">
        <v>798</v>
      </c>
      <c r="H908" s="75" t="str">
        <f>VLOOKUP(Table16[[#This Row],[Player]],Rosters!$D$1:$D$1939,1,FALSE)</f>
        <v>Turner, Dallas</v>
      </c>
      <c r="I908" s="75" t="str">
        <f>Table16[[#This Row],[RunBlock-Primary6]]&amp;"-"&amp;Table16[[#This Row],[PassBlock8]]&amp;IF(Table16[[#This Row],[RunBlock-Secondary7]]&lt;&gt;"","/"&amp;Table16[[#This Row],[RunBlock-Secondary7]]&amp;"-"&amp;Table16[[#This Row],[PassBlock8]],"")</f>
        <v>-</v>
      </c>
      <c r="J908" s="73">
        <v>44</v>
      </c>
      <c r="K908" s="73"/>
      <c r="L908" s="74">
        <v>4</v>
      </c>
      <c r="M908" s="74"/>
      <c r="N908" s="74"/>
      <c r="O908" s="74"/>
      <c r="P908" s="74"/>
      <c r="Q908" s="74" t="str">
        <f>Table16[[#This Row],[DefPrimary2]]&amp;IF(Table16[[#This Row],[Def-Secondary3]]&lt;&gt;"","/"&amp;Table16[[#This Row],[Def-Secondary3]],)&amp;""&amp;IF(Table16[[#This Row],[PassRush4]]&lt;&gt;"","-"&amp;Table16[[#This Row],[PassRush4]],)</f>
        <v>44-4</v>
      </c>
      <c r="R908" s="74" t="e">
        <f>VLOOKUP(Table16[[#This Row],[Player]],#REF!,9,FALSE)</f>
        <v>#REF!</v>
      </c>
    </row>
    <row r="909" spans="1:18" ht="12.75" customHeight="1" x14ac:dyDescent="0.25">
      <c r="A909" s="76" t="s">
        <v>1676</v>
      </c>
      <c r="B909" s="72" t="s">
        <v>757</v>
      </c>
      <c r="C909" s="77" t="s">
        <v>549</v>
      </c>
      <c r="D909" s="89">
        <v>36128</v>
      </c>
      <c r="E909" s="73" t="s">
        <v>172</v>
      </c>
      <c r="G909" s="73" t="s">
        <v>304</v>
      </c>
      <c r="H909" s="75" t="str">
        <f>VLOOKUP(Table16[[#This Row],[Player]],Rosters!$D$1:$D$1939,1,FALSE)</f>
        <v>Gaye, Ali</v>
      </c>
      <c r="I909" s="75" t="str">
        <f>Table16[[#This Row],[RunBlock-Primary6]]&amp;"-"&amp;Table16[[#This Row],[PassBlock8]]&amp;IF(Table16[[#This Row],[RunBlock-Secondary7]]&lt;&gt;"","/"&amp;Table16[[#This Row],[RunBlock-Secondary7]]&amp;"-"&amp;Table16[[#This Row],[PassBlock8]],"")</f>
        <v>-</v>
      </c>
      <c r="J909" s="73">
        <v>0</v>
      </c>
      <c r="K909" s="73" t="s">
        <v>164</v>
      </c>
      <c r="L909" s="74">
        <v>5</v>
      </c>
      <c r="M909" s="74"/>
      <c r="N909" s="74"/>
      <c r="O909" s="74"/>
      <c r="P909" s="74"/>
      <c r="Q909" s="74" t="str">
        <f>Table16[[#This Row],[DefPrimary2]]&amp;IF(Table16[[#This Row],[Def-Secondary3]]&lt;&gt;"","/"&amp;Table16[[#This Row],[Def-Secondary3]],)&amp;""&amp;IF(Table16[[#This Row],[PassRush4]]&lt;&gt;"","-"&amp;Table16[[#This Row],[PassRush4]],)</f>
        <v>0/0-5</v>
      </c>
      <c r="R909" s="74" t="e">
        <f>VLOOKUP(Table16[[#This Row],[Player]],#REF!,9,FALSE)</f>
        <v>#REF!</v>
      </c>
    </row>
    <row r="910" spans="1:18" ht="12.75" customHeight="1" x14ac:dyDescent="0.25">
      <c r="A910" s="76" t="s">
        <v>1669</v>
      </c>
      <c r="B910" s="72" t="s">
        <v>757</v>
      </c>
      <c r="C910" s="77" t="s">
        <v>363</v>
      </c>
      <c r="D910" s="89">
        <v>32236</v>
      </c>
      <c r="E910" s="73" t="s">
        <v>1670</v>
      </c>
      <c r="G910" s="73" t="s">
        <v>1671</v>
      </c>
      <c r="H910" s="75" t="str">
        <f>VLOOKUP(Table16[[#This Row],[Player]],Rosters!$D$1:$D$1939,1,FALSE)</f>
        <v>Graham, Brandon</v>
      </c>
      <c r="I910" s="75" t="str">
        <f>Table16[[#This Row],[RunBlock-Primary6]]&amp;"-"&amp;Table16[[#This Row],[PassBlock8]]&amp;IF(Table16[[#This Row],[RunBlock-Secondary7]]&lt;&gt;"","/"&amp;Table16[[#This Row],[RunBlock-Secondary7]]&amp;"-"&amp;Table16[[#This Row],[PassBlock8]],"")</f>
        <v>-</v>
      </c>
      <c r="J910" s="73">
        <v>4</v>
      </c>
      <c r="K910" s="73" t="s">
        <v>141</v>
      </c>
      <c r="L910" s="74">
        <v>7</v>
      </c>
      <c r="M910" s="74"/>
      <c r="N910" s="74"/>
      <c r="O910" s="74"/>
      <c r="P910" s="74"/>
      <c r="Q910" s="74" t="str">
        <f>Table16[[#This Row],[DefPrimary2]]&amp;IF(Table16[[#This Row],[Def-Secondary3]]&lt;&gt;"","/"&amp;Table16[[#This Row],[Def-Secondary3]],)&amp;""&amp;IF(Table16[[#This Row],[PassRush4]]&lt;&gt;"","-"&amp;Table16[[#This Row],[PassRush4]],)</f>
        <v>4/4-7</v>
      </c>
      <c r="R910" s="74" t="e">
        <f>VLOOKUP(Table16[[#This Row],[Player]],#REF!,9,FALSE)</f>
        <v>#REF!</v>
      </c>
    </row>
    <row r="911" spans="1:18" ht="12.75" customHeight="1" x14ac:dyDescent="0.25">
      <c r="A911" s="76" t="s">
        <v>755</v>
      </c>
      <c r="B911" s="72" t="s">
        <v>757</v>
      </c>
      <c r="C911" s="77" t="s">
        <v>363</v>
      </c>
      <c r="D911" s="89">
        <v>35902</v>
      </c>
      <c r="E911" s="73" t="s">
        <v>198</v>
      </c>
      <c r="G911" s="73" t="s">
        <v>758</v>
      </c>
      <c r="H911" s="75" t="str">
        <f>VLOOKUP(Table16[[#This Row],[Player]],Rosters!$D$1:$D$1939,1,FALSE)</f>
        <v>Huff, Bryce</v>
      </c>
      <c r="I911" s="75" t="str">
        <f>Table16[[#This Row],[RunBlock-Primary6]]&amp;"-"&amp;Table16[[#This Row],[PassBlock8]]&amp;IF(Table16[[#This Row],[RunBlock-Secondary7]]&lt;&gt;"","/"&amp;Table16[[#This Row],[RunBlock-Secondary7]]&amp;"-"&amp;Table16[[#This Row],[PassBlock8]],"")</f>
        <v>-</v>
      </c>
      <c r="J911" s="73">
        <v>40</v>
      </c>
      <c r="K911" s="73" t="s">
        <v>164</v>
      </c>
      <c r="L911" s="74">
        <v>6</v>
      </c>
      <c r="M911" s="74"/>
      <c r="N911" s="74"/>
      <c r="O911" s="74"/>
      <c r="P911" s="74"/>
      <c r="Q911" s="74" t="str">
        <f>Table16[[#This Row],[DefPrimary2]]&amp;IF(Table16[[#This Row],[Def-Secondary3]]&lt;&gt;"","/"&amp;Table16[[#This Row],[Def-Secondary3]],)&amp;""&amp;IF(Table16[[#This Row],[PassRush4]]&lt;&gt;"","-"&amp;Table16[[#This Row],[PassRush4]],)</f>
        <v>40/0-6</v>
      </c>
      <c r="R911" s="74" t="e">
        <f>VLOOKUP(Table16[[#This Row],[Player]],#REF!,9,FALSE)</f>
        <v>#REF!</v>
      </c>
    </row>
    <row r="912" spans="1:18" ht="12.75" customHeight="1" x14ac:dyDescent="0.25">
      <c r="A912" s="76" t="s">
        <v>854</v>
      </c>
      <c r="B912" s="72" t="s">
        <v>453</v>
      </c>
      <c r="C912" s="77" t="s">
        <v>200</v>
      </c>
      <c r="D912" s="89">
        <v>34772</v>
      </c>
      <c r="E912" s="73" t="s">
        <v>477</v>
      </c>
      <c r="G912" s="73"/>
      <c r="H912" s="75" t="str">
        <f>VLOOKUP(Table16[[#This Row],[Player]],Rosters!$D$1:$D$1939,1,FALSE)</f>
        <v>Aubrey, Brandon</v>
      </c>
      <c r="I912" s="75" t="str">
        <f>Table16[[#This Row],[RunBlock-Primary6]]&amp;"-"&amp;Table16[[#This Row],[PassBlock8]]&amp;IF(Table16[[#This Row],[RunBlock-Secondary7]]&lt;&gt;"","/"&amp;Table16[[#This Row],[RunBlock-Secondary7]]&amp;"-"&amp;Table16[[#This Row],[PassBlock8]],"")</f>
        <v>-</v>
      </c>
      <c r="J912" s="73"/>
      <c r="K912" s="73"/>
      <c r="L912" s="74"/>
      <c r="M912" s="74"/>
      <c r="N912" s="74"/>
      <c r="O912" s="74"/>
      <c r="P912" s="74"/>
      <c r="Q912" s="74" t="str">
        <f>Table16[[#This Row],[DefPrimary2]]&amp;IF(Table16[[#This Row],[Def-Secondary3]]&lt;&gt;"","/"&amp;Table16[[#This Row],[Def-Secondary3]],)&amp;""&amp;IF(Table16[[#This Row],[PassRush4]]&lt;&gt;"","-"&amp;Table16[[#This Row],[PassRush4]],)</f>
        <v/>
      </c>
      <c r="R912" s="74" t="e">
        <f>VLOOKUP(Table16[[#This Row],[Player]],#REF!,9,FALSE)</f>
        <v>#REF!</v>
      </c>
    </row>
    <row r="913" spans="1:18" ht="12.75" customHeight="1" x14ac:dyDescent="0.25">
      <c r="A913" s="76" t="s">
        <v>3122</v>
      </c>
      <c r="B913" s="72" t="s">
        <v>453</v>
      </c>
      <c r="C913" s="77" t="s">
        <v>145</v>
      </c>
      <c r="D913" s="89">
        <v>35475</v>
      </c>
      <c r="E913" s="73" t="s">
        <v>415</v>
      </c>
      <c r="G913" s="73"/>
      <c r="H913" s="75" t="str">
        <f>VLOOKUP(Table16[[#This Row],[Player]],Rosters!$D$1:$D$1939,1,FALSE)</f>
        <v>Bass, Tyler</v>
      </c>
      <c r="I913" s="75" t="str">
        <f>Table16[[#This Row],[RunBlock-Primary6]]&amp;"-"&amp;Table16[[#This Row],[PassBlock8]]&amp;IF(Table16[[#This Row],[RunBlock-Secondary7]]&lt;&gt;"","/"&amp;Table16[[#This Row],[RunBlock-Secondary7]]&amp;"-"&amp;Table16[[#This Row],[PassBlock8]],"")</f>
        <v>-</v>
      </c>
      <c r="J913" s="73"/>
      <c r="K913" s="73"/>
      <c r="L913" s="74"/>
      <c r="M913" s="74"/>
      <c r="N913" s="74"/>
      <c r="O913" s="74"/>
      <c r="P913" s="74"/>
      <c r="Q913" s="74" t="str">
        <f>Table16[[#This Row],[DefPrimary2]]&amp;IF(Table16[[#This Row],[Def-Secondary3]]&lt;&gt;"","/"&amp;Table16[[#This Row],[Def-Secondary3]],)&amp;""&amp;IF(Table16[[#This Row],[PassRush4]]&lt;&gt;"","-"&amp;Table16[[#This Row],[PassRush4]],)</f>
        <v/>
      </c>
      <c r="R913" s="74" t="e">
        <f>VLOOKUP(Table16[[#This Row],[Player]],#REF!,9,FALSE)</f>
        <v>#REF!</v>
      </c>
    </row>
    <row r="914" spans="1:18" ht="12.75" customHeight="1" x14ac:dyDescent="0.25">
      <c r="A914" s="76" t="s">
        <v>1842</v>
      </c>
      <c r="B914" s="72" t="s">
        <v>453</v>
      </c>
      <c r="C914" s="77" t="s">
        <v>123</v>
      </c>
      <c r="D914" s="89">
        <v>36220</v>
      </c>
      <c r="E914" s="73" t="s">
        <v>477</v>
      </c>
      <c r="G914" s="73"/>
      <c r="H914" s="75" t="str">
        <f>VLOOKUP(Table16[[#This Row],[Player]],Rosters!$D$1:$D$1939,1,FALSE)</f>
        <v>Bates, Jake</v>
      </c>
      <c r="I914" s="75" t="str">
        <f>Table16[[#This Row],[RunBlock-Primary6]]&amp;"-"&amp;Table16[[#This Row],[PassBlock8]]&amp;IF(Table16[[#This Row],[RunBlock-Secondary7]]&lt;&gt;"","/"&amp;Table16[[#This Row],[RunBlock-Secondary7]]&amp;"-"&amp;Table16[[#This Row],[PassBlock8]],"")</f>
        <v>-</v>
      </c>
      <c r="J914" s="73"/>
      <c r="K914" s="73"/>
      <c r="L914" s="74"/>
      <c r="M914" s="74"/>
      <c r="N914" s="74"/>
      <c r="O914" s="74"/>
      <c r="P914" s="74"/>
      <c r="Q914" s="74" t="str">
        <f>Table16[[#This Row],[DefPrimary2]]&amp;IF(Table16[[#This Row],[Def-Secondary3]]&lt;&gt;"","/"&amp;Table16[[#This Row],[Def-Secondary3]],)&amp;""&amp;IF(Table16[[#This Row],[PassRush4]]&lt;&gt;"","-"&amp;Table16[[#This Row],[PassRush4]],)</f>
        <v/>
      </c>
      <c r="R914" s="74" t="e">
        <f>VLOOKUP(Table16[[#This Row],[Player]],#REF!,9,FALSE)</f>
        <v>#REF!</v>
      </c>
    </row>
    <row r="915" spans="1:18" ht="12.75" customHeight="1" x14ac:dyDescent="0.25">
      <c r="A915" s="76" t="s">
        <v>1146</v>
      </c>
      <c r="B915" s="72" t="s">
        <v>453</v>
      </c>
      <c r="C915" s="77" t="s">
        <v>181</v>
      </c>
      <c r="D915" s="89">
        <v>33313</v>
      </c>
      <c r="E915" s="73" t="s">
        <v>1103</v>
      </c>
      <c r="G915" s="73"/>
      <c r="H915" s="75" t="str">
        <f>VLOOKUP(Table16[[#This Row],[Player]],Rosters!$D$1:$D$1939,1,FALSE)</f>
        <v>Boswell, Chris</v>
      </c>
      <c r="I915" s="75" t="str">
        <f>Table16[[#This Row],[RunBlock-Primary6]]&amp;"-"&amp;Table16[[#This Row],[PassBlock8]]&amp;IF(Table16[[#This Row],[RunBlock-Secondary7]]&lt;&gt;"","/"&amp;Table16[[#This Row],[RunBlock-Secondary7]]&amp;"-"&amp;Table16[[#This Row],[PassBlock8]],"")</f>
        <v>-</v>
      </c>
      <c r="J915" s="73"/>
      <c r="K915" s="73"/>
      <c r="L915" s="74"/>
      <c r="M915" s="74"/>
      <c r="N915" s="74"/>
      <c r="O915" s="74"/>
      <c r="P915" s="74"/>
      <c r="Q915" s="74" t="str">
        <f>Table16[[#This Row],[DefPrimary2]]&amp;IF(Table16[[#This Row],[Def-Secondary3]]&lt;&gt;"","/"&amp;Table16[[#This Row],[Def-Secondary3]],)&amp;""&amp;IF(Table16[[#This Row],[PassRush4]]&lt;&gt;"","-"&amp;Table16[[#This Row],[PassRush4]],)</f>
        <v/>
      </c>
      <c r="R915" s="74" t="e">
        <f>VLOOKUP(Table16[[#This Row],[Player]],#REF!,9,FALSE)</f>
        <v>#REF!</v>
      </c>
    </row>
    <row r="916" spans="1:18" ht="12.75" customHeight="1" x14ac:dyDescent="0.25">
      <c r="A916" s="76" t="s">
        <v>1593</v>
      </c>
      <c r="B916" s="72" t="s">
        <v>453</v>
      </c>
      <c r="C916" s="77" t="s">
        <v>395</v>
      </c>
      <c r="D916" s="89">
        <v>34894</v>
      </c>
      <c r="E916" s="73" t="s">
        <v>452</v>
      </c>
      <c r="G916" s="73"/>
      <c r="H916" s="75" t="str">
        <f>VLOOKUP(Table16[[#This Row],[Player]],Rosters!$D$1:$D$1939,1,FALSE)</f>
        <v>Butker, Harrison</v>
      </c>
      <c r="I916" s="75" t="str">
        <f>Table16[[#This Row],[RunBlock-Primary6]]&amp;"-"&amp;Table16[[#This Row],[PassBlock8]]&amp;IF(Table16[[#This Row],[RunBlock-Secondary7]]&lt;&gt;"","/"&amp;Table16[[#This Row],[RunBlock-Secondary7]]&amp;"-"&amp;Table16[[#This Row],[PassBlock8]],"")</f>
        <v>-</v>
      </c>
      <c r="J916" s="73"/>
      <c r="K916" s="73"/>
      <c r="L916" s="74"/>
      <c r="M916" s="74"/>
      <c r="N916" s="74"/>
      <c r="O916" s="74"/>
      <c r="P916" s="74"/>
      <c r="Q916" s="74" t="str">
        <f>Table16[[#This Row],[DefPrimary2]]&amp;IF(Table16[[#This Row],[Def-Secondary3]]&lt;&gt;"","/"&amp;Table16[[#This Row],[Def-Secondary3]],)&amp;""&amp;IF(Table16[[#This Row],[PassRush4]]&lt;&gt;"","-"&amp;Table16[[#This Row],[PassRush4]],)</f>
        <v/>
      </c>
      <c r="R916" s="74" t="e">
        <f>VLOOKUP(Table16[[#This Row],[Player]],#REF!,9,FALSE)</f>
        <v>#REF!</v>
      </c>
    </row>
    <row r="917" spans="1:18" ht="12.75" customHeight="1" x14ac:dyDescent="0.25">
      <c r="A917" s="76" t="s">
        <v>3868</v>
      </c>
      <c r="B917" s="72" t="s">
        <v>453</v>
      </c>
      <c r="C917" s="77" t="s">
        <v>491</v>
      </c>
      <c r="D917" s="89">
        <v>34722</v>
      </c>
      <c r="E917" s="73" t="s">
        <v>428</v>
      </c>
      <c r="G917" s="73"/>
      <c r="H917" s="75" t="str">
        <f>VLOOKUP(Table16[[#This Row],[Player]],Rosters!$D$1:$D$1939,1,FALSE)</f>
        <v>Carlson, Daniel</v>
      </c>
      <c r="I917" s="75" t="str">
        <f>Table16[[#This Row],[RunBlock-Primary6]]&amp;"-"&amp;Table16[[#This Row],[PassBlock8]]&amp;IF(Table16[[#This Row],[RunBlock-Secondary7]]&lt;&gt;"","/"&amp;Table16[[#This Row],[RunBlock-Secondary7]]&amp;"-"&amp;Table16[[#This Row],[PassBlock8]],"")</f>
        <v>-</v>
      </c>
      <c r="J917" s="73"/>
      <c r="K917" s="73"/>
      <c r="L917" s="74"/>
      <c r="M917" s="74"/>
      <c r="N917" s="74"/>
      <c r="O917" s="74"/>
      <c r="P917" s="74"/>
      <c r="Q917" s="74" t="str">
        <f>Table16[[#This Row],[DefPrimary2]]&amp;IF(Table16[[#This Row],[Def-Secondary3]]&lt;&gt;"","/"&amp;Table16[[#This Row],[Def-Secondary3]],)&amp;""&amp;IF(Table16[[#This Row],[PassRush4]]&lt;&gt;"","-"&amp;Table16[[#This Row],[PassRush4]],)</f>
        <v/>
      </c>
      <c r="R917" s="74" t="e">
        <f>VLOOKUP(Table16[[#This Row],[Player]],#REF!,9,FALSE)</f>
        <v>#REF!</v>
      </c>
    </row>
    <row r="918" spans="1:18" ht="12.75" customHeight="1" x14ac:dyDescent="0.25">
      <c r="A918" s="76" t="s">
        <v>1295</v>
      </c>
      <c r="B918" s="72" t="s">
        <v>453</v>
      </c>
      <c r="C918" s="77" t="s">
        <v>246</v>
      </c>
      <c r="D918" s="89">
        <v>36652</v>
      </c>
      <c r="E918" s="73" t="s">
        <v>698</v>
      </c>
      <c r="G918" s="73"/>
      <c r="H918" s="75" t="str">
        <f>VLOOKUP(Table16[[#This Row],[Player]],Rosters!$D$1:$D$1939,1,FALSE)</f>
        <v>Dicker, Cameron</v>
      </c>
      <c r="I918" s="75" t="str">
        <f>Table16[[#This Row],[RunBlock-Primary6]]&amp;"-"&amp;Table16[[#This Row],[PassBlock8]]&amp;IF(Table16[[#This Row],[RunBlock-Secondary7]]&lt;&gt;"","/"&amp;Table16[[#This Row],[RunBlock-Secondary7]]&amp;"-"&amp;Table16[[#This Row],[PassBlock8]],"")</f>
        <v>-</v>
      </c>
      <c r="J918" s="73"/>
      <c r="K918" s="73"/>
      <c r="L918" s="74"/>
      <c r="M918" s="74"/>
      <c r="N918" s="74"/>
      <c r="O918" s="74"/>
      <c r="P918" s="74"/>
      <c r="Q918" s="74" t="str">
        <f>Table16[[#This Row],[DefPrimary2]]&amp;IF(Table16[[#This Row],[Def-Secondary3]]&lt;&gt;"","/"&amp;Table16[[#This Row],[Def-Secondary3]],)&amp;""&amp;IF(Table16[[#This Row],[PassRush4]]&lt;&gt;"","-"&amp;Table16[[#This Row],[PassRush4]],)</f>
        <v/>
      </c>
      <c r="R918" s="74" t="e">
        <f>VLOOKUP(Table16[[#This Row],[Player]],#REF!,9,FALSE)</f>
        <v>#REF!</v>
      </c>
    </row>
    <row r="919" spans="1:18" ht="12.75" customHeight="1" x14ac:dyDescent="0.25">
      <c r="A919" s="76" t="s">
        <v>2432</v>
      </c>
      <c r="B919" s="72" t="s">
        <v>453</v>
      </c>
      <c r="C919" s="77" t="s">
        <v>363</v>
      </c>
      <c r="D919" s="89">
        <v>34720</v>
      </c>
      <c r="E919" s="73" t="s">
        <v>706</v>
      </c>
      <c r="G919" s="73"/>
      <c r="H919" s="75" t="str">
        <f>VLOOKUP(Table16[[#This Row],[Player]],Rosters!$D$1:$D$1939,1,FALSE)</f>
        <v>Elliott, Jake</v>
      </c>
      <c r="I919" s="75" t="str">
        <f>Table16[[#This Row],[RunBlock-Primary6]]&amp;"-"&amp;Table16[[#This Row],[PassBlock8]]&amp;IF(Table16[[#This Row],[RunBlock-Secondary7]]&lt;&gt;"","/"&amp;Table16[[#This Row],[RunBlock-Secondary7]]&amp;"-"&amp;Table16[[#This Row],[PassBlock8]],"")</f>
        <v>-</v>
      </c>
      <c r="J919" s="73"/>
      <c r="K919" s="73"/>
      <c r="L919" s="74"/>
      <c r="M919" s="74"/>
      <c r="N919" s="74"/>
      <c r="O919" s="74"/>
      <c r="P919" s="74"/>
      <c r="Q919" s="74" t="str">
        <f>Table16[[#This Row],[DefPrimary2]]&amp;IF(Table16[[#This Row],[Def-Secondary3]]&lt;&gt;"","/"&amp;Table16[[#This Row],[Def-Secondary3]],)&amp;""&amp;IF(Table16[[#This Row],[PassRush4]]&lt;&gt;"","-"&amp;Table16[[#This Row],[PassRush4]],)</f>
        <v/>
      </c>
      <c r="R919" s="74" t="e">
        <f>VLOOKUP(Table16[[#This Row],[Player]],#REF!,9,FALSE)</f>
        <v>#REF!</v>
      </c>
    </row>
    <row r="920" spans="1:18" ht="12.75" customHeight="1" x14ac:dyDescent="0.25">
      <c r="A920" s="76" t="s">
        <v>988</v>
      </c>
      <c r="B920" s="72" t="s">
        <v>453</v>
      </c>
      <c r="C920" s="77" t="s">
        <v>220</v>
      </c>
      <c r="D920" s="89">
        <v>34363</v>
      </c>
      <c r="E920" s="73" t="s">
        <v>423</v>
      </c>
      <c r="G920" s="73"/>
      <c r="H920" s="75" t="str">
        <f>VLOOKUP(Table16[[#This Row],[Player]],Rosters!$D$1:$D$1939,1,FALSE)</f>
        <v>Fairbairn, Ka'imi</v>
      </c>
      <c r="I920" s="75" t="str">
        <f>Table16[[#This Row],[RunBlock-Primary6]]&amp;"-"&amp;Table16[[#This Row],[PassBlock8]]&amp;IF(Table16[[#This Row],[RunBlock-Secondary7]]&lt;&gt;"","/"&amp;Table16[[#This Row],[RunBlock-Secondary7]]&amp;"-"&amp;Table16[[#This Row],[PassBlock8]],"")</f>
        <v>-</v>
      </c>
      <c r="J920" s="73"/>
      <c r="K920" s="73"/>
      <c r="L920" s="74"/>
      <c r="M920" s="74"/>
      <c r="N920" s="74"/>
      <c r="O920" s="74"/>
      <c r="P920" s="74"/>
      <c r="Q920" s="74" t="str">
        <f>Table16[[#This Row],[DefPrimary2]]&amp;IF(Table16[[#This Row],[Def-Secondary3]]&lt;&gt;"","/"&amp;Table16[[#This Row],[Def-Secondary3]],)&amp;""&amp;IF(Table16[[#This Row],[PassRush4]]&lt;&gt;"","-"&amp;Table16[[#This Row],[PassRush4]],)</f>
        <v/>
      </c>
      <c r="R920" s="74" t="e">
        <f>VLOOKUP(Table16[[#This Row],[Player]],#REF!,9,FALSE)</f>
        <v>#REF!</v>
      </c>
    </row>
    <row r="921" spans="1:18" ht="12.75" customHeight="1" x14ac:dyDescent="0.25">
      <c r="A921" s="76" t="s">
        <v>3449</v>
      </c>
      <c r="B921" s="72" t="s">
        <v>453</v>
      </c>
      <c r="C921" s="77" t="s">
        <v>549</v>
      </c>
      <c r="D921" s="89">
        <v>30991</v>
      </c>
      <c r="E921" s="73" t="s">
        <v>4300</v>
      </c>
      <c r="G921" s="73"/>
      <c r="H921" s="75" t="str">
        <f>VLOOKUP(Table16[[#This Row],[Player]],Rosters!$D$1:$D$1939,1,FALSE)</f>
        <v>Folk, Nick</v>
      </c>
      <c r="I921" s="75" t="str">
        <f>Table16[[#This Row],[RunBlock-Primary6]]&amp;"-"&amp;Table16[[#This Row],[PassBlock8]]&amp;IF(Table16[[#This Row],[RunBlock-Secondary7]]&lt;&gt;"","/"&amp;Table16[[#This Row],[RunBlock-Secondary7]]&amp;"-"&amp;Table16[[#This Row],[PassBlock8]],"")</f>
        <v>-</v>
      </c>
      <c r="J921" s="73"/>
      <c r="K921" s="73"/>
      <c r="L921" s="74"/>
      <c r="M921" s="74"/>
      <c r="N921" s="74"/>
      <c r="O921" s="74"/>
      <c r="P921" s="74"/>
      <c r="Q921" s="74" t="str">
        <f>Table16[[#This Row],[DefPrimary2]]&amp;IF(Table16[[#This Row],[Def-Secondary3]]&lt;&gt;"","/"&amp;Table16[[#This Row],[Def-Secondary3]],)&amp;""&amp;IF(Table16[[#This Row],[PassRush4]]&lt;&gt;"","-"&amp;Table16[[#This Row],[PassRush4]],)</f>
        <v/>
      </c>
      <c r="R921" s="74" t="e">
        <f>VLOOKUP(Table16[[#This Row],[Player]],#REF!,9,FALSE)</f>
        <v>#REF!</v>
      </c>
    </row>
    <row r="922" spans="1:18" ht="12.75" customHeight="1" x14ac:dyDescent="0.25">
      <c r="A922" s="76" t="s">
        <v>3551</v>
      </c>
      <c r="B922" s="72" t="s">
        <v>453</v>
      </c>
      <c r="C922" s="77" t="s">
        <v>612</v>
      </c>
      <c r="D922" s="89">
        <v>31876</v>
      </c>
      <c r="E922" s="73" t="s">
        <v>3552</v>
      </c>
      <c r="G922" s="73"/>
      <c r="H922" s="75" t="str">
        <f>VLOOKUP(Table16[[#This Row],[Player]],Rosters!$D$1:$D$1939,1,FALSE)</f>
        <v>Gano, Graham</v>
      </c>
      <c r="I922" s="75" t="str">
        <f>Table16[[#This Row],[RunBlock-Primary6]]&amp;"-"&amp;Table16[[#This Row],[PassBlock8]]&amp;IF(Table16[[#This Row],[RunBlock-Secondary7]]&lt;&gt;"","/"&amp;Table16[[#This Row],[RunBlock-Secondary7]]&amp;"-"&amp;Table16[[#This Row],[PassBlock8]],"")</f>
        <v>-</v>
      </c>
      <c r="J922" s="73"/>
      <c r="K922" s="73"/>
      <c r="L922" s="74"/>
      <c r="M922" s="74"/>
      <c r="N922" s="74"/>
      <c r="O922" s="74"/>
      <c r="P922" s="74"/>
      <c r="Q922" s="74" t="str">
        <f>Table16[[#This Row],[DefPrimary2]]&amp;IF(Table16[[#This Row],[Def-Secondary3]]&lt;&gt;"","/"&amp;Table16[[#This Row],[Def-Secondary3]],)&amp;""&amp;IF(Table16[[#This Row],[PassRush4]]&lt;&gt;"","-"&amp;Table16[[#This Row],[PassRush4]],)</f>
        <v/>
      </c>
      <c r="R922" s="74" t="e">
        <f>VLOOKUP(Table16[[#This Row],[Player]],#REF!,9,FALSE)</f>
        <v>#REF!</v>
      </c>
    </row>
    <row r="923" spans="1:18" ht="12.75" customHeight="1" x14ac:dyDescent="0.25">
      <c r="A923" s="76" t="s">
        <v>2546</v>
      </c>
      <c r="B923" s="72" t="s">
        <v>453</v>
      </c>
      <c r="C923" s="77" t="s">
        <v>285</v>
      </c>
      <c r="D923" s="89">
        <v>34408</v>
      </c>
      <c r="E923" s="73" t="s">
        <v>607</v>
      </c>
      <c r="G923" s="73"/>
      <c r="H923" s="75" t="str">
        <f>VLOOKUP(Table16[[#This Row],[Player]],Rosters!$D$1:$D$1939,1,FALSE)</f>
        <v>Gay, Matt</v>
      </c>
      <c r="I923" s="75" t="str">
        <f>Table16[[#This Row],[RunBlock-Primary6]]&amp;"-"&amp;Table16[[#This Row],[PassBlock8]]&amp;IF(Table16[[#This Row],[RunBlock-Secondary7]]&lt;&gt;"","/"&amp;Table16[[#This Row],[RunBlock-Secondary7]]&amp;"-"&amp;Table16[[#This Row],[PassBlock8]],"")</f>
        <v>-</v>
      </c>
      <c r="J923" s="73"/>
      <c r="K923" s="73"/>
      <c r="L923" s="74"/>
      <c r="M923" s="74"/>
      <c r="N923" s="74"/>
      <c r="O923" s="74"/>
      <c r="P923" s="74"/>
      <c r="Q923" s="74" t="str">
        <f>Table16[[#This Row],[DefPrimary2]]&amp;IF(Table16[[#This Row],[Def-Secondary3]]&lt;&gt;"","/"&amp;Table16[[#This Row],[Def-Secondary3]],)&amp;""&amp;IF(Table16[[#This Row],[PassRush4]]&lt;&gt;"","-"&amp;Table16[[#This Row],[PassRush4]],)</f>
        <v/>
      </c>
      <c r="R923" s="74" t="e">
        <f>VLOOKUP(Table16[[#This Row],[Player]],#REF!,9,FALSE)</f>
        <v>#REF!</v>
      </c>
    </row>
    <row r="924" spans="1:18" ht="12.75" customHeight="1" x14ac:dyDescent="0.25">
      <c r="A924" s="76" t="s">
        <v>451</v>
      </c>
      <c r="B924" s="72" t="s">
        <v>453</v>
      </c>
      <c r="C924" s="77" t="s">
        <v>138</v>
      </c>
      <c r="D924" s="89">
        <v>34826</v>
      </c>
      <c r="E924" s="73" t="s">
        <v>452</v>
      </c>
      <c r="G924" s="73"/>
      <c r="H924" s="75" t="str">
        <f>VLOOKUP(Table16[[#This Row],[Player]],Rosters!$D$1:$D$1939,1,FALSE)</f>
        <v>Gonzalez, Zane</v>
      </c>
      <c r="I924" s="75" t="str">
        <f>Table16[[#This Row],[RunBlock-Primary6]]&amp;"-"&amp;Table16[[#This Row],[PassBlock8]]&amp;IF(Table16[[#This Row],[RunBlock-Secondary7]]&lt;&gt;"","/"&amp;Table16[[#This Row],[RunBlock-Secondary7]]&amp;"-"&amp;Table16[[#This Row],[PassBlock8]],"")</f>
        <v>-</v>
      </c>
      <c r="J924" s="73"/>
      <c r="K924" s="73"/>
      <c r="L924" s="74"/>
      <c r="M924" s="74"/>
      <c r="N924" s="74"/>
      <c r="O924" s="74"/>
      <c r="P924" s="74"/>
      <c r="Q924" s="74" t="str">
        <f>Table16[[#This Row],[DefPrimary2]]&amp;IF(Table16[[#This Row],[Def-Secondary3]]&lt;&gt;"","/"&amp;Table16[[#This Row],[Def-Secondary3]],)&amp;""&amp;IF(Table16[[#This Row],[PassRush4]]&lt;&gt;"","-"&amp;Table16[[#This Row],[PassRush4]],)</f>
        <v/>
      </c>
      <c r="R924" s="74" t="e">
        <f>VLOOKUP(Table16[[#This Row],[Player]],#REF!,9,FALSE)</f>
        <v>#REF!</v>
      </c>
    </row>
    <row r="925" spans="1:18" ht="12.75" customHeight="1" x14ac:dyDescent="0.25">
      <c r="A925" s="76" t="s">
        <v>1967</v>
      </c>
      <c r="B925" s="72" t="s">
        <v>453</v>
      </c>
      <c r="C925" s="77" t="s">
        <v>479</v>
      </c>
      <c r="D925" s="89">
        <v>36104</v>
      </c>
      <c r="E925" s="73" t="s">
        <v>477</v>
      </c>
      <c r="G925" s="73"/>
      <c r="H925" s="75" t="str">
        <f>VLOOKUP(Table16[[#This Row],[Player]],Rosters!$D$1:$D$1939,1,FALSE)</f>
        <v>Grupe, Blake</v>
      </c>
      <c r="I925" s="75" t="str">
        <f>Table16[[#This Row],[RunBlock-Primary6]]&amp;"-"&amp;Table16[[#This Row],[PassBlock8]]&amp;IF(Table16[[#This Row],[RunBlock-Secondary7]]&lt;&gt;"","/"&amp;Table16[[#This Row],[RunBlock-Secondary7]]&amp;"-"&amp;Table16[[#This Row],[PassBlock8]],"")</f>
        <v>-</v>
      </c>
      <c r="J925" s="73"/>
      <c r="K925" s="73"/>
      <c r="L925" s="74"/>
      <c r="M925" s="74"/>
      <c r="N925" s="74"/>
      <c r="O925" s="74"/>
      <c r="P925" s="74"/>
      <c r="Q925" s="74" t="str">
        <f>Table16[[#This Row],[DefPrimary2]]&amp;IF(Table16[[#This Row],[Def-Secondary3]]&lt;&gt;"","/"&amp;Table16[[#This Row],[Def-Secondary3]],)&amp;""&amp;IF(Table16[[#This Row],[PassRush4]]&lt;&gt;"","-"&amp;Table16[[#This Row],[PassRush4]],)</f>
        <v/>
      </c>
      <c r="R925" s="74" t="e">
        <f>VLOOKUP(Table16[[#This Row],[Player]],#REF!,9,FALSE)</f>
        <v>#REF!</v>
      </c>
    </row>
    <row r="926" spans="1:18" ht="12.75" customHeight="1" x14ac:dyDescent="0.25">
      <c r="A926" s="76" t="s">
        <v>4301</v>
      </c>
      <c r="B926" s="72" t="s">
        <v>453</v>
      </c>
      <c r="C926" s="77" t="s">
        <v>91</v>
      </c>
      <c r="D926" s="89">
        <v>33147</v>
      </c>
      <c r="E926" s="73" t="s">
        <v>4302</v>
      </c>
      <c r="G926" s="73"/>
      <c r="H926" s="75" t="e">
        <f>VLOOKUP(Table16[[#This Row],[Player]],Rosters!$D$1:$D$1939,1,FALSE)</f>
        <v>#N/A</v>
      </c>
      <c r="I926" s="75" t="str">
        <f>Table16[[#This Row],[RunBlock-Primary6]]&amp;"-"&amp;Table16[[#This Row],[PassBlock8]]&amp;IF(Table16[[#This Row],[RunBlock-Secondary7]]&lt;&gt;"","/"&amp;Table16[[#This Row],[RunBlock-Secondary7]]&amp;"-"&amp;Table16[[#This Row],[PassBlock8]],"")</f>
        <v>-</v>
      </c>
      <c r="J926" s="73"/>
      <c r="K926" s="73"/>
      <c r="L926" s="74"/>
      <c r="M926" s="74"/>
      <c r="N926" s="74"/>
      <c r="O926" s="74"/>
      <c r="P926" s="74"/>
      <c r="Q926" s="74" t="str">
        <f>Table16[[#This Row],[DefPrimary2]]&amp;IF(Table16[[#This Row],[Def-Secondary3]]&lt;&gt;"","/"&amp;Table16[[#This Row],[Def-Secondary3]],)&amp;""&amp;IF(Table16[[#This Row],[PassRush4]]&lt;&gt;"","-"&amp;Table16[[#This Row],[PassRush4]],)</f>
        <v/>
      </c>
      <c r="R926" s="74" t="e">
        <f>VLOOKUP(Table16[[#This Row],[Player]],#REF!,9,FALSE)</f>
        <v>#REF!</v>
      </c>
    </row>
    <row r="927" spans="1:18" ht="12.75" customHeight="1" x14ac:dyDescent="0.25">
      <c r="A927" s="76" t="s">
        <v>2892</v>
      </c>
      <c r="B927" s="72" t="s">
        <v>453</v>
      </c>
      <c r="C927" s="77" t="s">
        <v>239</v>
      </c>
      <c r="D927" s="89">
        <v>37322</v>
      </c>
      <c r="E927" s="73" t="s">
        <v>2893</v>
      </c>
      <c r="G927" s="73"/>
      <c r="H927" s="75" t="str">
        <f>VLOOKUP(Table16[[#This Row],[Player]],Rosters!$D$1:$D$1939,1,FALSE)</f>
        <v>Karty, Joshua</v>
      </c>
      <c r="I927" s="75" t="str">
        <f>Table16[[#This Row],[RunBlock-Primary6]]&amp;"-"&amp;Table16[[#This Row],[PassBlock8]]&amp;IF(Table16[[#This Row],[RunBlock-Secondary7]]&lt;&gt;"","/"&amp;Table16[[#This Row],[RunBlock-Secondary7]]&amp;"-"&amp;Table16[[#This Row],[PassBlock8]],"")</f>
        <v>-</v>
      </c>
      <c r="J927" s="73"/>
      <c r="K927" s="73"/>
      <c r="L927" s="74"/>
      <c r="M927" s="74"/>
      <c r="N927" s="74"/>
      <c r="O927" s="74"/>
      <c r="P927" s="74"/>
      <c r="Q927" s="74" t="str">
        <f>Table16[[#This Row],[DefPrimary2]]&amp;IF(Table16[[#This Row],[Def-Secondary3]]&lt;&gt;"","/"&amp;Table16[[#This Row],[Def-Secondary3]],)&amp;""&amp;IF(Table16[[#This Row],[PassRush4]]&lt;&gt;"","-"&amp;Table16[[#This Row],[PassRush4]],)</f>
        <v/>
      </c>
      <c r="R927" s="74" t="e">
        <f>VLOOKUP(Table16[[#This Row],[Player]],#REF!,9,FALSE)</f>
        <v>#REF!</v>
      </c>
    </row>
    <row r="928" spans="1:18" ht="12.75" customHeight="1" x14ac:dyDescent="0.25">
      <c r="A928" s="76" t="s">
        <v>4018</v>
      </c>
      <c r="B928" s="72" t="s">
        <v>453</v>
      </c>
      <c r="C928" s="77" t="s">
        <v>109</v>
      </c>
      <c r="D928" s="89">
        <v>34549</v>
      </c>
      <c r="E928" s="73" t="s">
        <v>884</v>
      </c>
      <c r="G928" s="73"/>
      <c r="H928" s="75" t="e">
        <f>VLOOKUP(Table16[[#This Row],[Player]],Rosters!$D$1:$D$1939,1,FALSE)</f>
        <v>#N/A</v>
      </c>
      <c r="I928" s="75" t="str">
        <f>Table16[[#This Row],[RunBlock-Primary6]]&amp;"-"&amp;Table16[[#This Row],[PassBlock8]]&amp;IF(Table16[[#This Row],[RunBlock-Secondary7]]&lt;&gt;"","/"&amp;Table16[[#This Row],[RunBlock-Secondary7]]&amp;"-"&amp;Table16[[#This Row],[PassBlock8]],"")</f>
        <v>-</v>
      </c>
      <c r="J928" s="73"/>
      <c r="K928" s="73"/>
      <c r="L928" s="74"/>
      <c r="M928" s="74"/>
      <c r="N928" s="74"/>
      <c r="O928" s="74"/>
      <c r="P928" s="74"/>
      <c r="Q928" s="74" t="str">
        <f>Table16[[#This Row],[DefPrimary2]]&amp;IF(Table16[[#This Row],[Def-Secondary3]]&lt;&gt;"","/"&amp;Table16[[#This Row],[Def-Secondary3]],)&amp;""&amp;IF(Table16[[#This Row],[PassRush4]]&lt;&gt;"","-"&amp;Table16[[#This Row],[PassRush4]],)</f>
        <v/>
      </c>
      <c r="R928" s="74" t="e">
        <f>VLOOKUP(Table16[[#This Row],[Player]],#REF!,9,FALSE)</f>
        <v>#REF!</v>
      </c>
    </row>
    <row r="929" spans="1:18" ht="12.75" customHeight="1" x14ac:dyDescent="0.25">
      <c r="A929" s="76" t="s">
        <v>1440</v>
      </c>
      <c r="B929" s="72" t="s">
        <v>453</v>
      </c>
      <c r="C929" s="77" t="s">
        <v>101</v>
      </c>
      <c r="D929" s="89">
        <v>37850</v>
      </c>
      <c r="E929" s="73" t="s">
        <v>1441</v>
      </c>
      <c r="G929" s="73"/>
      <c r="H929" s="75" t="str">
        <f>VLOOKUP(Table16[[#This Row],[Player]],Rosters!$D$1:$D$1939,1,FALSE)</f>
        <v>Little, Cam</v>
      </c>
      <c r="I929" s="75" t="str">
        <f>Table16[[#This Row],[RunBlock-Primary6]]&amp;"-"&amp;Table16[[#This Row],[PassBlock8]]&amp;IF(Table16[[#This Row],[RunBlock-Secondary7]]&lt;&gt;"","/"&amp;Table16[[#This Row],[RunBlock-Secondary7]]&amp;"-"&amp;Table16[[#This Row],[PassBlock8]],"")</f>
        <v>-</v>
      </c>
      <c r="J929" s="73"/>
      <c r="K929" s="73"/>
      <c r="L929" s="74"/>
      <c r="M929" s="74"/>
      <c r="N929" s="74"/>
      <c r="O929" s="74"/>
      <c r="P929" s="74"/>
      <c r="Q929" s="74" t="str">
        <f>Table16[[#This Row],[DefPrimary2]]&amp;IF(Table16[[#This Row],[Def-Secondary3]]&lt;&gt;"","/"&amp;Table16[[#This Row],[Def-Secondary3]],)&amp;""&amp;IF(Table16[[#This Row],[PassRush4]]&lt;&gt;"","-"&amp;Table16[[#This Row],[PassRush4]],)</f>
        <v/>
      </c>
      <c r="R929" s="74" t="e">
        <f>VLOOKUP(Table16[[#This Row],[Player]],#REF!,9,FALSE)</f>
        <v>#REF!</v>
      </c>
    </row>
    <row r="930" spans="1:18" ht="12.75" customHeight="1" x14ac:dyDescent="0.25">
      <c r="A930" s="76" t="s">
        <v>3331</v>
      </c>
      <c r="B930" s="72" t="s">
        <v>453</v>
      </c>
      <c r="C930" s="77" t="s">
        <v>154</v>
      </c>
      <c r="D930" s="89">
        <v>34522</v>
      </c>
      <c r="E930" s="73" t="s">
        <v>423</v>
      </c>
      <c r="G930" s="73"/>
      <c r="H930" s="75" t="str">
        <f>VLOOKUP(Table16[[#This Row],[Player]],Rosters!$D$1:$D$1939,1,FALSE)</f>
        <v>Lutz, Wil</v>
      </c>
      <c r="I930" s="75" t="str">
        <f>Table16[[#This Row],[RunBlock-Primary6]]&amp;"-"&amp;Table16[[#This Row],[PassBlock8]]&amp;IF(Table16[[#This Row],[RunBlock-Secondary7]]&lt;&gt;"","/"&amp;Table16[[#This Row],[RunBlock-Secondary7]]&amp;"-"&amp;Table16[[#This Row],[PassBlock8]],"")</f>
        <v>-</v>
      </c>
      <c r="J930" s="73"/>
      <c r="K930" s="73"/>
      <c r="L930" s="74"/>
      <c r="M930" s="74"/>
      <c r="N930" s="74"/>
      <c r="O930" s="74"/>
      <c r="P930" s="74"/>
      <c r="Q930" s="74" t="str">
        <f>Table16[[#This Row],[DefPrimary2]]&amp;IF(Table16[[#This Row],[Def-Secondary3]]&lt;&gt;"","/"&amp;Table16[[#This Row],[Def-Secondary3]],)&amp;""&amp;IF(Table16[[#This Row],[PassRush4]]&lt;&gt;"","-"&amp;Table16[[#This Row],[PassRush4]],)</f>
        <v/>
      </c>
      <c r="R930" s="74" t="e">
        <f>VLOOKUP(Table16[[#This Row],[Player]],#REF!,9,FALSE)</f>
        <v>#REF!</v>
      </c>
    </row>
    <row r="931" spans="1:18" ht="12.75" customHeight="1" x14ac:dyDescent="0.25">
      <c r="A931" s="76" t="s">
        <v>2783</v>
      </c>
      <c r="B931" s="72" t="s">
        <v>453</v>
      </c>
      <c r="C931" s="77" t="s">
        <v>429</v>
      </c>
      <c r="D931" s="89">
        <v>35156</v>
      </c>
      <c r="E931" s="73">
        <v>0</v>
      </c>
      <c r="G931" s="73"/>
      <c r="H931" s="75" t="str">
        <f>VLOOKUP(Table16[[#This Row],[Player]],Rosters!$D$1:$D$1939,1,FALSE)</f>
        <v>McLaughlin, Chase</v>
      </c>
      <c r="I931" s="75" t="str">
        <f>Table16[[#This Row],[RunBlock-Primary6]]&amp;"-"&amp;Table16[[#This Row],[PassBlock8]]&amp;IF(Table16[[#This Row],[RunBlock-Secondary7]]&lt;&gt;"","/"&amp;Table16[[#This Row],[RunBlock-Secondary7]]&amp;"-"&amp;Table16[[#This Row],[PassBlock8]],"")</f>
        <v>-</v>
      </c>
      <c r="J931" s="73"/>
      <c r="K931" s="73"/>
      <c r="L931" s="74"/>
      <c r="M931" s="74"/>
      <c r="N931" s="74"/>
      <c r="O931" s="74"/>
      <c r="P931" s="74"/>
      <c r="Q931" s="74" t="str">
        <f>Table16[[#This Row],[DefPrimary2]]&amp;IF(Table16[[#This Row],[Def-Secondary3]]&lt;&gt;"","/"&amp;Table16[[#This Row],[Def-Secondary3]],)&amp;""&amp;IF(Table16[[#This Row],[PassRush4]]&lt;&gt;"","-"&amp;Table16[[#This Row],[PassRush4]],)</f>
        <v/>
      </c>
      <c r="R931" s="74" t="e">
        <f>VLOOKUP(Table16[[#This Row],[Player]],#REF!,9,FALSE)</f>
        <v>#REF!</v>
      </c>
    </row>
    <row r="932" spans="1:18" ht="12.75" customHeight="1" x14ac:dyDescent="0.25">
      <c r="A932" s="76" t="s">
        <v>1727</v>
      </c>
      <c r="B932" s="72" t="s">
        <v>453</v>
      </c>
      <c r="C932" s="77" t="s">
        <v>368</v>
      </c>
      <c r="D932" s="89">
        <v>33444</v>
      </c>
      <c r="E932" s="73" t="s">
        <v>1728</v>
      </c>
      <c r="G932" s="73"/>
      <c r="H932" s="75" t="str">
        <f>VLOOKUP(Table16[[#This Row],[Player]],Rosters!$D$1:$D$1939,1,FALSE)</f>
        <v>McManus, Brandon</v>
      </c>
      <c r="I932" s="75" t="str">
        <f>Table16[[#This Row],[RunBlock-Primary6]]&amp;"-"&amp;Table16[[#This Row],[PassBlock8]]&amp;IF(Table16[[#This Row],[RunBlock-Secondary7]]&lt;&gt;"","/"&amp;Table16[[#This Row],[RunBlock-Secondary7]]&amp;"-"&amp;Table16[[#This Row],[PassBlock8]],"")</f>
        <v>-</v>
      </c>
      <c r="J932" s="73"/>
      <c r="K932" s="73"/>
      <c r="L932" s="74"/>
      <c r="M932" s="74"/>
      <c r="N932" s="74"/>
      <c r="O932" s="74"/>
      <c r="P932" s="74"/>
      <c r="Q932" s="74" t="str">
        <f>Table16[[#This Row],[DefPrimary2]]&amp;IF(Table16[[#This Row],[Def-Secondary3]]&lt;&gt;"","/"&amp;Table16[[#This Row],[Def-Secondary3]],)&amp;""&amp;IF(Table16[[#This Row],[PassRush4]]&lt;&gt;"","-"&amp;Table16[[#This Row],[PassRush4]],)</f>
        <v/>
      </c>
      <c r="R932" s="74" t="e">
        <f>VLOOKUP(Table16[[#This Row],[Player]],#REF!,9,FALSE)</f>
        <v>#REF!</v>
      </c>
    </row>
    <row r="933" spans="1:18" ht="12.75" customHeight="1" x14ac:dyDescent="0.25">
      <c r="A933" s="76" t="s">
        <v>2215</v>
      </c>
      <c r="B933" s="72" t="s">
        <v>453</v>
      </c>
      <c r="C933" s="77" t="s">
        <v>131</v>
      </c>
      <c r="D933" s="89">
        <v>36342</v>
      </c>
      <c r="E933" s="73" t="s">
        <v>677</v>
      </c>
      <c r="G933" s="73"/>
      <c r="H933" s="75" t="str">
        <f>VLOOKUP(Table16[[#This Row],[Player]],Rosters!$D$1:$D$1939,1,FALSE)</f>
        <v>McPherson, Evan</v>
      </c>
      <c r="I933" s="75" t="str">
        <f>Table16[[#This Row],[RunBlock-Primary6]]&amp;"-"&amp;Table16[[#This Row],[PassBlock8]]&amp;IF(Table16[[#This Row],[RunBlock-Secondary7]]&lt;&gt;"","/"&amp;Table16[[#This Row],[RunBlock-Secondary7]]&amp;"-"&amp;Table16[[#This Row],[PassBlock8]],"")</f>
        <v>-</v>
      </c>
      <c r="J933" s="73"/>
      <c r="K933" s="73"/>
      <c r="L933" s="74"/>
      <c r="M933" s="74"/>
      <c r="N933" s="74"/>
      <c r="O933" s="74"/>
      <c r="P933" s="74"/>
      <c r="Q933" s="74" t="str">
        <f>Table16[[#This Row],[DefPrimary2]]&amp;IF(Table16[[#This Row],[Def-Secondary3]]&lt;&gt;"","/"&amp;Table16[[#This Row],[Def-Secondary3]],)&amp;""&amp;IF(Table16[[#This Row],[PassRush4]]&lt;&gt;"","-"&amp;Table16[[#This Row],[PassRush4]],)</f>
        <v/>
      </c>
      <c r="R933" s="74" t="e">
        <f>VLOOKUP(Table16[[#This Row],[Player]],#REF!,9,FALSE)</f>
        <v>#REF!</v>
      </c>
    </row>
    <row r="934" spans="1:18" ht="12.75" customHeight="1" x14ac:dyDescent="0.25">
      <c r="A934" s="76" t="s">
        <v>2662</v>
      </c>
      <c r="B934" s="72" t="s">
        <v>453</v>
      </c>
      <c r="C934" s="77" t="s">
        <v>213</v>
      </c>
      <c r="D934" s="89">
        <v>36487</v>
      </c>
      <c r="E934" s="73" t="s">
        <v>98</v>
      </c>
      <c r="G934" s="73"/>
      <c r="H934" s="75" t="str">
        <f>VLOOKUP(Table16[[#This Row],[Player]],Rosters!$D$1:$D$1939,1,FALSE)</f>
        <v>Moody, Jake</v>
      </c>
      <c r="I934" s="75" t="str">
        <f>Table16[[#This Row],[RunBlock-Primary6]]&amp;"-"&amp;Table16[[#This Row],[PassBlock8]]&amp;IF(Table16[[#This Row],[RunBlock-Secondary7]]&lt;&gt;"","/"&amp;Table16[[#This Row],[RunBlock-Secondary7]]&amp;"-"&amp;Table16[[#This Row],[PassBlock8]],"")</f>
        <v>-</v>
      </c>
      <c r="J934" s="73"/>
      <c r="K934" s="73"/>
      <c r="L934" s="74"/>
      <c r="M934" s="74"/>
      <c r="N934" s="74"/>
      <c r="O934" s="74"/>
      <c r="P934" s="74"/>
      <c r="Q934" s="74" t="str">
        <f>Table16[[#This Row],[DefPrimary2]]&amp;IF(Table16[[#This Row],[Def-Secondary3]]&lt;&gt;"","/"&amp;Table16[[#This Row],[Def-Secondary3]],)&amp;""&amp;IF(Table16[[#This Row],[PassRush4]]&lt;&gt;"","-"&amp;Table16[[#This Row],[PassRush4]],)</f>
        <v/>
      </c>
      <c r="R934" s="74" t="e">
        <f>VLOOKUP(Table16[[#This Row],[Player]],#REF!,9,FALSE)</f>
        <v>#REF!</v>
      </c>
    </row>
    <row r="935" spans="1:18" ht="12.75" customHeight="1" x14ac:dyDescent="0.25">
      <c r="A935" s="76" t="s">
        <v>3008</v>
      </c>
      <c r="B935" s="72" t="s">
        <v>453</v>
      </c>
      <c r="C935" s="77" t="s">
        <v>116</v>
      </c>
      <c r="D935" s="89">
        <v>33370</v>
      </c>
      <c r="E935" s="73" t="s">
        <v>1728</v>
      </c>
      <c r="G935" s="73"/>
      <c r="H935" s="75" t="str">
        <f>VLOOKUP(Table16[[#This Row],[Player]],Rosters!$D$1:$D$1939,1,FALSE)</f>
        <v>Myers, Jason</v>
      </c>
      <c r="I935" s="75" t="str">
        <f>Table16[[#This Row],[RunBlock-Primary6]]&amp;"-"&amp;Table16[[#This Row],[PassBlock8]]&amp;IF(Table16[[#This Row],[RunBlock-Secondary7]]&lt;&gt;"","/"&amp;Table16[[#This Row],[RunBlock-Secondary7]]&amp;"-"&amp;Table16[[#This Row],[PassBlock8]],"")</f>
        <v>-</v>
      </c>
      <c r="J935" s="73"/>
      <c r="K935" s="73"/>
      <c r="L935" s="74"/>
      <c r="M935" s="74"/>
      <c r="N935" s="74"/>
      <c r="O935" s="74"/>
      <c r="P935" s="74"/>
      <c r="Q935" s="74" t="str">
        <f>Table16[[#This Row],[DefPrimary2]]&amp;IF(Table16[[#This Row],[Def-Secondary3]]&lt;&gt;"","/"&amp;Table16[[#This Row],[Def-Secondary3]],)&amp;""&amp;IF(Table16[[#This Row],[PassRush4]]&lt;&gt;"","-"&amp;Table16[[#This Row],[PassRush4]],)</f>
        <v/>
      </c>
      <c r="R935" s="74" t="e">
        <f>VLOOKUP(Table16[[#This Row],[Player]],#REF!,9,FALSE)</f>
        <v>#REF!</v>
      </c>
    </row>
    <row r="936" spans="1:18" ht="12.75" customHeight="1" x14ac:dyDescent="0.25">
      <c r="A936" s="76" t="s">
        <v>641</v>
      </c>
      <c r="B936" s="72" t="s">
        <v>453</v>
      </c>
      <c r="C936" s="77" t="s">
        <v>175</v>
      </c>
      <c r="D936" s="89">
        <v>34955</v>
      </c>
      <c r="E936" s="73" t="s">
        <v>391</v>
      </c>
      <c r="G936" s="73"/>
      <c r="H936" s="75" t="str">
        <f>VLOOKUP(Table16[[#This Row],[Player]],Rosters!$D$1:$D$1939,1,FALSE)</f>
        <v>Pineiro, Eddy</v>
      </c>
      <c r="I936" s="75" t="str">
        <f>Table16[[#This Row],[RunBlock-Primary6]]&amp;"-"&amp;Table16[[#This Row],[PassBlock8]]&amp;IF(Table16[[#This Row],[RunBlock-Secondary7]]&lt;&gt;"","/"&amp;Table16[[#This Row],[RunBlock-Secondary7]]&amp;"-"&amp;Table16[[#This Row],[PassBlock8]],"")</f>
        <v>-</v>
      </c>
      <c r="J936" s="73"/>
      <c r="K936" s="73"/>
      <c r="L936" s="74"/>
      <c r="M936" s="74"/>
      <c r="N936" s="74"/>
      <c r="O936" s="74"/>
      <c r="P936" s="74"/>
      <c r="Q936" s="74" t="str">
        <f>Table16[[#This Row],[DefPrimary2]]&amp;IF(Table16[[#This Row],[Def-Secondary3]]&lt;&gt;"","/"&amp;Table16[[#This Row],[Def-Secondary3]],)&amp;""&amp;IF(Table16[[#This Row],[PassRush4]]&lt;&gt;"","-"&amp;Table16[[#This Row],[PassRush4]],)</f>
        <v/>
      </c>
      <c r="R936" s="74" t="e">
        <f>VLOOKUP(Table16[[#This Row],[Player]],#REF!,9,FALSE)</f>
        <v>#REF!</v>
      </c>
    </row>
    <row r="937" spans="1:18" ht="12.75" customHeight="1" x14ac:dyDescent="0.25">
      <c r="A937" s="76" t="s">
        <v>2313</v>
      </c>
      <c r="B937" s="72" t="s">
        <v>453</v>
      </c>
      <c r="C937" s="77" t="s">
        <v>232</v>
      </c>
      <c r="D937" s="89">
        <v>36900</v>
      </c>
      <c r="E937" s="73" t="s">
        <v>2314</v>
      </c>
      <c r="G937" s="73"/>
      <c r="H937" s="75" t="str">
        <f>VLOOKUP(Table16[[#This Row],[Player]],Rosters!$D$1:$D$1939,1,FALSE)</f>
        <v>Reichard, Will</v>
      </c>
      <c r="I937" s="75" t="str">
        <f>Table16[[#This Row],[RunBlock-Primary6]]&amp;"-"&amp;Table16[[#This Row],[PassBlock8]]&amp;IF(Table16[[#This Row],[RunBlock-Secondary7]]&lt;&gt;"","/"&amp;Table16[[#This Row],[RunBlock-Secondary7]]&amp;"-"&amp;Table16[[#This Row],[PassBlock8]],"")</f>
        <v>-</v>
      </c>
      <c r="J937" s="73"/>
      <c r="K937" s="73"/>
      <c r="L937" s="74"/>
      <c r="M937" s="74"/>
      <c r="N937" s="74"/>
      <c r="O937" s="74"/>
      <c r="P937" s="74"/>
      <c r="Q937" s="74" t="str">
        <f>Table16[[#This Row],[DefPrimary2]]&amp;IF(Table16[[#This Row],[Def-Secondary3]]&lt;&gt;"","/"&amp;Table16[[#This Row],[Def-Secondary3]],)&amp;""&amp;IF(Table16[[#This Row],[PassRush4]]&lt;&gt;"","-"&amp;Table16[[#This Row],[PassRush4]],)</f>
        <v/>
      </c>
      <c r="R937" s="74" t="e">
        <f>VLOOKUP(Table16[[#This Row],[Player]],#REF!,9,FALSE)</f>
        <v>#REF!</v>
      </c>
    </row>
    <row r="938" spans="1:18" ht="12.75" customHeight="1" x14ac:dyDescent="0.25">
      <c r="A938" s="76" t="s">
        <v>2077</v>
      </c>
      <c r="B938" s="72" t="s">
        <v>453</v>
      </c>
      <c r="C938" s="77" t="s">
        <v>84</v>
      </c>
      <c r="D938" s="89">
        <v>36448</v>
      </c>
      <c r="E938" s="73" t="s">
        <v>180</v>
      </c>
      <c r="G938" s="73"/>
      <c r="H938" s="75" t="str">
        <f>VLOOKUP(Table16[[#This Row],[Player]],Rosters!$D$1:$D$1939,1,FALSE)</f>
        <v>Ryland, Chad</v>
      </c>
      <c r="I938" s="75" t="str">
        <f>Table16[[#This Row],[RunBlock-Primary6]]&amp;"-"&amp;Table16[[#This Row],[PassBlock8]]&amp;IF(Table16[[#This Row],[RunBlock-Secondary7]]&lt;&gt;"","/"&amp;Table16[[#This Row],[RunBlock-Secondary7]]&amp;"-"&amp;Table16[[#This Row],[PassBlock8]],"")</f>
        <v>-</v>
      </c>
      <c r="J938" s="73"/>
      <c r="K938" s="73"/>
      <c r="L938" s="74"/>
      <c r="M938" s="74"/>
      <c r="N938" s="74"/>
      <c r="O938" s="74"/>
      <c r="P938" s="74"/>
      <c r="Q938" s="74" t="str">
        <f>Table16[[#This Row],[DefPrimary2]]&amp;IF(Table16[[#This Row],[Def-Secondary3]]&lt;&gt;"","/"&amp;Table16[[#This Row],[Def-Secondary3]],)&amp;""&amp;IF(Table16[[#This Row],[PassRush4]]&lt;&gt;"","-"&amp;Table16[[#This Row],[PassRush4]],)</f>
        <v/>
      </c>
      <c r="R938" s="74" t="e">
        <f>VLOOKUP(Table16[[#This Row],[Player]],#REF!,9,FALSE)</f>
        <v>#REF!</v>
      </c>
    </row>
    <row r="939" spans="1:18" ht="12.75" customHeight="1" x14ac:dyDescent="0.25">
      <c r="A939" s="76" t="s">
        <v>3230</v>
      </c>
      <c r="B939" s="72" t="s">
        <v>453</v>
      </c>
      <c r="C939" s="77" t="s">
        <v>261</v>
      </c>
      <c r="D939" s="89">
        <v>35019</v>
      </c>
      <c r="E939" s="73" t="s">
        <v>245</v>
      </c>
      <c r="G939" s="73"/>
      <c r="H939" s="75" t="str">
        <f>VLOOKUP(Table16[[#This Row],[Player]],Rosters!$D$1:$D$1939,1,FALSE)</f>
        <v>Sanders, Jason</v>
      </c>
      <c r="I939" s="75" t="str">
        <f>Table16[[#This Row],[RunBlock-Primary6]]&amp;"-"&amp;Table16[[#This Row],[PassBlock8]]&amp;IF(Table16[[#This Row],[RunBlock-Secondary7]]&lt;&gt;"","/"&amp;Table16[[#This Row],[RunBlock-Secondary7]]&amp;"-"&amp;Table16[[#This Row],[PassBlock8]],"")</f>
        <v>-</v>
      </c>
      <c r="J939" s="73"/>
      <c r="K939" s="73"/>
      <c r="L939" s="74"/>
      <c r="M939" s="74"/>
      <c r="N939" s="74"/>
      <c r="O939" s="74"/>
      <c r="P939" s="74"/>
      <c r="Q939" s="74" t="str">
        <f>Table16[[#This Row],[DefPrimary2]]&amp;IF(Table16[[#This Row],[Def-Secondary3]]&lt;&gt;"","/"&amp;Table16[[#This Row],[Def-Secondary3]],)&amp;""&amp;IF(Table16[[#This Row],[PassRush4]]&lt;&gt;"","-"&amp;Table16[[#This Row],[PassRush4]],)</f>
        <v/>
      </c>
      <c r="R939" s="74" t="e">
        <f>VLOOKUP(Table16[[#This Row],[Player]],#REF!,9,FALSE)</f>
        <v>#REF!</v>
      </c>
    </row>
    <row r="940" spans="1:18" ht="12.75" customHeight="1" x14ac:dyDescent="0.25">
      <c r="A940" s="76" t="s">
        <v>3656</v>
      </c>
      <c r="B940" s="72" t="s">
        <v>453</v>
      </c>
      <c r="C940" s="77" t="s">
        <v>327</v>
      </c>
      <c r="D940" s="89">
        <v>33554</v>
      </c>
      <c r="E940" s="73" t="s">
        <v>1103</v>
      </c>
      <c r="G940" s="73"/>
      <c r="H940" s="75" t="str">
        <f>VLOOKUP(Table16[[#This Row],[Player]],Rosters!$D$1:$D$1939,1,FALSE)</f>
        <v>Santos, Cairo</v>
      </c>
      <c r="I940" s="75" t="str">
        <f>Table16[[#This Row],[RunBlock-Primary6]]&amp;"-"&amp;Table16[[#This Row],[PassBlock8]]&amp;IF(Table16[[#This Row],[RunBlock-Secondary7]]&lt;&gt;"","/"&amp;Table16[[#This Row],[RunBlock-Secondary7]]&amp;"-"&amp;Table16[[#This Row],[PassBlock8]],"")</f>
        <v>-</v>
      </c>
      <c r="J940" s="73"/>
      <c r="K940" s="73"/>
      <c r="L940" s="74"/>
      <c r="M940" s="74"/>
      <c r="N940" s="74"/>
      <c r="O940" s="74"/>
      <c r="P940" s="74"/>
      <c r="Q940" s="74" t="str">
        <f>Table16[[#This Row],[DefPrimary2]]&amp;IF(Table16[[#This Row],[Def-Secondary3]]&lt;&gt;"","/"&amp;Table16[[#This Row],[Def-Secondary3]],)&amp;""&amp;IF(Table16[[#This Row],[PassRush4]]&lt;&gt;"","-"&amp;Table16[[#This Row],[PassRush4]],)</f>
        <v/>
      </c>
      <c r="R940" s="74" t="e">
        <f>VLOOKUP(Table16[[#This Row],[Player]],#REF!,9,FALSE)</f>
        <v>#REF!</v>
      </c>
    </row>
    <row r="941" spans="1:18" ht="12.75" customHeight="1" x14ac:dyDescent="0.25">
      <c r="A941" s="76" t="s">
        <v>3754</v>
      </c>
      <c r="B941" s="72" t="s">
        <v>453</v>
      </c>
      <c r="C941" s="77" t="s">
        <v>272</v>
      </c>
      <c r="D941" s="89">
        <v>35165</v>
      </c>
      <c r="E941" s="73" t="s">
        <v>391</v>
      </c>
      <c r="G941" s="73"/>
      <c r="H941" s="75" t="str">
        <f>VLOOKUP(Table16[[#This Row],[Player]],Rosters!$D$1:$D$1939,1,FALSE)</f>
        <v>Slye, Joey</v>
      </c>
      <c r="I941" s="75" t="str">
        <f>Table16[[#This Row],[RunBlock-Primary6]]&amp;"-"&amp;Table16[[#This Row],[PassBlock8]]&amp;IF(Table16[[#This Row],[RunBlock-Secondary7]]&lt;&gt;"","/"&amp;Table16[[#This Row],[RunBlock-Secondary7]]&amp;"-"&amp;Table16[[#This Row],[PassBlock8]],"")</f>
        <v>-</v>
      </c>
      <c r="J941" s="73"/>
      <c r="K941" s="73"/>
      <c r="L941" s="74"/>
      <c r="M941" s="74"/>
      <c r="N941" s="74"/>
      <c r="O941" s="74"/>
      <c r="P941" s="74"/>
      <c r="Q941" s="74" t="str">
        <f>Table16[[#This Row],[DefPrimary2]]&amp;IF(Table16[[#This Row],[Def-Secondary3]]&lt;&gt;"","/"&amp;Table16[[#This Row],[Def-Secondary3]],)&amp;""&amp;IF(Table16[[#This Row],[PassRush4]]&lt;&gt;"","-"&amp;Table16[[#This Row],[PassRush4]],)</f>
        <v/>
      </c>
      <c r="R941" s="74" t="e">
        <f>VLOOKUP(Table16[[#This Row],[Player]],#REF!,9,FALSE)</f>
        <v>#REF!</v>
      </c>
    </row>
    <row r="942" spans="1:18" ht="12.75" customHeight="1" x14ac:dyDescent="0.25">
      <c r="A942" s="76" t="s">
        <v>4303</v>
      </c>
      <c r="B942" s="72" t="s">
        <v>453</v>
      </c>
      <c r="C942" s="77" t="s">
        <v>250</v>
      </c>
      <c r="D942" s="89">
        <v>32833</v>
      </c>
      <c r="E942" s="73" t="s">
        <v>1573</v>
      </c>
      <c r="G942" s="73"/>
      <c r="H942" s="75" t="e">
        <f>VLOOKUP(Table16[[#This Row],[Player]],Rosters!$D$1:$D$1939,1,FALSE)</f>
        <v>#N/A</v>
      </c>
      <c r="I942" s="75" t="str">
        <f>Table16[[#This Row],[RunBlock-Primary6]]&amp;"-"&amp;Table16[[#This Row],[PassBlock8]]&amp;IF(Table16[[#This Row],[RunBlock-Secondary7]]&lt;&gt;"","/"&amp;Table16[[#This Row],[RunBlock-Secondary7]]&amp;"-"&amp;Table16[[#This Row],[PassBlock8]],"")</f>
        <v>-</v>
      </c>
      <c r="J942" s="73"/>
      <c r="K942" s="73"/>
      <c r="L942" s="74"/>
      <c r="M942" s="74"/>
      <c r="N942" s="74"/>
      <c r="O942" s="74"/>
      <c r="P942" s="74"/>
      <c r="Q942" s="74" t="str">
        <f>Table16[[#This Row],[DefPrimary2]]&amp;IF(Table16[[#This Row],[Def-Secondary3]]&lt;&gt;"","/"&amp;Table16[[#This Row],[Def-Secondary3]],)&amp;""&amp;IF(Table16[[#This Row],[PassRush4]]&lt;&gt;"","-"&amp;Table16[[#This Row],[PassRush4]],)</f>
        <v/>
      </c>
      <c r="R942" s="74" t="e">
        <f>VLOOKUP(Table16[[#This Row],[Player]],#REF!,9,FALSE)</f>
        <v>#REF!</v>
      </c>
    </row>
    <row r="943" spans="1:18" ht="12.75" customHeight="1" x14ac:dyDescent="0.25">
      <c r="A943" s="78" t="s">
        <v>4304</v>
      </c>
      <c r="B943" s="72" t="s">
        <v>453</v>
      </c>
      <c r="C943" s="77" t="s">
        <v>303</v>
      </c>
      <c r="D943" s="89">
        <v>32138</v>
      </c>
      <c r="E943" s="73" t="s">
        <v>4305</v>
      </c>
      <c r="G943" s="73"/>
      <c r="H943" s="75" t="e">
        <f>VLOOKUP(Table16[[#This Row],[Player]],Rosters!$D$1:$D$1939,1,FALSE)</f>
        <v>#N/A</v>
      </c>
      <c r="I943" s="75" t="str">
        <f>Table16[[#This Row],[RunBlock-Primary6]]&amp;"-"&amp;Table16[[#This Row],[PassBlock8]]&amp;IF(Table16[[#This Row],[RunBlock-Secondary7]]&lt;&gt;"","/"&amp;Table16[[#This Row],[RunBlock-Secondary7]]&amp;"-"&amp;Table16[[#This Row],[PassBlock8]],"")</f>
        <v>-</v>
      </c>
      <c r="J943" s="73"/>
      <c r="K943" s="73"/>
      <c r="L943" s="74"/>
      <c r="M943" s="74"/>
      <c r="N943" s="74"/>
      <c r="O943" s="74"/>
      <c r="P943" s="74"/>
      <c r="Q943" s="74" t="str">
        <f>Table16[[#This Row],[DefPrimary2]]&amp;IF(Table16[[#This Row],[Def-Secondary3]]&lt;&gt;"","/"&amp;Table16[[#This Row],[Def-Secondary3]],)&amp;""&amp;IF(Table16[[#This Row],[PassRush4]]&lt;&gt;"","-"&amp;Table16[[#This Row],[PassRush4]],)</f>
        <v/>
      </c>
      <c r="R943" s="74" t="e">
        <f>VLOOKUP(Table16[[#This Row],[Player]],#REF!,9,FALSE)</f>
        <v>#REF!</v>
      </c>
    </row>
    <row r="944" spans="1:18" ht="12.75" customHeight="1" x14ac:dyDescent="0.25">
      <c r="A944" s="76" t="s">
        <v>849</v>
      </c>
      <c r="B944" s="72" t="s">
        <v>850</v>
      </c>
      <c r="C944" s="77" t="s">
        <v>261</v>
      </c>
      <c r="D944" s="89">
        <v>34978</v>
      </c>
      <c r="E944" s="73" t="s">
        <v>244</v>
      </c>
      <c r="G944" s="73"/>
      <c r="H944" s="75" t="str">
        <f>VLOOKUP(Table16[[#This Row],[Player]],Rosters!$D$1:$D$1939,1,FALSE)</f>
        <v>Berrios, Braxton</v>
      </c>
      <c r="I944" s="75" t="str">
        <f>Table16[[#This Row],[RunBlock-Primary6]]&amp;"-"&amp;Table16[[#This Row],[PassBlock8]]&amp;IF(Table16[[#This Row],[RunBlock-Secondary7]]&lt;&gt;"","/"&amp;Table16[[#This Row],[RunBlock-Secondary7]]&amp;"-"&amp;Table16[[#This Row],[PassBlock8]],"")</f>
        <v>-</v>
      </c>
      <c r="J944" s="73"/>
      <c r="K944" s="73"/>
      <c r="L944" s="74"/>
      <c r="M944" s="74"/>
      <c r="N944" s="74"/>
      <c r="O944" s="74"/>
      <c r="P944" s="74"/>
      <c r="Q944" s="74" t="str">
        <f>Table16[[#This Row],[DefPrimary2]]&amp;IF(Table16[[#This Row],[Def-Secondary3]]&lt;&gt;"","/"&amp;Table16[[#This Row],[Def-Secondary3]],)&amp;""&amp;IF(Table16[[#This Row],[PassRush4]]&lt;&gt;"","-"&amp;Table16[[#This Row],[PassRush4]],)</f>
        <v/>
      </c>
      <c r="R944" s="74" t="e">
        <f>VLOOKUP(Table16[[#This Row],[Player]],#REF!,9,FALSE)</f>
        <v>#REF!</v>
      </c>
    </row>
    <row r="945" spans="1:18" ht="12.75" customHeight="1" x14ac:dyDescent="0.25">
      <c r="A945" s="76" t="s">
        <v>1144</v>
      </c>
      <c r="B945" s="72" t="s">
        <v>850</v>
      </c>
      <c r="C945" s="77" t="s">
        <v>213</v>
      </c>
      <c r="D945" s="89">
        <v>36926</v>
      </c>
      <c r="E945" s="73" t="s">
        <v>1145</v>
      </c>
      <c r="G945" s="73"/>
      <c r="H945" s="75" t="str">
        <f>VLOOKUP(Table16[[#This Row],[Player]],Rosters!$D$1:$D$1939,1,FALSE)</f>
        <v>Cowing, Jacob</v>
      </c>
      <c r="I945" s="75" t="str">
        <f>Table16[[#This Row],[RunBlock-Primary6]]&amp;"-"&amp;Table16[[#This Row],[PassBlock8]]&amp;IF(Table16[[#This Row],[RunBlock-Secondary7]]&lt;&gt;"","/"&amp;Table16[[#This Row],[RunBlock-Secondary7]]&amp;"-"&amp;Table16[[#This Row],[PassBlock8]],"")</f>
        <v>-</v>
      </c>
      <c r="J945" s="73"/>
      <c r="K945" s="73"/>
      <c r="L945" s="74"/>
      <c r="M945" s="74"/>
      <c r="N945" s="74"/>
      <c r="O945" s="74"/>
      <c r="P945" s="74"/>
      <c r="Q945" s="74" t="str">
        <f>Table16[[#This Row],[DefPrimary2]]&amp;IF(Table16[[#This Row],[Def-Secondary3]]&lt;&gt;"","/"&amp;Table16[[#This Row],[Def-Secondary3]],)&amp;""&amp;IF(Table16[[#This Row],[PassRush4]]&lt;&gt;"","-"&amp;Table16[[#This Row],[PassRush4]],)</f>
        <v/>
      </c>
      <c r="R945" s="74" t="e">
        <f>VLOOKUP(Table16[[#This Row],[Player]],#REF!,9,FALSE)</f>
        <v>#REF!</v>
      </c>
    </row>
    <row r="946" spans="1:18" ht="12.75" customHeight="1" x14ac:dyDescent="0.25">
      <c r="A946" s="76" t="s">
        <v>1435</v>
      </c>
      <c r="B946" s="72" t="s">
        <v>850</v>
      </c>
      <c r="C946" s="77" t="s">
        <v>138</v>
      </c>
      <c r="D946" s="89">
        <v>34137</v>
      </c>
      <c r="E946" s="73" t="s">
        <v>1436</v>
      </c>
      <c r="G946" s="73"/>
      <c r="H946" s="75" t="str">
        <f>VLOOKUP(Table16[[#This Row],[Player]],Rosters!$D$1:$D$1939,1,FALSE)</f>
        <v>Crowder, Jamison</v>
      </c>
      <c r="I946" s="75" t="str">
        <f>Table16[[#This Row],[RunBlock-Primary6]]&amp;"-"&amp;Table16[[#This Row],[PassBlock8]]&amp;IF(Table16[[#This Row],[RunBlock-Secondary7]]&lt;&gt;"","/"&amp;Table16[[#This Row],[RunBlock-Secondary7]]&amp;"-"&amp;Table16[[#This Row],[PassBlock8]],"")</f>
        <v>-</v>
      </c>
      <c r="J946" s="73"/>
      <c r="K946" s="73"/>
      <c r="L946" s="74"/>
      <c r="M946" s="74"/>
      <c r="N946" s="74"/>
      <c r="O946" s="74"/>
      <c r="P946" s="74"/>
      <c r="Q946" s="74" t="str">
        <f>Table16[[#This Row],[DefPrimary2]]&amp;IF(Table16[[#This Row],[Def-Secondary3]]&lt;&gt;"","/"&amp;Table16[[#This Row],[Def-Secondary3]],)&amp;""&amp;IF(Table16[[#This Row],[PassRush4]]&lt;&gt;"","-"&amp;Table16[[#This Row],[PassRush4]],)</f>
        <v/>
      </c>
      <c r="R946" s="74" t="e">
        <f>VLOOKUP(Table16[[#This Row],[Player]],#REF!,9,FALSE)</f>
        <v>#REF!</v>
      </c>
    </row>
    <row r="947" spans="1:18" ht="12.75" customHeight="1" x14ac:dyDescent="0.25">
      <c r="A947" s="76" t="s">
        <v>3751</v>
      </c>
      <c r="B947" s="72" t="s">
        <v>850</v>
      </c>
      <c r="C947" s="77" t="s">
        <v>91</v>
      </c>
      <c r="D947" s="89">
        <v>36161</v>
      </c>
      <c r="E947" s="73" t="s">
        <v>553</v>
      </c>
      <c r="G947" s="73"/>
      <c r="H947" s="75" t="str">
        <f>VLOOKUP(Table16[[#This Row],[Player]],Rosters!$D$1:$D$1939,1,FALSE)</f>
        <v>Darden, Jaelon</v>
      </c>
      <c r="I947" s="75" t="str">
        <f>Table16[[#This Row],[RunBlock-Primary6]]&amp;"-"&amp;Table16[[#This Row],[PassBlock8]]&amp;IF(Table16[[#This Row],[RunBlock-Secondary7]]&lt;&gt;"","/"&amp;Table16[[#This Row],[RunBlock-Secondary7]]&amp;"-"&amp;Table16[[#This Row],[PassBlock8]],"")</f>
        <v>-</v>
      </c>
      <c r="J947" s="73"/>
      <c r="K947" s="73"/>
      <c r="L947" s="74"/>
      <c r="M947" s="74"/>
      <c r="N947" s="74"/>
      <c r="O947" s="74"/>
      <c r="P947" s="74"/>
      <c r="Q947" s="74" t="str">
        <f>Table16[[#This Row],[DefPrimary2]]&amp;IF(Table16[[#This Row],[Def-Secondary3]]&lt;&gt;"","/"&amp;Table16[[#This Row],[Def-Secondary3]],)&amp;""&amp;IF(Table16[[#This Row],[PassRush4]]&lt;&gt;"","-"&amp;Table16[[#This Row],[PassRush4]],)</f>
        <v/>
      </c>
      <c r="R947" s="74" t="e">
        <f>VLOOKUP(Table16[[#This Row],[Player]],#REF!,9,FALSE)</f>
        <v>#REF!</v>
      </c>
    </row>
    <row r="948" spans="1:18" ht="12.75" customHeight="1" x14ac:dyDescent="0.25">
      <c r="A948" s="76" t="s">
        <v>3228</v>
      </c>
      <c r="B948" s="72" t="s">
        <v>850</v>
      </c>
      <c r="C948" s="77" t="s">
        <v>250</v>
      </c>
      <c r="D948" s="89">
        <v>35768</v>
      </c>
      <c r="E948" s="73" t="s">
        <v>121</v>
      </c>
      <c r="G948" s="73"/>
      <c r="H948" s="75" t="str">
        <f>VLOOKUP(Table16[[#This Row],[Player]],Rosters!$D$1:$D$1939,1,FALSE)</f>
        <v>Harty, Deonte</v>
      </c>
      <c r="I948" s="75" t="str">
        <f>Table16[[#This Row],[RunBlock-Primary6]]&amp;"-"&amp;Table16[[#This Row],[PassBlock8]]&amp;IF(Table16[[#This Row],[RunBlock-Secondary7]]&lt;&gt;"","/"&amp;Table16[[#This Row],[RunBlock-Secondary7]]&amp;"-"&amp;Table16[[#This Row],[PassBlock8]],"")</f>
        <v>-</v>
      </c>
      <c r="J948" s="73"/>
      <c r="K948" s="73"/>
      <c r="L948" s="74"/>
      <c r="M948" s="74"/>
      <c r="N948" s="74"/>
      <c r="O948" s="74"/>
      <c r="P948" s="74"/>
      <c r="Q948" s="74" t="str">
        <f>Table16[[#This Row],[DefPrimary2]]&amp;IF(Table16[[#This Row],[Def-Secondary3]]&lt;&gt;"","/"&amp;Table16[[#This Row],[Def-Secondary3]],)&amp;""&amp;IF(Table16[[#This Row],[PassRush4]]&lt;&gt;"","-"&amp;Table16[[#This Row],[PassRush4]],)</f>
        <v/>
      </c>
      <c r="R948" s="74" t="e">
        <f>VLOOKUP(Table16[[#This Row],[Player]],#REF!,9,FALSE)</f>
        <v>#REF!</v>
      </c>
    </row>
    <row r="949" spans="1:18" ht="12.75" customHeight="1" x14ac:dyDescent="0.25">
      <c r="A949" s="82" t="s">
        <v>1722</v>
      </c>
      <c r="B949" s="72" t="s">
        <v>850</v>
      </c>
      <c r="C949" s="77" t="s">
        <v>232</v>
      </c>
      <c r="D949" s="89">
        <v>34954</v>
      </c>
      <c r="E949" s="73" t="s">
        <v>391</v>
      </c>
      <c r="G949" s="73"/>
      <c r="H949" s="75" t="str">
        <f>VLOOKUP(Table16[[#This Row],[Player]],Rosters!$D$1:$D$1939,1,FALSE)</f>
        <v>Powell, Brandon</v>
      </c>
      <c r="I949" s="75" t="str">
        <f>Table16[[#This Row],[RunBlock-Primary6]]&amp;"-"&amp;Table16[[#This Row],[PassBlock8]]&amp;IF(Table16[[#This Row],[RunBlock-Secondary7]]&lt;&gt;"","/"&amp;Table16[[#This Row],[RunBlock-Secondary7]]&amp;"-"&amp;Table16[[#This Row],[PassBlock8]],"")</f>
        <v>-</v>
      </c>
      <c r="J949" s="73"/>
      <c r="K949" s="73"/>
      <c r="L949" s="74"/>
      <c r="M949" s="74"/>
      <c r="N949" s="74"/>
      <c r="O949" s="74"/>
      <c r="P949" s="74"/>
      <c r="Q949" s="74" t="str">
        <f>Table16[[#This Row],[DefPrimary2]]&amp;IF(Table16[[#This Row],[Def-Secondary3]]&lt;&gt;"","/"&amp;Table16[[#This Row],[Def-Secondary3]],)&amp;""&amp;IF(Table16[[#This Row],[PassRush4]]&lt;&gt;"","-"&amp;Table16[[#This Row],[PassRush4]],)</f>
        <v/>
      </c>
      <c r="R949" s="74" t="e">
        <f>VLOOKUP(Table16[[#This Row],[Player]],#REF!,9,FALSE)</f>
        <v>#REF!</v>
      </c>
    </row>
    <row r="950" spans="1:18" ht="12.75" customHeight="1" x14ac:dyDescent="0.25">
      <c r="A950" s="76" t="s">
        <v>2545</v>
      </c>
      <c r="B950" s="72" t="s">
        <v>850</v>
      </c>
      <c r="C950" s="77" t="s">
        <v>91</v>
      </c>
      <c r="D950" s="89">
        <v>35329</v>
      </c>
      <c r="E950" s="73" t="s">
        <v>415</v>
      </c>
      <c r="G950" s="73"/>
      <c r="H950" s="75" t="str">
        <f>VLOOKUP(Table16[[#This Row],[Player]],Rosters!$D$1:$D$1939,1,FALSE)</f>
        <v>Proche, James</v>
      </c>
      <c r="I950" s="75" t="str">
        <f>Table16[[#This Row],[RunBlock-Primary6]]&amp;"-"&amp;Table16[[#This Row],[PassBlock8]]&amp;IF(Table16[[#This Row],[RunBlock-Secondary7]]&lt;&gt;"","/"&amp;Table16[[#This Row],[RunBlock-Secondary7]]&amp;"-"&amp;Table16[[#This Row],[PassBlock8]],"")</f>
        <v>-</v>
      </c>
      <c r="J950" s="73"/>
      <c r="K950" s="73"/>
      <c r="L950" s="74"/>
      <c r="M950" s="74"/>
      <c r="N950" s="74"/>
      <c r="O950" s="74"/>
      <c r="P950" s="74"/>
      <c r="Q950" s="74" t="str">
        <f>Table16[[#This Row],[DefPrimary2]]&amp;IF(Table16[[#This Row],[Def-Secondary3]]&lt;&gt;"","/"&amp;Table16[[#This Row],[Def-Secondary3]],)&amp;""&amp;IF(Table16[[#This Row],[PassRush4]]&lt;&gt;"","-"&amp;Table16[[#This Row],[PassRush4]],)</f>
        <v/>
      </c>
      <c r="R950" s="74" t="e">
        <f>VLOOKUP(Table16[[#This Row],[Player]],#REF!,9,FALSE)</f>
        <v>#REF!</v>
      </c>
    </row>
    <row r="951" spans="1:18" ht="12.75" customHeight="1" x14ac:dyDescent="0.25">
      <c r="A951" s="76" t="s">
        <v>987</v>
      </c>
      <c r="B951" s="72" t="s">
        <v>850</v>
      </c>
      <c r="C951" s="77" t="s">
        <v>239</v>
      </c>
      <c r="D951" s="89">
        <v>35694</v>
      </c>
      <c r="E951" s="73" t="s">
        <v>172</v>
      </c>
      <c r="G951" s="73"/>
      <c r="H951" s="75" t="str">
        <f>VLOOKUP(Table16[[#This Row],[Player]],Rosters!$D$1:$D$1939,1,FALSE)</f>
        <v>Smith, Xavier</v>
      </c>
      <c r="I951" s="75" t="str">
        <f>Table16[[#This Row],[RunBlock-Primary6]]&amp;"-"&amp;Table16[[#This Row],[PassBlock8]]&amp;IF(Table16[[#This Row],[RunBlock-Secondary7]]&lt;&gt;"","/"&amp;Table16[[#This Row],[RunBlock-Secondary7]]&amp;"-"&amp;Table16[[#This Row],[PassBlock8]],"")</f>
        <v>-</v>
      </c>
      <c r="J951" s="73"/>
      <c r="K951" s="73"/>
      <c r="L951" s="74"/>
      <c r="M951" s="74"/>
      <c r="N951" s="74"/>
      <c r="O951" s="74"/>
      <c r="P951" s="74"/>
      <c r="Q951" s="74" t="str">
        <f>Table16[[#This Row],[DefPrimary2]]&amp;IF(Table16[[#This Row],[Def-Secondary3]]&lt;&gt;"","/"&amp;Table16[[#This Row],[Def-Secondary3]],)&amp;""&amp;IF(Table16[[#This Row],[PassRush4]]&lt;&gt;"","-"&amp;Table16[[#This Row],[PassRush4]],)</f>
        <v/>
      </c>
      <c r="R951" s="74" t="e">
        <f>VLOOKUP(Table16[[#This Row],[Player]],#REF!,9,FALSE)</f>
        <v>#REF!</v>
      </c>
    </row>
    <row r="952" spans="1:18" ht="12.75" customHeight="1" x14ac:dyDescent="0.25">
      <c r="A952" s="76" t="s">
        <v>3750</v>
      </c>
      <c r="B952" s="72" t="s">
        <v>850</v>
      </c>
      <c r="C952" s="77" t="s">
        <v>131</v>
      </c>
      <c r="D952" s="89">
        <v>34090</v>
      </c>
      <c r="E952" s="73" t="s">
        <v>1248</v>
      </c>
      <c r="G952" s="73"/>
      <c r="H952" s="75" t="str">
        <f>VLOOKUP(Table16[[#This Row],[Player]],Rosters!$D$1:$D$1939,1,FALSE)</f>
        <v>Williams, Isaiah</v>
      </c>
      <c r="I952" s="75" t="str">
        <f>Table16[[#This Row],[RunBlock-Primary6]]&amp;"-"&amp;Table16[[#This Row],[PassBlock8]]&amp;IF(Table16[[#This Row],[RunBlock-Secondary7]]&lt;&gt;"","/"&amp;Table16[[#This Row],[RunBlock-Secondary7]]&amp;"-"&amp;Table16[[#This Row],[PassBlock8]],"")</f>
        <v>-</v>
      </c>
      <c r="J952" s="73"/>
      <c r="K952" s="73"/>
      <c r="L952" s="74"/>
      <c r="M952" s="74"/>
      <c r="N952" s="74"/>
      <c r="O952" s="74"/>
      <c r="P952" s="74"/>
      <c r="Q952" s="74" t="str">
        <f>Table16[[#This Row],[DefPrimary2]]&amp;IF(Table16[[#This Row],[Def-Secondary3]]&lt;&gt;"","/"&amp;Table16[[#This Row],[Def-Secondary3]],)&amp;""&amp;IF(Table16[[#This Row],[PassRush4]]&lt;&gt;"","-"&amp;Table16[[#This Row],[PassRush4]],)</f>
        <v/>
      </c>
      <c r="R952" s="74" t="e">
        <f>VLOOKUP(Table16[[#This Row],[Player]],#REF!,9,FALSE)</f>
        <v>#REF!</v>
      </c>
    </row>
    <row r="953" spans="1:18" ht="12.75" customHeight="1" x14ac:dyDescent="0.25">
      <c r="A953" s="76" t="s">
        <v>3550</v>
      </c>
      <c r="B953" s="72" t="s">
        <v>449</v>
      </c>
      <c r="C953" s="77" t="s">
        <v>200</v>
      </c>
      <c r="D953" s="89">
        <v>32422</v>
      </c>
      <c r="E953" s="73" t="s">
        <v>1534</v>
      </c>
      <c r="G953" s="73"/>
      <c r="H953" s="75" t="str">
        <f>VLOOKUP(Table16[[#This Row],[Player]],Rosters!$D$1:$D$1939,1,FALSE)</f>
        <v>Anger, Bryan</v>
      </c>
      <c r="I953" s="75" t="str">
        <f>Table16[[#This Row],[RunBlock-Primary6]]&amp;"-"&amp;Table16[[#This Row],[PassBlock8]]&amp;IF(Table16[[#This Row],[RunBlock-Secondary7]]&lt;&gt;"","/"&amp;Table16[[#This Row],[RunBlock-Secondary7]]&amp;"-"&amp;Table16[[#This Row],[PassBlock8]],"")</f>
        <v>-</v>
      </c>
      <c r="J953" s="73"/>
      <c r="K953" s="73"/>
      <c r="L953" s="74"/>
      <c r="M953" s="74"/>
      <c r="N953" s="74"/>
      <c r="O953" s="74"/>
      <c r="P953" s="74"/>
      <c r="Q953" s="74" t="str">
        <f>Table16[[#This Row],[DefPrimary2]]&amp;IF(Table16[[#This Row],[Def-Secondary3]]&lt;&gt;"","/"&amp;Table16[[#This Row],[Def-Secondary3]],)&amp;""&amp;IF(Table16[[#This Row],[PassRush4]]&lt;&gt;"","-"&amp;Table16[[#This Row],[PassRush4]],)</f>
        <v/>
      </c>
      <c r="R953" s="74" t="e">
        <f>VLOOKUP(Table16[[#This Row],[Player]],#REF!,9,FALSE)</f>
        <v>#REF!</v>
      </c>
    </row>
    <row r="954" spans="1:18" ht="12.75" customHeight="1" x14ac:dyDescent="0.25">
      <c r="A954" s="76" t="s">
        <v>1592</v>
      </c>
      <c r="B954" s="72" t="s">
        <v>449</v>
      </c>
      <c r="C954" s="77" t="s">
        <v>395</v>
      </c>
      <c r="D954" s="89">
        <v>36526</v>
      </c>
      <c r="E954" s="73" t="s">
        <v>1248</v>
      </c>
      <c r="G954" s="73"/>
      <c r="H954" s="75" t="str">
        <f>VLOOKUP(Table16[[#This Row],[Player]],Rosters!$D$1:$D$1939,1,FALSE)</f>
        <v>Araiza, Matt</v>
      </c>
      <c r="I954" s="75" t="str">
        <f>Table16[[#This Row],[RunBlock-Primary6]]&amp;"-"&amp;Table16[[#This Row],[PassBlock8]]&amp;IF(Table16[[#This Row],[RunBlock-Secondary7]]&lt;&gt;"","/"&amp;Table16[[#This Row],[RunBlock-Secondary7]]&amp;"-"&amp;Table16[[#This Row],[PassBlock8]],"")</f>
        <v>-</v>
      </c>
      <c r="J954" s="73"/>
      <c r="K954" s="73"/>
      <c r="L954" s="74"/>
      <c r="M954" s="74"/>
      <c r="N954" s="74"/>
      <c r="O954" s="74"/>
      <c r="P954" s="74"/>
      <c r="Q954" s="74" t="str">
        <f>Table16[[#This Row],[DefPrimary2]]&amp;IF(Table16[[#This Row],[Def-Secondary3]]&lt;&gt;"","/"&amp;Table16[[#This Row],[Def-Secondary3]],)&amp;""&amp;IF(Table16[[#This Row],[PassRush4]]&lt;&gt;"","-"&amp;Table16[[#This Row],[PassRush4]],)</f>
        <v/>
      </c>
      <c r="R954" s="74" t="e">
        <f>VLOOKUP(Table16[[#This Row],[Player]],#REF!,9,FALSE)</f>
        <v>#REF!</v>
      </c>
    </row>
    <row r="955" spans="1:18" ht="12.75" customHeight="1" x14ac:dyDescent="0.25">
      <c r="A955" s="76" t="s">
        <v>2894</v>
      </c>
      <c r="B955" s="72" t="s">
        <v>449</v>
      </c>
      <c r="C955" s="77" t="s">
        <v>261</v>
      </c>
      <c r="D955" s="89">
        <v>35599</v>
      </c>
      <c r="E955" s="73" t="s">
        <v>607</v>
      </c>
      <c r="G955" s="73"/>
      <c r="H955" s="75" t="str">
        <f>VLOOKUP(Table16[[#This Row],[Player]],Rosters!$D$1:$D$1939,1,FALSE)</f>
        <v>Bailey, Jake</v>
      </c>
      <c r="I955" s="75" t="str">
        <f>Table16[[#This Row],[RunBlock-Primary6]]&amp;"-"&amp;Table16[[#This Row],[PassBlock8]]&amp;IF(Table16[[#This Row],[RunBlock-Secondary7]]&lt;&gt;"","/"&amp;Table16[[#This Row],[RunBlock-Secondary7]]&amp;"-"&amp;Table16[[#This Row],[PassBlock8]],"")</f>
        <v>-</v>
      </c>
      <c r="J955" s="73"/>
      <c r="K955" s="73"/>
      <c r="L955" s="74"/>
      <c r="M955" s="74"/>
      <c r="N955" s="74"/>
      <c r="O955" s="74"/>
      <c r="P955" s="74"/>
      <c r="Q955" s="74" t="str">
        <f>Table16[[#This Row],[DefPrimary2]]&amp;IF(Table16[[#This Row],[Def-Secondary3]]&lt;&gt;"","/"&amp;Table16[[#This Row],[Def-Secondary3]],)&amp;""&amp;IF(Table16[[#This Row],[PassRush4]]&lt;&gt;"","-"&amp;Table16[[#This Row],[PassRush4]],)</f>
        <v/>
      </c>
      <c r="R955" s="74" t="e">
        <f>VLOOKUP(Table16[[#This Row],[Player]],#REF!,9,FALSE)</f>
        <v>#REF!</v>
      </c>
    </row>
    <row r="956" spans="1:18" ht="12.75" customHeight="1" x14ac:dyDescent="0.25">
      <c r="A956" s="76" t="s">
        <v>1148</v>
      </c>
      <c r="B956" s="72" t="s">
        <v>449</v>
      </c>
      <c r="C956" s="77" t="s">
        <v>272</v>
      </c>
      <c r="D956" s="89">
        <v>36276</v>
      </c>
      <c r="E956" s="73" t="s">
        <v>348</v>
      </c>
      <c r="G956" s="73"/>
      <c r="H956" s="75" t="str">
        <f>VLOOKUP(Table16[[#This Row],[Player]],Rosters!$D$1:$D$1939,1,FALSE)</f>
        <v>Baringer, Bryce</v>
      </c>
      <c r="I956" s="75" t="str">
        <f>Table16[[#This Row],[RunBlock-Primary6]]&amp;"-"&amp;Table16[[#This Row],[PassBlock8]]&amp;IF(Table16[[#This Row],[RunBlock-Secondary7]]&lt;&gt;"","/"&amp;Table16[[#This Row],[RunBlock-Secondary7]]&amp;"-"&amp;Table16[[#This Row],[PassBlock8]],"")</f>
        <v>-</v>
      </c>
      <c r="J956" s="73"/>
      <c r="K956" s="73"/>
      <c r="L956" s="74"/>
      <c r="M956" s="74"/>
      <c r="N956" s="74"/>
      <c r="O956" s="74"/>
      <c r="P956" s="74"/>
      <c r="Q956" s="74" t="str">
        <f>Table16[[#This Row],[DefPrimary2]]&amp;IF(Table16[[#This Row],[Def-Secondary3]]&lt;&gt;"","/"&amp;Table16[[#This Row],[Def-Secondary3]],)&amp;""&amp;IF(Table16[[#This Row],[PassRush4]]&lt;&gt;"","-"&amp;Table16[[#This Row],[PassRush4]],)</f>
        <v/>
      </c>
      <c r="R956" s="74" t="e">
        <f>VLOOKUP(Table16[[#This Row],[Player]],#REF!,9,FALSE)</f>
        <v>#REF!</v>
      </c>
    </row>
    <row r="957" spans="1:18" ht="12.75" customHeight="1" x14ac:dyDescent="0.25">
      <c r="A957" s="76" t="s">
        <v>3332</v>
      </c>
      <c r="B957" s="72" t="s">
        <v>449</v>
      </c>
      <c r="C957" s="77" t="s">
        <v>91</v>
      </c>
      <c r="D957" s="89">
        <v>35321</v>
      </c>
      <c r="E957" s="73" t="s">
        <v>391</v>
      </c>
      <c r="G957" s="73"/>
      <c r="H957" s="75" t="str">
        <f>VLOOKUP(Table16[[#This Row],[Player]],Rosters!$D$1:$D$1939,1,FALSE)</f>
        <v>Bojorquez, Corey</v>
      </c>
      <c r="I957" s="75" t="str">
        <f>Table16[[#This Row],[RunBlock-Primary6]]&amp;"-"&amp;Table16[[#This Row],[PassBlock8]]&amp;IF(Table16[[#This Row],[RunBlock-Secondary7]]&lt;&gt;"","/"&amp;Table16[[#This Row],[RunBlock-Secondary7]]&amp;"-"&amp;Table16[[#This Row],[PassBlock8]],"")</f>
        <v>-</v>
      </c>
      <c r="J957" s="73"/>
      <c r="K957" s="73"/>
      <c r="L957" s="74"/>
      <c r="M957" s="74"/>
      <c r="N957" s="74"/>
      <c r="O957" s="74"/>
      <c r="P957" s="74"/>
      <c r="Q957" s="74" t="str">
        <f>Table16[[#This Row],[DefPrimary2]]&amp;IF(Table16[[#This Row],[Def-Secondary3]]&lt;&gt;"","/"&amp;Table16[[#This Row],[Def-Secondary3]],)&amp;""&amp;IF(Table16[[#This Row],[PassRush4]]&lt;&gt;"","-"&amp;Table16[[#This Row],[PassRush4]],)</f>
        <v/>
      </c>
      <c r="R957" s="74" t="e">
        <f>VLOOKUP(Table16[[#This Row],[Player]],#REF!,9,FALSE)</f>
        <v>#REF!</v>
      </c>
    </row>
    <row r="958" spans="1:18" ht="12.75" customHeight="1" x14ac:dyDescent="0.25">
      <c r="A958" s="76" t="s">
        <v>1968</v>
      </c>
      <c r="B958" s="72" t="s">
        <v>449</v>
      </c>
      <c r="C958" s="77" t="s">
        <v>491</v>
      </c>
      <c r="D958" s="89">
        <v>35030</v>
      </c>
      <c r="E958" s="73" t="s">
        <v>121</v>
      </c>
      <c r="G958" s="73"/>
      <c r="H958" s="75" t="str">
        <f>VLOOKUP(Table16[[#This Row],[Player]],Rosters!$D$1:$D$1939,1,FALSE)</f>
        <v>Cole, A.J.</v>
      </c>
      <c r="I958" s="75" t="str">
        <f>Table16[[#This Row],[RunBlock-Primary6]]&amp;"-"&amp;Table16[[#This Row],[PassBlock8]]&amp;IF(Table16[[#This Row],[RunBlock-Secondary7]]&lt;&gt;"","/"&amp;Table16[[#This Row],[RunBlock-Secondary7]]&amp;"-"&amp;Table16[[#This Row],[PassBlock8]],"")</f>
        <v>-</v>
      </c>
      <c r="J958" s="73"/>
      <c r="K958" s="73"/>
      <c r="L958" s="74"/>
      <c r="M958" s="74"/>
      <c r="N958" s="74"/>
      <c r="O958" s="74"/>
      <c r="P958" s="74"/>
      <c r="Q958" s="74" t="str">
        <f>Table16[[#This Row],[DefPrimary2]]&amp;IF(Table16[[#This Row],[Def-Secondary3]]&lt;&gt;"","/"&amp;Table16[[#This Row],[Def-Secondary3]],)&amp;""&amp;IF(Table16[[#This Row],[PassRush4]]&lt;&gt;"","-"&amp;Table16[[#This Row],[PassRush4]],)</f>
        <v/>
      </c>
      <c r="R958" s="74" t="e">
        <f>VLOOKUP(Table16[[#This Row],[Player]],#REF!,9,FALSE)</f>
        <v>#REF!</v>
      </c>
    </row>
    <row r="959" spans="1:18" ht="12.75" customHeight="1" x14ac:dyDescent="0.25">
      <c r="A959" s="76" t="s">
        <v>1442</v>
      </c>
      <c r="B959" s="72" t="s">
        <v>449</v>
      </c>
      <c r="C959" s="77" t="s">
        <v>101</v>
      </c>
      <c r="D959" s="89">
        <v>34908</v>
      </c>
      <c r="E959" s="73" t="s">
        <v>245</v>
      </c>
      <c r="G959" s="73"/>
      <c r="H959" s="75" t="str">
        <f>VLOOKUP(Table16[[#This Row],[Player]],Rosters!$D$1:$D$1939,1,FALSE)</f>
        <v>Cooke, Logan</v>
      </c>
      <c r="I959" s="75" t="str">
        <f>Table16[[#This Row],[RunBlock-Primary6]]&amp;"-"&amp;Table16[[#This Row],[PassBlock8]]&amp;IF(Table16[[#This Row],[RunBlock-Secondary7]]&lt;&gt;"","/"&amp;Table16[[#This Row],[RunBlock-Secondary7]]&amp;"-"&amp;Table16[[#This Row],[PassBlock8]],"")</f>
        <v>-</v>
      </c>
      <c r="J959" s="73"/>
      <c r="K959" s="73"/>
      <c r="L959" s="74"/>
      <c r="M959" s="74"/>
      <c r="N959" s="74"/>
      <c r="O959" s="74"/>
      <c r="P959" s="74"/>
      <c r="Q959" s="74" t="str">
        <f>Table16[[#This Row],[DefPrimary2]]&amp;IF(Table16[[#This Row],[Def-Secondary3]]&lt;&gt;"","/"&amp;Table16[[#This Row],[Def-Secondary3]],)&amp;""&amp;IF(Table16[[#This Row],[PassRush4]]&lt;&gt;"","-"&amp;Table16[[#This Row],[PassRush4]],)</f>
        <v/>
      </c>
      <c r="R959" s="74" t="e">
        <f>VLOOKUP(Table16[[#This Row],[Player]],#REF!,9,FALSE)</f>
        <v>#REF!</v>
      </c>
    </row>
    <row r="960" spans="1:18" ht="12.75" customHeight="1" x14ac:dyDescent="0.25">
      <c r="A960" s="76" t="s">
        <v>3121</v>
      </c>
      <c r="B960" s="72" t="s">
        <v>449</v>
      </c>
      <c r="C960" s="77" t="s">
        <v>116</v>
      </c>
      <c r="D960" s="89">
        <v>35068</v>
      </c>
      <c r="E960" s="73" t="s">
        <v>428</v>
      </c>
      <c r="G960" s="73"/>
      <c r="H960" s="75" t="str">
        <f>VLOOKUP(Table16[[#This Row],[Player]],Rosters!$D$1:$D$1939,1,FALSE)</f>
        <v>Dickson, Michael</v>
      </c>
      <c r="I960" s="75" t="str">
        <f>Table16[[#This Row],[RunBlock-Primary6]]&amp;"-"&amp;Table16[[#This Row],[PassBlock8]]&amp;IF(Table16[[#This Row],[RunBlock-Secondary7]]&lt;&gt;"","/"&amp;Table16[[#This Row],[RunBlock-Secondary7]]&amp;"-"&amp;Table16[[#This Row],[PassBlock8]],"")</f>
        <v>-</v>
      </c>
      <c r="J960" s="73"/>
      <c r="K960" s="73"/>
      <c r="L960" s="74"/>
      <c r="M960" s="74"/>
      <c r="N960" s="74"/>
      <c r="O960" s="74"/>
      <c r="P960" s="74"/>
      <c r="Q960" s="74" t="str">
        <f>Table16[[#This Row],[DefPrimary2]]&amp;IF(Table16[[#This Row],[Def-Secondary3]]&lt;&gt;"","/"&amp;Table16[[#This Row],[Def-Secondary3]],)&amp;""&amp;IF(Table16[[#This Row],[PassRush4]]&lt;&gt;"","-"&amp;Table16[[#This Row],[PassRush4]],)</f>
        <v/>
      </c>
      <c r="R960" s="74" t="e">
        <f>VLOOKUP(Table16[[#This Row],[Player]],#REF!,9,FALSE)</f>
        <v>#REF!</v>
      </c>
    </row>
    <row r="961" spans="1:18" ht="12.75" customHeight="1" x14ac:dyDescent="0.25">
      <c r="A961" s="76" t="s">
        <v>3007</v>
      </c>
      <c r="B961" s="72" t="s">
        <v>449</v>
      </c>
      <c r="C961" s="77" t="s">
        <v>154</v>
      </c>
      <c r="D961" s="89">
        <v>34205</v>
      </c>
      <c r="E961" s="73" t="s">
        <v>2534</v>
      </c>
      <c r="G961" s="73"/>
      <c r="H961" s="75" t="str">
        <f>VLOOKUP(Table16[[#This Row],[Player]],Rosters!$D$1:$D$1939,1,FALSE)</f>
        <v>Dixon, Riley</v>
      </c>
      <c r="I961" s="75" t="str">
        <f>Table16[[#This Row],[RunBlock-Primary6]]&amp;"-"&amp;Table16[[#This Row],[PassBlock8]]&amp;IF(Table16[[#This Row],[RunBlock-Secondary7]]&lt;&gt;"","/"&amp;Table16[[#This Row],[RunBlock-Secondary7]]&amp;"-"&amp;Table16[[#This Row],[PassBlock8]],"")</f>
        <v>-</v>
      </c>
      <c r="J961" s="73"/>
      <c r="K961" s="73"/>
      <c r="L961" s="74"/>
      <c r="M961" s="74"/>
      <c r="N961" s="74"/>
      <c r="O961" s="74"/>
      <c r="P961" s="74"/>
      <c r="Q961" s="74" t="str">
        <f>Table16[[#This Row],[DefPrimary2]]&amp;IF(Table16[[#This Row],[Def-Secondary3]]&lt;&gt;"","/"&amp;Table16[[#This Row],[Def-Secondary3]],)&amp;""&amp;IF(Table16[[#This Row],[PassRush4]]&lt;&gt;"","-"&amp;Table16[[#This Row],[PassRush4]],)</f>
        <v/>
      </c>
      <c r="R961" s="74" t="e">
        <f>VLOOKUP(Table16[[#This Row],[Player]],#REF!,9,FALSE)</f>
        <v>#REF!</v>
      </c>
    </row>
    <row r="962" spans="1:18" ht="12.75" customHeight="1" x14ac:dyDescent="0.25">
      <c r="A962" s="76" t="s">
        <v>4009</v>
      </c>
      <c r="B962" s="72" t="s">
        <v>449</v>
      </c>
      <c r="C962" s="77" t="s">
        <v>239</v>
      </c>
      <c r="D962" s="89">
        <v>37091</v>
      </c>
      <c r="E962" s="73" t="s">
        <v>114</v>
      </c>
      <c r="G962" s="73"/>
      <c r="H962" s="75" t="e">
        <f>VLOOKUP(Table16[[#This Row],[Player]],Rosters!$D$1:$D$1939,1,FALSE)</f>
        <v>#N/A</v>
      </c>
      <c r="I962" s="75" t="str">
        <f>Table16[[#This Row],[RunBlock-Primary6]]&amp;"-"&amp;Table16[[#This Row],[PassBlock8]]&amp;IF(Table16[[#This Row],[RunBlock-Secondary7]]&lt;&gt;"","/"&amp;Table16[[#This Row],[RunBlock-Secondary7]]&amp;"-"&amp;Table16[[#This Row],[PassBlock8]],"")</f>
        <v>-</v>
      </c>
      <c r="J962" s="73"/>
      <c r="K962" s="73"/>
      <c r="L962" s="74"/>
      <c r="M962" s="74"/>
      <c r="N962" s="74"/>
      <c r="O962" s="74"/>
      <c r="P962" s="74"/>
      <c r="Q962" s="74" t="str">
        <f>Table16[[#This Row],[DefPrimary2]]&amp;IF(Table16[[#This Row],[Def-Secondary3]]&lt;&gt;"","/"&amp;Table16[[#This Row],[Def-Secondary3]],)&amp;""&amp;IF(Table16[[#This Row],[PassRush4]]&lt;&gt;"","-"&amp;Table16[[#This Row],[PassRush4]],)</f>
        <v/>
      </c>
      <c r="R962" s="74" t="e">
        <f>VLOOKUP(Table16[[#This Row],[Player]],#REF!,9,FALSE)</f>
        <v>#REF!</v>
      </c>
    </row>
    <row r="963" spans="1:18" ht="12.75" customHeight="1" x14ac:dyDescent="0.25">
      <c r="A963" s="76" t="s">
        <v>1843</v>
      </c>
      <c r="B963" s="72" t="s">
        <v>449</v>
      </c>
      <c r="C963" s="77" t="s">
        <v>123</v>
      </c>
      <c r="D963" s="89">
        <v>35309</v>
      </c>
      <c r="E963" s="73" t="s">
        <v>198</v>
      </c>
      <c r="G963" s="73"/>
      <c r="H963" s="75" t="str">
        <f>VLOOKUP(Table16[[#This Row],[Player]],Rosters!$D$1:$D$1939,1,FALSE)</f>
        <v>Fox, Jack</v>
      </c>
      <c r="I963" s="75" t="str">
        <f>Table16[[#This Row],[RunBlock-Primary6]]&amp;"-"&amp;Table16[[#This Row],[PassBlock8]]&amp;IF(Table16[[#This Row],[RunBlock-Secondary7]]&lt;&gt;"","/"&amp;Table16[[#This Row],[RunBlock-Secondary7]]&amp;"-"&amp;Table16[[#This Row],[PassBlock8]],"")</f>
        <v>-</v>
      </c>
      <c r="J963" s="73"/>
      <c r="K963" s="73"/>
      <c r="L963" s="74"/>
      <c r="M963" s="74"/>
      <c r="N963" s="74"/>
      <c r="O963" s="74"/>
      <c r="P963" s="74"/>
      <c r="Q963" s="74" t="str">
        <f>Table16[[#This Row],[DefPrimary2]]&amp;IF(Table16[[#This Row],[Def-Secondary3]]&lt;&gt;"","/"&amp;Table16[[#This Row],[Def-Secondary3]],)&amp;""&amp;IF(Table16[[#This Row],[PassRush4]]&lt;&gt;"","-"&amp;Table16[[#This Row],[PassRush4]],)</f>
        <v/>
      </c>
      <c r="R963" s="74" t="e">
        <f>VLOOKUP(Table16[[#This Row],[Player]],#REF!,9,FALSE)</f>
        <v>#REF!</v>
      </c>
    </row>
    <row r="964" spans="1:18" ht="12.75" customHeight="1" x14ac:dyDescent="0.25">
      <c r="A964" s="76" t="s">
        <v>4306</v>
      </c>
      <c r="B964" s="72" t="s">
        <v>449</v>
      </c>
      <c r="C964" s="77" t="s">
        <v>429</v>
      </c>
      <c r="D964" s="89">
        <v>36161</v>
      </c>
      <c r="E964" s="73" t="s">
        <v>187</v>
      </c>
      <c r="G964" s="73"/>
      <c r="H964" s="75" t="e">
        <f>VLOOKUP(Table16[[#This Row],[Player]],Rosters!$D$1:$D$1939,1,FALSE)</f>
        <v>#N/A</v>
      </c>
      <c r="I964" s="75" t="str">
        <f>Table16[[#This Row],[RunBlock-Primary6]]&amp;"-"&amp;Table16[[#This Row],[PassBlock8]]&amp;IF(Table16[[#This Row],[RunBlock-Secondary7]]&lt;&gt;"","/"&amp;Table16[[#This Row],[RunBlock-Secondary7]]&amp;"-"&amp;Table16[[#This Row],[PassBlock8]],"")</f>
        <v>-</v>
      </c>
      <c r="J964" s="73"/>
      <c r="K964" s="73"/>
      <c r="L964" s="74"/>
      <c r="M964" s="74"/>
      <c r="N964" s="74"/>
      <c r="O964" s="74"/>
      <c r="P964" s="74"/>
      <c r="Q964" s="74" t="str">
        <f>Table16[[#This Row],[DefPrimary2]]&amp;IF(Table16[[#This Row],[Def-Secondary3]]&lt;&gt;"","/"&amp;Table16[[#This Row],[Def-Secondary3]],)&amp;""&amp;IF(Table16[[#This Row],[PassRush4]]&lt;&gt;"","-"&amp;Table16[[#This Row],[PassRush4]],)</f>
        <v/>
      </c>
      <c r="R964" s="74" t="e">
        <f>VLOOKUP(Table16[[#This Row],[Player]],#REF!,9,FALSE)</f>
        <v>#REF!</v>
      </c>
    </row>
    <row r="965" spans="1:18" ht="12.75" customHeight="1" x14ac:dyDescent="0.25">
      <c r="A965" s="76" t="s">
        <v>4010</v>
      </c>
      <c r="B965" s="72" t="s">
        <v>449</v>
      </c>
      <c r="C965" s="77" t="s">
        <v>612</v>
      </c>
      <c r="D965" s="89">
        <v>35615</v>
      </c>
      <c r="E965" s="73" t="s">
        <v>121</v>
      </c>
      <c r="G965" s="73"/>
      <c r="H965" s="75" t="e">
        <f>VLOOKUP(Table16[[#This Row],[Player]],Rosters!$D$1:$D$1939,1,FALSE)</f>
        <v>#N/A</v>
      </c>
      <c r="I965" s="75" t="str">
        <f>Table16[[#This Row],[RunBlock-Primary6]]&amp;"-"&amp;Table16[[#This Row],[PassBlock8]]&amp;IF(Table16[[#This Row],[RunBlock-Secondary7]]&lt;&gt;"","/"&amp;Table16[[#This Row],[RunBlock-Secondary7]]&amp;"-"&amp;Table16[[#This Row],[PassBlock8]],"")</f>
        <v>-</v>
      </c>
      <c r="J965" s="73"/>
      <c r="K965" s="73"/>
      <c r="L965" s="74"/>
      <c r="M965" s="74"/>
      <c r="N965" s="74"/>
      <c r="O965" s="74"/>
      <c r="P965" s="74"/>
      <c r="Q965" s="74" t="str">
        <f>Table16[[#This Row],[DefPrimary2]]&amp;IF(Table16[[#This Row],[Def-Secondary3]]&lt;&gt;"","/"&amp;Table16[[#This Row],[Def-Secondary3]],)&amp;""&amp;IF(Table16[[#This Row],[PassRush4]]&lt;&gt;"","-"&amp;Table16[[#This Row],[PassRush4]],)</f>
        <v/>
      </c>
      <c r="R965" s="74" t="e">
        <f>VLOOKUP(Table16[[#This Row],[Player]],#REF!,9,FALSE)</f>
        <v>#REF!</v>
      </c>
    </row>
    <row r="966" spans="1:18" ht="12.75" customHeight="1" x14ac:dyDescent="0.25">
      <c r="A966" s="76" t="s">
        <v>3448</v>
      </c>
      <c r="B966" s="72" t="s">
        <v>449</v>
      </c>
      <c r="C966" s="77" t="s">
        <v>84</v>
      </c>
      <c r="D966" s="89">
        <v>35796</v>
      </c>
      <c r="E966" s="73" t="s">
        <v>1248</v>
      </c>
      <c r="G966" s="73"/>
      <c r="H966" s="75" t="str">
        <f>VLOOKUP(Table16[[#This Row],[Player]],Rosters!$D$1:$D$1939,1,FALSE)</f>
        <v>Gillikin, Blake</v>
      </c>
      <c r="I966" s="75" t="str">
        <f>Table16[[#This Row],[RunBlock-Primary6]]&amp;"-"&amp;Table16[[#This Row],[PassBlock8]]&amp;IF(Table16[[#This Row],[RunBlock-Secondary7]]&lt;&gt;"","/"&amp;Table16[[#This Row],[RunBlock-Secondary7]]&amp;"-"&amp;Table16[[#This Row],[PassBlock8]],"")</f>
        <v>-</v>
      </c>
      <c r="J966" s="73"/>
      <c r="K966" s="73"/>
      <c r="L966" s="74"/>
      <c r="M966" s="74"/>
      <c r="N966" s="74"/>
      <c r="O966" s="74"/>
      <c r="P966" s="74"/>
      <c r="Q966" s="74" t="str">
        <f>Table16[[#This Row],[DefPrimary2]]&amp;IF(Table16[[#This Row],[Def-Secondary3]]&lt;&gt;"","/"&amp;Table16[[#This Row],[Def-Secondary3]],)&amp;""&amp;IF(Table16[[#This Row],[PassRush4]]&lt;&gt;"","-"&amp;Table16[[#This Row],[PassRush4]],)</f>
        <v/>
      </c>
      <c r="R966" s="74" t="e">
        <f>VLOOKUP(Table16[[#This Row],[Player]],#REF!,9,FALSE)</f>
        <v>#REF!</v>
      </c>
    </row>
    <row r="967" spans="1:18" ht="12.75" customHeight="1" x14ac:dyDescent="0.25">
      <c r="A967" s="76" t="s">
        <v>642</v>
      </c>
      <c r="B967" s="72" t="s">
        <v>449</v>
      </c>
      <c r="C967" s="77" t="s">
        <v>479</v>
      </c>
      <c r="D967" s="89">
        <v>35501</v>
      </c>
      <c r="E967" s="73" t="s">
        <v>172</v>
      </c>
      <c r="G967" s="73"/>
      <c r="H967" s="75" t="str">
        <f>VLOOKUP(Table16[[#This Row],[Player]],Rosters!$D$1:$D$1939,1,FALSE)</f>
        <v>Hayball, Matthew</v>
      </c>
      <c r="I967" s="75" t="str">
        <f>Table16[[#This Row],[RunBlock-Primary6]]&amp;"-"&amp;Table16[[#This Row],[PassBlock8]]&amp;IF(Table16[[#This Row],[RunBlock-Secondary7]]&lt;&gt;"","/"&amp;Table16[[#This Row],[RunBlock-Secondary7]]&amp;"-"&amp;Table16[[#This Row],[PassBlock8]],"")</f>
        <v>-</v>
      </c>
      <c r="J967" s="73"/>
      <c r="K967" s="73"/>
      <c r="L967" s="74"/>
      <c r="M967" s="74"/>
      <c r="N967" s="74"/>
      <c r="O967" s="74"/>
      <c r="P967" s="74"/>
      <c r="Q967" s="74" t="str">
        <f>Table16[[#This Row],[DefPrimary2]]&amp;IF(Table16[[#This Row],[Def-Secondary3]]&lt;&gt;"","/"&amp;Table16[[#This Row],[Def-Secondary3]],)&amp;""&amp;IF(Table16[[#This Row],[PassRush4]]&lt;&gt;"","-"&amp;Table16[[#This Row],[PassRush4]],)</f>
        <v/>
      </c>
      <c r="R967" s="74" t="e">
        <f>VLOOKUP(Table16[[#This Row],[Player]],#REF!,9,FALSE)</f>
        <v>#REF!</v>
      </c>
    </row>
    <row r="968" spans="1:18" ht="12.75" customHeight="1" x14ac:dyDescent="0.25">
      <c r="A968" s="76" t="s">
        <v>2663</v>
      </c>
      <c r="B968" s="72" t="s">
        <v>449</v>
      </c>
      <c r="C968" s="77" t="s">
        <v>175</v>
      </c>
      <c r="D968" s="89">
        <v>32912</v>
      </c>
      <c r="E968" s="73" t="s">
        <v>1573</v>
      </c>
      <c r="G968" s="73"/>
      <c r="H968" s="75" t="str">
        <f>VLOOKUP(Table16[[#This Row],[Player]],Rosters!$D$1:$D$1939,1,FALSE)</f>
        <v>Hekker, Johnny</v>
      </c>
      <c r="I968" s="75" t="str">
        <f>Table16[[#This Row],[RunBlock-Primary6]]&amp;"-"&amp;Table16[[#This Row],[PassBlock8]]&amp;IF(Table16[[#This Row],[RunBlock-Secondary7]]&lt;&gt;"","/"&amp;Table16[[#This Row],[RunBlock-Secondary7]]&amp;"-"&amp;Table16[[#This Row],[PassBlock8]],"")</f>
        <v>-</v>
      </c>
      <c r="J968" s="73"/>
      <c r="K968" s="73"/>
      <c r="L968" s="74"/>
      <c r="M968" s="74"/>
      <c r="N968" s="74"/>
      <c r="O968" s="74"/>
      <c r="P968" s="74"/>
      <c r="Q968" s="74" t="str">
        <f>Table16[[#This Row],[DefPrimary2]]&amp;IF(Table16[[#This Row],[Def-Secondary3]]&lt;&gt;"","/"&amp;Table16[[#This Row],[Def-Secondary3]],)&amp;""&amp;IF(Table16[[#This Row],[PassRush4]]&lt;&gt;"","-"&amp;Table16[[#This Row],[PassRush4]],)</f>
        <v/>
      </c>
      <c r="R968" s="74" t="e">
        <f>VLOOKUP(Table16[[#This Row],[Player]],#REF!,9,FALSE)</f>
        <v>#REF!</v>
      </c>
    </row>
    <row r="969" spans="1:18" ht="12.75" customHeight="1" x14ac:dyDescent="0.25">
      <c r="A969" s="76" t="s">
        <v>853</v>
      </c>
      <c r="B969" s="72" t="s">
        <v>449</v>
      </c>
      <c r="C969" s="77" t="s">
        <v>363</v>
      </c>
      <c r="D969" s="89">
        <v>35758</v>
      </c>
      <c r="E969" s="73" t="s">
        <v>415</v>
      </c>
      <c r="G969" s="73"/>
      <c r="H969" s="75" t="str">
        <f>VLOOKUP(Table16[[#This Row],[Player]],Rosters!$D$1:$D$1939,1,FALSE)</f>
        <v>Mann, Braden</v>
      </c>
      <c r="I969" s="75" t="str">
        <f>Table16[[#This Row],[RunBlock-Primary6]]&amp;"-"&amp;Table16[[#This Row],[PassBlock8]]&amp;IF(Table16[[#This Row],[RunBlock-Secondary7]]&lt;&gt;"","/"&amp;Table16[[#This Row],[RunBlock-Secondary7]]&amp;"-"&amp;Table16[[#This Row],[PassBlock8]],"")</f>
        <v>-</v>
      </c>
      <c r="J969" s="73"/>
      <c r="K969" s="73"/>
      <c r="L969" s="74"/>
      <c r="M969" s="74"/>
      <c r="N969" s="74"/>
      <c r="O969" s="74"/>
      <c r="P969" s="74"/>
      <c r="Q969" s="74" t="str">
        <f>Table16[[#This Row],[DefPrimary2]]&amp;IF(Table16[[#This Row],[Def-Secondary3]]&lt;&gt;"","/"&amp;Table16[[#This Row],[Def-Secondary3]],)&amp;""&amp;IF(Table16[[#This Row],[PassRush4]]&lt;&gt;"","-"&amp;Table16[[#This Row],[PassRush4]],)</f>
        <v/>
      </c>
      <c r="R969" s="74" t="e">
        <f>VLOOKUP(Table16[[#This Row],[Player]],#REF!,9,FALSE)</f>
        <v>#REF!</v>
      </c>
    </row>
    <row r="970" spans="1:18" ht="12.75" customHeight="1" x14ac:dyDescent="0.25">
      <c r="A970" s="76" t="s">
        <v>2430</v>
      </c>
      <c r="B970" s="72" t="s">
        <v>449</v>
      </c>
      <c r="C970" s="77" t="s">
        <v>145</v>
      </c>
      <c r="D970" s="89">
        <v>32931</v>
      </c>
      <c r="E970" s="73" t="s">
        <v>2431</v>
      </c>
      <c r="G970" s="73"/>
      <c r="H970" s="75" t="str">
        <f>VLOOKUP(Table16[[#This Row],[Player]],Rosters!$D$1:$D$1939,1,FALSE)</f>
        <v>Martin, Sam</v>
      </c>
      <c r="I970" s="75" t="str">
        <f>Table16[[#This Row],[RunBlock-Primary6]]&amp;"-"&amp;Table16[[#This Row],[PassBlock8]]&amp;IF(Table16[[#This Row],[RunBlock-Secondary7]]&lt;&gt;"","/"&amp;Table16[[#This Row],[RunBlock-Secondary7]]&amp;"-"&amp;Table16[[#This Row],[PassBlock8]],"")</f>
        <v>-</v>
      </c>
      <c r="J970" s="73"/>
      <c r="K970" s="73"/>
      <c r="L970" s="74"/>
      <c r="M970" s="74"/>
      <c r="N970" s="74"/>
      <c r="O970" s="74"/>
      <c r="P970" s="74"/>
      <c r="Q970" s="74" t="str">
        <f>Table16[[#This Row],[DefPrimary2]]&amp;IF(Table16[[#This Row],[Def-Secondary3]]&lt;&gt;"","/"&amp;Table16[[#This Row],[Def-Secondary3]],)&amp;""&amp;IF(Table16[[#This Row],[PassRush4]]&lt;&gt;"","-"&amp;Table16[[#This Row],[PassRush4]],)</f>
        <v/>
      </c>
      <c r="R970" s="74" t="e">
        <f>VLOOKUP(Table16[[#This Row],[Player]],#REF!,9,FALSE)</f>
        <v>#REF!</v>
      </c>
    </row>
    <row r="971" spans="1:18" ht="12.75" customHeight="1" x14ac:dyDescent="0.25">
      <c r="A971" s="76" t="s">
        <v>3654</v>
      </c>
      <c r="B971" s="72" t="s">
        <v>449</v>
      </c>
      <c r="C971" s="77" t="s">
        <v>303</v>
      </c>
      <c r="D971" s="89">
        <v>31479</v>
      </c>
      <c r="E971" s="73" t="s">
        <v>3655</v>
      </c>
      <c r="G971" s="73"/>
      <c r="H971" s="75" t="str">
        <f>VLOOKUP(Table16[[#This Row],[Player]],Rosters!$D$1:$D$1939,1,FALSE)</f>
        <v>Morstead, Thomas</v>
      </c>
      <c r="I971" s="75" t="str">
        <f>Table16[[#This Row],[RunBlock-Primary6]]&amp;"-"&amp;Table16[[#This Row],[PassBlock8]]&amp;IF(Table16[[#This Row],[RunBlock-Secondary7]]&lt;&gt;"","/"&amp;Table16[[#This Row],[RunBlock-Secondary7]]&amp;"-"&amp;Table16[[#This Row],[PassBlock8]],"")</f>
        <v>-</v>
      </c>
      <c r="J971" s="73"/>
      <c r="K971" s="73"/>
      <c r="L971" s="74"/>
      <c r="M971" s="74"/>
      <c r="N971" s="74"/>
      <c r="O971" s="74"/>
      <c r="P971" s="74"/>
      <c r="Q971" s="74" t="str">
        <f>Table16[[#This Row],[DefPrimary2]]&amp;IF(Table16[[#This Row],[Def-Secondary3]]&lt;&gt;"","/"&amp;Table16[[#This Row],[Def-Secondary3]],)&amp;""&amp;IF(Table16[[#This Row],[PassRush4]]&lt;&gt;"","-"&amp;Table16[[#This Row],[PassRush4]],)</f>
        <v/>
      </c>
      <c r="R971" s="74" t="e">
        <f>VLOOKUP(Table16[[#This Row],[Player]],#REF!,9,FALSE)</f>
        <v>#REF!</v>
      </c>
    </row>
    <row r="972" spans="1:18" ht="12.75" customHeight="1" x14ac:dyDescent="0.25">
      <c r="A972" s="76" t="s">
        <v>3752</v>
      </c>
      <c r="B972" s="72" t="s">
        <v>449</v>
      </c>
      <c r="C972" s="77" t="s">
        <v>213</v>
      </c>
      <c r="D972" s="89">
        <v>33291</v>
      </c>
      <c r="E972" s="73" t="s">
        <v>3753</v>
      </c>
      <c r="G972" s="73"/>
      <c r="H972" s="75" t="str">
        <f>VLOOKUP(Table16[[#This Row],[Player]],Rosters!$D$1:$D$1939,1,FALSE)</f>
        <v>O'Donnell, Pat</v>
      </c>
      <c r="I972" s="75" t="str">
        <f>Table16[[#This Row],[RunBlock-Primary6]]&amp;"-"&amp;Table16[[#This Row],[PassBlock8]]&amp;IF(Table16[[#This Row],[RunBlock-Secondary7]]&lt;&gt;"","/"&amp;Table16[[#This Row],[RunBlock-Secondary7]]&amp;"-"&amp;Table16[[#This Row],[PassBlock8]],"")</f>
        <v>-</v>
      </c>
      <c r="J972" s="73"/>
      <c r="K972" s="73"/>
      <c r="L972" s="74"/>
      <c r="M972" s="74"/>
      <c r="N972" s="74"/>
      <c r="O972" s="74"/>
      <c r="P972" s="74"/>
      <c r="Q972" s="74" t="str">
        <f>Table16[[#This Row],[DefPrimary2]]&amp;IF(Table16[[#This Row],[Def-Secondary3]]&lt;&gt;"","/"&amp;Table16[[#This Row],[Def-Secondary3]],)&amp;""&amp;IF(Table16[[#This Row],[PassRush4]]&lt;&gt;"","-"&amp;Table16[[#This Row],[PassRush4]],)</f>
        <v/>
      </c>
      <c r="R972" s="74" t="e">
        <f>VLOOKUP(Table16[[#This Row],[Player]],#REF!,9,FALSE)</f>
        <v>#REF!</v>
      </c>
    </row>
    <row r="973" spans="1:18" ht="12.75" customHeight="1" x14ac:dyDescent="0.25">
      <c r="A973" s="76" t="s">
        <v>446</v>
      </c>
      <c r="B973" s="72" t="s">
        <v>449</v>
      </c>
      <c r="C973" s="77" t="s">
        <v>109</v>
      </c>
      <c r="D973" s="89">
        <v>34486</v>
      </c>
      <c r="E973" s="73" t="s">
        <v>447</v>
      </c>
      <c r="G973" s="73"/>
      <c r="H973" s="75" t="str">
        <f>VLOOKUP(Table16[[#This Row],[Player]],Rosters!$D$1:$D$1939,1,FALSE)</f>
        <v>Pinion, Bradley</v>
      </c>
      <c r="I973" s="75" t="str">
        <f>Table16[[#This Row],[RunBlock-Primary6]]&amp;"-"&amp;Table16[[#This Row],[PassBlock8]]&amp;IF(Table16[[#This Row],[RunBlock-Secondary7]]&lt;&gt;"","/"&amp;Table16[[#This Row],[RunBlock-Secondary7]]&amp;"-"&amp;Table16[[#This Row],[PassBlock8]],"")</f>
        <v>-</v>
      </c>
      <c r="J973" s="73"/>
      <c r="K973" s="73"/>
      <c r="L973" s="74"/>
      <c r="M973" s="74"/>
      <c r="N973" s="74"/>
      <c r="O973" s="74"/>
      <c r="P973" s="74"/>
      <c r="Q973" s="74" t="str">
        <f>Table16[[#This Row],[DefPrimary2]]&amp;IF(Table16[[#This Row],[Def-Secondary3]]&lt;&gt;"","/"&amp;Table16[[#This Row],[Def-Secondary3]],)&amp;""&amp;IF(Table16[[#This Row],[PassRush4]]&lt;&gt;"","-"&amp;Table16[[#This Row],[PassRush4]],)</f>
        <v/>
      </c>
      <c r="R973" s="74" t="e">
        <f>VLOOKUP(Table16[[#This Row],[Player]],#REF!,9,FALSE)</f>
        <v>#REF!</v>
      </c>
    </row>
    <row r="974" spans="1:18" ht="12.75" customHeight="1" x14ac:dyDescent="0.25">
      <c r="A974" s="76" t="s">
        <v>2214</v>
      </c>
      <c r="B974" s="72" t="s">
        <v>449</v>
      </c>
      <c r="C974" s="77" t="s">
        <v>131</v>
      </c>
      <c r="D974" s="89">
        <v>36049</v>
      </c>
      <c r="E974" s="73" t="s">
        <v>172</v>
      </c>
      <c r="G974" s="73"/>
      <c r="H974" s="75" t="str">
        <f>VLOOKUP(Table16[[#This Row],[Player]],Rosters!$D$1:$D$1939,1,FALSE)</f>
        <v>Rehkow, Ryan</v>
      </c>
      <c r="I974" s="75" t="str">
        <f>Table16[[#This Row],[RunBlock-Primary6]]&amp;"-"&amp;Table16[[#This Row],[PassBlock8]]&amp;IF(Table16[[#This Row],[RunBlock-Secondary7]]&lt;&gt;"","/"&amp;Table16[[#This Row],[RunBlock-Secondary7]]&amp;"-"&amp;Table16[[#This Row],[PassBlock8]],"")</f>
        <v>-</v>
      </c>
      <c r="J974" s="73"/>
      <c r="K974" s="73"/>
      <c r="L974" s="74"/>
      <c r="M974" s="74"/>
      <c r="N974" s="74"/>
      <c r="O974" s="74"/>
      <c r="P974" s="74"/>
      <c r="Q974" s="74" t="str">
        <f>Table16[[#This Row],[DefPrimary2]]&amp;IF(Table16[[#This Row],[Def-Secondary3]]&lt;&gt;"","/"&amp;Table16[[#This Row],[Def-Secondary3]],)&amp;""&amp;IF(Table16[[#This Row],[PassRush4]]&lt;&gt;"","-"&amp;Table16[[#This Row],[PassRush4]],)</f>
        <v/>
      </c>
      <c r="R974" s="74" t="e">
        <f>VLOOKUP(Table16[[#This Row],[Player]],#REF!,9,FALSE)</f>
        <v>#REF!</v>
      </c>
    </row>
    <row r="975" spans="1:18" ht="12.75" customHeight="1" x14ac:dyDescent="0.25">
      <c r="A975" s="76" t="s">
        <v>2784</v>
      </c>
      <c r="B975" s="72" t="s">
        <v>449</v>
      </c>
      <c r="C975" s="77" t="s">
        <v>285</v>
      </c>
      <c r="D975" s="89">
        <v>34585</v>
      </c>
      <c r="E975" s="73" t="s">
        <v>884</v>
      </c>
      <c r="G975" s="73"/>
      <c r="H975" s="75" t="str">
        <f>VLOOKUP(Table16[[#This Row],[Player]],Rosters!$D$1:$D$1939,1,FALSE)</f>
        <v>Sanchez, Rigoberto</v>
      </c>
      <c r="I975" s="75" t="str">
        <f>Table16[[#This Row],[RunBlock-Primary6]]&amp;"-"&amp;Table16[[#This Row],[PassBlock8]]&amp;IF(Table16[[#This Row],[RunBlock-Secondary7]]&lt;&gt;"","/"&amp;Table16[[#This Row],[RunBlock-Secondary7]]&amp;"-"&amp;Table16[[#This Row],[PassBlock8]],"")</f>
        <v>-</v>
      </c>
      <c r="J975" s="73"/>
      <c r="K975" s="73"/>
      <c r="L975" s="74"/>
      <c r="M975" s="74"/>
      <c r="N975" s="74"/>
      <c r="O975" s="74"/>
      <c r="P975" s="74"/>
      <c r="Q975" s="74" t="str">
        <f>Table16[[#This Row],[DefPrimary2]]&amp;IF(Table16[[#This Row],[Def-Secondary3]]&lt;&gt;"","/"&amp;Table16[[#This Row],[Def-Secondary3]],)&amp;""&amp;IF(Table16[[#This Row],[PassRush4]]&lt;&gt;"","-"&amp;Table16[[#This Row],[PassRush4]],)</f>
        <v/>
      </c>
      <c r="R975" s="74" t="e">
        <f>VLOOKUP(Table16[[#This Row],[Player]],#REF!,9,FALSE)</f>
        <v>#REF!</v>
      </c>
    </row>
    <row r="976" spans="1:18" ht="12.75" customHeight="1" x14ac:dyDescent="0.25">
      <c r="A976" s="76" t="s">
        <v>2312</v>
      </c>
      <c r="B976" s="72" t="s">
        <v>449</v>
      </c>
      <c r="C976" s="77" t="s">
        <v>246</v>
      </c>
      <c r="D976" s="89">
        <v>35368</v>
      </c>
      <c r="E976" s="73" t="s">
        <v>428</v>
      </c>
      <c r="G976" s="73"/>
      <c r="H976" s="75" t="str">
        <f>VLOOKUP(Table16[[#This Row],[Player]],Rosters!$D$1:$D$1939,1,FALSE)</f>
        <v>Scott, J.K.</v>
      </c>
      <c r="I976" s="75" t="str">
        <f>Table16[[#This Row],[RunBlock-Primary6]]&amp;"-"&amp;Table16[[#This Row],[PassBlock8]]&amp;IF(Table16[[#This Row],[RunBlock-Secondary7]]&lt;&gt;"","/"&amp;Table16[[#This Row],[RunBlock-Secondary7]]&amp;"-"&amp;Table16[[#This Row],[PassBlock8]],"")</f>
        <v>-</v>
      </c>
      <c r="J976" s="73"/>
      <c r="K976" s="73"/>
      <c r="L976" s="74"/>
      <c r="M976" s="74"/>
      <c r="N976" s="74"/>
      <c r="O976" s="74"/>
      <c r="P976" s="74"/>
      <c r="Q976" s="74" t="str">
        <f>Table16[[#This Row],[DefPrimary2]]&amp;IF(Table16[[#This Row],[Def-Secondary3]]&lt;&gt;"","/"&amp;Table16[[#This Row],[Def-Secondary3]],)&amp;""&amp;IF(Table16[[#This Row],[PassRush4]]&lt;&gt;"","-"&amp;Table16[[#This Row],[PassRush4]],)</f>
        <v/>
      </c>
      <c r="R976" s="74" t="e">
        <f>VLOOKUP(Table16[[#This Row],[Player]],#REF!,9,FALSE)</f>
        <v>#REF!</v>
      </c>
    </row>
    <row r="977" spans="1:22" ht="12.75" customHeight="1" x14ac:dyDescent="0.25">
      <c r="A977" s="76" t="s">
        <v>2076</v>
      </c>
      <c r="B977" s="72" t="s">
        <v>449</v>
      </c>
      <c r="C977" s="77" t="s">
        <v>549</v>
      </c>
      <c r="D977" s="89">
        <v>36291</v>
      </c>
      <c r="E977" s="73" t="s">
        <v>698</v>
      </c>
      <c r="G977" s="73"/>
      <c r="H977" s="75" t="str">
        <f>VLOOKUP(Table16[[#This Row],[Player]],Rosters!$D$1:$D$1939,1,FALSE)</f>
        <v>Stonehouse, Ryan</v>
      </c>
      <c r="I977" s="75" t="str">
        <f>Table16[[#This Row],[RunBlock-Primary6]]&amp;"-"&amp;Table16[[#This Row],[PassBlock8]]&amp;IF(Table16[[#This Row],[RunBlock-Secondary7]]&lt;&gt;"","/"&amp;Table16[[#This Row],[RunBlock-Secondary7]]&amp;"-"&amp;Table16[[#This Row],[PassBlock8]],"")</f>
        <v>-</v>
      </c>
      <c r="J977" s="73"/>
      <c r="K977" s="73"/>
      <c r="L977" s="74"/>
      <c r="M977" s="74"/>
      <c r="N977" s="74"/>
      <c r="O977" s="74"/>
      <c r="P977" s="74"/>
      <c r="Q977" s="74" t="str">
        <f>Table16[[#This Row],[DefPrimary2]]&amp;IF(Table16[[#This Row],[Def-Secondary3]]&lt;&gt;"","/"&amp;Table16[[#This Row],[Def-Secondary3]],)&amp;""&amp;IF(Table16[[#This Row],[PassRush4]]&lt;&gt;"","-"&amp;Table16[[#This Row],[PassRush4]],)</f>
        <v/>
      </c>
      <c r="R977" s="74" t="e">
        <f>VLOOKUP(Table16[[#This Row],[Player]],#REF!,9,FALSE)</f>
        <v>#REF!</v>
      </c>
    </row>
    <row r="978" spans="1:22" ht="12.75" customHeight="1" x14ac:dyDescent="0.25">
      <c r="A978" s="76" t="s">
        <v>1294</v>
      </c>
      <c r="B978" s="72" t="s">
        <v>449</v>
      </c>
      <c r="C978" s="77" t="s">
        <v>250</v>
      </c>
      <c r="D978" s="89">
        <v>36011</v>
      </c>
      <c r="E978" s="73" t="s">
        <v>89</v>
      </c>
      <c r="G978" s="73"/>
      <c r="H978" s="75" t="str">
        <f>VLOOKUP(Table16[[#This Row],[Player]],Rosters!$D$1:$D$1939,1,FALSE)</f>
        <v>Stout, Jordan</v>
      </c>
      <c r="I978" s="75" t="str">
        <f>Table16[[#This Row],[RunBlock-Primary6]]&amp;"-"&amp;Table16[[#This Row],[PassBlock8]]&amp;IF(Table16[[#This Row],[RunBlock-Secondary7]]&lt;&gt;"","/"&amp;Table16[[#This Row],[RunBlock-Secondary7]]&amp;"-"&amp;Table16[[#This Row],[PassBlock8]],"")</f>
        <v>-</v>
      </c>
      <c r="J978" s="73"/>
      <c r="K978" s="73"/>
      <c r="L978" s="74"/>
      <c r="M978" s="74"/>
      <c r="N978" s="74"/>
      <c r="O978" s="74"/>
      <c r="P978" s="74"/>
      <c r="Q978" s="74" t="str">
        <f>Table16[[#This Row],[DefPrimary2]]&amp;IF(Table16[[#This Row],[Def-Secondary3]]&lt;&gt;"","/"&amp;Table16[[#This Row],[Def-Secondary3]],)&amp;""&amp;IF(Table16[[#This Row],[PassRush4]]&lt;&gt;"","-"&amp;Table16[[#This Row],[PassRush4]],)</f>
        <v/>
      </c>
      <c r="R978" s="74" t="e">
        <f>VLOOKUP(Table16[[#This Row],[Player]],#REF!,9,FALSE)</f>
        <v>#REF!</v>
      </c>
    </row>
    <row r="979" spans="1:22" ht="12.75" customHeight="1" x14ac:dyDescent="0.25">
      <c r="A979" s="76" t="s">
        <v>1725</v>
      </c>
      <c r="B979" s="72" t="s">
        <v>449</v>
      </c>
      <c r="C979" s="77" t="s">
        <v>327</v>
      </c>
      <c r="D979" s="89">
        <v>35621</v>
      </c>
      <c r="E979" s="73" t="s">
        <v>1726</v>
      </c>
      <c r="G979" s="73"/>
      <c r="H979" s="75" t="str">
        <f>VLOOKUP(Table16[[#This Row],[Player]],Rosters!$D$1:$D$1939,1,FALSE)</f>
        <v>Taylor, Tory</v>
      </c>
      <c r="I979" s="75" t="str">
        <f>Table16[[#This Row],[RunBlock-Primary6]]&amp;"-"&amp;Table16[[#This Row],[PassBlock8]]&amp;IF(Table16[[#This Row],[RunBlock-Secondary7]]&lt;&gt;"","/"&amp;Table16[[#This Row],[RunBlock-Secondary7]]&amp;"-"&amp;Table16[[#This Row],[PassBlock8]],"")</f>
        <v>-</v>
      </c>
      <c r="J979" s="73"/>
      <c r="K979" s="73"/>
      <c r="L979" s="74"/>
      <c r="M979" s="74"/>
      <c r="N979" s="74"/>
      <c r="O979" s="74"/>
      <c r="P979" s="74"/>
      <c r="Q979" s="74" t="str">
        <f>Table16[[#This Row],[DefPrimary2]]&amp;IF(Table16[[#This Row],[Def-Secondary3]]&lt;&gt;"","/"&amp;Table16[[#This Row],[Def-Secondary3]],)&amp;""&amp;IF(Table16[[#This Row],[PassRush4]]&lt;&gt;"","-"&amp;Table16[[#This Row],[PassRush4]],)</f>
        <v/>
      </c>
      <c r="R979" s="74" t="e">
        <f>VLOOKUP(Table16[[#This Row],[Player]],#REF!,9,FALSE)</f>
        <v>#REF!</v>
      </c>
    </row>
    <row r="980" spans="1:22" ht="12.75" customHeight="1" x14ac:dyDescent="0.25">
      <c r="A980" s="76" t="s">
        <v>989</v>
      </c>
      <c r="B980" s="72" t="s">
        <v>449</v>
      </c>
      <c r="C980" s="77" t="s">
        <v>220</v>
      </c>
      <c r="D980" s="89">
        <v>35381</v>
      </c>
      <c r="E980" s="73" t="s">
        <v>198</v>
      </c>
      <c r="G980" s="73"/>
      <c r="H980" s="75" t="str">
        <f>VLOOKUP(Table16[[#This Row],[Player]],Rosters!$D$1:$D$1939,1,FALSE)</f>
        <v>Townsend, Tommy</v>
      </c>
      <c r="I980" s="75" t="str">
        <f>Table16[[#This Row],[RunBlock-Primary6]]&amp;"-"&amp;Table16[[#This Row],[PassBlock8]]&amp;IF(Table16[[#This Row],[RunBlock-Secondary7]]&lt;&gt;"","/"&amp;Table16[[#This Row],[RunBlock-Secondary7]]&amp;"-"&amp;Table16[[#This Row],[PassBlock8]],"")</f>
        <v>-</v>
      </c>
      <c r="J980" s="73"/>
      <c r="K980" s="73"/>
      <c r="L980" s="74"/>
      <c r="M980" s="74"/>
      <c r="N980" s="74"/>
      <c r="O980" s="74"/>
      <c r="P980" s="74"/>
      <c r="Q980" s="74" t="str">
        <f>Table16[[#This Row],[DefPrimary2]]&amp;IF(Table16[[#This Row],[Def-Secondary3]]&lt;&gt;"","/"&amp;Table16[[#This Row],[Def-Secondary3]],)&amp;""&amp;IF(Table16[[#This Row],[PassRush4]]&lt;&gt;"","-"&amp;Table16[[#This Row],[PassRush4]],)</f>
        <v/>
      </c>
      <c r="R980" s="74" t="e">
        <f>VLOOKUP(Table16[[#This Row],[Player]],#REF!,9,FALSE)</f>
        <v>#REF!</v>
      </c>
    </row>
    <row r="981" spans="1:22" ht="12.75" customHeight="1" x14ac:dyDescent="0.25">
      <c r="A981" s="76" t="s">
        <v>2547</v>
      </c>
      <c r="B981" s="72" t="s">
        <v>449</v>
      </c>
      <c r="C981" s="77" t="s">
        <v>181</v>
      </c>
      <c r="D981" s="89">
        <v>34881</v>
      </c>
      <c r="E981" s="73" t="s">
        <v>1248</v>
      </c>
      <c r="G981" s="73"/>
      <c r="H981" s="75" t="str">
        <f>VLOOKUP(Table16[[#This Row],[Player]],Rosters!$D$1:$D$1939,1,FALSE)</f>
        <v>Waitman, Corliss</v>
      </c>
      <c r="I981" s="75" t="str">
        <f>Table16[[#This Row],[RunBlock-Primary6]]&amp;"-"&amp;Table16[[#This Row],[PassBlock8]]&amp;IF(Table16[[#This Row],[RunBlock-Secondary7]]&lt;&gt;"","/"&amp;Table16[[#This Row],[RunBlock-Secondary7]]&amp;"-"&amp;Table16[[#This Row],[PassBlock8]],"")</f>
        <v>-</v>
      </c>
      <c r="J981" s="73"/>
      <c r="K981" s="73"/>
      <c r="L981" s="74"/>
      <c r="M981" s="74"/>
      <c r="N981" s="74"/>
      <c r="O981" s="74"/>
      <c r="P981" s="74"/>
      <c r="Q981" s="74" t="str">
        <f>Table16[[#This Row],[DefPrimary2]]&amp;IF(Table16[[#This Row],[Def-Secondary3]]&lt;&gt;"","/"&amp;Table16[[#This Row],[Def-Secondary3]],)&amp;""&amp;IF(Table16[[#This Row],[PassRush4]]&lt;&gt;"","-"&amp;Table16[[#This Row],[PassRush4]],)</f>
        <v/>
      </c>
      <c r="R981" s="74" t="e">
        <f>VLOOKUP(Table16[[#This Row],[Player]],#REF!,9,FALSE)</f>
        <v>#REF!</v>
      </c>
    </row>
    <row r="982" spans="1:22" ht="12.75" customHeight="1" x14ac:dyDescent="0.25">
      <c r="A982" s="76" t="s">
        <v>3867</v>
      </c>
      <c r="B982" s="72" t="s">
        <v>449</v>
      </c>
      <c r="C982" s="77" t="s">
        <v>138</v>
      </c>
      <c r="D982" s="89">
        <v>32981</v>
      </c>
      <c r="E982" s="73" t="s">
        <v>1728</v>
      </c>
      <c r="G982" s="73"/>
      <c r="H982" s="75" t="str">
        <f>VLOOKUP(Table16[[#This Row],[Player]],Rosters!$D$1:$D$1939,1,FALSE)</f>
        <v>Way, Tress</v>
      </c>
      <c r="I982" s="75" t="str">
        <f>Table16[[#This Row],[RunBlock-Primary6]]&amp;"-"&amp;Table16[[#This Row],[PassBlock8]]&amp;IF(Table16[[#This Row],[RunBlock-Secondary7]]&lt;&gt;"","/"&amp;Table16[[#This Row],[RunBlock-Secondary7]]&amp;"-"&amp;Table16[[#This Row],[PassBlock8]],"")</f>
        <v>-</v>
      </c>
      <c r="J982" s="73"/>
      <c r="K982" s="73"/>
      <c r="L982" s="74"/>
      <c r="M982" s="74"/>
      <c r="N982" s="74"/>
      <c r="O982" s="74"/>
      <c r="P982" s="74"/>
      <c r="Q982" s="74" t="str">
        <f>Table16[[#This Row],[DefPrimary2]]&amp;IF(Table16[[#This Row],[Def-Secondary3]]&lt;&gt;"","/"&amp;Table16[[#This Row],[Def-Secondary3]],)&amp;""&amp;IF(Table16[[#This Row],[PassRush4]]&lt;&gt;"","-"&amp;Table16[[#This Row],[PassRush4]],)</f>
        <v/>
      </c>
      <c r="R982" s="74" t="e">
        <f>VLOOKUP(Table16[[#This Row],[Player]],#REF!,9,FALSE)</f>
        <v>#REF!</v>
      </c>
    </row>
    <row r="983" spans="1:22" ht="12.75" customHeight="1" x14ac:dyDescent="0.25">
      <c r="A983" s="76" t="s">
        <v>3227</v>
      </c>
      <c r="B983" s="72" t="s">
        <v>449</v>
      </c>
      <c r="C983" s="77" t="s">
        <v>368</v>
      </c>
      <c r="D983" s="89">
        <v>36201</v>
      </c>
      <c r="E983" s="73" t="s">
        <v>698</v>
      </c>
      <c r="G983" s="73"/>
      <c r="H983" s="75" t="str">
        <f>VLOOKUP(Table16[[#This Row],[Player]],Rosters!$D$1:$D$1939,1,FALSE)</f>
        <v>Whelan, Daniel</v>
      </c>
      <c r="I983" s="75" t="str">
        <f>Table16[[#This Row],[RunBlock-Primary6]]&amp;"-"&amp;Table16[[#This Row],[PassBlock8]]&amp;IF(Table16[[#This Row],[RunBlock-Secondary7]]&lt;&gt;"","/"&amp;Table16[[#This Row],[RunBlock-Secondary7]]&amp;"-"&amp;Table16[[#This Row],[PassBlock8]],"")</f>
        <v>-</v>
      </c>
      <c r="J983" s="73"/>
      <c r="K983" s="73"/>
      <c r="L983" s="74"/>
      <c r="M983" s="74"/>
      <c r="N983" s="74"/>
      <c r="O983" s="74"/>
      <c r="P983" s="74"/>
      <c r="Q983" s="74" t="str">
        <f>Table16[[#This Row],[DefPrimary2]]&amp;IF(Table16[[#This Row],[Def-Secondary3]]&lt;&gt;"","/"&amp;Table16[[#This Row],[Def-Secondary3]],)&amp;""&amp;IF(Table16[[#This Row],[PassRush4]]&lt;&gt;"","-"&amp;Table16[[#This Row],[PassRush4]],)</f>
        <v/>
      </c>
      <c r="R983" s="74" t="e">
        <f>VLOOKUP(Table16[[#This Row],[Player]],#REF!,9,FALSE)</f>
        <v>#REF!</v>
      </c>
    </row>
    <row r="984" spans="1:22" ht="12.75" customHeight="1" x14ac:dyDescent="0.25">
      <c r="A984" s="76" t="s">
        <v>4001</v>
      </c>
      <c r="B984" s="72" t="s">
        <v>449</v>
      </c>
      <c r="C984" s="77" t="s">
        <v>232</v>
      </c>
      <c r="D984" s="89">
        <v>36678</v>
      </c>
      <c r="E984" s="73" t="s">
        <v>698</v>
      </c>
      <c r="G984" s="73"/>
      <c r="H984" s="75" t="e">
        <f>VLOOKUP(Table16[[#This Row],[Player]],Rosters!$D$1:$D$1939,1,FALSE)</f>
        <v>#N/A</v>
      </c>
      <c r="I984" s="75" t="str">
        <f>Table16[[#This Row],[RunBlock-Primary6]]&amp;"-"&amp;Table16[[#This Row],[PassBlock8]]&amp;IF(Table16[[#This Row],[RunBlock-Secondary7]]&lt;&gt;"","/"&amp;Table16[[#This Row],[RunBlock-Secondary7]]&amp;"-"&amp;Table16[[#This Row],[PassBlock8]],"")</f>
        <v>-</v>
      </c>
      <c r="J984" s="73"/>
      <c r="K984" s="73"/>
      <c r="L984" s="74"/>
      <c r="M984" s="74"/>
      <c r="N984" s="74"/>
      <c r="O984" s="74"/>
      <c r="P984" s="74"/>
      <c r="Q984" s="74" t="str">
        <f>Table16[[#This Row],[DefPrimary2]]&amp;IF(Table16[[#This Row],[Def-Secondary3]]&lt;&gt;"","/"&amp;Table16[[#This Row],[Def-Secondary3]],)&amp;""&amp;IF(Table16[[#This Row],[PassRush4]]&lt;&gt;"","-"&amp;Table16[[#This Row],[PassRush4]],)</f>
        <v/>
      </c>
      <c r="R984" s="74" t="e">
        <f>VLOOKUP(Table16[[#This Row],[Player]],#REF!,9,FALSE)</f>
        <v>#REF!</v>
      </c>
    </row>
    <row r="985" spans="1:22" ht="12.75" customHeight="1" x14ac:dyDescent="0.25">
      <c r="A985" s="76" t="s">
        <v>4307</v>
      </c>
      <c r="B985" s="72" t="s">
        <v>80</v>
      </c>
      <c r="C985" s="77" t="s">
        <v>213</v>
      </c>
      <c r="D985" s="89">
        <v>33852</v>
      </c>
      <c r="E985" s="73" t="s">
        <v>256</v>
      </c>
      <c r="G985" s="72" t="str">
        <f>VLOOKUP(Table16[[#This Row],[Player]],$U$985:$V$1988,2,FALSE)&amp;" Attempts"</f>
        <v>30 Attempts</v>
      </c>
      <c r="H985" s="75" t="e">
        <f>VLOOKUP(Table16[[#This Row],[Player]],Rosters!$D$1:$D$1939,1,FALSE)</f>
        <v>#N/A</v>
      </c>
      <c r="I985" s="75" t="str">
        <f>Table16[[#This Row],[RunBlock-Primary6]]&amp;"-"&amp;Table16[[#This Row],[PassBlock8]]&amp;IF(Table16[[#This Row],[RunBlock-Secondary7]]&lt;&gt;"","/"&amp;Table16[[#This Row],[RunBlock-Secondary7]]&amp;"-"&amp;Table16[[#This Row],[PassBlock8]],"")</f>
        <v>-</v>
      </c>
      <c r="J985" s="73"/>
      <c r="K985" s="73"/>
      <c r="L985" s="74"/>
      <c r="M985" s="74"/>
      <c r="N985" s="74"/>
      <c r="O985" s="74"/>
      <c r="P985" s="74"/>
      <c r="Q985" s="74" t="str">
        <f>Table16[[#This Row],[DefPrimary2]]&amp;IF(Table16[[#This Row],[Def-Secondary3]]&lt;&gt;"","/"&amp;Table16[[#This Row],[Def-Secondary3]],)&amp;""&amp;IF(Table16[[#This Row],[PassRush4]]&lt;&gt;"","-"&amp;Table16[[#This Row],[PassRush4]],)</f>
        <v/>
      </c>
      <c r="R985" s="74" t="e">
        <f>VLOOKUP(Table16[[#This Row],[Player]],#REF!,9,FALSE)</f>
        <v>#REF!</v>
      </c>
      <c r="S985" s="71" t="str">
        <f>VLOOKUP(Table16[[#This Row],[Player]],$U$985:$V$1988,2,FALSE)&amp;" Attempts"</f>
        <v>30 Attempts</v>
      </c>
      <c r="U985" t="s">
        <v>2895</v>
      </c>
      <c r="V985" s="103">
        <v>652</v>
      </c>
    </row>
    <row r="986" spans="1:22" ht="12.75" customHeight="1" x14ac:dyDescent="0.25">
      <c r="A986" s="76" t="s">
        <v>1157</v>
      </c>
      <c r="B986" s="72" t="s">
        <v>80</v>
      </c>
      <c r="C986" s="77" t="s">
        <v>327</v>
      </c>
      <c r="D986" s="89">
        <v>36685</v>
      </c>
      <c r="E986" s="73" t="s">
        <v>477</v>
      </c>
      <c r="G986" s="72" t="str">
        <f>VLOOKUP(Table16[[#This Row],[Player]],$U$985:$V$1988,2,FALSE)&amp;" Attempts"</f>
        <v>2 Attempts</v>
      </c>
      <c r="H986" s="75" t="str">
        <f>VLOOKUP(Table16[[#This Row],[Player]],Rosters!$D$1:$D$1939,1,FALSE)</f>
        <v>Bagent, Tyson</v>
      </c>
      <c r="I986" s="75" t="str">
        <f>Table16[[#This Row],[RunBlock-Primary6]]&amp;"-"&amp;Table16[[#This Row],[PassBlock8]]&amp;IF(Table16[[#This Row],[RunBlock-Secondary7]]&lt;&gt;"","/"&amp;Table16[[#This Row],[RunBlock-Secondary7]]&amp;"-"&amp;Table16[[#This Row],[PassBlock8]],"")</f>
        <v>-</v>
      </c>
      <c r="J986" s="73"/>
      <c r="K986" s="73"/>
      <c r="L986" s="74"/>
      <c r="M986" s="74"/>
      <c r="N986" s="74"/>
      <c r="O986" s="74"/>
      <c r="P986" s="74"/>
      <c r="Q986" s="74" t="str">
        <f>Table16[[#This Row],[DefPrimary2]]&amp;IF(Table16[[#This Row],[Def-Secondary3]]&lt;&gt;"","/"&amp;Table16[[#This Row],[Def-Secondary3]],)&amp;""&amp;IF(Table16[[#This Row],[PassRush4]]&lt;&gt;"","-"&amp;Table16[[#This Row],[PassRush4]],)</f>
        <v/>
      </c>
      <c r="R986" s="74" t="e">
        <f>VLOOKUP(Table16[[#This Row],[Player]],#REF!,9,FALSE)</f>
        <v>#REF!</v>
      </c>
      <c r="S986" s="71" t="str">
        <f>VLOOKUP(Table16[[#This Row],[Player]],$U$985:$V$1988,2,FALSE)&amp;" Attempts"</f>
        <v>2 Attempts</v>
      </c>
      <c r="U986" t="s">
        <v>2785</v>
      </c>
      <c r="V986" s="95">
        <v>584</v>
      </c>
    </row>
    <row r="987" spans="1:22" ht="12.75" customHeight="1" x14ac:dyDescent="0.25">
      <c r="A987" s="76" t="s">
        <v>858</v>
      </c>
      <c r="B987" s="72" t="s">
        <v>80</v>
      </c>
      <c r="C987" s="77" t="s">
        <v>612</v>
      </c>
      <c r="D987" s="89">
        <v>34610</v>
      </c>
      <c r="E987" s="73" t="s">
        <v>391</v>
      </c>
      <c r="G987" s="72" t="str">
        <f>VLOOKUP(Table16[[#This Row],[Player]],$U$985:$V$1988,2,FALSE)&amp;" Attempts"</f>
        <v>50 Attempts</v>
      </c>
      <c r="H987" s="75" t="str">
        <f>VLOOKUP(Table16[[#This Row],[Player]],Rosters!$D$1:$D$1939,1,FALSE)</f>
        <v>Boyle, Tim</v>
      </c>
      <c r="I987" s="75" t="str">
        <f>Table16[[#This Row],[RunBlock-Primary6]]&amp;"-"&amp;Table16[[#This Row],[PassBlock8]]&amp;IF(Table16[[#This Row],[RunBlock-Secondary7]]&lt;&gt;"","/"&amp;Table16[[#This Row],[RunBlock-Secondary7]]&amp;"-"&amp;Table16[[#This Row],[PassBlock8]],"")</f>
        <v>-</v>
      </c>
      <c r="J987" s="73"/>
      <c r="K987" s="73"/>
      <c r="L987" s="74"/>
      <c r="M987" s="74"/>
      <c r="N987" s="74"/>
      <c r="O987" s="74"/>
      <c r="P987" s="74"/>
      <c r="Q987" s="74" t="str">
        <f>Table16[[#This Row],[DefPrimary2]]&amp;IF(Table16[[#This Row],[Def-Secondary3]]&lt;&gt;"","/"&amp;Table16[[#This Row],[Def-Secondary3]],)&amp;""&amp;IF(Table16[[#This Row],[PassRush4]]&lt;&gt;"","-"&amp;Table16[[#This Row],[PassRush4]],)</f>
        <v/>
      </c>
      <c r="R987" s="74" t="e">
        <f>VLOOKUP(Table16[[#This Row],[Player]],#REF!,9,FALSE)</f>
        <v>#REF!</v>
      </c>
      <c r="S987" s="71" t="str">
        <f>VLOOKUP(Table16[[#This Row],[Player]],$U$985:$V$1988,2,FALSE)&amp;" Attempts"</f>
        <v>50 Attempts</v>
      </c>
      <c r="U987" t="s">
        <v>643</v>
      </c>
      <c r="V987" s="95">
        <v>581</v>
      </c>
    </row>
    <row r="988" spans="1:22" ht="12.75" customHeight="1" x14ac:dyDescent="0.25">
      <c r="A988" s="76" t="s">
        <v>2897</v>
      </c>
      <c r="B988" s="72" t="s">
        <v>80</v>
      </c>
      <c r="C988" s="77" t="s">
        <v>272</v>
      </c>
      <c r="D988" s="89">
        <v>33949</v>
      </c>
      <c r="E988" s="73" t="s">
        <v>536</v>
      </c>
      <c r="G988" s="72" t="str">
        <f>VLOOKUP(Table16[[#This Row],[Player]],$U$985:$V$1988,2,FALSE)&amp;" Attempts"</f>
        <v>161 Attempts</v>
      </c>
      <c r="H988" s="75" t="str">
        <f>VLOOKUP(Table16[[#This Row],[Player]],Rosters!$D$1:$D$1939,1,FALSE)</f>
        <v>Brissett, Jacoby</v>
      </c>
      <c r="I988" s="75" t="str">
        <f>Table16[[#This Row],[RunBlock-Primary6]]&amp;"-"&amp;Table16[[#This Row],[PassBlock8]]&amp;IF(Table16[[#This Row],[RunBlock-Secondary7]]&lt;&gt;"","/"&amp;Table16[[#This Row],[RunBlock-Secondary7]]&amp;"-"&amp;Table16[[#This Row],[PassBlock8]],"")</f>
        <v>-</v>
      </c>
      <c r="J988" s="73"/>
      <c r="K988" s="73"/>
      <c r="L988" s="74"/>
      <c r="M988" s="74"/>
      <c r="N988" s="74"/>
      <c r="O988" s="74"/>
      <c r="P988" s="74"/>
      <c r="Q988" s="74" t="str">
        <f>Table16[[#This Row],[DefPrimary2]]&amp;IF(Table16[[#This Row],[Def-Secondary3]]&lt;&gt;"","/"&amp;Table16[[#This Row],[Def-Secondary3]],)&amp;""&amp;IF(Table16[[#This Row],[PassRush4]]&lt;&gt;"","-"&amp;Table16[[#This Row],[PassRush4]],)</f>
        <v/>
      </c>
      <c r="R988" s="74" t="e">
        <f>VLOOKUP(Table16[[#This Row],[Player]],#REF!,9,FALSE)</f>
        <v>#REF!</v>
      </c>
      <c r="S988" s="71" t="str">
        <f>VLOOKUP(Table16[[#This Row],[Player]],$U$985:$V$1988,2,FALSE)&amp;" Attempts"</f>
        <v>161 Attempts</v>
      </c>
      <c r="U988" t="s">
        <v>2664</v>
      </c>
      <c r="V988" s="95">
        <v>578</v>
      </c>
    </row>
    <row r="989" spans="1:22" ht="12.75" customHeight="1" x14ac:dyDescent="0.25">
      <c r="A989" s="76" t="s">
        <v>3013</v>
      </c>
      <c r="B989" s="72" t="s">
        <v>80</v>
      </c>
      <c r="C989" s="77" t="s">
        <v>131</v>
      </c>
      <c r="D989" s="89">
        <v>35166</v>
      </c>
      <c r="E989" s="73" t="s">
        <v>477</v>
      </c>
      <c r="G989" s="72" t="e">
        <f>VLOOKUP(Table16[[#This Row],[Player]],$U$985:$V$1988,2,FALSE)&amp;" Attempts"</f>
        <v>#N/A</v>
      </c>
      <c r="H989" s="75" t="str">
        <f>VLOOKUP(Table16[[#This Row],[Player]],Rosters!$D$1:$D$1939,1,FALSE)</f>
        <v>Browning, Jake</v>
      </c>
      <c r="I989" s="75" t="str">
        <f>Table16[[#This Row],[RunBlock-Primary6]]&amp;"-"&amp;Table16[[#This Row],[PassBlock8]]&amp;IF(Table16[[#This Row],[RunBlock-Secondary7]]&lt;&gt;"","/"&amp;Table16[[#This Row],[RunBlock-Secondary7]]&amp;"-"&amp;Table16[[#This Row],[PassBlock8]],"")</f>
        <v>-</v>
      </c>
      <c r="J989" s="73"/>
      <c r="K989" s="73"/>
      <c r="L989" s="74"/>
      <c r="M989" s="74"/>
      <c r="N989" s="74"/>
      <c r="O989" s="74"/>
      <c r="P989" s="74"/>
      <c r="Q989" s="74" t="str">
        <f>Table16[[#This Row],[DefPrimary2]]&amp;IF(Table16[[#This Row],[Def-Secondary3]]&lt;&gt;"","/"&amp;Table16[[#This Row],[Def-Secondary3]],)&amp;""&amp;IF(Table16[[#This Row],[PassRush4]]&lt;&gt;"","-"&amp;Table16[[#This Row],[PassRush4]],)</f>
        <v/>
      </c>
      <c r="R989" s="74" t="e">
        <f>VLOOKUP(Table16[[#This Row],[Player]],#REF!,9,FALSE)</f>
        <v>#REF!</v>
      </c>
      <c r="S989" s="71" t="e">
        <f>VLOOKUP(Table16[[#This Row],[Player]],$U$985:$V$1988,2,FALSE)&amp;" Attempts"</f>
        <v>#N/A</v>
      </c>
      <c r="U989" t="s">
        <v>1443</v>
      </c>
      <c r="V989" s="95">
        <v>570</v>
      </c>
    </row>
    <row r="990" spans="1:22" ht="12.75" customHeight="1" x14ac:dyDescent="0.25">
      <c r="A990" s="76" t="s">
        <v>2895</v>
      </c>
      <c r="B990" s="72" t="s">
        <v>80</v>
      </c>
      <c r="C990" s="77" t="s">
        <v>131</v>
      </c>
      <c r="D990" s="89">
        <v>35409</v>
      </c>
      <c r="E990" s="73" t="s">
        <v>4170</v>
      </c>
      <c r="G990" s="72" t="str">
        <f>VLOOKUP(Table16[[#This Row],[Player]],$U$985:$V$1988,2,FALSE)&amp;" Attempts"</f>
        <v>652 Attempts</v>
      </c>
      <c r="H990" s="75" t="str">
        <f>VLOOKUP(Table16[[#This Row],[Player]],Rosters!$D$1:$D$1939,1,FALSE)</f>
        <v>Burrow, Joe</v>
      </c>
      <c r="I990" s="75" t="str">
        <f>Table16[[#This Row],[RunBlock-Primary6]]&amp;"-"&amp;Table16[[#This Row],[PassBlock8]]&amp;IF(Table16[[#This Row],[RunBlock-Secondary7]]&lt;&gt;"","/"&amp;Table16[[#This Row],[RunBlock-Secondary7]]&amp;"-"&amp;Table16[[#This Row],[PassBlock8]],"")</f>
        <v>-</v>
      </c>
      <c r="J990" s="73"/>
      <c r="K990" s="73"/>
      <c r="L990" s="74"/>
      <c r="M990" s="74"/>
      <c r="N990" s="74"/>
      <c r="O990" s="74"/>
      <c r="P990" s="74"/>
      <c r="Q990" s="74" t="str">
        <f>Table16[[#This Row],[DefPrimary2]]&amp;IF(Table16[[#This Row],[Def-Secondary3]]&lt;&gt;"","/"&amp;Table16[[#This Row],[Def-Secondary3]],)&amp;""&amp;IF(Table16[[#This Row],[PassRush4]]&lt;&gt;"","-"&amp;Table16[[#This Row],[PassRush4]],)</f>
        <v/>
      </c>
      <c r="R990" s="74" t="e">
        <f>VLOOKUP(Table16[[#This Row],[Player]],#REF!,9,FALSE)</f>
        <v>#REF!</v>
      </c>
      <c r="S990" s="71" t="str">
        <f>VLOOKUP(Table16[[#This Row],[Player]],$U$985:$V$1988,2,FALSE)&amp;" Attempts"</f>
        <v>652 Attempts</v>
      </c>
      <c r="U990" t="s">
        <v>1149</v>
      </c>
      <c r="V990" s="95">
        <v>567</v>
      </c>
    </row>
    <row r="991" spans="1:22" ht="12.75" customHeight="1" x14ac:dyDescent="0.25">
      <c r="A991" s="76" t="s">
        <v>3123</v>
      </c>
      <c r="B991" s="72" t="s">
        <v>80</v>
      </c>
      <c r="C991" s="77" t="s">
        <v>479</v>
      </c>
      <c r="D991" s="89">
        <v>33325</v>
      </c>
      <c r="E991" s="73" t="s">
        <v>1391</v>
      </c>
      <c r="G991" s="72" t="str">
        <f>VLOOKUP(Table16[[#This Row],[Player]],$U$985:$V$1988,2,FALSE)&amp;" Attempts"</f>
        <v>279 Attempts</v>
      </c>
      <c r="H991" s="75" t="str">
        <f>VLOOKUP(Table16[[#This Row],[Player]],Rosters!$D$1:$D$1939,1,FALSE)</f>
        <v>Carr, Derek</v>
      </c>
      <c r="I991" s="75" t="str">
        <f>Table16[[#This Row],[RunBlock-Primary6]]&amp;"-"&amp;Table16[[#This Row],[PassBlock8]]&amp;IF(Table16[[#This Row],[RunBlock-Secondary7]]&lt;&gt;"","/"&amp;Table16[[#This Row],[RunBlock-Secondary7]]&amp;"-"&amp;Table16[[#This Row],[PassBlock8]],"")</f>
        <v>-</v>
      </c>
      <c r="J991" s="73"/>
      <c r="K991" s="73"/>
      <c r="L991" s="74"/>
      <c r="M991" s="74"/>
      <c r="N991" s="74"/>
      <c r="O991" s="74"/>
      <c r="P991" s="74"/>
      <c r="Q991" s="74" t="str">
        <f>Table16[[#This Row],[DefPrimary2]]&amp;IF(Table16[[#This Row],[Def-Secondary3]]&lt;&gt;"","/"&amp;Table16[[#This Row],[Def-Secondary3]],)&amp;""&amp;IF(Table16[[#This Row],[PassRush4]]&lt;&gt;"","-"&amp;Table16[[#This Row],[PassRush4]],)</f>
        <v/>
      </c>
      <c r="R991" s="74" t="e">
        <f>VLOOKUP(Table16[[#This Row],[Player]],#REF!,9,FALSE)</f>
        <v>#REF!</v>
      </c>
      <c r="S991" s="71" t="str">
        <f>VLOOKUP(Table16[[#This Row],[Player]],$U$985:$V$1988,2,FALSE)&amp;" Attempts"</f>
        <v>279 Attempts</v>
      </c>
      <c r="U991" t="s">
        <v>455</v>
      </c>
      <c r="V991" s="95">
        <v>562</v>
      </c>
    </row>
    <row r="992" spans="1:22" ht="12.75" customHeight="1" x14ac:dyDescent="0.25">
      <c r="A992" s="76" t="s">
        <v>459</v>
      </c>
      <c r="B992" s="72" t="s">
        <v>80</v>
      </c>
      <c r="C992" s="77" t="s">
        <v>109</v>
      </c>
      <c r="D992" s="89">
        <v>32374</v>
      </c>
      <c r="E992" s="73" t="s">
        <v>460</v>
      </c>
      <c r="G992" s="72" t="str">
        <f>VLOOKUP(Table16[[#This Row],[Player]],$U$985:$V$1988,2,FALSE)&amp;" Attempts"</f>
        <v>453 Attempts</v>
      </c>
      <c r="H992" s="75" t="str">
        <f>VLOOKUP(Table16[[#This Row],[Player]],Rosters!$D$1:$D$1939,1,FALSE)</f>
        <v>Cousins, Kirk</v>
      </c>
      <c r="I992" s="75" t="str">
        <f>Table16[[#This Row],[RunBlock-Primary6]]&amp;"-"&amp;Table16[[#This Row],[PassBlock8]]&amp;IF(Table16[[#This Row],[RunBlock-Secondary7]]&lt;&gt;"","/"&amp;Table16[[#This Row],[RunBlock-Secondary7]]&amp;"-"&amp;Table16[[#This Row],[PassBlock8]],"")</f>
        <v>-</v>
      </c>
      <c r="J992" s="73"/>
      <c r="K992" s="73"/>
      <c r="L992" s="74"/>
      <c r="M992" s="74"/>
      <c r="N992" s="74"/>
      <c r="O992" s="74"/>
      <c r="P992" s="74"/>
      <c r="Q992" s="74" t="str">
        <f>Table16[[#This Row],[DefPrimary2]]&amp;IF(Table16[[#This Row],[Def-Secondary3]]&lt;&gt;"","/"&amp;Table16[[#This Row],[Def-Secondary3]],)&amp;""&amp;IF(Table16[[#This Row],[PassRush4]]&lt;&gt;"","-"&amp;Table16[[#This Row],[PassRush4]],)</f>
        <v/>
      </c>
      <c r="R992" s="74" t="e">
        <f>VLOOKUP(Table16[[#This Row],[Player]],#REF!,9,FALSE)</f>
        <v>#REF!</v>
      </c>
      <c r="S992" s="71" t="str">
        <f>VLOOKUP(Table16[[#This Row],[Player]],$U$985:$V$1988,2,FALSE)&amp;" Attempts"</f>
        <v>453 Attempts</v>
      </c>
      <c r="U992" t="s">
        <v>3231</v>
      </c>
      <c r="V992" s="95">
        <v>545</v>
      </c>
    </row>
    <row r="993" spans="1:22" ht="12.75" customHeight="1" x14ac:dyDescent="0.25">
      <c r="A993" s="76" t="s">
        <v>3759</v>
      </c>
      <c r="B993" s="72" t="s">
        <v>80</v>
      </c>
      <c r="C993" s="77" t="s">
        <v>175</v>
      </c>
      <c r="D993" s="89">
        <v>32079</v>
      </c>
      <c r="E993" s="73" t="s">
        <v>3760</v>
      </c>
      <c r="G993" s="72" t="str">
        <f>VLOOKUP(Table16[[#This Row],[Player]],$U$985:$V$1988,2,FALSE)&amp;" Attempts"</f>
        <v>160 Attempts</v>
      </c>
      <c r="H993" s="75" t="str">
        <f>VLOOKUP(Table16[[#This Row],[Player]],Rosters!$D$1:$D$1939,1,FALSE)</f>
        <v>Dalton, Andy</v>
      </c>
      <c r="I993" s="75" t="str">
        <f>Table16[[#This Row],[RunBlock-Primary6]]&amp;"-"&amp;Table16[[#This Row],[PassBlock8]]&amp;IF(Table16[[#This Row],[RunBlock-Secondary7]]&lt;&gt;"","/"&amp;Table16[[#This Row],[RunBlock-Secondary7]]&amp;"-"&amp;Table16[[#This Row],[PassBlock8]],"")</f>
        <v>-</v>
      </c>
      <c r="J993" s="73"/>
      <c r="K993" s="73"/>
      <c r="L993" s="74"/>
      <c r="M993" s="74"/>
      <c r="N993" s="74"/>
      <c r="O993" s="74"/>
      <c r="P993" s="74"/>
      <c r="Q993" s="74" t="str">
        <f>Table16[[#This Row],[DefPrimary2]]&amp;IF(Table16[[#This Row],[Def-Secondary3]]&lt;&gt;"","/"&amp;Table16[[#This Row],[Def-Secondary3]],)&amp;""&amp;IF(Table16[[#This Row],[PassRush4]]&lt;&gt;"","-"&amp;Table16[[#This Row],[PassRush4]],)</f>
        <v/>
      </c>
      <c r="R993" s="74" t="e">
        <f>VLOOKUP(Table16[[#This Row],[Player]],#REF!,9,FALSE)</f>
        <v>#REF!</v>
      </c>
      <c r="S993" s="71" t="str">
        <f>VLOOKUP(Table16[[#This Row],[Player]],$U$985:$V$1988,2,FALSE)&amp;" Attempts"</f>
        <v>160 Attempts</v>
      </c>
      <c r="U993" t="s">
        <v>82</v>
      </c>
      <c r="V993" s="95">
        <v>541</v>
      </c>
    </row>
    <row r="994" spans="1:22" ht="12.75" customHeight="1" x14ac:dyDescent="0.25">
      <c r="A994" s="76" t="s">
        <v>3231</v>
      </c>
      <c r="B994" s="72" t="s">
        <v>80</v>
      </c>
      <c r="C994" s="77" t="s">
        <v>232</v>
      </c>
      <c r="D994" s="89">
        <v>35586</v>
      </c>
      <c r="E994" s="73" t="s">
        <v>3232</v>
      </c>
      <c r="G994" s="72" t="str">
        <f>VLOOKUP(Table16[[#This Row],[Player]],$U$985:$V$1988,2,FALSE)&amp;" Attempts"</f>
        <v>545 Attempts</v>
      </c>
      <c r="H994" s="75" t="str">
        <f>VLOOKUP(Table16[[#This Row],[Player]],Rosters!$D$1:$D$1939,1,FALSE)</f>
        <v>Darnold, Sam</v>
      </c>
      <c r="I994" s="75" t="str">
        <f>Table16[[#This Row],[RunBlock-Primary6]]&amp;"-"&amp;Table16[[#This Row],[PassBlock8]]&amp;IF(Table16[[#This Row],[RunBlock-Secondary7]]&lt;&gt;"","/"&amp;Table16[[#This Row],[RunBlock-Secondary7]]&amp;"-"&amp;Table16[[#This Row],[PassBlock8]],"")</f>
        <v>-</v>
      </c>
      <c r="J994" s="73"/>
      <c r="K994" s="73"/>
      <c r="L994" s="74"/>
      <c r="M994" s="74"/>
      <c r="N994" s="74"/>
      <c r="O994" s="74"/>
      <c r="P994" s="74"/>
      <c r="Q994" s="74" t="str">
        <f>Table16[[#This Row],[DefPrimary2]]&amp;IF(Table16[[#This Row],[Def-Secondary3]]&lt;&gt;"","/"&amp;Table16[[#This Row],[Def-Secondary3]],)&amp;""&amp;IF(Table16[[#This Row],[PassRush4]]&lt;&gt;"","-"&amp;Table16[[#This Row],[PassRush4]],)</f>
        <v/>
      </c>
      <c r="R994" s="74" t="e">
        <f>VLOOKUP(Table16[[#This Row],[Player]],#REF!,9,FALSE)</f>
        <v>#REF!</v>
      </c>
      <c r="S994" s="71" t="str">
        <f>VLOOKUP(Table16[[#This Row],[Player]],$U$985:$V$1988,2,FALSE)&amp;" Attempts"</f>
        <v>545 Attempts</v>
      </c>
      <c r="U994" t="s">
        <v>1296</v>
      </c>
      <c r="V994" s="95">
        <v>539</v>
      </c>
    </row>
    <row r="995" spans="1:22" ht="12.75" customHeight="1" x14ac:dyDescent="0.25">
      <c r="A995" s="76" t="s">
        <v>4308</v>
      </c>
      <c r="B995" s="72" t="s">
        <v>80</v>
      </c>
      <c r="C995" s="77" t="s">
        <v>612</v>
      </c>
      <c r="D995" s="89">
        <v>36014</v>
      </c>
      <c r="E995" s="73" t="s">
        <v>477</v>
      </c>
      <c r="G995" s="72" t="str">
        <f>VLOOKUP(Table16[[#This Row],[Player]],$U$985:$V$1988,2,FALSE)&amp;" Attempts"</f>
        <v>44 Attempts</v>
      </c>
      <c r="H995" s="75" t="e">
        <f>VLOOKUP(Table16[[#This Row],[Player]],Rosters!$D$1:$D$1939,1,FALSE)</f>
        <v>#N/A</v>
      </c>
      <c r="I995" s="75" t="str">
        <f>Table16[[#This Row],[RunBlock-Primary6]]&amp;"-"&amp;Table16[[#This Row],[PassBlock8]]&amp;IF(Table16[[#This Row],[RunBlock-Secondary7]]&lt;&gt;"","/"&amp;Table16[[#This Row],[RunBlock-Secondary7]]&amp;"-"&amp;Table16[[#This Row],[PassBlock8]],"")</f>
        <v>-</v>
      </c>
      <c r="J995" s="73"/>
      <c r="K995" s="73"/>
      <c r="L995" s="74"/>
      <c r="M995" s="74"/>
      <c r="N995" s="74"/>
      <c r="O995" s="74"/>
      <c r="P995" s="74"/>
      <c r="Q995" s="74" t="str">
        <f>Table16[[#This Row],[DefPrimary2]]&amp;IF(Table16[[#This Row],[Def-Secondary3]]&lt;&gt;"","/"&amp;Table16[[#This Row],[Def-Secondary3]],)&amp;""&amp;IF(Table16[[#This Row],[PassRush4]]&lt;&gt;"","-"&amp;Table16[[#This Row],[PassRush4]],)</f>
        <v/>
      </c>
      <c r="R995" s="74" t="e">
        <f>VLOOKUP(Table16[[#This Row],[Player]],#REF!,9,FALSE)</f>
        <v>#REF!</v>
      </c>
      <c r="S995" s="71" t="str">
        <f>VLOOKUP(Table16[[#This Row],[Player]],$U$985:$V$1988,2,FALSE)&amp;" Attempts"</f>
        <v>44 Attempts</v>
      </c>
      <c r="U995" t="s">
        <v>1969</v>
      </c>
      <c r="V995" s="95">
        <v>532</v>
      </c>
    </row>
    <row r="996" spans="1:22" ht="12.75" customHeight="1" x14ac:dyDescent="0.25">
      <c r="A996" s="76" t="s">
        <v>4309</v>
      </c>
      <c r="B996" s="72" t="s">
        <v>80</v>
      </c>
      <c r="C996" s="77" t="s">
        <v>213</v>
      </c>
      <c r="D996" s="89">
        <v>34725</v>
      </c>
      <c r="E996" s="73" t="s">
        <v>585</v>
      </c>
      <c r="G996" s="72" t="str">
        <f>VLOOKUP(Table16[[#This Row],[Player]],$U$985:$V$1988,2,FALSE)&amp;" Attempts"</f>
        <v>47 Attempts</v>
      </c>
      <c r="H996" s="75" t="e">
        <f>VLOOKUP(Table16[[#This Row],[Player]],Rosters!$D$1:$D$1939,1,FALSE)</f>
        <v>#N/A</v>
      </c>
      <c r="I996" s="75" t="str">
        <f>Table16[[#This Row],[RunBlock-Primary6]]&amp;"-"&amp;Table16[[#This Row],[PassBlock8]]&amp;IF(Table16[[#This Row],[RunBlock-Secondary7]]&lt;&gt;"","/"&amp;Table16[[#This Row],[RunBlock-Secondary7]]&amp;"-"&amp;Table16[[#This Row],[PassBlock8]],"")</f>
        <v>-</v>
      </c>
      <c r="J996" s="73"/>
      <c r="K996" s="73"/>
      <c r="L996" s="74"/>
      <c r="M996" s="74"/>
      <c r="N996" s="74"/>
      <c r="O996" s="74"/>
      <c r="P996" s="74"/>
      <c r="Q996" s="74" t="str">
        <f>Table16[[#This Row],[DefPrimary2]]&amp;IF(Table16[[#This Row],[Def-Secondary3]]&lt;&gt;"","/"&amp;Table16[[#This Row],[Def-Secondary3]],)&amp;""&amp;IF(Table16[[#This Row],[PassRush4]]&lt;&gt;"","-"&amp;Table16[[#This Row],[PassRush4]],)</f>
        <v/>
      </c>
      <c r="R996" s="74" t="e">
        <f>VLOOKUP(Table16[[#This Row],[Player]],#REF!,9,FALSE)</f>
        <v>#REF!</v>
      </c>
      <c r="S996" s="71" t="str">
        <f>VLOOKUP(Table16[[#This Row],[Player]],$U$985:$V$1988,2,FALSE)&amp;" Attempts"</f>
        <v>47 Attempts</v>
      </c>
      <c r="U996" t="s">
        <v>1729</v>
      </c>
      <c r="V996" s="95">
        <v>517</v>
      </c>
    </row>
    <row r="997" spans="1:22" ht="12.75" customHeight="1" x14ac:dyDescent="0.25">
      <c r="A997" s="76" t="s">
        <v>3553</v>
      </c>
      <c r="B997" s="72" t="s">
        <v>80</v>
      </c>
      <c r="C997" s="77" t="s">
        <v>285</v>
      </c>
      <c r="D997" s="89">
        <v>31063</v>
      </c>
      <c r="E997" s="73" t="s">
        <v>3554</v>
      </c>
      <c r="G997" s="72" t="str">
        <f>VLOOKUP(Table16[[#This Row],[Player]],$U$985:$V$1988,2,FALSE)&amp;" Attempts"</f>
        <v>248 Attempts</v>
      </c>
      <c r="H997" s="75" t="str">
        <f>VLOOKUP(Table16[[#This Row],[Player]],Rosters!$D$1:$D$1939,1,FALSE)</f>
        <v>Flacco, Joe</v>
      </c>
      <c r="I997" s="75" t="str">
        <f>Table16[[#This Row],[RunBlock-Primary6]]&amp;"-"&amp;Table16[[#This Row],[PassBlock8]]&amp;IF(Table16[[#This Row],[RunBlock-Secondary7]]&lt;&gt;"","/"&amp;Table16[[#This Row],[RunBlock-Secondary7]]&amp;"-"&amp;Table16[[#This Row],[PassBlock8]],"")</f>
        <v>-</v>
      </c>
      <c r="J997" s="73"/>
      <c r="K997" s="73"/>
      <c r="L997" s="74"/>
      <c r="M997" s="74"/>
      <c r="N997" s="74"/>
      <c r="O997" s="74"/>
      <c r="P997" s="74"/>
      <c r="Q997" s="74" t="str">
        <f>Table16[[#This Row],[DefPrimary2]]&amp;IF(Table16[[#This Row],[Def-Secondary3]]&lt;&gt;"","/"&amp;Table16[[#This Row],[Def-Secondary3]],)&amp;""&amp;IF(Table16[[#This Row],[PassRush4]]&lt;&gt;"","-"&amp;Table16[[#This Row],[PassRush4]],)</f>
        <v/>
      </c>
      <c r="R997" s="74" t="e">
        <f>VLOOKUP(Table16[[#This Row],[Player]],#REF!,9,FALSE)</f>
        <v>#REF!</v>
      </c>
      <c r="S997" s="71" t="str">
        <f>VLOOKUP(Table16[[#This Row],[Player]],$U$985:$V$1988,2,FALSE)&amp;" Attempts"</f>
        <v>248 Attempts</v>
      </c>
      <c r="U997" t="s">
        <v>2433</v>
      </c>
      <c r="V997" s="95">
        <v>504</v>
      </c>
    </row>
    <row r="998" spans="1:22" ht="12.75" customHeight="1" x14ac:dyDescent="0.25">
      <c r="A998" s="76" t="s">
        <v>1447</v>
      </c>
      <c r="B998" s="72" t="s">
        <v>80</v>
      </c>
      <c r="C998" s="77" t="s">
        <v>239</v>
      </c>
      <c r="D998" s="89">
        <v>33544</v>
      </c>
      <c r="E998" s="73" t="s">
        <v>1391</v>
      </c>
      <c r="G998" s="72" t="str">
        <f>VLOOKUP(Table16[[#This Row],[Player]],$U$985:$V$1988,2,FALSE)&amp;" Attempts"</f>
        <v>41 Attempts</v>
      </c>
      <c r="H998" s="75" t="str">
        <f>VLOOKUP(Table16[[#This Row],[Player]],Rosters!$D$1:$D$1939,1,FALSE)</f>
        <v>Garoppolo, Jimmy</v>
      </c>
      <c r="I998" s="75" t="str">
        <f>Table16[[#This Row],[RunBlock-Primary6]]&amp;"-"&amp;Table16[[#This Row],[PassBlock8]]&amp;IF(Table16[[#This Row],[RunBlock-Secondary7]]&lt;&gt;"","/"&amp;Table16[[#This Row],[RunBlock-Secondary7]]&amp;"-"&amp;Table16[[#This Row],[PassBlock8]],"")</f>
        <v>-</v>
      </c>
      <c r="J998" s="73"/>
      <c r="K998" s="73"/>
      <c r="L998" s="74"/>
      <c r="M998" s="74"/>
      <c r="N998" s="74"/>
      <c r="O998" s="74"/>
      <c r="P998" s="74"/>
      <c r="Q998" s="74" t="str">
        <f>Table16[[#This Row],[DefPrimary2]]&amp;IF(Table16[[#This Row],[Def-Secondary3]]&lt;&gt;"","/"&amp;Table16[[#This Row],[Def-Secondary3]],)&amp;""&amp;IF(Table16[[#This Row],[PassRush4]]&lt;&gt;"","-"&amp;Table16[[#This Row],[PassRush4]],)</f>
        <v/>
      </c>
      <c r="R998" s="74" t="e">
        <f>VLOOKUP(Table16[[#This Row],[Player]],#REF!,9,FALSE)</f>
        <v>#REF!</v>
      </c>
      <c r="S998" s="71" t="str">
        <f>VLOOKUP(Table16[[#This Row],[Player]],$U$985:$V$1988,2,FALSE)&amp;" Attempts"</f>
        <v>41 Attempts</v>
      </c>
      <c r="U998" t="s">
        <v>2548</v>
      </c>
      <c r="V998" s="95">
        <v>483</v>
      </c>
    </row>
    <row r="999" spans="1:22" ht="12.75" customHeight="1" x14ac:dyDescent="0.25">
      <c r="A999" s="76" t="s">
        <v>1296</v>
      </c>
      <c r="B999" s="72" t="s">
        <v>80</v>
      </c>
      <c r="C999" s="77" t="s">
        <v>123</v>
      </c>
      <c r="D999" s="89">
        <v>34621</v>
      </c>
      <c r="E999" s="73" t="s">
        <v>1297</v>
      </c>
      <c r="G999" s="72" t="str">
        <f>VLOOKUP(Table16[[#This Row],[Player]],$U$985:$V$1988,2,FALSE)&amp;" Attempts"</f>
        <v>539 Attempts</v>
      </c>
      <c r="H999" s="75" t="str">
        <f>VLOOKUP(Table16[[#This Row],[Player]],Rosters!$D$1:$D$1939,1,FALSE)</f>
        <v>Goff, Jared</v>
      </c>
      <c r="I999" s="75" t="str">
        <f>Table16[[#This Row],[RunBlock-Primary6]]&amp;"-"&amp;Table16[[#This Row],[PassBlock8]]&amp;IF(Table16[[#This Row],[RunBlock-Secondary7]]&lt;&gt;"","/"&amp;Table16[[#This Row],[RunBlock-Secondary7]]&amp;"-"&amp;Table16[[#This Row],[PassBlock8]],"")</f>
        <v>-</v>
      </c>
      <c r="J999" s="73"/>
      <c r="K999" s="73"/>
      <c r="L999" s="74"/>
      <c r="M999" s="74"/>
      <c r="N999" s="74"/>
      <c r="O999" s="74"/>
      <c r="P999" s="74"/>
      <c r="Q999" s="74" t="str">
        <f>Table16[[#This Row],[DefPrimary2]]&amp;IF(Table16[[#This Row],[Def-Secondary3]]&lt;&gt;"","/"&amp;Table16[[#This Row],[Def-Secondary3]],)&amp;""&amp;IF(Table16[[#This Row],[PassRush4]]&lt;&gt;"","-"&amp;Table16[[#This Row],[PassRush4]],)</f>
        <v/>
      </c>
      <c r="R999" s="74" t="e">
        <f>VLOOKUP(Table16[[#This Row],[Player]],#REF!,9,FALSE)</f>
        <v>#REF!</v>
      </c>
      <c r="S999" s="71" t="str">
        <f>VLOOKUP(Table16[[#This Row],[Player]],$U$985:$V$1988,2,FALSE)&amp;" Attempts"</f>
        <v>539 Attempts</v>
      </c>
      <c r="U999" t="s">
        <v>3657</v>
      </c>
      <c r="V999" s="95">
        <v>480</v>
      </c>
    </row>
    <row r="1000" spans="1:22" ht="12.75" customHeight="1" x14ac:dyDescent="0.25">
      <c r="A1000" s="76" t="s">
        <v>2797</v>
      </c>
      <c r="B1000" s="72" t="s">
        <v>80</v>
      </c>
      <c r="C1000" s="77" t="s">
        <v>479</v>
      </c>
      <c r="D1000" s="89">
        <v>36229</v>
      </c>
      <c r="E1000" s="73" t="s">
        <v>180</v>
      </c>
      <c r="G1000" s="72" t="str">
        <f>VLOOKUP(Table16[[#This Row],[Player]],$U$985:$V$1988,2,FALSE)&amp;" Attempts"</f>
        <v>39 Attempts</v>
      </c>
      <c r="H1000" s="75" t="str">
        <f>VLOOKUP(Table16[[#This Row],[Player]],Rosters!$D$1:$D$1939,1,FALSE)</f>
        <v>Haener, Jake</v>
      </c>
      <c r="I1000" s="75" t="str">
        <f>Table16[[#This Row],[RunBlock-Primary6]]&amp;"-"&amp;Table16[[#This Row],[PassBlock8]]&amp;IF(Table16[[#This Row],[RunBlock-Secondary7]]&lt;&gt;"","/"&amp;Table16[[#This Row],[RunBlock-Secondary7]]&amp;"-"&amp;Table16[[#This Row],[PassBlock8]],"")</f>
        <v>-</v>
      </c>
      <c r="J1000" s="73"/>
      <c r="K1000" s="73"/>
      <c r="L1000" s="74"/>
      <c r="M1000" s="74"/>
      <c r="N1000" s="74"/>
      <c r="O1000" s="74"/>
      <c r="P1000" s="74"/>
      <c r="Q1000" s="74" t="str">
        <f>Table16[[#This Row],[DefPrimary2]]&amp;IF(Table16[[#This Row],[Def-Secondary3]]&lt;&gt;"","/"&amp;Table16[[#This Row],[Def-Secondary3]],)&amp;""&amp;IF(Table16[[#This Row],[PassRush4]]&lt;&gt;"","-"&amp;Table16[[#This Row],[PassRush4]],)</f>
        <v/>
      </c>
      <c r="R1000" s="74" t="e">
        <f>VLOOKUP(Table16[[#This Row],[Player]],#REF!,9,FALSE)</f>
        <v>#REF!</v>
      </c>
      <c r="S1000" s="71" t="str">
        <f>VLOOKUP(Table16[[#This Row],[Player]],$U$985:$V$1988,2,FALSE)&amp;" Attempts"</f>
        <v>39 Attempts</v>
      </c>
      <c r="U1000" t="s">
        <v>2315</v>
      </c>
      <c r="V1000" s="95">
        <v>474</v>
      </c>
    </row>
    <row r="1001" spans="1:22" ht="12.75" customHeight="1" x14ac:dyDescent="0.25">
      <c r="A1001" s="76" t="s">
        <v>648</v>
      </c>
      <c r="B1001" s="72" t="s">
        <v>80</v>
      </c>
      <c r="C1001" s="77" t="s">
        <v>246</v>
      </c>
      <c r="D1001" s="89">
        <v>34043</v>
      </c>
      <c r="E1001" s="73" t="s">
        <v>551</v>
      </c>
      <c r="G1001" s="72" t="str">
        <f>VLOOKUP(Table16[[#This Row],[Player]],$U$985:$V$1988,2,FALSE)&amp;" Attempts"</f>
        <v>5 Attempts</v>
      </c>
      <c r="H1001" s="75" t="str">
        <f>VLOOKUP(Table16[[#This Row],[Player]],Rosters!$D$1:$D$1939,1,FALSE)</f>
        <v>Heinicke, Taylor</v>
      </c>
      <c r="I1001" s="75" t="str">
        <f>Table16[[#This Row],[RunBlock-Primary6]]&amp;"-"&amp;Table16[[#This Row],[PassBlock8]]&amp;IF(Table16[[#This Row],[RunBlock-Secondary7]]&lt;&gt;"","/"&amp;Table16[[#This Row],[RunBlock-Secondary7]]&amp;"-"&amp;Table16[[#This Row],[PassBlock8]],"")</f>
        <v>-</v>
      </c>
      <c r="J1001" s="73"/>
      <c r="K1001" s="73"/>
      <c r="L1001" s="74"/>
      <c r="M1001" s="74"/>
      <c r="N1001" s="74"/>
      <c r="O1001" s="74"/>
      <c r="P1001" s="74"/>
      <c r="Q1001" s="74" t="str">
        <f>Table16[[#This Row],[DefPrimary2]]&amp;IF(Table16[[#This Row],[Def-Secondary3]]&lt;&gt;"","/"&amp;Table16[[#This Row],[Def-Secondary3]],)&amp;""&amp;IF(Table16[[#This Row],[PassRush4]]&lt;&gt;"","-"&amp;Table16[[#This Row],[PassRush4]],)</f>
        <v/>
      </c>
      <c r="R1001" s="74" t="e">
        <f>VLOOKUP(Table16[[#This Row],[Player]],#REF!,9,FALSE)</f>
        <v>#REF!</v>
      </c>
      <c r="S1001" s="71" t="str">
        <f>VLOOKUP(Table16[[#This Row],[Player]],$U$985:$V$1988,2,FALSE)&amp;" Attempts"</f>
        <v>5 Attempts</v>
      </c>
      <c r="U1001" t="s">
        <v>855</v>
      </c>
      <c r="V1001" s="95">
        <v>455</v>
      </c>
    </row>
    <row r="1002" spans="1:22" ht="12.75" customHeight="1" x14ac:dyDescent="0.25">
      <c r="A1002" s="76" t="s">
        <v>2433</v>
      </c>
      <c r="B1002" s="72" t="s">
        <v>80</v>
      </c>
      <c r="C1002" s="77" t="s">
        <v>246</v>
      </c>
      <c r="D1002" s="89">
        <v>35864</v>
      </c>
      <c r="E1002" s="73" t="s">
        <v>4170</v>
      </c>
      <c r="G1002" s="72" t="str">
        <f>VLOOKUP(Table16[[#This Row],[Player]],$U$985:$V$1988,2,FALSE)&amp;" Attempts"</f>
        <v>504 Attempts</v>
      </c>
      <c r="H1002" s="75" t="str">
        <f>VLOOKUP(Table16[[#This Row],[Player]],Rosters!$D$1:$D$1939,1,FALSE)</f>
        <v>Herbert, Justin</v>
      </c>
      <c r="I1002" s="75" t="str">
        <f>Table16[[#This Row],[RunBlock-Primary6]]&amp;"-"&amp;Table16[[#This Row],[PassBlock8]]&amp;IF(Table16[[#This Row],[RunBlock-Secondary7]]&lt;&gt;"","/"&amp;Table16[[#This Row],[RunBlock-Secondary7]]&amp;"-"&amp;Table16[[#This Row],[PassBlock8]],"")</f>
        <v>-</v>
      </c>
      <c r="J1002" s="73"/>
      <c r="K1002" s="73"/>
      <c r="L1002" s="74"/>
      <c r="M1002" s="74"/>
      <c r="N1002" s="74"/>
      <c r="O1002" s="74"/>
      <c r="P1002" s="74"/>
      <c r="Q1002" s="74" t="str">
        <f>Table16[[#This Row],[DefPrimary2]]&amp;IF(Table16[[#This Row],[Def-Secondary3]]&lt;&gt;"","/"&amp;Table16[[#This Row],[Def-Secondary3]],)&amp;""&amp;IF(Table16[[#This Row],[PassRush4]]&lt;&gt;"","-"&amp;Table16[[#This Row],[PassRush4]],)</f>
        <v/>
      </c>
      <c r="R1002" s="74" t="e">
        <f>VLOOKUP(Table16[[#This Row],[Player]],#REF!,9,FALSE)</f>
        <v>#REF!</v>
      </c>
      <c r="S1002" s="71" t="str">
        <f>VLOOKUP(Table16[[#This Row],[Player]],$U$985:$V$1988,2,FALSE)&amp;" Attempts"</f>
        <v>504 Attempts</v>
      </c>
      <c r="U1002" t="s">
        <v>459</v>
      </c>
      <c r="V1002" s="95">
        <v>453</v>
      </c>
    </row>
    <row r="1003" spans="1:22" ht="12.75" customHeight="1" x14ac:dyDescent="0.25">
      <c r="A1003" s="76" t="s">
        <v>2900</v>
      </c>
      <c r="B1003" s="72" t="s">
        <v>80</v>
      </c>
      <c r="C1003" s="77" t="s">
        <v>123</v>
      </c>
      <c r="D1003" s="89">
        <v>35808</v>
      </c>
      <c r="E1003" s="73" t="s">
        <v>98</v>
      </c>
      <c r="G1003" s="72" t="str">
        <f>VLOOKUP(Table16[[#This Row],[Player]],$U$985:$V$1988,2,FALSE)&amp;" Attempts"</f>
        <v>9 Attempts</v>
      </c>
      <c r="H1003" s="75" t="str">
        <f>VLOOKUP(Table16[[#This Row],[Player]],Rosters!$D$1:$D$1939,1,FALSE)</f>
        <v>Hooker, Hendon</v>
      </c>
      <c r="I1003" s="75" t="str">
        <f>Table16[[#This Row],[RunBlock-Primary6]]&amp;"-"&amp;Table16[[#This Row],[PassBlock8]]&amp;IF(Table16[[#This Row],[RunBlock-Secondary7]]&lt;&gt;"","/"&amp;Table16[[#This Row],[RunBlock-Secondary7]]&amp;"-"&amp;Table16[[#This Row],[PassBlock8]],"")</f>
        <v>-</v>
      </c>
      <c r="J1003" s="73"/>
      <c r="K1003" s="73"/>
      <c r="L1003" s="74"/>
      <c r="M1003" s="74"/>
      <c r="N1003" s="74"/>
      <c r="O1003" s="74"/>
      <c r="P1003" s="74"/>
      <c r="Q1003" s="74" t="str">
        <f>Table16[[#This Row],[DefPrimary2]]&amp;IF(Table16[[#This Row],[Def-Secondary3]]&lt;&gt;"","/"&amp;Table16[[#This Row],[Def-Secondary3]],)&amp;""&amp;IF(Table16[[#This Row],[PassRush4]]&lt;&gt;"","-"&amp;Table16[[#This Row],[PassRush4]],)</f>
        <v/>
      </c>
      <c r="R1003" s="74" t="e">
        <f>VLOOKUP(Table16[[#This Row],[Player]],#REF!,9,FALSE)</f>
        <v>#REF!</v>
      </c>
      <c r="S1003" s="71" t="str">
        <f>VLOOKUP(Table16[[#This Row],[Player]],$U$985:$V$1988,2,FALSE)&amp;" Attempts"</f>
        <v>9 Attempts</v>
      </c>
      <c r="U1003" t="s">
        <v>3334</v>
      </c>
      <c r="V1003" s="95">
        <v>425</v>
      </c>
    </row>
    <row r="1004" spans="1:22" ht="12.75" customHeight="1" x14ac:dyDescent="0.25">
      <c r="A1004" s="76" t="s">
        <v>4310</v>
      </c>
      <c r="B1004" s="72" t="s">
        <v>80</v>
      </c>
      <c r="C1004" s="77" t="s">
        <v>116</v>
      </c>
      <c r="D1004" s="89">
        <v>36785</v>
      </c>
      <c r="E1004" s="73" t="s">
        <v>99</v>
      </c>
      <c r="G1004" s="72" t="str">
        <f>VLOOKUP(Table16[[#This Row],[Player]],$U$985:$V$1988,2,FALSE)&amp;" Attempts"</f>
        <v>14 Attempts</v>
      </c>
      <c r="H1004" s="75" t="e">
        <f>VLOOKUP(Table16[[#This Row],[Player]],Rosters!$D$1:$D$1939,1,FALSE)</f>
        <v>#N/A</v>
      </c>
      <c r="I1004" s="75" t="str">
        <f>Table16[[#This Row],[RunBlock-Primary6]]&amp;"-"&amp;Table16[[#This Row],[PassBlock8]]&amp;IF(Table16[[#This Row],[RunBlock-Secondary7]]&lt;&gt;"","/"&amp;Table16[[#This Row],[RunBlock-Secondary7]]&amp;"-"&amp;Table16[[#This Row],[PassBlock8]],"")</f>
        <v>-</v>
      </c>
      <c r="J1004" s="73"/>
      <c r="K1004" s="73"/>
      <c r="L1004" s="74"/>
      <c r="M1004" s="74"/>
      <c r="N1004" s="74"/>
      <c r="O1004" s="74"/>
      <c r="P1004" s="74"/>
      <c r="Q1004" s="74" t="str">
        <f>Table16[[#This Row],[DefPrimary2]]&amp;IF(Table16[[#This Row],[Def-Secondary3]]&lt;&gt;"","/"&amp;Table16[[#This Row],[Def-Secondary3]],)&amp;""&amp;IF(Table16[[#This Row],[PassRush4]]&lt;&gt;"","-"&amp;Table16[[#This Row],[PassRush4]],)</f>
        <v/>
      </c>
      <c r="R1004" s="74" t="e">
        <f>VLOOKUP(Table16[[#This Row],[Player]],#REF!,9,FALSE)</f>
        <v>#REF!</v>
      </c>
      <c r="S1004" s="71" t="str">
        <f>VLOOKUP(Table16[[#This Row],[Player]],$U$985:$V$1988,2,FALSE)&amp;" Attempts"</f>
        <v>14 Attempts</v>
      </c>
      <c r="U1004" t="s">
        <v>3455</v>
      </c>
      <c r="V1004" s="95">
        <v>399</v>
      </c>
    </row>
    <row r="1005" spans="1:22" ht="12.75" customHeight="1" x14ac:dyDescent="0.25">
      <c r="A1005" s="76" t="s">
        <v>4311</v>
      </c>
      <c r="B1005" s="72" t="s">
        <v>80</v>
      </c>
      <c r="C1005" s="77" t="s">
        <v>250</v>
      </c>
      <c r="D1005" s="89">
        <v>31547</v>
      </c>
      <c r="E1005" s="73" t="s">
        <v>4312</v>
      </c>
      <c r="G1005" s="72" t="str">
        <f>VLOOKUP(Table16[[#This Row],[Player]],$U$985:$V$1988,2,FALSE)&amp;" Attempts"</f>
        <v>3 Attempts</v>
      </c>
      <c r="H1005" s="75" t="e">
        <f>VLOOKUP(Table16[[#This Row],[Player]],Rosters!$D$1:$D$1939,1,FALSE)</f>
        <v>#N/A</v>
      </c>
      <c r="I1005" s="75" t="str">
        <f>Table16[[#This Row],[RunBlock-Primary6]]&amp;"-"&amp;Table16[[#This Row],[PassBlock8]]&amp;IF(Table16[[#This Row],[RunBlock-Secondary7]]&lt;&gt;"","/"&amp;Table16[[#This Row],[RunBlock-Secondary7]]&amp;"-"&amp;Table16[[#This Row],[PassBlock8]],"")</f>
        <v>-</v>
      </c>
      <c r="J1005" s="73"/>
      <c r="K1005" s="73"/>
      <c r="L1005" s="74"/>
      <c r="M1005" s="74"/>
      <c r="N1005" s="74"/>
      <c r="O1005" s="74"/>
      <c r="P1005" s="74"/>
      <c r="Q1005" s="74" t="str">
        <f>Table16[[#This Row],[DefPrimary2]]&amp;IF(Table16[[#This Row],[Def-Secondary3]]&lt;&gt;"","/"&amp;Table16[[#This Row],[Def-Secondary3]],)&amp;""&amp;IF(Table16[[#This Row],[PassRush4]]&lt;&gt;"","-"&amp;Table16[[#This Row],[PassRush4]],)</f>
        <v/>
      </c>
      <c r="R1005" s="74" t="e">
        <f>VLOOKUP(Table16[[#This Row],[Player]],#REF!,9,FALSE)</f>
        <v>#REF!</v>
      </c>
      <c r="S1005" s="71" t="str">
        <f>VLOOKUP(Table16[[#This Row],[Player]],$U$985:$V$1988,2,FALSE)&amp;" Attempts"</f>
        <v>3 Attempts</v>
      </c>
      <c r="U1005" t="s">
        <v>995</v>
      </c>
      <c r="V1005" s="95">
        <v>384</v>
      </c>
    </row>
    <row r="1006" spans="1:22" ht="12.75" customHeight="1" x14ac:dyDescent="0.25">
      <c r="A1006" s="76" t="s">
        <v>1971</v>
      </c>
      <c r="B1006" s="72" t="s">
        <v>80</v>
      </c>
      <c r="C1006" s="77" t="s">
        <v>101</v>
      </c>
      <c r="D1006" s="89">
        <v>36039</v>
      </c>
      <c r="E1006" s="73" t="s">
        <v>4313</v>
      </c>
      <c r="G1006" s="72" t="str">
        <f>VLOOKUP(Table16[[#This Row],[Player]],$U$985:$V$1988,2,FALSE)&amp;" Attempts"</f>
        <v>262 Attempts</v>
      </c>
      <c r="H1006" s="75" t="str">
        <f>VLOOKUP(Table16[[#This Row],[Player]],Rosters!$D$1:$D$1939,1,FALSE)</f>
        <v>Jones, Mac</v>
      </c>
      <c r="I1006" s="75" t="str">
        <f>Table16[[#This Row],[RunBlock-Primary6]]&amp;"-"&amp;Table16[[#This Row],[PassBlock8]]&amp;IF(Table16[[#This Row],[RunBlock-Secondary7]]&lt;&gt;"","/"&amp;Table16[[#This Row],[RunBlock-Secondary7]]&amp;"-"&amp;Table16[[#This Row],[PassBlock8]],"")</f>
        <v>-</v>
      </c>
      <c r="J1006" s="73"/>
      <c r="K1006" s="73"/>
      <c r="L1006" s="74"/>
      <c r="M1006" s="74"/>
      <c r="N1006" s="74"/>
      <c r="O1006" s="74"/>
      <c r="P1006" s="74"/>
      <c r="Q1006" s="74" t="str">
        <f>Table16[[#This Row],[DefPrimary2]]&amp;IF(Table16[[#This Row],[Def-Secondary3]]&lt;&gt;"","/"&amp;Table16[[#This Row],[Def-Secondary3]],)&amp;""&amp;IF(Table16[[#This Row],[PassRush4]]&lt;&gt;"","-"&amp;Table16[[#This Row],[PassRush4]],)</f>
        <v/>
      </c>
      <c r="R1006" s="74" t="e">
        <f>VLOOKUP(Table16[[#This Row],[Player]],#REF!,9,FALSE)</f>
        <v>#REF!</v>
      </c>
      <c r="S1006" s="71" t="str">
        <f>VLOOKUP(Table16[[#This Row],[Player]],$U$985:$V$1988,2,FALSE)&amp;" Attempts"</f>
        <v>262 Attempts</v>
      </c>
      <c r="U1006" t="s">
        <v>2078</v>
      </c>
      <c r="V1006" s="95">
        <v>361</v>
      </c>
    </row>
    <row r="1007" spans="1:22" ht="12.75" customHeight="1" x14ac:dyDescent="0.25">
      <c r="A1007" s="76" t="s">
        <v>2671</v>
      </c>
      <c r="B1007" s="72" t="s">
        <v>80</v>
      </c>
      <c r="C1007" s="77" t="s">
        <v>200</v>
      </c>
      <c r="D1007" s="89">
        <v>36647</v>
      </c>
      <c r="E1007" s="73" t="s">
        <v>4314</v>
      </c>
      <c r="G1007" s="72" t="str">
        <f>VLOOKUP(Table16[[#This Row],[Player]],$U$985:$V$1988,2,FALSE)&amp;" Attempts"</f>
        <v>41 Attempts</v>
      </c>
      <c r="H1007" s="75" t="str">
        <f>VLOOKUP(Table16[[#This Row],[Player]],Rosters!$D$1:$D$1939,1,FALSE)</f>
        <v>Lance, Trey</v>
      </c>
      <c r="I1007" s="75" t="str">
        <f>Table16[[#This Row],[RunBlock-Primary6]]&amp;"-"&amp;Table16[[#This Row],[PassBlock8]]&amp;IF(Table16[[#This Row],[RunBlock-Secondary7]]&lt;&gt;"","/"&amp;Table16[[#This Row],[RunBlock-Secondary7]]&amp;"-"&amp;Table16[[#This Row],[PassBlock8]],"")</f>
        <v>-</v>
      </c>
      <c r="J1007" s="73"/>
      <c r="K1007" s="73"/>
      <c r="L1007" s="74"/>
      <c r="M1007" s="74"/>
      <c r="N1007" s="74"/>
      <c r="O1007" s="74"/>
      <c r="P1007" s="74"/>
      <c r="Q1007" s="74" t="str">
        <f>Table16[[#This Row],[DefPrimary2]]&amp;IF(Table16[[#This Row],[Def-Secondary3]]&lt;&gt;"","/"&amp;Table16[[#This Row],[Def-Secondary3]],)&amp;""&amp;IF(Table16[[#This Row],[PassRush4]]&lt;&gt;"","-"&amp;Table16[[#This Row],[PassRush4]],)</f>
        <v/>
      </c>
      <c r="R1007" s="74" t="e">
        <f>VLOOKUP(Table16[[#This Row],[Player]],#REF!,9,FALSE)</f>
        <v>#REF!</v>
      </c>
      <c r="S1007" s="71" t="str">
        <f>VLOOKUP(Table16[[#This Row],[Player]],$U$985:$V$1988,2,FALSE)&amp;" Attempts"</f>
        <v>41 Attempts</v>
      </c>
      <c r="U1007" t="s">
        <v>2216</v>
      </c>
      <c r="V1007" s="95">
        <v>341</v>
      </c>
    </row>
    <row r="1008" spans="1:22" ht="12.75" customHeight="1" x14ac:dyDescent="0.25">
      <c r="A1008" s="76" t="s">
        <v>3755</v>
      </c>
      <c r="B1008" s="72" t="s">
        <v>80</v>
      </c>
      <c r="C1008" s="77" t="s">
        <v>101</v>
      </c>
      <c r="D1008" s="89">
        <v>36434</v>
      </c>
      <c r="E1008" s="73" t="s">
        <v>4315</v>
      </c>
      <c r="G1008" s="72" t="str">
        <f>VLOOKUP(Table16[[#This Row],[Player]],$U$985:$V$1988,2,FALSE)&amp;" Attempts"</f>
        <v>284 Attempts</v>
      </c>
      <c r="H1008" s="75" t="str">
        <f>VLOOKUP(Table16[[#This Row],[Player]],Rosters!$D$1:$D$1939,1,FALSE)</f>
        <v>Lawrence, Trevor</v>
      </c>
      <c r="I1008" s="75" t="str">
        <f>Table16[[#This Row],[RunBlock-Primary6]]&amp;"-"&amp;Table16[[#This Row],[PassBlock8]]&amp;IF(Table16[[#This Row],[RunBlock-Secondary7]]&lt;&gt;"","/"&amp;Table16[[#This Row],[RunBlock-Secondary7]]&amp;"-"&amp;Table16[[#This Row],[PassBlock8]],"")</f>
        <v>-</v>
      </c>
      <c r="J1008" s="73"/>
      <c r="K1008" s="73"/>
      <c r="L1008" s="74"/>
      <c r="M1008" s="74"/>
      <c r="N1008" s="74"/>
      <c r="O1008" s="74"/>
      <c r="P1008" s="74"/>
      <c r="Q1008" s="74" t="str">
        <f>Table16[[#This Row],[DefPrimary2]]&amp;IF(Table16[[#This Row],[Def-Secondary3]]&lt;&gt;"","/"&amp;Table16[[#This Row],[Def-Secondary3]],)&amp;""&amp;IF(Table16[[#This Row],[PassRush4]]&lt;&gt;"","-"&amp;Table16[[#This Row],[PassRush4]],)</f>
        <v/>
      </c>
      <c r="R1008" s="74" t="e">
        <f>VLOOKUP(Table16[[#This Row],[Player]],#REF!,9,FALSE)</f>
        <v>#REF!</v>
      </c>
      <c r="S1008" s="71" t="str">
        <f>VLOOKUP(Table16[[#This Row],[Player]],$U$985:$V$1988,2,FALSE)&amp;" Attempts"</f>
        <v>284 Attempts</v>
      </c>
      <c r="U1008" t="s">
        <v>3009</v>
      </c>
      <c r="V1008" s="95">
        <v>338</v>
      </c>
    </row>
    <row r="1009" spans="1:22" ht="12.75" customHeight="1" x14ac:dyDescent="0.25">
      <c r="A1009" s="76" t="s">
        <v>1153</v>
      </c>
      <c r="B1009" s="72" t="s">
        <v>80</v>
      </c>
      <c r="C1009" s="77" t="s">
        <v>549</v>
      </c>
      <c r="D1009" s="89">
        <v>36338</v>
      </c>
      <c r="E1009" s="73" t="s">
        <v>268</v>
      </c>
      <c r="G1009" s="72" t="str">
        <f>VLOOKUP(Table16[[#This Row],[Player]],$U$985:$V$1988,2,FALSE)&amp;" Attempts"</f>
        <v>301 Attempts</v>
      </c>
      <c r="H1009" s="75" t="str">
        <f>VLOOKUP(Table16[[#This Row],[Player]],Rosters!$D$1:$D$1939,1,FALSE)</f>
        <v>Levis, Will</v>
      </c>
      <c r="I1009" s="75" t="str">
        <f>Table16[[#This Row],[RunBlock-Primary6]]&amp;"-"&amp;Table16[[#This Row],[PassBlock8]]&amp;IF(Table16[[#This Row],[RunBlock-Secondary7]]&lt;&gt;"","/"&amp;Table16[[#This Row],[RunBlock-Secondary7]]&amp;"-"&amp;Table16[[#This Row],[PassBlock8]],"")</f>
        <v>-</v>
      </c>
      <c r="J1009" s="73"/>
      <c r="K1009" s="73"/>
      <c r="L1009" s="74"/>
      <c r="M1009" s="74"/>
      <c r="N1009" s="74"/>
      <c r="O1009" s="74"/>
      <c r="P1009" s="74"/>
      <c r="Q1009" s="74" t="str">
        <f>Table16[[#This Row],[DefPrimary2]]&amp;IF(Table16[[#This Row],[Def-Secondary3]]&lt;&gt;"","/"&amp;Table16[[#This Row],[Def-Secondary3]],)&amp;""&amp;IF(Table16[[#This Row],[PassRush4]]&lt;&gt;"","-"&amp;Table16[[#This Row],[PassRush4]],)</f>
        <v/>
      </c>
      <c r="R1009" s="74" t="e">
        <f>VLOOKUP(Table16[[#This Row],[Player]],#REF!,9,FALSE)</f>
        <v>#REF!</v>
      </c>
      <c r="S1009" s="71" t="str">
        <f>VLOOKUP(Table16[[#This Row],[Player]],$U$985:$V$1988,2,FALSE)&amp;" Attempts"</f>
        <v>301 Attempts</v>
      </c>
      <c r="U1009" t="s">
        <v>3452</v>
      </c>
      <c r="V1009" s="95">
        <v>336</v>
      </c>
    </row>
    <row r="1010" spans="1:22" ht="12.75" customHeight="1" x14ac:dyDescent="0.25">
      <c r="A1010" s="76" t="s">
        <v>2080</v>
      </c>
      <c r="B1010" s="72" t="s">
        <v>80</v>
      </c>
      <c r="C1010" s="77" t="s">
        <v>612</v>
      </c>
      <c r="D1010" s="89">
        <v>35379</v>
      </c>
      <c r="E1010" s="73" t="s">
        <v>591</v>
      </c>
      <c r="G1010" s="72" t="str">
        <f>VLOOKUP(Table16[[#This Row],[Player]],$U$985:$V$1988,2,FALSE)&amp;" Attempts"</f>
        <v>181 Attempts</v>
      </c>
      <c r="H1010" s="75" t="str">
        <f>VLOOKUP(Table16[[#This Row],[Player]],Rosters!$D$1:$D$1939,1,FALSE)</f>
        <v>Lock, Drew</v>
      </c>
      <c r="I1010" s="75" t="str">
        <f>Table16[[#This Row],[RunBlock-Primary6]]&amp;"-"&amp;Table16[[#This Row],[PassBlock8]]&amp;IF(Table16[[#This Row],[RunBlock-Secondary7]]&lt;&gt;"","/"&amp;Table16[[#This Row],[RunBlock-Secondary7]]&amp;"-"&amp;Table16[[#This Row],[PassBlock8]],"")</f>
        <v>-</v>
      </c>
      <c r="J1010" s="73"/>
      <c r="K1010" s="73"/>
      <c r="L1010" s="74"/>
      <c r="M1010" s="74"/>
      <c r="N1010" s="74"/>
      <c r="O1010" s="74"/>
      <c r="P1010" s="74"/>
      <c r="Q1010" s="74" t="str">
        <f>Table16[[#This Row],[DefPrimary2]]&amp;IF(Table16[[#This Row],[Def-Secondary3]]&lt;&gt;"","/"&amp;Table16[[#This Row],[Def-Secondary3]],)&amp;""&amp;IF(Table16[[#This Row],[PassRush4]]&lt;&gt;"","-"&amp;Table16[[#This Row],[PassRush4]],)</f>
        <v/>
      </c>
      <c r="R1010" s="74" t="e">
        <f>VLOOKUP(Table16[[#This Row],[Player]],#REF!,9,FALSE)</f>
        <v>#REF!</v>
      </c>
      <c r="S1010" s="71" t="str">
        <f>VLOOKUP(Table16[[#This Row],[Player]],$U$985:$V$1988,2,FALSE)&amp;" Attempts"</f>
        <v>181 Attempts</v>
      </c>
      <c r="U1010" t="s">
        <v>1854</v>
      </c>
      <c r="V1010" s="95">
        <v>308</v>
      </c>
    </row>
    <row r="1011" spans="1:22" ht="12.75" customHeight="1" x14ac:dyDescent="0.25">
      <c r="A1011" s="76" t="s">
        <v>3334</v>
      </c>
      <c r="B1011" s="72" t="s">
        <v>80</v>
      </c>
      <c r="C1011" s="77" t="s">
        <v>368</v>
      </c>
      <c r="D1011" s="89">
        <v>36130</v>
      </c>
      <c r="E1011" s="73" t="s">
        <v>4316</v>
      </c>
      <c r="G1011" s="72" t="str">
        <f>VLOOKUP(Table16[[#This Row],[Player]],$U$985:$V$1988,2,FALSE)&amp;" Attempts"</f>
        <v>425 Attempts</v>
      </c>
      <c r="H1011" s="75" t="str">
        <f>VLOOKUP(Table16[[#This Row],[Player]],Rosters!$D$1:$D$1939,1,FALSE)</f>
        <v>Love, Jordan</v>
      </c>
      <c r="I1011" s="75" t="str">
        <f>Table16[[#This Row],[RunBlock-Primary6]]&amp;"-"&amp;Table16[[#This Row],[PassBlock8]]&amp;IF(Table16[[#This Row],[RunBlock-Secondary7]]&lt;&gt;"","/"&amp;Table16[[#This Row],[RunBlock-Secondary7]]&amp;"-"&amp;Table16[[#This Row],[PassBlock8]],"")</f>
        <v>-</v>
      </c>
      <c r="J1011" s="73"/>
      <c r="K1011" s="73"/>
      <c r="L1011" s="74"/>
      <c r="M1011" s="74"/>
      <c r="N1011" s="74"/>
      <c r="O1011" s="74"/>
      <c r="P1011" s="74"/>
      <c r="Q1011" s="74" t="str">
        <f>Table16[[#This Row],[DefPrimary2]]&amp;IF(Table16[[#This Row],[Def-Secondary3]]&lt;&gt;"","/"&amp;Table16[[#This Row],[Def-Secondary3]],)&amp;""&amp;IF(Table16[[#This Row],[PassRush4]]&lt;&gt;"","-"&amp;Table16[[#This Row],[PassRush4]],)</f>
        <v/>
      </c>
      <c r="R1011" s="74" t="e">
        <f>VLOOKUP(Table16[[#This Row],[Player]],#REF!,9,FALSE)</f>
        <v>#REF!</v>
      </c>
      <c r="S1011" s="71" t="str">
        <f>VLOOKUP(Table16[[#This Row],[Player]],$U$985:$V$1988,2,FALSE)&amp;" Attempts"</f>
        <v>425 Attempts</v>
      </c>
      <c r="U1011" t="s">
        <v>3235</v>
      </c>
      <c r="V1011" s="95">
        <v>306</v>
      </c>
    </row>
    <row r="1012" spans="1:22" ht="12.75" customHeight="1" x14ac:dyDescent="0.25">
      <c r="A1012" s="76" t="s">
        <v>643</v>
      </c>
      <c r="B1012" s="72" t="s">
        <v>80</v>
      </c>
      <c r="C1012" s="77" t="s">
        <v>395</v>
      </c>
      <c r="D1012" s="89">
        <v>34959</v>
      </c>
      <c r="E1012" s="73" t="s">
        <v>644</v>
      </c>
      <c r="G1012" s="72" t="str">
        <f>VLOOKUP(Table16[[#This Row],[Player]],$U$985:$V$1988,2,FALSE)&amp;" Attempts"</f>
        <v>581 Attempts</v>
      </c>
      <c r="H1012" s="75" t="str">
        <f>VLOOKUP(Table16[[#This Row],[Player]],Rosters!$D$1:$D$1939,1,FALSE)</f>
        <v>Mahomes, Patrick</v>
      </c>
      <c r="I1012" s="75" t="str">
        <f>Table16[[#This Row],[RunBlock-Primary6]]&amp;"-"&amp;Table16[[#This Row],[PassBlock8]]&amp;IF(Table16[[#This Row],[RunBlock-Secondary7]]&lt;&gt;"","/"&amp;Table16[[#This Row],[RunBlock-Secondary7]]&amp;"-"&amp;Table16[[#This Row],[PassBlock8]],"")</f>
        <v>-</v>
      </c>
      <c r="J1012" s="73"/>
      <c r="K1012" s="73"/>
      <c r="L1012" s="74"/>
      <c r="M1012" s="74"/>
      <c r="N1012" s="74"/>
      <c r="O1012" s="74"/>
      <c r="P1012" s="74"/>
      <c r="Q1012" s="74" t="str">
        <f>Table16[[#This Row],[DefPrimary2]]&amp;IF(Table16[[#This Row],[Def-Secondary3]]&lt;&gt;"","/"&amp;Table16[[#This Row],[Def-Secondary3]],)&amp;""&amp;IF(Table16[[#This Row],[PassRush4]]&lt;&gt;"","-"&amp;Table16[[#This Row],[PassRush4]],)</f>
        <v/>
      </c>
      <c r="R1012" s="74" t="e">
        <f>VLOOKUP(Table16[[#This Row],[Player]],#REF!,9,FALSE)</f>
        <v>#REF!</v>
      </c>
      <c r="S1012" s="71" t="str">
        <f>VLOOKUP(Table16[[#This Row],[Player]],$U$985:$V$1988,2,FALSE)&amp;" Attempts"</f>
        <v>581 Attempts</v>
      </c>
      <c r="U1012" t="s">
        <v>1153</v>
      </c>
      <c r="V1012" s="95">
        <v>301</v>
      </c>
    </row>
    <row r="1013" spans="1:22" ht="12.75" customHeight="1" x14ac:dyDescent="0.25">
      <c r="A1013" s="76" t="s">
        <v>3880</v>
      </c>
      <c r="B1013" s="72" t="s">
        <v>80</v>
      </c>
      <c r="C1013" s="77" t="s">
        <v>138</v>
      </c>
      <c r="D1013" s="89">
        <v>34272</v>
      </c>
      <c r="E1013" s="73" t="s">
        <v>3338</v>
      </c>
      <c r="G1013" s="72" t="s">
        <v>1599</v>
      </c>
      <c r="H1013" s="75" t="e">
        <f>VLOOKUP(Table16[[#This Row],[Player]],Rosters!$D$1:$D$1939,1,FALSE)</f>
        <v>#N/A</v>
      </c>
      <c r="I1013" s="75" t="str">
        <f>Table16[[#This Row],[RunBlock-Primary6]]&amp;"-"&amp;Table16[[#This Row],[PassBlock8]]&amp;IF(Table16[[#This Row],[RunBlock-Secondary7]]&lt;&gt;"","/"&amp;Table16[[#This Row],[RunBlock-Secondary7]]&amp;"-"&amp;Table16[[#This Row],[PassBlock8]],"")</f>
        <v>-</v>
      </c>
      <c r="J1013" s="73"/>
      <c r="K1013" s="73"/>
      <c r="L1013" s="74"/>
      <c r="M1013" s="74"/>
      <c r="N1013" s="74"/>
      <c r="O1013" s="74"/>
      <c r="P1013" s="74"/>
      <c r="Q1013" s="74" t="str">
        <f>Table16[[#This Row],[DefPrimary2]]&amp;IF(Table16[[#This Row],[Def-Secondary3]]&lt;&gt;"","/"&amp;Table16[[#This Row],[Def-Secondary3]],)&amp;""&amp;IF(Table16[[#This Row],[PassRush4]]&lt;&gt;"","-"&amp;Table16[[#This Row],[PassRush4]],)</f>
        <v/>
      </c>
      <c r="R1013" s="74" t="e">
        <f>VLOOKUP(Table16[[#This Row],[Player]],#REF!,9,FALSE)</f>
        <v>#REF!</v>
      </c>
      <c r="S1013" s="71" t="str">
        <f>VLOOKUP(Table16[[#This Row],[Player]],$U$985:$V$1988,2,FALSE)&amp;" Attempts"</f>
        <v>44 Attempts</v>
      </c>
      <c r="U1013" t="s">
        <v>2794</v>
      </c>
      <c r="V1013" s="95">
        <v>296</v>
      </c>
    </row>
    <row r="1014" spans="1:22" ht="12.75" customHeight="1" x14ac:dyDescent="0.25">
      <c r="A1014" s="76" t="s">
        <v>3009</v>
      </c>
      <c r="B1014" s="72" t="s">
        <v>80</v>
      </c>
      <c r="C1014" s="77" t="s">
        <v>272</v>
      </c>
      <c r="D1014" s="89">
        <v>37498</v>
      </c>
      <c r="E1014" s="73" t="s">
        <v>3010</v>
      </c>
      <c r="G1014" s="72" t="str">
        <f>VLOOKUP(Table16[[#This Row],[Player]],$U$985:$V$1988,2,FALSE)&amp;" Attempts"</f>
        <v>338 Attempts</v>
      </c>
      <c r="H1014" s="75" t="str">
        <f>VLOOKUP(Table16[[#This Row],[Player]],Rosters!$D$1:$D$1939,1,FALSE)</f>
        <v>Maye, Drake</v>
      </c>
      <c r="I1014" s="75" t="str">
        <f>Table16[[#This Row],[RunBlock-Primary6]]&amp;"-"&amp;Table16[[#This Row],[PassBlock8]]&amp;IF(Table16[[#This Row],[RunBlock-Secondary7]]&lt;&gt;"","/"&amp;Table16[[#This Row],[RunBlock-Secondary7]]&amp;"-"&amp;Table16[[#This Row],[PassBlock8]],"")</f>
        <v>-</v>
      </c>
      <c r="J1014" s="73"/>
      <c r="K1014" s="73"/>
      <c r="L1014" s="74"/>
      <c r="M1014" s="74"/>
      <c r="N1014" s="74"/>
      <c r="O1014" s="74"/>
      <c r="P1014" s="74"/>
      <c r="Q1014" s="74" t="str">
        <f>Table16[[#This Row],[DefPrimary2]]&amp;IF(Table16[[#This Row],[Def-Secondary3]]&lt;&gt;"","/"&amp;Table16[[#This Row],[Def-Secondary3]],)&amp;""&amp;IF(Table16[[#This Row],[PassRush4]]&lt;&gt;"","-"&amp;Table16[[#This Row],[PassRush4]],)</f>
        <v/>
      </c>
      <c r="R1014" s="74" t="e">
        <f>VLOOKUP(Table16[[#This Row],[Player]],#REF!,9,FALSE)</f>
        <v>#REF!</v>
      </c>
      <c r="S1014" s="71" t="str">
        <f>VLOOKUP(Table16[[#This Row],[Player]],$U$985:$V$1988,2,FALSE)&amp;" Attempts"</f>
        <v>338 Attempts</v>
      </c>
      <c r="U1014" t="s">
        <v>1594</v>
      </c>
      <c r="V1014" s="95">
        <v>286</v>
      </c>
    </row>
    <row r="1015" spans="1:22" ht="12.75" customHeight="1" x14ac:dyDescent="0.25">
      <c r="A1015" s="76" t="s">
        <v>1443</v>
      </c>
      <c r="B1015" s="72" t="s">
        <v>80</v>
      </c>
      <c r="C1015" s="77" t="s">
        <v>429</v>
      </c>
      <c r="D1015" s="89">
        <v>34803</v>
      </c>
      <c r="E1015" s="73" t="s">
        <v>1444</v>
      </c>
      <c r="G1015" s="72" t="str">
        <f>VLOOKUP(Table16[[#This Row],[Player]],$U$985:$V$1988,2,FALSE)&amp;" Attempts"</f>
        <v>570 Attempts</v>
      </c>
      <c r="H1015" s="75" t="str">
        <f>VLOOKUP(Table16[[#This Row],[Player]],Rosters!$D$1:$D$1939,1,FALSE)</f>
        <v>Mayfield, Baker</v>
      </c>
      <c r="I1015" s="75" t="str">
        <f>Table16[[#This Row],[RunBlock-Primary6]]&amp;"-"&amp;Table16[[#This Row],[PassBlock8]]&amp;IF(Table16[[#This Row],[RunBlock-Secondary7]]&lt;&gt;"","/"&amp;Table16[[#This Row],[RunBlock-Secondary7]]&amp;"-"&amp;Table16[[#This Row],[PassBlock8]],"")</f>
        <v>-</v>
      </c>
      <c r="J1015" s="73"/>
      <c r="K1015" s="73"/>
      <c r="L1015" s="74"/>
      <c r="M1015" s="74"/>
      <c r="N1015" s="74"/>
      <c r="O1015" s="74"/>
      <c r="P1015" s="74"/>
      <c r="Q1015" s="74" t="str">
        <f>Table16[[#This Row],[DefPrimary2]]&amp;IF(Table16[[#This Row],[Def-Secondary3]]&lt;&gt;"","/"&amp;Table16[[#This Row],[Def-Secondary3]],)&amp;""&amp;IF(Table16[[#This Row],[PassRush4]]&lt;&gt;"","-"&amp;Table16[[#This Row],[PassRush4]],)</f>
        <v/>
      </c>
      <c r="R1015" s="74" t="e">
        <f>VLOOKUP(Table16[[#This Row],[Player]],#REF!,9,FALSE)</f>
        <v>#REF!</v>
      </c>
      <c r="S1015" s="71" t="str">
        <f>VLOOKUP(Table16[[#This Row],[Player]],$U$985:$V$1988,2,FALSE)&amp;" Attempts"</f>
        <v>570 Attempts</v>
      </c>
      <c r="U1015" t="s">
        <v>3755</v>
      </c>
      <c r="V1015" s="95">
        <v>284</v>
      </c>
    </row>
    <row r="1016" spans="1:22" ht="12.75" customHeight="1" x14ac:dyDescent="0.25">
      <c r="A1016" s="76" t="s">
        <v>3239</v>
      </c>
      <c r="B1016" s="72" t="s">
        <v>80</v>
      </c>
      <c r="C1016" s="77" t="s">
        <v>363</v>
      </c>
      <c r="D1016" s="89">
        <v>36643</v>
      </c>
      <c r="E1016" s="73" t="s">
        <v>348</v>
      </c>
      <c r="G1016" s="72" t="str">
        <f>VLOOKUP(Table16[[#This Row],[Player]],$U$985:$V$1988,2,FALSE)&amp;" Attempts"</f>
        <v>45 Attempts</v>
      </c>
      <c r="H1016" s="75" t="str">
        <f>VLOOKUP(Table16[[#This Row],[Player]],Rosters!$D$1:$D$1939,1,FALSE)</f>
        <v>McKee, Tanner</v>
      </c>
      <c r="I1016" s="75" t="str">
        <f>Table16[[#This Row],[RunBlock-Primary6]]&amp;"-"&amp;Table16[[#This Row],[PassBlock8]]&amp;IF(Table16[[#This Row],[RunBlock-Secondary7]]&lt;&gt;"","/"&amp;Table16[[#This Row],[RunBlock-Secondary7]]&amp;"-"&amp;Table16[[#This Row],[PassBlock8]],"")</f>
        <v>-</v>
      </c>
      <c r="J1016" s="73"/>
      <c r="K1016" s="73"/>
      <c r="L1016" s="74"/>
      <c r="M1016" s="74"/>
      <c r="N1016" s="74"/>
      <c r="O1016" s="74"/>
      <c r="P1016" s="74"/>
      <c r="Q1016" s="74" t="str">
        <f>Table16[[#This Row],[DefPrimary2]]&amp;IF(Table16[[#This Row],[Def-Secondary3]]&lt;&gt;"","/"&amp;Table16[[#This Row],[Def-Secondary3]],)&amp;""&amp;IF(Table16[[#This Row],[PassRush4]]&lt;&gt;"","-"&amp;Table16[[#This Row],[PassRush4]],)</f>
        <v/>
      </c>
      <c r="R1016" s="74" t="e">
        <f>VLOOKUP(Table16[[#This Row],[Player]],#REF!,9,FALSE)</f>
        <v>#REF!</v>
      </c>
      <c r="S1016" s="71" t="str">
        <f>VLOOKUP(Table16[[#This Row],[Player]],$U$985:$V$1988,2,FALSE)&amp;" Attempts"</f>
        <v>45 Attempts</v>
      </c>
      <c r="U1016" t="s">
        <v>3123</v>
      </c>
      <c r="V1016" s="95">
        <v>279</v>
      </c>
    </row>
    <row r="1017" spans="1:22" ht="12.75" customHeight="1" x14ac:dyDescent="0.25">
      <c r="A1017" s="76" t="s">
        <v>3883</v>
      </c>
      <c r="B1017" s="72" t="s">
        <v>80</v>
      </c>
      <c r="C1017" s="77" t="s">
        <v>220</v>
      </c>
      <c r="D1017" s="89">
        <v>36069</v>
      </c>
      <c r="E1017" s="73" t="s">
        <v>473</v>
      </c>
      <c r="G1017" s="72" t="str">
        <f>VLOOKUP(Table16[[#This Row],[Player]],$U$985:$V$1988,2,FALSE)&amp;" Attempts"</f>
        <v>36 Attempts</v>
      </c>
      <c r="H1017" s="75" t="e">
        <f>VLOOKUP(Table16[[#This Row],[Player]],Rosters!$D$1:$D$1939,1,FALSE)</f>
        <v>#N/A</v>
      </c>
      <c r="I1017" s="75" t="str">
        <f>Table16[[#This Row],[RunBlock-Primary6]]&amp;"-"&amp;Table16[[#This Row],[PassBlock8]]&amp;IF(Table16[[#This Row],[RunBlock-Secondary7]]&lt;&gt;"","/"&amp;Table16[[#This Row],[RunBlock-Secondary7]]&amp;"-"&amp;Table16[[#This Row],[PassBlock8]],"")</f>
        <v>-</v>
      </c>
      <c r="J1017" s="73"/>
      <c r="K1017" s="73"/>
      <c r="L1017" s="74"/>
      <c r="M1017" s="74"/>
      <c r="N1017" s="74"/>
      <c r="O1017" s="74"/>
      <c r="P1017" s="74"/>
      <c r="Q1017" s="74" t="str">
        <f>Table16[[#This Row],[DefPrimary2]]&amp;IF(Table16[[#This Row],[Def-Secondary3]]&lt;&gt;"","/"&amp;Table16[[#This Row],[Def-Secondary3]],)&amp;""&amp;IF(Table16[[#This Row],[PassRush4]]&lt;&gt;"","-"&amp;Table16[[#This Row],[PassRush4]],)</f>
        <v/>
      </c>
      <c r="R1017" s="74" t="e">
        <f>VLOOKUP(Table16[[#This Row],[Player]],#REF!,9,FALSE)</f>
        <v>#REF!</v>
      </c>
      <c r="S1017" s="71" t="str">
        <f>VLOOKUP(Table16[[#This Row],[Player]],$U$985:$V$1988,2,FALSE)&amp;" Attempts"</f>
        <v>36 Attempts</v>
      </c>
      <c r="U1017" t="s">
        <v>991</v>
      </c>
      <c r="V1017" s="95">
        <v>264</v>
      </c>
    </row>
    <row r="1018" spans="1:22" ht="12.75" customHeight="1" x14ac:dyDescent="0.25">
      <c r="A1018" s="76" t="s">
        <v>3235</v>
      </c>
      <c r="B1018" s="72" t="s">
        <v>80</v>
      </c>
      <c r="C1018" s="77" t="s">
        <v>491</v>
      </c>
      <c r="D1018" s="89">
        <v>35201</v>
      </c>
      <c r="E1018" s="73" t="s">
        <v>802</v>
      </c>
      <c r="G1018" s="72" t="str">
        <f>VLOOKUP(Table16[[#This Row],[Player]],$U$985:$V$1988,2,FALSE)&amp;" Attempts"</f>
        <v>306 Attempts</v>
      </c>
      <c r="H1018" s="75" t="str">
        <f>VLOOKUP(Table16[[#This Row],[Player]],Rosters!$D$1:$D$1939,1,FALSE)</f>
        <v>Minshew, Gardner</v>
      </c>
      <c r="I1018" s="75" t="str">
        <f>Table16[[#This Row],[RunBlock-Primary6]]&amp;"-"&amp;Table16[[#This Row],[PassBlock8]]&amp;IF(Table16[[#This Row],[RunBlock-Secondary7]]&lt;&gt;"","/"&amp;Table16[[#This Row],[RunBlock-Secondary7]]&amp;"-"&amp;Table16[[#This Row],[PassBlock8]],"")</f>
        <v>-</v>
      </c>
      <c r="J1018" s="73"/>
      <c r="K1018" s="73"/>
      <c r="L1018" s="74"/>
      <c r="M1018" s="74"/>
      <c r="N1018" s="74"/>
      <c r="O1018" s="74"/>
      <c r="P1018" s="74"/>
      <c r="Q1018" s="74" t="str">
        <f>Table16[[#This Row],[DefPrimary2]]&amp;IF(Table16[[#This Row],[Def-Secondary3]]&lt;&gt;"","/"&amp;Table16[[#This Row],[Def-Secondary3]],)&amp;""&amp;IF(Table16[[#This Row],[PassRush4]]&lt;&gt;"","-"&amp;Table16[[#This Row],[PassRush4]],)</f>
        <v/>
      </c>
      <c r="R1018" s="74" t="e">
        <f>VLOOKUP(Table16[[#This Row],[Player]],#REF!,9,FALSE)</f>
        <v>#REF!</v>
      </c>
      <c r="S1018" s="71" t="str">
        <f>VLOOKUP(Table16[[#This Row],[Player]],$U$985:$V$1988,2,FALSE)&amp;" Attempts"</f>
        <v>306 Attempts</v>
      </c>
      <c r="U1018" t="s">
        <v>1971</v>
      </c>
      <c r="V1018" s="95">
        <v>262</v>
      </c>
    </row>
    <row r="1019" spans="1:22" ht="12.75" customHeight="1" x14ac:dyDescent="0.25">
      <c r="A1019" s="76" t="s">
        <v>1735</v>
      </c>
      <c r="B1019" s="72" t="s">
        <v>80</v>
      </c>
      <c r="C1019" s="77" t="s">
        <v>232</v>
      </c>
      <c r="D1019" s="89">
        <v>34779</v>
      </c>
      <c r="E1019" s="73" t="s">
        <v>884</v>
      </c>
      <c r="G1019" s="72" t="str">
        <f>VLOOKUP(Table16[[#This Row],[Player]],$U$985:$V$1988,2,FALSE)&amp;" Attempts"</f>
        <v>2 Attempts</v>
      </c>
      <c r="H1019" s="75" t="str">
        <f>VLOOKUP(Table16[[#This Row],[Player]],Rosters!$D$1:$D$1939,1,FALSE)</f>
        <v>Mullens, Nick</v>
      </c>
      <c r="I1019" s="75" t="str">
        <f>Table16[[#This Row],[RunBlock-Primary6]]&amp;"-"&amp;Table16[[#This Row],[PassBlock8]]&amp;IF(Table16[[#This Row],[RunBlock-Secondary7]]&lt;&gt;"","/"&amp;Table16[[#This Row],[RunBlock-Secondary7]]&amp;"-"&amp;Table16[[#This Row],[PassBlock8]],"")</f>
        <v>-</v>
      </c>
      <c r="J1019" s="73"/>
      <c r="K1019" s="73"/>
      <c r="L1019" s="74"/>
      <c r="M1019" s="74"/>
      <c r="N1019" s="74"/>
      <c r="O1019" s="74"/>
      <c r="P1019" s="74"/>
      <c r="Q1019" s="74" t="str">
        <f>Table16[[#This Row],[DefPrimary2]]&amp;IF(Table16[[#This Row],[Def-Secondary3]]&lt;&gt;"","/"&amp;Table16[[#This Row],[Def-Secondary3]],)&amp;""&amp;IF(Table16[[#This Row],[PassRush4]]&lt;&gt;"","-"&amp;Table16[[#This Row],[PassRush4]],)</f>
        <v/>
      </c>
      <c r="R1019" s="74" t="e">
        <f>VLOOKUP(Table16[[#This Row],[Player]],#REF!,9,FALSE)</f>
        <v>#REF!</v>
      </c>
      <c r="S1019" s="71" t="str">
        <f>VLOOKUP(Table16[[#This Row],[Player]],$U$985:$V$1988,2,FALSE)&amp;" Attempts"</f>
        <v>2 Attempts</v>
      </c>
      <c r="U1019" t="s">
        <v>3553</v>
      </c>
      <c r="V1019" s="95">
        <v>248</v>
      </c>
    </row>
    <row r="1020" spans="1:22" ht="12.75" customHeight="1" x14ac:dyDescent="0.25">
      <c r="A1020" s="76" t="s">
        <v>82</v>
      </c>
      <c r="B1020" s="72" t="s">
        <v>80</v>
      </c>
      <c r="C1020" s="77" t="s">
        <v>84</v>
      </c>
      <c r="D1020" s="89">
        <v>35649</v>
      </c>
      <c r="E1020" s="73" t="s">
        <v>83</v>
      </c>
      <c r="G1020" s="72" t="str">
        <f>VLOOKUP(Table16[[#This Row],[Player]],$U$985:$V$1988,2,FALSE)&amp;" Attempts"</f>
        <v>541 Attempts</v>
      </c>
      <c r="H1020" s="75" t="str">
        <f>VLOOKUP(Table16[[#This Row],[Player]],Rosters!$D$1:$D$1939,1,FALSE)</f>
        <v>Murray, Kyler</v>
      </c>
      <c r="I1020" s="75" t="str">
        <f>Table16[[#This Row],[RunBlock-Primary6]]&amp;"-"&amp;Table16[[#This Row],[PassBlock8]]&amp;IF(Table16[[#This Row],[RunBlock-Secondary7]]&lt;&gt;"","/"&amp;Table16[[#This Row],[RunBlock-Secondary7]]&amp;"-"&amp;Table16[[#This Row],[PassBlock8]],"")</f>
        <v>-</v>
      </c>
      <c r="J1020" s="73"/>
      <c r="K1020" s="73"/>
      <c r="L1020" s="74"/>
      <c r="M1020" s="74"/>
      <c r="N1020" s="74"/>
      <c r="O1020" s="74"/>
      <c r="P1020" s="74"/>
      <c r="Q1020" s="74" t="str">
        <f>Table16[[#This Row],[DefPrimary2]]&amp;IF(Table16[[#This Row],[Def-Secondary3]]&lt;&gt;"","/"&amp;Table16[[#This Row],[Def-Secondary3]],)&amp;""&amp;IF(Table16[[#This Row],[PassRush4]]&lt;&gt;"","-"&amp;Table16[[#This Row],[PassRush4]],)</f>
        <v/>
      </c>
      <c r="R1020" s="74" t="e">
        <f>VLOOKUP(Table16[[#This Row],[Player]],#REF!,9,FALSE)</f>
        <v>#REF!</v>
      </c>
      <c r="S1020" s="71" t="str">
        <f>VLOOKUP(Table16[[#This Row],[Player]],$U$985:$V$1988,2,FALSE)&amp;" Attempts"</f>
        <v>541 Attempts</v>
      </c>
      <c r="U1020" t="s">
        <v>1848</v>
      </c>
      <c r="V1020" s="95">
        <v>243</v>
      </c>
    </row>
    <row r="1021" spans="1:22" ht="12.75" customHeight="1" x14ac:dyDescent="0.25">
      <c r="A1021" s="76" t="s">
        <v>1848</v>
      </c>
      <c r="B1021" s="72" t="s">
        <v>80</v>
      </c>
      <c r="C1021" s="77" t="s">
        <v>491</v>
      </c>
      <c r="D1021" s="89">
        <v>36039</v>
      </c>
      <c r="E1021" s="73" t="s">
        <v>180</v>
      </c>
      <c r="G1021" s="72" t="str">
        <f>VLOOKUP(Table16[[#This Row],[Player]],$U$985:$V$1988,2,FALSE)&amp;" Attempts"</f>
        <v>243 Attempts</v>
      </c>
      <c r="H1021" s="75" t="str">
        <f>VLOOKUP(Table16[[#This Row],[Player]],Rosters!$D$1:$D$1939,1,FALSE)</f>
        <v>O'Connell, Aidan</v>
      </c>
      <c r="I1021" s="75" t="str">
        <f>Table16[[#This Row],[RunBlock-Primary6]]&amp;"-"&amp;Table16[[#This Row],[PassBlock8]]&amp;IF(Table16[[#This Row],[RunBlock-Secondary7]]&lt;&gt;"","/"&amp;Table16[[#This Row],[RunBlock-Secondary7]]&amp;"-"&amp;Table16[[#This Row],[PassBlock8]],"")</f>
        <v>-</v>
      </c>
      <c r="J1021" s="73"/>
      <c r="K1021" s="73"/>
      <c r="L1021" s="74"/>
      <c r="M1021" s="74"/>
      <c r="N1021" s="74"/>
      <c r="O1021" s="74"/>
      <c r="P1021" s="74"/>
      <c r="Q1021" s="74" t="str">
        <f>Table16[[#This Row],[DefPrimary2]]&amp;IF(Table16[[#This Row],[Def-Secondary3]]&lt;&gt;"","/"&amp;Table16[[#This Row],[Def-Secondary3]],)&amp;""&amp;IF(Table16[[#This Row],[PassRush4]]&lt;&gt;"","-"&amp;Table16[[#This Row],[PassRush4]],)</f>
        <v/>
      </c>
      <c r="R1021" s="74" t="e">
        <f>VLOOKUP(Table16[[#This Row],[Player]],#REF!,9,FALSE)</f>
        <v>#REF!</v>
      </c>
      <c r="S1021" s="71" t="str">
        <f>VLOOKUP(Table16[[#This Row],[Player]],$U$985:$V$1988,2,FALSE)&amp;" Attempts"</f>
        <v>243 Attempts</v>
      </c>
      <c r="U1021" t="s">
        <v>2436</v>
      </c>
      <c r="V1021" s="95">
        <v>228</v>
      </c>
    </row>
    <row r="1022" spans="1:22" ht="12.75" customHeight="1" x14ac:dyDescent="0.25">
      <c r="A1022" s="76" t="s">
        <v>2218</v>
      </c>
      <c r="B1022" s="72" t="s">
        <v>80</v>
      </c>
      <c r="C1022" s="77" t="s">
        <v>109</v>
      </c>
      <c r="D1022" s="89">
        <v>36654</v>
      </c>
      <c r="E1022" s="73" t="s">
        <v>2219</v>
      </c>
      <c r="G1022" s="72" t="str">
        <f>VLOOKUP(Table16[[#This Row],[Player]],$U$985:$V$1988,2,FALSE)&amp;" Attempts"</f>
        <v>105 Attempts</v>
      </c>
      <c r="H1022" s="75" t="e">
        <f>VLOOKUP(Table16[[#This Row],[Player]],Rosters!$D$1:$D$1939,1,FALSE)</f>
        <v>#N/A</v>
      </c>
      <c r="I1022" s="75" t="str">
        <f>Table16[[#This Row],[RunBlock-Primary6]]&amp;"-"&amp;Table16[[#This Row],[PassBlock8]]&amp;IF(Table16[[#This Row],[RunBlock-Secondary7]]&lt;&gt;"","/"&amp;Table16[[#This Row],[RunBlock-Secondary7]]&amp;"-"&amp;Table16[[#This Row],[PassBlock8]],"")</f>
        <v>-</v>
      </c>
      <c r="J1022" s="73"/>
      <c r="K1022" s="73"/>
      <c r="L1022" s="74"/>
      <c r="M1022" s="74"/>
      <c r="N1022" s="74"/>
      <c r="O1022" s="74"/>
      <c r="P1022" s="74"/>
      <c r="Q1022" s="74" t="str">
        <f>Table16[[#This Row],[DefPrimary2]]&amp;IF(Table16[[#This Row],[Def-Secondary3]]&lt;&gt;"","/"&amp;Table16[[#This Row],[Def-Secondary3]],)&amp;""&amp;IF(Table16[[#This Row],[PassRush4]]&lt;&gt;"","-"&amp;Table16[[#This Row],[PassRush4]],)</f>
        <v/>
      </c>
      <c r="R1022" s="74" t="e">
        <f>VLOOKUP(Table16[[#This Row],[Player]],#REF!,9,FALSE)</f>
        <v>#REF!</v>
      </c>
      <c r="S1022" s="71" t="str">
        <f>VLOOKUP(Table16[[#This Row],[Player]],$U$985:$V$1988,2,FALSE)&amp;" Attempts"</f>
        <v>105 Attempts</v>
      </c>
      <c r="U1022" t="s">
        <v>1850</v>
      </c>
      <c r="V1022" s="95">
        <v>228</v>
      </c>
    </row>
    <row r="1023" spans="1:22" ht="12.75" customHeight="1" x14ac:dyDescent="0.25">
      <c r="A1023" s="76" t="s">
        <v>3017</v>
      </c>
      <c r="B1023" s="72" t="s">
        <v>80</v>
      </c>
      <c r="C1023" s="77" t="s">
        <v>363</v>
      </c>
      <c r="D1023" s="89">
        <v>35968</v>
      </c>
      <c r="E1023" s="73" t="s">
        <v>4144</v>
      </c>
      <c r="G1023" s="72" t="str">
        <f>VLOOKUP(Table16[[#This Row],[Player]],$U$985:$V$1988,2,FALSE)&amp;" Attempts"</f>
        <v>42 Attempts</v>
      </c>
      <c r="H1023" s="75" t="str">
        <f>VLOOKUP(Table16[[#This Row],[Player]],Rosters!$D$1:$D$1939,1,FALSE)</f>
        <v>Pickett, Kenny</v>
      </c>
      <c r="I1023" s="75" t="str">
        <f>Table16[[#This Row],[RunBlock-Primary6]]&amp;"-"&amp;Table16[[#This Row],[PassBlock8]]&amp;IF(Table16[[#This Row],[RunBlock-Secondary7]]&lt;&gt;"","/"&amp;Table16[[#This Row],[RunBlock-Secondary7]]&amp;"-"&amp;Table16[[#This Row],[PassBlock8]],"")</f>
        <v>-</v>
      </c>
      <c r="J1023" s="73"/>
      <c r="K1023" s="73"/>
      <c r="L1023" s="74"/>
      <c r="M1023" s="74"/>
      <c r="N1023" s="74"/>
      <c r="O1023" s="74"/>
      <c r="P1023" s="74"/>
      <c r="Q1023" s="74" t="str">
        <f>Table16[[#This Row],[DefPrimary2]]&amp;IF(Table16[[#This Row],[Def-Secondary3]]&lt;&gt;"","/"&amp;Table16[[#This Row],[Def-Secondary3]],)&amp;""&amp;IF(Table16[[#This Row],[PassRush4]]&lt;&gt;"","-"&amp;Table16[[#This Row],[PassRush4]],)</f>
        <v/>
      </c>
      <c r="R1023" s="74" t="e">
        <f>VLOOKUP(Table16[[#This Row],[Player]],#REF!,9,FALSE)</f>
        <v>#REF!</v>
      </c>
      <c r="S1023" s="71" t="str">
        <f>VLOOKUP(Table16[[#This Row],[Player]],$U$985:$V$1988,2,FALSE)&amp;" Attempts"</f>
        <v>42 Attempts</v>
      </c>
      <c r="U1023" t="s">
        <v>3664</v>
      </c>
      <c r="V1023" s="95">
        <v>216</v>
      </c>
    </row>
    <row r="1024" spans="1:22" ht="12.75" customHeight="1" x14ac:dyDescent="0.25">
      <c r="A1024" s="76" t="s">
        <v>1594</v>
      </c>
      <c r="B1024" s="72" t="s">
        <v>80</v>
      </c>
      <c r="C1024" s="77" t="s">
        <v>200</v>
      </c>
      <c r="D1024" s="89">
        <v>34179</v>
      </c>
      <c r="E1024" s="73" t="s">
        <v>1350</v>
      </c>
      <c r="G1024" s="72" t="str">
        <f>VLOOKUP(Table16[[#This Row],[Player]],$U$985:$V$1988,2,FALSE)&amp;" Attempts"</f>
        <v>286 Attempts</v>
      </c>
      <c r="H1024" s="75" t="str">
        <f>VLOOKUP(Table16[[#This Row],[Player]],Rosters!$D$1:$D$1939,1,FALSE)</f>
        <v>Prescott, Dak</v>
      </c>
      <c r="I1024" s="75" t="str">
        <f>Table16[[#This Row],[RunBlock-Primary6]]&amp;"-"&amp;Table16[[#This Row],[PassBlock8]]&amp;IF(Table16[[#This Row],[RunBlock-Secondary7]]&lt;&gt;"","/"&amp;Table16[[#This Row],[RunBlock-Secondary7]]&amp;"-"&amp;Table16[[#This Row],[PassBlock8]],"")</f>
        <v>-</v>
      </c>
      <c r="J1024" s="73"/>
      <c r="K1024" s="73"/>
      <c r="L1024" s="74"/>
      <c r="M1024" s="74"/>
      <c r="N1024" s="74"/>
      <c r="O1024" s="74"/>
      <c r="P1024" s="74"/>
      <c r="Q1024" s="74" t="str">
        <f>Table16[[#This Row],[DefPrimary2]]&amp;IF(Table16[[#This Row],[Def-Secondary3]]&lt;&gt;"","/"&amp;Table16[[#This Row],[Def-Secondary3]],)&amp;""&amp;IF(Table16[[#This Row],[PassRush4]]&lt;&gt;"","-"&amp;Table16[[#This Row],[PassRush4]],)</f>
        <v/>
      </c>
      <c r="R1024" s="74" t="e">
        <f>VLOOKUP(Table16[[#This Row],[Player]],#REF!,9,FALSE)</f>
        <v>#REF!</v>
      </c>
      <c r="S1024" s="71" t="str">
        <f>VLOOKUP(Table16[[#This Row],[Player]],$U$985:$V$1988,2,FALSE)&amp;" Attempts"</f>
        <v>286 Attempts</v>
      </c>
      <c r="U1024" t="s">
        <v>2080</v>
      </c>
      <c r="V1024" s="95">
        <v>181</v>
      </c>
    </row>
    <row r="1025" spans="1:22" ht="12.75" customHeight="1" x14ac:dyDescent="0.25">
      <c r="A1025" s="76" t="s">
        <v>855</v>
      </c>
      <c r="B1025" s="72" t="s">
        <v>80</v>
      </c>
      <c r="C1025" s="77" t="s">
        <v>213</v>
      </c>
      <c r="D1025" s="89">
        <v>36521</v>
      </c>
      <c r="E1025" s="73" t="s">
        <v>187</v>
      </c>
      <c r="G1025" s="72" t="str">
        <f>VLOOKUP(Table16[[#This Row],[Player]],$U$985:$V$1988,2,FALSE)&amp;" Attempts"</f>
        <v>455 Attempts</v>
      </c>
      <c r="H1025" s="75" t="str">
        <f>VLOOKUP(Table16[[#This Row],[Player]],Rosters!$D$1:$D$1939,1,FALSE)</f>
        <v>Purdy, Brock</v>
      </c>
      <c r="I1025" s="75" t="str">
        <f>Table16[[#This Row],[RunBlock-Primary6]]&amp;"-"&amp;Table16[[#This Row],[PassBlock8]]&amp;IF(Table16[[#This Row],[RunBlock-Secondary7]]&lt;&gt;"","/"&amp;Table16[[#This Row],[RunBlock-Secondary7]]&amp;"-"&amp;Table16[[#This Row],[PassBlock8]],"")</f>
        <v>-</v>
      </c>
      <c r="J1025" s="73"/>
      <c r="K1025" s="73"/>
      <c r="L1025" s="74"/>
      <c r="M1025" s="74"/>
      <c r="N1025" s="74"/>
      <c r="O1025" s="74"/>
      <c r="P1025" s="74"/>
      <c r="Q1025" s="74" t="str">
        <f>Table16[[#This Row],[DefPrimary2]]&amp;IF(Table16[[#This Row],[Def-Secondary3]]&lt;&gt;"","/"&amp;Table16[[#This Row],[Def-Secondary3]],)&amp;""&amp;IF(Table16[[#This Row],[PassRush4]]&lt;&gt;"","-"&amp;Table16[[#This Row],[PassRush4]],)</f>
        <v/>
      </c>
      <c r="R1025" s="74" t="e">
        <f>VLOOKUP(Table16[[#This Row],[Player]],#REF!,9,FALSE)</f>
        <v>#REF!</v>
      </c>
      <c r="S1025" s="71" t="str">
        <f>VLOOKUP(Table16[[#This Row],[Player]],$U$985:$V$1988,2,FALSE)&amp;" Attempts"</f>
        <v>455 Attempts</v>
      </c>
      <c r="U1025" t="s">
        <v>3342</v>
      </c>
      <c r="V1025" s="95">
        <v>161</v>
      </c>
    </row>
    <row r="1026" spans="1:22" ht="12.75" customHeight="1" x14ac:dyDescent="0.25">
      <c r="A1026" s="76" t="s">
        <v>1850</v>
      </c>
      <c r="B1026" s="72" t="s">
        <v>80</v>
      </c>
      <c r="C1026" s="77" t="s">
        <v>479</v>
      </c>
      <c r="D1026" s="89">
        <v>36797</v>
      </c>
      <c r="E1026" s="73" t="s">
        <v>1851</v>
      </c>
      <c r="G1026" s="72" t="str">
        <f>VLOOKUP(Table16[[#This Row],[Player]],$U$985:$V$1988,2,FALSE)&amp;" Attempts"</f>
        <v>228 Attempts</v>
      </c>
      <c r="H1026" s="75" t="str">
        <f>VLOOKUP(Table16[[#This Row],[Player]],Rosters!$D$1:$D$1939,1,FALSE)</f>
        <v>Rattler, Spencer</v>
      </c>
      <c r="I1026" s="75" t="str">
        <f>Table16[[#This Row],[RunBlock-Primary6]]&amp;"-"&amp;Table16[[#This Row],[PassBlock8]]&amp;IF(Table16[[#This Row],[RunBlock-Secondary7]]&lt;&gt;"","/"&amp;Table16[[#This Row],[RunBlock-Secondary7]]&amp;"-"&amp;Table16[[#This Row],[PassBlock8]],"")</f>
        <v>-</v>
      </c>
      <c r="J1026" s="73"/>
      <c r="K1026" s="73"/>
      <c r="L1026" s="74"/>
      <c r="M1026" s="74"/>
      <c r="N1026" s="74"/>
      <c r="O1026" s="74"/>
      <c r="P1026" s="74"/>
      <c r="Q1026" s="74" t="str">
        <f>Table16[[#This Row],[DefPrimary2]]&amp;IF(Table16[[#This Row],[Def-Secondary3]]&lt;&gt;"","/"&amp;Table16[[#This Row],[Def-Secondary3]],)&amp;""&amp;IF(Table16[[#This Row],[PassRush4]]&lt;&gt;"","-"&amp;Table16[[#This Row],[PassRush4]],)</f>
        <v/>
      </c>
      <c r="R1026" s="74" t="e">
        <f>VLOOKUP(Table16[[#This Row],[Player]],#REF!,9,FALSE)</f>
        <v>#REF!</v>
      </c>
      <c r="S1026" s="71" t="str">
        <f>VLOOKUP(Table16[[#This Row],[Player]],$U$985:$V$1988,2,FALSE)&amp;" Attempts"</f>
        <v>228 Attempts</v>
      </c>
      <c r="U1026" t="s">
        <v>2897</v>
      </c>
      <c r="V1026" s="95">
        <v>161</v>
      </c>
    </row>
    <row r="1027" spans="1:22" ht="12.75" customHeight="1" x14ac:dyDescent="0.25">
      <c r="A1027" s="76" t="s">
        <v>3557</v>
      </c>
      <c r="B1027" s="72" t="s">
        <v>80</v>
      </c>
      <c r="C1027" s="77" t="s">
        <v>491</v>
      </c>
      <c r="D1027" s="89">
        <v>36403</v>
      </c>
      <c r="E1027" s="73" t="s">
        <v>191</v>
      </c>
      <c r="G1027" s="72" t="str">
        <f>VLOOKUP(Table16[[#This Row],[Player]],$U$985:$V$1988,2,FALSE)&amp;" Attempts"</f>
        <v>85 Attempts</v>
      </c>
      <c r="H1027" s="75" t="str">
        <f>VLOOKUP(Table16[[#This Row],[Player]],Rosters!$D$1:$D$1939,1,FALSE)</f>
        <v>Ridder, Desmond</v>
      </c>
      <c r="I1027" s="75" t="str">
        <f>Table16[[#This Row],[RunBlock-Primary6]]&amp;"-"&amp;Table16[[#This Row],[PassBlock8]]&amp;IF(Table16[[#This Row],[RunBlock-Secondary7]]&lt;&gt;"","/"&amp;Table16[[#This Row],[RunBlock-Secondary7]]&amp;"-"&amp;Table16[[#This Row],[PassBlock8]],"")</f>
        <v>-</v>
      </c>
      <c r="J1027" s="73"/>
      <c r="K1027" s="73"/>
      <c r="L1027" s="74"/>
      <c r="M1027" s="74"/>
      <c r="N1027" s="74"/>
      <c r="O1027" s="74"/>
      <c r="P1027" s="74"/>
      <c r="Q1027" s="74" t="str">
        <f>Table16[[#This Row],[DefPrimary2]]&amp;IF(Table16[[#This Row],[Def-Secondary3]]&lt;&gt;"","/"&amp;Table16[[#This Row],[Def-Secondary3]],)&amp;""&amp;IF(Table16[[#This Row],[PassRush4]]&lt;&gt;"","-"&amp;Table16[[#This Row],[PassRush4]],)</f>
        <v/>
      </c>
      <c r="R1027" s="74" t="e">
        <f>VLOOKUP(Table16[[#This Row],[Player]],#REF!,9,FALSE)</f>
        <v>#REF!</v>
      </c>
      <c r="S1027" s="71" t="str">
        <f>VLOOKUP(Table16[[#This Row],[Player]],$U$985:$V$1988,2,FALSE)&amp;" Attempts"</f>
        <v>85 Attempts</v>
      </c>
      <c r="U1027" t="s">
        <v>3759</v>
      </c>
      <c r="V1027" s="95">
        <v>160</v>
      </c>
    </row>
    <row r="1028" spans="1:22" ht="12.75" customHeight="1" x14ac:dyDescent="0.25">
      <c r="A1028" s="76" t="s">
        <v>2785</v>
      </c>
      <c r="B1028" s="72" t="s">
        <v>80</v>
      </c>
      <c r="C1028" s="77" t="s">
        <v>303</v>
      </c>
      <c r="D1028" s="89">
        <v>30652</v>
      </c>
      <c r="E1028" s="73" t="s">
        <v>2786</v>
      </c>
      <c r="G1028" s="72" t="str">
        <f>VLOOKUP(Table16[[#This Row],[Player]],$U$985:$V$1988,2,FALSE)&amp;" Attempts"</f>
        <v>584 Attempts</v>
      </c>
      <c r="H1028" s="75" t="str">
        <f>VLOOKUP(Table16[[#This Row],[Player]],Rosters!$D$1:$D$1939,1,FALSE)</f>
        <v>Rodgers, Aaron</v>
      </c>
      <c r="I1028" s="75" t="str">
        <f>Table16[[#This Row],[RunBlock-Primary6]]&amp;"-"&amp;Table16[[#This Row],[PassBlock8]]&amp;IF(Table16[[#This Row],[RunBlock-Secondary7]]&lt;&gt;"","/"&amp;Table16[[#This Row],[RunBlock-Secondary7]]&amp;"-"&amp;Table16[[#This Row],[PassBlock8]],"")</f>
        <v>-</v>
      </c>
      <c r="J1028" s="73"/>
      <c r="K1028" s="73"/>
      <c r="L1028" s="74"/>
      <c r="M1028" s="74"/>
      <c r="N1028" s="74"/>
      <c r="O1028" s="74"/>
      <c r="P1028" s="74"/>
      <c r="Q1028" s="74" t="str">
        <f>Table16[[#This Row],[DefPrimary2]]&amp;IF(Table16[[#This Row],[Def-Secondary3]]&lt;&gt;"","/"&amp;Table16[[#This Row],[Def-Secondary3]],)&amp;""&amp;IF(Table16[[#This Row],[PassRush4]]&lt;&gt;"","-"&amp;Table16[[#This Row],[PassRush4]],)</f>
        <v/>
      </c>
      <c r="R1028" s="74" t="e">
        <f>VLOOKUP(Table16[[#This Row],[Player]],#REF!,9,FALSE)</f>
        <v>#REF!</v>
      </c>
      <c r="S1028" s="71" t="str">
        <f>VLOOKUP(Table16[[#This Row],[Player]],$U$985:$V$1988,2,FALSE)&amp;" Attempts"</f>
        <v>584 Attempts</v>
      </c>
      <c r="U1028" t="s">
        <v>3662</v>
      </c>
      <c r="V1028" s="95">
        <v>133</v>
      </c>
    </row>
    <row r="1029" spans="1:22" ht="12.75" customHeight="1" x14ac:dyDescent="0.25">
      <c r="A1029" s="76" t="s">
        <v>2436</v>
      </c>
      <c r="B1029" s="72" t="s">
        <v>80</v>
      </c>
      <c r="C1029" s="77" t="s">
        <v>549</v>
      </c>
      <c r="D1029" s="89">
        <v>34897</v>
      </c>
      <c r="E1029" s="73" t="s">
        <v>361</v>
      </c>
      <c r="G1029" s="72" t="str">
        <f>VLOOKUP(Table16[[#This Row],[Player]],$U$985:$V$1988,2,FALSE)&amp;" Attempts"</f>
        <v>228 Attempts</v>
      </c>
      <c r="H1029" s="75" t="str">
        <f>VLOOKUP(Table16[[#This Row],[Player]],Rosters!$D$1:$D$1939,1,FALSE)</f>
        <v>Rudolph, Mason</v>
      </c>
      <c r="I1029" s="75" t="str">
        <f>Table16[[#This Row],[RunBlock-Primary6]]&amp;"-"&amp;Table16[[#This Row],[PassBlock8]]&amp;IF(Table16[[#This Row],[RunBlock-Secondary7]]&lt;&gt;"","/"&amp;Table16[[#This Row],[RunBlock-Secondary7]]&amp;"-"&amp;Table16[[#This Row],[PassBlock8]],"")</f>
        <v>-</v>
      </c>
      <c r="J1029" s="73"/>
      <c r="K1029" s="73"/>
      <c r="L1029" s="74"/>
      <c r="M1029" s="74"/>
      <c r="N1029" s="74"/>
      <c r="O1029" s="74"/>
      <c r="P1029" s="74"/>
      <c r="Q1029" s="74" t="str">
        <f>Table16[[#This Row],[DefPrimary2]]&amp;IF(Table16[[#This Row],[Def-Secondary3]]&lt;&gt;"","/"&amp;Table16[[#This Row],[Def-Secondary3]],)&amp;""&amp;IF(Table16[[#This Row],[PassRush4]]&lt;&gt;"","-"&amp;Table16[[#This Row],[PassRush4]],)</f>
        <v/>
      </c>
      <c r="R1029" s="74" t="e">
        <f>VLOOKUP(Table16[[#This Row],[Player]],#REF!,9,FALSE)</f>
        <v>#REF!</v>
      </c>
      <c r="S1029" s="71" t="str">
        <f>VLOOKUP(Table16[[#This Row],[Player]],$U$985:$V$1988,2,FALSE)&amp;" Attempts"</f>
        <v>228 Attempts</v>
      </c>
      <c r="U1029" s="105" t="s">
        <v>4265</v>
      </c>
      <c r="V1029" s="95">
        <v>118</v>
      </c>
    </row>
    <row r="1030" spans="1:22" ht="12.75" customHeight="1" x14ac:dyDescent="0.25">
      <c r="A1030" s="76" t="s">
        <v>1854</v>
      </c>
      <c r="B1030" s="72" t="s">
        <v>80</v>
      </c>
      <c r="C1030" s="77" t="s">
        <v>200</v>
      </c>
      <c r="D1030" s="89">
        <v>34294</v>
      </c>
      <c r="E1030" s="73" t="s">
        <v>884</v>
      </c>
      <c r="G1030" s="72" t="str">
        <f>VLOOKUP(Table16[[#This Row],[Player]],$U$985:$V$1988,2,FALSE)&amp;" Attempts"</f>
        <v>308 Attempts</v>
      </c>
      <c r="H1030" s="75" t="str">
        <f>VLOOKUP(Table16[[#This Row],[Player]],Rosters!$D$1:$D$1939,1,FALSE)</f>
        <v>Rush, Cooper</v>
      </c>
      <c r="I1030" s="75" t="str">
        <f>Table16[[#This Row],[RunBlock-Primary6]]&amp;"-"&amp;Table16[[#This Row],[PassBlock8]]&amp;IF(Table16[[#This Row],[RunBlock-Secondary7]]&lt;&gt;"","/"&amp;Table16[[#This Row],[RunBlock-Secondary7]]&amp;"-"&amp;Table16[[#This Row],[PassBlock8]],"")</f>
        <v>-</v>
      </c>
      <c r="J1030" s="73"/>
      <c r="K1030" s="73"/>
      <c r="L1030" s="74"/>
      <c r="M1030" s="74"/>
      <c r="N1030" s="74"/>
      <c r="O1030" s="74"/>
      <c r="P1030" s="74"/>
      <c r="Q1030" s="74" t="str">
        <f>Table16[[#This Row],[DefPrimary2]]&amp;IF(Table16[[#This Row],[Def-Secondary3]]&lt;&gt;"","/"&amp;Table16[[#This Row],[Def-Secondary3]],)&amp;""&amp;IF(Table16[[#This Row],[PassRush4]]&lt;&gt;"","-"&amp;Table16[[#This Row],[PassRush4]],)</f>
        <v/>
      </c>
      <c r="R1030" s="74" t="e">
        <f>VLOOKUP(Table16[[#This Row],[Player]],#REF!,9,FALSE)</f>
        <v>#REF!</v>
      </c>
      <c r="S1030" s="71" t="str">
        <f>VLOOKUP(Table16[[#This Row],[Player]],$U$985:$V$1988,2,FALSE)&amp;" Attempts"</f>
        <v>308 Attempts</v>
      </c>
      <c r="U1030" s="100" t="s">
        <v>2218</v>
      </c>
      <c r="V1030" s="95">
        <v>105</v>
      </c>
    </row>
    <row r="1031" spans="1:22" ht="12.75" customHeight="1" x14ac:dyDescent="0.25">
      <c r="A1031" s="76" t="s">
        <v>2664</v>
      </c>
      <c r="B1031" s="72" t="s">
        <v>80</v>
      </c>
      <c r="C1031" s="77" t="s">
        <v>116</v>
      </c>
      <c r="D1031" s="89">
        <v>33156</v>
      </c>
      <c r="E1031" s="73" t="s">
        <v>158</v>
      </c>
      <c r="G1031" s="72" t="str">
        <f>VLOOKUP(Table16[[#This Row],[Player]],$U$985:$V$1988,2,FALSE)&amp;" Attempts"</f>
        <v>578 Attempts</v>
      </c>
      <c r="H1031" s="75" t="str">
        <f>VLOOKUP(Table16[[#This Row],[Player]],Rosters!$D$1:$D$1939,1,FALSE)</f>
        <v>Smith, Geno</v>
      </c>
      <c r="I1031" s="75" t="str">
        <f>Table16[[#This Row],[RunBlock-Primary6]]&amp;"-"&amp;Table16[[#This Row],[PassBlock8]]&amp;IF(Table16[[#This Row],[RunBlock-Secondary7]]&lt;&gt;"","/"&amp;Table16[[#This Row],[RunBlock-Secondary7]]&amp;"-"&amp;Table16[[#This Row],[PassBlock8]],"")</f>
        <v>-</v>
      </c>
      <c r="J1031" s="73"/>
      <c r="K1031" s="73"/>
      <c r="L1031" s="74"/>
      <c r="M1031" s="74"/>
      <c r="N1031" s="74"/>
      <c r="O1031" s="74"/>
      <c r="P1031" s="74"/>
      <c r="Q1031" s="74" t="str">
        <f>Table16[[#This Row],[DefPrimary2]]&amp;IF(Table16[[#This Row],[Def-Secondary3]]&lt;&gt;"","/"&amp;Table16[[#This Row],[Def-Secondary3]],)&amp;""&amp;IF(Table16[[#This Row],[PassRush4]]&lt;&gt;"","-"&amp;Table16[[#This Row],[PassRush4]],)</f>
        <v/>
      </c>
      <c r="R1031" s="74" t="e">
        <f>VLOOKUP(Table16[[#This Row],[Player]],#REF!,9,FALSE)</f>
        <v>#REF!</v>
      </c>
      <c r="S1031" s="71" t="str">
        <f>VLOOKUP(Table16[[#This Row],[Player]],$U$985:$V$1988,2,FALSE)&amp;" Attempts"</f>
        <v>578 Attempts</v>
      </c>
      <c r="U1031" t="s">
        <v>3557</v>
      </c>
      <c r="V1031" s="95">
        <v>85</v>
      </c>
    </row>
    <row r="1032" spans="1:22" ht="12.75" customHeight="1" x14ac:dyDescent="0.25">
      <c r="A1032" s="76" t="s">
        <v>1729</v>
      </c>
      <c r="B1032" s="72" t="s">
        <v>80</v>
      </c>
      <c r="C1032" s="77" t="s">
        <v>239</v>
      </c>
      <c r="D1032" s="89">
        <v>32180</v>
      </c>
      <c r="E1032" s="73" t="s">
        <v>1730</v>
      </c>
      <c r="G1032" s="72" t="str">
        <f>VLOOKUP(Table16[[#This Row],[Player]],$U$985:$V$1988,2,FALSE)&amp;" Attempts"</f>
        <v>517 Attempts</v>
      </c>
      <c r="H1032" s="75" t="str">
        <f>VLOOKUP(Table16[[#This Row],[Player]],Rosters!$D$1:$D$1939,1,FALSE)</f>
        <v>Stafford, Matthew</v>
      </c>
      <c r="I1032" s="75" t="str">
        <f>Table16[[#This Row],[RunBlock-Primary6]]&amp;"-"&amp;Table16[[#This Row],[PassBlock8]]&amp;IF(Table16[[#This Row],[RunBlock-Secondary7]]&lt;&gt;"","/"&amp;Table16[[#This Row],[RunBlock-Secondary7]]&amp;"-"&amp;Table16[[#This Row],[PassBlock8]],"")</f>
        <v>-</v>
      </c>
      <c r="J1032" s="73"/>
      <c r="K1032" s="73"/>
      <c r="L1032" s="74"/>
      <c r="M1032" s="74"/>
      <c r="N1032" s="74"/>
      <c r="O1032" s="74"/>
      <c r="P1032" s="74"/>
      <c r="Q1032" s="74" t="str">
        <f>Table16[[#This Row],[DefPrimary2]]&amp;IF(Table16[[#This Row],[Def-Secondary3]]&lt;&gt;"","/"&amp;Table16[[#This Row],[Def-Secondary3]],)&amp;""&amp;IF(Table16[[#This Row],[PassRush4]]&lt;&gt;"","-"&amp;Table16[[#This Row],[PassRush4]],)</f>
        <v/>
      </c>
      <c r="R1032" s="74" t="e">
        <f>VLOOKUP(Table16[[#This Row],[Player]],#REF!,9,FALSE)</f>
        <v>#REF!</v>
      </c>
      <c r="S1032" s="71" t="str">
        <f>VLOOKUP(Table16[[#This Row],[Player]],$U$985:$V$1988,2,FALSE)&amp;" Attempts"</f>
        <v>517 Attempts</v>
      </c>
      <c r="U1032" t="s">
        <v>2551</v>
      </c>
      <c r="V1032" s="95">
        <v>54</v>
      </c>
    </row>
    <row r="1033" spans="1:22" ht="12.75" customHeight="1" x14ac:dyDescent="0.25">
      <c r="A1033" s="76" t="s">
        <v>1597</v>
      </c>
      <c r="B1033" s="72" t="s">
        <v>80</v>
      </c>
      <c r="C1033" s="77" t="s">
        <v>154</v>
      </c>
      <c r="D1033" s="89">
        <v>35285</v>
      </c>
      <c r="E1033" s="73" t="s">
        <v>548</v>
      </c>
      <c r="G1033" s="72" t="s">
        <v>1598</v>
      </c>
      <c r="H1033" s="75" t="str">
        <f>VLOOKUP(Table16[[#This Row],[Player]],Rosters!$D$1:$D$1939,1,FALSE)</f>
        <v>Stidham, Jarrett</v>
      </c>
      <c r="I1033" s="75" t="str">
        <f>Table16[[#This Row],[RunBlock-Primary6]]&amp;"-"&amp;Table16[[#This Row],[PassBlock8]]&amp;IF(Table16[[#This Row],[RunBlock-Secondary7]]&lt;&gt;"","/"&amp;Table16[[#This Row],[RunBlock-Secondary7]]&amp;"-"&amp;Table16[[#This Row],[PassBlock8]],"")</f>
        <v>-</v>
      </c>
      <c r="J1033" s="73"/>
      <c r="K1033" s="73"/>
      <c r="L1033" s="74"/>
      <c r="M1033" s="74"/>
      <c r="N1033" s="74"/>
      <c r="O1033" s="74"/>
      <c r="P1033" s="74"/>
      <c r="Q1033" s="74" t="str">
        <f>Table16[[#This Row],[DefPrimary2]]&amp;IF(Table16[[#This Row],[Def-Secondary3]]&lt;&gt;"","/"&amp;Table16[[#This Row],[Def-Secondary3]],)&amp;""&amp;IF(Table16[[#This Row],[PassRush4]]&lt;&gt;"","-"&amp;Table16[[#This Row],[PassRush4]],)</f>
        <v/>
      </c>
      <c r="R1033" s="74" t="e">
        <f>VLOOKUP(Table16[[#This Row],[Player]],#REF!,9,FALSE)</f>
        <v>#REF!</v>
      </c>
      <c r="S1033" s="71" t="e">
        <f>VLOOKUP(Table16[[#This Row],[Player]],$U$985:$V$1988,2,FALSE)&amp;" Attempts"</f>
        <v>#N/A</v>
      </c>
      <c r="U1033" t="s">
        <v>858</v>
      </c>
      <c r="V1033" s="95">
        <v>50</v>
      </c>
    </row>
    <row r="1034" spans="1:22" ht="12.75" customHeight="1" x14ac:dyDescent="0.25">
      <c r="A1034" s="76" t="s">
        <v>1969</v>
      </c>
      <c r="B1034" s="72" t="s">
        <v>80</v>
      </c>
      <c r="C1034" s="77" t="s">
        <v>220</v>
      </c>
      <c r="D1034" s="89">
        <v>37167</v>
      </c>
      <c r="E1034" s="73" t="s">
        <v>1119</v>
      </c>
      <c r="G1034" s="72" t="str">
        <f>VLOOKUP(Table16[[#This Row],[Player]],$U$985:$V$1988,2,FALSE)&amp;" Attempts"</f>
        <v>532 Attempts</v>
      </c>
      <c r="H1034" s="75" t="str">
        <f>VLOOKUP(Table16[[#This Row],[Player]],Rosters!$D$1:$D$1939,1,FALSE)</f>
        <v>Stroud, C.J.</v>
      </c>
      <c r="I1034" s="75" t="str">
        <f>Table16[[#This Row],[RunBlock-Primary6]]&amp;"-"&amp;Table16[[#This Row],[PassBlock8]]&amp;IF(Table16[[#This Row],[RunBlock-Secondary7]]&lt;&gt;"","/"&amp;Table16[[#This Row],[RunBlock-Secondary7]]&amp;"-"&amp;Table16[[#This Row],[PassBlock8]],"")</f>
        <v>-</v>
      </c>
      <c r="J1034" s="73"/>
      <c r="K1034" s="73"/>
      <c r="L1034" s="74"/>
      <c r="M1034" s="74"/>
      <c r="N1034" s="74"/>
      <c r="O1034" s="74"/>
      <c r="P1034" s="74"/>
      <c r="Q1034" s="74" t="str">
        <f>Table16[[#This Row],[DefPrimary2]]&amp;IF(Table16[[#This Row],[Def-Secondary3]]&lt;&gt;"","/"&amp;Table16[[#This Row],[Def-Secondary3]],)&amp;""&amp;IF(Table16[[#This Row],[PassRush4]]&lt;&gt;"","-"&amp;Table16[[#This Row],[PassRush4]],)</f>
        <v/>
      </c>
      <c r="R1034" s="74" t="e">
        <f>VLOOKUP(Table16[[#This Row],[Player]],#REF!,9,FALSE)</f>
        <v>#REF!</v>
      </c>
      <c r="S1034" s="71" t="str">
        <f>VLOOKUP(Table16[[#This Row],[Player]],$U$985:$V$1988,2,FALSE)&amp;" Attempts"</f>
        <v>532 Attempts</v>
      </c>
      <c r="U1034" s="100" t="s">
        <v>4309</v>
      </c>
      <c r="V1034" s="95">
        <v>47</v>
      </c>
    </row>
    <row r="1035" spans="1:22" ht="12.75" customHeight="1" x14ac:dyDescent="0.25">
      <c r="A1035" s="76" t="s">
        <v>3455</v>
      </c>
      <c r="B1035" s="72" t="s">
        <v>80</v>
      </c>
      <c r="C1035" s="77" t="s">
        <v>261</v>
      </c>
      <c r="D1035" s="89">
        <v>35856</v>
      </c>
      <c r="E1035" s="73" t="s">
        <v>4170</v>
      </c>
      <c r="G1035" s="72" t="str">
        <f>VLOOKUP(Table16[[#This Row],[Player]],$U$985:$V$1988,2,FALSE)&amp;" Attempts"</f>
        <v>399 Attempts</v>
      </c>
      <c r="H1035" s="75" t="str">
        <f>VLOOKUP(Table16[[#This Row],[Player]],Rosters!$D$1:$D$1939,1,FALSE)</f>
        <v>Tagovailoa, Tua</v>
      </c>
      <c r="I1035" s="75" t="str">
        <f>Table16[[#This Row],[RunBlock-Primary6]]&amp;"-"&amp;Table16[[#This Row],[PassBlock8]]&amp;IF(Table16[[#This Row],[RunBlock-Secondary7]]&lt;&gt;"","/"&amp;Table16[[#This Row],[RunBlock-Secondary7]]&amp;"-"&amp;Table16[[#This Row],[PassBlock8]],"")</f>
        <v>-</v>
      </c>
      <c r="J1035" s="73"/>
      <c r="K1035" s="73"/>
      <c r="L1035" s="74"/>
      <c r="M1035" s="74"/>
      <c r="N1035" s="74"/>
      <c r="O1035" s="74"/>
      <c r="P1035" s="74"/>
      <c r="Q1035" s="74" t="str">
        <f>Table16[[#This Row],[DefPrimary2]]&amp;IF(Table16[[#This Row],[Def-Secondary3]]&lt;&gt;"","/"&amp;Table16[[#This Row],[Def-Secondary3]],)&amp;""&amp;IF(Table16[[#This Row],[PassRush4]]&lt;&gt;"","-"&amp;Table16[[#This Row],[PassRush4]],)</f>
        <v/>
      </c>
      <c r="R1035" s="74" t="e">
        <f>VLOOKUP(Table16[[#This Row],[Player]],#REF!,9,FALSE)</f>
        <v>#REF!</v>
      </c>
      <c r="S1035" s="71" t="str">
        <f>VLOOKUP(Table16[[#This Row],[Player]],$U$985:$V$1988,2,FALSE)&amp;" Attempts"</f>
        <v>399 Attempts</v>
      </c>
      <c r="U1035" t="s">
        <v>3239</v>
      </c>
      <c r="V1035" s="95">
        <v>45</v>
      </c>
    </row>
    <row r="1036" spans="1:22" ht="12.75" customHeight="1" x14ac:dyDescent="0.25">
      <c r="A1036" s="76" t="s">
        <v>2319</v>
      </c>
      <c r="B1036" s="72" t="s">
        <v>80</v>
      </c>
      <c r="C1036" s="77" t="s">
        <v>303</v>
      </c>
      <c r="D1036" s="89">
        <v>32723</v>
      </c>
      <c r="E1036" s="73" t="s">
        <v>2320</v>
      </c>
      <c r="G1036" s="72" t="str">
        <f>VLOOKUP(Table16[[#This Row],[Player]],$U$985:$V$1988,2,FALSE)&amp;" Attempts"</f>
        <v>22 Attempts</v>
      </c>
      <c r="H1036" s="75" t="str">
        <f>VLOOKUP(Table16[[#This Row],[Player]],Rosters!$D$1:$D$1939,1,FALSE)</f>
        <v>Taylor, Tyrod</v>
      </c>
      <c r="I1036" s="75" t="str">
        <f>Table16[[#This Row],[RunBlock-Primary6]]&amp;"-"&amp;Table16[[#This Row],[PassBlock8]]&amp;IF(Table16[[#This Row],[RunBlock-Secondary7]]&lt;&gt;"","/"&amp;Table16[[#This Row],[RunBlock-Secondary7]]&amp;"-"&amp;Table16[[#This Row],[PassBlock8]],"")</f>
        <v>-</v>
      </c>
      <c r="J1036" s="73"/>
      <c r="K1036" s="73"/>
      <c r="L1036" s="74"/>
      <c r="M1036" s="74"/>
      <c r="N1036" s="74"/>
      <c r="O1036" s="74"/>
      <c r="P1036" s="74"/>
      <c r="Q1036" s="74" t="str">
        <f>Table16[[#This Row],[DefPrimary2]]&amp;IF(Table16[[#This Row],[Def-Secondary3]]&lt;&gt;"","/"&amp;Table16[[#This Row],[Def-Secondary3]],)&amp;""&amp;IF(Table16[[#This Row],[PassRush4]]&lt;&gt;"","-"&amp;Table16[[#This Row],[PassRush4]],)</f>
        <v/>
      </c>
      <c r="R1036" s="74" t="e">
        <f>VLOOKUP(Table16[[#This Row],[Player]],#REF!,9,FALSE)</f>
        <v>#REF!</v>
      </c>
      <c r="S1036" s="71" t="str">
        <f>VLOOKUP(Table16[[#This Row],[Player]],$U$985:$V$1988,2,FALSE)&amp;" Attempts"</f>
        <v>22 Attempts</v>
      </c>
      <c r="U1036" t="s">
        <v>3880</v>
      </c>
      <c r="V1036" s="95">
        <v>44</v>
      </c>
    </row>
    <row r="1037" spans="1:22" ht="12.75" customHeight="1" x14ac:dyDescent="0.25">
      <c r="A1037" s="76" t="s">
        <v>2438</v>
      </c>
      <c r="B1037" s="72" t="s">
        <v>80</v>
      </c>
      <c r="C1037" s="77" t="s">
        <v>261</v>
      </c>
      <c r="D1037" s="89">
        <v>35585</v>
      </c>
      <c r="E1037" s="73" t="s">
        <v>187</v>
      </c>
      <c r="G1037" s="72" t="str">
        <f>VLOOKUP(Table16[[#This Row],[Player]],$U$985:$V$1988,2,FALSE)&amp;" Attempts"</f>
        <v>33 Attempts</v>
      </c>
      <c r="H1037" s="75" t="str">
        <f>VLOOKUP(Table16[[#This Row],[Player]],Rosters!$D$1:$D$1939,1,FALSE)</f>
        <v>Thompson, Skylar</v>
      </c>
      <c r="I1037" s="75" t="str">
        <f>Table16[[#This Row],[RunBlock-Primary6]]&amp;"-"&amp;Table16[[#This Row],[PassBlock8]]&amp;IF(Table16[[#This Row],[RunBlock-Secondary7]]&lt;&gt;"","/"&amp;Table16[[#This Row],[RunBlock-Secondary7]]&amp;"-"&amp;Table16[[#This Row],[PassBlock8]],"")</f>
        <v>-</v>
      </c>
      <c r="J1037" s="73"/>
      <c r="K1037" s="73"/>
      <c r="L1037" s="74"/>
      <c r="M1037" s="74"/>
      <c r="N1037" s="74"/>
      <c r="O1037" s="74"/>
      <c r="P1037" s="74"/>
      <c r="Q1037" s="74" t="str">
        <f>Table16[[#This Row],[DefPrimary2]]&amp;IF(Table16[[#This Row],[Def-Secondary3]]&lt;&gt;"","/"&amp;Table16[[#This Row],[Def-Secondary3]],)&amp;""&amp;IF(Table16[[#This Row],[PassRush4]]&lt;&gt;"","-"&amp;Table16[[#This Row],[PassRush4]],)</f>
        <v/>
      </c>
      <c r="R1037" s="74" t="e">
        <f>VLOOKUP(Table16[[#This Row],[Player]],#REF!,9,FALSE)</f>
        <v>#REF!</v>
      </c>
      <c r="S1037" s="71" t="str">
        <f>VLOOKUP(Table16[[#This Row],[Player]],$U$985:$V$1988,2,FALSE)&amp;" Attempts"</f>
        <v>33 Attempts</v>
      </c>
      <c r="U1037" t="s">
        <v>4308</v>
      </c>
      <c r="V1037" s="95">
        <v>44</v>
      </c>
    </row>
    <row r="1038" spans="1:22" ht="12.75" customHeight="1" x14ac:dyDescent="0.25">
      <c r="A1038" s="81" t="s">
        <v>4265</v>
      </c>
      <c r="B1038" s="72" t="s">
        <v>80</v>
      </c>
      <c r="C1038" s="77" t="s">
        <v>91</v>
      </c>
      <c r="D1038" s="89">
        <v>36478</v>
      </c>
      <c r="E1038" s="73" t="s">
        <v>236</v>
      </c>
      <c r="G1038" s="72" t="str">
        <f>VLOOKUP(Table16[[#This Row],[Player]],$U$985:$V$1988,2,FALSE)&amp;" Attempts"</f>
        <v>118 Attempts</v>
      </c>
      <c r="H1038" s="75" t="e">
        <f>VLOOKUP(Table16[[#This Row],[Player]],Rosters!$D$1:$D$1939,1,FALSE)</f>
        <v>#N/A</v>
      </c>
      <c r="I1038" s="75" t="str">
        <f>Table16[[#This Row],[RunBlock-Primary6]]&amp;"-"&amp;Table16[[#This Row],[PassBlock8]]&amp;IF(Table16[[#This Row],[RunBlock-Secondary7]]&lt;&gt;"","/"&amp;Table16[[#This Row],[RunBlock-Secondary7]]&amp;"-"&amp;Table16[[#This Row],[PassBlock8]],"")</f>
        <v>-</v>
      </c>
      <c r="J1038" s="73"/>
      <c r="K1038" s="73"/>
      <c r="L1038" s="74"/>
      <c r="M1038" s="74"/>
      <c r="N1038" s="74"/>
      <c r="O1038" s="74"/>
      <c r="P1038" s="74"/>
      <c r="Q1038" s="74" t="str">
        <f>Table16[[#This Row],[DefPrimary2]]&amp;IF(Table16[[#This Row],[Def-Secondary3]]&lt;&gt;"","/"&amp;Table16[[#This Row],[Def-Secondary3]],)&amp;""&amp;IF(Table16[[#This Row],[PassRush4]]&lt;&gt;"","-"&amp;Table16[[#This Row],[PassRush4]],)</f>
        <v/>
      </c>
      <c r="R1038" s="74" t="e">
        <f>VLOOKUP(Table16[[#This Row],[Player]],#REF!,9,FALSE)</f>
        <v>#REF!</v>
      </c>
      <c r="S1038" s="71" t="str">
        <f>VLOOKUP(Table16[[#This Row],[Player]],$U$985:$V$1988,2,FALSE)&amp;" Attempts"</f>
        <v>118 Attempts</v>
      </c>
      <c r="U1038" t="s">
        <v>3017</v>
      </c>
      <c r="V1038" s="95">
        <v>42</v>
      </c>
    </row>
    <row r="1039" spans="1:22" ht="12.75" customHeight="1" x14ac:dyDescent="0.25">
      <c r="A1039" s="76" t="s">
        <v>4317</v>
      </c>
      <c r="B1039" s="72" t="s">
        <v>80</v>
      </c>
      <c r="C1039" s="77" t="s">
        <v>429</v>
      </c>
      <c r="D1039" s="89">
        <v>0</v>
      </c>
      <c r="E1039" s="73" t="s">
        <v>283</v>
      </c>
      <c r="G1039" s="72" t="e">
        <f>VLOOKUP(Table16[[#This Row],[Player]],$U$985:$V$1988,2,FALSE)&amp;" Attempts"</f>
        <v>#N/A</v>
      </c>
      <c r="H1039" s="75" t="e">
        <f>VLOOKUP(Table16[[#This Row],[Player]],Rosters!$D$1:$D$1939,1,FALSE)</f>
        <v>#N/A</v>
      </c>
      <c r="I1039" s="75" t="str">
        <f>Table16[[#This Row],[RunBlock-Primary6]]&amp;"-"&amp;Table16[[#This Row],[PassBlock8]]&amp;IF(Table16[[#This Row],[RunBlock-Secondary7]]&lt;&gt;"","/"&amp;Table16[[#This Row],[RunBlock-Secondary7]]&amp;"-"&amp;Table16[[#This Row],[PassBlock8]],"")</f>
        <v>-</v>
      </c>
      <c r="J1039" s="73"/>
      <c r="K1039" s="73"/>
      <c r="L1039" s="74"/>
      <c r="M1039" s="74"/>
      <c r="N1039" s="74"/>
      <c r="O1039" s="74"/>
      <c r="P1039" s="74"/>
      <c r="Q1039" s="74" t="str">
        <f>Table16[[#This Row],[DefPrimary2]]&amp;IF(Table16[[#This Row],[Def-Secondary3]]&lt;&gt;"","/"&amp;Table16[[#This Row],[Def-Secondary3]],)&amp;""&amp;IF(Table16[[#This Row],[PassRush4]]&lt;&gt;"","-"&amp;Table16[[#This Row],[PassRush4]],)</f>
        <v/>
      </c>
      <c r="R1039" s="74" t="e">
        <f>VLOOKUP(Table16[[#This Row],[Player]],#REF!,9,FALSE)</f>
        <v>#REF!</v>
      </c>
      <c r="S1039" s="71" t="e">
        <f>VLOOKUP(Table16[[#This Row],[Player]],$U$985:$V$1988,2,FALSE)&amp;" Attempts"</f>
        <v>#N/A</v>
      </c>
      <c r="U1039" t="s">
        <v>1447</v>
      </c>
      <c r="V1039" s="95">
        <v>41</v>
      </c>
    </row>
    <row r="1040" spans="1:22" ht="12.75" customHeight="1" x14ac:dyDescent="0.25">
      <c r="A1040" s="79" t="s">
        <v>3559</v>
      </c>
      <c r="B1040" s="72" t="s">
        <v>80</v>
      </c>
      <c r="C1040" s="77" t="s">
        <v>145</v>
      </c>
      <c r="D1040" s="89">
        <v>34566</v>
      </c>
      <c r="E1040" s="73" t="s">
        <v>3560</v>
      </c>
      <c r="G1040" s="72" t="str">
        <f>VLOOKUP(Table16[[#This Row],[Player]],$U$985:$V$1988,2,FALSE)&amp;" Attempts"</f>
        <v>26 Attempts</v>
      </c>
      <c r="H1040" s="75" t="str">
        <f>VLOOKUP(Table16[[#This Row],[Player]],Rosters!$D$1:$D$1939,1,FALSE)</f>
        <v>Trubisky, Mitch</v>
      </c>
      <c r="I1040" s="75" t="str">
        <f>Table16[[#This Row],[RunBlock-Primary6]]&amp;"-"&amp;Table16[[#This Row],[PassBlock8]]&amp;IF(Table16[[#This Row],[RunBlock-Secondary7]]&lt;&gt;"","/"&amp;Table16[[#This Row],[RunBlock-Secondary7]]&amp;"-"&amp;Table16[[#This Row],[PassBlock8]],"")</f>
        <v>-</v>
      </c>
      <c r="J1040" s="73"/>
      <c r="K1040" s="73"/>
      <c r="L1040" s="74"/>
      <c r="M1040" s="74"/>
      <c r="N1040" s="74"/>
      <c r="O1040" s="74"/>
      <c r="P1040" s="74"/>
      <c r="Q1040" s="74" t="str">
        <f>Table16[[#This Row],[DefPrimary2]]&amp;IF(Table16[[#This Row],[Def-Secondary3]]&lt;&gt;"","/"&amp;Table16[[#This Row],[Def-Secondary3]],)&amp;""&amp;IF(Table16[[#This Row],[PassRush4]]&lt;&gt;"","-"&amp;Table16[[#This Row],[PassRush4]],)</f>
        <v/>
      </c>
      <c r="R1040" s="74" t="e">
        <f>VLOOKUP(Table16[[#This Row],[Player]],#REF!,9,FALSE)</f>
        <v>#REF!</v>
      </c>
      <c r="S1040" s="71" t="str">
        <f>VLOOKUP(Table16[[#This Row],[Player]],$U$985:$V$1988,2,FALSE)&amp;" Attempts"</f>
        <v>26 Attempts</v>
      </c>
      <c r="U1040" t="s">
        <v>2671</v>
      </c>
      <c r="V1040" s="95">
        <v>41</v>
      </c>
    </row>
    <row r="1041" spans="1:22" ht="12.75" customHeight="1" x14ac:dyDescent="0.25">
      <c r="A1041" s="76" t="s">
        <v>3126</v>
      </c>
      <c r="B1041" s="72" t="s">
        <v>80</v>
      </c>
      <c r="C1041" s="77" t="s">
        <v>84</v>
      </c>
      <c r="D1041" s="89">
        <v>36242</v>
      </c>
      <c r="E1041" s="73" t="s">
        <v>236</v>
      </c>
      <c r="G1041" s="72" t="str">
        <f>VLOOKUP(Table16[[#This Row],[Player]],$U$985:$V$1988,2,FALSE)&amp;" Attempts"</f>
        <v>2 Attempts</v>
      </c>
      <c r="H1041" s="75" t="str">
        <f>VLOOKUP(Table16[[#This Row],[Player]],Rosters!$D$1:$D$1939,1,FALSE)</f>
        <v>Tune, Clayton</v>
      </c>
      <c r="I1041" s="75" t="str">
        <f>Table16[[#This Row],[RunBlock-Primary6]]&amp;"-"&amp;Table16[[#This Row],[PassBlock8]]&amp;IF(Table16[[#This Row],[RunBlock-Secondary7]]&lt;&gt;"","/"&amp;Table16[[#This Row],[RunBlock-Secondary7]]&amp;"-"&amp;Table16[[#This Row],[PassBlock8]],"")</f>
        <v>-</v>
      </c>
      <c r="J1041" s="73"/>
      <c r="K1041" s="73"/>
      <c r="L1041" s="74"/>
      <c r="M1041" s="74"/>
      <c r="N1041" s="74"/>
      <c r="O1041" s="74"/>
      <c r="P1041" s="74"/>
      <c r="Q1041" s="74" t="str">
        <f>Table16[[#This Row],[DefPrimary2]]&amp;IF(Table16[[#This Row],[Def-Secondary3]]&lt;&gt;"","/"&amp;Table16[[#This Row],[Def-Secondary3]],)&amp;""&amp;IF(Table16[[#This Row],[PassRush4]]&lt;&gt;"","-"&amp;Table16[[#This Row],[PassRush4]],)</f>
        <v/>
      </c>
      <c r="R1041" s="74" t="e">
        <f>VLOOKUP(Table16[[#This Row],[Player]],#REF!,9,FALSE)</f>
        <v>#REF!</v>
      </c>
      <c r="S1041" s="71" t="str">
        <f>VLOOKUP(Table16[[#This Row],[Player]],$U$985:$V$1988,2,FALSE)&amp;" Attempts"</f>
        <v>2 Attempts</v>
      </c>
      <c r="U1041" t="s">
        <v>2797</v>
      </c>
      <c r="V1041" s="95">
        <v>39</v>
      </c>
    </row>
    <row r="1042" spans="1:22" ht="12.75" customHeight="1" x14ac:dyDescent="0.25">
      <c r="A1042" s="76" t="s">
        <v>3664</v>
      </c>
      <c r="B1042" s="72" t="s">
        <v>80</v>
      </c>
      <c r="C1042" s="77" t="s">
        <v>91</v>
      </c>
      <c r="D1042" s="89">
        <v>34956</v>
      </c>
      <c r="E1042" s="73" t="s">
        <v>886</v>
      </c>
      <c r="G1042" s="72" t="str">
        <f>VLOOKUP(Table16[[#This Row],[Player]],$U$985:$V$1988,2,FALSE)&amp;" Attempts"</f>
        <v>216 Attempts</v>
      </c>
      <c r="H1042" s="75" t="str">
        <f>VLOOKUP(Table16[[#This Row],[Player]],Rosters!$D$1:$D$1939,1,FALSE)</f>
        <v>Watson, Deshaun</v>
      </c>
      <c r="I1042" s="75" t="str">
        <f>Table16[[#This Row],[RunBlock-Primary6]]&amp;"-"&amp;Table16[[#This Row],[PassBlock8]]&amp;IF(Table16[[#This Row],[RunBlock-Secondary7]]&lt;&gt;"","/"&amp;Table16[[#This Row],[RunBlock-Secondary7]]&amp;"-"&amp;Table16[[#This Row],[PassBlock8]],"")</f>
        <v>-</v>
      </c>
      <c r="J1042" s="73"/>
      <c r="K1042" s="73"/>
      <c r="L1042" s="74"/>
      <c r="M1042" s="74"/>
      <c r="N1042" s="74"/>
      <c r="O1042" s="74"/>
      <c r="P1042" s="74"/>
      <c r="Q1042" s="74" t="str">
        <f>Table16[[#This Row],[DefPrimary2]]&amp;IF(Table16[[#This Row],[Def-Secondary3]]&lt;&gt;"","/"&amp;Table16[[#This Row],[Def-Secondary3]],)&amp;""&amp;IF(Table16[[#This Row],[PassRush4]]&lt;&gt;"","-"&amp;Table16[[#This Row],[PassRush4]],)</f>
        <v/>
      </c>
      <c r="R1042" s="74" t="e">
        <f>VLOOKUP(Table16[[#This Row],[Player]],#REF!,9,FALSE)</f>
        <v>#REF!</v>
      </c>
      <c r="S1042" s="71" t="str">
        <f>VLOOKUP(Table16[[#This Row],[Player]],$U$985:$V$1988,2,FALSE)&amp;" Attempts"</f>
        <v>216 Attempts</v>
      </c>
      <c r="U1042" t="s">
        <v>3883</v>
      </c>
      <c r="V1042" s="95">
        <v>36</v>
      </c>
    </row>
    <row r="1043" spans="1:22" ht="12.75" customHeight="1" x14ac:dyDescent="0.25">
      <c r="A1043" s="76" t="s">
        <v>1300</v>
      </c>
      <c r="B1043" s="72" t="s">
        <v>80</v>
      </c>
      <c r="C1043" s="77" t="s">
        <v>395</v>
      </c>
      <c r="D1043" s="89">
        <v>33968</v>
      </c>
      <c r="E1043" s="73" t="s">
        <v>1301</v>
      </c>
      <c r="G1043" s="72" t="str">
        <f>VLOOKUP(Table16[[#This Row],[Player]],$U$985:$V$1988,2,FALSE)&amp;" Attempts"</f>
        <v>19 Attempts</v>
      </c>
      <c r="H1043" s="75" t="str">
        <f>VLOOKUP(Table16[[#This Row],[Player]],Rosters!$D$1:$D$1939,1,FALSE)</f>
        <v>Wentz, Carson</v>
      </c>
      <c r="I1043" s="75" t="str">
        <f>Table16[[#This Row],[RunBlock-Primary6]]&amp;"-"&amp;Table16[[#This Row],[PassBlock8]]&amp;IF(Table16[[#This Row],[RunBlock-Secondary7]]&lt;&gt;"","/"&amp;Table16[[#This Row],[RunBlock-Secondary7]]&amp;"-"&amp;Table16[[#This Row],[PassBlock8]],"")</f>
        <v>-</v>
      </c>
      <c r="J1043" s="73"/>
      <c r="K1043" s="73"/>
      <c r="L1043" s="74"/>
      <c r="M1043" s="74"/>
      <c r="N1043" s="74"/>
      <c r="O1043" s="74"/>
      <c r="P1043" s="74"/>
      <c r="Q1043" s="74" t="str">
        <f>Table16[[#This Row],[DefPrimary2]]&amp;IF(Table16[[#This Row],[Def-Secondary3]]&lt;&gt;"","/"&amp;Table16[[#This Row],[Def-Secondary3]],)&amp;""&amp;IF(Table16[[#This Row],[PassRush4]]&lt;&gt;"","-"&amp;Table16[[#This Row],[PassRush4]],)</f>
        <v/>
      </c>
      <c r="R1043" s="74" t="e">
        <f>VLOOKUP(Table16[[#This Row],[Player]],#REF!,9,FALSE)</f>
        <v>#REF!</v>
      </c>
      <c r="S1043" s="71" t="str">
        <f>VLOOKUP(Table16[[#This Row],[Player]],$U$985:$V$1988,2,FALSE)&amp;" Attempts"</f>
        <v>19 Attempts</v>
      </c>
      <c r="U1043" t="s">
        <v>2438</v>
      </c>
      <c r="V1043" s="95">
        <v>33</v>
      </c>
    </row>
    <row r="1044" spans="1:22" ht="12.75" customHeight="1" x14ac:dyDescent="0.25">
      <c r="A1044" s="76" t="s">
        <v>2551</v>
      </c>
      <c r="B1044" s="72" t="s">
        <v>80</v>
      </c>
      <c r="C1044" s="77" t="s">
        <v>368</v>
      </c>
      <c r="D1044" s="89">
        <v>36305</v>
      </c>
      <c r="E1044" s="73" t="s">
        <v>191</v>
      </c>
      <c r="G1044" s="72" t="str">
        <f>VLOOKUP(Table16[[#This Row],[Player]],$U$985:$V$1988,2,FALSE)&amp;" Attempts"</f>
        <v>54 Attempts</v>
      </c>
      <c r="H1044" s="75" t="str">
        <f>VLOOKUP(Table16[[#This Row],[Player]],Rosters!$D$1:$D$1939,1,FALSE)</f>
        <v>Willis, Malik</v>
      </c>
      <c r="I1044" s="75" t="str">
        <f>Table16[[#This Row],[RunBlock-Primary6]]&amp;"-"&amp;Table16[[#This Row],[PassBlock8]]&amp;IF(Table16[[#This Row],[RunBlock-Secondary7]]&lt;&gt;"","/"&amp;Table16[[#This Row],[RunBlock-Secondary7]]&amp;"-"&amp;Table16[[#This Row],[PassBlock8]],"")</f>
        <v>-</v>
      </c>
      <c r="J1044" s="73"/>
      <c r="K1044" s="73"/>
      <c r="L1044" s="74"/>
      <c r="M1044" s="74"/>
      <c r="N1044" s="74"/>
      <c r="O1044" s="74"/>
      <c r="P1044" s="74"/>
      <c r="Q1044" s="74" t="str">
        <f>Table16[[#This Row],[DefPrimary2]]&amp;IF(Table16[[#This Row],[Def-Secondary3]]&lt;&gt;"","/"&amp;Table16[[#This Row],[Def-Secondary3]],)&amp;""&amp;IF(Table16[[#This Row],[PassRush4]]&lt;&gt;"","-"&amp;Table16[[#This Row],[PassRush4]],)</f>
        <v/>
      </c>
      <c r="R1044" s="74" t="e">
        <f>VLOOKUP(Table16[[#This Row],[Player]],#REF!,9,FALSE)</f>
        <v>#REF!</v>
      </c>
      <c r="S1044" s="71" t="str">
        <f>VLOOKUP(Table16[[#This Row],[Player]],$U$985:$V$1988,2,FALSE)&amp;" Attempts"</f>
        <v>54 Attempts</v>
      </c>
      <c r="U1044" t="s">
        <v>88</v>
      </c>
      <c r="V1044" s="95">
        <v>31</v>
      </c>
    </row>
    <row r="1045" spans="1:22" ht="12.75" customHeight="1" x14ac:dyDescent="0.25">
      <c r="A1045" s="76" t="s">
        <v>3452</v>
      </c>
      <c r="B1045" s="72" t="s">
        <v>80</v>
      </c>
      <c r="C1045" s="77" t="s">
        <v>181</v>
      </c>
      <c r="D1045" s="89">
        <v>32476</v>
      </c>
      <c r="E1045" s="73" t="s">
        <v>1534</v>
      </c>
      <c r="G1045" s="72" t="str">
        <f>VLOOKUP(Table16[[#This Row],[Player]],$U$985:$V$1988,2,FALSE)&amp;" Attempts"</f>
        <v>336 Attempts</v>
      </c>
      <c r="H1045" s="75" t="str">
        <f>VLOOKUP(Table16[[#This Row],[Player]],Rosters!$D$1:$D$1939,1,FALSE)</f>
        <v>Wilson, Russell</v>
      </c>
      <c r="I1045" s="75" t="str">
        <f>Table16[[#This Row],[RunBlock-Primary6]]&amp;"-"&amp;Table16[[#This Row],[PassBlock8]]&amp;IF(Table16[[#This Row],[RunBlock-Secondary7]]&lt;&gt;"","/"&amp;Table16[[#This Row],[RunBlock-Secondary7]]&amp;"-"&amp;Table16[[#This Row],[PassBlock8]],"")</f>
        <v>-</v>
      </c>
      <c r="J1045" s="73"/>
      <c r="K1045" s="73"/>
      <c r="L1045" s="74"/>
      <c r="M1045" s="74"/>
      <c r="N1045" s="74"/>
      <c r="O1045" s="74"/>
      <c r="P1045" s="74"/>
      <c r="Q1045" s="74" t="str">
        <f>Table16[[#This Row],[DefPrimary2]]&amp;IF(Table16[[#This Row],[Def-Secondary3]]&lt;&gt;"","/"&amp;Table16[[#This Row],[Def-Secondary3]],)&amp;""&amp;IF(Table16[[#This Row],[PassRush4]]&lt;&gt;"","-"&amp;Table16[[#This Row],[PassRush4]],)</f>
        <v/>
      </c>
      <c r="R1045" s="74" t="e">
        <f>VLOOKUP(Table16[[#This Row],[Player]],#REF!,9,FALSE)</f>
        <v>#REF!</v>
      </c>
      <c r="S1045" s="71" t="str">
        <f>VLOOKUP(Table16[[#This Row],[Player]],$U$985:$V$1988,2,FALSE)&amp;" Attempts"</f>
        <v>336 Attempts</v>
      </c>
      <c r="U1045" t="s">
        <v>4307</v>
      </c>
      <c r="V1045" s="95">
        <v>30</v>
      </c>
    </row>
    <row r="1046" spans="1:22" ht="12.75" customHeight="1" x14ac:dyDescent="0.25">
      <c r="A1046" s="76" t="s">
        <v>2794</v>
      </c>
      <c r="B1046" s="72" t="s">
        <v>80</v>
      </c>
      <c r="C1046" s="77" t="s">
        <v>91</v>
      </c>
      <c r="D1046" s="89">
        <v>34340</v>
      </c>
      <c r="E1046" s="73" t="s">
        <v>2795</v>
      </c>
      <c r="G1046" s="72" t="str">
        <f>VLOOKUP(Table16[[#This Row],[Player]],$U$985:$V$1988,2,FALSE)&amp;" Attempts"</f>
        <v>296 Attempts</v>
      </c>
      <c r="H1046" s="75" t="str">
        <f>VLOOKUP(Table16[[#This Row],[Player]],Rosters!$D$1:$D$1939,1,FALSE)</f>
        <v>Winston, Jameis</v>
      </c>
      <c r="I1046" s="75" t="str">
        <f>Table16[[#This Row],[RunBlock-Primary6]]&amp;"-"&amp;Table16[[#This Row],[PassBlock8]]&amp;IF(Table16[[#This Row],[RunBlock-Secondary7]]&lt;&gt;"","/"&amp;Table16[[#This Row],[RunBlock-Secondary7]]&amp;"-"&amp;Table16[[#This Row],[PassBlock8]],"")</f>
        <v>-</v>
      </c>
      <c r="J1046" s="73"/>
      <c r="K1046" s="73"/>
      <c r="L1046" s="74"/>
      <c r="M1046" s="74"/>
      <c r="N1046" s="74"/>
      <c r="O1046" s="74"/>
      <c r="P1046" s="74"/>
      <c r="Q1046" s="74" t="str">
        <f>Table16[[#This Row],[DefPrimary2]]&amp;IF(Table16[[#This Row],[Def-Secondary3]]&lt;&gt;"","/"&amp;Table16[[#This Row],[Def-Secondary3]],)&amp;""&amp;IF(Table16[[#This Row],[PassRush4]]&lt;&gt;"","-"&amp;Table16[[#This Row],[PassRush4]],)</f>
        <v/>
      </c>
      <c r="R1046" s="74" t="e">
        <f>VLOOKUP(Table16[[#This Row],[Player]],#REF!,9,FALSE)</f>
        <v>#REF!</v>
      </c>
      <c r="S1046" s="71" t="str">
        <f>VLOOKUP(Table16[[#This Row],[Player]],$U$985:$V$1988,2,FALSE)&amp;" Attempts"</f>
        <v>296 Attempts</v>
      </c>
      <c r="U1046" t="s">
        <v>4256</v>
      </c>
      <c r="V1046" s="95">
        <v>29</v>
      </c>
    </row>
    <row r="1047" spans="1:22" ht="12.75" customHeight="1" x14ac:dyDescent="0.25">
      <c r="A1047" s="76" t="s">
        <v>995</v>
      </c>
      <c r="B1047" s="72" t="s">
        <v>80</v>
      </c>
      <c r="C1047" s="77" t="s">
        <v>175</v>
      </c>
      <c r="D1047" s="89">
        <v>37097</v>
      </c>
      <c r="E1047" s="73" t="s">
        <v>1119</v>
      </c>
      <c r="G1047" s="72" t="str">
        <f>VLOOKUP(Table16[[#This Row],[Player]],$U$985:$V$1988,2,FALSE)&amp;" Attempts"</f>
        <v>384 Attempts</v>
      </c>
      <c r="H1047" s="75" t="str">
        <f>VLOOKUP(Table16[[#This Row],[Player]],Rosters!$D$1:$D$1939,1,FALSE)</f>
        <v>Young, Bryce</v>
      </c>
      <c r="I1047" s="75" t="str">
        <f>Table16[[#This Row],[RunBlock-Primary6]]&amp;"-"&amp;Table16[[#This Row],[PassBlock8]]&amp;IF(Table16[[#This Row],[RunBlock-Secondary7]]&lt;&gt;"","/"&amp;Table16[[#This Row],[RunBlock-Secondary7]]&amp;"-"&amp;Table16[[#This Row],[PassBlock8]],"")</f>
        <v>-</v>
      </c>
      <c r="J1047" s="73"/>
      <c r="K1047" s="73"/>
      <c r="L1047" s="74"/>
      <c r="M1047" s="74"/>
      <c r="N1047" s="74"/>
      <c r="O1047" s="74"/>
      <c r="P1047" s="74"/>
      <c r="Q1047" s="74" t="str">
        <f>Table16[[#This Row],[DefPrimary2]]&amp;IF(Table16[[#This Row],[Def-Secondary3]]&lt;&gt;"","/"&amp;Table16[[#This Row],[Def-Secondary3]],)&amp;""&amp;IF(Table16[[#This Row],[PassRush4]]&lt;&gt;"","-"&amp;Table16[[#This Row],[PassRush4]],)</f>
        <v/>
      </c>
      <c r="R1047" s="74" t="e">
        <f>VLOOKUP(Table16[[#This Row],[Player]],#REF!,9,FALSE)</f>
        <v>#REF!</v>
      </c>
      <c r="S1047" s="71" t="str">
        <f>VLOOKUP(Table16[[#This Row],[Player]],$U$985:$V$1988,2,FALSE)&amp;" Attempts"</f>
        <v>384 Attempts</v>
      </c>
      <c r="U1047" s="100" t="s">
        <v>3559</v>
      </c>
      <c r="V1047" s="95">
        <v>26</v>
      </c>
    </row>
    <row r="1048" spans="1:22" ht="12.75" customHeight="1" x14ac:dyDescent="0.25">
      <c r="A1048" s="90" t="s">
        <v>88</v>
      </c>
      <c r="B1048" s="72" t="s">
        <v>80</v>
      </c>
      <c r="C1048" s="77" t="s">
        <v>91</v>
      </c>
      <c r="D1048" s="89">
        <v>36276</v>
      </c>
      <c r="E1048" s="73" t="s">
        <v>89</v>
      </c>
      <c r="G1048" s="72" t="str">
        <f>VLOOKUP(Table16[[#This Row],[Player]],$U$985:$V$1988,2,FALSE)&amp;" Attempts"</f>
        <v>31 Attempts</v>
      </c>
      <c r="H1048" s="75" t="str">
        <f>VLOOKUP(Table16[[#This Row],[Player]],Rosters!$D$1:$D$1939,1,FALSE)</f>
        <v>Zappe, Bailey</v>
      </c>
      <c r="I1048" s="75" t="str">
        <f>Table16[[#This Row],[RunBlock-Primary6]]&amp;"-"&amp;Table16[[#This Row],[PassBlock8]]&amp;IF(Table16[[#This Row],[RunBlock-Secondary7]]&lt;&gt;"","/"&amp;Table16[[#This Row],[RunBlock-Secondary7]]&amp;"-"&amp;Table16[[#This Row],[PassBlock8]],"")</f>
        <v>-</v>
      </c>
      <c r="J1048" s="73"/>
      <c r="K1048" s="73"/>
      <c r="L1048" s="74"/>
      <c r="M1048" s="74"/>
      <c r="N1048" s="74"/>
      <c r="O1048" s="74"/>
      <c r="P1048" s="74"/>
      <c r="Q1048" s="74" t="str">
        <f>Table16[[#This Row],[DefPrimary2]]&amp;IF(Table16[[#This Row],[Def-Secondary3]]&lt;&gt;"","/"&amp;Table16[[#This Row],[Def-Secondary3]],)&amp;""&amp;IF(Table16[[#This Row],[PassRush4]]&lt;&gt;"","-"&amp;Table16[[#This Row],[PassRush4]],)</f>
        <v/>
      </c>
      <c r="R1048" s="74" t="e">
        <f>VLOOKUP(Table16[[#This Row],[Player]],#REF!,9,FALSE)</f>
        <v>#REF!</v>
      </c>
      <c r="S1048" s="71" t="str">
        <f>VLOOKUP(Table16[[#This Row],[Player]],$U$985:$V$1988,2,FALSE)&amp;" Attempts"</f>
        <v>31 Attempts</v>
      </c>
      <c r="U1048" t="s">
        <v>2319</v>
      </c>
      <c r="V1048" s="95">
        <v>22</v>
      </c>
    </row>
    <row r="1049" spans="1:22" ht="12.75" customHeight="1" x14ac:dyDescent="0.25">
      <c r="A1049" s="76" t="s">
        <v>2548</v>
      </c>
      <c r="B1049" s="72" t="s">
        <v>87</v>
      </c>
      <c r="C1049" s="77" t="s">
        <v>145</v>
      </c>
      <c r="D1049" s="89">
        <v>35206</v>
      </c>
      <c r="E1049" s="73" t="s">
        <v>2549</v>
      </c>
      <c r="G1049" s="72" t="str">
        <f>VLOOKUP(Table16[[#This Row],[Player]],$U$985:$V$1988,2,FALSE)&amp;" Attempts"</f>
        <v>483 Attempts</v>
      </c>
      <c r="H1049" s="75" t="str">
        <f>VLOOKUP(Table16[[#This Row],[Player]],Rosters!$D$1:$D$1939,1,FALSE)</f>
        <v>Allen, Josh</v>
      </c>
      <c r="I1049" s="75" t="str">
        <f>Table16[[#This Row],[RunBlock-Primary6]]&amp;"-"&amp;Table16[[#This Row],[PassBlock8]]&amp;IF(Table16[[#This Row],[RunBlock-Secondary7]]&lt;&gt;"","/"&amp;Table16[[#This Row],[RunBlock-Secondary7]]&amp;"-"&amp;Table16[[#This Row],[PassBlock8]],"")</f>
        <v>-</v>
      </c>
      <c r="J1049" s="73"/>
      <c r="K1049" s="73"/>
      <c r="L1049" s="74"/>
      <c r="M1049" s="74"/>
      <c r="N1049" s="74"/>
      <c r="O1049" s="74"/>
      <c r="P1049" s="74"/>
      <c r="Q1049" s="74" t="str">
        <f>Table16[[#This Row],[DefPrimary2]]&amp;IF(Table16[[#This Row],[Def-Secondary3]]&lt;&gt;"","/"&amp;Table16[[#This Row],[Def-Secondary3]],)&amp;""&amp;IF(Table16[[#This Row],[PassRush4]]&lt;&gt;"","-"&amp;Table16[[#This Row],[PassRush4]],)</f>
        <v/>
      </c>
      <c r="R1049" s="74" t="e">
        <f>VLOOKUP(Table16[[#This Row],[Player]],#REF!,9,FALSE)</f>
        <v>#REF!</v>
      </c>
      <c r="S1049" s="71" t="str">
        <f>VLOOKUP(Table16[[#This Row],[Player]],$U$985:$V$1988,2,FALSE)&amp;" Attempts"</f>
        <v>483 Attempts</v>
      </c>
      <c r="U1049" t="s">
        <v>1300</v>
      </c>
      <c r="V1049" s="95">
        <v>19</v>
      </c>
    </row>
    <row r="1050" spans="1:22" ht="12.75" customHeight="1" x14ac:dyDescent="0.25">
      <c r="A1050" s="90" t="s">
        <v>3657</v>
      </c>
      <c r="B1050" s="72" t="s">
        <v>87</v>
      </c>
      <c r="C1050" s="77" t="s">
        <v>138</v>
      </c>
      <c r="D1050" s="89">
        <v>36878</v>
      </c>
      <c r="E1050" s="73" t="s">
        <v>3658</v>
      </c>
      <c r="G1050" s="72" t="str">
        <f>VLOOKUP(Table16[[#This Row],[Player]],$U$985:$V$1988,2,FALSE)&amp;" Attempts"</f>
        <v>480 Attempts</v>
      </c>
      <c r="H1050" s="75" t="str">
        <f>VLOOKUP(Table16[[#This Row],[Player]],Rosters!$D$1:$D$1939,1,FALSE)</f>
        <v>Daniels, Jayden</v>
      </c>
      <c r="I1050" s="75" t="str">
        <f>Table16[[#This Row],[RunBlock-Primary6]]&amp;"-"&amp;Table16[[#This Row],[PassBlock8]]&amp;IF(Table16[[#This Row],[RunBlock-Secondary7]]&lt;&gt;"","/"&amp;Table16[[#This Row],[RunBlock-Secondary7]]&amp;"-"&amp;Table16[[#This Row],[PassBlock8]],"")</f>
        <v>-</v>
      </c>
      <c r="J1050" s="73"/>
      <c r="K1050" s="73"/>
      <c r="L1050" s="74"/>
      <c r="M1050" s="74"/>
      <c r="N1050" s="74"/>
      <c r="O1050" s="74"/>
      <c r="P1050" s="74"/>
      <c r="Q1050" s="74" t="str">
        <f>Table16[[#This Row],[DefPrimary2]]&amp;IF(Table16[[#This Row],[Def-Secondary3]]&lt;&gt;"","/"&amp;Table16[[#This Row],[Def-Secondary3]],)&amp;""&amp;IF(Table16[[#This Row],[PassRush4]]&lt;&gt;"","-"&amp;Table16[[#This Row],[PassRush4]],)</f>
        <v/>
      </c>
      <c r="R1050" s="74" t="e">
        <f>VLOOKUP(Table16[[#This Row],[Player]],#REF!,9,FALSE)</f>
        <v>#REF!</v>
      </c>
      <c r="S1050" s="71" t="str">
        <f>VLOOKUP(Table16[[#This Row],[Player]],$U$985:$V$1988,2,FALSE)&amp;" Attempts"</f>
        <v>480 Attempts</v>
      </c>
      <c r="U1050" t="s">
        <v>4310</v>
      </c>
      <c r="V1050" s="95">
        <v>14</v>
      </c>
    </row>
    <row r="1051" spans="1:22" ht="12.75" customHeight="1" x14ac:dyDescent="0.25">
      <c r="A1051" s="90" t="s">
        <v>3342</v>
      </c>
      <c r="B1051" s="72" t="s">
        <v>87</v>
      </c>
      <c r="C1051" s="77" t="s">
        <v>181</v>
      </c>
      <c r="D1051" s="89">
        <v>36220</v>
      </c>
      <c r="E1051" s="73" t="s">
        <v>4318</v>
      </c>
      <c r="G1051" s="72" t="str">
        <f>VLOOKUP(Table16[[#This Row],[Player]],$U$985:$V$1988,2,FALSE)&amp;" Attempts"</f>
        <v>161 Attempts</v>
      </c>
      <c r="H1051" s="75" t="str">
        <f>VLOOKUP(Table16[[#This Row],[Player]],Rosters!$D$1:$D$1939,1,FALSE)</f>
        <v>Fields, Justin</v>
      </c>
      <c r="I1051" s="75" t="str">
        <f>Table16[[#This Row],[RunBlock-Primary6]]&amp;"-"&amp;Table16[[#This Row],[PassBlock8]]&amp;IF(Table16[[#This Row],[RunBlock-Secondary7]]&lt;&gt;"","/"&amp;Table16[[#This Row],[RunBlock-Secondary7]]&amp;"-"&amp;Table16[[#This Row],[PassBlock8]],"")</f>
        <v>-</v>
      </c>
      <c r="J1051" s="73"/>
      <c r="K1051" s="73"/>
      <c r="L1051" s="74"/>
      <c r="M1051" s="74"/>
      <c r="N1051" s="74"/>
      <c r="O1051" s="74"/>
      <c r="P1051" s="74"/>
      <c r="Q1051" s="74" t="str">
        <f>Table16[[#This Row],[DefPrimary2]]&amp;IF(Table16[[#This Row],[Def-Secondary3]]&lt;&gt;"","/"&amp;Table16[[#This Row],[Def-Secondary3]],)&amp;""&amp;IF(Table16[[#This Row],[PassRush4]]&lt;&gt;"","-"&amp;Table16[[#This Row],[PassRush4]],)</f>
        <v/>
      </c>
      <c r="R1051" s="74" t="e">
        <f>VLOOKUP(Table16[[#This Row],[Player]],#REF!,9,FALSE)</f>
        <v>#REF!</v>
      </c>
      <c r="S1051" s="71" t="str">
        <f>VLOOKUP(Table16[[#This Row],[Player]],$U$985:$V$1988,2,FALSE)&amp;" Attempts"</f>
        <v>161 Attempts</v>
      </c>
      <c r="U1051" t="s">
        <v>4319</v>
      </c>
      <c r="V1051" s="95">
        <v>11</v>
      </c>
    </row>
    <row r="1052" spans="1:22" ht="12.75" customHeight="1" x14ac:dyDescent="0.25">
      <c r="A1052" s="76" t="s">
        <v>3662</v>
      </c>
      <c r="B1052" s="72" t="s">
        <v>87</v>
      </c>
      <c r="C1052" s="77" t="s">
        <v>261</v>
      </c>
      <c r="D1052" s="89">
        <v>35827</v>
      </c>
      <c r="E1052" s="73" t="s">
        <v>1248</v>
      </c>
      <c r="G1052" s="72" t="str">
        <f>VLOOKUP(Table16[[#This Row],[Player]],$U$985:$V$1988,2,FALSE)&amp;" Attempts"</f>
        <v>133 Attempts</v>
      </c>
      <c r="H1052" s="75" t="str">
        <f>VLOOKUP(Table16[[#This Row],[Player]],Rosters!$D$1:$D$1939,1,FALSE)</f>
        <v>Huntley, Tyler</v>
      </c>
      <c r="I1052" s="75" t="str">
        <f>Table16[[#This Row],[RunBlock-Primary6]]&amp;"-"&amp;Table16[[#This Row],[PassBlock8]]&amp;IF(Table16[[#This Row],[RunBlock-Secondary7]]&lt;&gt;"","/"&amp;Table16[[#This Row],[RunBlock-Secondary7]]&amp;"-"&amp;Table16[[#This Row],[PassBlock8]],"")</f>
        <v>-</v>
      </c>
      <c r="J1052" s="73"/>
      <c r="K1052" s="73"/>
      <c r="L1052" s="74"/>
      <c r="M1052" s="74"/>
      <c r="N1052" s="74"/>
      <c r="O1052" s="74"/>
      <c r="P1052" s="74"/>
      <c r="Q1052" s="74" t="str">
        <f>Table16[[#This Row],[DefPrimary2]]&amp;IF(Table16[[#This Row],[Def-Secondary3]]&lt;&gt;"","/"&amp;Table16[[#This Row],[Def-Secondary3]],)&amp;""&amp;IF(Table16[[#This Row],[PassRush4]]&lt;&gt;"","-"&amp;Table16[[#This Row],[PassRush4]],)</f>
        <v/>
      </c>
      <c r="R1052" s="74" t="e">
        <f>VLOOKUP(Table16[[#This Row],[Player]],#REF!,9,FALSE)</f>
        <v>#REF!</v>
      </c>
      <c r="S1052" s="71" t="str">
        <f>VLOOKUP(Table16[[#This Row],[Player]],$U$985:$V$1988,2,FALSE)&amp;" Attempts"</f>
        <v>133 Attempts</v>
      </c>
      <c r="U1052" t="s">
        <v>2900</v>
      </c>
      <c r="V1052" s="95">
        <v>9</v>
      </c>
    </row>
    <row r="1053" spans="1:22" ht="12.75" customHeight="1" x14ac:dyDescent="0.25">
      <c r="A1053" s="90" t="s">
        <v>2078</v>
      </c>
      <c r="B1053" s="72" t="s">
        <v>87</v>
      </c>
      <c r="C1053" s="77" t="s">
        <v>363</v>
      </c>
      <c r="D1053" s="89">
        <v>36014</v>
      </c>
      <c r="E1053" s="73" t="s">
        <v>230</v>
      </c>
      <c r="G1053" s="72" t="str">
        <f>VLOOKUP(Table16[[#This Row],[Player]],$U$985:$V$1988,2,FALSE)&amp;" Attempts"</f>
        <v>361 Attempts</v>
      </c>
      <c r="H1053" s="75" t="str">
        <f>VLOOKUP(Table16[[#This Row],[Player]],Rosters!$D$1:$D$1939,1,FALSE)</f>
        <v>Hurts, Jalen</v>
      </c>
      <c r="I1053" s="75" t="str">
        <f>Table16[[#This Row],[RunBlock-Primary6]]&amp;"-"&amp;Table16[[#This Row],[PassBlock8]]&amp;IF(Table16[[#This Row],[RunBlock-Secondary7]]&lt;&gt;"","/"&amp;Table16[[#This Row],[RunBlock-Secondary7]]&amp;"-"&amp;Table16[[#This Row],[PassBlock8]],"")</f>
        <v>-</v>
      </c>
      <c r="J1053" s="73"/>
      <c r="K1053" s="73"/>
      <c r="L1053" s="74"/>
      <c r="M1053" s="74"/>
      <c r="N1053" s="74"/>
      <c r="O1053" s="74"/>
      <c r="P1053" s="74"/>
      <c r="Q1053" s="74" t="str">
        <f>Table16[[#This Row],[DefPrimary2]]&amp;IF(Table16[[#This Row],[Def-Secondary3]]&lt;&gt;"","/"&amp;Table16[[#This Row],[Def-Secondary3]],)&amp;""&amp;IF(Table16[[#This Row],[PassRush4]]&lt;&gt;"","-"&amp;Table16[[#This Row],[PassRush4]],)</f>
        <v/>
      </c>
      <c r="R1053" s="74" t="e">
        <f>VLOOKUP(Table16[[#This Row],[Player]],#REF!,9,FALSE)</f>
        <v>#REF!</v>
      </c>
      <c r="S1053" s="71" t="str">
        <f>VLOOKUP(Table16[[#This Row],[Player]],$U$985:$V$1988,2,FALSE)&amp;" Attempts"</f>
        <v>361 Attempts</v>
      </c>
      <c r="U1053" t="s">
        <v>648</v>
      </c>
      <c r="V1053" s="95">
        <v>5</v>
      </c>
    </row>
    <row r="1054" spans="1:22" ht="12.75" customHeight="1" x14ac:dyDescent="0.25">
      <c r="A1054" s="76" t="s">
        <v>2315</v>
      </c>
      <c r="B1054" s="72" t="s">
        <v>87</v>
      </c>
      <c r="C1054" s="77" t="s">
        <v>250</v>
      </c>
      <c r="D1054" s="89">
        <v>35437</v>
      </c>
      <c r="E1054" s="73" t="s">
        <v>2316</v>
      </c>
      <c r="G1054" s="72" t="str">
        <f>VLOOKUP(Table16[[#This Row],[Player]],$U$985:$V$1988,2,FALSE)&amp;" Attempts"</f>
        <v>474 Attempts</v>
      </c>
      <c r="H1054" s="75" t="str">
        <f>VLOOKUP(Table16[[#This Row],[Player]],Rosters!$D$1:$D$1939,1,FALSE)</f>
        <v>Jackson, Lamar</v>
      </c>
      <c r="I1054" s="75" t="str">
        <f>Table16[[#This Row],[RunBlock-Primary6]]&amp;"-"&amp;Table16[[#This Row],[PassBlock8]]&amp;IF(Table16[[#This Row],[RunBlock-Secondary7]]&lt;&gt;"","/"&amp;Table16[[#This Row],[RunBlock-Secondary7]]&amp;"-"&amp;Table16[[#This Row],[PassBlock8]],"")</f>
        <v>-</v>
      </c>
      <c r="J1054" s="73"/>
      <c r="K1054" s="73"/>
      <c r="L1054" s="74"/>
      <c r="M1054" s="74"/>
      <c r="N1054" s="74"/>
      <c r="O1054" s="74"/>
      <c r="P1054" s="74"/>
      <c r="Q1054" s="74" t="str">
        <f>Table16[[#This Row],[DefPrimary2]]&amp;IF(Table16[[#This Row],[Def-Secondary3]]&lt;&gt;"","/"&amp;Table16[[#This Row],[Def-Secondary3]],)&amp;""&amp;IF(Table16[[#This Row],[PassRush4]]&lt;&gt;"","-"&amp;Table16[[#This Row],[PassRush4]],)</f>
        <v/>
      </c>
      <c r="R1054" s="74" t="e">
        <f>VLOOKUP(Table16[[#This Row],[Player]],#REF!,9,FALSE)</f>
        <v>#REF!</v>
      </c>
      <c r="S1054" s="71" t="str">
        <f>VLOOKUP(Table16[[#This Row],[Player]],$U$985:$V$1988,2,FALSE)&amp;" Attempts"</f>
        <v>474 Attempts</v>
      </c>
      <c r="U1054" t="s">
        <v>3377</v>
      </c>
      <c r="V1054" s="95">
        <v>4</v>
      </c>
    </row>
    <row r="1055" spans="1:22" ht="12.75" customHeight="1" x14ac:dyDescent="0.25">
      <c r="A1055" s="76" t="s">
        <v>2216</v>
      </c>
      <c r="B1055" s="72" t="s">
        <v>87</v>
      </c>
      <c r="C1055" s="77" t="s">
        <v>612</v>
      </c>
      <c r="D1055" s="89">
        <v>35577</v>
      </c>
      <c r="E1055" s="73" t="s">
        <v>2003</v>
      </c>
      <c r="G1055" s="72" t="str">
        <f>VLOOKUP(Table16[[#This Row],[Player]],$U$985:$V$1988,2,FALSE)&amp;" Attempts"</f>
        <v>341 Attempts</v>
      </c>
      <c r="H1055" s="75" t="str">
        <f>VLOOKUP(Table16[[#This Row],[Player]],Rosters!$D$1:$D$1939,1,FALSE)</f>
        <v>Jones, Daniel</v>
      </c>
      <c r="I1055" s="75" t="str">
        <f>Table16[[#This Row],[RunBlock-Primary6]]&amp;"-"&amp;Table16[[#This Row],[PassBlock8]]&amp;IF(Table16[[#This Row],[RunBlock-Secondary7]]&lt;&gt;"","/"&amp;Table16[[#This Row],[RunBlock-Secondary7]]&amp;"-"&amp;Table16[[#This Row],[PassBlock8]],"")</f>
        <v>-</v>
      </c>
      <c r="J1055" s="73"/>
      <c r="K1055" s="73"/>
      <c r="L1055" s="74"/>
      <c r="M1055" s="74"/>
      <c r="N1055" s="74"/>
      <c r="O1055" s="74"/>
      <c r="P1055" s="74"/>
      <c r="Q1055" s="74" t="str">
        <f>Table16[[#This Row],[DefPrimary2]]&amp;IF(Table16[[#This Row],[Def-Secondary3]]&lt;&gt;"","/"&amp;Table16[[#This Row],[Def-Secondary3]],)&amp;""&amp;IF(Table16[[#This Row],[PassRush4]]&lt;&gt;"","-"&amp;Table16[[#This Row],[PassRush4]],)</f>
        <v/>
      </c>
      <c r="R1055" s="74" t="e">
        <f>VLOOKUP(Table16[[#This Row],[Player]],#REF!,9,FALSE)</f>
        <v>#REF!</v>
      </c>
      <c r="S1055" s="71" t="str">
        <f>VLOOKUP(Table16[[#This Row],[Player]],$U$985:$V$1988,2,FALSE)&amp;" Attempts"</f>
        <v>341 Attempts</v>
      </c>
      <c r="U1055" t="s">
        <v>4311</v>
      </c>
      <c r="V1055" s="95">
        <v>3</v>
      </c>
    </row>
    <row r="1056" spans="1:22" ht="12.75" customHeight="1" x14ac:dyDescent="0.25">
      <c r="A1056" s="76" t="s">
        <v>1149</v>
      </c>
      <c r="B1056" s="72" t="s">
        <v>87</v>
      </c>
      <c r="C1056" s="77" t="s">
        <v>154</v>
      </c>
      <c r="D1056" s="89">
        <v>36581</v>
      </c>
      <c r="E1056" s="73" t="s">
        <v>1150</v>
      </c>
      <c r="G1056" s="72" t="str">
        <f>VLOOKUP(Table16[[#This Row],[Player]],$U$985:$V$1988,2,FALSE)&amp;" Attempts"</f>
        <v>567 Attempts</v>
      </c>
      <c r="H1056" s="75" t="str">
        <f>VLOOKUP(Table16[[#This Row],[Player]],Rosters!$D$1:$D$1939,1,FALSE)</f>
        <v>Nix, Bo</v>
      </c>
      <c r="I1056" s="75" t="str">
        <f>Table16[[#This Row],[RunBlock-Primary6]]&amp;"-"&amp;Table16[[#This Row],[PassBlock8]]&amp;IF(Table16[[#This Row],[RunBlock-Secondary7]]&lt;&gt;"","/"&amp;Table16[[#This Row],[RunBlock-Secondary7]]&amp;"-"&amp;Table16[[#This Row],[PassBlock8]],"")</f>
        <v>-</v>
      </c>
      <c r="J1056" s="73"/>
      <c r="K1056" s="73"/>
      <c r="L1056" s="74"/>
      <c r="M1056" s="74"/>
      <c r="N1056" s="74"/>
      <c r="O1056" s="74"/>
      <c r="P1056" s="74"/>
      <c r="Q1056" s="74" t="str">
        <f>Table16[[#This Row],[DefPrimary2]]&amp;IF(Table16[[#This Row],[Def-Secondary3]]&lt;&gt;"","/"&amp;Table16[[#This Row],[Def-Secondary3]],)&amp;""&amp;IF(Table16[[#This Row],[PassRush4]]&lt;&gt;"","-"&amp;Table16[[#This Row],[PassRush4]],)</f>
        <v/>
      </c>
      <c r="R1056" s="74" t="e">
        <f>VLOOKUP(Table16[[#This Row],[Player]],#REF!,9,FALSE)</f>
        <v>#REF!</v>
      </c>
      <c r="S1056" s="71" t="str">
        <f>VLOOKUP(Table16[[#This Row],[Player]],$U$985:$V$1988,2,FALSE)&amp;" Attempts"</f>
        <v>567 Attempts</v>
      </c>
      <c r="U1056" t="s">
        <v>1735</v>
      </c>
      <c r="V1056" s="95">
        <v>2</v>
      </c>
    </row>
    <row r="1057" spans="1:22" ht="12.75" customHeight="1" x14ac:dyDescent="0.25">
      <c r="A1057" s="76" t="s">
        <v>991</v>
      </c>
      <c r="B1057" s="72" t="s">
        <v>87</v>
      </c>
      <c r="C1057" s="77" t="s">
        <v>285</v>
      </c>
      <c r="D1057" s="89">
        <v>37398</v>
      </c>
      <c r="E1057" s="73" t="s">
        <v>1119</v>
      </c>
      <c r="G1057" s="72" t="str">
        <f>VLOOKUP(Table16[[#This Row],[Player]],$U$985:$V$1988,2,FALSE)&amp;" Attempts"</f>
        <v>264 Attempts</v>
      </c>
      <c r="H1057" s="75" t="str">
        <f>VLOOKUP(Table16[[#This Row],[Player]],Rosters!$D$1:$D$1939,1,FALSE)</f>
        <v>Richardson, Anthony</v>
      </c>
      <c r="I1057" s="75" t="str">
        <f>Table16[[#This Row],[RunBlock-Primary6]]&amp;"-"&amp;Table16[[#This Row],[PassBlock8]]&amp;IF(Table16[[#This Row],[RunBlock-Secondary7]]&lt;&gt;"","/"&amp;Table16[[#This Row],[RunBlock-Secondary7]]&amp;"-"&amp;Table16[[#This Row],[PassBlock8]],"")</f>
        <v>-</v>
      </c>
      <c r="J1057" s="73"/>
      <c r="K1057" s="73"/>
      <c r="L1057" s="74"/>
      <c r="M1057" s="74"/>
      <c r="N1057" s="74"/>
      <c r="O1057" s="74"/>
      <c r="P1057" s="74"/>
      <c r="Q1057" s="74" t="str">
        <f>Table16[[#This Row],[DefPrimary2]]&amp;IF(Table16[[#This Row],[Def-Secondary3]]&lt;&gt;"","/"&amp;Table16[[#This Row],[Def-Secondary3]],)&amp;""&amp;IF(Table16[[#This Row],[PassRush4]]&lt;&gt;"","-"&amp;Table16[[#This Row],[PassRush4]],)</f>
        <v/>
      </c>
      <c r="R1057" s="74" t="e">
        <f>VLOOKUP(Table16[[#This Row],[Player]],#REF!,9,FALSE)</f>
        <v>#REF!</v>
      </c>
      <c r="S1057" s="71" t="str">
        <f>VLOOKUP(Table16[[#This Row],[Player]],$U$985:$V$1988,2,FALSE)&amp;" Attempts"</f>
        <v>264 Attempts</v>
      </c>
      <c r="U1057" t="s">
        <v>3583</v>
      </c>
      <c r="V1057" s="95">
        <v>2</v>
      </c>
    </row>
    <row r="1058" spans="1:22" ht="12.75" customHeight="1" x14ac:dyDescent="0.25">
      <c r="A1058" s="76" t="s">
        <v>455</v>
      </c>
      <c r="B1058" s="72" t="s">
        <v>87</v>
      </c>
      <c r="C1058" s="77" t="s">
        <v>327</v>
      </c>
      <c r="D1058" s="89">
        <v>37213</v>
      </c>
      <c r="E1058" s="73" t="s">
        <v>456</v>
      </c>
      <c r="G1058" s="72" t="str">
        <f>VLOOKUP(Table16[[#This Row],[Player]],$U$985:$V$1988,2,FALSE)&amp;" Attempts"</f>
        <v>562 Attempts</v>
      </c>
      <c r="H1058" s="75" t="str">
        <f>VLOOKUP(Table16[[#This Row],[Player]],Rosters!$D$1:$D$1939,1,FALSE)</f>
        <v>Williams, Caleb</v>
      </c>
      <c r="I1058" s="75" t="str">
        <f>Table16[[#This Row],[RunBlock-Primary6]]&amp;"-"&amp;Table16[[#This Row],[PassBlock8]]&amp;IF(Table16[[#This Row],[RunBlock-Secondary7]]&lt;&gt;"","/"&amp;Table16[[#This Row],[RunBlock-Secondary7]]&amp;"-"&amp;Table16[[#This Row],[PassBlock8]],"")</f>
        <v>-</v>
      </c>
      <c r="J1058" s="73"/>
      <c r="K1058" s="73"/>
      <c r="L1058" s="74"/>
      <c r="M1058" s="74"/>
      <c r="N1058" s="74"/>
      <c r="O1058" s="74"/>
      <c r="P1058" s="74"/>
      <c r="Q1058" s="74" t="str">
        <f>Table16[[#This Row],[DefPrimary2]]&amp;IF(Table16[[#This Row],[Def-Secondary3]]&lt;&gt;"","/"&amp;Table16[[#This Row],[Def-Secondary3]],)&amp;""&amp;IF(Table16[[#This Row],[PassRush4]]&lt;&gt;"","-"&amp;Table16[[#This Row],[PassRush4]],)</f>
        <v/>
      </c>
      <c r="R1058" s="74" t="e">
        <f>VLOOKUP(Table16[[#This Row],[Player]],#REF!,9,FALSE)</f>
        <v>#REF!</v>
      </c>
      <c r="S1058" s="71" t="str">
        <f>VLOOKUP(Table16[[#This Row],[Player]],$U$985:$V$1988,2,FALSE)&amp;" Attempts"</f>
        <v>562 Attempts</v>
      </c>
      <c r="U1058" t="s">
        <v>1157</v>
      </c>
      <c r="V1058" s="95">
        <v>2</v>
      </c>
    </row>
    <row r="1059" spans="1:22" ht="12.75" customHeight="1" x14ac:dyDescent="0.25">
      <c r="A1059" s="76" t="s">
        <v>3218</v>
      </c>
      <c r="B1059" s="72" t="s">
        <v>402</v>
      </c>
      <c r="C1059" s="77" t="s">
        <v>123</v>
      </c>
      <c r="D1059" s="89">
        <v>37702</v>
      </c>
      <c r="E1059" s="73" t="s">
        <v>3219</v>
      </c>
      <c r="G1059" s="73" t="s">
        <v>141</v>
      </c>
      <c r="H1059" s="75" t="str">
        <f>VLOOKUP(Table16[[#This Row],[Player]],Rosters!$D$1:$D$1939,1,FALSE)</f>
        <v>Arnold, Terrion</v>
      </c>
      <c r="I1059" s="75" t="str">
        <f>Table16[[#This Row],[RunBlock-Primary6]]&amp;"-"&amp;Table16[[#This Row],[PassBlock8]]&amp;IF(Table16[[#This Row],[RunBlock-Secondary7]]&lt;&gt;"","/"&amp;Table16[[#This Row],[RunBlock-Secondary7]]&amp;"-"&amp;Table16[[#This Row],[PassBlock8]],"")</f>
        <v>-</v>
      </c>
      <c r="J1059" s="73" t="s">
        <v>141</v>
      </c>
      <c r="K1059" s="73"/>
      <c r="L1059" s="74"/>
      <c r="M1059" s="74"/>
      <c r="N1059" s="74"/>
      <c r="O1059" s="74"/>
      <c r="P1059" s="74"/>
      <c r="Q1059" s="74" t="str">
        <f>Table16[[#This Row],[DefPrimary2]]&amp;IF(Table16[[#This Row],[Def-Secondary3]]&lt;&gt;"","/"&amp;Table16[[#This Row],[Def-Secondary3]],)&amp;""&amp;IF(Table16[[#This Row],[PassRush4]]&lt;&gt;"","-"&amp;Table16[[#This Row],[PassRush4]],)</f>
        <v>4</v>
      </c>
      <c r="R1059" s="74" t="e">
        <f>VLOOKUP(Table16[[#This Row],[Player]],#REF!,9,FALSE)</f>
        <v>#REF!</v>
      </c>
      <c r="U1059" t="s">
        <v>3126</v>
      </c>
      <c r="V1059" s="95">
        <v>2</v>
      </c>
    </row>
    <row r="1060" spans="1:22" ht="12.75" customHeight="1" x14ac:dyDescent="0.25">
      <c r="A1060" s="76" t="s">
        <v>3322</v>
      </c>
      <c r="B1060" s="72" t="s">
        <v>402</v>
      </c>
      <c r="C1060" s="77" t="s">
        <v>612</v>
      </c>
      <c r="D1060" s="89">
        <v>36953</v>
      </c>
      <c r="E1060" s="73" t="s">
        <v>1119</v>
      </c>
      <c r="G1060" s="73" t="s">
        <v>164</v>
      </c>
      <c r="H1060" s="75" t="str">
        <f>VLOOKUP(Table16[[#This Row],[Player]],Rosters!$D$1:$D$1939,1,FALSE)</f>
        <v>Banks, Deonte</v>
      </c>
      <c r="I1060" s="75" t="str">
        <f>Table16[[#This Row],[RunBlock-Primary6]]&amp;"-"&amp;Table16[[#This Row],[PassBlock8]]&amp;IF(Table16[[#This Row],[RunBlock-Secondary7]]&lt;&gt;"","/"&amp;Table16[[#This Row],[RunBlock-Secondary7]]&amp;"-"&amp;Table16[[#This Row],[PassBlock8]],"")</f>
        <v>-</v>
      </c>
      <c r="J1060" s="73" t="s">
        <v>164</v>
      </c>
      <c r="K1060" s="73"/>
      <c r="L1060" s="74"/>
      <c r="M1060" s="74"/>
      <c r="N1060" s="74"/>
      <c r="O1060" s="74"/>
      <c r="P1060" s="74"/>
      <c r="Q1060" s="74" t="str">
        <f>Table16[[#This Row],[DefPrimary2]]&amp;IF(Table16[[#This Row],[Def-Secondary3]]&lt;&gt;"","/"&amp;Table16[[#This Row],[Def-Secondary3]],)&amp;""&amp;IF(Table16[[#This Row],[PassRush4]]&lt;&gt;"","-"&amp;Table16[[#This Row],[PassRush4]],)</f>
        <v>0</v>
      </c>
      <c r="R1060" s="74" t="e">
        <f>VLOOKUP(Table16[[#This Row],[Player]],#REF!,9,FALSE)</f>
        <v>#REF!</v>
      </c>
      <c r="U1060" t="s">
        <v>3550</v>
      </c>
      <c r="V1060" s="95">
        <v>2</v>
      </c>
    </row>
    <row r="1061" spans="1:22" ht="12.75" customHeight="1" x14ac:dyDescent="0.25">
      <c r="A1061" s="76" t="s">
        <v>1279</v>
      </c>
      <c r="B1061" s="72" t="s">
        <v>402</v>
      </c>
      <c r="C1061" s="77" t="s">
        <v>101</v>
      </c>
      <c r="D1061" s="89">
        <v>36396</v>
      </c>
      <c r="E1061" s="73" t="s">
        <v>187</v>
      </c>
      <c r="G1061" s="73" t="s">
        <v>141</v>
      </c>
      <c r="H1061" s="75" t="str">
        <f>VLOOKUP(Table16[[#This Row],[Player]],Rosters!$D$1:$D$1939,1,FALSE)</f>
        <v>Brown, Montaric</v>
      </c>
      <c r="I1061" s="75" t="str">
        <f>Table16[[#This Row],[RunBlock-Primary6]]&amp;"-"&amp;Table16[[#This Row],[PassBlock8]]&amp;IF(Table16[[#This Row],[RunBlock-Secondary7]]&lt;&gt;"","/"&amp;Table16[[#This Row],[RunBlock-Secondary7]]&amp;"-"&amp;Table16[[#This Row],[PassBlock8]],"")</f>
        <v>-</v>
      </c>
      <c r="J1061" s="73" t="s">
        <v>141</v>
      </c>
      <c r="K1061" s="73"/>
      <c r="L1061" s="74"/>
      <c r="M1061" s="74"/>
      <c r="N1061" s="74"/>
      <c r="O1061" s="74"/>
      <c r="P1061" s="74"/>
      <c r="Q1061" s="74" t="str">
        <f>Table16[[#This Row],[DefPrimary2]]&amp;IF(Table16[[#This Row],[Def-Secondary3]]&lt;&gt;"","/"&amp;Table16[[#This Row],[Def-Secondary3]],)&amp;""&amp;IF(Table16[[#This Row],[PassRush4]]&lt;&gt;"","-"&amp;Table16[[#This Row],[PassRush4]],)</f>
        <v>4</v>
      </c>
      <c r="R1061" s="74" t="e">
        <f>VLOOKUP(Table16[[#This Row],[Player]],#REF!,9,FALSE)</f>
        <v>#REF!</v>
      </c>
      <c r="U1061" t="s">
        <v>2663</v>
      </c>
      <c r="V1061" s="95">
        <v>2</v>
      </c>
    </row>
    <row r="1062" spans="1:22" ht="12.75" customHeight="1" x14ac:dyDescent="0.25">
      <c r="A1062" s="76" t="s">
        <v>1564</v>
      </c>
      <c r="B1062" s="72" t="s">
        <v>402</v>
      </c>
      <c r="C1062" s="77" t="s">
        <v>549</v>
      </c>
      <c r="D1062" s="89">
        <v>37085</v>
      </c>
      <c r="E1062" s="73" t="s">
        <v>1565</v>
      </c>
      <c r="G1062" s="73" t="s">
        <v>164</v>
      </c>
      <c r="H1062" s="75" t="e">
        <f>VLOOKUP(Table16[[#This Row],[Player]],Rosters!$D$1:$D$1939,1,FALSE)</f>
        <v>#N/A</v>
      </c>
      <c r="I1062" s="75" t="str">
        <f>Table16[[#This Row],[RunBlock-Primary6]]&amp;"-"&amp;Table16[[#This Row],[PassBlock8]]&amp;IF(Table16[[#This Row],[RunBlock-Secondary7]]&lt;&gt;"","/"&amp;Table16[[#This Row],[RunBlock-Secondary7]]&amp;"-"&amp;Table16[[#This Row],[PassBlock8]],"")</f>
        <v>-</v>
      </c>
      <c r="J1062" s="73" t="s">
        <v>164</v>
      </c>
      <c r="K1062" s="73"/>
      <c r="L1062" s="74"/>
      <c r="M1062" s="74"/>
      <c r="N1062" s="74"/>
      <c r="O1062" s="74"/>
      <c r="P1062" s="74"/>
      <c r="Q1062" s="74" t="str">
        <f>Table16[[#This Row],[DefPrimary2]]&amp;IF(Table16[[#This Row],[Def-Secondary3]]&lt;&gt;"","/"&amp;Table16[[#This Row],[Def-Secondary3]],)&amp;""&amp;IF(Table16[[#This Row],[PassRush4]]&lt;&gt;"","-"&amp;Table16[[#This Row],[PassRush4]],)</f>
        <v>0</v>
      </c>
      <c r="R1062" s="74" t="e">
        <f>VLOOKUP(Table16[[#This Row],[Player]],#REF!,9,FALSE)</f>
        <v>#REF!</v>
      </c>
      <c r="U1062" t="s">
        <v>1749</v>
      </c>
      <c r="V1062" s="95">
        <v>1</v>
      </c>
    </row>
    <row r="1063" spans="1:22" ht="12.75" customHeight="1" x14ac:dyDescent="0.25">
      <c r="A1063" s="76" t="s">
        <v>2065</v>
      </c>
      <c r="B1063" s="72" t="s">
        <v>402</v>
      </c>
      <c r="C1063" s="77" t="s">
        <v>200</v>
      </c>
      <c r="D1063" s="89">
        <v>36058</v>
      </c>
      <c r="E1063" s="73" t="s">
        <v>230</v>
      </c>
      <c r="G1063" s="73" t="s">
        <v>393</v>
      </c>
      <c r="H1063" s="75" t="str">
        <f>VLOOKUP(Table16[[#This Row],[Player]],Rosters!$D$1:$D$1939,1,FALSE)</f>
        <v>Diggs, Trevon</v>
      </c>
      <c r="I1063" s="75" t="str">
        <f>Table16[[#This Row],[RunBlock-Primary6]]&amp;"-"&amp;Table16[[#This Row],[PassBlock8]]&amp;IF(Table16[[#This Row],[RunBlock-Secondary7]]&lt;&gt;"","/"&amp;Table16[[#This Row],[RunBlock-Secondary7]]&amp;"-"&amp;Table16[[#This Row],[PassBlock8]],"")</f>
        <v>-</v>
      </c>
      <c r="J1063" s="73" t="s">
        <v>393</v>
      </c>
      <c r="K1063" s="73"/>
      <c r="L1063" s="74"/>
      <c r="M1063" s="74"/>
      <c r="N1063" s="74"/>
      <c r="O1063" s="74"/>
      <c r="P1063" s="74"/>
      <c r="Q1063" s="74" t="str">
        <f>Table16[[#This Row],[DefPrimary2]]&amp;IF(Table16[[#This Row],[Def-Secondary3]]&lt;&gt;"","/"&amp;Table16[[#This Row],[Def-Secondary3]],)&amp;""&amp;IF(Table16[[#This Row],[PassRush4]]&lt;&gt;"","-"&amp;Table16[[#This Row],[PassRush4]],)</f>
        <v>5</v>
      </c>
      <c r="R1063" s="74" t="e">
        <f>VLOOKUP(Table16[[#This Row],[Player]],#REF!,9,FALSE)</f>
        <v>#REF!</v>
      </c>
      <c r="U1063" t="s">
        <v>4006</v>
      </c>
      <c r="V1063" s="95">
        <v>1</v>
      </c>
    </row>
    <row r="1064" spans="1:22" ht="12.75" customHeight="1" x14ac:dyDescent="0.25">
      <c r="A1064" s="76" t="s">
        <v>1132</v>
      </c>
      <c r="B1064" s="72" t="s">
        <v>402</v>
      </c>
      <c r="C1064" s="77" t="s">
        <v>145</v>
      </c>
      <c r="D1064" s="89">
        <v>34575</v>
      </c>
      <c r="E1064" s="73" t="s">
        <v>405</v>
      </c>
      <c r="G1064" s="73" t="s">
        <v>141</v>
      </c>
      <c r="H1064" s="75" t="str">
        <f>VLOOKUP(Table16[[#This Row],[Player]],Rosters!$D$1:$D$1939,1,FALSE)</f>
        <v>Douglas, Rasul</v>
      </c>
      <c r="I1064" s="75" t="str">
        <f>Table16[[#This Row],[RunBlock-Primary6]]&amp;"-"&amp;Table16[[#This Row],[PassBlock8]]&amp;IF(Table16[[#This Row],[RunBlock-Secondary7]]&lt;&gt;"","/"&amp;Table16[[#This Row],[RunBlock-Secondary7]]&amp;"-"&amp;Table16[[#This Row],[PassBlock8]],"")</f>
        <v>-</v>
      </c>
      <c r="J1064" s="73" t="s">
        <v>141</v>
      </c>
      <c r="K1064" s="73"/>
      <c r="L1064" s="74"/>
      <c r="M1064" s="74"/>
      <c r="N1064" s="74"/>
      <c r="O1064" s="74"/>
      <c r="P1064" s="74"/>
      <c r="Q1064" s="74" t="str">
        <f>Table16[[#This Row],[DefPrimary2]]&amp;IF(Table16[[#This Row],[Def-Secondary3]]&lt;&gt;"","/"&amp;Table16[[#This Row],[Def-Secondary3]],)&amp;""&amp;IF(Table16[[#This Row],[PassRush4]]&lt;&gt;"","-"&amp;Table16[[#This Row],[PassRush4]],)</f>
        <v>4</v>
      </c>
      <c r="R1064" s="74" t="e">
        <f>VLOOKUP(Table16[[#This Row],[Player]],#REF!,9,FALSE)</f>
        <v>#REF!</v>
      </c>
      <c r="U1064" t="s">
        <v>3257</v>
      </c>
      <c r="V1064" s="104">
        <v>1</v>
      </c>
    </row>
    <row r="1065" spans="1:22" ht="12.75" customHeight="1" x14ac:dyDescent="0.25">
      <c r="A1065" s="76" t="s">
        <v>3442</v>
      </c>
      <c r="B1065" s="72" t="s">
        <v>402</v>
      </c>
      <c r="C1065" s="77" t="s">
        <v>91</v>
      </c>
      <c r="D1065" s="89">
        <v>36796</v>
      </c>
      <c r="E1065" s="73" t="s">
        <v>191</v>
      </c>
      <c r="G1065" s="73" t="s">
        <v>164</v>
      </c>
      <c r="H1065" s="75" t="str">
        <f>VLOOKUP(Table16[[#This Row],[Player]],Rosters!$D$1:$D$1939,1,FALSE)</f>
        <v>Emerson, Martin</v>
      </c>
      <c r="I1065" s="75" t="str">
        <f>Table16[[#This Row],[RunBlock-Primary6]]&amp;"-"&amp;Table16[[#This Row],[PassBlock8]]&amp;IF(Table16[[#This Row],[RunBlock-Secondary7]]&lt;&gt;"","/"&amp;Table16[[#This Row],[RunBlock-Secondary7]]&amp;"-"&amp;Table16[[#This Row],[PassBlock8]],"")</f>
        <v>-</v>
      </c>
      <c r="J1065" s="73" t="s">
        <v>164</v>
      </c>
      <c r="K1065" s="73"/>
      <c r="L1065" s="74"/>
      <c r="M1065" s="74"/>
      <c r="N1065" s="74"/>
      <c r="O1065" s="74"/>
      <c r="P1065" s="74"/>
      <c r="Q1065" s="74" t="str">
        <f>Table16[[#This Row],[DefPrimary2]]&amp;IF(Table16[[#This Row],[Def-Secondary3]]&lt;&gt;"","/"&amp;Table16[[#This Row],[Def-Secondary3]],)&amp;""&amp;IF(Table16[[#This Row],[PassRush4]]&lt;&gt;"","-"&amp;Table16[[#This Row],[PassRush4]],)</f>
        <v>0</v>
      </c>
      <c r="R1065" s="74" t="e">
        <f>VLOOKUP(Table16[[#This Row],[Player]],#REF!,9,FALSE)</f>
        <v>#REF!</v>
      </c>
    </row>
    <row r="1066" spans="1:22" ht="12.75" customHeight="1" x14ac:dyDescent="0.25">
      <c r="A1066" s="76" t="s">
        <v>1424</v>
      </c>
      <c r="B1066" s="72" t="s">
        <v>402</v>
      </c>
      <c r="C1066" s="77" t="s">
        <v>246</v>
      </c>
      <c r="D1066" s="89">
        <v>36041</v>
      </c>
      <c r="E1066" s="73" t="s">
        <v>230</v>
      </c>
      <c r="G1066" s="73" t="s">
        <v>141</v>
      </c>
      <c r="H1066" s="75" t="str">
        <f>VLOOKUP(Table16[[#This Row],[Player]],Rosters!$D$1:$D$1939,1,FALSE)</f>
        <v>Fulton, Kristian</v>
      </c>
      <c r="I1066" s="75" t="str">
        <f>Table16[[#This Row],[RunBlock-Primary6]]&amp;"-"&amp;Table16[[#This Row],[PassBlock8]]&amp;IF(Table16[[#This Row],[RunBlock-Secondary7]]&lt;&gt;"","/"&amp;Table16[[#This Row],[RunBlock-Secondary7]]&amp;"-"&amp;Table16[[#This Row],[PassBlock8]],"")</f>
        <v>-</v>
      </c>
      <c r="J1066" s="73" t="s">
        <v>141</v>
      </c>
      <c r="K1066" s="73"/>
      <c r="L1066" s="74"/>
      <c r="M1066" s="74"/>
      <c r="N1066" s="74"/>
      <c r="O1066" s="74"/>
      <c r="P1066" s="74"/>
      <c r="Q1066" s="74" t="str">
        <f>Table16[[#This Row],[DefPrimary2]]&amp;IF(Table16[[#This Row],[Def-Secondary3]]&lt;&gt;"","/"&amp;Table16[[#This Row],[Def-Secondary3]],)&amp;""&amp;IF(Table16[[#This Row],[PassRush4]]&lt;&gt;"","-"&amp;Table16[[#This Row],[PassRush4]],)</f>
        <v>4</v>
      </c>
      <c r="R1066" s="74" t="e">
        <f>VLOOKUP(Table16[[#This Row],[Player]],#REF!,9,FALSE)</f>
        <v>#REF!</v>
      </c>
    </row>
    <row r="1067" spans="1:22" ht="12.75" customHeight="1" x14ac:dyDescent="0.25">
      <c r="A1067" s="76" t="s">
        <v>1118</v>
      </c>
      <c r="B1067" s="72" t="s">
        <v>402</v>
      </c>
      <c r="C1067" s="77" t="s">
        <v>272</v>
      </c>
      <c r="D1067" s="89">
        <v>37435</v>
      </c>
      <c r="E1067" s="73" t="s">
        <v>1119</v>
      </c>
      <c r="G1067" s="73" t="s">
        <v>167</v>
      </c>
      <c r="H1067" s="75" t="str">
        <f>VLOOKUP(Table16[[#This Row],[Player]],Rosters!$D$1:$D$1939,1,FALSE)</f>
        <v>Gonzalez, Christian</v>
      </c>
      <c r="I1067" s="75" t="str">
        <f>Table16[[#This Row],[RunBlock-Primary6]]&amp;"-"&amp;Table16[[#This Row],[PassBlock8]]&amp;IF(Table16[[#This Row],[RunBlock-Secondary7]]&lt;&gt;"","/"&amp;Table16[[#This Row],[RunBlock-Secondary7]]&amp;"-"&amp;Table16[[#This Row],[PassBlock8]],"")</f>
        <v>-</v>
      </c>
      <c r="J1067" s="73" t="s">
        <v>167</v>
      </c>
      <c r="K1067" s="73"/>
      <c r="L1067" s="74"/>
      <c r="M1067" s="74"/>
      <c r="N1067" s="74"/>
      <c r="O1067" s="74"/>
      <c r="P1067" s="74"/>
      <c r="Q1067" s="74" t="str">
        <f>Table16[[#This Row],[DefPrimary2]]&amp;IF(Table16[[#This Row],[Def-Secondary3]]&lt;&gt;"","/"&amp;Table16[[#This Row],[Def-Secondary3]],)&amp;""&amp;IF(Table16[[#This Row],[PassRush4]]&lt;&gt;"","-"&amp;Table16[[#This Row],[PassRush4]],)</f>
        <v>6</v>
      </c>
      <c r="R1067" s="74" t="e">
        <f>VLOOKUP(Table16[[#This Row],[Player]],#REF!,9,FALSE)</f>
        <v>#REF!</v>
      </c>
    </row>
    <row r="1068" spans="1:22" ht="12.75" customHeight="1" x14ac:dyDescent="0.25">
      <c r="A1068" s="76" t="s">
        <v>2646</v>
      </c>
      <c r="B1068" s="72" t="s">
        <v>402</v>
      </c>
      <c r="C1068" s="77" t="s">
        <v>213</v>
      </c>
      <c r="D1068" s="89">
        <v>36839</v>
      </c>
      <c r="E1068" s="73" t="s">
        <v>2647</v>
      </c>
      <c r="G1068" s="73" t="s">
        <v>393</v>
      </c>
      <c r="H1068" s="75" t="str">
        <f>VLOOKUP(Table16[[#This Row],[Player]],Rosters!$D$1:$D$1939,1,FALSE)</f>
        <v>Green, Renardo</v>
      </c>
      <c r="I1068" s="75" t="str">
        <f>Table16[[#This Row],[RunBlock-Primary6]]&amp;"-"&amp;Table16[[#This Row],[PassBlock8]]&amp;IF(Table16[[#This Row],[RunBlock-Secondary7]]&lt;&gt;"","/"&amp;Table16[[#This Row],[RunBlock-Secondary7]]&amp;"-"&amp;Table16[[#This Row],[PassBlock8]],"")</f>
        <v>-</v>
      </c>
      <c r="J1068" s="73" t="s">
        <v>393</v>
      </c>
      <c r="K1068" s="73"/>
      <c r="L1068" s="74"/>
      <c r="M1068" s="74"/>
      <c r="N1068" s="74"/>
      <c r="O1068" s="74"/>
      <c r="P1068" s="74"/>
      <c r="Q1068" s="74" t="str">
        <f>Table16[[#This Row],[DefPrimary2]]&amp;IF(Table16[[#This Row],[Def-Secondary3]]&lt;&gt;"","/"&amp;Table16[[#This Row],[Def-Secondary3]],)&amp;""&amp;IF(Table16[[#This Row],[PassRush4]]&lt;&gt;"","-"&amp;Table16[[#This Row],[PassRush4]],)</f>
        <v>5</v>
      </c>
      <c r="R1068" s="74" t="e">
        <f>VLOOKUP(Table16[[#This Row],[Player]],#REF!,9,FALSE)</f>
        <v>#REF!</v>
      </c>
    </row>
    <row r="1069" spans="1:22" ht="12.75" customHeight="1" x14ac:dyDescent="0.25">
      <c r="A1069" s="76" t="s">
        <v>2644</v>
      </c>
      <c r="B1069" s="72" t="s">
        <v>402</v>
      </c>
      <c r="C1069" s="77" t="s">
        <v>175</v>
      </c>
      <c r="D1069" s="89">
        <v>36465</v>
      </c>
      <c r="E1069" s="73" t="s">
        <v>4320</v>
      </c>
      <c r="G1069" s="73" t="s">
        <v>393</v>
      </c>
      <c r="H1069" s="75" t="str">
        <f>VLOOKUP(Table16[[#This Row],[Player]],Rosters!$D$1:$D$1939,1,FALSE)</f>
        <v>Horn, Jaycee</v>
      </c>
      <c r="I1069" s="75" t="str">
        <f>Table16[[#This Row],[RunBlock-Primary6]]&amp;"-"&amp;Table16[[#This Row],[PassBlock8]]&amp;IF(Table16[[#This Row],[RunBlock-Secondary7]]&lt;&gt;"","/"&amp;Table16[[#This Row],[RunBlock-Secondary7]]&amp;"-"&amp;Table16[[#This Row],[PassBlock8]],"")</f>
        <v>-</v>
      </c>
      <c r="J1069" s="73" t="s">
        <v>393</v>
      </c>
      <c r="K1069" s="73"/>
      <c r="L1069" s="74"/>
      <c r="M1069" s="74"/>
      <c r="N1069" s="74"/>
      <c r="O1069" s="74"/>
      <c r="P1069" s="74"/>
      <c r="Q1069" s="74" t="str">
        <f>Table16[[#This Row],[DefPrimary2]]&amp;IF(Table16[[#This Row],[Def-Secondary3]]&lt;&gt;"","/"&amp;Table16[[#This Row],[Def-Secondary3]],)&amp;""&amp;IF(Table16[[#This Row],[PassRush4]]&lt;&gt;"","-"&amp;Table16[[#This Row],[PassRush4]],)</f>
        <v>5</v>
      </c>
      <c r="R1069" s="74" t="e">
        <f>VLOOKUP(Table16[[#This Row],[Player]],#REF!,9,FALSE)</f>
        <v>#REF!</v>
      </c>
    </row>
    <row r="1070" spans="1:22" ht="12.75" customHeight="1" x14ac:dyDescent="0.25">
      <c r="A1070" s="76" t="s">
        <v>1821</v>
      </c>
      <c r="B1070" s="72" t="s">
        <v>402</v>
      </c>
      <c r="C1070" s="77" t="s">
        <v>285</v>
      </c>
      <c r="D1070" s="89">
        <v>35717</v>
      </c>
      <c r="E1070" s="73" t="s">
        <v>698</v>
      </c>
      <c r="G1070" s="73" t="s">
        <v>141</v>
      </c>
      <c r="H1070" s="75" t="str">
        <f>VLOOKUP(Table16[[#This Row],[Player]],Rosters!$D$1:$D$1939,1,FALSE)</f>
        <v>Jones, Jaylon V.</v>
      </c>
      <c r="I1070" s="75" t="str">
        <f>Table16[[#This Row],[RunBlock-Primary6]]&amp;"-"&amp;Table16[[#This Row],[PassBlock8]]&amp;IF(Table16[[#This Row],[RunBlock-Secondary7]]&lt;&gt;"","/"&amp;Table16[[#This Row],[RunBlock-Secondary7]]&amp;"-"&amp;Table16[[#This Row],[PassBlock8]],"")</f>
        <v>-</v>
      </c>
      <c r="J1070" s="73" t="s">
        <v>141</v>
      </c>
      <c r="K1070" s="73"/>
      <c r="L1070" s="74"/>
      <c r="M1070" s="74"/>
      <c r="N1070" s="74"/>
      <c r="O1070" s="74"/>
      <c r="P1070" s="74"/>
      <c r="Q1070" s="74" t="str">
        <f>Table16[[#This Row],[DefPrimary2]]&amp;IF(Table16[[#This Row],[Def-Secondary3]]&lt;&gt;"","/"&amp;Table16[[#This Row],[Def-Secondary3]],)&amp;""&amp;IF(Table16[[#This Row],[PassRush4]]&lt;&gt;"","-"&amp;Table16[[#This Row],[PassRush4]],)</f>
        <v>4</v>
      </c>
      <c r="R1070" s="74" t="e">
        <f>VLOOKUP(Table16[[#This Row],[Player]],#REF!,9,FALSE)</f>
        <v>#REF!</v>
      </c>
    </row>
    <row r="1071" spans="1:22" ht="12.75" customHeight="1" x14ac:dyDescent="0.25">
      <c r="A1071" s="76" t="s">
        <v>2417</v>
      </c>
      <c r="B1071" s="72" t="s">
        <v>402</v>
      </c>
      <c r="C1071" s="77" t="s">
        <v>220</v>
      </c>
      <c r="D1071" s="89">
        <v>37644</v>
      </c>
      <c r="E1071" s="73" t="s">
        <v>2418</v>
      </c>
      <c r="G1071" s="73" t="s">
        <v>393</v>
      </c>
      <c r="H1071" s="75" t="str">
        <f>VLOOKUP(Table16[[#This Row],[Player]],Rosters!$D$1:$D$1939,1,FALSE)</f>
        <v>Lassiter, Kamari</v>
      </c>
      <c r="I1071" s="75" t="str">
        <f>Table16[[#This Row],[RunBlock-Primary6]]&amp;"-"&amp;Table16[[#This Row],[PassBlock8]]&amp;IF(Table16[[#This Row],[RunBlock-Secondary7]]&lt;&gt;"","/"&amp;Table16[[#This Row],[RunBlock-Secondary7]]&amp;"-"&amp;Table16[[#This Row],[PassBlock8]],"")</f>
        <v>-</v>
      </c>
      <c r="J1071" s="73" t="s">
        <v>393</v>
      </c>
      <c r="K1071" s="73"/>
      <c r="L1071" s="74"/>
      <c r="M1071" s="74"/>
      <c r="N1071" s="74"/>
      <c r="O1071" s="74"/>
      <c r="P1071" s="74"/>
      <c r="Q1071" s="74" t="str">
        <f>Table16[[#This Row],[DefPrimary2]]&amp;IF(Table16[[#This Row],[Def-Secondary3]]&lt;&gt;"","/"&amp;Table16[[#This Row],[Def-Secondary3]],)&amp;""&amp;IF(Table16[[#This Row],[PassRush4]]&lt;&gt;"","-"&amp;Table16[[#This Row],[PassRush4]],)</f>
        <v>5</v>
      </c>
      <c r="R1071" s="74" t="e">
        <f>VLOOKUP(Table16[[#This Row],[Player]],#REF!,9,FALSE)</f>
        <v>#REF!</v>
      </c>
    </row>
    <row r="1072" spans="1:22" ht="12.75" customHeight="1" x14ac:dyDescent="0.25">
      <c r="A1072" s="76" t="s">
        <v>2064</v>
      </c>
      <c r="B1072" s="72" t="s">
        <v>402</v>
      </c>
      <c r="C1072" s="77" t="s">
        <v>429</v>
      </c>
      <c r="D1072" s="89">
        <v>36283</v>
      </c>
      <c r="E1072" s="73" t="s">
        <v>99</v>
      </c>
      <c r="G1072" s="73" t="s">
        <v>393</v>
      </c>
      <c r="H1072" s="75" t="str">
        <f>VLOOKUP(Table16[[#This Row],[Player]],Rosters!$D$1:$D$1939,1,FALSE)</f>
        <v>McCollum, Zyon</v>
      </c>
      <c r="I1072" s="75" t="str">
        <f>Table16[[#This Row],[RunBlock-Primary6]]&amp;"-"&amp;Table16[[#This Row],[PassBlock8]]&amp;IF(Table16[[#This Row],[RunBlock-Secondary7]]&lt;&gt;"","/"&amp;Table16[[#This Row],[RunBlock-Secondary7]]&amp;"-"&amp;Table16[[#This Row],[PassBlock8]],"")</f>
        <v>-</v>
      </c>
      <c r="J1072" s="73" t="s">
        <v>393</v>
      </c>
      <c r="K1072" s="73"/>
      <c r="L1072" s="74"/>
      <c r="M1072" s="74"/>
      <c r="N1072" s="74"/>
      <c r="O1072" s="74"/>
      <c r="P1072" s="74"/>
      <c r="Q1072" s="74" t="str">
        <f>Table16[[#This Row],[DefPrimary2]]&amp;IF(Table16[[#This Row],[Def-Secondary3]]&lt;&gt;"","/"&amp;Table16[[#This Row],[Def-Secondary3]],)&amp;""&amp;IF(Table16[[#This Row],[PassRush4]]&lt;&gt;"","-"&amp;Table16[[#This Row],[PassRush4]],)</f>
        <v>5</v>
      </c>
      <c r="R1072" s="74" t="e">
        <f>VLOOKUP(Table16[[#This Row],[Player]],#REF!,9,FALSE)</f>
        <v>#REF!</v>
      </c>
    </row>
    <row r="1073" spans="1:18" ht="12.75" customHeight="1" x14ac:dyDescent="0.25">
      <c r="A1073" s="76" t="s">
        <v>3539</v>
      </c>
      <c r="B1073" s="72" t="s">
        <v>402</v>
      </c>
      <c r="C1073" s="77" t="s">
        <v>154</v>
      </c>
      <c r="D1073" s="89">
        <v>36588</v>
      </c>
      <c r="E1073" s="73" t="s">
        <v>98</v>
      </c>
      <c r="G1073" s="73" t="s">
        <v>141</v>
      </c>
      <c r="H1073" s="75" t="str">
        <f>VLOOKUP(Table16[[#This Row],[Player]],Rosters!$D$1:$D$1939,1,FALSE)</f>
        <v>Moss, Riley</v>
      </c>
      <c r="I1073" s="75" t="str">
        <f>Table16[[#This Row],[RunBlock-Primary6]]&amp;"-"&amp;Table16[[#This Row],[PassBlock8]]&amp;IF(Table16[[#This Row],[RunBlock-Secondary7]]&lt;&gt;"","/"&amp;Table16[[#This Row],[RunBlock-Secondary7]]&amp;"-"&amp;Table16[[#This Row],[PassBlock8]],"")</f>
        <v>-</v>
      </c>
      <c r="J1073" s="73" t="s">
        <v>141</v>
      </c>
      <c r="K1073" s="73"/>
      <c r="L1073" s="74"/>
      <c r="M1073" s="74"/>
      <c r="N1073" s="74"/>
      <c r="O1073" s="74"/>
      <c r="P1073" s="74"/>
      <c r="Q1073" s="74" t="str">
        <f>Table16[[#This Row],[DefPrimary2]]&amp;IF(Table16[[#This Row],[Def-Secondary3]]&lt;&gt;"","/"&amp;Table16[[#This Row],[Def-Secondary3]],)&amp;""&amp;IF(Table16[[#This Row],[PassRush4]]&lt;&gt;"","-"&amp;Table16[[#This Row],[PassRush4]],)</f>
        <v>4</v>
      </c>
      <c r="R1073" s="74" t="e">
        <f>VLOOKUP(Table16[[#This Row],[Player]],#REF!,9,FALSE)</f>
        <v>#REF!</v>
      </c>
    </row>
    <row r="1074" spans="1:18" ht="12.75" customHeight="1" x14ac:dyDescent="0.25">
      <c r="A1074" s="76" t="s">
        <v>1121</v>
      </c>
      <c r="B1074" s="72" t="s">
        <v>402</v>
      </c>
      <c r="C1074" s="77" t="s">
        <v>232</v>
      </c>
      <c r="D1074" s="89">
        <v>35813</v>
      </c>
      <c r="E1074" s="73" t="s">
        <v>591</v>
      </c>
      <c r="G1074" s="73" t="s">
        <v>167</v>
      </c>
      <c r="H1074" s="75" t="str">
        <f>VLOOKUP(Table16[[#This Row],[Player]],Rosters!$D$1:$D$1939,1,FALSE)</f>
        <v>Murphy, Byron</v>
      </c>
      <c r="I1074" s="75" t="str">
        <f>Table16[[#This Row],[RunBlock-Primary6]]&amp;"-"&amp;Table16[[#This Row],[PassBlock8]]&amp;IF(Table16[[#This Row],[RunBlock-Secondary7]]&lt;&gt;"","/"&amp;Table16[[#This Row],[RunBlock-Secondary7]]&amp;"-"&amp;Table16[[#This Row],[PassBlock8]],"")</f>
        <v>-</v>
      </c>
      <c r="J1074" s="73" t="s">
        <v>167</v>
      </c>
      <c r="K1074" s="73"/>
      <c r="L1074" s="74"/>
      <c r="M1074" s="74"/>
      <c r="N1074" s="74"/>
      <c r="O1074" s="74"/>
      <c r="P1074" s="74"/>
      <c r="Q1074" s="74" t="str">
        <f>Table16[[#This Row],[DefPrimary2]]&amp;IF(Table16[[#This Row],[Def-Secondary3]]&lt;&gt;"","/"&amp;Table16[[#This Row],[Def-Secondary3]],)&amp;""&amp;IF(Table16[[#This Row],[PassRush4]]&lt;&gt;"","-"&amp;Table16[[#This Row],[PassRush4]],)</f>
        <v>6</v>
      </c>
      <c r="R1074" s="74" t="e">
        <f>VLOOKUP(Table16[[#This Row],[Player]],#REF!,9,FALSE)</f>
        <v>#REF!</v>
      </c>
    </row>
    <row r="1075" spans="1:18" ht="12.75" customHeight="1" x14ac:dyDescent="0.25">
      <c r="A1075" s="76" t="s">
        <v>2873</v>
      </c>
      <c r="B1075" s="72" t="s">
        <v>402</v>
      </c>
      <c r="C1075" s="77" t="s">
        <v>131</v>
      </c>
      <c r="D1075" s="89">
        <v>36783</v>
      </c>
      <c r="E1075" s="73" t="s">
        <v>2874</v>
      </c>
      <c r="G1075" s="73" t="s">
        <v>141</v>
      </c>
      <c r="H1075" s="75" t="str">
        <f>VLOOKUP(Table16[[#This Row],[Player]],Rosters!$D$1:$D$1939,1,FALSE)</f>
        <v>Newton, Josh</v>
      </c>
      <c r="I1075" s="75" t="str">
        <f>Table16[[#This Row],[RunBlock-Primary6]]&amp;"-"&amp;Table16[[#This Row],[PassBlock8]]&amp;IF(Table16[[#This Row],[RunBlock-Secondary7]]&lt;&gt;"","/"&amp;Table16[[#This Row],[RunBlock-Secondary7]]&amp;"-"&amp;Table16[[#This Row],[PassBlock8]],"")</f>
        <v>-</v>
      </c>
      <c r="J1075" s="73" t="s">
        <v>141</v>
      </c>
      <c r="K1075" s="73"/>
      <c r="L1075" s="74"/>
      <c r="M1075" s="74"/>
      <c r="N1075" s="74"/>
      <c r="O1075" s="74"/>
      <c r="P1075" s="74"/>
      <c r="Q1075" s="74" t="str">
        <f>Table16[[#This Row],[DefPrimary2]]&amp;IF(Table16[[#This Row],[Def-Secondary3]]&lt;&gt;"","/"&amp;Table16[[#This Row],[Def-Secondary3]],)&amp;""&amp;IF(Table16[[#This Row],[PassRush4]]&lt;&gt;"","-"&amp;Table16[[#This Row],[PassRush4]],)</f>
        <v>4</v>
      </c>
      <c r="R1075" s="74" t="e">
        <f>VLOOKUP(Table16[[#This Row],[Player]],#REF!,9,FALSE)</f>
        <v>#REF!</v>
      </c>
    </row>
    <row r="1076" spans="1:18" ht="12.75" customHeight="1" x14ac:dyDescent="0.25">
      <c r="A1076" s="76" t="s">
        <v>1950</v>
      </c>
      <c r="B1076" s="72" t="s">
        <v>402</v>
      </c>
      <c r="C1076" s="77" t="s">
        <v>181</v>
      </c>
      <c r="D1076" s="89">
        <v>36733</v>
      </c>
      <c r="E1076" s="73" t="s">
        <v>268</v>
      </c>
      <c r="G1076" s="73" t="s">
        <v>393</v>
      </c>
      <c r="H1076" s="75" t="e">
        <f>VLOOKUP(Table16[[#This Row],[Player]],Rosters!$D$1:$D$1939,1,FALSE)</f>
        <v>#N/A</v>
      </c>
      <c r="I1076" s="75" t="str">
        <f>Table16[[#This Row],[RunBlock-Primary6]]&amp;"-"&amp;Table16[[#This Row],[PassBlock8]]&amp;IF(Table16[[#This Row],[RunBlock-Secondary7]]&lt;&gt;"","/"&amp;Table16[[#This Row],[RunBlock-Secondary7]]&amp;"-"&amp;Table16[[#This Row],[PassBlock8]],"")</f>
        <v>-</v>
      </c>
      <c r="J1076" s="73" t="s">
        <v>393</v>
      </c>
      <c r="K1076" s="73"/>
      <c r="L1076" s="74"/>
      <c r="M1076" s="74"/>
      <c r="N1076" s="74"/>
      <c r="O1076" s="74"/>
      <c r="P1076" s="74"/>
      <c r="Q1076" s="74" t="str">
        <f>Table16[[#This Row],[DefPrimary2]]&amp;IF(Table16[[#This Row],[Def-Secondary3]]&lt;&gt;"","/"&amp;Table16[[#This Row],[Def-Secondary3]],)&amp;""&amp;IF(Table16[[#This Row],[PassRush4]]&lt;&gt;"","-"&amp;Table16[[#This Row],[PassRush4]],)</f>
        <v>5</v>
      </c>
      <c r="R1076" s="74" t="e">
        <f>VLOOKUP(Table16[[#This Row],[Player]],#REF!,9,FALSE)</f>
        <v>#REF!</v>
      </c>
    </row>
    <row r="1077" spans="1:18" ht="12.75" customHeight="1" x14ac:dyDescent="0.25">
      <c r="A1077" s="76" t="s">
        <v>834</v>
      </c>
      <c r="B1077" s="72" t="s">
        <v>402</v>
      </c>
      <c r="C1077" s="77" t="s">
        <v>261</v>
      </c>
      <c r="D1077" s="89">
        <v>34631</v>
      </c>
      <c r="E1077" s="73" t="s">
        <v>835</v>
      </c>
      <c r="G1077" s="73" t="s">
        <v>393</v>
      </c>
      <c r="H1077" s="75" t="str">
        <f>VLOOKUP(Table16[[#This Row],[Player]],Rosters!$D$1:$D$1939,1,FALSE)</f>
        <v>Ramsey, Jalen</v>
      </c>
      <c r="I1077" s="75" t="str">
        <f>Table16[[#This Row],[RunBlock-Primary6]]&amp;"-"&amp;Table16[[#This Row],[PassBlock8]]&amp;IF(Table16[[#This Row],[RunBlock-Secondary7]]&lt;&gt;"","/"&amp;Table16[[#This Row],[RunBlock-Secondary7]]&amp;"-"&amp;Table16[[#This Row],[PassBlock8]],"")</f>
        <v>-</v>
      </c>
      <c r="J1077" s="73" t="s">
        <v>393</v>
      </c>
      <c r="K1077" s="73"/>
      <c r="L1077" s="74"/>
      <c r="M1077" s="74"/>
      <c r="N1077" s="74"/>
      <c r="O1077" s="74"/>
      <c r="P1077" s="74"/>
      <c r="Q1077" s="74" t="str">
        <f>Table16[[#This Row],[DefPrimary2]]&amp;IF(Table16[[#This Row],[Def-Secondary3]]&lt;&gt;"","/"&amp;Table16[[#This Row],[Def-Secondary3]],)&amp;""&amp;IF(Table16[[#This Row],[PassRush4]]&lt;&gt;"","-"&amp;Table16[[#This Row],[PassRush4]],)</f>
        <v>5</v>
      </c>
      <c r="R1077" s="74" t="e">
        <f>VLOOKUP(Table16[[#This Row],[Player]],#REF!,9,FALSE)</f>
        <v>#REF!</v>
      </c>
    </row>
    <row r="1078" spans="1:18" ht="12.75" customHeight="1" x14ac:dyDescent="0.25">
      <c r="A1078" s="76" t="s">
        <v>3110</v>
      </c>
      <c r="B1078" s="72" t="s">
        <v>402</v>
      </c>
      <c r="C1078" s="77" t="s">
        <v>303</v>
      </c>
      <c r="D1078" s="89">
        <v>35380</v>
      </c>
      <c r="E1078" s="73" t="s">
        <v>428</v>
      </c>
      <c r="G1078" s="73" t="s">
        <v>393</v>
      </c>
      <c r="H1078" s="75" t="str">
        <f>VLOOKUP(Table16[[#This Row],[Player]],Rosters!$D$1:$D$1939,1,FALSE)</f>
        <v>Reed, D.J.</v>
      </c>
      <c r="I1078" s="75" t="str">
        <f>Table16[[#This Row],[RunBlock-Primary6]]&amp;"-"&amp;Table16[[#This Row],[PassBlock8]]&amp;IF(Table16[[#This Row],[RunBlock-Secondary7]]&lt;&gt;"","/"&amp;Table16[[#This Row],[RunBlock-Secondary7]]&amp;"-"&amp;Table16[[#This Row],[PassBlock8]],"")</f>
        <v>-</v>
      </c>
      <c r="J1078" s="73" t="s">
        <v>393</v>
      </c>
      <c r="K1078" s="73"/>
      <c r="L1078" s="74"/>
      <c r="M1078" s="74"/>
      <c r="N1078" s="74"/>
      <c r="O1078" s="74"/>
      <c r="P1078" s="74"/>
      <c r="Q1078" s="74" t="str">
        <f>Table16[[#This Row],[DefPrimary2]]&amp;IF(Table16[[#This Row],[Def-Secondary3]]&lt;&gt;"","/"&amp;Table16[[#This Row],[Def-Secondary3]],)&amp;""&amp;IF(Table16[[#This Row],[PassRush4]]&lt;&gt;"","-"&amp;Table16[[#This Row],[PassRush4]],)</f>
        <v>5</v>
      </c>
      <c r="R1078" s="74" t="e">
        <f>VLOOKUP(Table16[[#This Row],[Player]],#REF!,9,FALSE)</f>
        <v>#REF!</v>
      </c>
    </row>
    <row r="1079" spans="1:18" ht="12.75" customHeight="1" x14ac:dyDescent="0.25">
      <c r="A1079" s="76" t="s">
        <v>971</v>
      </c>
      <c r="B1079" s="72" t="s">
        <v>402</v>
      </c>
      <c r="C1079" s="77" t="s">
        <v>491</v>
      </c>
      <c r="D1079" s="89">
        <v>36966</v>
      </c>
      <c r="E1079" s="73" t="s">
        <v>972</v>
      </c>
      <c r="G1079" s="73" t="s">
        <v>164</v>
      </c>
      <c r="H1079" s="75" t="str">
        <f>VLOOKUP(Table16[[#This Row],[Player]],Rosters!$D$1:$D$1939,1,FALSE)</f>
        <v>Richardson, Decamerion</v>
      </c>
      <c r="I1079" s="75" t="str">
        <f>Table16[[#This Row],[RunBlock-Primary6]]&amp;"-"&amp;Table16[[#This Row],[PassBlock8]]&amp;IF(Table16[[#This Row],[RunBlock-Secondary7]]&lt;&gt;"","/"&amp;Table16[[#This Row],[RunBlock-Secondary7]]&amp;"-"&amp;Table16[[#This Row],[PassBlock8]],"")</f>
        <v>-</v>
      </c>
      <c r="J1079" s="73" t="s">
        <v>164</v>
      </c>
      <c r="K1079" s="73"/>
      <c r="L1079" s="74"/>
      <c r="M1079" s="74"/>
      <c r="N1079" s="74"/>
      <c r="O1079" s="74"/>
      <c r="P1079" s="74"/>
      <c r="Q1079" s="74" t="str">
        <f>Table16[[#This Row],[DefPrimary2]]&amp;IF(Table16[[#This Row],[Def-Secondary3]]&lt;&gt;"","/"&amp;Table16[[#This Row],[Def-Secondary3]],)&amp;""&amp;IF(Table16[[#This Row],[PassRush4]]&lt;&gt;"","-"&amp;Table16[[#This Row],[PassRush4]],)</f>
        <v>0</v>
      </c>
      <c r="R1079" s="74" t="e">
        <f>VLOOKUP(Table16[[#This Row],[Player]],#REF!,9,FALSE)</f>
        <v>#REF!</v>
      </c>
    </row>
    <row r="1080" spans="1:18" ht="12.75" customHeight="1" x14ac:dyDescent="0.25">
      <c r="A1080" s="76" t="s">
        <v>1816</v>
      </c>
      <c r="B1080" s="72" t="s">
        <v>402</v>
      </c>
      <c r="C1080" s="77" t="s">
        <v>138</v>
      </c>
      <c r="D1080" s="89">
        <v>36802</v>
      </c>
      <c r="E1080" s="73" t="s">
        <v>1817</v>
      </c>
      <c r="G1080" s="73" t="s">
        <v>141</v>
      </c>
      <c r="H1080" s="75" t="str">
        <f>VLOOKUP(Table16[[#This Row],[Player]],Rosters!$D$1:$D$1939,1,FALSE)</f>
        <v>Sainristil, Mike</v>
      </c>
      <c r="I1080" s="75" t="str">
        <f>Table16[[#This Row],[RunBlock-Primary6]]&amp;"-"&amp;Table16[[#This Row],[PassBlock8]]&amp;IF(Table16[[#This Row],[RunBlock-Secondary7]]&lt;&gt;"","/"&amp;Table16[[#This Row],[RunBlock-Secondary7]]&amp;"-"&amp;Table16[[#This Row],[PassBlock8]],"")</f>
        <v>-</v>
      </c>
      <c r="J1080" s="73" t="s">
        <v>141</v>
      </c>
      <c r="K1080" s="73"/>
      <c r="L1080" s="74"/>
      <c r="M1080" s="74"/>
      <c r="N1080" s="74"/>
      <c r="O1080" s="74"/>
      <c r="P1080" s="74"/>
      <c r="Q1080" s="74" t="str">
        <f>Table16[[#This Row],[DefPrimary2]]&amp;IF(Table16[[#This Row],[Def-Secondary3]]&lt;&gt;"","/"&amp;Table16[[#This Row],[Def-Secondary3]],)&amp;""&amp;IF(Table16[[#This Row],[PassRush4]]&lt;&gt;"","-"&amp;Table16[[#This Row],[PassRush4]],)</f>
        <v>4</v>
      </c>
      <c r="R1080" s="74" t="e">
        <f>VLOOKUP(Table16[[#This Row],[Player]],#REF!,9,FALSE)</f>
        <v>#REF!</v>
      </c>
    </row>
    <row r="1081" spans="1:18" ht="12.75" customHeight="1" x14ac:dyDescent="0.25">
      <c r="A1081" s="76" t="s">
        <v>400</v>
      </c>
      <c r="B1081" s="72" t="s">
        <v>402</v>
      </c>
      <c r="C1081" s="77" t="s">
        <v>363</v>
      </c>
      <c r="D1081" s="89">
        <v>33239</v>
      </c>
      <c r="E1081" s="73" t="s">
        <v>158</v>
      </c>
      <c r="G1081" s="73" t="s">
        <v>393</v>
      </c>
      <c r="H1081" s="75" t="str">
        <f>VLOOKUP(Table16[[#This Row],[Player]],Rosters!$D$1:$D$1939,1,FALSE)</f>
        <v>Slay, Darius</v>
      </c>
      <c r="I1081" s="75" t="str">
        <f>Table16[[#This Row],[RunBlock-Primary6]]&amp;"-"&amp;Table16[[#This Row],[PassBlock8]]&amp;IF(Table16[[#This Row],[RunBlock-Secondary7]]&lt;&gt;"","/"&amp;Table16[[#This Row],[RunBlock-Secondary7]]&amp;"-"&amp;Table16[[#This Row],[PassBlock8]],"")</f>
        <v>-</v>
      </c>
      <c r="J1081" s="73" t="s">
        <v>393</v>
      </c>
      <c r="K1081" s="73"/>
      <c r="L1081" s="74"/>
      <c r="M1081" s="74"/>
      <c r="N1081" s="74"/>
      <c r="O1081" s="74"/>
      <c r="P1081" s="74"/>
      <c r="Q1081" s="74" t="str">
        <f>Table16[[#This Row],[DefPrimary2]]&amp;IF(Table16[[#This Row],[Def-Secondary3]]&lt;&gt;"","/"&amp;Table16[[#This Row],[Def-Secondary3]],)&amp;""&amp;IF(Table16[[#This Row],[PassRush4]]&lt;&gt;"","-"&amp;Table16[[#This Row],[PassRush4]],)</f>
        <v>5</v>
      </c>
      <c r="R1081" s="74" t="e">
        <f>VLOOKUP(Table16[[#This Row],[Player]],#REF!,9,FALSE)</f>
        <v>#REF!</v>
      </c>
    </row>
    <row r="1082" spans="1:18" ht="12.75" customHeight="1" x14ac:dyDescent="0.25">
      <c r="A1082" s="76" t="s">
        <v>2074</v>
      </c>
      <c r="B1082" s="72" t="s">
        <v>402</v>
      </c>
      <c r="C1082" s="77" t="s">
        <v>250</v>
      </c>
      <c r="D1082" s="89">
        <v>35793</v>
      </c>
      <c r="E1082" s="73" t="s">
        <v>473</v>
      </c>
      <c r="G1082" s="73" t="s">
        <v>164</v>
      </c>
      <c r="H1082" s="75" t="str">
        <f>VLOOKUP(Table16[[#This Row],[Player]],Rosters!$D$1:$D$1939,1,FALSE)</f>
        <v>Stephens, Brandon</v>
      </c>
      <c r="I1082" s="75" t="str">
        <f>Table16[[#This Row],[RunBlock-Primary6]]&amp;"-"&amp;Table16[[#This Row],[PassBlock8]]&amp;IF(Table16[[#This Row],[RunBlock-Secondary7]]&lt;&gt;"","/"&amp;Table16[[#This Row],[RunBlock-Secondary7]]&amp;"-"&amp;Table16[[#This Row],[PassBlock8]],"")</f>
        <v>-</v>
      </c>
      <c r="J1082" s="73" t="s">
        <v>164</v>
      </c>
      <c r="K1082" s="73"/>
      <c r="L1082" s="74"/>
      <c r="M1082" s="74"/>
      <c r="N1082" s="74"/>
      <c r="O1082" s="74"/>
      <c r="P1082" s="74"/>
      <c r="Q1082" s="74" t="str">
        <f>Table16[[#This Row],[DefPrimary2]]&amp;IF(Table16[[#This Row],[Def-Secondary3]]&lt;&gt;"","/"&amp;Table16[[#This Row],[Def-Secondary3]],)&amp;""&amp;IF(Table16[[#This Row],[PassRush4]]&lt;&gt;"","-"&amp;Table16[[#This Row],[PassRush4]],)</f>
        <v>0</v>
      </c>
      <c r="R1082" s="74" t="e">
        <f>VLOOKUP(Table16[[#This Row],[Player]],#REF!,9,FALSE)</f>
        <v>#REF!</v>
      </c>
    </row>
    <row r="1083" spans="1:18" ht="12.75" customHeight="1" x14ac:dyDescent="0.25">
      <c r="A1083" s="76" t="s">
        <v>3118</v>
      </c>
      <c r="B1083" s="72" t="s">
        <v>402</v>
      </c>
      <c r="C1083" s="77" t="s">
        <v>327</v>
      </c>
      <c r="D1083" s="89">
        <v>36672</v>
      </c>
      <c r="E1083" s="73" t="s">
        <v>268</v>
      </c>
      <c r="G1083" s="73" t="s">
        <v>164</v>
      </c>
      <c r="H1083" s="75" t="str">
        <f>VLOOKUP(Table16[[#This Row],[Player]],Rosters!$D$1:$D$1939,1,FALSE)</f>
        <v>Stevenson, Tyrique</v>
      </c>
      <c r="I1083" s="75" t="str">
        <f>Table16[[#This Row],[RunBlock-Primary6]]&amp;"-"&amp;Table16[[#This Row],[PassBlock8]]&amp;IF(Table16[[#This Row],[RunBlock-Secondary7]]&lt;&gt;"","/"&amp;Table16[[#This Row],[RunBlock-Secondary7]]&amp;"-"&amp;Table16[[#This Row],[PassBlock8]],"")</f>
        <v>-</v>
      </c>
      <c r="J1083" s="73" t="s">
        <v>164</v>
      </c>
      <c r="K1083" s="73"/>
      <c r="L1083" s="74"/>
      <c r="M1083" s="74"/>
      <c r="N1083" s="74"/>
      <c r="O1083" s="74"/>
      <c r="P1083" s="74"/>
      <c r="Q1083" s="74" t="str">
        <f>Table16[[#This Row],[DefPrimary2]]&amp;IF(Table16[[#This Row],[Def-Secondary3]]&lt;&gt;"","/"&amp;Table16[[#This Row],[Def-Secondary3]],)&amp;""&amp;IF(Table16[[#This Row],[PassRush4]]&lt;&gt;"","-"&amp;Table16[[#This Row],[PassRush4]],)</f>
        <v>0</v>
      </c>
      <c r="R1083" s="74" t="e">
        <f>VLOOKUP(Table16[[#This Row],[Player]],#REF!,9,FALSE)</f>
        <v>#REF!</v>
      </c>
    </row>
    <row r="1084" spans="1:18" ht="12.75" customHeight="1" x14ac:dyDescent="0.25">
      <c r="A1084" s="76" t="s">
        <v>2885</v>
      </c>
      <c r="B1084" s="72" t="s">
        <v>402</v>
      </c>
      <c r="C1084" s="77" t="s">
        <v>479</v>
      </c>
      <c r="D1084" s="89">
        <v>36132</v>
      </c>
      <c r="E1084" s="73" t="s">
        <v>90</v>
      </c>
      <c r="G1084" s="73" t="s">
        <v>164</v>
      </c>
      <c r="H1084" s="75" t="str">
        <f>VLOOKUP(Table16[[#This Row],[Player]],Rosters!$D$1:$D$1939,1,FALSE)</f>
        <v>Taylor, Alontae</v>
      </c>
      <c r="I1084" s="75" t="str">
        <f>Table16[[#This Row],[RunBlock-Primary6]]&amp;"-"&amp;Table16[[#This Row],[PassBlock8]]&amp;IF(Table16[[#This Row],[RunBlock-Secondary7]]&lt;&gt;"","/"&amp;Table16[[#This Row],[RunBlock-Secondary7]]&amp;"-"&amp;Table16[[#This Row],[PassBlock8]],"")</f>
        <v>-</v>
      </c>
      <c r="J1084" s="73" t="s">
        <v>164</v>
      </c>
      <c r="K1084" s="73"/>
      <c r="L1084" s="74"/>
      <c r="M1084" s="74"/>
      <c r="N1084" s="74"/>
      <c r="O1084" s="74"/>
      <c r="P1084" s="74"/>
      <c r="Q1084" s="74" t="str">
        <f>Table16[[#This Row],[DefPrimary2]]&amp;IF(Table16[[#This Row],[Def-Secondary3]]&lt;&gt;"","/"&amp;Table16[[#This Row],[Def-Secondary3]],)&amp;""&amp;IF(Table16[[#This Row],[PassRush4]]&lt;&gt;"","-"&amp;Table16[[#This Row],[PassRush4]],)</f>
        <v>0</v>
      </c>
      <c r="R1084" s="74" t="e">
        <f>VLOOKUP(Table16[[#This Row],[Player]],#REF!,9,FALSE)</f>
        <v>#REF!</v>
      </c>
    </row>
    <row r="1085" spans="1:18" ht="12.75" customHeight="1" x14ac:dyDescent="0.25">
      <c r="A1085" s="76" t="s">
        <v>3641</v>
      </c>
      <c r="B1085" s="72" t="s">
        <v>402</v>
      </c>
      <c r="C1085" s="77" t="s">
        <v>109</v>
      </c>
      <c r="D1085" s="89">
        <v>36061</v>
      </c>
      <c r="E1085" s="73" t="s">
        <v>4170</v>
      </c>
      <c r="G1085" s="73" t="s">
        <v>393</v>
      </c>
      <c r="H1085" s="75" t="str">
        <f>VLOOKUP(Table16[[#This Row],[Player]],Rosters!$D$1:$D$1939,1,FALSE)</f>
        <v>Terrell, A.J.</v>
      </c>
      <c r="I1085" s="75" t="str">
        <f>Table16[[#This Row],[RunBlock-Primary6]]&amp;"-"&amp;Table16[[#This Row],[PassBlock8]]&amp;IF(Table16[[#This Row],[RunBlock-Secondary7]]&lt;&gt;"","/"&amp;Table16[[#This Row],[RunBlock-Secondary7]]&amp;"-"&amp;Table16[[#This Row],[PassBlock8]],"")</f>
        <v>-</v>
      </c>
      <c r="J1085" s="73" t="s">
        <v>393</v>
      </c>
      <c r="K1085" s="73"/>
      <c r="L1085" s="74"/>
      <c r="M1085" s="74"/>
      <c r="N1085" s="74"/>
      <c r="O1085" s="74"/>
      <c r="P1085" s="74"/>
      <c r="Q1085" s="74" t="str">
        <f>Table16[[#This Row],[DefPrimary2]]&amp;IF(Table16[[#This Row],[Def-Secondary3]]&lt;&gt;"","/"&amp;Table16[[#This Row],[Def-Secondary3]],)&amp;""&amp;IF(Table16[[#This Row],[PassRush4]]&lt;&gt;"","-"&amp;Table16[[#This Row],[PassRush4]],)</f>
        <v>5</v>
      </c>
      <c r="R1085" s="74" t="e">
        <f>VLOOKUP(Table16[[#This Row],[Player]],#REF!,9,FALSE)</f>
        <v>#REF!</v>
      </c>
    </row>
    <row r="1086" spans="1:18" ht="12.75" customHeight="1" x14ac:dyDescent="0.25">
      <c r="A1086" s="91" t="s">
        <v>625</v>
      </c>
      <c r="B1086" s="72" t="s">
        <v>402</v>
      </c>
      <c r="C1086" s="77" t="s">
        <v>84</v>
      </c>
      <c r="D1086" s="89">
        <v>36551</v>
      </c>
      <c r="E1086" s="73" t="s">
        <v>477</v>
      </c>
      <c r="G1086" s="73" t="s">
        <v>141</v>
      </c>
      <c r="H1086" s="75" t="str">
        <f>VLOOKUP(Table16[[#This Row],[Player]],Rosters!$D$1:$D$1939,1,FALSE)</f>
        <v>Thomas, Starling</v>
      </c>
      <c r="I1086" s="75" t="str">
        <f>Table16[[#This Row],[RunBlock-Primary6]]&amp;"-"&amp;Table16[[#This Row],[PassBlock8]]&amp;IF(Table16[[#This Row],[RunBlock-Secondary7]]&lt;&gt;"","/"&amp;Table16[[#This Row],[RunBlock-Secondary7]]&amp;"-"&amp;Table16[[#This Row],[PassBlock8]],"")</f>
        <v>-</v>
      </c>
      <c r="J1086" s="73" t="s">
        <v>141</v>
      </c>
      <c r="K1086" s="73"/>
      <c r="L1086" s="74"/>
      <c r="M1086" s="74"/>
      <c r="N1086" s="74"/>
      <c r="O1086" s="74"/>
      <c r="P1086" s="74"/>
      <c r="Q1086" s="74" t="str">
        <f>Table16[[#This Row],[DefPrimary2]]&amp;IF(Table16[[#This Row],[Def-Secondary3]]&lt;&gt;"","/"&amp;Table16[[#This Row],[Def-Secondary3]],)&amp;""&amp;IF(Table16[[#This Row],[PassRush4]]&lt;&gt;"","-"&amp;Table16[[#This Row],[PassRush4]],)</f>
        <v>4</v>
      </c>
      <c r="R1086" s="74" t="e">
        <f>VLOOKUP(Table16[[#This Row],[Player]],#REF!,9,FALSE)</f>
        <v>#REF!</v>
      </c>
    </row>
    <row r="1087" spans="1:18" ht="12.75" customHeight="1" x14ac:dyDescent="0.25">
      <c r="A1087" s="76" t="s">
        <v>1952</v>
      </c>
      <c r="B1087" s="72" t="s">
        <v>402</v>
      </c>
      <c r="C1087" s="77" t="s">
        <v>368</v>
      </c>
      <c r="D1087" s="89">
        <v>37143</v>
      </c>
      <c r="E1087" s="73" t="s">
        <v>114</v>
      </c>
      <c r="G1087" s="73" t="s">
        <v>393</v>
      </c>
      <c r="H1087" s="75" t="str">
        <f>VLOOKUP(Table16[[#This Row],[Player]],Rosters!$D$1:$D$1939,1,FALSE)</f>
        <v>Valentine, Carrington</v>
      </c>
      <c r="I1087" s="75" t="str">
        <f>Table16[[#This Row],[RunBlock-Primary6]]&amp;"-"&amp;Table16[[#This Row],[PassBlock8]]&amp;IF(Table16[[#This Row],[RunBlock-Secondary7]]&lt;&gt;"","/"&amp;Table16[[#This Row],[RunBlock-Secondary7]]&amp;"-"&amp;Table16[[#This Row],[PassBlock8]],"")</f>
        <v>-</v>
      </c>
      <c r="J1087" s="73" t="s">
        <v>393</v>
      </c>
      <c r="K1087" s="73"/>
      <c r="L1087" s="74"/>
      <c r="M1087" s="74"/>
      <c r="N1087" s="74"/>
      <c r="O1087" s="74"/>
      <c r="P1087" s="74"/>
      <c r="Q1087" s="74" t="str">
        <f>Table16[[#This Row],[DefPrimary2]]&amp;IF(Table16[[#This Row],[Def-Secondary3]]&lt;&gt;"","/"&amp;Table16[[#This Row],[Def-Secondary3]],)&amp;""&amp;IF(Table16[[#This Row],[PassRush4]]&lt;&gt;"","-"&amp;Table16[[#This Row],[PassRush4]],)</f>
        <v>5</v>
      </c>
      <c r="R1087" s="74" t="e">
        <f>VLOOKUP(Table16[[#This Row],[Player]],#REF!,9,FALSE)</f>
        <v>#REF!</v>
      </c>
    </row>
    <row r="1088" spans="1:18" ht="12.75" customHeight="1" x14ac:dyDescent="0.25">
      <c r="A1088" s="76" t="s">
        <v>2204</v>
      </c>
      <c r="B1088" s="72" t="s">
        <v>402</v>
      </c>
      <c r="C1088" s="77" t="s">
        <v>239</v>
      </c>
      <c r="D1088" s="89">
        <v>34408</v>
      </c>
      <c r="E1088" s="73" t="s">
        <v>391</v>
      </c>
      <c r="G1088" s="73" t="s">
        <v>141</v>
      </c>
      <c r="H1088" s="75" t="str">
        <f>VLOOKUP(Table16[[#This Row],[Player]],Rosters!$D$1:$D$1939,1,FALSE)</f>
        <v>Williams, Darious</v>
      </c>
      <c r="I1088" s="75" t="str">
        <f>Table16[[#This Row],[RunBlock-Primary6]]&amp;"-"&amp;Table16[[#This Row],[PassBlock8]]&amp;IF(Table16[[#This Row],[RunBlock-Secondary7]]&lt;&gt;"","/"&amp;Table16[[#This Row],[RunBlock-Secondary7]]&amp;"-"&amp;Table16[[#This Row],[PassBlock8]],"")</f>
        <v>-</v>
      </c>
      <c r="J1088" s="73" t="s">
        <v>141</v>
      </c>
      <c r="K1088" s="73"/>
      <c r="L1088" s="74"/>
      <c r="M1088" s="74"/>
      <c r="N1088" s="74"/>
      <c r="O1088" s="74"/>
      <c r="P1088" s="74"/>
      <c r="Q1088" s="74" t="str">
        <f>Table16[[#This Row],[DefPrimary2]]&amp;IF(Table16[[#This Row],[Def-Secondary3]]&lt;&gt;"","/"&amp;Table16[[#This Row],[Def-Secondary3]],)&amp;""&amp;IF(Table16[[#This Row],[PassRush4]]&lt;&gt;"","-"&amp;Table16[[#This Row],[PassRush4]],)</f>
        <v>4</v>
      </c>
      <c r="R1088" s="74" t="e">
        <f>VLOOKUP(Table16[[#This Row],[Player]],#REF!,9,FALSE)</f>
        <v>#REF!</v>
      </c>
    </row>
    <row r="1089" spans="1:18" ht="12.75" customHeight="1" x14ac:dyDescent="0.25">
      <c r="A1089" s="76" t="s">
        <v>838</v>
      </c>
      <c r="B1089" s="72" t="s">
        <v>402</v>
      </c>
      <c r="C1089" s="77" t="s">
        <v>395</v>
      </c>
      <c r="D1089" s="89">
        <v>36450</v>
      </c>
      <c r="E1089" s="73" t="s">
        <v>89</v>
      </c>
      <c r="G1089" s="73" t="s">
        <v>141</v>
      </c>
      <c r="H1089" s="75" t="str">
        <f>VLOOKUP(Table16[[#This Row],[Player]],Rosters!$D$1:$D$1939,1,FALSE)</f>
        <v>Williams, Joshua</v>
      </c>
      <c r="I1089" s="75" t="str">
        <f>Table16[[#This Row],[RunBlock-Primary6]]&amp;"-"&amp;Table16[[#This Row],[PassBlock8]]&amp;IF(Table16[[#This Row],[RunBlock-Secondary7]]&lt;&gt;"","/"&amp;Table16[[#This Row],[RunBlock-Secondary7]]&amp;"-"&amp;Table16[[#This Row],[PassBlock8]],"")</f>
        <v>-</v>
      </c>
      <c r="J1089" s="73" t="s">
        <v>141</v>
      </c>
      <c r="K1089" s="73"/>
      <c r="L1089" s="74"/>
      <c r="M1089" s="74"/>
      <c r="N1089" s="74"/>
      <c r="O1089" s="74"/>
      <c r="P1089" s="74"/>
      <c r="Q1089" s="74" t="str">
        <f>Table16[[#This Row],[DefPrimary2]]&amp;IF(Table16[[#This Row],[Def-Secondary3]]&lt;&gt;"","/"&amp;Table16[[#This Row],[Def-Secondary3]],)&amp;""&amp;IF(Table16[[#This Row],[PassRush4]]&lt;&gt;"","-"&amp;Table16[[#This Row],[PassRush4]],)</f>
        <v>4</v>
      </c>
      <c r="R1089" s="74" t="e">
        <f>VLOOKUP(Table16[[#This Row],[Player]],#REF!,9,FALSE)</f>
        <v>#REF!</v>
      </c>
    </row>
    <row r="1090" spans="1:18" ht="12.75" customHeight="1" x14ac:dyDescent="0.25">
      <c r="A1090" s="76" t="s">
        <v>1270</v>
      </c>
      <c r="B1090" s="72" t="s">
        <v>402</v>
      </c>
      <c r="C1090" s="77" t="s">
        <v>116</v>
      </c>
      <c r="D1090" s="89">
        <v>36871</v>
      </c>
      <c r="E1090" s="73" t="s">
        <v>1119</v>
      </c>
      <c r="G1090" s="73" t="s">
        <v>167</v>
      </c>
      <c r="H1090" s="75" t="str">
        <f>VLOOKUP(Table16[[#This Row],[Player]],Rosters!$D$1:$D$1939,1,FALSE)</f>
        <v>Witherspoon, Devon</v>
      </c>
      <c r="I1090" s="75" t="str">
        <f>Table16[[#This Row],[RunBlock-Primary6]]&amp;"-"&amp;Table16[[#This Row],[PassBlock8]]&amp;IF(Table16[[#This Row],[RunBlock-Secondary7]]&lt;&gt;"","/"&amp;Table16[[#This Row],[RunBlock-Secondary7]]&amp;"-"&amp;Table16[[#This Row],[PassBlock8]],"")</f>
        <v>-</v>
      </c>
      <c r="J1090" s="73" t="s">
        <v>167</v>
      </c>
      <c r="K1090" s="73"/>
      <c r="L1090" s="74"/>
      <c r="M1090" s="74"/>
      <c r="N1090" s="74"/>
      <c r="O1090" s="74"/>
      <c r="P1090" s="74"/>
      <c r="Q1090" s="74" t="str">
        <f>Table16[[#This Row],[DefPrimary2]]&amp;IF(Table16[[#This Row],[Def-Secondary3]]&lt;&gt;"","/"&amp;Table16[[#This Row],[Def-Secondary3]],)&amp;""&amp;IF(Table16[[#This Row],[PassRush4]]&lt;&gt;"","-"&amp;Table16[[#This Row],[PassRush4]],)</f>
        <v>6</v>
      </c>
      <c r="R1090" s="74" t="e">
        <f>VLOOKUP(Table16[[#This Row],[Player]],#REF!,9,FALSE)</f>
        <v>#REF!</v>
      </c>
    </row>
    <row r="1091" spans="1:18" ht="12.75" customHeight="1" x14ac:dyDescent="0.25">
      <c r="A1091" s="76" t="s">
        <v>1080</v>
      </c>
      <c r="B1091" s="72" t="s">
        <v>308</v>
      </c>
      <c r="C1091" s="77" t="s">
        <v>138</v>
      </c>
      <c r="D1091" s="89">
        <v>35591</v>
      </c>
      <c r="E1091" s="73" t="s">
        <v>362</v>
      </c>
      <c r="G1091" s="73" t="s">
        <v>314</v>
      </c>
      <c r="H1091" s="75" t="str">
        <f>VLOOKUP(Table16[[#This Row],[Player]],Rosters!$D$1:$D$1939,1,FALSE)</f>
        <v>Armstrong, Dorance</v>
      </c>
      <c r="I1091" s="75" t="str">
        <f>Table16[[#This Row],[RunBlock-Primary6]]&amp;"-"&amp;Table16[[#This Row],[PassBlock8]]&amp;IF(Table16[[#This Row],[RunBlock-Secondary7]]&lt;&gt;"","/"&amp;Table16[[#This Row],[RunBlock-Secondary7]]&amp;"-"&amp;Table16[[#This Row],[PassBlock8]],"")</f>
        <v>-</v>
      </c>
      <c r="J1091" s="73" t="s">
        <v>164</v>
      </c>
      <c r="K1091" s="73"/>
      <c r="L1091" s="74">
        <v>8</v>
      </c>
      <c r="M1091" s="74"/>
      <c r="N1091" s="74"/>
      <c r="O1091" s="74"/>
      <c r="P1091" s="74"/>
      <c r="Q1091" s="74" t="str">
        <f>Table16[[#This Row],[DefPrimary2]]&amp;IF(Table16[[#This Row],[Def-Secondary3]]&lt;&gt;"","/"&amp;Table16[[#This Row],[Def-Secondary3]],)&amp;""&amp;IF(Table16[[#This Row],[PassRush4]]&lt;&gt;"","-"&amp;Table16[[#This Row],[PassRush4]],)</f>
        <v>0-8</v>
      </c>
      <c r="R1091" s="74" t="e">
        <f>VLOOKUP(Table16[[#This Row],[Player]],#REF!,9,FALSE)</f>
        <v>#REF!</v>
      </c>
    </row>
    <row r="1092" spans="1:18" ht="12.75" customHeight="1" x14ac:dyDescent="0.25">
      <c r="A1092" s="76" t="s">
        <v>2959</v>
      </c>
      <c r="B1092" s="72" t="s">
        <v>308</v>
      </c>
      <c r="C1092" s="77" t="s">
        <v>213</v>
      </c>
      <c r="D1092" s="89">
        <v>35726</v>
      </c>
      <c r="E1092" s="73" t="s">
        <v>2081</v>
      </c>
      <c r="G1092" s="73" t="s">
        <v>731</v>
      </c>
      <c r="H1092" s="75" t="str">
        <f>VLOOKUP(Table16[[#This Row],[Player]],Rosters!$D$1:$D$1939,1,FALSE)</f>
        <v>Bosa, Nick</v>
      </c>
      <c r="I1092" s="75" t="str">
        <f>Table16[[#This Row],[RunBlock-Primary6]]&amp;"-"&amp;Table16[[#This Row],[PassBlock8]]&amp;IF(Table16[[#This Row],[RunBlock-Secondary7]]&lt;&gt;"","/"&amp;Table16[[#This Row],[RunBlock-Secondary7]]&amp;"-"&amp;Table16[[#This Row],[PassBlock8]],"")</f>
        <v>-</v>
      </c>
      <c r="J1092" s="73" t="s">
        <v>167</v>
      </c>
      <c r="K1092" s="73"/>
      <c r="L1092" s="74">
        <v>12</v>
      </c>
      <c r="M1092" s="74">
        <v>1</v>
      </c>
      <c r="N1092" s="74"/>
      <c r="O1092" s="74"/>
      <c r="P1092" s="74"/>
      <c r="Q1092" s="74" t="str">
        <f>Table16[[#This Row],[DefPrimary2]]&amp;IF(Table16[[#This Row],[Def-Secondary3]]&lt;&gt;"","/"&amp;Table16[[#This Row],[Def-Secondary3]],)&amp;""&amp;IF(Table16[[#This Row],[PassRush4]]&lt;&gt;"","-"&amp;Table16[[#This Row],[PassRush4]],)</f>
        <v>6-12</v>
      </c>
      <c r="R1092" s="74" t="e">
        <f>VLOOKUP(Table16[[#This Row],[Player]],#REF!,9,FALSE)</f>
        <v>#REF!</v>
      </c>
    </row>
    <row r="1093" spans="1:18" ht="12.75" customHeight="1" x14ac:dyDescent="0.25">
      <c r="A1093" s="76" t="s">
        <v>920</v>
      </c>
      <c r="B1093" s="72" t="s">
        <v>308</v>
      </c>
      <c r="C1093" s="77" t="s">
        <v>232</v>
      </c>
      <c r="D1093" s="89">
        <v>34264</v>
      </c>
      <c r="E1093" s="73" t="s">
        <v>536</v>
      </c>
      <c r="G1093" s="73" t="s">
        <v>291</v>
      </c>
      <c r="H1093" s="75" t="str">
        <f>VLOOKUP(Table16[[#This Row],[Player]],Rosters!$D$1:$D$1939,1,FALSE)</f>
        <v>Bullard, Jonathan</v>
      </c>
      <c r="I1093" s="75" t="str">
        <f>Table16[[#This Row],[RunBlock-Primary6]]&amp;"-"&amp;Table16[[#This Row],[PassBlock8]]&amp;IF(Table16[[#This Row],[RunBlock-Secondary7]]&lt;&gt;"","/"&amp;Table16[[#This Row],[RunBlock-Secondary7]]&amp;"-"&amp;Table16[[#This Row],[PassBlock8]],"")</f>
        <v>-</v>
      </c>
      <c r="J1093" s="73" t="s">
        <v>393</v>
      </c>
      <c r="K1093" s="73"/>
      <c r="L1093" s="74">
        <v>1</v>
      </c>
      <c r="M1093" s="74"/>
      <c r="N1093" s="74"/>
      <c r="O1093" s="74"/>
      <c r="P1093" s="74"/>
      <c r="Q1093" s="74" t="str">
        <f>Table16[[#This Row],[DefPrimary2]]&amp;IF(Table16[[#This Row],[Def-Secondary3]]&lt;&gt;"","/"&amp;Table16[[#This Row],[Def-Secondary3]],)&amp;""&amp;IF(Table16[[#This Row],[PassRush4]]&lt;&gt;"","-"&amp;Table16[[#This Row],[PassRush4]],)</f>
        <v>5-1</v>
      </c>
      <c r="R1093" s="74" t="e">
        <f>VLOOKUP(Table16[[#This Row],[Player]],#REF!,9,FALSE)</f>
        <v>#REF!</v>
      </c>
    </row>
    <row r="1094" spans="1:18" ht="12.75" customHeight="1" x14ac:dyDescent="0.25">
      <c r="A1094" s="76" t="s">
        <v>3404</v>
      </c>
      <c r="B1094" s="72" t="s">
        <v>308</v>
      </c>
      <c r="C1094" s="77" t="s">
        <v>363</v>
      </c>
      <c r="D1094" s="89">
        <v>36985</v>
      </c>
      <c r="E1094" s="73" t="s">
        <v>1119</v>
      </c>
      <c r="G1094" s="73" t="s">
        <v>201</v>
      </c>
      <c r="H1094" s="75" t="str">
        <f>VLOOKUP(Table16[[#This Row],[Player]],Rosters!$D$1:$D$1939,1,FALSE)</f>
        <v>Carter, Jalen</v>
      </c>
      <c r="I1094" s="75" t="str">
        <f>Table16[[#This Row],[RunBlock-Primary6]]&amp;"-"&amp;Table16[[#This Row],[PassBlock8]]&amp;IF(Table16[[#This Row],[RunBlock-Secondary7]]&lt;&gt;"","/"&amp;Table16[[#This Row],[RunBlock-Secondary7]]&amp;"-"&amp;Table16[[#This Row],[PassBlock8]],"")</f>
        <v>-</v>
      </c>
      <c r="J1094" s="73" t="s">
        <v>393</v>
      </c>
      <c r="K1094" s="73"/>
      <c r="L1094" s="74">
        <v>5</v>
      </c>
      <c r="M1094" s="74"/>
      <c r="N1094" s="74"/>
      <c r="O1094" s="74"/>
      <c r="P1094" s="74"/>
      <c r="Q1094" s="74" t="str">
        <f>Table16[[#This Row],[DefPrimary2]]&amp;IF(Table16[[#This Row],[Def-Secondary3]]&lt;&gt;"","/"&amp;Table16[[#This Row],[Def-Secondary3]],)&amp;""&amp;IF(Table16[[#This Row],[PassRush4]]&lt;&gt;"","-"&amp;Table16[[#This Row],[PassRush4]],)</f>
        <v>5-5</v>
      </c>
      <c r="R1094" s="74" t="e">
        <f>VLOOKUP(Table16[[#This Row],[Player]],#REF!,9,FALSE)</f>
        <v>#REF!</v>
      </c>
    </row>
    <row r="1095" spans="1:18" ht="12.75" customHeight="1" x14ac:dyDescent="0.25">
      <c r="A1095" s="76" t="s">
        <v>3406</v>
      </c>
      <c r="B1095" s="72" t="s">
        <v>308</v>
      </c>
      <c r="C1095" s="77" t="s">
        <v>303</v>
      </c>
      <c r="D1095" s="89">
        <v>35663</v>
      </c>
      <c r="E1095" s="73" t="s">
        <v>89</v>
      </c>
      <c r="G1095" s="73" t="s">
        <v>781</v>
      </c>
      <c r="H1095" s="75" t="str">
        <f>VLOOKUP(Table16[[#This Row],[Player]],Rosters!$D$1:$D$1939,1,FALSE)</f>
        <v>Clemons, Micheal</v>
      </c>
      <c r="I1095" s="75" t="str">
        <f>Table16[[#This Row],[RunBlock-Primary6]]&amp;"-"&amp;Table16[[#This Row],[PassBlock8]]&amp;IF(Table16[[#This Row],[RunBlock-Secondary7]]&lt;&gt;"","/"&amp;Table16[[#This Row],[RunBlock-Secondary7]]&amp;"-"&amp;Table16[[#This Row],[PassBlock8]],"")</f>
        <v>-</v>
      </c>
      <c r="J1095" s="73" t="s">
        <v>141</v>
      </c>
      <c r="K1095" s="73"/>
      <c r="L1095" s="74">
        <v>6</v>
      </c>
      <c r="M1095" s="74"/>
      <c r="N1095" s="74"/>
      <c r="O1095" s="74"/>
      <c r="P1095" s="74"/>
      <c r="Q1095" s="74" t="str">
        <f>Table16[[#This Row],[DefPrimary2]]&amp;IF(Table16[[#This Row],[Def-Secondary3]]&lt;&gt;"","/"&amp;Table16[[#This Row],[Def-Secondary3]],)&amp;""&amp;IF(Table16[[#This Row],[PassRush4]]&lt;&gt;"","-"&amp;Table16[[#This Row],[PassRush4]],)</f>
        <v>4-6</v>
      </c>
      <c r="R1095" s="74" t="e">
        <f>VLOOKUP(Table16[[#This Row],[Player]],#REF!,9,FALSE)</f>
        <v>#REF!</v>
      </c>
    </row>
    <row r="1096" spans="1:18" ht="12.75" customHeight="1" x14ac:dyDescent="0.25">
      <c r="A1096" s="76" t="s">
        <v>4321</v>
      </c>
      <c r="B1096" s="72" t="s">
        <v>308</v>
      </c>
      <c r="C1096" s="77" t="s">
        <v>84</v>
      </c>
      <c r="D1096" s="89">
        <v>34954</v>
      </c>
      <c r="E1096" s="73" t="s">
        <v>4322</v>
      </c>
      <c r="G1096" s="73" t="s">
        <v>269</v>
      </c>
      <c r="H1096" s="75" t="e">
        <f>VLOOKUP(Table16[[#This Row],[Player]],Rosters!$D$1:$D$1939,1,FALSE)</f>
        <v>#N/A</v>
      </c>
      <c r="I1096" s="75" t="str">
        <f>Table16[[#This Row],[RunBlock-Primary6]]&amp;"-"&amp;Table16[[#This Row],[PassBlock8]]&amp;IF(Table16[[#This Row],[RunBlock-Secondary7]]&lt;&gt;"","/"&amp;Table16[[#This Row],[RunBlock-Secondary7]]&amp;"-"&amp;Table16[[#This Row],[PassBlock8]],"")</f>
        <v>-</v>
      </c>
      <c r="J1096" s="73" t="s">
        <v>164</v>
      </c>
      <c r="K1096" s="73"/>
      <c r="L1096" s="74">
        <v>4</v>
      </c>
      <c r="M1096" s="74"/>
      <c r="N1096" s="74"/>
      <c r="O1096" s="74"/>
      <c r="P1096" s="74"/>
      <c r="Q1096" s="74" t="str">
        <f>Table16[[#This Row],[DefPrimary2]]&amp;IF(Table16[[#This Row],[Def-Secondary3]]&lt;&gt;"","/"&amp;Table16[[#This Row],[Def-Secondary3]],)&amp;""&amp;IF(Table16[[#This Row],[PassRush4]]&lt;&gt;"","-"&amp;Table16[[#This Row],[PassRush4]],)</f>
        <v>0-4</v>
      </c>
      <c r="R1096" s="74" t="e">
        <f>VLOOKUP(Table16[[#This Row],[Player]],#REF!,9,FALSE)</f>
        <v>#REF!</v>
      </c>
    </row>
    <row r="1097" spans="1:18" ht="12.75" customHeight="1" x14ac:dyDescent="0.25">
      <c r="A1097" s="76" t="s">
        <v>2269</v>
      </c>
      <c r="B1097" s="72" t="s">
        <v>308</v>
      </c>
      <c r="C1097" s="77" t="s">
        <v>395</v>
      </c>
      <c r="D1097" s="89">
        <v>35768</v>
      </c>
      <c r="E1097" s="73" t="s">
        <v>1239</v>
      </c>
      <c r="G1097" s="73" t="s">
        <v>228</v>
      </c>
      <c r="H1097" s="75" t="str">
        <f>VLOOKUP(Table16[[#This Row],[Player]],Rosters!$D$1:$D$1939,1,FALSE)</f>
        <v>Danna, Mike</v>
      </c>
      <c r="I1097" s="75" t="str">
        <f>Table16[[#This Row],[RunBlock-Primary6]]&amp;"-"&amp;Table16[[#This Row],[PassBlock8]]&amp;IF(Table16[[#This Row],[RunBlock-Secondary7]]&lt;&gt;"","/"&amp;Table16[[#This Row],[RunBlock-Secondary7]]&amp;"-"&amp;Table16[[#This Row],[PassBlock8]],"")</f>
        <v>-</v>
      </c>
      <c r="J1097" s="73" t="s">
        <v>141</v>
      </c>
      <c r="K1097" s="73"/>
      <c r="L1097" s="74">
        <v>5</v>
      </c>
      <c r="M1097" s="74"/>
      <c r="N1097" s="74"/>
      <c r="O1097" s="74"/>
      <c r="P1097" s="74"/>
      <c r="Q1097" s="74" t="str">
        <f>Table16[[#This Row],[DefPrimary2]]&amp;IF(Table16[[#This Row],[Def-Secondary3]]&lt;&gt;"","/"&amp;Table16[[#This Row],[Def-Secondary3]],)&amp;""&amp;IF(Table16[[#This Row],[PassRush4]]&lt;&gt;"","-"&amp;Table16[[#This Row],[PassRush4]],)</f>
        <v>4-5</v>
      </c>
      <c r="R1097" s="74" t="e">
        <f>VLOOKUP(Table16[[#This Row],[Player]],#REF!,9,FALSE)</f>
        <v>#REF!</v>
      </c>
    </row>
    <row r="1098" spans="1:18" ht="12.75" customHeight="1" x14ac:dyDescent="0.25">
      <c r="A1098" s="76" t="s">
        <v>1075</v>
      </c>
      <c r="B1098" s="72" t="s">
        <v>308</v>
      </c>
      <c r="C1098" s="77" t="s">
        <v>272</v>
      </c>
      <c r="D1098" s="89">
        <v>34347</v>
      </c>
      <c r="E1098" s="73" t="s">
        <v>391</v>
      </c>
      <c r="G1098" s="73" t="s">
        <v>233</v>
      </c>
      <c r="H1098" s="75" t="str">
        <f>VLOOKUP(Table16[[#This Row],[Player]],Rosters!$D$1:$D$1939,1,FALSE)</f>
        <v>Ekuale, Daniel</v>
      </c>
      <c r="I1098" s="75" t="str">
        <f>Table16[[#This Row],[RunBlock-Primary6]]&amp;"-"&amp;Table16[[#This Row],[PassBlock8]]&amp;IF(Table16[[#This Row],[RunBlock-Secondary7]]&lt;&gt;"","/"&amp;Table16[[#This Row],[RunBlock-Secondary7]]&amp;"-"&amp;Table16[[#This Row],[PassBlock8]],"")</f>
        <v>-</v>
      </c>
      <c r="J1098" s="73" t="s">
        <v>393</v>
      </c>
      <c r="K1098" s="73"/>
      <c r="L1098" s="74">
        <v>2</v>
      </c>
      <c r="M1098" s="74"/>
      <c r="N1098" s="74"/>
      <c r="O1098" s="74"/>
      <c r="P1098" s="74"/>
      <c r="Q1098" s="74" t="str">
        <f>Table16[[#This Row],[DefPrimary2]]&amp;IF(Table16[[#This Row],[Def-Secondary3]]&lt;&gt;"","/"&amp;Table16[[#This Row],[Def-Secondary3]],)&amp;""&amp;IF(Table16[[#This Row],[PassRush4]]&lt;&gt;"","-"&amp;Table16[[#This Row],[PassRush4]],)</f>
        <v>5-2</v>
      </c>
      <c r="R1098" s="74" t="e">
        <f>VLOOKUP(Table16[[#This Row],[Player]],#REF!,9,FALSE)</f>
        <v>#REF!</v>
      </c>
    </row>
    <row r="1099" spans="1:18" ht="12.75" customHeight="1" x14ac:dyDescent="0.25">
      <c r="A1099" s="76" t="s">
        <v>2036</v>
      </c>
      <c r="B1099" s="72" t="s">
        <v>308</v>
      </c>
      <c r="C1099" s="77" t="s">
        <v>145</v>
      </c>
      <c r="D1099" s="89">
        <v>36053</v>
      </c>
      <c r="E1099" s="73" t="s">
        <v>230</v>
      </c>
      <c r="G1099" s="73" t="s">
        <v>774</v>
      </c>
      <c r="H1099" s="75" t="str">
        <f>VLOOKUP(Table16[[#This Row],[Player]],Rosters!$D$1:$D$1939,1,FALSE)</f>
        <v>Epenesa, A.J.</v>
      </c>
      <c r="I1099" s="75" t="str">
        <f>Table16[[#This Row],[RunBlock-Primary6]]&amp;"-"&amp;Table16[[#This Row],[PassBlock8]]&amp;IF(Table16[[#This Row],[RunBlock-Secondary7]]&lt;&gt;"","/"&amp;Table16[[#This Row],[RunBlock-Secondary7]]&amp;"-"&amp;Table16[[#This Row],[PassBlock8]],"")</f>
        <v>-</v>
      </c>
      <c r="J1099" s="73" t="s">
        <v>141</v>
      </c>
      <c r="K1099" s="73"/>
      <c r="L1099" s="74">
        <v>8</v>
      </c>
      <c r="M1099" s="74"/>
      <c r="N1099" s="74"/>
      <c r="O1099" s="74"/>
      <c r="P1099" s="74"/>
      <c r="Q1099" s="74" t="str">
        <f>Table16[[#This Row],[DefPrimary2]]&amp;IF(Table16[[#This Row],[Def-Secondary3]]&lt;&gt;"","/"&amp;Table16[[#This Row],[Def-Secondary3]],)&amp;""&amp;IF(Table16[[#This Row],[PassRush4]]&lt;&gt;"","-"&amp;Table16[[#This Row],[PassRush4]],)</f>
        <v>4-8</v>
      </c>
      <c r="R1099" s="74" t="e">
        <f>VLOOKUP(Table16[[#This Row],[Player]],#REF!,9,FALSE)</f>
        <v>#REF!</v>
      </c>
    </row>
    <row r="1100" spans="1:18" ht="12.75" customHeight="1" x14ac:dyDescent="0.25">
      <c r="A1100" s="76" t="s">
        <v>2028</v>
      </c>
      <c r="B1100" s="72" t="s">
        <v>308</v>
      </c>
      <c r="C1100" s="77" t="s">
        <v>246</v>
      </c>
      <c r="D1100" s="89">
        <v>35022</v>
      </c>
      <c r="E1100" s="73" t="s">
        <v>391</v>
      </c>
      <c r="G1100" s="73" t="s">
        <v>593</v>
      </c>
      <c r="H1100" s="75" t="str">
        <f>VLOOKUP(Table16[[#This Row],[Player]],Rosters!$D$1:$D$1939,1,FALSE)</f>
        <v>Ford, Poona</v>
      </c>
      <c r="I1100" s="75" t="str">
        <f>Table16[[#This Row],[RunBlock-Primary6]]&amp;"-"&amp;Table16[[#This Row],[PassBlock8]]&amp;IF(Table16[[#This Row],[RunBlock-Secondary7]]&lt;&gt;"","/"&amp;Table16[[#This Row],[RunBlock-Secondary7]]&amp;"-"&amp;Table16[[#This Row],[PassBlock8]],"")</f>
        <v>-</v>
      </c>
      <c r="J1100" s="73" t="s">
        <v>167</v>
      </c>
      <c r="K1100" s="73"/>
      <c r="L1100" s="74">
        <v>3</v>
      </c>
      <c r="M1100" s="74"/>
      <c r="N1100" s="74"/>
      <c r="O1100" s="74"/>
      <c r="P1100" s="74"/>
      <c r="Q1100" s="74" t="str">
        <f>Table16[[#This Row],[DefPrimary2]]&amp;IF(Table16[[#This Row],[Def-Secondary3]]&lt;&gt;"","/"&amp;Table16[[#This Row],[Def-Secondary3]],)&amp;""&amp;IF(Table16[[#This Row],[PassRush4]]&lt;&gt;"","-"&amp;Table16[[#This Row],[PassRush4]],)</f>
        <v>6-3</v>
      </c>
      <c r="R1100" s="74" t="e">
        <f>VLOOKUP(Table16[[#This Row],[Player]],#REF!,9,FALSE)</f>
        <v>#REF!</v>
      </c>
    </row>
    <row r="1101" spans="1:18" ht="12.75" customHeight="1" x14ac:dyDescent="0.25">
      <c r="A1101" s="76" t="s">
        <v>3407</v>
      </c>
      <c r="B1101" s="72" t="s">
        <v>308</v>
      </c>
      <c r="C1101" s="77" t="s">
        <v>154</v>
      </c>
      <c r="D1101" s="89">
        <v>35334</v>
      </c>
      <c r="E1101" s="73" t="s">
        <v>362</v>
      </c>
      <c r="G1101" s="73" t="s">
        <v>216</v>
      </c>
      <c r="H1101" s="75" t="str">
        <f>VLOOKUP(Table16[[#This Row],[Player]],Rosters!$D$1:$D$1939,1,FALSE)</f>
        <v>Franklin-Myers, John</v>
      </c>
      <c r="I1101" s="75" t="str">
        <f>Table16[[#This Row],[RunBlock-Primary6]]&amp;"-"&amp;Table16[[#This Row],[PassBlock8]]&amp;IF(Table16[[#This Row],[RunBlock-Secondary7]]&lt;&gt;"","/"&amp;Table16[[#This Row],[RunBlock-Secondary7]]&amp;"-"&amp;Table16[[#This Row],[PassBlock8]],"")</f>
        <v>-</v>
      </c>
      <c r="J1101" s="73" t="s">
        <v>164</v>
      </c>
      <c r="K1101" s="73"/>
      <c r="L1101" s="74">
        <v>7</v>
      </c>
      <c r="M1101" s="74"/>
      <c r="N1101" s="74"/>
      <c r="O1101" s="74"/>
      <c r="P1101" s="74"/>
      <c r="Q1101" s="74" t="str">
        <f>Table16[[#This Row],[DefPrimary2]]&amp;IF(Table16[[#This Row],[Def-Secondary3]]&lt;&gt;"","/"&amp;Table16[[#This Row],[Def-Secondary3]],)&amp;""&amp;IF(Table16[[#This Row],[PassRush4]]&lt;&gt;"","-"&amp;Table16[[#This Row],[PassRush4]],)</f>
        <v>0-7</v>
      </c>
      <c r="R1101" s="74" t="e">
        <f>VLOOKUP(Table16[[#This Row],[Player]],#REF!,9,FALSE)</f>
        <v>#REF!</v>
      </c>
    </row>
    <row r="1102" spans="1:18" ht="12.75" customHeight="1" x14ac:dyDescent="0.25">
      <c r="A1102" s="76" t="s">
        <v>3512</v>
      </c>
      <c r="B1102" s="72" t="s">
        <v>308</v>
      </c>
      <c r="C1102" s="77" t="s">
        <v>368</v>
      </c>
      <c r="D1102" s="89">
        <v>35767</v>
      </c>
      <c r="E1102" s="73" t="s">
        <v>1762</v>
      </c>
      <c r="G1102" s="73" t="s">
        <v>729</v>
      </c>
      <c r="H1102" s="75" t="str">
        <f>VLOOKUP(Table16[[#This Row],[Player]],Rosters!$D$1:$D$1939,1,FALSE)</f>
        <v>Gary, Rashan</v>
      </c>
      <c r="I1102" s="75" t="str">
        <f>Table16[[#This Row],[RunBlock-Primary6]]&amp;"-"&amp;Table16[[#This Row],[PassBlock8]]&amp;IF(Table16[[#This Row],[RunBlock-Secondary7]]&lt;&gt;"","/"&amp;Table16[[#This Row],[RunBlock-Secondary7]]&amp;"-"&amp;Table16[[#This Row],[PassBlock8]],"")</f>
        <v>-</v>
      </c>
      <c r="J1102" s="73" t="s">
        <v>167</v>
      </c>
      <c r="K1102" s="73"/>
      <c r="L1102" s="74">
        <v>9</v>
      </c>
      <c r="M1102" s="74"/>
      <c r="N1102" s="74"/>
      <c r="O1102" s="74"/>
      <c r="P1102" s="74"/>
      <c r="Q1102" s="74" t="str">
        <f>Table16[[#This Row],[DefPrimary2]]&amp;IF(Table16[[#This Row],[Def-Secondary3]]&lt;&gt;"","/"&amp;Table16[[#This Row],[Def-Secondary3]],)&amp;""&amp;IF(Table16[[#This Row],[PassRush4]]&lt;&gt;"","-"&amp;Table16[[#This Row],[PassRush4]],)</f>
        <v>6-9</v>
      </c>
      <c r="R1102" s="74" t="e">
        <f>VLOOKUP(Table16[[#This Row],[Player]],#REF!,9,FALSE)</f>
        <v>#REF!</v>
      </c>
    </row>
    <row r="1103" spans="1:18" ht="12.75" customHeight="1" x14ac:dyDescent="0.25">
      <c r="A1103" s="76" t="s">
        <v>3820</v>
      </c>
      <c r="B1103" s="72" t="s">
        <v>308</v>
      </c>
      <c r="C1103" s="77" t="s">
        <v>479</v>
      </c>
      <c r="D1103" s="89">
        <v>35417</v>
      </c>
      <c r="E1103" s="73" t="s">
        <v>121</v>
      </c>
      <c r="G1103" s="73" t="s">
        <v>785</v>
      </c>
      <c r="H1103" s="75" t="str">
        <f>VLOOKUP(Table16[[#This Row],[Player]],Rosters!$D$1:$D$1939,1,FALSE)</f>
        <v>Granderson, Carl</v>
      </c>
      <c r="I1103" s="75" t="str">
        <f>Table16[[#This Row],[RunBlock-Primary6]]&amp;"-"&amp;Table16[[#This Row],[PassBlock8]]&amp;IF(Table16[[#This Row],[RunBlock-Secondary7]]&lt;&gt;"","/"&amp;Table16[[#This Row],[RunBlock-Secondary7]]&amp;"-"&amp;Table16[[#This Row],[PassBlock8]],"")</f>
        <v>-</v>
      </c>
      <c r="J1103" s="73" t="s">
        <v>393</v>
      </c>
      <c r="K1103" s="73"/>
      <c r="L1103" s="74">
        <v>6</v>
      </c>
      <c r="M1103" s="74"/>
      <c r="N1103" s="74"/>
      <c r="O1103" s="74"/>
      <c r="P1103" s="74"/>
      <c r="Q1103" s="74" t="str">
        <f>Table16[[#This Row],[DefPrimary2]]&amp;IF(Table16[[#This Row],[Def-Secondary3]]&lt;&gt;"","/"&amp;Table16[[#This Row],[Def-Secondary3]],)&amp;""&amp;IF(Table16[[#This Row],[PassRush4]]&lt;&gt;"","-"&amp;Table16[[#This Row],[PassRush4]],)</f>
        <v>5-6</v>
      </c>
      <c r="R1103" s="74" t="e">
        <f>VLOOKUP(Table16[[#This Row],[Player]],#REF!,9,FALSE)</f>
        <v>#REF!</v>
      </c>
    </row>
    <row r="1104" spans="1:18" ht="12.75" customHeight="1" x14ac:dyDescent="0.25">
      <c r="A1104" s="76" t="s">
        <v>1385</v>
      </c>
      <c r="B1104" s="72" t="s">
        <v>308</v>
      </c>
      <c r="C1104" s="77" t="s">
        <v>429</v>
      </c>
      <c r="D1104" s="89">
        <v>36638</v>
      </c>
      <c r="E1104" s="73" t="s">
        <v>90</v>
      </c>
      <c r="G1104" s="73" t="s">
        <v>781</v>
      </c>
      <c r="H1104" s="75" t="str">
        <f>VLOOKUP(Table16[[#This Row],[Player]],Rosters!$D$1:$D$1939,1,FALSE)</f>
        <v>Hall, Logan</v>
      </c>
      <c r="I1104" s="75" t="str">
        <f>Table16[[#This Row],[RunBlock-Primary6]]&amp;"-"&amp;Table16[[#This Row],[PassBlock8]]&amp;IF(Table16[[#This Row],[RunBlock-Secondary7]]&lt;&gt;"","/"&amp;Table16[[#This Row],[RunBlock-Secondary7]]&amp;"-"&amp;Table16[[#This Row],[PassBlock8]],"")</f>
        <v>-</v>
      </c>
      <c r="J1104" s="73" t="s">
        <v>141</v>
      </c>
      <c r="K1104" s="73"/>
      <c r="L1104" s="74">
        <v>6</v>
      </c>
      <c r="M1104" s="74"/>
      <c r="N1104" s="74"/>
      <c r="O1104" s="74"/>
      <c r="P1104" s="74"/>
      <c r="Q1104" s="74" t="str">
        <f>Table16[[#This Row],[DefPrimary2]]&amp;IF(Table16[[#This Row],[Def-Secondary3]]&lt;&gt;"","/"&amp;Table16[[#This Row],[Def-Secondary3]],)&amp;""&amp;IF(Table16[[#This Row],[PassRush4]]&lt;&gt;"","-"&amp;Table16[[#This Row],[PassRush4]],)</f>
        <v>4-6</v>
      </c>
      <c r="R1104" s="74" t="e">
        <f>VLOOKUP(Table16[[#This Row],[Player]],#REF!,9,FALSE)</f>
        <v>#REF!</v>
      </c>
    </row>
    <row r="1105" spans="1:18" ht="12.75" customHeight="1" x14ac:dyDescent="0.25">
      <c r="A1105" s="76" t="s">
        <v>1778</v>
      </c>
      <c r="B1105" s="72" t="s">
        <v>308</v>
      </c>
      <c r="C1105" s="77" t="s">
        <v>181</v>
      </c>
      <c r="D1105" s="89">
        <v>32634</v>
      </c>
      <c r="E1105" s="73" t="s">
        <v>1779</v>
      </c>
      <c r="G1105" s="73" t="s">
        <v>1392</v>
      </c>
      <c r="H1105" s="75" t="str">
        <f>VLOOKUP(Table16[[#This Row],[Player]],Rosters!$D$1:$D$1939,1,FALSE)</f>
        <v>Heyward, Cameron</v>
      </c>
      <c r="I1105" s="75" t="str">
        <f>Table16[[#This Row],[RunBlock-Primary6]]&amp;"-"&amp;Table16[[#This Row],[PassBlock8]]&amp;IF(Table16[[#This Row],[RunBlock-Secondary7]]&lt;&gt;"","/"&amp;Table16[[#This Row],[RunBlock-Secondary7]]&amp;"-"&amp;Table16[[#This Row],[PassBlock8]],"")</f>
        <v>-</v>
      </c>
      <c r="J1105" s="73" t="s">
        <v>167</v>
      </c>
      <c r="K1105" s="73"/>
      <c r="L1105" s="74">
        <v>8</v>
      </c>
      <c r="M1105" s="74"/>
      <c r="N1105" s="74"/>
      <c r="O1105" s="74"/>
      <c r="P1105" s="74"/>
      <c r="Q1105" s="74" t="str">
        <f>Table16[[#This Row],[DefPrimary2]]&amp;IF(Table16[[#This Row],[Def-Secondary3]]&lt;&gt;"","/"&amp;Table16[[#This Row],[Def-Secondary3]],)&amp;""&amp;IF(Table16[[#This Row],[PassRush4]]&lt;&gt;"","-"&amp;Table16[[#This Row],[PassRush4]],)</f>
        <v>6-8</v>
      </c>
      <c r="R1105" s="74" t="e">
        <f>VLOOKUP(Table16[[#This Row],[Player]],#REF!,9,FALSE)</f>
        <v>#REF!</v>
      </c>
    </row>
    <row r="1106" spans="1:18" ht="12.75" customHeight="1" x14ac:dyDescent="0.25">
      <c r="A1106" s="76" t="s">
        <v>1375</v>
      </c>
      <c r="B1106" s="72" t="s">
        <v>308</v>
      </c>
      <c r="C1106" s="77" t="s">
        <v>220</v>
      </c>
      <c r="D1106" s="89">
        <v>34636</v>
      </c>
      <c r="E1106" s="73" t="s">
        <v>1376</v>
      </c>
      <c r="G1106" s="73" t="s">
        <v>1377</v>
      </c>
      <c r="H1106" s="75" t="str">
        <f>VLOOKUP(Table16[[#This Row],[Player]],Rosters!$D$1:$D$1939,1,FALSE)</f>
        <v>Hunter, Danielle</v>
      </c>
      <c r="I1106" s="75" t="str">
        <f>Table16[[#This Row],[RunBlock-Primary6]]&amp;"-"&amp;Table16[[#This Row],[PassBlock8]]&amp;IF(Table16[[#This Row],[RunBlock-Secondary7]]&lt;&gt;"","/"&amp;Table16[[#This Row],[RunBlock-Secondary7]]&amp;"-"&amp;Table16[[#This Row],[PassBlock8]],"")</f>
        <v>-</v>
      </c>
      <c r="J1106" s="73" t="s">
        <v>393</v>
      </c>
      <c r="K1106" s="73"/>
      <c r="L1106" s="74">
        <v>12</v>
      </c>
      <c r="M1106" s="74">
        <v>2</v>
      </c>
      <c r="N1106" s="74"/>
      <c r="O1106" s="74"/>
      <c r="P1106" s="74"/>
      <c r="Q1106" s="74" t="str">
        <f>Table16[[#This Row],[DefPrimary2]]&amp;IF(Table16[[#This Row],[Def-Secondary3]]&lt;&gt;"","/"&amp;Table16[[#This Row],[Def-Secondary3]],)&amp;""&amp;IF(Table16[[#This Row],[PassRush4]]&lt;&gt;"","-"&amp;Table16[[#This Row],[PassRush4]],)</f>
        <v>5-12</v>
      </c>
      <c r="R1106" s="74" t="e">
        <f>VLOOKUP(Table16[[#This Row],[Player]],#REF!,9,FALSE)</f>
        <v>#REF!</v>
      </c>
    </row>
    <row r="1107" spans="1:18" ht="12.75" customHeight="1" x14ac:dyDescent="0.25">
      <c r="A1107" s="90" t="s">
        <v>2617</v>
      </c>
      <c r="B1107" s="72" t="s">
        <v>308</v>
      </c>
      <c r="C1107" s="77" t="s">
        <v>91</v>
      </c>
      <c r="D1107" s="89">
        <v>37099</v>
      </c>
      <c r="E1107" s="73" t="s">
        <v>180</v>
      </c>
      <c r="G1107" s="73" t="s">
        <v>248</v>
      </c>
      <c r="H1107" s="75" t="str">
        <f>VLOOKUP(Table16[[#This Row],[Player]],Rosters!$D$1:$D$1939,1,FALSE)</f>
        <v>McGuire, Isaiah</v>
      </c>
      <c r="I1107" s="75" t="str">
        <f>Table16[[#This Row],[RunBlock-Primary6]]&amp;"-"&amp;Table16[[#This Row],[PassBlock8]]&amp;IF(Table16[[#This Row],[RunBlock-Secondary7]]&lt;&gt;"","/"&amp;Table16[[#This Row],[RunBlock-Secondary7]]&amp;"-"&amp;Table16[[#This Row],[PassBlock8]],"")</f>
        <v>-</v>
      </c>
      <c r="J1107" s="73" t="s">
        <v>141</v>
      </c>
      <c r="K1107" s="73"/>
      <c r="L1107" s="74">
        <v>4</v>
      </c>
      <c r="M1107" s="74"/>
      <c r="N1107" s="74"/>
      <c r="O1107" s="74"/>
      <c r="P1107" s="74"/>
      <c r="Q1107" s="74" t="str">
        <f>Table16[[#This Row],[DefPrimary2]]&amp;IF(Table16[[#This Row],[Def-Secondary3]]&lt;&gt;"","/"&amp;Table16[[#This Row],[Def-Secondary3]],)&amp;""&amp;IF(Table16[[#This Row],[PassRush4]]&lt;&gt;"","-"&amp;Table16[[#This Row],[PassRush4]],)</f>
        <v>4-4</v>
      </c>
      <c r="R1107" s="74" t="e">
        <f>VLOOKUP(Table16[[#This Row],[Player]],#REF!,9,FALSE)</f>
        <v>#REF!</v>
      </c>
    </row>
    <row r="1108" spans="1:18" ht="12.75" customHeight="1" x14ac:dyDescent="0.25">
      <c r="A1108" s="76" t="s">
        <v>3182</v>
      </c>
      <c r="B1108" s="72" t="s">
        <v>308</v>
      </c>
      <c r="C1108" s="77" t="s">
        <v>285</v>
      </c>
      <c r="D1108" s="89">
        <v>36404</v>
      </c>
      <c r="E1108" s="73" t="s">
        <v>283</v>
      </c>
      <c r="G1108" s="73" t="s">
        <v>228</v>
      </c>
      <c r="H1108" s="75" t="str">
        <f>VLOOKUP(Table16[[#This Row],[Player]],Rosters!$D$1:$D$1939,1,FALSE)</f>
        <v>Odeyingbo, Dayo</v>
      </c>
      <c r="I1108" s="75" t="str">
        <f>Table16[[#This Row],[RunBlock-Primary6]]&amp;"-"&amp;Table16[[#This Row],[PassBlock8]]&amp;IF(Table16[[#This Row],[RunBlock-Secondary7]]&lt;&gt;"","/"&amp;Table16[[#This Row],[RunBlock-Secondary7]]&amp;"-"&amp;Table16[[#This Row],[PassBlock8]],"")</f>
        <v>-</v>
      </c>
      <c r="J1108" s="73" t="s">
        <v>141</v>
      </c>
      <c r="K1108" s="73"/>
      <c r="L1108" s="74">
        <v>5</v>
      </c>
      <c r="M1108" s="74"/>
      <c r="N1108" s="74"/>
      <c r="O1108" s="74"/>
      <c r="P1108" s="74"/>
      <c r="Q1108" s="74" t="str">
        <f>Table16[[#This Row],[DefPrimary2]]&amp;IF(Table16[[#This Row],[Def-Secondary3]]&lt;&gt;"","/"&amp;Table16[[#This Row],[Def-Secondary3]],)&amp;""&amp;IF(Table16[[#This Row],[PassRush4]]&lt;&gt;"","-"&amp;Table16[[#This Row],[PassRush4]],)</f>
        <v>4-5</v>
      </c>
      <c r="R1108" s="74" t="e">
        <f>VLOOKUP(Table16[[#This Row],[Player]],#REF!,9,FALSE)</f>
        <v>#REF!</v>
      </c>
    </row>
    <row r="1109" spans="1:18" ht="12.75" customHeight="1" x14ac:dyDescent="0.25">
      <c r="A1109" s="76" t="s">
        <v>736</v>
      </c>
      <c r="B1109" s="72" t="s">
        <v>308</v>
      </c>
      <c r="C1109" s="77" t="s">
        <v>261</v>
      </c>
      <c r="D1109" s="89">
        <v>34279</v>
      </c>
      <c r="E1109" s="73" t="s">
        <v>654</v>
      </c>
      <c r="G1109" s="73" t="s">
        <v>201</v>
      </c>
      <c r="H1109" s="75" t="str">
        <f>VLOOKUP(Table16[[#This Row],[Player]],Rosters!$D$1:$D$1939,1,FALSE)</f>
        <v>Ogbah, Emmanuel</v>
      </c>
      <c r="I1109" s="75" t="str">
        <f>Table16[[#This Row],[RunBlock-Primary6]]&amp;"-"&amp;Table16[[#This Row],[PassBlock8]]&amp;IF(Table16[[#This Row],[RunBlock-Secondary7]]&lt;&gt;"","/"&amp;Table16[[#This Row],[RunBlock-Secondary7]]&amp;"-"&amp;Table16[[#This Row],[PassBlock8]],"")</f>
        <v>-</v>
      </c>
      <c r="J1109" s="73" t="s">
        <v>393</v>
      </c>
      <c r="K1109" s="73"/>
      <c r="L1109" s="74">
        <v>5</v>
      </c>
      <c r="M1109" s="74"/>
      <c r="N1109" s="74"/>
      <c r="O1109" s="74"/>
      <c r="P1109" s="74"/>
      <c r="Q1109" s="74" t="str">
        <f>Table16[[#This Row],[DefPrimary2]]&amp;IF(Table16[[#This Row],[Def-Secondary3]]&lt;&gt;"","/"&amp;Table16[[#This Row],[Def-Secondary3]],)&amp;""&amp;IF(Table16[[#This Row],[PassRush4]]&lt;&gt;"","-"&amp;Table16[[#This Row],[PassRush4]],)</f>
        <v>5-5</v>
      </c>
      <c r="R1109" s="74" t="e">
        <f>VLOOKUP(Table16[[#This Row],[Player]],#REF!,9,FALSE)</f>
        <v>#REF!</v>
      </c>
    </row>
    <row r="1110" spans="1:18" ht="12.75" customHeight="1" x14ac:dyDescent="0.25">
      <c r="A1110" s="76" t="s">
        <v>2848</v>
      </c>
      <c r="B1110" s="72" t="s">
        <v>308</v>
      </c>
      <c r="C1110" s="77" t="s">
        <v>109</v>
      </c>
      <c r="D1110" s="89">
        <v>33921</v>
      </c>
      <c r="E1110" s="73" t="s">
        <v>1350</v>
      </c>
      <c r="G1110" s="73" t="s">
        <v>203</v>
      </c>
      <c r="H1110" s="75" t="str">
        <f>VLOOKUP(Table16[[#This Row],[Player]],Rosters!$D$1:$D$1939,1,FALSE)</f>
        <v>Onyemata, David</v>
      </c>
      <c r="I1110" s="75" t="str">
        <f>Table16[[#This Row],[RunBlock-Primary6]]&amp;"-"&amp;Table16[[#This Row],[PassBlock8]]&amp;IF(Table16[[#This Row],[RunBlock-Secondary7]]&lt;&gt;"","/"&amp;Table16[[#This Row],[RunBlock-Secondary7]]&amp;"-"&amp;Table16[[#This Row],[PassBlock8]],"")</f>
        <v>-</v>
      </c>
      <c r="J1110" s="73" t="s">
        <v>141</v>
      </c>
      <c r="K1110" s="73"/>
      <c r="L1110" s="74">
        <v>3</v>
      </c>
      <c r="M1110" s="74"/>
      <c r="N1110" s="74"/>
      <c r="O1110" s="74"/>
      <c r="P1110" s="74"/>
      <c r="Q1110" s="74" t="str">
        <f>Table16[[#This Row],[DefPrimary2]]&amp;IF(Table16[[#This Row],[Def-Secondary3]]&lt;&gt;"","/"&amp;Table16[[#This Row],[Def-Secondary3]],)&amp;""&amp;IF(Table16[[#This Row],[PassRush4]]&lt;&gt;"","-"&amp;Table16[[#This Row],[PassRush4]],)</f>
        <v>4-3</v>
      </c>
      <c r="R1110" s="74" t="e">
        <f>VLOOKUP(Table16[[#This Row],[Player]],#REF!,9,FALSE)</f>
        <v>#REF!</v>
      </c>
    </row>
    <row r="1111" spans="1:18" ht="12.75" customHeight="1" x14ac:dyDescent="0.25">
      <c r="A1111" s="76" t="s">
        <v>1384</v>
      </c>
      <c r="B1111" s="72" t="s">
        <v>308</v>
      </c>
      <c r="C1111" s="77" t="s">
        <v>123</v>
      </c>
      <c r="D1111" s="89">
        <v>36511</v>
      </c>
      <c r="E1111" s="73" t="s">
        <v>191</v>
      </c>
      <c r="G1111" s="73" t="s">
        <v>203</v>
      </c>
      <c r="H1111" s="75" t="str">
        <f>VLOOKUP(Table16[[#This Row],[Player]],Rosters!$D$1:$D$1939,1,FALSE)</f>
        <v>Paschal, Josh</v>
      </c>
      <c r="I1111" s="75" t="str">
        <f>Table16[[#This Row],[RunBlock-Primary6]]&amp;"-"&amp;Table16[[#This Row],[PassBlock8]]&amp;IF(Table16[[#This Row],[RunBlock-Secondary7]]&lt;&gt;"","/"&amp;Table16[[#This Row],[RunBlock-Secondary7]]&amp;"-"&amp;Table16[[#This Row],[PassBlock8]],"")</f>
        <v>-</v>
      </c>
      <c r="J1111" s="73" t="s">
        <v>141</v>
      </c>
      <c r="K1111" s="73"/>
      <c r="L1111" s="74">
        <v>3</v>
      </c>
      <c r="M1111" s="74"/>
      <c r="N1111" s="74"/>
      <c r="O1111" s="74"/>
      <c r="P1111" s="74"/>
      <c r="Q1111" s="74" t="str">
        <f>Table16[[#This Row],[DefPrimary2]]&amp;IF(Table16[[#This Row],[Def-Secondary3]]&lt;&gt;"","/"&amp;Table16[[#This Row],[Def-Secondary3]],)&amp;""&amp;IF(Table16[[#This Row],[PassRush4]]&lt;&gt;"","-"&amp;Table16[[#This Row],[PassRush4]],)</f>
        <v>4-3</v>
      </c>
      <c r="R1111" s="74" t="e">
        <f>VLOOKUP(Table16[[#This Row],[Player]],#REF!,9,FALSE)</f>
        <v>#REF!</v>
      </c>
    </row>
    <row r="1112" spans="1:18" ht="12.75" customHeight="1" x14ac:dyDescent="0.25">
      <c r="A1112" s="90" t="s">
        <v>1088</v>
      </c>
      <c r="B1112" s="72" t="s">
        <v>308</v>
      </c>
      <c r="C1112" s="77" t="s">
        <v>175</v>
      </c>
      <c r="D1112" s="89">
        <v>35769</v>
      </c>
      <c r="E1112" s="73" t="s">
        <v>698</v>
      </c>
      <c r="G1112" s="73" t="s">
        <v>273</v>
      </c>
      <c r="H1112" s="75" t="str">
        <f>VLOOKUP(Table16[[#This Row],[Player]],Rosters!$D$1:$D$1939,1,FALSE)</f>
        <v>Ray, LaBryan</v>
      </c>
      <c r="I1112" s="75" t="str">
        <f>Table16[[#This Row],[RunBlock-Primary6]]&amp;"-"&amp;Table16[[#This Row],[PassBlock8]]&amp;IF(Table16[[#This Row],[RunBlock-Secondary7]]&lt;&gt;"","/"&amp;Table16[[#This Row],[RunBlock-Secondary7]]&amp;"-"&amp;Table16[[#This Row],[PassBlock8]],"")</f>
        <v>-</v>
      </c>
      <c r="J1112" s="73" t="s">
        <v>164</v>
      </c>
      <c r="K1112" s="73"/>
      <c r="L1112" s="74">
        <v>3</v>
      </c>
      <c r="M1112" s="74"/>
      <c r="N1112" s="74"/>
      <c r="O1112" s="74"/>
      <c r="P1112" s="74"/>
      <c r="Q1112" s="74" t="str">
        <f>Table16[[#This Row],[DefPrimary2]]&amp;IF(Table16[[#This Row],[Def-Secondary3]]&lt;&gt;"","/"&amp;Table16[[#This Row],[Def-Secondary3]],)&amp;""&amp;IF(Table16[[#This Row],[PassRush4]]&lt;&gt;"","-"&amp;Table16[[#This Row],[PassRush4]],)</f>
        <v>0-3</v>
      </c>
      <c r="R1112" s="74" t="e">
        <f>VLOOKUP(Table16[[#This Row],[Player]],#REF!,9,FALSE)</f>
        <v>#REF!</v>
      </c>
    </row>
    <row r="1113" spans="1:18" ht="12.75" customHeight="1" x14ac:dyDescent="0.25">
      <c r="A1113" s="76" t="s">
        <v>2262</v>
      </c>
      <c r="B1113" s="72" t="s">
        <v>308</v>
      </c>
      <c r="C1113" s="77" t="s">
        <v>549</v>
      </c>
      <c r="D1113" s="89">
        <v>35639</v>
      </c>
      <c r="E1113" s="73" t="s">
        <v>2263</v>
      </c>
      <c r="G1113" s="73" t="s">
        <v>201</v>
      </c>
      <c r="H1113" s="75" t="str">
        <f>VLOOKUP(Table16[[#This Row],[Player]],Rosters!$D$1:$D$1939,1,FALSE)</f>
        <v>Simmons, Jeffery</v>
      </c>
      <c r="I1113" s="75" t="str">
        <f>Table16[[#This Row],[RunBlock-Primary6]]&amp;"-"&amp;Table16[[#This Row],[PassBlock8]]&amp;IF(Table16[[#This Row],[RunBlock-Secondary7]]&lt;&gt;"","/"&amp;Table16[[#This Row],[RunBlock-Secondary7]]&amp;"-"&amp;Table16[[#This Row],[PassBlock8]],"")</f>
        <v>-</v>
      </c>
      <c r="J1113" s="73" t="s">
        <v>393</v>
      </c>
      <c r="K1113" s="73"/>
      <c r="L1113" s="74">
        <v>5</v>
      </c>
      <c r="M1113" s="74"/>
      <c r="N1113" s="74"/>
      <c r="O1113" s="74"/>
      <c r="P1113" s="74"/>
      <c r="Q1113" s="74" t="str">
        <f>Table16[[#This Row],[DefPrimary2]]&amp;IF(Table16[[#This Row],[Def-Secondary3]]&lt;&gt;"","/"&amp;Table16[[#This Row],[Def-Secondary3]],)&amp;""&amp;IF(Table16[[#This Row],[PassRush4]]&lt;&gt;"","-"&amp;Table16[[#This Row],[PassRush4]],)</f>
        <v>5-5</v>
      </c>
      <c r="R1113" s="74" t="e">
        <f>VLOOKUP(Table16[[#This Row],[Player]],#REF!,9,FALSE)</f>
        <v>#REF!</v>
      </c>
    </row>
    <row r="1114" spans="1:18" ht="12.75" customHeight="1" x14ac:dyDescent="0.25">
      <c r="A1114" s="76" t="s">
        <v>1072</v>
      </c>
      <c r="B1114" s="72" t="s">
        <v>308</v>
      </c>
      <c r="C1114" s="77" t="s">
        <v>239</v>
      </c>
      <c r="D1114" s="89">
        <v>36276</v>
      </c>
      <c r="E1114" s="73" t="s">
        <v>98</v>
      </c>
      <c r="G1114" s="73" t="s">
        <v>1074</v>
      </c>
      <c r="H1114" s="75" t="str">
        <f>VLOOKUP(Table16[[#This Row],[Player]],Rosters!$D$1:$D$1939,1,FALSE)</f>
        <v>Turner, Kobie</v>
      </c>
      <c r="I1114" s="75" t="str">
        <f>Table16[[#This Row],[RunBlock-Primary6]]&amp;"-"&amp;Table16[[#This Row],[PassBlock8]]&amp;IF(Table16[[#This Row],[RunBlock-Secondary7]]&lt;&gt;"","/"&amp;Table16[[#This Row],[RunBlock-Secondary7]]&amp;"-"&amp;Table16[[#This Row],[PassBlock8]],"")</f>
        <v>-</v>
      </c>
      <c r="J1114" s="73" t="s">
        <v>393</v>
      </c>
      <c r="K1114" s="73"/>
      <c r="L1114" s="74">
        <v>8</v>
      </c>
      <c r="M1114" s="74"/>
      <c r="N1114" s="74"/>
      <c r="O1114" s="74"/>
      <c r="P1114" s="74"/>
      <c r="Q1114" s="74" t="str">
        <f>Table16[[#This Row],[DefPrimary2]]&amp;IF(Table16[[#This Row],[Def-Secondary3]]&lt;&gt;"","/"&amp;Table16[[#This Row],[Def-Secondary3]],)&amp;""&amp;IF(Table16[[#This Row],[PassRush4]]&lt;&gt;"","-"&amp;Table16[[#This Row],[PassRush4]],)</f>
        <v>5-8</v>
      </c>
      <c r="R1114" s="74" t="e">
        <f>VLOOKUP(Table16[[#This Row],[Player]],#REF!,9,FALSE)</f>
        <v>#REF!</v>
      </c>
    </row>
    <row r="1115" spans="1:18" ht="12.75" customHeight="1" x14ac:dyDescent="0.25">
      <c r="A1115" s="76" t="s">
        <v>2260</v>
      </c>
      <c r="B1115" s="72" t="s">
        <v>308</v>
      </c>
      <c r="C1115" s="77" t="s">
        <v>327</v>
      </c>
      <c r="D1115" s="89">
        <v>34607</v>
      </c>
      <c r="E1115" s="73" t="s">
        <v>301</v>
      </c>
      <c r="G1115" s="73" t="s">
        <v>259</v>
      </c>
      <c r="H1115" s="75" t="str">
        <f>VLOOKUP(Table16[[#This Row],[Player]],Rosters!$D$1:$D$1939,1,FALSE)</f>
        <v>Walker, DeMarcus</v>
      </c>
      <c r="I1115" s="75" t="str">
        <f>Table16[[#This Row],[RunBlock-Primary6]]&amp;"-"&amp;Table16[[#This Row],[PassBlock8]]&amp;IF(Table16[[#This Row],[RunBlock-Secondary7]]&lt;&gt;"","/"&amp;Table16[[#This Row],[RunBlock-Secondary7]]&amp;"-"&amp;Table16[[#This Row],[PassBlock8]],"")</f>
        <v>-</v>
      </c>
      <c r="J1115" s="73" t="s">
        <v>393</v>
      </c>
      <c r="K1115" s="73"/>
      <c r="L1115" s="74">
        <v>7</v>
      </c>
      <c r="M1115" s="74"/>
      <c r="N1115" s="74"/>
      <c r="O1115" s="74"/>
      <c r="P1115" s="74"/>
      <c r="Q1115" s="74" t="str">
        <f>Table16[[#This Row],[DefPrimary2]]&amp;IF(Table16[[#This Row],[Def-Secondary3]]&lt;&gt;"","/"&amp;Table16[[#This Row],[Def-Secondary3]],)&amp;""&amp;IF(Table16[[#This Row],[PassRush4]]&lt;&gt;"","-"&amp;Table16[[#This Row],[PassRush4]],)</f>
        <v>5-7</v>
      </c>
      <c r="R1115" s="74" t="e">
        <f>VLOOKUP(Table16[[#This Row],[Player]],#REF!,9,FALSE)</f>
        <v>#REF!</v>
      </c>
    </row>
    <row r="1116" spans="1:18" ht="12.75" customHeight="1" x14ac:dyDescent="0.25">
      <c r="A1116" s="76" t="s">
        <v>564</v>
      </c>
      <c r="B1116" s="72" t="s">
        <v>308</v>
      </c>
      <c r="C1116" s="77" t="s">
        <v>101</v>
      </c>
      <c r="D1116" s="89">
        <v>36878</v>
      </c>
      <c r="E1116" s="73" t="s">
        <v>4144</v>
      </c>
      <c r="G1116" s="73" t="s">
        <v>567</v>
      </c>
      <c r="H1116" s="75" t="str">
        <f>VLOOKUP(Table16[[#This Row],[Player]],Rosters!$D$1:$D$1939,1,FALSE)</f>
        <v>Walker, Travon</v>
      </c>
      <c r="I1116" s="75" t="str">
        <f>Table16[[#This Row],[RunBlock-Primary6]]&amp;"-"&amp;Table16[[#This Row],[PassBlock8]]&amp;IF(Table16[[#This Row],[RunBlock-Secondary7]]&lt;&gt;"","/"&amp;Table16[[#This Row],[RunBlock-Secondary7]]&amp;"-"&amp;Table16[[#This Row],[PassBlock8]],"")</f>
        <v>-</v>
      </c>
      <c r="J1116" s="73" t="s">
        <v>393</v>
      </c>
      <c r="K1116" s="73"/>
      <c r="L1116" s="74">
        <v>11</v>
      </c>
      <c r="M1116" s="74"/>
      <c r="N1116" s="74"/>
      <c r="O1116" s="74"/>
      <c r="P1116" s="74"/>
      <c r="Q1116" s="74" t="str">
        <f>Table16[[#This Row],[DefPrimary2]]&amp;IF(Table16[[#This Row],[Def-Secondary3]]&lt;&gt;"","/"&amp;Table16[[#This Row],[Def-Secondary3]],)&amp;""&amp;IF(Table16[[#This Row],[PassRush4]]&lt;&gt;"","-"&amp;Table16[[#This Row],[PassRush4]],)</f>
        <v>5-11</v>
      </c>
      <c r="R1116" s="74" t="e">
        <f>VLOOKUP(Table16[[#This Row],[Player]],#REF!,9,FALSE)</f>
        <v>#REF!</v>
      </c>
    </row>
    <row r="1117" spans="1:18" ht="12.75" customHeight="1" x14ac:dyDescent="0.25">
      <c r="A1117" s="76" t="s">
        <v>2618</v>
      </c>
      <c r="B1117" s="72" t="s">
        <v>308</v>
      </c>
      <c r="C1117" s="77" t="s">
        <v>250</v>
      </c>
      <c r="D1117" s="89">
        <v>35403</v>
      </c>
      <c r="E1117" s="73" t="s">
        <v>1239</v>
      </c>
      <c r="G1117" s="73" t="s">
        <v>240</v>
      </c>
      <c r="H1117" s="75" t="e">
        <f>VLOOKUP(Table16[[#This Row],[Player]],Rosters!$D$1:$D$1939,1,FALSE)</f>
        <v>#N/A</v>
      </c>
      <c r="I1117" s="75" t="str">
        <f>Table16[[#This Row],[RunBlock-Primary6]]&amp;"-"&amp;Table16[[#This Row],[PassBlock8]]&amp;IF(Table16[[#This Row],[RunBlock-Secondary7]]&lt;&gt;"","/"&amp;Table16[[#This Row],[RunBlock-Secondary7]]&amp;"-"&amp;Table16[[#This Row],[PassBlock8]],"")</f>
        <v>-</v>
      </c>
      <c r="J1117" s="73" t="s">
        <v>141</v>
      </c>
      <c r="K1117" s="73"/>
      <c r="L1117" s="74">
        <v>2</v>
      </c>
      <c r="M1117" s="74"/>
      <c r="N1117" s="74"/>
      <c r="O1117" s="74"/>
      <c r="P1117" s="74"/>
      <c r="Q1117" s="74" t="str">
        <f>Table16[[#This Row],[DefPrimary2]]&amp;IF(Table16[[#This Row],[Def-Secondary3]]&lt;&gt;"","/"&amp;Table16[[#This Row],[Def-Secondary3]],)&amp;""&amp;IF(Table16[[#This Row],[PassRush4]]&lt;&gt;"","-"&amp;Table16[[#This Row],[PassRush4]],)</f>
        <v>4-2</v>
      </c>
      <c r="R1117" s="74" t="e">
        <f>VLOOKUP(Table16[[#This Row],[Player]],#REF!,9,FALSE)</f>
        <v>#REF!</v>
      </c>
    </row>
    <row r="1118" spans="1:18" ht="12.75" customHeight="1" x14ac:dyDescent="0.25">
      <c r="A1118" s="76" t="s">
        <v>3290</v>
      </c>
      <c r="B1118" s="72" t="s">
        <v>308</v>
      </c>
      <c r="C1118" s="77" t="s">
        <v>116</v>
      </c>
      <c r="D1118" s="89">
        <v>34505</v>
      </c>
      <c r="E1118" s="73" t="s">
        <v>3291</v>
      </c>
      <c r="G1118" s="73" t="s">
        <v>726</v>
      </c>
      <c r="H1118" s="75" t="str">
        <f>VLOOKUP(Table16[[#This Row],[Player]],Rosters!$D$1:$D$1939,1,FALSE)</f>
        <v>Williams, Leonard</v>
      </c>
      <c r="I1118" s="75" t="str">
        <f>Table16[[#This Row],[RunBlock-Primary6]]&amp;"-"&amp;Table16[[#This Row],[PassBlock8]]&amp;IF(Table16[[#This Row],[RunBlock-Secondary7]]&lt;&gt;"","/"&amp;Table16[[#This Row],[RunBlock-Secondary7]]&amp;"-"&amp;Table16[[#This Row],[PassBlock8]],"")</f>
        <v>-</v>
      </c>
      <c r="J1118" s="73" t="s">
        <v>167</v>
      </c>
      <c r="K1118" s="73"/>
      <c r="L1118" s="74">
        <v>11</v>
      </c>
      <c r="M1118" s="74"/>
      <c r="N1118" s="74"/>
      <c r="O1118" s="74"/>
      <c r="P1118" s="74"/>
      <c r="Q1118" s="74" t="str">
        <f>Table16[[#This Row],[DefPrimary2]]&amp;IF(Table16[[#This Row],[Def-Secondary3]]&lt;&gt;"","/"&amp;Table16[[#This Row],[Def-Secondary3]],)&amp;""&amp;IF(Table16[[#This Row],[PassRush4]]&lt;&gt;"","-"&amp;Table16[[#This Row],[PassRush4]],)</f>
        <v>6-11</v>
      </c>
      <c r="R1118" s="74" t="e">
        <f>VLOOKUP(Table16[[#This Row],[Player]],#REF!,9,FALSE)</f>
        <v>#REF!</v>
      </c>
    </row>
    <row r="1119" spans="1:18" ht="12.75" customHeight="1" x14ac:dyDescent="0.25">
      <c r="A1119" s="76" t="s">
        <v>3608</v>
      </c>
      <c r="B1119" s="72" t="s">
        <v>308</v>
      </c>
      <c r="C1119" s="77" t="s">
        <v>491</v>
      </c>
      <c r="D1119" s="89">
        <v>36666</v>
      </c>
      <c r="E1119" s="73" t="s">
        <v>1119</v>
      </c>
      <c r="G1119" s="73" t="s">
        <v>785</v>
      </c>
      <c r="H1119" s="75" t="str">
        <f>VLOOKUP(Table16[[#This Row],[Player]],Rosters!$D$1:$D$1939,1,FALSE)</f>
        <v>Wilson, Tyree</v>
      </c>
      <c r="I1119" s="75" t="str">
        <f>Table16[[#This Row],[RunBlock-Primary6]]&amp;"-"&amp;Table16[[#This Row],[PassBlock8]]&amp;IF(Table16[[#This Row],[RunBlock-Secondary7]]&lt;&gt;"","/"&amp;Table16[[#This Row],[RunBlock-Secondary7]]&amp;"-"&amp;Table16[[#This Row],[PassBlock8]],"")</f>
        <v>-</v>
      </c>
      <c r="J1119" s="73" t="s">
        <v>393</v>
      </c>
      <c r="K1119" s="73"/>
      <c r="L1119" s="74">
        <v>6</v>
      </c>
      <c r="M1119" s="74"/>
      <c r="N1119" s="74"/>
      <c r="O1119" s="74"/>
      <c r="P1119" s="74"/>
      <c r="Q1119" s="74" t="str">
        <f>Table16[[#This Row],[DefPrimary2]]&amp;IF(Table16[[#This Row],[Def-Secondary3]]&lt;&gt;"","/"&amp;Table16[[#This Row],[Def-Secondary3]],)&amp;""&amp;IF(Table16[[#This Row],[PassRush4]]&lt;&gt;"","-"&amp;Table16[[#This Row],[PassRush4]],)</f>
        <v>5-6</v>
      </c>
      <c r="R1119" s="74" t="e">
        <f>VLOOKUP(Table16[[#This Row],[Player]],#REF!,9,FALSE)</f>
        <v>#REF!</v>
      </c>
    </row>
    <row r="1120" spans="1:18" ht="12.75" customHeight="1" x14ac:dyDescent="0.25">
      <c r="A1120" s="76" t="s">
        <v>2733</v>
      </c>
      <c r="B1120" s="72" t="s">
        <v>1369</v>
      </c>
      <c r="C1120" s="77" t="s">
        <v>131</v>
      </c>
      <c r="D1120" s="89">
        <v>34673</v>
      </c>
      <c r="E1120" s="73" t="s">
        <v>405</v>
      </c>
      <c r="G1120" s="73" t="s">
        <v>2734</v>
      </c>
      <c r="H1120" s="75" t="str">
        <f>VLOOKUP(Table16[[#This Row],[Player]],Rosters!$D$1:$D$1939,1,FALSE)</f>
        <v>Hendrickson, Trey</v>
      </c>
      <c r="I1120" s="75" t="str">
        <f>Table16[[#This Row],[RunBlock-Primary6]]&amp;"-"&amp;Table16[[#This Row],[PassBlock8]]&amp;IF(Table16[[#This Row],[RunBlock-Secondary7]]&lt;&gt;"","/"&amp;Table16[[#This Row],[RunBlock-Secondary7]]&amp;"-"&amp;Table16[[#This Row],[PassBlock8]],"")</f>
        <v>-</v>
      </c>
      <c r="J1120" s="73" t="s">
        <v>393</v>
      </c>
      <c r="K1120" s="73">
        <v>5</v>
      </c>
      <c r="L1120" s="74">
        <v>12</v>
      </c>
      <c r="M1120" s="74">
        <v>7</v>
      </c>
      <c r="N1120" s="74"/>
      <c r="O1120" s="74"/>
      <c r="P1120" s="74"/>
      <c r="Q1120" s="74" t="str">
        <f>Table16[[#This Row],[DefPrimary2]]&amp;IF(Table16[[#This Row],[Def-Secondary3]]&lt;&gt;"","/"&amp;Table16[[#This Row],[Def-Secondary3]],)&amp;""&amp;IF(Table16[[#This Row],[PassRush4]]&lt;&gt;"","-"&amp;Table16[[#This Row],[PassRush4]],)</f>
        <v>5/5-12</v>
      </c>
      <c r="R1120" s="74" t="e">
        <f>VLOOKUP(Table16[[#This Row],[Player]],#REF!,9,FALSE)</f>
        <v>#REF!</v>
      </c>
    </row>
    <row r="1121" spans="1:18" ht="12.75" customHeight="1" x14ac:dyDescent="0.25">
      <c r="A1121" s="76" t="s">
        <v>1366</v>
      </c>
      <c r="B1121" s="72" t="s">
        <v>1369</v>
      </c>
      <c r="C1121" s="77" t="s">
        <v>200</v>
      </c>
      <c r="D1121" s="89">
        <v>36281</v>
      </c>
      <c r="E1121" s="73" t="s">
        <v>4323</v>
      </c>
      <c r="G1121" s="73" t="s">
        <v>1370</v>
      </c>
      <c r="H1121" s="75" t="str">
        <f>VLOOKUP(Table16[[#This Row],[Player]],Rosters!$D$1:$D$1939,1,FALSE)</f>
        <v>Parsons, Micah</v>
      </c>
      <c r="I1121" s="75" t="str">
        <f>Table16[[#This Row],[RunBlock-Primary6]]&amp;"-"&amp;Table16[[#This Row],[PassBlock8]]&amp;IF(Table16[[#This Row],[RunBlock-Secondary7]]&lt;&gt;"","/"&amp;Table16[[#This Row],[RunBlock-Secondary7]]&amp;"-"&amp;Table16[[#This Row],[PassBlock8]],"")</f>
        <v>-</v>
      </c>
      <c r="J1121" s="73" t="s">
        <v>167</v>
      </c>
      <c r="K1121" s="73">
        <v>46</v>
      </c>
      <c r="L1121" s="74">
        <v>12</v>
      </c>
      <c r="M1121" s="74">
        <v>3</v>
      </c>
      <c r="N1121" s="74"/>
      <c r="O1121" s="74"/>
      <c r="P1121" s="74"/>
      <c r="Q1121" s="74" t="str">
        <f>Table16[[#This Row],[DefPrimary2]]&amp;IF(Table16[[#This Row],[Def-Secondary3]]&lt;&gt;"","/"&amp;Table16[[#This Row],[Def-Secondary3]],)&amp;""&amp;IF(Table16[[#This Row],[PassRush4]]&lt;&gt;"","-"&amp;Table16[[#This Row],[PassRush4]],)</f>
        <v>6/46-12</v>
      </c>
      <c r="R1121" s="74" t="e">
        <f>VLOOKUP(Table16[[#This Row],[Player]],#REF!,9,FALSE)</f>
        <v>#REF!</v>
      </c>
    </row>
    <row r="1122" spans="1:18" ht="12.75" customHeight="1" x14ac:dyDescent="0.25">
      <c r="A1122" s="76" t="s">
        <v>2289</v>
      </c>
      <c r="B1122" s="72" t="s">
        <v>1369</v>
      </c>
      <c r="C1122" s="77" t="s">
        <v>612</v>
      </c>
      <c r="D1122" s="89">
        <v>36875</v>
      </c>
      <c r="E1122" s="73" t="s">
        <v>4144</v>
      </c>
      <c r="G1122" s="73" t="s">
        <v>2291</v>
      </c>
      <c r="H1122" s="75" t="str">
        <f>VLOOKUP(Table16[[#This Row],[Player]],Rosters!$D$1:$D$1939,1,FALSE)</f>
        <v>Thibodeaux, Kayvon</v>
      </c>
      <c r="I1122" s="75" t="str">
        <f>Table16[[#This Row],[RunBlock-Primary6]]&amp;"-"&amp;Table16[[#This Row],[PassBlock8]]&amp;IF(Table16[[#This Row],[RunBlock-Secondary7]]&lt;&gt;"","/"&amp;Table16[[#This Row],[RunBlock-Secondary7]]&amp;"-"&amp;Table16[[#This Row],[PassBlock8]],"")</f>
        <v>-</v>
      </c>
      <c r="J1122" s="73" t="s">
        <v>141</v>
      </c>
      <c r="K1122" s="73">
        <v>4</v>
      </c>
      <c r="L1122" s="74">
        <v>7</v>
      </c>
      <c r="M1122" s="74"/>
      <c r="N1122" s="74"/>
      <c r="O1122" s="74"/>
      <c r="P1122" s="74"/>
      <c r="Q1122" s="74" t="str">
        <f>Table16[[#This Row],[DefPrimary2]]&amp;IF(Table16[[#This Row],[Def-Secondary3]]&lt;&gt;"","/"&amp;Table16[[#This Row],[Def-Secondary3]],)&amp;""&amp;IF(Table16[[#This Row],[PassRush4]]&lt;&gt;"","-"&amp;Table16[[#This Row],[PassRush4]],)</f>
        <v>4/4-7</v>
      </c>
      <c r="R1122" s="74" t="e">
        <f>VLOOKUP(Table16[[#This Row],[Player]],#REF!,9,FALSE)</f>
        <v>#REF!</v>
      </c>
    </row>
    <row r="1123" spans="1:18" ht="12.75" customHeight="1" x14ac:dyDescent="0.25">
      <c r="A1123" s="76" t="s">
        <v>3502</v>
      </c>
      <c r="B1123" s="72" t="s">
        <v>212</v>
      </c>
      <c r="C1123" s="77" t="s">
        <v>84</v>
      </c>
      <c r="D1123" s="89">
        <v>36728</v>
      </c>
      <c r="E1123" s="73" t="s">
        <v>3503</v>
      </c>
      <c r="G1123" s="73" t="s">
        <v>203</v>
      </c>
      <c r="H1123" s="75" t="str">
        <f>VLOOKUP(Table16[[#This Row],[Player]],Rosters!$D$1:$D$1939,1,FALSE)</f>
        <v>Adams, Isaiah</v>
      </c>
      <c r="I1123" s="75" t="str">
        <f>Table16[[#This Row],[RunBlock-Primary6]]&amp;"-"&amp;Table16[[#This Row],[PassBlock8]]&amp;IF(Table16[[#This Row],[RunBlock-Secondary7]]&lt;&gt;"","/"&amp;Table16[[#This Row],[RunBlock-Secondary7]]&amp;"-"&amp;Table16[[#This Row],[PassBlock8]],"")</f>
        <v>4-3</v>
      </c>
      <c r="J1123" s="73"/>
      <c r="K1123" s="73"/>
      <c r="L1123" s="74"/>
      <c r="M1123" s="74"/>
      <c r="N1123" s="73">
        <v>4</v>
      </c>
      <c r="O1123" s="73"/>
      <c r="P1123" s="74">
        <v>3</v>
      </c>
      <c r="Q1123" s="74" t="str">
        <f>Table16[[#This Row],[DefPrimary2]]&amp;IF(Table16[[#This Row],[Def-Secondary3]]&lt;&gt;"","/"&amp;Table16[[#This Row],[Def-Secondary3]],)&amp;""&amp;IF(Table16[[#This Row],[PassRush4]]&lt;&gt;"","-"&amp;Table16[[#This Row],[PassRush4]],)</f>
        <v/>
      </c>
      <c r="R1123" s="74" t="e">
        <f>VLOOKUP(Table16[[#This Row],[Player]],#REF!,9,FALSE)</f>
        <v>#REF!</v>
      </c>
    </row>
    <row r="1124" spans="1:18" ht="12.75" customHeight="1" x14ac:dyDescent="0.25">
      <c r="A1124" s="76" t="s">
        <v>3810</v>
      </c>
      <c r="B1124" s="72" t="s">
        <v>212</v>
      </c>
      <c r="C1124" s="77" t="s">
        <v>363</v>
      </c>
      <c r="D1124" s="89">
        <v>36268</v>
      </c>
      <c r="E1124" s="73" t="s">
        <v>4170</v>
      </c>
      <c r="G1124" s="73" t="s">
        <v>240</v>
      </c>
      <c r="H1124" s="75" t="str">
        <f>VLOOKUP(Table16[[#This Row],[Player]],Rosters!$D$1:$D$1939,1,FALSE)</f>
        <v>Becton, Mekhi</v>
      </c>
      <c r="I1124" s="75" t="str">
        <f>Table16[[#This Row],[RunBlock-Primary6]]&amp;"-"&amp;Table16[[#This Row],[PassBlock8]]&amp;IF(Table16[[#This Row],[RunBlock-Secondary7]]&lt;&gt;"","/"&amp;Table16[[#This Row],[RunBlock-Secondary7]]&amp;"-"&amp;Table16[[#This Row],[PassBlock8]],"")</f>
        <v>4-2</v>
      </c>
      <c r="J1124" s="73"/>
      <c r="K1124" s="73"/>
      <c r="L1124" s="74"/>
      <c r="M1124" s="74"/>
      <c r="N1124" s="73">
        <v>4</v>
      </c>
      <c r="O1124" s="73"/>
      <c r="P1124" s="74">
        <v>2</v>
      </c>
      <c r="Q1124" s="74" t="str">
        <f>Table16[[#This Row],[DefPrimary2]]&amp;IF(Table16[[#This Row],[Def-Secondary3]]&lt;&gt;"","/"&amp;Table16[[#This Row],[Def-Secondary3]],)&amp;""&amp;IF(Table16[[#This Row],[PassRush4]]&lt;&gt;"","-"&amp;Table16[[#This Row],[PassRush4]],)</f>
        <v/>
      </c>
      <c r="R1124" s="74" t="e">
        <f>VLOOKUP(Table16[[#This Row],[Player]],#REF!,9,FALSE)</f>
        <v>#REF!</v>
      </c>
    </row>
    <row r="1125" spans="1:18" ht="12.75" customHeight="1" x14ac:dyDescent="0.25">
      <c r="A1125" s="76" t="s">
        <v>2380</v>
      </c>
      <c r="B1125" s="72" t="s">
        <v>212</v>
      </c>
      <c r="C1125" s="77" t="s">
        <v>116</v>
      </c>
      <c r="D1125" s="89">
        <v>37009</v>
      </c>
      <c r="E1125" s="73" t="s">
        <v>180</v>
      </c>
      <c r="G1125" s="73" t="s">
        <v>273</v>
      </c>
      <c r="H1125" s="75" t="str">
        <f>VLOOKUP(Table16[[#This Row],[Player]],Rosters!$D$1:$D$1939,1,FALSE)</f>
        <v>Bradford, Anthony</v>
      </c>
      <c r="I1125" s="75" t="str">
        <f>Table16[[#This Row],[RunBlock-Primary6]]&amp;"-"&amp;Table16[[#This Row],[PassBlock8]]&amp;IF(Table16[[#This Row],[RunBlock-Secondary7]]&lt;&gt;"","/"&amp;Table16[[#This Row],[RunBlock-Secondary7]]&amp;"-"&amp;Table16[[#This Row],[PassBlock8]],"")</f>
        <v>0-3</v>
      </c>
      <c r="J1125" s="73"/>
      <c r="K1125" s="73"/>
      <c r="L1125" s="74"/>
      <c r="M1125" s="74"/>
      <c r="N1125" s="73">
        <v>0</v>
      </c>
      <c r="O1125" s="73"/>
      <c r="P1125" s="74">
        <v>3</v>
      </c>
      <c r="Q1125" s="74" t="str">
        <f>Table16[[#This Row],[DefPrimary2]]&amp;IF(Table16[[#This Row],[Def-Secondary3]]&lt;&gt;"","/"&amp;Table16[[#This Row],[Def-Secondary3]],)&amp;""&amp;IF(Table16[[#This Row],[PassRush4]]&lt;&gt;"","-"&amp;Table16[[#This Row],[PassRush4]],)</f>
        <v/>
      </c>
      <c r="R1125" s="74" t="e">
        <f>VLOOKUP(Table16[[#This Row],[Player]],#REF!,9,FALSE)</f>
        <v>#REF!</v>
      </c>
    </row>
    <row r="1126" spans="1:18" ht="12.75" customHeight="1" x14ac:dyDescent="0.25">
      <c r="A1126" s="76" t="s">
        <v>1069</v>
      </c>
      <c r="B1126" s="72" t="s">
        <v>212</v>
      </c>
      <c r="C1126" s="77" t="s">
        <v>131</v>
      </c>
      <c r="D1126" s="89">
        <v>34726</v>
      </c>
      <c r="E1126" s="73" t="s">
        <v>361</v>
      </c>
      <c r="G1126" s="73" t="s">
        <v>266</v>
      </c>
      <c r="H1126" s="75" t="str">
        <f>VLOOKUP(Table16[[#This Row],[Player]],Rosters!$D$1:$D$1939,1,FALSE)</f>
        <v>Cappa, Alex</v>
      </c>
      <c r="I1126" s="75" t="str">
        <f>Table16[[#This Row],[RunBlock-Primary6]]&amp;"-"&amp;Table16[[#This Row],[PassBlock8]]&amp;IF(Table16[[#This Row],[RunBlock-Secondary7]]&lt;&gt;"","/"&amp;Table16[[#This Row],[RunBlock-Secondary7]]&amp;"-"&amp;Table16[[#This Row],[PassBlock8]],"")</f>
        <v>0-2</v>
      </c>
      <c r="J1126" s="73"/>
      <c r="K1126" s="73"/>
      <c r="L1126" s="74"/>
      <c r="M1126" s="74"/>
      <c r="N1126" s="73">
        <v>0</v>
      </c>
      <c r="O1126" s="73"/>
      <c r="P1126" s="74">
        <v>2</v>
      </c>
      <c r="Q1126" s="74" t="str">
        <f>Table16[[#This Row],[DefPrimary2]]&amp;IF(Table16[[#This Row],[Def-Secondary3]]&lt;&gt;"","/"&amp;Table16[[#This Row],[Def-Secondary3]],)&amp;""&amp;IF(Table16[[#This Row],[PassRush4]]&lt;&gt;"","-"&amp;Table16[[#This Row],[PassRush4]],)</f>
        <v/>
      </c>
      <c r="R1126" s="74" t="e">
        <f>VLOOKUP(Table16[[#This Row],[Player]],#REF!,9,FALSE)</f>
        <v>#REF!</v>
      </c>
    </row>
    <row r="1127" spans="1:18" ht="12.75" customHeight="1" x14ac:dyDescent="0.25">
      <c r="A1127" s="76" t="s">
        <v>3065</v>
      </c>
      <c r="B1127" s="72" t="s">
        <v>212</v>
      </c>
      <c r="C1127" s="77" t="s">
        <v>138</v>
      </c>
      <c r="D1127" s="89">
        <v>36192</v>
      </c>
      <c r="E1127" s="73" t="s">
        <v>283</v>
      </c>
      <c r="G1127" s="73" t="s">
        <v>228</v>
      </c>
      <c r="H1127" s="75" t="str">
        <f>VLOOKUP(Table16[[#This Row],[Player]],Rosters!$D$1:$D$1939,1,FALSE)</f>
        <v>Cosmi, Sam</v>
      </c>
      <c r="I1127" s="75" t="str">
        <f>Table16[[#This Row],[RunBlock-Primary6]]&amp;"-"&amp;Table16[[#This Row],[PassBlock8]]&amp;IF(Table16[[#This Row],[RunBlock-Secondary7]]&lt;&gt;"","/"&amp;Table16[[#This Row],[RunBlock-Secondary7]]&amp;"-"&amp;Table16[[#This Row],[PassBlock8]],"")</f>
        <v>4-5</v>
      </c>
      <c r="J1127" s="73"/>
      <c r="K1127" s="73"/>
      <c r="L1127" s="74"/>
      <c r="M1127" s="74"/>
      <c r="N1127" s="73">
        <v>4</v>
      </c>
      <c r="O1127" s="73"/>
      <c r="P1127" s="74">
        <v>5</v>
      </c>
      <c r="Q1127" s="74" t="str">
        <f>Table16[[#This Row],[DefPrimary2]]&amp;IF(Table16[[#This Row],[Def-Secondary3]]&lt;&gt;"","/"&amp;Table16[[#This Row],[Def-Secondary3]],)&amp;""&amp;IF(Table16[[#This Row],[PassRush4]]&lt;&gt;"","-"&amp;Table16[[#This Row],[PassRush4]],)</f>
        <v/>
      </c>
      <c r="R1127" s="74" t="e">
        <f>VLOOKUP(Table16[[#This Row],[Player]],#REF!,9,FALSE)</f>
        <v>#REF!</v>
      </c>
    </row>
    <row r="1128" spans="1:18" ht="12.75" customHeight="1" x14ac:dyDescent="0.25">
      <c r="A1128" s="76" t="s">
        <v>3800</v>
      </c>
      <c r="B1128" s="72" t="s">
        <v>212</v>
      </c>
      <c r="C1128" s="77" t="s">
        <v>239</v>
      </c>
      <c r="D1128" s="89">
        <v>35326</v>
      </c>
      <c r="E1128" s="73" t="s">
        <v>149</v>
      </c>
      <c r="G1128" s="73" t="s">
        <v>594</v>
      </c>
      <c r="H1128" s="75" t="str">
        <f>VLOOKUP(Table16[[#This Row],[Player]],Rosters!$D$1:$D$1939,1,FALSE)</f>
        <v>Dotson, Kevin</v>
      </c>
      <c r="I1128" s="75" t="str">
        <f>Table16[[#This Row],[RunBlock-Primary6]]&amp;"-"&amp;Table16[[#This Row],[PassBlock8]]&amp;IF(Table16[[#This Row],[RunBlock-Secondary7]]&lt;&gt;"","/"&amp;Table16[[#This Row],[RunBlock-Secondary7]]&amp;"-"&amp;Table16[[#This Row],[PassBlock8]],"")</f>
        <v>6-5</v>
      </c>
      <c r="J1128" s="73"/>
      <c r="K1128" s="73"/>
      <c r="L1128" s="74"/>
      <c r="M1128" s="74"/>
      <c r="N1128" s="73">
        <v>6</v>
      </c>
      <c r="O1128" s="73"/>
      <c r="P1128" s="74">
        <v>5</v>
      </c>
      <c r="Q1128" s="74" t="str">
        <f>Table16[[#This Row],[DefPrimary2]]&amp;IF(Table16[[#This Row],[Def-Secondary3]]&lt;&gt;"","/"&amp;Table16[[#This Row],[Def-Secondary3]],)&amp;""&amp;IF(Table16[[#This Row],[PassRush4]]&lt;&gt;"","-"&amp;Table16[[#This Row],[PassRush4]],)</f>
        <v/>
      </c>
      <c r="R1128" s="74" t="e">
        <f>VLOOKUP(Table16[[#This Row],[Player]],#REF!,9,FALSE)</f>
        <v>#REF!</v>
      </c>
    </row>
    <row r="1129" spans="1:18" ht="12.75" customHeight="1" x14ac:dyDescent="0.25">
      <c r="A1129" s="76" t="s">
        <v>2024</v>
      </c>
      <c r="B1129" s="72" t="s">
        <v>212</v>
      </c>
      <c r="C1129" s="77" t="s">
        <v>261</v>
      </c>
      <c r="D1129" s="89">
        <v>35796</v>
      </c>
      <c r="E1129" s="73" t="s">
        <v>283</v>
      </c>
      <c r="G1129" s="73" t="s">
        <v>273</v>
      </c>
      <c r="H1129" s="75" t="str">
        <f>VLOOKUP(Table16[[#This Row],[Player]],Rosters!$D$1:$D$1939,1,FALSE)</f>
        <v>Eichenberg, Liam</v>
      </c>
      <c r="I1129" s="75" t="str">
        <f>Table16[[#This Row],[RunBlock-Primary6]]&amp;"-"&amp;Table16[[#This Row],[PassBlock8]]&amp;IF(Table16[[#This Row],[RunBlock-Secondary7]]&lt;&gt;"","/"&amp;Table16[[#This Row],[RunBlock-Secondary7]]&amp;"-"&amp;Table16[[#This Row],[PassBlock8]],"")</f>
        <v>0-3</v>
      </c>
      <c r="J1129" s="73"/>
      <c r="K1129" s="73"/>
      <c r="L1129" s="74"/>
      <c r="M1129" s="74"/>
      <c r="N1129" s="73">
        <v>0</v>
      </c>
      <c r="O1129" s="73"/>
      <c r="P1129" s="74">
        <v>3</v>
      </c>
      <c r="Q1129" s="74" t="str">
        <f>Table16[[#This Row],[DefPrimary2]]&amp;IF(Table16[[#This Row],[Def-Secondary3]]&lt;&gt;"","/"&amp;Table16[[#This Row],[Def-Secondary3]],)&amp;""&amp;IF(Table16[[#This Row],[PassRush4]]&lt;&gt;"","-"&amp;Table16[[#This Row],[PassRush4]],)</f>
        <v/>
      </c>
      <c r="R1129" s="74" t="e">
        <f>VLOOKUP(Table16[[#This Row],[Player]],#REF!,9,FALSE)</f>
        <v>#REF!</v>
      </c>
    </row>
    <row r="1130" spans="1:18" ht="12.75" customHeight="1" x14ac:dyDescent="0.25">
      <c r="A1130" s="76" t="s">
        <v>1355</v>
      </c>
      <c r="B1130" s="72" t="s">
        <v>212</v>
      </c>
      <c r="C1130" s="77" t="s">
        <v>250</v>
      </c>
      <c r="D1130" s="89">
        <v>36473</v>
      </c>
      <c r="E1130" s="73" t="s">
        <v>89</v>
      </c>
      <c r="G1130" s="73" t="s">
        <v>228</v>
      </c>
      <c r="H1130" s="75" t="str">
        <f>VLOOKUP(Table16[[#This Row],[Player]],Rosters!$D$1:$D$1939,1,FALSE)</f>
        <v>Faalele, Daniel</v>
      </c>
      <c r="I1130" s="75" t="str">
        <f>Table16[[#This Row],[RunBlock-Primary6]]&amp;"-"&amp;Table16[[#This Row],[PassBlock8]]&amp;IF(Table16[[#This Row],[RunBlock-Secondary7]]&lt;&gt;"","/"&amp;Table16[[#This Row],[RunBlock-Secondary7]]&amp;"-"&amp;Table16[[#This Row],[PassBlock8]],"")</f>
        <v>4-5</v>
      </c>
      <c r="J1130" s="73"/>
      <c r="K1130" s="73"/>
      <c r="L1130" s="74"/>
      <c r="M1130" s="74"/>
      <c r="N1130" s="73">
        <v>4</v>
      </c>
      <c r="O1130" s="73"/>
      <c r="P1130" s="74">
        <v>5</v>
      </c>
      <c r="Q1130" s="74" t="str">
        <f>Table16[[#This Row],[DefPrimary2]]&amp;IF(Table16[[#This Row],[Def-Secondary3]]&lt;&gt;"","/"&amp;Table16[[#This Row],[Def-Secondary3]],)&amp;""&amp;IF(Table16[[#This Row],[PassRush4]]&lt;&gt;"","-"&amp;Table16[[#This Row],[PassRush4]],)</f>
        <v/>
      </c>
      <c r="R1130" s="74" t="e">
        <f>VLOOKUP(Table16[[#This Row],[Player]],#REF!,9,FALSE)</f>
        <v>#REF!</v>
      </c>
    </row>
    <row r="1131" spans="1:18" ht="12.75" customHeight="1" x14ac:dyDescent="0.25">
      <c r="A1131" s="76" t="s">
        <v>704</v>
      </c>
      <c r="B1131" s="72" t="s">
        <v>212</v>
      </c>
      <c r="C1131" s="77" t="s">
        <v>175</v>
      </c>
      <c r="D1131" s="89">
        <v>35302</v>
      </c>
      <c r="E1131" s="73" t="s">
        <v>230</v>
      </c>
      <c r="G1131" s="73" t="s">
        <v>201</v>
      </c>
      <c r="H1131" s="75" t="str">
        <f>VLOOKUP(Table16[[#This Row],[Player]],Rosters!$D$1:$D$1939,1,FALSE)</f>
        <v>Hunt, Robert</v>
      </c>
      <c r="I1131" s="75" t="str">
        <f>Table16[[#This Row],[RunBlock-Primary6]]&amp;"-"&amp;Table16[[#This Row],[PassBlock8]]&amp;IF(Table16[[#This Row],[RunBlock-Secondary7]]&lt;&gt;"","/"&amp;Table16[[#This Row],[RunBlock-Secondary7]]&amp;"-"&amp;Table16[[#This Row],[PassBlock8]],"")</f>
        <v>5-5</v>
      </c>
      <c r="J1131" s="73"/>
      <c r="K1131" s="73"/>
      <c r="L1131" s="74"/>
      <c r="M1131" s="74"/>
      <c r="N1131" s="73">
        <v>5</v>
      </c>
      <c r="O1131" s="73"/>
      <c r="P1131" s="74">
        <v>5</v>
      </c>
      <c r="Q1131" s="74" t="str">
        <f>Table16[[#This Row],[DefPrimary2]]&amp;IF(Table16[[#This Row],[Def-Secondary3]]&lt;&gt;"","/"&amp;Table16[[#This Row],[Def-Secondary3]],)&amp;""&amp;IF(Table16[[#This Row],[PassRush4]]&lt;&gt;"","-"&amp;Table16[[#This Row],[PassRush4]],)</f>
        <v/>
      </c>
      <c r="R1131" s="74" t="e">
        <f>VLOOKUP(Table16[[#This Row],[Player]],#REF!,9,FALSE)</f>
        <v>#REF!</v>
      </c>
    </row>
    <row r="1132" spans="1:18" ht="12.75" customHeight="1" x14ac:dyDescent="0.25">
      <c r="A1132" s="90" t="s">
        <v>1765</v>
      </c>
      <c r="B1132" s="72" t="s">
        <v>212</v>
      </c>
      <c r="C1132" s="77" t="s">
        <v>109</v>
      </c>
      <c r="D1132" s="89">
        <v>35489</v>
      </c>
      <c r="E1132" s="73" t="s">
        <v>1766</v>
      </c>
      <c r="G1132" s="73" t="s">
        <v>276</v>
      </c>
      <c r="H1132" s="75" t="str">
        <f>VLOOKUP(Table16[[#This Row],[Player]],Rosters!$D$1:$D$1939,1,FALSE)</f>
        <v>Lindstrom, Chris</v>
      </c>
      <c r="I1132" s="75" t="str">
        <f>Table16[[#This Row],[RunBlock-Primary6]]&amp;"-"&amp;Table16[[#This Row],[PassBlock8]]&amp;IF(Table16[[#This Row],[RunBlock-Secondary7]]&lt;&gt;"","/"&amp;Table16[[#This Row],[RunBlock-Secondary7]]&amp;"-"&amp;Table16[[#This Row],[PassBlock8]],"")</f>
        <v>6-7</v>
      </c>
      <c r="J1132" s="73"/>
      <c r="K1132" s="73"/>
      <c r="L1132" s="74"/>
      <c r="M1132" s="74"/>
      <c r="N1132" s="73">
        <v>6</v>
      </c>
      <c r="O1132" s="73"/>
      <c r="P1132" s="74">
        <v>7</v>
      </c>
      <c r="Q1132" s="74" t="str">
        <f>Table16[[#This Row],[DefPrimary2]]&amp;IF(Table16[[#This Row],[Def-Secondary3]]&lt;&gt;"","/"&amp;Table16[[#This Row],[Def-Secondary3]],)&amp;""&amp;IF(Table16[[#This Row],[PassRush4]]&lt;&gt;"","-"&amp;Table16[[#This Row],[PassRush4]],)</f>
        <v/>
      </c>
      <c r="R1132" s="74" t="e">
        <f>VLOOKUP(Table16[[#This Row],[Player]],#REF!,9,FALSE)</f>
        <v>#REF!</v>
      </c>
    </row>
    <row r="1133" spans="1:18" ht="12.75" customHeight="1" x14ac:dyDescent="0.25">
      <c r="A1133" s="76" t="s">
        <v>2942</v>
      </c>
      <c r="B1133" s="72" t="s">
        <v>212</v>
      </c>
      <c r="C1133" s="77" t="s">
        <v>200</v>
      </c>
      <c r="D1133" s="89">
        <v>33166</v>
      </c>
      <c r="E1133" s="73" t="s">
        <v>2943</v>
      </c>
      <c r="G1133" s="73" t="s">
        <v>234</v>
      </c>
      <c r="H1133" s="75" t="str">
        <f>VLOOKUP(Table16[[#This Row],[Player]],Rosters!$D$1:$D$1939,1,FALSE)</f>
        <v>Martin, Zack</v>
      </c>
      <c r="I1133" s="75" t="str">
        <f>Table16[[#This Row],[RunBlock-Primary6]]&amp;"-"&amp;Table16[[#This Row],[PassBlock8]]&amp;IF(Table16[[#This Row],[RunBlock-Secondary7]]&lt;&gt;"","/"&amp;Table16[[#This Row],[RunBlock-Secondary7]]&amp;"-"&amp;Table16[[#This Row],[PassBlock8]],"")</f>
        <v>4-7</v>
      </c>
      <c r="J1133" s="73"/>
      <c r="K1133" s="73"/>
      <c r="L1133" s="74"/>
      <c r="M1133" s="74"/>
      <c r="N1133" s="73">
        <v>4</v>
      </c>
      <c r="O1133" s="73"/>
      <c r="P1133" s="74">
        <v>7</v>
      </c>
      <c r="Q1133" s="74" t="str">
        <f>Table16[[#This Row],[DefPrimary2]]&amp;IF(Table16[[#This Row],[Def-Secondary3]]&lt;&gt;"","/"&amp;Table16[[#This Row],[Def-Secondary3]],)&amp;""&amp;IF(Table16[[#This Row],[PassRush4]]&lt;&gt;"","-"&amp;Table16[[#This Row],[PassRush4]],)</f>
        <v/>
      </c>
      <c r="R1133" s="74" t="e">
        <f>VLOOKUP(Table16[[#This Row],[Player]],#REF!,9,FALSE)</f>
        <v>#REF!</v>
      </c>
    </row>
    <row r="1134" spans="1:18" ht="12.75" customHeight="1" x14ac:dyDescent="0.25">
      <c r="A1134" s="76" t="s">
        <v>2492</v>
      </c>
      <c r="B1134" s="72" t="s">
        <v>212</v>
      </c>
      <c r="C1134" s="77" t="s">
        <v>220</v>
      </c>
      <c r="D1134" s="89">
        <v>34209</v>
      </c>
      <c r="E1134" s="73" t="s">
        <v>1436</v>
      </c>
      <c r="G1134" s="73" t="s">
        <v>240</v>
      </c>
      <c r="H1134" s="75" t="str">
        <f>VLOOKUP(Table16[[#This Row],[Player]],Rosters!$D$1:$D$1939,1,FALSE)</f>
        <v>Mason, Shaq</v>
      </c>
      <c r="I1134" s="75" t="str">
        <f>Table16[[#This Row],[RunBlock-Primary6]]&amp;"-"&amp;Table16[[#This Row],[PassBlock8]]&amp;IF(Table16[[#This Row],[RunBlock-Secondary7]]&lt;&gt;"","/"&amp;Table16[[#This Row],[RunBlock-Secondary7]]&amp;"-"&amp;Table16[[#This Row],[PassBlock8]],"")</f>
        <v>4-2</v>
      </c>
      <c r="J1134" s="73"/>
      <c r="K1134" s="73"/>
      <c r="L1134" s="74"/>
      <c r="M1134" s="74"/>
      <c r="N1134" s="73">
        <v>4</v>
      </c>
      <c r="O1134" s="73"/>
      <c r="P1134" s="74">
        <v>2</v>
      </c>
      <c r="Q1134" s="74" t="str">
        <f>Table16[[#This Row],[DefPrimary2]]&amp;IF(Table16[[#This Row],[Def-Secondary3]]&lt;&gt;"","/"&amp;Table16[[#This Row],[Def-Secondary3]],)&amp;""&amp;IF(Table16[[#This Row],[PassRush4]]&lt;&gt;"","-"&amp;Table16[[#This Row],[PassRush4]],)</f>
        <v/>
      </c>
      <c r="R1134" s="74" t="e">
        <f>VLOOKUP(Table16[[#This Row],[Player]],#REF!,9,FALSE)</f>
        <v>#REF!</v>
      </c>
    </row>
    <row r="1135" spans="1:18" ht="12.75" customHeight="1" x14ac:dyDescent="0.25">
      <c r="A1135" s="76" t="s">
        <v>527</v>
      </c>
      <c r="B1135" s="72" t="s">
        <v>212</v>
      </c>
      <c r="C1135" s="77" t="s">
        <v>429</v>
      </c>
      <c r="D1135" s="89">
        <v>36175</v>
      </c>
      <c r="E1135" s="73" t="s">
        <v>268</v>
      </c>
      <c r="G1135" s="73" t="s">
        <v>228</v>
      </c>
      <c r="H1135" s="75" t="str">
        <f>VLOOKUP(Table16[[#This Row],[Player]],Rosters!$D$1:$D$1939,1,FALSE)</f>
        <v>Mauch, Cody</v>
      </c>
      <c r="I1135" s="75" t="str">
        <f>Table16[[#This Row],[RunBlock-Primary6]]&amp;"-"&amp;Table16[[#This Row],[PassBlock8]]&amp;IF(Table16[[#This Row],[RunBlock-Secondary7]]&lt;&gt;"","/"&amp;Table16[[#This Row],[RunBlock-Secondary7]]&amp;"-"&amp;Table16[[#This Row],[PassBlock8]],"")</f>
        <v>4-5</v>
      </c>
      <c r="J1135" s="73"/>
      <c r="K1135" s="73"/>
      <c r="L1135" s="74"/>
      <c r="M1135" s="74"/>
      <c r="N1135" s="73">
        <v>4</v>
      </c>
      <c r="O1135" s="73"/>
      <c r="P1135" s="74">
        <v>5</v>
      </c>
      <c r="Q1135" s="74" t="str">
        <f>Table16[[#This Row],[DefPrimary2]]&amp;IF(Table16[[#This Row],[Def-Secondary3]]&lt;&gt;"","/"&amp;Table16[[#This Row],[Def-Secondary3]],)&amp;""&amp;IF(Table16[[#This Row],[PassRush4]]&lt;&gt;"","-"&amp;Table16[[#This Row],[PassRush4]],)</f>
        <v/>
      </c>
      <c r="R1135" s="74" t="e">
        <f>VLOOKUP(Table16[[#This Row],[Player]],#REF!,9,FALSE)</f>
        <v>#REF!</v>
      </c>
    </row>
    <row r="1136" spans="1:18" ht="12.75" customHeight="1" x14ac:dyDescent="0.25">
      <c r="A1136" s="76" t="s">
        <v>700</v>
      </c>
      <c r="B1136" s="72" t="s">
        <v>212</v>
      </c>
      <c r="C1136" s="77" t="s">
        <v>154</v>
      </c>
      <c r="D1136" s="89">
        <v>36100</v>
      </c>
      <c r="E1136" s="73" t="s">
        <v>473</v>
      </c>
      <c r="G1136" s="73" t="s">
        <v>276</v>
      </c>
      <c r="H1136" s="75" t="str">
        <f>VLOOKUP(Table16[[#This Row],[Player]],Rosters!$D$1:$D$1939,1,FALSE)</f>
        <v>Meinerz, Quinn</v>
      </c>
      <c r="I1136" s="75" t="str">
        <f>Table16[[#This Row],[RunBlock-Primary6]]&amp;"-"&amp;Table16[[#This Row],[PassBlock8]]&amp;IF(Table16[[#This Row],[RunBlock-Secondary7]]&lt;&gt;"","/"&amp;Table16[[#This Row],[RunBlock-Secondary7]]&amp;"-"&amp;Table16[[#This Row],[PassBlock8]],"")</f>
        <v>6-7</v>
      </c>
      <c r="J1136" s="73"/>
      <c r="K1136" s="73"/>
      <c r="L1136" s="74"/>
      <c r="M1136" s="74"/>
      <c r="N1136" s="73">
        <v>6</v>
      </c>
      <c r="O1136" s="73"/>
      <c r="P1136" s="74">
        <v>7</v>
      </c>
      <c r="Q1136" s="74" t="str">
        <f>Table16[[#This Row],[DefPrimary2]]&amp;IF(Table16[[#This Row],[Def-Secondary3]]&lt;&gt;"","/"&amp;Table16[[#This Row],[Def-Secondary3]],)&amp;""&amp;IF(Table16[[#This Row],[PassRush4]]&lt;&gt;"","-"&amp;Table16[[#This Row],[PassRush4]],)</f>
        <v/>
      </c>
      <c r="R1136" s="74" t="e">
        <f>VLOOKUP(Table16[[#This Row],[Player]],#REF!,9,FALSE)</f>
        <v>#REF!</v>
      </c>
    </row>
    <row r="1137" spans="1:18" ht="12.75" customHeight="1" x14ac:dyDescent="0.25">
      <c r="A1137" s="76" t="s">
        <v>2249</v>
      </c>
      <c r="B1137" s="72" t="s">
        <v>212</v>
      </c>
      <c r="C1137" s="77" t="s">
        <v>491</v>
      </c>
      <c r="D1137" s="89">
        <v>36396</v>
      </c>
      <c r="E1137" s="73">
        <v>0</v>
      </c>
      <c r="G1137" s="73" t="s">
        <v>249</v>
      </c>
      <c r="H1137" s="75" t="str">
        <f>VLOOKUP(Table16[[#This Row],[Player]],Rosters!$D$1:$D$1939,1,FALSE)</f>
        <v>Parham, Dylan</v>
      </c>
      <c r="I1137" s="75" t="str">
        <f>Table16[[#This Row],[RunBlock-Primary6]]&amp;"-"&amp;Table16[[#This Row],[PassBlock8]]&amp;IF(Table16[[#This Row],[RunBlock-Secondary7]]&lt;&gt;"","/"&amp;Table16[[#This Row],[RunBlock-Secondary7]]&amp;"-"&amp;Table16[[#This Row],[PassBlock8]],"")</f>
        <v>5-4</v>
      </c>
      <c r="J1137" s="73"/>
      <c r="K1137" s="73"/>
      <c r="L1137" s="74"/>
      <c r="M1137" s="74"/>
      <c r="N1137" s="73">
        <v>5</v>
      </c>
      <c r="O1137" s="73"/>
      <c r="P1137" s="74">
        <v>4</v>
      </c>
      <c r="Q1137" s="74" t="str">
        <f>Table16[[#This Row],[DefPrimary2]]&amp;IF(Table16[[#This Row],[Def-Secondary3]]&lt;&gt;"","/"&amp;Table16[[#This Row],[Def-Secondary3]],)&amp;""&amp;IF(Table16[[#This Row],[PassRush4]]&lt;&gt;"","-"&amp;Table16[[#This Row],[PassRush4]],)</f>
        <v/>
      </c>
      <c r="R1137" s="74" t="e">
        <f>VLOOKUP(Table16[[#This Row],[Player]],#REF!,9,FALSE)</f>
        <v>#REF!</v>
      </c>
    </row>
    <row r="1138" spans="1:18" ht="12.75" customHeight="1" x14ac:dyDescent="0.25">
      <c r="A1138" s="76" t="s">
        <v>209</v>
      </c>
      <c r="B1138" s="72" t="s">
        <v>212</v>
      </c>
      <c r="C1138" s="77" t="s">
        <v>213</v>
      </c>
      <c r="D1138" s="89">
        <v>36580</v>
      </c>
      <c r="E1138" s="73" t="s">
        <v>210</v>
      </c>
      <c r="G1138" s="73" t="s">
        <v>201</v>
      </c>
      <c r="H1138" s="75" t="str">
        <f>VLOOKUP(Table16[[#This Row],[Player]],Rosters!$D$1:$D$1939,1,FALSE)</f>
        <v>Puni, Dominick</v>
      </c>
      <c r="I1138" s="75" t="str">
        <f>Table16[[#This Row],[RunBlock-Primary6]]&amp;"-"&amp;Table16[[#This Row],[PassBlock8]]&amp;IF(Table16[[#This Row],[RunBlock-Secondary7]]&lt;&gt;"","/"&amp;Table16[[#This Row],[RunBlock-Secondary7]]&amp;"-"&amp;Table16[[#This Row],[PassBlock8]],"")</f>
        <v>5-5</v>
      </c>
      <c r="J1138" s="73"/>
      <c r="K1138" s="73"/>
      <c r="L1138" s="74"/>
      <c r="M1138" s="74"/>
      <c r="N1138" s="73">
        <v>5</v>
      </c>
      <c r="O1138" s="73"/>
      <c r="P1138" s="74">
        <v>5</v>
      </c>
      <c r="Q1138" s="74" t="str">
        <f>Table16[[#This Row],[DefPrimary2]]&amp;IF(Table16[[#This Row],[Def-Secondary3]]&lt;&gt;"","/"&amp;Table16[[#This Row],[Def-Secondary3]],)&amp;""&amp;IF(Table16[[#This Row],[PassRush4]]&lt;&gt;"","-"&amp;Table16[[#This Row],[PassRush4]],)</f>
        <v/>
      </c>
      <c r="R1138" s="74" t="e">
        <f>VLOOKUP(Table16[[#This Row],[Player]],#REF!,9,FALSE)</f>
        <v>#REF!</v>
      </c>
    </row>
    <row r="1139" spans="1:18" ht="12.75" customHeight="1" x14ac:dyDescent="0.25">
      <c r="A1139" s="76" t="s">
        <v>1061</v>
      </c>
      <c r="B1139" s="72" t="s">
        <v>212</v>
      </c>
      <c r="C1139" s="77" t="s">
        <v>549</v>
      </c>
      <c r="D1139" s="89">
        <v>35855</v>
      </c>
      <c r="E1139" s="73" t="s">
        <v>283</v>
      </c>
      <c r="G1139" s="73" t="s">
        <v>269</v>
      </c>
      <c r="H1139" s="75" t="str">
        <f>VLOOKUP(Table16[[#This Row],[Player]],Rosters!$D$1:$D$1939,1,FALSE)</f>
        <v>Radunz, Dillon</v>
      </c>
      <c r="I1139" s="75" t="str">
        <f>Table16[[#This Row],[RunBlock-Primary6]]&amp;"-"&amp;Table16[[#This Row],[PassBlock8]]&amp;IF(Table16[[#This Row],[RunBlock-Secondary7]]&lt;&gt;"","/"&amp;Table16[[#This Row],[RunBlock-Secondary7]]&amp;"-"&amp;Table16[[#This Row],[PassBlock8]],"")</f>
        <v>0-4</v>
      </c>
      <c r="J1139" s="73"/>
      <c r="K1139" s="73"/>
      <c r="L1139" s="74"/>
      <c r="M1139" s="74"/>
      <c r="N1139" s="73">
        <v>0</v>
      </c>
      <c r="O1139" s="73"/>
      <c r="P1139" s="74">
        <v>4</v>
      </c>
      <c r="Q1139" s="74" t="str">
        <f>Table16[[#This Row],[DefPrimary2]]&amp;IF(Table16[[#This Row],[Def-Secondary3]]&lt;&gt;"","/"&amp;Table16[[#This Row],[Def-Secondary3]],)&amp;""&amp;IF(Table16[[#This Row],[PassRush4]]&lt;&gt;"","-"&amp;Table16[[#This Row],[PassRush4]],)</f>
        <v/>
      </c>
      <c r="R1139" s="74" t="e">
        <f>VLOOKUP(Table16[[#This Row],[Player]],#REF!,9,FALSE)</f>
        <v>#REF!</v>
      </c>
    </row>
    <row r="1140" spans="1:18" ht="12.75" customHeight="1" x14ac:dyDescent="0.25">
      <c r="A1140" s="76" t="s">
        <v>1909</v>
      </c>
      <c r="B1140" s="72" t="s">
        <v>212</v>
      </c>
      <c r="C1140" s="77" t="s">
        <v>232</v>
      </c>
      <c r="D1140" s="89">
        <v>34893</v>
      </c>
      <c r="E1140" s="73" t="s">
        <v>591</v>
      </c>
      <c r="G1140" s="73" t="s">
        <v>224</v>
      </c>
      <c r="H1140" s="75" t="str">
        <f>VLOOKUP(Table16[[#This Row],[Player]],Rosters!$D$1:$D$1939,1,FALSE)</f>
        <v>Risner, Dalton</v>
      </c>
      <c r="I1140" s="75" t="str">
        <f>Table16[[#This Row],[RunBlock-Primary6]]&amp;"-"&amp;Table16[[#This Row],[PassBlock8]]&amp;IF(Table16[[#This Row],[RunBlock-Secondary7]]&lt;&gt;"","/"&amp;Table16[[#This Row],[RunBlock-Secondary7]]&amp;"-"&amp;Table16[[#This Row],[PassBlock8]],"")</f>
        <v>0-5</v>
      </c>
      <c r="J1140" s="73"/>
      <c r="K1140" s="73"/>
      <c r="L1140" s="74"/>
      <c r="M1140" s="74"/>
      <c r="N1140" s="73">
        <v>0</v>
      </c>
      <c r="O1140" s="73"/>
      <c r="P1140" s="74">
        <v>5</v>
      </c>
      <c r="Q1140" s="74" t="str">
        <f>Table16[[#This Row],[DefPrimary2]]&amp;IF(Table16[[#This Row],[Def-Secondary3]]&lt;&gt;"","/"&amp;Table16[[#This Row],[Def-Secondary3]],)&amp;""&amp;IF(Table16[[#This Row],[PassRush4]]&lt;&gt;"","-"&amp;Table16[[#This Row],[PassRush4]],)</f>
        <v/>
      </c>
      <c r="R1140" s="74" t="e">
        <f>VLOOKUP(Table16[[#This Row],[Player]],#REF!,9,FALSE)</f>
        <v>#REF!</v>
      </c>
    </row>
    <row r="1141" spans="1:18" ht="12.75" customHeight="1" x14ac:dyDescent="0.25">
      <c r="A1141" s="76" t="s">
        <v>3279</v>
      </c>
      <c r="B1141" s="72" t="s">
        <v>212</v>
      </c>
      <c r="C1141" s="77" t="s">
        <v>479</v>
      </c>
      <c r="D1141" s="89">
        <v>36325</v>
      </c>
      <c r="E1141" s="73" t="s">
        <v>4170</v>
      </c>
      <c r="G1141" s="73" t="s">
        <v>234</v>
      </c>
      <c r="H1141" s="75" t="str">
        <f>VLOOKUP(Table16[[#This Row],[Player]],Rosters!$D$1:$D$1939,1,FALSE)</f>
        <v>Ruiz, Cesar</v>
      </c>
      <c r="I1141" s="75" t="str">
        <f>Table16[[#This Row],[RunBlock-Primary6]]&amp;"-"&amp;Table16[[#This Row],[PassBlock8]]&amp;IF(Table16[[#This Row],[RunBlock-Secondary7]]&lt;&gt;"","/"&amp;Table16[[#This Row],[RunBlock-Secondary7]]&amp;"-"&amp;Table16[[#This Row],[PassBlock8]],"")</f>
        <v>4-7</v>
      </c>
      <c r="J1141" s="73"/>
      <c r="K1141" s="73"/>
      <c r="L1141" s="74"/>
      <c r="M1141" s="74"/>
      <c r="N1141" s="73">
        <v>4</v>
      </c>
      <c r="O1141" s="73"/>
      <c r="P1141" s="74">
        <v>7</v>
      </c>
      <c r="Q1141" s="74" t="str">
        <f>Table16[[#This Row],[DefPrimary2]]&amp;IF(Table16[[#This Row],[Def-Secondary3]]&lt;&gt;"","/"&amp;Table16[[#This Row],[Def-Secondary3]],)&amp;""&amp;IF(Table16[[#This Row],[PassRush4]]&lt;&gt;"","-"&amp;Table16[[#This Row],[PassRush4]],)</f>
        <v/>
      </c>
      <c r="R1141" s="74" t="e">
        <f>VLOOKUP(Table16[[#This Row],[Player]],#REF!,9,FALSE)</f>
        <v>#REF!</v>
      </c>
    </row>
    <row r="1142" spans="1:18" ht="12.75" customHeight="1" x14ac:dyDescent="0.25">
      <c r="A1142" s="76" t="s">
        <v>2949</v>
      </c>
      <c r="B1142" s="72" t="s">
        <v>212</v>
      </c>
      <c r="C1142" s="77" t="s">
        <v>101</v>
      </c>
      <c r="D1142" s="89">
        <v>33598</v>
      </c>
      <c r="E1142" s="73" t="s">
        <v>2950</v>
      </c>
      <c r="G1142" s="73" t="s">
        <v>216</v>
      </c>
      <c r="H1142" s="75" t="str">
        <f>VLOOKUP(Table16[[#This Row],[Player]],Rosters!$D$1:$D$1939,1,FALSE)</f>
        <v>Scherff, Brandon</v>
      </c>
      <c r="I1142" s="75" t="str">
        <f>Table16[[#This Row],[RunBlock-Primary6]]&amp;"-"&amp;Table16[[#This Row],[PassBlock8]]&amp;IF(Table16[[#This Row],[RunBlock-Secondary7]]&lt;&gt;"","/"&amp;Table16[[#This Row],[RunBlock-Secondary7]]&amp;"-"&amp;Table16[[#This Row],[PassBlock8]],"")</f>
        <v>0-7</v>
      </c>
      <c r="J1142" s="73"/>
      <c r="K1142" s="73"/>
      <c r="L1142" s="74"/>
      <c r="M1142" s="74"/>
      <c r="N1142" s="73">
        <v>0</v>
      </c>
      <c r="O1142" s="73"/>
      <c r="P1142" s="74">
        <v>7</v>
      </c>
      <c r="Q1142" s="74" t="str">
        <f>Table16[[#This Row],[DefPrimary2]]&amp;IF(Table16[[#This Row],[Def-Secondary3]]&lt;&gt;"","/"&amp;Table16[[#This Row],[Def-Secondary3]],)&amp;""&amp;IF(Table16[[#This Row],[PassRush4]]&lt;&gt;"","-"&amp;Table16[[#This Row],[PassRush4]],)</f>
        <v/>
      </c>
      <c r="R1142" s="74" t="e">
        <f>VLOOKUP(Table16[[#This Row],[Player]],#REF!,9,FALSE)</f>
        <v>#REF!</v>
      </c>
    </row>
    <row r="1143" spans="1:18" ht="12.75" customHeight="1" x14ac:dyDescent="0.25">
      <c r="A1143" s="76" t="s">
        <v>2374</v>
      </c>
      <c r="B1143" s="72" t="s">
        <v>212</v>
      </c>
      <c r="C1143" s="77" t="s">
        <v>395</v>
      </c>
      <c r="D1143" s="89">
        <v>36312</v>
      </c>
      <c r="E1143" s="73" t="s">
        <v>122</v>
      </c>
      <c r="G1143" s="73" t="s">
        <v>204</v>
      </c>
      <c r="H1143" s="75" t="str">
        <f>VLOOKUP(Table16[[#This Row],[Player]],Rosters!$D$1:$D$1939,1,FALSE)</f>
        <v>Smith, Trey</v>
      </c>
      <c r="I1143" s="75" t="str">
        <f>Table16[[#This Row],[RunBlock-Primary6]]&amp;"-"&amp;Table16[[#This Row],[PassBlock8]]&amp;IF(Table16[[#This Row],[RunBlock-Secondary7]]&lt;&gt;"","/"&amp;Table16[[#This Row],[RunBlock-Secondary7]]&amp;"-"&amp;Table16[[#This Row],[PassBlock8]],"")</f>
        <v>6-4</v>
      </c>
      <c r="J1143" s="73"/>
      <c r="K1143" s="73"/>
      <c r="L1143" s="74"/>
      <c r="M1143" s="74"/>
      <c r="N1143" s="73">
        <v>6</v>
      </c>
      <c r="O1143" s="73"/>
      <c r="P1143" s="74">
        <v>4</v>
      </c>
      <c r="Q1143" s="74" t="str">
        <f>Table16[[#This Row],[DefPrimary2]]&amp;IF(Table16[[#This Row],[Def-Secondary3]]&lt;&gt;"","/"&amp;Table16[[#This Row],[Def-Secondary3]],)&amp;""&amp;IF(Table16[[#This Row],[PassRush4]]&lt;&gt;"","-"&amp;Table16[[#This Row],[PassRush4]],)</f>
        <v/>
      </c>
      <c r="R1143" s="74" t="e">
        <f>VLOOKUP(Table16[[#This Row],[Player]],#REF!,9,FALSE)</f>
        <v>#REF!</v>
      </c>
    </row>
    <row r="1144" spans="1:18" ht="12.75" customHeight="1" x14ac:dyDescent="0.25">
      <c r="A1144" s="76" t="s">
        <v>901</v>
      </c>
      <c r="B1144" s="72" t="s">
        <v>212</v>
      </c>
      <c r="C1144" s="77" t="s">
        <v>91</v>
      </c>
      <c r="D1144" s="89">
        <v>34659</v>
      </c>
      <c r="E1144" s="73" t="s">
        <v>428</v>
      </c>
      <c r="G1144" s="73" t="s">
        <v>248</v>
      </c>
      <c r="H1144" s="75" t="str">
        <f>VLOOKUP(Table16[[#This Row],[Player]],Rosters!$D$1:$D$1939,1,FALSE)</f>
        <v>Teller, Wyatt</v>
      </c>
      <c r="I1144" s="75" t="str">
        <f>Table16[[#This Row],[RunBlock-Primary6]]&amp;"-"&amp;Table16[[#This Row],[PassBlock8]]&amp;IF(Table16[[#This Row],[RunBlock-Secondary7]]&lt;&gt;"","/"&amp;Table16[[#This Row],[RunBlock-Secondary7]]&amp;"-"&amp;Table16[[#This Row],[PassBlock8]],"")</f>
        <v>4-4</v>
      </c>
      <c r="J1144" s="73"/>
      <c r="K1144" s="73"/>
      <c r="L1144" s="74"/>
      <c r="M1144" s="74"/>
      <c r="N1144" s="73">
        <v>4</v>
      </c>
      <c r="O1144" s="73"/>
      <c r="P1144" s="74">
        <v>4</v>
      </c>
      <c r="Q1144" s="74" t="str">
        <f>Table16[[#This Row],[DefPrimary2]]&amp;IF(Table16[[#This Row],[Def-Secondary3]]&lt;&gt;"","/"&amp;Table16[[#This Row],[Def-Secondary3]],)&amp;""&amp;IF(Table16[[#This Row],[PassRush4]]&lt;&gt;"","-"&amp;Table16[[#This Row],[PassRush4]],)</f>
        <v/>
      </c>
      <c r="R1144" s="74" t="e">
        <f>VLOOKUP(Table16[[#This Row],[Player]],#REF!,9,FALSE)</f>
        <v>#REF!</v>
      </c>
    </row>
    <row r="1145" spans="1:18" ht="12.75" customHeight="1" x14ac:dyDescent="0.25">
      <c r="A1145" s="76" t="s">
        <v>267</v>
      </c>
      <c r="B1145" s="72" t="s">
        <v>212</v>
      </c>
      <c r="C1145" s="77" t="s">
        <v>145</v>
      </c>
      <c r="D1145" s="89">
        <v>36545</v>
      </c>
      <c r="E1145" s="73" t="s">
        <v>268</v>
      </c>
      <c r="G1145" s="73" t="s">
        <v>269</v>
      </c>
      <c r="H1145" s="75" t="str">
        <f>VLOOKUP(Table16[[#This Row],[Player]],Rosters!$D$1:$D$1939,1,FALSE)</f>
        <v>Torrence, O'Cyrus</v>
      </c>
      <c r="I1145" s="75" t="str">
        <f>Table16[[#This Row],[RunBlock-Primary6]]&amp;"-"&amp;Table16[[#This Row],[PassBlock8]]&amp;IF(Table16[[#This Row],[RunBlock-Secondary7]]&lt;&gt;"","/"&amp;Table16[[#This Row],[RunBlock-Secondary7]]&amp;"-"&amp;Table16[[#This Row],[PassBlock8]],"")</f>
        <v>0-4</v>
      </c>
      <c r="J1145" s="73"/>
      <c r="K1145" s="73"/>
      <c r="L1145" s="74"/>
      <c r="M1145" s="74"/>
      <c r="N1145" s="73">
        <v>0</v>
      </c>
      <c r="O1145" s="73"/>
      <c r="P1145" s="74">
        <v>4</v>
      </c>
      <c r="Q1145" s="74" t="str">
        <f>Table16[[#This Row],[DefPrimary2]]&amp;IF(Table16[[#This Row],[Def-Secondary3]]&lt;&gt;"","/"&amp;Table16[[#This Row],[Def-Secondary3]],)&amp;""&amp;IF(Table16[[#This Row],[PassRush4]]&lt;&gt;"","-"&amp;Table16[[#This Row],[PassRush4]],)</f>
        <v/>
      </c>
      <c r="R1145" s="74" t="e">
        <f>VLOOKUP(Table16[[#This Row],[Player]],#REF!,9,FALSE)</f>
        <v>#REF!</v>
      </c>
    </row>
    <row r="1146" spans="1:18" ht="12.75" customHeight="1" x14ac:dyDescent="0.25">
      <c r="A1146" s="76" t="s">
        <v>4324</v>
      </c>
      <c r="B1146" s="72" t="s">
        <v>212</v>
      </c>
      <c r="C1146" s="77" t="s">
        <v>285</v>
      </c>
      <c r="D1146" s="89">
        <v>36603</v>
      </c>
      <c r="E1146" s="73" t="s">
        <v>172</v>
      </c>
      <c r="G1146" s="73" t="s">
        <v>266</v>
      </c>
      <c r="H1146" s="75" t="e">
        <f>VLOOKUP(Table16[[#This Row],[Player]],Rosters!$D$1:$D$1939,1,FALSE)</f>
        <v>#N/A</v>
      </c>
      <c r="I1146" s="75" t="str">
        <f>Table16[[#This Row],[RunBlock-Primary6]]&amp;"-"&amp;Table16[[#This Row],[PassBlock8]]&amp;IF(Table16[[#This Row],[RunBlock-Secondary7]]&lt;&gt;"","/"&amp;Table16[[#This Row],[RunBlock-Secondary7]]&amp;"-"&amp;Table16[[#This Row],[PassBlock8]],"")</f>
        <v>0-2</v>
      </c>
      <c r="J1146" s="73"/>
      <c r="K1146" s="73"/>
      <c r="L1146" s="74"/>
      <c r="M1146" s="74"/>
      <c r="N1146" s="73">
        <v>0</v>
      </c>
      <c r="O1146" s="73"/>
      <c r="P1146" s="74">
        <v>2</v>
      </c>
      <c r="Q1146" s="74" t="str">
        <f>Table16[[#This Row],[DefPrimary2]]&amp;IF(Table16[[#This Row],[Def-Secondary3]]&lt;&gt;"","/"&amp;Table16[[#This Row],[Def-Secondary3]],)&amp;""&amp;IF(Table16[[#This Row],[PassRush4]]&lt;&gt;"","-"&amp;Table16[[#This Row],[PassRush4]],)</f>
        <v/>
      </c>
      <c r="R1146" s="74" t="e">
        <f>VLOOKUP(Table16[[#This Row],[Player]],#REF!,9,FALSE)</f>
        <v>#REF!</v>
      </c>
    </row>
    <row r="1147" spans="1:18" ht="12.75" customHeight="1" x14ac:dyDescent="0.25">
      <c r="A1147" s="76" t="s">
        <v>1205</v>
      </c>
      <c r="B1147" s="72" t="s">
        <v>212</v>
      </c>
      <c r="C1147" s="77" t="s">
        <v>303</v>
      </c>
      <c r="D1147" s="89">
        <v>36312</v>
      </c>
      <c r="E1147" s="73" t="s">
        <v>4325</v>
      </c>
      <c r="G1147" s="73" t="s">
        <v>259</v>
      </c>
      <c r="H1147" s="75" t="str">
        <f>VLOOKUP(Table16[[#This Row],[Player]],Rosters!$D$1:$D$1939,1,FALSE)</f>
        <v>Vera-Tucker, Alijah</v>
      </c>
      <c r="I1147" s="75" t="str">
        <f>Table16[[#This Row],[RunBlock-Primary6]]&amp;"-"&amp;Table16[[#This Row],[PassBlock8]]&amp;IF(Table16[[#This Row],[RunBlock-Secondary7]]&lt;&gt;"","/"&amp;Table16[[#This Row],[RunBlock-Secondary7]]&amp;"-"&amp;Table16[[#This Row],[PassBlock8]],"")</f>
        <v>5-7</v>
      </c>
      <c r="J1147" s="73"/>
      <c r="K1147" s="73"/>
      <c r="L1147" s="74"/>
      <c r="M1147" s="74"/>
      <c r="N1147" s="73">
        <v>5</v>
      </c>
      <c r="O1147" s="73"/>
      <c r="P1147" s="74">
        <v>7</v>
      </c>
      <c r="Q1147" s="74" t="str">
        <f>Table16[[#This Row],[DefPrimary2]]&amp;IF(Table16[[#This Row],[Def-Secondary3]]&lt;&gt;"","/"&amp;Table16[[#This Row],[Def-Secondary3]],)&amp;""&amp;IF(Table16[[#This Row],[PassRush4]]&lt;&gt;"","-"&amp;Table16[[#This Row],[PassRush4]],)</f>
        <v/>
      </c>
      <c r="R1147" s="74" t="e">
        <f>VLOOKUP(Table16[[#This Row],[Player]],#REF!,9,FALSE)</f>
        <v>#REF!</v>
      </c>
    </row>
    <row r="1148" spans="1:18" ht="12.75" customHeight="1" x14ac:dyDescent="0.25">
      <c r="A1148" s="76" t="s">
        <v>2831</v>
      </c>
      <c r="B1148" s="72" t="s">
        <v>212</v>
      </c>
      <c r="C1148" s="77" t="s">
        <v>123</v>
      </c>
      <c r="D1148" s="89">
        <v>32940</v>
      </c>
      <c r="E1148" s="73" t="s">
        <v>2832</v>
      </c>
      <c r="G1148" s="73" t="s">
        <v>594</v>
      </c>
      <c r="H1148" s="75" t="str">
        <f>VLOOKUP(Table16[[#This Row],[Player]],Rosters!$D$1:$D$1939,1,FALSE)</f>
        <v>Zeitler, Kevin</v>
      </c>
      <c r="I1148" s="75" t="str">
        <f>Table16[[#This Row],[RunBlock-Primary6]]&amp;"-"&amp;Table16[[#This Row],[PassBlock8]]&amp;IF(Table16[[#This Row],[RunBlock-Secondary7]]&lt;&gt;"","/"&amp;Table16[[#This Row],[RunBlock-Secondary7]]&amp;"-"&amp;Table16[[#This Row],[PassBlock8]],"")</f>
        <v>6-5</v>
      </c>
      <c r="J1148" s="73"/>
      <c r="K1148" s="73"/>
      <c r="L1148" s="74"/>
      <c r="M1148" s="74"/>
      <c r="N1148" s="73">
        <v>6</v>
      </c>
      <c r="O1148" s="73"/>
      <c r="P1148" s="74">
        <v>5</v>
      </c>
      <c r="Q1148" s="74" t="str">
        <f>Table16[[#This Row],[DefPrimary2]]&amp;IF(Table16[[#This Row],[Def-Secondary3]]&lt;&gt;"","/"&amp;Table16[[#This Row],[Def-Secondary3]],)&amp;""&amp;IF(Table16[[#This Row],[PassRush4]]&lt;&gt;"","-"&amp;Table16[[#This Row],[PassRush4]],)</f>
        <v/>
      </c>
      <c r="R1148" s="74" t="e">
        <f>VLOOKUP(Table16[[#This Row],[Player]],#REF!,9,FALSE)</f>
        <v>#REF!</v>
      </c>
    </row>
    <row r="1149" spans="1:18" ht="12.75" customHeight="1" x14ac:dyDescent="0.25">
      <c r="A1149" s="76" t="s">
        <v>1907</v>
      </c>
      <c r="B1149" s="72" t="s">
        <v>1908</v>
      </c>
      <c r="C1149" s="77" t="s">
        <v>368</v>
      </c>
      <c r="D1149" s="89">
        <v>36058</v>
      </c>
      <c r="E1149" s="73" t="s">
        <v>191</v>
      </c>
      <c r="G1149" s="73" t="s">
        <v>534</v>
      </c>
      <c r="H1149" s="75" t="str">
        <f>VLOOKUP(Table16[[#This Row],[Player]],Rosters!$D$1:$D$1939,1,FALSE)</f>
        <v>Rhyan, Sean</v>
      </c>
      <c r="I1149" s="75" t="str">
        <f>Table16[[#This Row],[RunBlock-Primary6]]&amp;"-"&amp;Table16[[#This Row],[PassBlock8]]&amp;IF(Table16[[#This Row],[RunBlock-Secondary7]]&lt;&gt;"","/"&amp;Table16[[#This Row],[RunBlock-Secondary7]]&amp;"-"&amp;Table16[[#This Row],[PassBlock8]],"")</f>
        <v>4-3/0-3</v>
      </c>
      <c r="J1149" s="73"/>
      <c r="K1149" s="73"/>
      <c r="L1149" s="74"/>
      <c r="M1149" s="74"/>
      <c r="N1149" s="73">
        <v>4</v>
      </c>
      <c r="O1149" s="73">
        <v>0</v>
      </c>
      <c r="P1149" s="74">
        <v>3</v>
      </c>
      <c r="Q1149" s="74" t="str">
        <f>Table16[[#This Row],[DefPrimary2]]&amp;IF(Table16[[#This Row],[Def-Secondary3]]&lt;&gt;"","/"&amp;Table16[[#This Row],[Def-Secondary3]],)&amp;""&amp;IF(Table16[[#This Row],[PassRush4]]&lt;&gt;"","-"&amp;Table16[[#This Row],[PassRush4]],)</f>
        <v/>
      </c>
      <c r="R1149" s="74" t="e">
        <f>VLOOKUP(Table16[[#This Row],[Player]],#REF!,9,FALSE)</f>
        <v>#REF!</v>
      </c>
    </row>
    <row r="1150" spans="1:18" ht="12.75" customHeight="1" x14ac:dyDescent="0.25">
      <c r="A1150" s="76" t="s">
        <v>3600</v>
      </c>
      <c r="B1150" s="72" t="s">
        <v>1908</v>
      </c>
      <c r="C1150" s="77" t="s">
        <v>612</v>
      </c>
      <c r="D1150" s="89">
        <v>32930</v>
      </c>
      <c r="E1150" s="73" t="s">
        <v>1573</v>
      </c>
      <c r="G1150" s="73" t="s">
        <v>221</v>
      </c>
      <c r="H1150" s="75" t="str">
        <f>VLOOKUP(Table16[[#This Row],[Player]],Rosters!$D$1:$D$1939,1,FALSE)</f>
        <v>Van Roten, Greg</v>
      </c>
      <c r="I1150" s="75" t="str">
        <f>Table16[[#This Row],[RunBlock-Primary6]]&amp;"-"&amp;Table16[[#This Row],[PassBlock8]]&amp;IF(Table16[[#This Row],[RunBlock-Secondary7]]&lt;&gt;"","/"&amp;Table16[[#This Row],[RunBlock-Secondary7]]&amp;"-"&amp;Table16[[#This Row],[PassBlock8]],"")</f>
        <v>4-5/0-5</v>
      </c>
      <c r="J1150" s="73"/>
      <c r="K1150" s="73"/>
      <c r="L1150" s="74"/>
      <c r="M1150" s="74"/>
      <c r="N1150" s="73">
        <v>4</v>
      </c>
      <c r="O1150" s="73">
        <v>0</v>
      </c>
      <c r="P1150" s="74">
        <v>5</v>
      </c>
      <c r="Q1150" s="74" t="str">
        <f>Table16[[#This Row],[DefPrimary2]]&amp;IF(Table16[[#This Row],[Def-Secondary3]]&lt;&gt;"","/"&amp;Table16[[#This Row],[Def-Secondary3]],)&amp;""&amp;IF(Table16[[#This Row],[PassRush4]]&lt;&gt;"","-"&amp;Table16[[#This Row],[PassRush4]],)</f>
        <v/>
      </c>
      <c r="R1150" s="74" t="e">
        <f>VLOOKUP(Table16[[#This Row],[Player]],#REF!,9,FALSE)</f>
        <v>#REF!</v>
      </c>
    </row>
    <row r="1151" spans="1:18" ht="12.75" customHeight="1" x14ac:dyDescent="0.25">
      <c r="A1151" s="79" t="s">
        <v>708</v>
      </c>
      <c r="B1151" s="72" t="s">
        <v>710</v>
      </c>
      <c r="C1151" s="77" t="s">
        <v>272</v>
      </c>
      <c r="D1151" s="89">
        <v>35774</v>
      </c>
      <c r="E1151" s="73" t="s">
        <v>415</v>
      </c>
      <c r="G1151" s="73" t="s">
        <v>711</v>
      </c>
      <c r="H1151" s="75" t="e">
        <f>VLOOKUP(Table16[[#This Row],[Player]],Rosters!$D$1:$D$1939,1,FALSE)</f>
        <v>#N/A</v>
      </c>
      <c r="I1151" s="75" t="str">
        <f>Table16[[#This Row],[RunBlock-Primary6]]&amp;"-"&amp;Table16[[#This Row],[PassBlock8]]&amp;IF(Table16[[#This Row],[RunBlock-Secondary7]]&lt;&gt;"","/"&amp;Table16[[#This Row],[RunBlock-Secondary7]]&amp;"-"&amp;Table16[[#This Row],[PassBlock8]],"")</f>
        <v>4-5/4-5</v>
      </c>
      <c r="J1151" s="73"/>
      <c r="K1151" s="73"/>
      <c r="L1151" s="74"/>
      <c r="M1151" s="74"/>
      <c r="N1151" s="73">
        <v>4</v>
      </c>
      <c r="O1151" s="73">
        <v>4</v>
      </c>
      <c r="P1151" s="74">
        <v>5</v>
      </c>
      <c r="Q1151" s="74" t="str">
        <f>Table16[[#This Row],[DefPrimary2]]&amp;IF(Table16[[#This Row],[Def-Secondary3]]&lt;&gt;"","/"&amp;Table16[[#This Row],[Def-Secondary3]],)&amp;""&amp;IF(Table16[[#This Row],[PassRush4]]&lt;&gt;"","-"&amp;Table16[[#This Row],[PassRush4]],)</f>
        <v/>
      </c>
      <c r="R1151" s="74" t="e">
        <f>VLOOKUP(Table16[[#This Row],[Player]],#REF!,9,FALSE)</f>
        <v>#REF!</v>
      </c>
    </row>
    <row r="1152" spans="1:18" ht="12.75" customHeight="1" x14ac:dyDescent="0.25">
      <c r="A1152" s="91" t="s">
        <v>2125</v>
      </c>
      <c r="B1152" s="72" t="s">
        <v>710</v>
      </c>
      <c r="C1152" s="77" t="s">
        <v>246</v>
      </c>
      <c r="D1152" s="89">
        <v>35313</v>
      </c>
      <c r="E1152" s="73" t="s">
        <v>136</v>
      </c>
      <c r="G1152" s="73" t="s">
        <v>264</v>
      </c>
      <c r="H1152" s="75" t="str">
        <f>VLOOKUP(Table16[[#This Row],[Player]],Rosters!$D$1:$D$1939,1,FALSE)</f>
        <v>Pipkins, Trey</v>
      </c>
      <c r="I1152" s="75" t="str">
        <f>Table16[[#This Row],[RunBlock-Primary6]]&amp;"-"&amp;Table16[[#This Row],[PassBlock8]]&amp;IF(Table16[[#This Row],[RunBlock-Secondary7]]&lt;&gt;"","/"&amp;Table16[[#This Row],[RunBlock-Secondary7]]&amp;"-"&amp;Table16[[#This Row],[PassBlock8]],"")</f>
        <v>4-4/0-4</v>
      </c>
      <c r="J1152" s="73"/>
      <c r="K1152" s="73"/>
      <c r="L1152" s="74"/>
      <c r="M1152" s="74"/>
      <c r="N1152" s="73">
        <v>4</v>
      </c>
      <c r="O1152" s="73">
        <v>0</v>
      </c>
      <c r="P1152" s="74">
        <v>4</v>
      </c>
      <c r="Q1152" s="74" t="str">
        <f>Table16[[#This Row],[DefPrimary2]]&amp;IF(Table16[[#This Row],[Def-Secondary3]]&lt;&gt;"","/"&amp;Table16[[#This Row],[Def-Secondary3]],)&amp;""&amp;IF(Table16[[#This Row],[PassRush4]]&lt;&gt;"","-"&amp;Table16[[#This Row],[PassRush4]],)</f>
        <v/>
      </c>
      <c r="R1152" s="74" t="e">
        <f>VLOOKUP(Table16[[#This Row],[Player]],#REF!,9,FALSE)</f>
        <v>#REF!</v>
      </c>
    </row>
    <row r="1153" spans="1:18" ht="12.75" customHeight="1" x14ac:dyDescent="0.25">
      <c r="A1153" s="76" t="s">
        <v>1508</v>
      </c>
      <c r="B1153" s="72" t="s">
        <v>710</v>
      </c>
      <c r="C1153" s="77" t="s">
        <v>327</v>
      </c>
      <c r="D1153" s="89">
        <v>34684</v>
      </c>
      <c r="E1153" s="73" t="s">
        <v>244</v>
      </c>
      <c r="G1153" s="73" t="s">
        <v>539</v>
      </c>
      <c r="H1153" s="75" t="str">
        <f>VLOOKUP(Table16[[#This Row],[Player]],Rosters!$D$1:$D$1939,1,FALSE)</f>
        <v>Pryor, Matt</v>
      </c>
      <c r="I1153" s="75" t="str">
        <f>Table16[[#This Row],[RunBlock-Primary6]]&amp;"-"&amp;Table16[[#This Row],[PassBlock8]]&amp;IF(Table16[[#This Row],[RunBlock-Secondary7]]&lt;&gt;"","/"&amp;Table16[[#This Row],[RunBlock-Secondary7]]&amp;"-"&amp;Table16[[#This Row],[PassBlock8]],"")</f>
        <v>4-2/0-2</v>
      </c>
      <c r="J1153" s="73"/>
      <c r="K1153" s="73"/>
      <c r="L1153" s="74"/>
      <c r="M1153" s="74"/>
      <c r="N1153" s="73">
        <v>4</v>
      </c>
      <c r="O1153" s="73">
        <v>0</v>
      </c>
      <c r="P1153" s="74">
        <v>2</v>
      </c>
      <c r="Q1153" s="74" t="str">
        <f>Table16[[#This Row],[DefPrimary2]]&amp;IF(Table16[[#This Row],[Def-Secondary3]]&lt;&gt;"","/"&amp;Table16[[#This Row],[Def-Secondary3]],)&amp;""&amp;IF(Table16[[#This Row],[PassRush4]]&lt;&gt;"","-"&amp;Table16[[#This Row],[PassRush4]],)</f>
        <v/>
      </c>
      <c r="R1153" s="74" t="e">
        <f>VLOOKUP(Table16[[#This Row],[Player]],#REF!,9,FALSE)</f>
        <v>#REF!</v>
      </c>
    </row>
    <row r="1154" spans="1:18" ht="12.75" customHeight="1" x14ac:dyDescent="0.25">
      <c r="A1154" s="76" t="s">
        <v>1062</v>
      </c>
      <c r="B1154" s="72" t="s">
        <v>1064</v>
      </c>
      <c r="C1154" s="77" t="s">
        <v>181</v>
      </c>
      <c r="D1154" s="89">
        <v>36671</v>
      </c>
      <c r="E1154" s="73" t="s">
        <v>1063</v>
      </c>
      <c r="G1154" s="73" t="s">
        <v>1065</v>
      </c>
      <c r="H1154" s="75" t="str">
        <f>VLOOKUP(Table16[[#This Row],[Player]],Rosters!$D$1:$D$1939,1,FALSE)</f>
        <v>McCormick, Mason</v>
      </c>
      <c r="I1154" s="75" t="str">
        <f>Table16[[#This Row],[RunBlock-Primary6]]&amp;"-"&amp;Table16[[#This Row],[PassBlock8]]&amp;IF(Table16[[#This Row],[RunBlock-Secondary7]]&lt;&gt;"","/"&amp;Table16[[#This Row],[RunBlock-Secondary7]]&amp;"-"&amp;Table16[[#This Row],[PassBlock8]],"")</f>
        <v>0-3/4-3</v>
      </c>
      <c r="J1154" s="73"/>
      <c r="K1154" s="73"/>
      <c r="L1154" s="74"/>
      <c r="M1154" s="74"/>
      <c r="N1154" s="73">
        <v>0</v>
      </c>
      <c r="O1154" s="73">
        <v>4</v>
      </c>
      <c r="P1154" s="74">
        <v>3</v>
      </c>
      <c r="Q1154" s="74" t="str">
        <f>Table16[[#This Row],[DefPrimary2]]&amp;IF(Table16[[#This Row],[Def-Secondary3]]&lt;&gt;"","/"&amp;Table16[[#This Row],[Def-Secondary3]],)&amp;""&amp;IF(Table16[[#This Row],[PassRush4]]&lt;&gt;"","-"&amp;Table16[[#This Row],[PassRush4]],)</f>
        <v/>
      </c>
      <c r="R1154" s="74" t="e">
        <f>VLOOKUP(Table16[[#This Row],[Player]],#REF!,9,FALSE)</f>
        <v>#REF!</v>
      </c>
    </row>
    <row r="1155" spans="1:18" ht="12.75" customHeight="1" x14ac:dyDescent="0.25">
      <c r="A1155" s="76" t="s">
        <v>1062</v>
      </c>
      <c r="B1155" s="72" t="s">
        <v>1064</v>
      </c>
      <c r="C1155" s="77" t="s">
        <v>181</v>
      </c>
      <c r="D1155" s="89">
        <v>36671</v>
      </c>
      <c r="E1155" s="73" t="s">
        <v>1063</v>
      </c>
      <c r="G1155" s="73" t="s">
        <v>273</v>
      </c>
      <c r="H1155" s="75" t="str">
        <f>VLOOKUP(Table16[[#This Row],[Player]],Rosters!$D$1:$D$1939,1,FALSE)</f>
        <v>McCormick, Mason</v>
      </c>
      <c r="I1155" s="75" t="str">
        <f>Table16[[#This Row],[RunBlock-Primary6]]&amp;"-"&amp;Table16[[#This Row],[PassBlock8]]&amp;IF(Table16[[#This Row],[RunBlock-Secondary7]]&lt;&gt;"","/"&amp;Table16[[#This Row],[RunBlock-Secondary7]]&amp;"-"&amp;Table16[[#This Row],[PassBlock8]],"")</f>
        <v>0-3</v>
      </c>
      <c r="J1155" s="73"/>
      <c r="K1155" s="73"/>
      <c r="L1155" s="74"/>
      <c r="M1155" s="74"/>
      <c r="N1155" s="73">
        <v>0</v>
      </c>
      <c r="O1155" s="74"/>
      <c r="P1155" s="73">
        <v>3</v>
      </c>
      <c r="Q1155" s="74" t="str">
        <f>Table16[[#This Row],[DefPrimary2]]&amp;IF(Table16[[#This Row],[Def-Secondary3]]&lt;&gt;"","/"&amp;Table16[[#This Row],[Def-Secondary3]],)&amp;""&amp;IF(Table16[[#This Row],[PassRush4]]&lt;&gt;"","-"&amp;Table16[[#This Row],[PassRush4]],)</f>
        <v/>
      </c>
      <c r="R1155" s="74" t="e">
        <f>VLOOKUP(Table16[[#This Row],[Player]],#REF!,9,FALSE)</f>
        <v>#REF!</v>
      </c>
    </row>
    <row r="1156" spans="1:18" ht="12.75" customHeight="1" x14ac:dyDescent="0.25">
      <c r="A1156" s="76" t="s">
        <v>940</v>
      </c>
      <c r="B1156" s="72" t="s">
        <v>419</v>
      </c>
      <c r="C1156" s="77" t="s">
        <v>549</v>
      </c>
      <c r="D1156" s="89">
        <v>35424</v>
      </c>
      <c r="E1156" s="73" t="s">
        <v>361</v>
      </c>
      <c r="G1156" s="73" t="s">
        <v>804</v>
      </c>
      <c r="H1156" s="75" t="str">
        <f>VLOOKUP(Table16[[#This Row],[Player]],Rosters!$D$1:$D$1939,1,FALSE)</f>
        <v>Baker, Jerome</v>
      </c>
      <c r="I1156" s="75" t="str">
        <f>Table16[[#This Row],[RunBlock-Primary6]]&amp;"-"&amp;Table16[[#This Row],[PassBlock8]]&amp;IF(Table16[[#This Row],[RunBlock-Secondary7]]&lt;&gt;"","/"&amp;Table16[[#This Row],[RunBlock-Secondary7]]&amp;"-"&amp;Table16[[#This Row],[PassBlock8]],"")</f>
        <v>-</v>
      </c>
      <c r="J1156" s="73">
        <v>44</v>
      </c>
      <c r="K1156" s="73"/>
      <c r="L1156" s="74">
        <v>6</v>
      </c>
      <c r="M1156" s="74"/>
      <c r="N1156" s="74"/>
      <c r="O1156" s="74"/>
      <c r="P1156" s="74"/>
      <c r="Q1156" s="74" t="str">
        <f>Table16[[#This Row],[DefPrimary2]]&amp;IF(Table16[[#This Row],[Def-Secondary3]]&lt;&gt;"","/"&amp;Table16[[#This Row],[Def-Secondary3]],)&amp;""&amp;IF(Table16[[#This Row],[PassRush4]]&lt;&gt;"","-"&amp;Table16[[#This Row],[PassRush4]],)</f>
        <v>44-6</v>
      </c>
      <c r="R1156" s="74" t="e">
        <f>VLOOKUP(Table16[[#This Row],[Player]],#REF!,9,FALSE)</f>
        <v>#REF!</v>
      </c>
    </row>
    <row r="1157" spans="1:18" ht="12.75" customHeight="1" x14ac:dyDescent="0.25">
      <c r="A1157" s="76" t="s">
        <v>2184</v>
      </c>
      <c r="B1157" s="72" t="s">
        <v>419</v>
      </c>
      <c r="C1157" s="77" t="s">
        <v>154</v>
      </c>
      <c r="D1157" s="89">
        <v>35382</v>
      </c>
      <c r="E1157" s="73" t="s">
        <v>136</v>
      </c>
      <c r="G1157" s="73" t="s">
        <v>610</v>
      </c>
      <c r="H1157" s="75" t="str">
        <f>VLOOKUP(Table16[[#This Row],[Player]],Rosters!$D$1:$D$1939,1,FALSE)</f>
        <v>Barton, Cody</v>
      </c>
      <c r="I1157" s="75" t="str">
        <f>Table16[[#This Row],[RunBlock-Primary6]]&amp;"-"&amp;Table16[[#This Row],[PassBlock8]]&amp;IF(Table16[[#This Row],[RunBlock-Secondary7]]&lt;&gt;"","/"&amp;Table16[[#This Row],[RunBlock-Secondary7]]&amp;"-"&amp;Table16[[#This Row],[PassBlock8]],"")</f>
        <v>-</v>
      </c>
      <c r="J1157" s="73">
        <v>5</v>
      </c>
      <c r="K1157" s="73"/>
      <c r="L1157" s="74">
        <v>4</v>
      </c>
      <c r="M1157" s="74"/>
      <c r="N1157" s="74"/>
      <c r="O1157" s="74"/>
      <c r="P1157" s="74"/>
      <c r="Q1157" s="74" t="str">
        <f>Table16[[#This Row],[DefPrimary2]]&amp;IF(Table16[[#This Row],[Def-Secondary3]]&lt;&gt;"","/"&amp;Table16[[#This Row],[Def-Secondary3]],)&amp;""&amp;IF(Table16[[#This Row],[PassRush4]]&lt;&gt;"","-"&amp;Table16[[#This Row],[PassRush4]],)</f>
        <v>5-4</v>
      </c>
      <c r="R1157" s="74" t="e">
        <f>VLOOKUP(Table16[[#This Row],[Player]],#REF!,9,FALSE)</f>
        <v>#REF!</v>
      </c>
    </row>
    <row r="1158" spans="1:18" ht="12.75" customHeight="1" x14ac:dyDescent="0.25">
      <c r="A1158" s="76" t="s">
        <v>2626</v>
      </c>
      <c r="B1158" s="72" t="s">
        <v>419</v>
      </c>
      <c r="C1158" s="77" t="s">
        <v>232</v>
      </c>
      <c r="D1158" s="89">
        <v>35195</v>
      </c>
      <c r="E1158" s="73" t="s">
        <v>607</v>
      </c>
      <c r="G1158" s="73" t="s">
        <v>1560</v>
      </c>
      <c r="H1158" s="75" t="str">
        <f>VLOOKUP(Table16[[#This Row],[Player]],Rosters!$D$1:$D$1939,1,FALSE)</f>
        <v>Cashman, Blake</v>
      </c>
      <c r="I1158" s="75" t="str">
        <f>Table16[[#This Row],[RunBlock-Primary6]]&amp;"-"&amp;Table16[[#This Row],[PassBlock8]]&amp;IF(Table16[[#This Row],[RunBlock-Secondary7]]&lt;&gt;"","/"&amp;Table16[[#This Row],[RunBlock-Secondary7]]&amp;"-"&amp;Table16[[#This Row],[PassBlock8]],"")</f>
        <v>-</v>
      </c>
      <c r="J1158" s="73">
        <v>45</v>
      </c>
      <c r="K1158" s="73"/>
      <c r="L1158" s="74">
        <v>6</v>
      </c>
      <c r="M1158" s="74"/>
      <c r="N1158" s="74"/>
      <c r="O1158" s="74"/>
      <c r="P1158" s="74"/>
      <c r="Q1158" s="74" t="str">
        <f>Table16[[#This Row],[DefPrimary2]]&amp;IF(Table16[[#This Row],[Def-Secondary3]]&lt;&gt;"","/"&amp;Table16[[#This Row],[Def-Secondary3]],)&amp;""&amp;IF(Table16[[#This Row],[PassRush4]]&lt;&gt;"","-"&amp;Table16[[#This Row],[PassRush4]],)</f>
        <v>45-6</v>
      </c>
      <c r="R1158" s="74" t="e">
        <f>VLOOKUP(Table16[[#This Row],[Player]],#REF!,9,FALSE)</f>
        <v>#REF!</v>
      </c>
    </row>
    <row r="1159" spans="1:18" ht="12.75" customHeight="1" x14ac:dyDescent="0.25">
      <c r="A1159" s="76" t="s">
        <v>3198</v>
      </c>
      <c r="B1159" s="72" t="s">
        <v>419</v>
      </c>
      <c r="C1159" s="77" t="s">
        <v>429</v>
      </c>
      <c r="D1159" s="89">
        <v>32896</v>
      </c>
      <c r="E1159" s="73" t="s">
        <v>3199</v>
      </c>
      <c r="G1159" s="73" t="s">
        <v>1408</v>
      </c>
      <c r="H1159" s="75" t="str">
        <f>VLOOKUP(Table16[[#This Row],[Player]],Rosters!$D$1:$D$1939,1,FALSE)</f>
        <v>David, Lavonte</v>
      </c>
      <c r="I1159" s="75" t="str">
        <f>Table16[[#This Row],[RunBlock-Primary6]]&amp;"-"&amp;Table16[[#This Row],[PassBlock8]]&amp;IF(Table16[[#This Row],[RunBlock-Secondary7]]&lt;&gt;"","/"&amp;Table16[[#This Row],[RunBlock-Secondary7]]&amp;"-"&amp;Table16[[#This Row],[PassBlock8]],"")</f>
        <v>-</v>
      </c>
      <c r="J1159" s="73">
        <v>5</v>
      </c>
      <c r="K1159" s="73"/>
      <c r="L1159" s="74">
        <v>7</v>
      </c>
      <c r="M1159" s="74"/>
      <c r="N1159" s="74"/>
      <c r="O1159" s="74"/>
      <c r="P1159" s="74"/>
      <c r="Q1159" s="74" t="str">
        <f>Table16[[#This Row],[DefPrimary2]]&amp;IF(Table16[[#This Row],[Def-Secondary3]]&lt;&gt;"","/"&amp;Table16[[#This Row],[Def-Secondary3]],)&amp;""&amp;IF(Table16[[#This Row],[PassRush4]]&lt;&gt;"","-"&amp;Table16[[#This Row],[PassRush4]],)</f>
        <v>5-7</v>
      </c>
      <c r="R1159" s="74" t="e">
        <f>VLOOKUP(Table16[[#This Row],[Player]],#REF!,9,FALSE)</f>
        <v>#REF!</v>
      </c>
    </row>
    <row r="1160" spans="1:18" ht="12.75" customHeight="1" x14ac:dyDescent="0.25">
      <c r="A1160" s="76" t="s">
        <v>2407</v>
      </c>
      <c r="B1160" s="72" t="s">
        <v>419</v>
      </c>
      <c r="C1160" s="77" t="s">
        <v>363</v>
      </c>
      <c r="D1160" s="89">
        <v>36873</v>
      </c>
      <c r="E1160" s="73" t="s">
        <v>191</v>
      </c>
      <c r="G1160" s="73" t="s">
        <v>1541</v>
      </c>
      <c r="H1160" s="75" t="str">
        <f>VLOOKUP(Table16[[#This Row],[Player]],Rosters!$D$1:$D$1939,1,FALSE)</f>
        <v>Dean, Nakobe</v>
      </c>
      <c r="I1160" s="75" t="str">
        <f>Table16[[#This Row],[RunBlock-Primary6]]&amp;"-"&amp;Table16[[#This Row],[PassBlock8]]&amp;IF(Table16[[#This Row],[RunBlock-Secondary7]]&lt;&gt;"","/"&amp;Table16[[#This Row],[RunBlock-Secondary7]]&amp;"-"&amp;Table16[[#This Row],[PassBlock8]],"")</f>
        <v>-</v>
      </c>
      <c r="J1160" s="73">
        <v>46</v>
      </c>
      <c r="K1160" s="73"/>
      <c r="L1160" s="74">
        <v>7</v>
      </c>
      <c r="M1160" s="74"/>
      <c r="N1160" s="74"/>
      <c r="O1160" s="74"/>
      <c r="P1160" s="74"/>
      <c r="Q1160" s="74" t="str">
        <f>Table16[[#This Row],[DefPrimary2]]&amp;IF(Table16[[#This Row],[Def-Secondary3]]&lt;&gt;"","/"&amp;Table16[[#This Row],[Def-Secondary3]],)&amp;""&amp;IF(Table16[[#This Row],[PassRush4]]&lt;&gt;"","-"&amp;Table16[[#This Row],[PassRush4]],)</f>
        <v>46-7</v>
      </c>
      <c r="R1160" s="74" t="e">
        <f>VLOOKUP(Table16[[#This Row],[Player]],#REF!,9,FALSE)</f>
        <v>#REF!</v>
      </c>
    </row>
    <row r="1161" spans="1:18" ht="12.75" customHeight="1" x14ac:dyDescent="0.25">
      <c r="A1161" s="76" t="s">
        <v>1687</v>
      </c>
      <c r="B1161" s="72" t="s">
        <v>419</v>
      </c>
      <c r="C1161" s="77" t="s">
        <v>109</v>
      </c>
      <c r="D1161" s="89">
        <v>34881</v>
      </c>
      <c r="E1161" s="73" t="s">
        <v>1234</v>
      </c>
      <c r="G1161" s="73" t="s">
        <v>824</v>
      </c>
      <c r="H1161" s="75" t="str">
        <f>VLOOKUP(Table16[[#This Row],[Player]],Rosters!$D$1:$D$1939,1,FALSE)</f>
        <v>Elliss, Kaden</v>
      </c>
      <c r="I1161" s="75" t="str">
        <f>Table16[[#This Row],[RunBlock-Primary6]]&amp;"-"&amp;Table16[[#This Row],[PassBlock8]]&amp;IF(Table16[[#This Row],[RunBlock-Secondary7]]&lt;&gt;"","/"&amp;Table16[[#This Row],[RunBlock-Secondary7]]&amp;"-"&amp;Table16[[#This Row],[PassBlock8]],"")</f>
        <v>-</v>
      </c>
      <c r="J1161" s="73">
        <v>5</v>
      </c>
      <c r="K1161" s="73"/>
      <c r="L1161" s="74">
        <v>8</v>
      </c>
      <c r="M1161" s="74"/>
      <c r="N1161" s="74"/>
      <c r="O1161" s="74"/>
      <c r="P1161" s="74"/>
      <c r="Q1161" s="74" t="str">
        <f>Table16[[#This Row],[DefPrimary2]]&amp;IF(Table16[[#This Row],[Def-Secondary3]]&lt;&gt;"","/"&amp;Table16[[#This Row],[Def-Secondary3]],)&amp;""&amp;IF(Table16[[#This Row],[PassRush4]]&lt;&gt;"","-"&amp;Table16[[#This Row],[PassRush4]],)</f>
        <v>5-8</v>
      </c>
      <c r="R1161" s="74" t="e">
        <f>VLOOKUP(Table16[[#This Row],[Player]],#REF!,9,FALSE)</f>
        <v>#REF!</v>
      </c>
    </row>
    <row r="1162" spans="1:18" ht="12.75" customHeight="1" x14ac:dyDescent="0.25">
      <c r="A1162" s="76" t="s">
        <v>2287</v>
      </c>
      <c r="B1162" s="72" t="s">
        <v>419</v>
      </c>
      <c r="C1162" s="77" t="s">
        <v>175</v>
      </c>
      <c r="D1162" s="89">
        <v>34693</v>
      </c>
      <c r="E1162" s="73" t="s">
        <v>362</v>
      </c>
      <c r="G1162" s="73" t="s">
        <v>2058</v>
      </c>
      <c r="H1162" s="75" t="str">
        <f>VLOOKUP(Table16[[#This Row],[Player]],Rosters!$D$1:$D$1939,1,FALSE)</f>
        <v>Jewell, Josey</v>
      </c>
      <c r="I1162" s="75" t="str">
        <f>Table16[[#This Row],[RunBlock-Primary6]]&amp;"-"&amp;Table16[[#This Row],[PassBlock8]]&amp;IF(Table16[[#This Row],[RunBlock-Secondary7]]&lt;&gt;"","/"&amp;Table16[[#This Row],[RunBlock-Secondary7]]&amp;"-"&amp;Table16[[#This Row],[PassBlock8]],"")</f>
        <v>-</v>
      </c>
      <c r="J1162" s="73">
        <v>40</v>
      </c>
      <c r="K1162" s="73"/>
      <c r="L1162" s="74">
        <v>8</v>
      </c>
      <c r="M1162" s="74"/>
      <c r="N1162" s="74"/>
      <c r="O1162" s="74"/>
      <c r="P1162" s="74"/>
      <c r="Q1162" s="74" t="str">
        <f>Table16[[#This Row],[DefPrimary2]]&amp;IF(Table16[[#This Row],[Def-Secondary3]]&lt;&gt;"","/"&amp;Table16[[#This Row],[Def-Secondary3]],)&amp;""&amp;IF(Table16[[#This Row],[PassRush4]]&lt;&gt;"","-"&amp;Table16[[#This Row],[PassRush4]],)</f>
        <v>40-8</v>
      </c>
      <c r="R1162" s="74" t="e">
        <f>VLOOKUP(Table16[[#This Row],[Player]],#REF!,9,FALSE)</f>
        <v>#REF!</v>
      </c>
    </row>
    <row r="1163" spans="1:18" ht="12.75" customHeight="1" x14ac:dyDescent="0.25">
      <c r="A1163" s="76" t="s">
        <v>2297</v>
      </c>
      <c r="B1163" s="72" t="s">
        <v>419</v>
      </c>
      <c r="C1163" s="77" t="s">
        <v>116</v>
      </c>
      <c r="D1163" s="89">
        <v>36465</v>
      </c>
      <c r="E1163" s="73" t="s">
        <v>473</v>
      </c>
      <c r="G1163" s="73" t="s">
        <v>1403</v>
      </c>
      <c r="H1163" s="75" t="str">
        <f>VLOOKUP(Table16[[#This Row],[Player]],Rosters!$D$1:$D$1939,1,FALSE)</f>
        <v>Jones, Ernest</v>
      </c>
      <c r="I1163" s="75" t="str">
        <f>Table16[[#This Row],[RunBlock-Primary6]]&amp;"-"&amp;Table16[[#This Row],[PassBlock8]]&amp;IF(Table16[[#This Row],[RunBlock-Secondary7]]&lt;&gt;"","/"&amp;Table16[[#This Row],[RunBlock-Secondary7]]&amp;"-"&amp;Table16[[#This Row],[PassBlock8]],"")</f>
        <v>-</v>
      </c>
      <c r="J1163" s="73">
        <v>5</v>
      </c>
      <c r="K1163" s="73"/>
      <c r="L1163" s="74">
        <v>3</v>
      </c>
      <c r="M1163" s="74"/>
      <c r="N1163" s="74"/>
      <c r="O1163" s="74"/>
      <c r="P1163" s="74"/>
      <c r="Q1163" s="74" t="str">
        <f>Table16[[#This Row],[DefPrimary2]]&amp;IF(Table16[[#This Row],[Def-Secondary3]]&lt;&gt;"","/"&amp;Table16[[#This Row],[Def-Secondary3]],)&amp;""&amp;IF(Table16[[#This Row],[PassRush4]]&lt;&gt;"","-"&amp;Table16[[#This Row],[PassRush4]],)</f>
        <v>5-3</v>
      </c>
      <c r="R1163" s="74" t="e">
        <f>VLOOKUP(Table16[[#This Row],[Player]],#REF!,9,FALSE)</f>
        <v>#REF!</v>
      </c>
    </row>
    <row r="1164" spans="1:18" ht="12.75" customHeight="1" x14ac:dyDescent="0.25">
      <c r="A1164" s="76" t="s">
        <v>3424</v>
      </c>
      <c r="B1164" s="72" t="s">
        <v>419</v>
      </c>
      <c r="C1164" s="77" t="s">
        <v>612</v>
      </c>
      <c r="D1164" s="89">
        <v>36528</v>
      </c>
      <c r="E1164" s="73" t="s">
        <v>99</v>
      </c>
      <c r="G1164" s="73" t="s">
        <v>770</v>
      </c>
      <c r="H1164" s="75" t="str">
        <f>VLOOKUP(Table16[[#This Row],[Player]],Rosters!$D$1:$D$1939,1,FALSE)</f>
        <v>McFadden, Micah</v>
      </c>
      <c r="I1164" s="75" t="str">
        <f>Table16[[#This Row],[RunBlock-Primary6]]&amp;"-"&amp;Table16[[#This Row],[PassBlock8]]&amp;IF(Table16[[#This Row],[RunBlock-Secondary7]]&lt;&gt;"","/"&amp;Table16[[#This Row],[RunBlock-Secondary7]]&amp;"-"&amp;Table16[[#This Row],[PassBlock8]],"")</f>
        <v>-</v>
      </c>
      <c r="J1164" s="73">
        <v>4</v>
      </c>
      <c r="K1164" s="73"/>
      <c r="L1164" s="74">
        <v>8</v>
      </c>
      <c r="M1164" s="74"/>
      <c r="N1164" s="74"/>
      <c r="O1164" s="74"/>
      <c r="P1164" s="74"/>
      <c r="Q1164" s="74" t="str">
        <f>Table16[[#This Row],[DefPrimary2]]&amp;IF(Table16[[#This Row],[Def-Secondary3]]&lt;&gt;"","/"&amp;Table16[[#This Row],[Def-Secondary3]],)&amp;""&amp;IF(Table16[[#This Row],[PassRush4]]&lt;&gt;"","-"&amp;Table16[[#This Row],[PassRush4]],)</f>
        <v>4-8</v>
      </c>
      <c r="R1164" s="74" t="e">
        <f>VLOOKUP(Table16[[#This Row],[Player]],#REF!,9,FALSE)</f>
        <v>#REF!</v>
      </c>
    </row>
    <row r="1165" spans="1:18" ht="12.75" customHeight="1" x14ac:dyDescent="0.25">
      <c r="A1165" s="76" t="s">
        <v>3093</v>
      </c>
      <c r="B1165" s="72" t="s">
        <v>419</v>
      </c>
      <c r="C1165" s="77" t="s">
        <v>246</v>
      </c>
      <c r="D1165" s="89">
        <v>33943</v>
      </c>
      <c r="E1165" s="73" t="s">
        <v>321</v>
      </c>
      <c r="G1165" s="73" t="s">
        <v>945</v>
      </c>
      <c r="H1165" s="75" t="str">
        <f>VLOOKUP(Table16[[#This Row],[Player]],Rosters!$D$1:$D$1939,1,FALSE)</f>
        <v>Perryman, Denzel</v>
      </c>
      <c r="I1165" s="75" t="str">
        <f>Table16[[#This Row],[RunBlock-Primary6]]&amp;"-"&amp;Table16[[#This Row],[PassBlock8]]&amp;IF(Table16[[#This Row],[RunBlock-Secondary7]]&lt;&gt;"","/"&amp;Table16[[#This Row],[RunBlock-Secondary7]]&amp;"-"&amp;Table16[[#This Row],[PassBlock8]],"")</f>
        <v>-</v>
      </c>
      <c r="J1165" s="73">
        <v>40</v>
      </c>
      <c r="K1165" s="73"/>
      <c r="L1165" s="74">
        <v>4</v>
      </c>
      <c r="M1165" s="74"/>
      <c r="N1165" s="74"/>
      <c r="O1165" s="74"/>
      <c r="P1165" s="74"/>
      <c r="Q1165" s="74" t="str">
        <f>Table16[[#This Row],[DefPrimary2]]&amp;IF(Table16[[#This Row],[Def-Secondary3]]&lt;&gt;"","/"&amp;Table16[[#This Row],[Def-Secondary3]],)&amp;""&amp;IF(Table16[[#This Row],[PassRush4]]&lt;&gt;"","-"&amp;Table16[[#This Row],[PassRush4]],)</f>
        <v>40-4</v>
      </c>
      <c r="R1165" s="74" t="e">
        <f>VLOOKUP(Table16[[#This Row],[Player]],#REF!,9,FALSE)</f>
        <v>#REF!</v>
      </c>
    </row>
    <row r="1166" spans="1:18" ht="12.75" customHeight="1" x14ac:dyDescent="0.25">
      <c r="A1166" s="76" t="s">
        <v>2170</v>
      </c>
      <c r="B1166" s="72" t="s">
        <v>419</v>
      </c>
      <c r="C1166" s="77" t="s">
        <v>181</v>
      </c>
      <c r="D1166" s="89">
        <v>34446</v>
      </c>
      <c r="E1166" s="73" t="s">
        <v>256</v>
      </c>
      <c r="G1166" s="73" t="s">
        <v>790</v>
      </c>
      <c r="H1166" s="75" t="str">
        <f>VLOOKUP(Table16[[#This Row],[Player]],Rosters!$D$1:$D$1939,1,FALSE)</f>
        <v>Roberts, Elandon</v>
      </c>
      <c r="I1166" s="75" t="str">
        <f>Table16[[#This Row],[RunBlock-Primary6]]&amp;"-"&amp;Table16[[#This Row],[PassBlock8]]&amp;IF(Table16[[#This Row],[RunBlock-Secondary7]]&lt;&gt;"","/"&amp;Table16[[#This Row],[RunBlock-Secondary7]]&amp;"-"&amp;Table16[[#This Row],[PassBlock8]],"")</f>
        <v>-</v>
      </c>
      <c r="J1166" s="73">
        <v>46</v>
      </c>
      <c r="K1166" s="73"/>
      <c r="L1166" s="74">
        <v>3</v>
      </c>
      <c r="M1166" s="74"/>
      <c r="N1166" s="74"/>
      <c r="O1166" s="74"/>
      <c r="P1166" s="74"/>
      <c r="Q1166" s="74" t="str">
        <f>Table16[[#This Row],[DefPrimary2]]&amp;IF(Table16[[#This Row],[Def-Secondary3]]&lt;&gt;"","/"&amp;Table16[[#This Row],[Def-Secondary3]],)&amp;""&amp;IF(Table16[[#This Row],[PassRush4]]&lt;&gt;"","-"&amp;Table16[[#This Row],[PassRush4]],)</f>
        <v>46-3</v>
      </c>
      <c r="R1166" s="74" t="e">
        <f>VLOOKUP(Table16[[#This Row],[Player]],#REF!,9,FALSE)</f>
        <v>#REF!</v>
      </c>
    </row>
    <row r="1167" spans="1:18" ht="12.75" customHeight="1" x14ac:dyDescent="0.25">
      <c r="A1167" s="76" t="s">
        <v>2978</v>
      </c>
      <c r="B1167" s="72" t="s">
        <v>419</v>
      </c>
      <c r="C1167" s="77" t="s">
        <v>239</v>
      </c>
      <c r="D1167" s="89">
        <v>36952</v>
      </c>
      <c r="E1167" s="73" t="s">
        <v>172</v>
      </c>
      <c r="G1167" s="73" t="s">
        <v>364</v>
      </c>
      <c r="H1167" s="75" t="str">
        <f>VLOOKUP(Table16[[#This Row],[Player]],Rosters!$D$1:$D$1939,1,FALSE)</f>
        <v>Speights, Omar</v>
      </c>
      <c r="I1167" s="75" t="str">
        <f>Table16[[#This Row],[RunBlock-Primary6]]&amp;"-"&amp;Table16[[#This Row],[PassBlock8]]&amp;IF(Table16[[#This Row],[RunBlock-Secondary7]]&lt;&gt;"","/"&amp;Table16[[#This Row],[RunBlock-Secondary7]]&amp;"-"&amp;Table16[[#This Row],[PassBlock8]],"")</f>
        <v>-</v>
      </c>
      <c r="J1167" s="73">
        <v>44</v>
      </c>
      <c r="K1167" s="73"/>
      <c r="L1167" s="74">
        <v>0</v>
      </c>
      <c r="M1167" s="74"/>
      <c r="N1167" s="74"/>
      <c r="O1167" s="74"/>
      <c r="P1167" s="74"/>
      <c r="Q1167" s="74" t="str">
        <f>Table16[[#This Row],[DefPrimary2]]&amp;IF(Table16[[#This Row],[Def-Secondary3]]&lt;&gt;"","/"&amp;Table16[[#This Row],[Def-Secondary3]],)&amp;""&amp;IF(Table16[[#This Row],[PassRush4]]&lt;&gt;"","-"&amp;Table16[[#This Row],[PassRush4]],)</f>
        <v>44-0</v>
      </c>
      <c r="R1167" s="74" t="e">
        <f>VLOOKUP(Table16[[#This Row],[Player]],#REF!,9,FALSE)</f>
        <v>#REF!</v>
      </c>
    </row>
    <row r="1168" spans="1:18" ht="12.75" customHeight="1" x14ac:dyDescent="0.25">
      <c r="A1168" s="76" t="s">
        <v>1099</v>
      </c>
      <c r="B1168" s="72" t="s">
        <v>419</v>
      </c>
      <c r="C1168" s="77" t="s">
        <v>272</v>
      </c>
      <c r="D1168" s="89">
        <v>35336</v>
      </c>
      <c r="E1168" s="73" t="s">
        <v>591</v>
      </c>
      <c r="G1168" s="73" t="s">
        <v>346</v>
      </c>
      <c r="H1168" s="75" t="str">
        <f>VLOOKUP(Table16[[#This Row],[Player]],Rosters!$D$1:$D$1939,1,FALSE)</f>
        <v>Tavai, Jahlani</v>
      </c>
      <c r="I1168" s="75" t="str">
        <f>Table16[[#This Row],[RunBlock-Primary6]]&amp;"-"&amp;Table16[[#This Row],[PassBlock8]]&amp;IF(Table16[[#This Row],[RunBlock-Secondary7]]&lt;&gt;"","/"&amp;Table16[[#This Row],[RunBlock-Secondary7]]&amp;"-"&amp;Table16[[#This Row],[PassBlock8]],"")</f>
        <v>-</v>
      </c>
      <c r="J1168" s="73">
        <v>4</v>
      </c>
      <c r="K1168" s="73"/>
      <c r="L1168" s="74">
        <v>5</v>
      </c>
      <c r="M1168" s="74"/>
      <c r="N1168" s="74"/>
      <c r="O1168" s="74"/>
      <c r="P1168" s="74"/>
      <c r="Q1168" s="74" t="str">
        <f>Table16[[#This Row],[DefPrimary2]]&amp;IF(Table16[[#This Row],[Def-Secondary3]]&lt;&gt;"","/"&amp;Table16[[#This Row],[Def-Secondary3]],)&amp;""&amp;IF(Table16[[#This Row],[PassRush4]]&lt;&gt;"","-"&amp;Table16[[#This Row],[PassRush4]],)</f>
        <v>4-5</v>
      </c>
      <c r="R1168" s="74" t="e">
        <f>VLOOKUP(Table16[[#This Row],[Player]],#REF!,9,FALSE)</f>
        <v>#REF!</v>
      </c>
    </row>
    <row r="1169" spans="1:18" ht="12.75" customHeight="1" x14ac:dyDescent="0.25">
      <c r="A1169" s="76" t="s">
        <v>1546</v>
      </c>
      <c r="B1169" s="72" t="s">
        <v>419</v>
      </c>
      <c r="C1169" s="77" t="s">
        <v>84</v>
      </c>
      <c r="D1169" s="89">
        <v>35840</v>
      </c>
      <c r="E1169" s="73" t="s">
        <v>607</v>
      </c>
      <c r="G1169" s="73" t="s">
        <v>280</v>
      </c>
      <c r="H1169" s="75" t="str">
        <f>VLOOKUP(Table16[[#This Row],[Player]],Rosters!$D$1:$D$1939,1,FALSE)</f>
        <v>Wilson, Mack</v>
      </c>
      <c r="I1169" s="75" t="str">
        <f>Table16[[#This Row],[RunBlock-Primary6]]&amp;"-"&amp;Table16[[#This Row],[PassBlock8]]&amp;IF(Table16[[#This Row],[RunBlock-Secondary7]]&lt;&gt;"","/"&amp;Table16[[#This Row],[RunBlock-Secondary7]]&amp;"-"&amp;Table16[[#This Row],[PassBlock8]],"")</f>
        <v>-</v>
      </c>
      <c r="J1169" s="73">
        <v>4</v>
      </c>
      <c r="K1169" s="73"/>
      <c r="L1169" s="74">
        <v>6</v>
      </c>
      <c r="M1169" s="74"/>
      <c r="N1169" s="74"/>
      <c r="O1169" s="74"/>
      <c r="P1169" s="74"/>
      <c r="Q1169" s="74" t="str">
        <f>Table16[[#This Row],[DefPrimary2]]&amp;IF(Table16[[#This Row],[Def-Secondary3]]&lt;&gt;"","/"&amp;Table16[[#This Row],[Def-Secondary3]],)&amp;""&amp;IF(Table16[[#This Row],[PassRush4]]&lt;&gt;"","-"&amp;Table16[[#This Row],[PassRush4]],)</f>
        <v>4-6</v>
      </c>
      <c r="R1169" s="74" t="e">
        <f>VLOOKUP(Table16[[#This Row],[Player]],#REF!,9,FALSE)</f>
        <v>#REF!</v>
      </c>
    </row>
    <row r="1170" spans="1:18" ht="12.75" customHeight="1" x14ac:dyDescent="0.25">
      <c r="A1170" s="76" t="s">
        <v>1689</v>
      </c>
      <c r="B1170" s="72" t="s">
        <v>1690</v>
      </c>
      <c r="C1170" s="77" t="s">
        <v>250</v>
      </c>
      <c r="D1170" s="89">
        <v>35859</v>
      </c>
      <c r="E1170" s="73" t="s">
        <v>150</v>
      </c>
      <c r="G1170" s="73" t="s">
        <v>1691</v>
      </c>
      <c r="H1170" s="75" t="str">
        <f>VLOOKUP(Table16[[#This Row],[Player]],Rosters!$D$1:$D$1939,1,FALSE)</f>
        <v>Harrison, Malik</v>
      </c>
      <c r="I1170" s="75" t="str">
        <f>Table16[[#This Row],[RunBlock-Primary6]]&amp;"-"&amp;Table16[[#This Row],[PassBlock8]]&amp;IF(Table16[[#This Row],[RunBlock-Secondary7]]&lt;&gt;"","/"&amp;Table16[[#This Row],[RunBlock-Secondary7]]&amp;"-"&amp;Table16[[#This Row],[PassBlock8]],"")</f>
        <v>-</v>
      </c>
      <c r="J1170" s="73">
        <v>4</v>
      </c>
      <c r="K1170" s="73">
        <v>4</v>
      </c>
      <c r="L1170" s="74">
        <v>4</v>
      </c>
      <c r="M1170" s="74"/>
      <c r="N1170" s="74"/>
      <c r="O1170" s="74"/>
      <c r="P1170" s="74"/>
      <c r="Q1170" s="74" t="str">
        <f>Table16[[#This Row],[DefPrimary2]]&amp;IF(Table16[[#This Row],[Def-Secondary3]]&lt;&gt;"","/"&amp;Table16[[#This Row],[Def-Secondary3]],)&amp;""&amp;IF(Table16[[#This Row],[PassRush4]]&lt;&gt;"","-"&amp;Table16[[#This Row],[PassRush4]],)</f>
        <v>4/4-4</v>
      </c>
      <c r="R1170" s="74" t="e">
        <f>VLOOKUP(Table16[[#This Row],[Player]],#REF!,9,FALSE)</f>
        <v>#REF!</v>
      </c>
    </row>
    <row r="1171" spans="1:18" ht="12.75" customHeight="1" x14ac:dyDescent="0.25">
      <c r="A1171" s="76" t="s">
        <v>1250</v>
      </c>
      <c r="B1171" s="72" t="s">
        <v>370</v>
      </c>
      <c r="C1171" s="77" t="s">
        <v>220</v>
      </c>
      <c r="D1171" s="89">
        <v>35646</v>
      </c>
      <c r="E1171" s="73" t="s">
        <v>121</v>
      </c>
      <c r="G1171" s="73" t="s">
        <v>604</v>
      </c>
      <c r="H1171" s="75" t="str">
        <f>VLOOKUP(Table16[[#This Row],[Player]],Rosters!$D$1:$D$1939,1,FALSE)</f>
        <v>Al-Shaair, Azeez</v>
      </c>
      <c r="I1171" s="75" t="str">
        <f>Table16[[#This Row],[RunBlock-Primary6]]&amp;"-"&amp;Table16[[#This Row],[PassBlock8]]&amp;IF(Table16[[#This Row],[RunBlock-Secondary7]]&lt;&gt;"","/"&amp;Table16[[#This Row],[RunBlock-Secondary7]]&amp;"-"&amp;Table16[[#This Row],[PassBlock8]],"")</f>
        <v>-</v>
      </c>
      <c r="J1171" s="73">
        <v>6</v>
      </c>
      <c r="K1171" s="73"/>
      <c r="L1171" s="74">
        <v>4</v>
      </c>
      <c r="M1171" s="74"/>
      <c r="N1171" s="74"/>
      <c r="O1171" s="74"/>
      <c r="P1171" s="74"/>
      <c r="Q1171" s="74" t="str">
        <f>Table16[[#This Row],[DefPrimary2]]&amp;IF(Table16[[#This Row],[Def-Secondary3]]&lt;&gt;"","/"&amp;Table16[[#This Row],[Def-Secondary3]],)&amp;""&amp;IF(Table16[[#This Row],[PassRush4]]&lt;&gt;"","-"&amp;Table16[[#This Row],[PassRush4]],)</f>
        <v>6-4</v>
      </c>
      <c r="R1171" s="74" t="e">
        <f>VLOOKUP(Table16[[#This Row],[Player]],#REF!,9,FALSE)</f>
        <v>#REF!</v>
      </c>
    </row>
    <row r="1172" spans="1:18" ht="12.75" customHeight="1" x14ac:dyDescent="0.25">
      <c r="A1172" s="76" t="s">
        <v>2293</v>
      </c>
      <c r="B1172" s="72" t="s">
        <v>370</v>
      </c>
      <c r="C1172" s="77" t="s">
        <v>261</v>
      </c>
      <c r="D1172" s="89">
        <v>35724</v>
      </c>
      <c r="E1172" s="73" t="s">
        <v>4170</v>
      </c>
      <c r="G1172" s="73" t="s">
        <v>2294</v>
      </c>
      <c r="H1172" s="75" t="str">
        <f>VLOOKUP(Table16[[#This Row],[Player]],Rosters!$D$1:$D$1939,1,FALSE)</f>
        <v>Brooks, Jordyn</v>
      </c>
      <c r="I1172" s="75" t="str">
        <f>Table16[[#This Row],[RunBlock-Primary6]]&amp;"-"&amp;Table16[[#This Row],[PassBlock8]]&amp;IF(Table16[[#This Row],[RunBlock-Secondary7]]&lt;&gt;"","/"&amp;Table16[[#This Row],[RunBlock-Secondary7]]&amp;"-"&amp;Table16[[#This Row],[PassBlock8]],"")</f>
        <v>-</v>
      </c>
      <c r="J1172" s="73">
        <v>6</v>
      </c>
      <c r="K1172" s="73"/>
      <c r="L1172" s="74">
        <v>5</v>
      </c>
      <c r="M1172" s="74"/>
      <c r="N1172" s="74"/>
      <c r="O1172" s="74"/>
      <c r="P1172" s="74"/>
      <c r="Q1172" s="74" t="str">
        <f>Table16[[#This Row],[DefPrimary2]]&amp;IF(Table16[[#This Row],[Def-Secondary3]]&lt;&gt;"","/"&amp;Table16[[#This Row],[Def-Secondary3]],)&amp;""&amp;IF(Table16[[#This Row],[PassRush4]]&lt;&gt;"","-"&amp;Table16[[#This Row],[PassRush4]],)</f>
        <v>6-5</v>
      </c>
      <c r="R1172" s="74" t="e">
        <f>VLOOKUP(Table16[[#This Row],[Player]],#REF!,9,FALSE)</f>
        <v>#REF!</v>
      </c>
    </row>
    <row r="1173" spans="1:18" ht="12.75" customHeight="1" x14ac:dyDescent="0.25">
      <c r="A1173" s="76" t="s">
        <v>3103</v>
      </c>
      <c r="B1173" s="72" t="s">
        <v>370</v>
      </c>
      <c r="C1173" s="77" t="s">
        <v>213</v>
      </c>
      <c r="D1173" s="89">
        <v>34151</v>
      </c>
      <c r="E1173" s="73" t="s">
        <v>1350</v>
      </c>
      <c r="G1173" s="73" t="s">
        <v>341</v>
      </c>
      <c r="H1173" s="75" t="str">
        <f>VLOOKUP(Table16[[#This Row],[Player]],Rosters!$D$1:$D$1939,1,FALSE)</f>
        <v>Campbell, De'Vondre</v>
      </c>
      <c r="I1173" s="75" t="str">
        <f>Table16[[#This Row],[RunBlock-Primary6]]&amp;"-"&amp;Table16[[#This Row],[PassBlock8]]&amp;IF(Table16[[#This Row],[RunBlock-Secondary7]]&lt;&gt;"","/"&amp;Table16[[#This Row],[RunBlock-Secondary7]]&amp;"-"&amp;Table16[[#This Row],[PassBlock8]],"")</f>
        <v>-</v>
      </c>
      <c r="J1173" s="73">
        <v>0</v>
      </c>
      <c r="K1173" s="73"/>
      <c r="L1173" s="74">
        <v>0</v>
      </c>
      <c r="M1173" s="74"/>
      <c r="N1173" s="74"/>
      <c r="O1173" s="74"/>
      <c r="P1173" s="74"/>
      <c r="Q1173" s="74" t="str">
        <f>Table16[[#This Row],[DefPrimary2]]&amp;IF(Table16[[#This Row],[Def-Secondary3]]&lt;&gt;"","/"&amp;Table16[[#This Row],[Def-Secondary3]],)&amp;""&amp;IF(Table16[[#This Row],[PassRush4]]&lt;&gt;"","-"&amp;Table16[[#This Row],[PassRush4]],)</f>
        <v>0-0</v>
      </c>
      <c r="R1173" s="74" t="e">
        <f>VLOOKUP(Table16[[#This Row],[Player]],#REF!,9,FALSE)</f>
        <v>#REF!</v>
      </c>
    </row>
    <row r="1174" spans="1:18" ht="12.75" customHeight="1" x14ac:dyDescent="0.25">
      <c r="A1174" s="76" t="s">
        <v>947</v>
      </c>
      <c r="B1174" s="72" t="s">
        <v>370</v>
      </c>
      <c r="C1174" s="77" t="s">
        <v>491</v>
      </c>
      <c r="D1174" s="89">
        <v>36008</v>
      </c>
      <c r="E1174" s="73" t="s">
        <v>473</v>
      </c>
      <c r="G1174" s="73" t="s">
        <v>632</v>
      </c>
      <c r="H1174" s="75" t="str">
        <f>VLOOKUP(Table16[[#This Row],[Player]],Rosters!$D$1:$D$1939,1,FALSE)</f>
        <v>Deablo, Divine</v>
      </c>
      <c r="I1174" s="75" t="str">
        <f>Table16[[#This Row],[RunBlock-Primary6]]&amp;"-"&amp;Table16[[#This Row],[PassBlock8]]&amp;IF(Table16[[#This Row],[RunBlock-Secondary7]]&lt;&gt;"","/"&amp;Table16[[#This Row],[RunBlock-Secondary7]]&amp;"-"&amp;Table16[[#This Row],[PassBlock8]],"")</f>
        <v>-</v>
      </c>
      <c r="J1174" s="73">
        <v>4</v>
      </c>
      <c r="K1174" s="73"/>
      <c r="L1174" s="74">
        <v>3</v>
      </c>
      <c r="M1174" s="74"/>
      <c r="N1174" s="74"/>
      <c r="O1174" s="74"/>
      <c r="P1174" s="74"/>
      <c r="Q1174" s="74" t="str">
        <f>Table16[[#This Row],[DefPrimary2]]&amp;IF(Table16[[#This Row],[Def-Secondary3]]&lt;&gt;"","/"&amp;Table16[[#This Row],[Def-Secondary3]],)&amp;""&amp;IF(Table16[[#This Row],[PassRush4]]&lt;&gt;"","-"&amp;Table16[[#This Row],[PassRush4]],)</f>
        <v>4-3</v>
      </c>
      <c r="R1174" s="74" t="e">
        <f>VLOOKUP(Table16[[#This Row],[Player]],#REF!,9,FALSE)</f>
        <v>#REF!</v>
      </c>
    </row>
    <row r="1175" spans="1:18" ht="12.75" customHeight="1" x14ac:dyDescent="0.25">
      <c r="A1175" s="76" t="s">
        <v>1941</v>
      </c>
      <c r="B1175" s="72" t="s">
        <v>370</v>
      </c>
      <c r="C1175" s="77" t="s">
        <v>327</v>
      </c>
      <c r="D1175" s="89">
        <v>35289</v>
      </c>
      <c r="E1175" s="73" t="s">
        <v>121</v>
      </c>
      <c r="G1175" s="73" t="s">
        <v>292</v>
      </c>
      <c r="H1175" s="75" t="str">
        <f>VLOOKUP(Table16[[#This Row],[Player]],Rosters!$D$1:$D$1939,1,FALSE)</f>
        <v>Edwards, T.J.</v>
      </c>
      <c r="I1175" s="75" t="str">
        <f>Table16[[#This Row],[RunBlock-Primary6]]&amp;"-"&amp;Table16[[#This Row],[PassBlock8]]&amp;IF(Table16[[#This Row],[RunBlock-Secondary7]]&lt;&gt;"","/"&amp;Table16[[#This Row],[RunBlock-Secondary7]]&amp;"-"&amp;Table16[[#This Row],[PassBlock8]],"")</f>
        <v>-</v>
      </c>
      <c r="J1175" s="73">
        <v>4</v>
      </c>
      <c r="K1175" s="73"/>
      <c r="L1175" s="74">
        <v>7</v>
      </c>
      <c r="M1175" s="74"/>
      <c r="N1175" s="74"/>
      <c r="O1175" s="74"/>
      <c r="P1175" s="74"/>
      <c r="Q1175" s="74" t="str">
        <f>Table16[[#This Row],[DefPrimary2]]&amp;IF(Table16[[#This Row],[Def-Secondary3]]&lt;&gt;"","/"&amp;Table16[[#This Row],[Def-Secondary3]],)&amp;""&amp;IF(Table16[[#This Row],[PassRush4]]&lt;&gt;"","-"&amp;Table16[[#This Row],[PassRush4]],)</f>
        <v>4-7</v>
      </c>
      <c r="R1175" s="74" t="e">
        <f>VLOOKUP(Table16[[#This Row],[Player]],#REF!,9,FALSE)</f>
        <v>#REF!</v>
      </c>
    </row>
    <row r="1176" spans="1:18" ht="12.75" customHeight="1" x14ac:dyDescent="0.25">
      <c r="A1176" s="76" t="s">
        <v>1701</v>
      </c>
      <c r="B1176" s="72" t="s">
        <v>370</v>
      </c>
      <c r="C1176" s="77" t="s">
        <v>200</v>
      </c>
      <c r="D1176" s="89">
        <v>36931</v>
      </c>
      <c r="E1176" s="73" t="s">
        <v>1702</v>
      </c>
      <c r="G1176" s="73" t="s">
        <v>617</v>
      </c>
      <c r="H1176" s="75" t="str">
        <f>VLOOKUP(Table16[[#This Row],[Player]],Rosters!$D$1:$D$1939,1,FALSE)</f>
        <v>Liufau, Marist</v>
      </c>
      <c r="I1176" s="75" t="str">
        <f>Table16[[#This Row],[RunBlock-Primary6]]&amp;"-"&amp;Table16[[#This Row],[PassBlock8]]&amp;IF(Table16[[#This Row],[RunBlock-Secondary7]]&lt;&gt;"","/"&amp;Table16[[#This Row],[RunBlock-Secondary7]]&amp;"-"&amp;Table16[[#This Row],[PassBlock8]],"")</f>
        <v>-</v>
      </c>
      <c r="J1176" s="73">
        <v>0</v>
      </c>
      <c r="K1176" s="73"/>
      <c r="L1176" s="74">
        <v>4</v>
      </c>
      <c r="M1176" s="74"/>
      <c r="N1176" s="74"/>
      <c r="O1176" s="74"/>
      <c r="P1176" s="74"/>
      <c r="Q1176" s="74" t="str">
        <f>Table16[[#This Row],[DefPrimary2]]&amp;IF(Table16[[#This Row],[Def-Secondary3]]&lt;&gt;"","/"&amp;Table16[[#This Row],[Def-Secondary3]],)&amp;""&amp;IF(Table16[[#This Row],[PassRush4]]&lt;&gt;"","-"&amp;Table16[[#This Row],[PassRush4]],)</f>
        <v>0-4</v>
      </c>
      <c r="R1176" s="74" t="e">
        <f>VLOOKUP(Table16[[#This Row],[Player]],#REF!,9,FALSE)</f>
        <v>#REF!</v>
      </c>
    </row>
    <row r="1177" spans="1:18" ht="12.75" customHeight="1" x14ac:dyDescent="0.25">
      <c r="A1177" s="76" t="s">
        <v>2866</v>
      </c>
      <c r="B1177" s="72" t="s">
        <v>370</v>
      </c>
      <c r="C1177" s="77" t="s">
        <v>138</v>
      </c>
      <c r="D1177" s="89">
        <v>35327</v>
      </c>
      <c r="E1177" s="73" t="s">
        <v>391</v>
      </c>
      <c r="G1177" s="73" t="s">
        <v>1243</v>
      </c>
      <c r="H1177" s="75" t="str">
        <f>VLOOKUP(Table16[[#This Row],[Player]],Rosters!$D$1:$D$1939,1,FALSE)</f>
        <v>Luvu, Frankie</v>
      </c>
      <c r="I1177" s="75" t="str">
        <f>Table16[[#This Row],[RunBlock-Primary6]]&amp;"-"&amp;Table16[[#This Row],[PassBlock8]]&amp;IF(Table16[[#This Row],[RunBlock-Secondary7]]&lt;&gt;"","/"&amp;Table16[[#This Row],[RunBlock-Secondary7]]&amp;"-"&amp;Table16[[#This Row],[PassBlock8]],"")</f>
        <v>-</v>
      </c>
      <c r="J1177" s="73">
        <v>46</v>
      </c>
      <c r="K1177" s="73"/>
      <c r="L1177" s="74">
        <v>12</v>
      </c>
      <c r="M1177" s="74">
        <v>3</v>
      </c>
      <c r="N1177" s="74"/>
      <c r="O1177" s="74"/>
      <c r="P1177" s="74"/>
      <c r="Q1177" s="74" t="str">
        <f>Table16[[#This Row],[DefPrimary2]]&amp;IF(Table16[[#This Row],[Def-Secondary3]]&lt;&gt;"","/"&amp;Table16[[#This Row],[Def-Secondary3]],)&amp;""&amp;IF(Table16[[#This Row],[PassRush4]]&lt;&gt;"","-"&amp;Table16[[#This Row],[PassRush4]],)</f>
        <v>46-12</v>
      </c>
      <c r="R1177" s="74" t="e">
        <f>VLOOKUP(Table16[[#This Row],[Player]],#REF!,9,FALSE)</f>
        <v>#REF!</v>
      </c>
    </row>
    <row r="1178" spans="1:18" ht="12.75" customHeight="1" x14ac:dyDescent="0.25">
      <c r="A1178" s="76" t="s">
        <v>3422</v>
      </c>
      <c r="B1178" s="72" t="s">
        <v>370</v>
      </c>
      <c r="C1178" s="77" t="s">
        <v>101</v>
      </c>
      <c r="D1178" s="89">
        <v>34913</v>
      </c>
      <c r="E1178" s="73" t="s">
        <v>244</v>
      </c>
      <c r="G1178" s="73" t="s">
        <v>358</v>
      </c>
      <c r="H1178" s="75" t="str">
        <f>VLOOKUP(Table16[[#This Row],[Player]],Rosters!$D$1:$D$1939,1,FALSE)</f>
        <v>Oluokun, Foyesade</v>
      </c>
      <c r="I1178" s="75" t="str">
        <f>Table16[[#This Row],[RunBlock-Primary6]]&amp;"-"&amp;Table16[[#This Row],[PassBlock8]]&amp;IF(Table16[[#This Row],[RunBlock-Secondary7]]&lt;&gt;"","/"&amp;Table16[[#This Row],[RunBlock-Secondary7]]&amp;"-"&amp;Table16[[#This Row],[PassBlock8]],"")</f>
        <v>-</v>
      </c>
      <c r="J1178" s="73">
        <v>44</v>
      </c>
      <c r="K1178" s="73"/>
      <c r="L1178" s="74">
        <v>3</v>
      </c>
      <c r="M1178" s="74"/>
      <c r="N1178" s="74"/>
      <c r="O1178" s="74"/>
      <c r="P1178" s="74"/>
      <c r="Q1178" s="74" t="str">
        <f>Table16[[#This Row],[DefPrimary2]]&amp;IF(Table16[[#This Row],[Def-Secondary3]]&lt;&gt;"","/"&amp;Table16[[#This Row],[Def-Secondary3]],)&amp;""&amp;IF(Table16[[#This Row],[PassRush4]]&lt;&gt;"","-"&amp;Table16[[#This Row],[PassRush4]],)</f>
        <v>44-3</v>
      </c>
      <c r="R1178" s="74" t="e">
        <f>VLOOKUP(Table16[[#This Row],[Player]],#REF!,9,FALSE)</f>
        <v>#REF!</v>
      </c>
    </row>
    <row r="1179" spans="1:18" ht="12.75" customHeight="1" x14ac:dyDescent="0.25">
      <c r="A1179" s="76" t="s">
        <v>3303</v>
      </c>
      <c r="B1179" s="72" t="s">
        <v>370</v>
      </c>
      <c r="C1179" s="77" t="s">
        <v>91</v>
      </c>
      <c r="D1179" s="89">
        <v>36465</v>
      </c>
      <c r="E1179" s="73" t="s">
        <v>283</v>
      </c>
      <c r="G1179" s="73" t="s">
        <v>818</v>
      </c>
      <c r="H1179" s="75" t="str">
        <f>VLOOKUP(Table16[[#This Row],[Player]],Rosters!$D$1:$D$1939,1,FALSE)</f>
        <v>Owusu-Koramoah, Jeremiah</v>
      </c>
      <c r="I1179" s="75" t="str">
        <f>Table16[[#This Row],[RunBlock-Primary6]]&amp;"-"&amp;Table16[[#This Row],[PassBlock8]]&amp;IF(Table16[[#This Row],[RunBlock-Secondary7]]&lt;&gt;"","/"&amp;Table16[[#This Row],[RunBlock-Secondary7]]&amp;"-"&amp;Table16[[#This Row],[PassBlock8]],"")</f>
        <v>-</v>
      </c>
      <c r="J1179" s="73">
        <v>6</v>
      </c>
      <c r="K1179" s="73"/>
      <c r="L1179" s="74">
        <v>6</v>
      </c>
      <c r="M1179" s="74"/>
      <c r="N1179" s="74"/>
      <c r="O1179" s="74"/>
      <c r="P1179" s="74"/>
      <c r="Q1179" s="74" t="str">
        <f>Table16[[#This Row],[DefPrimary2]]&amp;IF(Table16[[#This Row],[Def-Secondary3]]&lt;&gt;"","/"&amp;Table16[[#This Row],[Def-Secondary3]],)&amp;""&amp;IF(Table16[[#This Row],[PassRush4]]&lt;&gt;"","-"&amp;Table16[[#This Row],[PassRush4]],)</f>
        <v>6-6</v>
      </c>
      <c r="R1179" s="74" t="e">
        <f>VLOOKUP(Table16[[#This Row],[Player]],#REF!,9,FALSE)</f>
        <v>#REF!</v>
      </c>
    </row>
    <row r="1180" spans="1:18" ht="12.75" customHeight="1" x14ac:dyDescent="0.25">
      <c r="A1180" s="76" t="s">
        <v>2277</v>
      </c>
      <c r="B1180" s="72" t="s">
        <v>370</v>
      </c>
      <c r="C1180" s="77" t="s">
        <v>123</v>
      </c>
      <c r="D1180" s="89">
        <v>36248</v>
      </c>
      <c r="E1180" s="73" t="s">
        <v>416</v>
      </c>
      <c r="G1180" s="73" t="s">
        <v>355</v>
      </c>
      <c r="H1180" s="75" t="str">
        <f>VLOOKUP(Table16[[#This Row],[Player]],Rosters!$D$1:$D$1939,1,FALSE)</f>
        <v>Rodriguez, Malcolm</v>
      </c>
      <c r="I1180" s="75" t="str">
        <f>Table16[[#This Row],[RunBlock-Primary6]]&amp;"-"&amp;Table16[[#This Row],[PassBlock8]]&amp;IF(Table16[[#This Row],[RunBlock-Secondary7]]&lt;&gt;"","/"&amp;Table16[[#This Row],[RunBlock-Secondary7]]&amp;"-"&amp;Table16[[#This Row],[PassBlock8]],"")</f>
        <v>-</v>
      </c>
      <c r="J1180" s="73">
        <v>46</v>
      </c>
      <c r="K1180" s="73"/>
      <c r="L1180" s="74">
        <v>4</v>
      </c>
      <c r="M1180" s="74"/>
      <c r="N1180" s="74"/>
      <c r="O1180" s="74"/>
      <c r="P1180" s="74"/>
      <c r="Q1180" s="74" t="str">
        <f>Table16[[#This Row],[DefPrimary2]]&amp;IF(Table16[[#This Row],[Def-Secondary3]]&lt;&gt;"","/"&amp;Table16[[#This Row],[Def-Secondary3]],)&amp;""&amp;IF(Table16[[#This Row],[PassRush4]]&lt;&gt;"","-"&amp;Table16[[#This Row],[PassRush4]],)</f>
        <v>46-4</v>
      </c>
      <c r="R1180" s="74" t="e">
        <f>VLOOKUP(Table16[[#This Row],[Player]],#REF!,9,FALSE)</f>
        <v>#REF!</v>
      </c>
    </row>
    <row r="1181" spans="1:18" ht="12.75" customHeight="1" x14ac:dyDescent="0.25">
      <c r="A1181" s="76" t="s">
        <v>606</v>
      </c>
      <c r="B1181" s="72" t="s">
        <v>370</v>
      </c>
      <c r="C1181" s="77" t="s">
        <v>285</v>
      </c>
      <c r="D1181" s="89">
        <v>34851</v>
      </c>
      <c r="E1181" s="73" t="s">
        <v>607</v>
      </c>
      <c r="G1181" s="73" t="s">
        <v>608</v>
      </c>
      <c r="H1181" s="75" t="str">
        <f>VLOOKUP(Table16[[#This Row],[Player]],Rosters!$D$1:$D$1939,1,FALSE)</f>
        <v>Speed, E.J.</v>
      </c>
      <c r="I1181" s="75" t="str">
        <f>Table16[[#This Row],[RunBlock-Primary6]]&amp;"-"&amp;Table16[[#This Row],[PassBlock8]]&amp;IF(Table16[[#This Row],[RunBlock-Secondary7]]&lt;&gt;"","/"&amp;Table16[[#This Row],[RunBlock-Secondary7]]&amp;"-"&amp;Table16[[#This Row],[PassBlock8]],"")</f>
        <v>-</v>
      </c>
      <c r="J1181" s="73">
        <v>5</v>
      </c>
      <c r="K1181" s="73"/>
      <c r="L1181" s="74">
        <v>0</v>
      </c>
      <c r="M1181" s="74"/>
      <c r="N1181" s="74"/>
      <c r="O1181" s="74"/>
      <c r="P1181" s="74"/>
      <c r="Q1181" s="74" t="str">
        <f>Table16[[#This Row],[DefPrimary2]]&amp;IF(Table16[[#This Row],[Def-Secondary3]]&lt;&gt;"","/"&amp;Table16[[#This Row],[Def-Secondary3]],)&amp;""&amp;IF(Table16[[#This Row],[PassRush4]]&lt;&gt;"","-"&amp;Table16[[#This Row],[PassRush4]],)</f>
        <v>5-0</v>
      </c>
      <c r="R1181" s="74" t="e">
        <f>VLOOKUP(Table16[[#This Row],[Player]],#REF!,9,FALSE)</f>
        <v>#REF!</v>
      </c>
    </row>
    <row r="1182" spans="1:18" ht="12.75" customHeight="1" x14ac:dyDescent="0.25">
      <c r="A1182" s="76" t="s">
        <v>1409</v>
      </c>
      <c r="B1182" s="72" t="s">
        <v>370</v>
      </c>
      <c r="C1182" s="77" t="s">
        <v>303</v>
      </c>
      <c r="D1182" s="89">
        <v>35462</v>
      </c>
      <c r="E1182" s="73" t="s">
        <v>473</v>
      </c>
      <c r="G1182" s="73" t="s">
        <v>364</v>
      </c>
      <c r="H1182" s="75" t="str">
        <f>VLOOKUP(Table16[[#This Row],[Player]],Rosters!$D$1:$D$1939,1,FALSE)</f>
        <v>Surratt, Chazz</v>
      </c>
      <c r="I1182" s="75" t="str">
        <f>Table16[[#This Row],[RunBlock-Primary6]]&amp;"-"&amp;Table16[[#This Row],[PassBlock8]]&amp;IF(Table16[[#This Row],[RunBlock-Secondary7]]&lt;&gt;"","/"&amp;Table16[[#This Row],[RunBlock-Secondary7]]&amp;"-"&amp;Table16[[#This Row],[PassBlock8]],"")</f>
        <v>-</v>
      </c>
      <c r="J1182" s="73">
        <v>44</v>
      </c>
      <c r="K1182" s="73"/>
      <c r="L1182" s="74">
        <v>0</v>
      </c>
      <c r="M1182" s="74"/>
      <c r="N1182" s="74"/>
      <c r="O1182" s="74"/>
      <c r="P1182" s="74"/>
      <c r="Q1182" s="74" t="str">
        <f>Table16[[#This Row],[DefPrimary2]]&amp;IF(Table16[[#This Row],[Def-Secondary3]]&lt;&gt;"","/"&amp;Table16[[#This Row],[Def-Secondary3]],)&amp;""&amp;IF(Table16[[#This Row],[PassRush4]]&lt;&gt;"","-"&amp;Table16[[#This Row],[PassRush4]],)</f>
        <v>44-0</v>
      </c>
      <c r="R1182" s="74" t="e">
        <f>VLOOKUP(Table16[[#This Row],[Player]],#REF!,9,FALSE)</f>
        <v>#REF!</v>
      </c>
    </row>
    <row r="1183" spans="1:18" ht="12.75" customHeight="1" x14ac:dyDescent="0.25">
      <c r="A1183" s="76" t="s">
        <v>3091</v>
      </c>
      <c r="B1183" s="72" t="s">
        <v>370</v>
      </c>
      <c r="C1183" s="77" t="s">
        <v>395</v>
      </c>
      <c r="D1183" s="89">
        <v>34926</v>
      </c>
      <c r="E1183" s="73" t="s">
        <v>548</v>
      </c>
      <c r="G1183" s="73" t="s">
        <v>798</v>
      </c>
      <c r="H1183" s="75" t="str">
        <f>VLOOKUP(Table16[[#This Row],[Player]],Rosters!$D$1:$D$1939,1,FALSE)</f>
        <v>Tranquill, Drue</v>
      </c>
      <c r="I1183" s="75" t="str">
        <f>Table16[[#This Row],[RunBlock-Primary6]]&amp;"-"&amp;Table16[[#This Row],[PassBlock8]]&amp;IF(Table16[[#This Row],[RunBlock-Secondary7]]&lt;&gt;"","/"&amp;Table16[[#This Row],[RunBlock-Secondary7]]&amp;"-"&amp;Table16[[#This Row],[PassBlock8]],"")</f>
        <v>-</v>
      </c>
      <c r="J1183" s="73">
        <v>44</v>
      </c>
      <c r="K1183" s="73"/>
      <c r="L1183" s="74">
        <v>4</v>
      </c>
      <c r="M1183" s="74"/>
      <c r="N1183" s="74"/>
      <c r="O1183" s="74"/>
      <c r="P1183" s="74"/>
      <c r="Q1183" s="74" t="str">
        <f>Table16[[#This Row],[DefPrimary2]]&amp;IF(Table16[[#This Row],[Def-Secondary3]]&lt;&gt;"","/"&amp;Table16[[#This Row],[Def-Secondary3]],)&amp;""&amp;IF(Table16[[#This Row],[PassRush4]]&lt;&gt;"","-"&amp;Table16[[#This Row],[PassRush4]],)</f>
        <v>44-4</v>
      </c>
      <c r="R1183" s="74" t="e">
        <f>VLOOKUP(Table16[[#This Row],[Player]],#REF!,9,FALSE)</f>
        <v>#REF!</v>
      </c>
    </row>
    <row r="1184" spans="1:18" ht="12.75" customHeight="1" x14ac:dyDescent="0.25">
      <c r="A1184" s="76" t="s">
        <v>3843</v>
      </c>
      <c r="B1184" s="72" t="s">
        <v>370</v>
      </c>
      <c r="C1184" s="77" t="s">
        <v>479</v>
      </c>
      <c r="D1184" s="89">
        <v>36312</v>
      </c>
      <c r="E1184" s="73" t="s">
        <v>283</v>
      </c>
      <c r="G1184" s="73" t="s">
        <v>364</v>
      </c>
      <c r="H1184" s="75" t="str">
        <f>VLOOKUP(Table16[[#This Row],[Player]],Rosters!$D$1:$D$1939,1,FALSE)</f>
        <v>Werner, Pete</v>
      </c>
      <c r="I1184" s="75" t="str">
        <f>Table16[[#This Row],[RunBlock-Primary6]]&amp;"-"&amp;Table16[[#This Row],[PassBlock8]]&amp;IF(Table16[[#This Row],[RunBlock-Secondary7]]&lt;&gt;"","/"&amp;Table16[[#This Row],[RunBlock-Secondary7]]&amp;"-"&amp;Table16[[#This Row],[PassBlock8]],"")</f>
        <v>-</v>
      </c>
      <c r="J1184" s="73">
        <v>44</v>
      </c>
      <c r="K1184" s="73"/>
      <c r="L1184" s="74">
        <v>0</v>
      </c>
      <c r="M1184" s="74"/>
      <c r="N1184" s="74"/>
      <c r="O1184" s="74"/>
      <c r="P1184" s="74"/>
      <c r="Q1184" s="74" t="str">
        <f>Table16[[#This Row],[DefPrimary2]]&amp;IF(Table16[[#This Row],[Def-Secondary3]]&lt;&gt;"","/"&amp;Table16[[#This Row],[Def-Secondary3]],)&amp;""&amp;IF(Table16[[#This Row],[PassRush4]]&lt;&gt;"","-"&amp;Table16[[#This Row],[PassRush4]],)</f>
        <v>44-0</v>
      </c>
      <c r="R1184" s="74" t="e">
        <f>VLOOKUP(Table16[[#This Row],[Player]],#REF!,9,FALSE)</f>
        <v>#REF!</v>
      </c>
    </row>
    <row r="1185" spans="1:18" ht="12.75" customHeight="1" x14ac:dyDescent="0.25">
      <c r="A1185" s="76" t="s">
        <v>3733</v>
      </c>
      <c r="B1185" s="72" t="s">
        <v>370</v>
      </c>
      <c r="C1185" s="77" t="s">
        <v>145</v>
      </c>
      <c r="D1185" s="89">
        <v>37070</v>
      </c>
      <c r="E1185" s="73" t="s">
        <v>98</v>
      </c>
      <c r="G1185" s="73" t="s">
        <v>608</v>
      </c>
      <c r="H1185" s="75" t="str">
        <f>VLOOKUP(Table16[[#This Row],[Player]],Rosters!$D$1:$D$1939,1,FALSE)</f>
        <v>Williams, Dorian</v>
      </c>
      <c r="I1185" s="75" t="str">
        <f>Table16[[#This Row],[RunBlock-Primary6]]&amp;"-"&amp;Table16[[#This Row],[PassBlock8]]&amp;IF(Table16[[#This Row],[RunBlock-Secondary7]]&lt;&gt;"","/"&amp;Table16[[#This Row],[RunBlock-Secondary7]]&amp;"-"&amp;Table16[[#This Row],[PassBlock8]],"")</f>
        <v>-</v>
      </c>
      <c r="J1185" s="73">
        <v>5</v>
      </c>
      <c r="K1185" s="73"/>
      <c r="L1185" s="74">
        <v>0</v>
      </c>
      <c r="M1185" s="74"/>
      <c r="N1185" s="74"/>
      <c r="O1185" s="74"/>
      <c r="P1185" s="74"/>
      <c r="Q1185" s="74" t="str">
        <f>Table16[[#This Row],[DefPrimary2]]&amp;IF(Table16[[#This Row],[Def-Secondary3]]&lt;&gt;"","/"&amp;Table16[[#This Row],[Def-Secondary3]],)&amp;""&amp;IF(Table16[[#This Row],[PassRush4]]&lt;&gt;"","-"&amp;Table16[[#This Row],[PassRush4]],)</f>
        <v>5-0</v>
      </c>
      <c r="R1185" s="74" t="e">
        <f>VLOOKUP(Table16[[#This Row],[Player]],#REF!,9,FALSE)</f>
        <v>#REF!</v>
      </c>
    </row>
    <row r="1186" spans="1:18" ht="12.75" customHeight="1" x14ac:dyDescent="0.25">
      <c r="A1186" s="76" t="s">
        <v>3627</v>
      </c>
      <c r="B1186" s="72" t="s">
        <v>370</v>
      </c>
      <c r="C1186" s="77" t="s">
        <v>368</v>
      </c>
      <c r="D1186" s="89">
        <v>34603</v>
      </c>
      <c r="E1186" s="73" t="s">
        <v>884</v>
      </c>
      <c r="G1186" s="73" t="s">
        <v>798</v>
      </c>
      <c r="H1186" s="75" t="str">
        <f>VLOOKUP(Table16[[#This Row],[Player]],Rosters!$D$1:$D$1939,1,FALSE)</f>
        <v>Wilson, Eric</v>
      </c>
      <c r="I1186" s="75" t="str">
        <f>Table16[[#This Row],[RunBlock-Primary6]]&amp;"-"&amp;Table16[[#This Row],[PassBlock8]]&amp;IF(Table16[[#This Row],[RunBlock-Secondary7]]&lt;&gt;"","/"&amp;Table16[[#This Row],[RunBlock-Secondary7]]&amp;"-"&amp;Table16[[#This Row],[PassBlock8]],"")</f>
        <v>-</v>
      </c>
      <c r="J1186" s="73">
        <v>44</v>
      </c>
      <c r="K1186" s="73"/>
      <c r="L1186" s="74">
        <v>4</v>
      </c>
      <c r="M1186" s="74"/>
      <c r="N1186" s="74"/>
      <c r="O1186" s="74"/>
      <c r="P1186" s="74"/>
      <c r="Q1186" s="74" t="str">
        <f>Table16[[#This Row],[DefPrimary2]]&amp;IF(Table16[[#This Row],[Def-Secondary3]]&lt;&gt;"","/"&amp;Table16[[#This Row],[Def-Secondary3]],)&amp;""&amp;IF(Table16[[#This Row],[PassRush4]]&lt;&gt;"","-"&amp;Table16[[#This Row],[PassRush4]],)</f>
        <v>44-4</v>
      </c>
      <c r="R1186" s="74" t="e">
        <f>VLOOKUP(Table16[[#This Row],[Player]],#REF!,9,FALSE)</f>
        <v>#REF!</v>
      </c>
    </row>
    <row r="1187" spans="1:18" ht="12.75" customHeight="1" x14ac:dyDescent="0.25">
      <c r="A1187" s="76" t="s">
        <v>2181</v>
      </c>
      <c r="B1187" s="72" t="s">
        <v>370</v>
      </c>
      <c r="C1187" s="77" t="s">
        <v>131</v>
      </c>
      <c r="D1187" s="89">
        <v>35254</v>
      </c>
      <c r="E1187" s="73" t="s">
        <v>150</v>
      </c>
      <c r="G1187" s="73" t="s">
        <v>2182</v>
      </c>
      <c r="H1187" s="75" t="str">
        <f>VLOOKUP(Table16[[#This Row],[Player]],Rosters!$D$1:$D$1939,1,FALSE)</f>
        <v>Wilson, Logan</v>
      </c>
      <c r="I1187" s="75" t="str">
        <f>Table16[[#This Row],[RunBlock-Primary6]]&amp;"-"&amp;Table16[[#This Row],[PassBlock8]]&amp;IF(Table16[[#This Row],[RunBlock-Secondary7]]&lt;&gt;"","/"&amp;Table16[[#This Row],[RunBlock-Secondary7]]&amp;"-"&amp;Table16[[#This Row],[PassBlock8]],"")</f>
        <v>-</v>
      </c>
      <c r="J1187" s="73">
        <v>6</v>
      </c>
      <c r="K1187" s="73"/>
      <c r="L1187" s="74">
        <v>0</v>
      </c>
      <c r="M1187" s="74"/>
      <c r="N1187" s="74"/>
      <c r="O1187" s="74"/>
      <c r="P1187" s="74"/>
      <c r="Q1187" s="74" t="str">
        <f>Table16[[#This Row],[DefPrimary2]]&amp;IF(Table16[[#This Row],[Def-Secondary3]]&lt;&gt;"","/"&amp;Table16[[#This Row],[Def-Secondary3]],)&amp;""&amp;IF(Table16[[#This Row],[PassRush4]]&lt;&gt;"","-"&amp;Table16[[#This Row],[PassRush4]],)</f>
        <v>6-0</v>
      </c>
      <c r="R1187" s="74" t="e">
        <f>VLOOKUP(Table16[[#This Row],[Player]],#REF!,9,FALSE)</f>
        <v>#REF!</v>
      </c>
    </row>
    <row r="1188" spans="1:18" ht="12.75" customHeight="1" x14ac:dyDescent="0.25">
      <c r="A1188" s="76" t="s">
        <v>3834</v>
      </c>
      <c r="B1188" s="72" t="s">
        <v>808</v>
      </c>
      <c r="C1188" s="77" t="s">
        <v>154</v>
      </c>
      <c r="D1188" s="89">
        <v>36429</v>
      </c>
      <c r="E1188" s="73" t="s">
        <v>90</v>
      </c>
      <c r="G1188" s="73" t="s">
        <v>3835</v>
      </c>
      <c r="H1188" s="75" t="str">
        <f>VLOOKUP(Table16[[#This Row],[Player]],Rosters!$D$1:$D$1939,1,FALSE)</f>
        <v>Bonitto, Nik</v>
      </c>
      <c r="I1188" s="75" t="str">
        <f>Table16[[#This Row],[RunBlock-Primary6]]&amp;"-"&amp;Table16[[#This Row],[PassBlock8]]&amp;IF(Table16[[#This Row],[RunBlock-Secondary7]]&lt;&gt;"","/"&amp;Table16[[#This Row],[RunBlock-Secondary7]]&amp;"-"&amp;Table16[[#This Row],[PassBlock8]],"")</f>
        <v>-</v>
      </c>
      <c r="J1188" s="73">
        <v>64</v>
      </c>
      <c r="K1188" s="73"/>
      <c r="L1188" s="74">
        <v>12</v>
      </c>
      <c r="M1188" s="74">
        <v>5</v>
      </c>
      <c r="N1188" s="74"/>
      <c r="O1188" s="74"/>
      <c r="P1188" s="74"/>
      <c r="Q1188" s="74" t="str">
        <f>Table16[[#This Row],[DefPrimary2]]&amp;IF(Table16[[#This Row],[Def-Secondary3]]&lt;&gt;"","/"&amp;Table16[[#This Row],[Def-Secondary3]],)&amp;""&amp;IF(Table16[[#This Row],[PassRush4]]&lt;&gt;"","-"&amp;Table16[[#This Row],[PassRush4]],)</f>
        <v>64-12</v>
      </c>
      <c r="R1188" s="74" t="e">
        <f>VLOOKUP(Table16[[#This Row],[Player]],#REF!,9,FALSE)</f>
        <v>#REF!</v>
      </c>
    </row>
    <row r="1189" spans="1:18" ht="12.75" customHeight="1" x14ac:dyDescent="0.25">
      <c r="A1189" s="76" t="s">
        <v>3632</v>
      </c>
      <c r="B1189" s="72" t="s">
        <v>808</v>
      </c>
      <c r="C1189" s="77" t="s">
        <v>612</v>
      </c>
      <c r="D1189" s="89">
        <v>35908</v>
      </c>
      <c r="E1189" s="73" t="s">
        <v>3287</v>
      </c>
      <c r="G1189" s="73" t="s">
        <v>2864</v>
      </c>
      <c r="H1189" s="75" t="str">
        <f>VLOOKUP(Table16[[#This Row],[Player]],Rosters!$D$1:$D$1939,1,FALSE)</f>
        <v>Burns, Brian</v>
      </c>
      <c r="I1189" s="75" t="str">
        <f>Table16[[#This Row],[RunBlock-Primary6]]&amp;"-"&amp;Table16[[#This Row],[PassBlock8]]&amp;IF(Table16[[#This Row],[RunBlock-Secondary7]]&lt;&gt;"","/"&amp;Table16[[#This Row],[RunBlock-Secondary7]]&amp;"-"&amp;Table16[[#This Row],[PassBlock8]],"")</f>
        <v>-</v>
      </c>
      <c r="J1189" s="73">
        <v>4</v>
      </c>
      <c r="K1189" s="73"/>
      <c r="L1189" s="74">
        <v>12</v>
      </c>
      <c r="M1189" s="74">
        <v>3</v>
      </c>
      <c r="N1189" s="74"/>
      <c r="O1189" s="74"/>
      <c r="P1189" s="74"/>
      <c r="Q1189" s="74" t="str">
        <f>Table16[[#This Row],[DefPrimary2]]&amp;IF(Table16[[#This Row],[Def-Secondary3]]&lt;&gt;"","/"&amp;Table16[[#This Row],[Def-Secondary3]],)&amp;""&amp;IF(Table16[[#This Row],[PassRush4]]&lt;&gt;"","-"&amp;Table16[[#This Row],[PassRush4]],)</f>
        <v>4-12</v>
      </c>
      <c r="R1189" s="74" t="e">
        <f>VLOOKUP(Table16[[#This Row],[Player]],#REF!,9,FALSE)</f>
        <v>#REF!</v>
      </c>
    </row>
    <row r="1190" spans="1:18" ht="12.75" customHeight="1" x14ac:dyDescent="0.25">
      <c r="A1190" s="90" t="s">
        <v>3537</v>
      </c>
      <c r="B1190" s="72" t="s">
        <v>808</v>
      </c>
      <c r="C1190" s="77" t="s">
        <v>429</v>
      </c>
      <c r="D1190" s="89">
        <v>36310</v>
      </c>
      <c r="E1190" s="73" t="s">
        <v>98</v>
      </c>
      <c r="G1190" s="73" t="s">
        <v>280</v>
      </c>
      <c r="H1190" s="75" t="str">
        <f>VLOOKUP(Table16[[#This Row],[Player]],Rosters!$D$1:$D$1939,1,FALSE)</f>
        <v>Diaby, YaYa</v>
      </c>
      <c r="I1190" s="75" t="str">
        <f>Table16[[#This Row],[RunBlock-Primary6]]&amp;"-"&amp;Table16[[#This Row],[PassBlock8]]&amp;IF(Table16[[#This Row],[RunBlock-Secondary7]]&lt;&gt;"","/"&amp;Table16[[#This Row],[RunBlock-Secondary7]]&amp;"-"&amp;Table16[[#This Row],[PassBlock8]],"")</f>
        <v>-</v>
      </c>
      <c r="J1190" s="73">
        <v>4</v>
      </c>
      <c r="K1190" s="73"/>
      <c r="L1190" s="74">
        <v>6</v>
      </c>
      <c r="M1190" s="74"/>
      <c r="N1190" s="74"/>
      <c r="O1190" s="74"/>
      <c r="P1190" s="74"/>
      <c r="Q1190" s="74" t="str">
        <f>Table16[[#This Row],[DefPrimary2]]&amp;IF(Table16[[#This Row],[Def-Secondary3]]&lt;&gt;"","/"&amp;Table16[[#This Row],[Def-Secondary3]],)&amp;""&amp;IF(Table16[[#This Row],[PassRush4]]&lt;&gt;"","-"&amp;Table16[[#This Row],[PassRush4]],)</f>
        <v>4-6</v>
      </c>
      <c r="R1190" s="74" t="e">
        <f>VLOOKUP(Table16[[#This Row],[Player]],#REF!,9,FALSE)</f>
        <v>#REF!</v>
      </c>
    </row>
    <row r="1191" spans="1:18" ht="12.75" customHeight="1" x14ac:dyDescent="0.25">
      <c r="A1191" s="76" t="s">
        <v>2975</v>
      </c>
      <c r="B1191" s="72" t="s">
        <v>808</v>
      </c>
      <c r="C1191" s="77" t="s">
        <v>116</v>
      </c>
      <c r="D1191" s="89">
        <v>36969</v>
      </c>
      <c r="E1191" s="73" t="s">
        <v>268</v>
      </c>
      <c r="G1191" s="73" t="s">
        <v>2976</v>
      </c>
      <c r="H1191" s="75" t="str">
        <f>VLOOKUP(Table16[[#This Row],[Player]],Rosters!$D$1:$D$1939,1,FALSE)</f>
        <v>Hall, Derick</v>
      </c>
      <c r="I1191" s="75" t="str">
        <f>Table16[[#This Row],[RunBlock-Primary6]]&amp;"-"&amp;Table16[[#This Row],[PassBlock8]]&amp;IF(Table16[[#This Row],[RunBlock-Secondary7]]&lt;&gt;"","/"&amp;Table16[[#This Row],[RunBlock-Secondary7]]&amp;"-"&amp;Table16[[#This Row],[PassBlock8]],"")</f>
        <v>-</v>
      </c>
      <c r="J1191" s="73">
        <v>50</v>
      </c>
      <c r="K1191" s="73"/>
      <c r="L1191" s="74">
        <v>11</v>
      </c>
      <c r="M1191" s="74"/>
      <c r="N1191" s="74"/>
      <c r="O1191" s="74"/>
      <c r="P1191" s="74"/>
      <c r="Q1191" s="74" t="str">
        <f>Table16[[#This Row],[DefPrimary2]]&amp;IF(Table16[[#This Row],[Def-Secondary3]]&lt;&gt;"","/"&amp;Table16[[#This Row],[Def-Secondary3]],)&amp;""&amp;IF(Table16[[#This Row],[PassRush4]]&lt;&gt;"","-"&amp;Table16[[#This Row],[PassRush4]],)</f>
        <v>50-11</v>
      </c>
      <c r="R1191" s="74" t="e">
        <f>VLOOKUP(Table16[[#This Row],[Player]],#REF!,9,FALSE)</f>
        <v>#REF!</v>
      </c>
    </row>
    <row r="1192" spans="1:18" ht="12.75" customHeight="1" x14ac:dyDescent="0.25">
      <c r="A1192" s="76" t="s">
        <v>1396</v>
      </c>
      <c r="B1192" s="72" t="s">
        <v>808</v>
      </c>
      <c r="C1192" s="77" t="s">
        <v>181</v>
      </c>
      <c r="D1192" s="89">
        <v>35649</v>
      </c>
      <c r="E1192" s="73" t="s">
        <v>150</v>
      </c>
      <c r="G1192" s="73" t="s">
        <v>1397</v>
      </c>
      <c r="H1192" s="75" t="str">
        <f>VLOOKUP(Table16[[#This Row],[Player]],Rosters!$D$1:$D$1939,1,FALSE)</f>
        <v>Highsmith, Alex</v>
      </c>
      <c r="I1192" s="75" t="str">
        <f>Table16[[#This Row],[RunBlock-Primary6]]&amp;"-"&amp;Table16[[#This Row],[PassBlock8]]&amp;IF(Table16[[#This Row],[RunBlock-Secondary7]]&lt;&gt;"","/"&amp;Table16[[#This Row],[RunBlock-Secondary7]]&amp;"-"&amp;Table16[[#This Row],[PassBlock8]],"")</f>
        <v>-</v>
      </c>
      <c r="J1192" s="73">
        <v>65</v>
      </c>
      <c r="K1192" s="73"/>
      <c r="L1192" s="74">
        <v>8</v>
      </c>
      <c r="M1192" s="74"/>
      <c r="N1192" s="74"/>
      <c r="O1192" s="74"/>
      <c r="P1192" s="74"/>
      <c r="Q1192" s="74" t="str">
        <f>Table16[[#This Row],[DefPrimary2]]&amp;IF(Table16[[#This Row],[Def-Secondary3]]&lt;&gt;"","/"&amp;Table16[[#This Row],[Def-Secondary3]],)&amp;""&amp;IF(Table16[[#This Row],[PassRush4]]&lt;&gt;"","-"&amp;Table16[[#This Row],[PassRush4]],)</f>
        <v>65-8</v>
      </c>
      <c r="R1192" s="74" t="e">
        <f>VLOOKUP(Table16[[#This Row],[Player]],#REF!,9,FALSE)</f>
        <v>#REF!</v>
      </c>
    </row>
    <row r="1193" spans="1:18" ht="12.75" customHeight="1" x14ac:dyDescent="0.25">
      <c r="A1193" s="79" t="s">
        <v>807</v>
      </c>
      <c r="B1193" s="72" t="s">
        <v>808</v>
      </c>
      <c r="C1193" s="77" t="s">
        <v>109</v>
      </c>
      <c r="D1193" s="89">
        <v>33831</v>
      </c>
      <c r="E1193" s="73" t="s">
        <v>310</v>
      </c>
      <c r="G1193" s="73" t="s">
        <v>770</v>
      </c>
      <c r="H1193" s="75" t="str">
        <f>VLOOKUP(Table16[[#This Row],[Player]],Rosters!$D$1:$D$1939,1,FALSE)</f>
        <v>Judon, Matt</v>
      </c>
      <c r="I1193" s="75" t="str">
        <f>Table16[[#This Row],[RunBlock-Primary6]]&amp;"-"&amp;Table16[[#This Row],[PassBlock8]]&amp;IF(Table16[[#This Row],[RunBlock-Secondary7]]&lt;&gt;"","/"&amp;Table16[[#This Row],[RunBlock-Secondary7]]&amp;"-"&amp;Table16[[#This Row],[PassBlock8]],"")</f>
        <v>-</v>
      </c>
      <c r="J1193" s="73">
        <v>4</v>
      </c>
      <c r="K1193" s="73"/>
      <c r="L1193" s="74">
        <v>8</v>
      </c>
      <c r="M1193" s="74"/>
      <c r="N1193" s="74"/>
      <c r="O1193" s="74"/>
      <c r="P1193" s="74"/>
      <c r="Q1193" s="74" t="str">
        <f>Table16[[#This Row],[DefPrimary2]]&amp;IF(Table16[[#This Row],[Def-Secondary3]]&lt;&gt;"","/"&amp;Table16[[#This Row],[Def-Secondary3]],)&amp;""&amp;IF(Table16[[#This Row],[PassRush4]]&lt;&gt;"","-"&amp;Table16[[#This Row],[PassRush4]],)</f>
        <v>4-8</v>
      </c>
      <c r="R1193" s="74" t="e">
        <f>VLOOKUP(Table16[[#This Row],[Player]],#REF!,9,FALSE)</f>
        <v>#REF!</v>
      </c>
    </row>
    <row r="1194" spans="1:18" ht="12.75" customHeight="1" x14ac:dyDescent="0.25">
      <c r="A1194" s="76" t="s">
        <v>1940</v>
      </c>
      <c r="B1194" s="72" t="s">
        <v>808</v>
      </c>
      <c r="C1194" s="77" t="s">
        <v>549</v>
      </c>
      <c r="D1194" s="89">
        <v>35188</v>
      </c>
      <c r="E1194" s="73" t="s">
        <v>361</v>
      </c>
      <c r="G1194" s="73" t="s">
        <v>817</v>
      </c>
      <c r="H1194" s="75" t="str">
        <f>VLOOKUP(Table16[[#This Row],[Player]],Rosters!$D$1:$D$1939,1,FALSE)</f>
        <v>Key, Arden</v>
      </c>
      <c r="I1194" s="75" t="str">
        <f>Table16[[#This Row],[RunBlock-Primary6]]&amp;"-"&amp;Table16[[#This Row],[PassBlock8]]&amp;IF(Table16[[#This Row],[RunBlock-Secondary7]]&lt;&gt;"","/"&amp;Table16[[#This Row],[RunBlock-Secondary7]]&amp;"-"&amp;Table16[[#This Row],[PassBlock8]],"")</f>
        <v>-</v>
      </c>
      <c r="J1194" s="73">
        <v>4</v>
      </c>
      <c r="K1194" s="73"/>
      <c r="L1194" s="74">
        <v>12</v>
      </c>
      <c r="M1194" s="74">
        <v>1</v>
      </c>
      <c r="N1194" s="74"/>
      <c r="O1194" s="74"/>
      <c r="P1194" s="74"/>
      <c r="Q1194" s="74" t="str">
        <f>Table16[[#This Row],[DefPrimary2]]&amp;IF(Table16[[#This Row],[Def-Secondary3]]&lt;&gt;"","/"&amp;Table16[[#This Row],[Def-Secondary3]],)&amp;""&amp;IF(Table16[[#This Row],[PassRush4]]&lt;&gt;"","-"&amp;Table16[[#This Row],[PassRush4]],)</f>
        <v>4-12</v>
      </c>
      <c r="R1194" s="74" t="e">
        <f>VLOOKUP(Table16[[#This Row],[Player]],#REF!,9,FALSE)</f>
        <v>#REF!</v>
      </c>
    </row>
    <row r="1195" spans="1:18" ht="12.75" customHeight="1" x14ac:dyDescent="0.25">
      <c r="A1195" s="76" t="s">
        <v>1800</v>
      </c>
      <c r="B1195" s="72" t="s">
        <v>808</v>
      </c>
      <c r="C1195" s="77" t="s">
        <v>84</v>
      </c>
      <c r="D1195" s="89">
        <v>36175</v>
      </c>
      <c r="E1195" s="73" t="s">
        <v>187</v>
      </c>
      <c r="G1195" s="73" t="s">
        <v>280</v>
      </c>
      <c r="H1195" s="75" t="str">
        <f>VLOOKUP(Table16[[#This Row],[Player]],Rosters!$D$1:$D$1939,1,FALSE)</f>
        <v>Luketa, Jesse</v>
      </c>
      <c r="I1195" s="75" t="str">
        <f>Table16[[#This Row],[RunBlock-Primary6]]&amp;"-"&amp;Table16[[#This Row],[PassBlock8]]&amp;IF(Table16[[#This Row],[RunBlock-Secondary7]]&lt;&gt;"","/"&amp;Table16[[#This Row],[RunBlock-Secondary7]]&amp;"-"&amp;Table16[[#This Row],[PassBlock8]],"")</f>
        <v>-</v>
      </c>
      <c r="J1195" s="73">
        <v>4</v>
      </c>
      <c r="K1195" s="73"/>
      <c r="L1195" s="74">
        <v>6</v>
      </c>
      <c r="M1195" s="74"/>
      <c r="N1195" s="74"/>
      <c r="O1195" s="74"/>
      <c r="P1195" s="74"/>
      <c r="Q1195" s="74" t="str">
        <f>Table16[[#This Row],[DefPrimary2]]&amp;IF(Table16[[#This Row],[Def-Secondary3]]&lt;&gt;"","/"&amp;Table16[[#This Row],[Def-Secondary3]],)&amp;""&amp;IF(Table16[[#This Row],[PassRush4]]&lt;&gt;"","-"&amp;Table16[[#This Row],[PassRush4]],)</f>
        <v>4-6</v>
      </c>
      <c r="R1195" s="74" t="e">
        <f>VLOOKUP(Table16[[#This Row],[Player]],#REF!,9,FALSE)</f>
        <v>#REF!</v>
      </c>
    </row>
    <row r="1196" spans="1:18" ht="12.75" customHeight="1" x14ac:dyDescent="0.25">
      <c r="A1196" s="90" t="s">
        <v>2402</v>
      </c>
      <c r="B1196" s="72" t="s">
        <v>808</v>
      </c>
      <c r="C1196" s="77" t="s">
        <v>250</v>
      </c>
      <c r="D1196" s="89">
        <v>36163</v>
      </c>
      <c r="E1196" s="73" t="s">
        <v>180</v>
      </c>
      <c r="G1196" s="73" t="s">
        <v>2403</v>
      </c>
      <c r="H1196" s="75" t="str">
        <f>VLOOKUP(Table16[[#This Row],[Player]],Rosters!$D$1:$D$1939,1,FALSE)</f>
        <v>Robinson, Tavius</v>
      </c>
      <c r="I1196" s="75" t="str">
        <f>Table16[[#This Row],[RunBlock-Primary6]]&amp;"-"&amp;Table16[[#This Row],[PassBlock8]]&amp;IF(Table16[[#This Row],[RunBlock-Secondary7]]&lt;&gt;"","/"&amp;Table16[[#This Row],[RunBlock-Secondary7]]&amp;"-"&amp;Table16[[#This Row],[PassBlock8]],"")</f>
        <v>-</v>
      </c>
      <c r="J1196" s="73">
        <v>60</v>
      </c>
      <c r="K1196" s="73"/>
      <c r="L1196" s="74">
        <v>5</v>
      </c>
      <c r="M1196" s="74"/>
      <c r="N1196" s="74"/>
      <c r="O1196" s="74"/>
      <c r="P1196" s="74"/>
      <c r="Q1196" s="74" t="str">
        <f>Table16[[#This Row],[DefPrimary2]]&amp;IF(Table16[[#This Row],[Def-Secondary3]]&lt;&gt;"","/"&amp;Table16[[#This Row],[Def-Secondary3]],)&amp;""&amp;IF(Table16[[#This Row],[PassRush4]]&lt;&gt;"","-"&amp;Table16[[#This Row],[PassRush4]],)</f>
        <v>60-5</v>
      </c>
      <c r="R1196" s="74" t="e">
        <f>VLOOKUP(Table16[[#This Row],[Player]],#REF!,9,FALSE)</f>
        <v>#REF!</v>
      </c>
    </row>
    <row r="1197" spans="1:18" ht="12.75" customHeight="1" x14ac:dyDescent="0.25">
      <c r="A1197" s="90" t="s">
        <v>2278</v>
      </c>
      <c r="B1197" s="72" t="s">
        <v>808</v>
      </c>
      <c r="C1197" s="77" t="s">
        <v>363</v>
      </c>
      <c r="D1197" s="89">
        <v>36909</v>
      </c>
      <c r="E1197" s="73" t="s">
        <v>1119</v>
      </c>
      <c r="G1197" s="73" t="s">
        <v>2280</v>
      </c>
      <c r="H1197" s="75" t="str">
        <f>VLOOKUP(Table16[[#This Row],[Player]],Rosters!$D$1:$D$1939,1,FALSE)</f>
        <v>Smith, Nolan</v>
      </c>
      <c r="I1197" s="75" t="str">
        <f>Table16[[#This Row],[RunBlock-Primary6]]&amp;"-"&amp;Table16[[#This Row],[PassBlock8]]&amp;IF(Table16[[#This Row],[RunBlock-Secondary7]]&lt;&gt;"","/"&amp;Table16[[#This Row],[RunBlock-Secondary7]]&amp;"-"&amp;Table16[[#This Row],[PassBlock8]],"")</f>
        <v>-</v>
      </c>
      <c r="J1197" s="73">
        <v>45</v>
      </c>
      <c r="K1197" s="73"/>
      <c r="L1197" s="74">
        <v>10</v>
      </c>
      <c r="M1197" s="74"/>
      <c r="N1197" s="74"/>
      <c r="O1197" s="74"/>
      <c r="P1197" s="74"/>
      <c r="Q1197" s="74" t="str">
        <f>Table16[[#This Row],[DefPrimary2]]&amp;IF(Table16[[#This Row],[Def-Secondary3]]&lt;&gt;"","/"&amp;Table16[[#This Row],[Def-Secondary3]],)&amp;""&amp;IF(Table16[[#This Row],[PassRush4]]&lt;&gt;"","-"&amp;Table16[[#This Row],[PassRush4]],)</f>
        <v>45-10</v>
      </c>
      <c r="R1197" s="74" t="e">
        <f>VLOOKUP(Table16[[#This Row],[Player]],#REF!,9,FALSE)</f>
        <v>#REF!</v>
      </c>
    </row>
    <row r="1198" spans="1:18" ht="12.75" customHeight="1" x14ac:dyDescent="0.25">
      <c r="A1198" s="90" t="s">
        <v>816</v>
      </c>
      <c r="B1198" s="72" t="s">
        <v>808</v>
      </c>
      <c r="C1198" s="77" t="s">
        <v>246</v>
      </c>
      <c r="D1198" s="89">
        <v>37502</v>
      </c>
      <c r="E1198" s="73" t="s">
        <v>268</v>
      </c>
      <c r="G1198" s="73" t="s">
        <v>817</v>
      </c>
      <c r="H1198" s="75" t="str">
        <f>VLOOKUP(Table16[[#This Row],[Player]],Rosters!$D$1:$D$1939,1,FALSE)</f>
        <v>Tuipulotu, Tuli</v>
      </c>
      <c r="I1198" s="75" t="str">
        <f>Table16[[#This Row],[RunBlock-Primary6]]&amp;"-"&amp;Table16[[#This Row],[PassBlock8]]&amp;IF(Table16[[#This Row],[RunBlock-Secondary7]]&lt;&gt;"","/"&amp;Table16[[#This Row],[RunBlock-Secondary7]]&amp;"-"&amp;Table16[[#This Row],[PassBlock8]],"")</f>
        <v>-</v>
      </c>
      <c r="J1198" s="73">
        <v>4</v>
      </c>
      <c r="K1198" s="73"/>
      <c r="L1198" s="74">
        <v>12</v>
      </c>
      <c r="M1198" s="74">
        <v>1</v>
      </c>
      <c r="N1198" s="74"/>
      <c r="O1198" s="74"/>
      <c r="P1198" s="74"/>
      <c r="Q1198" s="74" t="str">
        <f>Table16[[#This Row],[DefPrimary2]]&amp;IF(Table16[[#This Row],[Def-Secondary3]]&lt;&gt;"","/"&amp;Table16[[#This Row],[Def-Secondary3]],)&amp;""&amp;IF(Table16[[#This Row],[PassRush4]]&lt;&gt;"","-"&amp;Table16[[#This Row],[PassRush4]],)</f>
        <v>4-12</v>
      </c>
      <c r="R1198" s="74" t="e">
        <f>VLOOKUP(Table16[[#This Row],[Player]],#REF!,9,FALSE)</f>
        <v>#REF!</v>
      </c>
    </row>
    <row r="1199" spans="1:18" ht="12.75" customHeight="1" x14ac:dyDescent="0.25">
      <c r="A1199" s="90" t="s">
        <v>3204</v>
      </c>
      <c r="B1199" s="72" t="s">
        <v>808</v>
      </c>
      <c r="C1199" s="77" t="s">
        <v>175</v>
      </c>
      <c r="D1199" s="89">
        <v>35734</v>
      </c>
      <c r="E1199" s="73" t="s">
        <v>149</v>
      </c>
      <c r="G1199" s="73" t="s">
        <v>770</v>
      </c>
      <c r="H1199" s="75" t="str">
        <f>VLOOKUP(Table16[[#This Row],[Player]],Rosters!$D$1:$D$1939,1,FALSE)</f>
        <v>Wonnum, D.J.</v>
      </c>
      <c r="I1199" s="75" t="str">
        <f>Table16[[#This Row],[RunBlock-Primary6]]&amp;"-"&amp;Table16[[#This Row],[PassBlock8]]&amp;IF(Table16[[#This Row],[RunBlock-Secondary7]]&lt;&gt;"","/"&amp;Table16[[#This Row],[RunBlock-Secondary7]]&amp;"-"&amp;Table16[[#This Row],[PassBlock8]],"")</f>
        <v>-</v>
      </c>
      <c r="J1199" s="73">
        <v>4</v>
      </c>
      <c r="K1199" s="73"/>
      <c r="L1199" s="74">
        <v>8</v>
      </c>
      <c r="M1199" s="74"/>
      <c r="N1199" s="74"/>
      <c r="O1199" s="74"/>
      <c r="P1199" s="74"/>
      <c r="Q1199" s="74" t="str">
        <f>Table16[[#This Row],[DefPrimary2]]&amp;IF(Table16[[#This Row],[Def-Secondary3]]&lt;&gt;"","/"&amp;Table16[[#This Row],[Def-Secondary3]],)&amp;""&amp;IF(Table16[[#This Row],[PassRush4]]&lt;&gt;"","-"&amp;Table16[[#This Row],[PassRush4]],)</f>
        <v>4-8</v>
      </c>
      <c r="R1199" s="74" t="e">
        <f>VLOOKUP(Table16[[#This Row],[Player]],#REF!,9,FALSE)</f>
        <v>#REF!</v>
      </c>
    </row>
    <row r="1200" spans="1:18" ht="12.75" customHeight="1" x14ac:dyDescent="0.25">
      <c r="A1200" s="76" t="s">
        <v>1244</v>
      </c>
      <c r="B1200" s="72" t="s">
        <v>808</v>
      </c>
      <c r="C1200" s="77" t="s">
        <v>239</v>
      </c>
      <c r="D1200" s="89">
        <v>35867</v>
      </c>
      <c r="E1200" s="73" t="s">
        <v>98</v>
      </c>
      <c r="G1200" s="73" t="s">
        <v>568</v>
      </c>
      <c r="H1200" s="75" t="str">
        <f>VLOOKUP(Table16[[#This Row],[Player]],Rosters!$D$1:$D$1939,1,FALSE)</f>
        <v>Young, Byron</v>
      </c>
      <c r="I1200" s="75" t="str">
        <f>Table16[[#This Row],[RunBlock-Primary6]]&amp;"-"&amp;Table16[[#This Row],[PassBlock8]]&amp;IF(Table16[[#This Row],[RunBlock-Secondary7]]&lt;&gt;"","/"&amp;Table16[[#This Row],[RunBlock-Secondary7]]&amp;"-"&amp;Table16[[#This Row],[PassBlock8]],"")</f>
        <v>-</v>
      </c>
      <c r="J1200" s="73">
        <v>40</v>
      </c>
      <c r="K1200" s="73"/>
      <c r="L1200" s="74">
        <v>12</v>
      </c>
      <c r="M1200" s="74">
        <v>1</v>
      </c>
      <c r="N1200" s="74"/>
      <c r="O1200" s="74"/>
      <c r="P1200" s="74"/>
      <c r="Q1200" s="74" t="str">
        <f>Table16[[#This Row],[DefPrimary2]]&amp;IF(Table16[[#This Row],[Def-Secondary3]]&lt;&gt;"","/"&amp;Table16[[#This Row],[Def-Secondary3]],)&amp;""&amp;IF(Table16[[#This Row],[PassRush4]]&lt;&gt;"","-"&amp;Table16[[#This Row],[PassRush4]],)</f>
        <v>40-12</v>
      </c>
      <c r="R1200" s="74" t="e">
        <f>VLOOKUP(Table16[[#This Row],[Player]],#REF!,9,FALSE)</f>
        <v>#REF!</v>
      </c>
    </row>
    <row r="1201" spans="1:18" ht="12.75" customHeight="1" x14ac:dyDescent="0.25">
      <c r="A1201" s="76" t="s">
        <v>3531</v>
      </c>
      <c r="B1201" s="72" t="s">
        <v>1927</v>
      </c>
      <c r="C1201" s="77" t="s">
        <v>232</v>
      </c>
      <c r="D1201" s="89">
        <v>35575</v>
      </c>
      <c r="E1201" s="73" t="s">
        <v>150</v>
      </c>
      <c r="G1201" s="73" t="s">
        <v>3532</v>
      </c>
      <c r="H1201" s="75" t="str">
        <f>VLOOKUP(Table16[[#This Row],[Player]],Rosters!$D$1:$D$1939,1,FALSE)</f>
        <v>Greenard, Jonathan</v>
      </c>
      <c r="I1201" s="75" t="str">
        <f>Table16[[#This Row],[RunBlock-Primary6]]&amp;"-"&amp;Table16[[#This Row],[PassBlock8]]&amp;IF(Table16[[#This Row],[RunBlock-Secondary7]]&lt;&gt;"","/"&amp;Table16[[#This Row],[RunBlock-Secondary7]]&amp;"-"&amp;Table16[[#This Row],[PassBlock8]],"")</f>
        <v>-</v>
      </c>
      <c r="J1201" s="73">
        <v>45</v>
      </c>
      <c r="K1201" s="73" t="s">
        <v>393</v>
      </c>
      <c r="L1201" s="74">
        <v>12</v>
      </c>
      <c r="M1201" s="74">
        <v>1</v>
      </c>
      <c r="N1201" s="74"/>
      <c r="O1201" s="74"/>
      <c r="P1201" s="74"/>
      <c r="Q1201" s="74" t="str">
        <f>Table16[[#This Row],[DefPrimary2]]&amp;IF(Table16[[#This Row],[Def-Secondary3]]&lt;&gt;"","/"&amp;Table16[[#This Row],[Def-Secondary3]],)&amp;""&amp;IF(Table16[[#This Row],[PassRush4]]&lt;&gt;"","-"&amp;Table16[[#This Row],[PassRush4]],)</f>
        <v>45/5-12</v>
      </c>
      <c r="R1201" s="74" t="e">
        <f>VLOOKUP(Table16[[#This Row],[Player]],#REF!,9,FALSE)</f>
        <v>#REF!</v>
      </c>
    </row>
    <row r="1202" spans="1:18" ht="12.75" customHeight="1" x14ac:dyDescent="0.25">
      <c r="A1202" s="76" t="s">
        <v>1926</v>
      </c>
      <c r="B1202" s="72" t="s">
        <v>1927</v>
      </c>
      <c r="C1202" s="77" t="s">
        <v>272</v>
      </c>
      <c r="D1202" s="89">
        <v>36180</v>
      </c>
      <c r="E1202" s="73" t="s">
        <v>268</v>
      </c>
      <c r="G1202" s="73" t="s">
        <v>1928</v>
      </c>
      <c r="H1202" s="75" t="str">
        <f>VLOOKUP(Table16[[#This Row],[Player]],Rosters!$D$1:$D$1939,1,FALSE)</f>
        <v>White, Keion</v>
      </c>
      <c r="I1202" s="75" t="str">
        <f>Table16[[#This Row],[RunBlock-Primary6]]&amp;"-"&amp;Table16[[#This Row],[PassBlock8]]&amp;IF(Table16[[#This Row],[RunBlock-Secondary7]]&lt;&gt;"","/"&amp;Table16[[#This Row],[RunBlock-Secondary7]]&amp;"-"&amp;Table16[[#This Row],[PassBlock8]],"")</f>
        <v>-</v>
      </c>
      <c r="J1202" s="73">
        <v>40</v>
      </c>
      <c r="K1202" s="73" t="s">
        <v>164</v>
      </c>
      <c r="L1202" s="74">
        <v>9</v>
      </c>
      <c r="M1202" s="74"/>
      <c r="N1202" s="74"/>
      <c r="O1202" s="74"/>
      <c r="P1202" s="74"/>
      <c r="Q1202" s="74" t="str">
        <f>Table16[[#This Row],[DefPrimary2]]&amp;IF(Table16[[#This Row],[Def-Secondary3]]&lt;&gt;"","/"&amp;Table16[[#This Row],[Def-Secondary3]],)&amp;""&amp;IF(Table16[[#This Row],[PassRush4]]&lt;&gt;"","-"&amp;Table16[[#This Row],[PassRush4]],)</f>
        <v>40/0-9</v>
      </c>
      <c r="R1202" s="74" t="e">
        <f>VLOOKUP(Table16[[#This Row],[Player]],#REF!,9,FALSE)</f>
        <v>#REF!</v>
      </c>
    </row>
    <row r="1203" spans="1:18" ht="12.75" customHeight="1" x14ac:dyDescent="0.25">
      <c r="A1203" s="76" t="s">
        <v>3516</v>
      </c>
      <c r="B1203" s="72" t="s">
        <v>194</v>
      </c>
      <c r="C1203" s="77" t="s">
        <v>138</v>
      </c>
      <c r="D1203" s="89">
        <v>34715</v>
      </c>
      <c r="E1203" s="73" t="s">
        <v>3517</v>
      </c>
      <c r="G1203" s="73" t="s">
        <v>201</v>
      </c>
      <c r="H1203" s="75" t="str">
        <f>VLOOKUP(Table16[[#This Row],[Player]],Rosters!$D$1:$D$1939,1,FALSE)</f>
        <v>Allen, Jonathan</v>
      </c>
      <c r="I1203" s="75" t="str">
        <f>Table16[[#This Row],[RunBlock-Primary6]]&amp;"-"&amp;Table16[[#This Row],[PassBlock8]]&amp;IF(Table16[[#This Row],[RunBlock-Secondary7]]&lt;&gt;"","/"&amp;Table16[[#This Row],[RunBlock-Secondary7]]&amp;"-"&amp;Table16[[#This Row],[PassBlock8]],"")</f>
        <v>-</v>
      </c>
      <c r="J1203" s="73" t="s">
        <v>393</v>
      </c>
      <c r="K1203" s="73"/>
      <c r="L1203" s="74">
        <v>5</v>
      </c>
      <c r="M1203" s="74"/>
      <c r="N1203" s="74"/>
      <c r="O1203" s="74"/>
      <c r="P1203" s="74"/>
      <c r="Q1203" s="74" t="str">
        <f>Table16[[#This Row],[DefPrimary2]]&amp;IF(Table16[[#This Row],[Def-Secondary3]]&lt;&gt;"","/"&amp;Table16[[#This Row],[Def-Secondary3]],)&amp;""&amp;IF(Table16[[#This Row],[PassRush4]]&lt;&gt;"","-"&amp;Table16[[#This Row],[PassRush4]],)</f>
        <v>5-5</v>
      </c>
      <c r="R1203" s="74" t="e">
        <f>VLOOKUP(Table16[[#This Row],[Player]],#REF!,9,FALSE)</f>
        <v>#REF!</v>
      </c>
    </row>
    <row r="1204" spans="1:18" ht="12.75" customHeight="1" x14ac:dyDescent="0.25">
      <c r="A1204" s="76" t="s">
        <v>1498</v>
      </c>
      <c r="B1204" s="72" t="s">
        <v>194</v>
      </c>
      <c r="C1204" s="77" t="s">
        <v>246</v>
      </c>
      <c r="D1204" s="89">
        <v>37680</v>
      </c>
      <c r="E1204" s="73" t="s">
        <v>1499</v>
      </c>
      <c r="G1204" s="73" t="s">
        <v>201</v>
      </c>
      <c r="H1204" s="75" t="str">
        <f>VLOOKUP(Table16[[#This Row],[Player]],Rosters!$D$1:$D$1939,1,FALSE)</f>
        <v>Alt, Joe</v>
      </c>
      <c r="I1204" s="75" t="str">
        <f>Table16[[#This Row],[RunBlock-Primary6]]&amp;"-"&amp;Table16[[#This Row],[PassBlock8]]&amp;IF(Table16[[#This Row],[RunBlock-Secondary7]]&lt;&gt;"","/"&amp;Table16[[#This Row],[RunBlock-Secondary7]]&amp;"-"&amp;Table16[[#This Row],[PassBlock8]],"")</f>
        <v>5-5</v>
      </c>
      <c r="J1204" s="73"/>
      <c r="K1204" s="73"/>
      <c r="L1204" s="74"/>
      <c r="M1204" s="74"/>
      <c r="N1204" s="73">
        <v>5</v>
      </c>
      <c r="O1204" s="73"/>
      <c r="P1204" s="74">
        <v>5</v>
      </c>
      <c r="Q1204" s="74" t="str">
        <f>Table16[[#This Row],[DefPrimary2]]&amp;IF(Table16[[#This Row],[Def-Secondary3]]&lt;&gt;"","/"&amp;Table16[[#This Row],[Def-Secondary3]],)&amp;""&amp;IF(Table16[[#This Row],[PassRush4]]&lt;&gt;"","-"&amp;Table16[[#This Row],[PassRush4]],)</f>
        <v/>
      </c>
      <c r="R1204" s="74" t="e">
        <f>VLOOKUP(Table16[[#This Row],[Player]],#REF!,9,FALSE)</f>
        <v>#REF!</v>
      </c>
    </row>
    <row r="1205" spans="1:18" ht="12.75" customHeight="1" x14ac:dyDescent="0.25">
      <c r="A1205" s="76" t="s">
        <v>2508</v>
      </c>
      <c r="B1205" s="72" t="s">
        <v>194</v>
      </c>
      <c r="C1205" s="77" t="s">
        <v>479</v>
      </c>
      <c r="D1205" s="89">
        <v>37170</v>
      </c>
      <c r="E1205" s="73" t="s">
        <v>1119</v>
      </c>
      <c r="G1205" s="73" t="s">
        <v>314</v>
      </c>
      <c r="H1205" s="75" t="str">
        <f>VLOOKUP(Table16[[#This Row],[Player]],Rosters!$D$1:$D$1939,1,FALSE)</f>
        <v>Bresee, Bryan</v>
      </c>
      <c r="I1205" s="75" t="str">
        <f>Table16[[#This Row],[RunBlock-Primary6]]&amp;"-"&amp;Table16[[#This Row],[PassBlock8]]&amp;IF(Table16[[#This Row],[RunBlock-Secondary7]]&lt;&gt;"","/"&amp;Table16[[#This Row],[RunBlock-Secondary7]]&amp;"-"&amp;Table16[[#This Row],[PassBlock8]],"")</f>
        <v>-</v>
      </c>
      <c r="J1205" s="73" t="s">
        <v>164</v>
      </c>
      <c r="K1205" s="73"/>
      <c r="L1205" s="74">
        <v>8</v>
      </c>
      <c r="M1205" s="74"/>
      <c r="N1205" s="74"/>
      <c r="O1205" s="74"/>
      <c r="P1205" s="74"/>
      <c r="Q1205" s="74" t="str">
        <f>Table16[[#This Row],[DefPrimary2]]&amp;IF(Table16[[#This Row],[Def-Secondary3]]&lt;&gt;"","/"&amp;Table16[[#This Row],[Def-Secondary3]],)&amp;""&amp;IF(Table16[[#This Row],[PassRush4]]&lt;&gt;"","-"&amp;Table16[[#This Row],[PassRush4]],)</f>
        <v>0-8</v>
      </c>
      <c r="R1205" s="74" t="e">
        <f>VLOOKUP(Table16[[#This Row],[Player]],#REF!,9,FALSE)</f>
        <v>#REF!</v>
      </c>
    </row>
    <row r="1206" spans="1:18" ht="12.75" customHeight="1" x14ac:dyDescent="0.25">
      <c r="A1206" s="76" t="s">
        <v>3597</v>
      </c>
      <c r="B1206" s="72" t="s">
        <v>194</v>
      </c>
      <c r="C1206" s="77" t="s">
        <v>145</v>
      </c>
      <c r="D1206" s="89">
        <v>35854</v>
      </c>
      <c r="E1206" s="73" t="s">
        <v>473</v>
      </c>
      <c r="G1206" s="73" t="s">
        <v>259</v>
      </c>
      <c r="H1206" s="75" t="str">
        <f>VLOOKUP(Table16[[#This Row],[Player]],Rosters!$D$1:$D$1939,1,FALSE)</f>
        <v>Brown, Spencer</v>
      </c>
      <c r="I1206" s="75" t="str">
        <f>Table16[[#This Row],[RunBlock-Primary6]]&amp;"-"&amp;Table16[[#This Row],[PassBlock8]]&amp;IF(Table16[[#This Row],[RunBlock-Secondary7]]&lt;&gt;"","/"&amp;Table16[[#This Row],[RunBlock-Secondary7]]&amp;"-"&amp;Table16[[#This Row],[PassBlock8]],"")</f>
        <v>5-7</v>
      </c>
      <c r="J1206" s="73"/>
      <c r="K1206" s="73"/>
      <c r="L1206" s="74"/>
      <c r="M1206" s="74"/>
      <c r="N1206" s="73">
        <v>5</v>
      </c>
      <c r="O1206" s="73"/>
      <c r="P1206" s="74">
        <v>7</v>
      </c>
      <c r="Q1206" s="74" t="str">
        <f>Table16[[#This Row],[DefPrimary2]]&amp;IF(Table16[[#This Row],[Def-Secondary3]]&lt;&gt;"","/"&amp;Table16[[#This Row],[Def-Secondary3]],)&amp;""&amp;IF(Table16[[#This Row],[PassRush4]]&lt;&gt;"","-"&amp;Table16[[#This Row],[PassRush4]],)</f>
        <v/>
      </c>
      <c r="R1206" s="74" t="e">
        <f>VLOOKUP(Table16[[#This Row],[Player]],#REF!,9,FALSE)</f>
        <v>#REF!</v>
      </c>
    </row>
    <row r="1207" spans="1:18" ht="12.75" customHeight="1" x14ac:dyDescent="0.25">
      <c r="A1207" s="76" t="s">
        <v>3183</v>
      </c>
      <c r="B1207" s="72" t="s">
        <v>194</v>
      </c>
      <c r="C1207" s="77" t="s">
        <v>491</v>
      </c>
      <c r="D1207" s="89">
        <v>34436</v>
      </c>
      <c r="E1207" s="73" t="s">
        <v>884</v>
      </c>
      <c r="G1207" s="73" t="s">
        <v>216</v>
      </c>
      <c r="H1207" s="75" t="str">
        <f>VLOOKUP(Table16[[#This Row],[Player]],Rosters!$D$1:$D$1939,1,FALSE)</f>
        <v>Butler, Adam</v>
      </c>
      <c r="I1207" s="75" t="str">
        <f>Table16[[#This Row],[RunBlock-Primary6]]&amp;"-"&amp;Table16[[#This Row],[PassBlock8]]&amp;IF(Table16[[#This Row],[RunBlock-Secondary7]]&lt;&gt;"","/"&amp;Table16[[#This Row],[RunBlock-Secondary7]]&amp;"-"&amp;Table16[[#This Row],[PassBlock8]],"")</f>
        <v>-</v>
      </c>
      <c r="J1207" s="73" t="s">
        <v>164</v>
      </c>
      <c r="K1207" s="73"/>
      <c r="L1207" s="74">
        <v>7</v>
      </c>
      <c r="M1207" s="74"/>
      <c r="N1207" s="74"/>
      <c r="O1207" s="74"/>
      <c r="P1207" s="74"/>
      <c r="Q1207" s="74" t="str">
        <f>Table16[[#This Row],[DefPrimary2]]&amp;IF(Table16[[#This Row],[Def-Secondary3]]&lt;&gt;"","/"&amp;Table16[[#This Row],[Def-Secondary3]],)&amp;""&amp;IF(Table16[[#This Row],[PassRush4]]&lt;&gt;"","-"&amp;Table16[[#This Row],[PassRush4]],)</f>
        <v>0-7</v>
      </c>
      <c r="R1207" s="74" t="e">
        <f>VLOOKUP(Table16[[#This Row],[Player]],#REF!,9,FALSE)</f>
        <v>#REF!</v>
      </c>
    </row>
    <row r="1208" spans="1:18" ht="12.75" customHeight="1" x14ac:dyDescent="0.25">
      <c r="A1208" s="76" t="s">
        <v>3708</v>
      </c>
      <c r="B1208" s="72" t="s">
        <v>194</v>
      </c>
      <c r="C1208" s="77" t="s">
        <v>91</v>
      </c>
      <c r="D1208" s="89">
        <v>34563</v>
      </c>
      <c r="E1208" s="73" t="s">
        <v>3709</v>
      </c>
      <c r="G1208" s="73" t="s">
        <v>248</v>
      </c>
      <c r="H1208" s="75" t="str">
        <f>VLOOKUP(Table16[[#This Row],[Player]],Rosters!$D$1:$D$1939,1,FALSE)</f>
        <v>Conklin, Jack</v>
      </c>
      <c r="I1208" s="75" t="str">
        <f>Table16[[#This Row],[RunBlock-Primary6]]&amp;"-"&amp;Table16[[#This Row],[PassBlock8]]&amp;IF(Table16[[#This Row],[RunBlock-Secondary7]]&lt;&gt;"","/"&amp;Table16[[#This Row],[RunBlock-Secondary7]]&amp;"-"&amp;Table16[[#This Row],[PassBlock8]],"")</f>
        <v>4-4</v>
      </c>
      <c r="J1208" s="73"/>
      <c r="K1208" s="73"/>
      <c r="L1208" s="74"/>
      <c r="M1208" s="74"/>
      <c r="N1208" s="73">
        <v>4</v>
      </c>
      <c r="O1208" s="73"/>
      <c r="P1208" s="74">
        <v>4</v>
      </c>
      <c r="Q1208" s="74" t="str">
        <f>Table16[[#This Row],[DefPrimary2]]&amp;IF(Table16[[#This Row],[Def-Secondary3]]&lt;&gt;"","/"&amp;Table16[[#This Row],[Def-Secondary3]],)&amp;""&amp;IF(Table16[[#This Row],[PassRush4]]&lt;&gt;"","-"&amp;Table16[[#This Row],[PassRush4]],)</f>
        <v/>
      </c>
      <c r="R1208" s="74" t="e">
        <f>VLOOKUP(Table16[[#This Row],[Player]],#REF!,9,FALSE)</f>
        <v>#REF!</v>
      </c>
    </row>
    <row r="1209" spans="1:18" ht="12.75" customHeight="1" x14ac:dyDescent="0.25">
      <c r="A1209" s="76" t="s">
        <v>3518</v>
      </c>
      <c r="B1209" s="72" t="s">
        <v>194</v>
      </c>
      <c r="C1209" s="77" t="s">
        <v>327</v>
      </c>
      <c r="D1209" s="89">
        <v>37169</v>
      </c>
      <c r="E1209" s="73" t="s">
        <v>268</v>
      </c>
      <c r="G1209" s="73" t="s">
        <v>774</v>
      </c>
      <c r="H1209" s="75" t="str">
        <f>VLOOKUP(Table16[[#This Row],[Player]],Rosters!$D$1:$D$1939,1,FALSE)</f>
        <v>Dexter, Gervon</v>
      </c>
      <c r="I1209" s="75" t="str">
        <f>Table16[[#This Row],[RunBlock-Primary6]]&amp;"-"&amp;Table16[[#This Row],[PassBlock8]]&amp;IF(Table16[[#This Row],[RunBlock-Secondary7]]&lt;&gt;"","/"&amp;Table16[[#This Row],[RunBlock-Secondary7]]&amp;"-"&amp;Table16[[#This Row],[PassBlock8]],"")</f>
        <v>-</v>
      </c>
      <c r="J1209" s="73" t="s">
        <v>141</v>
      </c>
      <c r="K1209" s="73"/>
      <c r="L1209" s="74">
        <v>8</v>
      </c>
      <c r="M1209" s="74"/>
      <c r="N1209" s="74"/>
      <c r="O1209" s="74"/>
      <c r="P1209" s="74"/>
      <c r="Q1209" s="74" t="str">
        <f>Table16[[#This Row],[DefPrimary2]]&amp;IF(Table16[[#This Row],[Def-Secondary3]]&lt;&gt;"","/"&amp;Table16[[#This Row],[Def-Secondary3]],)&amp;""&amp;IF(Table16[[#This Row],[PassRush4]]&lt;&gt;"","-"&amp;Table16[[#This Row],[PassRush4]],)</f>
        <v>4-8</v>
      </c>
      <c r="R1209" s="74" t="e">
        <f>VLOOKUP(Table16[[#This Row],[Player]],#REF!,9,FALSE)</f>
        <v>#REF!</v>
      </c>
    </row>
    <row r="1210" spans="1:18" ht="12.75" customHeight="1" x14ac:dyDescent="0.25">
      <c r="A1210" s="76" t="s">
        <v>320</v>
      </c>
      <c r="B1210" s="72" t="s">
        <v>194</v>
      </c>
      <c r="C1210" s="77" t="s">
        <v>220</v>
      </c>
      <c r="D1210" s="89">
        <v>34359</v>
      </c>
      <c r="E1210" s="73" t="s">
        <v>321</v>
      </c>
      <c r="G1210" s="73" t="s">
        <v>269</v>
      </c>
      <c r="H1210" s="75" t="e">
        <f>VLOOKUP(Table16[[#This Row],[Player]],Rosters!$D$1:$D$1939,1,FALSE)</f>
        <v>#N/A</v>
      </c>
      <c r="I1210" s="75" t="str">
        <f>Table16[[#This Row],[RunBlock-Primary6]]&amp;"-"&amp;Table16[[#This Row],[PassBlock8]]&amp;IF(Table16[[#This Row],[RunBlock-Secondary7]]&lt;&gt;"","/"&amp;Table16[[#This Row],[RunBlock-Secondary7]]&amp;"-"&amp;Table16[[#This Row],[PassBlock8]],"")</f>
        <v>-</v>
      </c>
      <c r="J1210" s="73" t="s">
        <v>164</v>
      </c>
      <c r="K1210" s="73"/>
      <c r="L1210" s="74">
        <v>4</v>
      </c>
      <c r="M1210" s="74"/>
      <c r="N1210" s="74"/>
      <c r="O1210" s="74"/>
      <c r="P1210" s="74"/>
      <c r="Q1210" s="74" t="str">
        <f>Table16[[#This Row],[DefPrimary2]]&amp;IF(Table16[[#This Row],[Def-Secondary3]]&lt;&gt;"","/"&amp;Table16[[#This Row],[Def-Secondary3]],)&amp;""&amp;IF(Table16[[#This Row],[PassRush4]]&lt;&gt;"","-"&amp;Table16[[#This Row],[PassRush4]],)</f>
        <v>0-4</v>
      </c>
      <c r="R1210" s="74" t="e">
        <f>VLOOKUP(Table16[[#This Row],[Player]],#REF!,9,FALSE)</f>
        <v>#REF!</v>
      </c>
    </row>
    <row r="1211" spans="1:18" ht="12.75" customHeight="1" x14ac:dyDescent="0.25">
      <c r="A1211" s="76" t="s">
        <v>2270</v>
      </c>
      <c r="B1211" s="72" t="s">
        <v>194</v>
      </c>
      <c r="C1211" s="77" t="s">
        <v>213</v>
      </c>
      <c r="D1211" s="89">
        <v>35757</v>
      </c>
      <c r="E1211" s="73" t="s">
        <v>150</v>
      </c>
      <c r="G1211" s="73" t="s">
        <v>247</v>
      </c>
      <c r="H1211" s="75" t="str">
        <f>VLOOKUP(Table16[[#This Row],[Player]],Rosters!$D$1:$D$1939,1,FALSE)</f>
        <v>Elliott, Jordan</v>
      </c>
      <c r="I1211" s="75" t="str">
        <f>Table16[[#This Row],[RunBlock-Primary6]]&amp;"-"&amp;Table16[[#This Row],[PassBlock8]]&amp;IF(Table16[[#This Row],[RunBlock-Secondary7]]&lt;&gt;"","/"&amp;Table16[[#This Row],[RunBlock-Secondary7]]&amp;"-"&amp;Table16[[#This Row],[PassBlock8]],"")</f>
        <v>-</v>
      </c>
      <c r="J1211" s="73" t="s">
        <v>141</v>
      </c>
      <c r="K1211" s="73"/>
      <c r="L1211" s="74">
        <v>0</v>
      </c>
      <c r="M1211" s="74"/>
      <c r="N1211" s="74"/>
      <c r="O1211" s="74"/>
      <c r="P1211" s="74"/>
      <c r="Q1211" s="74" t="str">
        <f>Table16[[#This Row],[DefPrimary2]]&amp;IF(Table16[[#This Row],[Def-Secondary3]]&lt;&gt;"","/"&amp;Table16[[#This Row],[Def-Secondary3]],)&amp;""&amp;IF(Table16[[#This Row],[PassRush4]]&lt;&gt;"","-"&amp;Table16[[#This Row],[PassRush4]],)</f>
        <v>4-0</v>
      </c>
      <c r="R1211" s="74" t="e">
        <f>VLOOKUP(Table16[[#This Row],[Player]],#REF!,9,FALSE)</f>
        <v>#REF!</v>
      </c>
    </row>
    <row r="1212" spans="1:18" ht="12.75" customHeight="1" x14ac:dyDescent="0.25">
      <c r="A1212" s="76" t="s">
        <v>529</v>
      </c>
      <c r="B1212" s="72" t="s">
        <v>194</v>
      </c>
      <c r="C1212" s="77" t="s">
        <v>491</v>
      </c>
      <c r="D1212" s="89">
        <v>37472</v>
      </c>
      <c r="E1212" s="73" t="s">
        <v>530</v>
      </c>
      <c r="G1212" s="73" t="s">
        <v>203</v>
      </c>
      <c r="H1212" s="75" t="str">
        <f>VLOOKUP(Table16[[#This Row],[Player]],Rosters!$D$1:$D$1939,1,FALSE)</f>
        <v>Glaze, Delmar</v>
      </c>
      <c r="I1212" s="75" t="str">
        <f>Table16[[#This Row],[RunBlock-Primary6]]&amp;"-"&amp;Table16[[#This Row],[PassBlock8]]&amp;IF(Table16[[#This Row],[RunBlock-Secondary7]]&lt;&gt;"","/"&amp;Table16[[#This Row],[RunBlock-Secondary7]]&amp;"-"&amp;Table16[[#This Row],[PassBlock8]],"")</f>
        <v>4-3</v>
      </c>
      <c r="J1212" s="73"/>
      <c r="K1212" s="73"/>
      <c r="L1212" s="74"/>
      <c r="M1212" s="74"/>
      <c r="N1212" s="73">
        <v>4</v>
      </c>
      <c r="O1212" s="73"/>
      <c r="P1212" s="74">
        <v>3</v>
      </c>
      <c r="Q1212" s="74" t="str">
        <f>Table16[[#This Row],[DefPrimary2]]&amp;IF(Table16[[#This Row],[Def-Secondary3]]&lt;&gt;"","/"&amp;Table16[[#This Row],[Def-Secondary3]],)&amp;""&amp;IF(Table16[[#This Row],[PassRush4]]&lt;&gt;"","-"&amp;Table16[[#This Row],[PassRush4]],)</f>
        <v/>
      </c>
      <c r="R1212" s="74" t="e">
        <f>VLOOKUP(Table16[[#This Row],[Player]],#REF!,9,FALSE)</f>
        <v>#REF!</v>
      </c>
    </row>
    <row r="1213" spans="1:18" ht="12.75" customHeight="1" x14ac:dyDescent="0.25">
      <c r="A1213" s="76" t="s">
        <v>3393</v>
      </c>
      <c r="B1213" s="72" t="s">
        <v>194</v>
      </c>
      <c r="C1213" s="77" t="s">
        <v>429</v>
      </c>
      <c r="D1213" s="89">
        <v>36120</v>
      </c>
      <c r="E1213" s="73" t="s">
        <v>90</v>
      </c>
      <c r="G1213" s="73" t="s">
        <v>201</v>
      </c>
      <c r="H1213" s="75" t="str">
        <f>VLOOKUP(Table16[[#This Row],[Player]],Rosters!$D$1:$D$1939,1,FALSE)</f>
        <v>Goedeke, Luke</v>
      </c>
      <c r="I1213" s="75" t="str">
        <f>Table16[[#This Row],[RunBlock-Primary6]]&amp;"-"&amp;Table16[[#This Row],[PassBlock8]]&amp;IF(Table16[[#This Row],[RunBlock-Secondary7]]&lt;&gt;"","/"&amp;Table16[[#This Row],[RunBlock-Secondary7]]&amp;"-"&amp;Table16[[#This Row],[PassBlock8]],"")</f>
        <v>5-5</v>
      </c>
      <c r="J1213" s="73"/>
      <c r="K1213" s="73"/>
      <c r="L1213" s="74"/>
      <c r="M1213" s="74"/>
      <c r="N1213" s="73">
        <v>5</v>
      </c>
      <c r="O1213" s="73"/>
      <c r="P1213" s="74">
        <v>5</v>
      </c>
      <c r="Q1213" s="74" t="str">
        <f>Table16[[#This Row],[DefPrimary2]]&amp;IF(Table16[[#This Row],[Def-Secondary3]]&lt;&gt;"","/"&amp;Table16[[#This Row],[Def-Secondary3]],)&amp;""&amp;IF(Table16[[#This Row],[PassRush4]]&lt;&gt;"","-"&amp;Table16[[#This Row],[PassRush4]],)</f>
        <v/>
      </c>
      <c r="R1213" s="74" t="e">
        <f>VLOOKUP(Table16[[#This Row],[Player]],#REF!,9,FALSE)</f>
        <v>#REF!</v>
      </c>
    </row>
    <row r="1214" spans="1:18" ht="12.75" customHeight="1" x14ac:dyDescent="0.25">
      <c r="A1214" s="76" t="s">
        <v>2266</v>
      </c>
      <c r="B1214" s="72" t="s">
        <v>194</v>
      </c>
      <c r="C1214" s="77" t="s">
        <v>91</v>
      </c>
      <c r="D1214" s="89">
        <v>33461</v>
      </c>
      <c r="E1214" s="73" t="s">
        <v>2267</v>
      </c>
      <c r="G1214" s="73" t="s">
        <v>196</v>
      </c>
      <c r="H1214" s="75" t="str">
        <f>VLOOKUP(Table16[[#This Row],[Player]],Rosters!$D$1:$D$1939,1,FALSE)</f>
        <v>Harris, Shelby</v>
      </c>
      <c r="I1214" s="75" t="str">
        <f>Table16[[#This Row],[RunBlock-Primary6]]&amp;"-"&amp;Table16[[#This Row],[PassBlock8]]&amp;IF(Table16[[#This Row],[RunBlock-Secondary7]]&lt;&gt;"","/"&amp;Table16[[#This Row],[RunBlock-Secondary7]]&amp;"-"&amp;Table16[[#This Row],[PassBlock8]],"")</f>
        <v>-</v>
      </c>
      <c r="J1214" s="73" t="s">
        <v>393</v>
      </c>
      <c r="K1214" s="73"/>
      <c r="L1214" s="74">
        <v>3</v>
      </c>
      <c r="M1214" s="74"/>
      <c r="N1214" s="74"/>
      <c r="O1214" s="74"/>
      <c r="P1214" s="74"/>
      <c r="Q1214" s="74" t="str">
        <f>Table16[[#This Row],[DefPrimary2]]&amp;IF(Table16[[#This Row],[Def-Secondary3]]&lt;&gt;"","/"&amp;Table16[[#This Row],[Def-Secondary3]],)&amp;""&amp;IF(Table16[[#This Row],[PassRush4]]&lt;&gt;"","-"&amp;Table16[[#This Row],[PassRush4]],)</f>
        <v>5-3</v>
      </c>
      <c r="R1214" s="74" t="e">
        <f>VLOOKUP(Table16[[#This Row],[Player]],#REF!,9,FALSE)</f>
        <v>#REF!</v>
      </c>
    </row>
    <row r="1215" spans="1:18" ht="12.75" customHeight="1" x14ac:dyDescent="0.25">
      <c r="A1215" s="76" t="s">
        <v>2837</v>
      </c>
      <c r="B1215" s="72" t="s">
        <v>194</v>
      </c>
      <c r="C1215" s="77" t="s">
        <v>101</v>
      </c>
      <c r="D1215" s="89">
        <v>37289</v>
      </c>
      <c r="E1215" s="73" t="s">
        <v>1119</v>
      </c>
      <c r="G1215" s="73" t="s">
        <v>269</v>
      </c>
      <c r="H1215" s="75" t="str">
        <f>VLOOKUP(Table16[[#This Row],[Player]],Rosters!$D$1:$D$1939,1,FALSE)</f>
        <v>Harrison, Anton</v>
      </c>
      <c r="I1215" s="75" t="str">
        <f>Table16[[#This Row],[RunBlock-Primary6]]&amp;"-"&amp;Table16[[#This Row],[PassBlock8]]&amp;IF(Table16[[#This Row],[RunBlock-Secondary7]]&lt;&gt;"","/"&amp;Table16[[#This Row],[RunBlock-Secondary7]]&amp;"-"&amp;Table16[[#This Row],[PassBlock8]],"")</f>
        <v>0-4</v>
      </c>
      <c r="J1215" s="73"/>
      <c r="K1215" s="73"/>
      <c r="L1215" s="74"/>
      <c r="M1215" s="74"/>
      <c r="N1215" s="73">
        <v>0</v>
      </c>
      <c r="O1215" s="73"/>
      <c r="P1215" s="74">
        <v>4</v>
      </c>
      <c r="Q1215" s="74" t="str">
        <f>Table16[[#This Row],[DefPrimary2]]&amp;IF(Table16[[#This Row],[Def-Secondary3]]&lt;&gt;"","/"&amp;Table16[[#This Row],[Def-Secondary3]],)&amp;""&amp;IF(Table16[[#This Row],[PassRush4]]&lt;&gt;"","-"&amp;Table16[[#This Row],[PassRush4]],)</f>
        <v/>
      </c>
      <c r="R1215" s="74" t="e">
        <f>VLOOKUP(Table16[[#This Row],[Player]],#REF!,9,FALSE)</f>
        <v>#REF!</v>
      </c>
    </row>
    <row r="1216" spans="1:18" ht="12.75" customHeight="1" x14ac:dyDescent="0.25">
      <c r="A1216" s="76" t="s">
        <v>2595</v>
      </c>
      <c r="B1216" s="72" t="s">
        <v>194</v>
      </c>
      <c r="C1216" s="77" t="s">
        <v>239</v>
      </c>
      <c r="D1216" s="89">
        <v>33737</v>
      </c>
      <c r="E1216" s="73" t="s">
        <v>321</v>
      </c>
      <c r="G1216" s="73" t="s">
        <v>259</v>
      </c>
      <c r="H1216" s="75" t="str">
        <f>VLOOKUP(Table16[[#This Row],[Player]],Rosters!$D$1:$D$1939,1,FALSE)</f>
        <v>Havenstein, Rob</v>
      </c>
      <c r="I1216" s="75" t="str">
        <f>Table16[[#This Row],[RunBlock-Primary6]]&amp;"-"&amp;Table16[[#This Row],[PassBlock8]]&amp;IF(Table16[[#This Row],[RunBlock-Secondary7]]&lt;&gt;"","/"&amp;Table16[[#This Row],[RunBlock-Secondary7]]&amp;"-"&amp;Table16[[#This Row],[PassBlock8]],"")</f>
        <v>5-7</v>
      </c>
      <c r="J1216" s="73"/>
      <c r="K1216" s="73"/>
      <c r="L1216" s="74"/>
      <c r="M1216" s="74"/>
      <c r="N1216" s="73">
        <v>5</v>
      </c>
      <c r="O1216" s="73"/>
      <c r="P1216" s="74">
        <v>7</v>
      </c>
      <c r="Q1216" s="74" t="str">
        <f>Table16[[#This Row],[DefPrimary2]]&amp;IF(Table16[[#This Row],[Def-Secondary3]]&lt;&gt;"","/"&amp;Table16[[#This Row],[Def-Secondary3]],)&amp;""&amp;IF(Table16[[#This Row],[PassRush4]]&lt;&gt;"","-"&amp;Table16[[#This Row],[PassRush4]],)</f>
        <v/>
      </c>
      <c r="R1216" s="74" t="e">
        <f>VLOOKUP(Table16[[#This Row],[Player]],#REF!,9,FALSE)</f>
        <v>#REF!</v>
      </c>
    </row>
    <row r="1217" spans="1:18" ht="12.75" customHeight="1" x14ac:dyDescent="0.25">
      <c r="A1217" s="76" t="s">
        <v>2264</v>
      </c>
      <c r="B1217" s="72" t="s">
        <v>194</v>
      </c>
      <c r="C1217" s="77" t="s">
        <v>131</v>
      </c>
      <c r="D1217" s="89">
        <v>35175</v>
      </c>
      <c r="E1217" s="73" t="s">
        <v>361</v>
      </c>
      <c r="G1217" s="73" t="s">
        <v>249</v>
      </c>
      <c r="H1217" s="75" t="str">
        <f>VLOOKUP(Table16[[#This Row],[Player]],Rosters!$D$1:$D$1939,1,FALSE)</f>
        <v>Hill, B.J.</v>
      </c>
      <c r="I1217" s="75" t="str">
        <f>Table16[[#This Row],[RunBlock-Primary6]]&amp;"-"&amp;Table16[[#This Row],[PassBlock8]]&amp;IF(Table16[[#This Row],[RunBlock-Secondary7]]&lt;&gt;"","/"&amp;Table16[[#This Row],[RunBlock-Secondary7]]&amp;"-"&amp;Table16[[#This Row],[PassBlock8]],"")</f>
        <v>-</v>
      </c>
      <c r="J1217" s="73" t="s">
        <v>393</v>
      </c>
      <c r="K1217" s="73"/>
      <c r="L1217" s="74">
        <v>4</v>
      </c>
      <c r="M1217" s="74"/>
      <c r="N1217" s="74"/>
      <c r="O1217" s="74"/>
      <c r="P1217" s="74"/>
      <c r="Q1217" s="74" t="str">
        <f>Table16[[#This Row],[DefPrimary2]]&amp;IF(Table16[[#This Row],[Def-Secondary3]]&lt;&gt;"","/"&amp;Table16[[#This Row],[Def-Secondary3]],)&amp;""&amp;IF(Table16[[#This Row],[PassRush4]]&lt;&gt;"","-"&amp;Table16[[#This Row],[PassRush4]],)</f>
        <v>5-4</v>
      </c>
      <c r="R1217" s="74" t="e">
        <f>VLOOKUP(Table16[[#This Row],[Player]],#REF!,9,FALSE)</f>
        <v>#REF!</v>
      </c>
    </row>
    <row r="1218" spans="1:18" ht="12.75" customHeight="1" x14ac:dyDescent="0.25">
      <c r="A1218" s="76" t="s">
        <v>3599</v>
      </c>
      <c r="B1218" s="72" t="s">
        <v>194</v>
      </c>
      <c r="C1218" s="77" t="s">
        <v>261</v>
      </c>
      <c r="D1218" s="89">
        <v>36383</v>
      </c>
      <c r="E1218" s="73" t="s">
        <v>4170</v>
      </c>
      <c r="G1218" s="73" t="s">
        <v>201</v>
      </c>
      <c r="H1218" s="75" t="str">
        <f>VLOOKUP(Table16[[#This Row],[Player]],Rosters!$D$1:$D$1939,1,FALSE)</f>
        <v>Jackson, Austin</v>
      </c>
      <c r="I1218" s="75" t="str">
        <f>Table16[[#This Row],[RunBlock-Primary6]]&amp;"-"&amp;Table16[[#This Row],[PassBlock8]]&amp;IF(Table16[[#This Row],[RunBlock-Secondary7]]&lt;&gt;"","/"&amp;Table16[[#This Row],[RunBlock-Secondary7]]&amp;"-"&amp;Table16[[#This Row],[PassBlock8]],"")</f>
        <v>5-5</v>
      </c>
      <c r="J1218" s="73"/>
      <c r="K1218" s="73"/>
      <c r="L1218" s="74"/>
      <c r="M1218" s="74"/>
      <c r="N1218" s="73">
        <v>5</v>
      </c>
      <c r="O1218" s="73"/>
      <c r="P1218" s="74">
        <v>5</v>
      </c>
      <c r="Q1218" s="74" t="str">
        <f>Table16[[#This Row],[DefPrimary2]]&amp;IF(Table16[[#This Row],[Def-Secondary3]]&lt;&gt;"","/"&amp;Table16[[#This Row],[Def-Secondary3]],)&amp;""&amp;IF(Table16[[#This Row],[PassRush4]]&lt;&gt;"","-"&amp;Table16[[#This Row],[PassRush4]],)</f>
        <v/>
      </c>
      <c r="R1218" s="74" t="e">
        <f>VLOOKUP(Table16[[#This Row],[Player]],#REF!,9,FALSE)</f>
        <v>#REF!</v>
      </c>
    </row>
    <row r="1219" spans="1:18" ht="12.75" customHeight="1" x14ac:dyDescent="0.25">
      <c r="A1219" s="76" t="s">
        <v>4326</v>
      </c>
      <c r="B1219" s="72" t="s">
        <v>194</v>
      </c>
      <c r="C1219" s="77" t="s">
        <v>272</v>
      </c>
      <c r="D1219" s="89">
        <v>36121</v>
      </c>
      <c r="E1219" s="73" t="s">
        <v>172</v>
      </c>
      <c r="G1219" s="73" t="s">
        <v>273</v>
      </c>
      <c r="H1219" s="75" t="e">
        <f>VLOOKUP(Table16[[#This Row],[Player]],Rosters!$D$1:$D$1939,1,FALSE)</f>
        <v>#N/A</v>
      </c>
      <c r="I1219" s="75" t="str">
        <f>Table16[[#This Row],[RunBlock-Primary6]]&amp;"-"&amp;Table16[[#This Row],[PassBlock8]]&amp;IF(Table16[[#This Row],[RunBlock-Secondary7]]&lt;&gt;"","/"&amp;Table16[[#This Row],[RunBlock-Secondary7]]&amp;"-"&amp;Table16[[#This Row],[PassBlock8]],"")</f>
        <v>0-3</v>
      </c>
      <c r="J1219" s="73"/>
      <c r="K1219" s="73"/>
      <c r="L1219" s="74"/>
      <c r="M1219" s="74"/>
      <c r="N1219" s="73">
        <v>0</v>
      </c>
      <c r="O1219" s="73"/>
      <c r="P1219" s="74">
        <v>3</v>
      </c>
      <c r="Q1219" s="74" t="str">
        <f>Table16[[#This Row],[DefPrimary2]]&amp;IF(Table16[[#This Row],[Def-Secondary3]]&lt;&gt;"","/"&amp;Table16[[#This Row],[Def-Secondary3]],)&amp;""&amp;IF(Table16[[#This Row],[PassRush4]]&lt;&gt;"","-"&amp;Table16[[#This Row],[PassRush4]],)</f>
        <v/>
      </c>
      <c r="R1219" s="74" t="e">
        <f>VLOOKUP(Table16[[#This Row],[Player]],#REF!,9,FALSE)</f>
        <v>#REF!</v>
      </c>
    </row>
    <row r="1220" spans="1:18" ht="12.75" customHeight="1" x14ac:dyDescent="0.25">
      <c r="A1220" s="76" t="s">
        <v>2938</v>
      </c>
      <c r="B1220" s="72" t="s">
        <v>194</v>
      </c>
      <c r="C1220" s="77" t="s">
        <v>363</v>
      </c>
      <c r="D1220" s="89">
        <v>33001</v>
      </c>
      <c r="E1220" s="73" t="s">
        <v>2939</v>
      </c>
      <c r="G1220" s="73" t="s">
        <v>594</v>
      </c>
      <c r="H1220" s="75" t="str">
        <f>VLOOKUP(Table16[[#This Row],[Player]],Rosters!$D$1:$D$1939,1,FALSE)</f>
        <v>Johnson, Lane</v>
      </c>
      <c r="I1220" s="75" t="str">
        <f>Table16[[#This Row],[RunBlock-Primary6]]&amp;"-"&amp;Table16[[#This Row],[PassBlock8]]&amp;IF(Table16[[#This Row],[RunBlock-Secondary7]]&lt;&gt;"","/"&amp;Table16[[#This Row],[RunBlock-Secondary7]]&amp;"-"&amp;Table16[[#This Row],[PassBlock8]],"")</f>
        <v>6-5</v>
      </c>
      <c r="J1220" s="73"/>
      <c r="K1220" s="73"/>
      <c r="L1220" s="74"/>
      <c r="M1220" s="74"/>
      <c r="N1220" s="73">
        <v>6</v>
      </c>
      <c r="O1220" s="73"/>
      <c r="P1220" s="74">
        <v>5</v>
      </c>
      <c r="Q1220" s="74" t="str">
        <f>Table16[[#This Row],[DefPrimary2]]&amp;IF(Table16[[#This Row],[Def-Secondary3]]&lt;&gt;"","/"&amp;Table16[[#This Row],[Def-Secondary3]],)&amp;""&amp;IF(Table16[[#This Row],[PassRush4]]&lt;&gt;"","-"&amp;Table16[[#This Row],[PassRush4]],)</f>
        <v/>
      </c>
      <c r="R1220" s="74" t="e">
        <f>VLOOKUP(Table16[[#This Row],[Player]],#REF!,9,FALSE)</f>
        <v>#REF!</v>
      </c>
    </row>
    <row r="1221" spans="1:18" ht="12.75" customHeight="1" x14ac:dyDescent="0.25">
      <c r="A1221" s="76" t="s">
        <v>1649</v>
      </c>
      <c r="B1221" s="72" t="s">
        <v>194</v>
      </c>
      <c r="C1221" s="77" t="s">
        <v>181</v>
      </c>
      <c r="D1221" s="89">
        <v>37027</v>
      </c>
      <c r="E1221" s="73" t="s">
        <v>1119</v>
      </c>
      <c r="G1221" s="73" t="s">
        <v>203</v>
      </c>
      <c r="H1221" s="75" t="str">
        <f>VLOOKUP(Table16[[#This Row],[Player]],Rosters!$D$1:$D$1939,1,FALSE)</f>
        <v>Jones, Broderick</v>
      </c>
      <c r="I1221" s="75" t="str">
        <f>Table16[[#This Row],[RunBlock-Primary6]]&amp;"-"&amp;Table16[[#This Row],[PassBlock8]]&amp;IF(Table16[[#This Row],[RunBlock-Secondary7]]&lt;&gt;"","/"&amp;Table16[[#This Row],[RunBlock-Secondary7]]&amp;"-"&amp;Table16[[#This Row],[PassBlock8]],"")</f>
        <v>4-3</v>
      </c>
      <c r="J1221" s="73"/>
      <c r="K1221" s="73"/>
      <c r="L1221" s="74"/>
      <c r="M1221" s="74"/>
      <c r="N1221" s="73">
        <v>4</v>
      </c>
      <c r="O1221" s="73"/>
      <c r="P1221" s="74">
        <v>3</v>
      </c>
      <c r="Q1221" s="74" t="str">
        <f>Table16[[#This Row],[DefPrimary2]]&amp;IF(Table16[[#This Row],[Def-Secondary3]]&lt;&gt;"","/"&amp;Table16[[#This Row],[Def-Secondary3]],)&amp;""&amp;IF(Table16[[#This Row],[PassRush4]]&lt;&gt;"","-"&amp;Table16[[#This Row],[PassRush4]],)</f>
        <v/>
      </c>
      <c r="R1221" s="74" t="e">
        <f>VLOOKUP(Table16[[#This Row],[Player]],#REF!,9,FALSE)</f>
        <v>#REF!</v>
      </c>
    </row>
    <row r="1222" spans="1:18" ht="12.75" customHeight="1" x14ac:dyDescent="0.25">
      <c r="A1222" s="79" t="s">
        <v>1664</v>
      </c>
      <c r="B1222" s="72" t="s">
        <v>194</v>
      </c>
      <c r="C1222" s="77" t="s">
        <v>395</v>
      </c>
      <c r="D1222" s="89">
        <v>34518</v>
      </c>
      <c r="E1222" s="73" t="s">
        <v>654</v>
      </c>
      <c r="G1222" s="73" t="s">
        <v>276</v>
      </c>
      <c r="H1222" s="75" t="str">
        <f>VLOOKUP(Table16[[#This Row],[Player]],Rosters!$D$1:$D$1939,1,FALSE)</f>
        <v>Jones, Chris</v>
      </c>
      <c r="I1222" s="75" t="str">
        <f>Table16[[#This Row],[RunBlock-Primary6]]&amp;"-"&amp;Table16[[#This Row],[PassBlock8]]&amp;IF(Table16[[#This Row],[RunBlock-Secondary7]]&lt;&gt;"","/"&amp;Table16[[#This Row],[RunBlock-Secondary7]]&amp;"-"&amp;Table16[[#This Row],[PassBlock8]],"")</f>
        <v>-</v>
      </c>
      <c r="J1222" s="73" t="s">
        <v>167</v>
      </c>
      <c r="K1222" s="73"/>
      <c r="L1222" s="74">
        <v>7</v>
      </c>
      <c r="M1222" s="74"/>
      <c r="N1222" s="74"/>
      <c r="O1222" s="74"/>
      <c r="P1222" s="74"/>
      <c r="Q1222" s="74" t="str">
        <f>Table16[[#This Row],[DefPrimary2]]&amp;IF(Table16[[#This Row],[Def-Secondary3]]&lt;&gt;"","/"&amp;Table16[[#This Row],[Def-Secondary3]],)&amp;""&amp;IF(Table16[[#This Row],[PassRush4]]&lt;&gt;"","-"&amp;Table16[[#This Row],[PassRush4]],)</f>
        <v>6-7</v>
      </c>
      <c r="R1222" s="74" t="e">
        <f>VLOOKUP(Table16[[#This Row],[Player]],#REF!,9,FALSE)</f>
        <v>#REF!</v>
      </c>
    </row>
    <row r="1223" spans="1:18" ht="12.75" customHeight="1" x14ac:dyDescent="0.25">
      <c r="A1223" s="76" t="s">
        <v>930</v>
      </c>
      <c r="B1223" s="72" t="s">
        <v>194</v>
      </c>
      <c r="C1223" s="77" t="s">
        <v>101</v>
      </c>
      <c r="D1223" s="89">
        <v>34487</v>
      </c>
      <c r="E1223" s="73" t="s">
        <v>404</v>
      </c>
      <c r="G1223" s="73" t="s">
        <v>203</v>
      </c>
      <c r="H1223" s="75" t="str">
        <f>VLOOKUP(Table16[[#This Row],[Player]],Rosters!$D$1:$D$1939,1,FALSE)</f>
        <v>Ledbetter, Jeremiah</v>
      </c>
      <c r="I1223" s="75" t="str">
        <f>Table16[[#This Row],[RunBlock-Primary6]]&amp;"-"&amp;Table16[[#This Row],[PassBlock8]]&amp;IF(Table16[[#This Row],[RunBlock-Secondary7]]&lt;&gt;"","/"&amp;Table16[[#This Row],[RunBlock-Secondary7]]&amp;"-"&amp;Table16[[#This Row],[PassBlock8]],"")</f>
        <v>-</v>
      </c>
      <c r="J1223" s="73" t="s">
        <v>141</v>
      </c>
      <c r="K1223" s="73"/>
      <c r="L1223" s="74">
        <v>3</v>
      </c>
      <c r="M1223" s="74"/>
      <c r="N1223" s="74"/>
      <c r="O1223" s="74"/>
      <c r="P1223" s="74"/>
      <c r="Q1223" s="74" t="str">
        <f>Table16[[#This Row],[DefPrimary2]]&amp;IF(Table16[[#This Row],[Def-Secondary3]]&lt;&gt;"","/"&amp;Table16[[#This Row],[Def-Secondary3]],)&amp;""&amp;IF(Table16[[#This Row],[PassRush4]]&lt;&gt;"","-"&amp;Table16[[#This Row],[PassRush4]],)</f>
        <v>4-3</v>
      </c>
      <c r="R1223" s="74" t="e">
        <f>VLOOKUP(Table16[[#This Row],[Player]],#REF!,9,FALSE)</f>
        <v>#REF!</v>
      </c>
    </row>
    <row r="1224" spans="1:18" ht="12.75" customHeight="1" x14ac:dyDescent="0.25">
      <c r="A1224" s="76" t="s">
        <v>3068</v>
      </c>
      <c r="B1224" s="72" t="s">
        <v>194</v>
      </c>
      <c r="C1224" s="77" t="s">
        <v>116</v>
      </c>
      <c r="D1224" s="89">
        <v>36093</v>
      </c>
      <c r="E1224" s="73" t="s">
        <v>191</v>
      </c>
      <c r="G1224" s="73" t="s">
        <v>228</v>
      </c>
      <c r="H1224" s="75" t="str">
        <f>VLOOKUP(Table16[[#This Row],[Player]],Rosters!$D$1:$D$1939,1,FALSE)</f>
        <v>Lucas, Abraham</v>
      </c>
      <c r="I1224" s="75" t="str">
        <f>Table16[[#This Row],[RunBlock-Primary6]]&amp;"-"&amp;Table16[[#This Row],[PassBlock8]]&amp;IF(Table16[[#This Row],[RunBlock-Secondary7]]&lt;&gt;"","/"&amp;Table16[[#This Row],[RunBlock-Secondary7]]&amp;"-"&amp;Table16[[#This Row],[PassBlock8]],"")</f>
        <v>4-5</v>
      </c>
      <c r="J1224" s="73"/>
      <c r="K1224" s="73"/>
      <c r="L1224" s="74"/>
      <c r="M1224" s="74"/>
      <c r="N1224" s="73">
        <v>4</v>
      </c>
      <c r="O1224" s="73"/>
      <c r="P1224" s="74">
        <v>5</v>
      </c>
      <c r="Q1224" s="74" t="str">
        <f>Table16[[#This Row],[DefPrimary2]]&amp;IF(Table16[[#This Row],[Def-Secondary3]]&lt;&gt;"","/"&amp;Table16[[#This Row],[Def-Secondary3]],)&amp;""&amp;IF(Table16[[#This Row],[PassRush4]]&lt;&gt;"","-"&amp;Table16[[#This Row],[PassRush4]],)</f>
        <v/>
      </c>
      <c r="R1224" s="74" t="e">
        <f>VLOOKUP(Table16[[#This Row],[Player]],#REF!,9,FALSE)</f>
        <v>#REF!</v>
      </c>
    </row>
    <row r="1225" spans="1:18" ht="12.75" customHeight="1" x14ac:dyDescent="0.25">
      <c r="A1225" s="76" t="s">
        <v>3498</v>
      </c>
      <c r="B1225" s="72" t="s">
        <v>194</v>
      </c>
      <c r="C1225" s="77" t="s">
        <v>109</v>
      </c>
      <c r="D1225" s="89">
        <v>34752</v>
      </c>
      <c r="E1225" s="73" t="s">
        <v>3499</v>
      </c>
      <c r="G1225" s="73" t="s">
        <v>249</v>
      </c>
      <c r="H1225" s="75" t="str">
        <f>VLOOKUP(Table16[[#This Row],[Player]],Rosters!$D$1:$D$1939,1,FALSE)</f>
        <v>McGary, Kaleb</v>
      </c>
      <c r="I1225" s="75" t="str">
        <f>Table16[[#This Row],[RunBlock-Primary6]]&amp;"-"&amp;Table16[[#This Row],[PassBlock8]]&amp;IF(Table16[[#This Row],[RunBlock-Secondary7]]&lt;&gt;"","/"&amp;Table16[[#This Row],[RunBlock-Secondary7]]&amp;"-"&amp;Table16[[#This Row],[PassBlock8]],"")</f>
        <v>5-4</v>
      </c>
      <c r="J1225" s="73"/>
      <c r="K1225" s="73"/>
      <c r="L1225" s="74"/>
      <c r="M1225" s="74"/>
      <c r="N1225" s="73">
        <v>5</v>
      </c>
      <c r="O1225" s="73"/>
      <c r="P1225" s="74">
        <v>4</v>
      </c>
      <c r="Q1225" s="74" t="str">
        <f>Table16[[#This Row],[DefPrimary2]]&amp;IF(Table16[[#This Row],[Def-Secondary3]]&lt;&gt;"","/"&amp;Table16[[#This Row],[Def-Secondary3]],)&amp;""&amp;IF(Table16[[#This Row],[PassRush4]]&lt;&gt;"","-"&amp;Table16[[#This Row],[PassRush4]],)</f>
        <v/>
      </c>
      <c r="R1225" s="74" t="e">
        <f>VLOOKUP(Table16[[#This Row],[Player]],#REF!,9,FALSE)</f>
        <v>#REF!</v>
      </c>
    </row>
    <row r="1226" spans="1:18" ht="12.75" customHeight="1" x14ac:dyDescent="0.25">
      <c r="A1226" s="76" t="s">
        <v>1495</v>
      </c>
      <c r="B1226" s="72" t="s">
        <v>194</v>
      </c>
      <c r="C1226" s="77" t="s">
        <v>154</v>
      </c>
      <c r="D1226" s="89">
        <v>34346</v>
      </c>
      <c r="E1226" s="73" t="s">
        <v>1496</v>
      </c>
      <c r="G1226" s="73" t="s">
        <v>201</v>
      </c>
      <c r="H1226" s="75" t="str">
        <f>VLOOKUP(Table16[[#This Row],[Player]],Rosters!$D$1:$D$1939,1,FALSE)</f>
        <v>McGlinchey, Mike</v>
      </c>
      <c r="I1226" s="75" t="str">
        <f>Table16[[#This Row],[RunBlock-Primary6]]&amp;"-"&amp;Table16[[#This Row],[PassBlock8]]&amp;IF(Table16[[#This Row],[RunBlock-Secondary7]]&lt;&gt;"","/"&amp;Table16[[#This Row],[RunBlock-Secondary7]]&amp;"-"&amp;Table16[[#This Row],[PassBlock8]],"")</f>
        <v>5-5</v>
      </c>
      <c r="J1226" s="73"/>
      <c r="K1226" s="73"/>
      <c r="L1226" s="74"/>
      <c r="M1226" s="74"/>
      <c r="N1226" s="73">
        <v>5</v>
      </c>
      <c r="O1226" s="73"/>
      <c r="P1226" s="74">
        <v>5</v>
      </c>
      <c r="Q1226" s="74" t="str">
        <f>Table16[[#This Row],[DefPrimary2]]&amp;IF(Table16[[#This Row],[Def-Secondary3]]&lt;&gt;"","/"&amp;Table16[[#This Row],[Def-Secondary3]],)&amp;""&amp;IF(Table16[[#This Row],[PassRush4]]&lt;&gt;"","-"&amp;Table16[[#This Row],[PassRush4]],)</f>
        <v/>
      </c>
      <c r="R1226" s="74" t="e">
        <f>VLOOKUP(Table16[[#This Row],[Player]],#REF!,9,FALSE)</f>
        <v>#REF!</v>
      </c>
    </row>
    <row r="1227" spans="1:18" ht="12.75" customHeight="1" x14ac:dyDescent="0.25">
      <c r="A1227" s="76" t="s">
        <v>1648</v>
      </c>
      <c r="B1227" s="72" t="s">
        <v>194</v>
      </c>
      <c r="C1227" s="77" t="s">
        <v>213</v>
      </c>
      <c r="D1227" s="89">
        <v>35286</v>
      </c>
      <c r="E1227" s="73" t="s">
        <v>1239</v>
      </c>
      <c r="G1227" s="73" t="s">
        <v>228</v>
      </c>
      <c r="H1227" s="75" t="str">
        <f>VLOOKUP(Table16[[#This Row],[Player]],Rosters!$D$1:$D$1939,1,FALSE)</f>
        <v>McKivitz, Colton</v>
      </c>
      <c r="I1227" s="75" t="str">
        <f>Table16[[#This Row],[RunBlock-Primary6]]&amp;"-"&amp;Table16[[#This Row],[PassBlock8]]&amp;IF(Table16[[#This Row],[RunBlock-Secondary7]]&lt;&gt;"","/"&amp;Table16[[#This Row],[RunBlock-Secondary7]]&amp;"-"&amp;Table16[[#This Row],[PassBlock8]],"")</f>
        <v>4-5</v>
      </c>
      <c r="J1227" s="73"/>
      <c r="K1227" s="73"/>
      <c r="L1227" s="74"/>
      <c r="M1227" s="74"/>
      <c r="N1227" s="73">
        <v>4</v>
      </c>
      <c r="O1227" s="73"/>
      <c r="P1227" s="74">
        <v>5</v>
      </c>
      <c r="Q1227" s="74" t="str">
        <f>Table16[[#This Row],[DefPrimary2]]&amp;IF(Table16[[#This Row],[Def-Secondary3]]&lt;&gt;"","/"&amp;Table16[[#This Row],[Def-Secondary3]],)&amp;""&amp;IF(Table16[[#This Row],[PassRush4]]&lt;&gt;"","-"&amp;Table16[[#This Row],[PassRush4]],)</f>
        <v/>
      </c>
      <c r="R1227" s="74" t="e">
        <f>VLOOKUP(Table16[[#This Row],[Player]],#REF!,9,FALSE)</f>
        <v>#REF!</v>
      </c>
    </row>
    <row r="1228" spans="1:18" ht="12.75" customHeight="1" x14ac:dyDescent="0.25">
      <c r="A1228" s="76" t="s">
        <v>720</v>
      </c>
      <c r="B1228" s="72" t="s">
        <v>194</v>
      </c>
      <c r="C1228" s="77" t="s">
        <v>131</v>
      </c>
      <c r="D1228" s="89">
        <v>37543</v>
      </c>
      <c r="E1228" s="73" t="s">
        <v>721</v>
      </c>
      <c r="G1228" s="73" t="s">
        <v>269</v>
      </c>
      <c r="H1228" s="75" t="str">
        <f>VLOOKUP(Table16[[#This Row],[Player]],Rosters!$D$1:$D$1939,1,FALSE)</f>
        <v>Mims, Amarius</v>
      </c>
      <c r="I1228" s="75" t="str">
        <f>Table16[[#This Row],[RunBlock-Primary6]]&amp;"-"&amp;Table16[[#This Row],[PassBlock8]]&amp;IF(Table16[[#This Row],[RunBlock-Secondary7]]&lt;&gt;"","/"&amp;Table16[[#This Row],[RunBlock-Secondary7]]&amp;"-"&amp;Table16[[#This Row],[PassBlock8]],"")</f>
        <v>0-4</v>
      </c>
      <c r="J1228" s="73"/>
      <c r="K1228" s="73"/>
      <c r="L1228" s="74"/>
      <c r="M1228" s="74"/>
      <c r="N1228" s="73">
        <v>0</v>
      </c>
      <c r="O1228" s="73"/>
      <c r="P1228" s="74">
        <v>4</v>
      </c>
      <c r="Q1228" s="74" t="str">
        <f>Table16[[#This Row],[DefPrimary2]]&amp;IF(Table16[[#This Row],[Def-Secondary3]]&lt;&gt;"","/"&amp;Table16[[#This Row],[Def-Secondary3]],)&amp;""&amp;IF(Table16[[#This Row],[PassRush4]]&lt;&gt;"","-"&amp;Table16[[#This Row],[PassRush4]],)</f>
        <v/>
      </c>
      <c r="R1228" s="74" t="e">
        <f>VLOOKUP(Table16[[#This Row],[Player]],#REF!,9,FALSE)</f>
        <v>#REF!</v>
      </c>
    </row>
    <row r="1229" spans="1:18" ht="12.75" customHeight="1" x14ac:dyDescent="0.25">
      <c r="A1229" s="76" t="s">
        <v>2126</v>
      </c>
      <c r="B1229" s="72" t="s">
        <v>194</v>
      </c>
      <c r="C1229" s="77" t="s">
        <v>303</v>
      </c>
      <c r="D1229" s="89">
        <v>33300</v>
      </c>
      <c r="E1229" s="73" t="s">
        <v>2127</v>
      </c>
      <c r="G1229" s="73" t="s">
        <v>248</v>
      </c>
      <c r="H1229" s="75" t="str">
        <f>VLOOKUP(Table16[[#This Row],[Player]],Rosters!$D$1:$D$1939,1,FALSE)</f>
        <v>Moses, Morgan</v>
      </c>
      <c r="I1229" s="75" t="str">
        <f>Table16[[#This Row],[RunBlock-Primary6]]&amp;"-"&amp;Table16[[#This Row],[PassBlock8]]&amp;IF(Table16[[#This Row],[RunBlock-Secondary7]]&lt;&gt;"","/"&amp;Table16[[#This Row],[RunBlock-Secondary7]]&amp;"-"&amp;Table16[[#This Row],[PassBlock8]],"")</f>
        <v>4-4</v>
      </c>
      <c r="J1229" s="73"/>
      <c r="K1229" s="73"/>
      <c r="L1229" s="74"/>
      <c r="M1229" s="74"/>
      <c r="N1229" s="73">
        <v>4</v>
      </c>
      <c r="O1229" s="73"/>
      <c r="P1229" s="74">
        <v>4</v>
      </c>
      <c r="Q1229" s="74" t="str">
        <f>Table16[[#This Row],[DefPrimary2]]&amp;IF(Table16[[#This Row],[Def-Secondary3]]&lt;&gt;"","/"&amp;Table16[[#This Row],[Def-Secondary3]],)&amp;""&amp;IF(Table16[[#This Row],[PassRush4]]&lt;&gt;"","-"&amp;Table16[[#This Row],[PassRush4]],)</f>
        <v/>
      </c>
      <c r="R1229" s="74" t="e">
        <f>VLOOKUP(Table16[[#This Row],[Player]],#REF!,9,FALSE)</f>
        <v>#REF!</v>
      </c>
    </row>
    <row r="1230" spans="1:18" ht="12.75" customHeight="1" x14ac:dyDescent="0.25">
      <c r="A1230" s="76" t="s">
        <v>705</v>
      </c>
      <c r="B1230" s="72" t="s">
        <v>194</v>
      </c>
      <c r="C1230" s="77" t="s">
        <v>175</v>
      </c>
      <c r="D1230" s="89">
        <v>34564</v>
      </c>
      <c r="E1230" s="73" t="s">
        <v>301</v>
      </c>
      <c r="G1230" s="73" t="s">
        <v>234</v>
      </c>
      <c r="H1230" s="75" t="str">
        <f>VLOOKUP(Table16[[#This Row],[Player]],Rosters!$D$1:$D$1939,1,FALSE)</f>
        <v>Moton, Taylor</v>
      </c>
      <c r="I1230" s="75" t="str">
        <f>Table16[[#This Row],[RunBlock-Primary6]]&amp;"-"&amp;Table16[[#This Row],[PassBlock8]]&amp;IF(Table16[[#This Row],[RunBlock-Secondary7]]&lt;&gt;"","/"&amp;Table16[[#This Row],[RunBlock-Secondary7]]&amp;"-"&amp;Table16[[#This Row],[PassBlock8]],"")</f>
        <v>4-7</v>
      </c>
      <c r="J1230" s="73"/>
      <c r="K1230" s="73"/>
      <c r="L1230" s="74"/>
      <c r="M1230" s="74"/>
      <c r="N1230" s="73">
        <v>4</v>
      </c>
      <c r="O1230" s="73"/>
      <c r="P1230" s="74">
        <v>7</v>
      </c>
      <c r="Q1230" s="74" t="str">
        <f>Table16[[#This Row],[DefPrimary2]]&amp;IF(Table16[[#This Row],[Def-Secondary3]]&lt;&gt;"","/"&amp;Table16[[#This Row],[Def-Secondary3]],)&amp;""&amp;IF(Table16[[#This Row],[PassRush4]]&lt;&gt;"","-"&amp;Table16[[#This Row],[PassRush4]],)</f>
        <v/>
      </c>
      <c r="R1230" s="74" t="e">
        <f>VLOOKUP(Table16[[#This Row],[Player]],#REF!,9,FALSE)</f>
        <v>#REF!</v>
      </c>
    </row>
    <row r="1231" spans="1:18" ht="12.75" customHeight="1" x14ac:dyDescent="0.25">
      <c r="A1231" s="76" t="s">
        <v>1645</v>
      </c>
      <c r="B1231" s="72" t="s">
        <v>194</v>
      </c>
      <c r="C1231" s="77" t="s">
        <v>612</v>
      </c>
      <c r="D1231" s="89">
        <v>36788</v>
      </c>
      <c r="E1231" s="73" t="s">
        <v>4144</v>
      </c>
      <c r="G1231" s="73" t="s">
        <v>196</v>
      </c>
      <c r="H1231" s="75" t="str">
        <f>VLOOKUP(Table16[[#This Row],[Player]],Rosters!$D$1:$D$1939,1,FALSE)</f>
        <v>Neal, Evan</v>
      </c>
      <c r="I1231" s="75" t="str">
        <f>Table16[[#This Row],[RunBlock-Primary6]]&amp;"-"&amp;Table16[[#This Row],[PassBlock8]]&amp;IF(Table16[[#This Row],[RunBlock-Secondary7]]&lt;&gt;"","/"&amp;Table16[[#This Row],[RunBlock-Secondary7]]&amp;"-"&amp;Table16[[#This Row],[PassBlock8]],"")</f>
        <v>5-3</v>
      </c>
      <c r="J1231" s="73"/>
      <c r="K1231" s="73"/>
      <c r="L1231" s="74"/>
      <c r="M1231" s="74"/>
      <c r="N1231" s="73">
        <v>5</v>
      </c>
      <c r="O1231" s="73"/>
      <c r="P1231" s="74">
        <v>3</v>
      </c>
      <c r="Q1231" s="74" t="str">
        <f>Table16[[#This Row],[DefPrimary2]]&amp;IF(Table16[[#This Row],[Def-Secondary3]]&lt;&gt;"","/"&amp;Table16[[#This Row],[Def-Secondary3]],)&amp;""&amp;IF(Table16[[#This Row],[PassRush4]]&lt;&gt;"","-"&amp;Table16[[#This Row],[PassRush4]],)</f>
        <v/>
      </c>
      <c r="R1231" s="74" t="e">
        <f>VLOOKUP(Table16[[#This Row],[Player]],#REF!,9,FALSE)</f>
        <v>#REF!</v>
      </c>
    </row>
    <row r="1232" spans="1:18" ht="12.75" customHeight="1" x14ac:dyDescent="0.25">
      <c r="A1232" s="76" t="s">
        <v>2148</v>
      </c>
      <c r="B1232" s="72" t="s">
        <v>194</v>
      </c>
      <c r="C1232" s="77" t="s">
        <v>200</v>
      </c>
      <c r="D1232" s="89">
        <v>36008</v>
      </c>
      <c r="E1232" s="73" t="s">
        <v>473</v>
      </c>
      <c r="G1232" s="73" t="s">
        <v>317</v>
      </c>
      <c r="H1232" s="75" t="str">
        <f>VLOOKUP(Table16[[#This Row],[Player]],Rosters!$D$1:$D$1939,1,FALSE)</f>
        <v>Odighizuwa, Osa</v>
      </c>
      <c r="I1232" s="75" t="str">
        <f>Table16[[#This Row],[RunBlock-Primary6]]&amp;"-"&amp;Table16[[#This Row],[PassBlock8]]&amp;IF(Table16[[#This Row],[RunBlock-Secondary7]]&lt;&gt;"","/"&amp;Table16[[#This Row],[RunBlock-Secondary7]]&amp;"-"&amp;Table16[[#This Row],[PassBlock8]],"")</f>
        <v>-</v>
      </c>
      <c r="J1232" s="73" t="s">
        <v>164</v>
      </c>
      <c r="K1232" s="73"/>
      <c r="L1232" s="74">
        <v>6</v>
      </c>
      <c r="M1232" s="74"/>
      <c r="N1232" s="74"/>
      <c r="O1232" s="74"/>
      <c r="P1232" s="74"/>
      <c r="Q1232" s="74" t="str">
        <f>Table16[[#This Row],[DefPrimary2]]&amp;IF(Table16[[#This Row],[Def-Secondary3]]&lt;&gt;"","/"&amp;Table16[[#This Row],[Def-Secondary3]],)&amp;""&amp;IF(Table16[[#This Row],[PassRush4]]&lt;&gt;"","-"&amp;Table16[[#This Row],[PassRush4]],)</f>
        <v>0-6</v>
      </c>
      <c r="R1232" s="74" t="e">
        <f>VLOOKUP(Table16[[#This Row],[Player]],#REF!,9,FALSE)</f>
        <v>#REF!</v>
      </c>
    </row>
    <row r="1233" spans="1:18" ht="12.75" customHeight="1" x14ac:dyDescent="0.25">
      <c r="A1233" s="76" t="s">
        <v>3294</v>
      </c>
      <c r="B1233" s="72" t="s">
        <v>194</v>
      </c>
      <c r="C1233" s="77" t="s">
        <v>145</v>
      </c>
      <c r="D1233" s="89">
        <v>35776</v>
      </c>
      <c r="E1233" s="73" t="s">
        <v>1880</v>
      </c>
      <c r="G1233" s="73" t="s">
        <v>228</v>
      </c>
      <c r="H1233" s="75" t="str">
        <f>VLOOKUP(Table16[[#This Row],[Player]],Rosters!$D$1:$D$1939,1,FALSE)</f>
        <v>Oliver, Ed</v>
      </c>
      <c r="I1233" s="75" t="str">
        <f>Table16[[#This Row],[RunBlock-Primary6]]&amp;"-"&amp;Table16[[#This Row],[PassBlock8]]&amp;IF(Table16[[#This Row],[RunBlock-Secondary7]]&lt;&gt;"","/"&amp;Table16[[#This Row],[RunBlock-Secondary7]]&amp;"-"&amp;Table16[[#This Row],[PassBlock8]],"")</f>
        <v>-</v>
      </c>
      <c r="J1233" s="73" t="s">
        <v>141</v>
      </c>
      <c r="K1233" s="73"/>
      <c r="L1233" s="74">
        <v>5</v>
      </c>
      <c r="M1233" s="74"/>
      <c r="N1233" s="74"/>
      <c r="O1233" s="74"/>
      <c r="P1233" s="74"/>
      <c r="Q1233" s="74" t="str">
        <f>Table16[[#This Row],[DefPrimary2]]&amp;IF(Table16[[#This Row],[Def-Secondary3]]&lt;&gt;"","/"&amp;Table16[[#This Row],[Def-Secondary3]],)&amp;""&amp;IF(Table16[[#This Row],[PassRush4]]&lt;&gt;"","-"&amp;Table16[[#This Row],[PassRush4]],)</f>
        <v>4-5</v>
      </c>
      <c r="R1233" s="74" t="e">
        <f>VLOOKUP(Table16[[#This Row],[Player]],#REF!,9,FALSE)</f>
        <v>#REF!</v>
      </c>
    </row>
    <row r="1234" spans="1:18" ht="12.75" customHeight="1" x14ac:dyDescent="0.25">
      <c r="A1234" s="76" t="s">
        <v>3277</v>
      </c>
      <c r="B1234" s="72" t="s">
        <v>194</v>
      </c>
      <c r="C1234" s="77" t="s">
        <v>232</v>
      </c>
      <c r="D1234" s="89">
        <v>34957</v>
      </c>
      <c r="E1234" s="73" t="s">
        <v>516</v>
      </c>
      <c r="G1234" s="73" t="s">
        <v>259</v>
      </c>
      <c r="H1234" s="75" t="str">
        <f>VLOOKUP(Table16[[#This Row],[Player]],Rosters!$D$1:$D$1939,1,FALSE)</f>
        <v>O'Neill, Brian</v>
      </c>
      <c r="I1234" s="75" t="str">
        <f>Table16[[#This Row],[RunBlock-Primary6]]&amp;"-"&amp;Table16[[#This Row],[PassBlock8]]&amp;IF(Table16[[#This Row],[RunBlock-Secondary7]]&lt;&gt;"","/"&amp;Table16[[#This Row],[RunBlock-Secondary7]]&amp;"-"&amp;Table16[[#This Row],[PassBlock8]],"")</f>
        <v>5-7</v>
      </c>
      <c r="J1234" s="73"/>
      <c r="K1234" s="73"/>
      <c r="L1234" s="74"/>
      <c r="M1234" s="74"/>
      <c r="N1234" s="73">
        <v>5</v>
      </c>
      <c r="O1234" s="73"/>
      <c r="P1234" s="74">
        <v>7</v>
      </c>
      <c r="Q1234" s="74" t="str">
        <f>Table16[[#This Row],[DefPrimary2]]&amp;IF(Table16[[#This Row],[Def-Secondary3]]&lt;&gt;"","/"&amp;Table16[[#This Row],[Def-Secondary3]],)&amp;""&amp;IF(Table16[[#This Row],[PassRush4]]&lt;&gt;"","-"&amp;Table16[[#This Row],[PassRush4]],)</f>
        <v/>
      </c>
      <c r="R1234" s="74" t="e">
        <f>VLOOKUP(Table16[[#This Row],[Player]],#REF!,9,FALSE)</f>
        <v>#REF!</v>
      </c>
    </row>
    <row r="1235" spans="1:18" ht="12.75" customHeight="1" x14ac:dyDescent="0.25">
      <c r="A1235" s="76" t="s">
        <v>3278</v>
      </c>
      <c r="B1235" s="72" t="s">
        <v>194</v>
      </c>
      <c r="C1235" s="77" t="s">
        <v>479</v>
      </c>
      <c r="D1235" s="89">
        <v>36295</v>
      </c>
      <c r="E1235" s="73" t="s">
        <v>4144</v>
      </c>
      <c r="G1235" s="73" t="s">
        <v>249</v>
      </c>
      <c r="H1235" s="75" t="str">
        <f>VLOOKUP(Table16[[#This Row],[Player]],Rosters!$D$1:$D$1939,1,FALSE)</f>
        <v>Penning, Trevor</v>
      </c>
      <c r="I1235" s="75" t="str">
        <f>Table16[[#This Row],[RunBlock-Primary6]]&amp;"-"&amp;Table16[[#This Row],[PassBlock8]]&amp;IF(Table16[[#This Row],[RunBlock-Secondary7]]&lt;&gt;"","/"&amp;Table16[[#This Row],[RunBlock-Secondary7]]&amp;"-"&amp;Table16[[#This Row],[PassBlock8]],"")</f>
        <v>5-4</v>
      </c>
      <c r="J1235" s="73"/>
      <c r="K1235" s="73"/>
      <c r="L1235" s="74"/>
      <c r="M1235" s="74"/>
      <c r="N1235" s="73">
        <v>5</v>
      </c>
      <c r="O1235" s="73"/>
      <c r="P1235" s="74">
        <v>4</v>
      </c>
      <c r="Q1235" s="74" t="str">
        <f>Table16[[#This Row],[DefPrimary2]]&amp;IF(Table16[[#This Row],[Def-Secondary3]]&lt;&gt;"","/"&amp;Table16[[#This Row],[Def-Secondary3]],)&amp;""&amp;IF(Table16[[#This Row],[PassRush4]]&lt;&gt;"","-"&amp;Table16[[#This Row],[PassRush4]],)</f>
        <v/>
      </c>
      <c r="R1235" s="74" t="e">
        <f>VLOOKUP(Table16[[#This Row],[Player]],#REF!,9,FALSE)</f>
        <v>#REF!</v>
      </c>
    </row>
    <row r="1236" spans="1:18" ht="12.75" customHeight="1" x14ac:dyDescent="0.25">
      <c r="A1236" s="76" t="s">
        <v>1214</v>
      </c>
      <c r="B1236" s="72" t="s">
        <v>194</v>
      </c>
      <c r="C1236" s="77" t="s">
        <v>549</v>
      </c>
      <c r="D1236" s="89">
        <v>36418</v>
      </c>
      <c r="E1236" s="73" t="s">
        <v>191</v>
      </c>
      <c r="G1236" s="73" t="s">
        <v>273</v>
      </c>
      <c r="H1236" s="75" t="str">
        <f>VLOOKUP(Table16[[#This Row],[Player]],Rosters!$D$1:$D$1939,1,FALSE)</f>
        <v>Petit-Frere, Nicholas</v>
      </c>
      <c r="I1236" s="75" t="str">
        <f>Table16[[#This Row],[RunBlock-Primary6]]&amp;"-"&amp;Table16[[#This Row],[PassBlock8]]&amp;IF(Table16[[#This Row],[RunBlock-Secondary7]]&lt;&gt;"","/"&amp;Table16[[#This Row],[RunBlock-Secondary7]]&amp;"-"&amp;Table16[[#This Row],[PassBlock8]],"")</f>
        <v>0-3</v>
      </c>
      <c r="J1236" s="73"/>
      <c r="K1236" s="73"/>
      <c r="L1236" s="74"/>
      <c r="M1236" s="74"/>
      <c r="N1236" s="73">
        <v>0</v>
      </c>
      <c r="O1236" s="73"/>
      <c r="P1236" s="74">
        <v>3</v>
      </c>
      <c r="Q1236" s="74" t="str">
        <f>Table16[[#This Row],[DefPrimary2]]&amp;IF(Table16[[#This Row],[Def-Secondary3]]&lt;&gt;"","/"&amp;Table16[[#This Row],[Def-Secondary3]],)&amp;""&amp;IF(Table16[[#This Row],[PassRush4]]&lt;&gt;"","-"&amp;Table16[[#This Row],[PassRush4]],)</f>
        <v/>
      </c>
      <c r="R1236" s="74" t="e">
        <f>VLOOKUP(Table16[[#This Row],[Player]],#REF!,9,FALSE)</f>
        <v>#REF!</v>
      </c>
    </row>
    <row r="1237" spans="1:18" ht="12.75" customHeight="1" x14ac:dyDescent="0.25">
      <c r="A1237" s="76" t="s">
        <v>742</v>
      </c>
      <c r="B1237" s="72" t="s">
        <v>194</v>
      </c>
      <c r="C1237" s="77" t="s">
        <v>123</v>
      </c>
      <c r="D1237" s="89">
        <v>34516</v>
      </c>
      <c r="E1237" s="73" t="s">
        <v>310</v>
      </c>
      <c r="G1237" s="73" t="s">
        <v>249</v>
      </c>
      <c r="H1237" s="75" t="str">
        <f>VLOOKUP(Table16[[#This Row],[Player]],Rosters!$D$1:$D$1939,1,FALSE)</f>
        <v>Reader, D.J.</v>
      </c>
      <c r="I1237" s="75" t="str">
        <f>Table16[[#This Row],[RunBlock-Primary6]]&amp;"-"&amp;Table16[[#This Row],[PassBlock8]]&amp;IF(Table16[[#This Row],[RunBlock-Secondary7]]&lt;&gt;"","/"&amp;Table16[[#This Row],[RunBlock-Secondary7]]&amp;"-"&amp;Table16[[#This Row],[PassBlock8]],"")</f>
        <v>-</v>
      </c>
      <c r="J1237" s="73" t="s">
        <v>393</v>
      </c>
      <c r="K1237" s="73"/>
      <c r="L1237" s="74">
        <v>4</v>
      </c>
      <c r="M1237" s="74"/>
      <c r="N1237" s="74"/>
      <c r="O1237" s="74"/>
      <c r="P1237" s="74"/>
      <c r="Q1237" s="74" t="str">
        <f>Table16[[#This Row],[DefPrimary2]]&amp;IF(Table16[[#This Row],[Def-Secondary3]]&lt;&gt;"","/"&amp;Table16[[#This Row],[Def-Secondary3]],)&amp;""&amp;IF(Table16[[#This Row],[PassRush4]]&lt;&gt;"","-"&amp;Table16[[#This Row],[PassRush4]],)</f>
        <v>5-4</v>
      </c>
      <c r="R1237" s="74" t="e">
        <f>VLOOKUP(Table16[[#This Row],[Player]],#REF!,9,FALSE)</f>
        <v>#REF!</v>
      </c>
    </row>
    <row r="1238" spans="1:18" ht="12.75" customHeight="1" x14ac:dyDescent="0.25">
      <c r="A1238" s="76" t="s">
        <v>2721</v>
      </c>
      <c r="B1238" s="72" t="s">
        <v>194</v>
      </c>
      <c r="C1238" s="77" t="s">
        <v>250</v>
      </c>
      <c r="D1238" s="89">
        <v>37410</v>
      </c>
      <c r="E1238" s="73" t="s">
        <v>2722</v>
      </c>
      <c r="G1238" s="73" t="s">
        <v>228</v>
      </c>
      <c r="H1238" s="75" t="str">
        <f>VLOOKUP(Table16[[#This Row],[Player]],Rosters!$D$1:$D$1939,1,FALSE)</f>
        <v>Rosengarten, Roger</v>
      </c>
      <c r="I1238" s="75" t="str">
        <f>Table16[[#This Row],[RunBlock-Primary6]]&amp;"-"&amp;Table16[[#This Row],[PassBlock8]]&amp;IF(Table16[[#This Row],[RunBlock-Secondary7]]&lt;&gt;"","/"&amp;Table16[[#This Row],[RunBlock-Secondary7]]&amp;"-"&amp;Table16[[#This Row],[PassBlock8]],"")</f>
        <v>4-5</v>
      </c>
      <c r="J1238" s="73"/>
      <c r="K1238" s="73"/>
      <c r="L1238" s="74"/>
      <c r="M1238" s="74"/>
      <c r="N1238" s="73">
        <v>4</v>
      </c>
      <c r="O1238" s="73"/>
      <c r="P1238" s="74">
        <v>5</v>
      </c>
      <c r="Q1238" s="74" t="str">
        <f>Table16[[#This Row],[DefPrimary2]]&amp;IF(Table16[[#This Row],[Def-Secondary3]]&lt;&gt;"","/"&amp;Table16[[#This Row],[Def-Secondary3]],)&amp;""&amp;IF(Table16[[#This Row],[PassRush4]]&lt;&gt;"","-"&amp;Table16[[#This Row],[PassRush4]],)</f>
        <v/>
      </c>
      <c r="R1238" s="74" t="e">
        <f>VLOOKUP(Table16[[#This Row],[Player]],#REF!,9,FALSE)</f>
        <v>#REF!</v>
      </c>
    </row>
    <row r="1239" spans="1:18" ht="12.75" customHeight="1" x14ac:dyDescent="0.25">
      <c r="A1239" s="76" t="s">
        <v>2486</v>
      </c>
      <c r="B1239" s="72" t="s">
        <v>194</v>
      </c>
      <c r="C1239" s="77" t="s">
        <v>123</v>
      </c>
      <c r="D1239" s="89">
        <v>36800</v>
      </c>
      <c r="E1239" s="73" t="s">
        <v>4327</v>
      </c>
      <c r="G1239" s="73" t="s">
        <v>276</v>
      </c>
      <c r="H1239" s="75" t="str">
        <f>VLOOKUP(Table16[[#This Row],[Player]],Rosters!$D$1:$D$1939,1,FALSE)</f>
        <v>Sewell, Penei</v>
      </c>
      <c r="I1239" s="75" t="str">
        <f>Table16[[#This Row],[RunBlock-Primary6]]&amp;"-"&amp;Table16[[#This Row],[PassBlock8]]&amp;IF(Table16[[#This Row],[RunBlock-Secondary7]]&lt;&gt;"","/"&amp;Table16[[#This Row],[RunBlock-Secondary7]]&amp;"-"&amp;Table16[[#This Row],[PassBlock8]],"")</f>
        <v>6-7</v>
      </c>
      <c r="J1239" s="73"/>
      <c r="K1239" s="73"/>
      <c r="L1239" s="74"/>
      <c r="M1239" s="74"/>
      <c r="N1239" s="73">
        <v>6</v>
      </c>
      <c r="O1239" s="73"/>
      <c r="P1239" s="74">
        <v>7</v>
      </c>
      <c r="Q1239" s="74" t="str">
        <f>Table16[[#This Row],[DefPrimary2]]&amp;IF(Table16[[#This Row],[Def-Secondary3]]&lt;&gt;"","/"&amp;Table16[[#This Row],[Def-Secondary3]],)&amp;""&amp;IF(Table16[[#This Row],[PassRush4]]&lt;&gt;"","-"&amp;Table16[[#This Row],[PassRush4]],)</f>
        <v/>
      </c>
      <c r="R1239" s="74" t="e">
        <f>VLOOKUP(Table16[[#This Row],[Player]],#REF!,9,FALSE)</f>
        <v>#REF!</v>
      </c>
    </row>
    <row r="1240" spans="1:18" ht="12.75" customHeight="1" x14ac:dyDescent="0.25">
      <c r="A1240" s="76" t="s">
        <v>3403</v>
      </c>
      <c r="B1240" s="72" t="s">
        <v>194</v>
      </c>
      <c r="C1240" s="77" t="s">
        <v>261</v>
      </c>
      <c r="D1240" s="89">
        <v>34949</v>
      </c>
      <c r="E1240" s="73" t="s">
        <v>245</v>
      </c>
      <c r="G1240" s="73" t="s">
        <v>732</v>
      </c>
      <c r="H1240" s="75" t="str">
        <f>VLOOKUP(Table16[[#This Row],[Player]],Rosters!$D$1:$D$1939,1,FALSE)</f>
        <v>Sieler, Zach</v>
      </c>
      <c r="I1240" s="75" t="str">
        <f>Table16[[#This Row],[RunBlock-Primary6]]&amp;"-"&amp;Table16[[#This Row],[PassBlock8]]&amp;IF(Table16[[#This Row],[RunBlock-Secondary7]]&lt;&gt;"","/"&amp;Table16[[#This Row],[RunBlock-Secondary7]]&amp;"-"&amp;Table16[[#This Row],[PassBlock8]],"")</f>
        <v>-</v>
      </c>
      <c r="J1240" s="73" t="s">
        <v>167</v>
      </c>
      <c r="K1240" s="73"/>
      <c r="L1240" s="74">
        <v>10</v>
      </c>
      <c r="M1240" s="74"/>
      <c r="N1240" s="74"/>
      <c r="O1240" s="74"/>
      <c r="P1240" s="74"/>
      <c r="Q1240" s="74" t="str">
        <f>Table16[[#This Row],[DefPrimary2]]&amp;IF(Table16[[#This Row],[Def-Secondary3]]&lt;&gt;"","/"&amp;Table16[[#This Row],[Def-Secondary3]],)&amp;""&amp;IF(Table16[[#This Row],[PassRush4]]&lt;&gt;"","-"&amp;Table16[[#This Row],[PassRush4]],)</f>
        <v>6-10</v>
      </c>
      <c r="R1240" s="74" t="e">
        <f>VLOOKUP(Table16[[#This Row],[Player]],#REF!,9,FALSE)</f>
        <v>#REF!</v>
      </c>
    </row>
    <row r="1241" spans="1:18" ht="12.75" customHeight="1" x14ac:dyDescent="0.25">
      <c r="A1241" s="76" t="s">
        <v>1518</v>
      </c>
      <c r="B1241" s="72" t="s">
        <v>194</v>
      </c>
      <c r="C1241" s="77" t="s">
        <v>368</v>
      </c>
      <c r="D1241" s="89">
        <v>35704</v>
      </c>
      <c r="E1241" s="73" t="s">
        <v>677</v>
      </c>
      <c r="G1241" s="73" t="s">
        <v>233</v>
      </c>
      <c r="H1241" s="75" t="str">
        <f>VLOOKUP(Table16[[#This Row],[Player]],Rosters!$D$1:$D$1939,1,FALSE)</f>
        <v>Slaton, T.J.</v>
      </c>
      <c r="I1241" s="75" t="str">
        <f>Table16[[#This Row],[RunBlock-Primary6]]&amp;"-"&amp;Table16[[#This Row],[PassBlock8]]&amp;IF(Table16[[#This Row],[RunBlock-Secondary7]]&lt;&gt;"","/"&amp;Table16[[#This Row],[RunBlock-Secondary7]]&amp;"-"&amp;Table16[[#This Row],[PassBlock8]],"")</f>
        <v>-</v>
      </c>
      <c r="J1241" s="73" t="s">
        <v>393</v>
      </c>
      <c r="K1241" s="73"/>
      <c r="L1241" s="74">
        <v>2</v>
      </c>
      <c r="M1241" s="74"/>
      <c r="N1241" s="74"/>
      <c r="O1241" s="74"/>
      <c r="P1241" s="74"/>
      <c r="Q1241" s="74" t="str">
        <f>Table16[[#This Row],[DefPrimary2]]&amp;IF(Table16[[#This Row],[Def-Secondary3]]&lt;&gt;"","/"&amp;Table16[[#This Row],[Def-Secondary3]],)&amp;""&amp;IF(Table16[[#This Row],[PassRush4]]&lt;&gt;"","-"&amp;Table16[[#This Row],[PassRush4]],)</f>
        <v>5-2</v>
      </c>
      <c r="R1241" s="74" t="e">
        <f>VLOOKUP(Table16[[#This Row],[Player]],#REF!,9,FALSE)</f>
        <v>#REF!</v>
      </c>
    </row>
    <row r="1242" spans="1:18" ht="12.75" customHeight="1" x14ac:dyDescent="0.25">
      <c r="A1242" s="76" t="s">
        <v>1207</v>
      </c>
      <c r="B1242" s="72" t="s">
        <v>194</v>
      </c>
      <c r="C1242" s="77" t="s">
        <v>285</v>
      </c>
      <c r="D1242" s="89">
        <v>35149</v>
      </c>
      <c r="E1242" s="73" t="s">
        <v>516</v>
      </c>
      <c r="G1242" s="73" t="s">
        <v>249</v>
      </c>
      <c r="H1242" s="75" t="str">
        <f>VLOOKUP(Table16[[#This Row],[Player]],Rosters!$D$1:$D$1939,1,FALSE)</f>
        <v>Smith, Braden</v>
      </c>
      <c r="I1242" s="75" t="str">
        <f>Table16[[#This Row],[RunBlock-Primary6]]&amp;"-"&amp;Table16[[#This Row],[PassBlock8]]&amp;IF(Table16[[#This Row],[RunBlock-Secondary7]]&lt;&gt;"","/"&amp;Table16[[#This Row],[RunBlock-Secondary7]]&amp;"-"&amp;Table16[[#This Row],[PassBlock8]],"")</f>
        <v>5-4</v>
      </c>
      <c r="J1242" s="73"/>
      <c r="K1242" s="73"/>
      <c r="L1242" s="74"/>
      <c r="M1242" s="74"/>
      <c r="N1242" s="73">
        <v>5</v>
      </c>
      <c r="O1242" s="73"/>
      <c r="P1242" s="74">
        <v>4</v>
      </c>
      <c r="Q1242" s="74" t="str">
        <f>Table16[[#This Row],[DefPrimary2]]&amp;IF(Table16[[#This Row],[Def-Secondary3]]&lt;&gt;"","/"&amp;Table16[[#This Row],[Def-Secondary3]],)&amp;""&amp;IF(Table16[[#This Row],[PassRush4]]&lt;&gt;"","-"&amp;Table16[[#This Row],[PassRush4]],)</f>
        <v/>
      </c>
      <c r="R1242" s="74" t="e">
        <f>VLOOKUP(Table16[[#This Row],[Player]],#REF!,9,FALSE)</f>
        <v>#REF!</v>
      </c>
    </row>
    <row r="1243" spans="1:18" ht="12.75" customHeight="1" x14ac:dyDescent="0.25">
      <c r="A1243" s="76" t="s">
        <v>197</v>
      </c>
      <c r="B1243" s="72" t="s">
        <v>194</v>
      </c>
      <c r="C1243" s="77" t="s">
        <v>200</v>
      </c>
      <c r="D1243" s="89">
        <v>35585</v>
      </c>
      <c r="E1243" s="73" t="s">
        <v>198</v>
      </c>
      <c r="G1243" s="73" t="s">
        <v>201</v>
      </c>
      <c r="H1243" s="75" t="str">
        <f>VLOOKUP(Table16[[#This Row],[Player]],Rosters!$D$1:$D$1939,1,FALSE)</f>
        <v>Steele, Terence</v>
      </c>
      <c r="I1243" s="75" t="str">
        <f>Table16[[#This Row],[RunBlock-Primary6]]&amp;"-"&amp;Table16[[#This Row],[PassBlock8]]&amp;IF(Table16[[#This Row],[RunBlock-Secondary7]]&lt;&gt;"","/"&amp;Table16[[#This Row],[RunBlock-Secondary7]]&amp;"-"&amp;Table16[[#This Row],[PassBlock8]],"")</f>
        <v>5-5</v>
      </c>
      <c r="J1243" s="73"/>
      <c r="K1243" s="73"/>
      <c r="L1243" s="74"/>
      <c r="M1243" s="74"/>
      <c r="N1243" s="73">
        <v>5</v>
      </c>
      <c r="O1243" s="73"/>
      <c r="P1243" s="74">
        <v>5</v>
      </c>
      <c r="Q1243" s="74" t="str">
        <f>Table16[[#This Row],[DefPrimary2]]&amp;IF(Table16[[#This Row],[Def-Secondary3]]&lt;&gt;"","/"&amp;Table16[[#This Row],[Def-Secondary3]],)&amp;""&amp;IF(Table16[[#This Row],[PassRush4]]&lt;&gt;"","-"&amp;Table16[[#This Row],[PassRush4]],)</f>
        <v/>
      </c>
      <c r="R1243" s="74" t="e">
        <f>VLOOKUP(Table16[[#This Row],[Player]],#REF!,9,FALSE)</f>
        <v>#REF!</v>
      </c>
    </row>
    <row r="1244" spans="1:18" ht="12.75" customHeight="1" x14ac:dyDescent="0.25">
      <c r="A1244" s="76" t="s">
        <v>2609</v>
      </c>
      <c r="B1244" s="72" t="s">
        <v>194</v>
      </c>
      <c r="C1244" s="77" t="s">
        <v>285</v>
      </c>
      <c r="D1244" s="89">
        <v>34262</v>
      </c>
      <c r="E1244" s="73" t="s">
        <v>585</v>
      </c>
      <c r="G1244" s="73" t="s">
        <v>594</v>
      </c>
      <c r="H1244" s="75" t="str">
        <f>VLOOKUP(Table16[[#This Row],[Player]],Rosters!$D$1:$D$1939,1,FALSE)</f>
        <v>Stewart, Grover</v>
      </c>
      <c r="I1244" s="75" t="str">
        <f>Table16[[#This Row],[RunBlock-Primary6]]&amp;"-"&amp;Table16[[#This Row],[PassBlock8]]&amp;IF(Table16[[#This Row],[RunBlock-Secondary7]]&lt;&gt;"","/"&amp;Table16[[#This Row],[RunBlock-Secondary7]]&amp;"-"&amp;Table16[[#This Row],[PassBlock8]],"")</f>
        <v>-</v>
      </c>
      <c r="J1244" s="73" t="s">
        <v>167</v>
      </c>
      <c r="K1244" s="73"/>
      <c r="L1244" s="74">
        <v>5</v>
      </c>
      <c r="M1244" s="74"/>
      <c r="N1244" s="74"/>
      <c r="O1244" s="74"/>
      <c r="P1244" s="74"/>
      <c r="Q1244" s="74" t="str">
        <f>Table16[[#This Row],[DefPrimary2]]&amp;IF(Table16[[#This Row],[Def-Secondary3]]&lt;&gt;"","/"&amp;Table16[[#This Row],[Def-Secondary3]],)&amp;""&amp;IF(Table16[[#This Row],[PassRush4]]&lt;&gt;"","-"&amp;Table16[[#This Row],[PassRush4]],)</f>
        <v>6-5</v>
      </c>
      <c r="R1244" s="74" t="e">
        <f>VLOOKUP(Table16[[#This Row],[Player]],#REF!,9,FALSE)</f>
        <v>#REF!</v>
      </c>
    </row>
    <row r="1245" spans="1:18" ht="12.75" customHeight="1" x14ac:dyDescent="0.25">
      <c r="A1245" s="76" t="s">
        <v>2252</v>
      </c>
      <c r="B1245" s="72" t="s">
        <v>194</v>
      </c>
      <c r="C1245" s="77" t="s">
        <v>395</v>
      </c>
      <c r="D1245" s="89">
        <v>35759</v>
      </c>
      <c r="E1245" s="73" t="s">
        <v>591</v>
      </c>
      <c r="G1245" s="73" t="s">
        <v>269</v>
      </c>
      <c r="H1245" s="75" t="str">
        <f>VLOOKUP(Table16[[#This Row],[Player]],Rosters!$D$1:$D$1939,1,FALSE)</f>
        <v>Taylor, Jawaan</v>
      </c>
      <c r="I1245" s="75" t="str">
        <f>Table16[[#This Row],[RunBlock-Primary6]]&amp;"-"&amp;Table16[[#This Row],[PassBlock8]]&amp;IF(Table16[[#This Row],[RunBlock-Secondary7]]&lt;&gt;"","/"&amp;Table16[[#This Row],[RunBlock-Secondary7]]&amp;"-"&amp;Table16[[#This Row],[PassBlock8]],"")</f>
        <v>0-4</v>
      </c>
      <c r="J1245" s="73"/>
      <c r="K1245" s="73"/>
      <c r="L1245" s="74"/>
      <c r="M1245" s="74"/>
      <c r="N1245" s="73">
        <v>0</v>
      </c>
      <c r="O1245" s="73"/>
      <c r="P1245" s="74">
        <v>4</v>
      </c>
      <c r="Q1245" s="74" t="str">
        <f>Table16[[#This Row],[DefPrimary2]]&amp;IF(Table16[[#This Row],[Def-Secondary3]]&lt;&gt;"","/"&amp;Table16[[#This Row],[Def-Secondary3]],)&amp;""&amp;IF(Table16[[#This Row],[PassRush4]]&lt;&gt;"","-"&amp;Table16[[#This Row],[PassRush4]],)</f>
        <v/>
      </c>
      <c r="R1245" s="74" t="e">
        <f>VLOOKUP(Table16[[#This Row],[Player]],#REF!,9,FALSE)</f>
        <v>#REF!</v>
      </c>
    </row>
    <row r="1246" spans="1:18" ht="12.75" customHeight="1" x14ac:dyDescent="0.25">
      <c r="A1246" s="76" t="s">
        <v>1898</v>
      </c>
      <c r="B1246" s="72" t="s">
        <v>194</v>
      </c>
      <c r="C1246" s="77" t="s">
        <v>368</v>
      </c>
      <c r="D1246" s="89">
        <v>36245</v>
      </c>
      <c r="E1246" s="73" t="s">
        <v>89</v>
      </c>
      <c r="G1246" s="73" t="s">
        <v>276</v>
      </c>
      <c r="H1246" s="75" t="str">
        <f>VLOOKUP(Table16[[#This Row],[Player]],Rosters!$D$1:$D$1939,1,FALSE)</f>
        <v>Tom, Zach</v>
      </c>
      <c r="I1246" s="75" t="str">
        <f>Table16[[#This Row],[RunBlock-Primary6]]&amp;"-"&amp;Table16[[#This Row],[PassBlock8]]&amp;IF(Table16[[#This Row],[RunBlock-Secondary7]]&lt;&gt;"","/"&amp;Table16[[#This Row],[RunBlock-Secondary7]]&amp;"-"&amp;Table16[[#This Row],[PassBlock8]],"")</f>
        <v>6-7</v>
      </c>
      <c r="J1246" s="73"/>
      <c r="K1246" s="73"/>
      <c r="L1246" s="74"/>
      <c r="M1246" s="74"/>
      <c r="N1246" s="73">
        <v>6</v>
      </c>
      <c r="O1246" s="73"/>
      <c r="P1246" s="74">
        <v>7</v>
      </c>
      <c r="Q1246" s="74" t="str">
        <f>Table16[[#This Row],[DefPrimary2]]&amp;IF(Table16[[#This Row],[Def-Secondary3]]&lt;&gt;"","/"&amp;Table16[[#This Row],[Def-Secondary3]],)&amp;""&amp;IF(Table16[[#This Row],[PassRush4]]&lt;&gt;"","-"&amp;Table16[[#This Row],[PassRush4]],)</f>
        <v/>
      </c>
      <c r="R1246" s="74" t="e">
        <f>VLOOKUP(Table16[[#This Row],[Player]],#REF!,9,FALSE)</f>
        <v>#REF!</v>
      </c>
    </row>
    <row r="1247" spans="1:18" ht="12.75" customHeight="1" x14ac:dyDescent="0.25">
      <c r="A1247" s="76" t="s">
        <v>3286</v>
      </c>
      <c r="B1247" s="72" t="s">
        <v>194</v>
      </c>
      <c r="C1247" s="77" t="s">
        <v>303</v>
      </c>
      <c r="D1247" s="89">
        <v>35785</v>
      </c>
      <c r="E1247" s="73" t="s">
        <v>2960</v>
      </c>
      <c r="G1247" s="73" t="s">
        <v>1392</v>
      </c>
      <c r="H1247" s="75" t="str">
        <f>VLOOKUP(Table16[[#This Row],[Player]],Rosters!$D$1:$D$1939,1,FALSE)</f>
        <v>Williams, Quinnen</v>
      </c>
      <c r="I1247" s="75" t="str">
        <f>Table16[[#This Row],[RunBlock-Primary6]]&amp;"-"&amp;Table16[[#This Row],[PassBlock8]]&amp;IF(Table16[[#This Row],[RunBlock-Secondary7]]&lt;&gt;"","/"&amp;Table16[[#This Row],[RunBlock-Secondary7]]&amp;"-"&amp;Table16[[#This Row],[PassBlock8]],"")</f>
        <v>-</v>
      </c>
      <c r="J1247" s="73" t="s">
        <v>167</v>
      </c>
      <c r="K1247" s="73"/>
      <c r="L1247" s="74">
        <v>8</v>
      </c>
      <c r="M1247" s="74"/>
      <c r="N1247" s="74"/>
      <c r="O1247" s="74"/>
      <c r="P1247" s="74"/>
      <c r="Q1247" s="74" t="str">
        <f>Table16[[#This Row],[DefPrimary2]]&amp;IF(Table16[[#This Row],[Def-Secondary3]]&lt;&gt;"","/"&amp;Table16[[#This Row],[Def-Secondary3]],)&amp;""&amp;IF(Table16[[#This Row],[PassRush4]]&lt;&gt;"","-"&amp;Table16[[#This Row],[PassRush4]],)</f>
        <v>6-8</v>
      </c>
      <c r="R1247" s="74" t="e">
        <f>VLOOKUP(Table16[[#This Row],[Player]],#REF!,9,FALSE)</f>
        <v>#REF!</v>
      </c>
    </row>
    <row r="1248" spans="1:18" ht="12.75" customHeight="1" x14ac:dyDescent="0.25">
      <c r="A1248" s="76" t="s">
        <v>2592</v>
      </c>
      <c r="B1248" s="72" t="s">
        <v>194</v>
      </c>
      <c r="C1248" s="77" t="s">
        <v>327</v>
      </c>
      <c r="D1248" s="89">
        <v>37113</v>
      </c>
      <c r="E1248" s="73" t="s">
        <v>1119</v>
      </c>
      <c r="G1248" s="73" t="s">
        <v>204</v>
      </c>
      <c r="H1248" s="75" t="str">
        <f>VLOOKUP(Table16[[#This Row],[Player]],Rosters!$D$1:$D$1939,1,FALSE)</f>
        <v>Wright, Darnell</v>
      </c>
      <c r="I1248" s="75" t="str">
        <f>Table16[[#This Row],[RunBlock-Primary6]]&amp;"-"&amp;Table16[[#This Row],[PassBlock8]]&amp;IF(Table16[[#This Row],[RunBlock-Secondary7]]&lt;&gt;"","/"&amp;Table16[[#This Row],[RunBlock-Secondary7]]&amp;"-"&amp;Table16[[#This Row],[PassBlock8]],"")</f>
        <v>6-4</v>
      </c>
      <c r="J1248" s="73"/>
      <c r="K1248" s="73"/>
      <c r="L1248" s="74"/>
      <c r="M1248" s="74"/>
      <c r="N1248" s="73">
        <v>6</v>
      </c>
      <c r="O1248" s="73"/>
      <c r="P1248" s="74">
        <v>4</v>
      </c>
      <c r="Q1248" s="74" t="str">
        <f>Table16[[#This Row],[DefPrimary2]]&amp;IF(Table16[[#This Row],[Def-Secondary3]]&lt;&gt;"","/"&amp;Table16[[#This Row],[Def-Secondary3]],)&amp;""&amp;IF(Table16[[#This Row],[PassRush4]]&lt;&gt;"","-"&amp;Table16[[#This Row],[PassRush4]],)</f>
        <v/>
      </c>
      <c r="R1248" s="74" t="e">
        <f>VLOOKUP(Table16[[#This Row],[Player]],#REF!,9,FALSE)</f>
        <v>#REF!</v>
      </c>
    </row>
    <row r="1249" spans="1:18" ht="12.75" customHeight="1" x14ac:dyDescent="0.25">
      <c r="A1249" s="76" t="s">
        <v>217</v>
      </c>
      <c r="B1249" s="72" t="s">
        <v>219</v>
      </c>
      <c r="C1249" s="77" t="s">
        <v>220</v>
      </c>
      <c r="D1249" s="89">
        <v>35208</v>
      </c>
      <c r="E1249" s="73" t="s">
        <v>218</v>
      </c>
      <c r="G1249" s="73" t="s">
        <v>221</v>
      </c>
      <c r="H1249" s="75" t="str">
        <f>VLOOKUP(Table16[[#This Row],[Player]],Rosters!$D$1:$D$1939,1,FALSE)</f>
        <v>Howard, Tytus</v>
      </c>
      <c r="I1249" s="75" t="str">
        <f>Table16[[#This Row],[RunBlock-Primary6]]&amp;"-"&amp;Table16[[#This Row],[PassBlock8]]&amp;IF(Table16[[#This Row],[RunBlock-Secondary7]]&lt;&gt;"","/"&amp;Table16[[#This Row],[RunBlock-Secondary7]]&amp;"-"&amp;Table16[[#This Row],[PassBlock8]],"")</f>
        <v>4-5/0-5</v>
      </c>
      <c r="J1249" s="73"/>
      <c r="K1249" s="73"/>
      <c r="L1249" s="74"/>
      <c r="M1249" s="74"/>
      <c r="N1249" s="73">
        <v>4</v>
      </c>
      <c r="O1249" s="73">
        <v>0</v>
      </c>
      <c r="P1249" s="74">
        <v>5</v>
      </c>
      <c r="Q1249" s="74" t="str">
        <f>Table16[[#This Row],[DefPrimary2]]&amp;IF(Table16[[#This Row],[Def-Secondary3]]&lt;&gt;"","/"&amp;Table16[[#This Row],[Def-Secondary3]],)&amp;""&amp;IF(Table16[[#This Row],[PassRush4]]&lt;&gt;"","-"&amp;Table16[[#This Row],[PassRush4]],)</f>
        <v/>
      </c>
      <c r="R1249" s="74" t="e">
        <f>VLOOKUP(Table16[[#This Row],[Player]],#REF!,9,FALSE)</f>
        <v>#REF!</v>
      </c>
    </row>
    <row r="1250" spans="1:18" ht="12.75" customHeight="1" x14ac:dyDescent="0.25">
      <c r="A1250" s="76" t="s">
        <v>2132</v>
      </c>
      <c r="B1250" s="72" t="s">
        <v>2134</v>
      </c>
      <c r="C1250" s="77" t="s">
        <v>84</v>
      </c>
      <c r="D1250" s="89">
        <v>32667</v>
      </c>
      <c r="E1250" s="73" t="s">
        <v>2133</v>
      </c>
      <c r="G1250" s="73" t="s">
        <v>216</v>
      </c>
      <c r="H1250" s="75" t="str">
        <f>VLOOKUP(Table16[[#This Row],[Player]],Rosters!$D$1:$D$1939,1,FALSE)</f>
        <v>Beachum, Kelvin</v>
      </c>
      <c r="I1250" s="75" t="str">
        <f>Table16[[#This Row],[RunBlock-Primary6]]&amp;"-"&amp;Table16[[#This Row],[PassBlock8]]&amp;IF(Table16[[#This Row],[RunBlock-Secondary7]]&lt;&gt;"","/"&amp;Table16[[#This Row],[RunBlock-Secondary7]]&amp;"-"&amp;Table16[[#This Row],[PassBlock8]],"")</f>
        <v>0-7</v>
      </c>
      <c r="J1250" s="73"/>
      <c r="K1250" s="73"/>
      <c r="L1250" s="74"/>
      <c r="M1250" s="74"/>
      <c r="N1250" s="73">
        <v>0</v>
      </c>
      <c r="O1250" s="74"/>
      <c r="P1250" s="73">
        <v>7</v>
      </c>
      <c r="Q1250" s="74" t="str">
        <f>Table16[[#This Row],[DefPrimary2]]&amp;IF(Table16[[#This Row],[Def-Secondary3]]&lt;&gt;"","/"&amp;Table16[[#This Row],[Def-Secondary3]],)&amp;""&amp;IF(Table16[[#This Row],[PassRush4]]&lt;&gt;"","-"&amp;Table16[[#This Row],[PassRush4]],)</f>
        <v/>
      </c>
      <c r="R1250" s="74" t="e">
        <f>VLOOKUP(Table16[[#This Row],[Player]],#REF!,9,FALSE)</f>
        <v>#REF!</v>
      </c>
    </row>
    <row r="1251" spans="1:18" ht="12.75" customHeight="1" x14ac:dyDescent="0.25">
      <c r="A1251" s="76" t="s">
        <v>2132</v>
      </c>
      <c r="B1251" s="72" t="s">
        <v>2134</v>
      </c>
      <c r="C1251" s="77" t="s">
        <v>84</v>
      </c>
      <c r="D1251" s="89">
        <v>32667</v>
      </c>
      <c r="E1251" s="73" t="s">
        <v>2133</v>
      </c>
      <c r="G1251" s="73" t="s">
        <v>4328</v>
      </c>
      <c r="H1251" s="75" t="str">
        <f>VLOOKUP(Table16[[#This Row],[Player]],Rosters!$D$1:$D$1939,1,FALSE)</f>
        <v>Beachum, Kelvin</v>
      </c>
      <c r="I1251" s="75" t="str">
        <f>Table16[[#This Row],[RunBlock-Primary6]]&amp;"-"&amp;Table16[[#This Row],[PassBlock8]]&amp;IF(Table16[[#This Row],[RunBlock-Secondary7]]&lt;&gt;"","/"&amp;Table16[[#This Row],[RunBlock-Secondary7]]&amp;"-"&amp;Table16[[#This Row],[PassBlock8]],"")</f>
        <v>0-7/4-7</v>
      </c>
      <c r="J1251" s="73"/>
      <c r="K1251" s="73"/>
      <c r="L1251" s="74"/>
      <c r="M1251" s="74"/>
      <c r="N1251" s="73">
        <v>0</v>
      </c>
      <c r="O1251" s="73">
        <v>4</v>
      </c>
      <c r="P1251" s="74">
        <v>7</v>
      </c>
      <c r="Q1251" s="74" t="str">
        <f>Table16[[#This Row],[DefPrimary2]]&amp;IF(Table16[[#This Row],[Def-Secondary3]]&lt;&gt;"","/"&amp;Table16[[#This Row],[Def-Secondary3]],)&amp;""&amp;IF(Table16[[#This Row],[PassRush4]]&lt;&gt;"","-"&amp;Table16[[#This Row],[PassRush4]],)</f>
        <v/>
      </c>
      <c r="R1251" s="74" t="e">
        <f>VLOOKUP(Table16[[#This Row],[Player]],#REF!,9,FALSE)</f>
        <v>#REF!</v>
      </c>
    </row>
    <row r="1252" spans="1:18" ht="12.75" customHeight="1" x14ac:dyDescent="0.25">
      <c r="A1252" s="76" t="s">
        <v>2251</v>
      </c>
      <c r="B1252" s="72" t="s">
        <v>2134</v>
      </c>
      <c r="C1252" s="77" t="s">
        <v>138</v>
      </c>
      <c r="D1252" s="89">
        <v>34596</v>
      </c>
      <c r="E1252" s="73" t="s">
        <v>884</v>
      </c>
      <c r="G1252" s="73" t="s">
        <v>248</v>
      </c>
      <c r="H1252" s="75" t="str">
        <f>VLOOKUP(Table16[[#This Row],[Player]],Rosters!$D$1:$D$1939,1,FALSE)</f>
        <v>Wylie, Andrew</v>
      </c>
      <c r="I1252" s="75" t="str">
        <f>Table16[[#This Row],[RunBlock-Primary6]]&amp;"-"&amp;Table16[[#This Row],[PassBlock8]]&amp;IF(Table16[[#This Row],[RunBlock-Secondary7]]&lt;&gt;"","/"&amp;Table16[[#This Row],[RunBlock-Secondary7]]&amp;"-"&amp;Table16[[#This Row],[PassBlock8]],"")</f>
        <v>4-4</v>
      </c>
      <c r="J1252" s="73"/>
      <c r="K1252" s="73"/>
      <c r="L1252" s="74"/>
      <c r="M1252" s="74"/>
      <c r="N1252" s="73">
        <v>4</v>
      </c>
      <c r="O1252" s="74"/>
      <c r="P1252" s="73">
        <v>4</v>
      </c>
      <c r="Q1252" s="74" t="str">
        <f>Table16[[#This Row],[DefPrimary2]]&amp;IF(Table16[[#This Row],[Def-Secondary3]]&lt;&gt;"","/"&amp;Table16[[#This Row],[Def-Secondary3]],)&amp;""&amp;IF(Table16[[#This Row],[PassRush4]]&lt;&gt;"","-"&amp;Table16[[#This Row],[PassRush4]],)</f>
        <v/>
      </c>
      <c r="R1252" s="74" t="e">
        <f>VLOOKUP(Table16[[#This Row],[Player]],#REF!,9,FALSE)</f>
        <v>#REF!</v>
      </c>
    </row>
    <row r="1253" spans="1:18" ht="12.75" customHeight="1" x14ac:dyDescent="0.25">
      <c r="A1253" s="76" t="s">
        <v>2251</v>
      </c>
      <c r="B1253" s="72" t="s">
        <v>2134</v>
      </c>
      <c r="C1253" s="77" t="s">
        <v>138</v>
      </c>
      <c r="D1253" s="89">
        <v>34596</v>
      </c>
      <c r="E1253" s="73" t="s">
        <v>884</v>
      </c>
      <c r="G1253" s="73" t="s">
        <v>3809</v>
      </c>
      <c r="H1253" s="75" t="str">
        <f>VLOOKUP(Table16[[#This Row],[Player]],Rosters!$D$1:$D$1939,1,FALSE)</f>
        <v>Wylie, Andrew</v>
      </c>
      <c r="I1253" s="75" t="str">
        <f>Table16[[#This Row],[RunBlock-Primary6]]&amp;"-"&amp;Table16[[#This Row],[PassBlock8]]&amp;IF(Table16[[#This Row],[RunBlock-Secondary7]]&lt;&gt;"","/"&amp;Table16[[#This Row],[RunBlock-Secondary7]]&amp;"-"&amp;Table16[[#This Row],[PassBlock8]],"")</f>
        <v>4-4/4-4</v>
      </c>
      <c r="J1253" s="73"/>
      <c r="K1253" s="73"/>
      <c r="L1253" s="74"/>
      <c r="M1253" s="74"/>
      <c r="N1253" s="73">
        <v>4</v>
      </c>
      <c r="O1253" s="73">
        <v>4</v>
      </c>
      <c r="P1253" s="74">
        <v>4</v>
      </c>
      <c r="Q1253" s="74" t="str">
        <f>Table16[[#This Row],[DefPrimary2]]&amp;IF(Table16[[#This Row],[Def-Secondary3]]&lt;&gt;"","/"&amp;Table16[[#This Row],[Def-Secondary3]],)&amp;""&amp;IF(Table16[[#This Row],[PassRush4]]&lt;&gt;"","-"&amp;Table16[[#This Row],[PassRush4]],)</f>
        <v/>
      </c>
      <c r="R1253" s="74" t="e">
        <f>VLOOKUP(Table16[[#This Row],[Player]],#REF!,9,FALSE)</f>
        <v>#REF!</v>
      </c>
    </row>
    <row r="1254" spans="1:18" ht="12.75" customHeight="1" x14ac:dyDescent="0.25">
      <c r="A1254" s="76" t="s">
        <v>3117</v>
      </c>
      <c r="B1254" s="72" t="s">
        <v>421</v>
      </c>
      <c r="C1254" s="77" t="s">
        <v>131</v>
      </c>
      <c r="D1254" s="89">
        <v>34680</v>
      </c>
      <c r="E1254" s="73" t="s">
        <v>654</v>
      </c>
      <c r="G1254" s="73" t="s">
        <v>398</v>
      </c>
      <c r="H1254" s="75" t="str">
        <f>VLOOKUP(Table16[[#This Row],[Player]],Rosters!$D$1:$D$1939,1,FALSE)</f>
        <v>Bell, Vonn</v>
      </c>
      <c r="I1254" s="75" t="str">
        <f>Table16[[#This Row],[RunBlock-Primary6]]&amp;"-"&amp;Table16[[#This Row],[PassBlock8]]&amp;IF(Table16[[#This Row],[RunBlock-Secondary7]]&lt;&gt;"","/"&amp;Table16[[#This Row],[RunBlock-Secondary7]]&amp;"-"&amp;Table16[[#This Row],[PassBlock8]],"")</f>
        <v>-</v>
      </c>
      <c r="J1254" s="73">
        <v>0</v>
      </c>
      <c r="K1254" s="73"/>
      <c r="L1254" s="74"/>
      <c r="M1254" s="74"/>
      <c r="N1254" s="74"/>
      <c r="O1254" s="74"/>
      <c r="P1254" s="74"/>
      <c r="Q1254" s="74" t="str">
        <f>Table16[[#This Row],[DefPrimary2]]&amp;IF(Table16[[#This Row],[Def-Secondary3]]&lt;&gt;"","/"&amp;Table16[[#This Row],[Def-Secondary3]],)&amp;""&amp;IF(Table16[[#This Row],[PassRush4]]&lt;&gt;"","-"&amp;Table16[[#This Row],[PassRush4]],)</f>
        <v>0</v>
      </c>
      <c r="R1254" s="74" t="e">
        <f>VLOOKUP(Table16[[#This Row],[Player]],#REF!,9,FALSE)</f>
        <v>#REF!</v>
      </c>
    </row>
    <row r="1255" spans="1:18" ht="12.75" customHeight="1" x14ac:dyDescent="0.25">
      <c r="A1255" s="76" t="s">
        <v>3222</v>
      </c>
      <c r="B1255" s="72" t="s">
        <v>421</v>
      </c>
      <c r="C1255" s="77" t="s">
        <v>612</v>
      </c>
      <c r="D1255" s="89">
        <v>36867</v>
      </c>
      <c r="E1255" s="73" t="s">
        <v>89</v>
      </c>
      <c r="G1255" s="73" t="s">
        <v>412</v>
      </c>
      <c r="H1255" s="75" t="str">
        <f>VLOOKUP(Table16[[#This Row],[Player]],Rosters!$D$1:$D$1939,1,FALSE)</f>
        <v>Belton, Dane</v>
      </c>
      <c r="I1255" s="75" t="str">
        <f>Table16[[#This Row],[RunBlock-Primary6]]&amp;"-"&amp;Table16[[#This Row],[PassBlock8]]&amp;IF(Table16[[#This Row],[RunBlock-Secondary7]]&lt;&gt;"","/"&amp;Table16[[#This Row],[RunBlock-Secondary7]]&amp;"-"&amp;Table16[[#This Row],[PassBlock8]],"")</f>
        <v>-</v>
      </c>
      <c r="J1255" s="73">
        <v>4</v>
      </c>
      <c r="K1255" s="73"/>
      <c r="L1255" s="74"/>
      <c r="M1255" s="74"/>
      <c r="N1255" s="74"/>
      <c r="O1255" s="74"/>
      <c r="P1255" s="74"/>
      <c r="Q1255" s="74" t="str">
        <f>Table16[[#This Row],[DefPrimary2]]&amp;IF(Table16[[#This Row],[Def-Secondary3]]&lt;&gt;"","/"&amp;Table16[[#This Row],[Def-Secondary3]],)&amp;""&amp;IF(Table16[[#This Row],[PassRush4]]&lt;&gt;"","-"&amp;Table16[[#This Row],[PassRush4]],)</f>
        <v>4</v>
      </c>
      <c r="R1255" s="74" t="e">
        <f>VLOOKUP(Table16[[#This Row],[Player]],#REF!,9,FALSE)</f>
        <v>#REF!</v>
      </c>
    </row>
    <row r="1256" spans="1:18" ht="12.75" customHeight="1" x14ac:dyDescent="0.25">
      <c r="A1256" s="76" t="s">
        <v>1818</v>
      </c>
      <c r="B1256" s="72" t="s">
        <v>421</v>
      </c>
      <c r="C1256" s="77" t="s">
        <v>549</v>
      </c>
      <c r="D1256" s="89">
        <v>32548</v>
      </c>
      <c r="E1256" s="73" t="s">
        <v>1573</v>
      </c>
      <c r="G1256" s="73" t="s">
        <v>433</v>
      </c>
      <c r="H1256" s="75" t="str">
        <f>VLOOKUP(Table16[[#This Row],[Player]],Rosters!$D$1:$D$1939,1,FALSE)</f>
        <v>Brown, Mike</v>
      </c>
      <c r="I1256" s="75" t="str">
        <f>Table16[[#This Row],[RunBlock-Primary6]]&amp;"-"&amp;Table16[[#This Row],[PassBlock8]]&amp;IF(Table16[[#This Row],[RunBlock-Secondary7]]&lt;&gt;"","/"&amp;Table16[[#This Row],[RunBlock-Secondary7]]&amp;"-"&amp;Table16[[#This Row],[PassBlock8]],"")</f>
        <v>-</v>
      </c>
      <c r="J1256" s="73">
        <v>40</v>
      </c>
      <c r="K1256" s="73"/>
      <c r="L1256" s="74"/>
      <c r="M1256" s="74"/>
      <c r="N1256" s="74"/>
      <c r="O1256" s="74"/>
      <c r="P1256" s="74"/>
      <c r="Q1256" s="74" t="str">
        <f>Table16[[#This Row],[DefPrimary2]]&amp;IF(Table16[[#This Row],[Def-Secondary3]]&lt;&gt;"","/"&amp;Table16[[#This Row],[Def-Secondary3]],)&amp;""&amp;IF(Table16[[#This Row],[PassRush4]]&lt;&gt;"","-"&amp;Table16[[#This Row],[PassRush4]],)</f>
        <v>40</v>
      </c>
      <c r="R1256" s="74" t="e">
        <f>VLOOKUP(Table16[[#This Row],[Player]],#REF!,9,FALSE)</f>
        <v>#REF!</v>
      </c>
    </row>
    <row r="1257" spans="1:18" ht="12.75" customHeight="1" x14ac:dyDescent="0.25">
      <c r="A1257" s="76" t="s">
        <v>1563</v>
      </c>
      <c r="B1257" s="72" t="s">
        <v>421</v>
      </c>
      <c r="C1257" s="77" t="s">
        <v>91</v>
      </c>
      <c r="D1257" s="89">
        <v>37175</v>
      </c>
      <c r="E1257" s="73" t="s">
        <v>477</v>
      </c>
      <c r="G1257" s="73" t="s">
        <v>433</v>
      </c>
      <c r="H1257" s="75" t="e">
        <f>VLOOKUP(Table16[[#This Row],[Player]],Rosters!$D$1:$D$1939,1,FALSE)</f>
        <v>#N/A</v>
      </c>
      <c r="I1257" s="75" t="str">
        <f>Table16[[#This Row],[RunBlock-Primary6]]&amp;"-"&amp;Table16[[#This Row],[PassBlock8]]&amp;IF(Table16[[#This Row],[RunBlock-Secondary7]]&lt;&gt;"","/"&amp;Table16[[#This Row],[RunBlock-Secondary7]]&amp;"-"&amp;Table16[[#This Row],[PassBlock8]],"")</f>
        <v>-</v>
      </c>
      <c r="J1257" s="73">
        <v>40</v>
      </c>
      <c r="K1257" s="73"/>
      <c r="L1257" s="74"/>
      <c r="M1257" s="74"/>
      <c r="N1257" s="74"/>
      <c r="O1257" s="74"/>
      <c r="P1257" s="74"/>
      <c r="Q1257" s="74" t="str">
        <f>Table16[[#This Row],[DefPrimary2]]&amp;IF(Table16[[#This Row],[Def-Secondary3]]&lt;&gt;"","/"&amp;Table16[[#This Row],[Def-Secondary3]],)&amp;""&amp;IF(Table16[[#This Row],[PassRush4]]&lt;&gt;"","-"&amp;Table16[[#This Row],[PassRush4]],)</f>
        <v>40</v>
      </c>
      <c r="R1257" s="74" t="e">
        <f>VLOOKUP(Table16[[#This Row],[Player]],#REF!,9,FALSE)</f>
        <v>#REF!</v>
      </c>
    </row>
    <row r="1258" spans="1:18" ht="12.75" customHeight="1" x14ac:dyDescent="0.25">
      <c r="A1258" s="76" t="s">
        <v>2420</v>
      </c>
      <c r="B1258" s="72" t="s">
        <v>421</v>
      </c>
      <c r="C1258" s="77" t="s">
        <v>395</v>
      </c>
      <c r="D1258" s="89">
        <v>37484</v>
      </c>
      <c r="E1258" s="73" t="s">
        <v>2421</v>
      </c>
      <c r="G1258" s="73" t="s">
        <v>406</v>
      </c>
      <c r="H1258" s="75" t="str">
        <f>VLOOKUP(Table16[[#This Row],[Player]],Rosters!$D$1:$D$1939,1,FALSE)</f>
        <v>Hicks, Jaden</v>
      </c>
      <c r="I1258" s="75" t="str">
        <f>Table16[[#This Row],[RunBlock-Primary6]]&amp;"-"&amp;Table16[[#This Row],[PassBlock8]]&amp;IF(Table16[[#This Row],[RunBlock-Secondary7]]&lt;&gt;"","/"&amp;Table16[[#This Row],[RunBlock-Secondary7]]&amp;"-"&amp;Table16[[#This Row],[PassBlock8]],"")</f>
        <v>-</v>
      </c>
      <c r="J1258" s="73">
        <v>44</v>
      </c>
      <c r="K1258" s="73"/>
      <c r="L1258" s="74"/>
      <c r="M1258" s="74"/>
      <c r="N1258" s="74"/>
      <c r="O1258" s="74"/>
      <c r="P1258" s="74"/>
      <c r="Q1258" s="74" t="str">
        <f>Table16[[#This Row],[DefPrimary2]]&amp;IF(Table16[[#This Row],[Def-Secondary3]]&lt;&gt;"","/"&amp;Table16[[#This Row],[Def-Secondary3]],)&amp;""&amp;IF(Table16[[#This Row],[PassRush4]]&lt;&gt;"","-"&amp;Table16[[#This Row],[PassRush4]],)</f>
        <v>44</v>
      </c>
      <c r="R1258" s="74" t="e">
        <f>VLOOKUP(Table16[[#This Row],[Player]],#REF!,9,FALSE)</f>
        <v>#REF!</v>
      </c>
    </row>
    <row r="1259" spans="1:18" ht="12.75" customHeight="1" x14ac:dyDescent="0.25">
      <c r="A1259" s="76" t="s">
        <v>2424</v>
      </c>
      <c r="B1259" s="72" t="s">
        <v>421</v>
      </c>
      <c r="C1259" s="77" t="s">
        <v>479</v>
      </c>
      <c r="D1259" s="89">
        <v>36660</v>
      </c>
      <c r="E1259" s="73" t="s">
        <v>236</v>
      </c>
      <c r="G1259" s="73" t="s">
        <v>388</v>
      </c>
      <c r="H1259" s="75" t="str">
        <f>VLOOKUP(Table16[[#This Row],[Player]],Rosters!$D$1:$D$1939,1,FALSE)</f>
        <v>Howden, Jordan</v>
      </c>
      <c r="I1259" s="75" t="str">
        <f>Table16[[#This Row],[RunBlock-Primary6]]&amp;"-"&amp;Table16[[#This Row],[PassBlock8]]&amp;IF(Table16[[#This Row],[RunBlock-Secondary7]]&lt;&gt;"","/"&amp;Table16[[#This Row],[RunBlock-Secondary7]]&amp;"-"&amp;Table16[[#This Row],[PassBlock8]],"")</f>
        <v>-</v>
      </c>
      <c r="J1259" s="73">
        <v>5</v>
      </c>
      <c r="K1259" s="73"/>
      <c r="L1259" s="74"/>
      <c r="M1259" s="74"/>
      <c r="N1259" s="74"/>
      <c r="O1259" s="74"/>
      <c r="P1259" s="74"/>
      <c r="Q1259" s="74" t="str">
        <f>Table16[[#This Row],[DefPrimary2]]&amp;IF(Table16[[#This Row],[Def-Secondary3]]&lt;&gt;"","/"&amp;Table16[[#This Row],[Def-Secondary3]],)&amp;""&amp;IF(Table16[[#This Row],[PassRush4]]&lt;&gt;"","-"&amp;Table16[[#This Row],[PassRush4]],)</f>
        <v>5</v>
      </c>
      <c r="R1259" s="74" t="e">
        <f>VLOOKUP(Table16[[#This Row],[Player]],#REF!,9,FALSE)</f>
        <v>#REF!</v>
      </c>
    </row>
    <row r="1260" spans="1:18" ht="12.75" customHeight="1" x14ac:dyDescent="0.25">
      <c r="A1260" s="76" t="s">
        <v>2212</v>
      </c>
      <c r="B1260" s="72" t="s">
        <v>421</v>
      </c>
      <c r="C1260" s="77" t="s">
        <v>213</v>
      </c>
      <c r="D1260" s="89">
        <v>36192</v>
      </c>
      <c r="E1260" s="73" t="s">
        <v>677</v>
      </c>
      <c r="G1260" s="73" t="s">
        <v>388</v>
      </c>
      <c r="H1260" s="75" t="str">
        <f>VLOOKUP(Table16[[#This Row],[Player]],Rosters!$D$1:$D$1939,1,FALSE)</f>
        <v>Hufanga, Talanoa</v>
      </c>
      <c r="I1260" s="75" t="str">
        <f>Table16[[#This Row],[RunBlock-Primary6]]&amp;"-"&amp;Table16[[#This Row],[PassBlock8]]&amp;IF(Table16[[#This Row],[RunBlock-Secondary7]]&lt;&gt;"","/"&amp;Table16[[#This Row],[RunBlock-Secondary7]]&amp;"-"&amp;Table16[[#This Row],[PassBlock8]],"")</f>
        <v>-</v>
      </c>
      <c r="J1260" s="73">
        <v>5</v>
      </c>
      <c r="K1260" s="73"/>
      <c r="L1260" s="74"/>
      <c r="M1260" s="74"/>
      <c r="N1260" s="74"/>
      <c r="O1260" s="74"/>
      <c r="P1260" s="74"/>
      <c r="Q1260" s="74" t="str">
        <f>Table16[[#This Row],[DefPrimary2]]&amp;IF(Table16[[#This Row],[Def-Secondary3]]&lt;&gt;"","/"&amp;Table16[[#This Row],[Def-Secondary3]],)&amp;""&amp;IF(Table16[[#This Row],[PassRush4]]&lt;&gt;"","-"&amp;Table16[[#This Row],[PassRush4]],)</f>
        <v>5</v>
      </c>
      <c r="R1260" s="74" t="e">
        <f>VLOOKUP(Table16[[#This Row],[Player]],#REF!,9,FALSE)</f>
        <v>#REF!</v>
      </c>
    </row>
    <row r="1261" spans="1:18" ht="12.75" customHeight="1" x14ac:dyDescent="0.25">
      <c r="A1261" s="76" t="s">
        <v>3000</v>
      </c>
      <c r="B1261" s="72" t="s">
        <v>421</v>
      </c>
      <c r="C1261" s="77" t="s">
        <v>429</v>
      </c>
      <c r="D1261" s="89">
        <v>36685</v>
      </c>
      <c r="E1261" s="73" t="s">
        <v>477</v>
      </c>
      <c r="G1261" s="73" t="s">
        <v>412</v>
      </c>
      <c r="H1261" s="75" t="str">
        <f>VLOOKUP(Table16[[#This Row],[Player]],Rosters!$D$1:$D$1939,1,FALSE)</f>
        <v>Izien, Christian</v>
      </c>
      <c r="I1261" s="75" t="str">
        <f>Table16[[#This Row],[RunBlock-Primary6]]&amp;"-"&amp;Table16[[#This Row],[PassBlock8]]&amp;IF(Table16[[#This Row],[RunBlock-Secondary7]]&lt;&gt;"","/"&amp;Table16[[#This Row],[RunBlock-Secondary7]]&amp;"-"&amp;Table16[[#This Row],[PassBlock8]],"")</f>
        <v>-</v>
      </c>
      <c r="J1261" s="73">
        <v>4</v>
      </c>
      <c r="K1261" s="73"/>
      <c r="L1261" s="74"/>
      <c r="M1261" s="74"/>
      <c r="N1261" s="74"/>
      <c r="O1261" s="74"/>
      <c r="P1261" s="74"/>
      <c r="Q1261" s="74" t="str">
        <f>Table16[[#This Row],[DefPrimary2]]&amp;IF(Table16[[#This Row],[Def-Secondary3]]&lt;&gt;"","/"&amp;Table16[[#This Row],[Def-Secondary3]],)&amp;""&amp;IF(Table16[[#This Row],[PassRush4]]&lt;&gt;"","-"&amp;Table16[[#This Row],[PassRush4]],)</f>
        <v>4</v>
      </c>
      <c r="R1261" s="74" t="e">
        <f>VLOOKUP(Table16[[#This Row],[Player]],#REF!,9,FALSE)</f>
        <v>#REF!</v>
      </c>
    </row>
    <row r="1262" spans="1:18" ht="12.75" customHeight="1" x14ac:dyDescent="0.25">
      <c r="A1262" s="76" t="s">
        <v>4329</v>
      </c>
      <c r="B1262" s="72" t="s">
        <v>421</v>
      </c>
      <c r="C1262" s="77" t="s">
        <v>246</v>
      </c>
      <c r="D1262" s="89">
        <v>33630</v>
      </c>
      <c r="E1262" s="73" t="s">
        <v>1728</v>
      </c>
      <c r="G1262" s="73" t="s">
        <v>412</v>
      </c>
      <c r="H1262" s="75" t="e">
        <f>VLOOKUP(Table16[[#This Row],[Player]],Rosters!$D$1:$D$1939,1,FALSE)</f>
        <v>#N/A</v>
      </c>
      <c r="I1262" s="75" t="str">
        <f>Table16[[#This Row],[RunBlock-Primary6]]&amp;"-"&amp;Table16[[#This Row],[PassBlock8]]&amp;IF(Table16[[#This Row],[RunBlock-Secondary7]]&lt;&gt;"","/"&amp;Table16[[#This Row],[RunBlock-Secondary7]]&amp;"-"&amp;Table16[[#This Row],[PassBlock8]],"")</f>
        <v>-</v>
      </c>
      <c r="J1262" s="73">
        <v>4</v>
      </c>
      <c r="K1262" s="73"/>
      <c r="L1262" s="74"/>
      <c r="M1262" s="74"/>
      <c r="N1262" s="74"/>
      <c r="O1262" s="74"/>
      <c r="P1262" s="74"/>
      <c r="Q1262" s="74" t="str">
        <f>Table16[[#This Row],[DefPrimary2]]&amp;IF(Table16[[#This Row],[Def-Secondary3]]&lt;&gt;"","/"&amp;Table16[[#This Row],[Def-Secondary3]],)&amp;""&amp;IF(Table16[[#This Row],[PassRush4]]&lt;&gt;"","-"&amp;Table16[[#This Row],[PassRush4]],)</f>
        <v>4</v>
      </c>
      <c r="R1262" s="74" t="e">
        <f>VLOOKUP(Table16[[#This Row],[Player]],#REF!,9,FALSE)</f>
        <v>#REF!</v>
      </c>
    </row>
    <row r="1263" spans="1:18" ht="12.75" customHeight="1" x14ac:dyDescent="0.25">
      <c r="A1263" s="76" t="s">
        <v>3116</v>
      </c>
      <c r="B1263" s="72" t="s">
        <v>421</v>
      </c>
      <c r="C1263" s="77" t="s">
        <v>181</v>
      </c>
      <c r="D1263" s="89">
        <v>34125</v>
      </c>
      <c r="E1263" s="73" t="s">
        <v>706</v>
      </c>
      <c r="G1263" s="73" t="s">
        <v>412</v>
      </c>
      <c r="H1263" s="75" t="str">
        <f>VLOOKUP(Table16[[#This Row],[Player]],Rosters!$D$1:$D$1939,1,FALSE)</f>
        <v>Kazee, Damontae</v>
      </c>
      <c r="I1263" s="75" t="str">
        <f>Table16[[#This Row],[RunBlock-Primary6]]&amp;"-"&amp;Table16[[#This Row],[PassBlock8]]&amp;IF(Table16[[#This Row],[RunBlock-Secondary7]]&lt;&gt;"","/"&amp;Table16[[#This Row],[RunBlock-Secondary7]]&amp;"-"&amp;Table16[[#This Row],[PassBlock8]],"")</f>
        <v>-</v>
      </c>
      <c r="J1263" s="73">
        <v>4</v>
      </c>
      <c r="K1263" s="73"/>
      <c r="L1263" s="74"/>
      <c r="M1263" s="74"/>
      <c r="N1263" s="74"/>
      <c r="O1263" s="74"/>
      <c r="P1263" s="74"/>
      <c r="Q1263" s="74" t="str">
        <f>Table16[[#This Row],[DefPrimary2]]&amp;IF(Table16[[#This Row],[Def-Secondary3]]&lt;&gt;"","/"&amp;Table16[[#This Row],[Def-Secondary3]],)&amp;""&amp;IF(Table16[[#This Row],[PassRush4]]&lt;&gt;"","-"&amp;Table16[[#This Row],[PassRush4]],)</f>
        <v>4</v>
      </c>
      <c r="R1263" s="74" t="e">
        <f>VLOOKUP(Table16[[#This Row],[Player]],#REF!,9,FALSE)</f>
        <v>#REF!</v>
      </c>
    </row>
    <row r="1264" spans="1:18" ht="12.75" customHeight="1" x14ac:dyDescent="0.25">
      <c r="A1264" s="76" t="s">
        <v>3224</v>
      </c>
      <c r="B1264" s="72" t="s">
        <v>421</v>
      </c>
      <c r="C1264" s="77" t="s">
        <v>145</v>
      </c>
      <c r="D1264" s="89">
        <v>35521</v>
      </c>
      <c r="E1264" s="73" t="s">
        <v>1248</v>
      </c>
      <c r="G1264" s="73" t="s">
        <v>412</v>
      </c>
      <c r="H1264" s="75" t="str">
        <f>VLOOKUP(Table16[[#This Row],[Player]],Rosters!$D$1:$D$1939,1,FALSE)</f>
        <v>Lewis, Cam</v>
      </c>
      <c r="I1264" s="75" t="str">
        <f>Table16[[#This Row],[RunBlock-Primary6]]&amp;"-"&amp;Table16[[#This Row],[PassBlock8]]&amp;IF(Table16[[#This Row],[RunBlock-Secondary7]]&lt;&gt;"","/"&amp;Table16[[#This Row],[RunBlock-Secondary7]]&amp;"-"&amp;Table16[[#This Row],[PassBlock8]],"")</f>
        <v>-</v>
      </c>
      <c r="J1264" s="73">
        <v>4</v>
      </c>
      <c r="K1264" s="73"/>
      <c r="L1264" s="74"/>
      <c r="M1264" s="74"/>
      <c r="N1264" s="74"/>
      <c r="O1264" s="74"/>
      <c r="P1264" s="74"/>
      <c r="Q1264" s="74" t="str">
        <f>Table16[[#This Row],[DefPrimary2]]&amp;IF(Table16[[#This Row],[Def-Secondary3]]&lt;&gt;"","/"&amp;Table16[[#This Row],[Def-Secondary3]],)&amp;""&amp;IF(Table16[[#This Row],[PassRush4]]&lt;&gt;"","-"&amp;Table16[[#This Row],[PassRush4]],)</f>
        <v>4</v>
      </c>
      <c r="R1264" s="74" t="e">
        <f>VLOOKUP(Table16[[#This Row],[Player]],#REF!,9,FALSE)</f>
        <v>#REF!</v>
      </c>
    </row>
    <row r="1265" spans="1:18" ht="12.75" customHeight="1" x14ac:dyDescent="0.25">
      <c r="A1265" s="76" t="s">
        <v>2533</v>
      </c>
      <c r="B1265" s="72" t="s">
        <v>421</v>
      </c>
      <c r="C1265" s="77" t="s">
        <v>303</v>
      </c>
      <c r="D1265" s="89">
        <v>34430</v>
      </c>
      <c r="E1265" s="73" t="s">
        <v>2534</v>
      </c>
      <c r="G1265" s="73" t="s">
        <v>406</v>
      </c>
      <c r="H1265" s="75" t="str">
        <f>VLOOKUP(Table16[[#This Row],[Player]],Rosters!$D$1:$D$1939,1,FALSE)</f>
        <v>Mills, Jalen</v>
      </c>
      <c r="I1265" s="75" t="str">
        <f>Table16[[#This Row],[RunBlock-Primary6]]&amp;"-"&amp;Table16[[#This Row],[PassBlock8]]&amp;IF(Table16[[#This Row],[RunBlock-Secondary7]]&lt;&gt;"","/"&amp;Table16[[#This Row],[RunBlock-Secondary7]]&amp;"-"&amp;Table16[[#This Row],[PassBlock8]],"")</f>
        <v>-</v>
      </c>
      <c r="J1265" s="73">
        <v>44</v>
      </c>
      <c r="K1265" s="73"/>
      <c r="L1265" s="74"/>
      <c r="M1265" s="74"/>
      <c r="N1265" s="74"/>
      <c r="O1265" s="74"/>
      <c r="P1265" s="74"/>
      <c r="Q1265" s="74" t="str">
        <f>Table16[[#This Row],[DefPrimary2]]&amp;IF(Table16[[#This Row],[Def-Secondary3]]&lt;&gt;"","/"&amp;Table16[[#This Row],[Def-Secondary3]],)&amp;""&amp;IF(Table16[[#This Row],[PassRush4]]&lt;&gt;"","-"&amp;Table16[[#This Row],[PassRush4]],)</f>
        <v>44</v>
      </c>
      <c r="R1265" s="74" t="e">
        <f>VLOOKUP(Table16[[#This Row],[Player]],#REF!,9,FALSE)</f>
        <v>#REF!</v>
      </c>
    </row>
    <row r="1266" spans="1:18" ht="12.75" customHeight="1" x14ac:dyDescent="0.25">
      <c r="A1266" s="76" t="s">
        <v>4330</v>
      </c>
      <c r="B1266" s="72" t="s">
        <v>421</v>
      </c>
      <c r="C1266" s="77" t="s">
        <v>213</v>
      </c>
      <c r="D1266" s="89">
        <v>34276</v>
      </c>
      <c r="E1266" s="73" t="s">
        <v>391</v>
      </c>
      <c r="G1266" s="73" t="s">
        <v>412</v>
      </c>
      <c r="H1266" s="75" t="e">
        <f>VLOOKUP(Table16[[#This Row],[Player]],Rosters!$D$1:$D$1939,1,FALSE)</f>
        <v>#N/A</v>
      </c>
      <c r="I1266" s="75" t="str">
        <f>Table16[[#This Row],[RunBlock-Primary6]]&amp;"-"&amp;Table16[[#This Row],[PassBlock8]]&amp;IF(Table16[[#This Row],[RunBlock-Secondary7]]&lt;&gt;"","/"&amp;Table16[[#This Row],[RunBlock-Secondary7]]&amp;"-"&amp;Table16[[#This Row],[PassBlock8]],"")</f>
        <v>-</v>
      </c>
      <c r="J1266" s="73">
        <v>4</v>
      </c>
      <c r="K1266" s="73"/>
      <c r="L1266" s="74"/>
      <c r="M1266" s="74"/>
      <c r="N1266" s="74"/>
      <c r="O1266" s="74"/>
      <c r="P1266" s="74"/>
      <c r="Q1266" s="74" t="str">
        <f>Table16[[#This Row],[DefPrimary2]]&amp;IF(Table16[[#This Row],[Def-Secondary3]]&lt;&gt;"","/"&amp;Table16[[#This Row],[Def-Secondary3]],)&amp;""&amp;IF(Table16[[#This Row],[PassRush4]]&lt;&gt;"","-"&amp;Table16[[#This Row],[PassRush4]],)</f>
        <v>4</v>
      </c>
      <c r="R1266" s="74" t="e">
        <f>VLOOKUP(Table16[[#This Row],[Player]],#REF!,9,FALSE)</f>
        <v>#REF!</v>
      </c>
    </row>
    <row r="1267" spans="1:18" ht="12.75" customHeight="1" x14ac:dyDescent="0.25">
      <c r="A1267" s="90" t="s">
        <v>1561</v>
      </c>
      <c r="B1267" s="72" t="s">
        <v>421</v>
      </c>
      <c r="C1267" s="77" t="s">
        <v>84</v>
      </c>
      <c r="D1267" s="89">
        <v>36911</v>
      </c>
      <c r="E1267" s="73" t="s">
        <v>1562</v>
      </c>
      <c r="G1267" s="73" t="s">
        <v>389</v>
      </c>
      <c r="H1267" s="75" t="str">
        <f>VLOOKUP(Table16[[#This Row],[Player]],Rosters!$D$1:$D$1939,1,FALSE)</f>
        <v>Taylor-Demerson, Dadrion</v>
      </c>
      <c r="I1267" s="75" t="str">
        <f>Table16[[#This Row],[RunBlock-Primary6]]&amp;"-"&amp;Table16[[#This Row],[PassBlock8]]&amp;IF(Table16[[#This Row],[RunBlock-Secondary7]]&lt;&gt;"","/"&amp;Table16[[#This Row],[RunBlock-Secondary7]]&amp;"-"&amp;Table16[[#This Row],[PassBlock8]],"")</f>
        <v>-</v>
      </c>
      <c r="J1267" s="73">
        <v>45</v>
      </c>
      <c r="K1267" s="73"/>
      <c r="L1267" s="74"/>
      <c r="M1267" s="74"/>
      <c r="N1267" s="74"/>
      <c r="O1267" s="74"/>
      <c r="P1267" s="74"/>
      <c r="Q1267" s="74" t="str">
        <f>Table16[[#This Row],[DefPrimary2]]&amp;IF(Table16[[#This Row],[Def-Secondary3]]&lt;&gt;"","/"&amp;Table16[[#This Row],[Def-Secondary3]],)&amp;""&amp;IF(Table16[[#This Row],[PassRush4]]&lt;&gt;"","-"&amp;Table16[[#This Row],[PassRush4]],)</f>
        <v>45</v>
      </c>
      <c r="R1267" s="74" t="e">
        <f>VLOOKUP(Table16[[#This Row],[Player]],#REF!,9,FALSE)</f>
        <v>#REF!</v>
      </c>
    </row>
    <row r="1268" spans="1:18" ht="12.75" customHeight="1" x14ac:dyDescent="0.25">
      <c r="A1268" s="76" t="s">
        <v>2650</v>
      </c>
      <c r="B1268" s="72" t="s">
        <v>421</v>
      </c>
      <c r="C1268" s="77" t="s">
        <v>368</v>
      </c>
      <c r="D1268" s="89">
        <v>37100</v>
      </c>
      <c r="E1268" s="73" t="s">
        <v>2651</v>
      </c>
      <c r="G1268" s="73" t="s">
        <v>406</v>
      </c>
      <c r="H1268" s="75" t="str">
        <f>VLOOKUP(Table16[[#This Row],[Player]],Rosters!$D$1:$D$1939,1,FALSE)</f>
        <v>Williams, Evan</v>
      </c>
      <c r="I1268" s="75" t="str">
        <f>Table16[[#This Row],[RunBlock-Primary6]]&amp;"-"&amp;Table16[[#This Row],[PassBlock8]]&amp;IF(Table16[[#This Row],[RunBlock-Secondary7]]&lt;&gt;"","/"&amp;Table16[[#This Row],[RunBlock-Secondary7]]&amp;"-"&amp;Table16[[#This Row],[PassBlock8]],"")</f>
        <v>-</v>
      </c>
      <c r="J1268" s="73">
        <v>44</v>
      </c>
      <c r="K1268" s="73"/>
      <c r="L1268" s="74"/>
      <c r="M1268" s="74"/>
      <c r="N1268" s="74"/>
      <c r="O1268" s="74"/>
      <c r="P1268" s="74"/>
      <c r="Q1268" s="74" t="str">
        <f>Table16[[#This Row],[DefPrimary2]]&amp;IF(Table16[[#This Row],[Def-Secondary3]]&lt;&gt;"","/"&amp;Table16[[#This Row],[Def-Secondary3]],)&amp;""&amp;IF(Table16[[#This Row],[PassRush4]]&lt;&gt;"","-"&amp;Table16[[#This Row],[PassRush4]],)</f>
        <v>44</v>
      </c>
      <c r="R1268" s="74" t="e">
        <f>VLOOKUP(Table16[[#This Row],[Player]],#REF!,9,FALSE)</f>
        <v>#REF!</v>
      </c>
    </row>
    <row r="1269" spans="1:18" ht="12.75" customHeight="1" x14ac:dyDescent="0.25">
      <c r="A1269" s="76" t="s">
        <v>3547</v>
      </c>
      <c r="B1269" s="72" t="s">
        <v>421</v>
      </c>
      <c r="C1269" s="77" t="s">
        <v>101</v>
      </c>
      <c r="D1269" s="89">
        <v>35404</v>
      </c>
      <c r="E1269" s="73" t="s">
        <v>121</v>
      </c>
      <c r="G1269" s="73" t="s">
        <v>412</v>
      </c>
      <c r="H1269" s="75" t="str">
        <f>VLOOKUP(Table16[[#This Row],[Player]],Rosters!$D$1:$D$1939,1,FALSE)</f>
        <v>Wingard, Andrew</v>
      </c>
      <c r="I1269" s="75" t="str">
        <f>Table16[[#This Row],[RunBlock-Primary6]]&amp;"-"&amp;Table16[[#This Row],[PassBlock8]]&amp;IF(Table16[[#This Row],[RunBlock-Secondary7]]&lt;&gt;"","/"&amp;Table16[[#This Row],[RunBlock-Secondary7]]&amp;"-"&amp;Table16[[#This Row],[PassBlock8]],"")</f>
        <v>-</v>
      </c>
      <c r="J1269" s="73">
        <v>4</v>
      </c>
      <c r="K1269" s="73"/>
      <c r="L1269" s="74"/>
      <c r="M1269" s="74"/>
      <c r="N1269" s="74"/>
      <c r="O1269" s="74"/>
      <c r="P1269" s="74"/>
      <c r="Q1269" s="74" t="str">
        <f>Table16[[#This Row],[DefPrimary2]]&amp;IF(Table16[[#This Row],[Def-Secondary3]]&lt;&gt;"","/"&amp;Table16[[#This Row],[Def-Secondary3]],)&amp;""&amp;IF(Table16[[#This Row],[PassRush4]]&lt;&gt;"","-"&amp;Table16[[#This Row],[PassRush4]],)</f>
        <v>4</v>
      </c>
      <c r="R1269" s="74" t="e">
        <f>VLOOKUP(Table16[[#This Row],[Player]],#REF!,9,FALSE)</f>
        <v>#REF!</v>
      </c>
    </row>
    <row r="1270" spans="1:18" ht="12.75" customHeight="1" x14ac:dyDescent="0.25">
      <c r="A1270" s="76" t="s">
        <v>1752</v>
      </c>
      <c r="B1270" s="72" t="s">
        <v>133</v>
      </c>
      <c r="C1270" s="77" t="s">
        <v>250</v>
      </c>
      <c r="D1270" s="89">
        <v>36493</v>
      </c>
      <c r="E1270" s="73" t="s">
        <v>4331</v>
      </c>
      <c r="G1270" s="73" t="s">
        <v>496</v>
      </c>
      <c r="H1270" s="75" t="str">
        <f>VLOOKUP(Table16[[#This Row],[Player]],Rosters!$D$1:$D$1939,1,FALSE)</f>
        <v>Bateman, Rashod</v>
      </c>
      <c r="I1270" s="75" t="str">
        <f>Table16[[#This Row],[RunBlock-Primary6]]&amp;"-"&amp;Table16[[#This Row],[PassBlock8]]&amp;IF(Table16[[#This Row],[RunBlock-Secondary7]]&lt;&gt;"","/"&amp;Table16[[#This Row],[RunBlock-Secondary7]]&amp;"-"&amp;Table16[[#This Row],[PassBlock8]],"")</f>
        <v>-</v>
      </c>
      <c r="J1270" s="73"/>
      <c r="K1270" s="73"/>
      <c r="L1270" s="74"/>
      <c r="M1270" s="74"/>
      <c r="N1270" s="74"/>
      <c r="O1270" s="74"/>
      <c r="P1270" s="74"/>
      <c r="Q1270" s="74" t="str">
        <f>Table16[[#This Row],[DefPrimary2]]&amp;IF(Table16[[#This Row],[Def-Secondary3]]&lt;&gt;"","/"&amp;Table16[[#This Row],[Def-Secondary3]],)&amp;""&amp;IF(Table16[[#This Row],[PassRush4]]&lt;&gt;"","-"&amp;Table16[[#This Row],[PassRush4]],)</f>
        <v/>
      </c>
      <c r="R1270" s="74" t="e">
        <f>VLOOKUP(Table16[[#This Row],[Player]],#REF!,9,FALSE)</f>
        <v>#REF!</v>
      </c>
    </row>
    <row r="1271" spans="1:18" ht="12.75" customHeight="1" x14ac:dyDescent="0.25">
      <c r="A1271" s="76" t="s">
        <v>495</v>
      </c>
      <c r="B1271" s="72" t="s">
        <v>133</v>
      </c>
      <c r="C1271" s="77" t="s">
        <v>272</v>
      </c>
      <c r="D1271" s="89">
        <v>37383</v>
      </c>
      <c r="E1271" s="73" t="s">
        <v>348</v>
      </c>
      <c r="G1271" s="73" t="s">
        <v>496</v>
      </c>
      <c r="H1271" s="75" t="str">
        <f>VLOOKUP(Table16[[#This Row],[Player]],Rosters!$D$1:$D$1939,1,FALSE)</f>
        <v>Boutte, Kayshon</v>
      </c>
      <c r="I1271" s="75" t="str">
        <f>Table16[[#This Row],[RunBlock-Primary6]]&amp;"-"&amp;Table16[[#This Row],[PassBlock8]]&amp;IF(Table16[[#This Row],[RunBlock-Secondary7]]&lt;&gt;"","/"&amp;Table16[[#This Row],[RunBlock-Secondary7]]&amp;"-"&amp;Table16[[#This Row],[PassBlock8]],"")</f>
        <v>-</v>
      </c>
      <c r="J1271" s="73"/>
      <c r="K1271" s="73"/>
      <c r="L1271" s="74"/>
      <c r="M1271" s="74"/>
      <c r="N1271" s="74"/>
      <c r="O1271" s="74"/>
      <c r="P1271" s="74"/>
      <c r="Q1271" s="74" t="str">
        <f>Table16[[#This Row],[DefPrimary2]]&amp;IF(Table16[[#This Row],[Def-Secondary3]]&lt;&gt;"","/"&amp;Table16[[#This Row],[Def-Secondary3]],)&amp;""&amp;IF(Table16[[#This Row],[PassRush4]]&lt;&gt;"","-"&amp;Table16[[#This Row],[PassRush4]],)</f>
        <v/>
      </c>
      <c r="R1271" s="74" t="e">
        <f>VLOOKUP(Table16[[#This Row],[Player]],#REF!,9,FALSE)</f>
        <v>#REF!</v>
      </c>
    </row>
    <row r="1272" spans="1:18" ht="12.75" customHeight="1" x14ac:dyDescent="0.25">
      <c r="A1272" s="76" t="s">
        <v>2002</v>
      </c>
      <c r="B1272" s="72" t="s">
        <v>133</v>
      </c>
      <c r="C1272" s="77" t="s">
        <v>363</v>
      </c>
      <c r="D1272" s="89">
        <v>35611</v>
      </c>
      <c r="E1272" s="73" t="s">
        <v>591</v>
      </c>
      <c r="G1272" s="73" t="s">
        <v>876</v>
      </c>
      <c r="H1272" s="75" t="str">
        <f>VLOOKUP(Table16[[#This Row],[Player]],Rosters!$D$1:$D$1939,1,FALSE)</f>
        <v>Brown, A.J.</v>
      </c>
      <c r="I1272" s="75" t="str">
        <f>Table16[[#This Row],[RunBlock-Primary6]]&amp;"-"&amp;Table16[[#This Row],[PassBlock8]]&amp;IF(Table16[[#This Row],[RunBlock-Secondary7]]&lt;&gt;"","/"&amp;Table16[[#This Row],[RunBlock-Secondary7]]&amp;"-"&amp;Table16[[#This Row],[PassBlock8]],"")</f>
        <v>-</v>
      </c>
      <c r="J1272" s="73"/>
      <c r="K1272" s="73"/>
      <c r="L1272" s="74"/>
      <c r="M1272" s="74"/>
      <c r="N1272" s="74"/>
      <c r="O1272" s="74"/>
      <c r="P1272" s="74"/>
      <c r="Q1272" s="74" t="str">
        <f>Table16[[#This Row],[DefPrimary2]]&amp;IF(Table16[[#This Row],[Def-Secondary3]]&lt;&gt;"","/"&amp;Table16[[#This Row],[Def-Secondary3]],)&amp;""&amp;IF(Table16[[#This Row],[PassRush4]]&lt;&gt;"","-"&amp;Table16[[#This Row],[PassRush4]],)</f>
        <v/>
      </c>
      <c r="R1272" s="74" t="e">
        <f>VLOOKUP(Table16[[#This Row],[Player]],#REF!,9,FALSE)</f>
        <v>#REF!</v>
      </c>
    </row>
    <row r="1273" spans="1:18" ht="12.75" customHeight="1" x14ac:dyDescent="0.25">
      <c r="A1273" s="76" t="s">
        <v>142</v>
      </c>
      <c r="B1273" s="72" t="s">
        <v>133</v>
      </c>
      <c r="C1273" s="77" t="s">
        <v>145</v>
      </c>
      <c r="D1273" s="89">
        <v>37758</v>
      </c>
      <c r="E1273" s="73" t="s">
        <v>143</v>
      </c>
      <c r="G1273" s="73" t="s">
        <v>146</v>
      </c>
      <c r="H1273" s="75" t="str">
        <f>VLOOKUP(Table16[[#This Row],[Player]],Rosters!$D$1:$D$1939,1,FALSE)</f>
        <v>Coleman, Keon</v>
      </c>
      <c r="I1273" s="75" t="str">
        <f>Table16[[#This Row],[RunBlock-Primary6]]&amp;"-"&amp;Table16[[#This Row],[PassBlock8]]&amp;IF(Table16[[#This Row],[RunBlock-Secondary7]]&lt;&gt;"","/"&amp;Table16[[#This Row],[RunBlock-Secondary7]]&amp;"-"&amp;Table16[[#This Row],[PassBlock8]],"")</f>
        <v>-</v>
      </c>
      <c r="J1273" s="73"/>
      <c r="K1273" s="73"/>
      <c r="L1273" s="74"/>
      <c r="M1273" s="74"/>
      <c r="N1273" s="74"/>
      <c r="O1273" s="74"/>
      <c r="P1273" s="74"/>
      <c r="Q1273" s="74" t="str">
        <f>Table16[[#This Row],[DefPrimary2]]&amp;IF(Table16[[#This Row],[Def-Secondary3]]&lt;&gt;"","/"&amp;Table16[[#This Row],[Def-Secondary3]],)&amp;""&amp;IF(Table16[[#This Row],[PassRush4]]&lt;&gt;"","-"&amp;Table16[[#This Row],[PassRush4]],)</f>
        <v/>
      </c>
      <c r="R1273" s="74" t="e">
        <f>VLOOKUP(Table16[[#This Row],[Player]],#REF!,9,FALSE)</f>
        <v>#REF!</v>
      </c>
    </row>
    <row r="1274" spans="1:18" ht="12.75" customHeight="1" x14ac:dyDescent="0.25">
      <c r="A1274" s="76" t="s">
        <v>1333</v>
      </c>
      <c r="B1274" s="72" t="s">
        <v>133</v>
      </c>
      <c r="C1274" s="77" t="s">
        <v>220</v>
      </c>
      <c r="D1274" s="89">
        <v>36220</v>
      </c>
      <c r="E1274" s="73" t="s">
        <v>473</v>
      </c>
      <c r="G1274" s="73" t="s">
        <v>876</v>
      </c>
      <c r="H1274" s="75" t="str">
        <f>VLOOKUP(Table16[[#This Row],[Player]],Rosters!$D$1:$D$1939,1,FALSE)</f>
        <v>Collins, Nico</v>
      </c>
      <c r="I1274" s="75" t="str">
        <f>Table16[[#This Row],[RunBlock-Primary6]]&amp;"-"&amp;Table16[[#This Row],[PassBlock8]]&amp;IF(Table16[[#This Row],[RunBlock-Secondary7]]&lt;&gt;"","/"&amp;Table16[[#This Row],[RunBlock-Secondary7]]&amp;"-"&amp;Table16[[#This Row],[PassBlock8]],"")</f>
        <v>-</v>
      </c>
      <c r="J1274" s="73"/>
      <c r="K1274" s="73"/>
      <c r="L1274" s="74"/>
      <c r="M1274" s="74"/>
      <c r="N1274" s="74"/>
      <c r="O1274" s="74"/>
      <c r="P1274" s="74"/>
      <c r="Q1274" s="74" t="str">
        <f>Table16[[#This Row],[DefPrimary2]]&amp;IF(Table16[[#This Row],[Def-Secondary3]]&lt;&gt;"","/"&amp;Table16[[#This Row],[Def-Secondary3]],)&amp;""&amp;IF(Table16[[#This Row],[PassRush4]]&lt;&gt;"","-"&amp;Table16[[#This Row],[PassRush4]],)</f>
        <v/>
      </c>
      <c r="R1274" s="74" t="e">
        <f>VLOOKUP(Table16[[#This Row],[Player]],#REF!,9,FALSE)</f>
        <v>#REF!</v>
      </c>
    </row>
    <row r="1275" spans="1:18" ht="12.75" customHeight="1" x14ac:dyDescent="0.25">
      <c r="A1275" s="76" t="s">
        <v>3050</v>
      </c>
      <c r="B1275" s="72" t="s">
        <v>133</v>
      </c>
      <c r="C1275" s="77" t="s">
        <v>368</v>
      </c>
      <c r="D1275" s="89">
        <v>36629</v>
      </c>
      <c r="E1275" s="73" t="s">
        <v>89</v>
      </c>
      <c r="G1275" s="73" t="s">
        <v>3049</v>
      </c>
      <c r="H1275" s="75" t="str">
        <f>VLOOKUP(Table16[[#This Row],[Player]],Rosters!$D$1:$D$1939,1,FALSE)</f>
        <v>Doubs, Romeo</v>
      </c>
      <c r="I1275" s="75" t="str">
        <f>Table16[[#This Row],[RunBlock-Primary6]]&amp;"-"&amp;Table16[[#This Row],[PassBlock8]]&amp;IF(Table16[[#This Row],[RunBlock-Secondary7]]&lt;&gt;"","/"&amp;Table16[[#This Row],[RunBlock-Secondary7]]&amp;"-"&amp;Table16[[#This Row],[PassBlock8]],"")</f>
        <v>-</v>
      </c>
      <c r="J1275" s="73"/>
      <c r="K1275" s="73"/>
      <c r="L1275" s="74"/>
      <c r="M1275" s="74"/>
      <c r="N1275" s="74"/>
      <c r="O1275" s="74"/>
      <c r="P1275" s="74"/>
      <c r="Q1275" s="74" t="str">
        <f>Table16[[#This Row],[DefPrimary2]]&amp;IF(Table16[[#This Row],[Def-Secondary3]]&lt;&gt;"","/"&amp;Table16[[#This Row],[Def-Secondary3]],)&amp;""&amp;IF(Table16[[#This Row],[PassRush4]]&lt;&gt;"","-"&amp;Table16[[#This Row],[PassRush4]],)</f>
        <v/>
      </c>
      <c r="R1275" s="74" t="e">
        <f>VLOOKUP(Table16[[#This Row],[Player]],#REF!,9,FALSE)</f>
        <v>#REF!</v>
      </c>
    </row>
    <row r="1276" spans="1:18" ht="12.75" customHeight="1" x14ac:dyDescent="0.25">
      <c r="A1276" s="76" t="s">
        <v>874</v>
      </c>
      <c r="B1276" s="72" t="s">
        <v>133</v>
      </c>
      <c r="C1276" s="77" t="s">
        <v>429</v>
      </c>
      <c r="D1276" s="89">
        <v>34202</v>
      </c>
      <c r="E1276" s="73" t="s">
        <v>875</v>
      </c>
      <c r="G1276" s="73" t="s">
        <v>876</v>
      </c>
      <c r="H1276" s="75" t="str">
        <f>VLOOKUP(Table16[[#This Row],[Player]],Rosters!$D$1:$D$1939,1,FALSE)</f>
        <v>Evans, Mike</v>
      </c>
      <c r="I1276" s="75" t="str">
        <f>Table16[[#This Row],[RunBlock-Primary6]]&amp;"-"&amp;Table16[[#This Row],[PassBlock8]]&amp;IF(Table16[[#This Row],[RunBlock-Secondary7]]&lt;&gt;"","/"&amp;Table16[[#This Row],[RunBlock-Secondary7]]&amp;"-"&amp;Table16[[#This Row],[PassBlock8]],"")</f>
        <v>-</v>
      </c>
      <c r="J1276" s="73"/>
      <c r="K1276" s="73"/>
      <c r="L1276" s="74"/>
      <c r="M1276" s="74"/>
      <c r="N1276" s="74"/>
      <c r="O1276" s="74"/>
      <c r="P1276" s="74"/>
      <c r="Q1276" s="74" t="str">
        <f>Table16[[#This Row],[DefPrimary2]]&amp;IF(Table16[[#This Row],[Def-Secondary3]]&lt;&gt;"","/"&amp;Table16[[#This Row],[Def-Secondary3]],)&amp;""&amp;IF(Table16[[#This Row],[PassRush4]]&lt;&gt;"","-"&amp;Table16[[#This Row],[PassRush4]],)</f>
        <v/>
      </c>
      <c r="R1276" s="74" t="e">
        <f>VLOOKUP(Table16[[#This Row],[Player]],#REF!,9,FALSE)</f>
        <v>#REF!</v>
      </c>
    </row>
    <row r="1277" spans="1:18" ht="12.75" customHeight="1" x14ac:dyDescent="0.25">
      <c r="A1277" s="76" t="s">
        <v>3046</v>
      </c>
      <c r="B1277" s="72" t="s">
        <v>133</v>
      </c>
      <c r="C1277" s="77" t="s">
        <v>84</v>
      </c>
      <c r="D1277" s="89">
        <v>37479</v>
      </c>
      <c r="E1277" s="73" t="s">
        <v>3047</v>
      </c>
      <c r="G1277" s="73" t="s">
        <v>3049</v>
      </c>
      <c r="H1277" s="75" t="str">
        <f>VLOOKUP(Table16[[#This Row],[Player]],Rosters!$D$1:$D$1939,1,FALSE)</f>
        <v>Harrison Jr., Marvin</v>
      </c>
      <c r="I1277" s="75" t="str">
        <f>Table16[[#This Row],[RunBlock-Primary6]]&amp;"-"&amp;Table16[[#This Row],[PassBlock8]]&amp;IF(Table16[[#This Row],[RunBlock-Secondary7]]&lt;&gt;"","/"&amp;Table16[[#This Row],[RunBlock-Secondary7]]&amp;"-"&amp;Table16[[#This Row],[PassBlock8]],"")</f>
        <v>-</v>
      </c>
      <c r="J1277" s="73"/>
      <c r="K1277" s="73"/>
      <c r="L1277" s="74"/>
      <c r="M1277" s="74"/>
      <c r="N1277" s="74"/>
      <c r="O1277" s="74"/>
      <c r="P1277" s="74"/>
      <c r="Q1277" s="74" t="str">
        <f>Table16[[#This Row],[DefPrimary2]]&amp;IF(Table16[[#This Row],[Def-Secondary3]]&lt;&gt;"","/"&amp;Table16[[#This Row],[Def-Secondary3]],)&amp;""&amp;IF(Table16[[#This Row],[PassRush4]]&lt;&gt;"","-"&amp;Table16[[#This Row],[PassRush4]],)</f>
        <v/>
      </c>
      <c r="R1277" s="74" t="e">
        <f>VLOOKUP(Table16[[#This Row],[Player]],#REF!,9,FALSE)</f>
        <v>#REF!</v>
      </c>
    </row>
    <row r="1278" spans="1:18" ht="12.75" customHeight="1" x14ac:dyDescent="0.25">
      <c r="A1278" s="76" t="s">
        <v>2109</v>
      </c>
      <c r="B1278" s="72" t="s">
        <v>133</v>
      </c>
      <c r="C1278" s="77" t="s">
        <v>131</v>
      </c>
      <c r="D1278" s="89">
        <v>36178</v>
      </c>
      <c r="E1278" s="73" t="s">
        <v>230</v>
      </c>
      <c r="G1278" s="73" t="s">
        <v>2110</v>
      </c>
      <c r="H1278" s="75" t="str">
        <f>VLOOKUP(Table16[[#This Row],[Player]],Rosters!$D$1:$D$1939,1,FALSE)</f>
        <v>Higgins, Tee</v>
      </c>
      <c r="I1278" s="75" t="str">
        <f>Table16[[#This Row],[RunBlock-Primary6]]&amp;"-"&amp;Table16[[#This Row],[PassBlock8]]&amp;IF(Table16[[#This Row],[RunBlock-Secondary7]]&lt;&gt;"","/"&amp;Table16[[#This Row],[RunBlock-Secondary7]]&amp;"-"&amp;Table16[[#This Row],[PassBlock8]],"")</f>
        <v>-</v>
      </c>
      <c r="J1278" s="73"/>
      <c r="K1278" s="73"/>
      <c r="L1278" s="74"/>
      <c r="M1278" s="74"/>
      <c r="N1278" s="74"/>
      <c r="O1278" s="74"/>
      <c r="P1278" s="74"/>
      <c r="Q1278" s="74" t="str">
        <f>Table16[[#This Row],[DefPrimary2]]&amp;IF(Table16[[#This Row],[Def-Secondary3]]&lt;&gt;"","/"&amp;Table16[[#This Row],[Def-Secondary3]],)&amp;""&amp;IF(Table16[[#This Row],[PassRush4]]&lt;&gt;"","-"&amp;Table16[[#This Row],[PassRush4]],)</f>
        <v/>
      </c>
      <c r="R1278" s="74" t="e">
        <f>VLOOKUP(Table16[[#This Row],[Player]],#REF!,9,FALSE)</f>
        <v>#REF!</v>
      </c>
    </row>
    <row r="1279" spans="1:18" ht="12.75" customHeight="1" x14ac:dyDescent="0.25">
      <c r="A1279" s="76" t="s">
        <v>2233</v>
      </c>
      <c r="B1279" s="72" t="s">
        <v>133</v>
      </c>
      <c r="C1279" s="77" t="s">
        <v>232</v>
      </c>
      <c r="D1279" s="89">
        <v>36327</v>
      </c>
      <c r="E1279" s="73" t="s">
        <v>4170</v>
      </c>
      <c r="G1279" s="73" t="s">
        <v>132</v>
      </c>
      <c r="H1279" s="75" t="str">
        <f>VLOOKUP(Table16[[#This Row],[Player]],Rosters!$D$1:$D$1939,1,FALSE)</f>
        <v>Jefferson, Justin</v>
      </c>
      <c r="I1279" s="75" t="str">
        <f>Table16[[#This Row],[RunBlock-Primary6]]&amp;"-"&amp;Table16[[#This Row],[PassBlock8]]&amp;IF(Table16[[#This Row],[RunBlock-Secondary7]]&lt;&gt;"","/"&amp;Table16[[#This Row],[RunBlock-Secondary7]]&amp;"-"&amp;Table16[[#This Row],[PassBlock8]],"")</f>
        <v>-</v>
      </c>
      <c r="J1279" s="73"/>
      <c r="K1279" s="73"/>
      <c r="L1279" s="74"/>
      <c r="M1279" s="74"/>
      <c r="N1279" s="74"/>
      <c r="O1279" s="74"/>
      <c r="P1279" s="74"/>
      <c r="Q1279" s="74" t="str">
        <f>Table16[[#This Row],[DefPrimary2]]&amp;IF(Table16[[#This Row],[Def-Secondary3]]&lt;&gt;"","/"&amp;Table16[[#This Row],[Def-Secondary3]],)&amp;""&amp;IF(Table16[[#This Row],[PassRush4]]&lt;&gt;"","-"&amp;Table16[[#This Row],[PassRush4]],)</f>
        <v/>
      </c>
      <c r="R1279" s="74" t="e">
        <f>VLOOKUP(Table16[[#This Row],[Player]],#REF!,9,FALSE)</f>
        <v>#REF!</v>
      </c>
    </row>
    <row r="1280" spans="1:18" ht="12.75" customHeight="1" x14ac:dyDescent="0.25">
      <c r="A1280" s="90" t="s">
        <v>2005</v>
      </c>
      <c r="B1280" s="72" t="s">
        <v>133</v>
      </c>
      <c r="C1280" s="77" t="s">
        <v>91</v>
      </c>
      <c r="D1280" s="89">
        <v>36274</v>
      </c>
      <c r="E1280" s="73" t="s">
        <v>4170</v>
      </c>
      <c r="G1280" s="73" t="s">
        <v>139</v>
      </c>
      <c r="H1280" s="75" t="str">
        <f>VLOOKUP(Table16[[#This Row],[Player]],Rosters!$D$1:$D$1939,1,FALSE)</f>
        <v>Jeudy, Jerry</v>
      </c>
      <c r="I1280" s="75" t="str">
        <f>Table16[[#This Row],[RunBlock-Primary6]]&amp;"-"&amp;Table16[[#This Row],[PassBlock8]]&amp;IF(Table16[[#This Row],[RunBlock-Secondary7]]&lt;&gt;"","/"&amp;Table16[[#This Row],[RunBlock-Secondary7]]&amp;"-"&amp;Table16[[#This Row],[PassBlock8]],"")</f>
        <v>-</v>
      </c>
      <c r="J1280" s="73"/>
      <c r="K1280" s="73"/>
      <c r="L1280" s="74"/>
      <c r="M1280" s="74"/>
      <c r="N1280" s="74"/>
      <c r="O1280" s="74"/>
      <c r="P1280" s="74"/>
      <c r="Q1280" s="74" t="str">
        <f>Table16[[#This Row],[DefPrimary2]]&amp;IF(Table16[[#This Row],[Def-Secondary3]]&lt;&gt;"","/"&amp;Table16[[#This Row],[Def-Secondary3]],)&amp;""&amp;IF(Table16[[#This Row],[PassRush4]]&lt;&gt;"","-"&amp;Table16[[#This Row],[PassRush4]],)</f>
        <v/>
      </c>
      <c r="R1280" s="74" t="e">
        <f>VLOOKUP(Table16[[#This Row],[Player]],#REF!,9,FALSE)</f>
        <v>#REF!</v>
      </c>
    </row>
    <row r="1281" spans="1:18" ht="12.75" customHeight="1" x14ac:dyDescent="0.25">
      <c r="A1281" s="76" t="s">
        <v>3051</v>
      </c>
      <c r="B1281" s="72" t="s">
        <v>133</v>
      </c>
      <c r="C1281" s="77" t="s">
        <v>246</v>
      </c>
      <c r="D1281" s="89">
        <v>37140</v>
      </c>
      <c r="E1281" s="73" t="s">
        <v>1119</v>
      </c>
      <c r="G1281" s="73" t="s">
        <v>496</v>
      </c>
      <c r="H1281" s="75" t="str">
        <f>VLOOKUP(Table16[[#This Row],[Player]],Rosters!$D$1:$D$1939,1,FALSE)</f>
        <v>Johnston, Quentin</v>
      </c>
      <c r="I1281" s="75" t="str">
        <f>Table16[[#This Row],[RunBlock-Primary6]]&amp;"-"&amp;Table16[[#This Row],[PassBlock8]]&amp;IF(Table16[[#This Row],[RunBlock-Secondary7]]&lt;&gt;"","/"&amp;Table16[[#This Row],[RunBlock-Secondary7]]&amp;"-"&amp;Table16[[#This Row],[PassBlock8]],"")</f>
        <v>-</v>
      </c>
      <c r="J1281" s="73"/>
      <c r="K1281" s="73"/>
      <c r="L1281" s="74"/>
      <c r="M1281" s="74"/>
      <c r="N1281" s="74"/>
      <c r="O1281" s="74"/>
      <c r="P1281" s="74"/>
      <c r="Q1281" s="74" t="str">
        <f>Table16[[#This Row],[DefPrimary2]]&amp;IF(Table16[[#This Row],[Def-Secondary3]]&lt;&gt;"","/"&amp;Table16[[#This Row],[Def-Secondary3]],)&amp;""&amp;IF(Table16[[#This Row],[PassRush4]]&lt;&gt;"","-"&amp;Table16[[#This Row],[PassRush4]],)</f>
        <v/>
      </c>
      <c r="R1281" s="74" t="e">
        <f>VLOOKUP(Table16[[#This Row],[Player]],#REF!,9,FALSE)</f>
        <v>#REF!</v>
      </c>
    </row>
    <row r="1282" spans="1:18" ht="12.75" customHeight="1" x14ac:dyDescent="0.25">
      <c r="A1282" s="76" t="s">
        <v>3482</v>
      </c>
      <c r="B1282" s="72" t="s">
        <v>133</v>
      </c>
      <c r="C1282" s="77" t="s">
        <v>175</v>
      </c>
      <c r="D1282" s="89">
        <v>36920</v>
      </c>
      <c r="E1282" s="73" t="s">
        <v>3483</v>
      </c>
      <c r="G1282" s="73" t="s">
        <v>146</v>
      </c>
      <c r="H1282" s="75" t="str">
        <f>VLOOKUP(Table16[[#This Row],[Player]],Rosters!$D$1:$D$1939,1,FALSE)</f>
        <v>Legette, Xavier</v>
      </c>
      <c r="I1282" s="75" t="str">
        <f>Table16[[#This Row],[RunBlock-Primary6]]&amp;"-"&amp;Table16[[#This Row],[PassBlock8]]&amp;IF(Table16[[#This Row],[RunBlock-Secondary7]]&lt;&gt;"","/"&amp;Table16[[#This Row],[RunBlock-Secondary7]]&amp;"-"&amp;Table16[[#This Row],[PassBlock8]],"")</f>
        <v>-</v>
      </c>
      <c r="J1282" s="73"/>
      <c r="K1282" s="73"/>
      <c r="L1282" s="74"/>
      <c r="M1282" s="74"/>
      <c r="N1282" s="74"/>
      <c r="O1282" s="74"/>
      <c r="P1282" s="74"/>
      <c r="Q1282" s="74" t="str">
        <f>Table16[[#This Row],[DefPrimary2]]&amp;IF(Table16[[#This Row],[Def-Secondary3]]&lt;&gt;"","/"&amp;Table16[[#This Row],[Def-Secondary3]],)&amp;""&amp;IF(Table16[[#This Row],[PassRush4]]&lt;&gt;"","-"&amp;Table16[[#This Row],[PassRush4]],)</f>
        <v/>
      </c>
      <c r="R1282" s="74" t="e">
        <f>VLOOKUP(Table16[[#This Row],[Player]],#REF!,9,FALSE)</f>
        <v>#REF!</v>
      </c>
    </row>
    <row r="1283" spans="1:18" ht="12.75" customHeight="1" x14ac:dyDescent="0.25">
      <c r="A1283" s="76" t="s">
        <v>3255</v>
      </c>
      <c r="B1283" s="72" t="s">
        <v>133</v>
      </c>
      <c r="C1283" s="77" t="s">
        <v>109</v>
      </c>
      <c r="D1283" s="89">
        <v>37096</v>
      </c>
      <c r="E1283" s="73" t="s">
        <v>4144</v>
      </c>
      <c r="G1283" s="73" t="s">
        <v>1751</v>
      </c>
      <c r="H1283" s="75" t="str">
        <f>VLOOKUP(Table16[[#This Row],[Player]],Rosters!$D$1:$D$1939,1,FALSE)</f>
        <v>London, Drake</v>
      </c>
      <c r="I1283" s="75" t="str">
        <f>Table16[[#This Row],[RunBlock-Primary6]]&amp;"-"&amp;Table16[[#This Row],[PassBlock8]]&amp;IF(Table16[[#This Row],[RunBlock-Secondary7]]&lt;&gt;"","/"&amp;Table16[[#This Row],[RunBlock-Secondary7]]&amp;"-"&amp;Table16[[#This Row],[PassBlock8]],"")</f>
        <v>-</v>
      </c>
      <c r="J1283" s="73"/>
      <c r="K1283" s="73"/>
      <c r="L1283" s="74"/>
      <c r="M1283" s="74"/>
      <c r="N1283" s="74"/>
      <c r="O1283" s="74"/>
      <c r="P1283" s="74"/>
      <c r="Q1283" s="74" t="str">
        <f>Table16[[#This Row],[DefPrimary2]]&amp;IF(Table16[[#This Row],[Def-Secondary3]]&lt;&gt;"","/"&amp;Table16[[#This Row],[Def-Secondary3]],)&amp;""&amp;IF(Table16[[#This Row],[PassRush4]]&lt;&gt;"","-"&amp;Table16[[#This Row],[PassRush4]],)</f>
        <v/>
      </c>
      <c r="R1283" s="74" t="e">
        <f>VLOOKUP(Table16[[#This Row],[Player]],#REF!,9,FALSE)</f>
        <v>#REF!</v>
      </c>
    </row>
    <row r="1284" spans="1:18" ht="12.75" customHeight="1" x14ac:dyDescent="0.25">
      <c r="A1284" s="76" t="s">
        <v>135</v>
      </c>
      <c r="B1284" s="72" t="s">
        <v>133</v>
      </c>
      <c r="C1284" s="77" t="s">
        <v>138</v>
      </c>
      <c r="D1284" s="89">
        <v>34957</v>
      </c>
      <c r="E1284" s="73" t="s">
        <v>136</v>
      </c>
      <c r="G1284" s="73" t="s">
        <v>139</v>
      </c>
      <c r="H1284" s="75" t="str">
        <f>VLOOKUP(Table16[[#This Row],[Player]],Rosters!$D$1:$D$1939,1,FALSE)</f>
        <v>McLaurin, Terry</v>
      </c>
      <c r="I1284" s="75" t="str">
        <f>Table16[[#This Row],[RunBlock-Primary6]]&amp;"-"&amp;Table16[[#This Row],[PassBlock8]]&amp;IF(Table16[[#This Row],[RunBlock-Secondary7]]&lt;&gt;"","/"&amp;Table16[[#This Row],[RunBlock-Secondary7]]&amp;"-"&amp;Table16[[#This Row],[PassBlock8]],"")</f>
        <v>-</v>
      </c>
      <c r="J1284" s="73"/>
      <c r="K1284" s="73"/>
      <c r="L1284" s="74"/>
      <c r="M1284" s="74"/>
      <c r="N1284" s="74"/>
      <c r="O1284" s="74"/>
      <c r="P1284" s="74"/>
      <c r="Q1284" s="74" t="str">
        <f>Table16[[#This Row],[DefPrimary2]]&amp;IF(Table16[[#This Row],[Def-Secondary3]]&lt;&gt;"","/"&amp;Table16[[#This Row],[Def-Secondary3]],)&amp;""&amp;IF(Table16[[#This Row],[PassRush4]]&lt;&gt;"","-"&amp;Table16[[#This Row],[PassRush4]],)</f>
        <v/>
      </c>
      <c r="R1284" s="74" t="e">
        <f>VLOOKUP(Table16[[#This Row],[Player]],#REF!,9,FALSE)</f>
        <v>#REF!</v>
      </c>
    </row>
    <row r="1285" spans="1:18" ht="12.75" customHeight="1" x14ac:dyDescent="0.25">
      <c r="A1285" s="90" t="s">
        <v>1879</v>
      </c>
      <c r="B1285" s="72" t="s">
        <v>133</v>
      </c>
      <c r="C1285" s="77" t="s">
        <v>116</v>
      </c>
      <c r="D1285" s="89">
        <v>35778</v>
      </c>
      <c r="E1285" s="73" t="s">
        <v>591</v>
      </c>
      <c r="G1285" s="73" t="s">
        <v>1881</v>
      </c>
      <c r="H1285" s="75" t="str">
        <f>VLOOKUP(Table16[[#This Row],[Player]],Rosters!$D$1:$D$1939,1,FALSE)</f>
        <v>Metcalf, DK</v>
      </c>
      <c r="I1285" s="75" t="str">
        <f>Table16[[#This Row],[RunBlock-Primary6]]&amp;"-"&amp;Table16[[#This Row],[PassBlock8]]&amp;IF(Table16[[#This Row],[RunBlock-Secondary7]]&lt;&gt;"","/"&amp;Table16[[#This Row],[RunBlock-Secondary7]]&amp;"-"&amp;Table16[[#This Row],[PassBlock8]],"")</f>
        <v>-</v>
      </c>
      <c r="J1285" s="73"/>
      <c r="K1285" s="73"/>
      <c r="L1285" s="74"/>
      <c r="M1285" s="74"/>
      <c r="N1285" s="74"/>
      <c r="O1285" s="74"/>
      <c r="P1285" s="74"/>
      <c r="Q1285" s="74" t="str">
        <f>Table16[[#This Row],[DefPrimary2]]&amp;IF(Table16[[#This Row],[Def-Secondary3]]&lt;&gt;"","/"&amp;Table16[[#This Row],[Def-Secondary3]],)&amp;""&amp;IF(Table16[[#This Row],[PassRush4]]&lt;&gt;"","-"&amp;Table16[[#This Row],[PassRush4]],)</f>
        <v/>
      </c>
      <c r="R1285" s="74" t="e">
        <f>VLOOKUP(Table16[[#This Row],[Player]],#REF!,9,FALSE)</f>
        <v>#REF!</v>
      </c>
    </row>
    <row r="1286" spans="1:18" ht="12.75" customHeight="1" x14ac:dyDescent="0.25">
      <c r="A1286" s="76" t="s">
        <v>3684</v>
      </c>
      <c r="B1286" s="72" t="s">
        <v>133</v>
      </c>
      <c r="C1286" s="77" t="s">
        <v>327</v>
      </c>
      <c r="D1286" s="89">
        <v>35534</v>
      </c>
      <c r="E1286" s="73" t="s">
        <v>3685</v>
      </c>
      <c r="G1286" s="73" t="s">
        <v>2110</v>
      </c>
      <c r="H1286" s="75" t="str">
        <f>VLOOKUP(Table16[[#This Row],[Player]],Rosters!$D$1:$D$1939,1,FALSE)</f>
        <v>Moore, D.J.</v>
      </c>
      <c r="I1286" s="75" t="str">
        <f>Table16[[#This Row],[RunBlock-Primary6]]&amp;"-"&amp;Table16[[#This Row],[PassBlock8]]&amp;IF(Table16[[#This Row],[RunBlock-Secondary7]]&lt;&gt;"","/"&amp;Table16[[#This Row],[RunBlock-Secondary7]]&amp;"-"&amp;Table16[[#This Row],[PassBlock8]],"")</f>
        <v>-</v>
      </c>
      <c r="J1286" s="73"/>
      <c r="K1286" s="73"/>
      <c r="L1286" s="74"/>
      <c r="M1286" s="74"/>
      <c r="N1286" s="74"/>
      <c r="O1286" s="74"/>
      <c r="P1286" s="74"/>
      <c r="Q1286" s="74" t="str">
        <f>Table16[[#This Row],[DefPrimary2]]&amp;IF(Table16[[#This Row],[Def-Secondary3]]&lt;&gt;"","/"&amp;Table16[[#This Row],[Def-Secondary3]],)&amp;""&amp;IF(Table16[[#This Row],[PassRush4]]&lt;&gt;"","-"&amp;Table16[[#This Row],[PassRush4]],)</f>
        <v/>
      </c>
      <c r="R1286" s="74" t="e">
        <f>VLOOKUP(Table16[[#This Row],[Player]],#REF!,9,FALSE)</f>
        <v>#REF!</v>
      </c>
    </row>
    <row r="1287" spans="1:18" ht="12.75" customHeight="1" x14ac:dyDescent="0.25">
      <c r="A1287" s="76" t="s">
        <v>2921</v>
      </c>
      <c r="B1287" s="72" t="s">
        <v>133</v>
      </c>
      <c r="C1287" s="77" t="s">
        <v>239</v>
      </c>
      <c r="D1287" s="89">
        <v>37040</v>
      </c>
      <c r="E1287" s="73" t="s">
        <v>236</v>
      </c>
      <c r="G1287" s="73" t="s">
        <v>1751</v>
      </c>
      <c r="H1287" s="75" t="str">
        <f>VLOOKUP(Table16[[#This Row],[Player]],Rosters!$D$1:$D$1939,1,FALSE)</f>
        <v>Nacua, Puka</v>
      </c>
      <c r="I1287" s="75" t="str">
        <f>Table16[[#This Row],[RunBlock-Primary6]]&amp;"-"&amp;Table16[[#This Row],[PassBlock8]]&amp;IF(Table16[[#This Row],[RunBlock-Secondary7]]&lt;&gt;"","/"&amp;Table16[[#This Row],[RunBlock-Secondary7]]&amp;"-"&amp;Table16[[#This Row],[PassBlock8]],"")</f>
        <v>-</v>
      </c>
      <c r="J1287" s="73"/>
      <c r="K1287" s="73"/>
      <c r="L1287" s="74"/>
      <c r="M1287" s="74"/>
      <c r="N1287" s="74"/>
      <c r="O1287" s="74"/>
      <c r="P1287" s="74"/>
      <c r="Q1287" s="74" t="str">
        <f>Table16[[#This Row],[DefPrimary2]]&amp;IF(Table16[[#This Row],[Def-Secondary3]]&lt;&gt;"","/"&amp;Table16[[#This Row],[Def-Secondary3]],)&amp;""&amp;IF(Table16[[#This Row],[PassRush4]]&lt;&gt;"","-"&amp;Table16[[#This Row],[PassRush4]],)</f>
        <v/>
      </c>
      <c r="R1287" s="74" t="e">
        <f>VLOOKUP(Table16[[#This Row],[Player]],#REF!,9,FALSE)</f>
        <v>#REF!</v>
      </c>
    </row>
    <row r="1288" spans="1:18" ht="12.75" customHeight="1" x14ac:dyDescent="0.25">
      <c r="A1288" s="76" t="s">
        <v>1183</v>
      </c>
      <c r="B1288" s="72" t="s">
        <v>133</v>
      </c>
      <c r="C1288" s="77" t="s">
        <v>479</v>
      </c>
      <c r="D1288" s="89">
        <v>36704</v>
      </c>
      <c r="E1288" s="73" t="s">
        <v>4144</v>
      </c>
      <c r="G1288" s="73" t="s">
        <v>500</v>
      </c>
      <c r="H1288" s="75" t="str">
        <f>VLOOKUP(Table16[[#This Row],[Player]],Rosters!$D$1:$D$1939,1,FALSE)</f>
        <v>Olave, Chris</v>
      </c>
      <c r="I1288" s="75" t="str">
        <f>Table16[[#This Row],[RunBlock-Primary6]]&amp;"-"&amp;Table16[[#This Row],[PassBlock8]]&amp;IF(Table16[[#This Row],[RunBlock-Secondary7]]&lt;&gt;"","/"&amp;Table16[[#This Row],[RunBlock-Secondary7]]&amp;"-"&amp;Table16[[#This Row],[PassBlock8]],"")</f>
        <v>-</v>
      </c>
      <c r="J1288" s="73"/>
      <c r="K1288" s="73"/>
      <c r="L1288" s="74"/>
      <c r="M1288" s="74"/>
      <c r="N1288" s="74"/>
      <c r="O1288" s="74"/>
      <c r="P1288" s="74"/>
      <c r="Q1288" s="74" t="str">
        <f>Table16[[#This Row],[DefPrimary2]]&amp;IF(Table16[[#This Row],[Def-Secondary3]]&lt;&gt;"","/"&amp;Table16[[#This Row],[Def-Secondary3]],)&amp;""&amp;IF(Table16[[#This Row],[PassRush4]]&lt;&gt;"","-"&amp;Table16[[#This Row],[PassRush4]],)</f>
        <v/>
      </c>
      <c r="R1288" s="74" t="e">
        <f>VLOOKUP(Table16[[#This Row],[Player]],#REF!,9,FALSE)</f>
        <v>#REF!</v>
      </c>
    </row>
    <row r="1289" spans="1:18" ht="12.75" customHeight="1" x14ac:dyDescent="0.25">
      <c r="A1289" s="90" t="s">
        <v>1882</v>
      </c>
      <c r="B1289" s="72" t="s">
        <v>133</v>
      </c>
      <c r="C1289" s="77" t="s">
        <v>181</v>
      </c>
      <c r="D1289" s="89">
        <v>36951</v>
      </c>
      <c r="E1289" s="73" t="s">
        <v>90</v>
      </c>
      <c r="G1289" s="73" t="s">
        <v>1883</v>
      </c>
      <c r="H1289" s="75" t="str">
        <f>VLOOKUP(Table16[[#This Row],[Player]],Rosters!$D$1:$D$1939,1,FALSE)</f>
        <v>Pickens, George</v>
      </c>
      <c r="I1289" s="75" t="str">
        <f>Table16[[#This Row],[RunBlock-Primary6]]&amp;"-"&amp;Table16[[#This Row],[PassBlock8]]&amp;IF(Table16[[#This Row],[RunBlock-Secondary7]]&lt;&gt;"","/"&amp;Table16[[#This Row],[RunBlock-Secondary7]]&amp;"-"&amp;Table16[[#This Row],[PassBlock8]],"")</f>
        <v>-</v>
      </c>
      <c r="J1289" s="73"/>
      <c r="K1289" s="73"/>
      <c r="L1289" s="74"/>
      <c r="M1289" s="74"/>
      <c r="N1289" s="74"/>
      <c r="O1289" s="74"/>
      <c r="P1289" s="74"/>
      <c r="Q1289" s="74" t="str">
        <f>Table16[[#This Row],[DefPrimary2]]&amp;IF(Table16[[#This Row],[Def-Secondary3]]&lt;&gt;"","/"&amp;Table16[[#This Row],[Def-Secondary3]],)&amp;""&amp;IF(Table16[[#This Row],[PassRush4]]&lt;&gt;"","-"&amp;Table16[[#This Row],[PassRush4]],)</f>
        <v/>
      </c>
      <c r="R1289" s="74" t="e">
        <f>VLOOKUP(Table16[[#This Row],[Player]],#REF!,9,FALSE)</f>
        <v>#REF!</v>
      </c>
    </row>
    <row r="1290" spans="1:18" ht="12.75" customHeight="1" x14ac:dyDescent="0.25">
      <c r="A1290" s="76" t="s">
        <v>3584</v>
      </c>
      <c r="B1290" s="72" t="s">
        <v>133</v>
      </c>
      <c r="C1290" s="77" t="s">
        <v>285</v>
      </c>
      <c r="D1290" s="89">
        <v>35708</v>
      </c>
      <c r="E1290" s="73" t="s">
        <v>230</v>
      </c>
      <c r="G1290" s="73" t="s">
        <v>3049</v>
      </c>
      <c r="H1290" s="75" t="e">
        <f>VLOOKUP(Table16[[#This Row],[Player]],Rosters!$D$1:$D$1939,1,FALSE)</f>
        <v>#N/A</v>
      </c>
      <c r="I1290" s="75" t="str">
        <f>Table16[[#This Row],[RunBlock-Primary6]]&amp;"-"&amp;Table16[[#This Row],[PassBlock8]]&amp;IF(Table16[[#This Row],[RunBlock-Secondary7]]&lt;&gt;"","/"&amp;Table16[[#This Row],[RunBlock-Secondary7]]&amp;"-"&amp;Table16[[#This Row],[PassBlock8]],"")</f>
        <v>-</v>
      </c>
      <c r="J1290" s="73"/>
      <c r="K1290" s="73"/>
      <c r="L1290" s="74"/>
      <c r="M1290" s="74"/>
      <c r="N1290" s="74"/>
      <c r="O1290" s="74"/>
      <c r="P1290" s="74"/>
      <c r="Q1290" s="74" t="str">
        <f>Table16[[#This Row],[DefPrimary2]]&amp;IF(Table16[[#This Row],[Def-Secondary3]]&lt;&gt;"","/"&amp;Table16[[#This Row],[Def-Secondary3]],)&amp;""&amp;IF(Table16[[#This Row],[PassRush4]]&lt;&gt;"","-"&amp;Table16[[#This Row],[PassRush4]],)</f>
        <v/>
      </c>
      <c r="R1290" s="74" t="e">
        <f>VLOOKUP(Table16[[#This Row],[Player]],#REF!,9,FALSE)</f>
        <v>#REF!</v>
      </c>
    </row>
    <row r="1291" spans="1:18" ht="12.75" customHeight="1" x14ac:dyDescent="0.25">
      <c r="A1291" s="76" t="s">
        <v>2236</v>
      </c>
      <c r="B1291" s="72" t="s">
        <v>133</v>
      </c>
      <c r="C1291" s="77" t="s">
        <v>549</v>
      </c>
      <c r="D1291" s="89">
        <v>34688</v>
      </c>
      <c r="E1291" s="73" t="s">
        <v>2179</v>
      </c>
      <c r="G1291" s="73" t="s">
        <v>1881</v>
      </c>
      <c r="H1291" s="75" t="str">
        <f>VLOOKUP(Table16[[#This Row],[Player]],Rosters!$D$1:$D$1939,1,FALSE)</f>
        <v>Ridley, Calvin</v>
      </c>
      <c r="I1291" s="75" t="str">
        <f>Table16[[#This Row],[RunBlock-Primary6]]&amp;"-"&amp;Table16[[#This Row],[PassBlock8]]&amp;IF(Table16[[#This Row],[RunBlock-Secondary7]]&lt;&gt;"","/"&amp;Table16[[#This Row],[RunBlock-Secondary7]]&amp;"-"&amp;Table16[[#This Row],[PassBlock8]],"")</f>
        <v>-</v>
      </c>
      <c r="J1291" s="73"/>
      <c r="K1291" s="73"/>
      <c r="L1291" s="74"/>
      <c r="M1291" s="74"/>
      <c r="N1291" s="74"/>
      <c r="O1291" s="74"/>
      <c r="P1291" s="74"/>
      <c r="Q1291" s="74" t="str">
        <f>Table16[[#This Row],[DefPrimary2]]&amp;IF(Table16[[#This Row],[Def-Secondary3]]&lt;&gt;"","/"&amp;Table16[[#This Row],[Def-Secondary3]],)&amp;""&amp;IF(Table16[[#This Row],[PassRush4]]&lt;&gt;"","-"&amp;Table16[[#This Row],[PassRush4]],)</f>
        <v/>
      </c>
      <c r="R1291" s="74" t="e">
        <f>VLOOKUP(Table16[[#This Row],[Player]],#REF!,9,FALSE)</f>
        <v>#REF!</v>
      </c>
    </row>
    <row r="1292" spans="1:18" ht="12.75" customHeight="1" x14ac:dyDescent="0.25">
      <c r="A1292" s="76" t="s">
        <v>3053</v>
      </c>
      <c r="B1292" s="72" t="s">
        <v>133</v>
      </c>
      <c r="C1292" s="77" t="s">
        <v>612</v>
      </c>
      <c r="D1292" s="89">
        <v>35442</v>
      </c>
      <c r="E1292" s="73" t="s">
        <v>607</v>
      </c>
      <c r="G1292" s="73" t="s">
        <v>146</v>
      </c>
      <c r="H1292" s="75" t="str">
        <f>VLOOKUP(Table16[[#This Row],[Player]],Rosters!$D$1:$D$1939,1,FALSE)</f>
        <v>Slayton, Darius</v>
      </c>
      <c r="I1292" s="75" t="str">
        <f>Table16[[#This Row],[RunBlock-Primary6]]&amp;"-"&amp;Table16[[#This Row],[PassBlock8]]&amp;IF(Table16[[#This Row],[RunBlock-Secondary7]]&lt;&gt;"","/"&amp;Table16[[#This Row],[RunBlock-Secondary7]]&amp;"-"&amp;Table16[[#This Row],[PassBlock8]],"")</f>
        <v>-</v>
      </c>
      <c r="J1292" s="73"/>
      <c r="K1292" s="73"/>
      <c r="L1292" s="74"/>
      <c r="M1292" s="74"/>
      <c r="N1292" s="74"/>
      <c r="O1292" s="74"/>
      <c r="P1292" s="74"/>
      <c r="Q1292" s="74" t="str">
        <f>Table16[[#This Row],[DefPrimary2]]&amp;IF(Table16[[#This Row],[Def-Secondary3]]&lt;&gt;"","/"&amp;Table16[[#This Row],[Def-Secondary3]],)&amp;""&amp;IF(Table16[[#This Row],[PassRush4]]&lt;&gt;"","-"&amp;Table16[[#This Row],[PassRush4]],)</f>
        <v/>
      </c>
      <c r="R1292" s="74" t="e">
        <f>VLOOKUP(Table16[[#This Row],[Player]],#REF!,9,FALSE)</f>
        <v>#REF!</v>
      </c>
    </row>
    <row r="1293" spans="1:18" ht="12.75" customHeight="1" x14ac:dyDescent="0.25">
      <c r="A1293" s="76" t="s">
        <v>3583</v>
      </c>
      <c r="B1293" s="72" t="s">
        <v>133</v>
      </c>
      <c r="C1293" s="77" t="s">
        <v>154</v>
      </c>
      <c r="D1293" s="89">
        <v>34982</v>
      </c>
      <c r="E1293" s="73" t="s">
        <v>516</v>
      </c>
      <c r="G1293" s="73" t="s">
        <v>876</v>
      </c>
      <c r="H1293" s="75" t="str">
        <f>VLOOKUP(Table16[[#This Row],[Player]],Rosters!$D$1:$D$1939,1,FALSE)</f>
        <v>Sutton, Courtland</v>
      </c>
      <c r="I1293" s="75" t="str">
        <f>Table16[[#This Row],[RunBlock-Primary6]]&amp;"-"&amp;Table16[[#This Row],[PassBlock8]]&amp;IF(Table16[[#This Row],[RunBlock-Secondary7]]&lt;&gt;"","/"&amp;Table16[[#This Row],[RunBlock-Secondary7]]&amp;"-"&amp;Table16[[#This Row],[PassBlock8]],"")</f>
        <v>-</v>
      </c>
      <c r="J1293" s="73"/>
      <c r="K1293" s="73"/>
      <c r="L1293" s="74"/>
      <c r="M1293" s="74"/>
      <c r="N1293" s="74"/>
      <c r="O1293" s="74"/>
      <c r="P1293" s="74"/>
      <c r="Q1293" s="74" t="str">
        <f>Table16[[#This Row],[DefPrimary2]]&amp;IF(Table16[[#This Row],[Def-Secondary3]]&lt;&gt;"","/"&amp;Table16[[#This Row],[Def-Secondary3]],)&amp;""&amp;IF(Table16[[#This Row],[PassRush4]]&lt;&gt;"","-"&amp;Table16[[#This Row],[PassRush4]],)</f>
        <v/>
      </c>
      <c r="R1293" s="74" t="e">
        <f>VLOOKUP(Table16[[#This Row],[Player]],#REF!,9,FALSE)</f>
        <v>#REF!</v>
      </c>
    </row>
    <row r="1294" spans="1:18" ht="12.75" customHeight="1" x14ac:dyDescent="0.25">
      <c r="A1294" s="76" t="s">
        <v>2106</v>
      </c>
      <c r="B1294" s="72" t="s">
        <v>133</v>
      </c>
      <c r="C1294" s="77" t="s">
        <v>101</v>
      </c>
      <c r="D1294" s="89">
        <v>37537</v>
      </c>
      <c r="E1294" s="73" t="s">
        <v>2107</v>
      </c>
      <c r="G1294" s="73" t="s">
        <v>876</v>
      </c>
      <c r="H1294" s="75" t="e">
        <f>VLOOKUP(Table16[[#This Row],[Player]],Rosters!$D$1:$D$1939,1,FALSE)</f>
        <v>#N/A</v>
      </c>
      <c r="I1294" s="75" t="str">
        <f>Table16[[#This Row],[RunBlock-Primary6]]&amp;"-"&amp;Table16[[#This Row],[PassBlock8]]&amp;IF(Table16[[#This Row],[RunBlock-Secondary7]]&lt;&gt;"","/"&amp;Table16[[#This Row],[RunBlock-Secondary7]]&amp;"-"&amp;Table16[[#This Row],[PassBlock8]],"")</f>
        <v>-</v>
      </c>
      <c r="J1294" s="73"/>
      <c r="K1294" s="73"/>
      <c r="L1294" s="74"/>
      <c r="M1294" s="74"/>
      <c r="N1294" s="74"/>
      <c r="O1294" s="74"/>
      <c r="P1294" s="74"/>
      <c r="Q1294" s="74" t="str">
        <f>Table16[[#This Row],[DefPrimary2]]&amp;IF(Table16[[#This Row],[Def-Secondary3]]&lt;&gt;"","/"&amp;Table16[[#This Row],[Def-Secondary3]],)&amp;""&amp;IF(Table16[[#This Row],[PassRush4]]&lt;&gt;"","-"&amp;Table16[[#This Row],[PassRush4]],)</f>
        <v/>
      </c>
      <c r="R1294" s="74" t="e">
        <f>VLOOKUP(Table16[[#This Row],[Player]],#REF!,9,FALSE)</f>
        <v>#REF!</v>
      </c>
    </row>
    <row r="1295" spans="1:18" ht="12.75" customHeight="1" x14ac:dyDescent="0.25">
      <c r="A1295" s="76" t="s">
        <v>2007</v>
      </c>
      <c r="B1295" s="72" t="s">
        <v>133</v>
      </c>
      <c r="C1295" s="77" t="s">
        <v>200</v>
      </c>
      <c r="D1295" s="89">
        <v>36218</v>
      </c>
      <c r="E1295" s="73" t="s">
        <v>191</v>
      </c>
      <c r="G1295" s="73" t="s">
        <v>146</v>
      </c>
      <c r="H1295" s="75" t="str">
        <f>VLOOKUP(Table16[[#This Row],[Player]],Rosters!$D$1:$D$1939,1,FALSE)</f>
        <v>Tolbert, Jalen</v>
      </c>
      <c r="I1295" s="75" t="str">
        <f>Table16[[#This Row],[RunBlock-Primary6]]&amp;"-"&amp;Table16[[#This Row],[PassBlock8]]&amp;IF(Table16[[#This Row],[RunBlock-Secondary7]]&lt;&gt;"","/"&amp;Table16[[#This Row],[RunBlock-Secondary7]]&amp;"-"&amp;Table16[[#This Row],[PassBlock8]],"")</f>
        <v>-</v>
      </c>
      <c r="J1295" s="73"/>
      <c r="K1295" s="73"/>
      <c r="L1295" s="74"/>
      <c r="M1295" s="74"/>
      <c r="N1295" s="74"/>
      <c r="O1295" s="74"/>
      <c r="P1295" s="74"/>
      <c r="Q1295" s="74" t="str">
        <f>Table16[[#This Row],[DefPrimary2]]&amp;IF(Table16[[#This Row],[Def-Secondary3]]&lt;&gt;"","/"&amp;Table16[[#This Row],[Def-Secondary3]],)&amp;""&amp;IF(Table16[[#This Row],[PassRush4]]&lt;&gt;"","-"&amp;Table16[[#This Row],[PassRush4]],)</f>
        <v/>
      </c>
      <c r="R1295" s="74" t="e">
        <f>VLOOKUP(Table16[[#This Row],[Player]],#REF!,9,FALSE)</f>
        <v>#REF!</v>
      </c>
    </row>
    <row r="1296" spans="1:18" ht="12.75" customHeight="1" x14ac:dyDescent="0.25">
      <c r="A1296" s="76" t="s">
        <v>1478</v>
      </c>
      <c r="B1296" s="72" t="s">
        <v>133</v>
      </c>
      <c r="C1296" s="77" t="s">
        <v>261</v>
      </c>
      <c r="D1296" s="89">
        <v>36100</v>
      </c>
      <c r="E1296" s="73" t="s">
        <v>4332</v>
      </c>
      <c r="G1296" s="73" t="s">
        <v>1481</v>
      </c>
      <c r="H1296" s="75" t="str">
        <f>VLOOKUP(Table16[[#This Row],[Player]],Rosters!$D$1:$D$1939,1,FALSE)</f>
        <v>Waddle, Jaylen</v>
      </c>
      <c r="I1296" s="75" t="str">
        <f>Table16[[#This Row],[RunBlock-Primary6]]&amp;"-"&amp;Table16[[#This Row],[PassBlock8]]&amp;IF(Table16[[#This Row],[RunBlock-Secondary7]]&lt;&gt;"","/"&amp;Table16[[#This Row],[RunBlock-Secondary7]]&amp;"-"&amp;Table16[[#This Row],[PassBlock8]],"")</f>
        <v>-</v>
      </c>
      <c r="J1296" s="73"/>
      <c r="K1296" s="73"/>
      <c r="L1296" s="74"/>
      <c r="M1296" s="74"/>
      <c r="N1296" s="74"/>
      <c r="O1296" s="74"/>
      <c r="P1296" s="74"/>
      <c r="Q1296" s="74" t="str">
        <f>Table16[[#This Row],[DefPrimary2]]&amp;IF(Table16[[#This Row],[Def-Secondary3]]&lt;&gt;"","/"&amp;Table16[[#This Row],[Def-Secondary3]],)&amp;""&amp;IF(Table16[[#This Row],[PassRush4]]&lt;&gt;"","-"&amp;Table16[[#This Row],[PassRush4]],)</f>
        <v/>
      </c>
      <c r="R1296" s="74" t="e">
        <f>VLOOKUP(Table16[[#This Row],[Player]],#REF!,9,FALSE)</f>
        <v>#REF!</v>
      </c>
    </row>
    <row r="1297" spans="1:18" ht="12.75" customHeight="1" x14ac:dyDescent="0.25">
      <c r="A1297" s="76" t="s">
        <v>2466</v>
      </c>
      <c r="B1297" s="72" t="s">
        <v>133</v>
      </c>
      <c r="C1297" s="77" t="s">
        <v>123</v>
      </c>
      <c r="D1297" s="89">
        <v>36976</v>
      </c>
      <c r="E1297" s="73" t="s">
        <v>4144</v>
      </c>
      <c r="G1297" s="73" t="s">
        <v>1881</v>
      </c>
      <c r="H1297" s="75" t="str">
        <f>VLOOKUP(Table16[[#This Row],[Player]],Rosters!$D$1:$D$1939,1,FALSE)</f>
        <v>Williams, Jameson</v>
      </c>
      <c r="I1297" s="75" t="str">
        <f>Table16[[#This Row],[RunBlock-Primary6]]&amp;"-"&amp;Table16[[#This Row],[PassBlock8]]&amp;IF(Table16[[#This Row],[RunBlock-Secondary7]]&lt;&gt;"","/"&amp;Table16[[#This Row],[RunBlock-Secondary7]]&amp;"-"&amp;Table16[[#This Row],[PassBlock8]],"")</f>
        <v>-</v>
      </c>
      <c r="J1297" s="73"/>
      <c r="K1297" s="73"/>
      <c r="L1297" s="74"/>
      <c r="M1297" s="74"/>
      <c r="N1297" s="74"/>
      <c r="O1297" s="74"/>
      <c r="P1297" s="74"/>
      <c r="Q1297" s="74" t="str">
        <f>Table16[[#This Row],[DefPrimary2]]&amp;IF(Table16[[#This Row],[Def-Secondary3]]&lt;&gt;"","/"&amp;Table16[[#This Row],[Def-Secondary3]],)&amp;""&amp;IF(Table16[[#This Row],[PassRush4]]&lt;&gt;"","-"&amp;Table16[[#This Row],[PassRush4]],)</f>
        <v/>
      </c>
      <c r="R1297" s="74" t="e">
        <f>VLOOKUP(Table16[[#This Row],[Player]],#REF!,9,FALSE)</f>
        <v>#REF!</v>
      </c>
    </row>
    <row r="1298" spans="1:18" ht="12.75" customHeight="1" x14ac:dyDescent="0.25">
      <c r="A1298" s="90" t="s">
        <v>2923</v>
      </c>
      <c r="B1298" s="72" t="s">
        <v>133</v>
      </c>
      <c r="C1298" s="77" t="s">
        <v>303</v>
      </c>
      <c r="D1298" s="89">
        <v>36729</v>
      </c>
      <c r="E1298" s="73" t="s">
        <v>4144</v>
      </c>
      <c r="G1298" s="73" t="s">
        <v>1751</v>
      </c>
      <c r="H1298" s="75" t="str">
        <f>VLOOKUP(Table16[[#This Row],[Player]],Rosters!$D$1:$D$1939,1,FALSE)</f>
        <v>Wilson, Garrett</v>
      </c>
      <c r="I1298" s="75" t="str">
        <f>Table16[[#This Row],[RunBlock-Primary6]]&amp;"-"&amp;Table16[[#This Row],[PassBlock8]]&amp;IF(Table16[[#This Row],[RunBlock-Secondary7]]&lt;&gt;"","/"&amp;Table16[[#This Row],[RunBlock-Secondary7]]&amp;"-"&amp;Table16[[#This Row],[PassBlock8]],"")</f>
        <v>-</v>
      </c>
      <c r="J1298" s="73"/>
      <c r="K1298" s="73"/>
      <c r="L1298" s="74"/>
      <c r="M1298" s="74"/>
      <c r="N1298" s="74"/>
      <c r="O1298" s="74"/>
      <c r="P1298" s="74"/>
      <c r="Q1298" s="74" t="str">
        <f>Table16[[#This Row],[DefPrimary2]]&amp;IF(Table16[[#This Row],[Def-Secondary3]]&lt;&gt;"","/"&amp;Table16[[#This Row],[Def-Secondary3]],)&amp;""&amp;IF(Table16[[#This Row],[PassRush4]]&lt;&gt;"","-"&amp;Table16[[#This Row],[PassRush4]],)</f>
        <v/>
      </c>
      <c r="R1298" s="74" t="e">
        <f>VLOOKUP(Table16[[#This Row],[Player]],#REF!,9,FALSE)</f>
        <v>#REF!</v>
      </c>
    </row>
    <row r="1299" spans="1:18" ht="12.75" customHeight="1" x14ac:dyDescent="0.25">
      <c r="A1299" s="76" t="s">
        <v>3789</v>
      </c>
      <c r="B1299" s="72" t="s">
        <v>133</v>
      </c>
      <c r="C1299" s="77" t="s">
        <v>395</v>
      </c>
      <c r="D1299" s="89">
        <v>37738</v>
      </c>
      <c r="E1299" s="73" t="s">
        <v>3790</v>
      </c>
      <c r="G1299" s="73" t="s">
        <v>146</v>
      </c>
      <c r="H1299" s="75" t="str">
        <f>VLOOKUP(Table16[[#This Row],[Player]],Rosters!$D$1:$D$1939,1,FALSE)</f>
        <v>Worthy, Xavier</v>
      </c>
      <c r="I1299" s="75" t="str">
        <f>Table16[[#This Row],[RunBlock-Primary6]]&amp;"-"&amp;Table16[[#This Row],[PassBlock8]]&amp;IF(Table16[[#This Row],[RunBlock-Secondary7]]&lt;&gt;"","/"&amp;Table16[[#This Row],[RunBlock-Secondary7]]&amp;"-"&amp;Table16[[#This Row],[PassBlock8]],"")</f>
        <v>-</v>
      </c>
      <c r="J1299" s="73"/>
      <c r="K1299" s="73"/>
      <c r="L1299" s="74"/>
      <c r="M1299" s="74"/>
      <c r="N1299" s="74"/>
      <c r="O1299" s="74"/>
      <c r="P1299" s="74"/>
      <c r="Q1299" s="74" t="str">
        <f>Table16[[#This Row],[DefPrimary2]]&amp;IF(Table16[[#This Row],[Def-Secondary3]]&lt;&gt;"","/"&amp;Table16[[#This Row],[Def-Secondary3]],)&amp;""&amp;IF(Table16[[#This Row],[PassRush4]]&lt;&gt;"","-"&amp;Table16[[#This Row],[PassRush4]],)</f>
        <v/>
      </c>
      <c r="R1299" s="74" t="e">
        <f>VLOOKUP(Table16[[#This Row],[Player]],#REF!,9,FALSE)</f>
        <v>#REF!</v>
      </c>
    </row>
    <row r="1300" spans="1:18" ht="12.75" customHeight="1" x14ac:dyDescent="0.25">
      <c r="A1300" s="76" t="s">
        <v>1754</v>
      </c>
      <c r="B1300" s="72" t="s">
        <v>151</v>
      </c>
      <c r="C1300" s="77" t="s">
        <v>250</v>
      </c>
      <c r="D1300" s="89">
        <v>34113</v>
      </c>
      <c r="E1300" s="73" t="s">
        <v>1755</v>
      </c>
      <c r="G1300" s="73" t="s">
        <v>155</v>
      </c>
      <c r="H1300" s="75" t="str">
        <f>VLOOKUP(Table16[[#This Row],[Player]],Rosters!$D$1:$D$1939,1,FALSE)</f>
        <v>Agholor, Nelson</v>
      </c>
      <c r="I1300" s="75" t="str">
        <f>Table16[[#This Row],[RunBlock-Primary6]]&amp;"-"&amp;Table16[[#This Row],[PassBlock8]]&amp;IF(Table16[[#This Row],[RunBlock-Secondary7]]&lt;&gt;"","/"&amp;Table16[[#This Row],[RunBlock-Secondary7]]&amp;"-"&amp;Table16[[#This Row],[PassBlock8]],"")</f>
        <v>-</v>
      </c>
      <c r="J1300" s="73"/>
      <c r="K1300" s="73"/>
      <c r="L1300" s="74"/>
      <c r="M1300" s="74"/>
      <c r="N1300" s="74"/>
      <c r="O1300" s="74"/>
      <c r="P1300" s="74"/>
      <c r="Q1300" s="74" t="str">
        <f>Table16[[#This Row],[DefPrimary2]]&amp;IF(Table16[[#This Row],[Def-Secondary3]]&lt;&gt;"","/"&amp;Table16[[#This Row],[Def-Secondary3]],)&amp;""&amp;IF(Table16[[#This Row],[PassRush4]]&lt;&gt;"","-"&amp;Table16[[#This Row],[PassRush4]],)</f>
        <v/>
      </c>
      <c r="R1300" s="74" t="e">
        <f>VLOOKUP(Table16[[#This Row],[Player]],#REF!,9,FALSE)</f>
        <v>#REF!</v>
      </c>
    </row>
    <row r="1301" spans="1:18" ht="12.75" customHeight="1" x14ac:dyDescent="0.25">
      <c r="A1301" s="76" t="s">
        <v>1030</v>
      </c>
      <c r="B1301" s="72" t="s">
        <v>151</v>
      </c>
      <c r="C1301" s="77" t="s">
        <v>213</v>
      </c>
      <c r="D1301" s="89">
        <v>35871</v>
      </c>
      <c r="E1301" s="73" t="s">
        <v>4170</v>
      </c>
      <c r="G1301" s="73" t="s">
        <v>500</v>
      </c>
      <c r="H1301" s="75" t="str">
        <f>VLOOKUP(Table16[[#This Row],[Player]],Rosters!$D$1:$D$1939,1,FALSE)</f>
        <v>Aiyuk, Brandon</v>
      </c>
      <c r="I1301" s="75" t="str">
        <f>Table16[[#This Row],[RunBlock-Primary6]]&amp;"-"&amp;Table16[[#This Row],[PassBlock8]]&amp;IF(Table16[[#This Row],[RunBlock-Secondary7]]&lt;&gt;"","/"&amp;Table16[[#This Row],[RunBlock-Secondary7]]&amp;"-"&amp;Table16[[#This Row],[PassBlock8]],"")</f>
        <v>-</v>
      </c>
      <c r="J1301" s="73"/>
      <c r="K1301" s="73"/>
      <c r="L1301" s="74"/>
      <c r="M1301" s="74"/>
      <c r="N1301" s="74"/>
      <c r="O1301" s="74"/>
      <c r="P1301" s="74"/>
      <c r="Q1301" s="74" t="str">
        <f>Table16[[#This Row],[DefPrimary2]]&amp;IF(Table16[[#This Row],[Def-Secondary3]]&lt;&gt;"","/"&amp;Table16[[#This Row],[Def-Secondary3]],)&amp;""&amp;IF(Table16[[#This Row],[PassRush4]]&lt;&gt;"","-"&amp;Table16[[#This Row],[PassRush4]],)</f>
        <v/>
      </c>
      <c r="R1301" s="74" t="e">
        <f>VLOOKUP(Table16[[#This Row],[Player]],#REF!,9,FALSE)</f>
        <v>#REF!</v>
      </c>
    </row>
    <row r="1302" spans="1:18" ht="12.75" customHeight="1" x14ac:dyDescent="0.25">
      <c r="A1302" s="76" t="s">
        <v>2580</v>
      </c>
      <c r="B1302" s="72" t="s">
        <v>151</v>
      </c>
      <c r="C1302" s="77" t="s">
        <v>239</v>
      </c>
      <c r="D1302" s="89">
        <v>36434</v>
      </c>
      <c r="E1302" s="73" t="s">
        <v>283</v>
      </c>
      <c r="G1302" s="73" t="s">
        <v>146</v>
      </c>
      <c r="H1302" s="75" t="str">
        <f>VLOOKUP(Table16[[#This Row],[Player]],Rosters!$D$1:$D$1939,1,FALSE)</f>
        <v>Atwell, Tutu</v>
      </c>
      <c r="I1302" s="75" t="str">
        <f>Table16[[#This Row],[RunBlock-Primary6]]&amp;"-"&amp;Table16[[#This Row],[PassBlock8]]&amp;IF(Table16[[#This Row],[RunBlock-Secondary7]]&lt;&gt;"","/"&amp;Table16[[#This Row],[RunBlock-Secondary7]]&amp;"-"&amp;Table16[[#This Row],[PassBlock8]],"")</f>
        <v>-</v>
      </c>
      <c r="J1302" s="73"/>
      <c r="K1302" s="73"/>
      <c r="L1302" s="74"/>
      <c r="M1302" s="74"/>
      <c r="N1302" s="74"/>
      <c r="O1302" s="74"/>
      <c r="P1302" s="74"/>
      <c r="Q1302" s="74" t="str">
        <f>Table16[[#This Row],[DefPrimary2]]&amp;IF(Table16[[#This Row],[Def-Secondary3]]&lt;&gt;"","/"&amp;Table16[[#This Row],[Def-Secondary3]],)&amp;""&amp;IF(Table16[[#This Row],[PassRush4]]&lt;&gt;"","-"&amp;Table16[[#This Row],[PassRush4]],)</f>
        <v/>
      </c>
      <c r="R1302" s="74" t="e">
        <f>VLOOKUP(Table16[[#This Row],[Player]],#REF!,9,FALSE)</f>
        <v>#REF!</v>
      </c>
    </row>
    <row r="1303" spans="1:18" ht="12.75" customHeight="1" x14ac:dyDescent="0.25">
      <c r="A1303" s="76" t="s">
        <v>4333</v>
      </c>
      <c r="B1303" s="72" t="s">
        <v>151</v>
      </c>
      <c r="C1303" s="77" t="s">
        <v>479</v>
      </c>
      <c r="D1303" s="89">
        <v>36586</v>
      </c>
      <c r="E1303" s="73" t="s">
        <v>477</v>
      </c>
      <c r="G1303" s="73" t="e">
        <v>#N/A</v>
      </c>
      <c r="H1303" s="75" t="e">
        <f>VLOOKUP(Table16[[#This Row],[Player]],Rosters!$D$1:$D$1939,1,FALSE)</f>
        <v>#N/A</v>
      </c>
      <c r="I1303" s="75" t="str">
        <f>Table16[[#This Row],[RunBlock-Primary6]]&amp;"-"&amp;Table16[[#This Row],[PassBlock8]]&amp;IF(Table16[[#This Row],[RunBlock-Secondary7]]&lt;&gt;"","/"&amp;Table16[[#This Row],[RunBlock-Secondary7]]&amp;"-"&amp;Table16[[#This Row],[PassBlock8]],"")</f>
        <v>-</v>
      </c>
      <c r="J1303" s="73"/>
      <c r="K1303" s="73"/>
      <c r="L1303" s="74"/>
      <c r="M1303" s="74"/>
      <c r="N1303" s="74"/>
      <c r="O1303" s="74"/>
      <c r="P1303" s="74"/>
      <c r="Q1303" s="74" t="str">
        <f>Table16[[#This Row],[DefPrimary2]]&amp;IF(Table16[[#This Row],[Def-Secondary3]]&lt;&gt;"","/"&amp;Table16[[#This Row],[Def-Secondary3]],)&amp;""&amp;IF(Table16[[#This Row],[PassRush4]]&lt;&gt;"","-"&amp;Table16[[#This Row],[PassRush4]],)</f>
        <v/>
      </c>
      <c r="R1303" s="74" t="e">
        <f>VLOOKUP(Table16[[#This Row],[Player]],#REF!,9,FALSE)</f>
        <v>#REF!</v>
      </c>
    </row>
    <row r="1304" spans="1:18" ht="12.75" customHeight="1" x14ac:dyDescent="0.25">
      <c r="A1304" s="76" t="s">
        <v>2703</v>
      </c>
      <c r="B1304" s="72" t="s">
        <v>151</v>
      </c>
      <c r="C1304" s="77" t="s">
        <v>116</v>
      </c>
      <c r="D1304" s="89">
        <v>36011</v>
      </c>
      <c r="E1304" s="73" t="s">
        <v>1248</v>
      </c>
      <c r="G1304" s="73" t="s">
        <v>155</v>
      </c>
      <c r="H1304" s="75" t="str">
        <f>VLOOKUP(Table16[[#This Row],[Player]],Rosters!$D$1:$D$1939,1,FALSE)</f>
        <v>Bobo, Jake</v>
      </c>
      <c r="I1304" s="75" t="str">
        <f>Table16[[#This Row],[RunBlock-Primary6]]&amp;"-"&amp;Table16[[#This Row],[PassBlock8]]&amp;IF(Table16[[#This Row],[RunBlock-Secondary7]]&lt;&gt;"","/"&amp;Table16[[#This Row],[RunBlock-Secondary7]]&amp;"-"&amp;Table16[[#This Row],[PassBlock8]],"")</f>
        <v>-</v>
      </c>
      <c r="J1304" s="73"/>
      <c r="K1304" s="73"/>
      <c r="L1304" s="74"/>
      <c r="M1304" s="74"/>
      <c r="N1304" s="74"/>
      <c r="O1304" s="74"/>
      <c r="P1304" s="74"/>
      <c r="Q1304" s="74" t="str">
        <f>Table16[[#This Row],[DefPrimary2]]&amp;IF(Table16[[#This Row],[Def-Secondary3]]&lt;&gt;"","/"&amp;Table16[[#This Row],[Def-Secondary3]],)&amp;""&amp;IF(Table16[[#This Row],[PassRush4]]&lt;&gt;"","-"&amp;Table16[[#This Row],[PassRush4]],)</f>
        <v/>
      </c>
      <c r="R1304" s="74" t="e">
        <f>VLOOKUP(Table16[[#This Row],[Player]],#REF!,9,FALSE)</f>
        <v>#REF!</v>
      </c>
    </row>
    <row r="1305" spans="1:18" ht="12.75" customHeight="1" x14ac:dyDescent="0.25">
      <c r="A1305" s="76" t="s">
        <v>883</v>
      </c>
      <c r="B1305" s="72" t="s">
        <v>151</v>
      </c>
      <c r="C1305" s="77" t="s">
        <v>272</v>
      </c>
      <c r="D1305" s="89">
        <v>34915</v>
      </c>
      <c r="E1305" s="73" t="s">
        <v>884</v>
      </c>
      <c r="G1305" s="73" t="s">
        <v>882</v>
      </c>
      <c r="H1305" s="75" t="str">
        <f>VLOOKUP(Table16[[#This Row],[Player]],Rosters!$D$1:$D$1939,1,FALSE)</f>
        <v>Bourne, Kendrick</v>
      </c>
      <c r="I1305" s="75" t="str">
        <f>Table16[[#This Row],[RunBlock-Primary6]]&amp;"-"&amp;Table16[[#This Row],[PassBlock8]]&amp;IF(Table16[[#This Row],[RunBlock-Secondary7]]&lt;&gt;"","/"&amp;Table16[[#This Row],[RunBlock-Secondary7]]&amp;"-"&amp;Table16[[#This Row],[PassBlock8]],"")</f>
        <v>-</v>
      </c>
      <c r="J1305" s="73"/>
      <c r="K1305" s="73"/>
      <c r="L1305" s="74"/>
      <c r="M1305" s="74"/>
      <c r="N1305" s="74"/>
      <c r="O1305" s="74"/>
      <c r="P1305" s="74"/>
      <c r="Q1305" s="74" t="str">
        <f>Table16[[#This Row],[DefPrimary2]]&amp;IF(Table16[[#This Row],[Def-Secondary3]]&lt;&gt;"","/"&amp;Table16[[#This Row],[Def-Secondary3]],)&amp;""&amp;IF(Table16[[#This Row],[PassRush4]]&lt;&gt;"","-"&amp;Table16[[#This Row],[PassRush4]],)</f>
        <v/>
      </c>
      <c r="R1305" s="74" t="e">
        <f>VLOOKUP(Table16[[#This Row],[Player]],#REF!,9,FALSE)</f>
        <v>#REF!</v>
      </c>
    </row>
    <row r="1306" spans="1:18" ht="12.75" customHeight="1" x14ac:dyDescent="0.25">
      <c r="A1306" s="76" t="s">
        <v>4334</v>
      </c>
      <c r="B1306" s="72" t="s">
        <v>151</v>
      </c>
      <c r="C1306" s="77" t="s">
        <v>200</v>
      </c>
      <c r="D1306" s="89">
        <v>36653</v>
      </c>
      <c r="E1306" s="73" t="s">
        <v>114</v>
      </c>
      <c r="G1306" s="73" t="s">
        <v>155</v>
      </c>
      <c r="H1306" s="75" t="e">
        <f>VLOOKUP(Table16[[#This Row],[Player]],Rosters!$D$1:$D$1939,1,FALSE)</f>
        <v>#N/A</v>
      </c>
      <c r="I1306" s="75" t="str">
        <f>Table16[[#This Row],[RunBlock-Primary6]]&amp;"-"&amp;Table16[[#This Row],[PassBlock8]]&amp;IF(Table16[[#This Row],[RunBlock-Secondary7]]&lt;&gt;"","/"&amp;Table16[[#This Row],[RunBlock-Secondary7]]&amp;"-"&amp;Table16[[#This Row],[PassBlock8]],"")</f>
        <v>-</v>
      </c>
      <c r="J1306" s="73"/>
      <c r="K1306" s="73"/>
      <c r="L1306" s="74"/>
      <c r="M1306" s="74"/>
      <c r="N1306" s="74"/>
      <c r="O1306" s="74"/>
      <c r="P1306" s="74"/>
      <c r="Q1306" s="74" t="str">
        <f>Table16[[#This Row],[DefPrimary2]]&amp;IF(Table16[[#This Row],[Def-Secondary3]]&lt;&gt;"","/"&amp;Table16[[#This Row],[Def-Secondary3]],)&amp;""&amp;IF(Table16[[#This Row],[PassRush4]]&lt;&gt;"","-"&amp;Table16[[#This Row],[PassRush4]],)</f>
        <v/>
      </c>
      <c r="R1306" s="74" t="e">
        <f>VLOOKUP(Table16[[#This Row],[Player]],#REF!,9,FALSE)</f>
        <v>#REF!</v>
      </c>
    </row>
    <row r="1307" spans="1:18" ht="12.75" customHeight="1" x14ac:dyDescent="0.25">
      <c r="A1307" s="76" t="s">
        <v>3486</v>
      </c>
      <c r="B1307" s="72" t="s">
        <v>151</v>
      </c>
      <c r="C1307" s="77" t="s">
        <v>138</v>
      </c>
      <c r="D1307" s="89">
        <v>36465</v>
      </c>
      <c r="E1307" s="73" t="s">
        <v>473</v>
      </c>
      <c r="G1307" s="73" t="s">
        <v>155</v>
      </c>
      <c r="H1307" s="75" t="str">
        <f>VLOOKUP(Table16[[#This Row],[Player]],Rosters!$D$1:$D$1939,1,FALSE)</f>
        <v>Brown, Dyami</v>
      </c>
      <c r="I1307" s="75" t="str">
        <f>Table16[[#This Row],[RunBlock-Primary6]]&amp;"-"&amp;Table16[[#This Row],[PassBlock8]]&amp;IF(Table16[[#This Row],[RunBlock-Secondary7]]&lt;&gt;"","/"&amp;Table16[[#This Row],[RunBlock-Secondary7]]&amp;"-"&amp;Table16[[#This Row],[PassBlock8]],"")</f>
        <v>-</v>
      </c>
      <c r="J1307" s="73"/>
      <c r="K1307" s="73"/>
      <c r="L1307" s="74"/>
      <c r="M1307" s="74"/>
      <c r="N1307" s="74"/>
      <c r="O1307" s="74"/>
      <c r="P1307" s="74"/>
      <c r="Q1307" s="74" t="str">
        <f>Table16[[#This Row],[DefPrimary2]]&amp;IF(Table16[[#This Row],[Def-Secondary3]]&lt;&gt;"","/"&amp;Table16[[#This Row],[Def-Secondary3]],)&amp;""&amp;IF(Table16[[#This Row],[PassRush4]]&lt;&gt;"","-"&amp;Table16[[#This Row],[PassRush4]],)</f>
        <v/>
      </c>
      <c r="R1307" s="74" t="e">
        <f>VLOOKUP(Table16[[#This Row],[Player]],#REF!,9,FALSE)</f>
        <v>#REF!</v>
      </c>
    </row>
    <row r="1308" spans="1:18" ht="12.75" customHeight="1" x14ac:dyDescent="0.25">
      <c r="A1308" s="76" t="s">
        <v>2701</v>
      </c>
      <c r="B1308" s="72" t="s">
        <v>151</v>
      </c>
      <c r="C1308" s="77" t="s">
        <v>395</v>
      </c>
      <c r="D1308" s="89">
        <v>35585</v>
      </c>
      <c r="E1308" s="73" t="s">
        <v>924</v>
      </c>
      <c r="G1308" s="73" t="s">
        <v>155</v>
      </c>
      <c r="H1308" s="75" t="str">
        <f>VLOOKUP(Table16[[#This Row],[Player]],Rosters!$D$1:$D$1939,1,FALSE)</f>
        <v>Brown, Marquise</v>
      </c>
      <c r="I1308" s="75" t="str">
        <f>Table16[[#This Row],[RunBlock-Primary6]]&amp;"-"&amp;Table16[[#This Row],[PassBlock8]]&amp;IF(Table16[[#This Row],[RunBlock-Secondary7]]&lt;&gt;"","/"&amp;Table16[[#This Row],[RunBlock-Secondary7]]&amp;"-"&amp;Table16[[#This Row],[PassBlock8]],"")</f>
        <v>-</v>
      </c>
      <c r="J1308" s="73"/>
      <c r="K1308" s="73"/>
      <c r="L1308" s="74"/>
      <c r="M1308" s="74"/>
      <c r="N1308" s="74"/>
      <c r="O1308" s="74"/>
      <c r="P1308" s="74"/>
      <c r="Q1308" s="74" t="str">
        <f>Table16[[#This Row],[DefPrimary2]]&amp;IF(Table16[[#This Row],[Def-Secondary3]]&lt;&gt;"","/"&amp;Table16[[#This Row],[Def-Secondary3]],)&amp;""&amp;IF(Table16[[#This Row],[PassRush4]]&lt;&gt;"","-"&amp;Table16[[#This Row],[PassRush4]],)</f>
        <v/>
      </c>
      <c r="R1308" s="74" t="e">
        <f>VLOOKUP(Table16[[#This Row],[Player]],#REF!,9,FALSE)</f>
        <v>#REF!</v>
      </c>
    </row>
    <row r="1309" spans="1:18" ht="12.75" customHeight="1" x14ac:dyDescent="0.25">
      <c r="A1309" s="76" t="s">
        <v>3149</v>
      </c>
      <c r="B1309" s="72" t="s">
        <v>151</v>
      </c>
      <c r="C1309" s="77" t="s">
        <v>549</v>
      </c>
      <c r="D1309" s="89">
        <v>36608</v>
      </c>
      <c r="E1309" s="73" t="s">
        <v>4144</v>
      </c>
      <c r="G1309" s="73" t="s">
        <v>155</v>
      </c>
      <c r="H1309" s="75" t="str">
        <f>VLOOKUP(Table16[[#This Row],[Player]],Rosters!$D$1:$D$1939,1,FALSE)</f>
        <v>Burks, Treylon</v>
      </c>
      <c r="I1309" s="75" t="str">
        <f>Table16[[#This Row],[RunBlock-Primary6]]&amp;"-"&amp;Table16[[#This Row],[PassBlock8]]&amp;IF(Table16[[#This Row],[RunBlock-Secondary7]]&lt;&gt;"","/"&amp;Table16[[#This Row],[RunBlock-Secondary7]]&amp;"-"&amp;Table16[[#This Row],[PassBlock8]],"")</f>
        <v>-</v>
      </c>
      <c r="J1309" s="73"/>
      <c r="K1309" s="73"/>
      <c r="L1309" s="74"/>
      <c r="M1309" s="74"/>
      <c r="N1309" s="74"/>
      <c r="O1309" s="74"/>
      <c r="P1309" s="74"/>
      <c r="Q1309" s="74" t="str">
        <f>Table16[[#This Row],[DefPrimary2]]&amp;IF(Table16[[#This Row],[Def-Secondary3]]&lt;&gt;"","/"&amp;Table16[[#This Row],[Def-Secondary3]],)&amp;""&amp;IF(Table16[[#This Row],[PassRush4]]&lt;&gt;"","-"&amp;Table16[[#This Row],[PassRush4]],)</f>
        <v/>
      </c>
      <c r="R1309" s="74" t="e">
        <f>VLOOKUP(Table16[[#This Row],[Player]],#REF!,9,FALSE)</f>
        <v>#REF!</v>
      </c>
    </row>
    <row r="1310" spans="1:18" ht="12.75" customHeight="1" x14ac:dyDescent="0.25">
      <c r="A1310" s="76" t="s">
        <v>3368</v>
      </c>
      <c r="B1310" s="72" t="s">
        <v>151</v>
      </c>
      <c r="C1310" s="77" t="s">
        <v>213</v>
      </c>
      <c r="D1310" s="89">
        <v>33902</v>
      </c>
      <c r="E1310" s="73" t="s">
        <v>1376</v>
      </c>
      <c r="G1310" s="73" t="s">
        <v>155</v>
      </c>
      <c r="H1310" s="75" t="str">
        <f>VLOOKUP(Table16[[#This Row],[Player]],Rosters!$D$1:$D$1939,1,FALSE)</f>
        <v>Conley, Chris</v>
      </c>
      <c r="I1310" s="75" t="str">
        <f>Table16[[#This Row],[RunBlock-Primary6]]&amp;"-"&amp;Table16[[#This Row],[PassBlock8]]&amp;IF(Table16[[#This Row],[RunBlock-Secondary7]]&lt;&gt;"","/"&amp;Table16[[#This Row],[RunBlock-Secondary7]]&amp;"-"&amp;Table16[[#This Row],[PassBlock8]],"")</f>
        <v>-</v>
      </c>
      <c r="J1310" s="73"/>
      <c r="K1310" s="73"/>
      <c r="L1310" s="74"/>
      <c r="M1310" s="74"/>
      <c r="N1310" s="74"/>
      <c r="O1310" s="74"/>
      <c r="P1310" s="74"/>
      <c r="Q1310" s="74" t="str">
        <f>Table16[[#This Row],[DefPrimary2]]&amp;IF(Table16[[#This Row],[Def-Secondary3]]&lt;&gt;"","/"&amp;Table16[[#This Row],[Def-Secondary3]],)&amp;""&amp;IF(Table16[[#This Row],[PassRush4]]&lt;&gt;"","-"&amp;Table16[[#This Row],[PassRush4]],)</f>
        <v/>
      </c>
      <c r="R1310" s="74" t="e">
        <f>VLOOKUP(Table16[[#This Row],[Player]],#REF!,9,FALSE)</f>
        <v>#REF!</v>
      </c>
    </row>
    <row r="1311" spans="1:18" ht="12.75" customHeight="1" x14ac:dyDescent="0.25">
      <c r="A1311" s="76" t="s">
        <v>1033</v>
      </c>
      <c r="B1311" s="72" t="s">
        <v>151</v>
      </c>
      <c r="C1311" s="77" t="s">
        <v>200</v>
      </c>
      <c r="D1311" s="89">
        <v>34237</v>
      </c>
      <c r="E1311" s="73" t="s">
        <v>1034</v>
      </c>
      <c r="G1311" s="73" t="s">
        <v>155</v>
      </c>
      <c r="H1311" s="75" t="str">
        <f>VLOOKUP(Table16[[#This Row],[Player]],Rosters!$D$1:$D$1939,1,FALSE)</f>
        <v>Cooks, Brandin</v>
      </c>
      <c r="I1311" s="75" t="str">
        <f>Table16[[#This Row],[RunBlock-Primary6]]&amp;"-"&amp;Table16[[#This Row],[PassBlock8]]&amp;IF(Table16[[#This Row],[RunBlock-Secondary7]]&lt;&gt;"","/"&amp;Table16[[#This Row],[RunBlock-Secondary7]]&amp;"-"&amp;Table16[[#This Row],[PassBlock8]],"")</f>
        <v>-</v>
      </c>
      <c r="J1311" s="73"/>
      <c r="K1311" s="73"/>
      <c r="L1311" s="74"/>
      <c r="M1311" s="74"/>
      <c r="N1311" s="74"/>
      <c r="O1311" s="74"/>
      <c r="P1311" s="74"/>
      <c r="Q1311" s="74" t="str">
        <f>Table16[[#This Row],[DefPrimary2]]&amp;IF(Table16[[#This Row],[Def-Secondary3]]&lt;&gt;"","/"&amp;Table16[[#This Row],[Def-Secondary3]],)&amp;""&amp;IF(Table16[[#This Row],[PassRush4]]&lt;&gt;"","-"&amp;Table16[[#This Row],[PassRush4]],)</f>
        <v/>
      </c>
      <c r="R1311" s="74" t="e">
        <f>VLOOKUP(Table16[[#This Row],[Player]],#REF!,9,FALSE)</f>
        <v>#REF!</v>
      </c>
    </row>
    <row r="1312" spans="1:18" ht="12.75" customHeight="1" x14ac:dyDescent="0.25">
      <c r="A1312" s="76" t="s">
        <v>2471</v>
      </c>
      <c r="B1312" s="72" t="s">
        <v>151</v>
      </c>
      <c r="C1312" s="77" t="s">
        <v>145</v>
      </c>
      <c r="D1312" s="89">
        <v>34502</v>
      </c>
      <c r="E1312" s="73" t="s">
        <v>2472</v>
      </c>
      <c r="G1312" s="73" t="s">
        <v>146</v>
      </c>
      <c r="H1312" s="75" t="str">
        <f>VLOOKUP(Table16[[#This Row],[Player]],Rosters!$D$1:$D$1939,1,FALSE)</f>
        <v>Cooper, Amari</v>
      </c>
      <c r="I1312" s="75" t="str">
        <f>Table16[[#This Row],[RunBlock-Primary6]]&amp;"-"&amp;Table16[[#This Row],[PassBlock8]]&amp;IF(Table16[[#This Row],[RunBlock-Secondary7]]&lt;&gt;"","/"&amp;Table16[[#This Row],[RunBlock-Secondary7]]&amp;"-"&amp;Table16[[#This Row],[PassBlock8]],"")</f>
        <v>-</v>
      </c>
      <c r="J1312" s="73"/>
      <c r="K1312" s="73"/>
      <c r="L1312" s="74"/>
      <c r="M1312" s="74"/>
      <c r="N1312" s="74"/>
      <c r="O1312" s="74"/>
      <c r="P1312" s="74"/>
      <c r="Q1312" s="74" t="str">
        <f>Table16[[#This Row],[DefPrimary2]]&amp;IF(Table16[[#This Row],[Def-Secondary3]]&lt;&gt;"","/"&amp;Table16[[#This Row],[Def-Secondary3]],)&amp;""&amp;IF(Table16[[#This Row],[PassRush4]]&lt;&gt;"","-"&amp;Table16[[#This Row],[PassRush4]],)</f>
        <v/>
      </c>
      <c r="R1312" s="74" t="e">
        <f>VLOOKUP(Table16[[#This Row],[Player]],#REF!,9,FALSE)</f>
        <v>#REF!</v>
      </c>
    </row>
    <row r="1313" spans="1:18" ht="12.75" customHeight="1" x14ac:dyDescent="0.25">
      <c r="A1313" s="76" t="s">
        <v>1037</v>
      </c>
      <c r="B1313" s="72" t="s">
        <v>151</v>
      </c>
      <c r="C1313" s="77" t="s">
        <v>303</v>
      </c>
      <c r="D1313" s="89">
        <v>37336</v>
      </c>
      <c r="E1313" s="73" t="s">
        <v>1038</v>
      </c>
      <c r="G1313" s="73" t="s">
        <v>155</v>
      </c>
      <c r="H1313" s="75" t="str">
        <f>VLOOKUP(Table16[[#This Row],[Player]],Rosters!$D$1:$D$1939,1,FALSE)</f>
        <v>Corley, Malachi</v>
      </c>
      <c r="I1313" s="75" t="str">
        <f>Table16[[#This Row],[RunBlock-Primary6]]&amp;"-"&amp;Table16[[#This Row],[PassBlock8]]&amp;IF(Table16[[#This Row],[RunBlock-Secondary7]]&lt;&gt;"","/"&amp;Table16[[#This Row],[RunBlock-Secondary7]]&amp;"-"&amp;Table16[[#This Row],[PassBlock8]],"")</f>
        <v>-</v>
      </c>
      <c r="J1313" s="73"/>
      <c r="K1313" s="73"/>
      <c r="L1313" s="74"/>
      <c r="M1313" s="74"/>
      <c r="N1313" s="74"/>
      <c r="O1313" s="74"/>
      <c r="P1313" s="74"/>
      <c r="Q1313" s="74" t="str">
        <f>Table16[[#This Row],[DefPrimary2]]&amp;IF(Table16[[#This Row],[Def-Secondary3]]&lt;&gt;"","/"&amp;Table16[[#This Row],[Def-Secondary3]],)&amp;""&amp;IF(Table16[[#This Row],[PassRush4]]&lt;&gt;"","-"&amp;Table16[[#This Row],[PassRush4]],)</f>
        <v/>
      </c>
      <c r="R1313" s="74" t="e">
        <f>VLOOKUP(Table16[[#This Row],[Player]],#REF!,9,FALSE)</f>
        <v>#REF!</v>
      </c>
    </row>
    <row r="1314" spans="1:18" ht="12.75" customHeight="1" x14ac:dyDescent="0.25">
      <c r="A1314" s="83" t="s">
        <v>148</v>
      </c>
      <c r="B1314" s="72" t="s">
        <v>151</v>
      </c>
      <c r="C1314" s="77" t="s">
        <v>101</v>
      </c>
      <c r="D1314" s="89">
        <v>36251</v>
      </c>
      <c r="E1314" s="73" t="s">
        <v>149</v>
      </c>
      <c r="G1314" s="73" t="s">
        <v>152</v>
      </c>
      <c r="H1314" s="75" t="str">
        <f>VLOOKUP(Table16[[#This Row],[Player]],Rosters!$D$1:$D$1939,1,FALSE)</f>
        <v>Davis, Gabe</v>
      </c>
      <c r="I1314" s="75" t="str">
        <f>Table16[[#This Row],[RunBlock-Primary6]]&amp;"-"&amp;Table16[[#This Row],[PassBlock8]]&amp;IF(Table16[[#This Row],[RunBlock-Secondary7]]&lt;&gt;"","/"&amp;Table16[[#This Row],[RunBlock-Secondary7]]&amp;"-"&amp;Table16[[#This Row],[PassBlock8]],"")</f>
        <v>-</v>
      </c>
      <c r="J1314" s="73"/>
      <c r="K1314" s="73"/>
      <c r="L1314" s="74"/>
      <c r="M1314" s="74"/>
      <c r="N1314" s="74"/>
      <c r="O1314" s="74"/>
      <c r="P1314" s="74"/>
      <c r="Q1314" s="74" t="str">
        <f>Table16[[#This Row],[DefPrimary2]]&amp;IF(Table16[[#This Row],[Def-Secondary3]]&lt;&gt;"","/"&amp;Table16[[#This Row],[Def-Secondary3]],)&amp;""&amp;IF(Table16[[#This Row],[PassRush4]]&lt;&gt;"","-"&amp;Table16[[#This Row],[PassRush4]],)</f>
        <v/>
      </c>
      <c r="R1314" s="74" t="e">
        <f>VLOOKUP(Table16[[#This Row],[Player]],#REF!,9,FALSE)</f>
        <v>#REF!</v>
      </c>
    </row>
    <row r="1315" spans="1:18" ht="12.75" customHeight="1" x14ac:dyDescent="0.25">
      <c r="A1315" s="76" t="s">
        <v>3148</v>
      </c>
      <c r="B1315" s="72" t="s">
        <v>151</v>
      </c>
      <c r="C1315" s="77" t="s">
        <v>220</v>
      </c>
      <c r="D1315" s="89">
        <v>36462</v>
      </c>
      <c r="E1315" s="73" t="s">
        <v>98</v>
      </c>
      <c r="G1315" s="73" t="s">
        <v>2470</v>
      </c>
      <c r="H1315" s="75" t="str">
        <f>VLOOKUP(Table16[[#This Row],[Player]],Rosters!$D$1:$D$1939,1,FALSE)</f>
        <v>Dell, Tank</v>
      </c>
      <c r="I1315" s="75" t="str">
        <f>Table16[[#This Row],[RunBlock-Primary6]]&amp;"-"&amp;Table16[[#This Row],[PassBlock8]]&amp;IF(Table16[[#This Row],[RunBlock-Secondary7]]&lt;&gt;"","/"&amp;Table16[[#This Row],[RunBlock-Secondary7]]&amp;"-"&amp;Table16[[#This Row],[PassBlock8]],"")</f>
        <v>-</v>
      </c>
      <c r="J1315" s="73"/>
      <c r="K1315" s="73"/>
      <c r="L1315" s="74"/>
      <c r="M1315" s="74"/>
      <c r="N1315" s="74"/>
      <c r="O1315" s="74"/>
      <c r="P1315" s="74"/>
      <c r="Q1315" s="74" t="str">
        <f>Table16[[#This Row],[DefPrimary2]]&amp;IF(Table16[[#This Row],[Def-Secondary3]]&lt;&gt;"","/"&amp;Table16[[#This Row],[Def-Secondary3]],)&amp;""&amp;IF(Table16[[#This Row],[PassRush4]]&lt;&gt;"","-"&amp;Table16[[#This Row],[PassRush4]],)</f>
        <v/>
      </c>
      <c r="R1315" s="74" t="e">
        <f>VLOOKUP(Table16[[#This Row],[Player]],#REF!,9,FALSE)</f>
        <v>#REF!</v>
      </c>
    </row>
    <row r="1316" spans="1:18" ht="12.75" customHeight="1" x14ac:dyDescent="0.25">
      <c r="A1316" s="76" t="s">
        <v>2112</v>
      </c>
      <c r="B1316" s="72" t="s">
        <v>151</v>
      </c>
      <c r="C1316" s="77" t="s">
        <v>363</v>
      </c>
      <c r="D1316" s="89">
        <v>36607</v>
      </c>
      <c r="E1316" s="73" t="s">
        <v>4144</v>
      </c>
      <c r="G1316" s="73" t="s">
        <v>155</v>
      </c>
      <c r="H1316" s="75" t="str">
        <f>VLOOKUP(Table16[[#This Row],[Player]],Rosters!$D$1:$D$1939,1,FALSE)</f>
        <v>Dotson, Jahan</v>
      </c>
      <c r="I1316" s="75" t="str">
        <f>Table16[[#This Row],[RunBlock-Primary6]]&amp;"-"&amp;Table16[[#This Row],[PassBlock8]]&amp;IF(Table16[[#This Row],[RunBlock-Secondary7]]&lt;&gt;"","/"&amp;Table16[[#This Row],[RunBlock-Secondary7]]&amp;"-"&amp;Table16[[#This Row],[PassBlock8]],"")</f>
        <v>-</v>
      </c>
      <c r="J1316" s="73"/>
      <c r="K1316" s="73"/>
      <c r="L1316" s="74"/>
      <c r="M1316" s="74"/>
      <c r="N1316" s="74"/>
      <c r="O1316" s="74"/>
      <c r="P1316" s="74"/>
      <c r="Q1316" s="74" t="str">
        <f>Table16[[#This Row],[DefPrimary2]]&amp;IF(Table16[[#This Row],[Def-Secondary3]]&lt;&gt;"","/"&amp;Table16[[#This Row],[Def-Secondary3]],)&amp;""&amp;IF(Table16[[#This Row],[PassRush4]]&lt;&gt;"","-"&amp;Table16[[#This Row],[PassRush4]],)</f>
        <v/>
      </c>
      <c r="R1316" s="74" t="e">
        <f>VLOOKUP(Table16[[#This Row],[Player]],#REF!,9,FALSE)</f>
        <v>#REF!</v>
      </c>
    </row>
    <row r="1317" spans="1:18" ht="12.75" customHeight="1" x14ac:dyDescent="0.25">
      <c r="A1317" s="76" t="s">
        <v>4063</v>
      </c>
      <c r="B1317" s="72" t="s">
        <v>151</v>
      </c>
      <c r="C1317" s="77" t="s">
        <v>200</v>
      </c>
      <c r="D1317" s="89">
        <v>36460</v>
      </c>
      <c r="E1317" s="73" t="s">
        <v>4335</v>
      </c>
      <c r="G1317" s="73" t="s">
        <v>155</v>
      </c>
      <c r="H1317" s="75" t="e">
        <f>VLOOKUP(Table16[[#This Row],[Player]],Rosters!$D$1:$D$1939,1,FALSE)</f>
        <v>#N/A</v>
      </c>
      <c r="I1317" s="75" t="str">
        <f>Table16[[#This Row],[RunBlock-Primary6]]&amp;"-"&amp;Table16[[#This Row],[PassBlock8]]&amp;IF(Table16[[#This Row],[RunBlock-Secondary7]]&lt;&gt;"","/"&amp;Table16[[#This Row],[RunBlock-Secondary7]]&amp;"-"&amp;Table16[[#This Row],[PassBlock8]],"")</f>
        <v>-</v>
      </c>
      <c r="J1317" s="73"/>
      <c r="K1317" s="73"/>
      <c r="L1317" s="74"/>
      <c r="M1317" s="74"/>
      <c r="N1317" s="74"/>
      <c r="O1317" s="74"/>
      <c r="P1317" s="74"/>
      <c r="Q1317" s="74" t="str">
        <f>Table16[[#This Row],[DefPrimary2]]&amp;IF(Table16[[#This Row],[Def-Secondary3]]&lt;&gt;"","/"&amp;Table16[[#This Row],[Def-Secondary3]],)&amp;""&amp;IF(Table16[[#This Row],[PassRush4]]&lt;&gt;"","-"&amp;Table16[[#This Row],[PassRush4]],)</f>
        <v/>
      </c>
      <c r="R1317" s="74" t="e">
        <f>VLOOKUP(Table16[[#This Row],[Player]],#REF!,9,FALSE)</f>
        <v>#REF!</v>
      </c>
    </row>
    <row r="1318" spans="1:18" ht="12.75" customHeight="1" x14ac:dyDescent="0.25">
      <c r="A1318" s="76" t="s">
        <v>2926</v>
      </c>
      <c r="B1318" s="72" t="s">
        <v>151</v>
      </c>
      <c r="C1318" s="77" t="s">
        <v>154</v>
      </c>
      <c r="D1318" s="89">
        <v>37658</v>
      </c>
      <c r="E1318" s="73" t="s">
        <v>2927</v>
      </c>
      <c r="G1318" s="73" t="s">
        <v>155</v>
      </c>
      <c r="H1318" s="75" t="str">
        <f>VLOOKUP(Table16[[#This Row],[Player]],Rosters!$D$1:$D$1939,1,FALSE)</f>
        <v>Franklin, Troy</v>
      </c>
      <c r="I1318" s="75" t="str">
        <f>Table16[[#This Row],[RunBlock-Primary6]]&amp;"-"&amp;Table16[[#This Row],[PassBlock8]]&amp;IF(Table16[[#This Row],[RunBlock-Secondary7]]&lt;&gt;"","/"&amp;Table16[[#This Row],[RunBlock-Secondary7]]&amp;"-"&amp;Table16[[#This Row],[PassBlock8]],"")</f>
        <v>-</v>
      </c>
      <c r="J1318" s="73"/>
      <c r="K1318" s="73"/>
      <c r="L1318" s="74"/>
      <c r="M1318" s="74"/>
      <c r="N1318" s="74"/>
      <c r="O1318" s="74"/>
      <c r="P1318" s="74"/>
      <c r="Q1318" s="74" t="str">
        <f>Table16[[#This Row],[DefPrimary2]]&amp;IF(Table16[[#This Row],[Def-Secondary3]]&lt;&gt;"","/"&amp;Table16[[#This Row],[Def-Secondary3]],)&amp;""&amp;IF(Table16[[#This Row],[PassRush4]]&lt;&gt;"","-"&amp;Table16[[#This Row],[PassRush4]],)</f>
        <v/>
      </c>
      <c r="R1318" s="74" t="e">
        <f>VLOOKUP(Table16[[#This Row],[Player]],#REF!,9,FALSE)</f>
        <v>#REF!</v>
      </c>
    </row>
    <row r="1319" spans="1:18" ht="12.75" customHeight="1" x14ac:dyDescent="0.25">
      <c r="A1319" s="76" t="s">
        <v>2705</v>
      </c>
      <c r="B1319" s="72" t="s">
        <v>151</v>
      </c>
      <c r="C1319" s="77" t="s">
        <v>368</v>
      </c>
      <c r="D1319" s="89">
        <v>36588</v>
      </c>
      <c r="E1319" s="73" t="s">
        <v>477</v>
      </c>
      <c r="G1319" s="73" t="s">
        <v>155</v>
      </c>
      <c r="H1319" s="75" t="str">
        <f>VLOOKUP(Table16[[#This Row],[Player]],Rosters!$D$1:$D$1939,1,FALSE)</f>
        <v>Heath, Malik</v>
      </c>
      <c r="I1319" s="75" t="str">
        <f>Table16[[#This Row],[RunBlock-Primary6]]&amp;"-"&amp;Table16[[#This Row],[PassBlock8]]&amp;IF(Table16[[#This Row],[RunBlock-Secondary7]]&lt;&gt;"","/"&amp;Table16[[#This Row],[RunBlock-Secondary7]]&amp;"-"&amp;Table16[[#This Row],[PassBlock8]],"")</f>
        <v>-</v>
      </c>
      <c r="J1319" s="73"/>
      <c r="K1319" s="73"/>
      <c r="L1319" s="74"/>
      <c r="M1319" s="74"/>
      <c r="N1319" s="74"/>
      <c r="O1319" s="74"/>
      <c r="P1319" s="74"/>
      <c r="Q1319" s="74" t="str">
        <f>Table16[[#This Row],[DefPrimary2]]&amp;IF(Table16[[#This Row],[Def-Secondary3]]&lt;&gt;"","/"&amp;Table16[[#This Row],[Def-Secondary3]],)&amp;""&amp;IF(Table16[[#This Row],[PassRush4]]&lt;&gt;"","-"&amp;Table16[[#This Row],[PassRush4]],)</f>
        <v/>
      </c>
      <c r="R1319" s="74" t="e">
        <f>VLOOKUP(Table16[[#This Row],[Player]],#REF!,9,FALSE)</f>
        <v>#REF!</v>
      </c>
    </row>
    <row r="1320" spans="1:18" ht="12.75" customHeight="1" x14ac:dyDescent="0.25">
      <c r="A1320" s="76" t="s">
        <v>2819</v>
      </c>
      <c r="B1320" s="72" t="s">
        <v>151</v>
      </c>
      <c r="C1320" s="77" t="s">
        <v>109</v>
      </c>
      <c r="D1320" s="89">
        <v>34700</v>
      </c>
      <c r="E1320" s="73" t="s">
        <v>884</v>
      </c>
      <c r="G1320" s="73" t="s">
        <v>155</v>
      </c>
      <c r="H1320" s="75" t="str">
        <f>VLOOKUP(Table16[[#This Row],[Player]],Rosters!$D$1:$D$1939,1,FALSE)</f>
        <v>Hodge, KhaDarel</v>
      </c>
      <c r="I1320" s="75" t="str">
        <f>Table16[[#This Row],[RunBlock-Primary6]]&amp;"-"&amp;Table16[[#This Row],[PassBlock8]]&amp;IF(Table16[[#This Row],[RunBlock-Secondary7]]&lt;&gt;"","/"&amp;Table16[[#This Row],[RunBlock-Secondary7]]&amp;"-"&amp;Table16[[#This Row],[PassBlock8]],"")</f>
        <v>-</v>
      </c>
      <c r="J1320" s="73"/>
      <c r="K1320" s="73"/>
      <c r="L1320" s="74"/>
      <c r="M1320" s="74"/>
      <c r="N1320" s="74"/>
      <c r="O1320" s="74"/>
      <c r="P1320" s="74"/>
      <c r="Q1320" s="74" t="str">
        <f>Table16[[#This Row],[DefPrimary2]]&amp;IF(Table16[[#This Row],[Def-Secondary3]]&lt;&gt;"","/"&amp;Table16[[#This Row],[Def-Secondary3]],)&amp;""&amp;IF(Table16[[#This Row],[PassRush4]]&lt;&gt;"","-"&amp;Table16[[#This Row],[PassRush4]],)</f>
        <v/>
      </c>
      <c r="R1320" s="74" t="e">
        <f>VLOOKUP(Table16[[#This Row],[Player]],#REF!,9,FALSE)</f>
        <v>#REF!</v>
      </c>
    </row>
    <row r="1321" spans="1:18" ht="12.75" customHeight="1" x14ac:dyDescent="0.25">
      <c r="A1321" s="76" t="s">
        <v>1189</v>
      </c>
      <c r="B1321" s="72" t="s">
        <v>151</v>
      </c>
      <c r="C1321" s="77" t="s">
        <v>145</v>
      </c>
      <c r="D1321" s="89">
        <v>34228</v>
      </c>
      <c r="E1321" s="73" t="s">
        <v>585</v>
      </c>
      <c r="G1321" s="73" t="s">
        <v>882</v>
      </c>
      <c r="H1321" s="75" t="str">
        <f>VLOOKUP(Table16[[#This Row],[Player]],Rosters!$D$1:$D$1939,1,FALSE)</f>
        <v>Hollins, Mack</v>
      </c>
      <c r="I1321" s="75" t="str">
        <f>Table16[[#This Row],[RunBlock-Primary6]]&amp;"-"&amp;Table16[[#This Row],[PassBlock8]]&amp;IF(Table16[[#This Row],[RunBlock-Secondary7]]&lt;&gt;"","/"&amp;Table16[[#This Row],[RunBlock-Secondary7]]&amp;"-"&amp;Table16[[#This Row],[PassBlock8]],"")</f>
        <v>-</v>
      </c>
      <c r="J1321" s="73"/>
      <c r="K1321" s="73"/>
      <c r="L1321" s="74"/>
      <c r="M1321" s="74"/>
      <c r="N1321" s="74"/>
      <c r="O1321" s="74"/>
      <c r="P1321" s="74"/>
      <c r="Q1321" s="74" t="str">
        <f>Table16[[#This Row],[DefPrimary2]]&amp;IF(Table16[[#This Row],[Def-Secondary3]]&lt;&gt;"","/"&amp;Table16[[#This Row],[Def-Secondary3]],)&amp;""&amp;IF(Table16[[#This Row],[PassRush4]]&lt;&gt;"","-"&amp;Table16[[#This Row],[PassRush4]],)</f>
        <v/>
      </c>
      <c r="R1321" s="74" t="e">
        <f>VLOOKUP(Table16[[#This Row],[Player]],#REF!,9,FALSE)</f>
        <v>#REF!</v>
      </c>
    </row>
    <row r="1322" spans="1:18" ht="12.75" customHeight="1" x14ac:dyDescent="0.25">
      <c r="A1322" s="76" t="s">
        <v>153</v>
      </c>
      <c r="B1322" s="72" t="s">
        <v>151</v>
      </c>
      <c r="C1322" s="77" t="s">
        <v>154</v>
      </c>
      <c r="D1322" s="89">
        <v>35886</v>
      </c>
      <c r="E1322" s="73" t="s">
        <v>1248</v>
      </c>
      <c r="G1322" s="73" t="s">
        <v>155</v>
      </c>
      <c r="H1322" s="75" t="str">
        <f>VLOOKUP(Table16[[#This Row],[Player]],Rosters!$D$1:$D$1939,1,FALSE)</f>
        <v>Humphrey, Lil'Jordan</v>
      </c>
      <c r="I1322" s="75" t="str">
        <f>Table16[[#This Row],[RunBlock-Primary6]]&amp;"-"&amp;Table16[[#This Row],[PassBlock8]]&amp;IF(Table16[[#This Row],[RunBlock-Secondary7]]&lt;&gt;"","/"&amp;Table16[[#This Row],[RunBlock-Secondary7]]&amp;"-"&amp;Table16[[#This Row],[PassBlock8]],"")</f>
        <v>-</v>
      </c>
      <c r="J1322" s="73"/>
      <c r="K1322" s="73"/>
      <c r="L1322" s="74"/>
      <c r="M1322" s="74"/>
      <c r="N1322" s="74"/>
      <c r="O1322" s="74"/>
      <c r="P1322" s="74"/>
      <c r="Q1322" s="74" t="str">
        <f>Table16[[#This Row],[DefPrimary2]]&amp;IF(Table16[[#This Row],[Def-Secondary3]]&lt;&gt;"","/"&amp;Table16[[#This Row],[Def-Secondary3]],)&amp;""&amp;IF(Table16[[#This Row],[PassRush4]]&lt;&gt;"","-"&amp;Table16[[#This Row],[PassRush4]],)</f>
        <v/>
      </c>
      <c r="R1322" s="74" t="e">
        <f>VLOOKUP(Table16[[#This Row],[Player]],#REF!,9,FALSE)</f>
        <v>#REF!</v>
      </c>
    </row>
    <row r="1323" spans="1:18" ht="12.75" customHeight="1" x14ac:dyDescent="0.25">
      <c r="A1323" s="76" t="s">
        <v>2928</v>
      </c>
      <c r="B1323" s="72" t="s">
        <v>151</v>
      </c>
      <c r="C1323" s="77" t="s">
        <v>220</v>
      </c>
      <c r="D1323" s="89">
        <v>36678</v>
      </c>
      <c r="E1323" s="73" t="s">
        <v>348</v>
      </c>
      <c r="G1323" s="73" t="s">
        <v>155</v>
      </c>
      <c r="H1323" s="75" t="str">
        <f>VLOOKUP(Table16[[#This Row],[Player]],Rosters!$D$1:$D$1939,1,FALSE)</f>
        <v>Hutchinson, Xavier</v>
      </c>
      <c r="I1323" s="75" t="str">
        <f>Table16[[#This Row],[RunBlock-Primary6]]&amp;"-"&amp;Table16[[#This Row],[PassBlock8]]&amp;IF(Table16[[#This Row],[RunBlock-Secondary7]]&lt;&gt;"","/"&amp;Table16[[#This Row],[RunBlock-Secondary7]]&amp;"-"&amp;Table16[[#This Row],[PassBlock8]],"")</f>
        <v>-</v>
      </c>
      <c r="J1323" s="73"/>
      <c r="K1323" s="73"/>
      <c r="L1323" s="74"/>
      <c r="M1323" s="74"/>
      <c r="N1323" s="74"/>
      <c r="O1323" s="74"/>
      <c r="P1323" s="74"/>
      <c r="Q1323" s="74" t="str">
        <f>Table16[[#This Row],[DefPrimary2]]&amp;IF(Table16[[#This Row],[Def-Secondary3]]&lt;&gt;"","/"&amp;Table16[[#This Row],[Def-Secondary3]],)&amp;""&amp;IF(Table16[[#This Row],[PassRush4]]&lt;&gt;"","-"&amp;Table16[[#This Row],[PassRush4]],)</f>
        <v/>
      </c>
      <c r="R1323" s="74" t="e">
        <f>VLOOKUP(Table16[[#This Row],[Player]],#REF!,9,FALSE)</f>
        <v>#REF!</v>
      </c>
    </row>
    <row r="1324" spans="1:18" ht="12.75" customHeight="1" x14ac:dyDescent="0.25">
      <c r="A1324" s="76" t="s">
        <v>1753</v>
      </c>
      <c r="B1324" s="72" t="s">
        <v>151</v>
      </c>
      <c r="C1324" s="77" t="s">
        <v>612</v>
      </c>
      <c r="D1324" s="89">
        <v>37159</v>
      </c>
      <c r="E1324" s="73" t="s">
        <v>98</v>
      </c>
      <c r="G1324" s="73" t="s">
        <v>155</v>
      </c>
      <c r="H1324" s="75" t="str">
        <f>VLOOKUP(Table16[[#This Row],[Player]],Rosters!$D$1:$D$1939,1,FALSE)</f>
        <v>Hyatt, Jalin</v>
      </c>
      <c r="I1324" s="75" t="str">
        <f>Table16[[#This Row],[RunBlock-Primary6]]&amp;"-"&amp;Table16[[#This Row],[PassBlock8]]&amp;IF(Table16[[#This Row],[RunBlock-Secondary7]]&lt;&gt;"","/"&amp;Table16[[#This Row],[RunBlock-Secondary7]]&amp;"-"&amp;Table16[[#This Row],[PassBlock8]],"")</f>
        <v>-</v>
      </c>
      <c r="J1324" s="73"/>
      <c r="K1324" s="73"/>
      <c r="L1324" s="74"/>
      <c r="M1324" s="74"/>
      <c r="N1324" s="74"/>
      <c r="O1324" s="74"/>
      <c r="P1324" s="74"/>
      <c r="Q1324" s="74" t="str">
        <f>Table16[[#This Row],[DefPrimary2]]&amp;IF(Table16[[#This Row],[Def-Secondary3]]&lt;&gt;"","/"&amp;Table16[[#This Row],[Def-Secondary3]],)&amp;""&amp;IF(Table16[[#This Row],[PassRush4]]&lt;&gt;"","-"&amp;Table16[[#This Row],[PassRush4]],)</f>
        <v/>
      </c>
      <c r="R1324" s="74" t="e">
        <f>VLOOKUP(Table16[[#This Row],[Player]],#REF!,9,FALSE)</f>
        <v>#REF!</v>
      </c>
    </row>
    <row r="1325" spans="1:18" ht="12.75" customHeight="1" x14ac:dyDescent="0.25">
      <c r="A1325" s="76" t="s">
        <v>3585</v>
      </c>
      <c r="B1325" s="72" t="s">
        <v>151</v>
      </c>
      <c r="C1325" s="77" t="s">
        <v>131</v>
      </c>
      <c r="D1325" s="89">
        <v>36448</v>
      </c>
      <c r="E1325" s="73" t="s">
        <v>348</v>
      </c>
      <c r="G1325" s="73" t="s">
        <v>146</v>
      </c>
      <c r="H1325" s="75" t="str">
        <f>VLOOKUP(Table16[[#This Row],[Player]],Rosters!$D$1:$D$1939,1,FALSE)</f>
        <v>Iosivas, Andrei</v>
      </c>
      <c r="I1325" s="75" t="str">
        <f>Table16[[#This Row],[RunBlock-Primary6]]&amp;"-"&amp;Table16[[#This Row],[PassBlock8]]&amp;IF(Table16[[#This Row],[RunBlock-Secondary7]]&lt;&gt;"","/"&amp;Table16[[#This Row],[RunBlock-Secondary7]]&amp;"-"&amp;Table16[[#This Row],[PassBlock8]],"")</f>
        <v>-</v>
      </c>
      <c r="J1325" s="73"/>
      <c r="K1325" s="73"/>
      <c r="L1325" s="74"/>
      <c r="M1325" s="74"/>
      <c r="N1325" s="74"/>
      <c r="O1325" s="74"/>
      <c r="P1325" s="74"/>
      <c r="Q1325" s="74" t="str">
        <f>Table16[[#This Row],[DefPrimary2]]&amp;IF(Table16[[#This Row],[Def-Secondary3]]&lt;&gt;"","/"&amp;Table16[[#This Row],[Def-Secondary3]],)&amp;""&amp;IF(Table16[[#This Row],[PassRush4]]&lt;&gt;"","-"&amp;Table16[[#This Row],[PassRush4]],)</f>
        <v/>
      </c>
      <c r="R1325" s="74" t="e">
        <f>VLOOKUP(Table16[[#This Row],[Player]],#REF!,9,FALSE)</f>
        <v>#REF!</v>
      </c>
    </row>
    <row r="1326" spans="1:18" ht="12.75" customHeight="1" x14ac:dyDescent="0.25">
      <c r="A1326" s="76" t="s">
        <v>4336</v>
      </c>
      <c r="B1326" s="72" t="s">
        <v>151</v>
      </c>
      <c r="C1326" s="77" t="s">
        <v>327</v>
      </c>
      <c r="D1326" s="89">
        <v>35696</v>
      </c>
      <c r="E1326" s="73" t="s">
        <v>1239</v>
      </c>
      <c r="G1326" s="73" t="s">
        <v>155</v>
      </c>
      <c r="H1326" s="75" t="e">
        <f>VLOOKUP(Table16[[#This Row],[Player]],Rosters!$D$1:$D$1939,1,FALSE)</f>
        <v>#N/A</v>
      </c>
      <c r="I1326" s="75" t="str">
        <f>Table16[[#This Row],[RunBlock-Primary6]]&amp;"-"&amp;Table16[[#This Row],[PassBlock8]]&amp;IF(Table16[[#This Row],[RunBlock-Secondary7]]&lt;&gt;"","/"&amp;Table16[[#This Row],[RunBlock-Secondary7]]&amp;"-"&amp;Table16[[#This Row],[PassBlock8]],"")</f>
        <v>-</v>
      </c>
      <c r="J1326" s="73"/>
      <c r="K1326" s="73"/>
      <c r="L1326" s="74"/>
      <c r="M1326" s="74"/>
      <c r="N1326" s="74"/>
      <c r="O1326" s="74"/>
      <c r="P1326" s="74"/>
      <c r="Q1326" s="74" t="str">
        <f>Table16[[#This Row],[DefPrimary2]]&amp;IF(Table16[[#This Row],[Def-Secondary3]]&lt;&gt;"","/"&amp;Table16[[#This Row],[Def-Secondary3]],)&amp;""&amp;IF(Table16[[#This Row],[PassRush4]]&lt;&gt;"","-"&amp;Table16[[#This Row],[PassRush4]],)</f>
        <v/>
      </c>
      <c r="R1326" s="74" t="e">
        <f>VLOOKUP(Table16[[#This Row],[Player]],#REF!,9,FALSE)</f>
        <v>#REF!</v>
      </c>
    </row>
    <row r="1327" spans="1:18" ht="12.75" customHeight="1" x14ac:dyDescent="0.25">
      <c r="A1327" s="76" t="s">
        <v>2817</v>
      </c>
      <c r="B1327" s="72" t="s">
        <v>151</v>
      </c>
      <c r="C1327" s="77" t="s">
        <v>220</v>
      </c>
      <c r="D1327" s="89">
        <v>35251</v>
      </c>
      <c r="E1327" s="73" t="s">
        <v>136</v>
      </c>
      <c r="G1327" s="73" t="s">
        <v>882</v>
      </c>
      <c r="H1327" s="75" t="str">
        <f>VLOOKUP(Table16[[#This Row],[Player]],Rosters!$D$1:$D$1939,1,FALSE)</f>
        <v>Johnson, Diontae</v>
      </c>
      <c r="I1327" s="75" t="str">
        <f>Table16[[#This Row],[RunBlock-Primary6]]&amp;"-"&amp;Table16[[#This Row],[PassBlock8]]&amp;IF(Table16[[#This Row],[RunBlock-Secondary7]]&lt;&gt;"","/"&amp;Table16[[#This Row],[RunBlock-Secondary7]]&amp;"-"&amp;Table16[[#This Row],[PassBlock8]],"")</f>
        <v>-</v>
      </c>
      <c r="J1327" s="73"/>
      <c r="K1327" s="73"/>
      <c r="L1327" s="74"/>
      <c r="M1327" s="74"/>
      <c r="N1327" s="74"/>
      <c r="O1327" s="74"/>
      <c r="P1327" s="74"/>
      <c r="Q1327" s="74" t="str">
        <f>Table16[[#This Row],[DefPrimary2]]&amp;IF(Table16[[#This Row],[Def-Secondary3]]&lt;&gt;"","/"&amp;Table16[[#This Row],[Def-Secondary3]],)&amp;""&amp;IF(Table16[[#This Row],[PassRush4]]&lt;&gt;"","-"&amp;Table16[[#This Row],[PassRush4]],)</f>
        <v/>
      </c>
      <c r="R1327" s="74" t="e">
        <f>VLOOKUP(Table16[[#This Row],[Player]],#REF!,9,FALSE)</f>
        <v>#REF!</v>
      </c>
    </row>
    <row r="1328" spans="1:18" ht="12.75" customHeight="1" x14ac:dyDescent="0.25">
      <c r="A1328" s="76" t="s">
        <v>2704</v>
      </c>
      <c r="B1328" s="72" t="s">
        <v>151</v>
      </c>
      <c r="C1328" s="77" t="s">
        <v>239</v>
      </c>
      <c r="D1328" s="89">
        <v>36032</v>
      </c>
      <c r="E1328" s="73" t="s">
        <v>1239</v>
      </c>
      <c r="G1328" s="73" t="s">
        <v>155</v>
      </c>
      <c r="H1328" s="75" t="str">
        <f>VLOOKUP(Table16[[#This Row],[Player]],Rosters!$D$1:$D$1939,1,FALSE)</f>
        <v>Johnson, Tyler</v>
      </c>
      <c r="I1328" s="75" t="str">
        <f>Table16[[#This Row],[RunBlock-Primary6]]&amp;"-"&amp;Table16[[#This Row],[PassBlock8]]&amp;IF(Table16[[#This Row],[RunBlock-Secondary7]]&lt;&gt;"","/"&amp;Table16[[#This Row],[RunBlock-Secondary7]]&amp;"-"&amp;Table16[[#This Row],[PassBlock8]],"")</f>
        <v>-</v>
      </c>
      <c r="J1328" s="73"/>
      <c r="K1328" s="73"/>
      <c r="L1328" s="74"/>
      <c r="M1328" s="74"/>
      <c r="N1328" s="74"/>
      <c r="O1328" s="74"/>
      <c r="P1328" s="74"/>
      <c r="Q1328" s="74" t="str">
        <f>Table16[[#This Row],[DefPrimary2]]&amp;IF(Table16[[#This Row],[Def-Secondary3]]&lt;&gt;"","/"&amp;Table16[[#This Row],[Def-Secondary3]],)&amp;""&amp;IF(Table16[[#This Row],[PassRush4]]&lt;&gt;"","-"&amp;Table16[[#This Row],[PassRush4]],)</f>
        <v/>
      </c>
      <c r="R1328" s="74" t="e">
        <f>VLOOKUP(Table16[[#This Row],[Player]],#REF!,9,FALSE)</f>
        <v>#REF!</v>
      </c>
    </row>
    <row r="1329" spans="1:18" ht="12.75" customHeight="1" x14ac:dyDescent="0.25">
      <c r="A1329" s="76" t="s">
        <v>2702</v>
      </c>
      <c r="B1329" s="72" t="s">
        <v>151</v>
      </c>
      <c r="C1329" s="77" t="s">
        <v>84</v>
      </c>
      <c r="D1329" s="89">
        <v>34788</v>
      </c>
      <c r="E1329" s="73" t="s">
        <v>301</v>
      </c>
      <c r="G1329" s="73" t="s">
        <v>155</v>
      </c>
      <c r="H1329" s="75" t="str">
        <f>VLOOKUP(Table16[[#This Row],[Player]],Rosters!$D$1:$D$1939,1,FALSE)</f>
        <v>Jones, Zay</v>
      </c>
      <c r="I1329" s="75" t="str">
        <f>Table16[[#This Row],[RunBlock-Primary6]]&amp;"-"&amp;Table16[[#This Row],[PassBlock8]]&amp;IF(Table16[[#This Row],[RunBlock-Secondary7]]&lt;&gt;"","/"&amp;Table16[[#This Row],[RunBlock-Secondary7]]&amp;"-"&amp;Table16[[#This Row],[PassBlock8]],"")</f>
        <v>-</v>
      </c>
      <c r="J1329" s="73"/>
      <c r="K1329" s="73"/>
      <c r="L1329" s="74"/>
      <c r="M1329" s="74"/>
      <c r="N1329" s="74"/>
      <c r="O1329" s="74"/>
      <c r="P1329" s="74"/>
      <c r="Q1329" s="74" t="str">
        <f>Table16[[#This Row],[DefPrimary2]]&amp;IF(Table16[[#This Row],[Def-Secondary3]]&lt;&gt;"","/"&amp;Table16[[#This Row],[Def-Secondary3]],)&amp;""&amp;IF(Table16[[#This Row],[PassRush4]]&lt;&gt;"","-"&amp;Table16[[#This Row],[PassRush4]],)</f>
        <v/>
      </c>
      <c r="R1329" s="74" t="e">
        <f>VLOOKUP(Table16[[#This Row],[Player]],#REF!,9,FALSE)</f>
        <v>#REF!</v>
      </c>
    </row>
    <row r="1330" spans="1:18" ht="12.75" customHeight="1" x14ac:dyDescent="0.25">
      <c r="A1330" s="76" t="s">
        <v>2111</v>
      </c>
      <c r="B1330" s="72" t="s">
        <v>151</v>
      </c>
      <c r="C1330" s="77" t="s">
        <v>303</v>
      </c>
      <c r="D1330" s="89">
        <v>35044</v>
      </c>
      <c r="E1330" s="73" t="s">
        <v>391</v>
      </c>
      <c r="G1330" s="73" t="s">
        <v>496</v>
      </c>
      <c r="H1330" s="75" t="str">
        <f>VLOOKUP(Table16[[#This Row],[Player]],Rosters!$D$1:$D$1939,1,FALSE)</f>
        <v>Lazard, Allen</v>
      </c>
      <c r="I1330" s="75" t="str">
        <f>Table16[[#This Row],[RunBlock-Primary6]]&amp;"-"&amp;Table16[[#This Row],[PassBlock8]]&amp;IF(Table16[[#This Row],[RunBlock-Secondary7]]&lt;&gt;"","/"&amp;Table16[[#This Row],[RunBlock-Secondary7]]&amp;"-"&amp;Table16[[#This Row],[PassBlock8]],"")</f>
        <v>-</v>
      </c>
      <c r="J1330" s="73"/>
      <c r="K1330" s="73"/>
      <c r="L1330" s="74"/>
      <c r="M1330" s="74"/>
      <c r="N1330" s="74"/>
      <c r="O1330" s="74"/>
      <c r="P1330" s="74"/>
      <c r="Q1330" s="74" t="str">
        <f>Table16[[#This Row],[DefPrimary2]]&amp;IF(Table16[[#This Row],[Def-Secondary3]]&lt;&gt;"","/"&amp;Table16[[#This Row],[Def-Secondary3]],)&amp;""&amp;IF(Table16[[#This Row],[PassRush4]]&lt;&gt;"","-"&amp;Table16[[#This Row],[PassRush4]],)</f>
        <v/>
      </c>
      <c r="R1330" s="74" t="e">
        <f>VLOOKUP(Table16[[#This Row],[Player]],#REF!,9,FALSE)</f>
        <v>#REF!</v>
      </c>
    </row>
    <row r="1331" spans="1:18" ht="12.75" customHeight="1" x14ac:dyDescent="0.25">
      <c r="A1331" s="76" t="s">
        <v>1338</v>
      </c>
      <c r="B1331" s="72" t="s">
        <v>151</v>
      </c>
      <c r="C1331" s="77" t="s">
        <v>491</v>
      </c>
      <c r="D1331" s="89">
        <v>36678</v>
      </c>
      <c r="E1331" s="73" t="s">
        <v>283</v>
      </c>
      <c r="G1331" s="73" t="s">
        <v>155</v>
      </c>
      <c r="H1331" s="75" t="e">
        <f>VLOOKUP(Table16[[#This Row],[Player]],Rosters!$D$1:$D$1939,1,FALSE)</f>
        <v>#N/A</v>
      </c>
      <c r="I1331" s="75" t="str">
        <f>Table16[[#This Row],[RunBlock-Primary6]]&amp;"-"&amp;Table16[[#This Row],[PassBlock8]]&amp;IF(Table16[[#This Row],[RunBlock-Secondary7]]&lt;&gt;"","/"&amp;Table16[[#This Row],[RunBlock-Secondary7]]&amp;"-"&amp;Table16[[#This Row],[PassBlock8]],"")</f>
        <v>-</v>
      </c>
      <c r="J1331" s="73"/>
      <c r="K1331" s="73"/>
      <c r="L1331" s="74"/>
      <c r="M1331" s="74"/>
      <c r="N1331" s="74"/>
      <c r="O1331" s="74"/>
      <c r="P1331" s="74"/>
      <c r="Q1331" s="74" t="str">
        <f>Table16[[#This Row],[DefPrimary2]]&amp;IF(Table16[[#This Row],[Def-Secondary3]]&lt;&gt;"","/"&amp;Table16[[#This Row],[Def-Secondary3]],)&amp;""&amp;IF(Table16[[#This Row],[PassRush4]]&lt;&gt;"","-"&amp;Table16[[#This Row],[PassRush4]],)</f>
        <v/>
      </c>
      <c r="R1331" s="74" t="e">
        <f>VLOOKUP(Table16[[#This Row],[Player]],#REF!,9,FALSE)</f>
        <v>#REF!</v>
      </c>
    </row>
    <row r="1332" spans="1:18" ht="12.75" customHeight="1" x14ac:dyDescent="0.25">
      <c r="A1332" s="76" t="s">
        <v>504</v>
      </c>
      <c r="B1332" s="72" t="s">
        <v>151</v>
      </c>
      <c r="C1332" s="77" t="s">
        <v>429</v>
      </c>
      <c r="D1332" s="89">
        <v>37232</v>
      </c>
      <c r="E1332" s="73" t="s">
        <v>505</v>
      </c>
      <c r="G1332" s="73" t="s">
        <v>146</v>
      </c>
      <c r="H1332" s="75" t="str">
        <f>VLOOKUP(Table16[[#This Row],[Player]],Rosters!$D$1:$D$1939,1,FALSE)</f>
        <v>McMillan, Jalen</v>
      </c>
      <c r="I1332" s="75" t="str">
        <f>Table16[[#This Row],[RunBlock-Primary6]]&amp;"-"&amp;Table16[[#This Row],[PassBlock8]]&amp;IF(Table16[[#This Row],[RunBlock-Secondary7]]&lt;&gt;"","/"&amp;Table16[[#This Row],[RunBlock-Secondary7]]&amp;"-"&amp;Table16[[#This Row],[PassBlock8]],"")</f>
        <v>-</v>
      </c>
      <c r="J1332" s="73"/>
      <c r="K1332" s="73"/>
      <c r="L1332" s="74"/>
      <c r="M1332" s="74"/>
      <c r="N1332" s="74"/>
      <c r="O1332" s="74"/>
      <c r="P1332" s="74"/>
      <c r="Q1332" s="74" t="str">
        <f>Table16[[#This Row],[DefPrimary2]]&amp;IF(Table16[[#This Row],[Def-Secondary3]]&lt;&gt;"","/"&amp;Table16[[#This Row],[Def-Secondary3]],)&amp;""&amp;IF(Table16[[#This Row],[PassRush4]]&lt;&gt;"","-"&amp;Table16[[#This Row],[PassRush4]],)</f>
        <v/>
      </c>
      <c r="R1332" s="74" t="e">
        <f>VLOOKUP(Table16[[#This Row],[Player]],#REF!,9,FALSE)</f>
        <v>#REF!</v>
      </c>
    </row>
    <row r="1333" spans="1:18" ht="12.75" customHeight="1" x14ac:dyDescent="0.25">
      <c r="A1333" s="76" t="s">
        <v>1036</v>
      </c>
      <c r="B1333" s="72" t="s">
        <v>151</v>
      </c>
      <c r="C1333" s="77" t="s">
        <v>220</v>
      </c>
      <c r="D1333" s="89">
        <v>36725</v>
      </c>
      <c r="E1333" s="73" t="s">
        <v>268</v>
      </c>
      <c r="G1333" s="73" t="s">
        <v>155</v>
      </c>
      <c r="H1333" s="75" t="str">
        <f>VLOOKUP(Table16[[#This Row],[Player]],Rosters!$D$1:$D$1939,1,FALSE)</f>
        <v>Metchie, John</v>
      </c>
      <c r="I1333" s="75" t="str">
        <f>Table16[[#This Row],[RunBlock-Primary6]]&amp;"-"&amp;Table16[[#This Row],[PassBlock8]]&amp;IF(Table16[[#This Row],[RunBlock-Secondary7]]&lt;&gt;"","/"&amp;Table16[[#This Row],[RunBlock-Secondary7]]&amp;"-"&amp;Table16[[#This Row],[PassBlock8]],"")</f>
        <v>-</v>
      </c>
      <c r="J1333" s="73"/>
      <c r="K1333" s="73"/>
      <c r="L1333" s="74"/>
      <c r="M1333" s="74"/>
      <c r="N1333" s="74"/>
      <c r="O1333" s="74"/>
      <c r="P1333" s="74"/>
      <c r="Q1333" s="74" t="str">
        <f>Table16[[#This Row],[DefPrimary2]]&amp;IF(Table16[[#This Row],[Def-Secondary3]]&lt;&gt;"","/"&amp;Table16[[#This Row],[Def-Secondary3]],)&amp;""&amp;IF(Table16[[#This Row],[PassRush4]]&lt;&gt;"","-"&amp;Table16[[#This Row],[PassRush4]],)</f>
        <v/>
      </c>
      <c r="R1333" s="74" t="e">
        <f>VLOOKUP(Table16[[#This Row],[Player]],#REF!,9,FALSE)</f>
        <v>#REF!</v>
      </c>
    </row>
    <row r="1334" spans="1:18" ht="12.75" customHeight="1" x14ac:dyDescent="0.25">
      <c r="A1334" s="76" t="s">
        <v>1485</v>
      </c>
      <c r="B1334" s="72" t="s">
        <v>151</v>
      </c>
      <c r="C1334" s="77" t="s">
        <v>429</v>
      </c>
      <c r="D1334" s="89">
        <v>32695</v>
      </c>
      <c r="E1334" s="73" t="s">
        <v>1486</v>
      </c>
      <c r="G1334" s="73" t="s">
        <v>155</v>
      </c>
      <c r="H1334" s="75" t="str">
        <f>VLOOKUP(Table16[[#This Row],[Player]],Rosters!$D$1:$D$1939,1,FALSE)</f>
        <v>Miller, Ryan</v>
      </c>
      <c r="I1334" s="75" t="str">
        <f>Table16[[#This Row],[RunBlock-Primary6]]&amp;"-"&amp;Table16[[#This Row],[PassBlock8]]&amp;IF(Table16[[#This Row],[RunBlock-Secondary7]]&lt;&gt;"","/"&amp;Table16[[#This Row],[RunBlock-Secondary7]]&amp;"-"&amp;Table16[[#This Row],[PassBlock8]],"")</f>
        <v>-</v>
      </c>
      <c r="J1334" s="73"/>
      <c r="K1334" s="73"/>
      <c r="L1334" s="74"/>
      <c r="M1334" s="74"/>
      <c r="N1334" s="74"/>
      <c r="O1334" s="74"/>
      <c r="P1334" s="74"/>
      <c r="Q1334" s="74" t="str">
        <f>Table16[[#This Row],[DefPrimary2]]&amp;IF(Table16[[#This Row],[Def-Secondary3]]&lt;&gt;"","/"&amp;Table16[[#This Row],[Def-Secondary3]],)&amp;""&amp;IF(Table16[[#This Row],[PassRush4]]&lt;&gt;"","-"&amp;Table16[[#This Row],[PassRush4]],)</f>
        <v/>
      </c>
      <c r="R1334" s="74" t="e">
        <f>VLOOKUP(Table16[[#This Row],[Player]],#REF!,9,FALSE)</f>
        <v>#REF!</v>
      </c>
    </row>
    <row r="1335" spans="1:18" ht="12.75" customHeight="1" x14ac:dyDescent="0.25">
      <c r="A1335" s="76" t="s">
        <v>2009</v>
      </c>
      <c r="B1335" s="72" t="s">
        <v>151</v>
      </c>
      <c r="C1335" s="77" t="s">
        <v>181</v>
      </c>
      <c r="D1335" s="89">
        <v>35642</v>
      </c>
      <c r="E1335" s="73" t="s">
        <v>802</v>
      </c>
      <c r="G1335" s="73" t="s">
        <v>155</v>
      </c>
      <c r="H1335" s="75" t="str">
        <f>VLOOKUP(Table16[[#This Row],[Player]],Rosters!$D$1:$D$1939,1,FALSE)</f>
        <v>Miller, Scotty</v>
      </c>
      <c r="I1335" s="75" t="str">
        <f>Table16[[#This Row],[RunBlock-Primary6]]&amp;"-"&amp;Table16[[#This Row],[PassBlock8]]&amp;IF(Table16[[#This Row],[RunBlock-Secondary7]]&lt;&gt;"","/"&amp;Table16[[#This Row],[RunBlock-Secondary7]]&amp;"-"&amp;Table16[[#This Row],[PassBlock8]],"")</f>
        <v>-</v>
      </c>
      <c r="J1335" s="73"/>
      <c r="K1335" s="73"/>
      <c r="L1335" s="74"/>
      <c r="M1335" s="74"/>
      <c r="N1335" s="74"/>
      <c r="O1335" s="74"/>
      <c r="P1335" s="74"/>
      <c r="Q1335" s="74" t="str">
        <f>Table16[[#This Row],[DefPrimary2]]&amp;IF(Table16[[#This Row],[Def-Secondary3]]&lt;&gt;"","/"&amp;Table16[[#This Row],[Def-Secondary3]],)&amp;""&amp;IF(Table16[[#This Row],[PassRush4]]&lt;&gt;"","-"&amp;Table16[[#This Row],[PassRush4]],)</f>
        <v/>
      </c>
      <c r="R1335" s="74" t="e">
        <f>VLOOKUP(Table16[[#This Row],[Player]],#REF!,9,FALSE)</f>
        <v>#REF!</v>
      </c>
    </row>
    <row r="1336" spans="1:18" ht="12.75" customHeight="1" x14ac:dyDescent="0.25">
      <c r="A1336" s="76" t="s">
        <v>2818</v>
      </c>
      <c r="B1336" s="72" t="s">
        <v>151</v>
      </c>
      <c r="C1336" s="77" t="s">
        <v>200</v>
      </c>
      <c r="D1336" s="89">
        <v>37001</v>
      </c>
      <c r="E1336" s="73" t="s">
        <v>268</v>
      </c>
      <c r="G1336" s="73" t="s">
        <v>155</v>
      </c>
      <c r="H1336" s="75" t="str">
        <f>VLOOKUP(Table16[[#This Row],[Player]],Rosters!$D$1:$D$1939,1,FALSE)</f>
        <v>Mingo, Jonathan</v>
      </c>
      <c r="I1336" s="75" t="str">
        <f>Table16[[#This Row],[RunBlock-Primary6]]&amp;"-"&amp;Table16[[#This Row],[PassBlock8]]&amp;IF(Table16[[#This Row],[RunBlock-Secondary7]]&lt;&gt;"","/"&amp;Table16[[#This Row],[RunBlock-Secondary7]]&amp;"-"&amp;Table16[[#This Row],[PassBlock8]],"")</f>
        <v>-</v>
      </c>
      <c r="J1336" s="73"/>
      <c r="K1336" s="73"/>
      <c r="L1336" s="74"/>
      <c r="M1336" s="74"/>
      <c r="N1336" s="74"/>
      <c r="O1336" s="74"/>
      <c r="P1336" s="74"/>
      <c r="Q1336" s="74" t="str">
        <f>Table16[[#This Row],[DefPrimary2]]&amp;IF(Table16[[#This Row],[Def-Secondary3]]&lt;&gt;"","/"&amp;Table16[[#This Row],[Def-Secondary3]],)&amp;""&amp;IF(Table16[[#This Row],[PassRush4]]&lt;&gt;"","-"&amp;Table16[[#This Row],[PassRush4]],)</f>
        <v/>
      </c>
      <c r="R1336" s="74" t="e">
        <f>VLOOKUP(Table16[[#This Row],[Player]],#REF!,9,FALSE)</f>
        <v>#REF!</v>
      </c>
    </row>
    <row r="1337" spans="1:18" ht="12.75" customHeight="1" x14ac:dyDescent="0.25">
      <c r="A1337" s="76" t="s">
        <v>3257</v>
      </c>
      <c r="B1337" s="72" t="s">
        <v>151</v>
      </c>
      <c r="C1337" s="77" t="s">
        <v>285</v>
      </c>
      <c r="D1337" s="89">
        <v>37537</v>
      </c>
      <c r="E1337" s="73" t="s">
        <v>3258</v>
      </c>
      <c r="G1337" s="73" t="s">
        <v>155</v>
      </c>
      <c r="H1337" s="75" t="str">
        <f>VLOOKUP(Table16[[#This Row],[Player]],Rosters!$D$1:$D$1939,1,FALSE)</f>
        <v>Mitchell, Adonai</v>
      </c>
      <c r="I1337" s="75" t="str">
        <f>Table16[[#This Row],[RunBlock-Primary6]]&amp;"-"&amp;Table16[[#This Row],[PassBlock8]]&amp;IF(Table16[[#This Row],[RunBlock-Secondary7]]&lt;&gt;"","/"&amp;Table16[[#This Row],[RunBlock-Secondary7]]&amp;"-"&amp;Table16[[#This Row],[PassBlock8]],"")</f>
        <v>-</v>
      </c>
      <c r="J1337" s="73"/>
      <c r="K1337" s="73"/>
      <c r="L1337" s="74"/>
      <c r="M1337" s="74"/>
      <c r="N1337" s="74"/>
      <c r="O1337" s="74"/>
      <c r="P1337" s="74"/>
      <c r="Q1337" s="74" t="str">
        <f>Table16[[#This Row],[DefPrimary2]]&amp;IF(Table16[[#This Row],[Def-Secondary3]]&lt;&gt;"","/"&amp;Table16[[#This Row],[Def-Secondary3]],)&amp;""&amp;IF(Table16[[#This Row],[PassRush4]]&lt;&gt;"","-"&amp;Table16[[#This Row],[PassRush4]],)</f>
        <v/>
      </c>
      <c r="R1337" s="74" t="e">
        <f>VLOOKUP(Table16[[#This Row],[Player]],#REF!,9,FALSE)</f>
        <v>#REF!</v>
      </c>
    </row>
    <row r="1338" spans="1:18" ht="12.75" customHeight="1" x14ac:dyDescent="0.25">
      <c r="A1338" s="76" t="s">
        <v>3691</v>
      </c>
      <c r="B1338" s="72" t="s">
        <v>151</v>
      </c>
      <c r="C1338" s="77" t="s">
        <v>175</v>
      </c>
      <c r="D1338" s="89">
        <v>34715</v>
      </c>
      <c r="E1338" s="73" t="s">
        <v>452</v>
      </c>
      <c r="G1338" s="73" t="s">
        <v>882</v>
      </c>
      <c r="H1338" s="75" t="str">
        <f>VLOOKUP(Table16[[#This Row],[Player]],Rosters!$D$1:$D$1939,1,FALSE)</f>
        <v>Moore, David</v>
      </c>
      <c r="I1338" s="75" t="str">
        <f>Table16[[#This Row],[RunBlock-Primary6]]&amp;"-"&amp;Table16[[#This Row],[PassBlock8]]&amp;IF(Table16[[#This Row],[RunBlock-Secondary7]]&lt;&gt;"","/"&amp;Table16[[#This Row],[RunBlock-Secondary7]]&amp;"-"&amp;Table16[[#This Row],[PassBlock8]],"")</f>
        <v>-</v>
      </c>
      <c r="J1338" s="73"/>
      <c r="K1338" s="73"/>
      <c r="L1338" s="74"/>
      <c r="M1338" s="74"/>
      <c r="N1338" s="74"/>
      <c r="O1338" s="74"/>
      <c r="P1338" s="74"/>
      <c r="Q1338" s="74" t="str">
        <f>Table16[[#This Row],[DefPrimary2]]&amp;IF(Table16[[#This Row],[Def-Secondary3]]&lt;&gt;"","/"&amp;Table16[[#This Row],[Def-Secondary3]],)&amp;""&amp;IF(Table16[[#This Row],[PassRush4]]&lt;&gt;"","-"&amp;Table16[[#This Row],[PassRush4]],)</f>
        <v/>
      </c>
      <c r="R1338" s="74" t="e">
        <f>VLOOKUP(Table16[[#This Row],[Player]],#REF!,9,FALSE)</f>
        <v>#REF!</v>
      </c>
    </row>
    <row r="1339" spans="1:18" ht="12.75" customHeight="1" x14ac:dyDescent="0.25">
      <c r="A1339" s="76" t="s">
        <v>685</v>
      </c>
      <c r="B1339" s="72" t="s">
        <v>151</v>
      </c>
      <c r="C1339" s="77" t="s">
        <v>232</v>
      </c>
      <c r="D1339" s="89">
        <v>36221</v>
      </c>
      <c r="E1339" s="73" t="s">
        <v>416</v>
      </c>
      <c r="G1339" s="73" t="s">
        <v>146</v>
      </c>
      <c r="H1339" s="75" t="str">
        <f>VLOOKUP(Table16[[#This Row],[Player]],Rosters!$D$1:$D$1939,1,FALSE)</f>
        <v>Nailor, Jalen</v>
      </c>
      <c r="I1339" s="75" t="str">
        <f>Table16[[#This Row],[RunBlock-Primary6]]&amp;"-"&amp;Table16[[#This Row],[PassBlock8]]&amp;IF(Table16[[#This Row],[RunBlock-Secondary7]]&lt;&gt;"","/"&amp;Table16[[#This Row],[RunBlock-Secondary7]]&amp;"-"&amp;Table16[[#This Row],[PassBlock8]],"")</f>
        <v>-</v>
      </c>
      <c r="J1339" s="73"/>
      <c r="K1339" s="73"/>
      <c r="L1339" s="74"/>
      <c r="M1339" s="74"/>
      <c r="N1339" s="74"/>
      <c r="O1339" s="74"/>
      <c r="P1339" s="74"/>
      <c r="Q1339" s="74" t="str">
        <f>Table16[[#This Row],[DefPrimary2]]&amp;IF(Table16[[#This Row],[Def-Secondary3]]&lt;&gt;"","/"&amp;Table16[[#This Row],[Def-Secondary3]],)&amp;""&amp;IF(Table16[[#This Row],[PassRush4]]&lt;&gt;"","-"&amp;Table16[[#This Row],[PassRush4]],)</f>
        <v/>
      </c>
      <c r="R1339" s="74" t="e">
        <f>VLOOKUP(Table16[[#This Row],[Player]],#REF!,9,FALSE)</f>
        <v>#REF!</v>
      </c>
    </row>
    <row r="1340" spans="1:18" ht="12.75" customHeight="1" x14ac:dyDescent="0.25">
      <c r="A1340" s="76" t="s">
        <v>682</v>
      </c>
      <c r="B1340" s="72" t="s">
        <v>151</v>
      </c>
      <c r="C1340" s="77" t="s">
        <v>327</v>
      </c>
      <c r="D1340" s="89">
        <v>37410</v>
      </c>
      <c r="E1340" s="73" t="s">
        <v>683</v>
      </c>
      <c r="G1340" s="73" t="s">
        <v>146</v>
      </c>
      <c r="H1340" s="75" t="str">
        <f>VLOOKUP(Table16[[#This Row],[Player]],Rosters!$D$1:$D$1939,1,FALSE)</f>
        <v>Odunze, Rome</v>
      </c>
      <c r="I1340" s="75" t="str">
        <f>Table16[[#This Row],[RunBlock-Primary6]]&amp;"-"&amp;Table16[[#This Row],[PassBlock8]]&amp;IF(Table16[[#This Row],[RunBlock-Secondary7]]&lt;&gt;"","/"&amp;Table16[[#This Row],[RunBlock-Secondary7]]&amp;"-"&amp;Table16[[#This Row],[PassBlock8]],"")</f>
        <v>-</v>
      </c>
      <c r="J1340" s="73"/>
      <c r="K1340" s="73"/>
      <c r="L1340" s="74"/>
      <c r="M1340" s="74"/>
      <c r="N1340" s="74"/>
      <c r="O1340" s="74"/>
      <c r="P1340" s="74"/>
      <c r="Q1340" s="74" t="str">
        <f>Table16[[#This Row],[DefPrimary2]]&amp;IF(Table16[[#This Row],[Def-Secondary3]]&lt;&gt;"","/"&amp;Table16[[#This Row],[Def-Secondary3]],)&amp;""&amp;IF(Table16[[#This Row],[PassRush4]]&lt;&gt;"","-"&amp;Table16[[#This Row],[PassRush4]],)</f>
        <v/>
      </c>
      <c r="R1340" s="74" t="e">
        <f>VLOOKUP(Table16[[#This Row],[Player]],#REF!,9,FALSE)</f>
        <v>#REF!</v>
      </c>
    </row>
    <row r="1341" spans="1:18" ht="12.75" customHeight="1" x14ac:dyDescent="0.25">
      <c r="A1341" s="76" t="s">
        <v>4337</v>
      </c>
      <c r="B1341" s="72" t="s">
        <v>151</v>
      </c>
      <c r="C1341" s="77" t="s">
        <v>549</v>
      </c>
      <c r="D1341" s="89">
        <v>36665</v>
      </c>
      <c r="E1341" s="73" t="s">
        <v>172</v>
      </c>
      <c r="G1341" s="73" t="s">
        <v>155</v>
      </c>
      <c r="H1341" s="75" t="e">
        <f>VLOOKUP(Table16[[#This Row],[Player]],Rosters!$D$1:$D$1939,1,FALSE)</f>
        <v>#N/A</v>
      </c>
      <c r="I1341" s="75" t="str">
        <f>Table16[[#This Row],[RunBlock-Primary6]]&amp;"-"&amp;Table16[[#This Row],[PassBlock8]]&amp;IF(Table16[[#This Row],[RunBlock-Secondary7]]&lt;&gt;"","/"&amp;Table16[[#This Row],[RunBlock-Secondary7]]&amp;"-"&amp;Table16[[#This Row],[PassBlock8]],"")</f>
        <v>-</v>
      </c>
      <c r="J1341" s="73"/>
      <c r="K1341" s="73"/>
      <c r="L1341" s="74"/>
      <c r="M1341" s="74"/>
      <c r="N1341" s="74"/>
      <c r="O1341" s="74"/>
      <c r="P1341" s="74"/>
      <c r="Q1341" s="74" t="str">
        <f>Table16[[#This Row],[DefPrimary2]]&amp;IF(Table16[[#This Row],[Def-Secondary3]]&lt;&gt;"","/"&amp;Table16[[#This Row],[Def-Secondary3]],)&amp;""&amp;IF(Table16[[#This Row],[PassRush4]]&lt;&gt;"","-"&amp;Table16[[#This Row],[PassRush4]],)</f>
        <v/>
      </c>
      <c r="R1341" s="74" t="e">
        <f>VLOOKUP(Table16[[#This Row],[Player]],#REF!,9,FALSE)</f>
        <v>#REF!</v>
      </c>
    </row>
    <row r="1342" spans="1:18" ht="12.75" customHeight="1" x14ac:dyDescent="0.25">
      <c r="A1342" s="76" t="s">
        <v>2469</v>
      </c>
      <c r="B1342" s="72" t="s">
        <v>151</v>
      </c>
      <c r="C1342" s="77" t="s">
        <v>246</v>
      </c>
      <c r="D1342" s="89">
        <v>36039</v>
      </c>
      <c r="E1342" s="73" t="s">
        <v>473</v>
      </c>
      <c r="G1342" s="73" t="s">
        <v>2470</v>
      </c>
      <c r="H1342" s="75" t="str">
        <f>VLOOKUP(Table16[[#This Row],[Player]],Rosters!$D$1:$D$1939,1,FALSE)</f>
        <v>Palmer, Josh</v>
      </c>
      <c r="I1342" s="75" t="str">
        <f>Table16[[#This Row],[RunBlock-Primary6]]&amp;"-"&amp;Table16[[#This Row],[PassBlock8]]&amp;IF(Table16[[#This Row],[RunBlock-Secondary7]]&lt;&gt;"","/"&amp;Table16[[#This Row],[RunBlock-Secondary7]]&amp;"-"&amp;Table16[[#This Row],[PassBlock8]],"")</f>
        <v>-</v>
      </c>
      <c r="J1342" s="73"/>
      <c r="K1342" s="73"/>
      <c r="L1342" s="74"/>
      <c r="M1342" s="74"/>
      <c r="N1342" s="74"/>
      <c r="O1342" s="74"/>
      <c r="P1342" s="74"/>
      <c r="Q1342" s="74" t="str">
        <f>Table16[[#This Row],[DefPrimary2]]&amp;IF(Table16[[#This Row],[Def-Secondary3]]&lt;&gt;"","/"&amp;Table16[[#This Row],[Def-Secondary3]],)&amp;""&amp;IF(Table16[[#This Row],[PassRush4]]&lt;&gt;"","-"&amp;Table16[[#This Row],[PassRush4]],)</f>
        <v/>
      </c>
      <c r="R1342" s="74" t="e">
        <f>VLOOKUP(Table16[[#This Row],[Player]],#REF!,9,FALSE)</f>
        <v>#REF!</v>
      </c>
    </row>
    <row r="1343" spans="1:18" ht="12.75" customHeight="1" x14ac:dyDescent="0.25">
      <c r="A1343" s="76" t="s">
        <v>3586</v>
      </c>
      <c r="B1343" s="72" t="s">
        <v>151</v>
      </c>
      <c r="C1343" s="77" t="s">
        <v>123</v>
      </c>
      <c r="D1343" s="89">
        <v>34296</v>
      </c>
      <c r="E1343" s="73" t="s">
        <v>884</v>
      </c>
      <c r="G1343" s="73" t="s">
        <v>882</v>
      </c>
      <c r="H1343" s="75" t="str">
        <f>VLOOKUP(Table16[[#This Row],[Player]],Rosters!$D$1:$D$1939,1,FALSE)</f>
        <v>Patrick, Tim</v>
      </c>
      <c r="I1343" s="75" t="str">
        <f>Table16[[#This Row],[RunBlock-Primary6]]&amp;"-"&amp;Table16[[#This Row],[PassBlock8]]&amp;IF(Table16[[#This Row],[RunBlock-Secondary7]]&lt;&gt;"","/"&amp;Table16[[#This Row],[RunBlock-Secondary7]]&amp;"-"&amp;Table16[[#This Row],[PassBlock8]],"")</f>
        <v>-</v>
      </c>
      <c r="J1343" s="73"/>
      <c r="K1343" s="73"/>
      <c r="L1343" s="74"/>
      <c r="M1343" s="74"/>
      <c r="N1343" s="74"/>
      <c r="O1343" s="74"/>
      <c r="P1343" s="74"/>
      <c r="Q1343" s="74" t="str">
        <f>Table16[[#This Row],[DefPrimary2]]&amp;IF(Table16[[#This Row],[Def-Secondary3]]&lt;&gt;"","/"&amp;Table16[[#This Row],[Def-Secondary3]],)&amp;""&amp;IF(Table16[[#This Row],[PassRush4]]&lt;&gt;"","-"&amp;Table16[[#This Row],[PassRush4]],)</f>
        <v/>
      </c>
      <c r="R1343" s="74" t="e">
        <f>VLOOKUP(Table16[[#This Row],[Player]],#REF!,9,FALSE)</f>
        <v>#REF!</v>
      </c>
    </row>
    <row r="1344" spans="1:18" ht="12.75" customHeight="1" x14ac:dyDescent="0.25">
      <c r="A1344" s="76" t="s">
        <v>3689</v>
      </c>
      <c r="B1344" s="72" t="s">
        <v>151</v>
      </c>
      <c r="C1344" s="77" t="s">
        <v>213</v>
      </c>
      <c r="D1344" s="89">
        <v>36778</v>
      </c>
      <c r="E1344" s="73" t="s">
        <v>3690</v>
      </c>
      <c r="G1344" s="73" t="s">
        <v>146</v>
      </c>
      <c r="H1344" s="75" t="str">
        <f>VLOOKUP(Table16[[#This Row],[Player]],Rosters!$D$1:$D$1939,1,FALSE)</f>
        <v>Pearsall, Ricky</v>
      </c>
      <c r="I1344" s="75" t="str">
        <f>Table16[[#This Row],[RunBlock-Primary6]]&amp;"-"&amp;Table16[[#This Row],[PassBlock8]]&amp;IF(Table16[[#This Row],[RunBlock-Secondary7]]&lt;&gt;"","/"&amp;Table16[[#This Row],[RunBlock-Secondary7]]&amp;"-"&amp;Table16[[#This Row],[PassBlock8]],"")</f>
        <v>-</v>
      </c>
      <c r="J1344" s="73"/>
      <c r="K1344" s="73"/>
      <c r="L1344" s="74"/>
      <c r="M1344" s="74"/>
      <c r="N1344" s="74"/>
      <c r="O1344" s="74"/>
      <c r="P1344" s="74"/>
      <c r="Q1344" s="74" t="str">
        <f>Table16[[#This Row],[DefPrimary2]]&amp;IF(Table16[[#This Row],[Def-Secondary3]]&lt;&gt;"","/"&amp;Table16[[#This Row],[Def-Secondary3]],)&amp;""&amp;IF(Table16[[#This Row],[PassRush4]]&lt;&gt;"","-"&amp;Table16[[#This Row],[PassRush4]],)</f>
        <v/>
      </c>
      <c r="R1344" s="74" t="e">
        <f>VLOOKUP(Table16[[#This Row],[Player]],#REF!,9,FALSE)</f>
        <v>#REF!</v>
      </c>
    </row>
    <row r="1345" spans="1:18" ht="12.75" customHeight="1" x14ac:dyDescent="0.25">
      <c r="A1345" s="76" t="s">
        <v>2365</v>
      </c>
      <c r="B1345" s="72" t="s">
        <v>151</v>
      </c>
      <c r="C1345" s="77" t="s">
        <v>285</v>
      </c>
      <c r="D1345" s="89">
        <v>36648</v>
      </c>
      <c r="E1345" s="73" t="s">
        <v>90</v>
      </c>
      <c r="G1345" s="73" t="s">
        <v>1883</v>
      </c>
      <c r="H1345" s="75" t="str">
        <f>VLOOKUP(Table16[[#This Row],[Player]],Rosters!$D$1:$D$1939,1,FALSE)</f>
        <v>Pierce, Alec</v>
      </c>
      <c r="I1345" s="75" t="str">
        <f>Table16[[#This Row],[RunBlock-Primary6]]&amp;"-"&amp;Table16[[#This Row],[PassBlock8]]&amp;IF(Table16[[#This Row],[RunBlock-Secondary7]]&lt;&gt;"","/"&amp;Table16[[#This Row],[RunBlock-Secondary7]]&amp;"-"&amp;Table16[[#This Row],[PassBlock8]],"")</f>
        <v>-</v>
      </c>
      <c r="J1345" s="73"/>
      <c r="K1345" s="73"/>
      <c r="L1345" s="74"/>
      <c r="M1345" s="74"/>
      <c r="N1345" s="74"/>
      <c r="O1345" s="74"/>
      <c r="P1345" s="74"/>
      <c r="Q1345" s="74" t="str">
        <f>Table16[[#This Row],[DefPrimary2]]&amp;IF(Table16[[#This Row],[Def-Secondary3]]&lt;&gt;"","/"&amp;Table16[[#This Row],[Def-Secondary3]],)&amp;""&amp;IF(Table16[[#This Row],[PassRush4]]&lt;&gt;"","-"&amp;Table16[[#This Row],[PassRush4]],)</f>
        <v/>
      </c>
      <c r="R1345" s="74" t="e">
        <f>VLOOKUP(Table16[[#This Row],[Player]],#REF!,9,FALSE)</f>
        <v>#REF!</v>
      </c>
    </row>
    <row r="1346" spans="1:18" ht="12.75" customHeight="1" x14ac:dyDescent="0.25">
      <c r="A1346" s="76" t="s">
        <v>2583</v>
      </c>
      <c r="B1346" s="72" t="s">
        <v>151</v>
      </c>
      <c r="C1346" s="77" t="s">
        <v>272</v>
      </c>
      <c r="D1346" s="89">
        <v>37357</v>
      </c>
      <c r="E1346" s="73" t="s">
        <v>2584</v>
      </c>
      <c r="G1346" s="73" t="s">
        <v>155</v>
      </c>
      <c r="H1346" s="75" t="str">
        <f>VLOOKUP(Table16[[#This Row],[Player]],Rosters!$D$1:$D$1939,1,FALSE)</f>
        <v>Polk, Ja'Lynn</v>
      </c>
      <c r="I1346" s="75" t="str">
        <f>Table16[[#This Row],[RunBlock-Primary6]]&amp;"-"&amp;Table16[[#This Row],[PassBlock8]]&amp;IF(Table16[[#This Row],[RunBlock-Secondary7]]&lt;&gt;"","/"&amp;Table16[[#This Row],[RunBlock-Secondary7]]&amp;"-"&amp;Table16[[#This Row],[PassBlock8]],"")</f>
        <v>-</v>
      </c>
      <c r="J1346" s="73"/>
      <c r="K1346" s="73"/>
      <c r="L1346" s="74"/>
      <c r="M1346" s="74"/>
      <c r="N1346" s="74"/>
      <c r="O1346" s="74"/>
      <c r="P1346" s="74"/>
      <c r="Q1346" s="74" t="str">
        <f>Table16[[#This Row],[DefPrimary2]]&amp;IF(Table16[[#This Row],[Def-Secondary3]]&lt;&gt;"","/"&amp;Table16[[#This Row],[Def-Secondary3]],)&amp;""&amp;IF(Table16[[#This Row],[PassRush4]]&lt;&gt;"","-"&amp;Table16[[#This Row],[PassRush4]],)</f>
        <v/>
      </c>
      <c r="R1346" s="74" t="e">
        <f>VLOOKUP(Table16[[#This Row],[Player]],#REF!,9,FALSE)</f>
        <v>#REF!</v>
      </c>
    </row>
    <row r="1347" spans="1:18" ht="12.75" customHeight="1" x14ac:dyDescent="0.25">
      <c r="A1347" s="76" t="s">
        <v>2367</v>
      </c>
      <c r="B1347" s="72" t="s">
        <v>151</v>
      </c>
      <c r="C1347" s="77" t="s">
        <v>395</v>
      </c>
      <c r="D1347" s="89">
        <v>36638</v>
      </c>
      <c r="E1347" s="73" t="s">
        <v>268</v>
      </c>
      <c r="G1347" s="73" t="s">
        <v>1481</v>
      </c>
      <c r="H1347" s="75" t="str">
        <f>VLOOKUP(Table16[[#This Row],[Player]],Rosters!$D$1:$D$1939,1,FALSE)</f>
        <v>Rice, Rashee</v>
      </c>
      <c r="I1347" s="75" t="str">
        <f>Table16[[#This Row],[RunBlock-Primary6]]&amp;"-"&amp;Table16[[#This Row],[PassBlock8]]&amp;IF(Table16[[#This Row],[RunBlock-Secondary7]]&lt;&gt;"","/"&amp;Table16[[#This Row],[RunBlock-Secondary7]]&amp;"-"&amp;Table16[[#This Row],[PassBlock8]],"")</f>
        <v>-</v>
      </c>
      <c r="J1347" s="73"/>
      <c r="K1347" s="73"/>
      <c r="L1347" s="74"/>
      <c r="M1347" s="74"/>
      <c r="N1347" s="74"/>
      <c r="O1347" s="74"/>
      <c r="P1347" s="74"/>
      <c r="Q1347" s="74" t="str">
        <f>Table16[[#This Row],[DefPrimary2]]&amp;IF(Table16[[#This Row],[Def-Secondary3]]&lt;&gt;"","/"&amp;Table16[[#This Row],[Def-Secondary3]],)&amp;""&amp;IF(Table16[[#This Row],[PassRush4]]&lt;&gt;"","-"&amp;Table16[[#This Row],[PassRush4]],)</f>
        <v/>
      </c>
      <c r="R1347" s="74" t="e">
        <f>VLOOKUP(Table16[[#This Row],[Player]],#REF!,9,FALSE)</f>
        <v>#REF!</v>
      </c>
    </row>
    <row r="1348" spans="1:18" ht="12.75" customHeight="1" x14ac:dyDescent="0.25">
      <c r="A1348" s="76" t="s">
        <v>4338</v>
      </c>
      <c r="B1348" s="72" t="s">
        <v>151</v>
      </c>
      <c r="C1348" s="77" t="s">
        <v>123</v>
      </c>
      <c r="D1348" s="89">
        <v>34205</v>
      </c>
      <c r="E1348" s="73" t="s">
        <v>1391</v>
      </c>
      <c r="G1348" s="73" t="e">
        <v>#N/A</v>
      </c>
      <c r="H1348" s="75" t="e">
        <f>VLOOKUP(Table16[[#This Row],[Player]],Rosters!$D$1:$D$1939,1,FALSE)</f>
        <v>#N/A</v>
      </c>
      <c r="I1348" s="75" t="str">
        <f>Table16[[#This Row],[RunBlock-Primary6]]&amp;"-"&amp;Table16[[#This Row],[PassBlock8]]&amp;IF(Table16[[#This Row],[RunBlock-Secondary7]]&lt;&gt;"","/"&amp;Table16[[#This Row],[RunBlock-Secondary7]]&amp;"-"&amp;Table16[[#This Row],[PassBlock8]],"")</f>
        <v>-</v>
      </c>
      <c r="J1348" s="73"/>
      <c r="K1348" s="73"/>
      <c r="L1348" s="74"/>
      <c r="M1348" s="74"/>
      <c r="N1348" s="74"/>
      <c r="O1348" s="74"/>
      <c r="P1348" s="74"/>
      <c r="Q1348" s="74" t="str">
        <f>Table16[[#This Row],[DefPrimary2]]&amp;IF(Table16[[#This Row],[Def-Secondary3]]&lt;&gt;"","/"&amp;Table16[[#This Row],[Def-Secondary3]],)&amp;""&amp;IF(Table16[[#This Row],[PassRush4]]&lt;&gt;"","-"&amp;Table16[[#This Row],[PassRush4]],)</f>
        <v/>
      </c>
      <c r="R1348" s="74" t="e">
        <f>VLOOKUP(Table16[[#This Row],[Player]],#REF!,9,FALSE)</f>
        <v>#REF!</v>
      </c>
    </row>
    <row r="1349" spans="1:18" ht="12.75" customHeight="1" x14ac:dyDescent="0.25">
      <c r="A1349" s="76" t="s">
        <v>3152</v>
      </c>
      <c r="B1349" s="72" t="s">
        <v>151</v>
      </c>
      <c r="C1349" s="77" t="s">
        <v>239</v>
      </c>
      <c r="D1349" s="89">
        <v>34598</v>
      </c>
      <c r="E1349" s="73" t="s">
        <v>1350</v>
      </c>
      <c r="G1349" s="73" t="s">
        <v>496</v>
      </c>
      <c r="H1349" s="75" t="str">
        <f>VLOOKUP(Table16[[#This Row],[Player]],Rosters!$D$1:$D$1939,1,FALSE)</f>
        <v>Robinson, Demarcus</v>
      </c>
      <c r="I1349" s="75" t="str">
        <f>Table16[[#This Row],[RunBlock-Primary6]]&amp;"-"&amp;Table16[[#This Row],[PassBlock8]]&amp;IF(Table16[[#This Row],[RunBlock-Secondary7]]&lt;&gt;"","/"&amp;Table16[[#This Row],[RunBlock-Secondary7]]&amp;"-"&amp;Table16[[#This Row],[PassBlock8]],"")</f>
        <v>-</v>
      </c>
      <c r="J1349" s="73"/>
      <c r="K1349" s="73"/>
      <c r="L1349" s="74"/>
      <c r="M1349" s="74"/>
      <c r="N1349" s="74"/>
      <c r="O1349" s="74"/>
      <c r="P1349" s="74"/>
      <c r="Q1349" s="74" t="str">
        <f>Table16[[#This Row],[DefPrimary2]]&amp;IF(Table16[[#This Row],[Def-Secondary3]]&lt;&gt;"","/"&amp;Table16[[#This Row],[Def-Secondary3]],)&amp;""&amp;IF(Table16[[#This Row],[PassRush4]]&lt;&gt;"","-"&amp;Table16[[#This Row],[PassRush4]],)</f>
        <v/>
      </c>
      <c r="R1349" s="74" t="e">
        <f>VLOOKUP(Table16[[#This Row],[Player]],#REF!,9,FALSE)</f>
        <v>#REF!</v>
      </c>
    </row>
    <row r="1350" spans="1:18" ht="12.75" customHeight="1" x14ac:dyDescent="0.25">
      <c r="A1350" s="76" t="s">
        <v>2239</v>
      </c>
      <c r="B1350" s="72" t="s">
        <v>151</v>
      </c>
      <c r="C1350" s="77" t="s">
        <v>612</v>
      </c>
      <c r="D1350" s="89">
        <v>36896</v>
      </c>
      <c r="E1350" s="73" t="s">
        <v>90</v>
      </c>
      <c r="G1350" s="73" t="s">
        <v>2240</v>
      </c>
      <c r="H1350" s="75" t="str">
        <f>VLOOKUP(Table16[[#This Row],[Player]],Rosters!$D$1:$D$1939,1,FALSE)</f>
        <v>Robinson, Wan'Dale</v>
      </c>
      <c r="I1350" s="75" t="str">
        <f>Table16[[#This Row],[RunBlock-Primary6]]&amp;"-"&amp;Table16[[#This Row],[PassBlock8]]&amp;IF(Table16[[#This Row],[RunBlock-Secondary7]]&lt;&gt;"","/"&amp;Table16[[#This Row],[RunBlock-Secondary7]]&amp;"-"&amp;Table16[[#This Row],[PassBlock8]],"")</f>
        <v>-</v>
      </c>
      <c r="J1350" s="73"/>
      <c r="K1350" s="73"/>
      <c r="L1350" s="74"/>
      <c r="M1350" s="74"/>
      <c r="N1350" s="74"/>
      <c r="O1350" s="74"/>
      <c r="P1350" s="74"/>
      <c r="Q1350" s="74" t="str">
        <f>Table16[[#This Row],[DefPrimary2]]&amp;IF(Table16[[#This Row],[Def-Secondary3]]&lt;&gt;"","/"&amp;Table16[[#This Row],[Def-Secondary3]],)&amp;""&amp;IF(Table16[[#This Row],[PassRush4]]&lt;&gt;"","-"&amp;Table16[[#This Row],[PassRush4]],)</f>
        <v/>
      </c>
      <c r="R1350" s="74" t="e">
        <f>VLOOKUP(Table16[[#This Row],[Player]],#REF!,9,FALSE)</f>
        <v>#REF!</v>
      </c>
    </row>
    <row r="1351" spans="1:18" ht="12.75" customHeight="1" x14ac:dyDescent="0.25">
      <c r="A1351" s="76" t="s">
        <v>3791</v>
      </c>
      <c r="B1351" s="72" t="s">
        <v>151</v>
      </c>
      <c r="C1351" s="77" t="s">
        <v>145</v>
      </c>
      <c r="D1351" s="89">
        <v>35288</v>
      </c>
      <c r="E1351" s="73" t="s">
        <v>301</v>
      </c>
      <c r="G1351" s="73" t="s">
        <v>155</v>
      </c>
      <c r="H1351" s="75" t="str">
        <f>VLOOKUP(Table16[[#This Row],[Player]],Rosters!$D$1:$D$1939,1,FALSE)</f>
        <v>Samuel, Curtis</v>
      </c>
      <c r="I1351" s="75" t="str">
        <f>Table16[[#This Row],[RunBlock-Primary6]]&amp;"-"&amp;Table16[[#This Row],[PassBlock8]]&amp;IF(Table16[[#This Row],[RunBlock-Secondary7]]&lt;&gt;"","/"&amp;Table16[[#This Row],[RunBlock-Secondary7]]&amp;"-"&amp;Table16[[#This Row],[PassBlock8]],"")</f>
        <v>-</v>
      </c>
      <c r="J1351" s="73"/>
      <c r="K1351" s="73"/>
      <c r="L1351" s="74"/>
      <c r="M1351" s="74"/>
      <c r="N1351" s="74"/>
      <c r="O1351" s="74"/>
      <c r="P1351" s="74"/>
      <c r="Q1351" s="74" t="str">
        <f>Table16[[#This Row],[DefPrimary2]]&amp;IF(Table16[[#This Row],[Def-Secondary3]]&lt;&gt;"","/"&amp;Table16[[#This Row],[Def-Secondary3]],)&amp;""&amp;IF(Table16[[#This Row],[PassRush4]]&lt;&gt;"","-"&amp;Table16[[#This Row],[PassRush4]],)</f>
        <v/>
      </c>
      <c r="R1351" s="74" t="e">
        <f>VLOOKUP(Table16[[#This Row],[Player]],#REF!,9,FALSE)</f>
        <v>#REF!</v>
      </c>
    </row>
    <row r="1352" spans="1:18" ht="12.75" customHeight="1" x14ac:dyDescent="0.25">
      <c r="A1352" s="76" t="s">
        <v>1632</v>
      </c>
      <c r="B1352" s="72" t="s">
        <v>151</v>
      </c>
      <c r="C1352" s="77" t="s">
        <v>429</v>
      </c>
      <c r="D1352" s="89">
        <v>34010</v>
      </c>
      <c r="E1352" s="73" t="s">
        <v>654</v>
      </c>
      <c r="G1352" s="73" t="s">
        <v>882</v>
      </c>
      <c r="H1352" s="75" t="str">
        <f>VLOOKUP(Table16[[#This Row],[Player]],Rosters!$D$1:$D$1939,1,FALSE)</f>
        <v>Shepard, Sterling</v>
      </c>
      <c r="I1352" s="75" t="str">
        <f>Table16[[#This Row],[RunBlock-Primary6]]&amp;"-"&amp;Table16[[#This Row],[PassBlock8]]&amp;IF(Table16[[#This Row],[RunBlock-Secondary7]]&lt;&gt;"","/"&amp;Table16[[#This Row],[RunBlock-Secondary7]]&amp;"-"&amp;Table16[[#This Row],[PassBlock8]],"")</f>
        <v>-</v>
      </c>
      <c r="J1352" s="73"/>
      <c r="K1352" s="73"/>
      <c r="L1352" s="74"/>
      <c r="M1352" s="74"/>
      <c r="N1352" s="74"/>
      <c r="O1352" s="74"/>
      <c r="P1352" s="74"/>
      <c r="Q1352" s="74" t="str">
        <f>Table16[[#This Row],[DefPrimary2]]&amp;IF(Table16[[#This Row],[Def-Secondary3]]&lt;&gt;"","/"&amp;Table16[[#This Row],[Def-Secondary3]],)&amp;""&amp;IF(Table16[[#This Row],[PassRush4]]&lt;&gt;"","-"&amp;Table16[[#This Row],[PassRush4]],)</f>
        <v/>
      </c>
      <c r="R1352" s="74" t="e">
        <f>VLOOKUP(Table16[[#This Row],[Player]],#REF!,9,FALSE)</f>
        <v>#REF!</v>
      </c>
    </row>
    <row r="1353" spans="1:18" ht="12.75" customHeight="1" x14ac:dyDescent="0.25">
      <c r="A1353" s="76" t="s">
        <v>2478</v>
      </c>
      <c r="B1353" s="72" t="s">
        <v>151</v>
      </c>
      <c r="C1353" s="77" t="s">
        <v>232</v>
      </c>
      <c r="D1353" s="89">
        <v>35121</v>
      </c>
      <c r="E1353" s="73" t="s">
        <v>391</v>
      </c>
      <c r="G1353" s="73" t="s">
        <v>155</v>
      </c>
      <c r="H1353" s="75" t="str">
        <f>VLOOKUP(Table16[[#This Row],[Player]],Rosters!$D$1:$D$1939,1,FALSE)</f>
        <v>Sherfield, Trent</v>
      </c>
      <c r="I1353" s="75" t="str">
        <f>Table16[[#This Row],[RunBlock-Primary6]]&amp;"-"&amp;Table16[[#This Row],[PassBlock8]]&amp;IF(Table16[[#This Row],[RunBlock-Secondary7]]&lt;&gt;"","/"&amp;Table16[[#This Row],[RunBlock-Secondary7]]&amp;"-"&amp;Table16[[#This Row],[PassBlock8]],"")</f>
        <v>-</v>
      </c>
      <c r="J1353" s="73"/>
      <c r="K1353" s="73"/>
      <c r="L1353" s="74"/>
      <c r="M1353" s="74"/>
      <c r="N1353" s="74"/>
      <c r="O1353" s="74"/>
      <c r="P1353" s="74"/>
      <c r="Q1353" s="74" t="str">
        <f>Table16[[#This Row],[DefPrimary2]]&amp;IF(Table16[[#This Row],[Def-Secondary3]]&lt;&gt;"","/"&amp;Table16[[#This Row],[Def-Secondary3]],)&amp;""&amp;IF(Table16[[#This Row],[PassRush4]]&lt;&gt;"","-"&amp;Table16[[#This Row],[PassRush4]],)</f>
        <v/>
      </c>
      <c r="R1353" s="74" t="e">
        <f>VLOOKUP(Table16[[#This Row],[Player]],#REF!,9,FALSE)</f>
        <v>#REF!</v>
      </c>
    </row>
    <row r="1354" spans="1:18" ht="12.75" customHeight="1" x14ac:dyDescent="0.25">
      <c r="A1354" s="76" t="s">
        <v>1749</v>
      </c>
      <c r="B1354" s="72" t="s">
        <v>151</v>
      </c>
      <c r="C1354" s="77" t="s">
        <v>116</v>
      </c>
      <c r="D1354" s="89">
        <v>37301</v>
      </c>
      <c r="E1354" s="73" t="s">
        <v>1119</v>
      </c>
      <c r="G1354" s="73" t="s">
        <v>1751</v>
      </c>
      <c r="H1354" s="75" t="str">
        <f>VLOOKUP(Table16[[#This Row],[Player]],Rosters!$D$1:$D$1939,1,FALSE)</f>
        <v>Smith-Njigba, Jaxon</v>
      </c>
      <c r="I1354" s="75" t="str">
        <f>Table16[[#This Row],[RunBlock-Primary6]]&amp;"-"&amp;Table16[[#This Row],[PassBlock8]]&amp;IF(Table16[[#This Row],[RunBlock-Secondary7]]&lt;&gt;"","/"&amp;Table16[[#This Row],[RunBlock-Secondary7]]&amp;"-"&amp;Table16[[#This Row],[PassBlock8]],"")</f>
        <v>-</v>
      </c>
      <c r="J1354" s="73"/>
      <c r="K1354" s="73"/>
      <c r="L1354" s="74"/>
      <c r="M1354" s="74"/>
      <c r="N1354" s="74"/>
      <c r="O1354" s="74"/>
      <c r="P1354" s="74"/>
      <c r="Q1354" s="74" t="str">
        <f>Table16[[#This Row],[DefPrimary2]]&amp;IF(Table16[[#This Row],[Def-Secondary3]]&lt;&gt;"","/"&amp;Table16[[#This Row],[Def-Secondary3]],)&amp;""&amp;IF(Table16[[#This Row],[PassRush4]]&lt;&gt;"","-"&amp;Table16[[#This Row],[PassRush4]],)</f>
        <v/>
      </c>
      <c r="R1354" s="74" t="e">
        <f>VLOOKUP(Table16[[#This Row],[Player]],#REF!,9,FALSE)</f>
        <v>#REF!</v>
      </c>
    </row>
    <row r="1355" spans="1:18" ht="12.75" customHeight="1" x14ac:dyDescent="0.25">
      <c r="A1355" s="76" t="s">
        <v>885</v>
      </c>
      <c r="B1355" s="72" t="s">
        <v>151</v>
      </c>
      <c r="C1355" s="77" t="s">
        <v>395</v>
      </c>
      <c r="D1355" s="89">
        <v>35391</v>
      </c>
      <c r="E1355" s="73" t="s">
        <v>301</v>
      </c>
      <c r="G1355" s="73" t="s">
        <v>155</v>
      </c>
      <c r="H1355" s="75" t="str">
        <f>VLOOKUP(Table16[[#This Row],[Player]],Rosters!$D$1:$D$1939,1,FALSE)</f>
        <v>Smith-Schuster, JuJu</v>
      </c>
      <c r="I1355" s="75" t="str">
        <f>Table16[[#This Row],[RunBlock-Primary6]]&amp;"-"&amp;Table16[[#This Row],[PassBlock8]]&amp;IF(Table16[[#This Row],[RunBlock-Secondary7]]&lt;&gt;"","/"&amp;Table16[[#This Row],[RunBlock-Secondary7]]&amp;"-"&amp;Table16[[#This Row],[PassBlock8]],"")</f>
        <v>-</v>
      </c>
      <c r="J1355" s="73"/>
      <c r="K1355" s="73"/>
      <c r="L1355" s="74"/>
      <c r="M1355" s="74"/>
      <c r="N1355" s="74"/>
      <c r="O1355" s="74"/>
      <c r="P1355" s="74"/>
      <c r="Q1355" s="74" t="str">
        <f>Table16[[#This Row],[DefPrimary2]]&amp;IF(Table16[[#This Row],[Def-Secondary3]]&lt;&gt;"","/"&amp;Table16[[#This Row],[Def-Secondary3]],)&amp;""&amp;IF(Table16[[#This Row],[PassRush4]]&lt;&gt;"","-"&amp;Table16[[#This Row],[PassRush4]],)</f>
        <v/>
      </c>
      <c r="R1355" s="74" t="e">
        <f>VLOOKUP(Table16[[#This Row],[Player]],#REF!,9,FALSE)</f>
        <v>#REF!</v>
      </c>
    </row>
    <row r="1356" spans="1:18" ht="12.75" customHeight="1" x14ac:dyDescent="0.25">
      <c r="A1356" s="90" t="s">
        <v>2475</v>
      </c>
      <c r="B1356" s="72" t="s">
        <v>151</v>
      </c>
      <c r="C1356" s="77" t="s">
        <v>272</v>
      </c>
      <c r="D1356" s="89">
        <v>36745</v>
      </c>
      <c r="E1356" s="73" t="s">
        <v>90</v>
      </c>
      <c r="G1356" s="73" t="s">
        <v>155</v>
      </c>
      <c r="H1356" s="75" t="str">
        <f>VLOOKUP(Table16[[#This Row],[Player]],Rosters!$D$1:$D$1939,1,FALSE)</f>
        <v>Thornton, Tyquan</v>
      </c>
      <c r="I1356" s="75" t="str">
        <f>Table16[[#This Row],[RunBlock-Primary6]]&amp;"-"&amp;Table16[[#This Row],[PassBlock8]]&amp;IF(Table16[[#This Row],[RunBlock-Secondary7]]&lt;&gt;"","/"&amp;Table16[[#This Row],[RunBlock-Secondary7]]&amp;"-"&amp;Table16[[#This Row],[PassBlock8]],"")</f>
        <v>-</v>
      </c>
      <c r="J1356" s="73"/>
      <c r="K1356" s="73"/>
      <c r="L1356" s="74"/>
      <c r="M1356" s="74"/>
      <c r="N1356" s="74"/>
      <c r="O1356" s="74"/>
      <c r="P1356" s="74"/>
      <c r="Q1356" s="74" t="str">
        <f>Table16[[#This Row],[DefPrimary2]]&amp;IF(Table16[[#This Row],[Def-Secondary3]]&lt;&gt;"","/"&amp;Table16[[#This Row],[Def-Secondary3]],)&amp;""&amp;IF(Table16[[#This Row],[PassRush4]]&lt;&gt;"","-"&amp;Table16[[#This Row],[PassRush4]],)</f>
        <v/>
      </c>
      <c r="R1356" s="74" t="e">
        <f>VLOOKUP(Table16[[#This Row],[Player]],#REF!,9,FALSE)</f>
        <v>#REF!</v>
      </c>
    </row>
    <row r="1357" spans="1:18" ht="12.75" customHeight="1" x14ac:dyDescent="0.25">
      <c r="A1357" s="76" t="s">
        <v>3055</v>
      </c>
      <c r="B1357" s="72" t="s">
        <v>151</v>
      </c>
      <c r="C1357" s="77" t="s">
        <v>91</v>
      </c>
      <c r="D1357" s="89">
        <v>36635</v>
      </c>
      <c r="E1357" s="73" t="s">
        <v>98</v>
      </c>
      <c r="G1357" s="73" t="s">
        <v>146</v>
      </c>
      <c r="H1357" s="75" t="str">
        <f>VLOOKUP(Table16[[#This Row],[Player]],Rosters!$D$1:$D$1939,1,FALSE)</f>
        <v>Tillman, Cedric</v>
      </c>
      <c r="I1357" s="75" t="str">
        <f>Table16[[#This Row],[RunBlock-Primary6]]&amp;"-"&amp;Table16[[#This Row],[PassBlock8]]&amp;IF(Table16[[#This Row],[RunBlock-Secondary7]]&lt;&gt;"","/"&amp;Table16[[#This Row],[RunBlock-Secondary7]]&amp;"-"&amp;Table16[[#This Row],[PassBlock8]],"")</f>
        <v>-</v>
      </c>
      <c r="J1357" s="73"/>
      <c r="K1357" s="73"/>
      <c r="L1357" s="74"/>
      <c r="M1357" s="74"/>
      <c r="N1357" s="74"/>
      <c r="O1357" s="74"/>
      <c r="P1357" s="74"/>
      <c r="Q1357" s="74" t="str">
        <f>Table16[[#This Row],[DefPrimary2]]&amp;IF(Table16[[#This Row],[Def-Secondary3]]&lt;&gt;"","/"&amp;Table16[[#This Row],[Def-Secondary3]],)&amp;""&amp;IF(Table16[[#This Row],[PassRush4]]&lt;&gt;"","-"&amp;Table16[[#This Row],[PassRush4]],)</f>
        <v/>
      </c>
      <c r="R1357" s="74" t="e">
        <f>VLOOKUP(Table16[[#This Row],[Player]],#REF!,9,FALSE)</f>
        <v>#REF!</v>
      </c>
    </row>
    <row r="1358" spans="1:18" ht="12.75" customHeight="1" x14ac:dyDescent="0.25">
      <c r="A1358" s="76" t="s">
        <v>4086</v>
      </c>
      <c r="B1358" s="72" t="s">
        <v>151</v>
      </c>
      <c r="C1358" s="77" t="s">
        <v>479</v>
      </c>
      <c r="D1358" s="89">
        <v>36796</v>
      </c>
      <c r="E1358" s="73" t="s">
        <v>172</v>
      </c>
      <c r="G1358" s="73" t="s">
        <v>155</v>
      </c>
      <c r="H1358" s="75" t="e">
        <f>VLOOKUP(Table16[[#This Row],[Player]],Rosters!$D$1:$D$1939,1,FALSE)</f>
        <v>#N/A</v>
      </c>
      <c r="I1358" s="75" t="str">
        <f>Table16[[#This Row],[RunBlock-Primary6]]&amp;"-"&amp;Table16[[#This Row],[PassBlock8]]&amp;IF(Table16[[#This Row],[RunBlock-Secondary7]]&lt;&gt;"","/"&amp;Table16[[#This Row],[RunBlock-Secondary7]]&amp;"-"&amp;Table16[[#This Row],[PassBlock8]],"")</f>
        <v>-</v>
      </c>
      <c r="J1358" s="73"/>
      <c r="K1358" s="73"/>
      <c r="L1358" s="74"/>
      <c r="M1358" s="74"/>
      <c r="N1358" s="74"/>
      <c r="O1358" s="74"/>
      <c r="P1358" s="74"/>
      <c r="Q1358" s="74" t="str">
        <f>Table16[[#This Row],[DefPrimary2]]&amp;IF(Table16[[#This Row],[Def-Secondary3]]&lt;&gt;"","/"&amp;Table16[[#This Row],[Def-Secondary3]],)&amp;""&amp;IF(Table16[[#This Row],[PassRush4]]&lt;&gt;"","-"&amp;Table16[[#This Row],[PassRush4]],)</f>
        <v/>
      </c>
      <c r="R1358" s="74" t="e">
        <f>VLOOKUP(Table16[[#This Row],[Player]],#REF!,9,FALSE)</f>
        <v>#REF!</v>
      </c>
    </row>
    <row r="1359" spans="1:18" ht="12.75" customHeight="1" x14ac:dyDescent="0.25">
      <c r="A1359" s="79" t="s">
        <v>4339</v>
      </c>
      <c r="B1359" s="72" t="s">
        <v>151</v>
      </c>
      <c r="C1359" s="77" t="s">
        <v>491</v>
      </c>
      <c r="D1359" s="89">
        <v>35431</v>
      </c>
      <c r="E1359" s="73" t="s">
        <v>1248</v>
      </c>
      <c r="G1359" s="73" t="e">
        <v>#N/A</v>
      </c>
      <c r="H1359" s="75" t="e">
        <f>VLOOKUP(Table16[[#This Row],[Player]],Rosters!$D$1:$D$1939,1,FALSE)</f>
        <v>#N/A</v>
      </c>
      <c r="I1359" s="75" t="str">
        <f>Table16[[#This Row],[RunBlock-Primary6]]&amp;"-"&amp;Table16[[#This Row],[PassBlock8]]&amp;IF(Table16[[#This Row],[RunBlock-Secondary7]]&lt;&gt;"","/"&amp;Table16[[#This Row],[RunBlock-Secondary7]]&amp;"-"&amp;Table16[[#This Row],[PassBlock8]],"")</f>
        <v>-</v>
      </c>
      <c r="J1359" s="73"/>
      <c r="K1359" s="73"/>
      <c r="L1359" s="74"/>
      <c r="M1359" s="74"/>
      <c r="N1359" s="74"/>
      <c r="O1359" s="74"/>
      <c r="P1359" s="74"/>
      <c r="Q1359" s="74" t="str">
        <f>Table16[[#This Row],[DefPrimary2]]&amp;IF(Table16[[#This Row],[Def-Secondary3]]&lt;&gt;"","/"&amp;Table16[[#This Row],[Def-Secondary3]],)&amp;""&amp;IF(Table16[[#This Row],[PassRush4]]&lt;&gt;"","-"&amp;Table16[[#This Row],[PassRush4]],)</f>
        <v/>
      </c>
      <c r="R1359" s="74" t="e">
        <f>VLOOKUP(Table16[[#This Row],[Player]],#REF!,9,FALSE)</f>
        <v>#REF!</v>
      </c>
    </row>
    <row r="1360" spans="1:18" ht="12.75" customHeight="1" x14ac:dyDescent="0.25">
      <c r="A1360" s="19" t="s">
        <v>2473</v>
      </c>
      <c r="B1360" s="72" t="s">
        <v>151</v>
      </c>
      <c r="C1360" s="77" t="s">
        <v>479</v>
      </c>
      <c r="D1360" s="89">
        <v>34617</v>
      </c>
      <c r="E1360" s="73" t="s">
        <v>428</v>
      </c>
      <c r="G1360" s="73" t="s">
        <v>2474</v>
      </c>
      <c r="H1360" s="75" t="str">
        <f>VLOOKUP(Table16[[#This Row],[Player]],Rosters!$D$1:$D$1939,1,FALSE)</f>
        <v>Valdes-Scantling, Marquez</v>
      </c>
      <c r="I1360" s="75" t="str">
        <f>Table16[[#This Row],[RunBlock-Primary6]]&amp;"-"&amp;Table16[[#This Row],[PassBlock8]]&amp;IF(Table16[[#This Row],[RunBlock-Secondary7]]&lt;&gt;"","/"&amp;Table16[[#This Row],[RunBlock-Secondary7]]&amp;"-"&amp;Table16[[#This Row],[PassBlock8]],"")</f>
        <v>-</v>
      </c>
      <c r="J1360" s="73"/>
      <c r="K1360" s="73"/>
      <c r="L1360" s="74"/>
      <c r="M1360" s="74"/>
      <c r="N1360" s="74"/>
      <c r="O1360" s="74"/>
      <c r="P1360" s="74"/>
      <c r="Q1360" s="74" t="str">
        <f>Table16[[#This Row],[DefPrimary2]]&amp;IF(Table16[[#This Row],[Def-Secondary3]]&lt;&gt;"","/"&amp;Table16[[#This Row],[Def-Secondary3]],)&amp;""&amp;IF(Table16[[#This Row],[PassRush4]]&lt;&gt;"","-"&amp;Table16[[#This Row],[PassRush4]],)</f>
        <v/>
      </c>
      <c r="R1360" s="74" t="e">
        <f>VLOOKUP(Table16[[#This Row],[Player]],#REF!,9,FALSE)</f>
        <v>#REF!</v>
      </c>
    </row>
    <row r="1361" spans="1:18" ht="12.75" customHeight="1" x14ac:dyDescent="0.25">
      <c r="A1361" s="76" t="s">
        <v>674</v>
      </c>
      <c r="B1361" s="72" t="s">
        <v>151</v>
      </c>
      <c r="C1361" s="77" t="s">
        <v>368</v>
      </c>
      <c r="D1361" s="89">
        <v>36292</v>
      </c>
      <c r="E1361" s="73" t="s">
        <v>90</v>
      </c>
      <c r="G1361" s="73" t="s">
        <v>496</v>
      </c>
      <c r="H1361" s="75" t="str">
        <f>VLOOKUP(Table16[[#This Row],[Player]],Rosters!$D$1:$D$1939,1,FALSE)</f>
        <v>Watson, Christian</v>
      </c>
      <c r="I1361" s="75" t="str">
        <f>Table16[[#This Row],[RunBlock-Primary6]]&amp;"-"&amp;Table16[[#This Row],[PassBlock8]]&amp;IF(Table16[[#This Row],[RunBlock-Secondary7]]&lt;&gt;"","/"&amp;Table16[[#This Row],[RunBlock-Secondary7]]&amp;"-"&amp;Table16[[#This Row],[PassBlock8]],"")</f>
        <v>-</v>
      </c>
      <c r="J1361" s="73"/>
      <c r="K1361" s="73"/>
      <c r="L1361" s="74"/>
      <c r="M1361" s="74"/>
      <c r="N1361" s="74"/>
      <c r="O1361" s="74"/>
      <c r="P1361" s="74"/>
      <c r="Q1361" s="74" t="str">
        <f>Table16[[#This Row],[DefPrimary2]]&amp;IF(Table16[[#This Row],[Def-Secondary3]]&lt;&gt;"","/"&amp;Table16[[#This Row],[Def-Secondary3]],)&amp;""&amp;IF(Table16[[#This Row],[PassRush4]]&lt;&gt;"","-"&amp;Table16[[#This Row],[PassRush4]],)</f>
        <v/>
      </c>
      <c r="R1361" s="74" t="e">
        <f>VLOOKUP(Table16[[#This Row],[Player]],#REF!,9,FALSE)</f>
        <v>#REF!</v>
      </c>
    </row>
    <row r="1362" spans="1:18" ht="12.75" customHeight="1" x14ac:dyDescent="0.25">
      <c r="A1362" s="76" t="s">
        <v>3153</v>
      </c>
      <c r="B1362" s="72" t="s">
        <v>151</v>
      </c>
      <c r="C1362" s="77" t="s">
        <v>395</v>
      </c>
      <c r="D1362" s="89">
        <v>35159</v>
      </c>
      <c r="E1362" s="73" t="s">
        <v>428</v>
      </c>
      <c r="G1362" s="73" t="s">
        <v>155</v>
      </c>
      <c r="H1362" s="75" t="str">
        <f>VLOOKUP(Table16[[#This Row],[Player]],Rosters!$D$1:$D$1939,1,FALSE)</f>
        <v>Watson, Justin</v>
      </c>
      <c r="I1362" s="75" t="str">
        <f>Table16[[#This Row],[RunBlock-Primary6]]&amp;"-"&amp;Table16[[#This Row],[PassBlock8]]&amp;IF(Table16[[#This Row],[RunBlock-Secondary7]]&lt;&gt;"","/"&amp;Table16[[#This Row],[RunBlock-Secondary7]]&amp;"-"&amp;Table16[[#This Row],[PassBlock8]],"")</f>
        <v>-</v>
      </c>
      <c r="J1362" s="73"/>
      <c r="K1362" s="73"/>
      <c r="L1362" s="74"/>
      <c r="M1362" s="74"/>
      <c r="N1362" s="74"/>
      <c r="O1362" s="74"/>
      <c r="P1362" s="74"/>
      <c r="Q1362" s="74" t="str">
        <f>Table16[[#This Row],[DefPrimary2]]&amp;IF(Table16[[#This Row],[Def-Secondary3]]&lt;&gt;"","/"&amp;Table16[[#This Row],[Def-Secondary3]],)&amp;""&amp;IF(Table16[[#This Row],[PassRush4]]&lt;&gt;"","-"&amp;Table16[[#This Row],[PassRush4]],)</f>
        <v/>
      </c>
      <c r="R1362" s="74" t="e">
        <f>VLOOKUP(Table16[[#This Row],[Player]],#REF!,9,FALSE)</f>
        <v>#REF!</v>
      </c>
    </row>
    <row r="1363" spans="1:18" ht="12.75" customHeight="1" x14ac:dyDescent="0.25">
      <c r="A1363" s="76" t="s">
        <v>676</v>
      </c>
      <c r="B1363" s="72" t="s">
        <v>151</v>
      </c>
      <c r="C1363" s="77" t="s">
        <v>549</v>
      </c>
      <c r="D1363" s="89">
        <v>35490</v>
      </c>
      <c r="E1363" s="73" t="s">
        <v>1248</v>
      </c>
      <c r="G1363" s="73" t="s">
        <v>496</v>
      </c>
      <c r="H1363" s="75" t="str">
        <f>VLOOKUP(Table16[[#This Row],[Player]],Rosters!$D$1:$D$1939,1,FALSE)</f>
        <v>Westbrook-Ikhin, Nick</v>
      </c>
      <c r="I1363" s="75" t="str">
        <f>Table16[[#This Row],[RunBlock-Primary6]]&amp;"-"&amp;Table16[[#This Row],[PassBlock8]]&amp;IF(Table16[[#This Row],[RunBlock-Secondary7]]&lt;&gt;"","/"&amp;Table16[[#This Row],[RunBlock-Secondary7]]&amp;"-"&amp;Table16[[#This Row],[PassBlock8]],"")</f>
        <v>-</v>
      </c>
      <c r="J1363" s="73"/>
      <c r="K1363" s="73"/>
      <c r="L1363" s="74"/>
      <c r="M1363" s="74"/>
      <c r="N1363" s="74"/>
      <c r="O1363" s="74"/>
      <c r="P1363" s="74"/>
      <c r="Q1363" s="74" t="str">
        <f>Table16[[#This Row],[DefPrimary2]]&amp;IF(Table16[[#This Row],[Def-Secondary3]]&lt;&gt;"","/"&amp;Table16[[#This Row],[Def-Secondary3]],)&amp;""&amp;IF(Table16[[#This Row],[PassRush4]]&lt;&gt;"","-"&amp;Table16[[#This Row],[PassRush4]],)</f>
        <v/>
      </c>
      <c r="R1363" s="74" t="e">
        <f>VLOOKUP(Table16[[#This Row],[Player]],#REF!,9,FALSE)</f>
        <v>#REF!</v>
      </c>
    </row>
    <row r="1364" spans="1:18" ht="12.75" customHeight="1" x14ac:dyDescent="0.25">
      <c r="A1364" s="76" t="s">
        <v>881</v>
      </c>
      <c r="B1364" s="72" t="s">
        <v>151</v>
      </c>
      <c r="C1364" s="77" t="s">
        <v>368</v>
      </c>
      <c r="D1364" s="89">
        <v>37058</v>
      </c>
      <c r="E1364" s="73" t="s">
        <v>236</v>
      </c>
      <c r="G1364" s="73" t="s">
        <v>882</v>
      </c>
      <c r="H1364" s="75" t="str">
        <f>VLOOKUP(Table16[[#This Row],[Player]],Rosters!$D$1:$D$1939,1,FALSE)</f>
        <v>Wicks, Dontayvion</v>
      </c>
      <c r="I1364" s="75" t="str">
        <f>Table16[[#This Row],[RunBlock-Primary6]]&amp;"-"&amp;Table16[[#This Row],[PassBlock8]]&amp;IF(Table16[[#This Row],[RunBlock-Secondary7]]&lt;&gt;"","/"&amp;Table16[[#This Row],[RunBlock-Secondary7]]&amp;"-"&amp;Table16[[#This Row],[PassBlock8]],"")</f>
        <v>-</v>
      </c>
      <c r="J1364" s="73"/>
      <c r="K1364" s="73"/>
      <c r="L1364" s="74"/>
      <c r="M1364" s="74"/>
      <c r="N1364" s="74"/>
      <c r="O1364" s="74"/>
      <c r="P1364" s="74"/>
      <c r="Q1364" s="74" t="str">
        <f>Table16[[#This Row],[DefPrimary2]]&amp;IF(Table16[[#This Row],[Def-Secondary3]]&lt;&gt;"","/"&amp;Table16[[#This Row],[Def-Secondary3]],)&amp;""&amp;IF(Table16[[#This Row],[PassRush4]]&lt;&gt;"","-"&amp;Table16[[#This Row],[PassRush4]],)</f>
        <v/>
      </c>
      <c r="R1364" s="74" t="e">
        <f>VLOOKUP(Table16[[#This Row],[Player]],#REF!,9,FALSE)</f>
        <v>#REF!</v>
      </c>
    </row>
    <row r="1365" spans="1:18" ht="12.75" customHeight="1" x14ac:dyDescent="0.25">
      <c r="A1365" s="76" t="s">
        <v>2581</v>
      </c>
      <c r="B1365" s="72" t="s">
        <v>151</v>
      </c>
      <c r="C1365" s="77" t="s">
        <v>181</v>
      </c>
      <c r="D1365" s="89">
        <v>30685</v>
      </c>
      <c r="E1365" s="73" t="s">
        <v>4340</v>
      </c>
      <c r="G1365" s="73" t="s">
        <v>2582</v>
      </c>
      <c r="H1365" s="75" t="str">
        <f>VLOOKUP(Table16[[#This Row],[Player]],Rosters!$D$1:$D$1939,1,FALSE)</f>
        <v>Williams, Mike</v>
      </c>
      <c r="I1365" s="75" t="str">
        <f>Table16[[#This Row],[RunBlock-Primary6]]&amp;"-"&amp;Table16[[#This Row],[PassBlock8]]&amp;IF(Table16[[#This Row],[RunBlock-Secondary7]]&lt;&gt;"","/"&amp;Table16[[#This Row],[RunBlock-Secondary7]]&amp;"-"&amp;Table16[[#This Row],[PassBlock8]],"")</f>
        <v>-</v>
      </c>
      <c r="J1365" s="73"/>
      <c r="K1365" s="73"/>
      <c r="L1365" s="74"/>
      <c r="M1365" s="74"/>
      <c r="N1365" s="74"/>
      <c r="O1365" s="74"/>
      <c r="P1365" s="74"/>
      <c r="Q1365" s="74" t="str">
        <f>Table16[[#This Row],[DefPrimary2]]&amp;IF(Table16[[#This Row],[Def-Secondary3]]&lt;&gt;"","/"&amp;Table16[[#This Row],[Def-Secondary3]],)&amp;""&amp;IF(Table16[[#This Row],[PassRush4]]&lt;&gt;"","-"&amp;Table16[[#This Row],[PassRush4]],)</f>
        <v/>
      </c>
      <c r="R1365" s="74" t="e">
        <f>VLOOKUP(Table16[[#This Row],[Player]],#REF!,9,FALSE)</f>
        <v>#REF!</v>
      </c>
    </row>
    <row r="1366" spans="1:18" ht="12.75" customHeight="1" x14ac:dyDescent="0.25">
      <c r="A1366" s="76" t="s">
        <v>3151</v>
      </c>
      <c r="B1366" s="72" t="s">
        <v>151</v>
      </c>
      <c r="C1366" s="77" t="s">
        <v>479</v>
      </c>
      <c r="D1366" s="89">
        <v>35023</v>
      </c>
      <c r="E1366" s="73" t="s">
        <v>244</v>
      </c>
      <c r="G1366" s="73" t="s">
        <v>155</v>
      </c>
      <c r="H1366" s="75" t="str">
        <f>VLOOKUP(Table16[[#This Row],[Player]],Rosters!$D$1:$D$1939,1,FALSE)</f>
        <v>Wilson, Cedrick</v>
      </c>
      <c r="I1366" s="75" t="str">
        <f>Table16[[#This Row],[RunBlock-Primary6]]&amp;"-"&amp;Table16[[#This Row],[PassBlock8]]&amp;IF(Table16[[#This Row],[RunBlock-Secondary7]]&lt;&gt;"","/"&amp;Table16[[#This Row],[RunBlock-Secondary7]]&amp;"-"&amp;Table16[[#This Row],[PassBlock8]],"")</f>
        <v>-</v>
      </c>
      <c r="J1366" s="73"/>
      <c r="K1366" s="73"/>
      <c r="L1366" s="74"/>
      <c r="M1366" s="74"/>
      <c r="N1366" s="74"/>
      <c r="O1366" s="74"/>
      <c r="P1366" s="74"/>
      <c r="Q1366" s="74" t="str">
        <f>Table16[[#This Row],[DefPrimary2]]&amp;IF(Table16[[#This Row],[Def-Secondary3]]&lt;&gt;"","/"&amp;Table16[[#This Row],[Def-Secondary3]],)&amp;""&amp;IF(Table16[[#This Row],[PassRush4]]&lt;&gt;"","-"&amp;Table16[[#This Row],[PassRush4]],)</f>
        <v/>
      </c>
      <c r="R1366" s="74" t="e">
        <f>VLOOKUP(Table16[[#This Row],[Player]],#REF!,9,FALSE)</f>
        <v>#REF!</v>
      </c>
    </row>
    <row r="1367" spans="1:18" ht="12.75" customHeight="1" x14ac:dyDescent="0.25">
      <c r="A1367" s="76" t="s">
        <v>4341</v>
      </c>
      <c r="B1367" s="72" t="s">
        <v>151</v>
      </c>
      <c r="C1367" s="77" t="s">
        <v>363</v>
      </c>
      <c r="D1367" s="89">
        <v>36984</v>
      </c>
      <c r="E1367" s="73" t="s">
        <v>4342</v>
      </c>
      <c r="G1367" s="73" t="s">
        <v>155</v>
      </c>
      <c r="H1367" s="75" t="e">
        <f>VLOOKUP(Table16[[#This Row],[Player]],Rosters!$D$1:$D$1939,1,FALSE)</f>
        <v>#N/A</v>
      </c>
      <c r="I1367" s="75" t="str">
        <f>Table16[[#This Row],[RunBlock-Primary6]]&amp;"-"&amp;Table16[[#This Row],[PassBlock8]]&amp;IF(Table16[[#This Row],[RunBlock-Secondary7]]&lt;&gt;"","/"&amp;Table16[[#This Row],[RunBlock-Secondary7]]&amp;"-"&amp;Table16[[#This Row],[PassBlock8]],"")</f>
        <v>-</v>
      </c>
      <c r="J1367" s="73"/>
      <c r="K1367" s="73"/>
      <c r="L1367" s="74"/>
      <c r="M1367" s="74"/>
      <c r="N1367" s="74"/>
      <c r="O1367" s="74"/>
      <c r="P1367" s="74"/>
      <c r="Q1367" s="74" t="str">
        <f>Table16[[#This Row],[DefPrimary2]]&amp;IF(Table16[[#This Row],[Def-Secondary3]]&lt;&gt;"","/"&amp;Table16[[#This Row],[Def-Secondary3]],)&amp;""&amp;IF(Table16[[#This Row],[PassRush4]]&lt;&gt;"","-"&amp;Table16[[#This Row],[PassRush4]],)</f>
        <v/>
      </c>
      <c r="R1367" s="74" t="e">
        <f>VLOOKUP(Table16[[#This Row],[Player]],#REF!,9,FALSE)</f>
        <v>#REF!</v>
      </c>
    </row>
    <row r="1368" spans="1:18" ht="12.75" customHeight="1" x14ac:dyDescent="0.25">
      <c r="A1368" s="76" t="s">
        <v>4343</v>
      </c>
      <c r="B1368" s="72" t="s">
        <v>151</v>
      </c>
      <c r="C1368" s="77" t="s">
        <v>91</v>
      </c>
      <c r="D1368" s="89">
        <v>36604</v>
      </c>
      <c r="E1368" s="73" t="s">
        <v>416</v>
      </c>
      <c r="G1368" s="73" t="e">
        <v>#N/A</v>
      </c>
      <c r="H1368" s="75" t="e">
        <f>VLOOKUP(Table16[[#This Row],[Player]],Rosters!$D$1:$D$1939,1,FALSE)</f>
        <v>#N/A</v>
      </c>
      <c r="I1368" s="75" t="str">
        <f>Table16[[#This Row],[RunBlock-Primary6]]&amp;"-"&amp;Table16[[#This Row],[PassBlock8]]&amp;IF(Table16[[#This Row],[RunBlock-Secondary7]]&lt;&gt;"","/"&amp;Table16[[#This Row],[RunBlock-Secondary7]]&amp;"-"&amp;Table16[[#This Row],[PassBlock8]],"")</f>
        <v>-</v>
      </c>
      <c r="J1368" s="73"/>
      <c r="K1368" s="73"/>
      <c r="L1368" s="74"/>
      <c r="M1368" s="74"/>
      <c r="N1368" s="74"/>
      <c r="O1368" s="74"/>
      <c r="P1368" s="74"/>
      <c r="Q1368" s="74" t="str">
        <f>Table16[[#This Row],[DefPrimary2]]&amp;IF(Table16[[#This Row],[Def-Secondary3]]&lt;&gt;"","/"&amp;Table16[[#This Row],[Def-Secondary3]],)&amp;""&amp;IF(Table16[[#This Row],[PassRush4]]&lt;&gt;"","-"&amp;Table16[[#This Row],[PassRush4]],)</f>
        <v/>
      </c>
      <c r="R1368" s="74" t="e">
        <f>VLOOKUP(Table16[[#This Row],[Player]],#REF!,9,FALSE)</f>
        <v>#REF!</v>
      </c>
    </row>
    <row r="1369" spans="1:18" ht="12.75" customHeight="1" x14ac:dyDescent="0.25">
      <c r="A1369" s="76" t="s">
        <v>476</v>
      </c>
      <c r="B1369" s="72" t="s">
        <v>478</v>
      </c>
      <c r="C1369" s="77" t="s">
        <v>479</v>
      </c>
      <c r="D1369" s="89">
        <v>36312</v>
      </c>
      <c r="E1369" s="73" t="s">
        <v>477</v>
      </c>
      <c r="G1369" s="73" t="s">
        <v>480</v>
      </c>
      <c r="H1369" s="75" t="str">
        <f>VLOOKUP(Table16[[#This Row],[Player]],Rosters!$D$1:$D$1939,1,FALSE)</f>
        <v>Mims, Jordan</v>
      </c>
      <c r="I1369" s="75" t="str">
        <f>Table16[[#This Row],[RunBlock-Primary6]]&amp;"-"&amp;Table16[[#This Row],[PassBlock8]]&amp;IF(Table16[[#This Row],[RunBlock-Secondary7]]&lt;&gt;"","/"&amp;Table16[[#This Row],[RunBlock-Secondary7]]&amp;"-"&amp;Table16[[#This Row],[PassBlock8]],"")</f>
        <v>0-0</v>
      </c>
      <c r="J1369" s="73"/>
      <c r="K1369" s="73"/>
      <c r="L1369" s="74"/>
      <c r="M1369" s="74"/>
      <c r="N1369" s="73">
        <v>0</v>
      </c>
      <c r="O1369" s="74"/>
      <c r="P1369" s="73">
        <v>0</v>
      </c>
      <c r="Q1369" s="74" t="str">
        <f>Table16[[#This Row],[DefPrimary2]]&amp;IF(Table16[[#This Row],[Def-Secondary3]]&lt;&gt;"","/"&amp;Table16[[#This Row],[Def-Secondary3]],)&amp;""&amp;IF(Table16[[#This Row],[PassRush4]]&lt;&gt;"","-"&amp;Table16[[#This Row],[PassRush4]],)</f>
        <v/>
      </c>
      <c r="R1369" s="74" t="e">
        <f>VLOOKUP(Table16[[#This Row],[Player]],#REF!,9,FALSE)</f>
        <v>#REF!</v>
      </c>
    </row>
    <row r="1370" spans="1:18" ht="12.75" customHeight="1" x14ac:dyDescent="0.25">
      <c r="A1370" s="90" t="s">
        <v>476</v>
      </c>
      <c r="B1370" s="72" t="s">
        <v>478</v>
      </c>
      <c r="C1370" s="77" t="s">
        <v>479</v>
      </c>
      <c r="D1370" s="89">
        <v>36312</v>
      </c>
      <c r="E1370" s="73" t="s">
        <v>477</v>
      </c>
      <c r="G1370" s="73" t="s">
        <v>155</v>
      </c>
      <c r="H1370" s="75" t="str">
        <f>VLOOKUP(Table16[[#This Row],[Player]],Rosters!$D$1:$D$1939,1,FALSE)</f>
        <v>Mims, Jordan</v>
      </c>
      <c r="I1370" s="75" t="str">
        <f>Table16[[#This Row],[RunBlock-Primary6]]&amp;"-"&amp;Table16[[#This Row],[PassBlock8]]&amp;IF(Table16[[#This Row],[RunBlock-Secondary7]]&lt;&gt;"","/"&amp;Table16[[#This Row],[RunBlock-Secondary7]]&amp;"-"&amp;Table16[[#This Row],[PassBlock8]],"")</f>
        <v>-</v>
      </c>
      <c r="J1370" s="73"/>
      <c r="K1370" s="73"/>
      <c r="L1370" s="74"/>
      <c r="M1370" s="74"/>
      <c r="N1370" s="74"/>
      <c r="O1370" s="74"/>
      <c r="P1370" s="74"/>
      <c r="Q1370" s="74" t="str">
        <f>Table16[[#This Row],[DefPrimary2]]&amp;IF(Table16[[#This Row],[Def-Secondary3]]&lt;&gt;"","/"&amp;Table16[[#This Row],[Def-Secondary3]],)&amp;""&amp;IF(Table16[[#This Row],[PassRush4]]&lt;&gt;"","-"&amp;Table16[[#This Row],[PassRush4]],)</f>
        <v/>
      </c>
      <c r="R1370" s="74" t="e">
        <f>VLOOKUP(Table16[[#This Row],[Player]],#REF!,9,FALSE)</f>
        <v>#REF!</v>
      </c>
    </row>
    <row r="1371" spans="1:18" ht="12.75" customHeight="1" x14ac:dyDescent="0.25">
      <c r="A1371" s="90" t="s">
        <v>3259</v>
      </c>
      <c r="B1371" s="72" t="s">
        <v>499</v>
      </c>
      <c r="C1371" s="77" t="s">
        <v>131</v>
      </c>
      <c r="D1371" s="89">
        <v>37070</v>
      </c>
      <c r="E1371" s="73" t="s">
        <v>3260</v>
      </c>
      <c r="G1371" s="73" t="s">
        <v>155</v>
      </c>
      <c r="H1371" s="75" t="str">
        <f>VLOOKUP(Table16[[#This Row],[Player]],Rosters!$D$1:$D$1939,1,FALSE)</f>
        <v>Burton, Jermaine</v>
      </c>
      <c r="I1371" s="75" t="str">
        <f>Table16[[#This Row],[RunBlock-Primary6]]&amp;"-"&amp;Table16[[#This Row],[PassBlock8]]&amp;IF(Table16[[#This Row],[RunBlock-Secondary7]]&lt;&gt;"","/"&amp;Table16[[#This Row],[RunBlock-Secondary7]]&amp;"-"&amp;Table16[[#This Row],[PassBlock8]],"")</f>
        <v>-</v>
      </c>
      <c r="J1371" s="73"/>
      <c r="K1371" s="73"/>
      <c r="L1371" s="74"/>
      <c r="M1371" s="74"/>
      <c r="N1371" s="74"/>
      <c r="O1371" s="74"/>
      <c r="P1371" s="74"/>
      <c r="Q1371" s="74" t="str">
        <f>Table16[[#This Row],[DefPrimary2]]&amp;IF(Table16[[#This Row],[Def-Secondary3]]&lt;&gt;"","/"&amp;Table16[[#This Row],[Def-Secondary3]],)&amp;""&amp;IF(Table16[[#This Row],[PassRush4]]&lt;&gt;"","-"&amp;Table16[[#This Row],[PassRush4]],)</f>
        <v/>
      </c>
      <c r="R1371" s="74" t="e">
        <f>VLOOKUP(Table16[[#This Row],[Player]],#REF!,9,FALSE)</f>
        <v>#REF!</v>
      </c>
    </row>
    <row r="1372" spans="1:18" ht="12.75" customHeight="1" x14ac:dyDescent="0.25">
      <c r="A1372" s="76" t="s">
        <v>1339</v>
      </c>
      <c r="B1372" s="72" t="s">
        <v>499</v>
      </c>
      <c r="C1372" s="77" t="s">
        <v>138</v>
      </c>
      <c r="D1372" s="89">
        <v>36983</v>
      </c>
      <c r="E1372" s="73" t="s">
        <v>1340</v>
      </c>
      <c r="G1372" s="73" t="s">
        <v>155</v>
      </c>
      <c r="H1372" s="75" t="str">
        <f>VLOOKUP(Table16[[#This Row],[Player]],Rosters!$D$1:$D$1939,1,FALSE)</f>
        <v>McCaffrey, Luke</v>
      </c>
      <c r="I1372" s="75" t="str">
        <f>Table16[[#This Row],[RunBlock-Primary6]]&amp;"-"&amp;Table16[[#This Row],[PassBlock8]]&amp;IF(Table16[[#This Row],[RunBlock-Secondary7]]&lt;&gt;"","/"&amp;Table16[[#This Row],[RunBlock-Secondary7]]&amp;"-"&amp;Table16[[#This Row],[PassBlock8]],"")</f>
        <v>-</v>
      </c>
      <c r="J1372" s="73"/>
      <c r="K1372" s="73"/>
      <c r="L1372" s="74"/>
      <c r="M1372" s="74"/>
      <c r="N1372" s="74"/>
      <c r="O1372" s="74"/>
      <c r="P1372" s="74"/>
      <c r="Q1372" s="74" t="str">
        <f>Table16[[#This Row],[DefPrimary2]]&amp;IF(Table16[[#This Row],[Def-Secondary3]]&lt;&gt;"","/"&amp;Table16[[#This Row],[Def-Secondary3]],)&amp;""&amp;IF(Table16[[#This Row],[PassRush4]]&lt;&gt;"","-"&amp;Table16[[#This Row],[PassRush4]],)</f>
        <v/>
      </c>
      <c r="R1372" s="74" t="e">
        <f>VLOOKUP(Table16[[#This Row],[Player]],#REF!,9,FALSE)</f>
        <v>#REF!</v>
      </c>
    </row>
    <row r="1373" spans="1:18" ht="12.75" customHeight="1" x14ac:dyDescent="0.25">
      <c r="A1373" s="76" t="s">
        <v>497</v>
      </c>
      <c r="B1373" s="72" t="s">
        <v>499</v>
      </c>
      <c r="C1373" s="77" t="s">
        <v>109</v>
      </c>
      <c r="D1373" s="89">
        <v>35353</v>
      </c>
      <c r="E1373" s="73" t="s">
        <v>244</v>
      </c>
      <c r="G1373" s="73" t="s">
        <v>500</v>
      </c>
      <c r="H1373" s="75" t="str">
        <f>VLOOKUP(Table16[[#This Row],[Player]],Rosters!$D$1:$D$1939,1,FALSE)</f>
        <v>McCloud, Ray-Ray</v>
      </c>
      <c r="I1373" s="75" t="str">
        <f>Table16[[#This Row],[RunBlock-Primary6]]&amp;"-"&amp;Table16[[#This Row],[PassBlock8]]&amp;IF(Table16[[#This Row],[RunBlock-Secondary7]]&lt;&gt;"","/"&amp;Table16[[#This Row],[RunBlock-Secondary7]]&amp;"-"&amp;Table16[[#This Row],[PassBlock8]],"")</f>
        <v>-</v>
      </c>
      <c r="J1373" s="73"/>
      <c r="K1373" s="73"/>
      <c r="L1373" s="74"/>
      <c r="M1373" s="74"/>
      <c r="N1373" s="74"/>
      <c r="O1373" s="74"/>
      <c r="P1373" s="74"/>
      <c r="Q1373" s="74" t="str">
        <f>Table16[[#This Row],[DefPrimary2]]&amp;IF(Table16[[#This Row],[Def-Secondary3]]&lt;&gt;"","/"&amp;Table16[[#This Row],[Def-Secondary3]],)&amp;""&amp;IF(Table16[[#This Row],[PassRush4]]&lt;&gt;"","-"&amp;Table16[[#This Row],[PassRush4]],)</f>
        <v/>
      </c>
      <c r="R1373" s="74" t="e">
        <f>VLOOKUP(Table16[[#This Row],[Player]],#REF!,9,FALSE)</f>
        <v>#REF!</v>
      </c>
    </row>
    <row r="1374" spans="1:18" ht="12.75" customHeight="1" x14ac:dyDescent="0.25">
      <c r="A1374" s="76" t="s">
        <v>687</v>
      </c>
      <c r="B1374" s="72" t="s">
        <v>499</v>
      </c>
      <c r="C1374" s="77" t="s">
        <v>239</v>
      </c>
      <c r="D1374" s="89">
        <v>36800</v>
      </c>
      <c r="E1374" s="73" t="s">
        <v>688</v>
      </c>
      <c r="G1374" s="73" t="s">
        <v>155</v>
      </c>
      <c r="H1374" s="75" t="str">
        <f>VLOOKUP(Table16[[#This Row],[Player]],Rosters!$D$1:$D$1939,1,FALSE)</f>
        <v>Whittington, Jordan</v>
      </c>
      <c r="I1374" s="75" t="str">
        <f>Table16[[#This Row],[RunBlock-Primary6]]&amp;"-"&amp;Table16[[#This Row],[PassBlock8]]&amp;IF(Table16[[#This Row],[RunBlock-Secondary7]]&lt;&gt;"","/"&amp;Table16[[#This Row],[RunBlock-Secondary7]]&amp;"-"&amp;Table16[[#This Row],[PassBlock8]],"")</f>
        <v>-</v>
      </c>
      <c r="J1374" s="73"/>
      <c r="K1374" s="73"/>
      <c r="L1374" s="74"/>
      <c r="M1374" s="74"/>
      <c r="N1374" s="74"/>
      <c r="O1374" s="74"/>
      <c r="P1374" s="74"/>
      <c r="Q1374" s="74" t="str">
        <f>Table16[[#This Row],[DefPrimary2]]&amp;IF(Table16[[#This Row],[Def-Secondary3]]&lt;&gt;"","/"&amp;Table16[[#This Row],[Def-Secondary3]],)&amp;""&amp;IF(Table16[[#This Row],[PassRush4]]&lt;&gt;"","-"&amp;Table16[[#This Row],[PassRush4]],)</f>
        <v/>
      </c>
      <c r="R1374" s="74" t="e">
        <f>VLOOKUP(Table16[[#This Row],[Player]],#REF!,9,FALSE)</f>
        <v>#REF!</v>
      </c>
    </row>
    <row r="1375" spans="1:18" ht="12.75" customHeight="1" x14ac:dyDescent="0.25">
      <c r="A1375" s="76" t="s">
        <v>1887</v>
      </c>
      <c r="B1375" s="72" t="s">
        <v>1192</v>
      </c>
      <c r="C1375" s="77" t="s">
        <v>327</v>
      </c>
      <c r="D1375" s="89">
        <v>34069</v>
      </c>
      <c r="E1375" s="73" t="s">
        <v>551</v>
      </c>
      <c r="G1375" s="73" t="s">
        <v>155</v>
      </c>
      <c r="H1375" s="75" t="str">
        <f>VLOOKUP(Table16[[#This Row],[Player]],Rosters!$D$1:$D$1939,1,FALSE)</f>
        <v>Carter, DeAndre</v>
      </c>
      <c r="I1375" s="75" t="str">
        <f>Table16[[#This Row],[RunBlock-Primary6]]&amp;"-"&amp;Table16[[#This Row],[PassBlock8]]&amp;IF(Table16[[#This Row],[RunBlock-Secondary7]]&lt;&gt;"","/"&amp;Table16[[#This Row],[RunBlock-Secondary7]]&amp;"-"&amp;Table16[[#This Row],[PassBlock8]],"")</f>
        <v>-</v>
      </c>
      <c r="J1375" s="73"/>
      <c r="K1375" s="73"/>
      <c r="L1375" s="74"/>
      <c r="M1375" s="74"/>
      <c r="N1375" s="74"/>
      <c r="O1375" s="74"/>
      <c r="P1375" s="74"/>
      <c r="Q1375" s="74" t="str">
        <f>Table16[[#This Row],[DefPrimary2]]&amp;IF(Table16[[#This Row],[Def-Secondary3]]&lt;&gt;"","/"&amp;Table16[[#This Row],[Def-Secondary3]],)&amp;""&amp;IF(Table16[[#This Row],[PassRush4]]&lt;&gt;"","-"&amp;Table16[[#This Row],[PassRush4]],)</f>
        <v/>
      </c>
      <c r="R1375" s="74" t="e">
        <f>VLOOKUP(Table16[[#This Row],[Player]],#REF!,9,FALSE)</f>
        <v>#REF!</v>
      </c>
    </row>
    <row r="1376" spans="1:18" ht="12.75" customHeight="1" x14ac:dyDescent="0.25">
      <c r="A1376" s="76" t="s">
        <v>2241</v>
      </c>
      <c r="B1376" s="72" t="s">
        <v>1192</v>
      </c>
      <c r="C1376" s="77" t="s">
        <v>246</v>
      </c>
      <c r="D1376" s="89">
        <v>36780</v>
      </c>
      <c r="E1376" s="73" t="s">
        <v>180</v>
      </c>
      <c r="G1376" s="73" t="s">
        <v>155</v>
      </c>
      <c r="H1376" s="75" t="str">
        <f>VLOOKUP(Table16[[#This Row],[Player]],Rosters!$D$1:$D$1939,1,FALSE)</f>
        <v>Davis, Derius</v>
      </c>
      <c r="I1376" s="75" t="str">
        <f>Table16[[#This Row],[RunBlock-Primary6]]&amp;"-"&amp;Table16[[#This Row],[PassBlock8]]&amp;IF(Table16[[#This Row],[RunBlock-Secondary7]]&lt;&gt;"","/"&amp;Table16[[#This Row],[RunBlock-Secondary7]]&amp;"-"&amp;Table16[[#This Row],[PassBlock8]],"")</f>
        <v>-</v>
      </c>
      <c r="J1376" s="73"/>
      <c r="K1376" s="73"/>
      <c r="L1376" s="74"/>
      <c r="M1376" s="74"/>
      <c r="N1376" s="74"/>
      <c r="O1376" s="74"/>
      <c r="P1376" s="74"/>
      <c r="Q1376" s="74" t="str">
        <f>Table16[[#This Row],[DefPrimary2]]&amp;IF(Table16[[#This Row],[Def-Secondary3]]&lt;&gt;"","/"&amp;Table16[[#This Row],[Def-Secondary3]],)&amp;""&amp;IF(Table16[[#This Row],[PassRush4]]&lt;&gt;"","-"&amp;Table16[[#This Row],[PassRush4]],)</f>
        <v/>
      </c>
      <c r="R1376" s="74" t="e">
        <f>VLOOKUP(Table16[[#This Row],[Player]],#REF!,9,FALSE)</f>
        <v>#REF!</v>
      </c>
    </row>
    <row r="1377" spans="1:18" ht="12.75" customHeight="1" x14ac:dyDescent="0.25">
      <c r="A1377" s="76" t="s">
        <v>3485</v>
      </c>
      <c r="B1377" s="72" t="s">
        <v>1192</v>
      </c>
      <c r="C1377" s="77" t="s">
        <v>84</v>
      </c>
      <c r="D1377" s="89">
        <v>35916</v>
      </c>
      <c r="E1377" s="73" t="s">
        <v>1248</v>
      </c>
      <c r="G1377" s="73" t="s">
        <v>155</v>
      </c>
      <c r="H1377" s="75" t="str">
        <f>VLOOKUP(Table16[[#This Row],[Player]],Rosters!$D$1:$D$1939,1,FALSE)</f>
        <v>Dortch, Greg</v>
      </c>
      <c r="I1377" s="75" t="str">
        <f>Table16[[#This Row],[RunBlock-Primary6]]&amp;"-"&amp;Table16[[#This Row],[PassBlock8]]&amp;IF(Table16[[#This Row],[RunBlock-Secondary7]]&lt;&gt;"","/"&amp;Table16[[#This Row],[RunBlock-Secondary7]]&amp;"-"&amp;Table16[[#This Row],[PassBlock8]],"")</f>
        <v>-</v>
      </c>
      <c r="J1377" s="73"/>
      <c r="K1377" s="73"/>
      <c r="L1377" s="74"/>
      <c r="M1377" s="74"/>
      <c r="N1377" s="74"/>
      <c r="O1377" s="74"/>
      <c r="P1377" s="74"/>
      <c r="Q1377" s="74" t="str">
        <f>Table16[[#This Row],[DefPrimary2]]&amp;IF(Table16[[#This Row],[Def-Secondary3]]&lt;&gt;"","/"&amp;Table16[[#This Row],[Def-Secondary3]],)&amp;""&amp;IF(Table16[[#This Row],[PassRush4]]&lt;&gt;"","-"&amp;Table16[[#This Row],[PassRush4]],)</f>
        <v/>
      </c>
      <c r="R1377" s="74" t="e">
        <f>VLOOKUP(Table16[[#This Row],[Player]],#REF!,9,FALSE)</f>
        <v>#REF!</v>
      </c>
    </row>
    <row r="1378" spans="1:18" ht="12.75" customHeight="1" x14ac:dyDescent="0.25">
      <c r="A1378" s="76" t="s">
        <v>2476</v>
      </c>
      <c r="B1378" s="72" t="s">
        <v>1192</v>
      </c>
      <c r="C1378" s="77" t="s">
        <v>101</v>
      </c>
      <c r="D1378" s="89">
        <v>35685</v>
      </c>
      <c r="E1378" s="73" t="s">
        <v>150</v>
      </c>
      <c r="G1378" s="73" t="s">
        <v>155</v>
      </c>
      <c r="H1378" s="75" t="str">
        <f>VLOOKUP(Table16[[#This Row],[Player]],Rosters!$D$1:$D$1939,1,FALSE)</f>
        <v>Duvernay, Devin</v>
      </c>
      <c r="I1378" s="75" t="str">
        <f>Table16[[#This Row],[RunBlock-Primary6]]&amp;"-"&amp;Table16[[#This Row],[PassBlock8]]&amp;IF(Table16[[#This Row],[RunBlock-Secondary7]]&lt;&gt;"","/"&amp;Table16[[#This Row],[RunBlock-Secondary7]]&amp;"-"&amp;Table16[[#This Row],[PassBlock8]],"")</f>
        <v>-</v>
      </c>
      <c r="J1378" s="73"/>
      <c r="K1378" s="73"/>
      <c r="L1378" s="74"/>
      <c r="M1378" s="74"/>
      <c r="N1378" s="74"/>
      <c r="O1378" s="74"/>
      <c r="P1378" s="74"/>
      <c r="Q1378" s="74" t="str">
        <f>Table16[[#This Row],[DefPrimary2]]&amp;IF(Table16[[#This Row],[Def-Secondary3]]&lt;&gt;"","/"&amp;Table16[[#This Row],[Def-Secondary3]],)&amp;""&amp;IF(Table16[[#This Row],[PassRush4]]&lt;&gt;"","-"&amp;Table16[[#This Row],[PassRush4]],)</f>
        <v/>
      </c>
      <c r="R1378" s="74" t="e">
        <f>VLOOKUP(Table16[[#This Row],[Player]],#REF!,9,FALSE)</f>
        <v>#REF!</v>
      </c>
    </row>
    <row r="1379" spans="1:18" ht="12.75" customHeight="1" x14ac:dyDescent="0.25">
      <c r="A1379" s="76" t="s">
        <v>3054</v>
      </c>
      <c r="B1379" s="72" t="s">
        <v>1192</v>
      </c>
      <c r="C1379" s="77" t="s">
        <v>303</v>
      </c>
      <c r="D1379" s="89">
        <v>36958</v>
      </c>
      <c r="E1379" s="73" t="s">
        <v>477</v>
      </c>
      <c r="G1379" s="73" t="s">
        <v>155</v>
      </c>
      <c r="H1379" s="75" t="str">
        <f>VLOOKUP(Table16[[#This Row],[Player]],Rosters!$D$1:$D$1939,1,FALSE)</f>
        <v>Gipson, Xavier</v>
      </c>
      <c r="I1379" s="75" t="str">
        <f>Table16[[#This Row],[RunBlock-Primary6]]&amp;"-"&amp;Table16[[#This Row],[PassBlock8]]&amp;IF(Table16[[#This Row],[RunBlock-Secondary7]]&lt;&gt;"","/"&amp;Table16[[#This Row],[RunBlock-Secondary7]]&amp;"-"&amp;Table16[[#This Row],[PassBlock8]],"")</f>
        <v>-</v>
      </c>
      <c r="J1379" s="73"/>
      <c r="K1379" s="73"/>
      <c r="L1379" s="74"/>
      <c r="M1379" s="74"/>
      <c r="N1379" s="74"/>
      <c r="O1379" s="74"/>
      <c r="P1379" s="74"/>
      <c r="Q1379" s="74" t="str">
        <f>Table16[[#This Row],[DefPrimary2]]&amp;IF(Table16[[#This Row],[Def-Secondary3]]&lt;&gt;"","/"&amp;Table16[[#This Row],[Def-Secondary3]],)&amp;""&amp;IF(Table16[[#This Row],[PassRush4]]&lt;&gt;"","-"&amp;Table16[[#This Row],[PassRush4]],)</f>
        <v/>
      </c>
      <c r="R1379" s="74" t="e">
        <f>VLOOKUP(Table16[[#This Row],[Player]],#REF!,9,FALSE)</f>
        <v>#REF!</v>
      </c>
    </row>
    <row r="1380" spans="1:18" ht="12.75" customHeight="1" x14ac:dyDescent="0.25">
      <c r="A1380" s="76" t="s">
        <v>3365</v>
      </c>
      <c r="B1380" s="72" t="s">
        <v>1192</v>
      </c>
      <c r="C1380" s="77" t="s">
        <v>154</v>
      </c>
      <c r="D1380" s="89">
        <v>37334</v>
      </c>
      <c r="E1380" s="73" t="s">
        <v>268</v>
      </c>
      <c r="G1380" s="73" t="s">
        <v>2582</v>
      </c>
      <c r="H1380" s="75" t="e">
        <f>VLOOKUP(Table16[[#This Row],[Player]],Rosters!$D$1:$D$1939,1,FALSE)</f>
        <v>#N/A</v>
      </c>
      <c r="I1380" s="75" t="str">
        <f>Table16[[#This Row],[RunBlock-Primary6]]&amp;"-"&amp;Table16[[#This Row],[PassBlock8]]&amp;IF(Table16[[#This Row],[RunBlock-Secondary7]]&lt;&gt;"","/"&amp;Table16[[#This Row],[RunBlock-Secondary7]]&amp;"-"&amp;Table16[[#This Row],[PassBlock8]],"")</f>
        <v>-</v>
      </c>
      <c r="J1380" s="73"/>
      <c r="K1380" s="73"/>
      <c r="L1380" s="74"/>
      <c r="M1380" s="74"/>
      <c r="N1380" s="74"/>
      <c r="O1380" s="74"/>
      <c r="P1380" s="74"/>
      <c r="Q1380" s="74" t="str">
        <f>Table16[[#This Row],[DefPrimary2]]&amp;IF(Table16[[#This Row],[Def-Secondary3]]&lt;&gt;"","/"&amp;Table16[[#This Row],[Def-Secondary3]],)&amp;""&amp;IF(Table16[[#This Row],[PassRush4]]&lt;&gt;"","-"&amp;Table16[[#This Row],[PassRush4]],)</f>
        <v/>
      </c>
      <c r="R1380" s="74" t="e">
        <f>VLOOKUP(Table16[[#This Row],[Player]],#REF!,9,FALSE)</f>
        <v>#REF!</v>
      </c>
    </row>
    <row r="1381" spans="1:18" ht="12.75" customHeight="1" x14ac:dyDescent="0.25">
      <c r="A1381" s="76" t="s">
        <v>2368</v>
      </c>
      <c r="B1381" s="72" t="s">
        <v>1192</v>
      </c>
      <c r="C1381" s="77" t="s">
        <v>200</v>
      </c>
      <c r="D1381" s="89">
        <v>35279</v>
      </c>
      <c r="E1381" s="73" t="s">
        <v>698</v>
      </c>
      <c r="G1381" s="73" t="s">
        <v>882</v>
      </c>
      <c r="H1381" s="75" t="str">
        <f>VLOOKUP(Table16[[#This Row],[Player]],Rosters!$D$1:$D$1939,1,FALSE)</f>
        <v>Turpin, KaVontae</v>
      </c>
      <c r="I1381" s="75" t="str">
        <f>Table16[[#This Row],[RunBlock-Primary6]]&amp;"-"&amp;Table16[[#This Row],[PassBlock8]]&amp;IF(Table16[[#This Row],[RunBlock-Secondary7]]&lt;&gt;"","/"&amp;Table16[[#This Row],[RunBlock-Secondary7]]&amp;"-"&amp;Table16[[#This Row],[PassBlock8]],"")</f>
        <v>-</v>
      </c>
      <c r="J1381" s="73"/>
      <c r="K1381" s="73"/>
      <c r="L1381" s="74"/>
      <c r="M1381" s="74"/>
      <c r="N1381" s="74"/>
      <c r="O1381" s="74"/>
      <c r="P1381" s="74"/>
      <c r="Q1381" s="74" t="str">
        <f>Table16[[#This Row],[DefPrimary2]]&amp;IF(Table16[[#This Row],[Def-Secondary3]]&lt;&gt;"","/"&amp;Table16[[#This Row],[Def-Secondary3]],)&amp;""&amp;IF(Table16[[#This Row],[PassRush4]]&lt;&gt;"","-"&amp;Table16[[#This Row],[PassRush4]],)</f>
        <v/>
      </c>
      <c r="R1381" s="74" t="e">
        <f>VLOOKUP(Table16[[#This Row],[Player]],#REF!,9,FALSE)</f>
        <v>#REF!</v>
      </c>
    </row>
    <row r="1382" spans="1:18" ht="12.75" customHeight="1" x14ac:dyDescent="0.25">
      <c r="A1382" s="76" t="s">
        <v>1190</v>
      </c>
      <c r="B1382" s="72" t="s">
        <v>1192</v>
      </c>
      <c r="C1382" s="77" t="s">
        <v>261</v>
      </c>
      <c r="D1382" s="89">
        <v>36895</v>
      </c>
      <c r="E1382" s="73" t="s">
        <v>1191</v>
      </c>
      <c r="G1382" s="73" t="s">
        <v>155</v>
      </c>
      <c r="H1382" s="146" t="s">
        <v>1190</v>
      </c>
      <c r="I1382" s="75" t="str">
        <f>Table16[[#This Row],[RunBlock-Primary6]]&amp;"-"&amp;Table16[[#This Row],[PassBlock8]]&amp;IF(Table16[[#This Row],[RunBlock-Secondary7]]&lt;&gt;"","/"&amp;Table16[[#This Row],[RunBlock-Secondary7]]&amp;"-"&amp;Table16[[#This Row],[PassBlock8]],"")</f>
        <v>-</v>
      </c>
      <c r="J1382" s="73"/>
      <c r="K1382" s="73"/>
      <c r="L1382" s="74"/>
      <c r="M1382" s="74"/>
      <c r="N1382" s="74"/>
      <c r="O1382" s="74"/>
      <c r="P1382" s="74"/>
      <c r="Q1382" s="74" t="str">
        <f>Table16[[#This Row],[DefPrimary2]]&amp;IF(Table16[[#This Row],[Def-Secondary3]]&lt;&gt;"","/"&amp;Table16[[#This Row],[Def-Secondary3]],)&amp;""&amp;IF(Table16[[#This Row],[PassRush4]]&lt;&gt;"","-"&amp;Table16[[#This Row],[PassRush4]],)</f>
        <v/>
      </c>
      <c r="R1382" s="74" t="e">
        <f>VLOOKUP(Table16[[#This Row],[Player]],#REF!,9,FALSE)</f>
        <v>#REF!</v>
      </c>
    </row>
    <row r="1383" spans="1:18" ht="12.75" customHeight="1" x14ac:dyDescent="0.25">
      <c r="A1383" s="76" t="s">
        <v>2700</v>
      </c>
      <c r="B1383" s="72" t="s">
        <v>509</v>
      </c>
      <c r="C1383" s="77" t="s">
        <v>181</v>
      </c>
      <c r="D1383" s="89">
        <v>36243</v>
      </c>
      <c r="E1383" s="73" t="s">
        <v>180</v>
      </c>
      <c r="G1383" s="73" t="s">
        <v>146</v>
      </c>
      <c r="H1383" s="19" t="s">
        <v>2700</v>
      </c>
      <c r="I1383" s="75" t="str">
        <f>Table16[[#This Row],[RunBlock-Primary6]]&amp;"-"&amp;Table16[[#This Row],[PassBlock8]]&amp;IF(Table16[[#This Row],[RunBlock-Secondary7]]&lt;&gt;"","/"&amp;Table16[[#This Row],[RunBlock-Secondary7]]&amp;"-"&amp;Table16[[#This Row],[PassBlock8]],"")</f>
        <v>-</v>
      </c>
      <c r="J1383" s="73"/>
      <c r="K1383" s="73"/>
      <c r="L1383" s="74"/>
      <c r="M1383" s="74"/>
      <c r="N1383" s="74"/>
      <c r="O1383" s="74"/>
      <c r="P1383" s="74"/>
      <c r="Q1383" s="74" t="str">
        <f>Table16[[#This Row],[DefPrimary2]]&amp;IF(Table16[[#This Row],[Def-Secondary3]]&lt;&gt;"","/"&amp;Table16[[#This Row],[Def-Secondary3]],)&amp;""&amp;IF(Table16[[#This Row],[PassRush4]]&lt;&gt;"","-"&amp;Table16[[#This Row],[PassRush4]],)</f>
        <v/>
      </c>
      <c r="R1383" s="74" t="e">
        <f>VLOOKUP(Table16[[#This Row],[Player]],#REF!,9,FALSE)</f>
        <v>#REF!</v>
      </c>
    </row>
    <row r="1384" spans="1:18" ht="12.75" customHeight="1" x14ac:dyDescent="0.25">
      <c r="A1384" s="76" t="s">
        <v>3366</v>
      </c>
      <c r="B1384" s="72" t="s">
        <v>509</v>
      </c>
      <c r="C1384" s="77" t="s">
        <v>395</v>
      </c>
      <c r="D1384" s="89">
        <v>35866</v>
      </c>
      <c r="E1384" s="73" t="s">
        <v>591</v>
      </c>
      <c r="G1384" s="73" t="s">
        <v>155</v>
      </c>
      <c r="H1384" s="75" t="str">
        <f>VLOOKUP(Table16[[#This Row],[Player]],Rosters!$D$1:$D$1939,1,FALSE)</f>
        <v>Hardman, Mecole</v>
      </c>
      <c r="I1384" s="75" t="str">
        <f>Table16[[#This Row],[RunBlock-Primary6]]&amp;"-"&amp;Table16[[#This Row],[PassBlock8]]&amp;IF(Table16[[#This Row],[RunBlock-Secondary7]]&lt;&gt;"","/"&amp;Table16[[#This Row],[RunBlock-Secondary7]]&amp;"-"&amp;Table16[[#This Row],[PassBlock8]],"")</f>
        <v>-</v>
      </c>
      <c r="J1384" s="73"/>
      <c r="K1384" s="73"/>
      <c r="L1384" s="74"/>
      <c r="M1384" s="74"/>
      <c r="N1384" s="74"/>
      <c r="O1384" s="74"/>
      <c r="P1384" s="74"/>
      <c r="Q1384" s="74" t="str">
        <f>Table16[[#This Row],[DefPrimary2]]&amp;IF(Table16[[#This Row],[Def-Secondary3]]&lt;&gt;"","/"&amp;Table16[[#This Row],[Def-Secondary3]],)&amp;""&amp;IF(Table16[[#This Row],[PassRush4]]&lt;&gt;"","-"&amp;Table16[[#This Row],[PassRush4]],)</f>
        <v/>
      </c>
      <c r="R1384" s="74" t="e">
        <f>VLOOKUP(Table16[[#This Row],[Player]],#REF!,9,FALSE)</f>
        <v>#REF!</v>
      </c>
    </row>
    <row r="1385" spans="1:18" ht="12.75" customHeight="1" x14ac:dyDescent="0.25">
      <c r="A1385" s="76" t="s">
        <v>1193</v>
      </c>
      <c r="B1385" s="72" t="s">
        <v>509</v>
      </c>
      <c r="C1385" s="77" t="s">
        <v>429</v>
      </c>
      <c r="D1385" s="89">
        <v>36983</v>
      </c>
      <c r="E1385" s="73" t="s">
        <v>348</v>
      </c>
      <c r="G1385" s="73" t="s">
        <v>155</v>
      </c>
      <c r="H1385" s="75" t="str">
        <f>VLOOKUP(Table16[[#This Row],[Player]],Rosters!$D$1:$D$1939,1,FALSE)</f>
        <v>Palmer, Trey</v>
      </c>
      <c r="I1385" s="75" t="str">
        <f>Table16[[#This Row],[RunBlock-Primary6]]&amp;"-"&amp;Table16[[#This Row],[PassBlock8]]&amp;IF(Table16[[#This Row],[RunBlock-Secondary7]]&lt;&gt;"","/"&amp;Table16[[#This Row],[RunBlock-Secondary7]]&amp;"-"&amp;Table16[[#This Row],[PassBlock8]],"")</f>
        <v>-</v>
      </c>
      <c r="J1385" s="73"/>
      <c r="K1385" s="73"/>
      <c r="L1385" s="74"/>
      <c r="M1385" s="74"/>
      <c r="N1385" s="74"/>
      <c r="O1385" s="74"/>
      <c r="P1385" s="74"/>
      <c r="Q1385" s="74" t="str">
        <f>Table16[[#This Row],[DefPrimary2]]&amp;IF(Table16[[#This Row],[Def-Secondary3]]&lt;&gt;"","/"&amp;Table16[[#This Row],[Def-Secondary3]],)&amp;""&amp;IF(Table16[[#This Row],[PassRush4]]&lt;&gt;"","-"&amp;Table16[[#This Row],[PassRush4]],)</f>
        <v/>
      </c>
      <c r="R1385" s="74" t="e">
        <f>VLOOKUP(Table16[[#This Row],[Player]],#REF!,9,FALSE)</f>
        <v>#REF!</v>
      </c>
    </row>
    <row r="1386" spans="1:18" ht="12.75" customHeight="1" x14ac:dyDescent="0.25">
      <c r="A1386" s="76" t="s">
        <v>1886</v>
      </c>
      <c r="B1386" s="72" t="s">
        <v>509</v>
      </c>
      <c r="C1386" s="77" t="s">
        <v>479</v>
      </c>
      <c r="D1386" s="89">
        <v>34995</v>
      </c>
      <c r="E1386" s="73" t="s">
        <v>516</v>
      </c>
      <c r="G1386" s="73" t="s">
        <v>155</v>
      </c>
      <c r="H1386" s="75" t="str">
        <f>VLOOKUP(Table16[[#This Row],[Player]],Rosters!$D$1:$D$1939,1,FALSE)</f>
        <v>Pettis, Dante</v>
      </c>
      <c r="I1386" s="75" t="str">
        <f>Table16[[#This Row],[RunBlock-Primary6]]&amp;"-"&amp;Table16[[#This Row],[PassBlock8]]&amp;IF(Table16[[#This Row],[RunBlock-Secondary7]]&lt;&gt;"","/"&amp;Table16[[#This Row],[RunBlock-Secondary7]]&amp;"-"&amp;Table16[[#This Row],[PassBlock8]],"")</f>
        <v>-</v>
      </c>
      <c r="J1386" s="73"/>
      <c r="K1386" s="73"/>
      <c r="L1386" s="74"/>
      <c r="M1386" s="74"/>
      <c r="N1386" s="74"/>
      <c r="O1386" s="74"/>
      <c r="P1386" s="74"/>
      <c r="Q1386" s="74" t="str">
        <f>Table16[[#This Row],[DefPrimary2]]&amp;IF(Table16[[#This Row],[Def-Secondary3]]&lt;&gt;"","/"&amp;Table16[[#This Row],[Def-Secondary3]],)&amp;""&amp;IF(Table16[[#This Row],[PassRush4]]&lt;&gt;"","-"&amp;Table16[[#This Row],[PassRush4]],)</f>
        <v/>
      </c>
      <c r="R1386" s="74" t="e">
        <f>VLOOKUP(Table16[[#This Row],[Player]],#REF!,9,FALSE)</f>
        <v>#REF!</v>
      </c>
    </row>
    <row r="1387" spans="1:18" ht="12.75" customHeight="1" x14ac:dyDescent="0.25">
      <c r="A1387" s="76" t="s">
        <v>1484</v>
      </c>
      <c r="B1387" s="72" t="s">
        <v>509</v>
      </c>
      <c r="C1387" s="77" t="s">
        <v>123</v>
      </c>
      <c r="D1387" s="89">
        <v>34554</v>
      </c>
      <c r="E1387" s="73" t="s">
        <v>423</v>
      </c>
      <c r="G1387" s="73" t="s">
        <v>155</v>
      </c>
      <c r="H1387" s="75" t="str">
        <f>VLOOKUP(Table16[[#This Row],[Player]],Rosters!$D$1:$D$1939,1,FALSE)</f>
        <v>Raymond, Kalif</v>
      </c>
      <c r="I1387" s="75" t="str">
        <f>Table16[[#This Row],[RunBlock-Primary6]]&amp;"-"&amp;Table16[[#This Row],[PassBlock8]]&amp;IF(Table16[[#This Row],[RunBlock-Secondary7]]&lt;&gt;"","/"&amp;Table16[[#This Row],[RunBlock-Secondary7]]&amp;"-"&amp;Table16[[#This Row],[PassBlock8]],"")</f>
        <v>-</v>
      </c>
      <c r="J1387" s="73"/>
      <c r="K1387" s="73"/>
      <c r="L1387" s="74"/>
      <c r="M1387" s="74"/>
      <c r="N1387" s="74"/>
      <c r="O1387" s="74"/>
      <c r="P1387" s="74"/>
      <c r="Q1387" s="74" t="str">
        <f>Table16[[#This Row],[DefPrimary2]]&amp;IF(Table16[[#This Row],[Def-Secondary3]]&lt;&gt;"","/"&amp;Table16[[#This Row],[Def-Secondary3]],)&amp;""&amp;IF(Table16[[#This Row],[PassRush4]]&lt;&gt;"","-"&amp;Table16[[#This Row],[PassRush4]],)</f>
        <v/>
      </c>
      <c r="R1387" s="74" t="e">
        <f>VLOOKUP(Table16[[#This Row],[Player]],#REF!,9,FALSE)</f>
        <v>#REF!</v>
      </c>
    </row>
    <row r="1388" spans="1:18" ht="12.75" customHeight="1" x14ac:dyDescent="0.25">
      <c r="A1388" s="76" t="s">
        <v>3795</v>
      </c>
      <c r="B1388" s="72" t="s">
        <v>509</v>
      </c>
      <c r="C1388" s="77" t="s">
        <v>250</v>
      </c>
      <c r="D1388" s="89">
        <v>36293</v>
      </c>
      <c r="E1388" s="73" t="s">
        <v>553</v>
      </c>
      <c r="G1388" s="73" t="s">
        <v>155</v>
      </c>
      <c r="H1388" s="75" t="str">
        <f>VLOOKUP(Table16[[#This Row],[Player]],Rosters!$D$1:$D$1939,1,FALSE)</f>
        <v>Wallace, Tylan</v>
      </c>
      <c r="I1388" s="75" t="str">
        <f>Table16[[#This Row],[RunBlock-Primary6]]&amp;"-"&amp;Table16[[#This Row],[PassBlock8]]&amp;IF(Table16[[#This Row],[RunBlock-Secondary7]]&lt;&gt;"","/"&amp;Table16[[#This Row],[RunBlock-Secondary7]]&amp;"-"&amp;Table16[[#This Row],[PassBlock8]],"")</f>
        <v>-</v>
      </c>
      <c r="J1388" s="73"/>
      <c r="K1388" s="73"/>
      <c r="L1388" s="74"/>
      <c r="M1388" s="74"/>
      <c r="N1388" s="74"/>
      <c r="O1388" s="74"/>
      <c r="P1388" s="74"/>
      <c r="Q1388" s="74" t="str">
        <f>Table16[[#This Row],[DefPrimary2]]&amp;IF(Table16[[#This Row],[Def-Secondary3]]&lt;&gt;"","/"&amp;Table16[[#This Row],[Def-Secondary3]],)&amp;""&amp;IF(Table16[[#This Row],[PassRush4]]&lt;&gt;"","-"&amp;Table16[[#This Row],[PassRush4]],)</f>
        <v/>
      </c>
      <c r="R1388" s="74" t="e">
        <f>VLOOKUP(Table16[[#This Row],[Player]],#REF!,9,FALSE)</f>
        <v>#REF!</v>
      </c>
    </row>
    <row r="1389" spans="1:18" ht="12.75" customHeight="1" x14ac:dyDescent="0.25">
      <c r="A1389" s="76" t="s">
        <v>3256</v>
      </c>
      <c r="B1389" s="72" t="s">
        <v>509</v>
      </c>
      <c r="C1389" s="77" t="s">
        <v>101</v>
      </c>
      <c r="D1389" s="89">
        <v>37336</v>
      </c>
      <c r="E1389" s="73" t="s">
        <v>348</v>
      </c>
      <c r="G1389" s="73" t="s">
        <v>882</v>
      </c>
      <c r="H1389" s="75" t="str">
        <f>VLOOKUP(Table16[[#This Row],[Player]],Rosters!$D$1:$D$1939,1,FALSE)</f>
        <v>Washington, Parker</v>
      </c>
      <c r="I1389" s="75" t="str">
        <f>Table16[[#This Row],[RunBlock-Primary6]]&amp;"-"&amp;Table16[[#This Row],[PassBlock8]]&amp;IF(Table16[[#This Row],[RunBlock-Secondary7]]&lt;&gt;"","/"&amp;Table16[[#This Row],[RunBlock-Secondary7]]&amp;"-"&amp;Table16[[#This Row],[PassBlock8]],"")</f>
        <v>-</v>
      </c>
      <c r="J1389" s="73"/>
      <c r="K1389" s="73"/>
      <c r="L1389" s="74"/>
      <c r="M1389" s="74"/>
      <c r="N1389" s="74"/>
      <c r="O1389" s="74"/>
      <c r="P1389" s="74"/>
      <c r="Q1389" s="74" t="str">
        <f>Table16[[#This Row],[DefPrimary2]]&amp;IF(Table16[[#This Row],[Def-Secondary3]]&lt;&gt;"","/"&amp;Table16[[#This Row],[Def-Secondary3]],)&amp;""&amp;IF(Table16[[#This Row],[PassRush4]]&lt;&gt;"","-"&amp;Table16[[#This Row],[PassRush4]],)</f>
        <v/>
      </c>
      <c r="R1389" s="74" t="e">
        <f>VLOOKUP(Table16[[#This Row],[Player]],#REF!,9,FALSE)</f>
        <v>#REF!</v>
      </c>
    </row>
    <row r="1390" spans="1:18" ht="12.75" customHeight="1" x14ac:dyDescent="0.25">
      <c r="A1390" s="76" t="s">
        <v>507</v>
      </c>
      <c r="B1390" s="72" t="s">
        <v>509</v>
      </c>
      <c r="C1390" s="77" t="s">
        <v>220</v>
      </c>
      <c r="D1390" s="89">
        <v>33704</v>
      </c>
      <c r="E1390" s="73" t="s">
        <v>158</v>
      </c>
      <c r="G1390" s="73" t="s">
        <v>155</v>
      </c>
      <c r="H1390" s="75" t="str">
        <f>VLOOKUP(Table16[[#This Row],[Player]],Rosters!$D$1:$D$1939,1,FALSE)</f>
        <v>Woods, Robert</v>
      </c>
      <c r="I1390" s="75" t="str">
        <f>Table16[[#This Row],[RunBlock-Primary6]]&amp;"-"&amp;Table16[[#This Row],[PassBlock8]]&amp;IF(Table16[[#This Row],[RunBlock-Secondary7]]&lt;&gt;"","/"&amp;Table16[[#This Row],[RunBlock-Secondary7]]&amp;"-"&amp;Table16[[#This Row],[PassBlock8]],"")</f>
        <v>-</v>
      </c>
      <c r="J1390" s="73"/>
      <c r="K1390" s="73"/>
      <c r="L1390" s="74"/>
      <c r="M1390" s="74"/>
      <c r="N1390" s="74"/>
      <c r="O1390" s="74"/>
      <c r="P1390" s="74"/>
      <c r="Q1390" s="74" t="str">
        <f>Table16[[#This Row],[DefPrimary2]]&amp;IF(Table16[[#This Row],[Def-Secondary3]]&lt;&gt;"","/"&amp;Table16[[#This Row],[Def-Secondary3]],)&amp;""&amp;IF(Table16[[#This Row],[PassRush4]]&lt;&gt;"","-"&amp;Table16[[#This Row],[PassRush4]],)</f>
        <v/>
      </c>
      <c r="R1390" s="74" t="e">
        <f>VLOOKUP(Table16[[#This Row],[Player]],#REF!,9,FALSE)</f>
        <v>#REF!</v>
      </c>
    </row>
    <row r="1391" spans="1:18" ht="12.75" customHeight="1" x14ac:dyDescent="0.25">
      <c r="A1391" s="76" t="s">
        <v>3794</v>
      </c>
      <c r="B1391" s="72" t="s">
        <v>509</v>
      </c>
      <c r="C1391" s="77" t="s">
        <v>138</v>
      </c>
      <c r="D1391" s="89">
        <v>35634</v>
      </c>
      <c r="E1391" s="73" t="s">
        <v>198</v>
      </c>
      <c r="G1391" s="73" t="s">
        <v>882</v>
      </c>
      <c r="H1391" s="75" t="str">
        <f>VLOOKUP(Table16[[#This Row],[Player]],Rosters!$D$1:$D$1939,1,FALSE)</f>
        <v>Zaccheaus, Olamide</v>
      </c>
      <c r="I1391" s="75" t="str">
        <f>Table16[[#This Row],[RunBlock-Primary6]]&amp;"-"&amp;Table16[[#This Row],[PassBlock8]]&amp;IF(Table16[[#This Row],[RunBlock-Secondary7]]&lt;&gt;"","/"&amp;Table16[[#This Row],[RunBlock-Secondary7]]&amp;"-"&amp;Table16[[#This Row],[PassBlock8]],"")</f>
        <v>-</v>
      </c>
      <c r="J1391" s="73"/>
      <c r="K1391" s="73"/>
      <c r="L1391" s="74"/>
      <c r="M1391" s="74"/>
      <c r="N1391" s="74"/>
      <c r="O1391" s="74"/>
      <c r="P1391" s="74"/>
      <c r="Q1391" s="74" t="str">
        <f>Table16[[#This Row],[DefPrimary2]]&amp;IF(Table16[[#This Row],[Def-Secondary3]]&lt;&gt;"","/"&amp;Table16[[#This Row],[Def-Secondary3]],)&amp;""&amp;IF(Table16[[#This Row],[PassRush4]]&lt;&gt;"","-"&amp;Table16[[#This Row],[PassRush4]],)</f>
        <v/>
      </c>
      <c r="R1391" s="74" t="e">
        <f>VLOOKUP(Table16[[#This Row],[Player]],#REF!,9,FALSE)</f>
        <v>#REF!</v>
      </c>
    </row>
    <row r="1392" spans="1:18" ht="12.75" customHeight="1" x14ac:dyDescent="0.25">
      <c r="A1392" s="76" t="s">
        <v>171</v>
      </c>
      <c r="B1392" s="72" t="s">
        <v>174</v>
      </c>
      <c r="C1392" s="77" t="s">
        <v>175</v>
      </c>
      <c r="D1392" s="89">
        <v>37194</v>
      </c>
      <c r="E1392" s="73" t="s">
        <v>172</v>
      </c>
      <c r="G1392" s="73" t="s">
        <v>176</v>
      </c>
      <c r="H1392" s="75" t="str">
        <f>VLOOKUP(Table16[[#This Row],[Player]],Rosters!$D$1:$D$1939,1,FALSE)</f>
        <v>Coker, Jalen</v>
      </c>
      <c r="I1392" s="75" t="str">
        <f>Table16[[#This Row],[RunBlock-Primary6]]&amp;"-"&amp;Table16[[#This Row],[PassBlock8]]&amp;IF(Table16[[#This Row],[RunBlock-Secondary7]]&lt;&gt;"","/"&amp;Table16[[#This Row],[RunBlock-Secondary7]]&amp;"-"&amp;Table16[[#This Row],[PassBlock8]],"")</f>
        <v>0-0</v>
      </c>
      <c r="J1392" s="73"/>
      <c r="K1392" s="73"/>
      <c r="L1392" s="74"/>
      <c r="M1392" s="74"/>
      <c r="N1392" s="73">
        <v>0</v>
      </c>
      <c r="O1392" s="74"/>
      <c r="P1392" s="73">
        <v>0</v>
      </c>
      <c r="Q1392" s="74" t="str">
        <f>Table16[[#This Row],[DefPrimary2]]&amp;IF(Table16[[#This Row],[Def-Secondary3]]&lt;&gt;"","/"&amp;Table16[[#This Row],[Def-Secondary3]],)&amp;""&amp;IF(Table16[[#This Row],[PassRush4]]&lt;&gt;"","-"&amp;Table16[[#This Row],[PassRush4]],)</f>
        <v/>
      </c>
      <c r="R1392" s="74" t="e">
        <f>VLOOKUP(Table16[[#This Row],[Player]],#REF!,9,FALSE)</f>
        <v>#REF!</v>
      </c>
    </row>
    <row r="1393" spans="1:18" ht="12.75" customHeight="1" x14ac:dyDescent="0.25">
      <c r="A1393" s="76" t="s">
        <v>3783</v>
      </c>
      <c r="B1393" s="72" t="s">
        <v>3784</v>
      </c>
      <c r="C1393" s="77" t="s">
        <v>213</v>
      </c>
      <c r="D1393" s="89">
        <v>35079</v>
      </c>
      <c r="E1393" s="73" t="s">
        <v>591</v>
      </c>
      <c r="G1393" s="73" t="s">
        <v>3785</v>
      </c>
      <c r="H1393" s="135" t="str">
        <f>VLOOKUP(Table16[[#This Row],[Player]],Rosters!$D$1:$D$1939,1,FALSE)</f>
        <v>Samuel, Deebo</v>
      </c>
      <c r="I1393" s="75" t="str">
        <f>Table16[[#This Row],[RunBlock-Primary6]]&amp;"-"&amp;Table16[[#This Row],[PassBlock8]]&amp;IF(Table16[[#This Row],[RunBlock-Secondary7]]&lt;&gt;"","/"&amp;Table16[[#This Row],[RunBlock-Secondary7]]&amp;"-"&amp;Table16[[#This Row],[PassBlock8]],"")</f>
        <v>0-0</v>
      </c>
      <c r="J1393" s="73"/>
      <c r="K1393" s="73"/>
      <c r="L1393" s="74"/>
      <c r="M1393" s="74"/>
      <c r="N1393" s="73">
        <v>0</v>
      </c>
      <c r="O1393" s="74"/>
      <c r="P1393" s="73">
        <v>0</v>
      </c>
      <c r="Q1393" s="74" t="str">
        <f>Table16[[#This Row],[DefPrimary2]]&amp;IF(Table16[[#This Row],[Def-Secondary3]]&lt;&gt;"","/"&amp;Table16[[#This Row],[Def-Secondary3]],)&amp;""&amp;IF(Table16[[#This Row],[PassRush4]]&lt;&gt;"","-"&amp;Table16[[#This Row],[PassRush4]],)</f>
        <v/>
      </c>
      <c r="R1393" s="74" t="e">
        <f>VLOOKUP(Table16[[#This Row],[Player]],#REF!,9,FALSE)</f>
        <v>#REF!</v>
      </c>
    </row>
    <row r="1394" spans="1:18" ht="12.75" customHeight="1" x14ac:dyDescent="0.25">
      <c r="A1394" s="76" t="s">
        <v>3783</v>
      </c>
      <c r="B1394" s="72" t="s">
        <v>3784</v>
      </c>
      <c r="C1394" s="77" t="s">
        <v>213</v>
      </c>
      <c r="D1394" s="89">
        <v>35079</v>
      </c>
      <c r="E1394" s="73" t="s">
        <v>591</v>
      </c>
      <c r="G1394" s="73" t="s">
        <v>4344</v>
      </c>
      <c r="H1394" s="75" t="str">
        <f>VLOOKUP(Table16[[#This Row],[Player]],Rosters!$D$1:$D$1939,1,FALSE)</f>
        <v>Samuel, Deebo</v>
      </c>
      <c r="I1394" s="75" t="str">
        <f>Table16[[#This Row],[RunBlock-Primary6]]&amp;"-"&amp;Table16[[#This Row],[PassBlock8]]&amp;IF(Table16[[#This Row],[RunBlock-Secondary7]]&lt;&gt;"","/"&amp;Table16[[#This Row],[RunBlock-Secondary7]]&amp;"-"&amp;Table16[[#This Row],[PassBlock8]],"")</f>
        <v>-</v>
      </c>
      <c r="J1394" s="73"/>
      <c r="K1394" s="73"/>
      <c r="L1394" s="74"/>
      <c r="M1394" s="74"/>
      <c r="N1394" s="74"/>
      <c r="O1394" s="74"/>
      <c r="P1394" s="74"/>
      <c r="Q1394" s="74" t="str">
        <f>Table16[[#This Row],[DefPrimary2]]&amp;IF(Table16[[#This Row],[Def-Secondary3]]&lt;&gt;"","/"&amp;Table16[[#This Row],[Def-Secondary3]],)&amp;""&amp;IF(Table16[[#This Row],[PassRush4]]&lt;&gt;"","-"&amp;Table16[[#This Row],[PassRush4]],)</f>
        <v/>
      </c>
      <c r="R1394" s="74" t="e">
        <f>VLOOKUP(Table16[[#This Row],[Player]],#REF!,9,FALSE)</f>
        <v>#REF!</v>
      </c>
    </row>
    <row r="1395" spans="1:18" ht="12.75" customHeight="1" x14ac:dyDescent="0.25">
      <c r="A1395" s="76" t="s">
        <v>3480</v>
      </c>
      <c r="B1395" s="72" t="s">
        <v>3481</v>
      </c>
      <c r="C1395" s="77" t="s">
        <v>491</v>
      </c>
      <c r="D1395" s="89">
        <v>36958</v>
      </c>
      <c r="E1395" s="73" t="s">
        <v>98</v>
      </c>
      <c r="G1395" s="73" t="s">
        <v>146</v>
      </c>
      <c r="H1395" s="75" t="str">
        <f>VLOOKUP(Table16[[#This Row],[Player]],Rosters!$D$1:$D$1939,1,FALSE)</f>
        <v>Tucker, Tre</v>
      </c>
      <c r="I1395" s="75" t="str">
        <f>Table16[[#This Row],[RunBlock-Primary6]]&amp;"-"&amp;Table16[[#This Row],[PassBlock8]]&amp;IF(Table16[[#This Row],[RunBlock-Secondary7]]&lt;&gt;"","/"&amp;Table16[[#This Row],[RunBlock-Secondary7]]&amp;"-"&amp;Table16[[#This Row],[PassBlock8]],"")</f>
        <v>-</v>
      </c>
      <c r="J1395" s="73"/>
      <c r="K1395" s="73"/>
      <c r="L1395" s="74"/>
      <c r="M1395" s="74"/>
      <c r="N1395" s="74"/>
      <c r="O1395" s="74"/>
      <c r="P1395" s="74"/>
      <c r="Q1395" s="74" t="str">
        <f>Table16[[#This Row],[DefPrimary2]]&amp;IF(Table16[[#This Row],[Def-Secondary3]]&lt;&gt;"","/"&amp;Table16[[#This Row],[Def-Secondary3]],)&amp;""&amp;IF(Table16[[#This Row],[PassRush4]]&lt;&gt;"","-"&amp;Table16[[#This Row],[PassRush4]],)</f>
        <v/>
      </c>
      <c r="R1395" s="74" t="e">
        <f>VLOOKUP(Table16[[#This Row],[Player]],#REF!,9,FALSE)</f>
        <v>#REF!</v>
      </c>
    </row>
    <row r="1396" spans="1:18" ht="12.75" customHeight="1" x14ac:dyDescent="0.25">
      <c r="A1396" s="76" t="s">
        <v>1417</v>
      </c>
      <c r="B1396" s="72" t="s">
        <v>409</v>
      </c>
      <c r="C1396" s="77" t="s">
        <v>109</v>
      </c>
      <c r="D1396" s="89">
        <v>35487</v>
      </c>
      <c r="E1396" s="73" t="s">
        <v>516</v>
      </c>
      <c r="G1396" s="73" t="s">
        <v>622</v>
      </c>
      <c r="H1396" s="75" t="str">
        <f>VLOOKUP(Table16[[#This Row],[Player]],Rosters!$D$1:$D$1939,1,FALSE)</f>
        <v>Bates, Jessie</v>
      </c>
      <c r="I1396" s="75" t="str">
        <f>Table16[[#This Row],[RunBlock-Primary6]]&amp;"-"&amp;Table16[[#This Row],[PassBlock8]]&amp;IF(Table16[[#This Row],[RunBlock-Secondary7]]&lt;&gt;"","/"&amp;Table16[[#This Row],[RunBlock-Secondary7]]&amp;"-"&amp;Table16[[#This Row],[PassBlock8]],"")</f>
        <v>-</v>
      </c>
      <c r="J1396" s="73">
        <v>65</v>
      </c>
      <c r="K1396" s="73"/>
      <c r="L1396" s="74"/>
      <c r="M1396" s="74"/>
      <c r="N1396" s="74"/>
      <c r="O1396" s="74"/>
      <c r="P1396" s="74"/>
      <c r="Q1396" s="74" t="str">
        <f>Table16[[#This Row],[DefPrimary2]]&amp;IF(Table16[[#This Row],[Def-Secondary3]]&lt;&gt;"","/"&amp;Table16[[#This Row],[Def-Secondary3]],)&amp;""&amp;IF(Table16[[#This Row],[PassRush4]]&lt;&gt;"","-"&amp;Table16[[#This Row],[PassRush4]],)</f>
        <v>65</v>
      </c>
      <c r="R1396" s="74" t="e">
        <f>VLOOKUP(Table16[[#This Row],[Player]],#REF!,9,FALSE)</f>
        <v>#REF!</v>
      </c>
    </row>
    <row r="1397" spans="1:18" ht="12.75" customHeight="1" x14ac:dyDescent="0.25">
      <c r="A1397" s="76" t="s">
        <v>3444</v>
      </c>
      <c r="B1397" s="72" t="s">
        <v>409</v>
      </c>
      <c r="C1397" s="77" t="s">
        <v>131</v>
      </c>
      <c r="D1397" s="89">
        <v>36874</v>
      </c>
      <c r="E1397" s="73" t="s">
        <v>98</v>
      </c>
      <c r="G1397" s="73" t="s">
        <v>398</v>
      </c>
      <c r="H1397" s="75" t="str">
        <f>VLOOKUP(Table16[[#This Row],[Player]],Rosters!$D$1:$D$1939,1,FALSE)</f>
        <v>Battle, Jordan</v>
      </c>
      <c r="I1397" s="75" t="str">
        <f>Table16[[#This Row],[RunBlock-Primary6]]&amp;"-"&amp;Table16[[#This Row],[PassBlock8]]&amp;IF(Table16[[#This Row],[RunBlock-Secondary7]]&lt;&gt;"","/"&amp;Table16[[#This Row],[RunBlock-Secondary7]]&amp;"-"&amp;Table16[[#This Row],[PassBlock8]],"")</f>
        <v>-</v>
      </c>
      <c r="J1397" s="73">
        <v>0</v>
      </c>
      <c r="K1397" s="73"/>
      <c r="L1397" s="74"/>
      <c r="M1397" s="74"/>
      <c r="N1397" s="74"/>
      <c r="O1397" s="74"/>
      <c r="P1397" s="74"/>
      <c r="Q1397" s="74" t="str">
        <f>Table16[[#This Row],[DefPrimary2]]&amp;IF(Table16[[#This Row],[Def-Secondary3]]&lt;&gt;"","/"&amp;Table16[[#This Row],[Def-Secondary3]],)&amp;""&amp;IF(Table16[[#This Row],[PassRush4]]&lt;&gt;"","-"&amp;Table16[[#This Row],[PassRush4]],)</f>
        <v>0</v>
      </c>
      <c r="R1397" s="74" t="e">
        <f>VLOOKUP(Table16[[#This Row],[Player]],#REF!,9,FALSE)</f>
        <v>#REF!</v>
      </c>
    </row>
    <row r="1398" spans="1:18" ht="12.75" customHeight="1" x14ac:dyDescent="0.25">
      <c r="A1398" s="76" t="s">
        <v>2649</v>
      </c>
      <c r="B1398" s="72" t="s">
        <v>409</v>
      </c>
      <c r="C1398" s="77" t="s">
        <v>116</v>
      </c>
      <c r="D1398" s="89">
        <v>36248</v>
      </c>
      <c r="E1398" s="73" t="s">
        <v>89</v>
      </c>
      <c r="G1398" s="73" t="s">
        <v>389</v>
      </c>
      <c r="H1398" s="75" t="str">
        <f>VLOOKUP(Table16[[#This Row],[Player]],Rosters!$D$1:$D$1939,1,FALSE)</f>
        <v>Bryant, Coby</v>
      </c>
      <c r="I1398" s="75" t="str">
        <f>Table16[[#This Row],[RunBlock-Primary6]]&amp;"-"&amp;Table16[[#This Row],[PassBlock8]]&amp;IF(Table16[[#This Row],[RunBlock-Secondary7]]&lt;&gt;"","/"&amp;Table16[[#This Row],[RunBlock-Secondary7]]&amp;"-"&amp;Table16[[#This Row],[PassBlock8]],"")</f>
        <v>-</v>
      </c>
      <c r="J1398" s="73">
        <v>45</v>
      </c>
      <c r="K1398" s="73"/>
      <c r="L1398" s="74"/>
      <c r="M1398" s="74"/>
      <c r="N1398" s="74"/>
      <c r="O1398" s="74"/>
      <c r="P1398" s="74"/>
      <c r="Q1398" s="74" t="str">
        <f>Table16[[#This Row],[DefPrimary2]]&amp;IF(Table16[[#This Row],[Def-Secondary3]]&lt;&gt;"","/"&amp;Table16[[#This Row],[Def-Secondary3]],)&amp;""&amp;IF(Table16[[#This Row],[PassRush4]]&lt;&gt;"","-"&amp;Table16[[#This Row],[PassRush4]],)</f>
        <v>45</v>
      </c>
      <c r="R1398" s="74" t="e">
        <f>VLOOKUP(Table16[[#This Row],[Player]],#REF!,9,FALSE)</f>
        <v>#REF!</v>
      </c>
    </row>
    <row r="1399" spans="1:18" ht="12.75" customHeight="1" x14ac:dyDescent="0.25">
      <c r="A1399" s="76" t="s">
        <v>1280</v>
      </c>
      <c r="B1399" s="72" t="s">
        <v>409</v>
      </c>
      <c r="C1399" s="77" t="s">
        <v>368</v>
      </c>
      <c r="D1399" s="89">
        <v>37504</v>
      </c>
      <c r="E1399" s="73" t="s">
        <v>1281</v>
      </c>
      <c r="G1399" s="73" t="s">
        <v>406</v>
      </c>
      <c r="H1399" s="75" t="str">
        <f>VLOOKUP(Table16[[#This Row],[Player]],Rosters!$D$1:$D$1939,1,FALSE)</f>
        <v>Bullard, Javon</v>
      </c>
      <c r="I1399" s="75" t="str">
        <f>Table16[[#This Row],[RunBlock-Primary6]]&amp;"-"&amp;Table16[[#This Row],[PassBlock8]]&amp;IF(Table16[[#This Row],[RunBlock-Secondary7]]&lt;&gt;"","/"&amp;Table16[[#This Row],[RunBlock-Secondary7]]&amp;"-"&amp;Table16[[#This Row],[PassBlock8]],"")</f>
        <v>-</v>
      </c>
      <c r="J1399" s="73">
        <v>44</v>
      </c>
      <c r="K1399" s="73"/>
      <c r="L1399" s="74"/>
      <c r="M1399" s="74"/>
      <c r="N1399" s="74"/>
      <c r="O1399" s="74"/>
      <c r="P1399" s="74"/>
      <c r="Q1399" s="74" t="str">
        <f>Table16[[#This Row],[DefPrimary2]]&amp;IF(Table16[[#This Row],[Def-Secondary3]]&lt;&gt;"","/"&amp;Table16[[#This Row],[Def-Secondary3]],)&amp;""&amp;IF(Table16[[#This Row],[PassRush4]]&lt;&gt;"","-"&amp;Table16[[#This Row],[PassRush4]],)</f>
        <v>44</v>
      </c>
      <c r="R1399" s="74" t="e">
        <f>VLOOKUP(Table16[[#This Row],[Player]],#REF!,9,FALSE)</f>
        <v>#REF!</v>
      </c>
    </row>
    <row r="1400" spans="1:18" ht="12.75" customHeight="1" x14ac:dyDescent="0.25">
      <c r="A1400" s="76" t="s">
        <v>1819</v>
      </c>
      <c r="B1400" s="72" t="s">
        <v>409</v>
      </c>
      <c r="C1400" s="77" t="s">
        <v>220</v>
      </c>
      <c r="D1400" s="89">
        <v>37741</v>
      </c>
      <c r="E1400" s="73" t="s">
        <v>1820</v>
      </c>
      <c r="G1400" s="73" t="s">
        <v>406</v>
      </c>
      <c r="H1400" s="75" t="str">
        <f>VLOOKUP(Table16[[#This Row],[Player]],Rosters!$D$1:$D$1939,1,FALSE)</f>
        <v>Bullock, Calen</v>
      </c>
      <c r="I1400" s="75" t="str">
        <f>Table16[[#This Row],[RunBlock-Primary6]]&amp;"-"&amp;Table16[[#This Row],[PassBlock8]]&amp;IF(Table16[[#This Row],[RunBlock-Secondary7]]&lt;&gt;"","/"&amp;Table16[[#This Row],[RunBlock-Secondary7]]&amp;"-"&amp;Table16[[#This Row],[PassBlock8]],"")</f>
        <v>-</v>
      </c>
      <c r="J1400" s="73">
        <v>44</v>
      </c>
      <c r="K1400" s="73"/>
      <c r="L1400" s="74"/>
      <c r="M1400" s="74"/>
      <c r="N1400" s="74"/>
      <c r="O1400" s="74"/>
      <c r="P1400" s="74"/>
      <c r="Q1400" s="74" t="str">
        <f>Table16[[#This Row],[DefPrimary2]]&amp;IF(Table16[[#This Row],[Def-Secondary3]]&lt;&gt;"","/"&amp;Table16[[#This Row],[Def-Secondary3]],)&amp;""&amp;IF(Table16[[#This Row],[PassRush4]]&lt;&gt;"","-"&amp;Table16[[#This Row],[PassRush4]],)</f>
        <v>44</v>
      </c>
      <c r="R1400" s="74" t="e">
        <f>VLOOKUP(Table16[[#This Row],[Player]],#REF!,9,FALSE)</f>
        <v>#REF!</v>
      </c>
    </row>
    <row r="1401" spans="1:18" ht="12.75" customHeight="1" x14ac:dyDescent="0.25">
      <c r="A1401" s="76" t="s">
        <v>3112</v>
      </c>
      <c r="B1401" s="72" t="s">
        <v>409</v>
      </c>
      <c r="C1401" s="77" t="s">
        <v>101</v>
      </c>
      <c r="D1401" s="89">
        <v>36586</v>
      </c>
      <c r="E1401" s="73" t="s">
        <v>473</v>
      </c>
      <c r="G1401" s="73" t="s">
        <v>412</v>
      </c>
      <c r="H1401" s="75" t="str">
        <f>VLOOKUP(Table16[[#This Row],[Player]],Rosters!$D$1:$D$1939,1,FALSE)</f>
        <v>Cisco, Andre</v>
      </c>
      <c r="I1401" s="75" t="str">
        <f>Table16[[#This Row],[RunBlock-Primary6]]&amp;"-"&amp;Table16[[#This Row],[PassBlock8]]&amp;IF(Table16[[#This Row],[RunBlock-Secondary7]]&lt;&gt;"","/"&amp;Table16[[#This Row],[RunBlock-Secondary7]]&amp;"-"&amp;Table16[[#This Row],[PassBlock8]],"")</f>
        <v>-</v>
      </c>
      <c r="J1401" s="73">
        <v>4</v>
      </c>
      <c r="K1401" s="73"/>
      <c r="L1401" s="74"/>
      <c r="M1401" s="74"/>
      <c r="N1401" s="74"/>
      <c r="O1401" s="74"/>
      <c r="P1401" s="74"/>
      <c r="Q1401" s="74" t="str">
        <f>Table16[[#This Row],[DefPrimary2]]&amp;IF(Table16[[#This Row],[Def-Secondary3]]&lt;&gt;"","/"&amp;Table16[[#This Row],[Def-Secondary3]],)&amp;""&amp;IF(Table16[[#This Row],[PassRush4]]&lt;&gt;"","-"&amp;Table16[[#This Row],[PassRush4]],)</f>
        <v>4</v>
      </c>
      <c r="R1401" s="74" t="e">
        <f>VLOOKUP(Table16[[#This Row],[Player]],#REF!,9,FALSE)</f>
        <v>#REF!</v>
      </c>
    </row>
    <row r="1402" spans="1:18" ht="12.75" customHeight="1" x14ac:dyDescent="0.25">
      <c r="A1402" s="76" t="s">
        <v>3215</v>
      </c>
      <c r="B1402" s="72" t="s">
        <v>409</v>
      </c>
      <c r="C1402" s="77" t="s">
        <v>303</v>
      </c>
      <c r="D1402" s="89">
        <v>34808</v>
      </c>
      <c r="E1402" s="73" t="s">
        <v>404</v>
      </c>
      <c r="G1402" s="73" t="s">
        <v>408</v>
      </c>
      <c r="H1402" s="75" t="str">
        <f>VLOOKUP(Table16[[#This Row],[Player]],Rosters!$D$1:$D$1939,1,FALSE)</f>
        <v>Clark, Chuck</v>
      </c>
      <c r="I1402" s="75" t="str">
        <f>Table16[[#This Row],[RunBlock-Primary6]]&amp;"-"&amp;Table16[[#This Row],[PassBlock8]]&amp;IF(Table16[[#This Row],[RunBlock-Secondary7]]&lt;&gt;"","/"&amp;Table16[[#This Row],[RunBlock-Secondary7]]&amp;"-"&amp;Table16[[#This Row],[PassBlock8]],"")</f>
        <v>-</v>
      </c>
      <c r="J1402" s="73">
        <v>54</v>
      </c>
      <c r="K1402" s="73"/>
      <c r="L1402" s="74"/>
      <c r="M1402" s="74"/>
      <c r="N1402" s="74"/>
      <c r="O1402" s="74"/>
      <c r="P1402" s="74"/>
      <c r="Q1402" s="74" t="str">
        <f>Table16[[#This Row],[DefPrimary2]]&amp;IF(Table16[[#This Row],[Def-Secondary3]]&lt;&gt;"","/"&amp;Table16[[#This Row],[Def-Secondary3]],)&amp;""&amp;IF(Table16[[#This Row],[PassRush4]]&lt;&gt;"","-"&amp;Table16[[#This Row],[PassRush4]],)</f>
        <v>54</v>
      </c>
      <c r="R1402" s="74" t="e">
        <f>VLOOKUP(Table16[[#This Row],[Player]],#REF!,9,FALSE)</f>
        <v>#REF!</v>
      </c>
    </row>
    <row r="1403" spans="1:18" ht="12.75" customHeight="1" x14ac:dyDescent="0.25">
      <c r="A1403" s="76" t="s">
        <v>3318</v>
      </c>
      <c r="B1403" s="72" t="s">
        <v>409</v>
      </c>
      <c r="C1403" s="77" t="s">
        <v>285</v>
      </c>
      <c r="D1403" s="89">
        <v>37144</v>
      </c>
      <c r="E1403" s="73" t="s">
        <v>191</v>
      </c>
      <c r="G1403" s="73" t="s">
        <v>389</v>
      </c>
      <c r="H1403" s="75" t="str">
        <f>VLOOKUP(Table16[[#This Row],[Player]],Rosters!$D$1:$D$1939,1,FALSE)</f>
        <v>Cross, Nick</v>
      </c>
      <c r="I1403" s="75" t="str">
        <f>Table16[[#This Row],[RunBlock-Primary6]]&amp;"-"&amp;Table16[[#This Row],[PassBlock8]]&amp;IF(Table16[[#This Row],[RunBlock-Secondary7]]&lt;&gt;"","/"&amp;Table16[[#This Row],[RunBlock-Secondary7]]&amp;"-"&amp;Table16[[#This Row],[PassBlock8]],"")</f>
        <v>-</v>
      </c>
      <c r="J1403" s="73">
        <v>45</v>
      </c>
      <c r="K1403" s="73"/>
      <c r="L1403" s="74"/>
      <c r="M1403" s="74"/>
      <c r="N1403" s="74"/>
      <c r="O1403" s="74"/>
      <c r="P1403" s="74"/>
      <c r="Q1403" s="74" t="str">
        <f>Table16[[#This Row],[DefPrimary2]]&amp;IF(Table16[[#This Row],[Def-Secondary3]]&lt;&gt;"","/"&amp;Table16[[#This Row],[Def-Secondary3]],)&amp;""&amp;IF(Table16[[#This Row],[PassRush4]]&lt;&gt;"","-"&amp;Table16[[#This Row],[PassRush4]],)</f>
        <v>45</v>
      </c>
      <c r="R1403" s="74" t="e">
        <f>VLOOKUP(Table16[[#This Row],[Player]],#REF!,9,FALSE)</f>
        <v>#REF!</v>
      </c>
    </row>
    <row r="1404" spans="1:18" ht="12.75" customHeight="1" x14ac:dyDescent="0.25">
      <c r="A1404" s="76" t="s">
        <v>2992</v>
      </c>
      <c r="B1404" s="72" t="s">
        <v>409</v>
      </c>
      <c r="C1404" s="77" t="s">
        <v>239</v>
      </c>
      <c r="D1404" s="89">
        <v>36222</v>
      </c>
      <c r="E1404" s="73" t="s">
        <v>756</v>
      </c>
      <c r="G1404" s="73" t="s">
        <v>406</v>
      </c>
      <c r="H1404" s="75" t="str">
        <f>VLOOKUP(Table16[[#This Row],[Player]],Rosters!$D$1:$D$1939,1,FALSE)</f>
        <v>Curl, Kamren</v>
      </c>
      <c r="I1404" s="75" t="str">
        <f>Table16[[#This Row],[RunBlock-Primary6]]&amp;"-"&amp;Table16[[#This Row],[PassBlock8]]&amp;IF(Table16[[#This Row],[RunBlock-Secondary7]]&lt;&gt;"","/"&amp;Table16[[#This Row],[RunBlock-Secondary7]]&amp;"-"&amp;Table16[[#This Row],[PassBlock8]],"")</f>
        <v>-</v>
      </c>
      <c r="J1404" s="73">
        <v>44</v>
      </c>
      <c r="K1404" s="73"/>
      <c r="L1404" s="74"/>
      <c r="M1404" s="74"/>
      <c r="N1404" s="74"/>
      <c r="O1404" s="74"/>
      <c r="P1404" s="74"/>
      <c r="Q1404" s="74" t="str">
        <f>Table16[[#This Row],[DefPrimary2]]&amp;IF(Table16[[#This Row],[Def-Secondary3]]&lt;&gt;"","/"&amp;Table16[[#This Row],[Def-Secondary3]],)&amp;""&amp;IF(Table16[[#This Row],[PassRush4]]&lt;&gt;"","-"&amp;Table16[[#This Row],[PassRush4]],)</f>
        <v>44</v>
      </c>
      <c r="R1404" s="74" t="e">
        <f>VLOOKUP(Table16[[#This Row],[Player]],#REF!,9,FALSE)</f>
        <v>#REF!</v>
      </c>
    </row>
    <row r="1405" spans="1:18" ht="12.75" customHeight="1" x14ac:dyDescent="0.25">
      <c r="A1405" s="76" t="s">
        <v>3743</v>
      </c>
      <c r="B1405" s="72" t="s">
        <v>409</v>
      </c>
      <c r="C1405" s="77" t="s">
        <v>91</v>
      </c>
      <c r="D1405" s="89">
        <v>36039</v>
      </c>
      <c r="E1405" s="73">
        <v>0</v>
      </c>
      <c r="G1405" s="73" t="s">
        <v>408</v>
      </c>
      <c r="H1405" s="75" t="str">
        <f>VLOOKUP(Table16[[#This Row],[Player]],Rosters!$D$1:$D$1939,1,FALSE)</f>
        <v>Delpit, Grant</v>
      </c>
      <c r="I1405" s="75" t="str">
        <f>Table16[[#This Row],[RunBlock-Primary6]]&amp;"-"&amp;Table16[[#This Row],[PassBlock8]]&amp;IF(Table16[[#This Row],[RunBlock-Secondary7]]&lt;&gt;"","/"&amp;Table16[[#This Row],[RunBlock-Secondary7]]&amp;"-"&amp;Table16[[#This Row],[PassBlock8]],"")</f>
        <v>-</v>
      </c>
      <c r="J1405" s="73">
        <v>54</v>
      </c>
      <c r="K1405" s="73"/>
      <c r="L1405" s="74"/>
      <c r="M1405" s="74"/>
      <c r="N1405" s="74"/>
      <c r="O1405" s="74"/>
      <c r="P1405" s="74"/>
      <c r="Q1405" s="74" t="str">
        <f>Table16[[#This Row],[DefPrimary2]]&amp;IF(Table16[[#This Row],[Def-Secondary3]]&lt;&gt;"","/"&amp;Table16[[#This Row],[Def-Secondary3]],)&amp;""&amp;IF(Table16[[#This Row],[PassRush4]]&lt;&gt;"","-"&amp;Table16[[#This Row],[PassRush4]],)</f>
        <v>54</v>
      </c>
      <c r="R1405" s="74" t="e">
        <f>VLOOKUP(Table16[[#This Row],[Player]],#REF!,9,FALSE)</f>
        <v>#REF!</v>
      </c>
    </row>
    <row r="1406" spans="1:18" ht="12.75" customHeight="1" x14ac:dyDescent="0.25">
      <c r="A1406" s="76" t="s">
        <v>2310</v>
      </c>
      <c r="B1406" s="72" t="s">
        <v>409</v>
      </c>
      <c r="C1406" s="77" t="s">
        <v>272</v>
      </c>
      <c r="D1406" s="89">
        <v>35146</v>
      </c>
      <c r="E1406" s="73" t="s">
        <v>230</v>
      </c>
      <c r="G1406" s="73" t="s">
        <v>412</v>
      </c>
      <c r="H1406" s="75" t="str">
        <f>VLOOKUP(Table16[[#This Row],[Player]],Rosters!$D$1:$D$1939,1,FALSE)</f>
        <v>Dugger, Kyle</v>
      </c>
      <c r="I1406" s="75" t="str">
        <f>Table16[[#This Row],[RunBlock-Primary6]]&amp;"-"&amp;Table16[[#This Row],[PassBlock8]]&amp;IF(Table16[[#This Row],[RunBlock-Secondary7]]&lt;&gt;"","/"&amp;Table16[[#This Row],[RunBlock-Secondary7]]&amp;"-"&amp;Table16[[#This Row],[PassBlock8]],"")</f>
        <v>-</v>
      </c>
      <c r="J1406" s="73">
        <v>4</v>
      </c>
      <c r="K1406" s="73"/>
      <c r="L1406" s="74"/>
      <c r="M1406" s="74"/>
      <c r="N1406" s="74"/>
      <c r="O1406" s="74"/>
      <c r="P1406" s="74"/>
      <c r="Q1406" s="74" t="str">
        <f>Table16[[#This Row],[DefPrimary2]]&amp;IF(Table16[[#This Row],[Def-Secondary3]]&lt;&gt;"","/"&amp;Table16[[#This Row],[Def-Secondary3]],)&amp;""&amp;IF(Table16[[#This Row],[PassRush4]]&lt;&gt;"","-"&amp;Table16[[#This Row],[PassRush4]],)</f>
        <v>4</v>
      </c>
      <c r="R1406" s="74" t="e">
        <f>VLOOKUP(Table16[[#This Row],[Player]],#REF!,9,FALSE)</f>
        <v>#REF!</v>
      </c>
    </row>
    <row r="1407" spans="1:18" ht="12.75" customHeight="1" x14ac:dyDescent="0.25">
      <c r="A1407" s="90" t="s">
        <v>1422</v>
      </c>
      <c r="B1407" s="72" t="s">
        <v>409</v>
      </c>
      <c r="C1407" s="77" t="s">
        <v>181</v>
      </c>
      <c r="D1407" s="89">
        <v>35541</v>
      </c>
      <c r="E1407" s="73" t="s">
        <v>244</v>
      </c>
      <c r="G1407" s="73" t="s">
        <v>389</v>
      </c>
      <c r="H1407" s="75" t="str">
        <f>VLOOKUP(Table16[[#This Row],[Player]],Rosters!$D$1:$D$1939,1,FALSE)</f>
        <v>Elliott, DeShon</v>
      </c>
      <c r="I1407" s="75" t="str">
        <f>Table16[[#This Row],[RunBlock-Primary6]]&amp;"-"&amp;Table16[[#This Row],[PassBlock8]]&amp;IF(Table16[[#This Row],[RunBlock-Secondary7]]&lt;&gt;"","/"&amp;Table16[[#This Row],[RunBlock-Secondary7]]&amp;"-"&amp;Table16[[#This Row],[PassBlock8]],"")</f>
        <v>-</v>
      </c>
      <c r="J1407" s="73">
        <v>45</v>
      </c>
      <c r="K1407" s="73"/>
      <c r="L1407" s="74"/>
      <c r="M1407" s="74"/>
      <c r="N1407" s="74"/>
      <c r="O1407" s="74"/>
      <c r="P1407" s="74"/>
      <c r="Q1407" s="74" t="str">
        <f>Table16[[#This Row],[DefPrimary2]]&amp;IF(Table16[[#This Row],[Def-Secondary3]]&lt;&gt;"","/"&amp;Table16[[#This Row],[Def-Secondary3]],)&amp;""&amp;IF(Table16[[#This Row],[PassRush4]]&lt;&gt;"","-"&amp;Table16[[#This Row],[PassRush4]],)</f>
        <v>45</v>
      </c>
      <c r="R1407" s="74" t="e">
        <f>VLOOKUP(Table16[[#This Row],[Player]],#REF!,9,FALSE)</f>
        <v>#REF!</v>
      </c>
    </row>
    <row r="1408" spans="1:18" ht="12.75" customHeight="1" x14ac:dyDescent="0.25">
      <c r="A1408" s="76" t="s">
        <v>1286</v>
      </c>
      <c r="B1408" s="72" t="s">
        <v>409</v>
      </c>
      <c r="C1408" s="77" t="s">
        <v>175</v>
      </c>
      <c r="D1408" s="89">
        <v>35858</v>
      </c>
      <c r="E1408" s="73" t="s">
        <v>415</v>
      </c>
      <c r="G1408" s="73" t="s">
        <v>412</v>
      </c>
      <c r="H1408" s="75" t="str">
        <f>VLOOKUP(Table16[[#This Row],[Player]],Rosters!$D$1:$D$1939,1,FALSE)</f>
        <v>Fuller, Jordan</v>
      </c>
      <c r="I1408" s="75" t="str">
        <f>Table16[[#This Row],[RunBlock-Primary6]]&amp;"-"&amp;Table16[[#This Row],[PassBlock8]]&amp;IF(Table16[[#This Row],[RunBlock-Secondary7]]&lt;&gt;"","/"&amp;Table16[[#This Row],[RunBlock-Secondary7]]&amp;"-"&amp;Table16[[#This Row],[PassBlock8]],"")</f>
        <v>-</v>
      </c>
      <c r="J1408" s="73">
        <v>4</v>
      </c>
      <c r="K1408" s="73"/>
      <c r="L1408" s="74"/>
      <c r="M1408" s="74"/>
      <c r="N1408" s="74"/>
      <c r="O1408" s="74"/>
      <c r="P1408" s="74"/>
      <c r="Q1408" s="74" t="str">
        <f>Table16[[#This Row],[DefPrimary2]]&amp;IF(Table16[[#This Row],[Def-Secondary3]]&lt;&gt;"","/"&amp;Table16[[#This Row],[Def-Secondary3]],)&amp;""&amp;IF(Table16[[#This Row],[PassRush4]]&lt;&gt;"","-"&amp;Table16[[#This Row],[PassRush4]],)</f>
        <v>4</v>
      </c>
      <c r="R1408" s="74" t="e">
        <f>VLOOKUP(Table16[[#This Row],[Player]],#REF!,9,FALSE)</f>
        <v>#REF!</v>
      </c>
    </row>
    <row r="1409" spans="1:18" ht="12.75" customHeight="1" x14ac:dyDescent="0.25">
      <c r="A1409" s="91" t="s">
        <v>1117</v>
      </c>
      <c r="B1409" s="72" t="s">
        <v>409</v>
      </c>
      <c r="C1409" s="77" t="s">
        <v>363</v>
      </c>
      <c r="D1409" s="89">
        <v>35784</v>
      </c>
      <c r="E1409" s="73" t="s">
        <v>548</v>
      </c>
      <c r="G1409" s="73" t="s">
        <v>833</v>
      </c>
      <c r="H1409" s="75" t="str">
        <f>VLOOKUP(Table16[[#This Row],[Player]],Rosters!$D$1:$D$1939,1,FALSE)</f>
        <v>Gardner-Johnson, Chauncey</v>
      </c>
      <c r="I1409" s="75" t="str">
        <f>Table16[[#This Row],[RunBlock-Primary6]]&amp;"-"&amp;Table16[[#This Row],[PassBlock8]]&amp;IF(Table16[[#This Row],[RunBlock-Secondary7]]&lt;&gt;"","/"&amp;Table16[[#This Row],[RunBlock-Secondary7]]&amp;"-"&amp;Table16[[#This Row],[PassBlock8]],"")</f>
        <v>-</v>
      </c>
      <c r="J1409" s="73">
        <v>64</v>
      </c>
      <c r="K1409" s="73"/>
      <c r="L1409" s="74"/>
      <c r="M1409" s="74"/>
      <c r="N1409" s="74"/>
      <c r="O1409" s="74"/>
      <c r="P1409" s="74"/>
      <c r="Q1409" s="74" t="str">
        <f>Table16[[#This Row],[DefPrimary2]]&amp;IF(Table16[[#This Row],[Def-Secondary3]]&lt;&gt;"","/"&amp;Table16[[#This Row],[Def-Secondary3]],)&amp;""&amp;IF(Table16[[#This Row],[PassRush4]]&lt;&gt;"","-"&amp;Table16[[#This Row],[PassRush4]],)</f>
        <v>64</v>
      </c>
      <c r="R1409" s="74" t="e">
        <f>VLOOKUP(Table16[[#This Row],[Player]],#REF!,9,FALSE)</f>
        <v>#REF!</v>
      </c>
    </row>
    <row r="1410" spans="1:18" ht="12.75" customHeight="1" x14ac:dyDescent="0.25">
      <c r="A1410" s="76" t="s">
        <v>3540</v>
      </c>
      <c r="B1410" s="72" t="s">
        <v>409</v>
      </c>
      <c r="C1410" s="77" t="s">
        <v>479</v>
      </c>
      <c r="D1410" s="89">
        <v>35052</v>
      </c>
      <c r="E1410" s="73" t="s">
        <v>136</v>
      </c>
      <c r="G1410" s="73" t="s">
        <v>406</v>
      </c>
      <c r="H1410" s="75" t="str">
        <f>VLOOKUP(Table16[[#This Row],[Player]],Rosters!$D$1:$D$1939,1,FALSE)</f>
        <v>Harris, Will</v>
      </c>
      <c r="I1410" s="75" t="str">
        <f>Table16[[#This Row],[RunBlock-Primary6]]&amp;"-"&amp;Table16[[#This Row],[PassBlock8]]&amp;IF(Table16[[#This Row],[RunBlock-Secondary7]]&lt;&gt;"","/"&amp;Table16[[#This Row],[RunBlock-Secondary7]]&amp;"-"&amp;Table16[[#This Row],[PassBlock8]],"")</f>
        <v>-</v>
      </c>
      <c r="J1410" s="73">
        <v>44</v>
      </c>
      <c r="K1410" s="73"/>
      <c r="L1410" s="74"/>
      <c r="M1410" s="74"/>
      <c r="N1410" s="74"/>
      <c r="O1410" s="74"/>
      <c r="P1410" s="74"/>
      <c r="Q1410" s="74" t="str">
        <f>Table16[[#This Row],[DefPrimary2]]&amp;IF(Table16[[#This Row],[Def-Secondary3]]&lt;&gt;"","/"&amp;Table16[[#This Row],[Def-Secondary3]],)&amp;""&amp;IF(Table16[[#This Row],[PassRush4]]&lt;&gt;"","-"&amp;Table16[[#This Row],[PassRush4]],)</f>
        <v>44</v>
      </c>
      <c r="R1410" s="74" t="e">
        <f>VLOOKUP(Table16[[#This Row],[Player]],#REF!,9,FALSE)</f>
        <v>#REF!</v>
      </c>
    </row>
    <row r="1411" spans="1:18" ht="12.75" customHeight="1" x14ac:dyDescent="0.25">
      <c r="A1411" s="76" t="s">
        <v>1953</v>
      </c>
      <c r="B1411" s="72" t="s">
        <v>409</v>
      </c>
      <c r="C1411" s="77" t="s">
        <v>327</v>
      </c>
      <c r="D1411" s="89">
        <v>36449</v>
      </c>
      <c r="E1411" s="73" t="s">
        <v>187</v>
      </c>
      <c r="G1411" s="73" t="s">
        <v>389</v>
      </c>
      <c r="H1411" s="75" t="str">
        <f>VLOOKUP(Table16[[#This Row],[Player]],Rosters!$D$1:$D$1939,1,FALSE)</f>
        <v>Hicks, Elijah</v>
      </c>
      <c r="I1411" s="75" t="str">
        <f>Table16[[#This Row],[RunBlock-Primary6]]&amp;"-"&amp;Table16[[#This Row],[PassBlock8]]&amp;IF(Table16[[#This Row],[RunBlock-Secondary7]]&lt;&gt;"","/"&amp;Table16[[#This Row],[RunBlock-Secondary7]]&amp;"-"&amp;Table16[[#This Row],[PassBlock8]],"")</f>
        <v>-</v>
      </c>
      <c r="J1411" s="73">
        <v>45</v>
      </c>
      <c r="K1411" s="73"/>
      <c r="L1411" s="74"/>
      <c r="M1411" s="74"/>
      <c r="N1411" s="74"/>
      <c r="O1411" s="74"/>
      <c r="P1411" s="74"/>
      <c r="Q1411" s="74" t="str">
        <f>Table16[[#This Row],[DefPrimary2]]&amp;IF(Table16[[#This Row],[Def-Secondary3]]&lt;&gt;"","/"&amp;Table16[[#This Row],[Def-Secondary3]],)&amp;""&amp;IF(Table16[[#This Row],[PassRush4]]&lt;&gt;"","-"&amp;Table16[[#This Row],[PassRush4]],)</f>
        <v>45</v>
      </c>
      <c r="R1411" s="74" t="e">
        <f>VLOOKUP(Table16[[#This Row],[Player]],#REF!,9,FALSE)</f>
        <v>#REF!</v>
      </c>
    </row>
    <row r="1412" spans="1:18" ht="12.75" customHeight="1" x14ac:dyDescent="0.25">
      <c r="A1412" s="76" t="s">
        <v>1949</v>
      </c>
      <c r="B1412" s="72" t="s">
        <v>409</v>
      </c>
      <c r="C1412" s="77" t="s">
        <v>549</v>
      </c>
      <c r="D1412" s="89">
        <v>35960</v>
      </c>
      <c r="E1412" s="73" t="s">
        <v>548</v>
      </c>
      <c r="G1412" s="73" t="s">
        <v>385</v>
      </c>
      <c r="H1412" s="75" t="str">
        <f>VLOOKUP(Table16[[#This Row],[Player]],Rosters!$D$1:$D$1939,1,FALSE)</f>
        <v>Hooker, Amani</v>
      </c>
      <c r="I1412" s="75" t="str">
        <f>Table16[[#This Row],[RunBlock-Primary6]]&amp;"-"&amp;Table16[[#This Row],[PassBlock8]]&amp;IF(Table16[[#This Row],[RunBlock-Secondary7]]&lt;&gt;"","/"&amp;Table16[[#This Row],[RunBlock-Secondary7]]&amp;"-"&amp;Table16[[#This Row],[PassBlock8]],"")</f>
        <v>-</v>
      </c>
      <c r="J1412" s="73">
        <v>50</v>
      </c>
      <c r="K1412" s="73"/>
      <c r="L1412" s="74"/>
      <c r="M1412" s="74"/>
      <c r="N1412" s="74"/>
      <c r="O1412" s="74"/>
      <c r="P1412" s="74"/>
      <c r="Q1412" s="74" t="str">
        <f>Table16[[#This Row],[DefPrimary2]]&amp;IF(Table16[[#This Row],[Def-Secondary3]]&lt;&gt;"","/"&amp;Table16[[#This Row],[Def-Secondary3]],)&amp;""&amp;IF(Table16[[#This Row],[PassRush4]]&lt;&gt;"","-"&amp;Table16[[#This Row],[PassRush4]],)</f>
        <v>50</v>
      </c>
      <c r="R1412" s="74" t="e">
        <f>VLOOKUP(Table16[[#This Row],[Player]],#REF!,9,FALSE)</f>
        <v>#REF!</v>
      </c>
    </row>
    <row r="1413" spans="1:18" ht="12.75" customHeight="1" x14ac:dyDescent="0.25">
      <c r="A1413" s="76" t="s">
        <v>2062</v>
      </c>
      <c r="B1413" s="72" t="s">
        <v>409</v>
      </c>
      <c r="C1413" s="77" t="s">
        <v>154</v>
      </c>
      <c r="D1413" s="89">
        <v>35887</v>
      </c>
      <c r="E1413" s="73" t="s">
        <v>150</v>
      </c>
      <c r="G1413" s="73" t="s">
        <v>622</v>
      </c>
      <c r="H1413" s="75" t="str">
        <f>VLOOKUP(Table16[[#This Row],[Player]],Rosters!$D$1:$D$1939,1,FALSE)</f>
        <v>Jones, Brandon</v>
      </c>
      <c r="I1413" s="75" t="str">
        <f>Table16[[#This Row],[RunBlock-Primary6]]&amp;"-"&amp;Table16[[#This Row],[PassBlock8]]&amp;IF(Table16[[#This Row],[RunBlock-Secondary7]]&lt;&gt;"","/"&amp;Table16[[#This Row],[RunBlock-Secondary7]]&amp;"-"&amp;Table16[[#This Row],[PassBlock8]],"")</f>
        <v>-</v>
      </c>
      <c r="J1413" s="73">
        <v>65</v>
      </c>
      <c r="K1413" s="73"/>
      <c r="L1413" s="74"/>
      <c r="M1413" s="74"/>
      <c r="N1413" s="74"/>
      <c r="O1413" s="74"/>
      <c r="P1413" s="74"/>
      <c r="Q1413" s="74" t="str">
        <f>Table16[[#This Row],[DefPrimary2]]&amp;IF(Table16[[#This Row],[Def-Secondary3]]&lt;&gt;"","/"&amp;Table16[[#This Row],[Def-Secondary3]],)&amp;""&amp;IF(Table16[[#This Row],[PassRush4]]&lt;&gt;"","-"&amp;Table16[[#This Row],[PassRush4]],)</f>
        <v>65</v>
      </c>
      <c r="R1413" s="74" t="e">
        <f>VLOOKUP(Table16[[#This Row],[Player]],#REF!,9,FALSE)</f>
        <v>#REF!</v>
      </c>
    </row>
    <row r="1414" spans="1:18" ht="12.75" customHeight="1" x14ac:dyDescent="0.25">
      <c r="A1414" s="76" t="s">
        <v>3644</v>
      </c>
      <c r="B1414" s="72" t="s">
        <v>409</v>
      </c>
      <c r="C1414" s="77" t="s">
        <v>213</v>
      </c>
      <c r="D1414" s="89">
        <v>37432</v>
      </c>
      <c r="E1414" s="73" t="s">
        <v>3645</v>
      </c>
      <c r="G1414" s="73" t="s">
        <v>406</v>
      </c>
      <c r="H1414" s="75" t="str">
        <f>VLOOKUP(Table16[[#This Row],[Player]],Rosters!$D$1:$D$1939,1,FALSE)</f>
        <v>Mustapha, Malik</v>
      </c>
      <c r="I1414" s="75" t="str">
        <f>Table16[[#This Row],[RunBlock-Primary6]]&amp;"-"&amp;Table16[[#This Row],[PassBlock8]]&amp;IF(Table16[[#This Row],[RunBlock-Secondary7]]&lt;&gt;"","/"&amp;Table16[[#This Row],[RunBlock-Secondary7]]&amp;"-"&amp;Table16[[#This Row],[PassBlock8]],"")</f>
        <v>-</v>
      </c>
      <c r="J1414" s="73">
        <v>44</v>
      </c>
      <c r="K1414" s="73"/>
      <c r="L1414" s="74"/>
      <c r="M1414" s="74"/>
      <c r="N1414" s="74"/>
      <c r="O1414" s="74"/>
      <c r="P1414" s="74"/>
      <c r="Q1414" s="74" t="str">
        <f>Table16[[#This Row],[DefPrimary2]]&amp;IF(Table16[[#This Row],[Def-Secondary3]]&lt;&gt;"","/"&amp;Table16[[#This Row],[Def-Secondary3]],)&amp;""&amp;IF(Table16[[#This Row],[PassRush4]]&lt;&gt;"","-"&amp;Table16[[#This Row],[PassRush4]],)</f>
        <v>44</v>
      </c>
      <c r="R1414" s="74" t="e">
        <f>VLOOKUP(Table16[[#This Row],[Player]],#REF!,9,FALSE)</f>
        <v>#REF!</v>
      </c>
    </row>
    <row r="1415" spans="1:18" ht="12.75" customHeight="1" x14ac:dyDescent="0.25">
      <c r="A1415" s="76" t="s">
        <v>3439</v>
      </c>
      <c r="B1415" s="72" t="s">
        <v>409</v>
      </c>
      <c r="C1415" s="77" t="s">
        <v>612</v>
      </c>
      <c r="D1415" s="89">
        <v>37056</v>
      </c>
      <c r="E1415" s="73" t="s">
        <v>3440</v>
      </c>
      <c r="G1415" s="73" t="s">
        <v>389</v>
      </c>
      <c r="H1415" s="75" t="str">
        <f>VLOOKUP(Table16[[#This Row],[Player]],Rosters!$D$1:$D$1939,1,FALSE)</f>
        <v>Nubin, Tyler</v>
      </c>
      <c r="I1415" s="75" t="str">
        <f>Table16[[#This Row],[RunBlock-Primary6]]&amp;"-"&amp;Table16[[#This Row],[PassBlock8]]&amp;IF(Table16[[#This Row],[RunBlock-Secondary7]]&lt;&gt;"","/"&amp;Table16[[#This Row],[RunBlock-Secondary7]]&amp;"-"&amp;Table16[[#This Row],[PassBlock8]],"")</f>
        <v>-</v>
      </c>
      <c r="J1415" s="73">
        <v>45</v>
      </c>
      <c r="K1415" s="73"/>
      <c r="L1415" s="74"/>
      <c r="M1415" s="74"/>
      <c r="N1415" s="74"/>
      <c r="O1415" s="74"/>
      <c r="P1415" s="74"/>
      <c r="Q1415" s="74" t="str">
        <f>Table16[[#This Row],[DefPrimary2]]&amp;IF(Table16[[#This Row],[Def-Secondary3]]&lt;&gt;"","/"&amp;Table16[[#This Row],[Def-Secondary3]],)&amp;""&amp;IF(Table16[[#This Row],[PassRush4]]&lt;&gt;"","-"&amp;Table16[[#This Row],[PassRush4]],)</f>
        <v>45</v>
      </c>
      <c r="R1415" s="74" t="e">
        <f>VLOOKUP(Table16[[#This Row],[Player]],#REF!,9,FALSE)</f>
        <v>#REF!</v>
      </c>
    </row>
    <row r="1416" spans="1:18" ht="12.75" customHeight="1" x14ac:dyDescent="0.25">
      <c r="A1416" s="76" t="s">
        <v>3650</v>
      </c>
      <c r="B1416" s="72" t="s">
        <v>409</v>
      </c>
      <c r="C1416" s="77" t="s">
        <v>491</v>
      </c>
      <c r="D1416" s="89">
        <v>36341</v>
      </c>
      <c r="E1416" s="73" t="s">
        <v>698</v>
      </c>
      <c r="G1416" s="73" t="s">
        <v>388</v>
      </c>
      <c r="H1416" s="75" t="str">
        <f>VLOOKUP(Table16[[#This Row],[Player]],Rosters!$D$1:$D$1939,1,FALSE)</f>
        <v>Pola-Mao, Isaiah</v>
      </c>
      <c r="I1416" s="75" t="str">
        <f>Table16[[#This Row],[RunBlock-Primary6]]&amp;"-"&amp;Table16[[#This Row],[PassBlock8]]&amp;IF(Table16[[#This Row],[RunBlock-Secondary7]]&lt;&gt;"","/"&amp;Table16[[#This Row],[RunBlock-Secondary7]]&amp;"-"&amp;Table16[[#This Row],[PassBlock8]],"")</f>
        <v>-</v>
      </c>
      <c r="J1416" s="73">
        <v>5</v>
      </c>
      <c r="K1416" s="73"/>
      <c r="L1416" s="74"/>
      <c r="M1416" s="74"/>
      <c r="N1416" s="74"/>
      <c r="O1416" s="74"/>
      <c r="P1416" s="74"/>
      <c r="Q1416" s="74" t="str">
        <f>Table16[[#This Row],[DefPrimary2]]&amp;IF(Table16[[#This Row],[Def-Secondary3]]&lt;&gt;"","/"&amp;Table16[[#This Row],[Def-Secondary3]],)&amp;""&amp;IF(Table16[[#This Row],[PassRush4]]&lt;&gt;"","-"&amp;Table16[[#This Row],[PassRush4]],)</f>
        <v>5</v>
      </c>
      <c r="R1416" s="74" t="e">
        <f>VLOOKUP(Table16[[#This Row],[Player]],#REF!,9,FALSE)</f>
        <v>#REF!</v>
      </c>
    </row>
    <row r="1417" spans="1:18" ht="12.75" customHeight="1" x14ac:dyDescent="0.25">
      <c r="A1417" s="76" t="s">
        <v>1123</v>
      </c>
      <c r="B1417" s="72" t="s">
        <v>409</v>
      </c>
      <c r="C1417" s="77" t="s">
        <v>261</v>
      </c>
      <c r="D1417" s="89">
        <v>33353</v>
      </c>
      <c r="E1417" s="73" t="s">
        <v>1124</v>
      </c>
      <c r="G1417" s="73" t="s">
        <v>406</v>
      </c>
      <c r="H1417" s="75" t="str">
        <f>VLOOKUP(Table16[[#This Row],[Player]],Rosters!$D$1:$D$1939,1,FALSE)</f>
        <v>Poyer, Jordan</v>
      </c>
      <c r="I1417" s="75" t="str">
        <f>Table16[[#This Row],[RunBlock-Primary6]]&amp;"-"&amp;Table16[[#This Row],[PassBlock8]]&amp;IF(Table16[[#This Row],[RunBlock-Secondary7]]&lt;&gt;"","/"&amp;Table16[[#This Row],[RunBlock-Secondary7]]&amp;"-"&amp;Table16[[#This Row],[PassBlock8]],"")</f>
        <v>-</v>
      </c>
      <c r="J1417" s="73">
        <v>44</v>
      </c>
      <c r="K1417" s="73"/>
      <c r="L1417" s="74"/>
      <c r="M1417" s="74"/>
      <c r="N1417" s="74"/>
      <c r="O1417" s="74"/>
      <c r="P1417" s="74"/>
      <c r="Q1417" s="74" t="str">
        <f>Table16[[#This Row],[DefPrimary2]]&amp;IF(Table16[[#This Row],[Def-Secondary3]]&lt;&gt;"","/"&amp;Table16[[#This Row],[Def-Secondary3]],)&amp;""&amp;IF(Table16[[#This Row],[PassRush4]]&lt;&gt;"","-"&amp;Table16[[#This Row],[PassRush4]],)</f>
        <v>44</v>
      </c>
      <c r="R1417" s="74" t="e">
        <f>VLOOKUP(Table16[[#This Row],[Player]],#REF!,9,FALSE)</f>
        <v>#REF!</v>
      </c>
    </row>
    <row r="1418" spans="1:18" ht="12.75" customHeight="1" x14ac:dyDescent="0.25">
      <c r="A1418" s="76" t="s">
        <v>1122</v>
      </c>
      <c r="B1418" s="72" t="s">
        <v>409</v>
      </c>
      <c r="C1418" s="77" t="s">
        <v>145</v>
      </c>
      <c r="D1418" s="89">
        <v>35786</v>
      </c>
      <c r="E1418" s="73" t="s">
        <v>591</v>
      </c>
      <c r="G1418" s="73" t="s">
        <v>410</v>
      </c>
      <c r="H1418" s="75" t="str">
        <f>VLOOKUP(Table16[[#This Row],[Player]],Rosters!$D$1:$D$1939,1,FALSE)</f>
        <v>Rapp, Taylor</v>
      </c>
      <c r="I1418" s="75" t="str">
        <f>Table16[[#This Row],[RunBlock-Primary6]]&amp;"-"&amp;Table16[[#This Row],[PassBlock8]]&amp;IF(Table16[[#This Row],[RunBlock-Secondary7]]&lt;&gt;"","/"&amp;Table16[[#This Row],[RunBlock-Secondary7]]&amp;"-"&amp;Table16[[#This Row],[PassBlock8]],"")</f>
        <v>-</v>
      </c>
      <c r="J1418" s="73">
        <v>46</v>
      </c>
      <c r="K1418" s="73"/>
      <c r="L1418" s="74"/>
      <c r="M1418" s="74"/>
      <c r="N1418" s="74"/>
      <c r="O1418" s="74"/>
      <c r="P1418" s="74"/>
      <c r="Q1418" s="74" t="str">
        <f>Table16[[#This Row],[DefPrimary2]]&amp;IF(Table16[[#This Row],[Def-Secondary3]]&lt;&gt;"","/"&amp;Table16[[#This Row],[Def-Secondary3]],)&amp;""&amp;IF(Table16[[#This Row],[PassRush4]]&lt;&gt;"","-"&amp;Table16[[#This Row],[PassRush4]],)</f>
        <v>46</v>
      </c>
      <c r="R1418" s="74" t="e">
        <f>VLOOKUP(Table16[[#This Row],[Player]],#REF!,9,FALSE)</f>
        <v>#REF!</v>
      </c>
    </row>
    <row r="1419" spans="1:18" ht="12.75" customHeight="1" x14ac:dyDescent="0.25">
      <c r="A1419" s="76" t="s">
        <v>2872</v>
      </c>
      <c r="B1419" s="72" t="s">
        <v>409</v>
      </c>
      <c r="C1419" s="77" t="s">
        <v>395</v>
      </c>
      <c r="D1419" s="89">
        <v>35476</v>
      </c>
      <c r="E1419" s="73" t="s">
        <v>361</v>
      </c>
      <c r="G1419" s="73" t="s">
        <v>629</v>
      </c>
      <c r="H1419" s="75" t="str">
        <f>VLOOKUP(Table16[[#This Row],[Player]],Rosters!$D$1:$D$1939,1,FALSE)</f>
        <v>Reid, Justin</v>
      </c>
      <c r="I1419" s="75" t="str">
        <f>Table16[[#This Row],[RunBlock-Primary6]]&amp;"-"&amp;Table16[[#This Row],[PassBlock8]]&amp;IF(Table16[[#This Row],[RunBlock-Secondary7]]&lt;&gt;"","/"&amp;Table16[[#This Row],[RunBlock-Secondary7]]&amp;"-"&amp;Table16[[#This Row],[PassBlock8]],"")</f>
        <v>-</v>
      </c>
      <c r="J1419" s="73">
        <v>55</v>
      </c>
      <c r="K1419" s="73"/>
      <c r="L1419" s="74"/>
      <c r="M1419" s="74"/>
      <c r="N1419" s="74"/>
      <c r="O1419" s="74"/>
      <c r="P1419" s="74"/>
      <c r="Q1419" s="74" t="str">
        <f>Table16[[#This Row],[DefPrimary2]]&amp;IF(Table16[[#This Row],[Def-Secondary3]]&lt;&gt;"","/"&amp;Table16[[#This Row],[Def-Secondary3]],)&amp;""&amp;IF(Table16[[#This Row],[PassRush4]]&lt;&gt;"","-"&amp;Table16[[#This Row],[PassRush4]],)</f>
        <v>55</v>
      </c>
      <c r="R1419" s="74" t="e">
        <f>VLOOKUP(Table16[[#This Row],[Player]],#REF!,9,FALSE)</f>
        <v>#REF!</v>
      </c>
    </row>
    <row r="1420" spans="1:18" ht="12.75" customHeight="1" x14ac:dyDescent="0.25">
      <c r="A1420" s="76" t="s">
        <v>2202</v>
      </c>
      <c r="B1420" s="72" t="s">
        <v>409</v>
      </c>
      <c r="C1420" s="77" t="s">
        <v>232</v>
      </c>
      <c r="D1420" s="89">
        <v>32541</v>
      </c>
      <c r="E1420" s="73" t="s">
        <v>2203</v>
      </c>
      <c r="G1420" s="73" t="s">
        <v>389</v>
      </c>
      <c r="H1420" s="75" t="str">
        <f>VLOOKUP(Table16[[#This Row],[Player]],Rosters!$D$1:$D$1939,1,FALSE)</f>
        <v>Smith, Harrison</v>
      </c>
      <c r="I1420" s="75" t="str">
        <f>Table16[[#This Row],[RunBlock-Primary6]]&amp;"-"&amp;Table16[[#This Row],[PassBlock8]]&amp;IF(Table16[[#This Row],[RunBlock-Secondary7]]&lt;&gt;"","/"&amp;Table16[[#This Row],[RunBlock-Secondary7]]&amp;"-"&amp;Table16[[#This Row],[PassBlock8]],"")</f>
        <v>-</v>
      </c>
      <c r="J1420" s="73">
        <v>45</v>
      </c>
      <c r="K1420" s="73"/>
      <c r="L1420" s="74"/>
      <c r="M1420" s="74"/>
      <c r="N1420" s="74"/>
      <c r="O1420" s="74"/>
      <c r="P1420" s="74"/>
      <c r="Q1420" s="74" t="str">
        <f>Table16[[#This Row],[DefPrimary2]]&amp;IF(Table16[[#This Row],[Def-Secondary3]]&lt;&gt;"","/"&amp;Table16[[#This Row],[Def-Secondary3]],)&amp;""&amp;IF(Table16[[#This Row],[PassRush4]]&lt;&gt;"","-"&amp;Table16[[#This Row],[PassRush4]],)</f>
        <v>45</v>
      </c>
      <c r="R1420" s="74" t="e">
        <f>VLOOKUP(Table16[[#This Row],[Player]],#REF!,9,FALSE)</f>
        <v>#REF!</v>
      </c>
    </row>
    <row r="1421" spans="1:18" ht="12.75" customHeight="1" x14ac:dyDescent="0.25">
      <c r="A1421" s="76" t="s">
        <v>2770</v>
      </c>
      <c r="B1421" s="72" t="s">
        <v>409</v>
      </c>
      <c r="C1421" s="77" t="s">
        <v>84</v>
      </c>
      <c r="D1421" s="89">
        <v>35994</v>
      </c>
      <c r="E1421" s="73" t="s">
        <v>2771</v>
      </c>
      <c r="G1421" s="73" t="s">
        <v>629</v>
      </c>
      <c r="H1421" s="75" t="str">
        <f>VLOOKUP(Table16[[#This Row],[Player]],Rosters!$D$1:$D$1939,1,FALSE)</f>
        <v>Thompson, Jalen</v>
      </c>
      <c r="I1421" s="75" t="str">
        <f>Table16[[#This Row],[RunBlock-Primary6]]&amp;"-"&amp;Table16[[#This Row],[PassBlock8]]&amp;IF(Table16[[#This Row],[RunBlock-Secondary7]]&lt;&gt;"","/"&amp;Table16[[#This Row],[RunBlock-Secondary7]]&amp;"-"&amp;Table16[[#This Row],[PassBlock8]],"")</f>
        <v>-</v>
      </c>
      <c r="J1421" s="73">
        <v>55</v>
      </c>
      <c r="K1421" s="73"/>
      <c r="L1421" s="74"/>
      <c r="M1421" s="74"/>
      <c r="N1421" s="74"/>
      <c r="O1421" s="74"/>
      <c r="P1421" s="74"/>
      <c r="Q1421" s="74" t="str">
        <f>Table16[[#This Row],[DefPrimary2]]&amp;IF(Table16[[#This Row],[Def-Secondary3]]&lt;&gt;"","/"&amp;Table16[[#This Row],[Def-Secondary3]],)&amp;""&amp;IF(Table16[[#This Row],[PassRush4]]&lt;&gt;"","-"&amp;Table16[[#This Row],[PassRush4]],)</f>
        <v>55</v>
      </c>
      <c r="R1421" s="74" t="e">
        <f>VLOOKUP(Table16[[#This Row],[Player]],#REF!,9,FALSE)</f>
        <v>#REF!</v>
      </c>
    </row>
    <row r="1422" spans="1:18" ht="12.75" customHeight="1" x14ac:dyDescent="0.25">
      <c r="A1422" s="76" t="s">
        <v>427</v>
      </c>
      <c r="B1422" s="72" t="s">
        <v>409</v>
      </c>
      <c r="C1422" s="77" t="s">
        <v>429</v>
      </c>
      <c r="D1422" s="89">
        <v>35507</v>
      </c>
      <c r="E1422" s="73" t="s">
        <v>362</v>
      </c>
      <c r="G1422" s="73" t="s">
        <v>412</v>
      </c>
      <c r="H1422" s="75" t="str">
        <f>VLOOKUP(Table16[[#This Row],[Player]],Rosters!$D$1:$D$1939,1,FALSE)</f>
        <v>Whitehead, Jordan</v>
      </c>
      <c r="I1422" s="75" t="str">
        <f>Table16[[#This Row],[RunBlock-Primary6]]&amp;"-"&amp;Table16[[#This Row],[PassBlock8]]&amp;IF(Table16[[#This Row],[RunBlock-Secondary7]]&lt;&gt;"","/"&amp;Table16[[#This Row],[RunBlock-Secondary7]]&amp;"-"&amp;Table16[[#This Row],[PassBlock8]],"")</f>
        <v>-</v>
      </c>
      <c r="J1422" s="73">
        <v>4</v>
      </c>
      <c r="K1422" s="73"/>
      <c r="L1422" s="74"/>
      <c r="M1422" s="74"/>
      <c r="N1422" s="74"/>
      <c r="O1422" s="74"/>
      <c r="P1422" s="74"/>
      <c r="Q1422" s="74" t="str">
        <f>Table16[[#This Row],[DefPrimary2]]&amp;IF(Table16[[#This Row],[Def-Secondary3]]&lt;&gt;"","/"&amp;Table16[[#This Row],[Def-Secondary3]],)&amp;""&amp;IF(Table16[[#This Row],[PassRush4]]&lt;&gt;"","-"&amp;Table16[[#This Row],[PassRush4]],)</f>
        <v>4</v>
      </c>
      <c r="R1422" s="74" t="e">
        <f>VLOOKUP(Table16[[#This Row],[Player]],#REF!,9,FALSE)</f>
        <v>#REF!</v>
      </c>
    </row>
    <row r="1423" spans="1:18" ht="12.75" customHeight="1" x14ac:dyDescent="0.25">
      <c r="A1423" s="76" t="s">
        <v>974</v>
      </c>
      <c r="B1423" s="72" t="s">
        <v>409</v>
      </c>
      <c r="C1423" s="77" t="s">
        <v>200</v>
      </c>
      <c r="D1423" s="89">
        <v>34751</v>
      </c>
      <c r="E1423" s="73" t="s">
        <v>802</v>
      </c>
      <c r="G1423" s="73" t="s">
        <v>412</v>
      </c>
      <c r="H1423" s="75" t="str">
        <f>VLOOKUP(Table16[[#This Row],[Player]],Rosters!$D$1:$D$1939,1,FALSE)</f>
        <v>Wilson, Donovan</v>
      </c>
      <c r="I1423" s="75" t="str">
        <f>Table16[[#This Row],[RunBlock-Primary6]]&amp;"-"&amp;Table16[[#This Row],[PassBlock8]]&amp;IF(Table16[[#This Row],[RunBlock-Secondary7]]&lt;&gt;"","/"&amp;Table16[[#This Row],[RunBlock-Secondary7]]&amp;"-"&amp;Table16[[#This Row],[PassBlock8]],"")</f>
        <v>-</v>
      </c>
      <c r="J1423" s="73">
        <v>4</v>
      </c>
      <c r="K1423" s="73"/>
      <c r="L1423" s="74"/>
      <c r="M1423" s="74"/>
      <c r="N1423" s="74"/>
      <c r="O1423" s="74"/>
      <c r="P1423" s="74"/>
      <c r="Q1423" s="74" t="str">
        <f>Table16[[#This Row],[DefPrimary2]]&amp;IF(Table16[[#This Row],[Def-Secondary3]]&lt;&gt;"","/"&amp;Table16[[#This Row],[Def-Secondary3]],)&amp;""&amp;IF(Table16[[#This Row],[PassRush4]]&lt;&gt;"","-"&amp;Table16[[#This Row],[PassRush4]],)</f>
        <v>4</v>
      </c>
      <c r="R1423" s="74" t="e">
        <f>VLOOKUP(Table16[[#This Row],[Player]],#REF!,9,FALSE)</f>
        <v>#REF!</v>
      </c>
    </row>
    <row r="1424" spans="1:18" ht="12.75" customHeight="1" x14ac:dyDescent="0.25">
      <c r="A1424" s="76" t="s">
        <v>959</v>
      </c>
      <c r="B1424" s="72" t="s">
        <v>961</v>
      </c>
      <c r="C1424" s="77" t="s">
        <v>123</v>
      </c>
      <c r="D1424" s="89">
        <v>37186</v>
      </c>
      <c r="E1424" s="73" t="s">
        <v>268</v>
      </c>
      <c r="G1424" s="73" t="s">
        <v>962</v>
      </c>
      <c r="H1424" s="75" t="str">
        <f>VLOOKUP(Table16[[#This Row],[Player]],Rosters!$D$1:$D$1939,1,FALSE)</f>
        <v>Branch, Brian</v>
      </c>
      <c r="I1424" s="75" t="str">
        <f>Table16[[#This Row],[RunBlock-Primary6]]&amp;"-"&amp;Table16[[#This Row],[PassBlock8]]&amp;IF(Table16[[#This Row],[RunBlock-Secondary7]]&lt;&gt;"","/"&amp;Table16[[#This Row],[RunBlock-Secondary7]]&amp;"-"&amp;Table16[[#This Row],[PassBlock8]],"")</f>
        <v>-</v>
      </c>
      <c r="J1424" s="73">
        <v>66</v>
      </c>
      <c r="K1424" s="73" t="s">
        <v>141</v>
      </c>
      <c r="L1424" s="74"/>
      <c r="M1424" s="74"/>
      <c r="N1424" s="74"/>
      <c r="O1424" s="74"/>
      <c r="P1424" s="74"/>
      <c r="Q1424" s="74" t="str">
        <f>Table16[[#This Row],[DefPrimary2]]&amp;IF(Table16[[#This Row],[Def-Secondary3]]&lt;&gt;"","/"&amp;Table16[[#This Row],[Def-Secondary3]],)&amp;""&amp;IF(Table16[[#This Row],[PassRush4]]&lt;&gt;"","-"&amp;Table16[[#This Row],[PassRush4]],)</f>
        <v>66/4</v>
      </c>
      <c r="R1424" s="74" t="e">
        <f>VLOOKUP(Table16[[#This Row],[Player]],#REF!,9,FALSE)</f>
        <v>#REF!</v>
      </c>
    </row>
    <row r="1425" spans="1:18" ht="12.75" customHeight="1" x14ac:dyDescent="0.25">
      <c r="A1425" s="76" t="s">
        <v>965</v>
      </c>
      <c r="B1425" s="72" t="s">
        <v>961</v>
      </c>
      <c r="C1425" s="77" t="s">
        <v>246</v>
      </c>
      <c r="D1425" s="89">
        <v>35280</v>
      </c>
      <c r="E1425" s="73" t="s">
        <v>966</v>
      </c>
      <c r="G1425" s="73" t="s">
        <v>968</v>
      </c>
      <c r="H1425" s="75" t="str">
        <f>VLOOKUP(Table16[[#This Row],[Player]],Rosters!$D$1:$D$1939,1,FALSE)</f>
        <v>James, Derwin</v>
      </c>
      <c r="I1425" s="75" t="str">
        <f>Table16[[#This Row],[RunBlock-Primary6]]&amp;"-"&amp;Table16[[#This Row],[PassBlock8]]&amp;IF(Table16[[#This Row],[RunBlock-Secondary7]]&lt;&gt;"","/"&amp;Table16[[#This Row],[RunBlock-Secondary7]]&amp;"-"&amp;Table16[[#This Row],[PassBlock8]],"")</f>
        <v>-</v>
      </c>
      <c r="J1425" s="73">
        <v>56</v>
      </c>
      <c r="K1425" s="73" t="s">
        <v>167</v>
      </c>
      <c r="L1425" s="74"/>
      <c r="M1425" s="74"/>
      <c r="N1425" s="74"/>
      <c r="O1425" s="74"/>
      <c r="P1425" s="74"/>
      <c r="Q1425" s="74" t="str">
        <f>Table16[[#This Row],[DefPrimary2]]&amp;IF(Table16[[#This Row],[Def-Secondary3]]&lt;&gt;"","/"&amp;Table16[[#This Row],[Def-Secondary3]],)&amp;""&amp;IF(Table16[[#This Row],[PassRush4]]&lt;&gt;"","-"&amp;Table16[[#This Row],[PassRush4]],)</f>
        <v>56/6</v>
      </c>
      <c r="R1425" s="74" t="e">
        <f>VLOOKUP(Table16[[#This Row],[Player]],#REF!,9,FALSE)</f>
        <v>#REF!</v>
      </c>
    </row>
    <row r="1426" spans="1:18" ht="12.75" customHeight="1" x14ac:dyDescent="0.25">
      <c r="A1426" s="76" t="s">
        <v>2194</v>
      </c>
      <c r="B1426" s="72" t="s">
        <v>2197</v>
      </c>
      <c r="C1426" s="77" t="s">
        <v>250</v>
      </c>
      <c r="D1426" s="89">
        <v>36966</v>
      </c>
      <c r="E1426" s="73" t="s">
        <v>4144</v>
      </c>
      <c r="G1426" s="73" t="s">
        <v>2198</v>
      </c>
      <c r="H1426" s="75" t="str">
        <f>VLOOKUP(Table16[[#This Row],[Player]],Rosters!$D$1:$D$1939,1,FALSE)</f>
        <v>Hamilton, Kyle</v>
      </c>
      <c r="I1426" s="75" t="str">
        <f>Table16[[#This Row],[RunBlock-Primary6]]&amp;"-"&amp;Table16[[#This Row],[PassBlock8]]&amp;IF(Table16[[#This Row],[RunBlock-Secondary7]]&lt;&gt;"","/"&amp;Table16[[#This Row],[RunBlock-Secondary7]]&amp;"-"&amp;Table16[[#This Row],[PassBlock8]],"")</f>
        <v>-</v>
      </c>
      <c r="J1426" s="73">
        <v>66</v>
      </c>
      <c r="K1426" s="73">
        <v>56</v>
      </c>
      <c r="L1426" s="74"/>
      <c r="M1426" s="74"/>
      <c r="N1426" s="74"/>
      <c r="O1426" s="74"/>
      <c r="P1426" s="74"/>
      <c r="Q1426" s="74" t="str">
        <f>Table16[[#This Row],[DefPrimary2]]&amp;IF(Table16[[#This Row],[Def-Secondary3]]&lt;&gt;"","/"&amp;Table16[[#This Row],[Def-Secondary3]],)&amp;""&amp;IF(Table16[[#This Row],[PassRush4]]&lt;&gt;"","-"&amp;Table16[[#This Row],[PassRush4]],)</f>
        <v>66/56</v>
      </c>
      <c r="R1426" s="74" t="e">
        <f>VLOOKUP(Table16[[#This Row],[Player]],#REF!,9,FALSE)</f>
        <v>#REF!</v>
      </c>
    </row>
    <row r="1427" spans="1:18" ht="12.75" customHeight="1" x14ac:dyDescent="0.25">
      <c r="A1427" s="76" t="s">
        <v>2629</v>
      </c>
      <c r="B1427" s="72" t="s">
        <v>2630</v>
      </c>
      <c r="C1427" s="77" t="s">
        <v>138</v>
      </c>
      <c r="D1427" s="89">
        <v>35852</v>
      </c>
      <c r="E1427" s="73" t="s">
        <v>230</v>
      </c>
      <c r="G1427" s="73" t="s">
        <v>2631</v>
      </c>
      <c r="H1427" s="75" t="str">
        <f>VLOOKUP(Table16[[#This Row],[Player]],Rosters!$D$1:$D$1939,1,FALSE)</f>
        <v>Chinn, Jeremy</v>
      </c>
      <c r="I1427" s="75" t="str">
        <f>Table16[[#This Row],[RunBlock-Primary6]]&amp;"-"&amp;Table16[[#This Row],[PassBlock8]]&amp;IF(Table16[[#This Row],[RunBlock-Secondary7]]&lt;&gt;"","/"&amp;Table16[[#This Row],[RunBlock-Secondary7]]&amp;"-"&amp;Table16[[#This Row],[PassBlock8]],"")</f>
        <v>-</v>
      </c>
      <c r="J1427" s="73">
        <v>44</v>
      </c>
      <c r="K1427" s="73">
        <v>44</v>
      </c>
      <c r="L1427" s="74"/>
      <c r="M1427" s="74"/>
      <c r="N1427" s="74"/>
      <c r="O1427" s="74"/>
      <c r="P1427" s="74"/>
      <c r="Q1427" s="74" t="str">
        <f>Table16[[#This Row],[DefPrimary2]]&amp;IF(Table16[[#This Row],[Def-Secondary3]]&lt;&gt;"","/"&amp;Table16[[#This Row],[Def-Secondary3]],)&amp;""&amp;IF(Table16[[#This Row],[PassRush4]]&lt;&gt;"","-"&amp;Table16[[#This Row],[PassRush4]],)</f>
        <v>44/44</v>
      </c>
      <c r="R1427" s="74" t="e">
        <f>VLOOKUP(Table16[[#This Row],[Player]],#REF!,9,FALSE)</f>
        <v>#REF!</v>
      </c>
    </row>
    <row r="1428" spans="1:18" ht="12.75" customHeight="1" x14ac:dyDescent="0.25">
      <c r="A1428" s="76" t="s">
        <v>4345</v>
      </c>
      <c r="B1428" s="72" t="s">
        <v>238</v>
      </c>
      <c r="C1428" s="77" t="s">
        <v>181</v>
      </c>
      <c r="D1428" s="89">
        <v>34904</v>
      </c>
      <c r="E1428" s="73" t="s">
        <v>405</v>
      </c>
      <c r="G1428" s="73" t="s">
        <v>339</v>
      </c>
      <c r="H1428" s="75" t="e">
        <f>VLOOKUP(Table16[[#This Row],[Player]],Rosters!$D$1:$D$1939,1,FALSE)</f>
        <v>#N/A</v>
      </c>
      <c r="I1428" s="75" t="str">
        <f>Table16[[#This Row],[RunBlock-Primary6]]&amp;"-"&amp;Table16[[#This Row],[PassBlock8]]&amp;IF(Table16[[#This Row],[RunBlock-Secondary7]]&lt;&gt;"","/"&amp;Table16[[#This Row],[RunBlock-Secondary7]]&amp;"-"&amp;Table16[[#This Row],[PassBlock8]],"")</f>
        <v>-</v>
      </c>
      <c r="J1428" s="73" t="s">
        <v>164</v>
      </c>
      <c r="K1428" s="73"/>
      <c r="L1428" s="74">
        <v>1</v>
      </c>
      <c r="M1428" s="74"/>
      <c r="N1428" s="74"/>
      <c r="O1428" s="74"/>
      <c r="P1428" s="74"/>
      <c r="Q1428" s="74" t="str">
        <f>Table16[[#This Row],[DefPrimary2]]&amp;IF(Table16[[#This Row],[Def-Secondary3]]&lt;&gt;"","/"&amp;Table16[[#This Row],[Def-Secondary3]],)&amp;""&amp;IF(Table16[[#This Row],[PassRush4]]&lt;&gt;"","-"&amp;Table16[[#This Row],[PassRush4]],)</f>
        <v>0-1</v>
      </c>
      <c r="R1428" s="74" t="e">
        <f>VLOOKUP(Table16[[#This Row],[Player]],#REF!,9,FALSE)</f>
        <v>#REF!</v>
      </c>
    </row>
    <row r="1429" spans="1:18" ht="12.75" customHeight="1" x14ac:dyDescent="0.25">
      <c r="A1429" s="76" t="s">
        <v>2747</v>
      </c>
      <c r="B1429" s="72" t="s">
        <v>238</v>
      </c>
      <c r="C1429" s="77" t="s">
        <v>123</v>
      </c>
      <c r="D1429" s="89">
        <v>35880</v>
      </c>
      <c r="E1429" s="73" t="s">
        <v>198</v>
      </c>
      <c r="G1429" s="73" t="s">
        <v>266</v>
      </c>
      <c r="H1429" s="75" t="str">
        <f>VLOOKUP(Table16[[#This Row],[Player]],Rosters!$D$1:$D$1939,1,FALSE)</f>
        <v>Adams, Myles</v>
      </c>
      <c r="I1429" s="75" t="str">
        <f>Table16[[#This Row],[RunBlock-Primary6]]&amp;"-"&amp;Table16[[#This Row],[PassBlock8]]&amp;IF(Table16[[#This Row],[RunBlock-Secondary7]]&lt;&gt;"","/"&amp;Table16[[#This Row],[RunBlock-Secondary7]]&amp;"-"&amp;Table16[[#This Row],[PassBlock8]],"")</f>
        <v>-</v>
      </c>
      <c r="J1429" s="73" t="s">
        <v>164</v>
      </c>
      <c r="K1429" s="73"/>
      <c r="L1429" s="74">
        <v>2</v>
      </c>
      <c r="M1429" s="74"/>
      <c r="N1429" s="74"/>
      <c r="O1429" s="74"/>
      <c r="P1429" s="74"/>
      <c r="Q1429" s="74" t="str">
        <f>Table16[[#This Row],[DefPrimary2]]&amp;IF(Table16[[#This Row],[Def-Secondary3]]&lt;&gt;"","/"&amp;Table16[[#This Row],[Def-Secondary3]],)&amp;""&amp;IF(Table16[[#This Row],[PassRush4]]&lt;&gt;"","-"&amp;Table16[[#This Row],[PassRush4]],)</f>
        <v>0-2</v>
      </c>
      <c r="R1429" s="74" t="e">
        <f>VLOOKUP(Table16[[#This Row],[Player]],#REF!,9,FALSE)</f>
        <v>#REF!</v>
      </c>
    </row>
    <row r="1430" spans="1:18" ht="12.75" customHeight="1" x14ac:dyDescent="0.25">
      <c r="A1430" s="76" t="s">
        <v>2502</v>
      </c>
      <c r="B1430" s="72" t="s">
        <v>238</v>
      </c>
      <c r="C1430" s="77" t="s">
        <v>181</v>
      </c>
      <c r="D1430" s="89">
        <v>35149</v>
      </c>
      <c r="E1430" s="73" t="s">
        <v>198</v>
      </c>
      <c r="G1430" s="73" t="s">
        <v>241</v>
      </c>
      <c r="H1430" s="75" t="str">
        <f>VLOOKUP(Table16[[#This Row],[Player]],Rosters!$D$1:$D$1939,1,FALSE)</f>
        <v>Anderson, Calvin</v>
      </c>
      <c r="I1430" s="75" t="str">
        <f>Table16[[#This Row],[RunBlock-Primary6]]&amp;"-"&amp;Table16[[#This Row],[PassBlock8]]&amp;IF(Table16[[#This Row],[RunBlock-Secondary7]]&lt;&gt;"","/"&amp;Table16[[#This Row],[RunBlock-Secondary7]]&amp;"-"&amp;Table16[[#This Row],[PassBlock8]],"")</f>
        <v>0-0</v>
      </c>
      <c r="J1430" s="73"/>
      <c r="K1430" s="73"/>
      <c r="L1430" s="74"/>
      <c r="M1430" s="74"/>
      <c r="N1430" s="73">
        <v>0</v>
      </c>
      <c r="O1430" s="73"/>
      <c r="P1430" s="74">
        <v>0</v>
      </c>
      <c r="Q1430" s="74" t="str">
        <f>Table16[[#This Row],[DefPrimary2]]&amp;IF(Table16[[#This Row],[Def-Secondary3]]&lt;&gt;"","/"&amp;Table16[[#This Row],[Def-Secondary3]],)&amp;""&amp;IF(Table16[[#This Row],[PassRush4]]&lt;&gt;"","-"&amp;Table16[[#This Row],[PassRush4]],)</f>
        <v/>
      </c>
      <c r="R1430" s="74" t="e">
        <f>VLOOKUP(Table16[[#This Row],[Player]],#REF!,9,FALSE)</f>
        <v>#REF!</v>
      </c>
    </row>
    <row r="1431" spans="1:18" ht="12.75" customHeight="1" x14ac:dyDescent="0.25">
      <c r="A1431" s="76" t="s">
        <v>4346</v>
      </c>
      <c r="B1431" s="72" t="s">
        <v>238</v>
      </c>
      <c r="C1431" s="77" t="s">
        <v>213</v>
      </c>
      <c r="D1431" s="89">
        <v>37301</v>
      </c>
      <c r="E1431" s="73" t="s">
        <v>172</v>
      </c>
      <c r="G1431" s="73" t="s">
        <v>273</v>
      </c>
      <c r="H1431" s="75" t="e">
        <f>VLOOKUP(Table16[[#This Row],[Player]],Rosters!$D$1:$D$1939,1,FALSE)</f>
        <v>#N/A</v>
      </c>
      <c r="I1431" s="75" t="str">
        <f>Table16[[#This Row],[RunBlock-Primary6]]&amp;"-"&amp;Table16[[#This Row],[PassBlock8]]&amp;IF(Table16[[#This Row],[RunBlock-Secondary7]]&lt;&gt;"","/"&amp;Table16[[#This Row],[RunBlock-Secondary7]]&amp;"-"&amp;Table16[[#This Row],[PassBlock8]],"")</f>
        <v>-</v>
      </c>
      <c r="J1431" s="73" t="s">
        <v>164</v>
      </c>
      <c r="K1431" s="73"/>
      <c r="L1431" s="74">
        <v>3</v>
      </c>
      <c r="M1431" s="74"/>
      <c r="N1431" s="74"/>
      <c r="O1431" s="74"/>
      <c r="P1431" s="74"/>
      <c r="Q1431" s="74" t="str">
        <f>Table16[[#This Row],[DefPrimary2]]&amp;IF(Table16[[#This Row],[Def-Secondary3]]&lt;&gt;"","/"&amp;Table16[[#This Row],[Def-Secondary3]],)&amp;""&amp;IF(Table16[[#This Row],[PassRush4]]&lt;&gt;"","-"&amp;Table16[[#This Row],[PassRush4]],)</f>
        <v>0-3</v>
      </c>
      <c r="R1431" s="74" t="e">
        <f>VLOOKUP(Table16[[#This Row],[Player]],#REF!,9,FALSE)</f>
        <v>#REF!</v>
      </c>
    </row>
    <row r="1432" spans="1:18" ht="12.75" customHeight="1" x14ac:dyDescent="0.25">
      <c r="A1432" s="76" t="s">
        <v>4347</v>
      </c>
      <c r="B1432" s="72" t="s">
        <v>238</v>
      </c>
      <c r="C1432" s="77" t="s">
        <v>239</v>
      </c>
      <c r="D1432" s="89">
        <v>35655</v>
      </c>
      <c r="E1432" s="73" t="s">
        <v>187</v>
      </c>
      <c r="G1432" s="73" t="s">
        <v>241</v>
      </c>
      <c r="H1432" s="75" t="e">
        <f>VLOOKUP(Table16[[#This Row],[Player]],Rosters!$D$1:$D$1939,1,FALSE)</f>
        <v>#N/A</v>
      </c>
      <c r="I1432" s="75" t="str">
        <f>Table16[[#This Row],[RunBlock-Primary6]]&amp;"-"&amp;Table16[[#This Row],[PassBlock8]]&amp;IF(Table16[[#This Row],[RunBlock-Secondary7]]&lt;&gt;"","/"&amp;Table16[[#This Row],[RunBlock-Secondary7]]&amp;"-"&amp;Table16[[#This Row],[PassBlock8]],"")</f>
        <v>0-0</v>
      </c>
      <c r="J1432" s="73"/>
      <c r="K1432" s="73"/>
      <c r="L1432" s="74"/>
      <c r="M1432" s="74"/>
      <c r="N1432" s="73">
        <v>0</v>
      </c>
      <c r="O1432" s="73"/>
      <c r="P1432" s="74">
        <v>0</v>
      </c>
      <c r="Q1432" s="74" t="str">
        <f>Table16[[#This Row],[DefPrimary2]]&amp;IF(Table16[[#This Row],[Def-Secondary3]]&lt;&gt;"","/"&amp;Table16[[#This Row],[Def-Secondary3]],)&amp;""&amp;IF(Table16[[#This Row],[PassRush4]]&lt;&gt;"","-"&amp;Table16[[#This Row],[PassRush4]],)</f>
        <v/>
      </c>
      <c r="R1432" s="74" t="e">
        <f>VLOOKUP(Table16[[#This Row],[Player]],#REF!,9,FALSE)</f>
        <v>#REF!</v>
      </c>
    </row>
    <row r="1433" spans="1:18" ht="12.75" customHeight="1" x14ac:dyDescent="0.25">
      <c r="A1433" s="76" t="s">
        <v>4348</v>
      </c>
      <c r="B1433" s="72" t="s">
        <v>238</v>
      </c>
      <c r="C1433" s="77" t="s">
        <v>303</v>
      </c>
      <c r="D1433" s="89">
        <v>35011</v>
      </c>
      <c r="E1433" s="73" t="s">
        <v>698</v>
      </c>
      <c r="G1433" s="73" t="s">
        <v>241</v>
      </c>
      <c r="H1433" s="75" t="e">
        <f>VLOOKUP(Table16[[#This Row],[Player]],Rosters!$D$1:$D$1939,1,FALSE)</f>
        <v>#N/A</v>
      </c>
      <c r="I1433" s="75" t="str">
        <f>Table16[[#This Row],[RunBlock-Primary6]]&amp;"-"&amp;Table16[[#This Row],[PassBlock8]]&amp;IF(Table16[[#This Row],[RunBlock-Secondary7]]&lt;&gt;"","/"&amp;Table16[[#This Row],[RunBlock-Secondary7]]&amp;"-"&amp;Table16[[#This Row],[PassBlock8]],"")</f>
        <v>0-0</v>
      </c>
      <c r="J1433" s="73"/>
      <c r="K1433" s="73"/>
      <c r="L1433" s="74"/>
      <c r="M1433" s="74"/>
      <c r="N1433" s="73">
        <v>0</v>
      </c>
      <c r="O1433" s="73"/>
      <c r="P1433" s="74">
        <v>0</v>
      </c>
      <c r="Q1433" s="74" t="str">
        <f>Table16[[#This Row],[DefPrimary2]]&amp;IF(Table16[[#This Row],[Def-Secondary3]]&lt;&gt;"","/"&amp;Table16[[#This Row],[Def-Secondary3]],)&amp;""&amp;IF(Table16[[#This Row],[PassRush4]]&lt;&gt;"","-"&amp;Table16[[#This Row],[PassRush4]],)</f>
        <v/>
      </c>
      <c r="R1433" s="74" t="e">
        <f>VLOOKUP(Table16[[#This Row],[Player]],#REF!,9,FALSE)</f>
        <v>#REF!</v>
      </c>
    </row>
    <row r="1434" spans="1:18" ht="12.75" customHeight="1" x14ac:dyDescent="0.25">
      <c r="A1434" s="76" t="s">
        <v>4349</v>
      </c>
      <c r="B1434" s="72" t="s">
        <v>238</v>
      </c>
      <c r="C1434" s="77" t="s">
        <v>84</v>
      </c>
      <c r="D1434" s="89">
        <v>34943</v>
      </c>
      <c r="E1434" s="73" t="s">
        <v>1248</v>
      </c>
      <c r="G1434" s="73" t="s">
        <v>266</v>
      </c>
      <c r="H1434" s="75" t="e">
        <f>VLOOKUP(Table16[[#This Row],[Player]],Rosters!$D$1:$D$1939,1,FALSE)</f>
        <v>#N/A</v>
      </c>
      <c r="I1434" s="75" t="str">
        <f>Table16[[#This Row],[RunBlock-Primary6]]&amp;"-"&amp;Table16[[#This Row],[PassBlock8]]&amp;IF(Table16[[#This Row],[RunBlock-Secondary7]]&lt;&gt;"","/"&amp;Table16[[#This Row],[RunBlock-Secondary7]]&amp;"-"&amp;Table16[[#This Row],[PassBlock8]],"")</f>
        <v>0-2</v>
      </c>
      <c r="J1434" s="73"/>
      <c r="K1434" s="73"/>
      <c r="L1434" s="74"/>
      <c r="M1434" s="74"/>
      <c r="N1434" s="73">
        <v>0</v>
      </c>
      <c r="O1434" s="73"/>
      <c r="P1434" s="74">
        <v>2</v>
      </c>
      <c r="Q1434" s="74" t="str">
        <f>Table16[[#This Row],[DefPrimary2]]&amp;IF(Table16[[#This Row],[Def-Secondary3]]&lt;&gt;"","/"&amp;Table16[[#This Row],[Def-Secondary3]],)&amp;""&amp;IF(Table16[[#This Row],[PassRush4]]&lt;&gt;"","-"&amp;Table16[[#This Row],[PassRush4]],)</f>
        <v/>
      </c>
      <c r="R1434" s="74" t="e">
        <f>VLOOKUP(Table16[[#This Row],[Player]],#REF!,9,FALSE)</f>
        <v>#REF!</v>
      </c>
    </row>
    <row r="1435" spans="1:18" ht="12.75" customHeight="1" x14ac:dyDescent="0.25">
      <c r="A1435" s="76" t="s">
        <v>2512</v>
      </c>
      <c r="B1435" s="72" t="s">
        <v>238</v>
      </c>
      <c r="C1435" s="77" t="s">
        <v>363</v>
      </c>
      <c r="D1435" s="89">
        <v>36475</v>
      </c>
      <c r="E1435" s="73" t="s">
        <v>99</v>
      </c>
      <c r="G1435" s="73" t="s">
        <v>339</v>
      </c>
      <c r="H1435" s="75" t="e">
        <f>VLOOKUP(Table16[[#This Row],[Player]],Rosters!$D$1:$D$1939,1,FALSE)</f>
        <v>#N/A</v>
      </c>
      <c r="I1435" s="75" t="str">
        <f>Table16[[#This Row],[RunBlock-Primary6]]&amp;"-"&amp;Table16[[#This Row],[PassBlock8]]&amp;IF(Table16[[#This Row],[RunBlock-Secondary7]]&lt;&gt;"","/"&amp;Table16[[#This Row],[RunBlock-Secondary7]]&amp;"-"&amp;Table16[[#This Row],[PassBlock8]],"")</f>
        <v>-</v>
      </c>
      <c r="J1435" s="73" t="s">
        <v>164</v>
      </c>
      <c r="K1435" s="73"/>
      <c r="L1435" s="74">
        <v>1</v>
      </c>
      <c r="M1435" s="74"/>
      <c r="N1435" s="74"/>
      <c r="O1435" s="74"/>
      <c r="P1435" s="74"/>
      <c r="Q1435" s="74" t="str">
        <f>Table16[[#This Row],[DefPrimary2]]&amp;IF(Table16[[#This Row],[Def-Secondary3]]&lt;&gt;"","/"&amp;Table16[[#This Row],[Def-Secondary3]],)&amp;""&amp;IF(Table16[[#This Row],[PassRush4]]&lt;&gt;"","-"&amp;Table16[[#This Row],[PassRush4]],)</f>
        <v>0-1</v>
      </c>
      <c r="R1435" s="74" t="e">
        <f>VLOOKUP(Table16[[#This Row],[Player]],#REF!,9,FALSE)</f>
        <v>#REF!</v>
      </c>
    </row>
    <row r="1436" spans="1:18" ht="12.75" customHeight="1" x14ac:dyDescent="0.25">
      <c r="A1436" s="76" t="s">
        <v>3174</v>
      </c>
      <c r="B1436" s="72" t="s">
        <v>238</v>
      </c>
      <c r="C1436" s="77" t="s">
        <v>327</v>
      </c>
      <c r="D1436" s="89">
        <v>36220</v>
      </c>
      <c r="E1436" s="73" t="s">
        <v>677</v>
      </c>
      <c r="G1436" s="73" t="s">
        <v>266</v>
      </c>
      <c r="H1436" s="75" t="str">
        <f>VLOOKUP(Table16[[#This Row],[Player]],Rosters!$D$1:$D$1939,1,FALSE)</f>
        <v>Borom, Larry</v>
      </c>
      <c r="I1436" s="75" t="str">
        <f>Table16[[#This Row],[RunBlock-Primary6]]&amp;"-"&amp;Table16[[#This Row],[PassBlock8]]&amp;IF(Table16[[#This Row],[RunBlock-Secondary7]]&lt;&gt;"","/"&amp;Table16[[#This Row],[RunBlock-Secondary7]]&amp;"-"&amp;Table16[[#This Row],[PassBlock8]],"")</f>
        <v>0-2</v>
      </c>
      <c r="J1436" s="73"/>
      <c r="K1436" s="73"/>
      <c r="L1436" s="74"/>
      <c r="M1436" s="74"/>
      <c r="N1436" s="73">
        <v>0</v>
      </c>
      <c r="O1436" s="73"/>
      <c r="P1436" s="74">
        <v>2</v>
      </c>
      <c r="Q1436" s="74" t="str">
        <f>Table16[[#This Row],[DefPrimary2]]&amp;IF(Table16[[#This Row],[Def-Secondary3]]&lt;&gt;"","/"&amp;Table16[[#This Row],[Def-Secondary3]],)&amp;""&amp;IF(Table16[[#This Row],[PassRush4]]&lt;&gt;"","-"&amp;Table16[[#This Row],[PassRush4]],)</f>
        <v/>
      </c>
      <c r="R1436" s="74" t="e">
        <f>VLOOKUP(Table16[[#This Row],[Player]],#REF!,9,FALSE)</f>
        <v>#REF!</v>
      </c>
    </row>
    <row r="1437" spans="1:18" ht="12.75" customHeight="1" x14ac:dyDescent="0.25">
      <c r="A1437" s="76" t="s">
        <v>4350</v>
      </c>
      <c r="B1437" s="72" t="s">
        <v>238</v>
      </c>
      <c r="C1437" s="77" t="s">
        <v>429</v>
      </c>
      <c r="D1437" s="89">
        <v>35756</v>
      </c>
      <c r="E1437" s="73" t="s">
        <v>698</v>
      </c>
      <c r="G1437" s="73" t="s">
        <v>266</v>
      </c>
      <c r="H1437" s="75" t="e">
        <f>VLOOKUP(Table16[[#This Row],[Player]],Rosters!$D$1:$D$1939,1,FALSE)</f>
        <v>#N/A</v>
      </c>
      <c r="I1437" s="75" t="str">
        <f>Table16[[#This Row],[RunBlock-Primary6]]&amp;"-"&amp;Table16[[#This Row],[PassBlock8]]&amp;IF(Table16[[#This Row],[RunBlock-Secondary7]]&lt;&gt;"","/"&amp;Table16[[#This Row],[RunBlock-Secondary7]]&amp;"-"&amp;Table16[[#This Row],[PassBlock8]],"")</f>
        <v>-</v>
      </c>
      <c r="J1437" s="73" t="s">
        <v>164</v>
      </c>
      <c r="K1437" s="73"/>
      <c r="L1437" s="74">
        <v>2</v>
      </c>
      <c r="M1437" s="74"/>
      <c r="N1437" s="74"/>
      <c r="O1437" s="74"/>
      <c r="P1437" s="74"/>
      <c r="Q1437" s="74" t="str">
        <f>Table16[[#This Row],[DefPrimary2]]&amp;IF(Table16[[#This Row],[Def-Secondary3]]&lt;&gt;"","/"&amp;Table16[[#This Row],[Def-Secondary3]],)&amp;""&amp;IF(Table16[[#This Row],[PassRush4]]&lt;&gt;"","-"&amp;Table16[[#This Row],[PassRush4]],)</f>
        <v>0-2</v>
      </c>
      <c r="R1437" s="74" t="e">
        <f>VLOOKUP(Table16[[#This Row],[Player]],#REF!,9,FALSE)</f>
        <v>#REF!</v>
      </c>
    </row>
    <row r="1438" spans="1:18" ht="12.75" customHeight="1" x14ac:dyDescent="0.25">
      <c r="A1438" s="76" t="s">
        <v>2150</v>
      </c>
      <c r="B1438" s="72" t="s">
        <v>238</v>
      </c>
      <c r="C1438" s="77" t="s">
        <v>285</v>
      </c>
      <c r="D1438" s="89">
        <v>35135</v>
      </c>
      <c r="E1438" s="73" t="s">
        <v>2151</v>
      </c>
      <c r="G1438" s="73" t="s">
        <v>273</v>
      </c>
      <c r="H1438" s="75" t="str">
        <f>VLOOKUP(Table16[[#This Row],[Player]],Rosters!$D$1:$D$1939,1,FALSE)</f>
        <v>Bryan, Taven</v>
      </c>
      <c r="I1438" s="75" t="str">
        <f>Table16[[#This Row],[RunBlock-Primary6]]&amp;"-"&amp;Table16[[#This Row],[PassBlock8]]&amp;IF(Table16[[#This Row],[RunBlock-Secondary7]]&lt;&gt;"","/"&amp;Table16[[#This Row],[RunBlock-Secondary7]]&amp;"-"&amp;Table16[[#This Row],[PassBlock8]],"")</f>
        <v>-</v>
      </c>
      <c r="J1438" s="73" t="s">
        <v>164</v>
      </c>
      <c r="K1438" s="73"/>
      <c r="L1438" s="74">
        <v>3</v>
      </c>
      <c r="M1438" s="74"/>
      <c r="N1438" s="74"/>
      <c r="O1438" s="74"/>
      <c r="P1438" s="74"/>
      <c r="Q1438" s="74" t="str">
        <f>Table16[[#This Row],[DefPrimary2]]&amp;IF(Table16[[#This Row],[Def-Secondary3]]&lt;&gt;"","/"&amp;Table16[[#This Row],[Def-Secondary3]],)&amp;""&amp;IF(Table16[[#This Row],[PassRush4]]&lt;&gt;"","-"&amp;Table16[[#This Row],[PassRush4]],)</f>
        <v>0-3</v>
      </c>
      <c r="R1438" s="74" t="e">
        <f>VLOOKUP(Table16[[#This Row],[Player]],#REF!,9,FALSE)</f>
        <v>#REF!</v>
      </c>
    </row>
    <row r="1439" spans="1:18" ht="12.75" customHeight="1" x14ac:dyDescent="0.25">
      <c r="A1439" s="76" t="s">
        <v>933</v>
      </c>
      <c r="B1439" s="72" t="s">
        <v>238</v>
      </c>
      <c r="C1439" s="77" t="s">
        <v>491</v>
      </c>
      <c r="D1439" s="89">
        <v>36321</v>
      </c>
      <c r="E1439" s="73" t="s">
        <v>99</v>
      </c>
      <c r="G1439" s="73" t="s">
        <v>241</v>
      </c>
      <c r="H1439" s="75" t="str">
        <f>VLOOKUP(Table16[[#This Row],[Player]],Rosters!$D$1:$D$1939,1,FALSE)</f>
        <v>Butler, Matthew</v>
      </c>
      <c r="I1439" s="75" t="str">
        <f>Table16[[#This Row],[RunBlock-Primary6]]&amp;"-"&amp;Table16[[#This Row],[PassBlock8]]&amp;IF(Table16[[#This Row],[RunBlock-Secondary7]]&lt;&gt;"","/"&amp;Table16[[#This Row],[RunBlock-Secondary7]]&amp;"-"&amp;Table16[[#This Row],[PassBlock8]],"")</f>
        <v>-</v>
      </c>
      <c r="J1439" s="73" t="s">
        <v>164</v>
      </c>
      <c r="K1439" s="73"/>
      <c r="L1439" s="74">
        <v>0</v>
      </c>
      <c r="M1439" s="74"/>
      <c r="N1439" s="74"/>
      <c r="O1439" s="74"/>
      <c r="P1439" s="74"/>
      <c r="Q1439" s="74" t="str">
        <f>Table16[[#This Row],[DefPrimary2]]&amp;IF(Table16[[#This Row],[Def-Secondary3]]&lt;&gt;"","/"&amp;Table16[[#This Row],[Def-Secondary3]],)&amp;""&amp;IF(Table16[[#This Row],[PassRush4]]&lt;&gt;"","-"&amp;Table16[[#This Row],[PassRush4]],)</f>
        <v>0-0</v>
      </c>
      <c r="R1439" s="74" t="e">
        <f>VLOOKUP(Table16[[#This Row],[Player]],#REF!,9,FALSE)</f>
        <v>#REF!</v>
      </c>
    </row>
    <row r="1440" spans="1:18" ht="12.75" customHeight="1" x14ac:dyDescent="0.25">
      <c r="A1440" s="76" t="s">
        <v>4351</v>
      </c>
      <c r="B1440" s="72" t="s">
        <v>238</v>
      </c>
      <c r="C1440" s="77" t="s">
        <v>261</v>
      </c>
      <c r="D1440" s="89">
        <v>36526</v>
      </c>
      <c r="E1440" s="73" t="s">
        <v>283</v>
      </c>
      <c r="G1440" s="73" t="s">
        <v>241</v>
      </c>
      <c r="H1440" s="75" t="e">
        <f>VLOOKUP(Table16[[#This Row],[Player]],Rosters!$D$1:$D$1939,1,FALSE)</f>
        <v>#N/A</v>
      </c>
      <c r="I1440" s="75" t="str">
        <f>Table16[[#This Row],[RunBlock-Primary6]]&amp;"-"&amp;Table16[[#This Row],[PassBlock8]]&amp;IF(Table16[[#This Row],[RunBlock-Secondary7]]&lt;&gt;"","/"&amp;Table16[[#This Row],[RunBlock-Secondary7]]&amp;"-"&amp;Table16[[#This Row],[PassBlock8]],"")</f>
        <v>0-0</v>
      </c>
      <c r="J1440" s="73"/>
      <c r="K1440" s="73"/>
      <c r="L1440" s="74"/>
      <c r="M1440" s="74"/>
      <c r="N1440" s="73">
        <v>0</v>
      </c>
      <c r="O1440" s="73"/>
      <c r="P1440" s="74">
        <v>0</v>
      </c>
      <c r="Q1440" s="74" t="str">
        <f>Table16[[#This Row],[DefPrimary2]]&amp;IF(Table16[[#This Row],[Def-Secondary3]]&lt;&gt;"","/"&amp;Table16[[#This Row],[Def-Secondary3]],)&amp;""&amp;IF(Table16[[#This Row],[PassRush4]]&lt;&gt;"","-"&amp;Table16[[#This Row],[PassRush4]],)</f>
        <v/>
      </c>
      <c r="R1440" s="74" t="e">
        <f>VLOOKUP(Table16[[#This Row],[Player]],#REF!,9,FALSE)</f>
        <v>#REF!</v>
      </c>
    </row>
    <row r="1441" spans="1:18" ht="12.75" customHeight="1" x14ac:dyDescent="0.25">
      <c r="A1441" s="76" t="s">
        <v>4352</v>
      </c>
      <c r="B1441" s="72" t="s">
        <v>238</v>
      </c>
      <c r="C1441" s="77" t="s">
        <v>145</v>
      </c>
      <c r="D1441" s="89">
        <v>36870</v>
      </c>
      <c r="E1441" s="73" t="s">
        <v>4353</v>
      </c>
      <c r="G1441" s="73" t="s">
        <v>241</v>
      </c>
      <c r="H1441" s="75" t="e">
        <f>VLOOKUP(Table16[[#This Row],[Player]],Rosters!$D$1:$D$1939,1,FALSE)</f>
        <v>#N/A</v>
      </c>
      <c r="I1441" s="75" t="str">
        <f>Table16[[#This Row],[RunBlock-Primary6]]&amp;"-"&amp;Table16[[#This Row],[PassBlock8]]&amp;IF(Table16[[#This Row],[RunBlock-Secondary7]]&lt;&gt;"","/"&amp;Table16[[#This Row],[RunBlock-Secondary7]]&amp;"-"&amp;Table16[[#This Row],[PassBlock8]],"")</f>
        <v>-</v>
      </c>
      <c r="J1441" s="73" t="s">
        <v>164</v>
      </c>
      <c r="K1441" s="73"/>
      <c r="L1441" s="74">
        <v>0</v>
      </c>
      <c r="M1441" s="74"/>
      <c r="N1441" s="74"/>
      <c r="O1441" s="74"/>
      <c r="P1441" s="74"/>
      <c r="Q1441" s="74" t="str">
        <f>Table16[[#This Row],[DefPrimary2]]&amp;IF(Table16[[#This Row],[Def-Secondary3]]&lt;&gt;"","/"&amp;Table16[[#This Row],[Def-Secondary3]],)&amp;""&amp;IF(Table16[[#This Row],[PassRush4]]&lt;&gt;"","-"&amp;Table16[[#This Row],[PassRush4]],)</f>
        <v>0-0</v>
      </c>
      <c r="R1441" s="74" t="e">
        <f>VLOOKUP(Table16[[#This Row],[Player]],#REF!,9,FALSE)</f>
        <v>#REF!</v>
      </c>
    </row>
    <row r="1442" spans="1:18" ht="12.75" customHeight="1" x14ac:dyDescent="0.25">
      <c r="A1442" s="76" t="s">
        <v>4354</v>
      </c>
      <c r="B1442" s="72" t="s">
        <v>238</v>
      </c>
      <c r="C1442" s="77" t="s">
        <v>491</v>
      </c>
      <c r="D1442" s="89">
        <v>36257</v>
      </c>
      <c r="E1442" s="73" t="s">
        <v>191</v>
      </c>
      <c r="G1442" s="73" t="s">
        <v>273</v>
      </c>
      <c r="H1442" s="75" t="e">
        <f>VLOOKUP(Table16[[#This Row],[Player]],Rosters!$D$1:$D$1939,1,FALSE)</f>
        <v>#N/A</v>
      </c>
      <c r="I1442" s="75" t="str">
        <f>Table16[[#This Row],[RunBlock-Primary6]]&amp;"-"&amp;Table16[[#This Row],[PassBlock8]]&amp;IF(Table16[[#This Row],[RunBlock-Secondary7]]&lt;&gt;"","/"&amp;Table16[[#This Row],[RunBlock-Secondary7]]&amp;"-"&amp;Table16[[#This Row],[PassBlock8]],"")</f>
        <v>-</v>
      </c>
      <c r="J1442" s="73" t="s">
        <v>164</v>
      </c>
      <c r="K1442" s="73"/>
      <c r="L1442" s="74">
        <v>3</v>
      </c>
      <c r="M1442" s="74"/>
      <c r="N1442" s="74"/>
      <c r="O1442" s="74"/>
      <c r="P1442" s="74"/>
      <c r="Q1442" s="74" t="str">
        <f>Table16[[#This Row],[DefPrimary2]]&amp;IF(Table16[[#This Row],[Def-Secondary3]]&lt;&gt;"","/"&amp;Table16[[#This Row],[Def-Secondary3]],)&amp;""&amp;IF(Table16[[#This Row],[PassRush4]]&lt;&gt;"","-"&amp;Table16[[#This Row],[PassRush4]],)</f>
        <v>0-3</v>
      </c>
      <c r="R1442" s="74" t="e">
        <f>VLOOKUP(Table16[[#This Row],[Player]],#REF!,9,FALSE)</f>
        <v>#REF!</v>
      </c>
    </row>
    <row r="1443" spans="1:18" ht="12.75" customHeight="1" x14ac:dyDescent="0.25">
      <c r="A1443" s="76" t="s">
        <v>4355</v>
      </c>
      <c r="B1443" s="72" t="s">
        <v>238</v>
      </c>
      <c r="C1443" s="77" t="s">
        <v>549</v>
      </c>
      <c r="D1443" s="89">
        <v>36669</v>
      </c>
      <c r="E1443" s="73" t="s">
        <v>348</v>
      </c>
      <c r="G1443" s="73" t="s">
        <v>241</v>
      </c>
      <c r="H1443" s="75" t="e">
        <f>VLOOKUP(Table16[[#This Row],[Player]],Rosters!$D$1:$D$1939,1,FALSE)</f>
        <v>#N/A</v>
      </c>
      <c r="I1443" s="75" t="str">
        <f>Table16[[#This Row],[RunBlock-Primary6]]&amp;"-"&amp;Table16[[#This Row],[PassBlock8]]&amp;IF(Table16[[#This Row],[RunBlock-Secondary7]]&lt;&gt;"","/"&amp;Table16[[#This Row],[RunBlock-Secondary7]]&amp;"-"&amp;Table16[[#This Row],[PassBlock8]],"")</f>
        <v>-</v>
      </c>
      <c r="J1443" s="73" t="s">
        <v>164</v>
      </c>
      <c r="K1443" s="73"/>
      <c r="L1443" s="74">
        <v>0</v>
      </c>
      <c r="M1443" s="74"/>
      <c r="N1443" s="74"/>
      <c r="O1443" s="74"/>
      <c r="P1443" s="74"/>
      <c r="Q1443" s="74" t="str">
        <f>Table16[[#This Row],[DefPrimary2]]&amp;IF(Table16[[#This Row],[Def-Secondary3]]&lt;&gt;"","/"&amp;Table16[[#This Row],[Def-Secondary3]],)&amp;""&amp;IF(Table16[[#This Row],[PassRush4]]&lt;&gt;"","-"&amp;Table16[[#This Row],[PassRush4]],)</f>
        <v>0-0</v>
      </c>
      <c r="R1443" s="74" t="e">
        <f>VLOOKUP(Table16[[#This Row],[Player]],#REF!,9,FALSE)</f>
        <v>#REF!</v>
      </c>
    </row>
    <row r="1444" spans="1:18" ht="12.75" customHeight="1" x14ac:dyDescent="0.25">
      <c r="A1444" s="76" t="s">
        <v>4356</v>
      </c>
      <c r="B1444" s="72" t="s">
        <v>238</v>
      </c>
      <c r="C1444" s="77" t="s">
        <v>131</v>
      </c>
      <c r="D1444" s="89">
        <v>35993</v>
      </c>
      <c r="E1444" s="73" t="s">
        <v>477</v>
      </c>
      <c r="G1444" s="73" t="s">
        <v>266</v>
      </c>
      <c r="H1444" s="75" t="e">
        <f>VLOOKUP(Table16[[#This Row],[Player]],Rosters!$D$1:$D$1939,1,FALSE)</f>
        <v>#N/A</v>
      </c>
      <c r="I1444" s="75" t="str">
        <f>Table16[[#This Row],[RunBlock-Primary6]]&amp;"-"&amp;Table16[[#This Row],[PassBlock8]]&amp;IF(Table16[[#This Row],[RunBlock-Secondary7]]&lt;&gt;"","/"&amp;Table16[[#This Row],[RunBlock-Secondary7]]&amp;"-"&amp;Table16[[#This Row],[PassBlock8]],"")</f>
        <v>0-2</v>
      </c>
      <c r="J1444" s="73"/>
      <c r="K1444" s="73"/>
      <c r="L1444" s="74"/>
      <c r="M1444" s="74"/>
      <c r="N1444" s="73">
        <v>0</v>
      </c>
      <c r="O1444" s="73"/>
      <c r="P1444" s="74">
        <v>2</v>
      </c>
      <c r="Q1444" s="74" t="str">
        <f>Table16[[#This Row],[DefPrimary2]]&amp;IF(Table16[[#This Row],[Def-Secondary3]]&lt;&gt;"","/"&amp;Table16[[#This Row],[Def-Secondary3]],)&amp;""&amp;IF(Table16[[#This Row],[PassRush4]]&lt;&gt;"","-"&amp;Table16[[#This Row],[PassRush4]],)</f>
        <v/>
      </c>
      <c r="R1444" s="74" t="e">
        <f>VLOOKUP(Table16[[#This Row],[Player]],#REF!,9,FALSE)</f>
        <v>#REF!</v>
      </c>
    </row>
    <row r="1445" spans="1:18" ht="12.75" customHeight="1" x14ac:dyDescent="0.25">
      <c r="A1445" s="76" t="s">
        <v>2397</v>
      </c>
      <c r="B1445" s="72" t="s">
        <v>238</v>
      </c>
      <c r="C1445" s="77" t="s">
        <v>327</v>
      </c>
      <c r="D1445" s="89">
        <v>35205</v>
      </c>
      <c r="E1445" s="73" t="s">
        <v>607</v>
      </c>
      <c r="G1445" s="73" t="s">
        <v>224</v>
      </c>
      <c r="H1445" s="75" t="str">
        <f>VLOOKUP(Table16[[#This Row],[Player]],Rosters!$D$1:$D$1939,1,FALSE)</f>
        <v>Cowart, Byron</v>
      </c>
      <c r="I1445" s="75" t="str">
        <f>Table16[[#This Row],[RunBlock-Primary6]]&amp;"-"&amp;Table16[[#This Row],[PassBlock8]]&amp;IF(Table16[[#This Row],[RunBlock-Secondary7]]&lt;&gt;"","/"&amp;Table16[[#This Row],[RunBlock-Secondary7]]&amp;"-"&amp;Table16[[#This Row],[PassBlock8]],"")</f>
        <v>-</v>
      </c>
      <c r="J1445" s="73" t="s">
        <v>164</v>
      </c>
      <c r="K1445" s="73"/>
      <c r="L1445" s="74">
        <v>5</v>
      </c>
      <c r="M1445" s="74"/>
      <c r="N1445" s="74"/>
      <c r="O1445" s="74"/>
      <c r="P1445" s="74"/>
      <c r="Q1445" s="74" t="str">
        <f>Table16[[#This Row],[DefPrimary2]]&amp;IF(Table16[[#This Row],[Def-Secondary3]]&lt;&gt;"","/"&amp;Table16[[#This Row],[Def-Secondary3]],)&amp;""&amp;IF(Table16[[#This Row],[PassRush4]]&lt;&gt;"","-"&amp;Table16[[#This Row],[PassRush4]],)</f>
        <v>0-5</v>
      </c>
      <c r="R1445" s="74" t="e">
        <f>VLOOKUP(Table16[[#This Row],[Player]],#REF!,9,FALSE)</f>
        <v>#REF!</v>
      </c>
    </row>
    <row r="1446" spans="1:18" ht="12.75" customHeight="1" x14ac:dyDescent="0.25">
      <c r="A1446" s="76" t="s">
        <v>4357</v>
      </c>
      <c r="B1446" s="72" t="s">
        <v>238</v>
      </c>
      <c r="C1446" s="77" t="s">
        <v>154</v>
      </c>
      <c r="D1446" s="89">
        <v>36660</v>
      </c>
      <c r="E1446" s="73" t="s">
        <v>172</v>
      </c>
      <c r="G1446" s="73" t="s">
        <v>241</v>
      </c>
      <c r="H1446" s="75" t="e">
        <f>VLOOKUP(Table16[[#This Row],[Player]],Rosters!$D$1:$D$1939,1,FALSE)</f>
        <v>#N/A</v>
      </c>
      <c r="I1446" s="75" t="str">
        <f>Table16[[#This Row],[RunBlock-Primary6]]&amp;"-"&amp;Table16[[#This Row],[PassBlock8]]&amp;IF(Table16[[#This Row],[RunBlock-Secondary7]]&lt;&gt;"","/"&amp;Table16[[#This Row],[RunBlock-Secondary7]]&amp;"-"&amp;Table16[[#This Row],[PassBlock8]],"")</f>
        <v>0-0</v>
      </c>
      <c r="J1446" s="73"/>
      <c r="K1446" s="73"/>
      <c r="L1446" s="74"/>
      <c r="M1446" s="74"/>
      <c r="N1446" s="73">
        <v>0</v>
      </c>
      <c r="O1446" s="73"/>
      <c r="P1446" s="74">
        <v>0</v>
      </c>
      <c r="Q1446" s="74" t="str">
        <f>Table16[[#This Row],[DefPrimary2]]&amp;IF(Table16[[#This Row],[Def-Secondary3]]&lt;&gt;"","/"&amp;Table16[[#This Row],[Def-Secondary3]],)&amp;""&amp;IF(Table16[[#This Row],[PassRush4]]&lt;&gt;"","-"&amp;Table16[[#This Row],[PassRush4]],)</f>
        <v/>
      </c>
      <c r="R1446" s="74" t="e">
        <f>VLOOKUP(Table16[[#This Row],[Player]],#REF!,9,FALSE)</f>
        <v>#REF!</v>
      </c>
    </row>
    <row r="1447" spans="1:18" ht="12.75" customHeight="1" x14ac:dyDescent="0.25">
      <c r="A1447" s="76" t="s">
        <v>3619</v>
      </c>
      <c r="B1447" s="72" t="s">
        <v>238</v>
      </c>
      <c r="C1447" s="77" t="s">
        <v>612</v>
      </c>
      <c r="D1447" s="89">
        <v>35692</v>
      </c>
      <c r="E1447" s="73" t="s">
        <v>99</v>
      </c>
      <c r="G1447" s="73" t="s">
        <v>273</v>
      </c>
      <c r="H1447" s="75" t="str">
        <f>VLOOKUP(Table16[[#This Row],[Player]],Rosters!$D$1:$D$1939,1,FALSE)</f>
        <v>Davidson, D.J.</v>
      </c>
      <c r="I1447" s="75" t="str">
        <f>Table16[[#This Row],[RunBlock-Primary6]]&amp;"-"&amp;Table16[[#This Row],[PassBlock8]]&amp;IF(Table16[[#This Row],[RunBlock-Secondary7]]&lt;&gt;"","/"&amp;Table16[[#This Row],[RunBlock-Secondary7]]&amp;"-"&amp;Table16[[#This Row],[PassBlock8]],"")</f>
        <v>-</v>
      </c>
      <c r="J1447" s="73" t="s">
        <v>164</v>
      </c>
      <c r="K1447" s="73"/>
      <c r="L1447" s="74">
        <v>3</v>
      </c>
      <c r="M1447" s="74"/>
      <c r="N1447" s="74"/>
      <c r="O1447" s="74"/>
      <c r="P1447" s="74"/>
      <c r="Q1447" s="74" t="str">
        <f>Table16[[#This Row],[DefPrimary2]]&amp;IF(Table16[[#This Row],[Def-Secondary3]]&lt;&gt;"","/"&amp;Table16[[#This Row],[Def-Secondary3]],)&amp;""&amp;IF(Table16[[#This Row],[PassRush4]]&lt;&gt;"","-"&amp;Table16[[#This Row],[PassRush4]],)</f>
        <v>0-3</v>
      </c>
      <c r="R1447" s="74" t="e">
        <f>VLOOKUP(Table16[[#This Row],[Player]],#REF!,9,FALSE)</f>
        <v>#REF!</v>
      </c>
    </row>
    <row r="1448" spans="1:18" ht="12.75" customHeight="1" x14ac:dyDescent="0.25">
      <c r="A1448" s="76" t="s">
        <v>2513</v>
      </c>
      <c r="B1448" s="72" t="s">
        <v>238</v>
      </c>
      <c r="C1448" s="77" t="s">
        <v>213</v>
      </c>
      <c r="D1448" s="89">
        <v>36070</v>
      </c>
      <c r="E1448" s="73" t="s">
        <v>416</v>
      </c>
      <c r="G1448" s="73" t="s">
        <v>241</v>
      </c>
      <c r="H1448" s="75" t="str">
        <f>VLOOKUP(Table16[[#This Row],[Player]],Rosters!$D$1:$D$1939,1,FALSE)</f>
        <v>Davis, Kalia</v>
      </c>
      <c r="I1448" s="75" t="str">
        <f>Table16[[#This Row],[RunBlock-Primary6]]&amp;"-"&amp;Table16[[#This Row],[PassBlock8]]&amp;IF(Table16[[#This Row],[RunBlock-Secondary7]]&lt;&gt;"","/"&amp;Table16[[#This Row],[RunBlock-Secondary7]]&amp;"-"&amp;Table16[[#This Row],[PassBlock8]],"")</f>
        <v>-</v>
      </c>
      <c r="J1448" s="73" t="s">
        <v>164</v>
      </c>
      <c r="K1448" s="73"/>
      <c r="L1448" s="74">
        <v>0</v>
      </c>
      <c r="M1448" s="74"/>
      <c r="N1448" s="74"/>
      <c r="O1448" s="74"/>
      <c r="P1448" s="74"/>
      <c r="Q1448" s="74" t="str">
        <f>Table16[[#This Row],[DefPrimary2]]&amp;IF(Table16[[#This Row],[Def-Secondary3]]&lt;&gt;"","/"&amp;Table16[[#This Row],[Def-Secondary3]],)&amp;""&amp;IF(Table16[[#This Row],[PassRush4]]&lt;&gt;"","-"&amp;Table16[[#This Row],[PassRush4]],)</f>
        <v>0-0</v>
      </c>
      <c r="R1448" s="74" t="e">
        <f>VLOOKUP(Table16[[#This Row],[Player]],#REF!,9,FALSE)</f>
        <v>#REF!</v>
      </c>
    </row>
    <row r="1449" spans="1:18" ht="12.75" customHeight="1" x14ac:dyDescent="0.25">
      <c r="A1449" s="76" t="s">
        <v>2855</v>
      </c>
      <c r="B1449" s="72" t="s">
        <v>238</v>
      </c>
      <c r="C1449" s="77" t="s">
        <v>213</v>
      </c>
      <c r="D1449" s="89">
        <v>35299</v>
      </c>
      <c r="E1449" s="73" t="s">
        <v>415</v>
      </c>
      <c r="G1449" s="73" t="s">
        <v>273</v>
      </c>
      <c r="H1449" s="75" t="str">
        <f>VLOOKUP(Table16[[#This Row],[Player]],Rosters!$D$1:$D$1939,1,FALSE)</f>
        <v>Davis, Khalil</v>
      </c>
      <c r="I1449" s="75" t="str">
        <f>Table16[[#This Row],[RunBlock-Primary6]]&amp;"-"&amp;Table16[[#This Row],[PassBlock8]]&amp;IF(Table16[[#This Row],[RunBlock-Secondary7]]&lt;&gt;"","/"&amp;Table16[[#This Row],[RunBlock-Secondary7]]&amp;"-"&amp;Table16[[#This Row],[PassBlock8]],"")</f>
        <v>-</v>
      </c>
      <c r="J1449" s="73" t="s">
        <v>164</v>
      </c>
      <c r="K1449" s="73"/>
      <c r="L1449" s="74">
        <v>3</v>
      </c>
      <c r="M1449" s="74"/>
      <c r="N1449" s="74"/>
      <c r="O1449" s="74"/>
      <c r="P1449" s="74"/>
      <c r="Q1449" s="74" t="str">
        <f>Table16[[#This Row],[DefPrimary2]]&amp;IF(Table16[[#This Row],[Def-Secondary3]]&lt;&gt;"","/"&amp;Table16[[#This Row],[Def-Secondary3]],)&amp;""&amp;IF(Table16[[#This Row],[PassRush4]]&lt;&gt;"","-"&amp;Table16[[#This Row],[PassRush4]],)</f>
        <v>0-3</v>
      </c>
      <c r="R1449" s="74" t="e">
        <f>VLOOKUP(Table16[[#This Row],[Player]],#REF!,9,FALSE)</f>
        <v>#REF!</v>
      </c>
    </row>
    <row r="1450" spans="1:18" ht="12.75" customHeight="1" x14ac:dyDescent="0.25">
      <c r="A1450" s="76" t="s">
        <v>1231</v>
      </c>
      <c r="B1450" s="72" t="s">
        <v>238</v>
      </c>
      <c r="C1450" s="77" t="s">
        <v>285</v>
      </c>
      <c r="D1450" s="89">
        <v>35591</v>
      </c>
      <c r="E1450" s="73" t="s">
        <v>230</v>
      </c>
      <c r="G1450" s="73" t="s">
        <v>241</v>
      </c>
      <c r="H1450" s="75" t="str">
        <f>VLOOKUP(Table16[[#This Row],[Player]],Rosters!$D$1:$D$1939,1,FALSE)</f>
        <v>Davis, Raekwon</v>
      </c>
      <c r="I1450" s="75" t="str">
        <f>Table16[[#This Row],[RunBlock-Primary6]]&amp;"-"&amp;Table16[[#This Row],[PassBlock8]]&amp;IF(Table16[[#This Row],[RunBlock-Secondary7]]&lt;&gt;"","/"&amp;Table16[[#This Row],[RunBlock-Secondary7]]&amp;"-"&amp;Table16[[#This Row],[PassBlock8]],"")</f>
        <v>-</v>
      </c>
      <c r="J1450" s="73" t="s">
        <v>164</v>
      </c>
      <c r="K1450" s="73"/>
      <c r="L1450" s="74">
        <v>0</v>
      </c>
      <c r="M1450" s="74"/>
      <c r="N1450" s="74"/>
      <c r="O1450" s="74"/>
      <c r="P1450" s="74"/>
      <c r="Q1450" s="74" t="str">
        <f>Table16[[#This Row],[DefPrimary2]]&amp;IF(Table16[[#This Row],[Def-Secondary3]]&lt;&gt;"","/"&amp;Table16[[#This Row],[Def-Secondary3]],)&amp;""&amp;IF(Table16[[#This Row],[PassRush4]]&lt;&gt;"","-"&amp;Table16[[#This Row],[PassRush4]],)</f>
        <v>0-0</v>
      </c>
      <c r="R1450" s="74" t="e">
        <f>VLOOKUP(Table16[[#This Row],[Player]],#REF!,9,FALSE)</f>
        <v>#REF!</v>
      </c>
    </row>
    <row r="1451" spans="1:18" ht="12.75" customHeight="1" x14ac:dyDescent="0.25">
      <c r="A1451" s="76" t="s">
        <v>4358</v>
      </c>
      <c r="B1451" s="72" t="s">
        <v>238</v>
      </c>
      <c r="C1451" s="77" t="s">
        <v>138</v>
      </c>
      <c r="D1451" s="89">
        <v>34516</v>
      </c>
      <c r="E1451" s="73" t="s">
        <v>1350</v>
      </c>
      <c r="G1451" s="73" t="s">
        <v>241</v>
      </c>
      <c r="H1451" s="75" t="e">
        <f>VLOOKUP(Table16[[#This Row],[Player]],Rosters!$D$1:$D$1939,1,FALSE)</f>
        <v>#N/A</v>
      </c>
      <c r="I1451" s="75" t="str">
        <f>Table16[[#This Row],[RunBlock-Primary6]]&amp;"-"&amp;Table16[[#This Row],[PassBlock8]]&amp;IF(Table16[[#This Row],[RunBlock-Secondary7]]&lt;&gt;"","/"&amp;Table16[[#This Row],[RunBlock-Secondary7]]&amp;"-"&amp;Table16[[#This Row],[PassBlock8]],"")</f>
        <v>-</v>
      </c>
      <c r="J1451" s="73" t="s">
        <v>164</v>
      </c>
      <c r="K1451" s="73"/>
      <c r="L1451" s="74">
        <v>0</v>
      </c>
      <c r="M1451" s="74"/>
      <c r="N1451" s="74"/>
      <c r="O1451" s="74"/>
      <c r="P1451" s="74"/>
      <c r="Q1451" s="74" t="str">
        <f>Table16[[#This Row],[DefPrimary2]]&amp;IF(Table16[[#This Row],[Def-Secondary3]]&lt;&gt;"","/"&amp;Table16[[#This Row],[Def-Secondary3]],)&amp;""&amp;IF(Table16[[#This Row],[PassRush4]]&lt;&gt;"","-"&amp;Table16[[#This Row],[PassRush4]],)</f>
        <v>0-0</v>
      </c>
      <c r="R1451" s="74" t="e">
        <f>VLOOKUP(Table16[[#This Row],[Player]],#REF!,9,FALSE)</f>
        <v>#REF!</v>
      </c>
    </row>
    <row r="1452" spans="1:18" ht="12.75" customHeight="1" x14ac:dyDescent="0.25">
      <c r="A1452" s="76" t="s">
        <v>4359</v>
      </c>
      <c r="B1452" s="72" t="s">
        <v>238</v>
      </c>
      <c r="C1452" s="77" t="s">
        <v>220</v>
      </c>
      <c r="D1452" s="89">
        <v>36231</v>
      </c>
      <c r="E1452" s="73" t="s">
        <v>416</v>
      </c>
      <c r="G1452" s="73" t="s">
        <v>241</v>
      </c>
      <c r="H1452" s="75" t="e">
        <f>VLOOKUP(Table16[[#This Row],[Player]],Rosters!$D$1:$D$1939,1,FALSE)</f>
        <v>#N/A</v>
      </c>
      <c r="I1452" s="75" t="str">
        <f>Table16[[#This Row],[RunBlock-Primary6]]&amp;"-"&amp;Table16[[#This Row],[PassBlock8]]&amp;IF(Table16[[#This Row],[RunBlock-Secondary7]]&lt;&gt;"","/"&amp;Table16[[#This Row],[RunBlock-Secondary7]]&amp;"-"&amp;Table16[[#This Row],[PassBlock8]],"")</f>
        <v>0-0</v>
      </c>
      <c r="J1452" s="73"/>
      <c r="K1452" s="73"/>
      <c r="L1452" s="74"/>
      <c r="M1452" s="74"/>
      <c r="N1452" s="73">
        <v>0</v>
      </c>
      <c r="O1452" s="73"/>
      <c r="P1452" s="74">
        <v>0</v>
      </c>
      <c r="Q1452" s="74" t="str">
        <f>Table16[[#This Row],[DefPrimary2]]&amp;IF(Table16[[#This Row],[Def-Secondary3]]&lt;&gt;"","/"&amp;Table16[[#This Row],[Def-Secondary3]],)&amp;""&amp;IF(Table16[[#This Row],[PassRush4]]&lt;&gt;"","-"&amp;Table16[[#This Row],[PassRush4]],)</f>
        <v/>
      </c>
      <c r="R1452" s="74" t="e">
        <f>VLOOKUP(Table16[[#This Row],[Player]],#REF!,9,FALSE)</f>
        <v>#REF!</v>
      </c>
    </row>
    <row r="1453" spans="1:18" ht="12.75" customHeight="1" x14ac:dyDescent="0.25">
      <c r="A1453" s="76" t="s">
        <v>2845</v>
      </c>
      <c r="B1453" s="72" t="s">
        <v>238</v>
      </c>
      <c r="C1453" s="77" t="s">
        <v>368</v>
      </c>
      <c r="D1453" s="89">
        <v>34975</v>
      </c>
      <c r="E1453" s="73" t="s">
        <v>2846</v>
      </c>
      <c r="G1453" s="73" t="s">
        <v>241</v>
      </c>
      <c r="H1453" s="75" t="str">
        <f>VLOOKUP(Table16[[#This Row],[Player]],Rosters!$D$1:$D$1939,1,FALSE)</f>
        <v>Dillard, Andre</v>
      </c>
      <c r="I1453" s="75" t="str">
        <f>Table16[[#This Row],[RunBlock-Primary6]]&amp;"-"&amp;Table16[[#This Row],[PassBlock8]]&amp;IF(Table16[[#This Row],[RunBlock-Secondary7]]&lt;&gt;"","/"&amp;Table16[[#This Row],[RunBlock-Secondary7]]&amp;"-"&amp;Table16[[#This Row],[PassBlock8]],"")</f>
        <v>0-0</v>
      </c>
      <c r="J1453" s="73"/>
      <c r="K1453" s="73"/>
      <c r="L1453" s="74"/>
      <c r="M1453" s="74"/>
      <c r="N1453" s="73">
        <v>0</v>
      </c>
      <c r="O1453" s="73"/>
      <c r="P1453" s="74">
        <v>0</v>
      </c>
      <c r="Q1453" s="74" t="str">
        <f>Table16[[#This Row],[DefPrimary2]]&amp;IF(Table16[[#This Row],[Def-Secondary3]]&lt;&gt;"","/"&amp;Table16[[#This Row],[Def-Secondary3]],)&amp;""&amp;IF(Table16[[#This Row],[PassRush4]]&lt;&gt;"","-"&amp;Table16[[#This Row],[PassRush4]],)</f>
        <v/>
      </c>
      <c r="R1453" s="74" t="e">
        <f>VLOOKUP(Table16[[#This Row],[Player]],#REF!,9,FALSE)</f>
        <v>#REF!</v>
      </c>
    </row>
    <row r="1454" spans="1:18" ht="12.75" customHeight="1" x14ac:dyDescent="0.25">
      <c r="A1454" s="76" t="s">
        <v>4360</v>
      </c>
      <c r="B1454" s="72" t="s">
        <v>238</v>
      </c>
      <c r="C1454" s="77" t="s">
        <v>395</v>
      </c>
      <c r="D1454" s="89">
        <v>36706</v>
      </c>
      <c r="E1454" s="73" t="s">
        <v>172</v>
      </c>
      <c r="G1454" s="73" t="s">
        <v>241</v>
      </c>
      <c r="H1454" s="75" t="e">
        <f>VLOOKUP(Table16[[#This Row],[Player]],Rosters!$D$1:$D$1939,1,FALSE)</f>
        <v>#N/A</v>
      </c>
      <c r="I1454" s="75" t="str">
        <f>Table16[[#This Row],[RunBlock-Primary6]]&amp;"-"&amp;Table16[[#This Row],[PassBlock8]]&amp;IF(Table16[[#This Row],[RunBlock-Secondary7]]&lt;&gt;"","/"&amp;Table16[[#This Row],[RunBlock-Secondary7]]&amp;"-"&amp;Table16[[#This Row],[PassBlock8]],"")</f>
        <v>0-0</v>
      </c>
      <c r="J1454" s="73"/>
      <c r="K1454" s="73"/>
      <c r="L1454" s="74"/>
      <c r="M1454" s="74"/>
      <c r="N1454" s="73">
        <v>0</v>
      </c>
      <c r="O1454" s="73"/>
      <c r="P1454" s="74">
        <v>0</v>
      </c>
      <c r="Q1454" s="74" t="str">
        <f>Table16[[#This Row],[DefPrimary2]]&amp;IF(Table16[[#This Row],[Def-Secondary3]]&lt;&gt;"","/"&amp;Table16[[#This Row],[Def-Secondary3]],)&amp;""&amp;IF(Table16[[#This Row],[PassRush4]]&lt;&gt;"","-"&amp;Table16[[#This Row],[PassRush4]],)</f>
        <v/>
      </c>
      <c r="R1454" s="74" t="e">
        <f>VLOOKUP(Table16[[#This Row],[Player]],#REF!,9,FALSE)</f>
        <v>#REF!</v>
      </c>
    </row>
    <row r="1455" spans="1:18" ht="12.75" customHeight="1" x14ac:dyDescent="0.25">
      <c r="A1455" s="76" t="s">
        <v>4361</v>
      </c>
      <c r="B1455" s="72" t="s">
        <v>238</v>
      </c>
      <c r="C1455" s="77" t="s">
        <v>549</v>
      </c>
      <c r="D1455" s="89">
        <v>36715</v>
      </c>
      <c r="E1455" s="73" t="s">
        <v>348</v>
      </c>
      <c r="G1455" s="73" t="s">
        <v>241</v>
      </c>
      <c r="H1455" s="75" t="e">
        <f>VLOOKUP(Table16[[#This Row],[Player]],Rosters!$D$1:$D$1939,1,FALSE)</f>
        <v>#N/A</v>
      </c>
      <c r="I1455" s="75" t="str">
        <f>Table16[[#This Row],[RunBlock-Primary6]]&amp;"-"&amp;Table16[[#This Row],[PassBlock8]]&amp;IF(Table16[[#This Row],[RunBlock-Secondary7]]&lt;&gt;"","/"&amp;Table16[[#This Row],[RunBlock-Secondary7]]&amp;"-"&amp;Table16[[#This Row],[PassBlock8]],"")</f>
        <v>0-0</v>
      </c>
      <c r="J1455" s="73"/>
      <c r="K1455" s="73"/>
      <c r="L1455" s="74"/>
      <c r="M1455" s="74"/>
      <c r="N1455" s="73">
        <v>0</v>
      </c>
      <c r="O1455" s="73"/>
      <c r="P1455" s="74">
        <v>0</v>
      </c>
      <c r="Q1455" s="74" t="str">
        <f>Table16[[#This Row],[DefPrimary2]]&amp;IF(Table16[[#This Row],[Def-Secondary3]]&lt;&gt;"","/"&amp;Table16[[#This Row],[Def-Secondary3]],)&amp;""&amp;IF(Table16[[#This Row],[PassRush4]]&lt;&gt;"","-"&amp;Table16[[#This Row],[PassRush4]],)</f>
        <v/>
      </c>
      <c r="R1455" s="74" t="e">
        <f>VLOOKUP(Table16[[#This Row],[Player]],#REF!,9,FALSE)</f>
        <v>#REF!</v>
      </c>
    </row>
    <row r="1456" spans="1:18" ht="12.75" customHeight="1" x14ac:dyDescent="0.25">
      <c r="A1456" s="76" t="s">
        <v>4362</v>
      </c>
      <c r="B1456" s="72" t="s">
        <v>238</v>
      </c>
      <c r="C1456" s="77" t="s">
        <v>612</v>
      </c>
      <c r="D1456" s="89">
        <v>36186</v>
      </c>
      <c r="E1456" s="73" t="s">
        <v>477</v>
      </c>
      <c r="G1456" s="73" t="s">
        <v>241</v>
      </c>
      <c r="H1456" s="75" t="e">
        <f>VLOOKUP(Table16[[#This Row],[Player]],Rosters!$D$1:$D$1939,1,FALSE)</f>
        <v>#N/A</v>
      </c>
      <c r="I1456" s="75" t="str">
        <f>Table16[[#This Row],[RunBlock-Primary6]]&amp;"-"&amp;Table16[[#This Row],[PassBlock8]]&amp;IF(Table16[[#This Row],[RunBlock-Secondary7]]&lt;&gt;"","/"&amp;Table16[[#This Row],[RunBlock-Secondary7]]&amp;"-"&amp;Table16[[#This Row],[PassBlock8]],"")</f>
        <v>-</v>
      </c>
      <c r="J1456" s="73" t="s">
        <v>164</v>
      </c>
      <c r="K1456" s="73"/>
      <c r="L1456" s="74">
        <v>0</v>
      </c>
      <c r="M1456" s="74"/>
      <c r="N1456" s="74"/>
      <c r="O1456" s="74"/>
      <c r="P1456" s="74"/>
      <c r="Q1456" s="74" t="str">
        <f>Table16[[#This Row],[DefPrimary2]]&amp;IF(Table16[[#This Row],[Def-Secondary3]]&lt;&gt;"","/"&amp;Table16[[#This Row],[Def-Secondary3]],)&amp;""&amp;IF(Table16[[#This Row],[PassRush4]]&lt;&gt;"","-"&amp;Table16[[#This Row],[PassRush4]],)</f>
        <v>0-0</v>
      </c>
      <c r="R1456" s="74" t="e">
        <f>VLOOKUP(Table16[[#This Row],[Player]],#REF!,9,FALSE)</f>
        <v>#REF!</v>
      </c>
    </row>
    <row r="1457" spans="1:18" ht="12.75" customHeight="1" x14ac:dyDescent="0.25">
      <c r="A1457" s="76" t="s">
        <v>588</v>
      </c>
      <c r="B1457" s="72" t="s">
        <v>238</v>
      </c>
      <c r="C1457" s="77" t="s">
        <v>246</v>
      </c>
      <c r="D1457" s="89">
        <v>36990</v>
      </c>
      <c r="E1457" s="73" t="s">
        <v>589</v>
      </c>
      <c r="G1457" s="73" t="s">
        <v>241</v>
      </c>
      <c r="H1457" s="75" t="str">
        <f>VLOOKUP(Table16[[#This Row],[Player]],Rosters!$D$1:$D$1939,1,FALSE)</f>
        <v>Eboigbe, Justin</v>
      </c>
      <c r="I1457" s="75" t="str">
        <f>Table16[[#This Row],[RunBlock-Primary6]]&amp;"-"&amp;Table16[[#This Row],[PassBlock8]]&amp;IF(Table16[[#This Row],[RunBlock-Secondary7]]&lt;&gt;"","/"&amp;Table16[[#This Row],[RunBlock-Secondary7]]&amp;"-"&amp;Table16[[#This Row],[PassBlock8]],"")</f>
        <v>-</v>
      </c>
      <c r="J1457" s="73" t="s">
        <v>164</v>
      </c>
      <c r="K1457" s="73"/>
      <c r="L1457" s="74">
        <v>0</v>
      </c>
      <c r="M1457" s="74"/>
      <c r="N1457" s="74"/>
      <c r="O1457" s="74"/>
      <c r="P1457" s="74"/>
      <c r="Q1457" s="74" t="str">
        <f>Table16[[#This Row],[DefPrimary2]]&amp;IF(Table16[[#This Row],[Def-Secondary3]]&lt;&gt;"","/"&amp;Table16[[#This Row],[Def-Secondary3]],)&amp;""&amp;IF(Table16[[#This Row],[PassRush4]]&lt;&gt;"","-"&amp;Table16[[#This Row],[PassRush4]],)</f>
        <v>0-0</v>
      </c>
      <c r="R1457" s="74" t="e">
        <f>VLOOKUP(Table16[[#This Row],[Player]],#REF!,9,FALSE)</f>
        <v>#REF!</v>
      </c>
    </row>
    <row r="1458" spans="1:18" ht="12.75" customHeight="1" x14ac:dyDescent="0.25">
      <c r="A1458" s="76" t="s">
        <v>4363</v>
      </c>
      <c r="B1458" s="72" t="s">
        <v>238</v>
      </c>
      <c r="C1458" s="77" t="s">
        <v>261</v>
      </c>
      <c r="D1458" s="89">
        <v>36047</v>
      </c>
      <c r="E1458" s="73" t="s">
        <v>89</v>
      </c>
      <c r="G1458" s="73" t="s">
        <v>241</v>
      </c>
      <c r="H1458" s="75" t="e">
        <f>VLOOKUP(Table16[[#This Row],[Player]],Rosters!$D$1:$D$1939,1,FALSE)</f>
        <v>#N/A</v>
      </c>
      <c r="I1458" s="75" t="str">
        <f>Table16[[#This Row],[RunBlock-Primary6]]&amp;"-"&amp;Table16[[#This Row],[PassBlock8]]&amp;IF(Table16[[#This Row],[RunBlock-Secondary7]]&lt;&gt;"","/"&amp;Table16[[#This Row],[RunBlock-Secondary7]]&amp;"-"&amp;Table16[[#This Row],[PassBlock8]],"")</f>
        <v>-</v>
      </c>
      <c r="J1458" s="73" t="s">
        <v>164</v>
      </c>
      <c r="K1458" s="73"/>
      <c r="L1458" s="74">
        <v>0</v>
      </c>
      <c r="M1458" s="74"/>
      <c r="N1458" s="74"/>
      <c r="O1458" s="74"/>
      <c r="P1458" s="74"/>
      <c r="Q1458" s="74" t="str">
        <f>Table16[[#This Row],[DefPrimary2]]&amp;IF(Table16[[#This Row],[Def-Secondary3]]&lt;&gt;"","/"&amp;Table16[[#This Row],[Def-Secondary3]],)&amp;""&amp;IF(Table16[[#This Row],[PassRush4]]&lt;&gt;"","-"&amp;Table16[[#This Row],[PassRush4]],)</f>
        <v>0-0</v>
      </c>
      <c r="R1458" s="74" t="e">
        <f>VLOOKUP(Table16[[#This Row],[Player]],#REF!,9,FALSE)</f>
        <v>#REF!</v>
      </c>
    </row>
    <row r="1459" spans="1:18" ht="12.75" customHeight="1" x14ac:dyDescent="0.25">
      <c r="A1459" s="76" t="s">
        <v>3621</v>
      </c>
      <c r="B1459" s="72" t="s">
        <v>238</v>
      </c>
      <c r="C1459" s="77" t="s">
        <v>220</v>
      </c>
      <c r="D1459" s="89">
        <v>34762</v>
      </c>
      <c r="E1459" s="73" t="s">
        <v>244</v>
      </c>
      <c r="G1459" s="73" t="s">
        <v>266</v>
      </c>
      <c r="H1459" s="75" t="str">
        <f>VLOOKUP(Table16[[#This Row],[Player]],Rosters!$D$1:$D$1939,1,FALSE)</f>
        <v>Fatukasi, Folorunso</v>
      </c>
      <c r="I1459" s="75" t="str">
        <f>Table16[[#This Row],[RunBlock-Primary6]]&amp;"-"&amp;Table16[[#This Row],[PassBlock8]]&amp;IF(Table16[[#This Row],[RunBlock-Secondary7]]&lt;&gt;"","/"&amp;Table16[[#This Row],[RunBlock-Secondary7]]&amp;"-"&amp;Table16[[#This Row],[PassBlock8]],"")</f>
        <v>-</v>
      </c>
      <c r="J1459" s="73" t="s">
        <v>164</v>
      </c>
      <c r="K1459" s="73"/>
      <c r="L1459" s="74">
        <v>2</v>
      </c>
      <c r="M1459" s="74"/>
      <c r="N1459" s="74"/>
      <c r="O1459" s="74"/>
      <c r="P1459" s="74"/>
      <c r="Q1459" s="74" t="str">
        <f>Table16[[#This Row],[DefPrimary2]]&amp;IF(Table16[[#This Row],[Def-Secondary3]]&lt;&gt;"","/"&amp;Table16[[#This Row],[Def-Secondary3]],)&amp;""&amp;IF(Table16[[#This Row],[PassRush4]]&lt;&gt;"","-"&amp;Table16[[#This Row],[PassRush4]],)</f>
        <v>0-2</v>
      </c>
      <c r="R1459" s="74" t="e">
        <f>VLOOKUP(Table16[[#This Row],[Player]],#REF!,9,FALSE)</f>
        <v>#REF!</v>
      </c>
    </row>
    <row r="1460" spans="1:18" ht="12.75" customHeight="1" x14ac:dyDescent="0.25">
      <c r="A1460" s="76" t="s">
        <v>1653</v>
      </c>
      <c r="B1460" s="72" t="s">
        <v>238</v>
      </c>
      <c r="C1460" s="77" t="s">
        <v>220</v>
      </c>
      <c r="D1460" s="89">
        <v>37705</v>
      </c>
      <c r="E1460" s="73" t="s">
        <v>1654</v>
      </c>
      <c r="G1460" s="73" t="s">
        <v>266</v>
      </c>
      <c r="H1460" s="75" t="str">
        <f>VLOOKUP(Table16[[#This Row],[Player]],Rosters!$D$1:$D$1939,1,FALSE)</f>
        <v>Fisher, Blake</v>
      </c>
      <c r="I1460" s="75" t="str">
        <f>Table16[[#This Row],[RunBlock-Primary6]]&amp;"-"&amp;Table16[[#This Row],[PassBlock8]]&amp;IF(Table16[[#This Row],[RunBlock-Secondary7]]&lt;&gt;"","/"&amp;Table16[[#This Row],[RunBlock-Secondary7]]&amp;"-"&amp;Table16[[#This Row],[PassBlock8]],"")</f>
        <v>0-2</v>
      </c>
      <c r="J1460" s="73"/>
      <c r="K1460" s="73"/>
      <c r="L1460" s="74"/>
      <c r="M1460" s="74"/>
      <c r="N1460" s="73">
        <v>0</v>
      </c>
      <c r="O1460" s="73"/>
      <c r="P1460" s="74">
        <v>2</v>
      </c>
      <c r="Q1460" s="74" t="str">
        <f>Table16[[#This Row],[DefPrimary2]]&amp;IF(Table16[[#This Row],[Def-Secondary3]]&lt;&gt;"","/"&amp;Table16[[#This Row],[Def-Secondary3]],)&amp;""&amp;IF(Table16[[#This Row],[PassRush4]]&lt;&gt;"","-"&amp;Table16[[#This Row],[PassRush4]],)</f>
        <v/>
      </c>
      <c r="R1460" s="74" t="e">
        <f>VLOOKUP(Table16[[#This Row],[Player]],#REF!,9,FALSE)</f>
        <v>#REF!</v>
      </c>
    </row>
    <row r="1461" spans="1:18" ht="12.75" customHeight="1" x14ac:dyDescent="0.25">
      <c r="A1461" s="76" t="s">
        <v>2384</v>
      </c>
      <c r="B1461" s="72" t="s">
        <v>238</v>
      </c>
      <c r="C1461" s="77" t="s">
        <v>116</v>
      </c>
      <c r="D1461" s="89">
        <v>35765</v>
      </c>
      <c r="E1461" s="73" t="s">
        <v>122</v>
      </c>
      <c r="G1461" s="73" t="s">
        <v>241</v>
      </c>
      <c r="H1461" s="75" t="str">
        <f>VLOOKUP(Table16[[#This Row],[Player]],Rosters!$D$1:$D$1939,1,FALSE)</f>
        <v>Forsythe, Stone</v>
      </c>
      <c r="I1461" s="75" t="str">
        <f>Table16[[#This Row],[RunBlock-Primary6]]&amp;"-"&amp;Table16[[#This Row],[PassBlock8]]&amp;IF(Table16[[#This Row],[RunBlock-Secondary7]]&lt;&gt;"","/"&amp;Table16[[#This Row],[RunBlock-Secondary7]]&amp;"-"&amp;Table16[[#This Row],[PassBlock8]],"")</f>
        <v>0-0</v>
      </c>
      <c r="J1461" s="73"/>
      <c r="K1461" s="73"/>
      <c r="L1461" s="74"/>
      <c r="M1461" s="74"/>
      <c r="N1461" s="73">
        <v>0</v>
      </c>
      <c r="O1461" s="73"/>
      <c r="P1461" s="74">
        <v>0</v>
      </c>
      <c r="Q1461" s="74" t="str">
        <f>Table16[[#This Row],[DefPrimary2]]&amp;IF(Table16[[#This Row],[Def-Secondary3]]&lt;&gt;"","/"&amp;Table16[[#This Row],[Def-Secondary3]],)&amp;""&amp;IF(Table16[[#This Row],[PassRush4]]&lt;&gt;"","-"&amp;Table16[[#This Row],[PassRush4]],)</f>
        <v/>
      </c>
      <c r="R1461" s="74" t="e">
        <f>VLOOKUP(Table16[[#This Row],[Player]],#REF!,9,FALSE)</f>
        <v>#REF!</v>
      </c>
    </row>
    <row r="1462" spans="1:18" ht="12.75" customHeight="1" x14ac:dyDescent="0.25">
      <c r="A1462" s="76" t="s">
        <v>2396</v>
      </c>
      <c r="B1462" s="72" t="s">
        <v>238</v>
      </c>
      <c r="C1462" s="77" t="s">
        <v>213</v>
      </c>
      <c r="D1462" s="89">
        <v>35490</v>
      </c>
      <c r="E1462" s="73" t="s">
        <v>121</v>
      </c>
      <c r="G1462" s="73" t="s">
        <v>317</v>
      </c>
      <c r="H1462" s="75" t="str">
        <f>VLOOKUP(Table16[[#This Row],[Player]],Rosters!$D$1:$D$1939,1,FALSE)</f>
        <v>Givens, Kevin</v>
      </c>
      <c r="I1462" s="75" t="str">
        <f>Table16[[#This Row],[RunBlock-Primary6]]&amp;"-"&amp;Table16[[#This Row],[PassBlock8]]&amp;IF(Table16[[#This Row],[RunBlock-Secondary7]]&lt;&gt;"","/"&amp;Table16[[#This Row],[RunBlock-Secondary7]]&amp;"-"&amp;Table16[[#This Row],[PassBlock8]],"")</f>
        <v>-</v>
      </c>
      <c r="J1462" s="73" t="s">
        <v>164</v>
      </c>
      <c r="K1462" s="73"/>
      <c r="L1462" s="74">
        <v>6</v>
      </c>
      <c r="M1462" s="74"/>
      <c r="N1462" s="74"/>
      <c r="O1462" s="74"/>
      <c r="P1462" s="74"/>
      <c r="Q1462" s="74" t="str">
        <f>Table16[[#This Row],[DefPrimary2]]&amp;IF(Table16[[#This Row],[Def-Secondary3]]&lt;&gt;"","/"&amp;Table16[[#This Row],[Def-Secondary3]],)&amp;""&amp;IF(Table16[[#This Row],[PassRush4]]&lt;&gt;"","-"&amp;Table16[[#This Row],[PassRush4]],)</f>
        <v>0-6</v>
      </c>
      <c r="R1462" s="74" t="e">
        <f>VLOOKUP(Table16[[#This Row],[Player]],#REF!,9,FALSE)</f>
        <v>#REF!</v>
      </c>
    </row>
    <row r="1463" spans="1:18" ht="12.75" customHeight="1" x14ac:dyDescent="0.25">
      <c r="A1463" s="76" t="s">
        <v>2749</v>
      </c>
      <c r="B1463" s="72" t="s">
        <v>238</v>
      </c>
      <c r="C1463" s="77" t="s">
        <v>285</v>
      </c>
      <c r="D1463" s="89">
        <v>33870</v>
      </c>
      <c r="E1463" s="73" t="s">
        <v>654</v>
      </c>
      <c r="G1463" s="73" t="s">
        <v>241</v>
      </c>
      <c r="H1463" s="75" t="str">
        <f>VLOOKUP(Table16[[#This Row],[Player]],Rosters!$D$1:$D$1939,1,FALSE)</f>
        <v>Gotsis, Adam</v>
      </c>
      <c r="I1463" s="75" t="str">
        <f>Table16[[#This Row],[RunBlock-Primary6]]&amp;"-"&amp;Table16[[#This Row],[PassBlock8]]&amp;IF(Table16[[#This Row],[RunBlock-Secondary7]]&lt;&gt;"","/"&amp;Table16[[#This Row],[RunBlock-Secondary7]]&amp;"-"&amp;Table16[[#This Row],[PassBlock8]],"")</f>
        <v>-</v>
      </c>
      <c r="J1463" s="73" t="s">
        <v>164</v>
      </c>
      <c r="K1463" s="73"/>
      <c r="L1463" s="74">
        <v>0</v>
      </c>
      <c r="M1463" s="74"/>
      <c r="N1463" s="74"/>
      <c r="O1463" s="74"/>
      <c r="P1463" s="74"/>
      <c r="Q1463" s="74" t="str">
        <f>Table16[[#This Row],[DefPrimary2]]&amp;IF(Table16[[#This Row],[Def-Secondary3]]&lt;&gt;"","/"&amp;Table16[[#This Row],[Def-Secondary3]],)&amp;""&amp;IF(Table16[[#This Row],[PassRush4]]&lt;&gt;"","-"&amp;Table16[[#This Row],[PassRush4]],)</f>
        <v>0-0</v>
      </c>
      <c r="R1463" s="74" t="e">
        <f>VLOOKUP(Table16[[#This Row],[Player]],#REF!,9,FALSE)</f>
        <v>#REF!</v>
      </c>
    </row>
    <row r="1464" spans="1:18" ht="12.75" customHeight="1" x14ac:dyDescent="0.25">
      <c r="A1464" s="76" t="s">
        <v>4364</v>
      </c>
      <c r="B1464" s="72" t="s">
        <v>238</v>
      </c>
      <c r="C1464" s="77" t="s">
        <v>145</v>
      </c>
      <c r="D1464" s="89">
        <v>36437</v>
      </c>
      <c r="E1464" s="73" t="s">
        <v>4365</v>
      </c>
      <c r="G1464" s="73" t="s">
        <v>266</v>
      </c>
      <c r="H1464" s="75" t="e">
        <f>VLOOKUP(Table16[[#This Row],[Player]],Rosters!$D$1:$D$1939,1,FALSE)</f>
        <v>#N/A</v>
      </c>
      <c r="I1464" s="75" t="str">
        <f>Table16[[#This Row],[RunBlock-Primary6]]&amp;"-"&amp;Table16[[#This Row],[PassBlock8]]&amp;IF(Table16[[#This Row],[RunBlock-Secondary7]]&lt;&gt;"","/"&amp;Table16[[#This Row],[RunBlock-Secondary7]]&amp;"-"&amp;Table16[[#This Row],[PassBlock8]],"")</f>
        <v>0-2</v>
      </c>
      <c r="J1464" s="73"/>
      <c r="K1464" s="73"/>
      <c r="L1464" s="74"/>
      <c r="M1464" s="74"/>
      <c r="N1464" s="73">
        <v>0</v>
      </c>
      <c r="O1464" s="73"/>
      <c r="P1464" s="74">
        <v>2</v>
      </c>
      <c r="Q1464" s="74" t="str">
        <f>Table16[[#This Row],[DefPrimary2]]&amp;IF(Table16[[#This Row],[Def-Secondary3]]&lt;&gt;"","/"&amp;Table16[[#This Row],[Def-Secondary3]],)&amp;""&amp;IF(Table16[[#This Row],[PassRush4]]&lt;&gt;"","-"&amp;Table16[[#This Row],[PassRush4]],)</f>
        <v/>
      </c>
      <c r="R1464" s="74" t="e">
        <f>VLOOKUP(Table16[[#This Row],[Player]],#REF!,9,FALSE)</f>
        <v>#REF!</v>
      </c>
    </row>
    <row r="1465" spans="1:18" ht="12.75" customHeight="1" x14ac:dyDescent="0.25">
      <c r="A1465" s="76" t="s">
        <v>3522</v>
      </c>
      <c r="B1465" s="72" t="s">
        <v>238</v>
      </c>
      <c r="C1465" s="77" t="s">
        <v>109</v>
      </c>
      <c r="D1465" s="89">
        <v>36130</v>
      </c>
      <c r="E1465" s="73" t="s">
        <v>677</v>
      </c>
      <c r="G1465" s="73" t="s">
        <v>247</v>
      </c>
      <c r="H1465" s="75" t="str">
        <f>VLOOKUP(Table16[[#This Row],[Player]],Rosters!$D$1:$D$1939,1,FALSE)</f>
        <v>Graham, Ta'Quon</v>
      </c>
      <c r="I1465" s="75" t="str">
        <f>Table16[[#This Row],[RunBlock-Primary6]]&amp;"-"&amp;Table16[[#This Row],[PassBlock8]]&amp;IF(Table16[[#This Row],[RunBlock-Secondary7]]&lt;&gt;"","/"&amp;Table16[[#This Row],[RunBlock-Secondary7]]&amp;"-"&amp;Table16[[#This Row],[PassBlock8]],"")</f>
        <v>-</v>
      </c>
      <c r="J1465" s="73" t="s">
        <v>141</v>
      </c>
      <c r="K1465" s="73"/>
      <c r="L1465" s="74">
        <v>0</v>
      </c>
      <c r="M1465" s="74"/>
      <c r="N1465" s="74"/>
      <c r="O1465" s="74"/>
      <c r="P1465" s="74"/>
      <c r="Q1465" s="74" t="str">
        <f>Table16[[#This Row],[DefPrimary2]]&amp;IF(Table16[[#This Row],[Def-Secondary3]]&lt;&gt;"","/"&amp;Table16[[#This Row],[Def-Secondary3]],)&amp;""&amp;IF(Table16[[#This Row],[PassRush4]]&lt;&gt;"","-"&amp;Table16[[#This Row],[PassRush4]],)</f>
        <v>4-0</v>
      </c>
      <c r="R1465" s="74" t="e">
        <f>VLOOKUP(Table16[[#This Row],[Player]],#REF!,9,FALSE)</f>
        <v>#REF!</v>
      </c>
    </row>
    <row r="1466" spans="1:18" ht="12.75" customHeight="1" x14ac:dyDescent="0.25">
      <c r="A1466" s="76" t="s">
        <v>3830</v>
      </c>
      <c r="B1466" s="72" t="s">
        <v>238</v>
      </c>
      <c r="C1466" s="77" t="s">
        <v>429</v>
      </c>
      <c r="D1466" s="89">
        <v>36306</v>
      </c>
      <c r="E1466" s="73" t="s">
        <v>698</v>
      </c>
      <c r="G1466" s="73" t="s">
        <v>241</v>
      </c>
      <c r="H1466" s="75" t="str">
        <f>VLOOKUP(Table16[[#This Row],[Player]],Rosters!$D$1:$D$1939,1,FALSE)</f>
        <v>Greene, Mike</v>
      </c>
      <c r="I1466" s="75" t="str">
        <f>Table16[[#This Row],[RunBlock-Primary6]]&amp;"-"&amp;Table16[[#This Row],[PassBlock8]]&amp;IF(Table16[[#This Row],[RunBlock-Secondary7]]&lt;&gt;"","/"&amp;Table16[[#This Row],[RunBlock-Secondary7]]&amp;"-"&amp;Table16[[#This Row],[PassBlock8]],"")</f>
        <v>-</v>
      </c>
      <c r="J1466" s="73" t="s">
        <v>164</v>
      </c>
      <c r="K1466" s="73"/>
      <c r="L1466" s="74">
        <v>0</v>
      </c>
      <c r="M1466" s="74"/>
      <c r="N1466" s="74"/>
      <c r="O1466" s="74"/>
      <c r="P1466" s="74"/>
      <c r="Q1466" s="74" t="str">
        <f>Table16[[#This Row],[DefPrimary2]]&amp;IF(Table16[[#This Row],[Def-Secondary3]]&lt;&gt;"","/"&amp;Table16[[#This Row],[Def-Secondary3]],)&amp;""&amp;IF(Table16[[#This Row],[PassRush4]]&lt;&gt;"","-"&amp;Table16[[#This Row],[PassRush4]],)</f>
        <v>0-0</v>
      </c>
      <c r="R1466" s="74" t="e">
        <f>VLOOKUP(Table16[[#This Row],[Player]],#REF!,9,FALSE)</f>
        <v>#REF!</v>
      </c>
    </row>
    <row r="1467" spans="1:18" ht="12.75" customHeight="1" x14ac:dyDescent="0.25">
      <c r="A1467" s="76" t="s">
        <v>2511</v>
      </c>
      <c r="B1467" s="72" t="s">
        <v>238</v>
      </c>
      <c r="C1467" s="77" t="s">
        <v>261</v>
      </c>
      <c r="D1467" s="89">
        <v>35017</v>
      </c>
      <c r="E1467" s="73" t="s">
        <v>362</v>
      </c>
      <c r="G1467" s="73" t="s">
        <v>339</v>
      </c>
      <c r="H1467" s="75" t="str">
        <f>VLOOKUP(Table16[[#This Row],[Player]],Rosters!$D$1:$D$1939,1,FALSE)</f>
        <v>Hand, Da'Shawn</v>
      </c>
      <c r="I1467" s="75" t="str">
        <f>Table16[[#This Row],[RunBlock-Primary6]]&amp;"-"&amp;Table16[[#This Row],[PassBlock8]]&amp;IF(Table16[[#This Row],[RunBlock-Secondary7]]&lt;&gt;"","/"&amp;Table16[[#This Row],[RunBlock-Secondary7]]&amp;"-"&amp;Table16[[#This Row],[PassBlock8]],"")</f>
        <v>-</v>
      </c>
      <c r="J1467" s="73" t="s">
        <v>164</v>
      </c>
      <c r="K1467" s="73"/>
      <c r="L1467" s="74">
        <v>1</v>
      </c>
      <c r="M1467" s="74"/>
      <c r="N1467" s="74"/>
      <c r="O1467" s="74"/>
      <c r="P1467" s="74"/>
      <c r="Q1467" s="74" t="str">
        <f>Table16[[#This Row],[DefPrimary2]]&amp;IF(Table16[[#This Row],[Def-Secondary3]]&lt;&gt;"","/"&amp;Table16[[#This Row],[Def-Secondary3]],)&amp;""&amp;IF(Table16[[#This Row],[PassRush4]]&lt;&gt;"","-"&amp;Table16[[#This Row],[PassRush4]],)</f>
        <v>0-1</v>
      </c>
      <c r="R1467" s="74" t="e">
        <f>VLOOKUP(Table16[[#This Row],[Player]],#REF!,9,FALSE)</f>
        <v>#REF!</v>
      </c>
    </row>
    <row r="1468" spans="1:18" ht="12.75" customHeight="1" x14ac:dyDescent="0.25">
      <c r="A1468" s="76" t="s">
        <v>4366</v>
      </c>
      <c r="B1468" s="72" t="s">
        <v>238</v>
      </c>
      <c r="C1468" s="77" t="s">
        <v>116</v>
      </c>
      <c r="D1468" s="89">
        <v>33692</v>
      </c>
      <c r="E1468" s="73" t="s">
        <v>158</v>
      </c>
      <c r="G1468" s="73" t="s">
        <v>339</v>
      </c>
      <c r="H1468" s="75" t="e">
        <f>VLOOKUP(Table16[[#This Row],[Player]],Rosters!$D$1:$D$1939,1,FALSE)</f>
        <v>#N/A</v>
      </c>
      <c r="I1468" s="75" t="str">
        <f>Table16[[#This Row],[RunBlock-Primary6]]&amp;"-"&amp;Table16[[#This Row],[PassBlock8]]&amp;IF(Table16[[#This Row],[RunBlock-Secondary7]]&lt;&gt;"","/"&amp;Table16[[#This Row],[RunBlock-Secondary7]]&amp;"-"&amp;Table16[[#This Row],[PassBlock8]],"")</f>
        <v>-</v>
      </c>
      <c r="J1468" s="73" t="s">
        <v>164</v>
      </c>
      <c r="K1468" s="73"/>
      <c r="L1468" s="74">
        <v>1</v>
      </c>
      <c r="M1468" s="74"/>
      <c r="N1468" s="74"/>
      <c r="O1468" s="74"/>
      <c r="P1468" s="74"/>
      <c r="Q1468" s="74" t="str">
        <f>Table16[[#This Row],[DefPrimary2]]&amp;IF(Table16[[#This Row],[Def-Secondary3]]&lt;&gt;"","/"&amp;Table16[[#This Row],[Def-Secondary3]],)&amp;""&amp;IF(Table16[[#This Row],[PassRush4]]&lt;&gt;"","-"&amp;Table16[[#This Row],[PassRush4]],)</f>
        <v>0-1</v>
      </c>
      <c r="R1468" s="74" t="e">
        <f>VLOOKUP(Table16[[#This Row],[Player]],#REF!,9,FALSE)</f>
        <v>#REF!</v>
      </c>
    </row>
    <row r="1469" spans="1:18" ht="12.75" customHeight="1" x14ac:dyDescent="0.25">
      <c r="A1469" s="76" t="s">
        <v>1663</v>
      </c>
      <c r="B1469" s="72" t="s">
        <v>238</v>
      </c>
      <c r="C1469" s="77" t="s">
        <v>213</v>
      </c>
      <c r="D1469" s="89">
        <v>35370</v>
      </c>
      <c r="E1469" s="73" t="s">
        <v>1248</v>
      </c>
      <c r="G1469" s="73" t="s">
        <v>241</v>
      </c>
      <c r="H1469" s="75" t="str">
        <f>VLOOKUP(Table16[[#This Row],[Player]],Rosters!$D$1:$D$1939,1,FALSE)</f>
        <v>Heck, Charlie</v>
      </c>
      <c r="I1469" s="75" t="str">
        <f>Table16[[#This Row],[RunBlock-Primary6]]&amp;"-"&amp;Table16[[#This Row],[PassBlock8]]&amp;IF(Table16[[#This Row],[RunBlock-Secondary7]]&lt;&gt;"","/"&amp;Table16[[#This Row],[RunBlock-Secondary7]]&amp;"-"&amp;Table16[[#This Row],[PassBlock8]],"")</f>
        <v>0-0</v>
      </c>
      <c r="J1469" s="73"/>
      <c r="K1469" s="73"/>
      <c r="L1469" s="74"/>
      <c r="M1469" s="74"/>
      <c r="N1469" s="73">
        <v>0</v>
      </c>
      <c r="O1469" s="73"/>
      <c r="P1469" s="74">
        <v>0</v>
      </c>
      <c r="Q1469" s="74" t="str">
        <f>Table16[[#This Row],[DefPrimary2]]&amp;IF(Table16[[#This Row],[Def-Secondary3]]&lt;&gt;"","/"&amp;Table16[[#This Row],[Def-Secondary3]],)&amp;""&amp;IF(Table16[[#This Row],[PassRush4]]&lt;&gt;"","-"&amp;Table16[[#This Row],[PassRush4]],)</f>
        <v/>
      </c>
      <c r="R1469" s="74" t="e">
        <f>VLOOKUP(Table16[[#This Row],[Player]],#REF!,9,FALSE)</f>
        <v>#REF!</v>
      </c>
    </row>
    <row r="1470" spans="1:18" ht="12.75" customHeight="1" x14ac:dyDescent="0.25">
      <c r="A1470" s="90" t="s">
        <v>4367</v>
      </c>
      <c r="B1470" s="72" t="s">
        <v>238</v>
      </c>
      <c r="C1470" s="77" t="s">
        <v>303</v>
      </c>
      <c r="D1470" s="89">
        <v>34614</v>
      </c>
      <c r="E1470" s="73" t="s">
        <v>391</v>
      </c>
      <c r="G1470" s="73" t="s">
        <v>273</v>
      </c>
      <c r="H1470" s="75" t="e">
        <f>VLOOKUP(Table16[[#This Row],[Player]],Rosters!$D$1:$D$1939,1,FALSE)</f>
        <v>#N/A</v>
      </c>
      <c r="I1470" s="75" t="str">
        <f>Table16[[#This Row],[RunBlock-Primary6]]&amp;"-"&amp;Table16[[#This Row],[PassBlock8]]&amp;IF(Table16[[#This Row],[RunBlock-Secondary7]]&lt;&gt;"","/"&amp;Table16[[#This Row],[RunBlock-Secondary7]]&amp;"-"&amp;Table16[[#This Row],[PassBlock8]],"")</f>
        <v>-</v>
      </c>
      <c r="J1470" s="73" t="s">
        <v>164</v>
      </c>
      <c r="K1470" s="73"/>
      <c r="L1470" s="74">
        <v>3</v>
      </c>
      <c r="M1470" s="74"/>
      <c r="N1470" s="74"/>
      <c r="O1470" s="74"/>
      <c r="P1470" s="74"/>
      <c r="Q1470" s="74" t="str">
        <f>Table16[[#This Row],[DefPrimary2]]&amp;IF(Table16[[#This Row],[Def-Secondary3]]&lt;&gt;"","/"&amp;Table16[[#This Row],[Def-Secondary3]],)&amp;""&amp;IF(Table16[[#This Row],[PassRush4]]&lt;&gt;"","-"&amp;Table16[[#This Row],[PassRush4]],)</f>
        <v>0-3</v>
      </c>
      <c r="R1470" s="74" t="e">
        <f>VLOOKUP(Table16[[#This Row],[Player]],#REF!,9,FALSE)</f>
        <v>#REF!</v>
      </c>
    </row>
    <row r="1471" spans="1:18" ht="12.75" customHeight="1" x14ac:dyDescent="0.25">
      <c r="A1471" s="76" t="s">
        <v>3069</v>
      </c>
      <c r="B1471" s="72" t="s">
        <v>238</v>
      </c>
      <c r="C1471" s="77" t="s">
        <v>612</v>
      </c>
      <c r="D1471" s="89">
        <v>33351</v>
      </c>
      <c r="E1471" s="73" t="s">
        <v>1728</v>
      </c>
      <c r="G1471" s="73" t="s">
        <v>247</v>
      </c>
      <c r="H1471" s="75" t="str">
        <f>VLOOKUP(Table16[[#This Row],[Player]],Rosters!$D$1:$D$1939,1,FALSE)</f>
        <v>Hubbard, Chris</v>
      </c>
      <c r="I1471" s="75" t="str">
        <f>Table16[[#This Row],[RunBlock-Primary6]]&amp;"-"&amp;Table16[[#This Row],[PassBlock8]]&amp;IF(Table16[[#This Row],[RunBlock-Secondary7]]&lt;&gt;"","/"&amp;Table16[[#This Row],[RunBlock-Secondary7]]&amp;"-"&amp;Table16[[#This Row],[PassBlock8]],"")</f>
        <v>4-0</v>
      </c>
      <c r="J1471" s="73"/>
      <c r="K1471" s="73"/>
      <c r="L1471" s="74"/>
      <c r="M1471" s="74"/>
      <c r="N1471" s="73">
        <v>4</v>
      </c>
      <c r="O1471" s="73"/>
      <c r="P1471" s="74">
        <v>0</v>
      </c>
      <c r="Q1471" s="74" t="str">
        <f>Table16[[#This Row],[DefPrimary2]]&amp;IF(Table16[[#This Row],[Def-Secondary3]]&lt;&gt;"","/"&amp;Table16[[#This Row],[Def-Secondary3]],)&amp;""&amp;IF(Table16[[#This Row],[PassRush4]]&lt;&gt;"","-"&amp;Table16[[#This Row],[PassRush4]],)</f>
        <v/>
      </c>
      <c r="R1471" s="74" t="e">
        <f>VLOOKUP(Table16[[#This Row],[Player]],#REF!,9,FALSE)</f>
        <v>#REF!</v>
      </c>
    </row>
    <row r="1472" spans="1:18" ht="12.75" customHeight="1" x14ac:dyDescent="0.25">
      <c r="A1472" s="76" t="s">
        <v>552</v>
      </c>
      <c r="B1472" s="72" t="s">
        <v>238</v>
      </c>
      <c r="C1472" s="77" t="s">
        <v>91</v>
      </c>
      <c r="D1472" s="89">
        <v>36281</v>
      </c>
      <c r="E1472" s="73" t="s">
        <v>553</v>
      </c>
      <c r="G1472" s="73" t="s">
        <v>241</v>
      </c>
      <c r="H1472" s="75" t="str">
        <f>VLOOKUP(Table16[[#This Row],[Player]],Rosters!$D$1:$D$1939,1,FALSE)</f>
        <v>Hudson, James</v>
      </c>
      <c r="I1472" s="75" t="str">
        <f>Table16[[#This Row],[RunBlock-Primary6]]&amp;"-"&amp;Table16[[#This Row],[PassBlock8]]&amp;IF(Table16[[#This Row],[RunBlock-Secondary7]]&lt;&gt;"","/"&amp;Table16[[#This Row],[RunBlock-Secondary7]]&amp;"-"&amp;Table16[[#This Row],[PassBlock8]],"")</f>
        <v>0-0</v>
      </c>
      <c r="J1472" s="73"/>
      <c r="K1472" s="73"/>
      <c r="L1472" s="74"/>
      <c r="M1472" s="74"/>
      <c r="N1472" s="73">
        <v>0</v>
      </c>
      <c r="O1472" s="73"/>
      <c r="P1472" s="74">
        <v>0</v>
      </c>
      <c r="Q1472" s="74" t="str">
        <f>Table16[[#This Row],[DefPrimary2]]&amp;IF(Table16[[#This Row],[Def-Secondary3]]&lt;&gt;"","/"&amp;Table16[[#This Row],[Def-Secondary3]],)&amp;""&amp;IF(Table16[[#This Row],[PassRush4]]&lt;&gt;"","-"&amp;Table16[[#This Row],[PassRush4]],)</f>
        <v/>
      </c>
      <c r="R1472" s="74" t="e">
        <f>VLOOKUP(Table16[[#This Row],[Player]],#REF!,9,FALSE)</f>
        <v>#REF!</v>
      </c>
    </row>
    <row r="1473" spans="1:18" ht="12.75" customHeight="1" x14ac:dyDescent="0.25">
      <c r="A1473" s="76" t="s">
        <v>2726</v>
      </c>
      <c r="B1473" s="72" t="s">
        <v>238</v>
      </c>
      <c r="C1473" s="77" t="s">
        <v>395</v>
      </c>
      <c r="D1473" s="89">
        <v>34331</v>
      </c>
      <c r="E1473" s="73" t="s">
        <v>2727</v>
      </c>
      <c r="G1473" s="73" t="s">
        <v>266</v>
      </c>
      <c r="H1473" s="75" t="str">
        <f>VLOOKUP(Table16[[#This Row],[Player]],Rosters!$D$1:$D$1939,1,FALSE)</f>
        <v>Humphries, D.J.</v>
      </c>
      <c r="I1473" s="75" t="str">
        <f>Table16[[#This Row],[RunBlock-Primary6]]&amp;"-"&amp;Table16[[#This Row],[PassBlock8]]&amp;IF(Table16[[#This Row],[RunBlock-Secondary7]]&lt;&gt;"","/"&amp;Table16[[#This Row],[RunBlock-Secondary7]]&amp;"-"&amp;Table16[[#This Row],[PassBlock8]],"")</f>
        <v>0-2</v>
      </c>
      <c r="J1473" s="73"/>
      <c r="K1473" s="73"/>
      <c r="L1473" s="74"/>
      <c r="M1473" s="74"/>
      <c r="N1473" s="73">
        <v>0</v>
      </c>
      <c r="O1473" s="73"/>
      <c r="P1473" s="74">
        <v>2</v>
      </c>
      <c r="Q1473" s="74" t="str">
        <f>Table16[[#This Row],[DefPrimary2]]&amp;IF(Table16[[#This Row],[Def-Secondary3]]&lt;&gt;"","/"&amp;Table16[[#This Row],[Def-Secondary3]],)&amp;""&amp;IF(Table16[[#This Row],[PassRush4]]&lt;&gt;"","-"&amp;Table16[[#This Row],[PassRush4]],)</f>
        <v/>
      </c>
      <c r="R1473" s="74" t="e">
        <f>VLOOKUP(Table16[[#This Row],[Player]],#REF!,9,FALSE)</f>
        <v>#REF!</v>
      </c>
    </row>
    <row r="1474" spans="1:18" ht="12.75" customHeight="1" x14ac:dyDescent="0.25">
      <c r="A1474" s="78" t="s">
        <v>1789</v>
      </c>
      <c r="B1474" s="72" t="s">
        <v>238</v>
      </c>
      <c r="C1474" s="77" t="s">
        <v>91</v>
      </c>
      <c r="D1474" s="89">
        <v>34828</v>
      </c>
      <c r="E1474" s="73" t="s">
        <v>428</v>
      </c>
      <c r="G1474" s="73" t="s">
        <v>266</v>
      </c>
      <c r="H1474" s="75" t="str">
        <f>VLOOKUP(Table16[[#This Row],[Player]],Rosters!$D$1:$D$1939,1,FALSE)</f>
        <v>Hurst, Maurice</v>
      </c>
      <c r="I1474" s="75" t="str">
        <f>Table16[[#This Row],[RunBlock-Primary6]]&amp;"-"&amp;Table16[[#This Row],[PassBlock8]]&amp;IF(Table16[[#This Row],[RunBlock-Secondary7]]&lt;&gt;"","/"&amp;Table16[[#This Row],[RunBlock-Secondary7]]&amp;"-"&amp;Table16[[#This Row],[PassBlock8]],"")</f>
        <v>-</v>
      </c>
      <c r="J1474" s="73" t="s">
        <v>164</v>
      </c>
      <c r="K1474" s="73"/>
      <c r="L1474" s="74">
        <v>2</v>
      </c>
      <c r="M1474" s="74"/>
      <c r="N1474" s="74"/>
      <c r="O1474" s="74"/>
      <c r="P1474" s="74"/>
      <c r="Q1474" s="74" t="str">
        <f>Table16[[#This Row],[DefPrimary2]]&amp;IF(Table16[[#This Row],[Def-Secondary3]]&lt;&gt;"","/"&amp;Table16[[#This Row],[Def-Secondary3]],)&amp;""&amp;IF(Table16[[#This Row],[PassRush4]]&lt;&gt;"","-"&amp;Table16[[#This Row],[PassRush4]],)</f>
        <v>0-2</v>
      </c>
      <c r="R1474" s="74" t="e">
        <f>VLOOKUP(Table16[[#This Row],[Player]],#REF!,9,FALSE)</f>
        <v>#REF!</v>
      </c>
    </row>
    <row r="1475" spans="1:18" ht="12.75" customHeight="1" x14ac:dyDescent="0.25">
      <c r="A1475" s="76" t="s">
        <v>1387</v>
      </c>
      <c r="B1475" s="72" t="s">
        <v>238</v>
      </c>
      <c r="C1475" s="77" t="s">
        <v>131</v>
      </c>
      <c r="D1475" s="89">
        <v>37251</v>
      </c>
      <c r="E1475" s="73" t="s">
        <v>1388</v>
      </c>
      <c r="G1475" s="73" t="s">
        <v>266</v>
      </c>
      <c r="H1475" s="75" t="str">
        <f>VLOOKUP(Table16[[#This Row],[Player]],Rosters!$D$1:$D$1939,1,FALSE)</f>
        <v>Jackson, McKinnley</v>
      </c>
      <c r="I1475" s="75" t="str">
        <f>Table16[[#This Row],[RunBlock-Primary6]]&amp;"-"&amp;Table16[[#This Row],[PassBlock8]]&amp;IF(Table16[[#This Row],[RunBlock-Secondary7]]&lt;&gt;"","/"&amp;Table16[[#This Row],[RunBlock-Secondary7]]&amp;"-"&amp;Table16[[#This Row],[PassBlock8]],"")</f>
        <v>-</v>
      </c>
      <c r="J1475" s="73" t="s">
        <v>164</v>
      </c>
      <c r="K1475" s="73"/>
      <c r="L1475" s="74">
        <v>2</v>
      </c>
      <c r="M1475" s="74"/>
      <c r="N1475" s="74"/>
      <c r="O1475" s="74"/>
      <c r="P1475" s="74"/>
      <c r="Q1475" s="74" t="str">
        <f>Table16[[#This Row],[DefPrimary2]]&amp;IF(Table16[[#This Row],[Def-Secondary3]]&lt;&gt;"","/"&amp;Table16[[#This Row],[Def-Secondary3]],)&amp;""&amp;IF(Table16[[#This Row],[PassRush4]]&lt;&gt;"","-"&amp;Table16[[#This Row],[PassRush4]],)</f>
        <v>0-2</v>
      </c>
      <c r="R1475" s="74" t="e">
        <f>VLOOKUP(Table16[[#This Row],[Player]],#REF!,9,FALSE)</f>
        <v>#REF!</v>
      </c>
    </row>
    <row r="1476" spans="1:18" ht="12.75" customHeight="1" x14ac:dyDescent="0.25">
      <c r="A1476" s="76" t="s">
        <v>4368</v>
      </c>
      <c r="B1476" s="72" t="s">
        <v>238</v>
      </c>
      <c r="C1476" s="77" t="s">
        <v>101</v>
      </c>
      <c r="D1476" s="89">
        <v>37158</v>
      </c>
      <c r="E1476" s="73" t="s">
        <v>4369</v>
      </c>
      <c r="G1476" s="73" t="s">
        <v>266</v>
      </c>
      <c r="H1476" s="75" t="e">
        <f>VLOOKUP(Table16[[#This Row],[Player]],Rosters!$D$1:$D$1939,1,FALSE)</f>
        <v>#N/A</v>
      </c>
      <c r="I1476" s="75" t="str">
        <f>Table16[[#This Row],[RunBlock-Primary6]]&amp;"-"&amp;Table16[[#This Row],[PassBlock8]]&amp;IF(Table16[[#This Row],[RunBlock-Secondary7]]&lt;&gt;"","/"&amp;Table16[[#This Row],[RunBlock-Secondary7]]&amp;"-"&amp;Table16[[#This Row],[PassBlock8]],"")</f>
        <v>-</v>
      </c>
      <c r="J1476" s="73" t="s">
        <v>164</v>
      </c>
      <c r="K1476" s="73"/>
      <c r="L1476" s="74">
        <v>2</v>
      </c>
      <c r="M1476" s="74"/>
      <c r="N1476" s="74"/>
      <c r="O1476" s="74"/>
      <c r="P1476" s="74"/>
      <c r="Q1476" s="74" t="str">
        <f>Table16[[#This Row],[DefPrimary2]]&amp;IF(Table16[[#This Row],[Def-Secondary3]]&lt;&gt;"","/"&amp;Table16[[#This Row],[Def-Secondary3]],)&amp;""&amp;IF(Table16[[#This Row],[PassRush4]]&lt;&gt;"","-"&amp;Table16[[#This Row],[PassRush4]],)</f>
        <v>0-2</v>
      </c>
      <c r="R1476" s="74" t="e">
        <f>VLOOKUP(Table16[[#This Row],[Player]],#REF!,9,FALSE)</f>
        <v>#REF!</v>
      </c>
    </row>
    <row r="1477" spans="1:18" ht="12.75" customHeight="1" x14ac:dyDescent="0.25">
      <c r="A1477" s="76" t="s">
        <v>3506</v>
      </c>
      <c r="B1477" s="72" t="s">
        <v>238</v>
      </c>
      <c r="C1477" s="77" t="s">
        <v>116</v>
      </c>
      <c r="D1477" s="89">
        <v>36390</v>
      </c>
      <c r="E1477" s="73" t="s">
        <v>3507</v>
      </c>
      <c r="G1477" s="73" t="s">
        <v>241</v>
      </c>
      <c r="H1477" s="75" t="str">
        <f>VLOOKUP(Table16[[#This Row],[Player]],Rosters!$D$1:$D$1939,1,FALSE)</f>
        <v>Jerrell, Michael</v>
      </c>
      <c r="I1477" s="75" t="str">
        <f>Table16[[#This Row],[RunBlock-Primary6]]&amp;"-"&amp;Table16[[#This Row],[PassBlock8]]&amp;IF(Table16[[#This Row],[RunBlock-Secondary7]]&lt;&gt;"","/"&amp;Table16[[#This Row],[RunBlock-Secondary7]]&amp;"-"&amp;Table16[[#This Row],[PassBlock8]],"")</f>
        <v>0-0</v>
      </c>
      <c r="J1477" s="73"/>
      <c r="K1477" s="73"/>
      <c r="L1477" s="74"/>
      <c r="M1477" s="74"/>
      <c r="N1477" s="73">
        <v>0</v>
      </c>
      <c r="O1477" s="73"/>
      <c r="P1477" s="74">
        <v>0</v>
      </c>
      <c r="Q1477" s="74" t="str">
        <f>Table16[[#This Row],[DefPrimary2]]&amp;IF(Table16[[#This Row],[Def-Secondary3]]&lt;&gt;"","/"&amp;Table16[[#This Row],[Def-Secondary3]],)&amp;""&amp;IF(Table16[[#This Row],[PassRush4]]&lt;&gt;"","-"&amp;Table16[[#This Row],[PassRush4]],)</f>
        <v/>
      </c>
      <c r="R1477" s="74" t="e">
        <f>VLOOKUP(Table16[[#This Row],[Player]],#REF!,9,FALSE)</f>
        <v>#REF!</v>
      </c>
    </row>
    <row r="1478" spans="1:18" ht="12.75" customHeight="1" x14ac:dyDescent="0.25">
      <c r="A1478" s="76" t="s">
        <v>3526</v>
      </c>
      <c r="B1478" s="72" t="s">
        <v>238</v>
      </c>
      <c r="C1478" s="77" t="s">
        <v>145</v>
      </c>
      <c r="D1478" s="89">
        <v>32675</v>
      </c>
      <c r="E1478" s="73" t="s">
        <v>1573</v>
      </c>
      <c r="G1478" s="73" t="s">
        <v>266</v>
      </c>
      <c r="H1478" s="75" t="str">
        <f>VLOOKUP(Table16[[#This Row],[Player]],Rosters!$D$1:$D$1939,1,FALSE)</f>
        <v>Johnson, Austin</v>
      </c>
      <c r="I1478" s="75" t="str">
        <f>Table16[[#This Row],[RunBlock-Primary6]]&amp;"-"&amp;Table16[[#This Row],[PassBlock8]]&amp;IF(Table16[[#This Row],[RunBlock-Secondary7]]&lt;&gt;"","/"&amp;Table16[[#This Row],[RunBlock-Secondary7]]&amp;"-"&amp;Table16[[#This Row],[PassBlock8]],"")</f>
        <v>-</v>
      </c>
      <c r="J1478" s="73" t="s">
        <v>164</v>
      </c>
      <c r="K1478" s="73"/>
      <c r="L1478" s="74">
        <v>2</v>
      </c>
      <c r="M1478" s="74"/>
      <c r="N1478" s="74"/>
      <c r="O1478" s="74"/>
      <c r="P1478" s="74"/>
      <c r="Q1478" s="74" t="str">
        <f>Table16[[#This Row],[DefPrimary2]]&amp;IF(Table16[[#This Row],[Def-Secondary3]]&lt;&gt;"","/"&amp;Table16[[#This Row],[Def-Secondary3]],)&amp;""&amp;IF(Table16[[#This Row],[PassRush4]]&lt;&gt;"","-"&amp;Table16[[#This Row],[PassRush4]],)</f>
        <v>0-2</v>
      </c>
      <c r="R1478" s="74" t="e">
        <f>VLOOKUP(Table16[[#This Row],[Player]],#REF!,9,FALSE)</f>
        <v>#REF!</v>
      </c>
    </row>
    <row r="1479" spans="1:18" ht="12.75" customHeight="1" x14ac:dyDescent="0.25">
      <c r="A1479" s="76" t="s">
        <v>3409</v>
      </c>
      <c r="B1479" s="72" t="s">
        <v>238</v>
      </c>
      <c r="C1479" s="77" t="s">
        <v>272</v>
      </c>
      <c r="D1479" s="89">
        <v>35992</v>
      </c>
      <c r="E1479" s="73" t="s">
        <v>99</v>
      </c>
      <c r="G1479" s="73" t="s">
        <v>241</v>
      </c>
      <c r="H1479" s="75" t="str">
        <f>VLOOKUP(Table16[[#This Row],[Player]],Rosters!$D$1:$D$1939,1,FALSE)</f>
        <v>Johnson, Eric</v>
      </c>
      <c r="I1479" s="75" t="str">
        <f>Table16[[#This Row],[RunBlock-Primary6]]&amp;"-"&amp;Table16[[#This Row],[PassBlock8]]&amp;IF(Table16[[#This Row],[RunBlock-Secondary7]]&lt;&gt;"","/"&amp;Table16[[#This Row],[RunBlock-Secondary7]]&amp;"-"&amp;Table16[[#This Row],[PassBlock8]],"")</f>
        <v>-</v>
      </c>
      <c r="J1479" s="73" t="s">
        <v>164</v>
      </c>
      <c r="K1479" s="73"/>
      <c r="L1479" s="74">
        <v>0</v>
      </c>
      <c r="M1479" s="74"/>
      <c r="N1479" s="74"/>
      <c r="O1479" s="74"/>
      <c r="P1479" s="74"/>
      <c r="Q1479" s="74" t="str">
        <f>Table16[[#This Row],[DefPrimary2]]&amp;IF(Table16[[#This Row],[Def-Secondary3]]&lt;&gt;"","/"&amp;Table16[[#This Row],[Def-Secondary3]],)&amp;""&amp;IF(Table16[[#This Row],[PassRush4]]&lt;&gt;"","-"&amp;Table16[[#This Row],[PassRush4]],)</f>
        <v>0-0</v>
      </c>
      <c r="R1479" s="74" t="e">
        <f>VLOOKUP(Table16[[#This Row],[Player]],#REF!,9,FALSE)</f>
        <v>#REF!</v>
      </c>
    </row>
    <row r="1480" spans="1:18" ht="12.75" customHeight="1" x14ac:dyDescent="0.25">
      <c r="A1480" s="76" t="s">
        <v>3605</v>
      </c>
      <c r="B1480" s="72" t="s">
        <v>238</v>
      </c>
      <c r="C1480" s="77" t="s">
        <v>84</v>
      </c>
      <c r="D1480" s="89">
        <v>33287</v>
      </c>
      <c r="E1480" s="73" t="s">
        <v>1103</v>
      </c>
      <c r="G1480" s="73" t="s">
        <v>269</v>
      </c>
      <c r="H1480" s="75" t="str">
        <f>VLOOKUP(Table16[[#This Row],[Player]],Rosters!$D$1:$D$1939,1,FALSE)</f>
        <v>Jones, Christian</v>
      </c>
      <c r="I1480" s="75" t="str">
        <f>Table16[[#This Row],[RunBlock-Primary6]]&amp;"-"&amp;Table16[[#This Row],[PassBlock8]]&amp;IF(Table16[[#This Row],[RunBlock-Secondary7]]&lt;&gt;"","/"&amp;Table16[[#This Row],[RunBlock-Secondary7]]&amp;"-"&amp;Table16[[#This Row],[PassBlock8]],"")</f>
        <v>0-4</v>
      </c>
      <c r="J1480" s="73"/>
      <c r="K1480" s="73"/>
      <c r="L1480" s="74"/>
      <c r="M1480" s="74"/>
      <c r="N1480" s="73">
        <v>0</v>
      </c>
      <c r="O1480" s="73"/>
      <c r="P1480" s="74">
        <v>4</v>
      </c>
      <c r="Q1480" s="74" t="str">
        <f>Table16[[#This Row],[DefPrimary2]]&amp;IF(Table16[[#This Row],[Def-Secondary3]]&lt;&gt;"","/"&amp;Table16[[#This Row],[Def-Secondary3]],)&amp;""&amp;IF(Table16[[#This Row],[PassRush4]]&lt;&gt;"","-"&amp;Table16[[#This Row],[PassRush4]],)</f>
        <v/>
      </c>
      <c r="R1480" s="74" t="e">
        <f>VLOOKUP(Table16[[#This Row],[Player]],#REF!,9,FALSE)</f>
        <v>#REF!</v>
      </c>
    </row>
    <row r="1481" spans="1:18" ht="12.75" customHeight="1" x14ac:dyDescent="0.25">
      <c r="A1481" s="76" t="s">
        <v>3815</v>
      </c>
      <c r="B1481" s="72" t="s">
        <v>238</v>
      </c>
      <c r="C1481" s="77" t="s">
        <v>91</v>
      </c>
      <c r="D1481" s="89">
        <v>37109</v>
      </c>
      <c r="E1481" s="73" t="s">
        <v>477</v>
      </c>
      <c r="G1481" s="73" t="s">
        <v>241</v>
      </c>
      <c r="H1481" s="75" t="str">
        <f>VLOOKUP(Table16[[#This Row],[Player]],Rosters!$D$1:$D$1939,1,FALSE)</f>
        <v>Jones, Dawand</v>
      </c>
      <c r="I1481" s="75" t="str">
        <f>Table16[[#This Row],[RunBlock-Primary6]]&amp;"-"&amp;Table16[[#This Row],[PassBlock8]]&amp;IF(Table16[[#This Row],[RunBlock-Secondary7]]&lt;&gt;"","/"&amp;Table16[[#This Row],[RunBlock-Secondary7]]&amp;"-"&amp;Table16[[#This Row],[PassBlock8]],"")</f>
        <v>0-0</v>
      </c>
      <c r="J1481" s="73"/>
      <c r="K1481" s="73"/>
      <c r="L1481" s="74"/>
      <c r="M1481" s="74"/>
      <c r="N1481" s="73">
        <v>0</v>
      </c>
      <c r="O1481" s="73"/>
      <c r="P1481" s="74">
        <v>0</v>
      </c>
      <c r="Q1481" s="74" t="str">
        <f>Table16[[#This Row],[DefPrimary2]]&amp;IF(Table16[[#This Row],[Def-Secondary3]]&lt;&gt;"","/"&amp;Table16[[#This Row],[Def-Secondary3]],)&amp;""&amp;IF(Table16[[#This Row],[PassRush4]]&lt;&gt;"","-"&amp;Table16[[#This Row],[PassRush4]],)</f>
        <v/>
      </c>
      <c r="R1481" s="74" t="e">
        <f>VLOOKUP(Table16[[#This Row],[Player]],#REF!,9,FALSE)</f>
        <v>#REF!</v>
      </c>
    </row>
    <row r="1482" spans="1:18" ht="12.75" customHeight="1" x14ac:dyDescent="0.25">
      <c r="A1482" s="76" t="s">
        <v>4370</v>
      </c>
      <c r="B1482" s="72" t="s">
        <v>238</v>
      </c>
      <c r="C1482" s="77" t="s">
        <v>123</v>
      </c>
      <c r="D1482" s="89">
        <v>35220</v>
      </c>
      <c r="E1482" s="73" t="s">
        <v>428</v>
      </c>
      <c r="G1482" s="73" t="s">
        <v>241</v>
      </c>
      <c r="H1482" s="75" t="e">
        <f>VLOOKUP(Table16[[#This Row],[Player]],Rosters!$D$1:$D$1939,1,FALSE)</f>
        <v>#N/A</v>
      </c>
      <c r="I1482" s="75" t="str">
        <f>Table16[[#This Row],[RunBlock-Primary6]]&amp;"-"&amp;Table16[[#This Row],[PassBlock8]]&amp;IF(Table16[[#This Row],[RunBlock-Secondary7]]&lt;&gt;"","/"&amp;Table16[[#This Row],[RunBlock-Secondary7]]&amp;"-"&amp;Table16[[#This Row],[PassBlock8]],"")</f>
        <v>0-0</v>
      </c>
      <c r="J1482" s="73"/>
      <c r="K1482" s="73"/>
      <c r="L1482" s="74"/>
      <c r="M1482" s="74"/>
      <c r="N1482" s="73">
        <v>0</v>
      </c>
      <c r="O1482" s="73"/>
      <c r="P1482" s="74">
        <v>0</v>
      </c>
      <c r="Q1482" s="74" t="str">
        <f>Table16[[#This Row],[DefPrimary2]]&amp;IF(Table16[[#This Row],[Def-Secondary3]]&lt;&gt;"","/"&amp;Table16[[#This Row],[Def-Secondary3]],)&amp;""&amp;IF(Table16[[#This Row],[PassRush4]]&lt;&gt;"","-"&amp;Table16[[#This Row],[PassRush4]],)</f>
        <v/>
      </c>
      <c r="R1482" s="74" t="e">
        <f>VLOOKUP(Table16[[#This Row],[Player]],#REF!,9,FALSE)</f>
        <v>#REF!</v>
      </c>
    </row>
    <row r="1483" spans="1:18" ht="12.75" customHeight="1" x14ac:dyDescent="0.25">
      <c r="A1483" s="76" t="s">
        <v>1386</v>
      </c>
      <c r="B1483" s="72" t="s">
        <v>238</v>
      </c>
      <c r="C1483" s="77" t="s">
        <v>84</v>
      </c>
      <c r="D1483" s="89">
        <v>35827</v>
      </c>
      <c r="E1483" s="73" t="s">
        <v>1248</v>
      </c>
      <c r="G1483" s="73" t="s">
        <v>269</v>
      </c>
      <c r="H1483" s="75" t="str">
        <f>VLOOKUP(Table16[[#This Row],[Player]],Rosters!$D$1:$D$1939,1,FALSE)</f>
        <v>Jones, Naquan</v>
      </c>
      <c r="I1483" s="75" t="str">
        <f>Table16[[#This Row],[RunBlock-Primary6]]&amp;"-"&amp;Table16[[#This Row],[PassBlock8]]&amp;IF(Table16[[#This Row],[RunBlock-Secondary7]]&lt;&gt;"","/"&amp;Table16[[#This Row],[RunBlock-Secondary7]]&amp;"-"&amp;Table16[[#This Row],[PassBlock8]],"")</f>
        <v>-</v>
      </c>
      <c r="J1483" s="73" t="s">
        <v>164</v>
      </c>
      <c r="K1483" s="73"/>
      <c r="L1483" s="74">
        <v>4</v>
      </c>
      <c r="M1483" s="74"/>
      <c r="N1483" s="74"/>
      <c r="O1483" s="74"/>
      <c r="P1483" s="74"/>
      <c r="Q1483" s="74" t="str">
        <f>Table16[[#This Row],[DefPrimary2]]&amp;IF(Table16[[#This Row],[Def-Secondary3]]&lt;&gt;"","/"&amp;Table16[[#This Row],[Def-Secondary3]],)&amp;""&amp;IF(Table16[[#This Row],[PassRush4]]&lt;&gt;"","-"&amp;Table16[[#This Row],[PassRush4]],)</f>
        <v>0-4</v>
      </c>
      <c r="R1483" s="74" t="e">
        <f>VLOOKUP(Table16[[#This Row],[Player]],#REF!,9,FALSE)</f>
        <v>#REF!</v>
      </c>
    </row>
    <row r="1484" spans="1:18" ht="12.75" customHeight="1" x14ac:dyDescent="0.25">
      <c r="A1484" s="76" t="s">
        <v>3825</v>
      </c>
      <c r="B1484" s="72" t="s">
        <v>238</v>
      </c>
      <c r="C1484" s="77" t="s">
        <v>200</v>
      </c>
      <c r="D1484" s="89">
        <v>32426</v>
      </c>
      <c r="E1484" s="73" t="s">
        <v>3826</v>
      </c>
      <c r="G1484" s="73" t="s">
        <v>273</v>
      </c>
      <c r="H1484" s="75" t="str">
        <f>VLOOKUP(Table16[[#This Row],[Player]],Rosters!$D$1:$D$1939,1,FALSE)</f>
        <v>Joseph, Linval</v>
      </c>
      <c r="I1484" s="75" t="str">
        <f>Table16[[#This Row],[RunBlock-Primary6]]&amp;"-"&amp;Table16[[#This Row],[PassBlock8]]&amp;IF(Table16[[#This Row],[RunBlock-Secondary7]]&lt;&gt;"","/"&amp;Table16[[#This Row],[RunBlock-Secondary7]]&amp;"-"&amp;Table16[[#This Row],[PassBlock8]],"")</f>
        <v>-</v>
      </c>
      <c r="J1484" s="73" t="s">
        <v>164</v>
      </c>
      <c r="K1484" s="73"/>
      <c r="L1484" s="74">
        <v>3</v>
      </c>
      <c r="M1484" s="74"/>
      <c r="N1484" s="74"/>
      <c r="O1484" s="74"/>
      <c r="P1484" s="74"/>
      <c r="Q1484" s="74" t="str">
        <f>Table16[[#This Row],[DefPrimary2]]&amp;IF(Table16[[#This Row],[Def-Secondary3]]&lt;&gt;"","/"&amp;Table16[[#This Row],[Def-Secondary3]],)&amp;""&amp;IF(Table16[[#This Row],[PassRush4]]&lt;&gt;"","-"&amp;Table16[[#This Row],[PassRush4]],)</f>
        <v>0-3</v>
      </c>
      <c r="R1484" s="74" t="e">
        <f>VLOOKUP(Table16[[#This Row],[Player]],#REF!,9,FALSE)</f>
        <v>#REF!</v>
      </c>
    </row>
    <row r="1485" spans="1:18" ht="12.75" customHeight="1" x14ac:dyDescent="0.25">
      <c r="A1485" s="76" t="s">
        <v>4371</v>
      </c>
      <c r="B1485" s="72" t="s">
        <v>238</v>
      </c>
      <c r="C1485" s="77" t="s">
        <v>175</v>
      </c>
      <c r="D1485" s="89">
        <v>36496</v>
      </c>
      <c r="E1485" s="73" t="s">
        <v>4372</v>
      </c>
      <c r="G1485" s="73" t="s">
        <v>241</v>
      </c>
      <c r="H1485" s="75" t="e">
        <f>VLOOKUP(Table16[[#This Row],[Player]],Rosters!$D$1:$D$1939,1,FALSE)</f>
        <v>#N/A</v>
      </c>
      <c r="I1485" s="75" t="str">
        <f>Table16[[#This Row],[RunBlock-Primary6]]&amp;"-"&amp;Table16[[#This Row],[PassBlock8]]&amp;IF(Table16[[#This Row],[RunBlock-Secondary7]]&lt;&gt;"","/"&amp;Table16[[#This Row],[RunBlock-Secondary7]]&amp;"-"&amp;Table16[[#This Row],[PassBlock8]],"")</f>
        <v>0-0</v>
      </c>
      <c r="J1485" s="73"/>
      <c r="K1485" s="73"/>
      <c r="L1485" s="74"/>
      <c r="M1485" s="74"/>
      <c r="N1485" s="73">
        <v>0</v>
      </c>
      <c r="O1485" s="73"/>
      <c r="P1485" s="74">
        <v>0</v>
      </c>
      <c r="Q1485" s="74" t="str">
        <f>Table16[[#This Row],[DefPrimary2]]&amp;IF(Table16[[#This Row],[Def-Secondary3]]&lt;&gt;"","/"&amp;Table16[[#This Row],[Def-Secondary3]],)&amp;""&amp;IF(Table16[[#This Row],[PassRush4]]&lt;&gt;"","-"&amp;Table16[[#This Row],[PassRush4]],)</f>
        <v/>
      </c>
      <c r="R1485" s="74" t="e">
        <f>VLOOKUP(Table16[[#This Row],[Player]],#REF!,9,FALSE)</f>
        <v>#REF!</v>
      </c>
    </row>
    <row r="1486" spans="1:18" ht="12.75" customHeight="1" x14ac:dyDescent="0.25">
      <c r="A1486" s="76" t="s">
        <v>4373</v>
      </c>
      <c r="B1486" s="72" t="s">
        <v>238</v>
      </c>
      <c r="C1486" s="77" t="s">
        <v>131</v>
      </c>
      <c r="D1486" s="89">
        <v>36006</v>
      </c>
      <c r="E1486" s="73" t="s">
        <v>477</v>
      </c>
      <c r="G1486" s="73" t="s">
        <v>241</v>
      </c>
      <c r="H1486" s="75" t="e">
        <f>VLOOKUP(Table16[[#This Row],[Player]],Rosters!$D$1:$D$1939,1,FALSE)</f>
        <v>#N/A</v>
      </c>
      <c r="I1486" s="75" t="str">
        <f>Table16[[#This Row],[RunBlock-Primary6]]&amp;"-"&amp;Table16[[#This Row],[PassBlock8]]&amp;IF(Table16[[#This Row],[RunBlock-Secondary7]]&lt;&gt;"","/"&amp;Table16[[#This Row],[RunBlock-Secondary7]]&amp;"-"&amp;Table16[[#This Row],[PassBlock8]],"")</f>
        <v>0-0</v>
      </c>
      <c r="J1486" s="73"/>
      <c r="K1486" s="73"/>
      <c r="L1486" s="74"/>
      <c r="M1486" s="74"/>
      <c r="N1486" s="73">
        <v>0</v>
      </c>
      <c r="O1486" s="73"/>
      <c r="P1486" s="74">
        <v>0</v>
      </c>
      <c r="Q1486" s="74" t="str">
        <f>Table16[[#This Row],[DefPrimary2]]&amp;IF(Table16[[#This Row],[Def-Secondary3]]&lt;&gt;"","/"&amp;Table16[[#This Row],[Def-Secondary3]],)&amp;""&amp;IF(Table16[[#This Row],[PassRush4]]&lt;&gt;"","-"&amp;Table16[[#This Row],[PassRush4]],)</f>
        <v/>
      </c>
      <c r="R1486" s="74" t="e">
        <f>VLOOKUP(Table16[[#This Row],[Player]],#REF!,9,FALSE)</f>
        <v>#REF!</v>
      </c>
    </row>
    <row r="1487" spans="1:18" ht="12.75" customHeight="1" x14ac:dyDescent="0.25">
      <c r="A1487" s="76" t="s">
        <v>4374</v>
      </c>
      <c r="B1487" s="72" t="s">
        <v>238</v>
      </c>
      <c r="C1487" s="77" t="s">
        <v>101</v>
      </c>
      <c r="D1487" s="89">
        <v>36474</v>
      </c>
      <c r="E1487" s="73" t="s">
        <v>180</v>
      </c>
      <c r="G1487" s="73" t="s">
        <v>241</v>
      </c>
      <c r="H1487" s="75" t="e">
        <f>VLOOKUP(Table16[[#This Row],[Player]],Rosters!$D$1:$D$1939,1,FALSE)</f>
        <v>#N/A</v>
      </c>
      <c r="I1487" s="75" t="str">
        <f>Table16[[#This Row],[RunBlock-Primary6]]&amp;"-"&amp;Table16[[#This Row],[PassBlock8]]&amp;IF(Table16[[#This Row],[RunBlock-Secondary7]]&lt;&gt;"","/"&amp;Table16[[#This Row],[RunBlock-Secondary7]]&amp;"-"&amp;Table16[[#This Row],[PassBlock8]],"")</f>
        <v>-</v>
      </c>
      <c r="J1487" s="73" t="s">
        <v>164</v>
      </c>
      <c r="K1487" s="73"/>
      <c r="L1487" s="74">
        <v>0</v>
      </c>
      <c r="M1487" s="74"/>
      <c r="N1487" s="74"/>
      <c r="O1487" s="74"/>
      <c r="P1487" s="74"/>
      <c r="Q1487" s="74" t="str">
        <f>Table16[[#This Row],[DefPrimary2]]&amp;IF(Table16[[#This Row],[Def-Secondary3]]&lt;&gt;"","/"&amp;Table16[[#This Row],[Def-Secondary3]],)&amp;""&amp;IF(Table16[[#This Row],[PassRush4]]&lt;&gt;"","-"&amp;Table16[[#This Row],[PassRush4]],)</f>
        <v>0-0</v>
      </c>
      <c r="R1487" s="74" t="e">
        <f>VLOOKUP(Table16[[#This Row],[Player]],#REF!,9,FALSE)</f>
        <v>#REF!</v>
      </c>
    </row>
    <row r="1488" spans="1:18" ht="12.75" customHeight="1" x14ac:dyDescent="0.25">
      <c r="A1488" s="76" t="s">
        <v>550</v>
      </c>
      <c r="B1488" s="72" t="s">
        <v>238</v>
      </c>
      <c r="C1488" s="77" t="s">
        <v>261</v>
      </c>
      <c r="D1488" s="89">
        <v>33760</v>
      </c>
      <c r="E1488" s="73" t="s">
        <v>551</v>
      </c>
      <c r="G1488" s="73" t="s">
        <v>241</v>
      </c>
      <c r="H1488" s="75" t="str">
        <f>VLOOKUP(Table16[[#This Row],[Player]],Rosters!$D$1:$D$1939,1,FALSE)</f>
        <v>Lamm, Kendall</v>
      </c>
      <c r="I1488" s="75" t="str">
        <f>Table16[[#This Row],[RunBlock-Primary6]]&amp;"-"&amp;Table16[[#This Row],[PassBlock8]]&amp;IF(Table16[[#This Row],[RunBlock-Secondary7]]&lt;&gt;"","/"&amp;Table16[[#This Row],[RunBlock-Secondary7]]&amp;"-"&amp;Table16[[#This Row],[PassBlock8]],"")</f>
        <v>0-0</v>
      </c>
      <c r="J1488" s="73"/>
      <c r="K1488" s="73"/>
      <c r="L1488" s="74"/>
      <c r="M1488" s="74"/>
      <c r="N1488" s="73">
        <v>0</v>
      </c>
      <c r="O1488" s="73"/>
      <c r="P1488" s="74">
        <v>0</v>
      </c>
      <c r="Q1488" s="74" t="str">
        <f>Table16[[#This Row],[DefPrimary2]]&amp;IF(Table16[[#This Row],[Def-Secondary3]]&lt;&gt;"","/"&amp;Table16[[#This Row],[Def-Secondary3]],)&amp;""&amp;IF(Table16[[#This Row],[PassRush4]]&lt;&gt;"","-"&amp;Table16[[#This Row],[PassRush4]],)</f>
        <v/>
      </c>
      <c r="R1488" s="74" t="e">
        <f>VLOOKUP(Table16[[#This Row],[Player]],#REF!,9,FALSE)</f>
        <v>#REF!</v>
      </c>
    </row>
    <row r="1489" spans="1:18" ht="12.75" customHeight="1" x14ac:dyDescent="0.25">
      <c r="A1489" s="76" t="s">
        <v>3827</v>
      </c>
      <c r="B1489" s="72" t="s">
        <v>238</v>
      </c>
      <c r="C1489" s="77" t="s">
        <v>491</v>
      </c>
      <c r="D1489" s="89">
        <v>36707</v>
      </c>
      <c r="E1489" s="73" t="s">
        <v>3828</v>
      </c>
      <c r="G1489" s="73" t="s">
        <v>273</v>
      </c>
      <c r="H1489" s="75" t="str">
        <f>VLOOKUP(Table16[[#This Row],[Player]],Rosters!$D$1:$D$1939,1,FALSE)</f>
        <v>Laulu, Jonah</v>
      </c>
      <c r="I1489" s="75" t="str">
        <f>Table16[[#This Row],[RunBlock-Primary6]]&amp;"-"&amp;Table16[[#This Row],[PassBlock8]]&amp;IF(Table16[[#This Row],[RunBlock-Secondary7]]&lt;&gt;"","/"&amp;Table16[[#This Row],[RunBlock-Secondary7]]&amp;"-"&amp;Table16[[#This Row],[PassBlock8]],"")</f>
        <v>-</v>
      </c>
      <c r="J1489" s="73" t="s">
        <v>164</v>
      </c>
      <c r="K1489" s="73"/>
      <c r="L1489" s="74">
        <v>3</v>
      </c>
      <c r="M1489" s="74"/>
      <c r="N1489" s="74"/>
      <c r="O1489" s="74"/>
      <c r="P1489" s="74"/>
      <c r="Q1489" s="74" t="str">
        <f>Table16[[#This Row],[DefPrimary2]]&amp;IF(Table16[[#This Row],[Def-Secondary3]]&lt;&gt;"","/"&amp;Table16[[#This Row],[Def-Secondary3]],)&amp;""&amp;IF(Table16[[#This Row],[PassRush4]]&lt;&gt;"","-"&amp;Table16[[#This Row],[PassRush4]],)</f>
        <v>0-3</v>
      </c>
      <c r="R1489" s="74" t="e">
        <f>VLOOKUP(Table16[[#This Row],[Player]],#REF!,9,FALSE)</f>
        <v>#REF!</v>
      </c>
    </row>
    <row r="1490" spans="1:18" ht="12.75" customHeight="1" x14ac:dyDescent="0.25">
      <c r="A1490" s="76" t="s">
        <v>2599</v>
      </c>
      <c r="B1490" s="72" t="s">
        <v>238</v>
      </c>
      <c r="C1490" s="77" t="s">
        <v>138</v>
      </c>
      <c r="D1490" s="89">
        <v>33437</v>
      </c>
      <c r="E1490" s="73" t="s">
        <v>1103</v>
      </c>
      <c r="G1490" s="73" t="s">
        <v>240</v>
      </c>
      <c r="H1490" s="75" t="str">
        <f>VLOOKUP(Table16[[#This Row],[Player]],Rosters!$D$1:$D$1939,1,FALSE)</f>
        <v>Lucas, Cornelius</v>
      </c>
      <c r="I1490" s="75" t="str">
        <f>Table16[[#This Row],[RunBlock-Primary6]]&amp;"-"&amp;Table16[[#This Row],[PassBlock8]]&amp;IF(Table16[[#This Row],[RunBlock-Secondary7]]&lt;&gt;"","/"&amp;Table16[[#This Row],[RunBlock-Secondary7]]&amp;"-"&amp;Table16[[#This Row],[PassBlock8]],"")</f>
        <v>4-2</v>
      </c>
      <c r="J1490" s="73"/>
      <c r="K1490" s="73"/>
      <c r="L1490" s="74"/>
      <c r="M1490" s="74"/>
      <c r="N1490" s="73">
        <v>4</v>
      </c>
      <c r="O1490" s="73"/>
      <c r="P1490" s="74">
        <v>2</v>
      </c>
      <c r="Q1490" s="74" t="str">
        <f>Table16[[#This Row],[DefPrimary2]]&amp;IF(Table16[[#This Row],[Def-Secondary3]]&lt;&gt;"","/"&amp;Table16[[#This Row],[Def-Secondary3]],)&amp;""&amp;IF(Table16[[#This Row],[PassRush4]]&lt;&gt;"","-"&amp;Table16[[#This Row],[PassRush4]],)</f>
        <v/>
      </c>
      <c r="R1490" s="74" t="e">
        <f>VLOOKUP(Table16[[#This Row],[Player]],#REF!,9,FALSE)</f>
        <v>#REF!</v>
      </c>
    </row>
    <row r="1491" spans="1:18" ht="12.75" customHeight="1" x14ac:dyDescent="0.25">
      <c r="A1491" s="76" t="s">
        <v>2157</v>
      </c>
      <c r="B1491" s="72" t="s">
        <v>238</v>
      </c>
      <c r="C1491" s="77" t="s">
        <v>138</v>
      </c>
      <c r="D1491" s="89">
        <v>35911</v>
      </c>
      <c r="E1491" s="73" t="s">
        <v>90</v>
      </c>
      <c r="G1491" s="73" t="s">
        <v>241</v>
      </c>
      <c r="H1491" s="75" t="str">
        <f>VLOOKUP(Table16[[#This Row],[Player]],Rosters!$D$1:$D$1939,1,FALSE)</f>
        <v>Mathis, Phidarian</v>
      </c>
      <c r="I1491" s="75" t="str">
        <f>Table16[[#This Row],[RunBlock-Primary6]]&amp;"-"&amp;Table16[[#This Row],[PassBlock8]]&amp;IF(Table16[[#This Row],[RunBlock-Secondary7]]&lt;&gt;"","/"&amp;Table16[[#This Row],[RunBlock-Secondary7]]&amp;"-"&amp;Table16[[#This Row],[PassBlock8]],"")</f>
        <v>-</v>
      </c>
      <c r="J1491" s="73" t="s">
        <v>164</v>
      </c>
      <c r="K1491" s="73"/>
      <c r="L1491" s="74">
        <v>0</v>
      </c>
      <c r="M1491" s="74"/>
      <c r="N1491" s="74"/>
      <c r="O1491" s="74"/>
      <c r="P1491" s="74"/>
      <c r="Q1491" s="74" t="str">
        <f>Table16[[#This Row],[DefPrimary2]]&amp;IF(Table16[[#This Row],[Def-Secondary3]]&lt;&gt;"","/"&amp;Table16[[#This Row],[Def-Secondary3]],)&amp;""&amp;IF(Table16[[#This Row],[PassRush4]]&lt;&gt;"","-"&amp;Table16[[#This Row],[PassRush4]],)</f>
        <v>0-0</v>
      </c>
      <c r="R1491" s="74" t="e">
        <f>VLOOKUP(Table16[[#This Row],[Player]],#REF!,9,FALSE)</f>
        <v>#REF!</v>
      </c>
    </row>
    <row r="1492" spans="1:18" ht="12.75" customHeight="1" x14ac:dyDescent="0.25">
      <c r="A1492" s="76" t="s">
        <v>235</v>
      </c>
      <c r="B1492" s="72" t="s">
        <v>238</v>
      </c>
      <c r="C1492" s="77" t="s">
        <v>239</v>
      </c>
      <c r="D1492" s="89">
        <v>44307</v>
      </c>
      <c r="E1492" s="73" t="s">
        <v>236</v>
      </c>
      <c r="G1492" s="73" t="s">
        <v>240</v>
      </c>
      <c r="H1492" s="75" t="e">
        <f>VLOOKUP(Table16[[#This Row],[Player]],Rosters!$D$1:$D$1939,1,FALSE)</f>
        <v>#N/A</v>
      </c>
      <c r="I1492" s="75" t="str">
        <f>Table16[[#This Row],[RunBlock-Primary6]]&amp;"-"&amp;Table16[[#This Row],[PassBlock8]]&amp;IF(Table16[[#This Row],[RunBlock-Secondary7]]&lt;&gt;"","/"&amp;Table16[[#This Row],[RunBlock-Secondary7]]&amp;"-"&amp;Table16[[#This Row],[PassBlock8]],"")</f>
        <v>4-2</v>
      </c>
      <c r="J1492" s="73"/>
      <c r="K1492" s="73"/>
      <c r="L1492" s="74"/>
      <c r="M1492" s="74"/>
      <c r="N1492" s="73">
        <v>4</v>
      </c>
      <c r="O1492" s="73"/>
      <c r="P1492" s="74">
        <v>2</v>
      </c>
      <c r="Q1492" s="74" t="str">
        <f>Table16[[#This Row],[DefPrimary2]]&amp;IF(Table16[[#This Row],[Def-Secondary3]]&lt;&gt;"","/"&amp;Table16[[#This Row],[Def-Secondary3]],)&amp;""&amp;IF(Table16[[#This Row],[PassRush4]]&lt;&gt;"","-"&amp;Table16[[#This Row],[PassRush4]],)</f>
        <v/>
      </c>
      <c r="R1492" s="74" t="e">
        <f>VLOOKUP(Table16[[#This Row],[Player]],#REF!,9,FALSE)</f>
        <v>#REF!</v>
      </c>
    </row>
    <row r="1493" spans="1:18" ht="12.75" customHeight="1" x14ac:dyDescent="0.25">
      <c r="A1493" s="90" t="s">
        <v>3402</v>
      </c>
      <c r="B1493" s="72" t="s">
        <v>238</v>
      </c>
      <c r="C1493" s="77" t="s">
        <v>429</v>
      </c>
      <c r="D1493" s="89">
        <v>35643</v>
      </c>
      <c r="E1493" s="73" t="s">
        <v>553</v>
      </c>
      <c r="G1493" s="73" t="s">
        <v>241</v>
      </c>
      <c r="H1493" s="75" t="str">
        <f>VLOOKUP(Table16[[#This Row],[Player]],Rosters!$D$1:$D$1939,1,FALSE)</f>
        <v>Newman, Royce</v>
      </c>
      <c r="I1493" s="75" t="str">
        <f>Table16[[#This Row],[RunBlock-Primary6]]&amp;"-"&amp;Table16[[#This Row],[PassBlock8]]&amp;IF(Table16[[#This Row],[RunBlock-Secondary7]]&lt;&gt;"","/"&amp;Table16[[#This Row],[RunBlock-Secondary7]]&amp;"-"&amp;Table16[[#This Row],[PassBlock8]],"")</f>
        <v>0-0</v>
      </c>
      <c r="J1493" s="73"/>
      <c r="K1493" s="73"/>
      <c r="L1493" s="74"/>
      <c r="M1493" s="74"/>
      <c r="N1493" s="73">
        <v>0</v>
      </c>
      <c r="O1493" s="73"/>
      <c r="P1493" s="74">
        <v>0</v>
      </c>
      <c r="Q1493" s="74" t="str">
        <f>Table16[[#This Row],[DefPrimary2]]&amp;IF(Table16[[#This Row],[Def-Secondary3]]&lt;&gt;"","/"&amp;Table16[[#This Row],[Def-Secondary3]],)&amp;""&amp;IF(Table16[[#This Row],[PassRush4]]&lt;&gt;"","-"&amp;Table16[[#This Row],[PassRush4]],)</f>
        <v/>
      </c>
      <c r="R1493" s="74" t="e">
        <f>VLOOKUP(Table16[[#This Row],[Player]],#REF!,9,FALSE)</f>
        <v>#REF!</v>
      </c>
    </row>
    <row r="1494" spans="1:18" ht="12.75" customHeight="1" x14ac:dyDescent="0.25">
      <c r="A1494" s="76" t="s">
        <v>776</v>
      </c>
      <c r="B1494" s="72" t="s">
        <v>238</v>
      </c>
      <c r="C1494" s="77" t="s">
        <v>138</v>
      </c>
      <c r="D1494" s="89">
        <v>37499</v>
      </c>
      <c r="E1494" s="73" t="s">
        <v>777</v>
      </c>
      <c r="G1494" s="73" t="s">
        <v>269</v>
      </c>
      <c r="H1494" s="75" t="str">
        <f>VLOOKUP(Table16[[#This Row],[Player]],Rosters!$D$1:$D$1939,1,FALSE)</f>
        <v>Newton, Jer'Zhan</v>
      </c>
      <c r="I1494" s="75" t="str">
        <f>Table16[[#This Row],[RunBlock-Primary6]]&amp;"-"&amp;Table16[[#This Row],[PassBlock8]]&amp;IF(Table16[[#This Row],[RunBlock-Secondary7]]&lt;&gt;"","/"&amp;Table16[[#This Row],[RunBlock-Secondary7]]&amp;"-"&amp;Table16[[#This Row],[PassBlock8]],"")</f>
        <v>-</v>
      </c>
      <c r="J1494" s="73" t="s">
        <v>164</v>
      </c>
      <c r="K1494" s="73"/>
      <c r="L1494" s="74">
        <v>4</v>
      </c>
      <c r="M1494" s="74"/>
      <c r="N1494" s="74"/>
      <c r="O1494" s="74"/>
      <c r="P1494" s="74"/>
      <c r="Q1494" s="74" t="str">
        <f>Table16[[#This Row],[DefPrimary2]]&amp;IF(Table16[[#This Row],[Def-Secondary3]]&lt;&gt;"","/"&amp;Table16[[#This Row],[Def-Secondary3]],)&amp;""&amp;IF(Table16[[#This Row],[PassRush4]]&lt;&gt;"","-"&amp;Table16[[#This Row],[PassRush4]],)</f>
        <v>0-4</v>
      </c>
      <c r="R1494" s="74" t="e">
        <f>VLOOKUP(Table16[[#This Row],[Player]],#REF!,9,FALSE)</f>
        <v>#REF!</v>
      </c>
    </row>
    <row r="1495" spans="1:18" ht="12.75" customHeight="1" x14ac:dyDescent="0.25">
      <c r="A1495" s="76" t="s">
        <v>2025</v>
      </c>
      <c r="B1495" s="72" t="s">
        <v>238</v>
      </c>
      <c r="C1495" s="77" t="s">
        <v>175</v>
      </c>
      <c r="D1495" s="89">
        <v>35066</v>
      </c>
      <c r="E1495" s="73" t="s">
        <v>198</v>
      </c>
      <c r="G1495" s="73" t="s">
        <v>266</v>
      </c>
      <c r="H1495" s="75" t="str">
        <f>VLOOKUP(Table16[[#This Row],[Player]],Rosters!$D$1:$D$1939,1,FALSE)</f>
        <v>Nijman, Yosh</v>
      </c>
      <c r="I1495" s="75" t="str">
        <f>Table16[[#This Row],[RunBlock-Primary6]]&amp;"-"&amp;Table16[[#This Row],[PassBlock8]]&amp;IF(Table16[[#This Row],[RunBlock-Secondary7]]&lt;&gt;"","/"&amp;Table16[[#This Row],[RunBlock-Secondary7]]&amp;"-"&amp;Table16[[#This Row],[PassBlock8]],"")</f>
        <v>0-2</v>
      </c>
      <c r="J1495" s="73"/>
      <c r="K1495" s="73"/>
      <c r="L1495" s="74"/>
      <c r="M1495" s="74"/>
      <c r="N1495" s="73">
        <v>0</v>
      </c>
      <c r="O1495" s="73"/>
      <c r="P1495" s="74">
        <v>2</v>
      </c>
      <c r="Q1495" s="74" t="str">
        <f>Table16[[#This Row],[DefPrimary2]]&amp;IF(Table16[[#This Row],[Def-Secondary3]]&lt;&gt;"","/"&amp;Table16[[#This Row],[Def-Secondary3]],)&amp;""&amp;IF(Table16[[#This Row],[PassRush4]]&lt;&gt;"","-"&amp;Table16[[#This Row],[PassRush4]],)</f>
        <v/>
      </c>
      <c r="R1495" s="74" t="e">
        <f>VLOOKUP(Table16[[#This Row],[Player]],#REF!,9,FALSE)</f>
        <v>#REF!</v>
      </c>
    </row>
    <row r="1496" spans="1:18" ht="12.75" customHeight="1" x14ac:dyDescent="0.25">
      <c r="A1496" s="76" t="s">
        <v>2271</v>
      </c>
      <c r="B1496" s="72" t="s">
        <v>238</v>
      </c>
      <c r="C1496" s="77" t="s">
        <v>395</v>
      </c>
      <c r="D1496" s="89">
        <v>35194</v>
      </c>
      <c r="E1496" s="73" t="s">
        <v>361</v>
      </c>
      <c r="G1496" s="73" t="s">
        <v>241</v>
      </c>
      <c r="H1496" s="75" t="str">
        <f>VLOOKUP(Table16[[#This Row],[Player]],Rosters!$D$1:$D$1939,1,FALSE)</f>
        <v>Nnadi, Derrick</v>
      </c>
      <c r="I1496" s="75" t="str">
        <f>Table16[[#This Row],[RunBlock-Primary6]]&amp;"-"&amp;Table16[[#This Row],[PassBlock8]]&amp;IF(Table16[[#This Row],[RunBlock-Secondary7]]&lt;&gt;"","/"&amp;Table16[[#This Row],[RunBlock-Secondary7]]&amp;"-"&amp;Table16[[#This Row],[PassBlock8]],"")</f>
        <v>-</v>
      </c>
      <c r="J1496" s="73" t="s">
        <v>164</v>
      </c>
      <c r="K1496" s="73"/>
      <c r="L1496" s="74">
        <v>0</v>
      </c>
      <c r="M1496" s="74"/>
      <c r="N1496" s="74"/>
      <c r="O1496" s="74"/>
      <c r="P1496" s="74"/>
      <c r="Q1496" s="74" t="str">
        <f>Table16[[#This Row],[DefPrimary2]]&amp;IF(Table16[[#This Row],[Def-Secondary3]]&lt;&gt;"","/"&amp;Table16[[#This Row],[Def-Secondary3]],)&amp;""&amp;IF(Table16[[#This Row],[PassRush4]]&lt;&gt;"","-"&amp;Table16[[#This Row],[PassRush4]],)</f>
        <v>0-0</v>
      </c>
      <c r="R1496" s="74" t="e">
        <f>VLOOKUP(Table16[[#This Row],[Player]],#REF!,9,FALSE)</f>
        <v>#REF!</v>
      </c>
    </row>
    <row r="1497" spans="1:18" ht="12.75" customHeight="1" x14ac:dyDescent="0.25">
      <c r="A1497" s="76" t="s">
        <v>3812</v>
      </c>
      <c r="B1497" s="72" t="s">
        <v>238</v>
      </c>
      <c r="C1497" s="77" t="s">
        <v>109</v>
      </c>
      <c r="D1497" s="89">
        <v>34470</v>
      </c>
      <c r="E1497" s="73" t="s">
        <v>391</v>
      </c>
      <c r="G1497" s="73" t="s">
        <v>240</v>
      </c>
      <c r="H1497" s="75" t="str">
        <f>VLOOKUP(Table16[[#This Row],[Player]],Rosters!$D$1:$D$1939,1,FALSE)</f>
        <v>Norton, Storm</v>
      </c>
      <c r="I1497" s="75" t="str">
        <f>Table16[[#This Row],[RunBlock-Primary6]]&amp;"-"&amp;Table16[[#This Row],[PassBlock8]]&amp;IF(Table16[[#This Row],[RunBlock-Secondary7]]&lt;&gt;"","/"&amp;Table16[[#This Row],[RunBlock-Secondary7]]&amp;"-"&amp;Table16[[#This Row],[PassBlock8]],"")</f>
        <v>4-2</v>
      </c>
      <c r="J1497" s="73"/>
      <c r="K1497" s="73"/>
      <c r="L1497" s="74"/>
      <c r="M1497" s="74"/>
      <c r="N1497" s="73">
        <v>4</v>
      </c>
      <c r="O1497" s="73"/>
      <c r="P1497" s="74">
        <v>2</v>
      </c>
      <c r="Q1497" s="74" t="str">
        <f>Table16[[#This Row],[DefPrimary2]]&amp;IF(Table16[[#This Row],[Def-Secondary3]]&lt;&gt;"","/"&amp;Table16[[#This Row],[Def-Secondary3]],)&amp;""&amp;IF(Table16[[#This Row],[PassRush4]]&lt;&gt;"","-"&amp;Table16[[#This Row],[PassRush4]],)</f>
        <v/>
      </c>
      <c r="R1497" s="74" t="e">
        <f>VLOOKUP(Table16[[#This Row],[Player]],#REF!,9,FALSE)</f>
        <v>#REF!</v>
      </c>
    </row>
    <row r="1498" spans="1:18" ht="12.75" customHeight="1" x14ac:dyDescent="0.25">
      <c r="A1498" s="76" t="s">
        <v>1057</v>
      </c>
      <c r="B1498" s="72" t="s">
        <v>238</v>
      </c>
      <c r="C1498" s="77" t="s">
        <v>239</v>
      </c>
      <c r="D1498" s="89">
        <v>34869</v>
      </c>
      <c r="E1498" s="73" t="s">
        <v>361</v>
      </c>
      <c r="G1498" s="73" t="s">
        <v>240</v>
      </c>
      <c r="H1498" s="75" t="str">
        <f>VLOOKUP(Table16[[#This Row],[Player]],Rosters!$D$1:$D$1939,1,FALSE)</f>
        <v>Noteboom, Joe</v>
      </c>
      <c r="I1498" s="75" t="str">
        <f>Table16[[#This Row],[RunBlock-Primary6]]&amp;"-"&amp;Table16[[#This Row],[PassBlock8]]&amp;IF(Table16[[#This Row],[RunBlock-Secondary7]]&lt;&gt;"","/"&amp;Table16[[#This Row],[RunBlock-Secondary7]]&amp;"-"&amp;Table16[[#This Row],[PassBlock8]],"")</f>
        <v>4-2</v>
      </c>
      <c r="J1498" s="73"/>
      <c r="K1498" s="73"/>
      <c r="L1498" s="74"/>
      <c r="M1498" s="74"/>
      <c r="N1498" s="73">
        <v>4</v>
      </c>
      <c r="O1498" s="73"/>
      <c r="P1498" s="74">
        <v>2</v>
      </c>
      <c r="Q1498" s="74" t="str">
        <f>Table16[[#This Row],[DefPrimary2]]&amp;IF(Table16[[#This Row],[Def-Secondary3]]&lt;&gt;"","/"&amp;Table16[[#This Row],[Def-Secondary3]],)&amp;""&amp;IF(Table16[[#This Row],[PassRush4]]&lt;&gt;"","-"&amp;Table16[[#This Row],[PassRush4]],)</f>
        <v/>
      </c>
      <c r="R1498" s="74" t="e">
        <f>VLOOKUP(Table16[[#This Row],[Player]],#REF!,9,FALSE)</f>
        <v>#REF!</v>
      </c>
    </row>
    <row r="1499" spans="1:18" ht="12.75" customHeight="1" x14ac:dyDescent="0.25">
      <c r="A1499" s="90" t="s">
        <v>1228</v>
      </c>
      <c r="B1499" s="72" t="s">
        <v>238</v>
      </c>
      <c r="C1499" s="77" t="s">
        <v>123</v>
      </c>
      <c r="D1499" s="89">
        <v>34274</v>
      </c>
      <c r="E1499" s="73" t="s">
        <v>452</v>
      </c>
      <c r="G1499" s="73" t="s">
        <v>266</v>
      </c>
      <c r="H1499" s="75" t="str">
        <f>VLOOKUP(Table16[[#This Row],[Player]],Rosters!$D$1:$D$1939,1,FALSE)</f>
        <v>O'Connor, Patrick</v>
      </c>
      <c r="I1499" s="75" t="str">
        <f>Table16[[#This Row],[RunBlock-Primary6]]&amp;"-"&amp;Table16[[#This Row],[PassBlock8]]&amp;IF(Table16[[#This Row],[RunBlock-Secondary7]]&lt;&gt;"","/"&amp;Table16[[#This Row],[RunBlock-Secondary7]]&amp;"-"&amp;Table16[[#This Row],[PassBlock8]],"")</f>
        <v>-</v>
      </c>
      <c r="J1499" s="73" t="s">
        <v>164</v>
      </c>
      <c r="K1499" s="73"/>
      <c r="L1499" s="74">
        <v>2</v>
      </c>
      <c r="M1499" s="74"/>
      <c r="N1499" s="74"/>
      <c r="O1499" s="74"/>
      <c r="P1499" s="74"/>
      <c r="Q1499" s="74" t="str">
        <f>Table16[[#This Row],[DefPrimary2]]&amp;IF(Table16[[#This Row],[Def-Secondary3]]&lt;&gt;"","/"&amp;Table16[[#This Row],[Def-Secondary3]],)&amp;""&amp;IF(Table16[[#This Row],[PassRush4]]&lt;&gt;"","-"&amp;Table16[[#This Row],[PassRush4]],)</f>
        <v>0-2</v>
      </c>
      <c r="R1499" s="74" t="e">
        <f>VLOOKUP(Table16[[#This Row],[Player]],#REF!,9,FALSE)</f>
        <v>#REF!</v>
      </c>
    </row>
    <row r="1500" spans="1:18" ht="12.75" customHeight="1" x14ac:dyDescent="0.25">
      <c r="A1500" s="76" t="s">
        <v>4375</v>
      </c>
      <c r="B1500" s="72" t="s">
        <v>238</v>
      </c>
      <c r="C1500" s="77" t="s">
        <v>101</v>
      </c>
      <c r="D1500" s="89">
        <v>36228</v>
      </c>
      <c r="E1500" s="73" t="s">
        <v>99</v>
      </c>
      <c r="G1500" s="73" t="s">
        <v>339</v>
      </c>
      <c r="H1500" s="75" t="e">
        <f>VLOOKUP(Table16[[#This Row],[Player]],Rosters!$D$1:$D$1939,1,FALSE)</f>
        <v>#N/A</v>
      </c>
      <c r="I1500" s="75" t="str">
        <f>Table16[[#This Row],[RunBlock-Primary6]]&amp;"-"&amp;Table16[[#This Row],[PassBlock8]]&amp;IF(Table16[[#This Row],[RunBlock-Secondary7]]&lt;&gt;"","/"&amp;Table16[[#This Row],[RunBlock-Secondary7]]&amp;"-"&amp;Table16[[#This Row],[PassBlock8]],"")</f>
        <v>-</v>
      </c>
      <c r="J1500" s="73" t="s">
        <v>164</v>
      </c>
      <c r="K1500" s="73"/>
      <c r="L1500" s="74">
        <v>1</v>
      </c>
      <c r="M1500" s="74"/>
      <c r="N1500" s="74"/>
      <c r="O1500" s="74"/>
      <c r="P1500" s="74"/>
      <c r="Q1500" s="74" t="str">
        <f>Table16[[#This Row],[DefPrimary2]]&amp;IF(Table16[[#This Row],[Def-Secondary3]]&lt;&gt;"","/"&amp;Table16[[#This Row],[Def-Secondary3]],)&amp;""&amp;IF(Table16[[#This Row],[PassRush4]]&lt;&gt;"","-"&amp;Table16[[#This Row],[PassRush4]],)</f>
        <v>0-1</v>
      </c>
      <c r="R1500" s="74" t="e">
        <f>VLOOKUP(Table16[[#This Row],[Player]],#REF!,9,FALSE)</f>
        <v>#REF!</v>
      </c>
    </row>
    <row r="1501" spans="1:18" ht="12.75" customHeight="1" x14ac:dyDescent="0.25">
      <c r="A1501" s="76" t="s">
        <v>907</v>
      </c>
      <c r="B1501" s="72" t="s">
        <v>238</v>
      </c>
      <c r="C1501" s="77" t="s">
        <v>261</v>
      </c>
      <c r="D1501" s="89">
        <v>37196</v>
      </c>
      <c r="E1501" s="73" t="s">
        <v>908</v>
      </c>
      <c r="G1501" s="73" t="s">
        <v>273</v>
      </c>
      <c r="H1501" s="75" t="str">
        <f>VLOOKUP(Table16[[#This Row],[Player]],Rosters!$D$1:$D$1939,1,FALSE)</f>
        <v>Paul, Patrick</v>
      </c>
      <c r="I1501" s="75" t="str">
        <f>Table16[[#This Row],[RunBlock-Primary6]]&amp;"-"&amp;Table16[[#This Row],[PassBlock8]]&amp;IF(Table16[[#This Row],[RunBlock-Secondary7]]&lt;&gt;"","/"&amp;Table16[[#This Row],[RunBlock-Secondary7]]&amp;"-"&amp;Table16[[#This Row],[PassBlock8]],"")</f>
        <v>0-3</v>
      </c>
      <c r="J1501" s="73"/>
      <c r="K1501" s="73"/>
      <c r="L1501" s="74"/>
      <c r="M1501" s="74"/>
      <c r="N1501" s="73">
        <v>0</v>
      </c>
      <c r="O1501" s="73"/>
      <c r="P1501" s="74">
        <v>3</v>
      </c>
      <c r="Q1501" s="74" t="str">
        <f>Table16[[#This Row],[DefPrimary2]]&amp;IF(Table16[[#This Row],[Def-Secondary3]]&lt;&gt;"","/"&amp;Table16[[#This Row],[Def-Secondary3]],)&amp;""&amp;IF(Table16[[#This Row],[PassRush4]]&lt;&gt;"","-"&amp;Table16[[#This Row],[PassRush4]],)</f>
        <v/>
      </c>
      <c r="R1501" s="74" t="e">
        <f>VLOOKUP(Table16[[#This Row],[Player]],#REF!,9,FALSE)</f>
        <v>#REF!</v>
      </c>
    </row>
    <row r="1502" spans="1:18" ht="12.75" customHeight="1" x14ac:dyDescent="0.25">
      <c r="A1502" s="76" t="s">
        <v>4376</v>
      </c>
      <c r="B1502" s="72" t="s">
        <v>238</v>
      </c>
      <c r="C1502" s="77" t="s">
        <v>175</v>
      </c>
      <c r="D1502" s="89">
        <v>36406</v>
      </c>
      <c r="E1502" s="73" t="s">
        <v>698</v>
      </c>
      <c r="G1502" s="73" t="s">
        <v>273</v>
      </c>
      <c r="H1502" s="75" t="e">
        <f>VLOOKUP(Table16[[#This Row],[Player]],Rosters!$D$1:$D$1939,1,FALSE)</f>
        <v>#N/A</v>
      </c>
      <c r="I1502" s="75" t="str">
        <f>Table16[[#This Row],[RunBlock-Primary6]]&amp;"-"&amp;Table16[[#This Row],[PassBlock8]]&amp;IF(Table16[[#This Row],[RunBlock-Secondary7]]&lt;&gt;"","/"&amp;Table16[[#This Row],[RunBlock-Secondary7]]&amp;"-"&amp;Table16[[#This Row],[PassBlock8]],"")</f>
        <v>-</v>
      </c>
      <c r="J1502" s="73" t="s">
        <v>164</v>
      </c>
      <c r="K1502" s="73"/>
      <c r="L1502" s="74">
        <v>3</v>
      </c>
      <c r="M1502" s="74"/>
      <c r="N1502" s="74"/>
      <c r="O1502" s="74"/>
      <c r="P1502" s="74"/>
      <c r="Q1502" s="74" t="str">
        <f>Table16[[#This Row],[DefPrimary2]]&amp;IF(Table16[[#This Row],[Def-Secondary3]]&lt;&gt;"","/"&amp;Table16[[#This Row],[Def-Secondary3]],)&amp;""&amp;IF(Table16[[#This Row],[PassRush4]]&lt;&gt;"","-"&amp;Table16[[#This Row],[PassRush4]],)</f>
        <v>0-3</v>
      </c>
      <c r="R1502" s="74" t="e">
        <f>VLOOKUP(Table16[[#This Row],[Player]],#REF!,9,FALSE)</f>
        <v>#REF!</v>
      </c>
    </row>
    <row r="1503" spans="1:18" ht="12.75" customHeight="1" x14ac:dyDescent="0.25">
      <c r="A1503" s="76" t="s">
        <v>1924</v>
      </c>
      <c r="B1503" s="72" t="s">
        <v>238</v>
      </c>
      <c r="C1503" s="77" t="s">
        <v>395</v>
      </c>
      <c r="D1503" s="89">
        <v>33367</v>
      </c>
      <c r="E1503" s="73" t="s">
        <v>1103</v>
      </c>
      <c r="G1503" s="73" t="s">
        <v>228</v>
      </c>
      <c r="H1503" s="75" t="str">
        <f>VLOOKUP(Table16[[#This Row],[Player]],Rosters!$D$1:$D$1939,1,FALSE)</f>
        <v>Pennel, Mike</v>
      </c>
      <c r="I1503" s="75" t="str">
        <f>Table16[[#This Row],[RunBlock-Primary6]]&amp;"-"&amp;Table16[[#This Row],[PassBlock8]]&amp;IF(Table16[[#This Row],[RunBlock-Secondary7]]&lt;&gt;"","/"&amp;Table16[[#This Row],[RunBlock-Secondary7]]&amp;"-"&amp;Table16[[#This Row],[PassBlock8]],"")</f>
        <v>-</v>
      </c>
      <c r="J1503" s="73" t="s">
        <v>141</v>
      </c>
      <c r="K1503" s="73"/>
      <c r="L1503" s="74">
        <v>5</v>
      </c>
      <c r="M1503" s="74"/>
      <c r="N1503" s="74"/>
      <c r="O1503" s="74"/>
      <c r="P1503" s="74"/>
      <c r="Q1503" s="74" t="str">
        <f>Table16[[#This Row],[DefPrimary2]]&amp;IF(Table16[[#This Row],[Def-Secondary3]]&lt;&gt;"","/"&amp;Table16[[#This Row],[Def-Secondary3]],)&amp;""&amp;IF(Table16[[#This Row],[PassRush4]]&lt;&gt;"","-"&amp;Table16[[#This Row],[PassRush4]],)</f>
        <v>4-5</v>
      </c>
      <c r="R1503" s="74" t="e">
        <f>VLOOKUP(Table16[[#This Row],[Player]],#REF!,9,FALSE)</f>
        <v>#REF!</v>
      </c>
    </row>
    <row r="1504" spans="1:18" ht="12.75" customHeight="1" x14ac:dyDescent="0.25">
      <c r="A1504" s="76" t="s">
        <v>4377</v>
      </c>
      <c r="B1504" s="72" t="s">
        <v>238</v>
      </c>
      <c r="C1504" s="77" t="s">
        <v>612</v>
      </c>
      <c r="D1504" s="89">
        <v>35459</v>
      </c>
      <c r="E1504" s="73" t="s">
        <v>150</v>
      </c>
      <c r="G1504" s="73" t="s">
        <v>241</v>
      </c>
      <c r="H1504" s="75" t="e">
        <f>VLOOKUP(Table16[[#This Row],[Player]],Rosters!$D$1:$D$1939,1,FALSE)</f>
        <v>#N/A</v>
      </c>
      <c r="I1504" s="75" t="str">
        <f>Table16[[#This Row],[RunBlock-Primary6]]&amp;"-"&amp;Table16[[#This Row],[PassBlock8]]&amp;IF(Table16[[#This Row],[RunBlock-Secondary7]]&lt;&gt;"","/"&amp;Table16[[#This Row],[RunBlock-Secondary7]]&amp;"-"&amp;Table16[[#This Row],[PassBlock8]],"")</f>
        <v>0-0</v>
      </c>
      <c r="J1504" s="73"/>
      <c r="K1504" s="73"/>
      <c r="L1504" s="74"/>
      <c r="M1504" s="74"/>
      <c r="N1504" s="73">
        <v>0</v>
      </c>
      <c r="O1504" s="73"/>
      <c r="P1504" s="74">
        <v>0</v>
      </c>
      <c r="Q1504" s="74" t="str">
        <f>Table16[[#This Row],[DefPrimary2]]&amp;IF(Table16[[#This Row],[Def-Secondary3]]&lt;&gt;"","/"&amp;Table16[[#This Row],[Def-Secondary3]],)&amp;""&amp;IF(Table16[[#This Row],[PassRush4]]&lt;&gt;"","-"&amp;Table16[[#This Row],[PassRush4]],)</f>
        <v/>
      </c>
      <c r="R1504" s="74" t="e">
        <f>VLOOKUP(Table16[[#This Row],[Player]],#REF!,9,FALSE)</f>
        <v>#REF!</v>
      </c>
    </row>
    <row r="1505" spans="1:18" ht="12.75" customHeight="1" x14ac:dyDescent="0.25">
      <c r="A1505" s="76" t="s">
        <v>4378</v>
      </c>
      <c r="B1505" s="72" t="s">
        <v>238</v>
      </c>
      <c r="C1505" s="77" t="s">
        <v>327</v>
      </c>
      <c r="D1505" s="89">
        <v>36591</v>
      </c>
      <c r="E1505" s="73" t="s">
        <v>98</v>
      </c>
      <c r="G1505" s="73" t="s">
        <v>273</v>
      </c>
      <c r="H1505" s="75" t="e">
        <f>VLOOKUP(Table16[[#This Row],[Player]],Rosters!$D$1:$D$1939,1,FALSE)</f>
        <v>#N/A</v>
      </c>
      <c r="I1505" s="75" t="str">
        <f>Table16[[#This Row],[RunBlock-Primary6]]&amp;"-"&amp;Table16[[#This Row],[PassBlock8]]&amp;IF(Table16[[#This Row],[RunBlock-Secondary7]]&lt;&gt;"","/"&amp;Table16[[#This Row],[RunBlock-Secondary7]]&amp;"-"&amp;Table16[[#This Row],[PassBlock8]],"")</f>
        <v>-</v>
      </c>
      <c r="J1505" s="73" t="s">
        <v>164</v>
      </c>
      <c r="K1505" s="73"/>
      <c r="L1505" s="74">
        <v>3</v>
      </c>
      <c r="M1505" s="74"/>
      <c r="N1505" s="74"/>
      <c r="O1505" s="74"/>
      <c r="P1505" s="74"/>
      <c r="Q1505" s="74" t="str">
        <f>Table16[[#This Row],[DefPrimary2]]&amp;IF(Table16[[#This Row],[Def-Secondary3]]&lt;&gt;"","/"&amp;Table16[[#This Row],[Def-Secondary3]],)&amp;""&amp;IF(Table16[[#This Row],[PassRush4]]&lt;&gt;"","-"&amp;Table16[[#This Row],[PassRush4]],)</f>
        <v>0-3</v>
      </c>
      <c r="R1505" s="74" t="e">
        <f>VLOOKUP(Table16[[#This Row],[Player]],#REF!,9,FALSE)</f>
        <v>#REF!</v>
      </c>
    </row>
    <row r="1506" spans="1:18" ht="12.75" customHeight="1" x14ac:dyDescent="0.25">
      <c r="A1506" s="76" t="s">
        <v>2743</v>
      </c>
      <c r="B1506" s="72" t="s">
        <v>238</v>
      </c>
      <c r="C1506" s="77" t="s">
        <v>250</v>
      </c>
      <c r="D1506" s="89">
        <v>33914</v>
      </c>
      <c r="E1506" s="73" t="s">
        <v>423</v>
      </c>
      <c r="G1506" s="73" t="s">
        <v>203</v>
      </c>
      <c r="H1506" s="75" t="str">
        <f>VLOOKUP(Table16[[#This Row],[Player]],Rosters!$D$1:$D$1939,1,FALSE)</f>
        <v>Pierce, Michael</v>
      </c>
      <c r="I1506" s="75" t="str">
        <f>Table16[[#This Row],[RunBlock-Primary6]]&amp;"-"&amp;Table16[[#This Row],[PassBlock8]]&amp;IF(Table16[[#This Row],[RunBlock-Secondary7]]&lt;&gt;"","/"&amp;Table16[[#This Row],[RunBlock-Secondary7]]&amp;"-"&amp;Table16[[#This Row],[PassBlock8]],"")</f>
        <v>-</v>
      </c>
      <c r="J1506" s="73" t="s">
        <v>141</v>
      </c>
      <c r="K1506" s="73"/>
      <c r="L1506" s="74">
        <v>3</v>
      </c>
      <c r="M1506" s="74"/>
      <c r="N1506" s="74"/>
      <c r="O1506" s="74"/>
      <c r="P1506" s="74"/>
      <c r="Q1506" s="74" t="str">
        <f>Table16[[#This Row],[DefPrimary2]]&amp;IF(Table16[[#This Row],[Def-Secondary3]]&lt;&gt;"","/"&amp;Table16[[#This Row],[Def-Secondary3]],)&amp;""&amp;IF(Table16[[#This Row],[PassRush4]]&lt;&gt;"","-"&amp;Table16[[#This Row],[PassRush4]],)</f>
        <v>4-3</v>
      </c>
      <c r="R1506" s="74" t="e">
        <f>VLOOKUP(Table16[[#This Row],[Player]],#REF!,9,FALSE)</f>
        <v>#REF!</v>
      </c>
    </row>
    <row r="1507" spans="1:18" ht="12.75" customHeight="1" x14ac:dyDescent="0.25">
      <c r="A1507" s="76" t="s">
        <v>4379</v>
      </c>
      <c r="B1507" s="72" t="s">
        <v>238</v>
      </c>
      <c r="C1507" s="77" t="s">
        <v>213</v>
      </c>
      <c r="D1507" s="89">
        <v>35668</v>
      </c>
      <c r="E1507" s="73" t="s">
        <v>477</v>
      </c>
      <c r="G1507" s="73" t="s">
        <v>241</v>
      </c>
      <c r="H1507" s="75" t="e">
        <f>VLOOKUP(Table16[[#This Row],[Player]],Rosters!$D$1:$D$1939,1,FALSE)</f>
        <v>#N/A</v>
      </c>
      <c r="I1507" s="75" t="str">
        <f>Table16[[#This Row],[RunBlock-Primary6]]&amp;"-"&amp;Table16[[#This Row],[PassBlock8]]&amp;IF(Table16[[#This Row],[RunBlock-Secondary7]]&lt;&gt;"","/"&amp;Table16[[#This Row],[RunBlock-Secondary7]]&amp;"-"&amp;Table16[[#This Row],[PassBlock8]],"")</f>
        <v>0-0</v>
      </c>
      <c r="J1507" s="73"/>
      <c r="K1507" s="73"/>
      <c r="L1507" s="74"/>
      <c r="M1507" s="74"/>
      <c r="N1507" s="73">
        <v>0</v>
      </c>
      <c r="O1507" s="73"/>
      <c r="P1507" s="74">
        <v>0</v>
      </c>
      <c r="Q1507" s="74" t="str">
        <f>Table16[[#This Row],[DefPrimary2]]&amp;IF(Table16[[#This Row],[Def-Secondary3]]&lt;&gt;"","/"&amp;Table16[[#This Row],[Def-Secondary3]],)&amp;""&amp;IF(Table16[[#This Row],[PassRush4]]&lt;&gt;"","-"&amp;Table16[[#This Row],[PassRush4]],)</f>
        <v/>
      </c>
      <c r="R1507" s="74" t="e">
        <f>VLOOKUP(Table16[[#This Row],[Player]],#REF!,9,FALSE)</f>
        <v>#REF!</v>
      </c>
    </row>
    <row r="1508" spans="1:18" ht="12.75" customHeight="1" x14ac:dyDescent="0.25">
      <c r="A1508" s="76" t="s">
        <v>4380</v>
      </c>
      <c r="B1508" s="72" t="s">
        <v>238</v>
      </c>
      <c r="C1508" s="77" t="s">
        <v>549</v>
      </c>
      <c r="D1508" s="89">
        <v>35640</v>
      </c>
      <c r="E1508" s="73" t="s">
        <v>802</v>
      </c>
      <c r="G1508" s="73" t="s">
        <v>241</v>
      </c>
      <c r="H1508" s="75" t="e">
        <f>VLOOKUP(Table16[[#This Row],[Player]],Rosters!$D$1:$D$1939,1,FALSE)</f>
        <v>#N/A</v>
      </c>
      <c r="I1508" s="75" t="str">
        <f>Table16[[#This Row],[RunBlock-Primary6]]&amp;"-"&amp;Table16[[#This Row],[PassBlock8]]&amp;IF(Table16[[#This Row],[RunBlock-Secondary7]]&lt;&gt;"","/"&amp;Table16[[#This Row],[RunBlock-Secondary7]]&amp;"-"&amp;Table16[[#This Row],[PassBlock8]],"")</f>
        <v>0-0</v>
      </c>
      <c r="J1508" s="73"/>
      <c r="K1508" s="73"/>
      <c r="L1508" s="74"/>
      <c r="M1508" s="74"/>
      <c r="N1508" s="73">
        <v>0</v>
      </c>
      <c r="O1508" s="73"/>
      <c r="P1508" s="74">
        <v>0</v>
      </c>
      <c r="Q1508" s="74" t="str">
        <f>Table16[[#This Row],[DefPrimary2]]&amp;IF(Table16[[#This Row],[Def-Secondary3]]&lt;&gt;"","/"&amp;Table16[[#This Row],[Def-Secondary3]],)&amp;""&amp;IF(Table16[[#This Row],[PassRush4]]&lt;&gt;"","-"&amp;Table16[[#This Row],[PassRush4]],)</f>
        <v/>
      </c>
      <c r="R1508" s="74" t="e">
        <f>VLOOKUP(Table16[[#This Row],[Player]],#REF!,9,FALSE)</f>
        <v>#REF!</v>
      </c>
    </row>
    <row r="1509" spans="1:18" ht="12.75" customHeight="1" x14ac:dyDescent="0.25">
      <c r="A1509" s="76" t="s">
        <v>4381</v>
      </c>
      <c r="B1509" s="72" t="s">
        <v>238</v>
      </c>
      <c r="C1509" s="77" t="s">
        <v>232</v>
      </c>
      <c r="D1509" s="89">
        <v>33109</v>
      </c>
      <c r="E1509" s="73" t="s">
        <v>4302</v>
      </c>
      <c r="G1509" s="73" t="s">
        <v>241</v>
      </c>
      <c r="H1509" s="75" t="e">
        <f>VLOOKUP(Table16[[#This Row],[Player]],Rosters!$D$1:$D$1939,1,FALSE)</f>
        <v>#N/A</v>
      </c>
      <c r="I1509" s="75" t="str">
        <f>Table16[[#This Row],[RunBlock-Primary6]]&amp;"-"&amp;Table16[[#This Row],[PassBlock8]]&amp;IF(Table16[[#This Row],[RunBlock-Secondary7]]&lt;&gt;"","/"&amp;Table16[[#This Row],[RunBlock-Secondary7]]&amp;"-"&amp;Table16[[#This Row],[PassBlock8]],"")</f>
        <v>0-0</v>
      </c>
      <c r="J1509" s="73"/>
      <c r="K1509" s="73"/>
      <c r="L1509" s="74"/>
      <c r="M1509" s="74"/>
      <c r="N1509" s="73">
        <v>0</v>
      </c>
      <c r="O1509" s="73"/>
      <c r="P1509" s="74">
        <v>0</v>
      </c>
      <c r="Q1509" s="74" t="str">
        <f>Table16[[#This Row],[DefPrimary2]]&amp;IF(Table16[[#This Row],[Def-Secondary3]]&lt;&gt;"","/"&amp;Table16[[#This Row],[Def-Secondary3]],)&amp;""&amp;IF(Table16[[#This Row],[PassRush4]]&lt;&gt;"","-"&amp;Table16[[#This Row],[PassRush4]],)</f>
        <v/>
      </c>
      <c r="R1509" s="74" t="e">
        <f>VLOOKUP(Table16[[#This Row],[Player]],#REF!,9,FALSE)</f>
        <v>#REF!</v>
      </c>
    </row>
    <row r="1510" spans="1:18" ht="12.75" customHeight="1" x14ac:dyDescent="0.25">
      <c r="A1510" s="76" t="s">
        <v>3410</v>
      </c>
      <c r="B1510" s="72" t="s">
        <v>238</v>
      </c>
      <c r="C1510" s="77" t="s">
        <v>479</v>
      </c>
      <c r="D1510" s="89">
        <v>36287</v>
      </c>
      <c r="E1510" s="73" t="s">
        <v>99</v>
      </c>
      <c r="G1510" s="73" t="s">
        <v>241</v>
      </c>
      <c r="H1510" s="75" t="str">
        <f>VLOOKUP(Table16[[#This Row],[Player]],Rosters!$D$1:$D$1939,1,FALSE)</f>
        <v>Ridgeway, John</v>
      </c>
      <c r="I1510" s="75" t="str">
        <f>Table16[[#This Row],[RunBlock-Primary6]]&amp;"-"&amp;Table16[[#This Row],[PassBlock8]]&amp;IF(Table16[[#This Row],[RunBlock-Secondary7]]&lt;&gt;"","/"&amp;Table16[[#This Row],[RunBlock-Secondary7]]&amp;"-"&amp;Table16[[#This Row],[PassBlock8]],"")</f>
        <v>-</v>
      </c>
      <c r="J1510" s="73" t="s">
        <v>164</v>
      </c>
      <c r="K1510" s="73"/>
      <c r="L1510" s="74">
        <v>0</v>
      </c>
      <c r="M1510" s="74"/>
      <c r="N1510" s="74"/>
      <c r="O1510" s="74"/>
      <c r="P1510" s="74"/>
      <c r="Q1510" s="74" t="str">
        <f>Table16[[#This Row],[DefPrimary2]]&amp;IF(Table16[[#This Row],[Def-Secondary3]]&lt;&gt;"","/"&amp;Table16[[#This Row],[Def-Secondary3]],)&amp;""&amp;IF(Table16[[#This Row],[PassRush4]]&lt;&gt;"","-"&amp;Table16[[#This Row],[PassRush4]],)</f>
        <v>0-0</v>
      </c>
      <c r="R1510" s="74" t="e">
        <f>VLOOKUP(Table16[[#This Row],[Player]],#REF!,9,FALSE)</f>
        <v>#REF!</v>
      </c>
    </row>
    <row r="1511" spans="1:18" ht="12.75" customHeight="1" x14ac:dyDescent="0.25">
      <c r="A1511" s="76" t="s">
        <v>4382</v>
      </c>
      <c r="B1511" s="72" t="s">
        <v>238</v>
      </c>
      <c r="C1511" s="77" t="s">
        <v>612</v>
      </c>
      <c r="D1511" s="89">
        <v>35934</v>
      </c>
      <c r="E1511" s="73" t="s">
        <v>114</v>
      </c>
      <c r="G1511" s="73" t="s">
        <v>241</v>
      </c>
      <c r="H1511" s="75" t="e">
        <f>VLOOKUP(Table16[[#This Row],[Player]],Rosters!$D$1:$D$1939,1,FALSE)</f>
        <v>#N/A</v>
      </c>
      <c r="I1511" s="75" t="str">
        <f>Table16[[#This Row],[RunBlock-Primary6]]&amp;"-"&amp;Table16[[#This Row],[PassBlock8]]&amp;IF(Table16[[#This Row],[RunBlock-Secondary7]]&lt;&gt;"","/"&amp;Table16[[#This Row],[RunBlock-Secondary7]]&amp;"-"&amp;Table16[[#This Row],[PassBlock8]],"")</f>
        <v>-</v>
      </c>
      <c r="J1511" s="73" t="s">
        <v>164</v>
      </c>
      <c r="K1511" s="73"/>
      <c r="L1511" s="74">
        <v>0</v>
      </c>
      <c r="M1511" s="74"/>
      <c r="N1511" s="74"/>
      <c r="O1511" s="74"/>
      <c r="P1511" s="74"/>
      <c r="Q1511" s="74" t="str">
        <f>Table16[[#This Row],[DefPrimary2]]&amp;IF(Table16[[#This Row],[Def-Secondary3]]&lt;&gt;"","/"&amp;Table16[[#This Row],[Def-Secondary3]],)&amp;""&amp;IF(Table16[[#This Row],[PassRush4]]&lt;&gt;"","-"&amp;Table16[[#This Row],[PassRush4]],)</f>
        <v>0-0</v>
      </c>
      <c r="R1511" s="74" t="e">
        <f>VLOOKUP(Table16[[#This Row],[Player]],#REF!,9,FALSE)</f>
        <v>#REF!</v>
      </c>
    </row>
    <row r="1512" spans="1:18" ht="12.75" customHeight="1" x14ac:dyDescent="0.25">
      <c r="A1512" s="76" t="s">
        <v>4383</v>
      </c>
      <c r="B1512" s="72" t="s">
        <v>238</v>
      </c>
      <c r="C1512" s="77" t="s">
        <v>272</v>
      </c>
      <c r="D1512" s="89">
        <v>36821</v>
      </c>
      <c r="E1512" s="73" t="s">
        <v>236</v>
      </c>
      <c r="G1512" s="73" t="s">
        <v>273</v>
      </c>
      <c r="H1512" s="75" t="e">
        <f>VLOOKUP(Table16[[#This Row],[Player]],Rosters!$D$1:$D$1939,1,FALSE)</f>
        <v>#N/A</v>
      </c>
      <c r="I1512" s="75" t="str">
        <f>Table16[[#This Row],[RunBlock-Primary6]]&amp;"-"&amp;Table16[[#This Row],[PassBlock8]]&amp;IF(Table16[[#This Row],[RunBlock-Secondary7]]&lt;&gt;"","/"&amp;Table16[[#This Row],[RunBlock-Secondary7]]&amp;"-"&amp;Table16[[#This Row],[PassBlock8]],"")</f>
        <v>-</v>
      </c>
      <c r="J1512" s="73" t="s">
        <v>164</v>
      </c>
      <c r="K1512" s="73"/>
      <c r="L1512" s="74">
        <v>3</v>
      </c>
      <c r="M1512" s="74"/>
      <c r="N1512" s="74"/>
      <c r="O1512" s="74"/>
      <c r="P1512" s="74"/>
      <c r="Q1512" s="74" t="str">
        <f>Table16[[#This Row],[DefPrimary2]]&amp;IF(Table16[[#This Row],[Def-Secondary3]]&lt;&gt;"","/"&amp;Table16[[#This Row],[Def-Secondary3]],)&amp;""&amp;IF(Table16[[#This Row],[PassRush4]]&lt;&gt;"","-"&amp;Table16[[#This Row],[PassRush4]],)</f>
        <v>0-3</v>
      </c>
      <c r="R1512" s="74" t="e">
        <f>VLOOKUP(Table16[[#This Row],[Player]],#REF!,9,FALSE)</f>
        <v>#REF!</v>
      </c>
    </row>
    <row r="1513" spans="1:18" ht="12.75" customHeight="1" x14ac:dyDescent="0.25">
      <c r="A1513" s="76" t="s">
        <v>1681</v>
      </c>
      <c r="B1513" s="72" t="s">
        <v>238</v>
      </c>
      <c r="C1513" s="77" t="s">
        <v>479</v>
      </c>
      <c r="D1513" s="89">
        <v>35286</v>
      </c>
      <c r="E1513" s="73" t="s">
        <v>136</v>
      </c>
      <c r="G1513" s="73" t="s">
        <v>273</v>
      </c>
      <c r="H1513" s="75" t="str">
        <f>VLOOKUP(Table16[[#This Row],[Player]],Rosters!$D$1:$D$1939,1,FALSE)</f>
        <v>Saunders, Khalen</v>
      </c>
      <c r="I1513" s="75" t="str">
        <f>Table16[[#This Row],[RunBlock-Primary6]]&amp;"-"&amp;Table16[[#This Row],[PassBlock8]]&amp;IF(Table16[[#This Row],[RunBlock-Secondary7]]&lt;&gt;"","/"&amp;Table16[[#This Row],[RunBlock-Secondary7]]&amp;"-"&amp;Table16[[#This Row],[PassBlock8]],"")</f>
        <v>-</v>
      </c>
      <c r="J1513" s="73" t="s">
        <v>164</v>
      </c>
      <c r="K1513" s="73"/>
      <c r="L1513" s="74">
        <v>3</v>
      </c>
      <c r="M1513" s="74"/>
      <c r="N1513" s="74"/>
      <c r="O1513" s="74"/>
      <c r="P1513" s="74"/>
      <c r="Q1513" s="74" t="str">
        <f>Table16[[#This Row],[DefPrimary2]]&amp;IF(Table16[[#This Row],[Def-Secondary3]]&lt;&gt;"","/"&amp;Table16[[#This Row],[Def-Secondary3]],)&amp;""&amp;IF(Table16[[#This Row],[PassRush4]]&lt;&gt;"","-"&amp;Table16[[#This Row],[PassRush4]],)</f>
        <v>0-3</v>
      </c>
      <c r="R1513" s="74" t="e">
        <f>VLOOKUP(Table16[[#This Row],[Player]],#REF!,9,FALSE)</f>
        <v>#REF!</v>
      </c>
    </row>
    <row r="1514" spans="1:18" ht="12.75" customHeight="1" x14ac:dyDescent="0.25">
      <c r="A1514" s="76" t="s">
        <v>4384</v>
      </c>
      <c r="B1514" s="72" t="s">
        <v>238</v>
      </c>
      <c r="C1514" s="77" t="s">
        <v>491</v>
      </c>
      <c r="D1514" s="89">
        <v>36526</v>
      </c>
      <c r="E1514" s="73" t="s">
        <v>114</v>
      </c>
      <c r="G1514" s="73" t="s">
        <v>241</v>
      </c>
      <c r="H1514" s="75" t="e">
        <f>VLOOKUP(Table16[[#This Row],[Player]],Rosters!$D$1:$D$1939,1,FALSE)</f>
        <v>#N/A</v>
      </c>
      <c r="I1514" s="75" t="str">
        <f>Table16[[#This Row],[RunBlock-Primary6]]&amp;"-"&amp;Table16[[#This Row],[PassBlock8]]&amp;IF(Table16[[#This Row],[RunBlock-Secondary7]]&lt;&gt;"","/"&amp;Table16[[#This Row],[RunBlock-Secondary7]]&amp;"-"&amp;Table16[[#This Row],[PassBlock8]],"")</f>
        <v>-</v>
      </c>
      <c r="J1514" s="73" t="s">
        <v>164</v>
      </c>
      <c r="K1514" s="73"/>
      <c r="L1514" s="74">
        <v>0</v>
      </c>
      <c r="M1514" s="74"/>
      <c r="N1514" s="74"/>
      <c r="O1514" s="74"/>
      <c r="P1514" s="74"/>
      <c r="Q1514" s="74" t="str">
        <f>Table16[[#This Row],[DefPrimary2]]&amp;IF(Table16[[#This Row],[Def-Secondary3]]&lt;&gt;"","/"&amp;Table16[[#This Row],[Def-Secondary3]],)&amp;""&amp;IF(Table16[[#This Row],[PassRush4]]&lt;&gt;"","-"&amp;Table16[[#This Row],[PassRush4]],)</f>
        <v>0-0</v>
      </c>
      <c r="R1514" s="74" t="e">
        <f>VLOOKUP(Table16[[#This Row],[Player]],#REF!,9,FALSE)</f>
        <v>#REF!</v>
      </c>
    </row>
    <row r="1515" spans="1:18" ht="12.75" customHeight="1" x14ac:dyDescent="0.25">
      <c r="A1515" s="76" t="s">
        <v>3505</v>
      </c>
      <c r="B1515" s="72" t="s">
        <v>238</v>
      </c>
      <c r="C1515" s="77" t="s">
        <v>429</v>
      </c>
      <c r="D1515" s="89">
        <v>35392</v>
      </c>
      <c r="E1515" s="73" t="s">
        <v>802</v>
      </c>
      <c r="G1515" s="73" t="s">
        <v>247</v>
      </c>
      <c r="H1515" s="75" t="str">
        <f>VLOOKUP(Table16[[#This Row],[Player]],Rosters!$D$1:$D$1939,1,FALSE)</f>
        <v>Skule, Justin</v>
      </c>
      <c r="I1515" s="75" t="str">
        <f>Table16[[#This Row],[RunBlock-Primary6]]&amp;"-"&amp;Table16[[#This Row],[PassBlock8]]&amp;IF(Table16[[#This Row],[RunBlock-Secondary7]]&lt;&gt;"","/"&amp;Table16[[#This Row],[RunBlock-Secondary7]]&amp;"-"&amp;Table16[[#This Row],[PassBlock8]],"")</f>
        <v>4-0</v>
      </c>
      <c r="J1515" s="73"/>
      <c r="K1515" s="73"/>
      <c r="L1515" s="74"/>
      <c r="M1515" s="74"/>
      <c r="N1515" s="73">
        <v>4</v>
      </c>
      <c r="O1515" s="73"/>
      <c r="P1515" s="74">
        <v>0</v>
      </c>
      <c r="Q1515" s="74" t="str">
        <f>Table16[[#This Row],[DefPrimary2]]&amp;IF(Table16[[#This Row],[Def-Secondary3]]&lt;&gt;"","/"&amp;Table16[[#This Row],[Def-Secondary3]],)&amp;""&amp;IF(Table16[[#This Row],[PassRush4]]&lt;&gt;"","-"&amp;Table16[[#This Row],[PassRush4]],)</f>
        <v/>
      </c>
      <c r="R1515" s="74" t="e">
        <f>VLOOKUP(Table16[[#This Row],[Player]],#REF!,9,FALSE)</f>
        <v>#REF!</v>
      </c>
    </row>
    <row r="1516" spans="1:18" ht="12.75" customHeight="1" x14ac:dyDescent="0.25">
      <c r="A1516" s="76" t="s">
        <v>1083</v>
      </c>
      <c r="B1516" s="72" t="s">
        <v>238</v>
      </c>
      <c r="C1516" s="77" t="s">
        <v>101</v>
      </c>
      <c r="D1516" s="89">
        <v>37542</v>
      </c>
      <c r="E1516" s="73" t="s">
        <v>1084</v>
      </c>
      <c r="G1516" s="73" t="s">
        <v>269</v>
      </c>
      <c r="H1516" s="75" t="str">
        <f>VLOOKUP(Table16[[#This Row],[Player]],Rosters!$D$1:$D$1939,1,FALSE)</f>
        <v>Smith, Maason</v>
      </c>
      <c r="I1516" s="75" t="str">
        <f>Table16[[#This Row],[RunBlock-Primary6]]&amp;"-"&amp;Table16[[#This Row],[PassBlock8]]&amp;IF(Table16[[#This Row],[RunBlock-Secondary7]]&lt;&gt;"","/"&amp;Table16[[#This Row],[RunBlock-Secondary7]]&amp;"-"&amp;Table16[[#This Row],[PassBlock8]],"")</f>
        <v>-</v>
      </c>
      <c r="J1516" s="73" t="s">
        <v>164</v>
      </c>
      <c r="K1516" s="73"/>
      <c r="L1516" s="74">
        <v>4</v>
      </c>
      <c r="M1516" s="74"/>
      <c r="N1516" s="74"/>
      <c r="O1516" s="74"/>
      <c r="P1516" s="74"/>
      <c r="Q1516" s="74" t="str">
        <f>Table16[[#This Row],[DefPrimary2]]&amp;IF(Table16[[#This Row],[Def-Secondary3]]&lt;&gt;"","/"&amp;Table16[[#This Row],[Def-Secondary3]],)&amp;""&amp;IF(Table16[[#This Row],[PassRush4]]&lt;&gt;"","-"&amp;Table16[[#This Row],[PassRush4]],)</f>
        <v>0-4</v>
      </c>
      <c r="R1516" s="74" t="e">
        <f>VLOOKUP(Table16[[#This Row],[Player]],#REF!,9,FALSE)</f>
        <v>#REF!</v>
      </c>
    </row>
    <row r="1517" spans="1:18" ht="12.75" customHeight="1" x14ac:dyDescent="0.25">
      <c r="A1517" s="90" t="s">
        <v>1530</v>
      </c>
      <c r="B1517" s="72" t="s">
        <v>238</v>
      </c>
      <c r="C1517" s="77" t="s">
        <v>109</v>
      </c>
      <c r="D1517" s="89">
        <v>35193</v>
      </c>
      <c r="E1517" s="73" t="s">
        <v>362</v>
      </c>
      <c r="G1517" s="73" t="s">
        <v>339</v>
      </c>
      <c r="H1517" s="75" t="str">
        <f>VLOOKUP(Table16[[#This Row],[Player]],Rosters!$D$1:$D$1939,1,FALSE)</f>
        <v>Street, Kentavius</v>
      </c>
      <c r="I1517" s="75" t="str">
        <f>Table16[[#This Row],[RunBlock-Primary6]]&amp;"-"&amp;Table16[[#This Row],[PassBlock8]]&amp;IF(Table16[[#This Row],[RunBlock-Secondary7]]&lt;&gt;"","/"&amp;Table16[[#This Row],[RunBlock-Secondary7]]&amp;"-"&amp;Table16[[#This Row],[PassBlock8]],"")</f>
        <v>-</v>
      </c>
      <c r="J1517" s="73" t="s">
        <v>164</v>
      </c>
      <c r="K1517" s="73"/>
      <c r="L1517" s="74">
        <v>1</v>
      </c>
      <c r="M1517" s="74"/>
      <c r="N1517" s="74"/>
      <c r="O1517" s="74"/>
      <c r="P1517" s="74"/>
      <c r="Q1517" s="74" t="str">
        <f>Table16[[#This Row],[DefPrimary2]]&amp;IF(Table16[[#This Row],[Def-Secondary3]]&lt;&gt;"","/"&amp;Table16[[#This Row],[Def-Secondary3]],)&amp;""&amp;IF(Table16[[#This Row],[PassRush4]]&lt;&gt;"","-"&amp;Table16[[#This Row],[PassRush4]],)</f>
        <v>0-1</v>
      </c>
      <c r="R1517" s="74" t="e">
        <f>VLOOKUP(Table16[[#This Row],[Player]],#REF!,9,FALSE)</f>
        <v>#REF!</v>
      </c>
    </row>
    <row r="1518" spans="1:18" ht="12.75" customHeight="1" x14ac:dyDescent="0.25">
      <c r="A1518" s="76" t="s">
        <v>4385</v>
      </c>
      <c r="B1518" s="72" t="s">
        <v>238</v>
      </c>
      <c r="C1518" s="77" t="s">
        <v>232</v>
      </c>
      <c r="D1518" s="89">
        <v>36439</v>
      </c>
      <c r="E1518" s="73" t="s">
        <v>172</v>
      </c>
      <c r="G1518" s="73" t="s">
        <v>241</v>
      </c>
      <c r="H1518" s="75" t="e">
        <f>VLOOKUP(Table16[[#This Row],[Player]],Rosters!$D$1:$D$1939,1,FALSE)</f>
        <v>#N/A</v>
      </c>
      <c r="I1518" s="75" t="str">
        <f>Table16[[#This Row],[RunBlock-Primary6]]&amp;"-"&amp;Table16[[#This Row],[PassBlock8]]&amp;IF(Table16[[#This Row],[RunBlock-Secondary7]]&lt;&gt;"","/"&amp;Table16[[#This Row],[RunBlock-Secondary7]]&amp;"-"&amp;Table16[[#This Row],[PassBlock8]],"")</f>
        <v>-</v>
      </c>
      <c r="J1518" s="73" t="s">
        <v>164</v>
      </c>
      <c r="K1518" s="73"/>
      <c r="L1518" s="74">
        <v>0</v>
      </c>
      <c r="M1518" s="74"/>
      <c r="N1518" s="74"/>
      <c r="O1518" s="74"/>
      <c r="P1518" s="74"/>
      <c r="Q1518" s="74" t="str">
        <f>Table16[[#This Row],[DefPrimary2]]&amp;IF(Table16[[#This Row],[Def-Secondary3]]&lt;&gt;"","/"&amp;Table16[[#This Row],[Def-Secondary3]],)&amp;""&amp;IF(Table16[[#This Row],[PassRush4]]&lt;&gt;"","-"&amp;Table16[[#This Row],[PassRush4]],)</f>
        <v>0-0</v>
      </c>
      <c r="R1518" s="74" t="e">
        <f>VLOOKUP(Table16[[#This Row],[Player]],#REF!,9,FALSE)</f>
        <v>#REF!</v>
      </c>
    </row>
    <row r="1519" spans="1:18" ht="12.75" customHeight="1" x14ac:dyDescent="0.25">
      <c r="A1519" s="76" t="s">
        <v>2047</v>
      </c>
      <c r="B1519" s="72" t="s">
        <v>238</v>
      </c>
      <c r="C1519" s="77" t="s">
        <v>246</v>
      </c>
      <c r="D1519" s="89">
        <v>35489</v>
      </c>
      <c r="E1519" s="73" t="s">
        <v>198</v>
      </c>
      <c r="G1519" s="73" t="s">
        <v>339</v>
      </c>
      <c r="H1519" s="75" t="str">
        <f>VLOOKUP(Table16[[#This Row],[Player]],Rosters!$D$1:$D$1939,1,FALSE)</f>
        <v>Tart, Teair</v>
      </c>
      <c r="I1519" s="75" t="str">
        <f>Table16[[#This Row],[RunBlock-Primary6]]&amp;"-"&amp;Table16[[#This Row],[PassBlock8]]&amp;IF(Table16[[#This Row],[RunBlock-Secondary7]]&lt;&gt;"","/"&amp;Table16[[#This Row],[RunBlock-Secondary7]]&amp;"-"&amp;Table16[[#This Row],[PassBlock8]],"")</f>
        <v>-</v>
      </c>
      <c r="J1519" s="73" t="s">
        <v>164</v>
      </c>
      <c r="K1519" s="73"/>
      <c r="L1519" s="74">
        <v>1</v>
      </c>
      <c r="M1519" s="74"/>
      <c r="N1519" s="74"/>
      <c r="O1519" s="74"/>
      <c r="P1519" s="74"/>
      <c r="Q1519" s="74" t="str">
        <f>Table16[[#This Row],[DefPrimary2]]&amp;IF(Table16[[#This Row],[Def-Secondary3]]&lt;&gt;"","/"&amp;Table16[[#This Row],[Def-Secondary3]],)&amp;""&amp;IF(Table16[[#This Row],[PassRush4]]&lt;&gt;"","-"&amp;Table16[[#This Row],[PassRush4]],)</f>
        <v>0-1</v>
      </c>
      <c r="R1519" s="74" t="e">
        <f>VLOOKUP(Table16[[#This Row],[Player]],#REF!,9,FALSE)</f>
        <v>#REF!</v>
      </c>
    </row>
    <row r="1520" spans="1:18" ht="12.75" customHeight="1" x14ac:dyDescent="0.25">
      <c r="A1520" s="76" t="s">
        <v>4386</v>
      </c>
      <c r="B1520" s="72" t="s">
        <v>238</v>
      </c>
      <c r="C1520" s="77" t="s">
        <v>303</v>
      </c>
      <c r="D1520" s="89">
        <v>36398</v>
      </c>
      <c r="E1520" s="73" t="s">
        <v>172</v>
      </c>
      <c r="G1520" s="73" t="s">
        <v>273</v>
      </c>
      <c r="H1520" s="75" t="e">
        <f>VLOOKUP(Table16[[#This Row],[Player]],Rosters!$D$1:$D$1939,1,FALSE)</f>
        <v>#N/A</v>
      </c>
      <c r="I1520" s="75" t="str">
        <f>Table16[[#This Row],[RunBlock-Primary6]]&amp;"-"&amp;Table16[[#This Row],[PassBlock8]]&amp;IF(Table16[[#This Row],[RunBlock-Secondary7]]&lt;&gt;"","/"&amp;Table16[[#This Row],[RunBlock-Secondary7]]&amp;"-"&amp;Table16[[#This Row],[PassBlock8]],"")</f>
        <v>-</v>
      </c>
      <c r="J1520" s="73" t="s">
        <v>164</v>
      </c>
      <c r="K1520" s="73"/>
      <c r="L1520" s="74">
        <v>3</v>
      </c>
      <c r="M1520" s="74"/>
      <c r="N1520" s="74"/>
      <c r="O1520" s="74"/>
      <c r="P1520" s="74"/>
      <c r="Q1520" s="74" t="str">
        <f>Table16[[#This Row],[DefPrimary2]]&amp;IF(Table16[[#This Row],[Def-Secondary3]]&lt;&gt;"","/"&amp;Table16[[#This Row],[Def-Secondary3]],)&amp;""&amp;IF(Table16[[#This Row],[PassRush4]]&lt;&gt;"","-"&amp;Table16[[#This Row],[PassRush4]],)</f>
        <v>0-3</v>
      </c>
      <c r="R1520" s="74" t="e">
        <f>VLOOKUP(Table16[[#This Row],[Player]],#REF!,9,FALSE)</f>
        <v>#REF!</v>
      </c>
    </row>
    <row r="1521" spans="1:18" ht="12.75" customHeight="1" x14ac:dyDescent="0.25">
      <c r="A1521" s="76" t="s">
        <v>3831</v>
      </c>
      <c r="B1521" s="72" t="s">
        <v>238</v>
      </c>
      <c r="C1521" s="77" t="s">
        <v>175</v>
      </c>
      <c r="D1521" s="89">
        <v>34862</v>
      </c>
      <c r="E1521" s="73" t="s">
        <v>198</v>
      </c>
      <c r="G1521" s="73" t="s">
        <v>241</v>
      </c>
      <c r="H1521" s="75" t="str">
        <f>VLOOKUP(Table16[[#This Row],[Player]],Rosters!$D$1:$D$1939,1,FALSE)</f>
        <v>Thurman, Nick</v>
      </c>
      <c r="I1521" s="75" t="str">
        <f>Table16[[#This Row],[RunBlock-Primary6]]&amp;"-"&amp;Table16[[#This Row],[PassBlock8]]&amp;IF(Table16[[#This Row],[RunBlock-Secondary7]]&lt;&gt;"","/"&amp;Table16[[#This Row],[RunBlock-Secondary7]]&amp;"-"&amp;Table16[[#This Row],[PassBlock8]],"")</f>
        <v>-</v>
      </c>
      <c r="J1521" s="73" t="s">
        <v>164</v>
      </c>
      <c r="K1521" s="73"/>
      <c r="L1521" s="74">
        <v>0</v>
      </c>
      <c r="M1521" s="74"/>
      <c r="N1521" s="74"/>
      <c r="O1521" s="74"/>
      <c r="P1521" s="74"/>
      <c r="Q1521" s="74" t="str">
        <f>Table16[[#This Row],[DefPrimary2]]&amp;IF(Table16[[#This Row],[Def-Secondary3]]&lt;&gt;"","/"&amp;Table16[[#This Row],[Def-Secondary3]],)&amp;""&amp;IF(Table16[[#This Row],[PassRush4]]&lt;&gt;"","-"&amp;Table16[[#This Row],[PassRush4]],)</f>
        <v>0-0</v>
      </c>
      <c r="R1521" s="74" t="e">
        <f>VLOOKUP(Table16[[#This Row],[Player]],#REF!,9,FALSE)</f>
        <v>#REF!</v>
      </c>
    </row>
    <row r="1522" spans="1:18" ht="12.75" customHeight="1" x14ac:dyDescent="0.25">
      <c r="A1522" s="76" t="s">
        <v>2746</v>
      </c>
      <c r="B1522" s="72" t="s">
        <v>238</v>
      </c>
      <c r="C1522" s="77" t="s">
        <v>220</v>
      </c>
      <c r="D1522" s="89">
        <v>36404</v>
      </c>
      <c r="E1522" s="73" t="s">
        <v>553</v>
      </c>
      <c r="G1522" s="73" t="s">
        <v>273</v>
      </c>
      <c r="H1522" s="75" t="str">
        <f>VLOOKUP(Table16[[#This Row],[Player]],Rosters!$D$1:$D$1939,1,FALSE)</f>
        <v>Togiai, Tommy</v>
      </c>
      <c r="I1522" s="75" t="str">
        <f>Table16[[#This Row],[RunBlock-Primary6]]&amp;"-"&amp;Table16[[#This Row],[PassBlock8]]&amp;IF(Table16[[#This Row],[RunBlock-Secondary7]]&lt;&gt;"","/"&amp;Table16[[#This Row],[RunBlock-Secondary7]]&amp;"-"&amp;Table16[[#This Row],[PassBlock8]],"")</f>
        <v>-</v>
      </c>
      <c r="J1522" s="73" t="s">
        <v>164</v>
      </c>
      <c r="K1522" s="73"/>
      <c r="L1522" s="74">
        <v>3</v>
      </c>
      <c r="M1522" s="74"/>
      <c r="N1522" s="74"/>
      <c r="O1522" s="74"/>
      <c r="P1522" s="74"/>
      <c r="Q1522" s="74" t="str">
        <f>Table16[[#This Row],[DefPrimary2]]&amp;IF(Table16[[#This Row],[Def-Secondary3]]&lt;&gt;"","/"&amp;Table16[[#This Row],[Def-Secondary3]],)&amp;""&amp;IF(Table16[[#This Row],[PassRush4]]&lt;&gt;"","-"&amp;Table16[[#This Row],[PassRush4]],)</f>
        <v>0-3</v>
      </c>
      <c r="R1522" s="74" t="e">
        <f>VLOOKUP(Table16[[#This Row],[Player]],#REF!,9,FALSE)</f>
        <v>#REF!</v>
      </c>
    </row>
    <row r="1523" spans="1:18" ht="12.75" customHeight="1" x14ac:dyDescent="0.25">
      <c r="A1523" s="76" t="s">
        <v>1532</v>
      </c>
      <c r="B1523" s="72" t="s">
        <v>238</v>
      </c>
      <c r="C1523" s="77" t="s">
        <v>84</v>
      </c>
      <c r="D1523" s="89">
        <v>35247</v>
      </c>
      <c r="E1523" s="73" t="s">
        <v>448</v>
      </c>
      <c r="G1523" s="73" t="s">
        <v>241</v>
      </c>
      <c r="H1523" s="75" t="str">
        <f>VLOOKUP(Table16[[#This Row],[Player]],Rosters!$D$1:$D$1939,1,FALSE)</f>
        <v>Tonga, Khyiris</v>
      </c>
      <c r="I1523" s="75" t="str">
        <f>Table16[[#This Row],[RunBlock-Primary6]]&amp;"-"&amp;Table16[[#This Row],[PassBlock8]]&amp;IF(Table16[[#This Row],[RunBlock-Secondary7]]&lt;&gt;"","/"&amp;Table16[[#This Row],[RunBlock-Secondary7]]&amp;"-"&amp;Table16[[#This Row],[PassBlock8]],"")</f>
        <v>-</v>
      </c>
      <c r="J1523" s="73" t="s">
        <v>164</v>
      </c>
      <c r="K1523" s="73"/>
      <c r="L1523" s="74">
        <v>0</v>
      </c>
      <c r="M1523" s="74"/>
      <c r="N1523" s="74"/>
      <c r="O1523" s="74"/>
      <c r="P1523" s="74"/>
      <c r="Q1523" s="74" t="str">
        <f>Table16[[#This Row],[DefPrimary2]]&amp;IF(Table16[[#This Row],[Def-Secondary3]]&lt;&gt;"","/"&amp;Table16[[#This Row],[Def-Secondary3]],)&amp;""&amp;IF(Table16[[#This Row],[PassRush4]]&lt;&gt;"","-"&amp;Table16[[#This Row],[PassRush4]],)</f>
        <v>0-0</v>
      </c>
      <c r="R1523" s="74" t="e">
        <f>VLOOKUP(Table16[[#This Row],[Player]],#REF!,9,FALSE)</f>
        <v>#REF!</v>
      </c>
    </row>
    <row r="1524" spans="1:18" ht="12.75" customHeight="1" x14ac:dyDescent="0.25">
      <c r="A1524" s="76" t="s">
        <v>3195</v>
      </c>
      <c r="B1524" s="72" t="s">
        <v>238</v>
      </c>
      <c r="C1524" s="77" t="s">
        <v>131</v>
      </c>
      <c r="D1524" s="89">
        <v>36342</v>
      </c>
      <c r="E1524" s="73" t="s">
        <v>553</v>
      </c>
      <c r="G1524" s="73" t="s">
        <v>266</v>
      </c>
      <c r="H1524" s="75" t="str">
        <f>VLOOKUP(Table16[[#This Row],[Player]],Rosters!$D$1:$D$1939,1,FALSE)</f>
        <v>Tufele, Jay</v>
      </c>
      <c r="I1524" s="75" t="str">
        <f>Table16[[#This Row],[RunBlock-Primary6]]&amp;"-"&amp;Table16[[#This Row],[PassBlock8]]&amp;IF(Table16[[#This Row],[RunBlock-Secondary7]]&lt;&gt;"","/"&amp;Table16[[#This Row],[RunBlock-Secondary7]]&amp;"-"&amp;Table16[[#This Row],[PassBlock8]],"")</f>
        <v>-</v>
      </c>
      <c r="J1524" s="73" t="s">
        <v>164</v>
      </c>
      <c r="K1524" s="73"/>
      <c r="L1524" s="74">
        <v>2</v>
      </c>
      <c r="M1524" s="74"/>
      <c r="N1524" s="74"/>
      <c r="O1524" s="74"/>
      <c r="P1524" s="74"/>
      <c r="Q1524" s="74" t="str">
        <f>Table16[[#This Row],[DefPrimary2]]&amp;IF(Table16[[#This Row],[Def-Secondary3]]&lt;&gt;"","/"&amp;Table16[[#This Row],[Def-Secondary3]],)&amp;""&amp;IF(Table16[[#This Row],[PassRush4]]&lt;&gt;"","-"&amp;Table16[[#This Row],[PassRush4]],)</f>
        <v>0-2</v>
      </c>
      <c r="R1524" s="74" t="e">
        <f>VLOOKUP(Table16[[#This Row],[Player]],#REF!,9,FALSE)</f>
        <v>#REF!</v>
      </c>
    </row>
    <row r="1525" spans="1:18" ht="12.75" customHeight="1" x14ac:dyDescent="0.25">
      <c r="A1525" s="76" t="s">
        <v>3085</v>
      </c>
      <c r="B1525" s="72" t="s">
        <v>238</v>
      </c>
      <c r="C1525" s="77" t="s">
        <v>395</v>
      </c>
      <c r="D1525" s="89">
        <v>36281</v>
      </c>
      <c r="E1525" s="73" t="s">
        <v>122</v>
      </c>
      <c r="G1525" s="73" t="s">
        <v>241</v>
      </c>
      <c r="H1525" s="75" t="str">
        <f>VLOOKUP(Table16[[#This Row],[Player]],Rosters!$D$1:$D$1939,1,FALSE)</f>
        <v>Tuipulotu, Marlon</v>
      </c>
      <c r="I1525" s="75" t="str">
        <f>Table16[[#This Row],[RunBlock-Primary6]]&amp;"-"&amp;Table16[[#This Row],[PassBlock8]]&amp;IF(Table16[[#This Row],[RunBlock-Secondary7]]&lt;&gt;"","/"&amp;Table16[[#This Row],[RunBlock-Secondary7]]&amp;"-"&amp;Table16[[#This Row],[PassBlock8]],"")</f>
        <v>-</v>
      </c>
      <c r="J1525" s="73" t="s">
        <v>164</v>
      </c>
      <c r="K1525" s="73"/>
      <c r="L1525" s="74">
        <v>0</v>
      </c>
      <c r="M1525" s="74"/>
      <c r="N1525" s="74"/>
      <c r="O1525" s="74"/>
      <c r="P1525" s="74"/>
      <c r="Q1525" s="74" t="str">
        <f>Table16[[#This Row],[DefPrimary2]]&amp;IF(Table16[[#This Row],[Def-Secondary3]]&lt;&gt;"","/"&amp;Table16[[#This Row],[Def-Secondary3]],)&amp;""&amp;IF(Table16[[#This Row],[PassRush4]]&lt;&gt;"","-"&amp;Table16[[#This Row],[PassRush4]],)</f>
        <v>0-0</v>
      </c>
      <c r="R1525" s="74" t="e">
        <f>VLOOKUP(Table16[[#This Row],[Player]],#REF!,9,FALSE)</f>
        <v>#REF!</v>
      </c>
    </row>
    <row r="1526" spans="1:18" ht="12.75" customHeight="1" x14ac:dyDescent="0.25">
      <c r="A1526" s="76" t="s">
        <v>2399</v>
      </c>
      <c r="B1526" s="72" t="s">
        <v>238</v>
      </c>
      <c r="C1526" s="77" t="s">
        <v>250</v>
      </c>
      <c r="D1526" s="89">
        <v>34456</v>
      </c>
      <c r="E1526" s="73" t="s">
        <v>884</v>
      </c>
      <c r="G1526" s="73" t="s">
        <v>339</v>
      </c>
      <c r="H1526" s="75" t="str">
        <f>VLOOKUP(Table16[[#This Row],[Player]],Rosters!$D$1:$D$1939,1,FALSE)</f>
        <v>Tupou, Josh</v>
      </c>
      <c r="I1526" s="75" t="str">
        <f>Table16[[#This Row],[RunBlock-Primary6]]&amp;"-"&amp;Table16[[#This Row],[PassBlock8]]&amp;IF(Table16[[#This Row],[RunBlock-Secondary7]]&lt;&gt;"","/"&amp;Table16[[#This Row],[RunBlock-Secondary7]]&amp;"-"&amp;Table16[[#This Row],[PassBlock8]],"")</f>
        <v>-</v>
      </c>
      <c r="J1526" s="73" t="s">
        <v>164</v>
      </c>
      <c r="K1526" s="73"/>
      <c r="L1526" s="74">
        <v>1</v>
      </c>
      <c r="M1526" s="74"/>
      <c r="N1526" s="74"/>
      <c r="O1526" s="74"/>
      <c r="P1526" s="74"/>
      <c r="Q1526" s="74" t="str">
        <f>Table16[[#This Row],[DefPrimary2]]&amp;IF(Table16[[#This Row],[Def-Secondary3]]&lt;&gt;"","/"&amp;Table16[[#This Row],[Def-Secondary3]],)&amp;""&amp;IF(Table16[[#This Row],[PassRush4]]&lt;&gt;"","-"&amp;Table16[[#This Row],[PassRush4]],)</f>
        <v>0-1</v>
      </c>
      <c r="R1526" s="74" t="e">
        <f>VLOOKUP(Table16[[#This Row],[Player]],#REF!,9,FALSE)</f>
        <v>#REF!</v>
      </c>
    </row>
    <row r="1527" spans="1:18" ht="12.75" customHeight="1" x14ac:dyDescent="0.25">
      <c r="A1527" s="76" t="s">
        <v>3623</v>
      </c>
      <c r="B1527" s="72" t="s">
        <v>238</v>
      </c>
      <c r="C1527" s="77" t="s">
        <v>154</v>
      </c>
      <c r="D1527" s="89">
        <v>35921</v>
      </c>
      <c r="E1527" s="73" t="s">
        <v>89</v>
      </c>
      <c r="G1527" s="73" t="s">
        <v>339</v>
      </c>
      <c r="H1527" s="75" t="str">
        <f>VLOOKUP(Table16[[#This Row],[Player]],Rosters!$D$1:$D$1939,1,FALSE)</f>
        <v>Uwazurike, Eyioma</v>
      </c>
      <c r="I1527" s="75" t="str">
        <f>Table16[[#This Row],[RunBlock-Primary6]]&amp;"-"&amp;Table16[[#This Row],[PassBlock8]]&amp;IF(Table16[[#This Row],[RunBlock-Secondary7]]&lt;&gt;"","/"&amp;Table16[[#This Row],[RunBlock-Secondary7]]&amp;"-"&amp;Table16[[#This Row],[PassBlock8]],"")</f>
        <v>-</v>
      </c>
      <c r="J1527" s="73" t="s">
        <v>164</v>
      </c>
      <c r="K1527" s="73"/>
      <c r="L1527" s="74">
        <v>1</v>
      </c>
      <c r="M1527" s="74"/>
      <c r="N1527" s="74"/>
      <c r="O1527" s="74"/>
      <c r="P1527" s="74"/>
      <c r="Q1527" s="74" t="str">
        <f>Table16[[#This Row],[DefPrimary2]]&amp;IF(Table16[[#This Row],[Def-Secondary3]]&lt;&gt;"","/"&amp;Table16[[#This Row],[Def-Secondary3]],)&amp;""&amp;IF(Table16[[#This Row],[PassRush4]]&lt;&gt;"","-"&amp;Table16[[#This Row],[PassRush4]],)</f>
        <v>0-1</v>
      </c>
      <c r="R1527" s="74" t="e">
        <f>VLOOKUP(Table16[[#This Row],[Player]],#REF!,9,FALSE)</f>
        <v>#REF!</v>
      </c>
    </row>
    <row r="1528" spans="1:18" ht="12.75" customHeight="1" x14ac:dyDescent="0.25">
      <c r="A1528" s="76" t="s">
        <v>2382</v>
      </c>
      <c r="B1528" s="72" t="s">
        <v>238</v>
      </c>
      <c r="C1528" s="77" t="s">
        <v>101</v>
      </c>
      <c r="D1528" s="89">
        <v>35886</v>
      </c>
      <c r="E1528" s="73" t="s">
        <v>122</v>
      </c>
      <c r="G1528" s="73" t="s">
        <v>266</v>
      </c>
      <c r="H1528" s="75" t="str">
        <f>VLOOKUP(Table16[[#This Row],[Player]],Rosters!$D$1:$D$1939,1,FALSE)</f>
        <v>Van Lanen, Cole</v>
      </c>
      <c r="I1528" s="75" t="str">
        <f>Table16[[#This Row],[RunBlock-Primary6]]&amp;"-"&amp;Table16[[#This Row],[PassBlock8]]&amp;IF(Table16[[#This Row],[RunBlock-Secondary7]]&lt;&gt;"","/"&amp;Table16[[#This Row],[RunBlock-Secondary7]]&amp;"-"&amp;Table16[[#This Row],[PassBlock8]],"")</f>
        <v>0-2</v>
      </c>
      <c r="J1528" s="73"/>
      <c r="K1528" s="73"/>
      <c r="L1528" s="74"/>
      <c r="M1528" s="74"/>
      <c r="N1528" s="73">
        <v>0</v>
      </c>
      <c r="O1528" s="73"/>
      <c r="P1528" s="74">
        <v>2</v>
      </c>
      <c r="Q1528" s="74" t="str">
        <f>Table16[[#This Row],[DefPrimary2]]&amp;IF(Table16[[#This Row],[Def-Secondary3]]&lt;&gt;"","/"&amp;Table16[[#This Row],[Def-Secondary3]],)&amp;""&amp;IF(Table16[[#This Row],[PassRush4]]&lt;&gt;"","-"&amp;Table16[[#This Row],[PassRush4]],)</f>
        <v/>
      </c>
      <c r="R1528" s="74" t="e">
        <f>VLOOKUP(Table16[[#This Row],[Player]],#REF!,9,FALSE)</f>
        <v>#REF!</v>
      </c>
    </row>
    <row r="1529" spans="1:18" ht="12.75" customHeight="1" x14ac:dyDescent="0.25">
      <c r="A1529" s="76" t="s">
        <v>4387</v>
      </c>
      <c r="B1529" s="72" t="s">
        <v>238</v>
      </c>
      <c r="C1529" s="77" t="s">
        <v>200</v>
      </c>
      <c r="D1529" s="89">
        <v>36509</v>
      </c>
      <c r="E1529" s="73" t="s">
        <v>99</v>
      </c>
      <c r="G1529" s="73" t="s">
        <v>241</v>
      </c>
      <c r="H1529" s="75" t="e">
        <f>VLOOKUP(Table16[[#This Row],[Player]],Rosters!$D$1:$D$1939,1,FALSE)</f>
        <v>#N/A</v>
      </c>
      <c r="I1529" s="75" t="str">
        <f>Table16[[#This Row],[RunBlock-Primary6]]&amp;"-"&amp;Table16[[#This Row],[PassBlock8]]&amp;IF(Table16[[#This Row],[RunBlock-Secondary7]]&lt;&gt;"","/"&amp;Table16[[#This Row],[RunBlock-Secondary7]]&amp;"-"&amp;Table16[[#This Row],[PassBlock8]],"")</f>
        <v>0-0</v>
      </c>
      <c r="J1529" s="73"/>
      <c r="K1529" s="73"/>
      <c r="L1529" s="74"/>
      <c r="M1529" s="74"/>
      <c r="N1529" s="73">
        <v>0</v>
      </c>
      <c r="O1529" s="73"/>
      <c r="P1529" s="74">
        <v>0</v>
      </c>
      <c r="Q1529" s="74" t="str">
        <f>Table16[[#This Row],[DefPrimary2]]&amp;IF(Table16[[#This Row],[Def-Secondary3]]&lt;&gt;"","/"&amp;Table16[[#This Row],[Def-Secondary3]],)&amp;""&amp;IF(Table16[[#This Row],[PassRush4]]&lt;&gt;"","-"&amp;Table16[[#This Row],[PassRush4]],)</f>
        <v/>
      </c>
      <c r="R1529" s="74" t="e">
        <f>VLOOKUP(Table16[[#This Row],[Player]],#REF!,9,FALSE)</f>
        <v>#REF!</v>
      </c>
    </row>
    <row r="1530" spans="1:18" ht="12.75" customHeight="1" x14ac:dyDescent="0.25">
      <c r="A1530" s="76" t="s">
        <v>2136</v>
      </c>
      <c r="B1530" s="72" t="s">
        <v>238</v>
      </c>
      <c r="C1530" s="77" t="s">
        <v>303</v>
      </c>
      <c r="D1530" s="89">
        <v>36179</v>
      </c>
      <c r="E1530" s="73" t="s">
        <v>180</v>
      </c>
      <c r="G1530" s="73" t="s">
        <v>241</v>
      </c>
      <c r="H1530" s="75" t="str">
        <f>VLOOKUP(Table16[[#This Row],[Player]],Rosters!$D$1:$D$1939,1,FALSE)</f>
        <v>Warren, Carter</v>
      </c>
      <c r="I1530" s="75" t="str">
        <f>Table16[[#This Row],[RunBlock-Primary6]]&amp;"-"&amp;Table16[[#This Row],[PassBlock8]]&amp;IF(Table16[[#This Row],[RunBlock-Secondary7]]&lt;&gt;"","/"&amp;Table16[[#This Row],[RunBlock-Secondary7]]&amp;"-"&amp;Table16[[#This Row],[PassBlock8]],"")</f>
        <v>0-0</v>
      </c>
      <c r="J1530" s="73"/>
      <c r="K1530" s="73"/>
      <c r="L1530" s="74"/>
      <c r="M1530" s="74"/>
      <c r="N1530" s="73">
        <v>0</v>
      </c>
      <c r="O1530" s="73"/>
      <c r="P1530" s="74">
        <v>0</v>
      </c>
      <c r="Q1530" s="74" t="str">
        <f>Table16[[#This Row],[DefPrimary2]]&amp;IF(Table16[[#This Row],[Def-Secondary3]]&lt;&gt;"","/"&amp;Table16[[#This Row],[Def-Secondary3]],)&amp;""&amp;IF(Table16[[#This Row],[PassRush4]]&lt;&gt;"","-"&amp;Table16[[#This Row],[PassRush4]],)</f>
        <v/>
      </c>
      <c r="R1530" s="74" t="e">
        <f>VLOOKUP(Table16[[#This Row],[Player]],#REF!,9,FALSE)</f>
        <v>#REF!</v>
      </c>
    </row>
    <row r="1531" spans="1:18" ht="12.75" customHeight="1" x14ac:dyDescent="0.25">
      <c r="A1531" s="76" t="s">
        <v>1216</v>
      </c>
      <c r="B1531" s="72" t="s">
        <v>238</v>
      </c>
      <c r="C1531" s="77" t="s">
        <v>109</v>
      </c>
      <c r="D1531" s="89">
        <v>34740</v>
      </c>
      <c r="E1531" s="73" t="s">
        <v>884</v>
      </c>
      <c r="G1531" s="73" t="s">
        <v>241</v>
      </c>
      <c r="H1531" s="75" t="str">
        <f>VLOOKUP(Table16[[#This Row],[Player]],Rosters!$D$1:$D$1939,1,FALSE)</f>
        <v>Wilkinson, Elijah</v>
      </c>
      <c r="I1531" s="75" t="str">
        <f>Table16[[#This Row],[RunBlock-Primary6]]&amp;"-"&amp;Table16[[#This Row],[PassBlock8]]&amp;IF(Table16[[#This Row],[RunBlock-Secondary7]]&lt;&gt;"","/"&amp;Table16[[#This Row],[RunBlock-Secondary7]]&amp;"-"&amp;Table16[[#This Row],[PassBlock8]],"")</f>
        <v>0-0</v>
      </c>
      <c r="J1531" s="73"/>
      <c r="K1531" s="73"/>
      <c r="L1531" s="74"/>
      <c r="M1531" s="74"/>
      <c r="N1531" s="73">
        <v>0</v>
      </c>
      <c r="O1531" s="73"/>
      <c r="P1531" s="74">
        <v>0</v>
      </c>
      <c r="Q1531" s="74" t="str">
        <f>Table16[[#This Row],[DefPrimary2]]&amp;IF(Table16[[#This Row],[Def-Secondary3]]&lt;&gt;"","/"&amp;Table16[[#This Row],[Def-Secondary3]],)&amp;""&amp;IF(Table16[[#This Row],[PassRush4]]&lt;&gt;"","-"&amp;Table16[[#This Row],[PassRush4]],)</f>
        <v/>
      </c>
      <c r="R1531" s="74" t="e">
        <f>VLOOKUP(Table16[[#This Row],[Player]],#REF!,9,FALSE)</f>
        <v>#REF!</v>
      </c>
    </row>
    <row r="1532" spans="1:18" ht="12.75" customHeight="1" x14ac:dyDescent="0.25">
      <c r="A1532" s="76" t="s">
        <v>4388</v>
      </c>
      <c r="B1532" s="72" t="s">
        <v>238</v>
      </c>
      <c r="C1532" s="77" t="s">
        <v>91</v>
      </c>
      <c r="D1532" s="89">
        <v>36297</v>
      </c>
      <c r="E1532" s="73" t="s">
        <v>4170</v>
      </c>
      <c r="G1532" s="73" t="s">
        <v>241</v>
      </c>
      <c r="H1532" s="75" t="e">
        <f>VLOOKUP(Table16[[#This Row],[Player]],Rosters!$D$1:$D$1939,1,FALSE)</f>
        <v>#N/A</v>
      </c>
      <c r="I1532" s="75" t="str">
        <f>Table16[[#This Row],[RunBlock-Primary6]]&amp;"-"&amp;Table16[[#This Row],[PassBlock8]]&amp;IF(Table16[[#This Row],[RunBlock-Secondary7]]&lt;&gt;"","/"&amp;Table16[[#This Row],[RunBlock-Secondary7]]&amp;"-"&amp;Table16[[#This Row],[PassBlock8]],"")</f>
        <v>0-0</v>
      </c>
      <c r="J1532" s="73"/>
      <c r="K1532" s="73"/>
      <c r="L1532" s="74"/>
      <c r="M1532" s="74"/>
      <c r="N1532" s="73">
        <v>0</v>
      </c>
      <c r="O1532" s="73"/>
      <c r="P1532" s="74">
        <v>0</v>
      </c>
      <c r="Q1532" s="74" t="str">
        <f>Table16[[#This Row],[DefPrimary2]]&amp;IF(Table16[[#This Row],[Def-Secondary3]]&lt;&gt;"","/"&amp;Table16[[#This Row],[Def-Secondary3]],)&amp;""&amp;IF(Table16[[#This Row],[PassRush4]]&lt;&gt;"","-"&amp;Table16[[#This Row],[PassRush4]],)</f>
        <v/>
      </c>
      <c r="R1532" s="74" t="e">
        <f>VLOOKUP(Table16[[#This Row],[Player]],#REF!,9,FALSE)</f>
        <v>#REF!</v>
      </c>
    </row>
    <row r="1533" spans="1:18" ht="12.75" customHeight="1" x14ac:dyDescent="0.25">
      <c r="A1533" s="76" t="s">
        <v>931</v>
      </c>
      <c r="B1533" s="72" t="s">
        <v>238</v>
      </c>
      <c r="C1533" s="77" t="s">
        <v>368</v>
      </c>
      <c r="D1533" s="89">
        <v>35885</v>
      </c>
      <c r="E1533" s="73" t="s">
        <v>4144</v>
      </c>
      <c r="G1533" s="73" t="s">
        <v>317</v>
      </c>
      <c r="H1533" s="75" t="str">
        <f>VLOOKUP(Table16[[#This Row],[Player]],Rosters!$D$1:$D$1939,1,FALSE)</f>
        <v>Wyatt, Devonte</v>
      </c>
      <c r="I1533" s="75" t="str">
        <f>Table16[[#This Row],[RunBlock-Primary6]]&amp;"-"&amp;Table16[[#This Row],[PassBlock8]]&amp;IF(Table16[[#This Row],[RunBlock-Secondary7]]&lt;&gt;"","/"&amp;Table16[[#This Row],[RunBlock-Secondary7]]&amp;"-"&amp;Table16[[#This Row],[PassBlock8]],"")</f>
        <v>-</v>
      </c>
      <c r="J1533" s="73" t="s">
        <v>164</v>
      </c>
      <c r="K1533" s="73"/>
      <c r="L1533" s="74">
        <v>6</v>
      </c>
      <c r="M1533" s="74"/>
      <c r="N1533" s="74"/>
      <c r="O1533" s="74"/>
      <c r="P1533" s="74"/>
      <c r="Q1533" s="74" t="str">
        <f>Table16[[#This Row],[DefPrimary2]]&amp;IF(Table16[[#This Row],[Def-Secondary3]]&lt;&gt;"","/"&amp;Table16[[#This Row],[Def-Secondary3]],)&amp;""&amp;IF(Table16[[#This Row],[PassRush4]]&lt;&gt;"","-"&amp;Table16[[#This Row],[PassRush4]],)</f>
        <v>0-6</v>
      </c>
      <c r="R1533" s="74" t="e">
        <f>VLOOKUP(Table16[[#This Row],[Player]],#REF!,9,FALSE)</f>
        <v>#REF!</v>
      </c>
    </row>
    <row r="1534" spans="1:18" ht="12.75" customHeight="1" x14ac:dyDescent="0.25">
      <c r="A1534" s="76" t="s">
        <v>2048</v>
      </c>
      <c r="B1534" s="72" t="s">
        <v>1230</v>
      </c>
      <c r="C1534" s="77" t="s">
        <v>272</v>
      </c>
      <c r="D1534" s="89">
        <v>36342</v>
      </c>
      <c r="E1534" s="73" t="s">
        <v>283</v>
      </c>
      <c r="G1534" s="73" t="s">
        <v>336</v>
      </c>
      <c r="H1534" s="75" t="str">
        <f>VLOOKUP(Table16[[#This Row],[Player]],Rosters!$D$1:$D$1939,1,FALSE)</f>
        <v>Barmore, Christian</v>
      </c>
      <c r="I1534" s="75" t="str">
        <f>Table16[[#This Row],[RunBlock-Primary6]]&amp;"-"&amp;Table16[[#This Row],[PassBlock8]]&amp;IF(Table16[[#This Row],[RunBlock-Secondary7]]&lt;&gt;"","/"&amp;Table16[[#This Row],[RunBlock-Secondary7]]&amp;"-"&amp;Table16[[#This Row],[PassBlock8]],"")</f>
        <v>-</v>
      </c>
      <c r="J1534" s="73" t="s">
        <v>164</v>
      </c>
      <c r="K1534" s="73" t="s">
        <v>164</v>
      </c>
      <c r="L1534" s="74">
        <v>2</v>
      </c>
      <c r="M1534" s="74"/>
      <c r="N1534" s="74"/>
      <c r="O1534" s="74"/>
      <c r="P1534" s="74"/>
      <c r="Q1534" s="74" t="str">
        <f>Table16[[#This Row],[DefPrimary2]]&amp;IF(Table16[[#This Row],[Def-Secondary3]]&lt;&gt;"","/"&amp;Table16[[#This Row],[Def-Secondary3]],)&amp;""&amp;IF(Table16[[#This Row],[PassRush4]]&lt;&gt;"","-"&amp;Table16[[#This Row],[PassRush4]],)</f>
        <v>0/0-2</v>
      </c>
      <c r="R1534" s="74" t="e">
        <f>VLOOKUP(Table16[[#This Row],[Player]],#REF!,9,FALSE)</f>
        <v>#REF!</v>
      </c>
    </row>
    <row r="1535" spans="1:18" ht="12.75" customHeight="1" x14ac:dyDescent="0.25">
      <c r="A1535" s="76" t="s">
        <v>2042</v>
      </c>
      <c r="B1535" s="72" t="s">
        <v>1230</v>
      </c>
      <c r="C1535" s="77" t="s">
        <v>612</v>
      </c>
      <c r="D1535" s="89">
        <v>35865</v>
      </c>
      <c r="E1535" s="73" t="s">
        <v>698</v>
      </c>
      <c r="G1535" s="73" t="s">
        <v>183</v>
      </c>
      <c r="H1535" s="75" t="str">
        <f>VLOOKUP(Table16[[#This Row],[Player]],Rosters!$D$1:$D$1939,1,FALSE)</f>
        <v>Garcia, Elijah</v>
      </c>
      <c r="I1535" s="75" t="str">
        <f>Table16[[#This Row],[RunBlock-Primary6]]&amp;"-"&amp;Table16[[#This Row],[PassBlock8]]&amp;IF(Table16[[#This Row],[RunBlock-Secondary7]]&lt;&gt;"","/"&amp;Table16[[#This Row],[RunBlock-Secondary7]]&amp;"-"&amp;Table16[[#This Row],[PassBlock8]],"")</f>
        <v>-</v>
      </c>
      <c r="J1535" s="73" t="s">
        <v>141</v>
      </c>
      <c r="K1535" s="73" t="s">
        <v>164</v>
      </c>
      <c r="L1535" s="74">
        <v>0</v>
      </c>
      <c r="M1535" s="74"/>
      <c r="N1535" s="74"/>
      <c r="O1535" s="74"/>
      <c r="P1535" s="74"/>
      <c r="Q1535" s="74" t="str">
        <f>Table16[[#This Row],[DefPrimary2]]&amp;IF(Table16[[#This Row],[Def-Secondary3]]&lt;&gt;"","/"&amp;Table16[[#This Row],[Def-Secondary3]],)&amp;""&amp;IF(Table16[[#This Row],[PassRush4]]&lt;&gt;"","-"&amp;Table16[[#This Row],[PassRush4]],)</f>
        <v>4/0-0</v>
      </c>
      <c r="R1535" s="74" t="e">
        <f>VLOOKUP(Table16[[#This Row],[Player]],#REF!,9,FALSE)</f>
        <v>#REF!</v>
      </c>
    </row>
    <row r="1536" spans="1:18" ht="12.75" customHeight="1" x14ac:dyDescent="0.25">
      <c r="A1536" s="76" t="s">
        <v>3717</v>
      </c>
      <c r="B1536" s="72" t="s">
        <v>1230</v>
      </c>
      <c r="C1536" s="77" t="s">
        <v>91</v>
      </c>
      <c r="D1536" s="89">
        <v>37785</v>
      </c>
      <c r="E1536" s="73" t="s">
        <v>3718</v>
      </c>
      <c r="G1536" s="73" t="s">
        <v>1930</v>
      </c>
      <c r="H1536" s="75" t="e">
        <f>VLOOKUP(Table16[[#This Row],[Player]],Rosters!$D$1:$D$1939,1,FALSE)</f>
        <v>#N/A</v>
      </c>
      <c r="I1536" s="75" t="str">
        <f>Table16[[#This Row],[RunBlock-Primary6]]&amp;"-"&amp;Table16[[#This Row],[PassBlock8]]&amp;IF(Table16[[#This Row],[RunBlock-Secondary7]]&lt;&gt;"","/"&amp;Table16[[#This Row],[RunBlock-Secondary7]]&amp;"-"&amp;Table16[[#This Row],[PassBlock8]],"")</f>
        <v>-</v>
      </c>
      <c r="J1536" s="73" t="s">
        <v>141</v>
      </c>
      <c r="K1536" s="73" t="s">
        <v>164</v>
      </c>
      <c r="L1536" s="74">
        <v>3</v>
      </c>
      <c r="M1536" s="74"/>
      <c r="N1536" s="74"/>
      <c r="O1536" s="74"/>
      <c r="P1536" s="74"/>
      <c r="Q1536" s="74" t="str">
        <f>Table16[[#This Row],[DefPrimary2]]&amp;IF(Table16[[#This Row],[Def-Secondary3]]&lt;&gt;"","/"&amp;Table16[[#This Row],[Def-Secondary3]],)&amp;""&amp;IF(Table16[[#This Row],[PassRush4]]&lt;&gt;"","-"&amp;Table16[[#This Row],[PassRush4]],)</f>
        <v>4/0-3</v>
      </c>
      <c r="R1536" s="74" t="e">
        <f>VLOOKUP(Table16[[#This Row],[Player]],#REF!,9,FALSE)</f>
        <v>#REF!</v>
      </c>
    </row>
    <row r="1537" spans="1:18" ht="12.75" customHeight="1" x14ac:dyDescent="0.25">
      <c r="A1537" s="76" t="s">
        <v>2043</v>
      </c>
      <c r="B1537" s="72" t="s">
        <v>1230</v>
      </c>
      <c r="C1537" s="77" t="s">
        <v>91</v>
      </c>
      <c r="D1537" s="89">
        <v>35462</v>
      </c>
      <c r="E1537" s="73" t="s">
        <v>1248</v>
      </c>
      <c r="G1537" s="73" t="s">
        <v>183</v>
      </c>
      <c r="H1537" s="75" t="str">
        <f>VLOOKUP(Table16[[#This Row],[Player]],Rosters!$D$1:$D$1939,1,FALSE)</f>
        <v>Kamara, Sam</v>
      </c>
      <c r="I1537" s="75" t="str">
        <f>Table16[[#This Row],[RunBlock-Primary6]]&amp;"-"&amp;Table16[[#This Row],[PassBlock8]]&amp;IF(Table16[[#This Row],[RunBlock-Secondary7]]&lt;&gt;"","/"&amp;Table16[[#This Row],[RunBlock-Secondary7]]&amp;"-"&amp;Table16[[#This Row],[PassBlock8]],"")</f>
        <v>-</v>
      </c>
      <c r="J1537" s="73" t="s">
        <v>141</v>
      </c>
      <c r="K1537" s="73" t="s">
        <v>164</v>
      </c>
      <c r="L1537" s="74">
        <v>0</v>
      </c>
      <c r="M1537" s="74"/>
      <c r="N1537" s="74"/>
      <c r="O1537" s="74"/>
      <c r="P1537" s="74"/>
      <c r="Q1537" s="74" t="str">
        <f>Table16[[#This Row],[DefPrimary2]]&amp;IF(Table16[[#This Row],[Def-Secondary3]]&lt;&gt;"","/"&amp;Table16[[#This Row],[Def-Secondary3]],)&amp;""&amp;IF(Table16[[#This Row],[PassRush4]]&lt;&gt;"","-"&amp;Table16[[#This Row],[PassRush4]],)</f>
        <v>4/0-0</v>
      </c>
      <c r="R1537" s="74" t="e">
        <f>VLOOKUP(Table16[[#This Row],[Player]],#REF!,9,FALSE)</f>
        <v>#REF!</v>
      </c>
    </row>
    <row r="1538" spans="1:18" ht="12.75" customHeight="1" x14ac:dyDescent="0.25">
      <c r="A1538" s="76" t="s">
        <v>4389</v>
      </c>
      <c r="B1538" s="72" t="s">
        <v>1230</v>
      </c>
      <c r="C1538" s="77" t="s">
        <v>261</v>
      </c>
      <c r="D1538" s="89">
        <v>36276</v>
      </c>
      <c r="E1538" s="73" t="s">
        <v>477</v>
      </c>
      <c r="G1538" s="73" t="s">
        <v>193</v>
      </c>
      <c r="H1538" s="75" t="e">
        <f>VLOOKUP(Table16[[#This Row],[Player]],Rosters!$D$1:$D$1939,1,FALSE)</f>
        <v>#N/A</v>
      </c>
      <c r="I1538" s="75" t="str">
        <f>Table16[[#This Row],[RunBlock-Primary6]]&amp;"-"&amp;Table16[[#This Row],[PassBlock8]]&amp;IF(Table16[[#This Row],[RunBlock-Secondary7]]&lt;&gt;"","/"&amp;Table16[[#This Row],[RunBlock-Secondary7]]&amp;"-"&amp;Table16[[#This Row],[PassBlock8]],"")</f>
        <v>-</v>
      </c>
      <c r="J1538" s="73" t="s">
        <v>164</v>
      </c>
      <c r="K1538" s="73" t="s">
        <v>164</v>
      </c>
      <c r="L1538" s="74">
        <v>0</v>
      </c>
      <c r="M1538" s="74"/>
      <c r="N1538" s="74"/>
      <c r="O1538" s="74"/>
      <c r="P1538" s="74"/>
      <c r="Q1538" s="74" t="str">
        <f>Table16[[#This Row],[DefPrimary2]]&amp;IF(Table16[[#This Row],[Def-Secondary3]]&lt;&gt;"","/"&amp;Table16[[#This Row],[Def-Secondary3]],)&amp;""&amp;IF(Table16[[#This Row],[PassRush4]]&lt;&gt;"","-"&amp;Table16[[#This Row],[PassRush4]],)</f>
        <v>0/0-0</v>
      </c>
      <c r="R1538" s="74" t="e">
        <f>VLOOKUP(Table16[[#This Row],[Player]],#REF!,9,FALSE)</f>
        <v>#REF!</v>
      </c>
    </row>
    <row r="1539" spans="1:18" ht="12.75" customHeight="1" x14ac:dyDescent="0.25">
      <c r="A1539" s="76" t="s">
        <v>1229</v>
      </c>
      <c r="B1539" s="72" t="s">
        <v>1230</v>
      </c>
      <c r="C1539" s="77" t="s">
        <v>232</v>
      </c>
      <c r="D1539" s="89">
        <v>36231</v>
      </c>
      <c r="E1539" s="73" t="s">
        <v>172</v>
      </c>
      <c r="G1539" s="73" t="s">
        <v>780</v>
      </c>
      <c r="H1539" s="75" t="str">
        <f>VLOOKUP(Table16[[#This Row],[Player]],Rosters!$D$1:$D$1939,1,FALSE)</f>
        <v>Redmond, Jalen</v>
      </c>
      <c r="I1539" s="75" t="str">
        <f>Table16[[#This Row],[RunBlock-Primary6]]&amp;"-"&amp;Table16[[#This Row],[PassBlock8]]&amp;IF(Table16[[#This Row],[RunBlock-Secondary7]]&lt;&gt;"","/"&amp;Table16[[#This Row],[RunBlock-Secondary7]]&amp;"-"&amp;Table16[[#This Row],[PassBlock8]],"")</f>
        <v>-</v>
      </c>
      <c r="J1539" s="73" t="s">
        <v>164</v>
      </c>
      <c r="K1539" s="73" t="s">
        <v>164</v>
      </c>
      <c r="L1539" s="74">
        <v>1</v>
      </c>
      <c r="M1539" s="74"/>
      <c r="N1539" s="74"/>
      <c r="O1539" s="74"/>
      <c r="P1539" s="74"/>
      <c r="Q1539" s="74" t="str">
        <f>Table16[[#This Row],[DefPrimary2]]&amp;IF(Table16[[#This Row],[Def-Secondary3]]&lt;&gt;"","/"&amp;Table16[[#This Row],[Def-Secondary3]],)&amp;""&amp;IF(Table16[[#This Row],[PassRush4]]&lt;&gt;"","-"&amp;Table16[[#This Row],[PassRush4]],)</f>
        <v>0/0-1</v>
      </c>
      <c r="R1539" s="74" t="e">
        <f>VLOOKUP(Table16[[#This Row],[Player]],#REF!,9,FALSE)</f>
        <v>#REF!</v>
      </c>
    </row>
    <row r="1540" spans="1:18" ht="12.75" customHeight="1" x14ac:dyDescent="0.25">
      <c r="A1540" s="76" t="s">
        <v>3075</v>
      </c>
      <c r="B1540" s="72" t="s">
        <v>533</v>
      </c>
      <c r="C1540" s="77" t="s">
        <v>327</v>
      </c>
      <c r="D1540" s="89">
        <v>37288</v>
      </c>
      <c r="E1540" s="73" t="s">
        <v>3076</v>
      </c>
      <c r="G1540" s="73" t="s">
        <v>913</v>
      </c>
      <c r="H1540" s="75" t="str">
        <f>VLOOKUP(Table16[[#This Row],[Player]],Rosters!$D$1:$D$1939,1,FALSE)</f>
        <v>Amegadjie, Kiran</v>
      </c>
      <c r="I1540" s="75" t="str">
        <f>Table16[[#This Row],[RunBlock-Primary6]]&amp;"-"&amp;Table16[[#This Row],[PassBlock8]]&amp;IF(Table16[[#This Row],[RunBlock-Secondary7]]&lt;&gt;"","/"&amp;Table16[[#This Row],[RunBlock-Secondary7]]&amp;"-"&amp;Table16[[#This Row],[PassBlock8]],"")</f>
        <v>0-0/0-0</v>
      </c>
      <c r="J1540" s="73"/>
      <c r="K1540" s="73"/>
      <c r="L1540" s="74"/>
      <c r="M1540" s="74"/>
      <c r="N1540" s="73">
        <v>0</v>
      </c>
      <c r="O1540" s="73">
        <v>0</v>
      </c>
      <c r="P1540" s="74">
        <v>0</v>
      </c>
      <c r="Q1540" s="74" t="str">
        <f>Table16[[#This Row],[DefPrimary2]]&amp;IF(Table16[[#This Row],[Def-Secondary3]]&lt;&gt;"","/"&amp;Table16[[#This Row],[Def-Secondary3]],)&amp;""&amp;IF(Table16[[#This Row],[PassRush4]]&lt;&gt;"","-"&amp;Table16[[#This Row],[PassRush4]],)</f>
        <v/>
      </c>
      <c r="R1540" s="74" t="e">
        <f>VLOOKUP(Table16[[#This Row],[Player]],#REF!,9,FALSE)</f>
        <v>#REF!</v>
      </c>
    </row>
    <row r="1541" spans="1:18" ht="12.75" customHeight="1" x14ac:dyDescent="0.25">
      <c r="A1541" s="76" t="s">
        <v>2383</v>
      </c>
      <c r="B1541" s="72" t="s">
        <v>533</v>
      </c>
      <c r="C1541" s="77" t="s">
        <v>123</v>
      </c>
      <c r="D1541" s="89">
        <v>36069</v>
      </c>
      <c r="E1541" s="73" t="s">
        <v>1248</v>
      </c>
      <c r="G1541" s="73" t="s">
        <v>913</v>
      </c>
      <c r="H1541" s="75" t="str">
        <f>VLOOKUP(Table16[[#This Row],[Player]],Rosters!$D$1:$D$1939,1,FALSE)</f>
        <v>Awosika, Kayode</v>
      </c>
      <c r="I1541" s="75" t="str">
        <f>Table16[[#This Row],[RunBlock-Primary6]]&amp;"-"&amp;Table16[[#This Row],[PassBlock8]]&amp;IF(Table16[[#This Row],[RunBlock-Secondary7]]&lt;&gt;"","/"&amp;Table16[[#This Row],[RunBlock-Secondary7]]&amp;"-"&amp;Table16[[#This Row],[PassBlock8]],"")</f>
        <v>0-0/0-0</v>
      </c>
      <c r="J1541" s="73"/>
      <c r="K1541" s="73"/>
      <c r="L1541" s="74"/>
      <c r="M1541" s="74"/>
      <c r="N1541" s="73">
        <v>0</v>
      </c>
      <c r="O1541" s="73">
        <v>0</v>
      </c>
      <c r="P1541" s="74">
        <v>0</v>
      </c>
      <c r="Q1541" s="74" t="str">
        <f>Table16[[#This Row],[DefPrimary2]]&amp;IF(Table16[[#This Row],[Def-Secondary3]]&lt;&gt;"","/"&amp;Table16[[#This Row],[Def-Secondary3]],)&amp;""&amp;IF(Table16[[#This Row],[PassRush4]]&lt;&gt;"","-"&amp;Table16[[#This Row],[PassRush4]],)</f>
        <v/>
      </c>
      <c r="R1541" s="74" t="e">
        <f>VLOOKUP(Table16[[#This Row],[Player]],#REF!,9,FALSE)</f>
        <v>#REF!</v>
      </c>
    </row>
    <row r="1542" spans="1:18" ht="12.75" customHeight="1" x14ac:dyDescent="0.25">
      <c r="A1542" s="76" t="s">
        <v>3176</v>
      </c>
      <c r="B1542" s="72" t="s">
        <v>533</v>
      </c>
      <c r="C1542" s="77" t="s">
        <v>213</v>
      </c>
      <c r="D1542" s="89">
        <v>36360</v>
      </c>
      <c r="E1542" s="73" t="s">
        <v>89</v>
      </c>
      <c r="G1542" s="73" t="s">
        <v>913</v>
      </c>
      <c r="H1542" s="75" t="str">
        <f>VLOOKUP(Table16[[#This Row],[Player]],Rosters!$D$1:$D$1939,1,FALSE)</f>
        <v>Burford, Spencer</v>
      </c>
      <c r="I1542" s="75" t="str">
        <f>Table16[[#This Row],[RunBlock-Primary6]]&amp;"-"&amp;Table16[[#This Row],[PassBlock8]]&amp;IF(Table16[[#This Row],[RunBlock-Secondary7]]&lt;&gt;"","/"&amp;Table16[[#This Row],[RunBlock-Secondary7]]&amp;"-"&amp;Table16[[#This Row],[PassBlock8]],"")</f>
        <v>0-0/0-0</v>
      </c>
      <c r="J1542" s="73"/>
      <c r="K1542" s="73"/>
      <c r="L1542" s="74"/>
      <c r="M1542" s="74"/>
      <c r="N1542" s="73">
        <v>0</v>
      </c>
      <c r="O1542" s="73">
        <v>0</v>
      </c>
      <c r="P1542" s="74">
        <v>0</v>
      </c>
      <c r="Q1542" s="74" t="str">
        <f>Table16[[#This Row],[DefPrimary2]]&amp;IF(Table16[[#This Row],[Def-Secondary3]]&lt;&gt;"","/"&amp;Table16[[#This Row],[Def-Secondary3]],)&amp;""&amp;IF(Table16[[#This Row],[PassRush4]]&lt;&gt;"","-"&amp;Table16[[#This Row],[PassRush4]],)</f>
        <v/>
      </c>
      <c r="R1542" s="74" t="e">
        <f>VLOOKUP(Table16[[#This Row],[Player]],#REF!,9,FALSE)</f>
        <v>#REF!</v>
      </c>
    </row>
    <row r="1543" spans="1:18" ht="12.75" customHeight="1" x14ac:dyDescent="0.25">
      <c r="A1543" s="76" t="s">
        <v>1514</v>
      </c>
      <c r="B1543" s="72" t="s">
        <v>533</v>
      </c>
      <c r="C1543" s="77" t="s">
        <v>200</v>
      </c>
      <c r="D1543" s="89">
        <v>35575</v>
      </c>
      <c r="E1543" s="73" t="s">
        <v>136</v>
      </c>
      <c r="G1543" s="73" t="s">
        <v>913</v>
      </c>
      <c r="H1543" s="75" t="str">
        <f>VLOOKUP(Table16[[#This Row],[Player]],Rosters!$D$1:$D$1939,1,FALSE)</f>
        <v>Edoga, Chuma</v>
      </c>
      <c r="I1543" s="75" t="str">
        <f>Table16[[#This Row],[RunBlock-Primary6]]&amp;"-"&amp;Table16[[#This Row],[PassBlock8]]&amp;IF(Table16[[#This Row],[RunBlock-Secondary7]]&lt;&gt;"","/"&amp;Table16[[#This Row],[RunBlock-Secondary7]]&amp;"-"&amp;Table16[[#This Row],[PassBlock8]],"")</f>
        <v>0-0/0-0</v>
      </c>
      <c r="J1543" s="73"/>
      <c r="K1543" s="73"/>
      <c r="L1543" s="74"/>
      <c r="M1543" s="74"/>
      <c r="N1543" s="73">
        <v>0</v>
      </c>
      <c r="O1543" s="73">
        <v>0</v>
      </c>
      <c r="P1543" s="74">
        <v>0</v>
      </c>
      <c r="Q1543" s="74" t="str">
        <f>Table16[[#This Row],[DefPrimary2]]&amp;IF(Table16[[#This Row],[Def-Secondary3]]&lt;&gt;"","/"&amp;Table16[[#This Row],[Def-Secondary3]],)&amp;""&amp;IF(Table16[[#This Row],[PassRush4]]&lt;&gt;"","-"&amp;Table16[[#This Row],[PassRush4]],)</f>
        <v/>
      </c>
      <c r="R1543" s="74" t="e">
        <f>VLOOKUP(Table16[[#This Row],[Player]],#REF!,9,FALSE)</f>
        <v>#REF!</v>
      </c>
    </row>
    <row r="1544" spans="1:18" ht="12.75" customHeight="1" x14ac:dyDescent="0.25">
      <c r="A1544" s="76" t="s">
        <v>3280</v>
      </c>
      <c r="B1544" s="72" t="s">
        <v>533</v>
      </c>
      <c r="C1544" s="77" t="s">
        <v>303</v>
      </c>
      <c r="D1544" s="89">
        <v>37599</v>
      </c>
      <c r="E1544" s="73" t="s">
        <v>3281</v>
      </c>
      <c r="G1544" s="73" t="s">
        <v>539</v>
      </c>
      <c r="H1544" s="75" t="e">
        <f>VLOOKUP(Table16[[#This Row],[Player]],Rosters!$D$1:$D$1939,1,FALSE)</f>
        <v>#N/A</v>
      </c>
      <c r="I1544" s="75" t="str">
        <f>Table16[[#This Row],[RunBlock-Primary6]]&amp;"-"&amp;Table16[[#This Row],[PassBlock8]]&amp;IF(Table16[[#This Row],[RunBlock-Secondary7]]&lt;&gt;"","/"&amp;Table16[[#This Row],[RunBlock-Secondary7]]&amp;"-"&amp;Table16[[#This Row],[PassBlock8]],"")</f>
        <v>4-2/0-2</v>
      </c>
      <c r="J1544" s="73"/>
      <c r="K1544" s="73"/>
      <c r="L1544" s="74"/>
      <c r="M1544" s="74"/>
      <c r="N1544" s="73">
        <v>4</v>
      </c>
      <c r="O1544" s="73">
        <v>0</v>
      </c>
      <c r="P1544" s="74">
        <v>2</v>
      </c>
      <c r="Q1544" s="74" t="str">
        <f>Table16[[#This Row],[DefPrimary2]]&amp;IF(Table16[[#This Row],[Def-Secondary3]]&lt;&gt;"","/"&amp;Table16[[#This Row],[Def-Secondary3]],)&amp;""&amp;IF(Table16[[#This Row],[PassRush4]]&lt;&gt;"","-"&amp;Table16[[#This Row],[PassRush4]],)</f>
        <v/>
      </c>
      <c r="R1544" s="74" t="e">
        <f>VLOOKUP(Table16[[#This Row],[Player]],#REF!,9,FALSE)</f>
        <v>#REF!</v>
      </c>
    </row>
    <row r="1545" spans="1:18" ht="12.75" customHeight="1" x14ac:dyDescent="0.25">
      <c r="A1545" s="76" t="s">
        <v>2135</v>
      </c>
      <c r="B1545" s="72" t="s">
        <v>533</v>
      </c>
      <c r="C1545" s="77" t="s">
        <v>285</v>
      </c>
      <c r="D1545" s="89">
        <v>37014</v>
      </c>
      <c r="E1545" s="73" t="s">
        <v>180</v>
      </c>
      <c r="G1545" s="73" t="s">
        <v>913</v>
      </c>
      <c r="H1545" s="75" t="str">
        <f>VLOOKUP(Table16[[#This Row],[Player]],Rosters!$D$1:$D$1939,1,FALSE)</f>
        <v>Freeland, Blake</v>
      </c>
      <c r="I1545" s="75" t="str">
        <f>Table16[[#This Row],[RunBlock-Primary6]]&amp;"-"&amp;Table16[[#This Row],[PassBlock8]]&amp;IF(Table16[[#This Row],[RunBlock-Secondary7]]&lt;&gt;"","/"&amp;Table16[[#This Row],[RunBlock-Secondary7]]&amp;"-"&amp;Table16[[#This Row],[PassBlock8]],"")</f>
        <v>0-0/0-0</v>
      </c>
      <c r="J1545" s="73"/>
      <c r="K1545" s="73"/>
      <c r="L1545" s="74"/>
      <c r="M1545" s="74"/>
      <c r="N1545" s="73">
        <v>0</v>
      </c>
      <c r="O1545" s="73">
        <v>0</v>
      </c>
      <c r="P1545" s="74">
        <v>0</v>
      </c>
      <c r="Q1545" s="74" t="str">
        <f>Table16[[#This Row],[DefPrimary2]]&amp;IF(Table16[[#This Row],[Def-Secondary3]]&lt;&gt;"","/"&amp;Table16[[#This Row],[Def-Secondary3]],)&amp;""&amp;IF(Table16[[#This Row],[PassRush4]]&lt;&gt;"","-"&amp;Table16[[#This Row],[PassRush4]],)</f>
        <v/>
      </c>
      <c r="R1545" s="74" t="e">
        <f>VLOOKUP(Table16[[#This Row],[Player]],#REF!,9,FALSE)</f>
        <v>#REF!</v>
      </c>
    </row>
    <row r="1546" spans="1:18" ht="12.75" customHeight="1" x14ac:dyDescent="0.25">
      <c r="A1546" s="76" t="s">
        <v>2377</v>
      </c>
      <c r="B1546" s="72" t="s">
        <v>533</v>
      </c>
      <c r="C1546" s="77" t="s">
        <v>285</v>
      </c>
      <c r="D1546" s="89">
        <v>36917</v>
      </c>
      <c r="E1546" s="73" t="s">
        <v>2378</v>
      </c>
      <c r="G1546" s="73" t="s">
        <v>587</v>
      </c>
      <c r="H1546" s="75" t="str">
        <f>VLOOKUP(Table16[[#This Row],[Player]],Rosters!$D$1:$D$1939,1,FALSE)</f>
        <v>Goncalves, Matt</v>
      </c>
      <c r="I1546" s="75" t="str">
        <f>Table16[[#This Row],[RunBlock-Primary6]]&amp;"-"&amp;Table16[[#This Row],[PassBlock8]]&amp;IF(Table16[[#This Row],[RunBlock-Secondary7]]&lt;&gt;"","/"&amp;Table16[[#This Row],[RunBlock-Secondary7]]&amp;"-"&amp;Table16[[#This Row],[PassBlock8]],"")</f>
        <v>4-0/0-0</v>
      </c>
      <c r="J1546" s="73"/>
      <c r="K1546" s="73"/>
      <c r="L1546" s="74"/>
      <c r="M1546" s="74"/>
      <c r="N1546" s="73">
        <v>4</v>
      </c>
      <c r="O1546" s="73">
        <v>0</v>
      </c>
      <c r="P1546" s="74">
        <v>0</v>
      </c>
      <c r="Q1546" s="74" t="str">
        <f>Table16[[#This Row],[DefPrimary2]]&amp;IF(Table16[[#This Row],[Def-Secondary3]]&lt;&gt;"","/"&amp;Table16[[#This Row],[Def-Secondary3]],)&amp;""&amp;IF(Table16[[#This Row],[PassRush4]]&lt;&gt;"","-"&amp;Table16[[#This Row],[PassRush4]],)</f>
        <v/>
      </c>
      <c r="R1546" s="74" t="e">
        <f>VLOOKUP(Table16[[#This Row],[Player]],#REF!,9,FALSE)</f>
        <v>#REF!</v>
      </c>
    </row>
    <row r="1547" spans="1:18" ht="12.75" customHeight="1" x14ac:dyDescent="0.25">
      <c r="A1547" s="76" t="s">
        <v>1512</v>
      </c>
      <c r="B1547" s="72" t="s">
        <v>533</v>
      </c>
      <c r="C1547" s="77" t="s">
        <v>101</v>
      </c>
      <c r="D1547" s="89">
        <v>35065</v>
      </c>
      <c r="E1547" s="73">
        <v>0</v>
      </c>
      <c r="G1547" s="73" t="s">
        <v>546</v>
      </c>
      <c r="H1547" s="75" t="str">
        <f>VLOOKUP(Table16[[#This Row],[Player]],Rosters!$D$1:$D$1939,1,FALSE)</f>
        <v>Hance, Blake</v>
      </c>
      <c r="I1547" s="75" t="str">
        <f>Table16[[#This Row],[RunBlock-Primary6]]&amp;"-"&amp;Table16[[#This Row],[PassBlock8]]&amp;IF(Table16[[#This Row],[RunBlock-Secondary7]]&lt;&gt;"","/"&amp;Table16[[#This Row],[RunBlock-Secondary7]]&amp;"-"&amp;Table16[[#This Row],[PassBlock8]],"")</f>
        <v>0-2/0-2</v>
      </c>
      <c r="J1547" s="73"/>
      <c r="K1547" s="73"/>
      <c r="L1547" s="74"/>
      <c r="M1547" s="74"/>
      <c r="N1547" s="73">
        <v>0</v>
      </c>
      <c r="O1547" s="73">
        <v>0</v>
      </c>
      <c r="P1547" s="74">
        <v>2</v>
      </c>
      <c r="Q1547" s="74" t="str">
        <f>Table16[[#This Row],[DefPrimary2]]&amp;IF(Table16[[#This Row],[Def-Secondary3]]&lt;&gt;"","/"&amp;Table16[[#This Row],[Def-Secondary3]],)&amp;""&amp;IF(Table16[[#This Row],[PassRush4]]&lt;&gt;"","-"&amp;Table16[[#This Row],[PassRush4]],)</f>
        <v/>
      </c>
      <c r="R1547" s="74" t="e">
        <f>VLOOKUP(Table16[[#This Row],[Player]],#REF!,9,FALSE)</f>
        <v>#REF!</v>
      </c>
    </row>
    <row r="1548" spans="1:18" ht="12.75" customHeight="1" x14ac:dyDescent="0.25">
      <c r="A1548" s="76" t="s">
        <v>4390</v>
      </c>
      <c r="B1548" s="72" t="s">
        <v>533</v>
      </c>
      <c r="C1548" s="77" t="s">
        <v>363</v>
      </c>
      <c r="D1548" s="89">
        <v>36523</v>
      </c>
      <c r="E1548" s="73" t="s">
        <v>99</v>
      </c>
      <c r="G1548" s="73" t="s">
        <v>913</v>
      </c>
      <c r="H1548" s="75" t="e">
        <f>VLOOKUP(Table16[[#This Row],[Player]],Rosters!$D$1:$D$1939,1,FALSE)</f>
        <v>#N/A</v>
      </c>
      <c r="I1548" s="75" t="str">
        <f>Table16[[#This Row],[RunBlock-Primary6]]&amp;"-"&amp;Table16[[#This Row],[PassBlock8]]&amp;IF(Table16[[#This Row],[RunBlock-Secondary7]]&lt;&gt;"","/"&amp;Table16[[#This Row],[RunBlock-Secondary7]]&amp;"-"&amp;Table16[[#This Row],[PassBlock8]],"")</f>
        <v>0-0/0-0</v>
      </c>
      <c r="J1548" s="73"/>
      <c r="K1548" s="73"/>
      <c r="L1548" s="74"/>
      <c r="M1548" s="74"/>
      <c r="N1548" s="73">
        <v>0</v>
      </c>
      <c r="O1548" s="73">
        <v>0</v>
      </c>
      <c r="P1548" s="74">
        <v>0</v>
      </c>
      <c r="Q1548" s="74" t="str">
        <f>Table16[[#This Row],[DefPrimary2]]&amp;IF(Table16[[#This Row],[Def-Secondary3]]&lt;&gt;"","/"&amp;Table16[[#This Row],[Def-Secondary3]],)&amp;""&amp;IF(Table16[[#This Row],[PassRush4]]&lt;&gt;"","-"&amp;Table16[[#This Row],[PassRush4]],)</f>
        <v/>
      </c>
      <c r="R1548" s="74" t="e">
        <f>VLOOKUP(Table16[[#This Row],[Player]],#REF!,9,FALSE)</f>
        <v>#REF!</v>
      </c>
    </row>
    <row r="1549" spans="1:18" ht="12.75" customHeight="1" x14ac:dyDescent="0.25">
      <c r="A1549" s="76" t="s">
        <v>1775</v>
      </c>
      <c r="B1549" s="72" t="s">
        <v>533</v>
      </c>
      <c r="C1549" s="77" t="s">
        <v>303</v>
      </c>
      <c r="D1549" s="89">
        <v>36445</v>
      </c>
      <c r="E1549" s="73" t="s">
        <v>89</v>
      </c>
      <c r="G1549" s="73" t="s">
        <v>539</v>
      </c>
      <c r="H1549" s="75" t="str">
        <f>VLOOKUP(Table16[[#This Row],[Player]],Rosters!$D$1:$D$1939,1,FALSE)</f>
        <v>Mitchell, Max</v>
      </c>
      <c r="I1549" s="75" t="str">
        <f>Table16[[#This Row],[RunBlock-Primary6]]&amp;"-"&amp;Table16[[#This Row],[PassBlock8]]&amp;IF(Table16[[#This Row],[RunBlock-Secondary7]]&lt;&gt;"","/"&amp;Table16[[#This Row],[RunBlock-Secondary7]]&amp;"-"&amp;Table16[[#This Row],[PassBlock8]],"")</f>
        <v>4-2/0-2</v>
      </c>
      <c r="J1549" s="73"/>
      <c r="K1549" s="73"/>
      <c r="L1549" s="74"/>
      <c r="M1549" s="74"/>
      <c r="N1549" s="73">
        <v>4</v>
      </c>
      <c r="O1549" s="73">
        <v>0</v>
      </c>
      <c r="P1549" s="74">
        <v>2</v>
      </c>
      <c r="Q1549" s="74" t="str">
        <f>Table16[[#This Row],[DefPrimary2]]&amp;IF(Table16[[#This Row],[Def-Secondary3]]&lt;&gt;"","/"&amp;Table16[[#This Row],[Def-Secondary3]],)&amp;""&amp;IF(Table16[[#This Row],[PassRush4]]&lt;&gt;"","-"&amp;Table16[[#This Row],[PassRush4]],)</f>
        <v/>
      </c>
      <c r="R1549" s="74" t="e">
        <f>VLOOKUP(Table16[[#This Row],[Player]],#REF!,9,FALSE)</f>
        <v>#REF!</v>
      </c>
    </row>
    <row r="1550" spans="1:18" ht="12.75" customHeight="1" x14ac:dyDescent="0.25">
      <c r="A1550" s="76" t="s">
        <v>532</v>
      </c>
      <c r="B1550" s="72" t="s">
        <v>533</v>
      </c>
      <c r="C1550" s="77" t="s">
        <v>154</v>
      </c>
      <c r="D1550" s="89">
        <v>36375</v>
      </c>
      <c r="E1550" s="73" t="s">
        <v>172</v>
      </c>
      <c r="G1550" s="73" t="s">
        <v>534</v>
      </c>
      <c r="H1550" s="75" t="str">
        <f>VLOOKUP(Table16[[#This Row],[Player]],Rosters!$D$1:$D$1939,1,FALSE)</f>
        <v>Palczewski, Alex</v>
      </c>
      <c r="I1550" s="75" t="str">
        <f>Table16[[#This Row],[RunBlock-Primary6]]&amp;"-"&amp;Table16[[#This Row],[PassBlock8]]&amp;IF(Table16[[#This Row],[RunBlock-Secondary7]]&lt;&gt;"","/"&amp;Table16[[#This Row],[RunBlock-Secondary7]]&amp;"-"&amp;Table16[[#This Row],[PassBlock8]],"")</f>
        <v>4-3/0-3</v>
      </c>
      <c r="J1550" s="73"/>
      <c r="K1550" s="73"/>
      <c r="L1550" s="74"/>
      <c r="M1550" s="74"/>
      <c r="N1550" s="73">
        <v>4</v>
      </c>
      <c r="O1550" s="73">
        <v>0</v>
      </c>
      <c r="P1550" s="74">
        <v>3</v>
      </c>
      <c r="Q1550" s="74" t="str">
        <f>Table16[[#This Row],[DefPrimary2]]&amp;IF(Table16[[#This Row],[Def-Secondary3]]&lt;&gt;"","/"&amp;Table16[[#This Row],[Def-Secondary3]],)&amp;""&amp;IF(Table16[[#This Row],[PassRush4]]&lt;&gt;"","-"&amp;Table16[[#This Row],[PassRush4]],)</f>
        <v/>
      </c>
      <c r="R1550" s="74" t="e">
        <f>VLOOKUP(Table16[[#This Row],[Player]],#REF!,9,FALSE)</f>
        <v>#REF!</v>
      </c>
    </row>
    <row r="1551" spans="1:18" ht="12.75" customHeight="1" x14ac:dyDescent="0.25">
      <c r="A1551" s="76" t="s">
        <v>2255</v>
      </c>
      <c r="B1551" s="72" t="s">
        <v>533</v>
      </c>
      <c r="C1551" s="77" t="s">
        <v>200</v>
      </c>
      <c r="D1551" s="89">
        <v>36801</v>
      </c>
      <c r="E1551" s="73" t="s">
        <v>236</v>
      </c>
      <c r="G1551" s="73" t="s">
        <v>913</v>
      </c>
      <c r="H1551" s="75" t="str">
        <f>VLOOKUP(Table16[[#This Row],[Player]],Rosters!$D$1:$D$1939,1,FALSE)</f>
        <v>Richards, Asim</v>
      </c>
      <c r="I1551" s="75" t="str">
        <f>Table16[[#This Row],[RunBlock-Primary6]]&amp;"-"&amp;Table16[[#This Row],[PassBlock8]]&amp;IF(Table16[[#This Row],[RunBlock-Secondary7]]&lt;&gt;"","/"&amp;Table16[[#This Row],[RunBlock-Secondary7]]&amp;"-"&amp;Table16[[#This Row],[PassBlock8]],"")</f>
        <v>0-0/0-0</v>
      </c>
      <c r="J1551" s="73"/>
      <c r="K1551" s="73"/>
      <c r="L1551" s="74"/>
      <c r="M1551" s="74"/>
      <c r="N1551" s="73">
        <v>0</v>
      </c>
      <c r="O1551" s="73">
        <v>0</v>
      </c>
      <c r="P1551" s="74">
        <v>0</v>
      </c>
      <c r="Q1551" s="74" t="str">
        <f>Table16[[#This Row],[DefPrimary2]]&amp;IF(Table16[[#This Row],[Def-Secondary3]]&lt;&gt;"","/"&amp;Table16[[#This Row],[Def-Secondary3]],)&amp;""&amp;IF(Table16[[#This Row],[PassRush4]]&lt;&gt;"","-"&amp;Table16[[#This Row],[PassRush4]],)</f>
        <v/>
      </c>
      <c r="R1551" s="74" t="e">
        <f>VLOOKUP(Table16[[#This Row],[Player]],#REF!,9,FALSE)</f>
        <v>#REF!</v>
      </c>
    </row>
    <row r="1552" spans="1:18" ht="12.75" customHeight="1" x14ac:dyDescent="0.25">
      <c r="A1552" s="76" t="s">
        <v>911</v>
      </c>
      <c r="B1552" s="72" t="s">
        <v>533</v>
      </c>
      <c r="C1552" s="77" t="s">
        <v>395</v>
      </c>
      <c r="D1552" s="89">
        <v>37639</v>
      </c>
      <c r="E1552" s="73" t="s">
        <v>912</v>
      </c>
      <c r="G1552" s="73" t="s">
        <v>913</v>
      </c>
      <c r="H1552" s="75" t="str">
        <f>VLOOKUP(Table16[[#This Row],[Player]],Rosters!$D$1:$D$1939,1,FALSE)</f>
        <v>Suamataia, Kingsley</v>
      </c>
      <c r="I1552" s="75" t="str">
        <f>Table16[[#This Row],[RunBlock-Primary6]]&amp;"-"&amp;Table16[[#This Row],[PassBlock8]]&amp;IF(Table16[[#This Row],[RunBlock-Secondary7]]&lt;&gt;"","/"&amp;Table16[[#This Row],[RunBlock-Secondary7]]&amp;"-"&amp;Table16[[#This Row],[PassBlock8]],"")</f>
        <v>0-0/0-0</v>
      </c>
      <c r="J1552" s="73"/>
      <c r="K1552" s="73"/>
      <c r="L1552" s="74"/>
      <c r="M1552" s="74"/>
      <c r="N1552" s="73">
        <v>0</v>
      </c>
      <c r="O1552" s="73">
        <v>0</v>
      </c>
      <c r="P1552" s="74">
        <v>0</v>
      </c>
      <c r="Q1552" s="74" t="str">
        <f>Table16[[#This Row],[DefPrimary2]]&amp;IF(Table16[[#This Row],[Def-Secondary3]]&lt;&gt;"","/"&amp;Table16[[#This Row],[Def-Secondary3]],)&amp;""&amp;IF(Table16[[#This Row],[PassRush4]]&lt;&gt;"","-"&amp;Table16[[#This Row],[PassRush4]],)</f>
        <v/>
      </c>
      <c r="R1552" s="74" t="e">
        <f>VLOOKUP(Table16[[#This Row],[Player]],#REF!,9,FALSE)</f>
        <v>#REF!</v>
      </c>
    </row>
    <row r="1553" spans="1:19" ht="12.75" customHeight="1" x14ac:dyDescent="0.25">
      <c r="A1553" s="76" t="s">
        <v>3401</v>
      </c>
      <c r="B1553" s="72" t="s">
        <v>533</v>
      </c>
      <c r="C1553" s="77" t="s">
        <v>220</v>
      </c>
      <c r="D1553" s="89">
        <v>35941</v>
      </c>
      <c r="E1553" s="73" t="s">
        <v>416</v>
      </c>
      <c r="G1553" s="73" t="s">
        <v>913</v>
      </c>
      <c r="H1553" s="75" t="str">
        <f>VLOOKUP(Table16[[#This Row],[Player]],Rosters!$D$1:$D$1939,1,FALSE)</f>
        <v>Thomas, Zachary</v>
      </c>
      <c r="I1553" s="75" t="str">
        <f>Table16[[#This Row],[RunBlock-Primary6]]&amp;"-"&amp;Table16[[#This Row],[PassBlock8]]&amp;IF(Table16[[#This Row],[RunBlock-Secondary7]]&lt;&gt;"","/"&amp;Table16[[#This Row],[RunBlock-Secondary7]]&amp;"-"&amp;Table16[[#This Row],[PassBlock8]],"")</f>
        <v>0-0/0-0</v>
      </c>
      <c r="J1553" s="73"/>
      <c r="K1553" s="73"/>
      <c r="L1553" s="74"/>
      <c r="M1553" s="74"/>
      <c r="N1553" s="73">
        <v>0</v>
      </c>
      <c r="O1553" s="73">
        <v>0</v>
      </c>
      <c r="P1553" s="74">
        <v>0</v>
      </c>
      <c r="Q1553" s="74" t="str">
        <f>Table16[[#This Row],[DefPrimary2]]&amp;IF(Table16[[#This Row],[Def-Secondary3]]&lt;&gt;"","/"&amp;Table16[[#This Row],[Def-Secondary3]],)&amp;""&amp;IF(Table16[[#This Row],[PassRush4]]&lt;&gt;"","-"&amp;Table16[[#This Row],[PassRush4]],)</f>
        <v/>
      </c>
      <c r="R1553" s="74" t="e">
        <f>VLOOKUP(Table16[[#This Row],[Player]],#REF!,9,FALSE)</f>
        <v>#REF!</v>
      </c>
    </row>
    <row r="1554" spans="1:19" ht="12.75" customHeight="1" x14ac:dyDescent="0.25">
      <c r="A1554" s="81" t="s">
        <v>2728</v>
      </c>
      <c r="B1554" s="72" t="s">
        <v>533</v>
      </c>
      <c r="C1554" s="77" t="s">
        <v>145</v>
      </c>
      <c r="D1554" s="89">
        <v>35876</v>
      </c>
      <c r="E1554" s="73" t="e">
        <v>#N/A</v>
      </c>
      <c r="G1554" s="73" t="s">
        <v>546</v>
      </c>
      <c r="H1554" s="75" t="str">
        <f>VLOOKUP(Table16[[#This Row],[Player]],Rosters!$D$1:$D$1939,1,FALSE)</f>
        <v>Van Denmark, Ryan</v>
      </c>
      <c r="I1554" s="75" t="str">
        <f>Table16[[#This Row],[RunBlock-Primary6]]&amp;"-"&amp;Table16[[#This Row],[PassBlock8]]&amp;IF(Table16[[#This Row],[RunBlock-Secondary7]]&lt;&gt;"","/"&amp;Table16[[#This Row],[RunBlock-Secondary7]]&amp;"-"&amp;Table16[[#This Row],[PassBlock8]],"")</f>
        <v>0-2/0-2</v>
      </c>
      <c r="J1554" s="73"/>
      <c r="K1554" s="73"/>
      <c r="L1554" s="74"/>
      <c r="M1554" s="74"/>
      <c r="N1554" s="73">
        <v>0</v>
      </c>
      <c r="O1554" s="73">
        <v>0</v>
      </c>
      <c r="P1554" s="74">
        <v>2</v>
      </c>
      <c r="Q1554" s="74" t="str">
        <f>Table16[[#This Row],[DefPrimary2]]&amp;IF(Table16[[#This Row],[Def-Secondary3]]&lt;&gt;"","/"&amp;Table16[[#This Row],[Def-Secondary3]],)&amp;""&amp;IF(Table16[[#This Row],[PassRush4]]&lt;&gt;"","-"&amp;Table16[[#This Row],[PassRush4]],)</f>
        <v/>
      </c>
      <c r="R1554" s="74" t="e">
        <f>VLOOKUP(Table16[[#This Row],[Player]],#REF!,9,FALSE)</f>
        <v>#REF!</v>
      </c>
    </row>
    <row r="1555" spans="1:19" ht="12.75" customHeight="1" x14ac:dyDescent="0.25">
      <c r="A1555" s="76" t="s">
        <v>559</v>
      </c>
      <c r="B1555" s="72" t="s">
        <v>560</v>
      </c>
      <c r="C1555" s="77" t="s">
        <v>181</v>
      </c>
      <c r="D1555" s="89">
        <v>36684</v>
      </c>
      <c r="E1555" s="73" t="s">
        <v>114</v>
      </c>
      <c r="G1555" s="73" t="s">
        <v>561</v>
      </c>
      <c r="H1555" s="75" t="str">
        <f>VLOOKUP(Table16[[#This Row],[Player]],Rosters!$D$1:$D$1939,1,FALSE)</f>
        <v>Anderson, Spencer</v>
      </c>
      <c r="I1555" s="75" t="str">
        <f>Table16[[#This Row],[RunBlock-Primary6]]&amp;"-"&amp;Table16[[#This Row],[PassBlock8]]&amp;IF(Table16[[#This Row],[RunBlock-Secondary7]]&lt;&gt;"","/"&amp;Table16[[#This Row],[RunBlock-Secondary7]]&amp;"-"&amp;Table16[[#This Row],[PassBlock8]],"")</f>
        <v>0-0/0-0</v>
      </c>
      <c r="J1555" s="73"/>
      <c r="K1555" s="73"/>
      <c r="L1555" s="74"/>
      <c r="M1555" s="74"/>
      <c r="N1555" s="73">
        <v>0</v>
      </c>
      <c r="O1555" s="73">
        <v>0</v>
      </c>
      <c r="P1555" s="74">
        <v>0</v>
      </c>
      <c r="Q1555" s="74" t="str">
        <f>Table16[[#This Row],[DefPrimary2]]&amp;IF(Table16[[#This Row],[Def-Secondary3]]&lt;&gt;"","/"&amp;Table16[[#This Row],[Def-Secondary3]],)&amp;""&amp;IF(Table16[[#This Row],[PassRush4]]&lt;&gt;"","-"&amp;Table16[[#This Row],[PassRush4]],)</f>
        <v/>
      </c>
      <c r="R1555" s="74" t="e">
        <f>VLOOKUP(Table16[[#This Row],[Player]],#REF!,9,FALSE)</f>
        <v>#REF!</v>
      </c>
      <c r="S1555" s="71" t="e">
        <f>LEFT(Table16[[#This Row],[2024 Card Info]],7)&amp;"  "&amp;Table16[[#This Row],[Player Data]]</f>
        <v>#REF!</v>
      </c>
    </row>
    <row r="1556" spans="1:19" ht="12.75" customHeight="1" x14ac:dyDescent="0.25">
      <c r="A1556" s="76" t="s">
        <v>3171</v>
      </c>
      <c r="B1556" s="72" t="s">
        <v>560</v>
      </c>
      <c r="C1556" s="77" t="s">
        <v>612</v>
      </c>
      <c r="D1556" s="89">
        <v>36422</v>
      </c>
      <c r="E1556" s="73" t="s">
        <v>191</v>
      </c>
      <c r="G1556" s="73" t="s">
        <v>3172</v>
      </c>
      <c r="H1556" s="75" t="str">
        <f>VLOOKUP(Table16[[#This Row],[Player]],Rosters!$D$1:$D$1939,1,FALSE)</f>
        <v>Ezeudu, Joshua</v>
      </c>
      <c r="I1556" s="75" t="str">
        <f>Table16[[#This Row],[RunBlock-Primary6]]&amp;"-"&amp;Table16[[#This Row],[PassBlock8]]&amp;IF(Table16[[#This Row],[RunBlock-Secondary7]]&lt;&gt;"","/"&amp;Table16[[#This Row],[RunBlock-Secondary7]]&amp;"-"&amp;Table16[[#This Row],[PassBlock8]],"")</f>
        <v>4-0/0-0</v>
      </c>
      <c r="J1556" s="73"/>
      <c r="K1556" s="73"/>
      <c r="L1556" s="74"/>
      <c r="M1556" s="74"/>
      <c r="N1556" s="73">
        <v>4</v>
      </c>
      <c r="O1556" s="73">
        <v>0</v>
      </c>
      <c r="P1556" s="74">
        <v>0</v>
      </c>
      <c r="Q1556" s="74" t="str">
        <f>Table16[[#This Row],[DefPrimary2]]&amp;IF(Table16[[#This Row],[Def-Secondary3]]&lt;&gt;"","/"&amp;Table16[[#This Row],[Def-Secondary3]],)&amp;""&amp;IF(Table16[[#This Row],[PassRush4]]&lt;&gt;"","-"&amp;Table16[[#This Row],[PassRush4]],)</f>
        <v/>
      </c>
      <c r="R1556" s="74" t="e">
        <f>VLOOKUP(Table16[[#This Row],[Player]],#REF!,9,FALSE)</f>
        <v>#REF!</v>
      </c>
      <c r="S1556" s="71" t="e">
        <f>LEFT(Table16[[#This Row],[2024 Card Info]],7)&amp;"  "&amp;Table16[[#This Row],[Player Data]]</f>
        <v>#REF!</v>
      </c>
    </row>
    <row r="1557" spans="1:19" ht="12.75" customHeight="1" x14ac:dyDescent="0.25">
      <c r="A1557" s="76" t="s">
        <v>2494</v>
      </c>
      <c r="B1557" s="72" t="s">
        <v>560</v>
      </c>
      <c r="C1557" s="77" t="s">
        <v>131</v>
      </c>
      <c r="D1557" s="89">
        <v>35427</v>
      </c>
      <c r="E1557" s="73" t="s">
        <v>591</v>
      </c>
      <c r="G1557" s="73" t="s">
        <v>2495</v>
      </c>
      <c r="H1557" s="75" t="str">
        <f>VLOOKUP(Table16[[#This Row],[Player]],Rosters!$D$1:$D$1939,1,FALSE)</f>
        <v>Ford, Cody</v>
      </c>
      <c r="I1557" s="75" t="str">
        <f>Table16[[#This Row],[RunBlock-Primary6]]&amp;"-"&amp;Table16[[#This Row],[PassBlock8]]&amp;IF(Table16[[#This Row],[RunBlock-Secondary7]]&lt;&gt;"","/"&amp;Table16[[#This Row],[RunBlock-Secondary7]]&amp;"-"&amp;Table16[[#This Row],[PassBlock8]],"")</f>
        <v>0-2/0-2</v>
      </c>
      <c r="J1557" s="73"/>
      <c r="K1557" s="73"/>
      <c r="L1557" s="74"/>
      <c r="M1557" s="74"/>
      <c r="N1557" s="73">
        <v>0</v>
      </c>
      <c r="O1557" s="73">
        <v>0</v>
      </c>
      <c r="P1557" s="74">
        <v>2</v>
      </c>
      <c r="Q1557" s="74" t="str">
        <f>Table16[[#This Row],[DefPrimary2]]&amp;IF(Table16[[#This Row],[Def-Secondary3]]&lt;&gt;"","/"&amp;Table16[[#This Row],[Def-Secondary3]],)&amp;""&amp;IF(Table16[[#This Row],[PassRush4]]&lt;&gt;"","-"&amp;Table16[[#This Row],[PassRush4]],)</f>
        <v/>
      </c>
      <c r="R1557" s="74" t="e">
        <f>VLOOKUP(Table16[[#This Row],[Player]],#REF!,9,FALSE)</f>
        <v>#REF!</v>
      </c>
      <c r="S1557" s="71" t="e">
        <f>LEFT(Table16[[#This Row],[2024 Card Info]],7)&amp;"  "&amp;Table16[[#This Row],[Player Data]]</f>
        <v>#REF!</v>
      </c>
    </row>
    <row r="1558" spans="1:19" ht="12.75" customHeight="1" x14ac:dyDescent="0.25">
      <c r="A1558" s="76" t="s">
        <v>4391</v>
      </c>
      <c r="B1558" s="72" t="s">
        <v>560</v>
      </c>
      <c r="C1558" s="77" t="s">
        <v>491</v>
      </c>
      <c r="D1558" s="89">
        <v>34277</v>
      </c>
      <c r="E1558" s="73" t="s">
        <v>4392</v>
      </c>
      <c r="G1558" s="73" t="s">
        <v>561</v>
      </c>
      <c r="H1558" s="75" t="e">
        <f>VLOOKUP(Table16[[#This Row],[Player]],Rosters!$D$1:$D$1939,1,FALSE)</f>
        <v>#N/A</v>
      </c>
      <c r="I1558" s="75" t="str">
        <f>Table16[[#This Row],[RunBlock-Primary6]]&amp;"-"&amp;Table16[[#This Row],[PassBlock8]]&amp;IF(Table16[[#This Row],[RunBlock-Secondary7]]&lt;&gt;"","/"&amp;Table16[[#This Row],[RunBlock-Secondary7]]&amp;"-"&amp;Table16[[#This Row],[PassBlock8]],"")</f>
        <v>0-0/0-0</v>
      </c>
      <c r="J1558" s="73"/>
      <c r="K1558" s="73"/>
      <c r="L1558" s="74"/>
      <c r="M1558" s="74"/>
      <c r="N1558" s="73">
        <v>0</v>
      </c>
      <c r="O1558" s="73">
        <v>0</v>
      </c>
      <c r="P1558" s="74">
        <v>0</v>
      </c>
      <c r="Q1558" s="74" t="str">
        <f>Table16[[#This Row],[DefPrimary2]]&amp;IF(Table16[[#This Row],[Def-Secondary3]]&lt;&gt;"","/"&amp;Table16[[#This Row],[Def-Secondary3]],)&amp;""&amp;IF(Table16[[#This Row],[PassRush4]]&lt;&gt;"","-"&amp;Table16[[#This Row],[PassRush4]],)</f>
        <v/>
      </c>
      <c r="R1558" s="74" t="e">
        <f>VLOOKUP(Table16[[#This Row],[Player]],#REF!,9,FALSE)</f>
        <v>#REF!</v>
      </c>
      <c r="S1558" s="71" t="e">
        <f>LEFT(Table16[[#This Row],[2024 Card Info]],7)&amp;"  "&amp;Table16[[#This Row],[Player Data]]</f>
        <v>#REF!</v>
      </c>
    </row>
    <row r="1559" spans="1:19" ht="12.75" customHeight="1" x14ac:dyDescent="0.25">
      <c r="A1559" s="76" t="s">
        <v>4393</v>
      </c>
      <c r="B1559" s="72" t="s">
        <v>1210</v>
      </c>
      <c r="C1559" s="77" t="s">
        <v>363</v>
      </c>
      <c r="D1559" s="89">
        <v>35586</v>
      </c>
      <c r="E1559" s="73" t="s">
        <v>121</v>
      </c>
      <c r="G1559" s="73" t="s">
        <v>4394</v>
      </c>
      <c r="H1559" s="75" t="e">
        <f>VLOOKUP(Table16[[#This Row],[Player]],Rosters!$D$1:$D$1939,1,FALSE)</f>
        <v>#N/A</v>
      </c>
      <c r="I1559" s="75" t="str">
        <f>Table16[[#This Row],[RunBlock-Primary6]]&amp;"-"&amp;Table16[[#This Row],[PassBlock8]]&amp;IF(Table16[[#This Row],[RunBlock-Secondary7]]&lt;&gt;"","/"&amp;Table16[[#This Row],[RunBlock-Secondary7]]&amp;"-"&amp;Table16[[#This Row],[PassBlock8]],"")</f>
        <v>0-0/4-0</v>
      </c>
      <c r="J1559" s="73"/>
      <c r="K1559" s="73"/>
      <c r="L1559" s="74"/>
      <c r="M1559" s="74"/>
      <c r="N1559" s="73">
        <v>0</v>
      </c>
      <c r="O1559" s="73">
        <v>4</v>
      </c>
      <c r="P1559" s="74">
        <v>0</v>
      </c>
      <c r="Q1559" s="74" t="str">
        <f>Table16[[#This Row],[DefPrimary2]]&amp;IF(Table16[[#This Row],[Def-Secondary3]]&lt;&gt;"","/"&amp;Table16[[#This Row],[Def-Secondary3]],)&amp;""&amp;IF(Table16[[#This Row],[PassRush4]]&lt;&gt;"","-"&amp;Table16[[#This Row],[PassRush4]],)</f>
        <v/>
      </c>
      <c r="R1559" s="74" t="e">
        <f>VLOOKUP(Table16[[#This Row],[Player]],#REF!,9,FALSE)</f>
        <v>#REF!</v>
      </c>
      <c r="S1559" s="71" t="e">
        <f>LEFT(Table16[[#This Row],[2024 Card Info]],7)&amp;"  "&amp;Table16[[#This Row],[Player Data]]</f>
        <v>#REF!</v>
      </c>
    </row>
    <row r="1560" spans="1:19" ht="12.75" customHeight="1" x14ac:dyDescent="0.25">
      <c r="A1560" s="76" t="s">
        <v>2957</v>
      </c>
      <c r="B1560" s="72" t="s">
        <v>1210</v>
      </c>
      <c r="C1560" s="77" t="s">
        <v>250</v>
      </c>
      <c r="D1560" s="89">
        <v>35603</v>
      </c>
      <c r="E1560" s="73" t="s">
        <v>150</v>
      </c>
      <c r="G1560" s="73" t="s">
        <v>2958</v>
      </c>
      <c r="H1560" s="75" t="str">
        <f>VLOOKUP(Table16[[#This Row],[Player]],Rosters!$D$1:$D$1939,1,FALSE)</f>
        <v>Jones, Joshua</v>
      </c>
      <c r="I1560" s="75" t="str">
        <f>Table16[[#This Row],[RunBlock-Primary6]]&amp;"-"&amp;Table16[[#This Row],[PassBlock8]]&amp;IF(Table16[[#This Row],[RunBlock-Secondary7]]&lt;&gt;"","/"&amp;Table16[[#This Row],[RunBlock-Secondary7]]&amp;"-"&amp;Table16[[#This Row],[PassBlock8]],"")</f>
        <v>0-0/4-0</v>
      </c>
      <c r="J1560" s="73"/>
      <c r="K1560" s="73"/>
      <c r="L1560" s="74"/>
      <c r="M1560" s="74"/>
      <c r="N1560" s="73">
        <v>0</v>
      </c>
      <c r="O1560" s="73">
        <v>4</v>
      </c>
      <c r="P1560" s="74">
        <v>0</v>
      </c>
      <c r="Q1560" s="74" t="str">
        <f>Table16[[#This Row],[DefPrimary2]]&amp;IF(Table16[[#This Row],[Def-Secondary3]]&lt;&gt;"","/"&amp;Table16[[#This Row],[Def-Secondary3]],)&amp;""&amp;IF(Table16[[#This Row],[PassRush4]]&lt;&gt;"","-"&amp;Table16[[#This Row],[PassRush4]],)</f>
        <v/>
      </c>
      <c r="R1560" s="74" t="e">
        <f>VLOOKUP(Table16[[#This Row],[Player]],#REF!,9,FALSE)</f>
        <v>#REF!</v>
      </c>
      <c r="S1560" s="71" t="e">
        <f>LEFT(Table16[[#This Row],[2024 Card Info]],7)&amp;"  "&amp;Table16[[#This Row],[Player Data]]</f>
        <v>#REF!</v>
      </c>
    </row>
    <row r="1561" spans="1:19" ht="12.75" customHeight="1" x14ac:dyDescent="0.25">
      <c r="A1561" s="76" t="s">
        <v>1209</v>
      </c>
      <c r="B1561" s="72" t="s">
        <v>1210</v>
      </c>
      <c r="C1561" s="77" t="s">
        <v>213</v>
      </c>
      <c r="D1561" s="89">
        <v>35796</v>
      </c>
      <c r="E1561" s="73" t="s">
        <v>677</v>
      </c>
      <c r="G1561" s="73" t="s">
        <v>1211</v>
      </c>
      <c r="H1561" s="75" t="str">
        <f>VLOOKUP(Table16[[#This Row],[Player]],Rosters!$D$1:$D$1939,1,FALSE)</f>
        <v>Moore, Jaylon</v>
      </c>
      <c r="I1561" s="75" t="str">
        <f>Table16[[#This Row],[RunBlock-Primary6]]&amp;"-"&amp;Table16[[#This Row],[PassBlock8]]&amp;IF(Table16[[#This Row],[RunBlock-Secondary7]]&lt;&gt;"","/"&amp;Table16[[#This Row],[RunBlock-Secondary7]]&amp;"-"&amp;Table16[[#This Row],[PassBlock8]],"")</f>
        <v>4-0/4-0</v>
      </c>
      <c r="J1561" s="73"/>
      <c r="K1561" s="73"/>
      <c r="L1561" s="74"/>
      <c r="M1561" s="74"/>
      <c r="N1561" s="73">
        <v>4</v>
      </c>
      <c r="O1561" s="73">
        <v>4</v>
      </c>
      <c r="P1561" s="74">
        <v>0</v>
      </c>
      <c r="Q1561" s="74" t="str">
        <f>Table16[[#This Row],[DefPrimary2]]&amp;IF(Table16[[#This Row],[Def-Secondary3]]&lt;&gt;"","/"&amp;Table16[[#This Row],[Def-Secondary3]],)&amp;""&amp;IF(Table16[[#This Row],[PassRush4]]&lt;&gt;"","-"&amp;Table16[[#This Row],[PassRush4]],)</f>
        <v/>
      </c>
      <c r="R1561" s="74" t="e">
        <f>VLOOKUP(Table16[[#This Row],[Player]],#REF!,9,FALSE)</f>
        <v>#REF!</v>
      </c>
      <c r="S1561" s="71" t="e">
        <f>LEFT(Table16[[#This Row],[2024 Card Info]],7)&amp;"  "&amp;Table16[[#This Row],[Player Data]]</f>
        <v>#REF!</v>
      </c>
    </row>
    <row r="1562" spans="1:19" ht="12.75" customHeight="1" x14ac:dyDescent="0.25">
      <c r="A1562" s="76" t="s">
        <v>4395</v>
      </c>
      <c r="B1562" s="72" t="s">
        <v>1210</v>
      </c>
      <c r="C1562" s="77" t="s">
        <v>491</v>
      </c>
      <c r="D1562" s="89">
        <v>36421</v>
      </c>
      <c r="E1562" s="73" t="s">
        <v>187</v>
      </c>
      <c r="G1562" s="73" t="e">
        <v>#N/A</v>
      </c>
      <c r="H1562" s="75" t="e">
        <f>VLOOKUP(Table16[[#This Row],[Player]],Rosters!$D$1:$D$1939,1,FALSE)</f>
        <v>#N/A</v>
      </c>
      <c r="I1562" s="75" t="str">
        <f>Table16[[#This Row],[RunBlock-Primary6]]&amp;"-"&amp;Table16[[#This Row],[PassBlock8]]&amp;IF(Table16[[#This Row],[RunBlock-Secondary7]]&lt;&gt;"","/"&amp;Table16[[#This Row],[RunBlock-Secondary7]]&amp;"-"&amp;Table16[[#This Row],[PassBlock8]],"")</f>
        <v>0-0/4-0</v>
      </c>
      <c r="J1562" s="73"/>
      <c r="K1562" s="73"/>
      <c r="L1562" s="74"/>
      <c r="M1562" s="74"/>
      <c r="N1562" s="73">
        <v>0</v>
      </c>
      <c r="O1562" s="73">
        <v>4</v>
      </c>
      <c r="P1562" s="74">
        <v>0</v>
      </c>
      <c r="Q1562" s="74" t="str">
        <f>Table16[[#This Row],[DefPrimary2]]&amp;IF(Table16[[#This Row],[Def-Secondary3]]&lt;&gt;"","/"&amp;Table16[[#This Row],[Def-Secondary3]],)&amp;""&amp;IF(Table16[[#This Row],[PassRush4]]&lt;&gt;"","-"&amp;Table16[[#This Row],[PassRush4]],)</f>
        <v/>
      </c>
      <c r="R1562" s="74" t="e">
        <f>VLOOKUP(Table16[[#This Row],[Player]],#REF!,9,FALSE)</f>
        <v>#REF!</v>
      </c>
      <c r="S1562" s="71" t="e">
        <f>LEFT(Table16[[#This Row],[2024 Card Info]],7)&amp;"  "&amp;Table16[[#This Row],[Player Data]]</f>
        <v>#N/A</v>
      </c>
    </row>
    <row r="1563" spans="1:19" ht="12.75" customHeight="1" x14ac:dyDescent="0.25">
      <c r="A1563" s="76" t="s">
        <v>4396</v>
      </c>
      <c r="B1563" s="72" t="s">
        <v>1210</v>
      </c>
      <c r="C1563" s="77" t="s">
        <v>549</v>
      </c>
      <c r="D1563" s="89">
        <v>36169</v>
      </c>
      <c r="E1563" s="73" t="s">
        <v>477</v>
      </c>
      <c r="G1563" s="73" t="s">
        <v>2958</v>
      </c>
      <c r="H1563" s="75" t="e">
        <f>VLOOKUP(Table16[[#This Row],[Player]],Rosters!$D$1:$D$1939,1,FALSE)</f>
        <v>#N/A</v>
      </c>
      <c r="I1563" s="75" t="str">
        <f>Table16[[#This Row],[RunBlock-Primary6]]&amp;"-"&amp;Table16[[#This Row],[PassBlock8]]&amp;IF(Table16[[#This Row],[RunBlock-Secondary7]]&lt;&gt;"","/"&amp;Table16[[#This Row],[RunBlock-Secondary7]]&amp;"-"&amp;Table16[[#This Row],[PassBlock8]],"")</f>
        <v>0-0/4-0</v>
      </c>
      <c r="J1563" s="73"/>
      <c r="K1563" s="73"/>
      <c r="L1563" s="74"/>
      <c r="M1563" s="74"/>
      <c r="N1563" s="73">
        <v>0</v>
      </c>
      <c r="O1563" s="73">
        <v>4</v>
      </c>
      <c r="P1563" s="74">
        <v>0</v>
      </c>
      <c r="Q1563" s="74" t="str">
        <f>Table16[[#This Row],[DefPrimary2]]&amp;IF(Table16[[#This Row],[Def-Secondary3]]&lt;&gt;"","/"&amp;Table16[[#This Row],[Def-Secondary3]],)&amp;""&amp;IF(Table16[[#This Row],[PassRush4]]&lt;&gt;"","-"&amp;Table16[[#This Row],[PassRush4]],)</f>
        <v/>
      </c>
      <c r="R1563" s="74" t="e">
        <f>VLOOKUP(Table16[[#This Row],[Player]],#REF!,9,FALSE)</f>
        <v>#REF!</v>
      </c>
      <c r="S1563" s="71" t="e">
        <f>LEFT(Table16[[#This Row],[2024 Card Info]],7)&amp;"  "&amp;Table16[[#This Row],[Player Data]]</f>
        <v>#REF!</v>
      </c>
    </row>
    <row r="1564" spans="1:19" ht="12.75" customHeight="1" x14ac:dyDescent="0.25">
      <c r="A1564" s="76" t="s">
        <v>2596</v>
      </c>
      <c r="B1564" s="72" t="s">
        <v>1210</v>
      </c>
      <c r="C1564" s="77" t="s">
        <v>154</v>
      </c>
      <c r="D1564" s="89">
        <v>35592</v>
      </c>
      <c r="E1564" s="73" t="s">
        <v>150</v>
      </c>
      <c r="G1564" s="73" t="s">
        <v>2597</v>
      </c>
      <c r="H1564" s="75" t="str">
        <f>VLOOKUP(Table16[[#This Row],[Player]],Rosters!$D$1:$D$1939,1,FALSE)</f>
        <v>Peart, Matt</v>
      </c>
      <c r="I1564" s="75" t="str">
        <f>Table16[[#This Row],[RunBlock-Primary6]]&amp;"-"&amp;Table16[[#This Row],[PassBlock8]]&amp;IF(Table16[[#This Row],[RunBlock-Secondary7]]&lt;&gt;"","/"&amp;Table16[[#This Row],[RunBlock-Secondary7]]&amp;"-"&amp;Table16[[#This Row],[PassBlock8]],"")</f>
        <v>4-3/4-3</v>
      </c>
      <c r="J1564" s="73"/>
      <c r="K1564" s="73"/>
      <c r="L1564" s="74"/>
      <c r="M1564" s="74"/>
      <c r="N1564" s="73">
        <v>4</v>
      </c>
      <c r="O1564" s="73">
        <v>4</v>
      </c>
      <c r="P1564" s="74">
        <v>3</v>
      </c>
      <c r="Q1564" s="74" t="str">
        <f>Table16[[#This Row],[DefPrimary2]]&amp;IF(Table16[[#This Row],[Def-Secondary3]]&lt;&gt;"","/"&amp;Table16[[#This Row],[Def-Secondary3]],)&amp;""&amp;IF(Table16[[#This Row],[PassRush4]]&lt;&gt;"","-"&amp;Table16[[#This Row],[PassRush4]],)</f>
        <v/>
      </c>
      <c r="R1564" s="74" t="e">
        <f>VLOOKUP(Table16[[#This Row],[Player]],#REF!,9,FALSE)</f>
        <v>#REF!</v>
      </c>
      <c r="S1564" s="71" t="e">
        <f>LEFT(Table16[[#This Row],[2024 Card Info]],7)&amp;"  "&amp;Table16[[#This Row],[Player Data]]</f>
        <v>#REF!</v>
      </c>
    </row>
    <row r="1565" spans="1:19" ht="12.75" customHeight="1" x14ac:dyDescent="0.25">
      <c r="A1565" s="76" t="s">
        <v>3813</v>
      </c>
      <c r="B1565" s="72" t="s">
        <v>1210</v>
      </c>
      <c r="C1565" s="77" t="s">
        <v>138</v>
      </c>
      <c r="D1565" s="89">
        <v>34359</v>
      </c>
      <c r="E1565" s="73" t="s">
        <v>391</v>
      </c>
      <c r="G1565" s="73" t="s">
        <v>3814</v>
      </c>
      <c r="H1565" s="75" t="str">
        <f>VLOOKUP(Table16[[#This Row],[Player]],Rosters!$D$1:$D$1939,1,FALSE)</f>
        <v>Scott, Trent</v>
      </c>
      <c r="I1565" s="75" t="str">
        <f>Table16[[#This Row],[RunBlock-Primary6]]&amp;"-"&amp;Table16[[#This Row],[PassBlock8]]&amp;IF(Table16[[#This Row],[RunBlock-Secondary7]]&lt;&gt;"","/"&amp;Table16[[#This Row],[RunBlock-Secondary7]]&amp;"-"&amp;Table16[[#This Row],[PassBlock8]],"")</f>
        <v>0-2/4-2</v>
      </c>
      <c r="J1565" s="73"/>
      <c r="K1565" s="73"/>
      <c r="L1565" s="74"/>
      <c r="M1565" s="74"/>
      <c r="N1565" s="73">
        <v>0</v>
      </c>
      <c r="O1565" s="73">
        <v>4</v>
      </c>
      <c r="P1565" s="74">
        <v>2</v>
      </c>
      <c r="Q1565" s="74" t="str">
        <f>Table16[[#This Row],[DefPrimary2]]&amp;IF(Table16[[#This Row],[Def-Secondary3]]&lt;&gt;"","/"&amp;Table16[[#This Row],[Def-Secondary3]],)&amp;""&amp;IF(Table16[[#This Row],[PassRush4]]&lt;&gt;"","-"&amp;Table16[[#This Row],[PassRush4]],)</f>
        <v/>
      </c>
      <c r="R1565" s="74" t="e">
        <f>VLOOKUP(Table16[[#This Row],[Player]],#REF!,9,FALSE)</f>
        <v>#REF!</v>
      </c>
      <c r="S1565" s="71" t="e">
        <f>LEFT(Table16[[#This Row],[2024 Card Info]],7)&amp;"  "&amp;Table16[[#This Row],[Player Data]]</f>
        <v>#REF!</v>
      </c>
    </row>
    <row r="1566" spans="1:19" ht="12.75" customHeight="1" x14ac:dyDescent="0.25">
      <c r="A1566" s="76" t="s">
        <v>3813</v>
      </c>
      <c r="B1566" s="72" t="s">
        <v>1210</v>
      </c>
      <c r="C1566" s="77" t="s">
        <v>138</v>
      </c>
      <c r="D1566" s="89">
        <v>34359</v>
      </c>
      <c r="E1566" s="73" t="s">
        <v>391</v>
      </c>
      <c r="G1566" s="73" t="s">
        <v>4397</v>
      </c>
      <c r="H1566" s="75" t="str">
        <f>VLOOKUP(Table16[[#This Row],[Player]],Rosters!$D$1:$D$1939,1,FALSE)</f>
        <v>Scott, Trent</v>
      </c>
      <c r="I1566" s="75" t="str">
        <f>Table16[[#This Row],[RunBlock-Primary6]]&amp;"-"&amp;Table16[[#This Row],[PassBlock8]]&amp;IF(Table16[[#This Row],[RunBlock-Secondary7]]&lt;&gt;"","/"&amp;Table16[[#This Row],[RunBlock-Secondary7]]&amp;"-"&amp;Table16[[#This Row],[PassBlock8]],"")</f>
        <v>0-2</v>
      </c>
      <c r="J1566" s="73"/>
      <c r="K1566" s="73"/>
      <c r="L1566" s="74"/>
      <c r="M1566" s="74"/>
      <c r="N1566" s="73">
        <v>0</v>
      </c>
      <c r="O1566" s="74"/>
      <c r="P1566" s="73">
        <v>2</v>
      </c>
      <c r="Q1566" s="74" t="str">
        <f>Table16[[#This Row],[DefPrimary2]]&amp;IF(Table16[[#This Row],[Def-Secondary3]]&lt;&gt;"","/"&amp;Table16[[#This Row],[Def-Secondary3]],)&amp;""&amp;IF(Table16[[#This Row],[PassRush4]]&lt;&gt;"","-"&amp;Table16[[#This Row],[PassRush4]],)</f>
        <v/>
      </c>
      <c r="R1566" s="74" t="e">
        <f>VLOOKUP(Table16[[#This Row],[Player]],#REF!,9,FALSE)</f>
        <v>#REF!</v>
      </c>
      <c r="S1566" s="71" t="e">
        <f>LEFT(Table16[[#This Row],[2024 Card Info]],7)&amp;"  "&amp;Table16[[#This Row],[Player Data]]</f>
        <v>#REF!</v>
      </c>
    </row>
    <row r="1567" spans="1:19" ht="12.75" customHeight="1" x14ac:dyDescent="0.25">
      <c r="A1567" s="90" t="s">
        <v>4398</v>
      </c>
      <c r="B1567" s="72" t="s">
        <v>1210</v>
      </c>
      <c r="C1567" s="77" t="s">
        <v>123</v>
      </c>
      <c r="D1567" s="89">
        <v>34597</v>
      </c>
      <c r="E1567" s="73" t="s">
        <v>884</v>
      </c>
      <c r="G1567" s="73" t="s">
        <v>4399</v>
      </c>
      <c r="H1567" s="75" t="e">
        <f>VLOOKUP(Table16[[#This Row],[Player]],Rosters!$D$1:$D$1939,1,FALSE)</f>
        <v>#N/A</v>
      </c>
      <c r="I1567" s="75" t="str">
        <f>Table16[[#This Row],[RunBlock-Primary6]]&amp;"-"&amp;Table16[[#This Row],[PassBlock8]]&amp;IF(Table16[[#This Row],[RunBlock-Secondary7]]&lt;&gt;"","/"&amp;Table16[[#This Row],[RunBlock-Secondary7]]&amp;"-"&amp;Table16[[#This Row],[PassBlock8]],"")</f>
        <v>0-3/4-3</v>
      </c>
      <c r="J1567" s="73"/>
      <c r="K1567" s="73"/>
      <c r="L1567" s="74"/>
      <c r="M1567" s="74"/>
      <c r="N1567" s="73">
        <v>0</v>
      </c>
      <c r="O1567" s="73">
        <v>4</v>
      </c>
      <c r="P1567" s="74">
        <v>3</v>
      </c>
      <c r="Q1567" s="74" t="str">
        <f>Table16[[#This Row],[DefPrimary2]]&amp;IF(Table16[[#This Row],[Def-Secondary3]]&lt;&gt;"","/"&amp;Table16[[#This Row],[Def-Secondary3]],)&amp;""&amp;IF(Table16[[#This Row],[PassRush4]]&lt;&gt;"","-"&amp;Table16[[#This Row],[PassRush4]],)</f>
        <v/>
      </c>
      <c r="R1567" s="74" t="e">
        <f>VLOOKUP(Table16[[#This Row],[Player]],#REF!,9,FALSE)</f>
        <v>#REF!</v>
      </c>
      <c r="S1567" s="71" t="e">
        <f>LEFT(Table16[[#This Row],[2024 Card Info]],7)&amp;"  "&amp;Table16[[#This Row],[Player Data]]</f>
        <v>#REF!</v>
      </c>
    </row>
    <row r="1568" spans="1:19" ht="12.75" customHeight="1" x14ac:dyDescent="0.25">
      <c r="A1568" s="76" t="s">
        <v>3508</v>
      </c>
      <c r="B1568" s="72" t="s">
        <v>1210</v>
      </c>
      <c r="C1568" s="77" t="s">
        <v>272</v>
      </c>
      <c r="D1568" s="89">
        <v>36634</v>
      </c>
      <c r="E1568" s="73" t="s">
        <v>3509</v>
      </c>
      <c r="G1568" s="73" t="s">
        <v>2958</v>
      </c>
      <c r="H1568" s="75" t="str">
        <f>VLOOKUP(Table16[[#This Row],[Player]],Rosters!$D$1:$D$1939,1,FALSE)</f>
        <v>Wallace, Caedan</v>
      </c>
      <c r="I1568" s="75" t="str">
        <f>Table16[[#This Row],[RunBlock-Primary6]]&amp;"-"&amp;Table16[[#This Row],[PassBlock8]]&amp;IF(Table16[[#This Row],[RunBlock-Secondary7]]&lt;&gt;"","/"&amp;Table16[[#This Row],[RunBlock-Secondary7]]&amp;"-"&amp;Table16[[#This Row],[PassBlock8]],"")</f>
        <v>0-0/4-0</v>
      </c>
      <c r="J1568" s="73"/>
      <c r="K1568" s="73"/>
      <c r="L1568" s="74"/>
      <c r="M1568" s="74"/>
      <c r="N1568" s="73">
        <v>0</v>
      </c>
      <c r="O1568" s="73">
        <v>4</v>
      </c>
      <c r="P1568" s="74">
        <v>0</v>
      </c>
      <c r="Q1568" s="74" t="str">
        <f>Table16[[#This Row],[DefPrimary2]]&amp;IF(Table16[[#This Row],[Def-Secondary3]]&lt;&gt;"","/"&amp;Table16[[#This Row],[Def-Secondary3]],)&amp;""&amp;IF(Table16[[#This Row],[PassRush4]]&lt;&gt;"","-"&amp;Table16[[#This Row],[PassRush4]],)</f>
        <v/>
      </c>
      <c r="R1568" s="74" t="e">
        <f>VLOOKUP(Table16[[#This Row],[Player]],#REF!,9,FALSE)</f>
        <v>#REF!</v>
      </c>
      <c r="S1568" s="71" t="e">
        <f>LEFT(Table16[[#This Row],[2024 Card Info]],7)&amp;"  "&amp;Table16[[#This Row],[Player Data]]</f>
        <v>#REF!</v>
      </c>
    </row>
    <row r="1569" spans="1:19" ht="12.75" customHeight="1" x14ac:dyDescent="0.25">
      <c r="A1569" s="76" t="s">
        <v>3796</v>
      </c>
      <c r="B1569" s="72" t="s">
        <v>156</v>
      </c>
      <c r="C1569" s="77" t="s">
        <v>285</v>
      </c>
      <c r="D1569" s="89">
        <v>34231</v>
      </c>
      <c r="E1569" s="73" t="s">
        <v>884</v>
      </c>
      <c r="G1569" s="73" t="s">
        <v>2371</v>
      </c>
      <c r="H1569" s="75" t="str">
        <f>VLOOKUP(Table16[[#This Row],[Player]],Rosters!$D$1:$D$1939,1,FALSE)</f>
        <v>Alie-Cox, Mo</v>
      </c>
      <c r="I1569" s="75" t="str">
        <f>Table16[[#This Row],[RunBlock-Primary6]]&amp;"-"&amp;Table16[[#This Row],[PassBlock8]]&amp;IF(Table16[[#This Row],[RunBlock-Secondary7]]&lt;&gt;"","/"&amp;Table16[[#This Row],[RunBlock-Secondary7]]&amp;"-"&amp;Table16[[#This Row],[PassBlock8]],"")</f>
        <v>4-0</v>
      </c>
      <c r="J1569" s="73"/>
      <c r="K1569" s="73"/>
      <c r="L1569" s="74"/>
      <c r="M1569" s="74"/>
      <c r="N1569" s="73">
        <v>4</v>
      </c>
      <c r="O1569" s="74"/>
      <c r="P1569" s="73">
        <v>0</v>
      </c>
      <c r="Q1569" s="74" t="str">
        <f>Table16[[#This Row],[DefPrimary2]]&amp;IF(Table16[[#This Row],[Def-Secondary3]]&lt;&gt;"","/"&amp;Table16[[#This Row],[Def-Secondary3]],)&amp;""&amp;IF(Table16[[#This Row],[PassRush4]]&lt;&gt;"","-"&amp;Table16[[#This Row],[PassRush4]],)</f>
        <v/>
      </c>
      <c r="R1569" s="74" t="e">
        <f>VLOOKUP(Table16[[#This Row],[Player]],#REF!,9,FALSE)</f>
        <v>#REF!</v>
      </c>
      <c r="S1569" s="71" t="e">
        <f>LEFT(Table16[[#This Row],[2024 Card Info]],1)&amp;"  "&amp;Table16[[#This Row],[Player Data]]</f>
        <v>#REF!</v>
      </c>
    </row>
    <row r="1570" spans="1:19" ht="12.75" customHeight="1" x14ac:dyDescent="0.25">
      <c r="A1570" s="76" t="s">
        <v>2706</v>
      </c>
      <c r="B1570" s="72" t="s">
        <v>156</v>
      </c>
      <c r="C1570" s="77" t="s">
        <v>250</v>
      </c>
      <c r="D1570" s="89">
        <v>35314</v>
      </c>
      <c r="E1570" s="73" t="s">
        <v>361</v>
      </c>
      <c r="G1570" s="73" t="s">
        <v>2707</v>
      </c>
      <c r="H1570" s="75" t="str">
        <f>VLOOKUP(Table16[[#This Row],[Player]],Rosters!$D$1:$D$1939,1,FALSE)</f>
        <v>Andrews, Mark</v>
      </c>
      <c r="I1570" s="75" t="str">
        <f>Table16[[#This Row],[RunBlock-Primary6]]&amp;"-"&amp;Table16[[#This Row],[PassBlock8]]&amp;IF(Table16[[#This Row],[RunBlock-Secondary7]]&lt;&gt;"","/"&amp;Table16[[#This Row],[RunBlock-Secondary7]]&amp;"-"&amp;Table16[[#This Row],[PassBlock8]],"")</f>
        <v>0-0</v>
      </c>
      <c r="J1570" s="73"/>
      <c r="K1570" s="73"/>
      <c r="L1570" s="74"/>
      <c r="M1570" s="74"/>
      <c r="N1570" s="73">
        <v>0</v>
      </c>
      <c r="O1570" s="74"/>
      <c r="P1570" s="73">
        <v>0</v>
      </c>
      <c r="Q1570" s="74" t="str">
        <f>Table16[[#This Row],[DefPrimary2]]&amp;IF(Table16[[#This Row],[Def-Secondary3]]&lt;&gt;"","/"&amp;Table16[[#This Row],[Def-Secondary3]],)&amp;""&amp;IF(Table16[[#This Row],[PassRush4]]&lt;&gt;"","-"&amp;Table16[[#This Row],[PassRush4]],)</f>
        <v/>
      </c>
      <c r="R1570" s="74" t="e">
        <f>VLOOKUP(Table16[[#This Row],[Player]],#REF!,9,FALSE)</f>
        <v>#REF!</v>
      </c>
      <c r="S1570" s="71" t="e">
        <f>LEFT(Table16[[#This Row],[2024 Card Info]],1)&amp;"  "&amp;Table16[[#This Row],[Player Data]]</f>
        <v>#REF!</v>
      </c>
    </row>
    <row r="1571" spans="1:19" ht="12.75" customHeight="1" x14ac:dyDescent="0.25">
      <c r="A1571" s="76" t="s">
        <v>3587</v>
      </c>
      <c r="B1571" s="72" t="s">
        <v>156</v>
      </c>
      <c r="C1571" s="77" t="s">
        <v>491</v>
      </c>
      <c r="D1571" s="89">
        <v>37603</v>
      </c>
      <c r="E1571" s="73" t="s">
        <v>3588</v>
      </c>
      <c r="G1571" s="73" t="s">
        <v>3590</v>
      </c>
      <c r="H1571" s="75" t="str">
        <f>VLOOKUP(Table16[[#This Row],[Player]],Rosters!$D$1:$D$1939,1,FALSE)</f>
        <v>Bowers, Brock</v>
      </c>
      <c r="I1571" s="75" t="str">
        <f>Table16[[#This Row],[RunBlock-Primary6]]&amp;"-"&amp;Table16[[#This Row],[PassBlock8]]&amp;IF(Table16[[#This Row],[RunBlock-Secondary7]]&lt;&gt;"","/"&amp;Table16[[#This Row],[RunBlock-Secondary7]]&amp;"-"&amp;Table16[[#This Row],[PassBlock8]],"")</f>
        <v>4-0</v>
      </c>
      <c r="J1571" s="73"/>
      <c r="K1571" s="73"/>
      <c r="L1571" s="74"/>
      <c r="M1571" s="74"/>
      <c r="N1571" s="73">
        <v>4</v>
      </c>
      <c r="O1571" s="74"/>
      <c r="P1571" s="73">
        <v>0</v>
      </c>
      <c r="Q1571" s="74" t="str">
        <f>Table16[[#This Row],[DefPrimary2]]&amp;IF(Table16[[#This Row],[Def-Secondary3]]&lt;&gt;"","/"&amp;Table16[[#This Row],[Def-Secondary3]],)&amp;""&amp;IF(Table16[[#This Row],[PassRush4]]&lt;&gt;"","-"&amp;Table16[[#This Row],[PassRush4]],)</f>
        <v/>
      </c>
      <c r="R1571" s="74" t="e">
        <f>VLOOKUP(Table16[[#This Row],[Player]],#REF!,9,FALSE)</f>
        <v>#REF!</v>
      </c>
      <c r="S1571" s="71" t="e">
        <f>LEFT(Table16[[#This Row],[2024 Card Info]],1)&amp;"  "&amp;Table16[[#This Row],[Player Data]]</f>
        <v>#REF!</v>
      </c>
    </row>
    <row r="1572" spans="1:19" ht="12.75" customHeight="1" x14ac:dyDescent="0.25">
      <c r="A1572" s="84" t="s">
        <v>3591</v>
      </c>
      <c r="B1572" s="72" t="s">
        <v>156</v>
      </c>
      <c r="C1572" s="77" t="s">
        <v>303</v>
      </c>
      <c r="D1572" s="89">
        <v>34910</v>
      </c>
      <c r="E1572" s="73" t="s">
        <v>428</v>
      </c>
      <c r="G1572" s="73" t="s">
        <v>3592</v>
      </c>
      <c r="H1572" s="75" t="str">
        <f>VLOOKUP(Table16[[#This Row],[Player]],Rosters!$D$1:$D$1939,1,FALSE)</f>
        <v>Conklin, Tyler</v>
      </c>
      <c r="I1572" s="75" t="str">
        <f>Table16[[#This Row],[RunBlock-Primary6]]&amp;"-"&amp;Table16[[#This Row],[PassBlock8]]&amp;IF(Table16[[#This Row],[RunBlock-Secondary7]]&lt;&gt;"","/"&amp;Table16[[#This Row],[RunBlock-Secondary7]]&amp;"-"&amp;Table16[[#This Row],[PassBlock8]],"")</f>
        <v>0-0</v>
      </c>
      <c r="J1572" s="73"/>
      <c r="K1572" s="73"/>
      <c r="L1572" s="74"/>
      <c r="M1572" s="74"/>
      <c r="N1572" s="73">
        <v>0</v>
      </c>
      <c r="O1572" s="74"/>
      <c r="P1572" s="73">
        <v>0</v>
      </c>
      <c r="Q1572" s="74" t="str">
        <f>Table16[[#This Row],[DefPrimary2]]&amp;IF(Table16[[#This Row],[Def-Secondary3]]&lt;&gt;"","/"&amp;Table16[[#This Row],[Def-Secondary3]],)&amp;""&amp;IF(Table16[[#This Row],[PassRush4]]&lt;&gt;"","-"&amp;Table16[[#This Row],[PassRush4]],)</f>
        <v/>
      </c>
      <c r="R1572" s="74" t="e">
        <f>VLOOKUP(Table16[[#This Row],[Player]],#REF!,9,FALSE)</f>
        <v>#REF!</v>
      </c>
      <c r="S1572" s="71" t="e">
        <f>LEFT(Table16[[#This Row],[2024 Card Info]],1)&amp;"  "&amp;Table16[[#This Row],[Player Data]]</f>
        <v>#REF!</v>
      </c>
    </row>
    <row r="1573" spans="1:19" ht="12.75" customHeight="1" x14ac:dyDescent="0.25">
      <c r="A1573" s="76" t="s">
        <v>2823</v>
      </c>
      <c r="B1573" s="72" t="s">
        <v>156</v>
      </c>
      <c r="C1573" s="77" t="s">
        <v>246</v>
      </c>
      <c r="D1573" s="89">
        <v>35254</v>
      </c>
      <c r="E1573" s="73" t="s">
        <v>362</v>
      </c>
      <c r="G1573" s="73" t="s">
        <v>2824</v>
      </c>
      <c r="H1573" s="75" t="str">
        <f>VLOOKUP(Table16[[#This Row],[Player]],Rosters!$D$1:$D$1939,1,FALSE)</f>
        <v>Dissly, Will</v>
      </c>
      <c r="I1573" s="75" t="str">
        <f>Table16[[#This Row],[RunBlock-Primary6]]&amp;"-"&amp;Table16[[#This Row],[PassBlock8]]&amp;IF(Table16[[#This Row],[RunBlock-Secondary7]]&lt;&gt;"","/"&amp;Table16[[#This Row],[RunBlock-Secondary7]]&amp;"-"&amp;Table16[[#This Row],[PassBlock8]],"")</f>
        <v>4-0</v>
      </c>
      <c r="J1573" s="73"/>
      <c r="K1573" s="73"/>
      <c r="L1573" s="74"/>
      <c r="M1573" s="74"/>
      <c r="N1573" s="73">
        <v>4</v>
      </c>
      <c r="O1573" s="74"/>
      <c r="P1573" s="73">
        <v>0</v>
      </c>
      <c r="Q1573" s="74" t="str">
        <f>Table16[[#This Row],[DefPrimary2]]&amp;IF(Table16[[#This Row],[Def-Secondary3]]&lt;&gt;"","/"&amp;Table16[[#This Row],[Def-Secondary3]],)&amp;""&amp;IF(Table16[[#This Row],[PassRush4]]&lt;&gt;"","-"&amp;Table16[[#This Row],[PassRush4]],)</f>
        <v/>
      </c>
      <c r="R1573" s="74" t="e">
        <f>VLOOKUP(Table16[[#This Row],[Player]],#REF!,9,FALSE)</f>
        <v>#REF!</v>
      </c>
      <c r="S1573" s="71" t="e">
        <f>LEFT(Table16[[#This Row],[2024 Card Info]],1)&amp;"  "&amp;Table16[[#This Row],[Player Data]]</f>
        <v>#REF!</v>
      </c>
    </row>
    <row r="1574" spans="1:19" ht="12.75" customHeight="1" x14ac:dyDescent="0.25">
      <c r="A1574" s="76" t="s">
        <v>4400</v>
      </c>
      <c r="B1574" s="72" t="s">
        <v>156</v>
      </c>
      <c r="C1574" s="77" t="s">
        <v>109</v>
      </c>
      <c r="D1574" s="89">
        <v>34725</v>
      </c>
      <c r="E1574" s="73" t="s">
        <v>391</v>
      </c>
      <c r="G1574" s="73" t="s">
        <v>2244</v>
      </c>
      <c r="H1574" s="75" t="e">
        <f>VLOOKUP(Table16[[#This Row],[Player]],Rosters!$D$1:$D$1939,1,FALSE)</f>
        <v>#N/A</v>
      </c>
      <c r="I1574" s="75" t="str">
        <f>Table16[[#This Row],[RunBlock-Primary6]]&amp;"-"&amp;Table16[[#This Row],[PassBlock8]]&amp;IF(Table16[[#This Row],[RunBlock-Secondary7]]&lt;&gt;"","/"&amp;Table16[[#This Row],[RunBlock-Secondary7]]&amp;"-"&amp;Table16[[#This Row],[PassBlock8]],"")</f>
        <v>0-0</v>
      </c>
      <c r="J1574" s="73"/>
      <c r="K1574" s="73"/>
      <c r="L1574" s="74"/>
      <c r="M1574" s="74"/>
      <c r="N1574" s="73">
        <v>0</v>
      </c>
      <c r="O1574" s="74"/>
      <c r="P1574" s="73">
        <v>0</v>
      </c>
      <c r="Q1574" s="74" t="str">
        <f>Table16[[#This Row],[DefPrimary2]]&amp;IF(Table16[[#This Row],[Def-Secondary3]]&lt;&gt;"","/"&amp;Table16[[#This Row],[Def-Secondary3]],)&amp;""&amp;IF(Table16[[#This Row],[PassRush4]]&lt;&gt;"","-"&amp;Table16[[#This Row],[PassRush4]],)</f>
        <v/>
      </c>
      <c r="R1574" s="74" t="e">
        <f>VLOOKUP(Table16[[#This Row],[Player]],#REF!,9,FALSE)</f>
        <v>#REF!</v>
      </c>
      <c r="S1574" s="71" t="e">
        <f>LEFT(Table16[[#This Row],[2024 Card Info]],1)&amp;"  "&amp;Table16[[#This Row],[Player Data]]</f>
        <v>#REF!</v>
      </c>
    </row>
    <row r="1575" spans="1:19" ht="12.75" customHeight="1" x14ac:dyDescent="0.25">
      <c r="A1575" s="76" t="s">
        <v>3056</v>
      </c>
      <c r="B1575" s="72" t="s">
        <v>156</v>
      </c>
      <c r="C1575" s="77" t="s">
        <v>101</v>
      </c>
      <c r="D1575" s="89">
        <v>34579</v>
      </c>
      <c r="E1575" s="73" t="s">
        <v>1958</v>
      </c>
      <c r="G1575" s="73" t="s">
        <v>3057</v>
      </c>
      <c r="H1575" s="75" t="str">
        <f>VLOOKUP(Table16[[#This Row],[Player]],Rosters!$D$1:$D$1939,1,FALSE)</f>
        <v>Engram, Evan</v>
      </c>
      <c r="I1575" s="75" t="str">
        <f>Table16[[#This Row],[RunBlock-Primary6]]&amp;"-"&amp;Table16[[#This Row],[PassBlock8]]&amp;IF(Table16[[#This Row],[RunBlock-Secondary7]]&lt;&gt;"","/"&amp;Table16[[#This Row],[RunBlock-Secondary7]]&amp;"-"&amp;Table16[[#This Row],[PassBlock8]],"")</f>
        <v>4-0</v>
      </c>
      <c r="J1575" s="73"/>
      <c r="K1575" s="73"/>
      <c r="L1575" s="74"/>
      <c r="M1575" s="74"/>
      <c r="N1575" s="73">
        <v>4</v>
      </c>
      <c r="O1575" s="74"/>
      <c r="P1575" s="73">
        <v>0</v>
      </c>
      <c r="Q1575" s="74" t="str">
        <f>Table16[[#This Row],[DefPrimary2]]&amp;IF(Table16[[#This Row],[Def-Secondary3]]&lt;&gt;"","/"&amp;Table16[[#This Row],[Def-Secondary3]],)&amp;""&amp;IF(Table16[[#This Row],[PassRush4]]&lt;&gt;"","-"&amp;Table16[[#This Row],[PassRush4]],)</f>
        <v/>
      </c>
      <c r="R1575" s="74" t="e">
        <f>VLOOKUP(Table16[[#This Row],[Player]],#REF!,9,FALSE)</f>
        <v>#REF!</v>
      </c>
      <c r="S1575" s="71" t="e">
        <f>LEFT(Table16[[#This Row],[2024 Card Info]],1)&amp;"  "&amp;Table16[[#This Row],[Player Data]]</f>
        <v>#REF!</v>
      </c>
    </row>
    <row r="1576" spans="1:19" ht="12.75" customHeight="1" x14ac:dyDescent="0.25">
      <c r="A1576" s="76" t="s">
        <v>157</v>
      </c>
      <c r="B1576" s="72" t="s">
        <v>156</v>
      </c>
      <c r="C1576" s="77" t="s">
        <v>138</v>
      </c>
      <c r="D1576" s="89">
        <v>33187</v>
      </c>
      <c r="E1576" s="73" t="s">
        <v>158</v>
      </c>
      <c r="G1576" s="73" t="s">
        <v>160</v>
      </c>
      <c r="H1576" s="75" t="str">
        <f>VLOOKUP(Table16[[#This Row],[Player]],Rosters!$D$1:$D$1939,1,FALSE)</f>
        <v>Ertz, Zach</v>
      </c>
      <c r="I1576" s="75" t="str">
        <f>Table16[[#This Row],[RunBlock-Primary6]]&amp;"-"&amp;Table16[[#This Row],[PassBlock8]]&amp;IF(Table16[[#This Row],[RunBlock-Secondary7]]&lt;&gt;"","/"&amp;Table16[[#This Row],[RunBlock-Secondary7]]&amp;"-"&amp;Table16[[#This Row],[PassBlock8]],"")</f>
        <v>0-0</v>
      </c>
      <c r="J1576" s="73"/>
      <c r="K1576" s="73"/>
      <c r="L1576" s="74"/>
      <c r="M1576" s="74"/>
      <c r="N1576" s="73">
        <v>0</v>
      </c>
      <c r="O1576" s="74"/>
      <c r="P1576" s="73">
        <v>0</v>
      </c>
      <c r="Q1576" s="74" t="str">
        <f>Table16[[#This Row],[DefPrimary2]]&amp;IF(Table16[[#This Row],[Def-Secondary3]]&lt;&gt;"","/"&amp;Table16[[#This Row],[Def-Secondary3]],)&amp;""&amp;IF(Table16[[#This Row],[PassRush4]]&lt;&gt;"","-"&amp;Table16[[#This Row],[PassRush4]],)</f>
        <v/>
      </c>
      <c r="R1576" s="74" t="e">
        <f>VLOOKUP(Table16[[#This Row],[Player]],#REF!,9,FALSE)</f>
        <v>#REF!</v>
      </c>
      <c r="S1576" s="71" t="e">
        <f>LEFT(Table16[[#This Row],[2024 Card Info]],1)&amp;"  "&amp;Table16[[#This Row],[Player Data]]</f>
        <v>#REF!</v>
      </c>
    </row>
    <row r="1577" spans="1:19" ht="12.75" customHeight="1" x14ac:dyDescent="0.25">
      <c r="A1577" s="76" t="s">
        <v>1634</v>
      </c>
      <c r="B1577" s="72" t="s">
        <v>156</v>
      </c>
      <c r="C1577" s="77" t="s">
        <v>116</v>
      </c>
      <c r="D1577" s="89">
        <v>35754</v>
      </c>
      <c r="E1577" s="73" t="s">
        <v>1635</v>
      </c>
      <c r="G1577" s="73" t="s">
        <v>1636</v>
      </c>
      <c r="H1577" s="75" t="str">
        <f>VLOOKUP(Table16[[#This Row],[Player]],Rosters!$D$1:$D$1939,1,FALSE)</f>
        <v>Fant, Noah</v>
      </c>
      <c r="I1577" s="75" t="str">
        <f>Table16[[#This Row],[RunBlock-Primary6]]&amp;"-"&amp;Table16[[#This Row],[PassBlock8]]&amp;IF(Table16[[#This Row],[RunBlock-Secondary7]]&lt;&gt;"","/"&amp;Table16[[#This Row],[RunBlock-Secondary7]]&amp;"-"&amp;Table16[[#This Row],[PassBlock8]],"")</f>
        <v>0-0</v>
      </c>
      <c r="J1577" s="73"/>
      <c r="K1577" s="73"/>
      <c r="L1577" s="74"/>
      <c r="M1577" s="74"/>
      <c r="N1577" s="73">
        <v>0</v>
      </c>
      <c r="O1577" s="74"/>
      <c r="P1577" s="73">
        <v>0</v>
      </c>
      <c r="Q1577" s="74" t="str">
        <f>Table16[[#This Row],[DefPrimary2]]&amp;IF(Table16[[#This Row],[Def-Secondary3]]&lt;&gt;"","/"&amp;Table16[[#This Row],[Def-Secondary3]],)&amp;""&amp;IF(Table16[[#This Row],[PassRush4]]&lt;&gt;"","-"&amp;Table16[[#This Row],[PassRush4]],)</f>
        <v/>
      </c>
      <c r="R1577" s="74" t="e">
        <f>VLOOKUP(Table16[[#This Row],[Player]],#REF!,9,FALSE)</f>
        <v>#REF!</v>
      </c>
      <c r="S1577" s="71" t="e">
        <f>LEFT(Table16[[#This Row],[2024 Card Info]],1)&amp;"  "&amp;Table16[[#This Row],[Player Data]]</f>
        <v>#REF!</v>
      </c>
    </row>
    <row r="1578" spans="1:19" ht="12.75" customHeight="1" x14ac:dyDescent="0.25">
      <c r="A1578" s="76" t="s">
        <v>3369</v>
      </c>
      <c r="B1578" s="72" t="s">
        <v>156</v>
      </c>
      <c r="C1578" s="77" t="s">
        <v>200</v>
      </c>
      <c r="D1578" s="89">
        <v>36178</v>
      </c>
      <c r="E1578" s="73" t="s">
        <v>89</v>
      </c>
      <c r="G1578" s="73" t="s">
        <v>3370</v>
      </c>
      <c r="H1578" s="75" t="str">
        <f>VLOOKUP(Table16[[#This Row],[Player]],Rosters!$D$1:$D$1939,1,FALSE)</f>
        <v>Ferguson, Jake</v>
      </c>
      <c r="I1578" s="75" t="str">
        <f>Table16[[#This Row],[RunBlock-Primary6]]&amp;"-"&amp;Table16[[#This Row],[PassBlock8]]&amp;IF(Table16[[#This Row],[RunBlock-Secondary7]]&lt;&gt;"","/"&amp;Table16[[#This Row],[RunBlock-Secondary7]]&amp;"-"&amp;Table16[[#This Row],[PassBlock8]],"")</f>
        <v>4-0</v>
      </c>
      <c r="J1578" s="73"/>
      <c r="K1578" s="73"/>
      <c r="L1578" s="74"/>
      <c r="M1578" s="74"/>
      <c r="N1578" s="73">
        <v>4</v>
      </c>
      <c r="O1578" s="74"/>
      <c r="P1578" s="73">
        <v>0</v>
      </c>
      <c r="Q1578" s="74" t="str">
        <f>Table16[[#This Row],[DefPrimary2]]&amp;IF(Table16[[#This Row],[Def-Secondary3]]&lt;&gt;"","/"&amp;Table16[[#This Row],[Def-Secondary3]],)&amp;""&amp;IF(Table16[[#This Row],[PassRush4]]&lt;&gt;"","-"&amp;Table16[[#This Row],[PassRush4]],)</f>
        <v/>
      </c>
      <c r="R1578" s="74" t="e">
        <f>VLOOKUP(Table16[[#This Row],[Player]],#REF!,9,FALSE)</f>
        <v>#REF!</v>
      </c>
      <c r="S1578" s="71" t="e">
        <f>LEFT(Table16[[#This Row],[2024 Card Info]],1)&amp;"  "&amp;Table16[[#This Row],[Player Data]]</f>
        <v>#REF!</v>
      </c>
    </row>
    <row r="1579" spans="1:19" ht="12.75" customHeight="1" x14ac:dyDescent="0.25">
      <c r="A1579" s="76" t="s">
        <v>2929</v>
      </c>
      <c r="B1579" s="72" t="s">
        <v>156</v>
      </c>
      <c r="C1579" s="77" t="s">
        <v>181</v>
      </c>
      <c r="D1579" s="89">
        <v>36069</v>
      </c>
      <c r="E1579" s="73" t="s">
        <v>283</v>
      </c>
      <c r="G1579" s="73" t="s">
        <v>160</v>
      </c>
      <c r="H1579" s="75" t="str">
        <f>VLOOKUP(Table16[[#This Row],[Player]],Rosters!$D$1:$D$1939,1,FALSE)</f>
        <v>Freiermuth, Pat</v>
      </c>
      <c r="I1579" s="75" t="str">
        <f>Table16[[#This Row],[RunBlock-Primary6]]&amp;"-"&amp;Table16[[#This Row],[PassBlock8]]&amp;IF(Table16[[#This Row],[RunBlock-Secondary7]]&lt;&gt;"","/"&amp;Table16[[#This Row],[RunBlock-Secondary7]]&amp;"-"&amp;Table16[[#This Row],[PassBlock8]],"")</f>
        <v>0-0</v>
      </c>
      <c r="J1579" s="73"/>
      <c r="K1579" s="73"/>
      <c r="L1579" s="74"/>
      <c r="M1579" s="74"/>
      <c r="N1579" s="73">
        <v>0</v>
      </c>
      <c r="O1579" s="74"/>
      <c r="P1579" s="73">
        <v>0</v>
      </c>
      <c r="Q1579" s="74" t="str">
        <f>Table16[[#This Row],[DefPrimary2]]&amp;IF(Table16[[#This Row],[Def-Secondary3]]&lt;&gt;"","/"&amp;Table16[[#This Row],[Def-Secondary3]],)&amp;""&amp;IF(Table16[[#This Row],[PassRush4]]&lt;&gt;"","-"&amp;Table16[[#This Row],[PassRush4]],)</f>
        <v/>
      </c>
      <c r="R1579" s="74" t="e">
        <f>VLOOKUP(Table16[[#This Row],[Player]],#REF!,9,FALSE)</f>
        <v>#REF!</v>
      </c>
      <c r="S1579" s="71" t="e">
        <f>LEFT(Table16[[#This Row],[2024 Card Info]],1)&amp;"  "&amp;Table16[[#This Row],[Player Data]]</f>
        <v>#REF!</v>
      </c>
    </row>
    <row r="1580" spans="1:19" ht="12.75" customHeight="1" x14ac:dyDescent="0.25">
      <c r="A1580" s="76" t="s">
        <v>3261</v>
      </c>
      <c r="B1580" s="72" t="s">
        <v>156</v>
      </c>
      <c r="C1580" s="77" t="s">
        <v>363</v>
      </c>
      <c r="D1580" s="89">
        <v>34702</v>
      </c>
      <c r="E1580" s="73" t="s">
        <v>516</v>
      </c>
      <c r="G1580" s="73" t="s">
        <v>3262</v>
      </c>
      <c r="H1580" s="75" t="str">
        <f>VLOOKUP(Table16[[#This Row],[Player]],Rosters!$D$1:$D$1939,1,FALSE)</f>
        <v>Goedert, Dallas</v>
      </c>
      <c r="I1580" s="75" t="str">
        <f>Table16[[#This Row],[RunBlock-Primary6]]&amp;"-"&amp;Table16[[#This Row],[PassBlock8]]&amp;IF(Table16[[#This Row],[RunBlock-Secondary7]]&lt;&gt;"","/"&amp;Table16[[#This Row],[RunBlock-Secondary7]]&amp;"-"&amp;Table16[[#This Row],[PassBlock8]],"")</f>
        <v>0-0</v>
      </c>
      <c r="J1580" s="73"/>
      <c r="K1580" s="73"/>
      <c r="L1580" s="74"/>
      <c r="M1580" s="74"/>
      <c r="N1580" s="73">
        <v>0</v>
      </c>
      <c r="O1580" s="74"/>
      <c r="P1580" s="73">
        <v>0</v>
      </c>
      <c r="Q1580" s="74" t="str">
        <f>Table16[[#This Row],[DefPrimary2]]&amp;IF(Table16[[#This Row],[Def-Secondary3]]&lt;&gt;"","/"&amp;Table16[[#This Row],[Def-Secondary3]],)&amp;""&amp;IF(Table16[[#This Row],[PassRush4]]&lt;&gt;"","-"&amp;Table16[[#This Row],[PassRush4]],)</f>
        <v/>
      </c>
      <c r="R1580" s="74" t="e">
        <f>VLOOKUP(Table16[[#This Row],[Player]],#REF!,9,FALSE)</f>
        <v>#REF!</v>
      </c>
      <c r="S1580" s="71" t="e">
        <f>LEFT(Table16[[#This Row],[2024 Card Info]],1)&amp;"  "&amp;Table16[[#This Row],[Player Data]]</f>
        <v>#REF!</v>
      </c>
    </row>
    <row r="1581" spans="1:19" ht="12.75" customHeight="1" x14ac:dyDescent="0.25">
      <c r="A1581" s="76" t="s">
        <v>1349</v>
      </c>
      <c r="B1581" s="72" t="s">
        <v>156</v>
      </c>
      <c r="C1581" s="77" t="s">
        <v>239</v>
      </c>
      <c r="D1581" s="89">
        <v>33970</v>
      </c>
      <c r="E1581" s="73" t="s">
        <v>1350</v>
      </c>
      <c r="G1581" s="73" t="s">
        <v>1041</v>
      </c>
      <c r="H1581" s="75" t="str">
        <f>VLOOKUP(Table16[[#This Row],[Player]],Rosters!$D$1:$D$1939,1,FALSE)</f>
        <v>Higbee, Tyler</v>
      </c>
      <c r="I1581" s="75" t="str">
        <f>Table16[[#This Row],[RunBlock-Primary6]]&amp;"-"&amp;Table16[[#This Row],[PassBlock8]]&amp;IF(Table16[[#This Row],[RunBlock-Secondary7]]&lt;&gt;"","/"&amp;Table16[[#This Row],[RunBlock-Secondary7]]&amp;"-"&amp;Table16[[#This Row],[PassBlock8]],"")</f>
        <v>4-0</v>
      </c>
      <c r="J1581" s="73"/>
      <c r="K1581" s="73"/>
      <c r="L1581" s="74"/>
      <c r="M1581" s="74"/>
      <c r="N1581" s="73">
        <v>4</v>
      </c>
      <c r="O1581" s="74"/>
      <c r="P1581" s="73">
        <v>0</v>
      </c>
      <c r="Q1581" s="74" t="str">
        <f>Table16[[#This Row],[DefPrimary2]]&amp;IF(Table16[[#This Row],[Def-Secondary3]]&lt;&gt;"","/"&amp;Table16[[#This Row],[Def-Secondary3]],)&amp;""&amp;IF(Table16[[#This Row],[PassRush4]]&lt;&gt;"","-"&amp;Table16[[#This Row],[PassRush4]],)</f>
        <v/>
      </c>
      <c r="R1581" s="74" t="e">
        <f>VLOOKUP(Table16[[#This Row],[Player]],#REF!,9,FALSE)</f>
        <v>#REF!</v>
      </c>
      <c r="S1581" s="71" t="e">
        <f>LEFT(Table16[[#This Row],[2024 Card Info]],1)&amp;"  "&amp;Table16[[#This Row],[Player Data]]</f>
        <v>#REF!</v>
      </c>
    </row>
    <row r="1582" spans="1:19" ht="12.75" customHeight="1" x14ac:dyDescent="0.25">
      <c r="A1582" s="76" t="s">
        <v>2243</v>
      </c>
      <c r="B1582" s="72" t="s">
        <v>156</v>
      </c>
      <c r="C1582" s="77" t="s">
        <v>84</v>
      </c>
      <c r="D1582" s="89">
        <v>36826</v>
      </c>
      <c r="E1582" s="73" t="s">
        <v>348</v>
      </c>
      <c r="G1582" s="73" t="s">
        <v>2244</v>
      </c>
      <c r="H1582" s="75" t="str">
        <f>VLOOKUP(Table16[[#This Row],[Player]],Rosters!$D$1:$D$1939,1,FALSE)</f>
        <v>Higgins, Elijah</v>
      </c>
      <c r="I1582" s="75" t="str">
        <f>Table16[[#This Row],[RunBlock-Primary6]]&amp;"-"&amp;Table16[[#This Row],[PassBlock8]]&amp;IF(Table16[[#This Row],[RunBlock-Secondary7]]&lt;&gt;"","/"&amp;Table16[[#This Row],[RunBlock-Secondary7]]&amp;"-"&amp;Table16[[#This Row],[PassBlock8]],"")</f>
        <v>0-0</v>
      </c>
      <c r="J1582" s="73"/>
      <c r="K1582" s="73"/>
      <c r="L1582" s="74"/>
      <c r="M1582" s="74"/>
      <c r="N1582" s="73">
        <v>0</v>
      </c>
      <c r="O1582" s="74"/>
      <c r="P1582" s="73">
        <v>0</v>
      </c>
      <c r="Q1582" s="74" t="str">
        <f>Table16[[#This Row],[DefPrimary2]]&amp;IF(Table16[[#This Row],[Def-Secondary3]]&lt;&gt;"","/"&amp;Table16[[#This Row],[Def-Secondary3]],)&amp;""&amp;IF(Table16[[#This Row],[PassRush4]]&lt;&gt;"","-"&amp;Table16[[#This Row],[PassRush4]],)</f>
        <v/>
      </c>
      <c r="R1582" s="74" t="e">
        <f>VLOOKUP(Table16[[#This Row],[Player]],#REF!,9,FALSE)</f>
        <v>#REF!</v>
      </c>
      <c r="S1582" s="71" t="e">
        <f>LEFT(Table16[[#This Row],[2024 Card Info]],1)&amp;"  "&amp;Table16[[#This Row],[Player Data]]</f>
        <v>#REF!</v>
      </c>
    </row>
    <row r="1583" spans="1:19" ht="12.75" customHeight="1" x14ac:dyDescent="0.25">
      <c r="A1583" s="76" t="s">
        <v>2931</v>
      </c>
      <c r="B1583" s="72" t="s">
        <v>156</v>
      </c>
      <c r="C1583" s="77" t="s">
        <v>272</v>
      </c>
      <c r="D1583" s="89">
        <v>34642</v>
      </c>
      <c r="E1583" s="73" t="s">
        <v>536</v>
      </c>
      <c r="G1583" s="73" t="s">
        <v>2932</v>
      </c>
      <c r="H1583" s="75" t="str">
        <f>VLOOKUP(Table16[[#This Row],[Player]],Rosters!$D$1:$D$1939,1,FALSE)</f>
        <v>Hooper, Austin</v>
      </c>
      <c r="I1583" s="75" t="str">
        <f>Table16[[#This Row],[RunBlock-Primary6]]&amp;"-"&amp;Table16[[#This Row],[PassBlock8]]&amp;IF(Table16[[#This Row],[RunBlock-Secondary7]]&lt;&gt;"","/"&amp;Table16[[#This Row],[RunBlock-Secondary7]]&amp;"-"&amp;Table16[[#This Row],[PassBlock8]],"")</f>
        <v>4-0</v>
      </c>
      <c r="J1583" s="73"/>
      <c r="K1583" s="73"/>
      <c r="L1583" s="74"/>
      <c r="M1583" s="74"/>
      <c r="N1583" s="73">
        <v>4</v>
      </c>
      <c r="O1583" s="74"/>
      <c r="P1583" s="73">
        <v>0</v>
      </c>
      <c r="Q1583" s="74" t="str">
        <f>Table16[[#This Row],[DefPrimary2]]&amp;IF(Table16[[#This Row],[Def-Secondary3]]&lt;&gt;"","/"&amp;Table16[[#This Row],[Def-Secondary3]],)&amp;""&amp;IF(Table16[[#This Row],[PassRush4]]&lt;&gt;"","-"&amp;Table16[[#This Row],[PassRush4]],)</f>
        <v/>
      </c>
      <c r="R1583" s="74" t="e">
        <f>VLOOKUP(Table16[[#This Row],[Player]],#REF!,9,FALSE)</f>
        <v>#REF!</v>
      </c>
      <c r="S1583" s="71" t="e">
        <f>LEFT(Table16[[#This Row],[2024 Card Info]],1)&amp;"  "&amp;Table16[[#This Row],[Player Data]]</f>
        <v>#REF!</v>
      </c>
    </row>
    <row r="1584" spans="1:19" ht="12.75" customHeight="1" x14ac:dyDescent="0.25">
      <c r="A1584" s="76" t="s">
        <v>3155</v>
      </c>
      <c r="B1584" s="72" t="s">
        <v>156</v>
      </c>
      <c r="C1584" s="77" t="s">
        <v>479</v>
      </c>
      <c r="D1584" s="89">
        <v>35309</v>
      </c>
      <c r="E1584" s="73" t="s">
        <v>1248</v>
      </c>
      <c r="G1584" s="73" t="s">
        <v>1893</v>
      </c>
      <c r="H1584" s="75" t="str">
        <f>VLOOKUP(Table16[[#This Row],[Player]],Rosters!$D$1:$D$1939,1,FALSE)</f>
        <v>Johnson, Juwan</v>
      </c>
      <c r="I1584" s="75" t="str">
        <f>Table16[[#This Row],[RunBlock-Primary6]]&amp;"-"&amp;Table16[[#This Row],[PassBlock8]]&amp;IF(Table16[[#This Row],[RunBlock-Secondary7]]&lt;&gt;"","/"&amp;Table16[[#This Row],[RunBlock-Secondary7]]&amp;"-"&amp;Table16[[#This Row],[PassBlock8]],"")</f>
        <v>0-0</v>
      </c>
      <c r="J1584" s="73"/>
      <c r="K1584" s="73"/>
      <c r="L1584" s="74"/>
      <c r="M1584" s="74"/>
      <c r="N1584" s="73">
        <v>0</v>
      </c>
      <c r="O1584" s="74"/>
      <c r="P1584" s="73">
        <v>0</v>
      </c>
      <c r="Q1584" s="74" t="str">
        <f>Table16[[#This Row],[DefPrimary2]]&amp;IF(Table16[[#This Row],[Def-Secondary3]]&lt;&gt;"","/"&amp;Table16[[#This Row],[Def-Secondary3]],)&amp;""&amp;IF(Table16[[#This Row],[PassRush4]]&lt;&gt;"","-"&amp;Table16[[#This Row],[PassRush4]],)</f>
        <v/>
      </c>
      <c r="R1584" s="74" t="e">
        <f>VLOOKUP(Table16[[#This Row],[Player]],#REF!,9,FALSE)</f>
        <v>#REF!</v>
      </c>
      <c r="S1584" s="71" t="e">
        <f>LEFT(Table16[[#This Row],[2024 Card Info]],1)&amp;"  "&amp;Table16[[#This Row],[Player Data]]</f>
        <v>#REF!</v>
      </c>
    </row>
    <row r="1585" spans="1:19" ht="12.75" customHeight="1" x14ac:dyDescent="0.25">
      <c r="A1585" s="76" t="s">
        <v>3489</v>
      </c>
      <c r="B1585" s="72" t="s">
        <v>156</v>
      </c>
      <c r="C1585" s="77" t="s">
        <v>612</v>
      </c>
      <c r="D1585" s="89">
        <v>36948</v>
      </c>
      <c r="E1585" s="73" t="s">
        <v>3490</v>
      </c>
      <c r="G1585" s="73" t="s">
        <v>1893</v>
      </c>
      <c r="H1585" s="75" t="str">
        <f>VLOOKUP(Table16[[#This Row],[Player]],Rosters!$D$1:$D$1939,1,FALSE)</f>
        <v>Johnson, Theo</v>
      </c>
      <c r="I1585" s="75" t="str">
        <f>Table16[[#This Row],[RunBlock-Primary6]]&amp;"-"&amp;Table16[[#This Row],[PassBlock8]]&amp;IF(Table16[[#This Row],[RunBlock-Secondary7]]&lt;&gt;"","/"&amp;Table16[[#This Row],[RunBlock-Secondary7]]&amp;"-"&amp;Table16[[#This Row],[PassBlock8]],"")</f>
        <v>0-0</v>
      </c>
      <c r="J1585" s="73"/>
      <c r="K1585" s="73"/>
      <c r="L1585" s="74"/>
      <c r="M1585" s="74"/>
      <c r="N1585" s="73">
        <v>0</v>
      </c>
      <c r="O1585" s="74"/>
      <c r="P1585" s="73">
        <v>0</v>
      </c>
      <c r="Q1585" s="74" t="str">
        <f>Table16[[#This Row],[DefPrimary2]]&amp;IF(Table16[[#This Row],[Def-Secondary3]]&lt;&gt;"","/"&amp;Table16[[#This Row],[Def-Secondary3]],)&amp;""&amp;IF(Table16[[#This Row],[PassRush4]]&lt;&gt;"","-"&amp;Table16[[#This Row],[PassRush4]],)</f>
        <v/>
      </c>
      <c r="R1585" s="74" t="e">
        <f>VLOOKUP(Table16[[#This Row],[Player]],#REF!,9,FALSE)</f>
        <v>#REF!</v>
      </c>
      <c r="S1585" s="71" t="e">
        <f>LEFT(Table16[[#This Row],[2024 Card Info]],1)&amp;"  "&amp;Table16[[#This Row],[Player Data]]</f>
        <v>#REF!</v>
      </c>
    </row>
    <row r="1586" spans="1:19" ht="12.75" customHeight="1" x14ac:dyDescent="0.25">
      <c r="A1586" s="76" t="s">
        <v>3487</v>
      </c>
      <c r="B1586" s="72" t="s">
        <v>156</v>
      </c>
      <c r="C1586" s="77" t="s">
        <v>395</v>
      </c>
      <c r="D1586" s="89">
        <v>32786</v>
      </c>
      <c r="E1586" s="73" t="s">
        <v>1782</v>
      </c>
      <c r="G1586" s="73" t="s">
        <v>3488</v>
      </c>
      <c r="H1586" s="75" t="str">
        <f>VLOOKUP(Table16[[#This Row],[Player]],Rosters!$D$1:$D$1939,1,FALSE)</f>
        <v>Kelce, Travis</v>
      </c>
      <c r="I1586" s="75" t="str">
        <f>Table16[[#This Row],[RunBlock-Primary6]]&amp;"-"&amp;Table16[[#This Row],[PassBlock8]]&amp;IF(Table16[[#This Row],[RunBlock-Secondary7]]&lt;&gt;"","/"&amp;Table16[[#This Row],[RunBlock-Secondary7]]&amp;"-"&amp;Table16[[#This Row],[PassBlock8]],"")</f>
        <v>5-0</v>
      </c>
      <c r="J1586" s="73"/>
      <c r="K1586" s="73"/>
      <c r="L1586" s="74"/>
      <c r="M1586" s="74"/>
      <c r="N1586" s="73">
        <v>5</v>
      </c>
      <c r="O1586" s="74"/>
      <c r="P1586" s="73">
        <v>0</v>
      </c>
      <c r="Q1586" s="74" t="str">
        <f>Table16[[#This Row],[DefPrimary2]]&amp;IF(Table16[[#This Row],[Def-Secondary3]]&lt;&gt;"","/"&amp;Table16[[#This Row],[Def-Secondary3]],)&amp;""&amp;IF(Table16[[#This Row],[PassRush4]]&lt;&gt;"","-"&amp;Table16[[#This Row],[PassRush4]],)</f>
        <v/>
      </c>
      <c r="R1586" s="74" t="e">
        <f>VLOOKUP(Table16[[#This Row],[Player]],#REF!,9,FALSE)</f>
        <v>#REF!</v>
      </c>
      <c r="S1586" s="71" t="e">
        <f>LEFT(Table16[[#This Row],[2024 Card Info]],1)&amp;"  "&amp;Table16[[#This Row],[Player Data]]</f>
        <v>#REF!</v>
      </c>
    </row>
    <row r="1587" spans="1:19" ht="12.75" customHeight="1" x14ac:dyDescent="0.25">
      <c r="A1587" s="76" t="s">
        <v>2114</v>
      </c>
      <c r="B1587" s="72" t="s">
        <v>156</v>
      </c>
      <c r="C1587" s="77" t="s">
        <v>213</v>
      </c>
      <c r="D1587" s="89">
        <v>34251</v>
      </c>
      <c r="E1587" s="73" t="s">
        <v>706</v>
      </c>
      <c r="G1587" s="73" t="s">
        <v>2115</v>
      </c>
      <c r="H1587" s="75" t="str">
        <f>VLOOKUP(Table16[[#This Row],[Player]],Rosters!$D$1:$D$1939,1,FALSE)</f>
        <v>Kittle, George</v>
      </c>
      <c r="I1587" s="75" t="str">
        <f>Table16[[#This Row],[RunBlock-Primary6]]&amp;"-"&amp;Table16[[#This Row],[PassBlock8]]&amp;IF(Table16[[#This Row],[RunBlock-Secondary7]]&lt;&gt;"","/"&amp;Table16[[#This Row],[RunBlock-Secondary7]]&amp;"-"&amp;Table16[[#This Row],[PassBlock8]],"")</f>
        <v>6-0</v>
      </c>
      <c r="J1587" s="73"/>
      <c r="K1587" s="73"/>
      <c r="L1587" s="74"/>
      <c r="M1587" s="74"/>
      <c r="N1587" s="73">
        <v>6</v>
      </c>
      <c r="O1587" s="74"/>
      <c r="P1587" s="73">
        <v>0</v>
      </c>
      <c r="Q1587" s="74" t="str">
        <f>Table16[[#This Row],[DefPrimary2]]&amp;IF(Table16[[#This Row],[Def-Secondary3]]&lt;&gt;"","/"&amp;Table16[[#This Row],[Def-Secondary3]],)&amp;""&amp;IF(Table16[[#This Row],[PassRush4]]&lt;&gt;"","-"&amp;Table16[[#This Row],[PassRush4]],)</f>
        <v/>
      </c>
      <c r="R1587" s="74" t="e">
        <f>VLOOKUP(Table16[[#This Row],[Player]],#REF!,9,FALSE)</f>
        <v>#REF!</v>
      </c>
      <c r="S1587" s="71" t="e">
        <f>LEFT(Table16[[#This Row],[2024 Card Info]],1)&amp;"  "&amp;Table16[[#This Row],[Player Data]]</f>
        <v>#REF!</v>
      </c>
    </row>
    <row r="1588" spans="1:19" ht="12.75" customHeight="1" x14ac:dyDescent="0.25">
      <c r="A1588" s="76" t="s">
        <v>512</v>
      </c>
      <c r="B1588" s="72" t="s">
        <v>156</v>
      </c>
      <c r="C1588" s="77" t="s">
        <v>327</v>
      </c>
      <c r="D1588" s="89">
        <v>36229</v>
      </c>
      <c r="E1588" s="73" t="s">
        <v>230</v>
      </c>
      <c r="G1588" s="73" t="s">
        <v>513</v>
      </c>
      <c r="H1588" s="75" t="str">
        <f>VLOOKUP(Table16[[#This Row],[Player]],Rosters!$D$1:$D$1939,1,FALSE)</f>
        <v>Kmet, Cole</v>
      </c>
      <c r="I1588" s="75" t="str">
        <f>Table16[[#This Row],[RunBlock-Primary6]]&amp;"-"&amp;Table16[[#This Row],[PassBlock8]]&amp;IF(Table16[[#This Row],[RunBlock-Secondary7]]&lt;&gt;"","/"&amp;Table16[[#This Row],[RunBlock-Secondary7]]&amp;"-"&amp;Table16[[#This Row],[PassBlock8]],"")</f>
        <v>5-0</v>
      </c>
      <c r="J1588" s="73"/>
      <c r="K1588" s="73"/>
      <c r="L1588" s="74"/>
      <c r="M1588" s="74"/>
      <c r="N1588" s="73">
        <v>5</v>
      </c>
      <c r="O1588" s="74"/>
      <c r="P1588" s="73">
        <v>0</v>
      </c>
      <c r="Q1588" s="74" t="str">
        <f>Table16[[#This Row],[DefPrimary2]]&amp;IF(Table16[[#This Row],[Def-Secondary3]]&lt;&gt;"","/"&amp;Table16[[#This Row],[Def-Secondary3]],)&amp;""&amp;IF(Table16[[#This Row],[PassRush4]]&lt;&gt;"","-"&amp;Table16[[#This Row],[PassRush4]],)</f>
        <v/>
      </c>
      <c r="R1588" s="74" t="e">
        <f>VLOOKUP(Table16[[#This Row],[Player]],#REF!,9,FALSE)</f>
        <v>#REF!</v>
      </c>
      <c r="S1588" s="71" t="e">
        <f>LEFT(Table16[[#This Row],[2024 Card Info]],1)&amp;"  "&amp;Table16[[#This Row],[Player Data]]</f>
        <v>#REF!</v>
      </c>
    </row>
    <row r="1589" spans="1:19" ht="12.75" customHeight="1" x14ac:dyDescent="0.25">
      <c r="A1589" s="76" t="s">
        <v>1345</v>
      </c>
      <c r="B1589" s="72" t="s">
        <v>156</v>
      </c>
      <c r="C1589" s="77" t="s">
        <v>145</v>
      </c>
      <c r="D1589" s="89">
        <v>35383</v>
      </c>
      <c r="E1589" s="73" t="s">
        <v>136</v>
      </c>
      <c r="G1589" s="73" t="s">
        <v>1346</v>
      </c>
      <c r="H1589" s="75" t="str">
        <f>VLOOKUP(Table16[[#This Row],[Player]],Rosters!$D$1:$D$1939,1,FALSE)</f>
        <v>Knox, Dawson</v>
      </c>
      <c r="I1589" s="75" t="str">
        <f>Table16[[#This Row],[RunBlock-Primary6]]&amp;"-"&amp;Table16[[#This Row],[PassBlock8]]&amp;IF(Table16[[#This Row],[RunBlock-Secondary7]]&lt;&gt;"","/"&amp;Table16[[#This Row],[RunBlock-Secondary7]]&amp;"-"&amp;Table16[[#This Row],[PassBlock8]],"")</f>
        <v>4-0</v>
      </c>
      <c r="J1589" s="73"/>
      <c r="K1589" s="73"/>
      <c r="L1589" s="74"/>
      <c r="M1589" s="74"/>
      <c r="N1589" s="73">
        <v>4</v>
      </c>
      <c r="O1589" s="74"/>
      <c r="P1589" s="73">
        <v>0</v>
      </c>
      <c r="Q1589" s="74" t="str">
        <f>Table16[[#This Row],[DefPrimary2]]&amp;IF(Table16[[#This Row],[Def-Secondary3]]&lt;&gt;"","/"&amp;Table16[[#This Row],[Def-Secondary3]],)&amp;""&amp;IF(Table16[[#This Row],[PassRush4]]&lt;&gt;"","-"&amp;Table16[[#This Row],[PassRush4]],)</f>
        <v/>
      </c>
      <c r="R1589" s="74" t="e">
        <f>VLOOKUP(Table16[[#This Row],[Player]],#REF!,9,FALSE)</f>
        <v>#REF!</v>
      </c>
      <c r="S1589" s="71" t="e">
        <f>LEFT(Table16[[#This Row],[2024 Card Info]],1)&amp;"  "&amp;Table16[[#This Row],[Player Data]]</f>
        <v>#REF!</v>
      </c>
    </row>
    <row r="1590" spans="1:19" ht="12.75" customHeight="1" x14ac:dyDescent="0.25">
      <c r="A1590" s="76" t="s">
        <v>3593</v>
      </c>
      <c r="B1590" s="72" t="s">
        <v>156</v>
      </c>
      <c r="C1590" s="77" t="s">
        <v>250</v>
      </c>
      <c r="D1590" s="89">
        <v>36201</v>
      </c>
      <c r="E1590" s="73" t="s">
        <v>89</v>
      </c>
      <c r="G1590" s="73" t="s">
        <v>3594</v>
      </c>
      <c r="H1590" s="75" t="str">
        <f>VLOOKUP(Table16[[#This Row],[Player]],Rosters!$D$1:$D$1939,1,FALSE)</f>
        <v>Kolar, Charlie</v>
      </c>
      <c r="I1590" s="75" t="str">
        <f>Table16[[#This Row],[RunBlock-Primary6]]&amp;"-"&amp;Table16[[#This Row],[PassBlock8]]&amp;IF(Table16[[#This Row],[RunBlock-Secondary7]]&lt;&gt;"","/"&amp;Table16[[#This Row],[RunBlock-Secondary7]]&amp;"-"&amp;Table16[[#This Row],[PassBlock8]],"")</f>
        <v>4-0</v>
      </c>
      <c r="J1590" s="73"/>
      <c r="K1590" s="73"/>
      <c r="L1590" s="74"/>
      <c r="M1590" s="74"/>
      <c r="N1590" s="73">
        <v>4</v>
      </c>
      <c r="O1590" s="74"/>
      <c r="P1590" s="73">
        <v>0</v>
      </c>
      <c r="Q1590" s="74" t="str">
        <f>Table16[[#This Row],[DefPrimary2]]&amp;IF(Table16[[#This Row],[Def-Secondary3]]&lt;&gt;"","/"&amp;Table16[[#This Row],[Def-Secondary3]],)&amp;""&amp;IF(Table16[[#This Row],[PassRush4]]&lt;&gt;"","-"&amp;Table16[[#This Row],[PassRush4]],)</f>
        <v/>
      </c>
      <c r="R1590" s="74" t="e">
        <f>VLOOKUP(Table16[[#This Row],[Player]],#REF!,9,FALSE)</f>
        <v>#REF!</v>
      </c>
      <c r="S1590" s="71" t="e">
        <f>LEFT(Table16[[#This Row],[2024 Card Info]],1)&amp;"  "&amp;Table16[[#This Row],[Player Data]]</f>
        <v>#REF!</v>
      </c>
    </row>
    <row r="1591" spans="1:19" ht="12.75" customHeight="1" x14ac:dyDescent="0.25">
      <c r="A1591" s="76" t="s">
        <v>3692</v>
      </c>
      <c r="B1591" s="72" t="s">
        <v>156</v>
      </c>
      <c r="C1591" s="77" t="s">
        <v>368</v>
      </c>
      <c r="D1591" s="89">
        <v>36833</v>
      </c>
      <c r="E1591" s="73" t="s">
        <v>98</v>
      </c>
      <c r="G1591" s="73" t="s">
        <v>3693</v>
      </c>
      <c r="H1591" s="75" t="str">
        <f>VLOOKUP(Table16[[#This Row],[Player]],Rosters!$D$1:$D$1939,1,FALSE)</f>
        <v>Kraft, Tucker</v>
      </c>
      <c r="I1591" s="75" t="str">
        <f>Table16[[#This Row],[RunBlock-Primary6]]&amp;"-"&amp;Table16[[#This Row],[PassBlock8]]&amp;IF(Table16[[#This Row],[RunBlock-Secondary7]]&lt;&gt;"","/"&amp;Table16[[#This Row],[RunBlock-Secondary7]]&amp;"-"&amp;Table16[[#This Row],[PassBlock8]],"")</f>
        <v>4-0</v>
      </c>
      <c r="J1591" s="73"/>
      <c r="K1591" s="73"/>
      <c r="L1591" s="74"/>
      <c r="M1591" s="74"/>
      <c r="N1591" s="73">
        <v>4</v>
      </c>
      <c r="O1591" s="74"/>
      <c r="P1591" s="73">
        <v>0</v>
      </c>
      <c r="Q1591" s="74" t="str">
        <f>Table16[[#This Row],[DefPrimary2]]&amp;IF(Table16[[#This Row],[Def-Secondary3]]&lt;&gt;"","/"&amp;Table16[[#This Row],[Def-Secondary3]],)&amp;""&amp;IF(Table16[[#This Row],[PassRush4]]&lt;&gt;"","-"&amp;Table16[[#This Row],[PassRush4]],)</f>
        <v/>
      </c>
      <c r="R1591" s="74" t="e">
        <f>VLOOKUP(Table16[[#This Row],[Player]],#REF!,9,FALSE)</f>
        <v>#REF!</v>
      </c>
      <c r="S1591" s="71" t="e">
        <f>LEFT(Table16[[#This Row],[2024 Card Info]],1)&amp;"  "&amp;Table16[[#This Row],[Player Data]]</f>
        <v>#REF!</v>
      </c>
    </row>
    <row r="1592" spans="1:19" ht="12.75" customHeight="1" x14ac:dyDescent="0.25">
      <c r="A1592" s="76" t="s">
        <v>2118</v>
      </c>
      <c r="B1592" s="72" t="s">
        <v>156</v>
      </c>
      <c r="C1592" s="77" t="s">
        <v>123</v>
      </c>
      <c r="D1592" s="89">
        <v>36903</v>
      </c>
      <c r="E1592" s="73" t="s">
        <v>268</v>
      </c>
      <c r="G1592" s="73" t="s">
        <v>2120</v>
      </c>
      <c r="H1592" s="75" t="str">
        <f>VLOOKUP(Table16[[#This Row],[Player]],Rosters!$D$1:$D$1939,1,FALSE)</f>
        <v>LaPorta, Sam</v>
      </c>
      <c r="I1592" s="75" t="str">
        <f>Table16[[#This Row],[RunBlock-Primary6]]&amp;"-"&amp;Table16[[#This Row],[PassBlock8]]&amp;IF(Table16[[#This Row],[RunBlock-Secondary7]]&lt;&gt;"","/"&amp;Table16[[#This Row],[RunBlock-Secondary7]]&amp;"-"&amp;Table16[[#This Row],[PassBlock8]],"")</f>
        <v>0-0</v>
      </c>
      <c r="J1592" s="73"/>
      <c r="K1592" s="73"/>
      <c r="L1592" s="74"/>
      <c r="M1592" s="74"/>
      <c r="N1592" s="73">
        <v>0</v>
      </c>
      <c r="O1592" s="74"/>
      <c r="P1592" s="73">
        <v>0</v>
      </c>
      <c r="Q1592" s="74" t="str">
        <f>Table16[[#This Row],[DefPrimary2]]&amp;IF(Table16[[#This Row],[Def-Secondary3]]&lt;&gt;"","/"&amp;Table16[[#This Row],[Def-Secondary3]],)&amp;""&amp;IF(Table16[[#This Row],[PassRush4]]&lt;&gt;"","-"&amp;Table16[[#This Row],[PassRush4]],)</f>
        <v/>
      </c>
      <c r="R1592" s="74" t="e">
        <f>VLOOKUP(Table16[[#This Row],[Player]],#REF!,9,FALSE)</f>
        <v>#REF!</v>
      </c>
      <c r="S1592" s="71" t="e">
        <f>LEFT(Table16[[#This Row],[2024 Card Info]],1)&amp;"  "&amp;Table16[[#This Row],[Player Data]]</f>
        <v>#REF!</v>
      </c>
    </row>
    <row r="1593" spans="1:19" ht="12.75" customHeight="1" x14ac:dyDescent="0.25">
      <c r="A1593" s="76" t="s">
        <v>2479</v>
      </c>
      <c r="B1593" s="72" t="s">
        <v>156</v>
      </c>
      <c r="C1593" s="77" t="s">
        <v>250</v>
      </c>
      <c r="D1593" s="89">
        <v>36634</v>
      </c>
      <c r="E1593" s="73" t="s">
        <v>89</v>
      </c>
      <c r="G1593" s="73" t="s">
        <v>2480</v>
      </c>
      <c r="H1593" s="75" t="str">
        <f>VLOOKUP(Table16[[#This Row],[Player]],Rosters!$D$1:$D$1939,1,FALSE)</f>
        <v>Likely, Isaiah</v>
      </c>
      <c r="I1593" s="75" t="str">
        <f>Table16[[#This Row],[RunBlock-Primary6]]&amp;"-"&amp;Table16[[#This Row],[PassBlock8]]&amp;IF(Table16[[#This Row],[RunBlock-Secondary7]]&lt;&gt;"","/"&amp;Table16[[#This Row],[RunBlock-Secondary7]]&amp;"-"&amp;Table16[[#This Row],[PassBlock8]],"")</f>
        <v>4-0</v>
      </c>
      <c r="J1593" s="73"/>
      <c r="K1593" s="73"/>
      <c r="L1593" s="74"/>
      <c r="M1593" s="74"/>
      <c r="N1593" s="73">
        <v>4</v>
      </c>
      <c r="O1593" s="74"/>
      <c r="P1593" s="73">
        <v>0</v>
      </c>
      <c r="Q1593" s="74" t="str">
        <f>Table16[[#This Row],[DefPrimary2]]&amp;IF(Table16[[#This Row],[Def-Secondary3]]&lt;&gt;"","/"&amp;Table16[[#This Row],[Def-Secondary3]],)&amp;""&amp;IF(Table16[[#This Row],[PassRush4]]&lt;&gt;"","-"&amp;Table16[[#This Row],[PassRush4]],)</f>
        <v/>
      </c>
      <c r="R1593" s="74" t="e">
        <f>VLOOKUP(Table16[[#This Row],[Player]],#REF!,9,FALSE)</f>
        <v>#REF!</v>
      </c>
      <c r="S1593" s="71" t="e">
        <f>LEFT(Table16[[#This Row],[2024 Card Info]],1)&amp;"  "&amp;Table16[[#This Row],[Player Data]]</f>
        <v>#REF!</v>
      </c>
    </row>
    <row r="1594" spans="1:19" ht="12.75" customHeight="1" x14ac:dyDescent="0.25">
      <c r="A1594" s="76" t="s">
        <v>3156</v>
      </c>
      <c r="B1594" s="72" t="s">
        <v>156</v>
      </c>
      <c r="C1594" s="77" t="s">
        <v>285</v>
      </c>
      <c r="D1594" s="89">
        <v>36333</v>
      </c>
      <c r="E1594" s="73" t="s">
        <v>236</v>
      </c>
      <c r="G1594" s="73" t="s">
        <v>2244</v>
      </c>
      <c r="H1594" s="75" t="str">
        <f>VLOOKUP(Table16[[#This Row],[Player]],Rosters!$D$1:$D$1939,1,FALSE)</f>
        <v>Mallory, Will</v>
      </c>
      <c r="I1594" s="75" t="str">
        <f>Table16[[#This Row],[RunBlock-Primary6]]&amp;"-"&amp;Table16[[#This Row],[PassBlock8]]&amp;IF(Table16[[#This Row],[RunBlock-Secondary7]]&lt;&gt;"","/"&amp;Table16[[#This Row],[RunBlock-Secondary7]]&amp;"-"&amp;Table16[[#This Row],[PassBlock8]],"")</f>
        <v>0-0</v>
      </c>
      <c r="J1594" s="73"/>
      <c r="K1594" s="73"/>
      <c r="L1594" s="74"/>
      <c r="M1594" s="74"/>
      <c r="N1594" s="73">
        <v>0</v>
      </c>
      <c r="O1594" s="74"/>
      <c r="P1594" s="73">
        <v>0</v>
      </c>
      <c r="Q1594" s="74" t="str">
        <f>Table16[[#This Row],[DefPrimary2]]&amp;IF(Table16[[#This Row],[Def-Secondary3]]&lt;&gt;"","/"&amp;Table16[[#This Row],[Def-Secondary3]],)&amp;""&amp;IF(Table16[[#This Row],[PassRush4]]&lt;&gt;"","-"&amp;Table16[[#This Row],[PassRush4]],)</f>
        <v/>
      </c>
      <c r="R1594" s="74" t="e">
        <f>VLOOKUP(Table16[[#This Row],[Player]],#REF!,9,FALSE)</f>
        <v>#REF!</v>
      </c>
      <c r="S1594" s="71" t="e">
        <f>LEFT(Table16[[#This Row],[2024 Card Info]],1)&amp;"  "&amp;Table16[[#This Row],[Player Data]]</f>
        <v>#REF!</v>
      </c>
    </row>
    <row r="1595" spans="1:19" ht="12.75" customHeight="1" x14ac:dyDescent="0.25">
      <c r="A1595" s="76" t="s">
        <v>2585</v>
      </c>
      <c r="B1595" s="72" t="s">
        <v>156</v>
      </c>
      <c r="C1595" s="77" t="s">
        <v>84</v>
      </c>
      <c r="D1595" s="89">
        <v>36486</v>
      </c>
      <c r="E1595" s="73" t="s">
        <v>90</v>
      </c>
      <c r="G1595" s="73" t="s">
        <v>2586</v>
      </c>
      <c r="H1595" s="75" t="str">
        <f>VLOOKUP(Table16[[#This Row],[Player]],Rosters!$D$1:$D$1939,1,FALSE)</f>
        <v>McBride, Trey</v>
      </c>
      <c r="I1595" s="75" t="str">
        <f>Table16[[#This Row],[RunBlock-Primary6]]&amp;"-"&amp;Table16[[#This Row],[PassBlock8]]&amp;IF(Table16[[#This Row],[RunBlock-Secondary7]]&lt;&gt;"","/"&amp;Table16[[#This Row],[RunBlock-Secondary7]]&amp;"-"&amp;Table16[[#This Row],[PassBlock8]],"")</f>
        <v>4-0</v>
      </c>
      <c r="J1595" s="73"/>
      <c r="K1595" s="73"/>
      <c r="L1595" s="74"/>
      <c r="M1595" s="74"/>
      <c r="N1595" s="73">
        <v>4</v>
      </c>
      <c r="O1595" s="74"/>
      <c r="P1595" s="73">
        <v>0</v>
      </c>
      <c r="Q1595" s="74" t="str">
        <f>Table16[[#This Row],[DefPrimary2]]&amp;IF(Table16[[#This Row],[Def-Secondary3]]&lt;&gt;"","/"&amp;Table16[[#This Row],[Def-Secondary3]],)&amp;""&amp;IF(Table16[[#This Row],[PassRush4]]&lt;&gt;"","-"&amp;Table16[[#This Row],[PassRush4]],)</f>
        <v/>
      </c>
      <c r="R1595" s="74" t="e">
        <f>VLOOKUP(Table16[[#This Row],[Player]],#REF!,9,FALSE)</f>
        <v>#REF!</v>
      </c>
      <c r="S1595" s="71" t="e">
        <f>LEFT(Table16[[#This Row],[2024 Card Info]],1)&amp;"  "&amp;Table16[[#This Row],[Player Data]]</f>
        <v>#REF!</v>
      </c>
    </row>
    <row r="1596" spans="1:19" ht="12.75" customHeight="1" x14ac:dyDescent="0.25">
      <c r="A1596" s="90" t="s">
        <v>3491</v>
      </c>
      <c r="B1596" s="72" t="s">
        <v>156</v>
      </c>
      <c r="C1596" s="77" t="s">
        <v>91</v>
      </c>
      <c r="D1596" s="89">
        <v>35256</v>
      </c>
      <c r="E1596" s="73" t="s">
        <v>3492</v>
      </c>
      <c r="G1596" s="73" t="s">
        <v>3494</v>
      </c>
      <c r="H1596" s="75" t="str">
        <f>VLOOKUP(Table16[[#This Row],[Player]],Rosters!$D$1:$D$1939,1,FALSE)</f>
        <v>Njoku, David</v>
      </c>
      <c r="I1596" s="75" t="str">
        <f>Table16[[#This Row],[RunBlock-Primary6]]&amp;"-"&amp;Table16[[#This Row],[PassBlock8]]&amp;IF(Table16[[#This Row],[RunBlock-Secondary7]]&lt;&gt;"","/"&amp;Table16[[#This Row],[RunBlock-Secondary7]]&amp;"-"&amp;Table16[[#This Row],[PassBlock8]],"")</f>
        <v>0-0</v>
      </c>
      <c r="J1596" s="73"/>
      <c r="K1596" s="73"/>
      <c r="L1596" s="74"/>
      <c r="M1596" s="74"/>
      <c r="N1596" s="73">
        <v>0</v>
      </c>
      <c r="O1596" s="74"/>
      <c r="P1596" s="73">
        <v>0</v>
      </c>
      <c r="Q1596" s="74" t="str">
        <f>Table16[[#This Row],[DefPrimary2]]&amp;IF(Table16[[#This Row],[Def-Secondary3]]&lt;&gt;"","/"&amp;Table16[[#This Row],[Def-Secondary3]],)&amp;""&amp;IF(Table16[[#This Row],[PassRush4]]&lt;&gt;"","-"&amp;Table16[[#This Row],[PassRush4]],)</f>
        <v/>
      </c>
      <c r="R1596" s="74" t="e">
        <f>VLOOKUP(Table16[[#This Row],[Player]],#REF!,9,FALSE)</f>
        <v>#REF!</v>
      </c>
      <c r="S1596" s="71" t="e">
        <f>LEFT(Table16[[#This Row],[2024 Card Info]],1)&amp;"  "&amp;Table16[[#This Row],[Player Data]]</f>
        <v>#REF!</v>
      </c>
    </row>
    <row r="1597" spans="1:19" ht="12.75" customHeight="1" x14ac:dyDescent="0.25">
      <c r="A1597" s="76" t="s">
        <v>1194</v>
      </c>
      <c r="B1597" s="72" t="s">
        <v>156</v>
      </c>
      <c r="C1597" s="77" t="s">
        <v>232</v>
      </c>
      <c r="D1597" s="89">
        <v>35490</v>
      </c>
      <c r="E1597" s="73" t="s">
        <v>1248</v>
      </c>
      <c r="G1597" s="73" t="s">
        <v>1195</v>
      </c>
      <c r="H1597" s="75" t="str">
        <f>VLOOKUP(Table16[[#This Row],[Player]],Rosters!$D$1:$D$1939,1,FALSE)</f>
        <v>Oliver, Josh</v>
      </c>
      <c r="I1597" s="75" t="str">
        <f>Table16[[#This Row],[RunBlock-Primary6]]&amp;"-"&amp;Table16[[#This Row],[PassBlock8]]&amp;IF(Table16[[#This Row],[RunBlock-Secondary7]]&lt;&gt;"","/"&amp;Table16[[#This Row],[RunBlock-Secondary7]]&amp;"-"&amp;Table16[[#This Row],[PassBlock8]],"")</f>
        <v>5-0</v>
      </c>
      <c r="J1597" s="73"/>
      <c r="K1597" s="73"/>
      <c r="L1597" s="74"/>
      <c r="M1597" s="74"/>
      <c r="N1597" s="73">
        <v>5</v>
      </c>
      <c r="O1597" s="74"/>
      <c r="P1597" s="73">
        <v>0</v>
      </c>
      <c r="Q1597" s="74" t="str">
        <f>Table16[[#This Row],[DefPrimary2]]&amp;IF(Table16[[#This Row],[Def-Secondary3]]&lt;&gt;"","/"&amp;Table16[[#This Row],[Def-Secondary3]],)&amp;""&amp;IF(Table16[[#This Row],[PassRush4]]&lt;&gt;"","-"&amp;Table16[[#This Row],[PassRush4]],)</f>
        <v/>
      </c>
      <c r="R1597" s="74" t="e">
        <f>VLOOKUP(Table16[[#This Row],[Player]],#REF!,9,FALSE)</f>
        <v>#REF!</v>
      </c>
      <c r="S1597" s="71" t="e">
        <f>LEFT(Table16[[#This Row],[2024 Card Info]],1)&amp;"  "&amp;Table16[[#This Row],[Player Data]]</f>
        <v>#REF!</v>
      </c>
    </row>
    <row r="1598" spans="1:19" ht="12.75" customHeight="1" x14ac:dyDescent="0.25">
      <c r="A1598" s="76" t="s">
        <v>887</v>
      </c>
      <c r="B1598" s="72" t="s">
        <v>156</v>
      </c>
      <c r="C1598" s="77" t="s">
        <v>429</v>
      </c>
      <c r="D1598" s="89">
        <v>36265</v>
      </c>
      <c r="E1598" s="73" t="s">
        <v>89</v>
      </c>
      <c r="G1598" s="73" t="s">
        <v>888</v>
      </c>
      <c r="H1598" s="75" t="str">
        <f>VLOOKUP(Table16[[#This Row],[Player]],Rosters!$D$1:$D$1939,1,FALSE)</f>
        <v>Otton, Cade</v>
      </c>
      <c r="I1598" s="75" t="str">
        <f>Table16[[#This Row],[RunBlock-Primary6]]&amp;"-"&amp;Table16[[#This Row],[PassBlock8]]&amp;IF(Table16[[#This Row],[RunBlock-Secondary7]]&lt;&gt;"","/"&amp;Table16[[#This Row],[RunBlock-Secondary7]]&amp;"-"&amp;Table16[[#This Row],[PassBlock8]],"")</f>
        <v>4-0</v>
      </c>
      <c r="J1598" s="73"/>
      <c r="K1598" s="73"/>
      <c r="L1598" s="74"/>
      <c r="M1598" s="74"/>
      <c r="N1598" s="73">
        <v>4</v>
      </c>
      <c r="O1598" s="74"/>
      <c r="P1598" s="73">
        <v>0</v>
      </c>
      <c r="Q1598" s="74" t="str">
        <f>Table16[[#This Row],[DefPrimary2]]&amp;IF(Table16[[#This Row],[Def-Secondary3]]&lt;&gt;"","/"&amp;Table16[[#This Row],[Def-Secondary3]],)&amp;""&amp;IF(Table16[[#This Row],[PassRush4]]&lt;&gt;"","-"&amp;Table16[[#This Row],[PassRush4]],)</f>
        <v/>
      </c>
      <c r="R1598" s="74" t="e">
        <f>VLOOKUP(Table16[[#This Row],[Player]],#REF!,9,FALSE)</f>
        <v>#REF!</v>
      </c>
      <c r="S1598" s="71" t="e">
        <f>LEFT(Table16[[#This Row],[2024 Card Info]],1)&amp;"  "&amp;Table16[[#This Row],[Player Data]]</f>
        <v>#REF!</v>
      </c>
    </row>
    <row r="1599" spans="1:19" ht="12.75" customHeight="1" x14ac:dyDescent="0.25">
      <c r="A1599" s="76" t="s">
        <v>1040</v>
      </c>
      <c r="B1599" s="72" t="s">
        <v>156</v>
      </c>
      <c r="C1599" s="77" t="s">
        <v>239</v>
      </c>
      <c r="D1599" s="89">
        <v>36161</v>
      </c>
      <c r="E1599" s="73" t="s">
        <v>149</v>
      </c>
      <c r="G1599" s="73" t="s">
        <v>1041</v>
      </c>
      <c r="H1599" s="75" t="str">
        <f>VLOOKUP(Table16[[#This Row],[Player]],Rosters!$D$1:$D$1939,1,FALSE)</f>
        <v>Parkinson, Colby</v>
      </c>
      <c r="I1599" s="75" t="str">
        <f>Table16[[#This Row],[RunBlock-Primary6]]&amp;"-"&amp;Table16[[#This Row],[PassBlock8]]&amp;IF(Table16[[#This Row],[RunBlock-Secondary7]]&lt;&gt;"","/"&amp;Table16[[#This Row],[RunBlock-Secondary7]]&amp;"-"&amp;Table16[[#This Row],[PassBlock8]],"")</f>
        <v>4-0</v>
      </c>
      <c r="J1599" s="73"/>
      <c r="K1599" s="73"/>
      <c r="L1599" s="74"/>
      <c r="M1599" s="74"/>
      <c r="N1599" s="73">
        <v>4</v>
      </c>
      <c r="O1599" s="74"/>
      <c r="P1599" s="73">
        <v>0</v>
      </c>
      <c r="Q1599" s="74" t="str">
        <f>Table16[[#This Row],[DefPrimary2]]&amp;IF(Table16[[#This Row],[Def-Secondary3]]&lt;&gt;"","/"&amp;Table16[[#This Row],[Def-Secondary3]],)&amp;""&amp;IF(Table16[[#This Row],[PassRush4]]&lt;&gt;"","-"&amp;Table16[[#This Row],[PassRush4]],)</f>
        <v/>
      </c>
      <c r="R1599" s="74" t="e">
        <f>VLOOKUP(Table16[[#This Row],[Player]],#REF!,9,FALSE)</f>
        <v>#REF!</v>
      </c>
      <c r="S1599" s="71" t="e">
        <f>LEFT(Table16[[#This Row],[2024 Card Info]],1)&amp;"  "&amp;Table16[[#This Row],[Player Data]]</f>
        <v>#REF!</v>
      </c>
    </row>
    <row r="1600" spans="1:19" ht="12.75" customHeight="1" x14ac:dyDescent="0.25">
      <c r="A1600" s="76" t="s">
        <v>1891</v>
      </c>
      <c r="B1600" s="72" t="s">
        <v>156</v>
      </c>
      <c r="C1600" s="77" t="s">
        <v>109</v>
      </c>
      <c r="D1600" s="89">
        <v>36805</v>
      </c>
      <c r="E1600" s="73" t="s">
        <v>4401</v>
      </c>
      <c r="G1600" s="73" t="s">
        <v>1893</v>
      </c>
      <c r="H1600" s="75" t="str">
        <f>VLOOKUP(Table16[[#This Row],[Player]],Rosters!$D$1:$D$1939,1,FALSE)</f>
        <v>Pitts, Kyle</v>
      </c>
      <c r="I1600" s="75" t="str">
        <f>Table16[[#This Row],[RunBlock-Primary6]]&amp;"-"&amp;Table16[[#This Row],[PassBlock8]]&amp;IF(Table16[[#This Row],[RunBlock-Secondary7]]&lt;&gt;"","/"&amp;Table16[[#This Row],[RunBlock-Secondary7]]&amp;"-"&amp;Table16[[#This Row],[PassBlock8]],"")</f>
        <v>0-0</v>
      </c>
      <c r="J1600" s="73"/>
      <c r="K1600" s="73"/>
      <c r="L1600" s="74"/>
      <c r="M1600" s="74"/>
      <c r="N1600" s="73">
        <v>0</v>
      </c>
      <c r="O1600" s="74"/>
      <c r="P1600" s="73">
        <v>0</v>
      </c>
      <c r="Q1600" s="74" t="str">
        <f>Table16[[#This Row],[DefPrimary2]]&amp;IF(Table16[[#This Row],[Def-Secondary3]]&lt;&gt;"","/"&amp;Table16[[#This Row],[Def-Secondary3]],)&amp;""&amp;IF(Table16[[#This Row],[PassRush4]]&lt;&gt;"","-"&amp;Table16[[#This Row],[PassRush4]],)</f>
        <v/>
      </c>
      <c r="R1600" s="74" t="e">
        <f>VLOOKUP(Table16[[#This Row],[Player]],#REF!,9,FALSE)</f>
        <v>#REF!</v>
      </c>
      <c r="S1600" s="71" t="e">
        <f>LEFT(Table16[[#This Row],[2024 Card Info]],1)&amp;"  "&amp;Table16[[#This Row],[Player Data]]</f>
        <v>#REF!</v>
      </c>
    </row>
    <row r="1601" spans="1:19" ht="12.75" customHeight="1" x14ac:dyDescent="0.25">
      <c r="A1601" s="76" t="s">
        <v>4402</v>
      </c>
      <c r="B1601" s="72" t="s">
        <v>156</v>
      </c>
      <c r="C1601" s="77" t="s">
        <v>220</v>
      </c>
      <c r="D1601" s="89">
        <v>36600</v>
      </c>
      <c r="E1601" s="73" t="s">
        <v>99</v>
      </c>
      <c r="G1601" s="73" t="s">
        <v>2371</v>
      </c>
      <c r="H1601" s="75" t="e">
        <f>VLOOKUP(Table16[[#This Row],[Player]],Rosters!$D$1:$D$1939,1,FALSE)</f>
        <v>#N/A</v>
      </c>
      <c r="I1601" s="75" t="str">
        <f>Table16[[#This Row],[RunBlock-Primary6]]&amp;"-"&amp;Table16[[#This Row],[PassBlock8]]&amp;IF(Table16[[#This Row],[RunBlock-Secondary7]]&lt;&gt;"","/"&amp;Table16[[#This Row],[RunBlock-Secondary7]]&amp;"-"&amp;Table16[[#This Row],[PassBlock8]],"")</f>
        <v>4-0</v>
      </c>
      <c r="J1601" s="73"/>
      <c r="K1601" s="73"/>
      <c r="L1601" s="74"/>
      <c r="M1601" s="74"/>
      <c r="N1601" s="73">
        <v>4</v>
      </c>
      <c r="O1601" s="74"/>
      <c r="P1601" s="73">
        <v>0</v>
      </c>
      <c r="Q1601" s="74" t="str">
        <f>Table16[[#This Row],[DefPrimary2]]&amp;IF(Table16[[#This Row],[Def-Secondary3]]&lt;&gt;"","/"&amp;Table16[[#This Row],[Def-Secondary3]],)&amp;""&amp;IF(Table16[[#This Row],[PassRush4]]&lt;&gt;"","-"&amp;Table16[[#This Row],[PassRush4]],)</f>
        <v/>
      </c>
      <c r="R1601" s="74" t="e">
        <f>VLOOKUP(Table16[[#This Row],[Player]],#REF!,9,FALSE)</f>
        <v>#REF!</v>
      </c>
      <c r="S1601" s="71" t="e">
        <f>LEFT(Table16[[#This Row],[2024 Card Info]],1)&amp;"  "&amp;Table16[[#This Row],[Player Data]]</f>
        <v>#REF!</v>
      </c>
    </row>
    <row r="1602" spans="1:19" ht="12.75" customHeight="1" x14ac:dyDescent="0.25">
      <c r="A1602" s="76" t="s">
        <v>2370</v>
      </c>
      <c r="B1602" s="72" t="s">
        <v>156</v>
      </c>
      <c r="C1602" s="77" t="s">
        <v>131</v>
      </c>
      <c r="D1602" s="89">
        <v>35171</v>
      </c>
      <c r="E1602" s="73" t="s">
        <v>591</v>
      </c>
      <c r="G1602" s="73" t="s">
        <v>2371</v>
      </c>
      <c r="H1602" s="75" t="str">
        <f>VLOOKUP(Table16[[#This Row],[Player]],Rosters!$D$1:$D$1939,1,FALSE)</f>
        <v>Sample, Drew</v>
      </c>
      <c r="I1602" s="75" t="str">
        <f>Table16[[#This Row],[RunBlock-Primary6]]&amp;"-"&amp;Table16[[#This Row],[PassBlock8]]&amp;IF(Table16[[#This Row],[RunBlock-Secondary7]]&lt;&gt;"","/"&amp;Table16[[#This Row],[RunBlock-Secondary7]]&amp;"-"&amp;Table16[[#This Row],[PassBlock8]],"")</f>
        <v>4-0</v>
      </c>
      <c r="J1602" s="73"/>
      <c r="K1602" s="73"/>
      <c r="L1602" s="74"/>
      <c r="M1602" s="74"/>
      <c r="N1602" s="73">
        <v>4</v>
      </c>
      <c r="O1602" s="74"/>
      <c r="P1602" s="73">
        <v>0</v>
      </c>
      <c r="Q1602" s="74" t="str">
        <f>Table16[[#This Row],[DefPrimary2]]&amp;IF(Table16[[#This Row],[Def-Secondary3]]&lt;&gt;"","/"&amp;Table16[[#This Row],[Def-Secondary3]],)&amp;""&amp;IF(Table16[[#This Row],[PassRush4]]&lt;&gt;"","-"&amp;Table16[[#This Row],[PassRush4]],)</f>
        <v/>
      </c>
      <c r="R1602" s="74" t="e">
        <f>VLOOKUP(Table16[[#This Row],[Player]],#REF!,9,FALSE)</f>
        <v>#REF!</v>
      </c>
      <c r="S1602" s="71" t="e">
        <f>LEFT(Table16[[#This Row],[2024 Card Info]],1)&amp;"  "&amp;Table16[[#This Row],[Player Data]]</f>
        <v>#REF!</v>
      </c>
    </row>
    <row r="1603" spans="1:19" ht="12.75" customHeight="1" x14ac:dyDescent="0.25">
      <c r="A1603" s="76" t="s">
        <v>2587</v>
      </c>
      <c r="B1603" s="72" t="s">
        <v>156</v>
      </c>
      <c r="C1603" s="77" t="s">
        <v>175</v>
      </c>
      <c r="D1603" s="89">
        <v>37707</v>
      </c>
      <c r="E1603" s="73" t="s">
        <v>2588</v>
      </c>
      <c r="G1603" s="73" t="s">
        <v>1893</v>
      </c>
      <c r="H1603" s="75" t="str">
        <f>VLOOKUP(Table16[[#This Row],[Player]],Rosters!$D$1:$D$1939,1,FALSE)</f>
        <v>Sanders, Ja'Tavion</v>
      </c>
      <c r="I1603" s="75" t="str">
        <f>Table16[[#This Row],[RunBlock-Primary6]]&amp;"-"&amp;Table16[[#This Row],[PassBlock8]]&amp;IF(Table16[[#This Row],[RunBlock-Secondary7]]&lt;&gt;"","/"&amp;Table16[[#This Row],[RunBlock-Secondary7]]&amp;"-"&amp;Table16[[#This Row],[PassBlock8]],"")</f>
        <v>0-0</v>
      </c>
      <c r="J1603" s="73"/>
      <c r="K1603" s="73"/>
      <c r="L1603" s="74"/>
      <c r="M1603" s="74"/>
      <c r="N1603" s="73">
        <v>0</v>
      </c>
      <c r="O1603" s="74"/>
      <c r="P1603" s="73">
        <v>0</v>
      </c>
      <c r="Q1603" s="74" t="str">
        <f>Table16[[#This Row],[DefPrimary2]]&amp;IF(Table16[[#This Row],[Def-Secondary3]]&lt;&gt;"","/"&amp;Table16[[#This Row],[Def-Secondary3]],)&amp;""&amp;IF(Table16[[#This Row],[PassRush4]]&lt;&gt;"","-"&amp;Table16[[#This Row],[PassRush4]],)</f>
        <v/>
      </c>
      <c r="R1603" s="74" t="e">
        <f>VLOOKUP(Table16[[#This Row],[Player]],#REF!,9,FALSE)</f>
        <v>#REF!</v>
      </c>
      <c r="S1603" s="71" t="e">
        <f>LEFT(Table16[[#This Row],[2024 Card Info]],1)&amp;"  "&amp;Table16[[#This Row],[Player Data]]</f>
        <v>#REF!</v>
      </c>
    </row>
    <row r="1604" spans="1:19" ht="12.75" customHeight="1" x14ac:dyDescent="0.25">
      <c r="A1604" s="76" t="s">
        <v>3265</v>
      </c>
      <c r="B1604" s="72" t="s">
        <v>156</v>
      </c>
      <c r="C1604" s="77" t="s">
        <v>220</v>
      </c>
      <c r="D1604" s="89">
        <v>35257</v>
      </c>
      <c r="E1604" s="73" t="s">
        <v>362</v>
      </c>
      <c r="G1604" s="73" t="s">
        <v>2824</v>
      </c>
      <c r="H1604" s="75" t="str">
        <f>VLOOKUP(Table16[[#This Row],[Player]],Rosters!$D$1:$D$1939,1,FALSE)</f>
        <v>Schultz, Dalton</v>
      </c>
      <c r="I1604" s="75" t="str">
        <f>Table16[[#This Row],[RunBlock-Primary6]]&amp;"-"&amp;Table16[[#This Row],[PassBlock8]]&amp;IF(Table16[[#This Row],[RunBlock-Secondary7]]&lt;&gt;"","/"&amp;Table16[[#This Row],[RunBlock-Secondary7]]&amp;"-"&amp;Table16[[#This Row],[PassBlock8]],"")</f>
        <v>4-0</v>
      </c>
      <c r="J1604" s="73"/>
      <c r="K1604" s="73"/>
      <c r="L1604" s="74"/>
      <c r="M1604" s="74"/>
      <c r="N1604" s="73">
        <v>4</v>
      </c>
      <c r="O1604" s="74"/>
      <c r="P1604" s="73">
        <v>0</v>
      </c>
      <c r="Q1604" s="74" t="str">
        <f>Table16[[#This Row],[DefPrimary2]]&amp;IF(Table16[[#This Row],[Def-Secondary3]]&lt;&gt;"","/"&amp;Table16[[#This Row],[Def-Secondary3]],)&amp;""&amp;IF(Table16[[#This Row],[PassRush4]]&lt;&gt;"","-"&amp;Table16[[#This Row],[PassRush4]],)</f>
        <v/>
      </c>
      <c r="R1604" s="74" t="e">
        <f>VLOOKUP(Table16[[#This Row],[Player]],#REF!,9,FALSE)</f>
        <v>#REF!</v>
      </c>
      <c r="S1604" s="71" t="e">
        <f>LEFT(Table16[[#This Row],[2024 Card Info]],1)&amp;"  "&amp;Table16[[#This Row],[Player Data]]</f>
        <v>#REF!</v>
      </c>
    </row>
    <row r="1605" spans="1:19" ht="12.75" customHeight="1" x14ac:dyDescent="0.25">
      <c r="A1605" s="76" t="s">
        <v>2369</v>
      </c>
      <c r="B1605" s="72" t="s">
        <v>156</v>
      </c>
      <c r="C1605" s="77" t="s">
        <v>200</v>
      </c>
      <c r="D1605" s="89">
        <v>36521</v>
      </c>
      <c r="E1605" s="73" t="s">
        <v>172</v>
      </c>
      <c r="G1605" s="73" t="s">
        <v>2244</v>
      </c>
      <c r="H1605" s="75" t="str">
        <f>VLOOKUP(Table16[[#This Row],[Player]],Rosters!$D$1:$D$1939,1,FALSE)</f>
        <v>Spann-Ford, Brevyn</v>
      </c>
      <c r="I1605" s="75" t="str">
        <f>Table16[[#This Row],[RunBlock-Primary6]]&amp;"-"&amp;Table16[[#This Row],[PassBlock8]]&amp;IF(Table16[[#This Row],[RunBlock-Secondary7]]&lt;&gt;"","/"&amp;Table16[[#This Row],[RunBlock-Secondary7]]&amp;"-"&amp;Table16[[#This Row],[PassBlock8]],"")</f>
        <v>0-0</v>
      </c>
      <c r="J1605" s="73"/>
      <c r="K1605" s="73"/>
      <c r="L1605" s="74"/>
      <c r="M1605" s="74"/>
      <c r="N1605" s="73">
        <v>0</v>
      </c>
      <c r="O1605" s="74"/>
      <c r="P1605" s="73">
        <v>0</v>
      </c>
      <c r="Q1605" s="74" t="str">
        <f>Table16[[#This Row],[DefPrimary2]]&amp;IF(Table16[[#This Row],[Def-Secondary3]]&lt;&gt;"","/"&amp;Table16[[#This Row],[Def-Secondary3]],)&amp;""&amp;IF(Table16[[#This Row],[PassRush4]]&lt;&gt;"","-"&amp;Table16[[#This Row],[PassRush4]],)</f>
        <v/>
      </c>
      <c r="R1605" s="74" t="e">
        <f>VLOOKUP(Table16[[#This Row],[Player]],#REF!,9,FALSE)</f>
        <v>#REF!</v>
      </c>
      <c r="S1605" s="71" t="e">
        <f>LEFT(Table16[[#This Row],[2024 Card Info]],1)&amp;"  "&amp;Table16[[#This Row],[Player Data]]</f>
        <v>#REF!</v>
      </c>
    </row>
    <row r="1606" spans="1:19" ht="12.75" customHeight="1" x14ac:dyDescent="0.25">
      <c r="A1606" s="76" t="s">
        <v>3698</v>
      </c>
      <c r="B1606" s="72" t="s">
        <v>156</v>
      </c>
      <c r="C1606" s="77" t="s">
        <v>154</v>
      </c>
      <c r="D1606" s="89">
        <v>35466</v>
      </c>
      <c r="E1606" s="73" t="s">
        <v>150</v>
      </c>
      <c r="G1606" s="73" t="s">
        <v>2371</v>
      </c>
      <c r="H1606" s="75" t="str">
        <f>VLOOKUP(Table16[[#This Row],[Player]],Rosters!$D$1:$D$1939,1,FALSE)</f>
        <v>Trautman, Adam</v>
      </c>
      <c r="I1606" s="75" t="str">
        <f>Table16[[#This Row],[RunBlock-Primary6]]&amp;"-"&amp;Table16[[#This Row],[PassBlock8]]&amp;IF(Table16[[#This Row],[RunBlock-Secondary7]]&lt;&gt;"","/"&amp;Table16[[#This Row],[RunBlock-Secondary7]]&amp;"-"&amp;Table16[[#This Row],[PassBlock8]],"")</f>
        <v>4-0</v>
      </c>
      <c r="J1606" s="73"/>
      <c r="K1606" s="73"/>
      <c r="L1606" s="74"/>
      <c r="M1606" s="74"/>
      <c r="N1606" s="73">
        <v>4</v>
      </c>
      <c r="O1606" s="74"/>
      <c r="P1606" s="73">
        <v>0</v>
      </c>
      <c r="Q1606" s="74" t="str">
        <f>Table16[[#This Row],[DefPrimary2]]&amp;IF(Table16[[#This Row],[Def-Secondary3]]&lt;&gt;"","/"&amp;Table16[[#This Row],[Def-Secondary3]],)&amp;""&amp;IF(Table16[[#This Row],[PassRush4]]&lt;&gt;"","-"&amp;Table16[[#This Row],[PassRush4]],)</f>
        <v/>
      </c>
      <c r="R1606" s="74" t="e">
        <f>VLOOKUP(Table16[[#This Row],[Player]],#REF!,9,FALSE)</f>
        <v>#REF!</v>
      </c>
      <c r="S1606" s="71" t="e">
        <f>LEFT(Table16[[#This Row],[2024 Card Info]],1)&amp;"  "&amp;Table16[[#This Row],[Player Data]]</f>
        <v>#REF!</v>
      </c>
    </row>
    <row r="1607" spans="1:19" ht="12.75" customHeight="1" x14ac:dyDescent="0.25">
      <c r="A1607" s="76" t="s">
        <v>2484</v>
      </c>
      <c r="B1607" s="72" t="s">
        <v>156</v>
      </c>
      <c r="C1607" s="77" t="s">
        <v>549</v>
      </c>
      <c r="D1607" s="89">
        <v>34034</v>
      </c>
      <c r="E1607" s="73" t="s">
        <v>536</v>
      </c>
      <c r="G1607" s="73" t="s">
        <v>2371</v>
      </c>
      <c r="H1607" s="75" t="str">
        <f>VLOOKUP(Table16[[#This Row],[Player]],Rosters!$D$1:$D$1939,1,FALSE)</f>
        <v>Vannett, Nick</v>
      </c>
      <c r="I1607" s="75" t="str">
        <f>Table16[[#This Row],[RunBlock-Primary6]]&amp;"-"&amp;Table16[[#This Row],[PassBlock8]]&amp;IF(Table16[[#This Row],[RunBlock-Secondary7]]&lt;&gt;"","/"&amp;Table16[[#This Row],[RunBlock-Secondary7]]&amp;"-"&amp;Table16[[#This Row],[PassBlock8]],"")</f>
        <v>4-0</v>
      </c>
      <c r="J1607" s="73"/>
      <c r="K1607" s="73"/>
      <c r="L1607" s="74"/>
      <c r="M1607" s="74"/>
      <c r="N1607" s="73">
        <v>4</v>
      </c>
      <c r="O1607" s="74"/>
      <c r="P1607" s="73">
        <v>0</v>
      </c>
      <c r="Q1607" s="74" t="str">
        <f>Table16[[#This Row],[DefPrimary2]]&amp;IF(Table16[[#This Row],[Def-Secondary3]]&lt;&gt;"","/"&amp;Table16[[#This Row],[Def-Secondary3]],)&amp;""&amp;IF(Table16[[#This Row],[PassRush4]]&lt;&gt;"","-"&amp;Table16[[#This Row],[PassRush4]],)</f>
        <v/>
      </c>
      <c r="R1607" s="74" t="e">
        <f>VLOOKUP(Table16[[#This Row],[Player]],#REF!,9,FALSE)</f>
        <v>#REF!</v>
      </c>
      <c r="S1607" s="71" t="e">
        <f>LEFT(Table16[[#This Row],[2024 Card Info]],1)&amp;"  "&amp;Table16[[#This Row],[Player Data]]</f>
        <v>#REF!</v>
      </c>
    </row>
    <row r="1608" spans="1:19" ht="12.75" customHeight="1" x14ac:dyDescent="0.25">
      <c r="A1608" s="76" t="s">
        <v>2013</v>
      </c>
      <c r="B1608" s="72" t="s">
        <v>695</v>
      </c>
      <c r="C1608" s="77" t="s">
        <v>131</v>
      </c>
      <c r="D1608" s="89">
        <v>36782</v>
      </c>
      <c r="E1608" s="73" t="s">
        <v>2014</v>
      </c>
      <c r="G1608" s="73" t="s">
        <v>893</v>
      </c>
      <c r="H1608" s="75" t="str">
        <f>VLOOKUP(Table16[[#This Row],[Player]],Rosters!$D$1:$D$1939,1,FALSE)</f>
        <v>All, Erick</v>
      </c>
      <c r="I1608" s="75" t="str">
        <f>Table16[[#This Row],[RunBlock-Primary6]]&amp;"-"&amp;Table16[[#This Row],[PassBlock8]]&amp;IF(Table16[[#This Row],[RunBlock-Secondary7]]&lt;&gt;"","/"&amp;Table16[[#This Row],[RunBlock-Secondary7]]&amp;"-"&amp;Table16[[#This Row],[PassBlock8]],"")</f>
        <v>0-0</v>
      </c>
      <c r="J1608" s="73"/>
      <c r="K1608" s="73"/>
      <c r="L1608" s="74"/>
      <c r="M1608" s="74"/>
      <c r="N1608" s="73">
        <v>0</v>
      </c>
      <c r="O1608" s="74"/>
      <c r="P1608" s="73">
        <v>0</v>
      </c>
      <c r="Q1608" s="74" t="str">
        <f>Table16[[#This Row],[DefPrimary2]]&amp;IF(Table16[[#This Row],[Def-Secondary3]]&lt;&gt;"","/"&amp;Table16[[#This Row],[Def-Secondary3]],)&amp;""&amp;IF(Table16[[#This Row],[PassRush4]]&lt;&gt;"","-"&amp;Table16[[#This Row],[PassRush4]],)</f>
        <v/>
      </c>
      <c r="R1608" s="74" t="e">
        <f>VLOOKUP(Table16[[#This Row],[Player]],#REF!,9,FALSE)</f>
        <v>#REF!</v>
      </c>
      <c r="S1608" s="71" t="e">
        <f>LEFT(Table16[[#This Row],[2024 Card Info]],3)&amp;"  "&amp;Table16[[#This Row],[Player Data]]</f>
        <v>#REF!</v>
      </c>
    </row>
    <row r="1609" spans="1:19" ht="12.75" customHeight="1" x14ac:dyDescent="0.25">
      <c r="A1609" s="76" t="s">
        <v>3799</v>
      </c>
      <c r="B1609" s="72" t="s">
        <v>695</v>
      </c>
      <c r="C1609" s="77" t="s">
        <v>239</v>
      </c>
      <c r="D1609" s="89">
        <v>36925</v>
      </c>
      <c r="E1609" s="73" t="s">
        <v>236</v>
      </c>
      <c r="G1609" s="73" t="s">
        <v>696</v>
      </c>
      <c r="H1609" s="75" t="str">
        <f>VLOOKUP(Table16[[#This Row],[Player]],Rosters!$D$1:$D$1939,1,FALSE)</f>
        <v>Allen, Davis</v>
      </c>
      <c r="I1609" s="75" t="str">
        <f>Table16[[#This Row],[RunBlock-Primary6]]&amp;"-"&amp;Table16[[#This Row],[PassBlock8]]&amp;IF(Table16[[#This Row],[RunBlock-Secondary7]]&lt;&gt;"","/"&amp;Table16[[#This Row],[RunBlock-Secondary7]]&amp;"-"&amp;Table16[[#This Row],[PassBlock8]],"")</f>
        <v>4-0</v>
      </c>
      <c r="J1609" s="73"/>
      <c r="K1609" s="73"/>
      <c r="L1609" s="74"/>
      <c r="M1609" s="74"/>
      <c r="N1609" s="73">
        <v>4</v>
      </c>
      <c r="O1609" s="74"/>
      <c r="P1609" s="73">
        <v>0</v>
      </c>
      <c r="Q1609" s="74" t="str">
        <f>Table16[[#This Row],[DefPrimary2]]&amp;IF(Table16[[#This Row],[Def-Secondary3]]&lt;&gt;"","/"&amp;Table16[[#This Row],[Def-Secondary3]],)&amp;""&amp;IF(Table16[[#This Row],[PassRush4]]&lt;&gt;"","-"&amp;Table16[[#This Row],[PassRush4]],)</f>
        <v/>
      </c>
      <c r="R1609" s="74" t="e">
        <f>VLOOKUP(Table16[[#This Row],[Player]],#REF!,9,FALSE)</f>
        <v>#REF!</v>
      </c>
      <c r="S1609" s="71" t="e">
        <f>LEFT(Table16[[#This Row],[2024 Card Info]],3)&amp;"  "&amp;Table16[[#This Row],[Player Data]]</f>
        <v>#REF!</v>
      </c>
    </row>
    <row r="1610" spans="1:19" ht="12.75" customHeight="1" x14ac:dyDescent="0.25">
      <c r="A1610" s="76" t="s">
        <v>2710</v>
      </c>
      <c r="B1610" s="72" t="s">
        <v>695</v>
      </c>
      <c r="C1610" s="77" t="s">
        <v>116</v>
      </c>
      <c r="D1610" s="89">
        <v>37379</v>
      </c>
      <c r="E1610" s="73" t="s">
        <v>2711</v>
      </c>
      <c r="G1610" s="73" t="s">
        <v>2712</v>
      </c>
      <c r="H1610" s="75" t="str">
        <f>VLOOKUP(Table16[[#This Row],[Player]],Rosters!$D$1:$D$1939,1,FALSE)</f>
        <v>Barner, AJ</v>
      </c>
      <c r="I1610" s="75" t="str">
        <f>Table16[[#This Row],[RunBlock-Primary6]]&amp;"-"&amp;Table16[[#This Row],[PassBlock8]]&amp;IF(Table16[[#This Row],[RunBlock-Secondary7]]&lt;&gt;"","/"&amp;Table16[[#This Row],[RunBlock-Secondary7]]&amp;"-"&amp;Table16[[#This Row],[PassBlock8]],"")</f>
        <v>4-0</v>
      </c>
      <c r="J1610" s="73"/>
      <c r="K1610" s="73"/>
      <c r="L1610" s="74"/>
      <c r="M1610" s="74"/>
      <c r="N1610" s="73">
        <v>4</v>
      </c>
      <c r="O1610" s="74"/>
      <c r="P1610" s="73">
        <v>0</v>
      </c>
      <c r="Q1610" s="74" t="str">
        <f>Table16[[#This Row],[DefPrimary2]]&amp;IF(Table16[[#This Row],[Def-Secondary3]]&lt;&gt;"","/"&amp;Table16[[#This Row],[Def-Secondary3]],)&amp;""&amp;IF(Table16[[#This Row],[PassRush4]]&lt;&gt;"","-"&amp;Table16[[#This Row],[PassRush4]],)</f>
        <v/>
      </c>
      <c r="R1610" s="74" t="e">
        <f>VLOOKUP(Table16[[#This Row],[Player]],#REF!,9,FALSE)</f>
        <v>#REF!</v>
      </c>
      <c r="S1610" s="71" t="e">
        <f>LEFT(Table16[[#This Row],[2024 Card Info]],3)&amp;"  "&amp;Table16[[#This Row],[Player Data]]</f>
        <v>#REF!</v>
      </c>
    </row>
    <row r="1611" spans="1:19" ht="12.75" customHeight="1" x14ac:dyDescent="0.25">
      <c r="A1611" s="76" t="s">
        <v>3797</v>
      </c>
      <c r="B1611" s="72" t="s">
        <v>695</v>
      </c>
      <c r="C1611" s="77" t="s">
        <v>272</v>
      </c>
      <c r="D1611" s="89">
        <v>37056</v>
      </c>
      <c r="E1611" s="73" t="s">
        <v>3798</v>
      </c>
      <c r="G1611" s="73" t="s">
        <v>696</v>
      </c>
      <c r="H1611" s="75" t="str">
        <f>VLOOKUP(Table16[[#This Row],[Player]],Rosters!$D$1:$D$1939,1,FALSE)</f>
        <v>Bell, Jaheim</v>
      </c>
      <c r="I1611" s="75" t="str">
        <f>Table16[[#This Row],[RunBlock-Primary6]]&amp;"-"&amp;Table16[[#This Row],[PassBlock8]]&amp;IF(Table16[[#This Row],[RunBlock-Secondary7]]&lt;&gt;"","/"&amp;Table16[[#This Row],[RunBlock-Secondary7]]&amp;"-"&amp;Table16[[#This Row],[PassBlock8]],"")</f>
        <v>4-0</v>
      </c>
      <c r="J1611" s="73"/>
      <c r="K1611" s="73"/>
      <c r="L1611" s="74"/>
      <c r="M1611" s="74"/>
      <c r="N1611" s="73">
        <v>4</v>
      </c>
      <c r="O1611" s="74"/>
      <c r="P1611" s="73">
        <v>0</v>
      </c>
      <c r="Q1611" s="74" t="str">
        <f>Table16[[#This Row],[DefPrimary2]]&amp;IF(Table16[[#This Row],[Def-Secondary3]]&lt;&gt;"","/"&amp;Table16[[#This Row],[Def-Secondary3]],)&amp;""&amp;IF(Table16[[#This Row],[PassRush4]]&lt;&gt;"","-"&amp;Table16[[#This Row],[PassRush4]],)</f>
        <v/>
      </c>
      <c r="R1611" s="74" t="e">
        <f>VLOOKUP(Table16[[#This Row],[Player]],#REF!,9,FALSE)</f>
        <v>#REF!</v>
      </c>
      <c r="S1611" s="71" t="e">
        <f>LEFT(Table16[[#This Row],[2024 Card Info]],3)&amp;"  "&amp;Table16[[#This Row],[Player Data]]</f>
        <v>#REF!</v>
      </c>
    </row>
    <row r="1612" spans="1:19" ht="12.75" customHeight="1" x14ac:dyDescent="0.25">
      <c r="A1612" s="76" t="s">
        <v>890</v>
      </c>
      <c r="B1612" s="72" t="s">
        <v>695</v>
      </c>
      <c r="C1612" s="77" t="s">
        <v>612</v>
      </c>
      <c r="D1612" s="89">
        <v>36791</v>
      </c>
      <c r="E1612" s="73" t="s">
        <v>89</v>
      </c>
      <c r="G1612" s="73" t="s">
        <v>696</v>
      </c>
      <c r="H1612" s="75" t="str">
        <f>VLOOKUP(Table16[[#This Row],[Player]],Rosters!$D$1:$D$1939,1,FALSE)</f>
        <v>Bellinger, Daniel</v>
      </c>
      <c r="I1612" s="75" t="str">
        <f>Table16[[#This Row],[RunBlock-Primary6]]&amp;"-"&amp;Table16[[#This Row],[PassBlock8]]&amp;IF(Table16[[#This Row],[RunBlock-Secondary7]]&lt;&gt;"","/"&amp;Table16[[#This Row],[RunBlock-Secondary7]]&amp;"-"&amp;Table16[[#This Row],[PassBlock8]],"")</f>
        <v>4-0</v>
      </c>
      <c r="J1612" s="73"/>
      <c r="K1612" s="73"/>
      <c r="L1612" s="74"/>
      <c r="M1612" s="74"/>
      <c r="N1612" s="73">
        <v>4</v>
      </c>
      <c r="O1612" s="74"/>
      <c r="P1612" s="73">
        <v>0</v>
      </c>
      <c r="Q1612" s="74" t="str">
        <f>Table16[[#This Row],[DefPrimary2]]&amp;IF(Table16[[#This Row],[Def-Secondary3]]&lt;&gt;"","/"&amp;Table16[[#This Row],[Def-Secondary3]],)&amp;""&amp;IF(Table16[[#This Row],[PassRush4]]&lt;&gt;"","-"&amp;Table16[[#This Row],[PassRush4]],)</f>
        <v/>
      </c>
      <c r="R1612" s="74" t="e">
        <f>VLOOKUP(Table16[[#This Row],[Player]],#REF!,9,FALSE)</f>
        <v>#REF!</v>
      </c>
      <c r="S1612" s="71" t="e">
        <f>LEFT(Table16[[#This Row],[2024 Card Info]],3)&amp;"  "&amp;Table16[[#This Row],[Player Data]]</f>
        <v>#REF!</v>
      </c>
    </row>
    <row r="1613" spans="1:19" ht="12.75" customHeight="1" x14ac:dyDescent="0.25">
      <c r="A1613" s="76" t="s">
        <v>1490</v>
      </c>
      <c r="B1613" s="72" t="s">
        <v>695</v>
      </c>
      <c r="C1613" s="77" t="s">
        <v>116</v>
      </c>
      <c r="D1613" s="89">
        <v>34458</v>
      </c>
      <c r="E1613" s="73" t="s">
        <v>884</v>
      </c>
      <c r="G1613" s="73" t="s">
        <v>1045</v>
      </c>
      <c r="H1613" s="75" t="str">
        <f>VLOOKUP(Table16[[#This Row],[Player]],Rosters!$D$1:$D$1939,1,FALSE)</f>
        <v>Brown, Pharaoh</v>
      </c>
      <c r="I1613" s="75" t="str">
        <f>Table16[[#This Row],[RunBlock-Primary6]]&amp;"-"&amp;Table16[[#This Row],[PassBlock8]]&amp;IF(Table16[[#This Row],[RunBlock-Secondary7]]&lt;&gt;"","/"&amp;Table16[[#This Row],[RunBlock-Secondary7]]&amp;"-"&amp;Table16[[#This Row],[PassBlock8]],"")</f>
        <v>0-0</v>
      </c>
      <c r="J1613" s="73"/>
      <c r="K1613" s="73"/>
      <c r="L1613" s="74"/>
      <c r="M1613" s="74"/>
      <c r="N1613" s="73">
        <v>0</v>
      </c>
      <c r="O1613" s="74"/>
      <c r="P1613" s="73">
        <v>0</v>
      </c>
      <c r="Q1613" s="74" t="str">
        <f>Table16[[#This Row],[DefPrimary2]]&amp;IF(Table16[[#This Row],[Def-Secondary3]]&lt;&gt;"","/"&amp;Table16[[#This Row],[Def-Secondary3]],)&amp;""&amp;IF(Table16[[#This Row],[PassRush4]]&lt;&gt;"","-"&amp;Table16[[#This Row],[PassRush4]],)</f>
        <v/>
      </c>
      <c r="R1613" s="74" t="e">
        <f>VLOOKUP(Table16[[#This Row],[Player]],#REF!,9,FALSE)</f>
        <v>#REF!</v>
      </c>
      <c r="S1613" s="71" t="e">
        <f>LEFT(Table16[[#This Row],[2024 Card Info]],3)&amp;"  "&amp;Table16[[#This Row],[Player Data]]</f>
        <v>#REF!</v>
      </c>
    </row>
    <row r="1614" spans="1:19" ht="12.75" customHeight="1" x14ac:dyDescent="0.25">
      <c r="A1614" s="76" t="s">
        <v>2713</v>
      </c>
      <c r="B1614" s="72" t="s">
        <v>695</v>
      </c>
      <c r="C1614" s="77" t="s">
        <v>491</v>
      </c>
      <c r="D1614" s="89">
        <v>35908</v>
      </c>
      <c r="E1614" s="73" t="s">
        <v>149</v>
      </c>
      <c r="G1614" s="73" t="s">
        <v>1045</v>
      </c>
      <c r="H1614" s="75" t="str">
        <f>VLOOKUP(Table16[[#This Row],[Player]],Rosters!$D$1:$D$1939,1,FALSE)</f>
        <v>Bryant, Harrison</v>
      </c>
      <c r="I1614" s="75" t="str">
        <f>Table16[[#This Row],[RunBlock-Primary6]]&amp;"-"&amp;Table16[[#This Row],[PassBlock8]]&amp;IF(Table16[[#This Row],[RunBlock-Secondary7]]&lt;&gt;"","/"&amp;Table16[[#This Row],[RunBlock-Secondary7]]&amp;"-"&amp;Table16[[#This Row],[PassBlock8]],"")</f>
        <v>0-0</v>
      </c>
      <c r="J1614" s="73"/>
      <c r="K1614" s="73"/>
      <c r="L1614" s="74"/>
      <c r="M1614" s="74"/>
      <c r="N1614" s="73">
        <v>0</v>
      </c>
      <c r="O1614" s="74"/>
      <c r="P1614" s="73">
        <v>0</v>
      </c>
      <c r="Q1614" s="74" t="str">
        <f>Table16[[#This Row],[DefPrimary2]]&amp;IF(Table16[[#This Row],[Def-Secondary3]]&lt;&gt;"","/"&amp;Table16[[#This Row],[Def-Secondary3]],)&amp;""&amp;IF(Table16[[#This Row],[PassRush4]]&lt;&gt;"","-"&amp;Table16[[#This Row],[PassRush4]],)</f>
        <v/>
      </c>
      <c r="R1614" s="74" t="e">
        <f>VLOOKUP(Table16[[#This Row],[Player]],#REF!,9,FALSE)</f>
        <v>#REF!</v>
      </c>
      <c r="S1614" s="71" t="e">
        <f>LEFT(Table16[[#This Row],[2024 Card Info]],3)&amp;"  "&amp;Table16[[#This Row],[Player Data]]</f>
        <v>#REF!</v>
      </c>
    </row>
    <row r="1615" spans="1:19" ht="12.75" customHeight="1" x14ac:dyDescent="0.25">
      <c r="A1615" s="76" t="s">
        <v>2245</v>
      </c>
      <c r="B1615" s="72" t="s">
        <v>695</v>
      </c>
      <c r="C1615" s="77" t="s">
        <v>429</v>
      </c>
      <c r="D1615" s="89">
        <v>36558</v>
      </c>
      <c r="E1615" s="73" t="s">
        <v>2246</v>
      </c>
      <c r="G1615" s="73" t="s">
        <v>1045</v>
      </c>
      <c r="H1615" s="75" t="str">
        <f>VLOOKUP(Table16[[#This Row],[Player]],Rosters!$D$1:$D$1939,1,FALSE)</f>
        <v>Culp, Devin</v>
      </c>
      <c r="I1615" s="75" t="str">
        <f>Table16[[#This Row],[RunBlock-Primary6]]&amp;"-"&amp;Table16[[#This Row],[PassBlock8]]&amp;IF(Table16[[#This Row],[RunBlock-Secondary7]]&lt;&gt;"","/"&amp;Table16[[#This Row],[RunBlock-Secondary7]]&amp;"-"&amp;Table16[[#This Row],[PassBlock8]],"")</f>
        <v>0-0</v>
      </c>
      <c r="J1615" s="73"/>
      <c r="K1615" s="73"/>
      <c r="L1615" s="74"/>
      <c r="M1615" s="74"/>
      <c r="N1615" s="73">
        <v>0</v>
      </c>
      <c r="O1615" s="74"/>
      <c r="P1615" s="73">
        <v>0</v>
      </c>
      <c r="Q1615" s="74" t="str">
        <f>Table16[[#This Row],[DefPrimary2]]&amp;IF(Table16[[#This Row],[Def-Secondary3]]&lt;&gt;"","/"&amp;Table16[[#This Row],[Def-Secondary3]],)&amp;""&amp;IF(Table16[[#This Row],[PassRush4]]&lt;&gt;"","-"&amp;Table16[[#This Row],[PassRush4]],)</f>
        <v/>
      </c>
      <c r="R1615" s="74" t="e">
        <f>VLOOKUP(Table16[[#This Row],[Player]],#REF!,9,FALSE)</f>
        <v>#REF!</v>
      </c>
      <c r="S1615" s="71" t="e">
        <f>LEFT(Table16[[#This Row],[2024 Card Info]],3)&amp;"  "&amp;Table16[[#This Row],[Player Data]]</f>
        <v>#REF!</v>
      </c>
    </row>
    <row r="1616" spans="1:19" ht="12.75" customHeight="1" x14ac:dyDescent="0.25">
      <c r="A1616" s="76" t="s">
        <v>3060</v>
      </c>
      <c r="B1616" s="72" t="s">
        <v>695</v>
      </c>
      <c r="C1616" s="77" t="s">
        <v>429</v>
      </c>
      <c r="D1616" s="89">
        <v>36692</v>
      </c>
      <c r="E1616" s="73" t="s">
        <v>236</v>
      </c>
      <c r="G1616" s="73" t="s">
        <v>3061</v>
      </c>
      <c r="H1616" s="75" t="str">
        <f>VLOOKUP(Table16[[#This Row],[Player]],Rosters!$D$1:$D$1939,1,FALSE)</f>
        <v>Durham, Payne</v>
      </c>
      <c r="I1616" s="75" t="str">
        <f>Table16[[#This Row],[RunBlock-Primary6]]&amp;"-"&amp;Table16[[#This Row],[PassBlock8]]&amp;IF(Table16[[#This Row],[RunBlock-Secondary7]]&lt;&gt;"","/"&amp;Table16[[#This Row],[RunBlock-Secondary7]]&amp;"-"&amp;Table16[[#This Row],[PassBlock8]],"")</f>
        <v>4-0</v>
      </c>
      <c r="J1616" s="73"/>
      <c r="K1616" s="73"/>
      <c r="L1616" s="74"/>
      <c r="M1616" s="74"/>
      <c r="N1616" s="73">
        <v>4</v>
      </c>
      <c r="O1616" s="74"/>
      <c r="P1616" s="73">
        <v>0</v>
      </c>
      <c r="Q1616" s="74" t="str">
        <f>Table16[[#This Row],[DefPrimary2]]&amp;IF(Table16[[#This Row],[Def-Secondary3]]&lt;&gt;"","/"&amp;Table16[[#This Row],[Def-Secondary3]],)&amp;""&amp;IF(Table16[[#This Row],[PassRush4]]&lt;&gt;"","-"&amp;Table16[[#This Row],[PassRush4]],)</f>
        <v/>
      </c>
      <c r="R1616" s="74" t="e">
        <f>VLOOKUP(Table16[[#This Row],[Player]],#REF!,9,FALSE)</f>
        <v>#REF!</v>
      </c>
      <c r="S1616" s="71" t="e">
        <f>LEFT(Table16[[#This Row],[2024 Card Info]],3)&amp;"  "&amp;Table16[[#This Row],[Player Data]]</f>
        <v>#REF!</v>
      </c>
    </row>
    <row r="1617" spans="1:19" ht="12.75" customHeight="1" x14ac:dyDescent="0.25">
      <c r="A1617" s="76" t="s">
        <v>3384</v>
      </c>
      <c r="B1617" s="72" t="s">
        <v>695</v>
      </c>
      <c r="C1617" s="77" t="s">
        <v>327</v>
      </c>
      <c r="D1617" s="89">
        <v>34510</v>
      </c>
      <c r="E1617" s="73" t="s">
        <v>301</v>
      </c>
      <c r="G1617" s="73" t="s">
        <v>1045</v>
      </c>
      <c r="H1617" s="75" t="str">
        <f>VLOOKUP(Table16[[#This Row],[Player]],Rosters!$D$1:$D$1939,1,FALSE)</f>
        <v>Everett, Gerald</v>
      </c>
      <c r="I1617" s="75" t="str">
        <f>Table16[[#This Row],[RunBlock-Primary6]]&amp;"-"&amp;Table16[[#This Row],[PassBlock8]]&amp;IF(Table16[[#This Row],[RunBlock-Secondary7]]&lt;&gt;"","/"&amp;Table16[[#This Row],[RunBlock-Secondary7]]&amp;"-"&amp;Table16[[#This Row],[PassBlock8]],"")</f>
        <v>0-0</v>
      </c>
      <c r="J1617" s="73"/>
      <c r="K1617" s="73"/>
      <c r="L1617" s="74"/>
      <c r="M1617" s="74"/>
      <c r="N1617" s="73">
        <v>0</v>
      </c>
      <c r="O1617" s="74"/>
      <c r="P1617" s="73">
        <v>0</v>
      </c>
      <c r="Q1617" s="74" t="str">
        <f>Table16[[#This Row],[DefPrimary2]]&amp;IF(Table16[[#This Row],[Def-Secondary3]]&lt;&gt;"","/"&amp;Table16[[#This Row],[Def-Secondary3]],)&amp;""&amp;IF(Table16[[#This Row],[PassRush4]]&lt;&gt;"","-"&amp;Table16[[#This Row],[PassRush4]],)</f>
        <v/>
      </c>
      <c r="R1617" s="74" t="e">
        <f>VLOOKUP(Table16[[#This Row],[Player]],#REF!,9,FALSE)</f>
        <v>#REF!</v>
      </c>
      <c r="S1617" s="71" t="e">
        <f>LEFT(Table16[[#This Row],[2024 Card Info]],3)&amp;"  "&amp;Table16[[#This Row],[Player Data]]</f>
        <v>#REF!</v>
      </c>
    </row>
    <row r="1618" spans="1:19" ht="12.75" customHeight="1" x14ac:dyDescent="0.25">
      <c r="A1618" s="76" t="s">
        <v>3495</v>
      </c>
      <c r="B1618" s="72" t="s">
        <v>695</v>
      </c>
      <c r="C1618" s="77" t="s">
        <v>101</v>
      </c>
      <c r="D1618" s="89">
        <v>35704</v>
      </c>
      <c r="E1618" s="73" t="s">
        <v>677</v>
      </c>
      <c r="G1618" s="73" t="s">
        <v>696</v>
      </c>
      <c r="H1618" s="75" t="str">
        <f>VLOOKUP(Table16[[#This Row],[Player]],Rosters!$D$1:$D$1939,1,FALSE)</f>
        <v>Farrell, Luke</v>
      </c>
      <c r="I1618" s="75" t="str">
        <f>Table16[[#This Row],[RunBlock-Primary6]]&amp;"-"&amp;Table16[[#This Row],[PassBlock8]]&amp;IF(Table16[[#This Row],[RunBlock-Secondary7]]&lt;&gt;"","/"&amp;Table16[[#This Row],[RunBlock-Secondary7]]&amp;"-"&amp;Table16[[#This Row],[PassBlock8]],"")</f>
        <v>4-0</v>
      </c>
      <c r="J1618" s="73"/>
      <c r="K1618" s="73"/>
      <c r="L1618" s="74"/>
      <c r="M1618" s="74"/>
      <c r="N1618" s="73">
        <v>4</v>
      </c>
      <c r="O1618" s="74"/>
      <c r="P1618" s="73">
        <v>0</v>
      </c>
      <c r="Q1618" s="74" t="str">
        <f>Table16[[#This Row],[DefPrimary2]]&amp;IF(Table16[[#This Row],[Def-Secondary3]]&lt;&gt;"","/"&amp;Table16[[#This Row],[Def-Secondary3]],)&amp;""&amp;IF(Table16[[#This Row],[PassRush4]]&lt;&gt;"","-"&amp;Table16[[#This Row],[PassRush4]],)</f>
        <v/>
      </c>
      <c r="R1618" s="74" t="e">
        <f>VLOOKUP(Table16[[#This Row],[Player]],#REF!,9,FALSE)</f>
        <v>#REF!</v>
      </c>
      <c r="S1618" s="71" t="e">
        <f>LEFT(Table16[[#This Row],[2024 Card Info]],3)&amp;"  "&amp;Table16[[#This Row],[Player Data]]</f>
        <v>#REF!</v>
      </c>
    </row>
    <row r="1619" spans="1:19" ht="12.75" customHeight="1" x14ac:dyDescent="0.25">
      <c r="A1619" s="76" t="s">
        <v>1197</v>
      </c>
      <c r="B1619" s="72" t="s">
        <v>695</v>
      </c>
      <c r="C1619" s="77" t="s">
        <v>285</v>
      </c>
      <c r="D1619" s="89">
        <v>35855</v>
      </c>
      <c r="E1619" s="73" t="s">
        <v>553</v>
      </c>
      <c r="G1619" s="73" t="s">
        <v>696</v>
      </c>
      <c r="H1619" s="75" t="str">
        <f>VLOOKUP(Table16[[#This Row],[Player]],Rosters!$D$1:$D$1939,1,FALSE)</f>
        <v>Granson, Kylen</v>
      </c>
      <c r="I1619" s="75" t="str">
        <f>Table16[[#This Row],[RunBlock-Primary6]]&amp;"-"&amp;Table16[[#This Row],[PassBlock8]]&amp;IF(Table16[[#This Row],[RunBlock-Secondary7]]&lt;&gt;"","/"&amp;Table16[[#This Row],[RunBlock-Secondary7]]&amp;"-"&amp;Table16[[#This Row],[PassBlock8]],"")</f>
        <v>4-0</v>
      </c>
      <c r="J1619" s="73"/>
      <c r="K1619" s="73"/>
      <c r="L1619" s="74"/>
      <c r="M1619" s="74"/>
      <c r="N1619" s="73">
        <v>4</v>
      </c>
      <c r="O1619" s="74"/>
      <c r="P1619" s="73">
        <v>0</v>
      </c>
      <c r="Q1619" s="74" t="str">
        <f>Table16[[#This Row],[DefPrimary2]]&amp;IF(Table16[[#This Row],[Def-Secondary3]]&lt;&gt;"","/"&amp;Table16[[#This Row],[Def-Secondary3]],)&amp;""&amp;IF(Table16[[#This Row],[PassRush4]]&lt;&gt;"","-"&amp;Table16[[#This Row],[PassRush4]],)</f>
        <v/>
      </c>
      <c r="R1619" s="74" t="e">
        <f>VLOOKUP(Table16[[#This Row],[Player]],#REF!,9,FALSE)</f>
        <v>#REF!</v>
      </c>
      <c r="S1619" s="71" t="e">
        <f>LEFT(Table16[[#This Row],[2024 Card Info]],3)&amp;"  "&amp;Table16[[#This Row],[Player Data]]</f>
        <v>#REF!</v>
      </c>
    </row>
    <row r="1620" spans="1:19" ht="12.75" customHeight="1" x14ac:dyDescent="0.25">
      <c r="A1620" s="76" t="s">
        <v>694</v>
      </c>
      <c r="B1620" s="72" t="s">
        <v>695</v>
      </c>
      <c r="C1620" s="77" t="s">
        <v>181</v>
      </c>
      <c r="D1620" s="89">
        <v>36161</v>
      </c>
      <c r="E1620" s="73" t="s">
        <v>416</v>
      </c>
      <c r="G1620" s="73" t="s">
        <v>696</v>
      </c>
      <c r="H1620" s="75" t="str">
        <f>VLOOKUP(Table16[[#This Row],[Player]],Rosters!$D$1:$D$1939,1,FALSE)</f>
        <v>Heyward, Connor</v>
      </c>
      <c r="I1620" s="75" t="str">
        <f>Table16[[#This Row],[RunBlock-Primary6]]&amp;"-"&amp;Table16[[#This Row],[PassBlock8]]&amp;IF(Table16[[#This Row],[RunBlock-Secondary7]]&lt;&gt;"","/"&amp;Table16[[#This Row],[RunBlock-Secondary7]]&amp;"-"&amp;Table16[[#This Row],[PassBlock8]],"")</f>
        <v>4-0</v>
      </c>
      <c r="J1620" s="73"/>
      <c r="K1620" s="73"/>
      <c r="L1620" s="74"/>
      <c r="M1620" s="74"/>
      <c r="N1620" s="73">
        <v>4</v>
      </c>
      <c r="O1620" s="74"/>
      <c r="P1620" s="73">
        <v>0</v>
      </c>
      <c r="Q1620" s="74" t="str">
        <f>Table16[[#This Row],[DefPrimary2]]&amp;IF(Table16[[#This Row],[Def-Secondary3]]&lt;&gt;"","/"&amp;Table16[[#This Row],[Def-Secondary3]],)&amp;""&amp;IF(Table16[[#This Row],[PassRush4]]&lt;&gt;"","-"&amp;Table16[[#This Row],[PassRush4]],)</f>
        <v/>
      </c>
      <c r="R1620" s="74" t="e">
        <f>VLOOKUP(Table16[[#This Row],[Player]],#REF!,9,FALSE)</f>
        <v>#REF!</v>
      </c>
      <c r="S1620" s="71" t="e">
        <f>LEFT(Table16[[#This Row],[2024 Card Info]],3)&amp;"  "&amp;Table16[[#This Row],[Player Data]]</f>
        <v>#REF!</v>
      </c>
    </row>
    <row r="1621" spans="1:19" ht="12.75" customHeight="1" x14ac:dyDescent="0.25">
      <c r="A1621" s="76" t="s">
        <v>3697</v>
      </c>
      <c r="B1621" s="72" t="s">
        <v>695</v>
      </c>
      <c r="C1621" s="77" t="s">
        <v>261</v>
      </c>
      <c r="D1621" s="89">
        <v>36716</v>
      </c>
      <c r="E1621" s="73" t="s">
        <v>477</v>
      </c>
      <c r="G1621" s="73" t="s">
        <v>1045</v>
      </c>
      <c r="H1621" s="75" t="str">
        <f>VLOOKUP(Table16[[#This Row],[Player]],Rosters!$D$1:$D$1939,1,FALSE)</f>
        <v>Hill, Julian</v>
      </c>
      <c r="I1621" s="75" t="str">
        <f>Table16[[#This Row],[RunBlock-Primary6]]&amp;"-"&amp;Table16[[#This Row],[PassBlock8]]&amp;IF(Table16[[#This Row],[RunBlock-Secondary7]]&lt;&gt;"","/"&amp;Table16[[#This Row],[RunBlock-Secondary7]]&amp;"-"&amp;Table16[[#This Row],[PassBlock8]],"")</f>
        <v>0-0</v>
      </c>
      <c r="J1621" s="73"/>
      <c r="K1621" s="73"/>
      <c r="L1621" s="74"/>
      <c r="M1621" s="74"/>
      <c r="N1621" s="73">
        <v>0</v>
      </c>
      <c r="O1621" s="74"/>
      <c r="P1621" s="73">
        <v>0</v>
      </c>
      <c r="Q1621" s="74" t="str">
        <f>Table16[[#This Row],[DefPrimary2]]&amp;IF(Table16[[#This Row],[Def-Secondary3]]&lt;&gt;"","/"&amp;Table16[[#This Row],[Def-Secondary3]],)&amp;""&amp;IF(Table16[[#This Row],[PassRush4]]&lt;&gt;"","-"&amp;Table16[[#This Row],[PassRush4]],)</f>
        <v/>
      </c>
      <c r="R1621" s="74" t="e">
        <f>VLOOKUP(Table16[[#This Row],[Player]],#REF!,9,FALSE)</f>
        <v>#REF!</v>
      </c>
      <c r="S1621" s="71" t="e">
        <f>LEFT(Table16[[#This Row],[2024 Card Info]],3)&amp;"  "&amp;Table16[[#This Row],[Player Data]]</f>
        <v>#REF!</v>
      </c>
    </row>
    <row r="1622" spans="1:19" ht="12.75" customHeight="1" x14ac:dyDescent="0.25">
      <c r="A1622" s="76" t="s">
        <v>2481</v>
      </c>
      <c r="B1622" s="72" t="s">
        <v>695</v>
      </c>
      <c r="C1622" s="77" t="s">
        <v>131</v>
      </c>
      <c r="D1622" s="89">
        <v>34572</v>
      </c>
      <c r="E1622" s="73" t="s">
        <v>121</v>
      </c>
      <c r="G1622" s="73" t="s">
        <v>893</v>
      </c>
      <c r="H1622" s="75" t="str">
        <f>VLOOKUP(Table16[[#This Row],[Player]],Rosters!$D$1:$D$1939,1,FALSE)</f>
        <v>Hudson, Tanner</v>
      </c>
      <c r="I1622" s="75" t="str">
        <f>Table16[[#This Row],[RunBlock-Primary6]]&amp;"-"&amp;Table16[[#This Row],[PassBlock8]]&amp;IF(Table16[[#This Row],[RunBlock-Secondary7]]&lt;&gt;"","/"&amp;Table16[[#This Row],[RunBlock-Secondary7]]&amp;"-"&amp;Table16[[#This Row],[PassBlock8]],"")</f>
        <v>0-0</v>
      </c>
      <c r="J1622" s="73"/>
      <c r="K1622" s="73"/>
      <c r="L1622" s="74"/>
      <c r="M1622" s="74"/>
      <c r="N1622" s="73">
        <v>0</v>
      </c>
      <c r="O1622" s="74"/>
      <c r="P1622" s="73">
        <v>0</v>
      </c>
      <c r="Q1622" s="74" t="str">
        <f>Table16[[#This Row],[DefPrimary2]]&amp;IF(Table16[[#This Row],[Def-Secondary3]]&lt;&gt;"","/"&amp;Table16[[#This Row],[Def-Secondary3]],)&amp;""&amp;IF(Table16[[#This Row],[PassRush4]]&lt;&gt;"","-"&amp;Table16[[#This Row],[PassRush4]],)</f>
        <v/>
      </c>
      <c r="R1622" s="74" t="e">
        <f>VLOOKUP(Table16[[#This Row],[Player]],#REF!,9,FALSE)</f>
        <v>#REF!</v>
      </c>
      <c r="S1622" s="71" t="e">
        <f>LEFT(Table16[[#This Row],[2024 Card Info]],3)&amp;"  "&amp;Table16[[#This Row],[Player Data]]</f>
        <v>#REF!</v>
      </c>
    </row>
    <row r="1623" spans="1:19" ht="12.75" customHeight="1" x14ac:dyDescent="0.25">
      <c r="A1623" s="76" t="s">
        <v>4403</v>
      </c>
      <c r="B1623" s="72" t="s">
        <v>695</v>
      </c>
      <c r="C1623" s="77" t="s">
        <v>246</v>
      </c>
      <c r="D1623" s="89">
        <v>34205</v>
      </c>
      <c r="E1623" s="73" t="s">
        <v>4404</v>
      </c>
      <c r="G1623" s="73" t="s">
        <v>1045</v>
      </c>
      <c r="H1623" s="75" t="e">
        <f>VLOOKUP(Table16[[#This Row],[Player]],Rosters!$D$1:$D$1939,1,FALSE)</f>
        <v>#N/A</v>
      </c>
      <c r="I1623" s="75" t="str">
        <f>Table16[[#This Row],[RunBlock-Primary6]]&amp;"-"&amp;Table16[[#This Row],[PassBlock8]]&amp;IF(Table16[[#This Row],[RunBlock-Secondary7]]&lt;&gt;"","/"&amp;Table16[[#This Row],[RunBlock-Secondary7]]&amp;"-"&amp;Table16[[#This Row],[PassBlock8]],"")</f>
        <v>0-0</v>
      </c>
      <c r="J1623" s="73"/>
      <c r="K1623" s="73"/>
      <c r="L1623" s="74"/>
      <c r="M1623" s="74"/>
      <c r="N1623" s="73">
        <v>0</v>
      </c>
      <c r="O1623" s="74"/>
      <c r="P1623" s="73">
        <v>0</v>
      </c>
      <c r="Q1623" s="74" t="str">
        <f>Table16[[#This Row],[DefPrimary2]]&amp;IF(Table16[[#This Row],[Def-Secondary3]]&lt;&gt;"","/"&amp;Table16[[#This Row],[Def-Secondary3]],)&amp;""&amp;IF(Table16[[#This Row],[PassRush4]]&lt;&gt;"","-"&amp;Table16[[#This Row],[PassRush4]],)</f>
        <v/>
      </c>
      <c r="R1623" s="74" t="e">
        <f>VLOOKUP(Table16[[#This Row],[Player]],#REF!,9,FALSE)</f>
        <v>#REF!</v>
      </c>
      <c r="S1623" s="71" t="e">
        <f>LEFT(Table16[[#This Row],[2024 Card Info]],3)&amp;"  "&amp;Table16[[#This Row],[Player Data]]</f>
        <v>#REF!</v>
      </c>
    </row>
    <row r="1624" spans="1:19" ht="12.75" customHeight="1" x14ac:dyDescent="0.25">
      <c r="A1624" s="76" t="s">
        <v>4405</v>
      </c>
      <c r="B1624" s="72" t="s">
        <v>695</v>
      </c>
      <c r="C1624" s="77" t="s">
        <v>363</v>
      </c>
      <c r="D1624" s="89">
        <v>36102</v>
      </c>
      <c r="E1624" s="73" t="s">
        <v>172</v>
      </c>
      <c r="G1624" s="73" t="s">
        <v>696</v>
      </c>
      <c r="H1624" s="75" t="e">
        <f>VLOOKUP(Table16[[#This Row],[Player]],Rosters!$D$1:$D$1939,1,FALSE)</f>
        <v>#N/A</v>
      </c>
      <c r="I1624" s="75" t="str">
        <f>Table16[[#This Row],[RunBlock-Primary6]]&amp;"-"&amp;Table16[[#This Row],[PassBlock8]]&amp;IF(Table16[[#This Row],[RunBlock-Secondary7]]&lt;&gt;"","/"&amp;Table16[[#This Row],[RunBlock-Secondary7]]&amp;"-"&amp;Table16[[#This Row],[PassBlock8]],"")</f>
        <v>4-0</v>
      </c>
      <c r="J1624" s="73"/>
      <c r="K1624" s="73"/>
      <c r="L1624" s="74"/>
      <c r="M1624" s="74"/>
      <c r="N1624" s="73">
        <v>4</v>
      </c>
      <c r="O1624" s="74"/>
      <c r="P1624" s="73">
        <v>0</v>
      </c>
      <c r="Q1624" s="74" t="str">
        <f>Table16[[#This Row],[DefPrimary2]]&amp;IF(Table16[[#This Row],[Def-Secondary3]]&lt;&gt;"","/"&amp;Table16[[#This Row],[Def-Secondary3]],)&amp;""&amp;IF(Table16[[#This Row],[PassRush4]]&lt;&gt;"","-"&amp;Table16[[#This Row],[PassRush4]],)</f>
        <v/>
      </c>
      <c r="R1624" s="74" t="e">
        <f>VLOOKUP(Table16[[#This Row],[Player]],#REF!,9,FALSE)</f>
        <v>#REF!</v>
      </c>
      <c r="S1624" s="71" t="e">
        <f>LEFT(Table16[[#This Row],[2024 Card Info]],3)&amp;"  "&amp;Table16[[#This Row],[Player Data]]</f>
        <v>#REF!</v>
      </c>
    </row>
    <row r="1625" spans="1:19" ht="12.75" customHeight="1" x14ac:dyDescent="0.25">
      <c r="A1625" s="76" t="s">
        <v>1642</v>
      </c>
      <c r="B1625" s="72" t="s">
        <v>695</v>
      </c>
      <c r="C1625" s="77" t="s">
        <v>154</v>
      </c>
      <c r="D1625" s="89">
        <v>35987</v>
      </c>
      <c r="E1625" s="73" t="s">
        <v>698</v>
      </c>
      <c r="G1625" s="73" t="s">
        <v>1045</v>
      </c>
      <c r="H1625" s="75" t="str">
        <f>VLOOKUP(Table16[[#This Row],[Player]],Rosters!$D$1:$D$1939,1,FALSE)</f>
        <v>Krull, Lucas</v>
      </c>
      <c r="I1625" s="75" t="str">
        <f>Table16[[#This Row],[RunBlock-Primary6]]&amp;"-"&amp;Table16[[#This Row],[PassBlock8]]&amp;IF(Table16[[#This Row],[RunBlock-Secondary7]]&lt;&gt;"","/"&amp;Table16[[#This Row],[RunBlock-Secondary7]]&amp;"-"&amp;Table16[[#This Row],[PassBlock8]],"")</f>
        <v>0-0</v>
      </c>
      <c r="J1625" s="73"/>
      <c r="K1625" s="73"/>
      <c r="L1625" s="74"/>
      <c r="M1625" s="74"/>
      <c r="N1625" s="73">
        <v>0</v>
      </c>
      <c r="O1625" s="74"/>
      <c r="P1625" s="73">
        <v>0</v>
      </c>
      <c r="Q1625" s="74" t="str">
        <f>Table16[[#This Row],[DefPrimary2]]&amp;IF(Table16[[#This Row],[Def-Secondary3]]&lt;&gt;"","/"&amp;Table16[[#This Row],[Def-Secondary3]],)&amp;""&amp;IF(Table16[[#This Row],[PassRush4]]&lt;&gt;"","-"&amp;Table16[[#This Row],[PassRush4]],)</f>
        <v/>
      </c>
      <c r="R1625" s="74" t="e">
        <f>VLOOKUP(Table16[[#This Row],[Player]],#REF!,9,FALSE)</f>
        <v>#REF!</v>
      </c>
      <c r="S1625" s="71" t="e">
        <f>LEFT(Table16[[#This Row],[2024 Card Info]],3)&amp;"  "&amp;Table16[[#This Row],[Player Data]]</f>
        <v>#REF!</v>
      </c>
    </row>
    <row r="1626" spans="1:19" ht="12.75" customHeight="1" x14ac:dyDescent="0.25">
      <c r="A1626" s="90" t="s">
        <v>4406</v>
      </c>
      <c r="B1626" s="72" t="s">
        <v>695</v>
      </c>
      <c r="C1626" s="77" t="s">
        <v>327</v>
      </c>
      <c r="D1626" s="89">
        <v>30821</v>
      </c>
      <c r="E1626" s="73" t="s">
        <v>4407</v>
      </c>
      <c r="G1626" s="73" t="s">
        <v>696</v>
      </c>
      <c r="H1626" s="75" t="e">
        <f>VLOOKUP(Table16[[#This Row],[Player]],Rosters!$D$1:$D$1939,1,FALSE)</f>
        <v>#N/A</v>
      </c>
      <c r="I1626" s="75" t="str">
        <f>Table16[[#This Row],[RunBlock-Primary6]]&amp;"-"&amp;Table16[[#This Row],[PassBlock8]]&amp;IF(Table16[[#This Row],[RunBlock-Secondary7]]&lt;&gt;"","/"&amp;Table16[[#This Row],[RunBlock-Secondary7]]&amp;"-"&amp;Table16[[#This Row],[PassBlock8]],"")</f>
        <v>4-0</v>
      </c>
      <c r="J1626" s="73"/>
      <c r="K1626" s="73"/>
      <c r="L1626" s="74"/>
      <c r="M1626" s="74"/>
      <c r="N1626" s="73">
        <v>4</v>
      </c>
      <c r="O1626" s="74"/>
      <c r="P1626" s="73">
        <v>0</v>
      </c>
      <c r="Q1626" s="74" t="str">
        <f>Table16[[#This Row],[DefPrimary2]]&amp;IF(Table16[[#This Row],[Def-Secondary3]]&lt;&gt;"","/"&amp;Table16[[#This Row],[Def-Secondary3]],)&amp;""&amp;IF(Table16[[#This Row],[PassRush4]]&lt;&gt;"","-"&amp;Table16[[#This Row],[PassRush4]],)</f>
        <v/>
      </c>
      <c r="R1626" s="74" t="e">
        <f>VLOOKUP(Table16[[#This Row],[Player]],#REF!,9,FALSE)</f>
        <v>#REF!</v>
      </c>
      <c r="S1626" s="71" t="e">
        <f>LEFT(Table16[[#This Row],[2024 Card Info]],3)&amp;"  "&amp;Table16[[#This Row],[Player Data]]</f>
        <v>#REF!</v>
      </c>
    </row>
    <row r="1627" spans="1:19" ht="12.75" customHeight="1" x14ac:dyDescent="0.25">
      <c r="A1627" s="76" t="s">
        <v>1764</v>
      </c>
      <c r="B1627" s="72" t="s">
        <v>695</v>
      </c>
      <c r="C1627" s="77" t="s">
        <v>239</v>
      </c>
      <c r="D1627" s="89">
        <v>36008</v>
      </c>
      <c r="E1627" s="73" t="s">
        <v>473</v>
      </c>
      <c r="G1627" s="73" t="s">
        <v>696</v>
      </c>
      <c r="H1627" s="75" t="str">
        <f>VLOOKUP(Table16[[#This Row],[Player]],Rosters!$D$1:$D$1939,1,FALSE)</f>
        <v>Long, Hunter</v>
      </c>
      <c r="I1627" s="75" t="str">
        <f>Table16[[#This Row],[RunBlock-Primary6]]&amp;"-"&amp;Table16[[#This Row],[PassBlock8]]&amp;IF(Table16[[#This Row],[RunBlock-Secondary7]]&lt;&gt;"","/"&amp;Table16[[#This Row],[RunBlock-Secondary7]]&amp;"-"&amp;Table16[[#This Row],[PassBlock8]],"")</f>
        <v>4-0</v>
      </c>
      <c r="J1627" s="73"/>
      <c r="K1627" s="73"/>
      <c r="L1627" s="74"/>
      <c r="M1627" s="74"/>
      <c r="N1627" s="73">
        <v>4</v>
      </c>
      <c r="O1627" s="74"/>
      <c r="P1627" s="73">
        <v>0</v>
      </c>
      <c r="Q1627" s="74" t="str">
        <f>Table16[[#This Row],[DefPrimary2]]&amp;IF(Table16[[#This Row],[Def-Secondary3]]&lt;&gt;"","/"&amp;Table16[[#This Row],[Def-Secondary3]],)&amp;""&amp;IF(Table16[[#This Row],[PassRush4]]&lt;&gt;"","-"&amp;Table16[[#This Row],[PassRush4]],)</f>
        <v/>
      </c>
      <c r="R1627" s="74" t="e">
        <f>VLOOKUP(Table16[[#This Row],[Player]],#REF!,9,FALSE)</f>
        <v>#REF!</v>
      </c>
      <c r="S1627" s="71" t="e">
        <f>LEFT(Table16[[#This Row],[2024 Card Info]],3)&amp;"  "&amp;Table16[[#This Row],[Player Data]]</f>
        <v>#REF!</v>
      </c>
    </row>
    <row r="1628" spans="1:19" ht="12.75" customHeight="1" x14ac:dyDescent="0.25">
      <c r="A1628" s="76" t="s">
        <v>1659</v>
      </c>
      <c r="B1628" s="72" t="s">
        <v>695</v>
      </c>
      <c r="C1628" s="77" t="s">
        <v>145</v>
      </c>
      <c r="D1628" s="89">
        <v>36181</v>
      </c>
      <c r="E1628" s="73" t="s">
        <v>698</v>
      </c>
      <c r="G1628" s="73" t="s">
        <v>1045</v>
      </c>
      <c r="H1628" s="75" t="str">
        <f>VLOOKUP(Table16[[#This Row],[Player]],Rosters!$D$1:$D$1939,1,FALSE)</f>
        <v>Morris, Quintin</v>
      </c>
      <c r="I1628" s="75" t="str">
        <f>Table16[[#This Row],[RunBlock-Primary6]]&amp;"-"&amp;Table16[[#This Row],[PassBlock8]]&amp;IF(Table16[[#This Row],[RunBlock-Secondary7]]&lt;&gt;"","/"&amp;Table16[[#This Row],[RunBlock-Secondary7]]&amp;"-"&amp;Table16[[#This Row],[PassBlock8]],"")</f>
        <v>0-0</v>
      </c>
      <c r="J1628" s="73"/>
      <c r="K1628" s="73"/>
      <c r="L1628" s="74"/>
      <c r="M1628" s="74"/>
      <c r="N1628" s="73">
        <v>0</v>
      </c>
      <c r="O1628" s="74"/>
      <c r="P1628" s="73">
        <v>0</v>
      </c>
      <c r="Q1628" s="74" t="str">
        <f>Table16[[#This Row],[DefPrimary2]]&amp;IF(Table16[[#This Row],[Def-Secondary3]]&lt;&gt;"","/"&amp;Table16[[#This Row],[Def-Secondary3]],)&amp;""&amp;IF(Table16[[#This Row],[PassRush4]]&lt;&gt;"","-"&amp;Table16[[#This Row],[PassRush4]],)</f>
        <v/>
      </c>
      <c r="R1628" s="74" t="e">
        <f>VLOOKUP(Table16[[#This Row],[Player]],#REF!,9,FALSE)</f>
        <v>#REF!</v>
      </c>
      <c r="S1628" s="71" t="e">
        <f>LEFT(Table16[[#This Row],[2024 Card Info]],3)&amp;"  "&amp;Table16[[#This Row],[Player Data]]</f>
        <v>#REF!</v>
      </c>
    </row>
    <row r="1629" spans="1:19" ht="12.75" customHeight="1" x14ac:dyDescent="0.25">
      <c r="A1629" s="90" t="s">
        <v>2012</v>
      </c>
      <c r="B1629" s="72" t="s">
        <v>695</v>
      </c>
      <c r="C1629" s="77" t="s">
        <v>232</v>
      </c>
      <c r="D1629" s="89">
        <v>34661</v>
      </c>
      <c r="E1629" s="73" t="s">
        <v>884</v>
      </c>
      <c r="G1629" s="73" t="s">
        <v>1045</v>
      </c>
      <c r="H1629" s="75" t="str">
        <f>VLOOKUP(Table16[[#This Row],[Player]],Rosters!$D$1:$D$1939,1,FALSE)</f>
        <v>Mundt, Johnny</v>
      </c>
      <c r="I1629" s="75" t="str">
        <f>Table16[[#This Row],[RunBlock-Primary6]]&amp;"-"&amp;Table16[[#This Row],[PassBlock8]]&amp;IF(Table16[[#This Row],[RunBlock-Secondary7]]&lt;&gt;"","/"&amp;Table16[[#This Row],[RunBlock-Secondary7]]&amp;"-"&amp;Table16[[#This Row],[PassBlock8]],"")</f>
        <v>0-0</v>
      </c>
      <c r="J1629" s="73"/>
      <c r="K1629" s="73"/>
      <c r="L1629" s="74"/>
      <c r="M1629" s="74"/>
      <c r="N1629" s="73">
        <v>0</v>
      </c>
      <c r="O1629" s="74"/>
      <c r="P1629" s="73">
        <v>0</v>
      </c>
      <c r="Q1629" s="74" t="str">
        <f>Table16[[#This Row],[DefPrimary2]]&amp;IF(Table16[[#This Row],[Def-Secondary3]]&lt;&gt;"","/"&amp;Table16[[#This Row],[Def-Secondary3]],)&amp;""&amp;IF(Table16[[#This Row],[PassRush4]]&lt;&gt;"","-"&amp;Table16[[#This Row],[PassRush4]],)</f>
        <v/>
      </c>
      <c r="R1629" s="74" t="e">
        <f>VLOOKUP(Table16[[#This Row],[Player]],#REF!,9,FALSE)</f>
        <v>#REF!</v>
      </c>
      <c r="S1629" s="71" t="e">
        <f>LEFT(Table16[[#This Row],[2024 Card Info]],3)&amp;"  "&amp;Table16[[#This Row],[Player Data]]</f>
        <v>#REF!</v>
      </c>
    </row>
    <row r="1630" spans="1:19" ht="12.75" customHeight="1" x14ac:dyDescent="0.25">
      <c r="A1630" s="90" t="s">
        <v>1044</v>
      </c>
      <c r="B1630" s="72" t="s">
        <v>695</v>
      </c>
      <c r="C1630" s="77" t="s">
        <v>368</v>
      </c>
      <c r="D1630" s="89">
        <v>36771</v>
      </c>
      <c r="E1630" s="73" t="s">
        <v>268</v>
      </c>
      <c r="G1630" s="73" t="s">
        <v>1045</v>
      </c>
      <c r="H1630" s="75" t="str">
        <f>VLOOKUP(Table16[[#This Row],[Player]],Rosters!$D$1:$D$1939,1,FALSE)</f>
        <v>Musgrave, Luke</v>
      </c>
      <c r="I1630" s="75" t="str">
        <f>Table16[[#This Row],[RunBlock-Primary6]]&amp;"-"&amp;Table16[[#This Row],[PassBlock8]]&amp;IF(Table16[[#This Row],[RunBlock-Secondary7]]&lt;&gt;"","/"&amp;Table16[[#This Row],[RunBlock-Secondary7]]&amp;"-"&amp;Table16[[#This Row],[PassBlock8]],"")</f>
        <v>0-0</v>
      </c>
      <c r="J1630" s="73"/>
      <c r="K1630" s="73"/>
      <c r="L1630" s="74"/>
      <c r="M1630" s="74"/>
      <c r="N1630" s="73">
        <v>0</v>
      </c>
      <c r="O1630" s="74"/>
      <c r="P1630" s="73">
        <v>0</v>
      </c>
      <c r="Q1630" s="74" t="str">
        <f>Table16[[#This Row],[DefPrimary2]]&amp;IF(Table16[[#This Row],[Def-Secondary3]]&lt;&gt;"","/"&amp;Table16[[#This Row],[Def-Secondary3]],)&amp;""&amp;IF(Table16[[#This Row],[PassRush4]]&lt;&gt;"","-"&amp;Table16[[#This Row],[PassRush4]],)</f>
        <v/>
      </c>
      <c r="R1630" s="74" t="e">
        <f>VLOOKUP(Table16[[#This Row],[Player]],#REF!,9,FALSE)</f>
        <v>#REF!</v>
      </c>
      <c r="S1630" s="71" t="e">
        <f>LEFT(Table16[[#This Row],[2024 Card Info]],3)&amp;"  "&amp;Table16[[#This Row],[Player Data]]</f>
        <v>#REF!</v>
      </c>
    </row>
    <row r="1631" spans="1:19" ht="12.75" customHeight="1" x14ac:dyDescent="0.25">
      <c r="A1631" s="76" t="s">
        <v>1639</v>
      </c>
      <c r="B1631" s="72" t="s">
        <v>695</v>
      </c>
      <c r="C1631" s="77" t="s">
        <v>285</v>
      </c>
      <c r="D1631" s="89">
        <v>36004</v>
      </c>
      <c r="E1631" s="73" t="s">
        <v>348</v>
      </c>
      <c r="G1631" s="73" t="s">
        <v>1640</v>
      </c>
      <c r="H1631" s="75" t="str">
        <f>VLOOKUP(Table16[[#This Row],[Player]],Rosters!$D$1:$D$1939,1,FALSE)</f>
        <v>Ogletree, Andrew</v>
      </c>
      <c r="I1631" s="75" t="str">
        <f>Table16[[#This Row],[RunBlock-Primary6]]&amp;"-"&amp;Table16[[#This Row],[PassBlock8]]&amp;IF(Table16[[#This Row],[RunBlock-Secondary7]]&lt;&gt;"","/"&amp;Table16[[#This Row],[RunBlock-Secondary7]]&amp;"-"&amp;Table16[[#This Row],[PassBlock8]],"")</f>
        <v>5-0</v>
      </c>
      <c r="J1631" s="73"/>
      <c r="K1631" s="73"/>
      <c r="L1631" s="74"/>
      <c r="M1631" s="74"/>
      <c r="N1631" s="73">
        <v>5</v>
      </c>
      <c r="O1631" s="74"/>
      <c r="P1631" s="73">
        <v>0</v>
      </c>
      <c r="Q1631" s="74" t="str">
        <f>Table16[[#This Row],[DefPrimary2]]&amp;IF(Table16[[#This Row],[Def-Secondary3]]&lt;&gt;"","/"&amp;Table16[[#This Row],[Def-Secondary3]],)&amp;""&amp;IF(Table16[[#This Row],[PassRush4]]&lt;&gt;"","-"&amp;Table16[[#This Row],[PassRush4]],)</f>
        <v/>
      </c>
      <c r="R1631" s="74" t="e">
        <f>VLOOKUP(Table16[[#This Row],[Player]],#REF!,9,FALSE)</f>
        <v>#REF!</v>
      </c>
      <c r="S1631" s="71" t="e">
        <f>LEFT(Table16[[#This Row],[2024 Card Info]],3)&amp;"  "&amp;Table16[[#This Row],[Player Data]]</f>
        <v>#REF!</v>
      </c>
    </row>
    <row r="1632" spans="1:19" ht="12.75" customHeight="1" x14ac:dyDescent="0.25">
      <c r="A1632" s="76" t="s">
        <v>2242</v>
      </c>
      <c r="B1632" s="72" t="s">
        <v>695</v>
      </c>
      <c r="C1632" s="77" t="s">
        <v>181</v>
      </c>
      <c r="D1632" s="89">
        <v>33687</v>
      </c>
      <c r="E1632" s="73" t="s">
        <v>447</v>
      </c>
      <c r="G1632" s="73" t="s">
        <v>1045</v>
      </c>
      <c r="H1632" s="75" t="str">
        <f>VLOOKUP(Table16[[#This Row],[Player]],Rosters!$D$1:$D$1939,1,FALSE)</f>
        <v>Pruitt, MyCole</v>
      </c>
      <c r="I1632" s="75" t="str">
        <f>Table16[[#This Row],[RunBlock-Primary6]]&amp;"-"&amp;Table16[[#This Row],[PassBlock8]]&amp;IF(Table16[[#This Row],[RunBlock-Secondary7]]&lt;&gt;"","/"&amp;Table16[[#This Row],[RunBlock-Secondary7]]&amp;"-"&amp;Table16[[#This Row],[PassBlock8]],"")</f>
        <v>0-0</v>
      </c>
      <c r="J1632" s="73"/>
      <c r="K1632" s="73"/>
      <c r="L1632" s="74"/>
      <c r="M1632" s="74"/>
      <c r="N1632" s="73">
        <v>0</v>
      </c>
      <c r="O1632" s="74"/>
      <c r="P1632" s="73">
        <v>0</v>
      </c>
      <c r="Q1632" s="74" t="str">
        <f>Table16[[#This Row],[DefPrimary2]]&amp;IF(Table16[[#This Row],[Def-Secondary3]]&lt;&gt;"","/"&amp;Table16[[#This Row],[Def-Secondary3]],)&amp;""&amp;IF(Table16[[#This Row],[PassRush4]]&lt;&gt;"","-"&amp;Table16[[#This Row],[PassRush4]],)</f>
        <v/>
      </c>
      <c r="R1632" s="74" t="e">
        <f>VLOOKUP(Table16[[#This Row],[Player]],#REF!,9,FALSE)</f>
        <v>#REF!</v>
      </c>
      <c r="S1632" s="71" t="e">
        <f>LEFT(Table16[[#This Row],[2024 Card Info]],3)&amp;"  "&amp;Table16[[#This Row],[Player Data]]</f>
        <v>#REF!</v>
      </c>
    </row>
    <row r="1633" spans="1:19" ht="12.75" customHeight="1" x14ac:dyDescent="0.25">
      <c r="A1633" s="76" t="s">
        <v>3496</v>
      </c>
      <c r="B1633" s="72" t="s">
        <v>695</v>
      </c>
      <c r="C1633" s="77" t="s">
        <v>303</v>
      </c>
      <c r="D1633" s="89">
        <v>36749</v>
      </c>
      <c r="E1633" s="73" t="s">
        <v>191</v>
      </c>
      <c r="G1633" s="73" t="s">
        <v>1045</v>
      </c>
      <c r="H1633" s="75" t="str">
        <f>VLOOKUP(Table16[[#This Row],[Player]],Rosters!$D$1:$D$1939,1,FALSE)</f>
        <v>Ruckert, Jeremy</v>
      </c>
      <c r="I1633" s="75" t="str">
        <f>Table16[[#This Row],[RunBlock-Primary6]]&amp;"-"&amp;Table16[[#This Row],[PassBlock8]]&amp;IF(Table16[[#This Row],[RunBlock-Secondary7]]&lt;&gt;"","/"&amp;Table16[[#This Row],[RunBlock-Secondary7]]&amp;"-"&amp;Table16[[#This Row],[PassBlock8]],"")</f>
        <v>0-0</v>
      </c>
      <c r="J1633" s="73"/>
      <c r="K1633" s="73"/>
      <c r="L1633" s="74"/>
      <c r="M1633" s="74"/>
      <c r="N1633" s="73">
        <v>0</v>
      </c>
      <c r="O1633" s="74"/>
      <c r="P1633" s="73">
        <v>0</v>
      </c>
      <c r="Q1633" s="74" t="str">
        <f>Table16[[#This Row],[DefPrimary2]]&amp;IF(Table16[[#This Row],[Def-Secondary3]]&lt;&gt;"","/"&amp;Table16[[#This Row],[Def-Secondary3]],)&amp;""&amp;IF(Table16[[#This Row],[PassRush4]]&lt;&gt;"","-"&amp;Table16[[#This Row],[PassRush4]],)</f>
        <v/>
      </c>
      <c r="R1633" s="74" t="e">
        <f>VLOOKUP(Table16[[#This Row],[Player]],#REF!,9,FALSE)</f>
        <v>#REF!</v>
      </c>
      <c r="S1633" s="71" t="e">
        <f>LEFT(Table16[[#This Row],[2024 Card Info]],3)&amp;"  "&amp;Table16[[#This Row],[Player Data]]</f>
        <v>#REF!</v>
      </c>
    </row>
    <row r="1634" spans="1:19" ht="12.75" customHeight="1" x14ac:dyDescent="0.25">
      <c r="A1634" s="76" t="s">
        <v>3595</v>
      </c>
      <c r="B1634" s="72" t="s">
        <v>695</v>
      </c>
      <c r="C1634" s="77" t="s">
        <v>213</v>
      </c>
      <c r="D1634" s="89">
        <v>34463</v>
      </c>
      <c r="E1634" s="73" t="s">
        <v>706</v>
      </c>
      <c r="G1634" s="73" t="s">
        <v>696</v>
      </c>
      <c r="H1634" s="75" t="str">
        <f>VLOOKUP(Table16[[#This Row],[Player]],Rosters!$D$1:$D$1939,1,FALSE)</f>
        <v>Saubert, Eric</v>
      </c>
      <c r="I1634" s="75" t="str">
        <f>Table16[[#This Row],[RunBlock-Primary6]]&amp;"-"&amp;Table16[[#This Row],[PassBlock8]]&amp;IF(Table16[[#This Row],[RunBlock-Secondary7]]&lt;&gt;"","/"&amp;Table16[[#This Row],[RunBlock-Secondary7]]&amp;"-"&amp;Table16[[#This Row],[PassBlock8]],"")</f>
        <v>4-0</v>
      </c>
      <c r="J1634" s="73"/>
      <c r="K1634" s="73"/>
      <c r="L1634" s="74"/>
      <c r="M1634" s="74"/>
      <c r="N1634" s="73">
        <v>4</v>
      </c>
      <c r="O1634" s="74"/>
      <c r="P1634" s="73">
        <v>0</v>
      </c>
      <c r="Q1634" s="74" t="str">
        <f>Table16[[#This Row],[DefPrimary2]]&amp;IF(Table16[[#This Row],[Def-Secondary3]]&lt;&gt;"","/"&amp;Table16[[#This Row],[Def-Secondary3]],)&amp;""&amp;IF(Table16[[#This Row],[PassRush4]]&lt;&gt;"","-"&amp;Table16[[#This Row],[PassRush4]],)</f>
        <v/>
      </c>
      <c r="R1634" s="74" t="e">
        <f>VLOOKUP(Table16[[#This Row],[Player]],#REF!,9,FALSE)</f>
        <v>#REF!</v>
      </c>
      <c r="S1634" s="71" t="e">
        <f>LEFT(Table16[[#This Row],[2024 Card Info]],3)&amp;"  "&amp;Table16[[#This Row],[Player Data]]</f>
        <v>#REF!</v>
      </c>
    </row>
    <row r="1635" spans="1:19" ht="12.75" customHeight="1" x14ac:dyDescent="0.25">
      <c r="A1635" s="76" t="s">
        <v>2123</v>
      </c>
      <c r="B1635" s="72" t="s">
        <v>695</v>
      </c>
      <c r="C1635" s="77" t="s">
        <v>200</v>
      </c>
      <c r="D1635" s="89">
        <v>36066</v>
      </c>
      <c r="E1635" s="73" t="s">
        <v>268</v>
      </c>
      <c r="G1635" s="73" t="s">
        <v>893</v>
      </c>
      <c r="H1635" s="75" t="str">
        <f>VLOOKUP(Table16[[#This Row],[Player]],Rosters!$D$1:$D$1939,1,FALSE)</f>
        <v>Schoonmaker, Luke</v>
      </c>
      <c r="I1635" s="75" t="str">
        <f>Table16[[#This Row],[RunBlock-Primary6]]&amp;"-"&amp;Table16[[#This Row],[PassBlock8]]&amp;IF(Table16[[#This Row],[RunBlock-Secondary7]]&lt;&gt;"","/"&amp;Table16[[#This Row],[RunBlock-Secondary7]]&amp;"-"&amp;Table16[[#This Row],[PassBlock8]],"")</f>
        <v>0-0</v>
      </c>
      <c r="J1635" s="73"/>
      <c r="K1635" s="73"/>
      <c r="L1635" s="74"/>
      <c r="M1635" s="74"/>
      <c r="N1635" s="73">
        <v>0</v>
      </c>
      <c r="O1635" s="74"/>
      <c r="P1635" s="73">
        <v>0</v>
      </c>
      <c r="Q1635" s="74" t="str">
        <f>Table16[[#This Row],[DefPrimary2]]&amp;IF(Table16[[#This Row],[Def-Secondary3]]&lt;&gt;"","/"&amp;Table16[[#This Row],[Def-Secondary3]],)&amp;""&amp;IF(Table16[[#This Row],[PassRush4]]&lt;&gt;"","-"&amp;Table16[[#This Row],[PassRush4]],)</f>
        <v/>
      </c>
      <c r="R1635" s="74" t="e">
        <f>VLOOKUP(Table16[[#This Row],[Player]],#REF!,9,FALSE)</f>
        <v>#REF!</v>
      </c>
      <c r="S1635" s="71" t="e">
        <f>LEFT(Table16[[#This Row],[2024 Card Info]],3)&amp;"  "&amp;Table16[[#This Row],[Player Data]]</f>
        <v>#REF!</v>
      </c>
    </row>
    <row r="1636" spans="1:19" ht="12.75" customHeight="1" x14ac:dyDescent="0.25">
      <c r="A1636" s="90" t="s">
        <v>2933</v>
      </c>
      <c r="B1636" s="72" t="s">
        <v>695</v>
      </c>
      <c r="C1636" s="77" t="s">
        <v>368</v>
      </c>
      <c r="D1636" s="89">
        <v>36662</v>
      </c>
      <c r="E1636" s="73" t="s">
        <v>477</v>
      </c>
      <c r="G1636" s="73" t="s">
        <v>696</v>
      </c>
      <c r="H1636" s="75" t="str">
        <f>VLOOKUP(Table16[[#This Row],[Player]],Rosters!$D$1:$D$1939,1,FALSE)</f>
        <v>Sims, Ben</v>
      </c>
      <c r="I1636" s="75" t="str">
        <f>Table16[[#This Row],[RunBlock-Primary6]]&amp;"-"&amp;Table16[[#This Row],[PassBlock8]]&amp;IF(Table16[[#This Row],[RunBlock-Secondary7]]&lt;&gt;"","/"&amp;Table16[[#This Row],[RunBlock-Secondary7]]&amp;"-"&amp;Table16[[#This Row],[PassBlock8]],"")</f>
        <v>4-0</v>
      </c>
      <c r="J1636" s="73"/>
      <c r="K1636" s="73"/>
      <c r="L1636" s="74"/>
      <c r="M1636" s="74"/>
      <c r="N1636" s="73">
        <v>4</v>
      </c>
      <c r="O1636" s="74"/>
      <c r="P1636" s="73">
        <v>0</v>
      </c>
      <c r="Q1636" s="74" t="str">
        <f>Table16[[#This Row],[DefPrimary2]]&amp;IF(Table16[[#This Row],[Def-Secondary3]]&lt;&gt;"","/"&amp;Table16[[#This Row],[Def-Secondary3]],)&amp;""&amp;IF(Table16[[#This Row],[PassRush4]]&lt;&gt;"","-"&amp;Table16[[#This Row],[PassRush4]],)</f>
        <v/>
      </c>
      <c r="R1636" s="74" t="e">
        <f>VLOOKUP(Table16[[#This Row],[Player]],#REF!,9,FALSE)</f>
        <v>#REF!</v>
      </c>
      <c r="S1636" s="71" t="e">
        <f>LEFT(Table16[[#This Row],[2024 Card Info]],3)&amp;"  "&amp;Table16[[#This Row],[Player Data]]</f>
        <v>#REF!</v>
      </c>
    </row>
    <row r="1637" spans="1:19" ht="12.75" customHeight="1" x14ac:dyDescent="0.25">
      <c r="A1637" s="76" t="s">
        <v>1047</v>
      </c>
      <c r="B1637" s="72" t="s">
        <v>695</v>
      </c>
      <c r="C1637" s="77" t="s">
        <v>138</v>
      </c>
      <c r="D1637" s="89">
        <v>37421</v>
      </c>
      <c r="E1637" s="73" t="s">
        <v>1048</v>
      </c>
      <c r="G1637" s="73" t="s">
        <v>696</v>
      </c>
      <c r="H1637" s="75" t="str">
        <f>VLOOKUP(Table16[[#This Row],[Player]],Rosters!$D$1:$D$1939,1,FALSE)</f>
        <v>Sinnott, Ben</v>
      </c>
      <c r="I1637" s="75" t="str">
        <f>Table16[[#This Row],[RunBlock-Primary6]]&amp;"-"&amp;Table16[[#This Row],[PassBlock8]]&amp;IF(Table16[[#This Row],[RunBlock-Secondary7]]&lt;&gt;"","/"&amp;Table16[[#This Row],[RunBlock-Secondary7]]&amp;"-"&amp;Table16[[#This Row],[PassBlock8]],"")</f>
        <v>4-0</v>
      </c>
      <c r="J1637" s="73"/>
      <c r="K1637" s="73"/>
      <c r="L1637" s="74"/>
      <c r="M1637" s="74"/>
      <c r="N1637" s="73">
        <v>4</v>
      </c>
      <c r="O1637" s="74"/>
      <c r="P1637" s="73">
        <v>0</v>
      </c>
      <c r="Q1637" s="74" t="str">
        <f>Table16[[#This Row],[DefPrimary2]]&amp;IF(Table16[[#This Row],[Def-Secondary3]]&lt;&gt;"","/"&amp;Table16[[#This Row],[Def-Secondary3]],)&amp;""&amp;IF(Table16[[#This Row],[PassRush4]]&lt;&gt;"","-"&amp;Table16[[#This Row],[PassRush4]],)</f>
        <v/>
      </c>
      <c r="R1637" s="74" t="e">
        <f>VLOOKUP(Table16[[#This Row],[Player]],#REF!,9,FALSE)</f>
        <v>#REF!</v>
      </c>
      <c r="S1637" s="71" t="e">
        <f>LEFT(Table16[[#This Row],[2024 Card Info]],3)&amp;"  "&amp;Table16[[#This Row],[Player Data]]</f>
        <v>#REF!</v>
      </c>
    </row>
    <row r="1638" spans="1:19" ht="12.75" customHeight="1" x14ac:dyDescent="0.25">
      <c r="A1638" s="76" t="s">
        <v>697</v>
      </c>
      <c r="B1638" s="72" t="s">
        <v>695</v>
      </c>
      <c r="C1638" s="77" t="s">
        <v>246</v>
      </c>
      <c r="D1638" s="89">
        <v>36072</v>
      </c>
      <c r="E1638" s="73" t="s">
        <v>698</v>
      </c>
      <c r="G1638" s="73" t="s">
        <v>699</v>
      </c>
      <c r="H1638" s="75" t="str">
        <f>VLOOKUP(Table16[[#This Row],[Player]],Rosters!$D$1:$D$1939,1,FALSE)</f>
        <v>Smartt, Stone</v>
      </c>
      <c r="I1638" s="75" t="str">
        <f>Table16[[#This Row],[RunBlock-Primary6]]&amp;"-"&amp;Table16[[#This Row],[PassBlock8]]&amp;IF(Table16[[#This Row],[RunBlock-Secondary7]]&lt;&gt;"","/"&amp;Table16[[#This Row],[RunBlock-Secondary7]]&amp;"-"&amp;Table16[[#This Row],[PassBlock8]],"")</f>
        <v>0-0</v>
      </c>
      <c r="J1638" s="73"/>
      <c r="K1638" s="73"/>
      <c r="L1638" s="74"/>
      <c r="M1638" s="74"/>
      <c r="N1638" s="73">
        <v>0</v>
      </c>
      <c r="O1638" s="74"/>
      <c r="P1638" s="73">
        <v>0</v>
      </c>
      <c r="Q1638" s="74" t="str">
        <f>Table16[[#This Row],[DefPrimary2]]&amp;IF(Table16[[#This Row],[Def-Secondary3]]&lt;&gt;"","/"&amp;Table16[[#This Row],[Def-Secondary3]],)&amp;""&amp;IF(Table16[[#This Row],[PassRush4]]&lt;&gt;"","-"&amp;Table16[[#This Row],[PassRush4]],)</f>
        <v/>
      </c>
      <c r="R1638" s="74" t="e">
        <f>VLOOKUP(Table16[[#This Row],[Player]],#REF!,9,FALSE)</f>
        <v>#REF!</v>
      </c>
      <c r="S1638" s="71" t="e">
        <f>LEFT(Table16[[#This Row],[2024 Card Info]],3)&amp;"  "&amp;Table16[[#This Row],[Player Data]]</f>
        <v>#REF!</v>
      </c>
    </row>
    <row r="1639" spans="1:19" ht="12.75" customHeight="1" x14ac:dyDescent="0.25">
      <c r="A1639" s="76" t="s">
        <v>4044</v>
      </c>
      <c r="B1639" s="72" t="s">
        <v>695</v>
      </c>
      <c r="C1639" s="77" t="s">
        <v>261</v>
      </c>
      <c r="D1639" s="89">
        <v>34920</v>
      </c>
      <c r="E1639" s="73" t="s">
        <v>362</v>
      </c>
      <c r="G1639" s="73" t="s">
        <v>1045</v>
      </c>
      <c r="H1639" s="75" t="e">
        <f>VLOOKUP(Table16[[#This Row],[Player]],Rosters!$D$1:$D$1939,1,FALSE)</f>
        <v>#N/A</v>
      </c>
      <c r="I1639" s="75" t="str">
        <f>Table16[[#This Row],[RunBlock-Primary6]]&amp;"-"&amp;Table16[[#This Row],[PassBlock8]]&amp;IF(Table16[[#This Row],[RunBlock-Secondary7]]&lt;&gt;"","/"&amp;Table16[[#This Row],[RunBlock-Secondary7]]&amp;"-"&amp;Table16[[#This Row],[PassBlock8]],"")</f>
        <v>0-0</v>
      </c>
      <c r="J1639" s="73"/>
      <c r="K1639" s="73"/>
      <c r="L1639" s="74"/>
      <c r="M1639" s="74"/>
      <c r="N1639" s="73">
        <v>0</v>
      </c>
      <c r="O1639" s="74"/>
      <c r="P1639" s="73">
        <v>0</v>
      </c>
      <c r="Q1639" s="74" t="str">
        <f>Table16[[#This Row],[DefPrimary2]]&amp;IF(Table16[[#This Row],[Def-Secondary3]]&lt;&gt;"","/"&amp;Table16[[#This Row],[Def-Secondary3]],)&amp;""&amp;IF(Table16[[#This Row],[PassRush4]]&lt;&gt;"","-"&amp;Table16[[#This Row],[PassRush4]],)</f>
        <v/>
      </c>
      <c r="R1639" s="74" t="e">
        <f>VLOOKUP(Table16[[#This Row],[Player]],#REF!,9,FALSE)</f>
        <v>#REF!</v>
      </c>
      <c r="S1639" s="71" t="e">
        <f>LEFT(Table16[[#This Row],[2024 Card Info]],3)&amp;"  "&amp;Table16[[#This Row],[Player Data]]</f>
        <v>#REF!</v>
      </c>
    </row>
    <row r="1640" spans="1:19" ht="12.75" customHeight="1" x14ac:dyDescent="0.25">
      <c r="A1640" s="76" t="s">
        <v>3267</v>
      </c>
      <c r="B1640" s="72" t="s">
        <v>695</v>
      </c>
      <c r="C1640" s="77" t="s">
        <v>91</v>
      </c>
      <c r="D1640" s="89">
        <v>36607</v>
      </c>
      <c r="E1640" s="73" t="s">
        <v>477</v>
      </c>
      <c r="G1640" s="73" t="s">
        <v>3268</v>
      </c>
      <c r="H1640" s="75" t="str">
        <f>VLOOKUP(Table16[[#This Row],[Player]],Rosters!$D$1:$D$1939,1,FALSE)</f>
        <v>Whiteheart, Blake</v>
      </c>
      <c r="I1640" s="75" t="str">
        <f>Table16[[#This Row],[RunBlock-Primary6]]&amp;"-"&amp;Table16[[#This Row],[PassBlock8]]&amp;IF(Table16[[#This Row],[RunBlock-Secondary7]]&lt;&gt;"","/"&amp;Table16[[#This Row],[RunBlock-Secondary7]]&amp;"-"&amp;Table16[[#This Row],[PassBlock8]],"")</f>
        <v>0-0</v>
      </c>
      <c r="J1640" s="73"/>
      <c r="K1640" s="73"/>
      <c r="L1640" s="74"/>
      <c r="M1640" s="74"/>
      <c r="N1640" s="73">
        <v>0</v>
      </c>
      <c r="O1640" s="74"/>
      <c r="P1640" s="73">
        <v>0</v>
      </c>
      <c r="Q1640" s="74" t="str">
        <f>Table16[[#This Row],[DefPrimary2]]&amp;IF(Table16[[#This Row],[Def-Secondary3]]&lt;&gt;"","/"&amp;Table16[[#This Row],[Def-Secondary3]],)&amp;""&amp;IF(Table16[[#This Row],[PassRush4]]&lt;&gt;"","-"&amp;Table16[[#This Row],[PassRush4]],)</f>
        <v/>
      </c>
      <c r="R1640" s="74" t="e">
        <f>VLOOKUP(Table16[[#This Row],[Player]],#REF!,9,FALSE)</f>
        <v>#REF!</v>
      </c>
      <c r="S1640" s="71" t="e">
        <f>LEFT(Table16[[#This Row],[2024 Card Info]],3)&amp;"  "&amp;Table16[[#This Row],[Player Data]]</f>
        <v>#REF!</v>
      </c>
    </row>
    <row r="1641" spans="1:19" ht="12.75" customHeight="1" x14ac:dyDescent="0.25">
      <c r="A1641" s="76" t="s">
        <v>1489</v>
      </c>
      <c r="B1641" s="72" t="s">
        <v>695</v>
      </c>
      <c r="C1641" s="77" t="s">
        <v>549</v>
      </c>
      <c r="D1641" s="89">
        <v>36411</v>
      </c>
      <c r="E1641" s="73" t="s">
        <v>477</v>
      </c>
      <c r="G1641" s="73" t="s">
        <v>893</v>
      </c>
      <c r="H1641" s="75" t="str">
        <f>VLOOKUP(Table16[[#This Row],[Player]],Rosters!$D$1:$D$1939,1,FALSE)</f>
        <v>Whyle, Josh</v>
      </c>
      <c r="I1641" s="75" t="str">
        <f>Table16[[#This Row],[RunBlock-Primary6]]&amp;"-"&amp;Table16[[#This Row],[PassBlock8]]&amp;IF(Table16[[#This Row],[RunBlock-Secondary7]]&lt;&gt;"","/"&amp;Table16[[#This Row],[RunBlock-Secondary7]]&amp;"-"&amp;Table16[[#This Row],[PassBlock8]],"")</f>
        <v>0-0</v>
      </c>
      <c r="J1641" s="73"/>
      <c r="K1641" s="73"/>
      <c r="L1641" s="74"/>
      <c r="M1641" s="74"/>
      <c r="N1641" s="73">
        <v>0</v>
      </c>
      <c r="O1641" s="74"/>
      <c r="P1641" s="73">
        <v>0</v>
      </c>
      <c r="Q1641" s="74" t="str">
        <f>Table16[[#This Row],[DefPrimary2]]&amp;IF(Table16[[#This Row],[Def-Secondary3]]&lt;&gt;"","/"&amp;Table16[[#This Row],[Def-Secondary3]],)&amp;""&amp;IF(Table16[[#This Row],[PassRush4]]&lt;&gt;"","-"&amp;Table16[[#This Row],[PassRush4]],)</f>
        <v/>
      </c>
      <c r="R1641" s="74" t="e">
        <f>VLOOKUP(Table16[[#This Row],[Player]],#REF!,9,FALSE)</f>
        <v>#REF!</v>
      </c>
      <c r="S1641" s="71" t="e">
        <f>LEFT(Table16[[#This Row],[2024 Card Info]],3)&amp;"  "&amp;Table16[[#This Row],[Player Data]]</f>
        <v>#REF!</v>
      </c>
    </row>
    <row r="1642" spans="1:19" ht="12.75" customHeight="1" x14ac:dyDescent="0.25">
      <c r="A1642" s="76" t="s">
        <v>4408</v>
      </c>
      <c r="B1642" s="72" t="s">
        <v>695</v>
      </c>
      <c r="C1642" s="77" t="s">
        <v>303</v>
      </c>
      <c r="D1642" s="89">
        <v>36069</v>
      </c>
      <c r="E1642" s="73" t="s">
        <v>1248</v>
      </c>
      <c r="G1642" s="73" t="s">
        <v>1045</v>
      </c>
      <c r="H1642" s="75" t="e">
        <f>VLOOKUP(Table16[[#This Row],[Player]],Rosters!$D$1:$D$1939,1,FALSE)</f>
        <v>#N/A</v>
      </c>
      <c r="I1642" s="75" t="str">
        <f>Table16[[#This Row],[RunBlock-Primary6]]&amp;"-"&amp;Table16[[#This Row],[PassBlock8]]&amp;IF(Table16[[#This Row],[RunBlock-Secondary7]]&lt;&gt;"","/"&amp;Table16[[#This Row],[RunBlock-Secondary7]]&amp;"-"&amp;Table16[[#This Row],[PassBlock8]],"")</f>
        <v>0-0</v>
      </c>
      <c r="J1642" s="73"/>
      <c r="K1642" s="73"/>
      <c r="L1642" s="74"/>
      <c r="M1642" s="74"/>
      <c r="N1642" s="73">
        <v>0</v>
      </c>
      <c r="O1642" s="74"/>
      <c r="P1642" s="73">
        <v>0</v>
      </c>
      <c r="Q1642" s="74" t="str">
        <f>Table16[[#This Row],[DefPrimary2]]&amp;IF(Table16[[#This Row],[Def-Secondary3]]&lt;&gt;"","/"&amp;Table16[[#This Row],[Def-Secondary3]],)&amp;""&amp;IF(Table16[[#This Row],[PassRush4]]&lt;&gt;"","-"&amp;Table16[[#This Row],[PassRush4]],)</f>
        <v/>
      </c>
      <c r="R1642" s="74" t="e">
        <f>VLOOKUP(Table16[[#This Row],[Player]],#REF!,9,FALSE)</f>
        <v>#REF!</v>
      </c>
      <c r="S1642" s="71" t="e">
        <f>LEFT(Table16[[#This Row],[2024 Card Info]],3)&amp;"  "&amp;Table16[[#This Row],[Player Data]]</f>
        <v>#REF!</v>
      </c>
    </row>
    <row r="1643" spans="1:19" ht="12.75" customHeight="1" x14ac:dyDescent="0.25">
      <c r="A1643" s="76" t="s">
        <v>2934</v>
      </c>
      <c r="B1643" s="72" t="s">
        <v>695</v>
      </c>
      <c r="C1643" s="77" t="s">
        <v>123</v>
      </c>
      <c r="D1643" s="89">
        <v>35370</v>
      </c>
      <c r="E1643" s="73" t="s">
        <v>1248</v>
      </c>
      <c r="G1643" s="73" t="s">
        <v>1045</v>
      </c>
      <c r="H1643" s="75" t="str">
        <f>VLOOKUP(Table16[[#This Row],[Player]],Rosters!$D$1:$D$1939,1,FALSE)</f>
        <v>Zylstra, Shane</v>
      </c>
      <c r="I1643" s="75" t="str">
        <f>Table16[[#This Row],[RunBlock-Primary6]]&amp;"-"&amp;Table16[[#This Row],[PassBlock8]]&amp;IF(Table16[[#This Row],[RunBlock-Secondary7]]&lt;&gt;"","/"&amp;Table16[[#This Row],[RunBlock-Secondary7]]&amp;"-"&amp;Table16[[#This Row],[PassBlock8]],"")</f>
        <v>0-0</v>
      </c>
      <c r="J1643" s="73"/>
      <c r="K1643" s="73"/>
      <c r="L1643" s="74"/>
      <c r="M1643" s="74"/>
      <c r="N1643" s="73">
        <v>0</v>
      </c>
      <c r="O1643" s="74"/>
      <c r="P1643" s="73">
        <v>0</v>
      </c>
      <c r="Q1643" s="74" t="str">
        <f>Table16[[#This Row],[DefPrimary2]]&amp;IF(Table16[[#This Row],[Def-Secondary3]]&lt;&gt;"","/"&amp;Table16[[#This Row],[Def-Secondary3]],)&amp;""&amp;IF(Table16[[#This Row],[PassRush4]]&lt;&gt;"","-"&amp;Table16[[#This Row],[PassRush4]],)</f>
        <v/>
      </c>
      <c r="R1643" s="74" t="e">
        <f>VLOOKUP(Table16[[#This Row],[Player]],#REF!,9,FALSE)</f>
        <v>#REF!</v>
      </c>
      <c r="S1643" s="71" t="e">
        <f>LEFT(Table16[[#This Row],[2024 Card Info]],3)&amp;"  "&amp;Table16[[#This Row],[Player Data]]</f>
        <v>#REF!</v>
      </c>
    </row>
    <row r="1644" spans="1:19" ht="12.75" customHeight="1" x14ac:dyDescent="0.25">
      <c r="A1644" s="76" t="s">
        <v>3377</v>
      </c>
      <c r="B1644" s="72" t="s">
        <v>3378</v>
      </c>
      <c r="C1644" s="77" t="s">
        <v>479</v>
      </c>
      <c r="D1644" s="89">
        <v>33108</v>
      </c>
      <c r="E1644" s="73" t="s">
        <v>884</v>
      </c>
      <c r="G1644" s="73" t="s">
        <v>2712</v>
      </c>
      <c r="H1644" s="75" t="str">
        <f>VLOOKUP(Table16[[#This Row],[Player]],Rosters!$D$1:$D$1939,1,FALSE)</f>
        <v>Hill, Taysom</v>
      </c>
      <c r="I1644" s="75" t="str">
        <f>Table16[[#This Row],[RunBlock-Primary6]]&amp;"-"&amp;Table16[[#This Row],[PassBlock8]]&amp;IF(Table16[[#This Row],[RunBlock-Secondary7]]&lt;&gt;"","/"&amp;Table16[[#This Row],[RunBlock-Secondary7]]&amp;"-"&amp;Table16[[#This Row],[PassBlock8]],"")</f>
        <v>4-0</v>
      </c>
      <c r="J1644" s="73"/>
      <c r="K1644" s="73"/>
      <c r="L1644" s="74"/>
      <c r="M1644" s="74"/>
      <c r="N1644" s="73">
        <v>4</v>
      </c>
      <c r="O1644" s="74"/>
      <c r="P1644" s="73">
        <v>0</v>
      </c>
      <c r="Q1644" s="74" t="str">
        <f>Table16[[#This Row],[DefPrimary2]]&amp;IF(Table16[[#This Row],[Def-Secondary3]]&lt;&gt;"","/"&amp;Table16[[#This Row],[Def-Secondary3]],)&amp;""&amp;IF(Table16[[#This Row],[PassRush4]]&lt;&gt;"","-"&amp;Table16[[#This Row],[PassRush4]],)</f>
        <v/>
      </c>
      <c r="R1644" s="74" t="e">
        <f>VLOOKUP(Table16[[#This Row],[Player]],#REF!,9,FALSE)</f>
        <v>#REF!</v>
      </c>
      <c r="S1644" s="71" t="e">
        <f>LEFT(Table16[[#This Row],[2024 Card Info]],3)&amp;"  "&amp;Table16[[#This Row],[Player Data]]</f>
        <v>#REF!</v>
      </c>
    </row>
    <row r="1645" spans="1:19" ht="12.75" customHeight="1" x14ac:dyDescent="0.25">
      <c r="A1645" s="76" t="s">
        <v>3377</v>
      </c>
      <c r="B1645" s="72" t="s">
        <v>3378</v>
      </c>
      <c r="C1645" s="77" t="s">
        <v>479</v>
      </c>
      <c r="D1645" s="89">
        <v>33108</v>
      </c>
      <c r="E1645" s="73" t="s">
        <v>884</v>
      </c>
      <c r="G1645" s="73" t="s">
        <v>2712</v>
      </c>
      <c r="H1645" s="75" t="str">
        <f>VLOOKUP(Table16[[#This Row],[Player]],Rosters!$D$1:$D$1939,1,FALSE)</f>
        <v>Hill, Taysom</v>
      </c>
      <c r="I1645" s="75" t="str">
        <f>Table16[[#This Row],[RunBlock-Primary6]]&amp;"-"&amp;Table16[[#This Row],[PassBlock8]]&amp;IF(Table16[[#This Row],[RunBlock-Secondary7]]&lt;&gt;"","/"&amp;Table16[[#This Row],[RunBlock-Secondary7]]&amp;"-"&amp;Table16[[#This Row],[PassBlock8]],"")</f>
        <v>4-0</v>
      </c>
      <c r="J1645" s="73"/>
      <c r="K1645" s="73"/>
      <c r="L1645" s="74"/>
      <c r="M1645" s="74"/>
      <c r="N1645" s="73">
        <v>4</v>
      </c>
      <c r="O1645" s="74"/>
      <c r="P1645" s="73">
        <v>0</v>
      </c>
      <c r="Q1645" s="74" t="str">
        <f>Table16[[#This Row],[DefPrimary2]]&amp;IF(Table16[[#This Row],[Def-Secondary3]]&lt;&gt;"","/"&amp;Table16[[#This Row],[Def-Secondary3]],)&amp;""&amp;IF(Table16[[#This Row],[PassRush4]]&lt;&gt;"","-"&amp;Table16[[#This Row],[PassRush4]],)</f>
        <v/>
      </c>
      <c r="R1645" s="74" t="e">
        <f>VLOOKUP(Table16[[#This Row],[Player]],#REF!,9,FALSE)</f>
        <v>#REF!</v>
      </c>
      <c r="S1645" s="71" t="e">
        <f>LEFT(Table16[[#This Row],[2024 Card Info]],3)&amp;"  "&amp;Table16[[#This Row],[Player Data]]</f>
        <v>#REF!</v>
      </c>
    </row>
    <row r="1646" spans="1:19" ht="12.75" customHeight="1" x14ac:dyDescent="0.25">
      <c r="A1646" s="76" t="s">
        <v>689</v>
      </c>
      <c r="B1646" s="72" t="s">
        <v>690</v>
      </c>
      <c r="C1646" s="77" t="s">
        <v>261</v>
      </c>
      <c r="D1646" s="89">
        <v>34933</v>
      </c>
      <c r="E1646" s="73" t="s">
        <v>405</v>
      </c>
      <c r="G1646" s="73" t="s">
        <v>691</v>
      </c>
      <c r="H1646" s="75" t="str">
        <f>VLOOKUP(Table16[[#This Row],[Player]],Rosters!$D$1:$D$1939,1,FALSE)</f>
        <v>Smith, Jonnu</v>
      </c>
      <c r="I1646" s="75" t="str">
        <f>Table16[[#This Row],[RunBlock-Primary6]]&amp;"-"&amp;Table16[[#This Row],[PassBlock8]]&amp;IF(Table16[[#This Row],[RunBlock-Secondary7]]&lt;&gt;"","/"&amp;Table16[[#This Row],[RunBlock-Secondary7]]&amp;"-"&amp;Table16[[#This Row],[PassBlock8]],"")</f>
        <v>0-0</v>
      </c>
      <c r="J1646" s="73"/>
      <c r="K1646" s="73"/>
      <c r="L1646" s="74"/>
      <c r="M1646" s="74"/>
      <c r="N1646" s="73">
        <v>0</v>
      </c>
      <c r="O1646" s="74"/>
      <c r="P1646" s="73">
        <v>0</v>
      </c>
      <c r="Q1646" s="74" t="str">
        <f>Table16[[#This Row],[DefPrimary2]]&amp;IF(Table16[[#This Row],[Def-Secondary3]]&lt;&gt;"","/"&amp;Table16[[#This Row],[Def-Secondary3]],)&amp;""&amp;IF(Table16[[#This Row],[PassRush4]]&lt;&gt;"","-"&amp;Table16[[#This Row],[PassRush4]],)</f>
        <v/>
      </c>
      <c r="R1646" s="74" t="e">
        <f>VLOOKUP(Table16[[#This Row],[Player]],#REF!,9,FALSE)</f>
        <v>#REF!</v>
      </c>
      <c r="S1646" s="71" t="e">
        <f>LEFT(Table16[[#This Row],[2024 Card Info]],3)&amp;"  "&amp;Table16[[#This Row],[Player Data]]</f>
        <v>#REF!</v>
      </c>
    </row>
  </sheetData>
  <conditionalFormatting sqref="A61">
    <cfRule type="duplicateValues" dxfId="38" priority="39"/>
  </conditionalFormatting>
  <conditionalFormatting sqref="A1132">
    <cfRule type="duplicateValues" dxfId="37" priority="19"/>
  </conditionalFormatting>
  <conditionalFormatting sqref="A1190">
    <cfRule type="duplicateValues" dxfId="36" priority="12"/>
  </conditionalFormatting>
  <conditionalFormatting sqref="A1196">
    <cfRule type="duplicateValues" dxfId="35" priority="14"/>
    <cfRule type="duplicateValues" dxfId="34" priority="15"/>
  </conditionalFormatting>
  <conditionalFormatting sqref="A1197">
    <cfRule type="duplicateValues" dxfId="33" priority="13"/>
  </conditionalFormatting>
  <conditionalFormatting sqref="A1199">
    <cfRule type="duplicateValues" dxfId="32" priority="11"/>
  </conditionalFormatting>
  <conditionalFormatting sqref="A1267">
    <cfRule type="duplicateValues" dxfId="31" priority="18"/>
  </conditionalFormatting>
  <conditionalFormatting sqref="A1280">
    <cfRule type="duplicateValues" dxfId="30" priority="17"/>
  </conditionalFormatting>
  <conditionalFormatting sqref="A1298">
    <cfRule type="duplicateValues" dxfId="29" priority="16"/>
  </conditionalFormatting>
  <conditionalFormatting sqref="A1356">
    <cfRule type="duplicateValues" dxfId="28" priority="4"/>
  </conditionalFormatting>
  <conditionalFormatting sqref="A1360">
    <cfRule type="duplicateValues" dxfId="27" priority="1"/>
  </conditionalFormatting>
  <conditionalFormatting sqref="A1493">
    <cfRule type="duplicateValues" dxfId="26" priority="5"/>
  </conditionalFormatting>
  <conditionalFormatting sqref="A1499">
    <cfRule type="duplicateValues" dxfId="25" priority="9"/>
    <cfRule type="duplicateValues" dxfId="24" priority="10"/>
  </conditionalFormatting>
  <conditionalFormatting sqref="A1517">
    <cfRule type="duplicateValues" dxfId="23" priority="7"/>
    <cfRule type="duplicateValues" dxfId="22" priority="8"/>
  </conditionalFormatting>
  <conditionalFormatting sqref="A1567">
    <cfRule type="duplicateValues" dxfId="21" priority="6"/>
  </conditionalFormatting>
  <conditionalFormatting sqref="A1596">
    <cfRule type="duplicateValues" dxfId="20" priority="3"/>
  </conditionalFormatting>
  <conditionalFormatting sqref="H1383">
    <cfRule type="duplicateValues" dxfId="19" priority="2"/>
  </conditionalFormatting>
  <conditionalFormatting sqref="L790:L1560">
    <cfRule type="cellIs" dxfId="18" priority="21" stopIfTrue="1" operator="equal">
      <formula>12</formula>
    </cfRule>
    <cfRule type="cellIs" dxfId="17" priority="22" stopIfTrue="1" operator="between">
      <formula>11</formula>
      <formula>10</formula>
    </cfRule>
    <cfRule type="cellIs" dxfId="16" priority="23" stopIfTrue="1" operator="between">
      <formula>9</formula>
      <formula>8</formula>
    </cfRule>
  </conditionalFormatting>
  <conditionalFormatting sqref="M790:M1560">
    <cfRule type="cellIs" dxfId="15" priority="20" stopIfTrue="1" operator="greaterThan">
      <formula>0.1</formula>
    </cfRule>
  </conditionalFormatting>
  <conditionalFormatting sqref="N77:N194 J790:K1560">
    <cfRule type="cellIs" dxfId="14" priority="33" stopIfTrue="1" operator="equal">
      <formula>6</formula>
    </cfRule>
    <cfRule type="cellIs" dxfId="13" priority="34" stopIfTrue="1" operator="equal">
      <formula>5</formula>
    </cfRule>
    <cfRule type="cellIs" dxfId="12" priority="35" stopIfTrue="1" operator="equal">
      <formula>4</formula>
    </cfRule>
  </conditionalFormatting>
  <conditionalFormatting sqref="N352:N476">
    <cfRule type="cellIs" dxfId="11" priority="30" stopIfTrue="1" operator="equal">
      <formula>6</formula>
    </cfRule>
    <cfRule type="cellIs" dxfId="10" priority="31" stopIfTrue="1" operator="equal">
      <formula>5</formula>
    </cfRule>
    <cfRule type="cellIs" dxfId="9" priority="32" stopIfTrue="1" operator="equal">
      <formula>4</formula>
    </cfRule>
  </conditionalFormatting>
  <conditionalFormatting sqref="N477:O789">
    <cfRule type="cellIs" dxfId="8" priority="24" stopIfTrue="1" operator="equal">
      <formula>6</formula>
    </cfRule>
    <cfRule type="cellIs" dxfId="7" priority="25" stopIfTrue="1" operator="equal">
      <formula>5</formula>
    </cfRule>
    <cfRule type="cellIs" dxfId="6" priority="26" stopIfTrue="1" operator="equal">
      <formula>4</formula>
    </cfRule>
  </conditionalFormatting>
  <conditionalFormatting sqref="P77:P194">
    <cfRule type="cellIs" dxfId="5" priority="36" stopIfTrue="1" operator="equal">
      <formula>7</formula>
    </cfRule>
    <cfRule type="cellIs" dxfId="4" priority="37" stopIfTrue="1" operator="equal">
      <formula>5</formula>
    </cfRule>
    <cfRule type="cellIs" dxfId="3" priority="38" stopIfTrue="1" operator="equal">
      <formula>4</formula>
    </cfRule>
  </conditionalFormatting>
  <conditionalFormatting sqref="P352:P789">
    <cfRule type="cellIs" dxfId="2" priority="27" stopIfTrue="1" operator="equal">
      <formula>7</formula>
    </cfRule>
    <cfRule type="cellIs" dxfId="1" priority="28" stopIfTrue="1" operator="equal">
      <formula>5</formula>
    </cfRule>
    <cfRule type="cellIs" dxfId="0" priority="29" stopIfTrue="1" operator="equal">
      <formula>4</formula>
    </cfRule>
  </conditionalFormatting>
  <pageMargins left="0.75" right="0.75" top="1" bottom="1" header="0.5" footer="0.5"/>
  <pageSetup orientation="portrait" horizontalDpi="4294967293" verticalDpi="429496729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V2361"/>
  <sheetViews>
    <sheetView workbookViewId="0">
      <pane ySplit="1" topLeftCell="A1243" activePane="bottomLeft" state="frozen"/>
      <selection pane="bottomLeft" activeCell="G1264" sqref="G1264"/>
    </sheetView>
  </sheetViews>
  <sheetFormatPr defaultRowHeight="12.75" x14ac:dyDescent="0.2"/>
  <cols>
    <col min="1" max="1" width="16.7109375" style="8" customWidth="1"/>
    <col min="3" max="3" width="26.42578125" bestFit="1" customWidth="1"/>
    <col min="4" max="4" width="10.5703125" bestFit="1" customWidth="1"/>
    <col min="5" max="5" width="10.140625" bestFit="1" customWidth="1"/>
  </cols>
  <sheetData>
    <row r="1" spans="1:256" s="108" customFormat="1" x14ac:dyDescent="0.2">
      <c r="A1" s="111" t="s">
        <v>0</v>
      </c>
      <c r="B1" s="113" t="s">
        <v>3872</v>
      </c>
      <c r="C1" s="130" t="s">
        <v>3</v>
      </c>
      <c r="D1" s="156" t="s">
        <v>4</v>
      </c>
      <c r="E1" s="131" t="s">
        <v>5</v>
      </c>
      <c r="F1" s="131" t="s">
        <v>4129</v>
      </c>
      <c r="G1" s="113" t="s">
        <v>3873</v>
      </c>
      <c r="H1" s="130" t="s">
        <v>7</v>
      </c>
      <c r="I1" s="131" t="s">
        <v>4087</v>
      </c>
      <c r="J1" s="131" t="s">
        <v>4088</v>
      </c>
      <c r="K1" s="130" t="s">
        <v>10</v>
      </c>
      <c r="L1" s="131" t="s">
        <v>4089</v>
      </c>
      <c r="M1" s="131" t="s">
        <v>11</v>
      </c>
      <c r="N1" s="130" t="s">
        <v>12</v>
      </c>
      <c r="O1" s="131" t="s">
        <v>4090</v>
      </c>
      <c r="P1" s="131" t="s">
        <v>14</v>
      </c>
      <c r="Q1" s="130" t="s">
        <v>4091</v>
      </c>
      <c r="R1" s="131" t="s">
        <v>4092</v>
      </c>
      <c r="S1" s="131" t="s">
        <v>15</v>
      </c>
      <c r="T1" s="130" t="s">
        <v>16</v>
      </c>
      <c r="U1" s="131" t="s">
        <v>4093</v>
      </c>
      <c r="V1" s="131" t="s">
        <v>18</v>
      </c>
      <c r="W1" s="130" t="s">
        <v>19</v>
      </c>
      <c r="X1" s="131" t="s">
        <v>20</v>
      </c>
      <c r="Y1" s="131" t="s">
        <v>21</v>
      </c>
      <c r="Z1" s="130" t="s">
        <v>22</v>
      </c>
      <c r="AA1" s="131" t="s">
        <v>23</v>
      </c>
      <c r="AB1" s="131" t="s">
        <v>24</v>
      </c>
      <c r="AC1" s="130" t="s">
        <v>25</v>
      </c>
      <c r="AD1" s="131" t="s">
        <v>26</v>
      </c>
      <c r="AE1" s="131" t="s">
        <v>27</v>
      </c>
      <c r="AF1" s="130" t="s">
        <v>28</v>
      </c>
      <c r="AG1" s="131" t="s">
        <v>29</v>
      </c>
      <c r="AH1" s="131" t="s">
        <v>30</v>
      </c>
      <c r="AI1" s="130" t="s">
        <v>31</v>
      </c>
      <c r="AJ1" s="131" t="s">
        <v>32</v>
      </c>
      <c r="AK1" s="131" t="s">
        <v>33</v>
      </c>
      <c r="AL1" s="130" t="s">
        <v>34</v>
      </c>
      <c r="AM1" s="131" t="s">
        <v>35</v>
      </c>
      <c r="AN1" s="131" t="s">
        <v>36</v>
      </c>
      <c r="AO1" s="130" t="s">
        <v>37</v>
      </c>
      <c r="AP1" s="131" t="s">
        <v>38</v>
      </c>
      <c r="AQ1" s="131" t="s">
        <v>39</v>
      </c>
      <c r="AR1" s="130" t="s">
        <v>40</v>
      </c>
      <c r="AS1" s="131" t="s">
        <v>41</v>
      </c>
      <c r="AT1" s="131" t="s">
        <v>42</v>
      </c>
      <c r="AU1" s="130" t="s">
        <v>43</v>
      </c>
      <c r="AV1" s="131" t="s">
        <v>44</v>
      </c>
      <c r="AW1" s="131" t="s">
        <v>45</v>
      </c>
      <c r="AX1" s="130" t="s">
        <v>46</v>
      </c>
      <c r="AY1" s="131" t="s">
        <v>47</v>
      </c>
      <c r="AZ1" s="131" t="s">
        <v>48</v>
      </c>
      <c r="BA1" s="111"/>
      <c r="BB1" s="112"/>
      <c r="BC1" s="132"/>
      <c r="BD1" s="111"/>
      <c r="BE1" s="112"/>
      <c r="BF1" s="132"/>
      <c r="BG1" s="111"/>
      <c r="BH1" s="112"/>
      <c r="BI1" s="132"/>
      <c r="BJ1" s="111"/>
      <c r="BK1" s="112"/>
      <c r="BL1" s="132"/>
      <c r="BM1" s="111"/>
      <c r="BN1" s="112"/>
      <c r="BO1" s="132"/>
      <c r="BP1" s="111"/>
      <c r="BQ1" s="111"/>
      <c r="BR1" s="132"/>
      <c r="BS1" s="112"/>
      <c r="BT1" s="112"/>
      <c r="BU1" s="112"/>
      <c r="BV1" s="112"/>
      <c r="BW1" s="112"/>
      <c r="BX1" s="112"/>
    </row>
    <row r="2" spans="1:256" s="108" customFormat="1" x14ac:dyDescent="0.2">
      <c r="C2" s="108" t="s">
        <v>4409</v>
      </c>
      <c r="D2" s="123">
        <v>37534</v>
      </c>
      <c r="E2" s="109" t="s">
        <v>236</v>
      </c>
      <c r="F2" s="109" t="s">
        <v>237</v>
      </c>
      <c r="G2" s="120"/>
      <c r="I2" s="116"/>
      <c r="J2" s="120"/>
      <c r="K2" s="108" t="s">
        <v>103</v>
      </c>
      <c r="L2" s="116" t="s">
        <v>306</v>
      </c>
      <c r="M2" s="120" t="s">
        <v>2443</v>
      </c>
      <c r="O2" s="116"/>
      <c r="P2" s="120"/>
      <c r="R2" s="116"/>
      <c r="S2" s="120"/>
      <c r="U2" s="116"/>
      <c r="V2" s="120"/>
      <c r="X2" s="116"/>
      <c r="Y2" s="120"/>
      <c r="AA2" s="116"/>
      <c r="AB2" s="120"/>
      <c r="AD2" s="116"/>
      <c r="AE2" s="120"/>
      <c r="AG2" s="116"/>
      <c r="AH2" s="120"/>
      <c r="AJ2" s="116"/>
      <c r="AK2" s="120"/>
      <c r="AM2" s="116"/>
      <c r="AN2" s="120"/>
    </row>
    <row r="3" spans="1:256" s="108" customFormat="1" x14ac:dyDescent="0.2">
      <c r="A3" s="100" t="s">
        <v>94</v>
      </c>
      <c r="B3" t="s">
        <v>192</v>
      </c>
      <c r="C3" s="108" t="s">
        <v>3576</v>
      </c>
      <c r="D3" s="123">
        <v>34133</v>
      </c>
      <c r="E3" s="109" t="s">
        <v>321</v>
      </c>
      <c r="F3" s="109" t="s">
        <v>3427</v>
      </c>
      <c r="G3" s="120" t="s">
        <v>1995</v>
      </c>
      <c r="H3" s="108" t="s">
        <v>1996</v>
      </c>
      <c r="I3" s="116" t="s">
        <v>583</v>
      </c>
      <c r="J3" s="120" t="s">
        <v>4410</v>
      </c>
      <c r="K3" s="108" t="s">
        <v>103</v>
      </c>
      <c r="L3" s="116" t="s">
        <v>583</v>
      </c>
      <c r="M3" s="120" t="s">
        <v>3578</v>
      </c>
      <c r="N3" s="108" t="s">
        <v>669</v>
      </c>
      <c r="O3" s="116" t="s">
        <v>583</v>
      </c>
      <c r="P3" s="120" t="s">
        <v>3579</v>
      </c>
      <c r="Q3" s="108" t="s">
        <v>669</v>
      </c>
      <c r="R3" s="116" t="s">
        <v>170</v>
      </c>
      <c r="S3" s="120" t="s">
        <v>3580</v>
      </c>
      <c r="T3" s="108" t="s">
        <v>184</v>
      </c>
      <c r="U3" s="116" t="s">
        <v>232</v>
      </c>
      <c r="V3" s="120"/>
      <c r="W3" s="108" t="s">
        <v>2691</v>
      </c>
      <c r="X3" s="116" t="s">
        <v>232</v>
      </c>
      <c r="Y3" s="120"/>
      <c r="Z3" s="108" t="s">
        <v>184</v>
      </c>
      <c r="AA3" s="116" t="s">
        <v>232</v>
      </c>
      <c r="AB3" s="120"/>
      <c r="AC3" s="108" t="s">
        <v>94</v>
      </c>
      <c r="AD3" s="116" t="s">
        <v>118</v>
      </c>
      <c r="AE3" s="120" t="s">
        <v>3581</v>
      </c>
      <c r="AG3" s="116"/>
      <c r="AH3" s="120"/>
      <c r="AI3" s="108" t="s">
        <v>669</v>
      </c>
      <c r="AJ3" s="116" t="s">
        <v>118</v>
      </c>
      <c r="AK3" s="120" t="s">
        <v>3582</v>
      </c>
      <c r="AM3" s="116"/>
      <c r="AN3" s="120"/>
      <c r="AP3" s="116"/>
      <c r="AQ3" s="120"/>
      <c r="AS3" s="116"/>
      <c r="AT3" s="120"/>
      <c r="AV3" s="116"/>
      <c r="AW3" s="120"/>
      <c r="AY3" s="116"/>
      <c r="AZ3" s="120"/>
    </row>
    <row r="4" spans="1:256" s="108" customFormat="1" x14ac:dyDescent="0.2">
      <c r="A4" s="120" t="s">
        <v>397</v>
      </c>
      <c r="B4" s="120" t="s">
        <v>123</v>
      </c>
      <c r="C4" s="108" t="s">
        <v>3651</v>
      </c>
      <c r="D4" s="123">
        <v>37168</v>
      </c>
      <c r="E4" s="109" t="s">
        <v>506</v>
      </c>
      <c r="F4" s="120" t="s">
        <v>621</v>
      </c>
      <c r="G4" s="120" t="s">
        <v>412</v>
      </c>
      <c r="H4" s="108" t="s">
        <v>397</v>
      </c>
      <c r="I4" s="108" t="s">
        <v>123</v>
      </c>
      <c r="J4" s="120" t="s">
        <v>398</v>
      </c>
      <c r="M4" s="120"/>
      <c r="P4" s="120"/>
      <c r="S4" s="120"/>
      <c r="V4" s="120"/>
      <c r="Y4" s="120"/>
      <c r="AB4" s="120"/>
      <c r="AE4" s="120"/>
    </row>
    <row r="5" spans="1:256" s="108" customFormat="1" x14ac:dyDescent="0.2">
      <c r="A5" s="108" t="s">
        <v>103</v>
      </c>
      <c r="B5" s="108" t="s">
        <v>261</v>
      </c>
      <c r="C5" s="108" t="s">
        <v>3776</v>
      </c>
      <c r="D5" s="123">
        <v>37177</v>
      </c>
      <c r="E5" s="109" t="s">
        <v>98</v>
      </c>
      <c r="F5" s="109" t="s">
        <v>4411</v>
      </c>
      <c r="G5" s="120" t="s">
        <v>3775</v>
      </c>
      <c r="H5" s="108" t="s">
        <v>103</v>
      </c>
      <c r="I5" s="116" t="s">
        <v>261</v>
      </c>
      <c r="J5" s="120" t="s">
        <v>3572</v>
      </c>
      <c r="K5" s="108" t="s">
        <v>103</v>
      </c>
      <c r="L5" s="116" t="s">
        <v>261</v>
      </c>
      <c r="M5" s="120" t="s">
        <v>4412</v>
      </c>
      <c r="O5" s="116"/>
      <c r="P5" s="120"/>
      <c r="R5" s="116"/>
      <c r="S5" s="120"/>
      <c r="U5" s="116"/>
      <c r="V5" s="120"/>
      <c r="X5" s="116"/>
      <c r="Y5" s="120"/>
      <c r="AA5" s="116"/>
      <c r="AB5" s="120"/>
      <c r="AD5" s="116"/>
      <c r="AE5" s="120"/>
      <c r="AG5" s="116"/>
      <c r="AH5" s="120"/>
      <c r="AJ5" s="116"/>
      <c r="AK5" s="120"/>
      <c r="AM5" s="116"/>
      <c r="AN5" s="120"/>
    </row>
    <row r="6" spans="1:256" s="108" customFormat="1" x14ac:dyDescent="0.2">
      <c r="A6" t="s">
        <v>133</v>
      </c>
      <c r="B6" t="s">
        <v>434</v>
      </c>
      <c r="C6" s="100" t="s">
        <v>1477</v>
      </c>
      <c r="D6" s="40">
        <v>33962</v>
      </c>
      <c r="E6" s="109" t="s">
        <v>1391</v>
      </c>
      <c r="F6" s="100" t="s">
        <v>1391</v>
      </c>
      <c r="G6" s="120" t="s">
        <v>141</v>
      </c>
      <c r="H6" s="100" t="s">
        <v>127</v>
      </c>
      <c r="I6" s="116" t="s">
        <v>306</v>
      </c>
      <c r="J6" s="127"/>
      <c r="K6" s="100" t="s">
        <v>133</v>
      </c>
      <c r="L6" s="116" t="s">
        <v>583</v>
      </c>
      <c r="M6" s="127"/>
      <c r="N6" s="100" t="s">
        <v>127</v>
      </c>
      <c r="O6" s="116" t="s">
        <v>583</v>
      </c>
      <c r="P6" s="127"/>
      <c r="Q6" s="100" t="s">
        <v>127</v>
      </c>
      <c r="R6" s="116" t="s">
        <v>185</v>
      </c>
      <c r="S6" s="127"/>
      <c r="T6" s="100" t="s">
        <v>133</v>
      </c>
      <c r="U6" s="116" t="s">
        <v>185</v>
      </c>
      <c r="V6" s="127"/>
      <c r="W6" s="100" t="s">
        <v>133</v>
      </c>
      <c r="X6" s="116" t="s">
        <v>185</v>
      </c>
      <c r="Y6" s="127"/>
      <c r="Z6" s="100" t="s">
        <v>133</v>
      </c>
      <c r="AA6" s="116" t="s">
        <v>185</v>
      </c>
      <c r="AB6" s="127"/>
      <c r="AC6" s="100" t="s">
        <v>127</v>
      </c>
      <c r="AD6" s="100" t="s">
        <v>185</v>
      </c>
      <c r="AE6" s="127"/>
      <c r="AF6" s="100" t="s">
        <v>127</v>
      </c>
      <c r="AG6" s="100" t="s">
        <v>185</v>
      </c>
      <c r="AH6" s="127"/>
      <c r="AI6" s="100" t="s">
        <v>133</v>
      </c>
      <c r="AJ6" s="100" t="s">
        <v>185</v>
      </c>
      <c r="AK6" s="127"/>
      <c r="AL6" s="100" t="s">
        <v>127</v>
      </c>
      <c r="AM6" s="100" t="s">
        <v>185</v>
      </c>
      <c r="AN6" s="127"/>
      <c r="BB6" s="109"/>
      <c r="BC6" s="109"/>
      <c r="BE6" s="109"/>
      <c r="BF6" s="109"/>
      <c r="BH6" s="109"/>
      <c r="BI6" s="109"/>
      <c r="BK6" s="109"/>
      <c r="BL6" s="109"/>
      <c r="BN6" s="109"/>
      <c r="BO6" s="109"/>
      <c r="BQ6" s="123"/>
      <c r="BR6" s="109"/>
      <c r="BS6" s="116"/>
      <c r="BU6" s="120"/>
      <c r="BV6" s="116"/>
      <c r="BW6" s="116"/>
      <c r="BX6" s="125"/>
    </row>
    <row r="7" spans="1:256" s="108" customFormat="1" x14ac:dyDescent="0.2">
      <c r="A7" s="120" t="s">
        <v>212</v>
      </c>
      <c r="B7" s="120" t="s">
        <v>81</v>
      </c>
      <c r="C7" s="108" t="s">
        <v>3502</v>
      </c>
      <c r="D7" s="123">
        <v>36728</v>
      </c>
      <c r="E7" s="109" t="s">
        <v>144</v>
      </c>
      <c r="F7" s="109" t="s">
        <v>144</v>
      </c>
      <c r="G7" s="120" t="s">
        <v>240</v>
      </c>
      <c r="H7" s="108" t="s">
        <v>212</v>
      </c>
      <c r="I7" s="108" t="s">
        <v>81</v>
      </c>
      <c r="J7" s="120" t="s">
        <v>203</v>
      </c>
      <c r="M7" s="120"/>
      <c r="P7" s="120"/>
      <c r="S7" s="120"/>
      <c r="V7" s="120"/>
      <c r="Y7" s="120"/>
      <c r="AB7" s="120"/>
      <c r="AE7" s="120"/>
      <c r="BB7" s="109"/>
      <c r="BC7" s="109"/>
      <c r="BE7" s="109"/>
      <c r="BF7" s="109"/>
      <c r="BH7" s="109"/>
      <c r="BI7" s="109"/>
      <c r="BK7" s="109"/>
      <c r="BL7" s="109"/>
      <c r="BN7" s="109"/>
      <c r="BO7" s="109"/>
      <c r="BQ7" s="123"/>
      <c r="BR7" s="109"/>
      <c r="BS7" s="116"/>
      <c r="BU7" s="120"/>
      <c r="BV7" s="116"/>
      <c r="BW7" s="116"/>
      <c r="BX7" s="125"/>
    </row>
    <row r="8" spans="1:256" ht="12.75" customHeight="1" x14ac:dyDescent="0.2">
      <c r="A8" s="108" t="s">
        <v>1110</v>
      </c>
      <c r="B8" s="108" t="s">
        <v>583</v>
      </c>
      <c r="C8" s="108" t="s">
        <v>1112</v>
      </c>
      <c r="D8" s="123">
        <v>34989</v>
      </c>
      <c r="E8" s="116" t="s">
        <v>1113</v>
      </c>
      <c r="F8" s="120" t="s">
        <v>4413</v>
      </c>
      <c r="G8" s="120" t="s">
        <v>1111</v>
      </c>
      <c r="H8" s="108"/>
      <c r="I8" s="108"/>
      <c r="J8" s="120"/>
      <c r="K8" s="108" t="s">
        <v>1096</v>
      </c>
      <c r="L8" s="108" t="s">
        <v>316</v>
      </c>
      <c r="M8" s="120" t="s">
        <v>1115</v>
      </c>
      <c r="N8" s="108"/>
      <c r="O8" s="108"/>
      <c r="P8" s="120"/>
      <c r="Q8" s="108" t="s">
        <v>409</v>
      </c>
      <c r="R8" s="108" t="s">
        <v>316</v>
      </c>
      <c r="S8" s="120" t="s">
        <v>388</v>
      </c>
      <c r="T8" s="108" t="s">
        <v>409</v>
      </c>
      <c r="U8" s="108" t="s">
        <v>316</v>
      </c>
      <c r="V8" s="120" t="s">
        <v>830</v>
      </c>
      <c r="W8" s="108" t="s">
        <v>409</v>
      </c>
      <c r="X8" s="108" t="s">
        <v>306</v>
      </c>
      <c r="Y8" s="120" t="s">
        <v>830</v>
      </c>
      <c r="Z8" s="108" t="s">
        <v>409</v>
      </c>
      <c r="AA8" s="108" t="s">
        <v>306</v>
      </c>
      <c r="AB8" s="120" t="s">
        <v>830</v>
      </c>
      <c r="AC8" s="108" t="s">
        <v>409</v>
      </c>
      <c r="AD8" s="108" t="s">
        <v>306</v>
      </c>
      <c r="AE8" s="120" t="s">
        <v>389</v>
      </c>
      <c r="AF8" s="108"/>
      <c r="AG8" s="108"/>
      <c r="AH8" s="108"/>
      <c r="AI8" s="108"/>
      <c r="AJ8" s="108"/>
      <c r="AK8" s="108"/>
      <c r="AL8" s="108"/>
      <c r="AM8" s="108"/>
      <c r="AN8" s="108"/>
      <c r="AO8" s="108"/>
      <c r="AP8" s="108"/>
      <c r="AQ8" s="108"/>
      <c r="AR8" s="108"/>
      <c r="AS8" s="108"/>
      <c r="AT8" s="108"/>
      <c r="AU8" s="108"/>
      <c r="AV8" s="108"/>
      <c r="AW8" s="108"/>
      <c r="AX8" s="108"/>
      <c r="AY8" s="108"/>
      <c r="AZ8" s="108"/>
      <c r="BA8" s="108"/>
      <c r="BB8" s="109"/>
      <c r="BC8" s="109"/>
      <c r="BD8" s="108"/>
      <c r="BE8" s="109"/>
      <c r="BF8" s="109"/>
      <c r="BG8" s="108"/>
      <c r="BH8" s="109"/>
      <c r="BI8" s="109"/>
      <c r="BJ8" s="108"/>
      <c r="BK8" s="109"/>
      <c r="BL8" s="109"/>
      <c r="BM8" s="108"/>
      <c r="BN8" s="109"/>
      <c r="BO8" s="109"/>
      <c r="BP8" s="108"/>
      <c r="BQ8" s="123"/>
      <c r="BR8" s="109"/>
      <c r="BS8" s="116"/>
      <c r="BT8" s="108"/>
      <c r="BU8" s="120"/>
      <c r="BV8" s="116"/>
      <c r="BW8" s="116"/>
      <c r="BX8" s="125"/>
      <c r="BY8" s="108"/>
      <c r="BZ8" s="108"/>
      <c r="CA8" s="108"/>
      <c r="CB8" s="108"/>
      <c r="CC8" s="108"/>
      <c r="CD8" s="108"/>
      <c r="CE8" s="108"/>
      <c r="CF8" s="108"/>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EI8" s="108"/>
      <c r="EJ8" s="108"/>
      <c r="EK8" s="108"/>
      <c r="EL8" s="108"/>
      <c r="EM8" s="108"/>
      <c r="EN8" s="108"/>
      <c r="EO8" s="108"/>
      <c r="EP8" s="108"/>
      <c r="EQ8" s="108"/>
      <c r="ER8" s="108"/>
      <c r="ES8" s="108"/>
      <c r="ET8" s="108"/>
      <c r="EU8" s="108"/>
      <c r="EV8" s="108"/>
      <c r="EW8" s="108"/>
      <c r="EX8" s="108"/>
      <c r="EY8" s="108"/>
      <c r="EZ8" s="108"/>
      <c r="FA8" s="108"/>
      <c r="FB8" s="108"/>
      <c r="FC8" s="108"/>
      <c r="FD8" s="108"/>
      <c r="FE8" s="108"/>
      <c r="FF8" s="108"/>
      <c r="FG8" s="108"/>
      <c r="FH8" s="108"/>
      <c r="FI8" s="108"/>
      <c r="FJ8" s="108"/>
      <c r="FK8" s="108"/>
      <c r="FL8" s="108"/>
      <c r="FM8" s="108"/>
      <c r="FN8" s="108"/>
      <c r="FO8" s="108"/>
      <c r="FP8" s="108"/>
      <c r="FQ8" s="108"/>
      <c r="FR8" s="108"/>
      <c r="FS8" s="108"/>
      <c r="FT8" s="108"/>
      <c r="FU8" s="108"/>
      <c r="FV8" s="108"/>
      <c r="FW8" s="108"/>
      <c r="FX8" s="108"/>
      <c r="FY8" s="108"/>
      <c r="FZ8" s="108"/>
      <c r="GA8" s="108"/>
      <c r="GB8" s="108"/>
      <c r="GC8" s="108"/>
      <c r="GD8" s="108"/>
      <c r="GE8" s="108"/>
      <c r="GF8" s="108"/>
      <c r="GG8" s="108"/>
      <c r="GH8" s="108"/>
      <c r="GI8" s="108"/>
      <c r="GJ8" s="108"/>
      <c r="GK8" s="108"/>
      <c r="GL8" s="108"/>
      <c r="GM8" s="108"/>
      <c r="GN8" s="108"/>
      <c r="GO8" s="108"/>
      <c r="GP8" s="108"/>
      <c r="GQ8" s="108"/>
      <c r="GR8" s="108"/>
      <c r="GS8" s="108"/>
      <c r="GT8" s="108"/>
      <c r="GU8" s="108"/>
      <c r="GV8" s="108"/>
      <c r="GW8" s="108"/>
      <c r="GX8" s="108"/>
      <c r="GY8" s="108"/>
      <c r="GZ8" s="108"/>
      <c r="HA8" s="108"/>
      <c r="HB8" s="108"/>
      <c r="HC8" s="108"/>
      <c r="HD8" s="108"/>
      <c r="HE8" s="108"/>
      <c r="HF8" s="108"/>
      <c r="HG8" s="108"/>
      <c r="HH8" s="108"/>
      <c r="HI8" s="108"/>
      <c r="HJ8" s="108"/>
      <c r="HK8" s="108"/>
      <c r="HL8" s="108"/>
      <c r="HM8" s="108"/>
      <c r="HN8" s="108"/>
      <c r="HO8" s="108"/>
      <c r="HP8" s="108"/>
      <c r="HQ8" s="108"/>
      <c r="HR8" s="108"/>
      <c r="HS8" s="108"/>
      <c r="HT8" s="108"/>
      <c r="HU8" s="108"/>
      <c r="HV8" s="108"/>
      <c r="HW8" s="108"/>
      <c r="HX8" s="108"/>
      <c r="HY8" s="108"/>
      <c r="HZ8" s="108"/>
      <c r="IA8" s="108"/>
      <c r="IB8" s="108"/>
      <c r="IC8" s="108"/>
      <c r="ID8" s="108"/>
      <c r="IE8" s="108"/>
      <c r="IF8" s="108"/>
      <c r="IG8" s="108"/>
      <c r="IH8" s="108"/>
      <c r="II8" s="108"/>
      <c r="IJ8" s="108"/>
      <c r="IK8" s="108"/>
      <c r="IL8" s="108"/>
      <c r="IM8" s="108"/>
      <c r="IN8" s="108"/>
      <c r="IO8" s="108"/>
      <c r="IP8" s="108"/>
      <c r="IQ8" s="108"/>
      <c r="IR8" s="108"/>
      <c r="IS8" s="108"/>
      <c r="IT8" s="108"/>
      <c r="IU8" s="108"/>
      <c r="IV8" s="108"/>
    </row>
    <row r="9" spans="1:256" s="108" customFormat="1" x14ac:dyDescent="0.2">
      <c r="A9" s="108" t="s">
        <v>397</v>
      </c>
      <c r="B9" s="108" t="s">
        <v>306</v>
      </c>
      <c r="C9" s="108" t="s">
        <v>3441</v>
      </c>
      <c r="D9" s="123">
        <v>36184</v>
      </c>
      <c r="E9" s="109" t="s">
        <v>698</v>
      </c>
      <c r="F9" s="120" t="s">
        <v>416</v>
      </c>
      <c r="G9" s="120" t="s">
        <v>412</v>
      </c>
      <c r="H9" s="108" t="s">
        <v>384</v>
      </c>
      <c r="I9" s="108" t="s">
        <v>306</v>
      </c>
      <c r="J9" s="120" t="s">
        <v>406</v>
      </c>
      <c r="K9" s="108" t="s">
        <v>409</v>
      </c>
      <c r="L9" s="108" t="s">
        <v>306</v>
      </c>
      <c r="M9" s="120" t="s">
        <v>406</v>
      </c>
      <c r="N9" s="108" t="s">
        <v>397</v>
      </c>
      <c r="O9" s="108" t="s">
        <v>306</v>
      </c>
      <c r="P9" s="120" t="s">
        <v>412</v>
      </c>
      <c r="S9" s="120"/>
      <c r="V9" s="120"/>
      <c r="Y9" s="120"/>
      <c r="AB9" s="120"/>
      <c r="AE9" s="120"/>
    </row>
    <row r="10" spans="1:256" s="108" customFormat="1" x14ac:dyDescent="0.2">
      <c r="A10" s="108" t="s">
        <v>133</v>
      </c>
      <c r="B10" s="108" t="s">
        <v>232</v>
      </c>
      <c r="C10" s="108" t="s">
        <v>3147</v>
      </c>
      <c r="D10" s="123">
        <v>37283</v>
      </c>
      <c r="E10" s="109" t="s">
        <v>2821</v>
      </c>
      <c r="F10" s="109" t="s">
        <v>4414</v>
      </c>
      <c r="G10" s="120" t="s">
        <v>141</v>
      </c>
      <c r="H10" s="108" t="s">
        <v>127</v>
      </c>
      <c r="I10" s="116" t="s">
        <v>232</v>
      </c>
      <c r="J10" s="120"/>
      <c r="K10" s="108" t="s">
        <v>133</v>
      </c>
      <c r="L10" s="116" t="s">
        <v>232</v>
      </c>
      <c r="M10" s="120"/>
      <c r="O10" s="116"/>
      <c r="P10" s="120"/>
      <c r="R10" s="116"/>
      <c r="S10" s="120"/>
      <c r="U10" s="116"/>
      <c r="V10" s="120"/>
      <c r="X10" s="116"/>
      <c r="Y10" s="120"/>
      <c r="AA10" s="116"/>
      <c r="AB10" s="120"/>
      <c r="AD10" s="116"/>
      <c r="AE10" s="120"/>
      <c r="AG10" s="116"/>
      <c r="AH10" s="120"/>
      <c r="AJ10" s="116"/>
      <c r="AK10" s="120"/>
      <c r="AM10" s="116"/>
      <c r="AN10" s="120"/>
    </row>
    <row r="11" spans="1:256" s="108" customFormat="1" x14ac:dyDescent="0.2">
      <c r="A11" s="108" t="s">
        <v>284</v>
      </c>
      <c r="B11" s="108" t="s">
        <v>192</v>
      </c>
      <c r="C11" s="108" t="s">
        <v>2858</v>
      </c>
      <c r="D11" s="123">
        <v>36954</v>
      </c>
      <c r="E11" s="109" t="s">
        <v>180</v>
      </c>
      <c r="F11" s="109" t="s">
        <v>188</v>
      </c>
      <c r="G11" s="120" t="s">
        <v>269</v>
      </c>
      <c r="H11" s="108" t="s">
        <v>298</v>
      </c>
      <c r="I11" s="116" t="s">
        <v>192</v>
      </c>
      <c r="J11" s="120" t="s">
        <v>273</v>
      </c>
      <c r="K11" s="108" t="s">
        <v>298</v>
      </c>
      <c r="L11" s="116" t="s">
        <v>192</v>
      </c>
      <c r="M11" s="120" t="s">
        <v>273</v>
      </c>
      <c r="O11" s="116"/>
      <c r="P11" s="120"/>
      <c r="R11" s="116"/>
      <c r="S11" s="120"/>
      <c r="U11" s="116"/>
      <c r="V11" s="120"/>
      <c r="X11" s="116"/>
      <c r="Y11" s="120"/>
      <c r="AA11" s="116"/>
      <c r="AB11" s="120"/>
      <c r="AD11" s="116"/>
      <c r="AE11" s="120"/>
      <c r="AG11" s="116"/>
      <c r="AH11" s="120"/>
      <c r="AJ11" s="116"/>
      <c r="AK11" s="120"/>
      <c r="AM11" s="116"/>
      <c r="AN11" s="120"/>
    </row>
    <row r="12" spans="1:256" s="108" customFormat="1" x14ac:dyDescent="0.2">
      <c r="A12" s="108" t="s">
        <v>386</v>
      </c>
      <c r="B12" s="108" t="s">
        <v>275</v>
      </c>
      <c r="C12" s="108" t="s">
        <v>977</v>
      </c>
      <c r="D12" s="123">
        <v>36344</v>
      </c>
      <c r="E12" s="116" t="s">
        <v>473</v>
      </c>
      <c r="F12" s="120" t="s">
        <v>473</v>
      </c>
      <c r="G12" s="120" t="s">
        <v>164</v>
      </c>
      <c r="J12" s="120"/>
      <c r="K12" s="108" t="s">
        <v>386</v>
      </c>
      <c r="L12" s="108" t="s">
        <v>330</v>
      </c>
      <c r="M12" s="120" t="s">
        <v>167</v>
      </c>
      <c r="N12" s="108" t="s">
        <v>386</v>
      </c>
      <c r="O12" s="108" t="s">
        <v>330</v>
      </c>
      <c r="P12" s="120" t="s">
        <v>164</v>
      </c>
      <c r="Q12" s="108" t="s">
        <v>386</v>
      </c>
      <c r="R12" s="108" t="s">
        <v>330</v>
      </c>
      <c r="S12" s="120" t="s">
        <v>164</v>
      </c>
      <c r="V12" s="120"/>
      <c r="Y12" s="120"/>
      <c r="AB12" s="120"/>
      <c r="AE12" s="120"/>
    </row>
    <row r="13" spans="1:256" s="108" customFormat="1" x14ac:dyDescent="0.2">
      <c r="A13" s="108" t="s">
        <v>905</v>
      </c>
      <c r="B13" s="108" t="s">
        <v>195</v>
      </c>
      <c r="C13" s="108" t="s">
        <v>2847</v>
      </c>
      <c r="D13" s="123">
        <v>35772</v>
      </c>
      <c r="E13" s="116" t="s">
        <v>415</v>
      </c>
      <c r="F13" s="120" t="s">
        <v>895</v>
      </c>
      <c r="G13" s="120" t="s">
        <v>241</v>
      </c>
      <c r="J13" s="120"/>
      <c r="M13" s="120"/>
      <c r="N13" s="108" t="s">
        <v>238</v>
      </c>
      <c r="O13" s="108" t="s">
        <v>128</v>
      </c>
      <c r="P13" s="120" t="s">
        <v>241</v>
      </c>
      <c r="Q13" s="108" t="s">
        <v>212</v>
      </c>
      <c r="R13" s="108" t="s">
        <v>128</v>
      </c>
      <c r="S13" s="120" t="s">
        <v>266</v>
      </c>
      <c r="T13" s="108" t="s">
        <v>555</v>
      </c>
      <c r="U13" s="108" t="s">
        <v>128</v>
      </c>
      <c r="V13" s="120" t="s">
        <v>161</v>
      </c>
      <c r="Y13" s="120"/>
      <c r="AB13" s="120"/>
      <c r="AE13" s="120"/>
    </row>
    <row r="14" spans="1:256" s="108" customFormat="1" x14ac:dyDescent="0.2">
      <c r="A14" s="120" t="s">
        <v>168</v>
      </c>
      <c r="B14" s="120" t="s">
        <v>123</v>
      </c>
      <c r="C14" s="108" t="s">
        <v>2357</v>
      </c>
      <c r="D14" s="123">
        <v>36350</v>
      </c>
      <c r="E14" s="109" t="s">
        <v>477</v>
      </c>
      <c r="F14" s="120" t="s">
        <v>1039</v>
      </c>
      <c r="G14" s="120" t="s">
        <v>183</v>
      </c>
      <c r="H14" s="108" t="s">
        <v>162</v>
      </c>
      <c r="I14" s="108" t="s">
        <v>123</v>
      </c>
      <c r="J14" s="120" t="s">
        <v>519</v>
      </c>
      <c r="M14" s="120"/>
      <c r="P14" s="120"/>
      <c r="S14" s="120"/>
      <c r="V14" s="120"/>
      <c r="Y14" s="120"/>
      <c r="AB14" s="120"/>
      <c r="AE14" s="120"/>
    </row>
    <row r="15" spans="1:256" ht="12.75" customHeight="1" x14ac:dyDescent="0.2">
      <c r="A15" s="108" t="s">
        <v>442</v>
      </c>
      <c r="B15" s="108" t="s">
        <v>105</v>
      </c>
      <c r="C15" s="108" t="s">
        <v>1756</v>
      </c>
      <c r="D15" s="123">
        <v>34792</v>
      </c>
      <c r="E15" s="116" t="s">
        <v>706</v>
      </c>
      <c r="F15" s="120" t="s">
        <v>405</v>
      </c>
      <c r="G15" s="120"/>
      <c r="H15" s="108"/>
      <c r="I15" s="116"/>
      <c r="J15" s="120"/>
      <c r="K15" s="108" t="s">
        <v>1757</v>
      </c>
      <c r="L15" s="116" t="s">
        <v>227</v>
      </c>
      <c r="M15" s="120"/>
      <c r="N15" s="108" t="s">
        <v>502</v>
      </c>
      <c r="O15" s="116" t="s">
        <v>227</v>
      </c>
      <c r="P15" s="120"/>
      <c r="Q15" s="108" t="s">
        <v>1757</v>
      </c>
      <c r="R15" s="116" t="s">
        <v>227</v>
      </c>
      <c r="S15" s="120"/>
      <c r="T15" s="108" t="s">
        <v>1142</v>
      </c>
      <c r="U15" s="116" t="s">
        <v>118</v>
      </c>
      <c r="V15" s="120"/>
      <c r="W15" s="108" t="s">
        <v>1758</v>
      </c>
      <c r="X15" s="116" t="s">
        <v>118</v>
      </c>
      <c r="Y15" s="120" t="s">
        <v>398</v>
      </c>
      <c r="Z15" s="108" t="s">
        <v>442</v>
      </c>
      <c r="AA15" s="116" t="s">
        <v>118</v>
      </c>
      <c r="AB15" s="120"/>
      <c r="AC15" s="108" t="s">
        <v>1759</v>
      </c>
      <c r="AD15" s="116" t="s">
        <v>118</v>
      </c>
      <c r="AE15" s="120" t="s">
        <v>398</v>
      </c>
      <c r="AF15" s="108"/>
      <c r="AG15" s="108"/>
      <c r="AH15" s="108"/>
      <c r="AI15" s="108"/>
      <c r="AJ15" s="108"/>
      <c r="AK15" s="108"/>
      <c r="AL15" s="108"/>
      <c r="AM15" s="108"/>
      <c r="AN15" s="108"/>
      <c r="AO15" s="108"/>
      <c r="AP15" s="108"/>
      <c r="AQ15" s="108"/>
      <c r="AR15" s="108"/>
      <c r="AS15" s="108"/>
      <c r="AT15" s="108"/>
      <c r="AU15" s="108"/>
      <c r="AV15" s="108"/>
      <c r="AW15" s="108"/>
      <c r="AX15" s="108"/>
      <c r="AY15" s="108"/>
      <c r="AZ15" s="108"/>
      <c r="BA15" s="108"/>
      <c r="BB15" s="109"/>
      <c r="BC15" s="109"/>
      <c r="BD15" s="108"/>
      <c r="BE15" s="109"/>
      <c r="BF15" s="109"/>
      <c r="BG15" s="108"/>
      <c r="BH15" s="109"/>
      <c r="BI15" s="109"/>
      <c r="BJ15" s="108"/>
      <c r="BK15" s="109"/>
      <c r="BL15" s="109"/>
      <c r="BM15" s="108"/>
      <c r="BN15" s="109"/>
      <c r="BO15" s="109"/>
      <c r="BP15" s="108"/>
      <c r="BQ15" s="123"/>
      <c r="BR15" s="109"/>
      <c r="BS15" s="116"/>
      <c r="BT15" s="108"/>
      <c r="BU15" s="120"/>
      <c r="BV15" s="116"/>
      <c r="BW15" s="116"/>
      <c r="BX15" s="125"/>
    </row>
    <row r="16" spans="1:256" s="108" customFormat="1" x14ac:dyDescent="0.2">
      <c r="C16" s="108" t="s">
        <v>1030</v>
      </c>
      <c r="D16" s="123">
        <v>35871</v>
      </c>
      <c r="E16" s="116" t="s">
        <v>1031</v>
      </c>
      <c r="F16" s="120" t="s">
        <v>230</v>
      </c>
      <c r="G16" s="120"/>
      <c r="H16" s="108" t="s">
        <v>147</v>
      </c>
      <c r="I16" s="108" t="s">
        <v>207</v>
      </c>
      <c r="J16" s="120"/>
      <c r="K16" s="108" t="s">
        <v>133</v>
      </c>
      <c r="L16" s="108" t="s">
        <v>207</v>
      </c>
      <c r="M16" s="120" t="s">
        <v>141</v>
      </c>
      <c r="N16" s="108" t="s">
        <v>133</v>
      </c>
      <c r="O16" s="108" t="s">
        <v>207</v>
      </c>
      <c r="P16" s="120"/>
      <c r="Q16" s="108" t="s">
        <v>4415</v>
      </c>
      <c r="R16" s="108" t="s">
        <v>207</v>
      </c>
      <c r="S16" s="120"/>
      <c r="T16" s="108" t="s">
        <v>127</v>
      </c>
      <c r="U16" s="108" t="s">
        <v>207</v>
      </c>
      <c r="V16" s="120"/>
      <c r="Y16" s="120"/>
      <c r="AB16" s="120"/>
      <c r="AE16" s="120"/>
    </row>
    <row r="17" spans="1:256" s="108" customFormat="1" x14ac:dyDescent="0.2">
      <c r="A17" s="108" t="s">
        <v>379</v>
      </c>
      <c r="B17" s="108" t="s">
        <v>192</v>
      </c>
      <c r="C17" s="108" t="s">
        <v>4416</v>
      </c>
      <c r="D17" s="123">
        <v>36707</v>
      </c>
      <c r="E17" s="109" t="s">
        <v>477</v>
      </c>
      <c r="F17" s="120"/>
      <c r="G17" s="120" t="s">
        <v>632</v>
      </c>
      <c r="J17" s="120"/>
      <c r="M17" s="120"/>
      <c r="P17" s="120"/>
      <c r="S17" s="120"/>
      <c r="V17" s="120"/>
      <c r="Y17" s="120"/>
      <c r="AB17" s="120"/>
      <c r="AE17" s="120"/>
      <c r="BB17" s="109"/>
      <c r="BC17" s="109"/>
      <c r="BE17" s="109"/>
      <c r="BF17" s="109"/>
      <c r="BH17" s="109"/>
      <c r="BI17" s="109"/>
      <c r="BK17" s="109"/>
      <c r="BL17" s="109"/>
      <c r="BN17" s="109"/>
      <c r="BO17" s="109"/>
      <c r="BQ17" s="123"/>
      <c r="BR17" s="109"/>
      <c r="BS17" s="116"/>
      <c r="BU17" s="120"/>
      <c r="BV17" s="116"/>
      <c r="BW17" s="116"/>
      <c r="BX17" s="125"/>
    </row>
    <row r="18" spans="1:256" x14ac:dyDescent="0.2">
      <c r="A18" s="108"/>
      <c r="B18" s="108"/>
      <c r="C18" s="108" t="s">
        <v>3352</v>
      </c>
      <c r="D18" s="123">
        <v>36333</v>
      </c>
      <c r="E18" s="116" t="s">
        <v>230</v>
      </c>
      <c r="F18" s="120" t="s">
        <v>150</v>
      </c>
      <c r="G18" s="120"/>
      <c r="H18" s="108" t="s">
        <v>94</v>
      </c>
      <c r="I18" s="108" t="s">
        <v>232</v>
      </c>
      <c r="J18" s="120" t="s">
        <v>1176</v>
      </c>
      <c r="K18" s="108" t="s">
        <v>103</v>
      </c>
      <c r="L18" s="108" t="s">
        <v>232</v>
      </c>
      <c r="M18" s="120" t="s">
        <v>3353</v>
      </c>
      <c r="N18" s="108" t="s">
        <v>103</v>
      </c>
      <c r="O18" s="108" t="s">
        <v>434</v>
      </c>
      <c r="P18" s="120" t="s">
        <v>3354</v>
      </c>
      <c r="Q18" s="108"/>
      <c r="R18" s="108"/>
      <c r="S18" s="120"/>
      <c r="T18" s="108" t="s">
        <v>103</v>
      </c>
      <c r="U18" s="108" t="s">
        <v>434</v>
      </c>
      <c r="V18" s="120" t="s">
        <v>3355</v>
      </c>
      <c r="W18" s="108"/>
      <c r="X18" s="108"/>
      <c r="Y18" s="120"/>
      <c r="Z18" s="108"/>
      <c r="AA18" s="108"/>
      <c r="AB18" s="120"/>
      <c r="AC18" s="108"/>
      <c r="AD18" s="108"/>
      <c r="AE18" s="120"/>
      <c r="AF18" s="108"/>
      <c r="AG18" s="108"/>
      <c r="AH18" s="108"/>
      <c r="AI18" s="108"/>
      <c r="AJ18" s="108"/>
      <c r="AK18" s="108"/>
      <c r="AL18" s="108"/>
      <c r="AM18" s="108"/>
      <c r="AN18" s="108"/>
      <c r="AO18" s="108"/>
      <c r="AP18" s="108"/>
      <c r="AQ18" s="108"/>
      <c r="AR18" s="108"/>
      <c r="AS18" s="108"/>
      <c r="AT18" s="108"/>
      <c r="AU18" s="108"/>
      <c r="AV18" s="108"/>
      <c r="AW18" s="108"/>
      <c r="AX18" s="108"/>
      <c r="AY18" s="108"/>
      <c r="AZ18" s="108"/>
      <c r="BA18" s="108"/>
      <c r="BB18" s="108"/>
      <c r="BC18" s="108"/>
      <c r="BD18" s="108"/>
      <c r="BE18" s="108"/>
      <c r="BF18" s="108"/>
      <c r="BG18" s="108"/>
      <c r="BH18" s="108"/>
      <c r="BI18" s="108"/>
      <c r="BJ18" s="108"/>
      <c r="BK18" s="108"/>
      <c r="BL18" s="108"/>
      <c r="BM18" s="108"/>
      <c r="BN18" s="108"/>
      <c r="BO18" s="108"/>
      <c r="BP18" s="108"/>
      <c r="BQ18" s="108"/>
      <c r="BR18" s="108"/>
      <c r="BS18" s="108"/>
      <c r="BT18" s="108"/>
      <c r="BU18" s="108"/>
      <c r="BV18" s="108"/>
      <c r="BW18" s="108"/>
      <c r="BX18" s="108"/>
      <c r="BY18" s="108"/>
      <c r="BZ18" s="108"/>
      <c r="CA18" s="108"/>
      <c r="CB18" s="108"/>
      <c r="CC18" s="108"/>
      <c r="CD18" s="108"/>
      <c r="CE18" s="108"/>
      <c r="CF18" s="108"/>
      <c r="CG18" s="108"/>
      <c r="CH18" s="108"/>
      <c r="CI18" s="108"/>
      <c r="CJ18" s="108"/>
      <c r="CK18" s="108"/>
      <c r="CL18" s="108"/>
      <c r="CM18" s="108"/>
      <c r="CN18" s="108"/>
      <c r="CO18" s="108"/>
      <c r="CP18" s="108"/>
      <c r="CQ18" s="108"/>
      <c r="CR18" s="108"/>
      <c r="CS18" s="108"/>
      <c r="CT18" s="108"/>
      <c r="CU18" s="108"/>
      <c r="CV18" s="108"/>
      <c r="CW18" s="108"/>
      <c r="CX18" s="108"/>
      <c r="CY18" s="108"/>
      <c r="CZ18" s="108"/>
      <c r="DA18" s="108"/>
      <c r="DB18" s="108"/>
      <c r="DC18" s="108"/>
      <c r="DD18" s="108"/>
      <c r="DE18" s="108"/>
      <c r="DF18" s="108"/>
      <c r="DG18" s="108"/>
      <c r="DH18" s="108"/>
      <c r="DI18" s="108"/>
      <c r="DJ18" s="108"/>
      <c r="DK18" s="108"/>
      <c r="DL18" s="108"/>
      <c r="DM18" s="108"/>
      <c r="DN18" s="108"/>
      <c r="DO18" s="108"/>
      <c r="DP18" s="108"/>
      <c r="DQ18" s="108"/>
      <c r="DR18" s="108"/>
      <c r="DS18" s="108"/>
      <c r="DT18" s="108"/>
      <c r="DU18" s="108"/>
      <c r="DV18" s="108"/>
      <c r="DW18" s="108"/>
      <c r="DX18" s="108"/>
      <c r="DY18" s="108"/>
      <c r="DZ18" s="108"/>
      <c r="EA18" s="108"/>
      <c r="EB18" s="108"/>
      <c r="EC18" s="108"/>
      <c r="ED18" s="108"/>
      <c r="EE18" s="108"/>
      <c r="EF18" s="108"/>
      <c r="EG18" s="108"/>
      <c r="EH18" s="108"/>
      <c r="EI18" s="108"/>
      <c r="EJ18" s="108"/>
      <c r="EK18" s="108"/>
      <c r="EL18" s="108"/>
      <c r="EM18" s="108"/>
      <c r="EN18" s="108"/>
      <c r="EO18" s="108"/>
      <c r="EP18" s="108"/>
      <c r="EQ18" s="108"/>
      <c r="ER18" s="108"/>
      <c r="ES18" s="108"/>
      <c r="ET18" s="108"/>
      <c r="EU18" s="108"/>
      <c r="EV18" s="108"/>
      <c r="EW18" s="108"/>
      <c r="EX18" s="108"/>
      <c r="EY18" s="108"/>
      <c r="EZ18" s="108"/>
      <c r="FA18" s="108"/>
      <c r="FB18" s="108"/>
      <c r="FC18" s="108"/>
      <c r="FD18" s="108"/>
      <c r="FE18" s="108"/>
      <c r="FF18" s="108"/>
      <c r="FG18" s="108"/>
      <c r="FH18" s="108"/>
      <c r="FI18" s="108"/>
      <c r="FJ18" s="108"/>
      <c r="FK18" s="108"/>
      <c r="FL18" s="108"/>
      <c r="FM18" s="108"/>
      <c r="FN18" s="108"/>
      <c r="FO18" s="108"/>
      <c r="FP18" s="108"/>
      <c r="FQ18" s="108"/>
      <c r="FR18" s="108"/>
      <c r="FS18" s="108"/>
      <c r="FT18" s="108"/>
      <c r="FU18" s="108"/>
      <c r="FV18" s="108"/>
      <c r="FW18" s="108"/>
      <c r="FX18" s="108"/>
      <c r="FY18" s="108"/>
      <c r="FZ18" s="108"/>
      <c r="GA18" s="108"/>
      <c r="GB18" s="108"/>
      <c r="GC18" s="108"/>
      <c r="GD18" s="108"/>
      <c r="GE18" s="108"/>
      <c r="GF18" s="108"/>
      <c r="GG18" s="108"/>
      <c r="GH18" s="108"/>
      <c r="GI18" s="108"/>
      <c r="GJ18" s="108"/>
      <c r="GK18" s="108"/>
      <c r="GL18" s="108"/>
      <c r="GM18" s="108"/>
      <c r="GN18" s="108"/>
      <c r="GO18" s="108"/>
      <c r="GP18" s="108"/>
      <c r="GQ18" s="108"/>
      <c r="GR18" s="108"/>
      <c r="GS18" s="108"/>
      <c r="GT18" s="108"/>
      <c r="GU18" s="108"/>
      <c r="GV18" s="108"/>
      <c r="GW18" s="108"/>
      <c r="GX18" s="108"/>
      <c r="GY18" s="108"/>
      <c r="GZ18" s="108"/>
      <c r="HA18" s="108"/>
      <c r="HB18" s="108"/>
      <c r="HC18" s="108"/>
      <c r="HD18" s="108"/>
      <c r="HE18" s="108"/>
      <c r="HF18" s="108"/>
      <c r="HG18" s="108"/>
      <c r="HH18" s="108"/>
      <c r="HI18" s="108"/>
      <c r="HJ18" s="108"/>
      <c r="HK18" s="108"/>
      <c r="HL18" s="108"/>
      <c r="HM18" s="108"/>
      <c r="HN18" s="108"/>
      <c r="HO18" s="108"/>
      <c r="HP18" s="108"/>
      <c r="HQ18" s="108"/>
      <c r="HR18" s="108"/>
      <c r="HS18" s="108"/>
      <c r="HT18" s="108"/>
      <c r="HU18" s="108"/>
      <c r="HV18" s="108"/>
      <c r="HW18" s="108"/>
      <c r="HX18" s="108"/>
      <c r="HY18" s="108"/>
      <c r="HZ18" s="108"/>
      <c r="IA18" s="108"/>
      <c r="IB18" s="108"/>
      <c r="IC18" s="108"/>
      <c r="ID18" s="108"/>
      <c r="IE18" s="108"/>
      <c r="IF18" s="108"/>
      <c r="IG18" s="108"/>
      <c r="IH18" s="108"/>
      <c r="II18" s="108"/>
      <c r="IJ18" s="108"/>
      <c r="IK18" s="108"/>
      <c r="IL18" s="108"/>
      <c r="IM18" s="108"/>
      <c r="IN18" s="108"/>
      <c r="IO18" s="108"/>
      <c r="IP18" s="108"/>
      <c r="IQ18" s="108"/>
      <c r="IR18" s="108"/>
      <c r="IS18" s="108"/>
      <c r="IT18" s="108"/>
      <c r="IU18" s="108"/>
      <c r="IV18" s="108"/>
    </row>
    <row r="19" spans="1:256" s="108" customFormat="1" x14ac:dyDescent="0.2">
      <c r="C19" s="108" t="s">
        <v>2826</v>
      </c>
      <c r="D19" s="123">
        <v>33713</v>
      </c>
      <c r="E19" s="109" t="s">
        <v>361</v>
      </c>
      <c r="F19" s="109" t="s">
        <v>428</v>
      </c>
      <c r="G19" s="120"/>
      <c r="H19" s="108" t="s">
        <v>162</v>
      </c>
      <c r="I19" s="109" t="s">
        <v>556</v>
      </c>
      <c r="J19" s="109" t="s">
        <v>519</v>
      </c>
      <c r="K19" s="108" t="s">
        <v>168</v>
      </c>
      <c r="L19" s="109" t="s">
        <v>556</v>
      </c>
      <c r="M19" s="109" t="s">
        <v>193</v>
      </c>
      <c r="N19" s="108" t="s">
        <v>168</v>
      </c>
      <c r="O19" s="109" t="s">
        <v>215</v>
      </c>
      <c r="P19" s="109" t="s">
        <v>193</v>
      </c>
      <c r="Q19" s="108" t="s">
        <v>162</v>
      </c>
      <c r="R19" s="109" t="s">
        <v>215</v>
      </c>
      <c r="S19" s="109" t="s">
        <v>161</v>
      </c>
      <c r="T19" s="108" t="s">
        <v>168</v>
      </c>
      <c r="U19" s="109" t="s">
        <v>215</v>
      </c>
      <c r="V19" s="109" t="s">
        <v>193</v>
      </c>
      <c r="W19" s="108" t="s">
        <v>162</v>
      </c>
      <c r="X19" s="109" t="s">
        <v>215</v>
      </c>
      <c r="Y19" s="109" t="s">
        <v>518</v>
      </c>
      <c r="Z19" s="108" t="s">
        <v>168</v>
      </c>
      <c r="AA19" s="109" t="s">
        <v>215</v>
      </c>
      <c r="AB19" s="109" t="s">
        <v>169</v>
      </c>
      <c r="AD19" s="109"/>
      <c r="AE19" s="109"/>
      <c r="AG19" s="109"/>
      <c r="AH19" s="109"/>
      <c r="AJ19" s="109"/>
      <c r="AK19" s="109"/>
      <c r="AM19" s="109"/>
      <c r="AN19" s="109"/>
      <c r="AP19" s="109"/>
      <c r="AQ19" s="109"/>
      <c r="AS19" s="109"/>
      <c r="AT19" s="109"/>
      <c r="AV19" s="109"/>
      <c r="AW19" s="109"/>
      <c r="AY19" s="109"/>
      <c r="AZ19" s="109"/>
    </row>
    <row r="20" spans="1:256" s="108" customFormat="1" x14ac:dyDescent="0.2">
      <c r="A20" s="108" t="s">
        <v>298</v>
      </c>
      <c r="B20" s="108" t="s">
        <v>275</v>
      </c>
      <c r="C20" s="108" t="s">
        <v>4417</v>
      </c>
      <c r="D20" s="123">
        <v>36764</v>
      </c>
      <c r="E20" s="109" t="s">
        <v>3181</v>
      </c>
      <c r="F20" s="120"/>
      <c r="G20" s="120" t="s">
        <v>269</v>
      </c>
      <c r="J20" s="120"/>
      <c r="M20" s="120"/>
      <c r="P20" s="120"/>
      <c r="S20" s="120"/>
      <c r="V20" s="120"/>
      <c r="Y20" s="120"/>
      <c r="AB20" s="120"/>
      <c r="AE20" s="120"/>
    </row>
    <row r="21" spans="1:256" s="108" customFormat="1" x14ac:dyDescent="0.2">
      <c r="C21" s="108" t="s">
        <v>1291</v>
      </c>
      <c r="D21" s="123">
        <v>35470</v>
      </c>
      <c r="E21" s="109" t="s">
        <v>1292</v>
      </c>
      <c r="F21" s="109" t="s">
        <v>4418</v>
      </c>
      <c r="G21" s="120"/>
      <c r="I21" s="109"/>
      <c r="J21" s="109"/>
      <c r="K21" s="108" t="s">
        <v>402</v>
      </c>
      <c r="L21" s="109" t="s">
        <v>185</v>
      </c>
      <c r="M21" s="109" t="s">
        <v>393</v>
      </c>
      <c r="N21" s="108" t="s">
        <v>402</v>
      </c>
      <c r="O21" s="109" t="s">
        <v>185</v>
      </c>
      <c r="P21" s="109" t="s">
        <v>167</v>
      </c>
      <c r="R21" s="109"/>
      <c r="S21" s="109"/>
      <c r="T21" s="108" t="s">
        <v>386</v>
      </c>
      <c r="U21" s="109" t="s">
        <v>185</v>
      </c>
      <c r="V21" s="109" t="s">
        <v>167</v>
      </c>
      <c r="W21" s="108" t="s">
        <v>386</v>
      </c>
      <c r="X21" s="109" t="s">
        <v>185</v>
      </c>
      <c r="Y21" s="109" t="s">
        <v>393</v>
      </c>
      <c r="Z21" s="108" t="s">
        <v>386</v>
      </c>
      <c r="AA21" s="109" t="s">
        <v>185</v>
      </c>
      <c r="AB21" s="109" t="s">
        <v>393</v>
      </c>
      <c r="AD21" s="109"/>
      <c r="AE21" s="109"/>
      <c r="AG21" s="109"/>
      <c r="AH21" s="109"/>
      <c r="AJ21" s="109"/>
      <c r="AK21" s="109"/>
      <c r="AM21" s="109"/>
      <c r="AN21" s="109"/>
      <c r="AP21" s="109"/>
      <c r="AQ21" s="109"/>
      <c r="AS21" s="109"/>
      <c r="AT21" s="109"/>
      <c r="AV21" s="109"/>
      <c r="AW21" s="109"/>
      <c r="AY21" s="109"/>
      <c r="AZ21" s="109"/>
    </row>
    <row r="22" spans="1:256" s="108" customFormat="1" x14ac:dyDescent="0.2">
      <c r="C22" s="108" t="s">
        <v>4419</v>
      </c>
      <c r="D22" s="123">
        <v>34549</v>
      </c>
      <c r="E22" s="109" t="s">
        <v>1436</v>
      </c>
      <c r="F22" s="109" t="s">
        <v>1436</v>
      </c>
      <c r="G22" s="120"/>
      <c r="I22" s="116"/>
      <c r="J22" s="120"/>
      <c r="K22" s="108" t="s">
        <v>367</v>
      </c>
      <c r="L22" s="116" t="s">
        <v>177</v>
      </c>
      <c r="M22" s="120" t="s">
        <v>941</v>
      </c>
      <c r="N22" s="108" t="s">
        <v>370</v>
      </c>
      <c r="O22" s="116" t="s">
        <v>306</v>
      </c>
      <c r="P22" s="120" t="s">
        <v>632</v>
      </c>
      <c r="Q22" s="108" t="s">
        <v>370</v>
      </c>
      <c r="R22" s="116" t="s">
        <v>330</v>
      </c>
      <c r="S22" s="120" t="s">
        <v>1246</v>
      </c>
      <c r="T22" s="108" t="s">
        <v>3096</v>
      </c>
      <c r="U22" s="116" t="s">
        <v>330</v>
      </c>
      <c r="V22" s="120" t="s">
        <v>941</v>
      </c>
      <c r="W22" s="108" t="s">
        <v>370</v>
      </c>
      <c r="X22" s="116" t="s">
        <v>207</v>
      </c>
      <c r="Y22" s="120" t="s">
        <v>4420</v>
      </c>
      <c r="Z22" s="108" t="s">
        <v>1056</v>
      </c>
      <c r="AA22" s="116"/>
      <c r="AB22" s="120"/>
      <c r="AC22" s="108" t="s">
        <v>351</v>
      </c>
      <c r="AD22" s="116" t="s">
        <v>432</v>
      </c>
      <c r="AE22" s="120" t="s">
        <v>350</v>
      </c>
      <c r="AF22" s="108" t="s">
        <v>351</v>
      </c>
      <c r="AG22" s="116" t="s">
        <v>432</v>
      </c>
      <c r="AH22" s="120" t="s">
        <v>795</v>
      </c>
      <c r="AI22" s="108" t="s">
        <v>351</v>
      </c>
      <c r="AJ22" s="116" t="s">
        <v>432</v>
      </c>
      <c r="AK22" s="120" t="s">
        <v>1699</v>
      </c>
      <c r="AM22" s="116"/>
      <c r="AN22" s="120"/>
      <c r="AP22" s="116"/>
      <c r="AQ22" s="120"/>
      <c r="AS22" s="116"/>
      <c r="AT22" s="120"/>
      <c r="AV22" s="116"/>
      <c r="AW22" s="120"/>
      <c r="AY22" s="116"/>
      <c r="AZ22" s="120"/>
    </row>
    <row r="23" spans="1:256" s="108" customFormat="1" x14ac:dyDescent="0.2">
      <c r="A23" s="108" t="s">
        <v>399</v>
      </c>
      <c r="B23" s="108" t="s">
        <v>105</v>
      </c>
      <c r="C23" s="108" t="s">
        <v>2875</v>
      </c>
      <c r="D23" s="123">
        <v>35739</v>
      </c>
      <c r="E23" s="109" t="s">
        <v>482</v>
      </c>
      <c r="F23" s="120" t="s">
        <v>338</v>
      </c>
      <c r="G23" s="120" t="s">
        <v>141</v>
      </c>
      <c r="H23" s="108" t="s">
        <v>397</v>
      </c>
      <c r="I23" s="108" t="s">
        <v>105</v>
      </c>
      <c r="J23" s="120" t="s">
        <v>412</v>
      </c>
      <c r="K23" s="108" t="s">
        <v>2888</v>
      </c>
      <c r="L23" s="108" t="s">
        <v>105</v>
      </c>
      <c r="M23" s="120" t="s">
        <v>398</v>
      </c>
      <c r="N23" s="108" t="s">
        <v>397</v>
      </c>
      <c r="O23" s="108" t="s">
        <v>105</v>
      </c>
      <c r="P23" s="120" t="s">
        <v>412</v>
      </c>
      <c r="S23" s="120"/>
      <c r="V23" s="120"/>
      <c r="Y23" s="120"/>
      <c r="AB23" s="120"/>
      <c r="AE23" s="120"/>
    </row>
    <row r="24" spans="1:256" ht="12.75" customHeight="1" x14ac:dyDescent="0.2">
      <c r="A24" s="108" t="s">
        <v>184</v>
      </c>
      <c r="B24" s="108" t="s">
        <v>252</v>
      </c>
      <c r="C24" s="108" t="s">
        <v>3991</v>
      </c>
      <c r="D24" s="123">
        <v>36938</v>
      </c>
      <c r="E24" s="109" t="s">
        <v>506</v>
      </c>
      <c r="F24" s="120"/>
      <c r="G24" s="120"/>
      <c r="H24" s="108"/>
      <c r="I24" s="108"/>
      <c r="J24" s="120"/>
      <c r="K24" s="108"/>
      <c r="L24" s="108"/>
      <c r="M24" s="120"/>
      <c r="N24" s="108"/>
      <c r="O24" s="108"/>
      <c r="P24" s="120"/>
      <c r="Q24" s="108"/>
      <c r="R24" s="108"/>
      <c r="S24" s="120"/>
      <c r="T24" s="108"/>
      <c r="U24" s="108"/>
      <c r="V24" s="120"/>
      <c r="W24" s="108"/>
      <c r="X24" s="108"/>
      <c r="Y24" s="120"/>
      <c r="Z24" s="108"/>
      <c r="AA24" s="108"/>
      <c r="AB24" s="120"/>
      <c r="AC24" s="108"/>
      <c r="AD24" s="108"/>
      <c r="AE24" s="120"/>
      <c r="AF24" s="108"/>
      <c r="AG24" s="108"/>
      <c r="AH24" s="108"/>
      <c r="AI24" s="108"/>
      <c r="AJ24" s="108"/>
      <c r="AK24" s="108"/>
      <c r="AL24" s="108"/>
      <c r="AM24" s="108"/>
      <c r="AN24" s="108"/>
      <c r="AO24" s="108"/>
      <c r="AP24" s="108"/>
      <c r="AQ24" s="108"/>
      <c r="AR24" s="108"/>
      <c r="AS24" s="108"/>
      <c r="AT24" s="108"/>
      <c r="AU24" s="108"/>
      <c r="AV24" s="108"/>
      <c r="AW24" s="108"/>
      <c r="AX24" s="108"/>
      <c r="AY24" s="108"/>
      <c r="AZ24" s="108"/>
      <c r="BA24" s="108"/>
      <c r="BB24" s="109"/>
      <c r="BC24" s="109"/>
      <c r="BD24" s="108"/>
      <c r="BE24" s="109"/>
      <c r="BF24" s="109"/>
      <c r="BG24" s="108"/>
      <c r="BH24" s="109"/>
      <c r="BI24" s="109"/>
      <c r="BJ24" s="108"/>
      <c r="BK24" s="109"/>
      <c r="BL24" s="109"/>
      <c r="BM24" s="108"/>
      <c r="BN24" s="109"/>
      <c r="BO24" s="120"/>
      <c r="BP24" s="108"/>
      <c r="BQ24" s="108"/>
      <c r="BR24" s="120"/>
      <c r="BS24" s="120"/>
      <c r="BT24" s="120"/>
      <c r="BU24" s="120"/>
      <c r="BV24" s="108"/>
      <c r="BW24" s="116"/>
      <c r="BX24" s="116"/>
      <c r="BY24" s="108"/>
      <c r="BZ24" s="108"/>
      <c r="CA24" s="108"/>
      <c r="CB24" s="108"/>
      <c r="CC24" s="108"/>
      <c r="CD24" s="108"/>
      <c r="CE24" s="108"/>
      <c r="CF24" s="108"/>
      <c r="CG24" s="108"/>
      <c r="CH24" s="108"/>
      <c r="CI24" s="108"/>
      <c r="CJ24" s="108"/>
      <c r="CK24" s="108"/>
      <c r="CL24" s="108"/>
      <c r="CM24" s="108"/>
      <c r="CN24" s="108"/>
      <c r="CO24" s="108"/>
      <c r="CP24" s="108"/>
      <c r="CQ24" s="108"/>
      <c r="CR24" s="108"/>
      <c r="CS24" s="108"/>
      <c r="CT24" s="108"/>
      <c r="CU24" s="108"/>
      <c r="CV24" s="108"/>
      <c r="CW24" s="108"/>
      <c r="CX24" s="108"/>
      <c r="CY24" s="108"/>
      <c r="CZ24" s="108"/>
      <c r="DA24" s="108"/>
      <c r="DB24" s="108"/>
      <c r="DC24" s="108"/>
      <c r="DD24" s="108"/>
      <c r="DE24" s="108"/>
      <c r="DF24" s="108"/>
      <c r="DG24" s="108"/>
      <c r="DH24" s="108"/>
      <c r="DI24" s="108"/>
      <c r="DJ24" s="108"/>
      <c r="DK24" s="108"/>
      <c r="DL24" s="108"/>
      <c r="DM24" s="108"/>
      <c r="DN24" s="108"/>
      <c r="DO24" s="108"/>
      <c r="DP24" s="108"/>
      <c r="DQ24" s="108"/>
      <c r="DR24" s="108"/>
      <c r="DS24" s="108"/>
      <c r="DT24" s="108"/>
      <c r="DU24" s="108"/>
      <c r="DV24" s="108"/>
      <c r="DW24" s="108"/>
      <c r="DX24" s="108"/>
      <c r="DY24" s="108"/>
      <c r="DZ24" s="108"/>
      <c r="EA24" s="108"/>
      <c r="EB24" s="108"/>
      <c r="EC24" s="108"/>
      <c r="ED24" s="108"/>
      <c r="EE24" s="108"/>
      <c r="EF24" s="108"/>
      <c r="EG24" s="108"/>
      <c r="EH24" s="108"/>
      <c r="EI24" s="108"/>
      <c r="EJ24" s="108"/>
      <c r="EK24" s="108"/>
      <c r="EL24" s="108"/>
      <c r="EM24" s="108"/>
      <c r="EN24" s="108"/>
      <c r="EO24" s="108"/>
      <c r="EP24" s="108"/>
      <c r="EQ24" s="108"/>
      <c r="ER24" s="108"/>
      <c r="ES24" s="108"/>
      <c r="ET24" s="108"/>
      <c r="EU24" s="108"/>
      <c r="EV24" s="108"/>
      <c r="EW24" s="108"/>
      <c r="EX24" s="108"/>
      <c r="EY24" s="108"/>
      <c r="EZ24" s="108"/>
      <c r="FA24" s="108"/>
      <c r="FB24" s="108"/>
      <c r="FC24" s="108"/>
      <c r="FD24" s="108"/>
      <c r="FE24" s="108"/>
      <c r="FF24" s="108"/>
      <c r="FG24" s="108"/>
      <c r="FH24" s="108"/>
      <c r="FI24" s="108"/>
      <c r="FJ24" s="108"/>
      <c r="FK24" s="108"/>
      <c r="FL24" s="108"/>
      <c r="FM24" s="108"/>
      <c r="FN24" s="108"/>
      <c r="FO24" s="108"/>
      <c r="FP24" s="108"/>
      <c r="FQ24" s="108"/>
      <c r="FR24" s="108"/>
      <c r="FS24" s="108"/>
      <c r="FT24" s="108"/>
      <c r="FU24" s="108"/>
      <c r="FV24" s="108"/>
      <c r="FW24" s="108"/>
      <c r="FX24" s="108"/>
      <c r="FY24" s="108"/>
      <c r="FZ24" s="108"/>
      <c r="GA24" s="108"/>
      <c r="GB24" s="108"/>
      <c r="GC24" s="108"/>
      <c r="GD24" s="108"/>
      <c r="GE24" s="108"/>
      <c r="GF24" s="108"/>
      <c r="GG24" s="108"/>
      <c r="GH24" s="108"/>
      <c r="GI24" s="108"/>
      <c r="GJ24" s="108"/>
      <c r="GK24" s="108"/>
      <c r="GL24" s="108"/>
      <c r="GM24" s="108"/>
      <c r="GN24" s="108"/>
      <c r="GO24" s="108"/>
      <c r="GP24" s="108"/>
      <c r="GQ24" s="108"/>
      <c r="GR24" s="108"/>
      <c r="GS24" s="108"/>
      <c r="GT24" s="108"/>
      <c r="GU24" s="108"/>
      <c r="GV24" s="108"/>
      <c r="GW24" s="108"/>
      <c r="GX24" s="108"/>
      <c r="GY24" s="108"/>
      <c r="GZ24" s="108"/>
      <c r="HA24" s="108"/>
      <c r="HB24" s="108"/>
      <c r="HC24" s="108"/>
      <c r="HD24" s="108"/>
      <c r="HE24" s="108"/>
      <c r="HF24" s="108"/>
      <c r="HG24" s="108"/>
      <c r="HH24" s="108"/>
      <c r="HI24" s="108"/>
      <c r="HJ24" s="108"/>
      <c r="HK24" s="108"/>
      <c r="HL24" s="108"/>
      <c r="HM24" s="108"/>
      <c r="HN24" s="108"/>
      <c r="HO24" s="108"/>
      <c r="HP24" s="108"/>
      <c r="HQ24" s="108"/>
      <c r="HR24" s="108"/>
      <c r="HS24" s="108"/>
      <c r="HT24" s="108"/>
      <c r="HU24" s="108"/>
      <c r="HV24" s="108"/>
      <c r="HW24" s="108"/>
      <c r="HX24" s="108"/>
      <c r="HY24" s="108"/>
      <c r="HZ24" s="108"/>
      <c r="IA24" s="108"/>
      <c r="IB24" s="108"/>
      <c r="IC24" s="108"/>
      <c r="ID24" s="108"/>
      <c r="IE24" s="108"/>
      <c r="IF24" s="108"/>
      <c r="IG24" s="108"/>
      <c r="IH24" s="108"/>
      <c r="II24" s="108"/>
      <c r="IJ24" s="108"/>
      <c r="IK24" s="108"/>
      <c r="IL24" s="108"/>
      <c r="IM24" s="108"/>
      <c r="IN24" s="108"/>
      <c r="IO24" s="108"/>
      <c r="IP24" s="108"/>
      <c r="IQ24" s="108"/>
      <c r="IR24" s="108"/>
      <c r="IS24" s="108"/>
      <c r="IT24" s="108"/>
      <c r="IU24" s="108"/>
      <c r="IV24" s="108"/>
    </row>
    <row r="25" spans="1:256" s="108" customFormat="1" x14ac:dyDescent="0.2">
      <c r="A25" s="108" t="s">
        <v>156</v>
      </c>
      <c r="B25" s="108" t="s">
        <v>192</v>
      </c>
      <c r="C25" s="108" t="s">
        <v>3796</v>
      </c>
      <c r="D25" s="123">
        <v>34231</v>
      </c>
      <c r="E25" s="116" t="s">
        <v>884</v>
      </c>
      <c r="F25" s="120" t="s">
        <v>490</v>
      </c>
      <c r="G25" s="120" t="s">
        <v>141</v>
      </c>
      <c r="H25" s="100" t="s">
        <v>156</v>
      </c>
      <c r="I25" s="100" t="s">
        <v>192</v>
      </c>
      <c r="J25" s="127" t="s">
        <v>141</v>
      </c>
      <c r="K25" s="100" t="s">
        <v>168</v>
      </c>
      <c r="L25" s="100" t="s">
        <v>192</v>
      </c>
      <c r="M25" s="127" t="s">
        <v>1042</v>
      </c>
      <c r="N25" s="100" t="s">
        <v>156</v>
      </c>
      <c r="O25" s="100" t="s">
        <v>192</v>
      </c>
      <c r="P25" s="127" t="s">
        <v>141</v>
      </c>
      <c r="Q25" s="100" t="s">
        <v>168</v>
      </c>
      <c r="R25" s="100" t="s">
        <v>192</v>
      </c>
      <c r="S25" s="127" t="s">
        <v>3375</v>
      </c>
      <c r="T25" s="100" t="s">
        <v>168</v>
      </c>
      <c r="U25" s="100" t="s">
        <v>192</v>
      </c>
      <c r="V25" s="127" t="s">
        <v>1046</v>
      </c>
      <c r="W25" s="100" t="s">
        <v>168</v>
      </c>
      <c r="X25" s="100" t="s">
        <v>192</v>
      </c>
      <c r="Y25" s="127" t="s">
        <v>183</v>
      </c>
      <c r="AB25" s="120"/>
      <c r="AE25" s="120"/>
    </row>
    <row r="26" spans="1:256" s="108" customFormat="1" x14ac:dyDescent="0.2">
      <c r="C26" s="108" t="s">
        <v>2013</v>
      </c>
      <c r="D26" s="123">
        <v>36782</v>
      </c>
      <c r="E26" s="109" t="s">
        <v>173</v>
      </c>
      <c r="F26" s="120" t="s">
        <v>621</v>
      </c>
      <c r="G26" s="120"/>
      <c r="H26" s="108" t="s">
        <v>168</v>
      </c>
      <c r="I26" s="108" t="s">
        <v>128</v>
      </c>
      <c r="J26" s="120" t="s">
        <v>193</v>
      </c>
      <c r="M26" s="120"/>
      <c r="P26" s="120"/>
      <c r="S26" s="120"/>
      <c r="V26" s="120"/>
      <c r="Y26" s="120"/>
      <c r="AB26" s="120"/>
      <c r="AE26" s="120"/>
      <c r="BB26" s="116"/>
      <c r="BC26" s="120"/>
      <c r="BE26" s="116"/>
      <c r="BF26" s="120"/>
      <c r="BH26" s="116"/>
      <c r="BI26" s="120"/>
      <c r="BK26" s="116"/>
      <c r="BL26" s="120"/>
      <c r="BN26" s="116"/>
      <c r="BO26" s="120"/>
      <c r="BR26" s="120"/>
      <c r="BS26" s="116"/>
      <c r="BT26" s="116"/>
      <c r="BU26" s="116"/>
      <c r="BV26" s="116"/>
      <c r="BW26" s="116"/>
      <c r="BX26" s="116"/>
    </row>
    <row r="27" spans="1:256" s="108" customFormat="1" x14ac:dyDescent="0.2">
      <c r="A27" s="108" t="s">
        <v>265</v>
      </c>
      <c r="B27" s="108" t="s">
        <v>134</v>
      </c>
      <c r="C27" s="108" t="s">
        <v>1651</v>
      </c>
      <c r="D27" s="123">
        <v>35176</v>
      </c>
      <c r="E27" s="116" t="s">
        <v>1234</v>
      </c>
      <c r="F27" s="120" t="s">
        <v>1251</v>
      </c>
      <c r="G27" s="120" t="s">
        <v>241</v>
      </c>
      <c r="H27" s="108" t="s">
        <v>226</v>
      </c>
      <c r="I27" s="108" t="s">
        <v>134</v>
      </c>
      <c r="J27" s="120" t="s">
        <v>203</v>
      </c>
      <c r="K27" s="108" t="s">
        <v>263</v>
      </c>
      <c r="L27" s="108" t="s">
        <v>396</v>
      </c>
      <c r="M27" s="120" t="s">
        <v>264</v>
      </c>
      <c r="N27" s="108" t="s">
        <v>263</v>
      </c>
      <c r="O27" s="108" t="s">
        <v>396</v>
      </c>
      <c r="P27" s="120" t="s">
        <v>587</v>
      </c>
      <c r="Q27" s="108" t="s">
        <v>531</v>
      </c>
      <c r="R27" s="108" t="s">
        <v>396</v>
      </c>
      <c r="S27" s="120" t="s">
        <v>1638</v>
      </c>
      <c r="T27" s="108" t="s">
        <v>226</v>
      </c>
      <c r="U27" s="108" t="s">
        <v>396</v>
      </c>
      <c r="V27" s="120" t="s">
        <v>228</v>
      </c>
      <c r="W27" s="108" t="s">
        <v>555</v>
      </c>
      <c r="X27" s="108" t="s">
        <v>396</v>
      </c>
      <c r="Y27" s="120" t="s">
        <v>161</v>
      </c>
      <c r="AB27" s="120"/>
      <c r="AE27" s="120"/>
    </row>
    <row r="28" spans="1:256" x14ac:dyDescent="0.2">
      <c r="A28" s="108" t="s">
        <v>94</v>
      </c>
      <c r="B28" s="108" t="s">
        <v>227</v>
      </c>
      <c r="C28" s="108" t="s">
        <v>3990</v>
      </c>
      <c r="D28" s="123">
        <v>38204</v>
      </c>
      <c r="E28" s="109" t="s">
        <v>4421</v>
      </c>
      <c r="F28" s="120"/>
      <c r="G28" s="120" t="s">
        <v>4422</v>
      </c>
      <c r="H28" s="108"/>
      <c r="I28" s="108"/>
      <c r="J28" s="120"/>
      <c r="K28" s="108"/>
      <c r="L28" s="108"/>
      <c r="M28" s="120"/>
      <c r="N28" s="108"/>
      <c r="O28" s="108"/>
      <c r="P28" s="120"/>
      <c r="Q28" s="108"/>
      <c r="R28" s="108"/>
      <c r="S28" s="120"/>
      <c r="T28" s="108"/>
      <c r="U28" s="108"/>
      <c r="V28" s="120"/>
      <c r="W28" s="108"/>
      <c r="X28" s="108"/>
      <c r="Y28" s="120"/>
      <c r="Z28" s="108"/>
      <c r="AA28" s="108"/>
      <c r="AB28" s="120"/>
      <c r="AC28" s="108"/>
      <c r="AD28" s="108"/>
      <c r="AE28" s="120"/>
      <c r="AF28" s="108"/>
      <c r="AG28" s="108"/>
      <c r="AH28" s="108"/>
      <c r="AI28" s="108"/>
      <c r="AJ28" s="108"/>
      <c r="AK28" s="108"/>
      <c r="AL28" s="108"/>
      <c r="AM28" s="108"/>
      <c r="AN28" s="108"/>
      <c r="AO28" s="108"/>
      <c r="AP28" s="108"/>
      <c r="AQ28" s="108"/>
      <c r="AR28" s="108"/>
      <c r="AS28" s="108"/>
      <c r="AT28" s="108"/>
      <c r="AU28" s="108"/>
      <c r="AV28" s="108"/>
      <c r="AW28" s="108"/>
      <c r="AX28" s="108"/>
      <c r="AY28" s="108"/>
      <c r="AZ28" s="108"/>
      <c r="BA28" s="108"/>
      <c r="BB28" s="108"/>
      <c r="BC28" s="108"/>
      <c r="BD28" s="108"/>
      <c r="BE28" s="108"/>
      <c r="BF28" s="108"/>
      <c r="BG28" s="108"/>
      <c r="BH28" s="108"/>
      <c r="BI28" s="108"/>
      <c r="BJ28" s="108"/>
      <c r="BK28" s="108"/>
      <c r="BL28" s="108"/>
      <c r="BM28" s="108"/>
      <c r="BN28" s="108"/>
      <c r="BO28" s="108"/>
      <c r="BP28" s="108"/>
      <c r="BQ28" s="108"/>
      <c r="BR28" s="108"/>
      <c r="BS28" s="108"/>
      <c r="BT28" s="108"/>
      <c r="BU28" s="108"/>
      <c r="BV28" s="108"/>
      <c r="BW28" s="108"/>
      <c r="BX28" s="108"/>
      <c r="BY28" s="108"/>
      <c r="BZ28" s="108"/>
      <c r="CA28" s="108"/>
      <c r="CB28" s="108"/>
      <c r="CC28" s="108"/>
      <c r="CD28" s="108"/>
      <c r="CE28" s="108"/>
      <c r="CF28" s="108"/>
      <c r="CG28" s="108"/>
      <c r="CH28" s="108"/>
      <c r="CI28" s="108"/>
      <c r="CJ28" s="108"/>
      <c r="CK28" s="108"/>
      <c r="CL28" s="108"/>
      <c r="CM28" s="108"/>
      <c r="CN28" s="108"/>
      <c r="CO28" s="108"/>
      <c r="CP28" s="108"/>
      <c r="CQ28" s="108"/>
      <c r="CR28" s="108"/>
      <c r="CS28" s="108"/>
      <c r="CT28" s="108"/>
      <c r="CU28" s="108"/>
      <c r="CV28" s="108"/>
      <c r="CW28" s="108"/>
      <c r="CX28" s="108"/>
      <c r="CY28" s="108"/>
      <c r="CZ28" s="108"/>
      <c r="DA28" s="108"/>
      <c r="DB28" s="108"/>
      <c r="DC28" s="108"/>
      <c r="DD28" s="108"/>
      <c r="DE28" s="108"/>
      <c r="DF28" s="108"/>
      <c r="DG28" s="108"/>
      <c r="DH28" s="108"/>
      <c r="DI28" s="108"/>
      <c r="DJ28" s="108"/>
      <c r="DK28" s="108"/>
      <c r="DL28" s="108"/>
      <c r="DM28" s="108"/>
      <c r="DN28" s="108"/>
      <c r="DO28" s="108"/>
      <c r="DP28" s="108"/>
      <c r="DQ28" s="108"/>
      <c r="DR28" s="108"/>
      <c r="DS28" s="108"/>
      <c r="DT28" s="108"/>
      <c r="DU28" s="108"/>
      <c r="DV28" s="108"/>
      <c r="DW28" s="108"/>
      <c r="DX28" s="108"/>
      <c r="DY28" s="108"/>
      <c r="DZ28" s="108"/>
      <c r="EA28" s="108"/>
      <c r="EB28" s="108"/>
      <c r="EC28" s="108"/>
      <c r="ED28" s="108"/>
      <c r="EE28" s="108"/>
      <c r="EF28" s="108"/>
      <c r="EG28" s="108"/>
      <c r="EH28" s="108"/>
      <c r="EI28" s="108"/>
      <c r="EJ28" s="108"/>
      <c r="EK28" s="108"/>
      <c r="EL28" s="108"/>
      <c r="EM28" s="108"/>
      <c r="EN28" s="108"/>
      <c r="EO28" s="108"/>
      <c r="EP28" s="108"/>
      <c r="EQ28" s="108"/>
      <c r="ER28" s="108"/>
      <c r="ES28" s="108"/>
      <c r="ET28" s="108"/>
      <c r="EU28" s="108"/>
      <c r="EV28" s="108"/>
      <c r="EW28" s="108"/>
      <c r="EX28" s="108"/>
      <c r="EY28" s="108"/>
      <c r="EZ28" s="108"/>
      <c r="FA28" s="108"/>
      <c r="FB28" s="108"/>
      <c r="FC28" s="108"/>
      <c r="FD28" s="108"/>
      <c r="FE28" s="108"/>
      <c r="FF28" s="108"/>
      <c r="FG28" s="108"/>
      <c r="FH28" s="108"/>
      <c r="FI28" s="108"/>
      <c r="FJ28" s="108"/>
      <c r="FK28" s="108"/>
      <c r="FL28" s="108"/>
      <c r="FM28" s="108"/>
      <c r="FN28" s="108"/>
      <c r="FO28" s="108"/>
      <c r="FP28" s="108"/>
      <c r="FQ28" s="108"/>
      <c r="FR28" s="108"/>
      <c r="FS28" s="108"/>
      <c r="FT28" s="108"/>
      <c r="FU28" s="108"/>
      <c r="FV28" s="108"/>
      <c r="FW28" s="108"/>
      <c r="FX28" s="108"/>
      <c r="FY28" s="108"/>
      <c r="FZ28" s="108"/>
      <c r="GA28" s="108"/>
      <c r="GB28" s="108"/>
      <c r="GC28" s="108"/>
      <c r="GD28" s="108"/>
      <c r="GE28" s="108"/>
      <c r="GF28" s="108"/>
      <c r="GG28" s="108"/>
      <c r="GH28" s="108"/>
      <c r="GI28" s="108"/>
      <c r="GJ28" s="108"/>
      <c r="GK28" s="108"/>
      <c r="GL28" s="108"/>
      <c r="GM28" s="108"/>
      <c r="GN28" s="108"/>
      <c r="GO28" s="108"/>
      <c r="GP28" s="108"/>
      <c r="GQ28" s="108"/>
      <c r="GR28" s="108"/>
      <c r="GS28" s="108"/>
      <c r="GT28" s="108"/>
      <c r="GU28" s="108"/>
      <c r="GV28" s="108"/>
      <c r="GW28" s="108"/>
      <c r="GX28" s="108"/>
      <c r="GY28" s="108"/>
      <c r="GZ28" s="108"/>
      <c r="HA28" s="108"/>
      <c r="HB28" s="108"/>
      <c r="HC28" s="108"/>
      <c r="HD28" s="108"/>
      <c r="HE28" s="108"/>
      <c r="HF28" s="108"/>
      <c r="HG28" s="108"/>
      <c r="HH28" s="108"/>
      <c r="HI28" s="108"/>
      <c r="HJ28" s="108"/>
      <c r="HK28" s="108"/>
      <c r="HL28" s="108"/>
      <c r="HM28" s="108"/>
      <c r="HN28" s="108"/>
      <c r="HO28" s="108"/>
      <c r="HP28" s="108"/>
      <c r="HQ28" s="108"/>
      <c r="HR28" s="108"/>
      <c r="HS28" s="108"/>
      <c r="HT28" s="108"/>
      <c r="HU28" s="108"/>
      <c r="HV28" s="108"/>
      <c r="HW28" s="108"/>
      <c r="HX28" s="108"/>
      <c r="HY28" s="108"/>
      <c r="HZ28" s="108"/>
      <c r="IA28" s="108"/>
      <c r="IB28" s="108"/>
      <c r="IC28" s="108"/>
      <c r="ID28" s="108"/>
      <c r="IE28" s="108"/>
      <c r="IF28" s="108"/>
      <c r="IG28" s="108"/>
      <c r="IH28" s="108"/>
      <c r="II28" s="108"/>
      <c r="IJ28" s="108"/>
      <c r="IK28" s="108"/>
      <c r="IL28" s="108"/>
      <c r="IM28" s="108"/>
      <c r="IN28" s="108"/>
      <c r="IO28" s="108"/>
      <c r="IP28" s="108"/>
      <c r="IQ28" s="108"/>
      <c r="IR28" s="108"/>
      <c r="IS28" s="108"/>
      <c r="IT28" s="108"/>
      <c r="IU28" s="108"/>
      <c r="IV28" s="108"/>
    </row>
    <row r="29" spans="1:256" s="108" customFormat="1" x14ac:dyDescent="0.2">
      <c r="A29" s="120" t="s">
        <v>103</v>
      </c>
      <c r="B29" s="120" t="s">
        <v>306</v>
      </c>
      <c r="C29" s="108" t="s">
        <v>2341</v>
      </c>
      <c r="D29" s="123">
        <v>38006</v>
      </c>
      <c r="E29" s="109" t="s">
        <v>173</v>
      </c>
      <c r="F29" s="120" t="s">
        <v>144</v>
      </c>
      <c r="G29" s="120" t="s">
        <v>1987</v>
      </c>
      <c r="H29" s="108" t="s">
        <v>103</v>
      </c>
      <c r="I29" s="116" t="s">
        <v>306</v>
      </c>
      <c r="J29" s="120" t="s">
        <v>4423</v>
      </c>
      <c r="M29" s="120"/>
      <c r="P29" s="120"/>
      <c r="S29" s="120"/>
      <c r="V29" s="120"/>
      <c r="Y29" s="120"/>
      <c r="AB29" s="120"/>
      <c r="AE29" s="120"/>
    </row>
    <row r="30" spans="1:256" s="108" customFormat="1" x14ac:dyDescent="0.2">
      <c r="A30" s="108" t="s">
        <v>80</v>
      </c>
      <c r="B30" s="108" t="s">
        <v>324</v>
      </c>
      <c r="C30" s="108" t="s">
        <v>4307</v>
      </c>
      <c r="D30" s="123">
        <v>33852</v>
      </c>
      <c r="E30" s="116" t="s">
        <v>256</v>
      </c>
      <c r="F30" s="120" t="s">
        <v>756</v>
      </c>
      <c r="G30" s="120" t="s">
        <v>1737</v>
      </c>
      <c r="H30" s="108" t="s">
        <v>80</v>
      </c>
      <c r="I30" s="108" t="s">
        <v>207</v>
      </c>
      <c r="J30" s="120" t="s">
        <v>1737</v>
      </c>
      <c r="M30" s="120"/>
      <c r="N30" s="108" t="s">
        <v>80</v>
      </c>
      <c r="O30" s="108" t="s">
        <v>128</v>
      </c>
      <c r="P30" s="120" t="s">
        <v>1734</v>
      </c>
      <c r="Q30" s="108" t="s">
        <v>80</v>
      </c>
      <c r="R30" s="108" t="s">
        <v>128</v>
      </c>
      <c r="S30" s="120" t="s">
        <v>4424</v>
      </c>
      <c r="T30" s="108" t="s">
        <v>80</v>
      </c>
      <c r="U30" s="108" t="s">
        <v>128</v>
      </c>
      <c r="V30" s="120"/>
      <c r="W30" s="108" t="s">
        <v>80</v>
      </c>
      <c r="X30" s="108" t="s">
        <v>123</v>
      </c>
      <c r="Y30" s="120" t="s">
        <v>4425</v>
      </c>
      <c r="AB30" s="120"/>
      <c r="AE30" s="120"/>
    </row>
    <row r="31" spans="1:256" s="108" customFormat="1" x14ac:dyDescent="0.2">
      <c r="C31" s="108" t="s">
        <v>4426</v>
      </c>
      <c r="D31" s="123">
        <v>34983</v>
      </c>
      <c r="E31" s="109" t="s">
        <v>362</v>
      </c>
      <c r="F31" s="109" t="s">
        <v>362</v>
      </c>
      <c r="G31" s="120"/>
      <c r="H31" s="116"/>
      <c r="I31" s="116"/>
      <c r="J31" s="109"/>
      <c r="K31" s="116" t="s">
        <v>202</v>
      </c>
      <c r="L31" s="116" t="s">
        <v>434</v>
      </c>
      <c r="M31" s="109" t="s">
        <v>266</v>
      </c>
      <c r="N31" s="116" t="s">
        <v>202</v>
      </c>
      <c r="O31" s="116" t="s">
        <v>434</v>
      </c>
      <c r="P31" s="109" t="s">
        <v>247</v>
      </c>
      <c r="Q31" s="116" t="s">
        <v>202</v>
      </c>
      <c r="R31" s="116" t="s">
        <v>81</v>
      </c>
      <c r="S31" s="109" t="s">
        <v>201</v>
      </c>
      <c r="T31" s="116"/>
      <c r="U31" s="116"/>
      <c r="V31" s="109"/>
      <c r="W31" s="116" t="s">
        <v>202</v>
      </c>
      <c r="X31" s="116" t="s">
        <v>434</v>
      </c>
      <c r="Y31" s="109" t="s">
        <v>201</v>
      </c>
      <c r="Z31" s="116" t="s">
        <v>202</v>
      </c>
      <c r="AA31" s="116" t="s">
        <v>434</v>
      </c>
      <c r="AB31" s="109" t="s">
        <v>266</v>
      </c>
      <c r="AD31" s="116"/>
      <c r="AE31" s="120"/>
      <c r="AG31" s="116"/>
      <c r="AH31" s="120"/>
      <c r="AJ31" s="116"/>
      <c r="AK31" s="120"/>
      <c r="AM31" s="116"/>
      <c r="AN31" s="120"/>
      <c r="AP31" s="116"/>
      <c r="AQ31" s="120"/>
      <c r="AS31" s="116"/>
      <c r="AT31" s="120"/>
      <c r="AV31" s="116"/>
      <c r="AW31" s="120"/>
      <c r="AY31" s="116"/>
      <c r="AZ31" s="120"/>
    </row>
    <row r="32" spans="1:256" s="108" customFormat="1" x14ac:dyDescent="0.2">
      <c r="A32" s="108" t="s">
        <v>162</v>
      </c>
      <c r="B32" s="108" t="s">
        <v>434</v>
      </c>
      <c r="C32" s="108" t="s">
        <v>3799</v>
      </c>
      <c r="D32" s="123">
        <v>36925</v>
      </c>
      <c r="E32" s="109" t="s">
        <v>236</v>
      </c>
      <c r="F32" s="109" t="s">
        <v>114</v>
      </c>
      <c r="G32" s="120" t="s">
        <v>1043</v>
      </c>
      <c r="H32" s="108" t="s">
        <v>168</v>
      </c>
      <c r="I32" s="116" t="s">
        <v>434</v>
      </c>
      <c r="J32" s="120" t="s">
        <v>183</v>
      </c>
      <c r="K32" s="108" t="s">
        <v>168</v>
      </c>
      <c r="L32" s="116" t="s">
        <v>434</v>
      </c>
      <c r="M32" s="120" t="s">
        <v>183</v>
      </c>
      <c r="O32" s="116"/>
      <c r="P32" s="120"/>
      <c r="R32" s="116"/>
      <c r="S32" s="120"/>
      <c r="U32" s="116"/>
      <c r="V32" s="120"/>
      <c r="X32" s="116"/>
      <c r="Y32" s="120"/>
      <c r="AA32" s="116"/>
      <c r="AB32" s="120"/>
      <c r="AD32" s="116"/>
      <c r="AE32" s="120"/>
      <c r="AG32" s="116"/>
      <c r="AH32" s="120"/>
      <c r="AJ32" s="116"/>
      <c r="AK32" s="120"/>
      <c r="AM32" s="116"/>
      <c r="AN32" s="120"/>
    </row>
    <row r="33" spans="1:256" x14ac:dyDescent="0.2">
      <c r="A33" s="108" t="s">
        <v>308</v>
      </c>
      <c r="B33" s="108" t="s">
        <v>232</v>
      </c>
      <c r="C33" s="108" t="s">
        <v>3516</v>
      </c>
      <c r="D33" s="123">
        <v>34715</v>
      </c>
      <c r="E33" s="109" t="s">
        <v>3517</v>
      </c>
      <c r="F33" s="109" t="s">
        <v>4427</v>
      </c>
      <c r="G33" s="120" t="s">
        <v>781</v>
      </c>
      <c r="H33" s="108" t="s">
        <v>575</v>
      </c>
      <c r="I33" s="109" t="s">
        <v>134</v>
      </c>
      <c r="J33" s="109" t="s">
        <v>201</v>
      </c>
      <c r="K33" s="108" t="s">
        <v>575</v>
      </c>
      <c r="L33" s="109" t="s">
        <v>134</v>
      </c>
      <c r="M33" s="109" t="s">
        <v>785</v>
      </c>
      <c r="N33" s="108" t="s">
        <v>575</v>
      </c>
      <c r="O33" s="109" t="s">
        <v>134</v>
      </c>
      <c r="P33" s="109" t="s">
        <v>1392</v>
      </c>
      <c r="Q33" s="108" t="s">
        <v>575</v>
      </c>
      <c r="R33" s="109" t="s">
        <v>134</v>
      </c>
      <c r="S33" s="109" t="s">
        <v>567</v>
      </c>
      <c r="T33" s="108" t="s">
        <v>575</v>
      </c>
      <c r="U33" s="109" t="s">
        <v>134</v>
      </c>
      <c r="V33" s="109" t="s">
        <v>196</v>
      </c>
      <c r="W33" s="108" t="s">
        <v>308</v>
      </c>
      <c r="X33" s="109" t="s">
        <v>134</v>
      </c>
      <c r="Y33" s="109" t="s">
        <v>216</v>
      </c>
      <c r="Z33" s="108" t="s">
        <v>308</v>
      </c>
      <c r="AA33" s="109" t="s">
        <v>134</v>
      </c>
      <c r="AB33" s="109" t="s">
        <v>774</v>
      </c>
      <c r="AC33" s="108"/>
      <c r="AD33" s="109"/>
      <c r="AE33" s="109"/>
      <c r="AF33" s="108"/>
      <c r="AG33" s="109"/>
      <c r="AH33" s="109"/>
      <c r="AI33" s="108"/>
      <c r="AJ33" s="109"/>
      <c r="AK33" s="109"/>
      <c r="AL33" s="108"/>
      <c r="AM33" s="109"/>
      <c r="AN33" s="109"/>
      <c r="AO33" s="108"/>
      <c r="AP33" s="109"/>
      <c r="AQ33" s="109"/>
      <c r="AR33" s="108"/>
      <c r="AS33" s="109"/>
      <c r="AT33" s="109"/>
      <c r="AU33" s="108"/>
      <c r="AV33" s="109"/>
      <c r="AW33" s="109"/>
      <c r="AX33" s="108"/>
      <c r="AY33" s="109"/>
      <c r="AZ33" s="109"/>
      <c r="BA33" s="108"/>
      <c r="BB33" s="108"/>
      <c r="BC33" s="108"/>
      <c r="BD33" s="108"/>
      <c r="BE33" s="108"/>
      <c r="BF33" s="108"/>
      <c r="BG33" s="108"/>
      <c r="BH33" s="108"/>
      <c r="BI33" s="108"/>
      <c r="BJ33" s="108"/>
      <c r="BK33" s="108"/>
      <c r="BL33" s="108"/>
      <c r="BM33" s="108"/>
      <c r="BN33" s="108"/>
      <c r="BO33" s="108"/>
      <c r="BP33" s="108"/>
      <c r="BQ33" s="108"/>
      <c r="BR33" s="108"/>
      <c r="BS33" s="108"/>
      <c r="BT33" s="108"/>
      <c r="BU33" s="108"/>
      <c r="BV33" s="108"/>
      <c r="BW33" s="108"/>
      <c r="BX33" s="108"/>
      <c r="BY33" s="108"/>
      <c r="BZ33" s="108"/>
      <c r="CA33" s="108"/>
      <c r="CB33" s="108"/>
      <c r="CC33" s="108"/>
      <c r="CD33" s="108"/>
      <c r="CE33" s="108"/>
      <c r="CF33" s="108"/>
      <c r="CG33" s="108"/>
      <c r="CH33" s="108"/>
      <c r="CI33" s="108"/>
      <c r="CJ33" s="108"/>
      <c r="CK33" s="108"/>
      <c r="CL33" s="108"/>
      <c r="CM33" s="108"/>
      <c r="CN33" s="108"/>
      <c r="CO33" s="108"/>
      <c r="CP33" s="108"/>
      <c r="CQ33" s="108"/>
      <c r="CR33" s="108"/>
      <c r="CS33" s="108"/>
      <c r="CT33" s="108"/>
      <c r="CU33" s="108"/>
      <c r="CV33" s="108"/>
      <c r="CW33" s="108"/>
      <c r="CX33" s="108"/>
      <c r="CY33" s="108"/>
      <c r="CZ33" s="108"/>
      <c r="DA33" s="108"/>
      <c r="DB33" s="108"/>
      <c r="DC33" s="108"/>
      <c r="DD33" s="108"/>
      <c r="DE33" s="108"/>
      <c r="DF33" s="108"/>
      <c r="DG33" s="108"/>
      <c r="DH33" s="108"/>
      <c r="DI33" s="108"/>
      <c r="DJ33" s="108"/>
      <c r="DK33" s="108"/>
      <c r="DL33" s="108"/>
      <c r="DM33" s="108"/>
      <c r="DN33" s="108"/>
      <c r="DO33" s="108"/>
      <c r="DP33" s="108"/>
      <c r="DQ33" s="108"/>
      <c r="DR33" s="108"/>
      <c r="DS33" s="108"/>
      <c r="DT33" s="108"/>
      <c r="DU33" s="108"/>
      <c r="DV33" s="108"/>
      <c r="DW33" s="108"/>
      <c r="DX33" s="108"/>
      <c r="DY33" s="108"/>
      <c r="DZ33" s="108"/>
      <c r="EA33" s="108"/>
      <c r="EB33" s="108"/>
      <c r="EC33" s="108"/>
      <c r="ED33" s="108"/>
      <c r="EE33" s="108"/>
      <c r="EF33" s="108"/>
      <c r="EG33" s="108"/>
      <c r="EH33" s="108"/>
      <c r="EI33" s="108"/>
      <c r="EJ33" s="108"/>
      <c r="EK33" s="108"/>
      <c r="EL33" s="108"/>
      <c r="EM33" s="108"/>
      <c r="EN33" s="108"/>
      <c r="EO33" s="108"/>
      <c r="EP33" s="108"/>
      <c r="EQ33" s="108"/>
      <c r="ER33" s="108"/>
      <c r="ES33" s="108"/>
      <c r="ET33" s="108"/>
      <c r="EU33" s="108"/>
      <c r="EV33" s="108"/>
      <c r="EW33" s="108"/>
      <c r="EX33" s="108"/>
      <c r="EY33" s="108"/>
      <c r="EZ33" s="108"/>
      <c r="FA33" s="108"/>
      <c r="FB33" s="108"/>
      <c r="FC33" s="108"/>
      <c r="FD33" s="108"/>
      <c r="FE33" s="108"/>
      <c r="FF33" s="108"/>
      <c r="FG33" s="108"/>
      <c r="FH33" s="108"/>
      <c r="FI33" s="108"/>
      <c r="FJ33" s="108"/>
      <c r="FK33" s="108"/>
      <c r="FL33" s="108"/>
      <c r="FM33" s="108"/>
      <c r="FN33" s="108"/>
      <c r="FO33" s="108"/>
      <c r="FP33" s="108"/>
      <c r="FQ33" s="108"/>
      <c r="FR33" s="108"/>
      <c r="FS33" s="108"/>
      <c r="FT33" s="108"/>
      <c r="FU33" s="108"/>
      <c r="FV33" s="108"/>
      <c r="FW33" s="108"/>
      <c r="FX33" s="108"/>
      <c r="FY33" s="108"/>
      <c r="FZ33" s="108"/>
      <c r="GA33" s="108"/>
      <c r="GB33" s="108"/>
      <c r="GC33" s="108"/>
      <c r="GD33" s="108"/>
      <c r="GE33" s="108"/>
      <c r="GF33" s="108"/>
      <c r="GG33" s="108"/>
      <c r="GH33" s="108"/>
      <c r="GI33" s="108"/>
      <c r="GJ33" s="108"/>
      <c r="GK33" s="108"/>
      <c r="GL33" s="108"/>
      <c r="GM33" s="108"/>
      <c r="GN33" s="108"/>
      <c r="GO33" s="108"/>
      <c r="GP33" s="108"/>
      <c r="GQ33" s="108"/>
      <c r="GR33" s="108"/>
      <c r="GS33" s="108"/>
      <c r="GT33" s="108"/>
      <c r="GU33" s="108"/>
      <c r="GV33" s="108"/>
      <c r="GW33" s="108"/>
      <c r="GX33" s="108"/>
      <c r="GY33" s="108"/>
      <c r="GZ33" s="108"/>
      <c r="HA33" s="108"/>
      <c r="HB33" s="108"/>
      <c r="HC33" s="108"/>
      <c r="HD33" s="108"/>
      <c r="HE33" s="108"/>
      <c r="HF33" s="108"/>
      <c r="HG33" s="108"/>
      <c r="HH33" s="108"/>
      <c r="HI33" s="108"/>
      <c r="HJ33" s="108"/>
      <c r="HK33" s="108"/>
      <c r="HL33" s="108"/>
      <c r="HM33" s="108"/>
      <c r="HN33" s="108"/>
      <c r="HO33" s="108"/>
      <c r="HP33" s="108"/>
      <c r="HQ33" s="108"/>
      <c r="HR33" s="108"/>
      <c r="HS33" s="108"/>
      <c r="HT33" s="108"/>
      <c r="HU33" s="108"/>
      <c r="HV33" s="108"/>
      <c r="HW33" s="108"/>
      <c r="HX33" s="108"/>
      <c r="HY33" s="108"/>
      <c r="HZ33" s="108"/>
      <c r="IA33" s="108"/>
      <c r="IB33" s="108"/>
      <c r="IC33" s="108"/>
      <c r="ID33" s="108"/>
      <c r="IE33" s="108"/>
      <c r="IF33" s="108"/>
      <c r="IG33" s="108"/>
      <c r="IH33" s="108"/>
      <c r="II33" s="108"/>
      <c r="IJ33" s="108"/>
      <c r="IK33" s="108"/>
      <c r="IL33" s="108"/>
      <c r="IM33" s="108"/>
      <c r="IN33" s="108"/>
      <c r="IO33" s="108"/>
      <c r="IP33" s="108"/>
      <c r="IQ33" s="108"/>
      <c r="IR33" s="108"/>
      <c r="IS33" s="108"/>
      <c r="IT33" s="108"/>
      <c r="IU33" s="108"/>
      <c r="IV33" s="108"/>
    </row>
    <row r="34" spans="1:256" s="108" customFormat="1" x14ac:dyDescent="0.2">
      <c r="A34" s="108" t="s">
        <v>80</v>
      </c>
      <c r="B34" s="108" t="s">
        <v>140</v>
      </c>
      <c r="C34" s="108" t="s">
        <v>2548</v>
      </c>
      <c r="D34" s="123">
        <v>35206</v>
      </c>
      <c r="E34" s="109" t="s">
        <v>2549</v>
      </c>
      <c r="F34" s="109" t="s">
        <v>4428</v>
      </c>
      <c r="G34" s="120"/>
      <c r="H34" s="108" t="s">
        <v>80</v>
      </c>
      <c r="I34" s="109" t="s">
        <v>140</v>
      </c>
      <c r="J34" s="109"/>
      <c r="K34" s="108" t="s">
        <v>80</v>
      </c>
      <c r="L34" s="109" t="s">
        <v>140</v>
      </c>
      <c r="M34" s="109"/>
      <c r="N34" s="108" t="s">
        <v>80</v>
      </c>
      <c r="O34" s="109" t="s">
        <v>140</v>
      </c>
      <c r="P34" s="109"/>
      <c r="Q34" s="108" t="s">
        <v>80</v>
      </c>
      <c r="R34" s="109" t="s">
        <v>140</v>
      </c>
      <c r="S34" s="109"/>
      <c r="T34" s="108" t="s">
        <v>80</v>
      </c>
      <c r="U34" s="109" t="s">
        <v>140</v>
      </c>
      <c r="V34" s="109"/>
      <c r="W34" s="108" t="s">
        <v>80</v>
      </c>
      <c r="X34" s="109" t="s">
        <v>140</v>
      </c>
      <c r="Y34" s="109"/>
      <c r="Z34" s="108" t="s">
        <v>80</v>
      </c>
      <c r="AA34" s="109" t="s">
        <v>140</v>
      </c>
      <c r="AB34" s="109"/>
      <c r="AD34" s="109"/>
      <c r="AE34" s="109"/>
      <c r="AG34" s="109"/>
      <c r="AH34" s="109"/>
      <c r="AJ34" s="109"/>
      <c r="AK34" s="109"/>
      <c r="AM34" s="109"/>
      <c r="AN34" s="109"/>
      <c r="AP34" s="109"/>
      <c r="AQ34" s="109"/>
      <c r="AS34" s="109"/>
      <c r="AT34" s="109"/>
      <c r="AV34" s="109"/>
      <c r="AW34" s="109"/>
      <c r="AY34" s="109"/>
      <c r="AZ34" s="109"/>
    </row>
    <row r="35" spans="1:256" s="108" customFormat="1" x14ac:dyDescent="0.2">
      <c r="A35" t="s">
        <v>147</v>
      </c>
      <c r="B35" t="s">
        <v>242</v>
      </c>
      <c r="C35" s="108" t="s">
        <v>2237</v>
      </c>
      <c r="D35" s="123">
        <v>33721</v>
      </c>
      <c r="E35" s="109" t="s">
        <v>1782</v>
      </c>
      <c r="F35" s="109" t="s">
        <v>4429</v>
      </c>
      <c r="G35" s="120"/>
      <c r="H35" s="108" t="s">
        <v>127</v>
      </c>
      <c r="I35" s="116" t="s">
        <v>454</v>
      </c>
      <c r="J35" s="120"/>
      <c r="K35" s="108" t="s">
        <v>127</v>
      </c>
      <c r="L35" s="116" t="s">
        <v>242</v>
      </c>
      <c r="M35" s="120"/>
      <c r="N35" s="108" t="s">
        <v>127</v>
      </c>
      <c r="O35" s="116" t="s">
        <v>242</v>
      </c>
      <c r="P35" s="120"/>
      <c r="Q35" s="108" t="s">
        <v>127</v>
      </c>
      <c r="R35" s="116" t="s">
        <v>242</v>
      </c>
      <c r="S35" s="120"/>
      <c r="T35" s="108" t="s">
        <v>127</v>
      </c>
      <c r="U35" s="116" t="s">
        <v>242</v>
      </c>
      <c r="V35" s="120"/>
      <c r="W35" s="108" t="s">
        <v>127</v>
      </c>
      <c r="X35" s="116" t="s">
        <v>242</v>
      </c>
      <c r="Y35" s="120"/>
      <c r="Z35" s="108" t="s">
        <v>127</v>
      </c>
      <c r="AA35" s="116" t="s">
        <v>242</v>
      </c>
      <c r="AB35" s="120"/>
      <c r="AC35" s="108" t="s">
        <v>133</v>
      </c>
      <c r="AD35" s="116" t="s">
        <v>242</v>
      </c>
      <c r="AE35" s="120"/>
      <c r="AF35" s="108" t="s">
        <v>147</v>
      </c>
      <c r="AG35" s="116" t="s">
        <v>1344</v>
      </c>
      <c r="AH35" s="120"/>
      <c r="AI35" s="108" t="s">
        <v>127</v>
      </c>
      <c r="AJ35" s="116" t="s">
        <v>1344</v>
      </c>
      <c r="AK35" s="120"/>
      <c r="AL35" s="108" t="s">
        <v>1186</v>
      </c>
      <c r="AM35" s="116" t="s">
        <v>1344</v>
      </c>
      <c r="AN35" s="120"/>
      <c r="AO35" s="108" t="s">
        <v>4415</v>
      </c>
      <c r="AP35" s="116" t="s">
        <v>1344</v>
      </c>
      <c r="AQ35" s="120"/>
      <c r="AS35" s="116"/>
      <c r="AT35" s="120"/>
      <c r="AV35" s="116"/>
      <c r="AW35" s="120"/>
      <c r="AY35" s="116"/>
      <c r="AZ35" s="120"/>
    </row>
    <row r="36" spans="1:256" s="108" customFormat="1" x14ac:dyDescent="0.2">
      <c r="A36" s="108" t="s">
        <v>80</v>
      </c>
      <c r="B36" s="109" t="s">
        <v>118</v>
      </c>
      <c r="C36" s="108" t="s">
        <v>4430</v>
      </c>
      <c r="D36" s="123">
        <v>35132</v>
      </c>
      <c r="E36" s="109" t="s">
        <v>391</v>
      </c>
      <c r="F36" s="109" t="s">
        <v>1544</v>
      </c>
      <c r="G36" s="109" t="s">
        <v>3340</v>
      </c>
      <c r="I36" s="109"/>
      <c r="J36" s="109"/>
      <c r="K36" s="108" t="s">
        <v>80</v>
      </c>
      <c r="L36" s="109" t="s">
        <v>140</v>
      </c>
      <c r="M36" s="109" t="s">
        <v>1446</v>
      </c>
      <c r="N36" s="108" t="s">
        <v>80</v>
      </c>
      <c r="O36" s="109" t="s">
        <v>215</v>
      </c>
      <c r="P36" s="109" t="s">
        <v>4431</v>
      </c>
      <c r="R36" s="109"/>
      <c r="S36" s="109"/>
      <c r="T36" s="108" t="s">
        <v>80</v>
      </c>
      <c r="U36" s="109" t="s">
        <v>134</v>
      </c>
      <c r="V36" s="109" t="s">
        <v>4432</v>
      </c>
      <c r="W36" s="108" t="s">
        <v>80</v>
      </c>
      <c r="X36" s="109" t="s">
        <v>170</v>
      </c>
      <c r="Y36" s="109"/>
      <c r="Z36" s="108" t="s">
        <v>80</v>
      </c>
      <c r="AA36" s="109" t="s">
        <v>170</v>
      </c>
      <c r="AB36" s="109" t="s">
        <v>2673</v>
      </c>
      <c r="AD36" s="109"/>
      <c r="AE36" s="109"/>
      <c r="AG36" s="109"/>
      <c r="AH36" s="109"/>
      <c r="AJ36" s="109"/>
      <c r="AK36" s="109"/>
      <c r="AM36" s="109"/>
      <c r="AN36" s="109"/>
      <c r="AP36" s="109"/>
      <c r="AQ36" s="109"/>
      <c r="AS36" s="109"/>
      <c r="AT36" s="109"/>
      <c r="AV36" s="109"/>
      <c r="AW36" s="109"/>
      <c r="AY36" s="109"/>
      <c r="AZ36" s="109"/>
    </row>
    <row r="37" spans="1:256" s="108" customFormat="1" x14ac:dyDescent="0.2">
      <c r="A37" t="s">
        <v>284</v>
      </c>
      <c r="B37" t="s">
        <v>123</v>
      </c>
      <c r="C37" s="108" t="s">
        <v>2732</v>
      </c>
      <c r="D37" s="123">
        <v>35662</v>
      </c>
      <c r="E37" s="116" t="s">
        <v>136</v>
      </c>
      <c r="F37" s="120" t="s">
        <v>136</v>
      </c>
      <c r="G37" s="120" t="s">
        <v>276</v>
      </c>
      <c r="H37" s="108" t="s">
        <v>284</v>
      </c>
      <c r="I37" s="108" t="s">
        <v>123</v>
      </c>
      <c r="J37" s="120" t="s">
        <v>1392</v>
      </c>
      <c r="K37" s="108" t="s">
        <v>284</v>
      </c>
      <c r="L37" s="108" t="s">
        <v>123</v>
      </c>
      <c r="M37" s="120" t="s">
        <v>781</v>
      </c>
      <c r="N37" s="108" t="s">
        <v>308</v>
      </c>
      <c r="O37" s="108" t="s">
        <v>81</v>
      </c>
      <c r="P37" s="120" t="s">
        <v>781</v>
      </c>
      <c r="Q37" s="108" t="s">
        <v>308</v>
      </c>
      <c r="R37" s="108" t="s">
        <v>81</v>
      </c>
      <c r="S37" s="120" t="s">
        <v>248</v>
      </c>
      <c r="T37" s="108" t="s">
        <v>284</v>
      </c>
      <c r="U37" s="108" t="s">
        <v>81</v>
      </c>
      <c r="V37" s="120" t="s">
        <v>273</v>
      </c>
      <c r="W37" s="108" t="s">
        <v>329</v>
      </c>
      <c r="X37" s="108" t="s">
        <v>81</v>
      </c>
      <c r="Y37" s="120" t="s">
        <v>241</v>
      </c>
      <c r="AB37" s="120"/>
      <c r="AE37" s="120"/>
    </row>
    <row r="38" spans="1:256" s="108" customFormat="1" x14ac:dyDescent="0.2">
      <c r="A38" s="108" t="s">
        <v>103</v>
      </c>
      <c r="B38" s="108" t="s">
        <v>105</v>
      </c>
      <c r="C38" s="108" t="s">
        <v>107</v>
      </c>
      <c r="D38" s="123">
        <v>36631</v>
      </c>
      <c r="E38" s="109" t="s">
        <v>99</v>
      </c>
      <c r="F38" s="120" t="s">
        <v>90</v>
      </c>
      <c r="G38" s="120" t="s">
        <v>106</v>
      </c>
      <c r="H38" s="108" t="s">
        <v>103</v>
      </c>
      <c r="I38" s="108" t="s">
        <v>105</v>
      </c>
      <c r="J38" s="120" t="s">
        <v>4433</v>
      </c>
      <c r="K38" s="108" t="s">
        <v>103</v>
      </c>
      <c r="L38" s="108" t="s">
        <v>105</v>
      </c>
      <c r="M38" s="120" t="s">
        <v>111</v>
      </c>
      <c r="N38" s="108" t="s">
        <v>103</v>
      </c>
      <c r="O38" s="108" t="s">
        <v>105</v>
      </c>
      <c r="P38" s="120" t="s">
        <v>112</v>
      </c>
      <c r="S38" s="120"/>
      <c r="V38" s="120"/>
      <c r="Y38" s="120"/>
      <c r="AB38" s="120"/>
      <c r="AE38" s="120"/>
    </row>
    <row r="39" spans="1:256" s="108" customFormat="1" x14ac:dyDescent="0.2">
      <c r="A39" t="s">
        <v>351</v>
      </c>
      <c r="B39" t="s">
        <v>215</v>
      </c>
      <c r="C39" s="108" t="s">
        <v>1250</v>
      </c>
      <c r="D39" s="123">
        <v>35646</v>
      </c>
      <c r="E39" s="116" t="s">
        <v>121</v>
      </c>
      <c r="F39" s="120" t="s">
        <v>149</v>
      </c>
      <c r="G39" s="120" t="s">
        <v>1249</v>
      </c>
      <c r="H39" s="108" t="s">
        <v>370</v>
      </c>
      <c r="I39" s="108" t="s">
        <v>215</v>
      </c>
      <c r="J39" s="120" t="s">
        <v>604</v>
      </c>
      <c r="K39" s="108" t="s">
        <v>345</v>
      </c>
      <c r="L39" s="108" t="s">
        <v>324</v>
      </c>
      <c r="M39" s="120" t="s">
        <v>333</v>
      </c>
      <c r="N39" s="108" t="s">
        <v>332</v>
      </c>
      <c r="O39" s="108" t="s">
        <v>207</v>
      </c>
      <c r="P39" s="120" t="s">
        <v>357</v>
      </c>
      <c r="Q39" s="108" t="s">
        <v>370</v>
      </c>
      <c r="R39" s="108" t="s">
        <v>207</v>
      </c>
      <c r="S39" s="120" t="s">
        <v>333</v>
      </c>
      <c r="T39" s="108" t="s">
        <v>2053</v>
      </c>
      <c r="U39" s="108" t="s">
        <v>207</v>
      </c>
      <c r="V39" s="120" t="s">
        <v>359</v>
      </c>
      <c r="W39" s="108" t="s">
        <v>340</v>
      </c>
      <c r="X39" s="108" t="s">
        <v>207</v>
      </c>
      <c r="Y39" s="120" t="s">
        <v>341</v>
      </c>
      <c r="AB39" s="120"/>
      <c r="AE39" s="120"/>
    </row>
    <row r="40" spans="1:256" s="108" customFormat="1" x14ac:dyDescent="0.2">
      <c r="C40" s="108" t="s">
        <v>1498</v>
      </c>
      <c r="D40" s="123">
        <v>37680</v>
      </c>
      <c r="E40" s="116" t="s">
        <v>3589</v>
      </c>
      <c r="F40" s="116" t="s">
        <v>2812</v>
      </c>
      <c r="G40" s="120"/>
      <c r="H40" s="108" t="s">
        <v>194</v>
      </c>
      <c r="I40" s="108" t="s">
        <v>242</v>
      </c>
      <c r="J40" s="120" t="s">
        <v>201</v>
      </c>
      <c r="M40" s="120"/>
      <c r="P40" s="120"/>
      <c r="S40" s="120"/>
      <c r="V40" s="120"/>
      <c r="Y40" s="120"/>
      <c r="AB40" s="120"/>
      <c r="AE40" s="120"/>
    </row>
    <row r="41" spans="1:256" s="108" customFormat="1" x14ac:dyDescent="0.2">
      <c r="C41" s="108" t="s">
        <v>3075</v>
      </c>
      <c r="D41" s="123">
        <v>37288</v>
      </c>
      <c r="E41" s="109" t="s">
        <v>144</v>
      </c>
      <c r="F41" s="120" t="s">
        <v>441</v>
      </c>
      <c r="G41" s="120"/>
      <c r="H41" s="108" t="s">
        <v>905</v>
      </c>
      <c r="I41" s="108" t="s">
        <v>454</v>
      </c>
      <c r="J41" s="120" t="s">
        <v>241</v>
      </c>
      <c r="M41" s="120"/>
      <c r="P41" s="120"/>
      <c r="S41" s="120"/>
      <c r="V41" s="120"/>
      <c r="Y41" s="120"/>
      <c r="AB41" s="120"/>
      <c r="AE41" s="120"/>
    </row>
    <row r="42" spans="1:256" s="108" customFormat="1" x14ac:dyDescent="0.2">
      <c r="A42" s="108" t="s">
        <v>386</v>
      </c>
      <c r="B42" s="108" t="s">
        <v>134</v>
      </c>
      <c r="C42" s="108" t="s">
        <v>4434</v>
      </c>
      <c r="D42" s="123">
        <v>37318</v>
      </c>
      <c r="E42" s="109" t="s">
        <v>4435</v>
      </c>
      <c r="F42" s="120"/>
      <c r="G42" s="120" t="s">
        <v>141</v>
      </c>
      <c r="J42" s="120"/>
      <c r="M42" s="120"/>
      <c r="P42" s="120"/>
      <c r="S42" s="120"/>
      <c r="V42" s="120"/>
      <c r="Y42" s="120"/>
      <c r="AB42" s="120"/>
      <c r="AE42" s="120"/>
    </row>
    <row r="43" spans="1:256" s="108" customFormat="1" x14ac:dyDescent="0.2">
      <c r="C43" s="108" t="s">
        <v>3207</v>
      </c>
      <c r="D43" s="123">
        <v>36273</v>
      </c>
      <c r="E43" s="109" t="s">
        <v>90</v>
      </c>
      <c r="F43" s="120" t="s">
        <v>89</v>
      </c>
      <c r="G43" s="120"/>
      <c r="H43" s="108" t="s">
        <v>340</v>
      </c>
      <c r="I43" s="108" t="s">
        <v>105</v>
      </c>
      <c r="J43" s="120" t="s">
        <v>359</v>
      </c>
      <c r="M43" s="120"/>
      <c r="N43" s="108" t="s">
        <v>367</v>
      </c>
      <c r="O43" s="108" t="s">
        <v>105</v>
      </c>
      <c r="P43" s="120" t="s">
        <v>341</v>
      </c>
      <c r="S43" s="120"/>
      <c r="V43" s="120"/>
      <c r="Y43" s="120"/>
      <c r="AB43" s="120"/>
      <c r="AE43" s="120"/>
    </row>
    <row r="44" spans="1:256" s="108" customFormat="1" x14ac:dyDescent="0.2">
      <c r="A44" s="108" t="s">
        <v>557</v>
      </c>
      <c r="B44" s="108" t="s">
        <v>140</v>
      </c>
      <c r="C44" s="108" t="s">
        <v>3710</v>
      </c>
      <c r="D44" s="123">
        <v>36436</v>
      </c>
      <c r="E44" s="109" t="s">
        <v>698</v>
      </c>
      <c r="F44" s="120" t="s">
        <v>344</v>
      </c>
      <c r="G44" s="120" t="s">
        <v>558</v>
      </c>
      <c r="H44" s="108" t="s">
        <v>905</v>
      </c>
      <c r="I44" s="108" t="s">
        <v>140</v>
      </c>
      <c r="J44" s="120" t="s">
        <v>4437</v>
      </c>
      <c r="M44" s="120"/>
      <c r="P44" s="120"/>
      <c r="S44" s="120"/>
      <c r="V44" s="120"/>
      <c r="Y44" s="120"/>
      <c r="AB44" s="120"/>
      <c r="AE44" s="120"/>
    </row>
    <row r="45" spans="1:256" s="108" customFormat="1" x14ac:dyDescent="0.2">
      <c r="A45" s="108" t="s">
        <v>238</v>
      </c>
      <c r="B45" s="108" t="s">
        <v>177</v>
      </c>
      <c r="C45" s="108" t="s">
        <v>2502</v>
      </c>
      <c r="D45" s="123">
        <v>35149</v>
      </c>
      <c r="E45" s="116" t="s">
        <v>121</v>
      </c>
      <c r="F45" s="120" t="s">
        <v>990</v>
      </c>
      <c r="G45" s="120" t="s">
        <v>241</v>
      </c>
      <c r="H45" s="108" t="s">
        <v>238</v>
      </c>
      <c r="I45" s="108" t="s">
        <v>177</v>
      </c>
      <c r="J45" s="120" t="s">
        <v>241</v>
      </c>
      <c r="K45" s="108" t="s">
        <v>238</v>
      </c>
      <c r="L45" s="108" t="s">
        <v>93</v>
      </c>
      <c r="M45" s="120" t="s">
        <v>241</v>
      </c>
      <c r="N45" s="108" t="s">
        <v>274</v>
      </c>
      <c r="O45" s="108" t="s">
        <v>123</v>
      </c>
      <c r="P45" s="120" t="s">
        <v>240</v>
      </c>
      <c r="Q45" s="108" t="s">
        <v>238</v>
      </c>
      <c r="R45" s="108" t="s">
        <v>123</v>
      </c>
      <c r="S45" s="120" t="s">
        <v>269</v>
      </c>
      <c r="T45" s="108" t="s">
        <v>238</v>
      </c>
      <c r="U45" s="108" t="s">
        <v>123</v>
      </c>
      <c r="V45" s="120" t="s">
        <v>241</v>
      </c>
      <c r="Y45" s="120"/>
      <c r="AB45" s="120"/>
      <c r="AE45" s="120"/>
    </row>
    <row r="46" spans="1:256" s="108" customFormat="1" x14ac:dyDescent="0.2">
      <c r="A46" s="108" t="s">
        <v>557</v>
      </c>
      <c r="B46" s="108" t="s">
        <v>177</v>
      </c>
      <c r="C46" s="108" t="s">
        <v>559</v>
      </c>
      <c r="D46" s="123">
        <v>36684</v>
      </c>
      <c r="E46" s="109" t="s">
        <v>114</v>
      </c>
      <c r="F46" s="109" t="s">
        <v>381</v>
      </c>
      <c r="G46" s="120" t="s">
        <v>558</v>
      </c>
      <c r="H46" s="108" t="s">
        <v>557</v>
      </c>
      <c r="I46" s="116" t="s">
        <v>177</v>
      </c>
      <c r="J46" s="120" t="s">
        <v>558</v>
      </c>
      <c r="K46" s="108" t="s">
        <v>258</v>
      </c>
      <c r="L46" s="116" t="s">
        <v>177</v>
      </c>
      <c r="M46" s="120" t="s">
        <v>241</v>
      </c>
      <c r="O46" s="116"/>
      <c r="P46" s="120"/>
      <c r="R46" s="116"/>
      <c r="S46" s="120"/>
      <c r="U46" s="116"/>
      <c r="V46" s="120"/>
      <c r="X46" s="116"/>
      <c r="Y46" s="120"/>
      <c r="AA46" s="116"/>
      <c r="AB46" s="120"/>
      <c r="AD46" s="116"/>
      <c r="AE46" s="120"/>
      <c r="AG46" s="116"/>
      <c r="AH46" s="120"/>
      <c r="AJ46" s="116"/>
      <c r="AK46" s="120"/>
      <c r="AM46" s="116"/>
      <c r="AN46" s="120"/>
    </row>
    <row r="47" spans="1:256" s="108" customFormat="1" x14ac:dyDescent="0.2">
      <c r="A47" s="108" t="s">
        <v>397</v>
      </c>
      <c r="B47" s="108" t="s">
        <v>128</v>
      </c>
      <c r="C47" s="108" t="s">
        <v>4438</v>
      </c>
      <c r="D47" s="123">
        <v>36324</v>
      </c>
      <c r="E47" s="109" t="s">
        <v>99</v>
      </c>
      <c r="F47" s="120"/>
      <c r="G47" s="120" t="s">
        <v>398</v>
      </c>
      <c r="J47" s="120"/>
      <c r="M47" s="120"/>
      <c r="P47" s="120"/>
      <c r="S47" s="120"/>
      <c r="V47" s="120"/>
      <c r="Y47" s="120"/>
      <c r="AB47" s="120"/>
      <c r="AE47" s="120"/>
    </row>
    <row r="48" spans="1:256" s="108" customFormat="1" x14ac:dyDescent="0.2">
      <c r="A48" s="120" t="s">
        <v>340</v>
      </c>
      <c r="B48" s="120" t="s">
        <v>140</v>
      </c>
      <c r="C48" s="108" t="s">
        <v>620</v>
      </c>
      <c r="D48" s="123">
        <v>36563</v>
      </c>
      <c r="E48" s="109" t="s">
        <v>172</v>
      </c>
      <c r="F48" s="120" t="s">
        <v>621</v>
      </c>
      <c r="G48" s="120" t="s">
        <v>341</v>
      </c>
      <c r="H48" s="108" t="s">
        <v>340</v>
      </c>
      <c r="I48" s="108" t="s">
        <v>140</v>
      </c>
      <c r="J48" s="120" t="s">
        <v>359</v>
      </c>
      <c r="M48" s="120"/>
      <c r="P48" s="120"/>
      <c r="S48" s="120"/>
      <c r="V48" s="120"/>
      <c r="Y48" s="120"/>
      <c r="AB48" s="120"/>
      <c r="AE48" s="120"/>
    </row>
    <row r="49" spans="1:256" s="108" customFormat="1" x14ac:dyDescent="0.2">
      <c r="A49" s="108" t="s">
        <v>202</v>
      </c>
      <c r="B49" s="108" t="s">
        <v>215</v>
      </c>
      <c r="C49" s="108" t="s">
        <v>3511</v>
      </c>
      <c r="D49" s="123">
        <v>36475</v>
      </c>
      <c r="E49" s="109" t="s">
        <v>180</v>
      </c>
      <c r="F49" s="109" t="s">
        <v>1437</v>
      </c>
      <c r="G49" s="120" t="s">
        <v>228</v>
      </c>
      <c r="I49" s="116"/>
      <c r="J49" s="120"/>
      <c r="K49" s="108" t="s">
        <v>265</v>
      </c>
      <c r="L49" s="116" t="s">
        <v>93</v>
      </c>
      <c r="M49" s="120" t="s">
        <v>241</v>
      </c>
      <c r="O49" s="116"/>
      <c r="P49" s="120"/>
      <c r="R49" s="116"/>
      <c r="S49" s="120"/>
      <c r="U49" s="116"/>
      <c r="V49" s="120"/>
      <c r="X49" s="116"/>
      <c r="Y49" s="120"/>
      <c r="AA49" s="116"/>
      <c r="AB49" s="120"/>
      <c r="AD49" s="116"/>
      <c r="AE49" s="120"/>
      <c r="AG49" s="116"/>
      <c r="AH49" s="120"/>
      <c r="AJ49" s="116"/>
      <c r="AK49" s="120"/>
      <c r="AM49" s="116"/>
      <c r="AN49" s="120"/>
    </row>
    <row r="50" spans="1:256" x14ac:dyDescent="0.2">
      <c r="A50" s="108" t="s">
        <v>156</v>
      </c>
      <c r="B50" s="108" t="s">
        <v>252</v>
      </c>
      <c r="C50" s="108" t="s">
        <v>2706</v>
      </c>
      <c r="D50" s="123">
        <v>35314</v>
      </c>
      <c r="E50" s="109" t="s">
        <v>361</v>
      </c>
      <c r="F50" s="109" t="s">
        <v>516</v>
      </c>
      <c r="G50" s="120" t="s">
        <v>141</v>
      </c>
      <c r="H50" s="108" t="s">
        <v>156</v>
      </c>
      <c r="I50" s="109" t="s">
        <v>252</v>
      </c>
      <c r="J50" s="109" t="s">
        <v>164</v>
      </c>
      <c r="K50" s="108" t="s">
        <v>156</v>
      </c>
      <c r="L50" s="109" t="s">
        <v>252</v>
      </c>
      <c r="M50" s="109" t="s">
        <v>141</v>
      </c>
      <c r="N50" s="108" t="s">
        <v>2708</v>
      </c>
      <c r="O50" s="109" t="s">
        <v>252</v>
      </c>
      <c r="P50" s="109" t="s">
        <v>2709</v>
      </c>
      <c r="Q50" s="108" t="s">
        <v>156</v>
      </c>
      <c r="R50" s="109" t="s">
        <v>252</v>
      </c>
      <c r="S50" s="109" t="s">
        <v>167</v>
      </c>
      <c r="T50" s="108" t="s">
        <v>168</v>
      </c>
      <c r="U50" s="109" t="s">
        <v>252</v>
      </c>
      <c r="V50" s="109" t="s">
        <v>169</v>
      </c>
      <c r="W50" s="108" t="s">
        <v>156</v>
      </c>
      <c r="X50" s="109" t="s">
        <v>252</v>
      </c>
      <c r="Y50" s="109" t="s">
        <v>393</v>
      </c>
      <c r="Z50" s="108" t="s">
        <v>168</v>
      </c>
      <c r="AA50" s="109" t="s">
        <v>252</v>
      </c>
      <c r="AB50" s="109" t="s">
        <v>183</v>
      </c>
      <c r="AC50" s="108"/>
      <c r="AD50" s="109"/>
      <c r="AE50" s="109"/>
      <c r="AF50" s="108"/>
      <c r="AG50" s="109"/>
      <c r="AH50" s="109"/>
      <c r="AI50" s="108"/>
      <c r="AJ50" s="109"/>
      <c r="AK50" s="109"/>
      <c r="AL50" s="108"/>
      <c r="AM50" s="109"/>
      <c r="AN50" s="109"/>
      <c r="AO50" s="108"/>
      <c r="AP50" s="109"/>
      <c r="AQ50" s="109"/>
      <c r="AR50" s="108"/>
      <c r="AS50" s="109"/>
      <c r="AT50" s="109"/>
      <c r="AU50" s="108"/>
      <c r="AV50" s="109"/>
      <c r="AW50" s="109"/>
      <c r="AX50" s="108"/>
      <c r="AY50" s="109"/>
      <c r="AZ50" s="109"/>
      <c r="BY50" s="108"/>
      <c r="BZ50" s="108"/>
      <c r="CA50" s="108"/>
      <c r="CB50" s="108"/>
      <c r="CC50" s="108"/>
      <c r="CD50" s="108"/>
      <c r="CE50" s="108"/>
      <c r="CF50" s="108"/>
      <c r="CG50" s="108"/>
      <c r="CH50" s="108"/>
      <c r="CI50" s="108"/>
      <c r="CJ50" s="108"/>
      <c r="CK50" s="108"/>
      <c r="CL50" s="108"/>
      <c r="CM50" s="108"/>
      <c r="CN50" s="108"/>
      <c r="CO50" s="108"/>
      <c r="CP50" s="108"/>
      <c r="CQ50" s="108"/>
      <c r="CR50" s="108"/>
      <c r="CS50" s="108"/>
      <c r="CT50" s="108"/>
      <c r="CU50" s="108"/>
      <c r="CV50" s="108"/>
      <c r="CW50" s="108"/>
      <c r="CX50" s="108"/>
      <c r="CY50" s="108"/>
      <c r="CZ50" s="108"/>
      <c r="DA50" s="108"/>
      <c r="DB50" s="108"/>
      <c r="DC50" s="108"/>
      <c r="DD50" s="108"/>
      <c r="DE50" s="108"/>
      <c r="DF50" s="108"/>
      <c r="DG50" s="108"/>
      <c r="DH50" s="108"/>
      <c r="DI50" s="108"/>
      <c r="DJ50" s="108"/>
      <c r="DK50" s="108"/>
      <c r="DL50" s="108"/>
      <c r="DM50" s="108"/>
      <c r="DN50" s="108"/>
      <c r="DO50" s="108"/>
      <c r="DP50" s="108"/>
      <c r="DQ50" s="108"/>
      <c r="DR50" s="108"/>
      <c r="DS50" s="108"/>
      <c r="DT50" s="108"/>
      <c r="DU50" s="108"/>
      <c r="DV50" s="108"/>
      <c r="DW50" s="108"/>
      <c r="DX50" s="108"/>
      <c r="DY50" s="108"/>
      <c r="DZ50" s="108"/>
      <c r="EA50" s="108"/>
      <c r="EB50" s="108"/>
      <c r="EC50" s="108"/>
      <c r="ED50" s="108"/>
      <c r="EE50" s="108"/>
      <c r="EF50" s="108"/>
      <c r="EG50" s="108"/>
      <c r="EH50" s="108"/>
      <c r="EI50" s="108"/>
      <c r="EJ50" s="108"/>
      <c r="EK50" s="108"/>
      <c r="EL50" s="108"/>
      <c r="EM50" s="108"/>
      <c r="EN50" s="108"/>
      <c r="EO50" s="108"/>
      <c r="EP50" s="108"/>
      <c r="EQ50" s="108"/>
      <c r="ER50" s="108"/>
      <c r="ES50" s="108"/>
      <c r="ET50" s="108"/>
      <c r="EU50" s="108"/>
      <c r="EV50" s="108"/>
      <c r="EW50" s="108"/>
      <c r="EX50" s="108"/>
      <c r="EY50" s="108"/>
      <c r="EZ50" s="108"/>
      <c r="FA50" s="108"/>
      <c r="FB50" s="108"/>
      <c r="FC50" s="108"/>
      <c r="FD50" s="108"/>
      <c r="FE50" s="108"/>
      <c r="FF50" s="108"/>
      <c r="FG50" s="108"/>
      <c r="FH50" s="108"/>
      <c r="FI50" s="108"/>
      <c r="FJ50" s="108"/>
      <c r="FK50" s="108"/>
      <c r="FL50" s="108"/>
      <c r="FM50" s="108"/>
      <c r="FN50" s="108"/>
      <c r="FO50" s="108"/>
      <c r="FP50" s="108"/>
      <c r="FQ50" s="108"/>
      <c r="FR50" s="108"/>
      <c r="FS50" s="108"/>
      <c r="FT50" s="108"/>
      <c r="FU50" s="108"/>
      <c r="FV50" s="108"/>
      <c r="FW50" s="108"/>
      <c r="FX50" s="108"/>
      <c r="FY50" s="108"/>
      <c r="FZ50" s="108"/>
      <c r="GA50" s="108"/>
      <c r="GB50" s="108"/>
      <c r="GC50" s="108"/>
      <c r="GD50" s="108"/>
      <c r="GE50" s="108"/>
      <c r="GF50" s="108"/>
      <c r="GG50" s="108"/>
      <c r="GH50" s="108"/>
      <c r="GI50" s="108"/>
      <c r="GJ50" s="108"/>
      <c r="GK50" s="108"/>
      <c r="GL50" s="108"/>
      <c r="GM50" s="108"/>
      <c r="GN50" s="108"/>
      <c r="GO50" s="108"/>
      <c r="GP50" s="108"/>
      <c r="GQ50" s="108"/>
      <c r="GR50" s="108"/>
      <c r="GS50" s="108"/>
      <c r="GT50" s="108"/>
      <c r="GU50" s="108"/>
      <c r="GV50" s="108"/>
      <c r="GW50" s="108"/>
      <c r="GX50" s="108"/>
      <c r="GY50" s="108"/>
      <c r="GZ50" s="108"/>
      <c r="HA50" s="108"/>
      <c r="HB50" s="108"/>
      <c r="HC50" s="108"/>
      <c r="HD50" s="108"/>
      <c r="HE50" s="108"/>
      <c r="HF50" s="108"/>
      <c r="HG50" s="108"/>
      <c r="HH50" s="108"/>
      <c r="HI50" s="108"/>
      <c r="HJ50" s="108"/>
      <c r="HK50" s="108"/>
      <c r="HL50" s="108"/>
      <c r="HM50" s="108"/>
      <c r="HN50" s="108"/>
      <c r="HO50" s="108"/>
      <c r="HP50" s="108"/>
      <c r="HQ50" s="108"/>
      <c r="HR50" s="108"/>
      <c r="HS50" s="108"/>
      <c r="HT50" s="108"/>
      <c r="HU50" s="108"/>
      <c r="HV50" s="108"/>
      <c r="HW50" s="108"/>
      <c r="HX50" s="108"/>
      <c r="HY50" s="108"/>
      <c r="HZ50" s="108"/>
      <c r="IA50" s="108"/>
      <c r="IB50" s="108"/>
      <c r="IC50" s="108"/>
      <c r="ID50" s="108"/>
      <c r="IE50" s="108"/>
      <c r="IF50" s="108"/>
      <c r="IG50" s="108"/>
      <c r="IH50" s="108"/>
      <c r="II50" s="108"/>
      <c r="IJ50" s="108"/>
      <c r="IK50" s="108"/>
      <c r="IL50" s="108"/>
      <c r="IM50" s="108"/>
      <c r="IN50" s="108"/>
      <c r="IO50" s="108"/>
      <c r="IP50" s="108"/>
      <c r="IQ50" s="108"/>
      <c r="IR50" s="108"/>
      <c r="IS50" s="108"/>
      <c r="IT50" s="108"/>
      <c r="IU50" s="108"/>
      <c r="IV50" s="108"/>
    </row>
    <row r="51" spans="1:256" s="108" customFormat="1" x14ac:dyDescent="0.2">
      <c r="A51" s="108" t="s">
        <v>445</v>
      </c>
      <c r="B51" s="108" t="s">
        <v>195</v>
      </c>
      <c r="C51" s="108" t="s">
        <v>3550</v>
      </c>
      <c r="D51" s="123">
        <v>32422</v>
      </c>
      <c r="E51" s="109" t="s">
        <v>1534</v>
      </c>
      <c r="F51" s="109" t="s">
        <v>460</v>
      </c>
      <c r="G51" s="120"/>
      <c r="H51" s="108" t="s">
        <v>445</v>
      </c>
      <c r="I51" s="129" t="s">
        <v>195</v>
      </c>
      <c r="J51" s="109"/>
      <c r="K51" s="108" t="s">
        <v>445</v>
      </c>
      <c r="L51" s="129" t="s">
        <v>195</v>
      </c>
      <c r="M51" s="109"/>
      <c r="N51" s="108" t="s">
        <v>445</v>
      </c>
      <c r="O51" s="129" t="s">
        <v>195</v>
      </c>
      <c r="P51" s="109"/>
      <c r="Q51" s="108" t="s">
        <v>445</v>
      </c>
      <c r="R51" s="129" t="s">
        <v>195</v>
      </c>
      <c r="S51" s="109"/>
      <c r="T51" s="108" t="s">
        <v>445</v>
      </c>
      <c r="U51" s="129" t="s">
        <v>215</v>
      </c>
      <c r="V51" s="109"/>
      <c r="W51" s="108" t="s">
        <v>445</v>
      </c>
      <c r="X51" s="129" t="s">
        <v>215</v>
      </c>
      <c r="Y51" s="109"/>
      <c r="Z51" s="108" t="s">
        <v>445</v>
      </c>
      <c r="AA51" s="129" t="s">
        <v>432</v>
      </c>
      <c r="AB51" s="109"/>
      <c r="AC51" s="108" t="s">
        <v>445</v>
      </c>
      <c r="AD51" s="129" t="s">
        <v>432</v>
      </c>
      <c r="AE51" s="109"/>
      <c r="AF51" s="108" t="s">
        <v>445</v>
      </c>
      <c r="AG51" s="129" t="s">
        <v>432</v>
      </c>
      <c r="AH51" s="109"/>
      <c r="AI51" s="108" t="s">
        <v>445</v>
      </c>
      <c r="AJ51" s="129" t="s">
        <v>227</v>
      </c>
      <c r="AK51" s="109"/>
      <c r="AL51" s="108" t="s">
        <v>445</v>
      </c>
      <c r="AM51" s="129" t="s">
        <v>227</v>
      </c>
      <c r="AN51" s="109"/>
      <c r="AO51" s="108" t="s">
        <v>445</v>
      </c>
      <c r="AP51" s="109" t="s">
        <v>227</v>
      </c>
      <c r="AQ51" s="109"/>
      <c r="AR51" s="108" t="s">
        <v>445</v>
      </c>
      <c r="AS51" s="109" t="s">
        <v>227</v>
      </c>
      <c r="AT51" s="109"/>
      <c r="AV51" s="109"/>
      <c r="AW51" s="109"/>
      <c r="AY51" s="109"/>
      <c r="AZ51" s="109"/>
    </row>
    <row r="52" spans="1:256" s="108" customFormat="1" x14ac:dyDescent="0.2">
      <c r="C52" s="108" t="s">
        <v>3726</v>
      </c>
      <c r="D52" s="123">
        <v>37280</v>
      </c>
      <c r="E52" s="109" t="s">
        <v>3727</v>
      </c>
      <c r="F52" s="109" t="s">
        <v>236</v>
      </c>
      <c r="G52" s="120"/>
      <c r="H52" s="108" t="s">
        <v>298</v>
      </c>
      <c r="I52" s="116" t="s">
        <v>396</v>
      </c>
      <c r="J52" s="120" t="s">
        <v>269</v>
      </c>
      <c r="K52" s="108" t="s">
        <v>329</v>
      </c>
      <c r="L52" s="116" t="s">
        <v>396</v>
      </c>
      <c r="M52" s="120" t="s">
        <v>266</v>
      </c>
      <c r="O52" s="116"/>
      <c r="P52" s="120"/>
      <c r="R52" s="116"/>
      <c r="S52" s="120"/>
      <c r="U52" s="116"/>
      <c r="V52" s="120"/>
      <c r="X52" s="116"/>
      <c r="Y52" s="120"/>
      <c r="AA52" s="116"/>
      <c r="AB52" s="120"/>
      <c r="AD52" s="116"/>
      <c r="AE52" s="120"/>
      <c r="AG52" s="116"/>
      <c r="AH52" s="120"/>
      <c r="AJ52" s="116"/>
      <c r="AK52" s="120"/>
      <c r="AM52" s="116"/>
      <c r="AN52" s="120"/>
    </row>
    <row r="53" spans="1:256" s="108" customFormat="1" x14ac:dyDescent="0.2">
      <c r="A53" s="108" t="s">
        <v>370</v>
      </c>
      <c r="B53" s="108" t="s">
        <v>118</v>
      </c>
      <c r="C53" s="108" t="s">
        <v>2973</v>
      </c>
      <c r="D53" s="123">
        <v>34599</v>
      </c>
      <c r="E53" s="109" t="s">
        <v>405</v>
      </c>
      <c r="F53" s="109" t="s">
        <v>516</v>
      </c>
      <c r="G53" s="120" t="s">
        <v>349</v>
      </c>
      <c r="H53" s="108" t="s">
        <v>332</v>
      </c>
      <c r="I53" s="109" t="s">
        <v>118</v>
      </c>
      <c r="J53" s="109" t="s">
        <v>1093</v>
      </c>
      <c r="K53" s="108" t="s">
        <v>351</v>
      </c>
      <c r="L53" s="109" t="s">
        <v>118</v>
      </c>
      <c r="M53" s="109" t="s">
        <v>769</v>
      </c>
      <c r="N53" s="108" t="s">
        <v>351</v>
      </c>
      <c r="O53" s="109" t="s">
        <v>118</v>
      </c>
      <c r="P53" s="109" t="s">
        <v>1683</v>
      </c>
      <c r="Q53" s="108" t="s">
        <v>345</v>
      </c>
      <c r="R53" s="109" t="s">
        <v>118</v>
      </c>
      <c r="S53" s="109" t="s">
        <v>358</v>
      </c>
      <c r="T53" s="108" t="s">
        <v>351</v>
      </c>
      <c r="U53" s="109" t="s">
        <v>330</v>
      </c>
      <c r="V53" s="109" t="s">
        <v>1798</v>
      </c>
      <c r="W53" s="108" t="s">
        <v>367</v>
      </c>
      <c r="X53" s="109" t="s">
        <v>330</v>
      </c>
      <c r="Y53" s="109" t="s">
        <v>823</v>
      </c>
      <c r="Z53" s="108" t="s">
        <v>351</v>
      </c>
      <c r="AA53" s="109" t="s">
        <v>330</v>
      </c>
      <c r="AB53" s="109" t="s">
        <v>605</v>
      </c>
      <c r="AD53" s="109"/>
      <c r="AE53" s="109"/>
      <c r="AG53" s="109"/>
      <c r="AH53" s="109"/>
      <c r="AJ53" s="109"/>
      <c r="AK53" s="109"/>
      <c r="AM53" s="109"/>
      <c r="AN53" s="109"/>
      <c r="AP53" s="109"/>
      <c r="AQ53" s="109"/>
      <c r="AS53" s="109"/>
      <c r="AT53" s="109"/>
      <c r="AV53" s="109"/>
      <c r="AW53" s="109"/>
      <c r="AY53" s="109"/>
      <c r="AZ53" s="109"/>
      <c r="BB53" s="109"/>
      <c r="BC53" s="109"/>
      <c r="BE53" s="109"/>
      <c r="BF53" s="109"/>
      <c r="BH53" s="109"/>
      <c r="BI53" s="109"/>
      <c r="BK53" s="109"/>
      <c r="BL53" s="109"/>
      <c r="BN53" s="109"/>
      <c r="BO53" s="109"/>
      <c r="BQ53" s="123"/>
      <c r="BR53" s="109"/>
      <c r="BS53" s="116"/>
      <c r="BU53" s="120"/>
      <c r="BV53" s="116"/>
      <c r="BW53" s="116"/>
      <c r="BX53" s="125"/>
    </row>
    <row r="54" spans="1:256" s="108" customFormat="1" x14ac:dyDescent="0.2">
      <c r="C54" s="108" t="s">
        <v>4439</v>
      </c>
      <c r="D54" s="123">
        <v>34920</v>
      </c>
      <c r="E54" s="109" t="s">
        <v>4440</v>
      </c>
      <c r="F54" s="108" t="s">
        <v>4441</v>
      </c>
      <c r="G54" s="120"/>
      <c r="J54" s="109"/>
      <c r="K54" s="108" t="s">
        <v>397</v>
      </c>
      <c r="L54" s="108" t="s">
        <v>261</v>
      </c>
      <c r="M54" s="109" t="s">
        <v>398</v>
      </c>
      <c r="N54" s="108" t="s">
        <v>402</v>
      </c>
      <c r="O54" s="108" t="s">
        <v>128</v>
      </c>
      <c r="P54" s="109" t="s">
        <v>164</v>
      </c>
      <c r="Q54" s="108" t="s">
        <v>386</v>
      </c>
      <c r="R54" s="108" t="s">
        <v>128</v>
      </c>
      <c r="S54" s="109" t="s">
        <v>141</v>
      </c>
      <c r="V54" s="109"/>
      <c r="W54" s="108" t="s">
        <v>386</v>
      </c>
      <c r="X54" s="108" t="s">
        <v>330</v>
      </c>
      <c r="Y54" s="109" t="s">
        <v>164</v>
      </c>
      <c r="Z54" s="108" t="s">
        <v>386</v>
      </c>
      <c r="AA54" s="108" t="s">
        <v>330</v>
      </c>
      <c r="AB54" s="109" t="s">
        <v>141</v>
      </c>
      <c r="AC54" s="108" t="s">
        <v>397</v>
      </c>
      <c r="AD54" s="108" t="s">
        <v>275</v>
      </c>
      <c r="AE54" s="109" t="s">
        <v>412</v>
      </c>
      <c r="AF54" s="108" t="s">
        <v>399</v>
      </c>
      <c r="AG54" s="108" t="s">
        <v>275</v>
      </c>
      <c r="AH54" s="109" t="s">
        <v>141</v>
      </c>
      <c r="BB54" s="36"/>
      <c r="BC54" s="36"/>
      <c r="BE54" s="36"/>
      <c r="BF54" s="36"/>
      <c r="BH54" s="36"/>
      <c r="BI54" s="36"/>
      <c r="BK54" s="36"/>
      <c r="BL54" s="36"/>
      <c r="BN54" s="36"/>
      <c r="BO54" s="36"/>
      <c r="BQ54" s="40"/>
      <c r="BR54" s="36"/>
      <c r="BS54" s="9"/>
      <c r="BU54" s="8"/>
      <c r="BV54" s="9"/>
      <c r="BW54" s="9"/>
      <c r="BX54" s="126"/>
    </row>
    <row r="55" spans="1:256" s="108" customFormat="1" x14ac:dyDescent="0.2">
      <c r="A55" s="120" t="s">
        <v>445</v>
      </c>
      <c r="B55" s="120" t="s">
        <v>396</v>
      </c>
      <c r="C55" s="108" t="s">
        <v>1592</v>
      </c>
      <c r="D55" s="123">
        <v>36662</v>
      </c>
      <c r="E55" s="109" t="s">
        <v>416</v>
      </c>
      <c r="F55" s="120" t="s">
        <v>115</v>
      </c>
      <c r="G55" s="120"/>
      <c r="H55" s="108" t="s">
        <v>445</v>
      </c>
      <c r="I55" s="108" t="s">
        <v>396</v>
      </c>
      <c r="J55" s="120"/>
      <c r="M55" s="120"/>
      <c r="P55" s="120"/>
      <c r="S55" s="120"/>
      <c r="V55" s="120"/>
      <c r="Y55" s="120"/>
      <c r="AB55" s="120"/>
      <c r="AE55" s="120"/>
    </row>
    <row r="56" spans="1:256" s="108" customFormat="1" x14ac:dyDescent="0.2">
      <c r="A56" s="108" t="s">
        <v>402</v>
      </c>
      <c r="B56" s="108" t="s">
        <v>324</v>
      </c>
      <c r="C56" s="108" t="s">
        <v>4151</v>
      </c>
      <c r="D56" s="123">
        <v>36406</v>
      </c>
      <c r="E56" s="109" t="s">
        <v>89</v>
      </c>
      <c r="F56" s="120"/>
      <c r="G56" s="120" t="s">
        <v>164</v>
      </c>
      <c r="H56" s="108" t="s">
        <v>397</v>
      </c>
      <c r="I56" s="108" t="s">
        <v>252</v>
      </c>
      <c r="J56" s="120" t="s">
        <v>412</v>
      </c>
      <c r="M56" s="120"/>
      <c r="P56" s="120"/>
      <c r="S56" s="120"/>
      <c r="V56" s="120"/>
      <c r="Y56" s="120"/>
      <c r="AB56" s="120"/>
      <c r="AE56" s="120"/>
    </row>
    <row r="57" spans="1:256" s="108" customFormat="1" x14ac:dyDescent="0.2">
      <c r="A57" s="108" t="s">
        <v>575</v>
      </c>
      <c r="B57" s="108" t="s">
        <v>227</v>
      </c>
      <c r="C57" s="108" t="s">
        <v>2039</v>
      </c>
      <c r="D57" s="123">
        <v>34288</v>
      </c>
      <c r="E57" s="109" t="s">
        <v>2040</v>
      </c>
      <c r="F57" s="109" t="s">
        <v>1436</v>
      </c>
      <c r="G57" s="120" t="s">
        <v>781</v>
      </c>
      <c r="H57" s="108" t="s">
        <v>307</v>
      </c>
      <c r="I57" s="116" t="s">
        <v>227</v>
      </c>
      <c r="J57" s="120" t="s">
        <v>534</v>
      </c>
      <c r="K57" s="108" t="s">
        <v>313</v>
      </c>
      <c r="L57" s="116" t="s">
        <v>207</v>
      </c>
      <c r="M57" s="120" t="s">
        <v>234</v>
      </c>
      <c r="N57" s="108" t="s">
        <v>575</v>
      </c>
      <c r="O57" s="116" t="s">
        <v>207</v>
      </c>
      <c r="P57" s="120" t="s">
        <v>576</v>
      </c>
      <c r="Q57" s="108" t="s">
        <v>775</v>
      </c>
      <c r="R57" s="116" t="s">
        <v>207</v>
      </c>
      <c r="S57" s="120" t="s">
        <v>2041</v>
      </c>
      <c r="T57" s="108" t="s">
        <v>284</v>
      </c>
      <c r="U57" s="116" t="s">
        <v>207</v>
      </c>
      <c r="V57" s="120" t="s">
        <v>201</v>
      </c>
      <c r="W57" s="108" t="s">
        <v>284</v>
      </c>
      <c r="X57" s="116" t="s">
        <v>207</v>
      </c>
      <c r="Y57" s="120" t="s">
        <v>731</v>
      </c>
      <c r="Z57" s="108" t="s">
        <v>308</v>
      </c>
      <c r="AA57" s="116" t="s">
        <v>207</v>
      </c>
      <c r="AB57" s="120" t="s">
        <v>249</v>
      </c>
      <c r="AC57" s="108" t="s">
        <v>1056</v>
      </c>
      <c r="AD57" s="116"/>
      <c r="AE57" s="120"/>
      <c r="AF57" s="108" t="s">
        <v>329</v>
      </c>
      <c r="AG57" s="116" t="s">
        <v>207</v>
      </c>
      <c r="AH57" s="120" t="s">
        <v>273</v>
      </c>
      <c r="AI57" s="108" t="s">
        <v>329</v>
      </c>
      <c r="AJ57" s="116" t="s">
        <v>207</v>
      </c>
      <c r="AK57" s="120" t="s">
        <v>273</v>
      </c>
      <c r="AM57" s="116"/>
      <c r="AN57" s="120"/>
      <c r="AP57" s="116"/>
      <c r="AQ57" s="120"/>
      <c r="AS57" s="116"/>
      <c r="AT57" s="120"/>
      <c r="AV57" s="116"/>
      <c r="AW57" s="120"/>
      <c r="AY57" s="116"/>
      <c r="AZ57" s="120"/>
    </row>
    <row r="58" spans="1:256" s="108" customFormat="1" x14ac:dyDescent="0.2">
      <c r="C58" s="108" t="s">
        <v>2830</v>
      </c>
      <c r="D58" s="123">
        <v>33442</v>
      </c>
      <c r="E58" s="109" t="s">
        <v>1782</v>
      </c>
      <c r="F58" s="109" t="s">
        <v>158</v>
      </c>
      <c r="G58" s="120"/>
      <c r="H58" s="108" t="s">
        <v>274</v>
      </c>
      <c r="I58" s="116" t="s">
        <v>261</v>
      </c>
      <c r="J58" s="120" t="s">
        <v>276</v>
      </c>
      <c r="K58" s="108" t="s">
        <v>274</v>
      </c>
      <c r="L58" s="116" t="s">
        <v>261</v>
      </c>
      <c r="M58" s="120" t="s">
        <v>276</v>
      </c>
      <c r="N58" s="108" t="s">
        <v>274</v>
      </c>
      <c r="O58" s="116" t="s">
        <v>261</v>
      </c>
      <c r="P58" s="120" t="s">
        <v>276</v>
      </c>
      <c r="Q58" s="108" t="s">
        <v>274</v>
      </c>
      <c r="R58" s="116" t="s">
        <v>330</v>
      </c>
      <c r="S58" s="120" t="s">
        <v>234</v>
      </c>
      <c r="T58" s="108" t="s">
        <v>274</v>
      </c>
      <c r="U58" s="116" t="s">
        <v>330</v>
      </c>
      <c r="V58" s="120" t="s">
        <v>259</v>
      </c>
      <c r="W58" s="108" t="s">
        <v>274</v>
      </c>
      <c r="X58" s="116" t="s">
        <v>330</v>
      </c>
      <c r="Y58" s="120" t="s">
        <v>259</v>
      </c>
      <c r="Z58" s="108" t="s">
        <v>274</v>
      </c>
      <c r="AA58" s="116" t="s">
        <v>330</v>
      </c>
      <c r="AB58" s="120" t="s">
        <v>276</v>
      </c>
      <c r="AC58" s="108" t="s">
        <v>274</v>
      </c>
      <c r="AD58" s="116" t="s">
        <v>330</v>
      </c>
      <c r="AE58" s="120" t="s">
        <v>259</v>
      </c>
      <c r="AG58" s="116"/>
      <c r="AH58" s="120"/>
      <c r="AI58" s="108" t="s">
        <v>274</v>
      </c>
      <c r="AJ58" s="116" t="s">
        <v>330</v>
      </c>
      <c r="AK58" s="120" t="s">
        <v>276</v>
      </c>
      <c r="AL58" s="108" t="s">
        <v>274</v>
      </c>
      <c r="AM58" s="116" t="s">
        <v>330</v>
      </c>
      <c r="AN58" s="120" t="s">
        <v>259</v>
      </c>
      <c r="AO58" s="108" t="s">
        <v>238</v>
      </c>
      <c r="AP58" s="116" t="s">
        <v>330</v>
      </c>
      <c r="AQ58" s="120" t="s">
        <v>266</v>
      </c>
      <c r="AS58" s="116"/>
      <c r="AT58" s="120"/>
      <c r="AV58" s="116"/>
      <c r="AW58" s="120"/>
      <c r="AY58" s="116"/>
      <c r="AZ58" s="120"/>
    </row>
    <row r="59" spans="1:256" s="108" customFormat="1" x14ac:dyDescent="0.2">
      <c r="A59" s="108" t="s">
        <v>308</v>
      </c>
      <c r="B59" s="108" t="s">
        <v>134</v>
      </c>
      <c r="C59" s="108" t="s">
        <v>1080</v>
      </c>
      <c r="D59" s="123">
        <v>35591</v>
      </c>
      <c r="E59" s="109" t="s">
        <v>362</v>
      </c>
      <c r="F59" s="109" t="s">
        <v>677</v>
      </c>
      <c r="G59" s="120" t="s">
        <v>781</v>
      </c>
      <c r="H59" s="108" t="s">
        <v>308</v>
      </c>
      <c r="I59" s="109" t="s">
        <v>134</v>
      </c>
      <c r="J59" s="109" t="s">
        <v>314</v>
      </c>
      <c r="K59" s="108" t="s">
        <v>329</v>
      </c>
      <c r="L59" s="109" t="s">
        <v>195</v>
      </c>
      <c r="M59" s="109" t="s">
        <v>1082</v>
      </c>
      <c r="N59" s="108" t="s">
        <v>308</v>
      </c>
      <c r="O59" s="109" t="s">
        <v>195</v>
      </c>
      <c r="P59" s="109" t="s">
        <v>1082</v>
      </c>
      <c r="Q59" s="108" t="s">
        <v>329</v>
      </c>
      <c r="R59" s="109" t="s">
        <v>195</v>
      </c>
      <c r="S59" s="109" t="s">
        <v>781</v>
      </c>
      <c r="T59" s="108" t="s">
        <v>329</v>
      </c>
      <c r="U59" s="109" t="s">
        <v>195</v>
      </c>
      <c r="V59" s="109" t="s">
        <v>241</v>
      </c>
      <c r="W59" s="108" t="s">
        <v>329</v>
      </c>
      <c r="X59" s="109" t="s">
        <v>195</v>
      </c>
      <c r="Y59" s="109" t="s">
        <v>273</v>
      </c>
      <c r="Z59" s="108" t="s">
        <v>329</v>
      </c>
      <c r="AA59" s="109" t="s">
        <v>195</v>
      </c>
      <c r="AB59" s="109" t="s">
        <v>266</v>
      </c>
      <c r="AD59" s="109"/>
      <c r="AE59" s="109"/>
      <c r="AG59" s="109"/>
      <c r="AH59" s="109"/>
      <c r="AJ59" s="109"/>
      <c r="AK59" s="109"/>
      <c r="AM59" s="109"/>
      <c r="AN59" s="109"/>
      <c r="AP59" s="109"/>
      <c r="AQ59" s="109"/>
      <c r="AS59" s="109"/>
      <c r="AT59" s="109"/>
      <c r="AV59" s="109"/>
      <c r="AW59" s="109"/>
      <c r="AY59" s="109"/>
      <c r="AZ59" s="109"/>
    </row>
    <row r="60" spans="1:256" s="108" customFormat="1" x14ac:dyDescent="0.2">
      <c r="A60" s="120" t="s">
        <v>399</v>
      </c>
      <c r="B60" s="120" t="s">
        <v>118</v>
      </c>
      <c r="C60" s="108" t="s">
        <v>3218</v>
      </c>
      <c r="D60" s="123">
        <v>37702</v>
      </c>
      <c r="E60" s="109" t="s">
        <v>1814</v>
      </c>
      <c r="F60" s="109" t="s">
        <v>3299</v>
      </c>
      <c r="G60" s="120" t="s">
        <v>164</v>
      </c>
      <c r="H60" s="108" t="s">
        <v>402</v>
      </c>
      <c r="I60" s="108" t="s">
        <v>118</v>
      </c>
      <c r="J60" s="120" t="s">
        <v>141</v>
      </c>
      <c r="M60" s="120"/>
      <c r="P60" s="120"/>
      <c r="S60" s="120"/>
      <c r="V60" s="120"/>
      <c r="Y60" s="120"/>
      <c r="AB60" s="120"/>
      <c r="AE60" s="120"/>
    </row>
    <row r="61" spans="1:256" s="108" customFormat="1" x14ac:dyDescent="0.2">
      <c r="A61" s="108" t="s">
        <v>168</v>
      </c>
      <c r="B61" s="108" t="s">
        <v>316</v>
      </c>
      <c r="C61" s="108" t="s">
        <v>4029</v>
      </c>
      <c r="D61" s="123">
        <v>37716</v>
      </c>
      <c r="E61" s="109" t="s">
        <v>4435</v>
      </c>
      <c r="F61" s="120"/>
      <c r="G61" s="120" t="s">
        <v>183</v>
      </c>
      <c r="J61" s="120"/>
      <c r="M61" s="120"/>
      <c r="P61" s="120"/>
      <c r="S61" s="120"/>
      <c r="V61" s="120"/>
      <c r="Y61" s="120"/>
      <c r="AB61" s="120"/>
      <c r="AE61" s="120"/>
    </row>
    <row r="62" spans="1:256" s="108" customFormat="1" x14ac:dyDescent="0.2">
      <c r="C62" s="108" t="s">
        <v>1811</v>
      </c>
      <c r="D62" s="123">
        <v>36614</v>
      </c>
      <c r="E62" s="109" t="s">
        <v>191</v>
      </c>
      <c r="F62" s="120" t="s">
        <v>89</v>
      </c>
      <c r="G62" s="120"/>
      <c r="H62" s="108" t="s">
        <v>340</v>
      </c>
      <c r="I62" s="108" t="s">
        <v>232</v>
      </c>
      <c r="J62" s="120" t="s">
        <v>341</v>
      </c>
      <c r="K62" s="108" t="s">
        <v>340</v>
      </c>
      <c r="L62" s="108" t="s">
        <v>232</v>
      </c>
      <c r="M62" s="120" t="s">
        <v>341</v>
      </c>
      <c r="N62" s="108" t="s">
        <v>340</v>
      </c>
      <c r="O62" s="108" t="s">
        <v>232</v>
      </c>
      <c r="P62" s="120" t="s">
        <v>359</v>
      </c>
      <c r="S62" s="120"/>
      <c r="V62" s="120"/>
      <c r="Y62" s="120"/>
      <c r="AB62" s="120"/>
      <c r="AE62" s="120"/>
    </row>
    <row r="63" spans="1:256" x14ac:dyDescent="0.2">
      <c r="A63" s="108"/>
      <c r="B63" s="108"/>
      <c r="C63" s="108" t="s">
        <v>2580</v>
      </c>
      <c r="D63" s="123">
        <v>36440</v>
      </c>
      <c r="E63" s="116" t="s">
        <v>283</v>
      </c>
      <c r="F63" s="120" t="s">
        <v>677</v>
      </c>
      <c r="G63" s="120"/>
      <c r="H63" s="108" t="s">
        <v>147</v>
      </c>
      <c r="I63" s="108" t="s">
        <v>434</v>
      </c>
      <c r="J63" s="120"/>
      <c r="K63" s="108" t="s">
        <v>147</v>
      </c>
      <c r="L63" s="108" t="s">
        <v>434</v>
      </c>
      <c r="M63" s="120"/>
      <c r="N63" s="108" t="s">
        <v>147</v>
      </c>
      <c r="O63" s="108" t="s">
        <v>434</v>
      </c>
      <c r="P63" s="120"/>
      <c r="Q63" s="108" t="s">
        <v>442</v>
      </c>
      <c r="R63" s="108" t="s">
        <v>434</v>
      </c>
      <c r="S63" s="120"/>
      <c r="T63" s="108"/>
      <c r="U63" s="108"/>
      <c r="V63" s="120"/>
      <c r="W63" s="108"/>
      <c r="X63" s="108"/>
      <c r="Y63" s="120"/>
      <c r="Z63" s="108"/>
      <c r="AA63" s="108"/>
      <c r="AB63" s="120"/>
      <c r="AC63" s="108"/>
      <c r="AD63" s="108"/>
      <c r="AE63" s="120"/>
      <c r="AF63" s="108"/>
      <c r="AG63" s="108"/>
      <c r="AH63" s="108"/>
      <c r="AI63" s="108"/>
      <c r="AJ63" s="108"/>
      <c r="AK63" s="108"/>
      <c r="AL63" s="108"/>
      <c r="AM63" s="108"/>
      <c r="AN63" s="108"/>
      <c r="AO63" s="108"/>
      <c r="AP63" s="108"/>
      <c r="AQ63" s="108"/>
      <c r="AR63" s="108"/>
      <c r="AS63" s="108"/>
      <c r="AT63" s="108"/>
      <c r="AU63" s="108"/>
      <c r="AV63" s="108"/>
      <c r="AW63" s="108"/>
      <c r="AX63" s="108"/>
      <c r="AY63" s="108"/>
      <c r="AZ63" s="108"/>
      <c r="BA63" s="108"/>
      <c r="BB63" s="108"/>
      <c r="BC63" s="108"/>
      <c r="BD63" s="108"/>
      <c r="BE63" s="108"/>
      <c r="BF63" s="108"/>
      <c r="BG63" s="108"/>
      <c r="BH63" s="108"/>
      <c r="BI63" s="108"/>
      <c r="BJ63" s="108"/>
      <c r="BK63" s="108"/>
      <c r="BL63" s="108"/>
      <c r="BM63" s="108"/>
      <c r="BN63" s="108"/>
      <c r="BO63" s="108"/>
      <c r="BP63" s="108"/>
      <c r="BQ63" s="108"/>
      <c r="BR63" s="108"/>
      <c r="BS63" s="108"/>
      <c r="BT63" s="108"/>
      <c r="BU63" s="108"/>
      <c r="BV63" s="108"/>
      <c r="BW63" s="108"/>
      <c r="BX63" s="108"/>
      <c r="BY63" s="108"/>
      <c r="BZ63" s="108"/>
      <c r="CA63" s="108"/>
      <c r="CB63" s="108"/>
      <c r="CC63" s="108"/>
      <c r="CD63" s="108"/>
      <c r="CE63" s="108"/>
      <c r="CF63" s="108"/>
      <c r="CG63" s="108"/>
      <c r="CH63" s="108"/>
      <c r="CI63" s="108"/>
      <c r="CJ63" s="108"/>
      <c r="CK63" s="108"/>
      <c r="CL63" s="108"/>
      <c r="CM63" s="108"/>
      <c r="CN63" s="108"/>
      <c r="CO63" s="108"/>
      <c r="CP63" s="108"/>
      <c r="CQ63" s="108"/>
      <c r="CR63" s="108"/>
      <c r="CS63" s="108"/>
      <c r="CT63" s="108"/>
      <c r="CU63" s="108"/>
      <c r="CV63" s="108"/>
      <c r="CW63" s="108"/>
      <c r="CX63" s="108"/>
      <c r="CY63" s="108"/>
      <c r="CZ63" s="108"/>
      <c r="DA63" s="108"/>
      <c r="DB63" s="108"/>
      <c r="DC63" s="108"/>
      <c r="DD63" s="108"/>
      <c r="DE63" s="108"/>
      <c r="DF63" s="108"/>
      <c r="DG63" s="108"/>
      <c r="DH63" s="108"/>
      <c r="DI63" s="108"/>
      <c r="DJ63" s="108"/>
      <c r="DK63" s="108"/>
      <c r="DL63" s="108"/>
      <c r="DM63" s="108"/>
      <c r="DN63" s="108"/>
      <c r="DO63" s="108"/>
      <c r="DP63" s="108"/>
      <c r="DQ63" s="108"/>
      <c r="DR63" s="108"/>
      <c r="DS63" s="108"/>
      <c r="DT63" s="108"/>
      <c r="DU63" s="108"/>
      <c r="DV63" s="108"/>
      <c r="DW63" s="108"/>
      <c r="DX63" s="108"/>
      <c r="DY63" s="108"/>
      <c r="DZ63" s="108"/>
      <c r="EA63" s="108"/>
      <c r="EB63" s="108"/>
      <c r="EC63" s="108"/>
      <c r="ED63" s="108"/>
      <c r="EE63" s="108"/>
      <c r="EF63" s="108"/>
      <c r="EG63" s="108"/>
      <c r="EH63" s="108"/>
      <c r="EI63" s="108"/>
      <c r="EJ63" s="108"/>
      <c r="EK63" s="108"/>
      <c r="EL63" s="108"/>
      <c r="EM63" s="108"/>
      <c r="EN63" s="108"/>
      <c r="EO63" s="108"/>
      <c r="EP63" s="108"/>
      <c r="EQ63" s="108"/>
      <c r="ER63" s="108"/>
      <c r="ES63" s="108"/>
      <c r="ET63" s="108"/>
      <c r="EU63" s="108"/>
      <c r="EV63" s="108"/>
      <c r="EW63" s="108"/>
      <c r="EX63" s="108"/>
      <c r="EY63" s="108"/>
      <c r="EZ63" s="108"/>
      <c r="FA63" s="108"/>
      <c r="FB63" s="108"/>
      <c r="FC63" s="108"/>
      <c r="FD63" s="108"/>
      <c r="FE63" s="108"/>
      <c r="FF63" s="108"/>
      <c r="FG63" s="108"/>
      <c r="FH63" s="108"/>
      <c r="FI63" s="108"/>
      <c r="FJ63" s="108"/>
      <c r="FK63" s="108"/>
      <c r="FL63" s="108"/>
      <c r="FM63" s="108"/>
      <c r="FN63" s="108"/>
      <c r="FO63" s="108"/>
      <c r="FP63" s="108"/>
      <c r="FQ63" s="108"/>
      <c r="FR63" s="108"/>
      <c r="FS63" s="108"/>
      <c r="FT63" s="108"/>
      <c r="FU63" s="108"/>
      <c r="FV63" s="108"/>
      <c r="FW63" s="108"/>
      <c r="FX63" s="108"/>
      <c r="FY63" s="108"/>
      <c r="FZ63" s="108"/>
      <c r="GA63" s="108"/>
      <c r="GB63" s="108"/>
      <c r="GC63" s="108"/>
      <c r="GD63" s="108"/>
      <c r="GE63" s="108"/>
      <c r="GF63" s="108"/>
      <c r="GG63" s="108"/>
      <c r="GH63" s="108"/>
      <c r="GI63" s="108"/>
      <c r="GJ63" s="108"/>
      <c r="GK63" s="108"/>
      <c r="GL63" s="108"/>
      <c r="GM63" s="108"/>
      <c r="GN63" s="108"/>
      <c r="GO63" s="108"/>
      <c r="GP63" s="108"/>
      <c r="GQ63" s="108"/>
      <c r="GR63" s="108"/>
      <c r="GS63" s="108"/>
      <c r="GT63" s="108"/>
      <c r="GU63" s="108"/>
      <c r="GV63" s="108"/>
      <c r="GW63" s="108"/>
      <c r="GX63" s="108"/>
      <c r="GY63" s="108"/>
      <c r="GZ63" s="108"/>
      <c r="HA63" s="108"/>
      <c r="HB63" s="108"/>
      <c r="HC63" s="108"/>
      <c r="HD63" s="108"/>
      <c r="HE63" s="108"/>
      <c r="HF63" s="108"/>
      <c r="HG63" s="108"/>
      <c r="HH63" s="108"/>
      <c r="HI63" s="108"/>
      <c r="HJ63" s="108"/>
      <c r="HK63" s="108"/>
      <c r="HL63" s="108"/>
      <c r="HM63" s="108"/>
      <c r="HN63" s="108"/>
      <c r="HO63" s="108"/>
      <c r="HP63" s="108"/>
      <c r="HQ63" s="108"/>
      <c r="HR63" s="108"/>
      <c r="HS63" s="108"/>
      <c r="HT63" s="108"/>
      <c r="HU63" s="108"/>
      <c r="HV63" s="108"/>
      <c r="HW63" s="108"/>
      <c r="HX63" s="108"/>
      <c r="HY63" s="108"/>
      <c r="HZ63" s="108"/>
      <c r="IA63" s="108"/>
      <c r="IB63" s="108"/>
      <c r="IC63" s="108"/>
      <c r="ID63" s="108"/>
      <c r="IE63" s="108"/>
      <c r="IF63" s="108"/>
      <c r="IG63" s="108"/>
      <c r="IH63" s="108"/>
      <c r="II63" s="108"/>
      <c r="IJ63" s="108"/>
      <c r="IK63" s="108"/>
      <c r="IL63" s="108"/>
      <c r="IM63" s="108"/>
      <c r="IN63" s="108"/>
      <c r="IO63" s="108"/>
      <c r="IP63" s="108"/>
      <c r="IQ63" s="108"/>
      <c r="IR63" s="108"/>
      <c r="IS63" s="108"/>
      <c r="IT63" s="108"/>
      <c r="IU63" s="108"/>
      <c r="IV63" s="108"/>
    </row>
    <row r="64" spans="1:256" s="108" customFormat="1" x14ac:dyDescent="0.2">
      <c r="A64" s="108" t="s">
        <v>450</v>
      </c>
      <c r="B64" s="108" t="s">
        <v>195</v>
      </c>
      <c r="C64" s="108" t="s">
        <v>854</v>
      </c>
      <c r="D64" s="123">
        <v>34772</v>
      </c>
      <c r="E64" s="109" t="s">
        <v>477</v>
      </c>
      <c r="F64" s="109" t="s">
        <v>98</v>
      </c>
      <c r="G64" s="120"/>
      <c r="H64" s="108" t="s">
        <v>450</v>
      </c>
      <c r="I64" s="116" t="s">
        <v>195</v>
      </c>
      <c r="J64" s="120"/>
      <c r="K64" s="108" t="s">
        <v>450</v>
      </c>
      <c r="L64" s="116" t="s">
        <v>195</v>
      </c>
      <c r="M64" s="120"/>
      <c r="O64" s="116"/>
      <c r="P64" s="120"/>
      <c r="R64" s="116"/>
      <c r="S64" s="120"/>
      <c r="U64" s="116"/>
      <c r="V64" s="120"/>
      <c r="X64" s="116"/>
      <c r="Y64" s="120"/>
      <c r="AA64" s="116"/>
      <c r="AB64" s="120"/>
      <c r="AD64" s="116"/>
      <c r="AE64" s="120"/>
      <c r="AG64" s="116"/>
      <c r="AH64" s="120"/>
      <c r="AJ64" s="116"/>
      <c r="AK64" s="120"/>
      <c r="AM64" s="116"/>
      <c r="AN64" s="120"/>
    </row>
    <row r="65" spans="1:256" s="108" customFormat="1" x14ac:dyDescent="0.2">
      <c r="A65" s="108" t="s">
        <v>4442</v>
      </c>
      <c r="B65" s="108" t="s">
        <v>330</v>
      </c>
      <c r="C65" s="108" t="s">
        <v>4030</v>
      </c>
      <c r="D65" s="123">
        <v>36605</v>
      </c>
      <c r="E65" s="109" t="s">
        <v>698</v>
      </c>
      <c r="F65" s="120"/>
      <c r="G65" s="120" t="s">
        <v>164</v>
      </c>
      <c r="H65" s="108" t="s">
        <v>147</v>
      </c>
      <c r="I65" s="108" t="s">
        <v>330</v>
      </c>
      <c r="J65" s="120"/>
      <c r="M65" s="120"/>
      <c r="P65" s="120"/>
      <c r="S65" s="120"/>
      <c r="V65" s="120"/>
      <c r="Y65" s="120"/>
      <c r="AB65" s="120"/>
      <c r="AE65" s="120"/>
    </row>
    <row r="66" spans="1:256" s="108" customFormat="1" x14ac:dyDescent="0.2">
      <c r="A66" s="120" t="s">
        <v>397</v>
      </c>
      <c r="B66" s="120" t="s">
        <v>93</v>
      </c>
      <c r="C66" s="108" t="s">
        <v>4152</v>
      </c>
      <c r="D66" s="123">
        <v>37033</v>
      </c>
      <c r="E66" s="109" t="s">
        <v>114</v>
      </c>
      <c r="F66" s="120" t="s">
        <v>1427</v>
      </c>
      <c r="G66" s="120" t="s">
        <v>398</v>
      </c>
      <c r="H66" s="108" t="s">
        <v>397</v>
      </c>
      <c r="I66" s="108" t="s">
        <v>93</v>
      </c>
      <c r="J66" s="120" t="s">
        <v>398</v>
      </c>
      <c r="M66" s="120"/>
      <c r="P66" s="120"/>
      <c r="S66" s="120"/>
      <c r="V66" s="120"/>
      <c r="Y66" s="120"/>
      <c r="AB66" s="120"/>
      <c r="AE66" s="120"/>
    </row>
    <row r="67" spans="1:256" s="108" customFormat="1" x14ac:dyDescent="0.2">
      <c r="A67" s="108" t="s">
        <v>1186</v>
      </c>
      <c r="B67" s="108" t="s">
        <v>177</v>
      </c>
      <c r="C67" s="108" t="s">
        <v>2700</v>
      </c>
      <c r="D67" s="123">
        <v>36243</v>
      </c>
      <c r="E67" s="109" t="s">
        <v>89</v>
      </c>
      <c r="F67" s="109" t="s">
        <v>236</v>
      </c>
      <c r="G67" s="120"/>
      <c r="H67" s="108" t="s">
        <v>852</v>
      </c>
      <c r="I67" s="116" t="s">
        <v>177</v>
      </c>
      <c r="J67" s="120"/>
      <c r="K67" s="108" t="s">
        <v>852</v>
      </c>
      <c r="L67" s="116" t="s">
        <v>177</v>
      </c>
      <c r="M67" s="120"/>
      <c r="O67" s="116"/>
      <c r="P67" s="120"/>
      <c r="R67" s="116"/>
      <c r="S67" s="120"/>
      <c r="U67" s="116"/>
      <c r="V67" s="120"/>
      <c r="X67" s="116"/>
      <c r="Y67" s="120"/>
      <c r="AA67" s="116"/>
      <c r="AB67" s="120"/>
      <c r="AD67" s="116"/>
      <c r="AE67" s="120"/>
      <c r="AG67" s="116"/>
      <c r="AH67" s="120"/>
      <c r="AJ67" s="116"/>
      <c r="AK67" s="120"/>
      <c r="AM67" s="116"/>
      <c r="AN67" s="120"/>
    </row>
    <row r="68" spans="1:256" s="108" customFormat="1" x14ac:dyDescent="0.2">
      <c r="A68" s="108" t="s">
        <v>329</v>
      </c>
      <c r="B68" s="108" t="s">
        <v>215</v>
      </c>
      <c r="C68" s="108" t="s">
        <v>2620</v>
      </c>
      <c r="D68" s="123">
        <v>33069</v>
      </c>
      <c r="E68" s="109" t="s">
        <v>1103</v>
      </c>
      <c r="F68" s="120" t="s">
        <v>753</v>
      </c>
      <c r="G68" s="120" t="s">
        <v>317</v>
      </c>
      <c r="H68" s="108" t="s">
        <v>329</v>
      </c>
      <c r="I68" s="116" t="s">
        <v>215</v>
      </c>
      <c r="J68" s="120" t="s">
        <v>269</v>
      </c>
      <c r="K68" s="108" t="s">
        <v>308</v>
      </c>
      <c r="L68" s="116" t="s">
        <v>324</v>
      </c>
      <c r="M68" s="120" t="s">
        <v>2622</v>
      </c>
      <c r="N68" s="108" t="s">
        <v>308</v>
      </c>
      <c r="O68" s="116" t="s">
        <v>324</v>
      </c>
      <c r="P68" s="120" t="s">
        <v>1074</v>
      </c>
      <c r="Q68" s="108" t="s">
        <v>284</v>
      </c>
      <c r="R68" s="116" t="s">
        <v>324</v>
      </c>
      <c r="S68" s="120" t="s">
        <v>738</v>
      </c>
      <c r="T68" s="108" t="s">
        <v>284</v>
      </c>
      <c r="U68" s="116" t="s">
        <v>192</v>
      </c>
      <c r="V68" s="120" t="s">
        <v>738</v>
      </c>
      <c r="W68" s="108" t="s">
        <v>313</v>
      </c>
      <c r="X68" s="116" t="s">
        <v>192</v>
      </c>
      <c r="Y68" s="120" t="s">
        <v>228</v>
      </c>
      <c r="Z68" s="108" t="s">
        <v>575</v>
      </c>
      <c r="AA68" s="116" t="s">
        <v>192</v>
      </c>
      <c r="AB68" s="120" t="s">
        <v>938</v>
      </c>
      <c r="AC68" s="108" t="s">
        <v>298</v>
      </c>
      <c r="AD68" s="116" t="s">
        <v>331</v>
      </c>
      <c r="AE68" s="120" t="s">
        <v>224</v>
      </c>
      <c r="AF68" s="108" t="s">
        <v>284</v>
      </c>
      <c r="AG68" s="116" t="s">
        <v>331</v>
      </c>
      <c r="AH68" s="120" t="s">
        <v>273</v>
      </c>
      <c r="AI68" s="108" t="s">
        <v>308</v>
      </c>
      <c r="AJ68" s="116" t="s">
        <v>331</v>
      </c>
      <c r="AK68" s="120" t="s">
        <v>203</v>
      </c>
      <c r="AL68" s="108" t="s">
        <v>329</v>
      </c>
      <c r="AM68" s="116" t="s">
        <v>331</v>
      </c>
      <c r="AN68" s="120" t="s">
        <v>241</v>
      </c>
    </row>
    <row r="69" spans="1:256" x14ac:dyDescent="0.2">
      <c r="A69" s="108" t="s">
        <v>397</v>
      </c>
      <c r="B69" s="108" t="s">
        <v>556</v>
      </c>
      <c r="C69" s="108" t="s">
        <v>4443</v>
      </c>
      <c r="D69" s="123">
        <v>35487</v>
      </c>
      <c r="E69" s="109" t="s">
        <v>698</v>
      </c>
      <c r="F69" s="120"/>
      <c r="G69" s="120" t="s">
        <v>398</v>
      </c>
      <c r="H69" s="108"/>
      <c r="I69" s="108"/>
      <c r="J69" s="120"/>
      <c r="K69" s="108" t="s">
        <v>397</v>
      </c>
      <c r="L69" s="108" t="s">
        <v>324</v>
      </c>
      <c r="M69" s="120" t="s">
        <v>398</v>
      </c>
      <c r="N69" s="108" t="s">
        <v>397</v>
      </c>
      <c r="O69" s="108" t="s">
        <v>324</v>
      </c>
      <c r="P69" s="120" t="s">
        <v>412</v>
      </c>
      <c r="Q69" s="108"/>
      <c r="R69" s="108"/>
      <c r="S69" s="120"/>
      <c r="T69" s="108"/>
      <c r="U69" s="108"/>
      <c r="V69" s="120"/>
      <c r="W69" s="108"/>
      <c r="X69" s="108"/>
      <c r="Y69" s="120"/>
      <c r="Z69" s="108"/>
      <c r="AA69" s="108"/>
      <c r="AB69" s="120"/>
      <c r="AC69" s="108"/>
      <c r="AD69" s="108"/>
      <c r="AE69" s="120"/>
      <c r="AF69" s="108"/>
      <c r="AG69" s="108"/>
      <c r="AH69" s="108"/>
      <c r="AI69" s="108"/>
      <c r="AJ69" s="108"/>
      <c r="AK69" s="108"/>
      <c r="AL69" s="108"/>
      <c r="AM69" s="108"/>
      <c r="AN69" s="108"/>
      <c r="AO69" s="108"/>
      <c r="AP69" s="108"/>
      <c r="AQ69" s="108"/>
      <c r="AR69" s="108"/>
      <c r="AS69" s="108"/>
      <c r="AT69" s="108"/>
      <c r="AU69" s="108"/>
      <c r="AV69" s="108"/>
      <c r="AW69" s="108"/>
      <c r="AX69" s="108"/>
      <c r="AY69" s="108"/>
      <c r="AZ69" s="108"/>
      <c r="BA69" s="108"/>
      <c r="BB69" s="108"/>
      <c r="BC69" s="108"/>
      <c r="BD69" s="108"/>
      <c r="BE69" s="108"/>
      <c r="BF69" s="108"/>
      <c r="BG69" s="108"/>
      <c r="BH69" s="108"/>
      <c r="BI69" s="108"/>
      <c r="BJ69" s="108"/>
      <c r="BK69" s="108"/>
      <c r="BL69" s="108"/>
      <c r="BM69" s="108"/>
      <c r="BN69" s="108"/>
      <c r="BO69" s="108"/>
      <c r="BP69" s="108"/>
      <c r="BQ69" s="108"/>
      <c r="BR69" s="108"/>
      <c r="BS69" s="108"/>
      <c r="BT69" s="108"/>
      <c r="BU69" s="108"/>
      <c r="BV69" s="108"/>
      <c r="BW69" s="108"/>
      <c r="BX69" s="108"/>
      <c r="BY69" s="108"/>
      <c r="BZ69" s="108"/>
      <c r="CA69" s="108"/>
      <c r="CB69" s="108"/>
      <c r="CC69" s="108"/>
      <c r="CD69" s="108"/>
      <c r="CE69" s="108"/>
      <c r="CF69" s="108"/>
      <c r="CG69" s="108"/>
      <c r="CH69" s="108"/>
      <c r="CI69" s="108"/>
      <c r="CJ69" s="108"/>
      <c r="CK69" s="108"/>
      <c r="CL69" s="108"/>
      <c r="CM69" s="108"/>
      <c r="CN69" s="108"/>
      <c r="CO69" s="108"/>
      <c r="CP69" s="108"/>
      <c r="CQ69" s="108"/>
      <c r="CR69" s="108"/>
      <c r="CS69" s="108"/>
      <c r="CT69" s="108"/>
      <c r="CU69" s="108"/>
      <c r="CV69" s="108"/>
      <c r="CW69" s="108"/>
      <c r="CX69" s="108"/>
      <c r="CY69" s="108"/>
      <c r="CZ69" s="108"/>
      <c r="DA69" s="108"/>
      <c r="DB69" s="108"/>
      <c r="DC69" s="108"/>
      <c r="DD69" s="108"/>
      <c r="DE69" s="108"/>
      <c r="DF69" s="108"/>
      <c r="DG69" s="108"/>
      <c r="DH69" s="108"/>
      <c r="DI69" s="108"/>
      <c r="DJ69" s="108"/>
      <c r="DK69" s="108"/>
      <c r="DL69" s="108"/>
      <c r="DM69" s="108"/>
      <c r="DN69" s="108"/>
      <c r="DO69" s="108"/>
      <c r="DP69" s="108"/>
      <c r="DQ69" s="108"/>
      <c r="DR69" s="108"/>
      <c r="DS69" s="108"/>
      <c r="DT69" s="108"/>
      <c r="DU69" s="108"/>
      <c r="DV69" s="108"/>
      <c r="DW69" s="108"/>
      <c r="DX69" s="108"/>
      <c r="DY69" s="108"/>
      <c r="DZ69" s="108"/>
      <c r="EA69" s="108"/>
      <c r="EB69" s="108"/>
      <c r="EC69" s="108"/>
      <c r="ED69" s="108"/>
      <c r="EE69" s="108"/>
      <c r="EF69" s="108"/>
      <c r="EG69" s="108"/>
      <c r="EH69" s="108"/>
      <c r="EI69" s="108"/>
      <c r="EJ69" s="108"/>
      <c r="EK69" s="108"/>
      <c r="EL69" s="108"/>
      <c r="EM69" s="108"/>
      <c r="EN69" s="108"/>
      <c r="EO69" s="108"/>
      <c r="EP69" s="108"/>
      <c r="EQ69" s="108"/>
      <c r="ER69" s="108"/>
      <c r="ES69" s="108"/>
      <c r="ET69" s="108"/>
      <c r="EU69" s="108"/>
      <c r="EV69" s="108"/>
      <c r="EW69" s="108"/>
      <c r="EX69" s="108"/>
      <c r="EY69" s="108"/>
      <c r="EZ69" s="108"/>
      <c r="FA69" s="108"/>
      <c r="FB69" s="108"/>
      <c r="FC69" s="108"/>
      <c r="FD69" s="108"/>
      <c r="FE69" s="108"/>
      <c r="FF69" s="108"/>
      <c r="FG69" s="108"/>
      <c r="FH69" s="108"/>
      <c r="FI69" s="108"/>
      <c r="FJ69" s="108"/>
      <c r="FK69" s="108"/>
      <c r="FL69" s="108"/>
      <c r="FM69" s="108"/>
      <c r="FN69" s="108"/>
      <c r="FO69" s="108"/>
      <c r="FP69" s="108"/>
      <c r="FQ69" s="108"/>
      <c r="FR69" s="108"/>
      <c r="FS69" s="108"/>
      <c r="FT69" s="108"/>
      <c r="FU69" s="108"/>
      <c r="FV69" s="108"/>
      <c r="FW69" s="108"/>
      <c r="FX69" s="108"/>
      <c r="FY69" s="108"/>
      <c r="FZ69" s="108"/>
      <c r="GA69" s="108"/>
      <c r="GB69" s="108"/>
      <c r="GC69" s="108"/>
      <c r="GD69" s="108"/>
      <c r="GE69" s="108"/>
      <c r="GF69" s="108"/>
      <c r="GG69" s="108"/>
      <c r="GH69" s="108"/>
      <c r="GI69" s="108"/>
      <c r="GJ69" s="108"/>
      <c r="GK69" s="108"/>
      <c r="GL69" s="108"/>
      <c r="GM69" s="108"/>
      <c r="GN69" s="108"/>
      <c r="GO69" s="108"/>
      <c r="GP69" s="108"/>
      <c r="GQ69" s="108"/>
      <c r="GR69" s="108"/>
      <c r="GS69" s="108"/>
      <c r="GT69" s="108"/>
      <c r="GU69" s="108"/>
      <c r="GV69" s="108"/>
      <c r="GW69" s="108"/>
      <c r="GX69" s="108"/>
      <c r="GY69" s="108"/>
      <c r="GZ69" s="108"/>
      <c r="HA69" s="108"/>
      <c r="HB69" s="108"/>
      <c r="HC69" s="108"/>
      <c r="HD69" s="108"/>
      <c r="HE69" s="108"/>
      <c r="HF69" s="108"/>
      <c r="HG69" s="108"/>
      <c r="HH69" s="108"/>
      <c r="HI69" s="108"/>
      <c r="HJ69" s="108"/>
      <c r="HK69" s="108"/>
      <c r="HL69" s="108"/>
      <c r="HM69" s="108"/>
      <c r="HN69" s="108"/>
      <c r="HO69" s="108"/>
      <c r="HP69" s="108"/>
      <c r="HQ69" s="108"/>
      <c r="HR69" s="108"/>
      <c r="HS69" s="108"/>
      <c r="HT69" s="108"/>
      <c r="HU69" s="108"/>
      <c r="HV69" s="108"/>
      <c r="HW69" s="108"/>
      <c r="HX69" s="108"/>
      <c r="HY69" s="108"/>
      <c r="HZ69" s="108"/>
      <c r="IA69" s="108"/>
      <c r="IB69" s="108"/>
      <c r="IC69" s="108"/>
      <c r="ID69" s="108"/>
      <c r="IE69" s="108"/>
      <c r="IF69" s="108"/>
      <c r="IG69" s="108"/>
      <c r="IH69" s="108"/>
      <c r="II69" s="108"/>
      <c r="IJ69" s="108"/>
      <c r="IK69" s="108"/>
      <c r="IL69" s="108"/>
      <c r="IM69" s="108"/>
      <c r="IN69" s="108"/>
      <c r="IO69" s="108"/>
      <c r="IP69" s="108"/>
      <c r="IQ69" s="108"/>
      <c r="IR69" s="108"/>
      <c r="IS69" s="108"/>
      <c r="IT69" s="108"/>
      <c r="IU69" s="108"/>
      <c r="IV69" s="108"/>
    </row>
    <row r="70" spans="1:256" s="108" customFormat="1" x14ac:dyDescent="0.2">
      <c r="A70" s="108" t="s">
        <v>226</v>
      </c>
      <c r="B70" s="108" t="s">
        <v>434</v>
      </c>
      <c r="C70" s="108" t="s">
        <v>2720</v>
      </c>
      <c r="D70" s="123">
        <v>36449</v>
      </c>
      <c r="E70" s="109" t="s">
        <v>268</v>
      </c>
      <c r="F70" s="109" t="s">
        <v>4444</v>
      </c>
      <c r="G70" s="120" t="s">
        <v>259</v>
      </c>
      <c r="H70" s="108" t="s">
        <v>226</v>
      </c>
      <c r="I70" s="116" t="s">
        <v>434</v>
      </c>
      <c r="J70" s="120" t="s">
        <v>228</v>
      </c>
      <c r="K70" s="108" t="s">
        <v>226</v>
      </c>
      <c r="L70" s="116" t="s">
        <v>434</v>
      </c>
      <c r="M70" s="120" t="s">
        <v>228</v>
      </c>
      <c r="O70" s="116"/>
      <c r="P70" s="120"/>
      <c r="R70" s="116"/>
      <c r="S70" s="120"/>
      <c r="U70" s="116"/>
      <c r="V70" s="120"/>
      <c r="X70" s="116"/>
      <c r="Y70" s="120"/>
      <c r="AA70" s="116"/>
      <c r="AB70" s="120"/>
      <c r="AD70" s="116"/>
      <c r="AE70" s="120"/>
      <c r="AG70" s="116"/>
      <c r="AH70" s="120"/>
      <c r="AJ70" s="116"/>
      <c r="AK70" s="120"/>
      <c r="AM70" s="116"/>
      <c r="AN70" s="120"/>
      <c r="BB70" s="109"/>
      <c r="BC70" s="109"/>
      <c r="BE70" s="109"/>
      <c r="BF70" s="109"/>
      <c r="BH70" s="109"/>
      <c r="BI70" s="109"/>
      <c r="BK70" s="109"/>
      <c r="BL70" s="109"/>
      <c r="BN70" s="109"/>
      <c r="BO70" s="109"/>
      <c r="BQ70" s="123"/>
      <c r="BR70" s="109"/>
      <c r="BS70" s="116"/>
      <c r="BU70" s="120"/>
      <c r="BV70" s="116"/>
      <c r="BW70" s="116"/>
      <c r="BX70" s="125"/>
    </row>
    <row r="71" spans="1:256" s="108" customFormat="1" x14ac:dyDescent="0.2">
      <c r="A71" t="s">
        <v>905</v>
      </c>
      <c r="B71" t="s">
        <v>118</v>
      </c>
      <c r="C71" s="108" t="s">
        <v>2383</v>
      </c>
      <c r="D71" s="123">
        <v>36095</v>
      </c>
      <c r="E71" s="109" t="s">
        <v>482</v>
      </c>
      <c r="F71" s="120" t="s">
        <v>188</v>
      </c>
      <c r="G71" s="120" t="s">
        <v>241</v>
      </c>
      <c r="H71" s="108" t="s">
        <v>905</v>
      </c>
      <c r="I71" s="108" t="s">
        <v>118</v>
      </c>
      <c r="J71" s="120" t="s">
        <v>241</v>
      </c>
      <c r="K71" s="108" t="s">
        <v>258</v>
      </c>
      <c r="L71" s="108" t="s">
        <v>118</v>
      </c>
      <c r="M71" s="120" t="s">
        <v>247</v>
      </c>
      <c r="N71" s="108" t="s">
        <v>258</v>
      </c>
      <c r="O71" s="108" t="s">
        <v>118</v>
      </c>
      <c r="P71" s="120" t="s">
        <v>241</v>
      </c>
      <c r="Q71" s="108" t="s">
        <v>258</v>
      </c>
      <c r="R71" s="108" t="s">
        <v>95</v>
      </c>
      <c r="S71" s="120" t="s">
        <v>241</v>
      </c>
      <c r="V71" s="120"/>
      <c r="Y71" s="120"/>
      <c r="AB71" s="120"/>
      <c r="AE71" s="120"/>
    </row>
    <row r="72" spans="1:256" s="108" customFormat="1" x14ac:dyDescent="0.2">
      <c r="A72" s="108" t="s">
        <v>399</v>
      </c>
      <c r="B72" s="108" t="s">
        <v>252</v>
      </c>
      <c r="C72" s="108" t="s">
        <v>2532</v>
      </c>
      <c r="D72" s="123">
        <v>34843</v>
      </c>
      <c r="E72" s="116" t="s">
        <v>301</v>
      </c>
      <c r="F72" s="120" t="s">
        <v>301</v>
      </c>
      <c r="G72" s="120" t="s">
        <v>141</v>
      </c>
      <c r="H72" s="108" t="s">
        <v>386</v>
      </c>
      <c r="I72" s="108" t="s">
        <v>324</v>
      </c>
      <c r="J72" s="120" t="s">
        <v>141</v>
      </c>
      <c r="K72" s="108" t="s">
        <v>402</v>
      </c>
      <c r="L72" s="108" t="s">
        <v>128</v>
      </c>
      <c r="M72" s="120" t="s">
        <v>141</v>
      </c>
      <c r="N72" s="108" t="s">
        <v>386</v>
      </c>
      <c r="O72" s="108" t="s">
        <v>128</v>
      </c>
      <c r="P72" s="120" t="s">
        <v>141</v>
      </c>
      <c r="Q72" s="108" t="s">
        <v>402</v>
      </c>
      <c r="R72" s="108" t="s">
        <v>128</v>
      </c>
      <c r="S72" s="120" t="s">
        <v>393</v>
      </c>
      <c r="T72" s="108" t="s">
        <v>397</v>
      </c>
      <c r="U72" s="108" t="s">
        <v>195</v>
      </c>
      <c r="V72" s="120" t="s">
        <v>398</v>
      </c>
      <c r="W72" s="108" t="s">
        <v>386</v>
      </c>
      <c r="X72" s="108" t="s">
        <v>195</v>
      </c>
      <c r="Y72" s="120" t="s">
        <v>141</v>
      </c>
      <c r="Z72" s="108" t="s">
        <v>386</v>
      </c>
      <c r="AA72" s="108" t="s">
        <v>195</v>
      </c>
      <c r="AB72" s="120" t="s">
        <v>141</v>
      </c>
      <c r="AC72" s="108" t="s">
        <v>386</v>
      </c>
      <c r="AD72" s="108" t="s">
        <v>195</v>
      </c>
      <c r="AE72" s="120" t="s">
        <v>141</v>
      </c>
    </row>
    <row r="73" spans="1:256" ht="12.75" customHeight="1" x14ac:dyDescent="0.2">
      <c r="A73" s="108" t="s">
        <v>133</v>
      </c>
      <c r="B73" s="108" t="s">
        <v>324</v>
      </c>
      <c r="C73" s="108" t="s">
        <v>4057</v>
      </c>
      <c r="D73" s="123">
        <v>37775</v>
      </c>
      <c r="E73" s="109" t="s">
        <v>4445</v>
      </c>
      <c r="F73" s="120"/>
      <c r="G73" s="120"/>
      <c r="H73" s="108"/>
      <c r="I73" s="108"/>
      <c r="J73" s="120"/>
      <c r="K73" s="108"/>
      <c r="L73" s="108"/>
      <c r="M73" s="120"/>
      <c r="N73" s="108"/>
      <c r="O73" s="108"/>
      <c r="P73" s="120"/>
      <c r="Q73" s="108"/>
      <c r="R73" s="108"/>
      <c r="S73" s="120"/>
      <c r="T73" s="108"/>
      <c r="U73" s="108"/>
      <c r="V73" s="120"/>
      <c r="W73" s="108"/>
      <c r="X73" s="108"/>
      <c r="Y73" s="120"/>
      <c r="Z73" s="108"/>
      <c r="AA73" s="108"/>
      <c r="AB73" s="120"/>
      <c r="AC73" s="108"/>
      <c r="AD73" s="108"/>
      <c r="AE73" s="120"/>
      <c r="AF73" s="108"/>
      <c r="AG73" s="108"/>
      <c r="AH73" s="108"/>
      <c r="AI73" s="108"/>
      <c r="AJ73" s="108"/>
      <c r="AK73" s="108"/>
      <c r="AL73" s="108"/>
      <c r="AM73" s="108"/>
      <c r="AN73" s="108"/>
      <c r="AO73" s="108"/>
      <c r="AP73" s="108"/>
      <c r="AQ73" s="108"/>
      <c r="AR73" s="108"/>
      <c r="AS73" s="108"/>
      <c r="AT73" s="108"/>
      <c r="AU73" s="108"/>
      <c r="AV73" s="108"/>
      <c r="AW73" s="108"/>
      <c r="AX73" s="108"/>
      <c r="AY73" s="108"/>
      <c r="AZ73" s="108"/>
      <c r="BA73" s="108"/>
      <c r="BB73" s="108"/>
      <c r="BC73" s="108"/>
      <c r="BD73" s="108"/>
      <c r="BE73" s="108"/>
      <c r="BF73" s="108"/>
      <c r="BG73" s="108"/>
      <c r="BH73" s="108"/>
      <c r="BI73" s="108"/>
      <c r="BJ73" s="108"/>
      <c r="BK73" s="108"/>
      <c r="BL73" s="108"/>
      <c r="BM73" s="108"/>
      <c r="BN73" s="108"/>
      <c r="BO73" s="108"/>
      <c r="BP73" s="108"/>
      <c r="BQ73" s="108"/>
      <c r="BR73" s="108"/>
      <c r="BS73" s="108"/>
      <c r="BT73" s="108"/>
      <c r="BU73" s="108"/>
      <c r="BV73" s="108"/>
      <c r="BW73" s="108"/>
      <c r="BX73" s="108"/>
      <c r="BY73" s="108"/>
      <c r="BZ73" s="108"/>
      <c r="CA73" s="108"/>
      <c r="CB73" s="108"/>
      <c r="CC73" s="108"/>
      <c r="CD73" s="108"/>
      <c r="CE73" s="108"/>
      <c r="CF73" s="108"/>
      <c r="CG73" s="108"/>
      <c r="CH73" s="108"/>
      <c r="CI73" s="108"/>
      <c r="CJ73" s="108"/>
      <c r="CK73" s="108"/>
      <c r="CL73" s="108"/>
      <c r="CM73" s="108"/>
      <c r="CN73" s="108"/>
      <c r="CO73" s="108"/>
      <c r="CP73" s="108"/>
      <c r="CQ73" s="108"/>
      <c r="CR73" s="108"/>
      <c r="CS73" s="108"/>
      <c r="CT73" s="108"/>
      <c r="CU73" s="108"/>
      <c r="CV73" s="108"/>
      <c r="CW73" s="108"/>
      <c r="CX73" s="108"/>
      <c r="CY73" s="108"/>
      <c r="CZ73" s="108"/>
      <c r="DA73" s="108"/>
      <c r="DB73" s="108"/>
      <c r="DC73" s="108"/>
      <c r="DD73" s="108"/>
      <c r="DE73" s="108"/>
      <c r="DF73" s="108"/>
      <c r="DG73" s="108"/>
      <c r="DH73" s="108"/>
      <c r="DI73" s="108"/>
      <c r="DJ73" s="108"/>
      <c r="DK73" s="108"/>
      <c r="DL73" s="108"/>
      <c r="DM73" s="108"/>
      <c r="DN73" s="108"/>
      <c r="DO73" s="108"/>
      <c r="DP73" s="108"/>
      <c r="DQ73" s="108"/>
      <c r="DR73" s="108"/>
      <c r="DS73" s="108"/>
      <c r="DT73" s="108"/>
      <c r="DU73" s="108"/>
      <c r="DV73" s="108"/>
      <c r="DW73" s="108"/>
      <c r="DX73" s="108"/>
      <c r="DY73" s="108"/>
      <c r="DZ73" s="108"/>
      <c r="EA73" s="108"/>
      <c r="EB73" s="108"/>
      <c r="EC73" s="108"/>
      <c r="ED73" s="108"/>
      <c r="EE73" s="108"/>
      <c r="EF73" s="108"/>
      <c r="EG73" s="108"/>
      <c r="EH73" s="108"/>
      <c r="EI73" s="108"/>
      <c r="EJ73" s="108"/>
      <c r="EK73" s="108"/>
      <c r="EL73" s="108"/>
      <c r="EM73" s="108"/>
      <c r="EN73" s="108"/>
      <c r="EO73" s="108"/>
      <c r="EP73" s="108"/>
      <c r="EQ73" s="108"/>
      <c r="ER73" s="108"/>
      <c r="ES73" s="108"/>
      <c r="ET73" s="108"/>
      <c r="EU73" s="108"/>
      <c r="EV73" s="108"/>
      <c r="EW73" s="108"/>
      <c r="EX73" s="108"/>
      <c r="EY73" s="108"/>
      <c r="EZ73" s="108"/>
      <c r="FA73" s="108"/>
      <c r="FB73" s="108"/>
      <c r="FC73" s="108"/>
      <c r="FD73" s="108"/>
      <c r="FE73" s="108"/>
      <c r="FF73" s="108"/>
      <c r="FG73" s="108"/>
      <c r="FH73" s="108"/>
      <c r="FI73" s="108"/>
      <c r="FJ73" s="108"/>
      <c r="FK73" s="108"/>
      <c r="FL73" s="108"/>
      <c r="FM73" s="108"/>
      <c r="FN73" s="108"/>
      <c r="FO73" s="108"/>
      <c r="FP73" s="108"/>
      <c r="FQ73" s="108"/>
      <c r="FR73" s="108"/>
      <c r="FS73" s="108"/>
      <c r="FT73" s="108"/>
      <c r="FU73" s="108"/>
      <c r="FV73" s="108"/>
      <c r="FW73" s="108"/>
      <c r="FX73" s="108"/>
      <c r="FY73" s="108"/>
      <c r="FZ73" s="108"/>
      <c r="GA73" s="108"/>
      <c r="GB73" s="108"/>
      <c r="GC73" s="108"/>
      <c r="GD73" s="108"/>
      <c r="GE73" s="108"/>
      <c r="GF73" s="108"/>
      <c r="GG73" s="108"/>
      <c r="GH73" s="108"/>
      <c r="GI73" s="108"/>
      <c r="GJ73" s="108"/>
      <c r="GK73" s="108"/>
      <c r="GL73" s="108"/>
      <c r="GM73" s="108"/>
      <c r="GN73" s="108"/>
      <c r="GO73" s="108"/>
      <c r="GP73" s="108"/>
      <c r="GQ73" s="108"/>
      <c r="GR73" s="108"/>
      <c r="GS73" s="108"/>
      <c r="GT73" s="108"/>
      <c r="GU73" s="108"/>
      <c r="GV73" s="108"/>
      <c r="GW73" s="108"/>
      <c r="GX73" s="108"/>
      <c r="GY73" s="108"/>
      <c r="GZ73" s="108"/>
      <c r="HA73" s="108"/>
      <c r="HB73" s="108"/>
      <c r="HC73" s="108"/>
      <c r="HD73" s="108"/>
      <c r="HE73" s="108"/>
      <c r="HF73" s="108"/>
      <c r="HG73" s="108"/>
      <c r="HH73" s="108"/>
      <c r="HI73" s="108"/>
      <c r="HJ73" s="108"/>
      <c r="HK73" s="108"/>
      <c r="HL73" s="108"/>
      <c r="HM73" s="108"/>
      <c r="HN73" s="108"/>
      <c r="HO73" s="108"/>
      <c r="HP73" s="108"/>
      <c r="HQ73" s="108"/>
      <c r="HR73" s="108"/>
      <c r="HS73" s="108"/>
      <c r="HT73" s="108"/>
      <c r="HU73" s="108"/>
      <c r="HV73" s="108"/>
      <c r="HW73" s="108"/>
      <c r="HX73" s="108"/>
      <c r="HY73" s="108"/>
      <c r="HZ73" s="108"/>
      <c r="IA73" s="108"/>
      <c r="IB73" s="108"/>
      <c r="IC73" s="108"/>
      <c r="ID73" s="108"/>
      <c r="IE73" s="108"/>
      <c r="IF73" s="108"/>
      <c r="IG73" s="108"/>
      <c r="IH73" s="108"/>
      <c r="II73" s="108"/>
      <c r="IJ73" s="108"/>
      <c r="IK73" s="108"/>
      <c r="IL73" s="108"/>
      <c r="IM73" s="108"/>
      <c r="IN73" s="108"/>
      <c r="IO73" s="108"/>
      <c r="IP73" s="108"/>
      <c r="IQ73" s="108"/>
      <c r="IR73" s="108"/>
      <c r="IS73" s="108"/>
      <c r="IT73" s="108"/>
      <c r="IU73" s="108"/>
      <c r="IV73" s="108"/>
    </row>
    <row r="74" spans="1:256" s="108" customFormat="1" x14ac:dyDescent="0.2">
      <c r="C74" s="108" t="s">
        <v>3636</v>
      </c>
      <c r="D74" s="123">
        <v>35852</v>
      </c>
      <c r="E74" s="116" t="s">
        <v>198</v>
      </c>
      <c r="F74" s="120" t="s">
        <v>441</v>
      </c>
      <c r="G74" s="120"/>
      <c r="H74" s="108" t="s">
        <v>340</v>
      </c>
      <c r="I74" s="108" t="s">
        <v>128</v>
      </c>
      <c r="J74" s="120" t="s">
        <v>341</v>
      </c>
      <c r="M74" s="120"/>
      <c r="P74" s="120"/>
      <c r="Q74" s="108" t="s">
        <v>340</v>
      </c>
      <c r="R74" s="108" t="s">
        <v>128</v>
      </c>
      <c r="S74" s="120" t="s">
        <v>341</v>
      </c>
      <c r="V74" s="120"/>
      <c r="Y74" s="120"/>
      <c r="AB74" s="120"/>
      <c r="AE74" s="120"/>
    </row>
    <row r="75" spans="1:256" x14ac:dyDescent="0.2">
      <c r="A75" s="108" t="s">
        <v>2429</v>
      </c>
      <c r="B75" s="108" t="s">
        <v>583</v>
      </c>
      <c r="C75" s="108" t="s">
        <v>3983</v>
      </c>
      <c r="D75" s="123">
        <v>35214</v>
      </c>
      <c r="E75" s="109" t="s">
        <v>121</v>
      </c>
      <c r="F75" s="120"/>
      <c r="G75" s="120"/>
      <c r="H75" s="108"/>
      <c r="I75" s="108"/>
      <c r="J75" s="120"/>
      <c r="K75" s="108"/>
      <c r="L75" s="108"/>
      <c r="M75" s="120"/>
      <c r="N75" s="108"/>
      <c r="O75" s="108"/>
      <c r="P75" s="120"/>
      <c r="Q75" s="108"/>
      <c r="R75" s="108"/>
      <c r="S75" s="120"/>
      <c r="T75" s="108"/>
      <c r="U75" s="108"/>
      <c r="V75" s="120"/>
      <c r="W75" s="108"/>
      <c r="X75" s="108"/>
      <c r="Y75" s="120"/>
      <c r="Z75" s="108"/>
      <c r="AA75" s="108"/>
      <c r="AB75" s="120"/>
      <c r="AC75" s="108"/>
      <c r="AD75" s="108"/>
      <c r="AE75" s="120"/>
      <c r="AF75" s="108"/>
      <c r="AG75" s="108"/>
      <c r="AH75" s="108"/>
      <c r="AI75" s="108"/>
      <c r="AJ75" s="108"/>
      <c r="AK75" s="108"/>
      <c r="AL75" s="108"/>
      <c r="AM75" s="108"/>
      <c r="AN75" s="108"/>
      <c r="AO75" s="108"/>
      <c r="AP75" s="108"/>
      <c r="AQ75" s="108"/>
      <c r="AR75" s="108"/>
      <c r="AS75" s="108"/>
      <c r="AT75" s="108"/>
      <c r="AU75" s="108"/>
      <c r="AV75" s="108"/>
      <c r="AW75" s="108"/>
      <c r="AX75" s="108"/>
      <c r="AY75" s="108"/>
      <c r="AZ75" s="108"/>
      <c r="BA75" s="108"/>
      <c r="BB75" s="108"/>
      <c r="BC75" s="108"/>
      <c r="BD75" s="108"/>
      <c r="BE75" s="108"/>
      <c r="BF75" s="108"/>
      <c r="BG75" s="108"/>
      <c r="BH75" s="108"/>
      <c r="BI75" s="108"/>
      <c r="BJ75" s="108"/>
      <c r="BK75" s="108"/>
      <c r="BL75" s="108"/>
      <c r="BM75" s="108"/>
      <c r="BN75" s="108"/>
      <c r="BO75" s="108"/>
      <c r="BP75" s="108"/>
      <c r="BQ75" s="108"/>
      <c r="BR75" s="108"/>
      <c r="BS75" s="108"/>
      <c r="BT75" s="108"/>
      <c r="BU75" s="108"/>
      <c r="BV75" s="108"/>
      <c r="BW75" s="108"/>
      <c r="BX75" s="108"/>
      <c r="BY75" s="108"/>
      <c r="BZ75" s="108"/>
      <c r="CA75" s="108"/>
      <c r="CB75" s="108"/>
      <c r="CC75" s="108"/>
      <c r="CD75" s="108"/>
      <c r="CE75" s="108"/>
      <c r="CF75" s="108"/>
      <c r="CG75" s="108"/>
      <c r="CH75" s="108"/>
      <c r="CI75" s="108"/>
      <c r="CJ75" s="108"/>
      <c r="CK75" s="108"/>
      <c r="CL75" s="108"/>
      <c r="CM75" s="108"/>
      <c r="CN75" s="108"/>
      <c r="CO75" s="108"/>
      <c r="CP75" s="108"/>
      <c r="CQ75" s="108"/>
      <c r="CR75" s="108"/>
      <c r="CS75" s="108"/>
      <c r="CT75" s="108"/>
      <c r="CU75" s="108"/>
      <c r="CV75" s="108"/>
      <c r="CW75" s="108"/>
      <c r="CX75" s="108"/>
      <c r="CY75" s="108"/>
      <c r="CZ75" s="108"/>
      <c r="DA75" s="108"/>
      <c r="DB75" s="108"/>
      <c r="DC75" s="108"/>
      <c r="DD75" s="108"/>
      <c r="DE75" s="108"/>
      <c r="DF75" s="108"/>
      <c r="DG75" s="108"/>
      <c r="DH75" s="108"/>
      <c r="DI75" s="108"/>
      <c r="DJ75" s="108"/>
      <c r="DK75" s="108"/>
      <c r="DL75" s="108"/>
      <c r="DM75" s="108"/>
      <c r="DN75" s="108"/>
      <c r="DO75" s="108"/>
      <c r="DP75" s="108"/>
      <c r="DQ75" s="108"/>
      <c r="DR75" s="108"/>
      <c r="DS75" s="108"/>
      <c r="DT75" s="108"/>
      <c r="DU75" s="108"/>
      <c r="DV75" s="108"/>
      <c r="DW75" s="108"/>
      <c r="DX75" s="108"/>
      <c r="DY75" s="108"/>
      <c r="DZ75" s="108"/>
      <c r="EA75" s="108"/>
      <c r="EB75" s="108"/>
      <c r="EC75" s="108"/>
      <c r="ED75" s="108"/>
      <c r="EE75" s="108"/>
      <c r="EF75" s="108"/>
      <c r="EG75" s="108"/>
      <c r="EH75" s="108"/>
      <c r="EI75" s="108"/>
      <c r="EJ75" s="108"/>
      <c r="EK75" s="108"/>
      <c r="EL75" s="108"/>
      <c r="EM75" s="108"/>
      <c r="EN75" s="108"/>
      <c r="EO75" s="108"/>
      <c r="EP75" s="108"/>
      <c r="EQ75" s="108"/>
      <c r="ER75" s="108"/>
      <c r="ES75" s="108"/>
      <c r="ET75" s="108"/>
      <c r="EU75" s="108"/>
      <c r="EV75" s="108"/>
      <c r="EW75" s="108"/>
      <c r="EX75" s="108"/>
      <c r="EY75" s="108"/>
      <c r="EZ75" s="108"/>
      <c r="FA75" s="108"/>
      <c r="FB75" s="108"/>
      <c r="FC75" s="108"/>
      <c r="FD75" s="108"/>
      <c r="FE75" s="108"/>
      <c r="FF75" s="108"/>
      <c r="FG75" s="108"/>
      <c r="FH75" s="108"/>
      <c r="FI75" s="108"/>
      <c r="FJ75" s="108"/>
      <c r="FK75" s="108"/>
      <c r="FL75" s="108"/>
      <c r="FM75" s="108"/>
      <c r="FN75" s="108"/>
      <c r="FO75" s="108"/>
      <c r="FP75" s="108"/>
      <c r="FQ75" s="108"/>
      <c r="FR75" s="108"/>
      <c r="FS75" s="108"/>
      <c r="FT75" s="108"/>
      <c r="FU75" s="108"/>
      <c r="FV75" s="108"/>
      <c r="FW75" s="108"/>
      <c r="FX75" s="108"/>
      <c r="FY75" s="108"/>
      <c r="FZ75" s="108"/>
      <c r="GA75" s="108"/>
      <c r="GB75" s="108"/>
      <c r="GC75" s="108"/>
      <c r="GD75" s="108"/>
      <c r="GE75" s="108"/>
      <c r="GF75" s="108"/>
      <c r="GG75" s="108"/>
      <c r="GH75" s="108"/>
      <c r="GI75" s="108"/>
      <c r="GJ75" s="108"/>
      <c r="GK75" s="108"/>
      <c r="GL75" s="108"/>
      <c r="GM75" s="108"/>
      <c r="GN75" s="108"/>
      <c r="GO75" s="108"/>
      <c r="GP75" s="108"/>
      <c r="GQ75" s="108"/>
      <c r="GR75" s="108"/>
      <c r="GS75" s="108"/>
      <c r="GT75" s="108"/>
      <c r="GU75" s="108"/>
      <c r="GV75" s="108"/>
      <c r="GW75" s="108"/>
      <c r="GX75" s="108"/>
      <c r="GY75" s="108"/>
      <c r="GZ75" s="108"/>
      <c r="HA75" s="108"/>
      <c r="HB75" s="108"/>
      <c r="HC75" s="108"/>
      <c r="HD75" s="108"/>
      <c r="HE75" s="108"/>
      <c r="HF75" s="108"/>
      <c r="HG75" s="108"/>
      <c r="HH75" s="108"/>
      <c r="HI75" s="108"/>
      <c r="HJ75" s="108"/>
      <c r="HK75" s="108"/>
      <c r="HL75" s="108"/>
      <c r="HM75" s="108"/>
      <c r="HN75" s="108"/>
      <c r="HO75" s="108"/>
      <c r="HP75" s="108"/>
      <c r="HQ75" s="108"/>
      <c r="HR75" s="108"/>
      <c r="HS75" s="108"/>
      <c r="HT75" s="108"/>
      <c r="HU75" s="108"/>
      <c r="HV75" s="108"/>
      <c r="HW75" s="108"/>
      <c r="HX75" s="108"/>
      <c r="HY75" s="108"/>
      <c r="HZ75" s="108"/>
      <c r="IA75" s="108"/>
      <c r="IB75" s="108"/>
      <c r="IC75" s="108"/>
      <c r="ID75" s="108"/>
      <c r="IE75" s="108"/>
      <c r="IF75" s="108"/>
      <c r="IG75" s="108"/>
      <c r="IH75" s="108"/>
      <c r="II75" s="108"/>
      <c r="IJ75" s="108"/>
      <c r="IK75" s="108"/>
      <c r="IL75" s="108"/>
      <c r="IM75" s="108"/>
      <c r="IN75" s="108"/>
      <c r="IO75" s="108"/>
      <c r="IP75" s="108"/>
      <c r="IQ75" s="108"/>
      <c r="IR75" s="108"/>
      <c r="IS75" s="108"/>
      <c r="IT75" s="108"/>
      <c r="IU75" s="108"/>
      <c r="IV75" s="108"/>
    </row>
    <row r="76" spans="1:256" s="108" customFormat="1" x14ac:dyDescent="0.2">
      <c r="A76" s="108" t="s">
        <v>94</v>
      </c>
      <c r="B76" s="108" t="s">
        <v>123</v>
      </c>
      <c r="C76" s="108" t="s">
        <v>3993</v>
      </c>
      <c r="D76" s="123">
        <v>36563</v>
      </c>
      <c r="E76" s="109" t="s">
        <v>416</v>
      </c>
      <c r="F76" s="120"/>
      <c r="G76" s="120" t="s">
        <v>3031</v>
      </c>
      <c r="J76" s="120"/>
      <c r="M76" s="120"/>
      <c r="P76" s="120"/>
      <c r="S76" s="120"/>
      <c r="V76" s="120"/>
      <c r="Y76" s="120"/>
      <c r="AB76" s="120"/>
      <c r="AE76" s="120"/>
    </row>
    <row r="77" spans="1:256" ht="12.75" customHeight="1" x14ac:dyDescent="0.2">
      <c r="A77" s="108" t="s">
        <v>80</v>
      </c>
      <c r="B77" s="108" t="s">
        <v>454</v>
      </c>
      <c r="C77" s="108" t="s">
        <v>1157</v>
      </c>
      <c r="D77" s="123">
        <v>36685</v>
      </c>
      <c r="E77" s="109" t="s">
        <v>477</v>
      </c>
      <c r="F77" s="109" t="s">
        <v>188</v>
      </c>
      <c r="G77" s="120" t="s">
        <v>1156</v>
      </c>
      <c r="H77" s="108" t="s">
        <v>80</v>
      </c>
      <c r="I77" s="116" t="s">
        <v>454</v>
      </c>
      <c r="J77" s="120" t="s">
        <v>3340</v>
      </c>
      <c r="K77" s="108" t="s">
        <v>80</v>
      </c>
      <c r="L77" s="116" t="s">
        <v>454</v>
      </c>
      <c r="M77" s="120"/>
      <c r="N77" s="108"/>
      <c r="O77" s="116"/>
      <c r="P77" s="120"/>
      <c r="Q77" s="108"/>
      <c r="R77" s="116"/>
      <c r="S77" s="120"/>
      <c r="T77" s="108"/>
      <c r="U77" s="116"/>
      <c r="V77" s="120"/>
      <c r="W77" s="108"/>
      <c r="X77" s="116"/>
      <c r="Y77" s="120"/>
      <c r="Z77" s="108"/>
      <c r="AA77" s="116"/>
      <c r="AB77" s="120"/>
      <c r="AC77" s="108"/>
      <c r="AD77" s="116"/>
      <c r="AE77" s="120"/>
      <c r="AF77" s="108"/>
      <c r="AG77" s="116"/>
      <c r="AH77" s="120"/>
      <c r="AI77" s="108"/>
      <c r="AJ77" s="116"/>
      <c r="AK77" s="120"/>
      <c r="AL77" s="108"/>
      <c r="AM77" s="116"/>
      <c r="AN77" s="120"/>
      <c r="AO77" s="108"/>
      <c r="AP77" s="108"/>
      <c r="AQ77" s="108"/>
      <c r="AR77" s="108"/>
      <c r="AS77" s="108"/>
      <c r="AT77" s="108"/>
      <c r="AU77" s="108"/>
      <c r="AV77" s="108"/>
      <c r="AW77" s="108"/>
      <c r="AX77" s="108"/>
      <c r="AY77" s="108"/>
      <c r="AZ77" s="108"/>
      <c r="BA77" s="108"/>
      <c r="BB77" s="108"/>
      <c r="BC77" s="108"/>
      <c r="BD77" s="108"/>
      <c r="BE77" s="108"/>
      <c r="BF77" s="108"/>
      <c r="BG77" s="108"/>
      <c r="BH77" s="108"/>
      <c r="BI77" s="108"/>
      <c r="BJ77" s="108"/>
      <c r="BK77" s="108"/>
      <c r="BL77" s="108"/>
      <c r="BM77" s="108"/>
      <c r="BN77" s="108"/>
      <c r="BO77" s="108"/>
      <c r="BP77" s="108"/>
      <c r="BQ77" s="108"/>
      <c r="BR77" s="108"/>
      <c r="BS77" s="108"/>
      <c r="BT77" s="108"/>
      <c r="BU77" s="108"/>
      <c r="BV77" s="108"/>
      <c r="BW77" s="108"/>
      <c r="BX77" s="108"/>
      <c r="BY77" s="108"/>
      <c r="BZ77" s="108"/>
      <c r="CA77" s="108"/>
      <c r="CB77" s="108"/>
      <c r="CC77" s="108"/>
      <c r="CD77" s="108"/>
      <c r="CE77" s="108"/>
      <c r="CF77" s="108"/>
      <c r="CG77" s="108"/>
      <c r="CH77" s="108"/>
      <c r="CI77" s="108"/>
      <c r="CJ77" s="108"/>
      <c r="CK77" s="108"/>
      <c r="CL77" s="108"/>
      <c r="CM77" s="108"/>
      <c r="CN77" s="108"/>
      <c r="CO77" s="108"/>
      <c r="CP77" s="108"/>
      <c r="CQ77" s="108"/>
      <c r="CR77" s="108"/>
      <c r="CS77" s="108"/>
      <c r="CT77" s="108"/>
      <c r="CU77" s="108"/>
      <c r="CV77" s="108"/>
      <c r="CW77" s="108"/>
      <c r="CX77" s="108"/>
      <c r="CY77" s="108"/>
      <c r="CZ77" s="108"/>
      <c r="DA77" s="108"/>
      <c r="DB77" s="108"/>
      <c r="DC77" s="108"/>
      <c r="DD77" s="108"/>
      <c r="DE77" s="108"/>
      <c r="DF77" s="108"/>
      <c r="DG77" s="108"/>
      <c r="DH77" s="108"/>
      <c r="DI77" s="108"/>
      <c r="DJ77" s="108"/>
      <c r="DK77" s="108"/>
      <c r="DL77" s="108"/>
      <c r="DM77" s="108"/>
      <c r="DN77" s="108"/>
      <c r="DO77" s="108"/>
      <c r="DP77" s="108"/>
      <c r="DQ77" s="108"/>
      <c r="DR77" s="108"/>
      <c r="DS77" s="108"/>
      <c r="DT77" s="108"/>
      <c r="DU77" s="108"/>
      <c r="DV77" s="108"/>
      <c r="DW77" s="108"/>
      <c r="DX77" s="108"/>
      <c r="DY77" s="108"/>
      <c r="DZ77" s="108"/>
      <c r="EA77" s="108"/>
      <c r="EB77" s="108"/>
      <c r="EC77" s="108"/>
      <c r="ED77" s="108"/>
      <c r="EE77" s="108"/>
      <c r="EF77" s="108"/>
      <c r="EG77" s="108"/>
      <c r="EH77" s="108"/>
      <c r="EI77" s="108"/>
      <c r="EJ77" s="108"/>
      <c r="EK77" s="108"/>
      <c r="EL77" s="108"/>
      <c r="EM77" s="108"/>
      <c r="EN77" s="108"/>
      <c r="EO77" s="108"/>
      <c r="EP77" s="108"/>
      <c r="EQ77" s="108"/>
      <c r="ER77" s="108"/>
      <c r="ES77" s="108"/>
      <c r="ET77" s="108"/>
      <c r="EU77" s="108"/>
      <c r="EV77" s="108"/>
      <c r="EW77" s="108"/>
      <c r="EX77" s="108"/>
      <c r="EY77" s="108"/>
      <c r="EZ77" s="108"/>
      <c r="FA77" s="108"/>
      <c r="FB77" s="108"/>
      <c r="FC77" s="108"/>
      <c r="FD77" s="108"/>
      <c r="FE77" s="108"/>
      <c r="FF77" s="108"/>
      <c r="FG77" s="108"/>
      <c r="FH77" s="108"/>
      <c r="FI77" s="108"/>
      <c r="FJ77" s="108"/>
      <c r="FK77" s="108"/>
      <c r="FL77" s="108"/>
      <c r="FM77" s="108"/>
      <c r="FN77" s="108"/>
      <c r="FO77" s="108"/>
      <c r="FP77" s="108"/>
      <c r="FQ77" s="108"/>
      <c r="FR77" s="108"/>
      <c r="FS77" s="108"/>
      <c r="FT77" s="108"/>
      <c r="FU77" s="108"/>
      <c r="FV77" s="108"/>
      <c r="FW77" s="108"/>
      <c r="FX77" s="108"/>
      <c r="FY77" s="108"/>
      <c r="FZ77" s="108"/>
      <c r="GA77" s="108"/>
      <c r="GB77" s="108"/>
      <c r="GC77" s="108"/>
      <c r="GD77" s="108"/>
      <c r="GE77" s="108"/>
      <c r="GF77" s="108"/>
      <c r="GG77" s="108"/>
      <c r="GH77" s="108"/>
      <c r="GI77" s="108"/>
      <c r="GJ77" s="108"/>
      <c r="GK77" s="108"/>
      <c r="GL77" s="108"/>
      <c r="GM77" s="108"/>
      <c r="GN77" s="108"/>
      <c r="GO77" s="108"/>
      <c r="GP77" s="108"/>
      <c r="GQ77" s="108"/>
      <c r="GR77" s="108"/>
      <c r="GS77" s="108"/>
      <c r="GT77" s="108"/>
      <c r="GU77" s="108"/>
      <c r="GV77" s="108"/>
      <c r="GW77" s="108"/>
      <c r="GX77" s="108"/>
      <c r="GY77" s="108"/>
      <c r="GZ77" s="108"/>
      <c r="HA77" s="108"/>
      <c r="HB77" s="108"/>
      <c r="HC77" s="108"/>
      <c r="HD77" s="108"/>
      <c r="HE77" s="108"/>
      <c r="HF77" s="108"/>
      <c r="HG77" s="108"/>
      <c r="HH77" s="108"/>
      <c r="HI77" s="108"/>
      <c r="HJ77" s="108"/>
      <c r="HK77" s="108"/>
      <c r="HL77" s="108"/>
      <c r="HM77" s="108"/>
      <c r="HN77" s="108"/>
      <c r="HO77" s="108"/>
      <c r="HP77" s="108"/>
      <c r="HQ77" s="108"/>
      <c r="HR77" s="108"/>
      <c r="HS77" s="108"/>
      <c r="HT77" s="108"/>
      <c r="HU77" s="108"/>
      <c r="HV77" s="108"/>
      <c r="HW77" s="108"/>
      <c r="HX77" s="108"/>
      <c r="HY77" s="108"/>
      <c r="HZ77" s="108"/>
      <c r="IA77" s="108"/>
      <c r="IB77" s="108"/>
      <c r="IC77" s="108"/>
      <c r="ID77" s="108"/>
      <c r="IE77" s="108"/>
      <c r="IF77" s="108"/>
      <c r="IG77" s="108"/>
      <c r="IH77" s="108"/>
      <c r="II77" s="108"/>
      <c r="IJ77" s="108"/>
      <c r="IK77" s="108"/>
      <c r="IL77" s="108"/>
      <c r="IM77" s="108"/>
      <c r="IN77" s="108"/>
      <c r="IO77" s="108"/>
      <c r="IP77" s="108"/>
      <c r="IQ77" s="108"/>
      <c r="IR77" s="108"/>
      <c r="IS77" s="108"/>
      <c r="IT77" s="108"/>
      <c r="IU77" s="108"/>
      <c r="IV77" s="108"/>
    </row>
    <row r="78" spans="1:256" s="108" customFormat="1" x14ac:dyDescent="0.2">
      <c r="A78" s="108" t="s">
        <v>445</v>
      </c>
      <c r="B78" s="108" t="s">
        <v>261</v>
      </c>
      <c r="C78" s="108" t="s">
        <v>2894</v>
      </c>
      <c r="D78" s="123">
        <v>35599</v>
      </c>
      <c r="E78" s="116" t="s">
        <v>607</v>
      </c>
      <c r="F78" s="120" t="s">
        <v>490</v>
      </c>
      <c r="G78" s="120"/>
      <c r="H78" s="108" t="s">
        <v>445</v>
      </c>
      <c r="I78" s="108" t="s">
        <v>261</v>
      </c>
      <c r="J78" s="120"/>
      <c r="K78" s="108" t="s">
        <v>445</v>
      </c>
      <c r="L78" s="108" t="s">
        <v>434</v>
      </c>
      <c r="M78" s="120"/>
      <c r="P78" s="120"/>
      <c r="Q78" s="108" t="s">
        <v>445</v>
      </c>
      <c r="R78" s="108" t="s">
        <v>93</v>
      </c>
      <c r="S78" s="120"/>
      <c r="T78" s="108" t="s">
        <v>445</v>
      </c>
      <c r="U78" s="108" t="s">
        <v>93</v>
      </c>
      <c r="V78" s="120"/>
      <c r="W78" s="108" t="s">
        <v>445</v>
      </c>
      <c r="X78" s="108" t="s">
        <v>93</v>
      </c>
      <c r="Y78" s="120"/>
      <c r="AB78" s="120"/>
      <c r="AE78" s="120"/>
    </row>
    <row r="79" spans="1:256" s="108" customFormat="1" x14ac:dyDescent="0.2">
      <c r="C79" s="108" t="s">
        <v>1416</v>
      </c>
      <c r="D79" s="123">
        <v>35496</v>
      </c>
      <c r="E79" s="116" t="s">
        <v>756</v>
      </c>
      <c r="F79" s="120" t="s">
        <v>4446</v>
      </c>
      <c r="G79" s="120"/>
      <c r="I79" s="129"/>
      <c r="J79" s="120"/>
      <c r="K79" s="108" t="s">
        <v>340</v>
      </c>
      <c r="L79" s="129" t="s">
        <v>128</v>
      </c>
      <c r="M79" s="120" t="s">
        <v>341</v>
      </c>
      <c r="N79" s="108" t="s">
        <v>367</v>
      </c>
      <c r="O79" s="129" t="s">
        <v>128</v>
      </c>
      <c r="P79" s="120" t="s">
        <v>341</v>
      </c>
      <c r="Q79" s="108" t="s">
        <v>332</v>
      </c>
      <c r="R79" s="129" t="s">
        <v>128</v>
      </c>
      <c r="S79" s="120" t="s">
        <v>366</v>
      </c>
      <c r="T79" s="108" t="s">
        <v>367</v>
      </c>
      <c r="U79" s="129" t="s">
        <v>128</v>
      </c>
      <c r="V79" s="120" t="s">
        <v>341</v>
      </c>
      <c r="Y79" s="120"/>
      <c r="AB79" s="120"/>
      <c r="AE79" s="120"/>
    </row>
    <row r="80" spans="1:256" s="108" customFormat="1" x14ac:dyDescent="0.2">
      <c r="A80" s="120" t="s">
        <v>386</v>
      </c>
      <c r="B80" s="120" t="s">
        <v>324</v>
      </c>
      <c r="C80" s="108" t="s">
        <v>4447</v>
      </c>
      <c r="D80" s="123">
        <v>35881</v>
      </c>
      <c r="E80" s="109" t="s">
        <v>698</v>
      </c>
      <c r="F80" s="109" t="s">
        <v>1039</v>
      </c>
      <c r="G80" s="120" t="s">
        <v>164</v>
      </c>
      <c r="H80" s="108" t="s">
        <v>399</v>
      </c>
      <c r="I80" s="116" t="s">
        <v>324</v>
      </c>
      <c r="J80" s="120" t="s">
        <v>141</v>
      </c>
      <c r="K80" s="108" t="s">
        <v>397</v>
      </c>
      <c r="L80" s="116" t="s">
        <v>192</v>
      </c>
      <c r="M80" s="120" t="s">
        <v>398</v>
      </c>
      <c r="O80" s="116"/>
      <c r="P80" s="120"/>
      <c r="R80" s="116"/>
      <c r="S80" s="120"/>
      <c r="U80" s="116"/>
      <c r="V80" s="120"/>
      <c r="X80" s="116"/>
      <c r="Y80" s="120"/>
      <c r="AA80" s="116"/>
      <c r="AB80" s="120"/>
      <c r="AD80" s="116"/>
      <c r="AE80" s="120"/>
      <c r="AG80" s="116"/>
      <c r="AH80" s="120"/>
      <c r="AJ80" s="116"/>
      <c r="AK80" s="120"/>
      <c r="AM80" s="116"/>
      <c r="AN80" s="120"/>
    </row>
    <row r="81" spans="1:256" s="108" customFormat="1" x14ac:dyDescent="0.2">
      <c r="A81" s="108" t="s">
        <v>409</v>
      </c>
      <c r="B81" s="108" t="s">
        <v>81</v>
      </c>
      <c r="C81" s="108" t="s">
        <v>3314</v>
      </c>
      <c r="D81" s="123">
        <v>35074</v>
      </c>
      <c r="E81" s="116" t="s">
        <v>301</v>
      </c>
      <c r="F81" s="120" t="s">
        <v>301</v>
      </c>
      <c r="G81" s="120" t="s">
        <v>410</v>
      </c>
      <c r="H81" s="108" t="s">
        <v>384</v>
      </c>
      <c r="I81" s="108" t="s">
        <v>81</v>
      </c>
      <c r="J81" s="120" t="s">
        <v>622</v>
      </c>
      <c r="K81" s="108" t="s">
        <v>384</v>
      </c>
      <c r="L81" s="108" t="s">
        <v>81</v>
      </c>
      <c r="M81" s="120" t="s">
        <v>831</v>
      </c>
      <c r="N81" s="108" t="s">
        <v>409</v>
      </c>
      <c r="O81" s="108" t="s">
        <v>81</v>
      </c>
      <c r="P81" s="120" t="s">
        <v>830</v>
      </c>
      <c r="Q81" s="108" t="s">
        <v>384</v>
      </c>
      <c r="R81" s="108" t="s">
        <v>81</v>
      </c>
      <c r="S81" s="120" t="s">
        <v>622</v>
      </c>
      <c r="T81" s="108" t="s">
        <v>409</v>
      </c>
      <c r="U81" s="108" t="s">
        <v>81</v>
      </c>
      <c r="V81" s="120" t="s">
        <v>830</v>
      </c>
      <c r="W81" s="108" t="s">
        <v>409</v>
      </c>
      <c r="X81" s="108" t="s">
        <v>81</v>
      </c>
      <c r="Y81" s="120" t="s">
        <v>410</v>
      </c>
      <c r="Z81" s="108" t="s">
        <v>397</v>
      </c>
      <c r="AA81" s="108" t="s">
        <v>81</v>
      </c>
      <c r="AB81" s="120" t="s">
        <v>433</v>
      </c>
      <c r="AC81" s="108" t="s">
        <v>397</v>
      </c>
      <c r="AD81" s="108" t="s">
        <v>81</v>
      </c>
      <c r="AE81" s="120" t="s">
        <v>389</v>
      </c>
    </row>
    <row r="82" spans="1:256" s="108" customFormat="1" x14ac:dyDescent="0.2">
      <c r="A82" t="s">
        <v>340</v>
      </c>
      <c r="B82" t="s">
        <v>556</v>
      </c>
      <c r="C82" s="108" t="s">
        <v>940</v>
      </c>
      <c r="D82" s="123">
        <v>35424</v>
      </c>
      <c r="E82" s="109" t="s">
        <v>361</v>
      </c>
      <c r="F82" s="109" t="s">
        <v>516</v>
      </c>
      <c r="G82" s="120" t="s">
        <v>617</v>
      </c>
      <c r="H82" s="108" t="s">
        <v>419</v>
      </c>
      <c r="I82" s="109" t="s">
        <v>324</v>
      </c>
      <c r="J82" s="109" t="s">
        <v>804</v>
      </c>
      <c r="K82" s="108" t="s">
        <v>419</v>
      </c>
      <c r="L82" s="109" t="s">
        <v>261</v>
      </c>
      <c r="M82" s="109" t="s">
        <v>941</v>
      </c>
      <c r="N82" s="108" t="s">
        <v>419</v>
      </c>
      <c r="O82" s="109" t="s">
        <v>261</v>
      </c>
      <c r="P82" s="109" t="s">
        <v>942</v>
      </c>
      <c r="Q82" s="108" t="s">
        <v>1089</v>
      </c>
      <c r="R82" s="109" t="s">
        <v>261</v>
      </c>
      <c r="S82" s="109" t="s">
        <v>943</v>
      </c>
      <c r="T82" s="108" t="s">
        <v>345</v>
      </c>
      <c r="U82" s="109" t="s">
        <v>261</v>
      </c>
      <c r="V82" s="109" t="s">
        <v>1674</v>
      </c>
      <c r="W82" s="108" t="s">
        <v>351</v>
      </c>
      <c r="X82" s="109" t="s">
        <v>261</v>
      </c>
      <c r="Y82" s="109" t="s">
        <v>945</v>
      </c>
      <c r="Z82" s="108" t="s">
        <v>332</v>
      </c>
      <c r="AA82" s="109" t="s">
        <v>261</v>
      </c>
      <c r="AB82" s="109" t="s">
        <v>804</v>
      </c>
      <c r="AD82" s="109"/>
      <c r="AE82" s="109"/>
      <c r="AG82" s="109"/>
      <c r="AH82" s="109"/>
      <c r="AJ82" s="109"/>
      <c r="AK82" s="109"/>
      <c r="AM82" s="109"/>
      <c r="AN82" s="109"/>
      <c r="AP82" s="109"/>
      <c r="AQ82" s="109"/>
      <c r="AS82" s="109"/>
      <c r="AT82" s="109"/>
      <c r="AV82" s="109"/>
      <c r="AW82" s="109"/>
      <c r="AY82" s="109"/>
      <c r="AZ82" s="109"/>
    </row>
    <row r="83" spans="1:256" s="124" customFormat="1" x14ac:dyDescent="0.2">
      <c r="A83" s="108" t="s">
        <v>397</v>
      </c>
      <c r="B83" s="108" t="s">
        <v>185</v>
      </c>
      <c r="C83" s="108" t="s">
        <v>4448</v>
      </c>
      <c r="D83" s="123">
        <v>37660</v>
      </c>
      <c r="E83" s="109" t="s">
        <v>4449</v>
      </c>
      <c r="F83" s="120"/>
      <c r="G83" s="120" t="s">
        <v>398</v>
      </c>
      <c r="H83" s="108"/>
      <c r="I83" s="108"/>
      <c r="J83" s="120"/>
      <c r="K83" s="108"/>
      <c r="L83" s="108"/>
      <c r="M83" s="120"/>
      <c r="N83" s="108"/>
      <c r="O83" s="108"/>
      <c r="P83" s="120"/>
      <c r="Q83" s="108"/>
      <c r="R83" s="108"/>
      <c r="S83" s="120"/>
      <c r="T83" s="108"/>
      <c r="U83" s="108"/>
      <c r="V83" s="120"/>
      <c r="W83" s="108"/>
      <c r="X83" s="108"/>
      <c r="Y83" s="120"/>
      <c r="Z83" s="108"/>
      <c r="AA83" s="108"/>
      <c r="AB83" s="120"/>
      <c r="AC83" s="108"/>
      <c r="AD83" s="108"/>
      <c r="AE83" s="120"/>
      <c r="AF83" s="108"/>
      <c r="AG83" s="108"/>
      <c r="AH83" s="108"/>
      <c r="AI83" s="108"/>
      <c r="AJ83" s="108"/>
      <c r="AK83" s="108"/>
      <c r="AL83" s="108"/>
      <c r="AM83" s="108"/>
      <c r="AN83" s="108"/>
      <c r="AO83" s="108"/>
      <c r="AP83" s="108"/>
      <c r="AQ83" s="108"/>
      <c r="AR83" s="108"/>
      <c r="AS83" s="108"/>
      <c r="AT83" s="108"/>
      <c r="AU83" s="108"/>
      <c r="AV83" s="108"/>
      <c r="AW83" s="108"/>
      <c r="AX83" s="108"/>
      <c r="AY83" s="108"/>
      <c r="AZ83" s="108"/>
      <c r="BA83" s="108"/>
      <c r="BB83" s="108"/>
      <c r="BC83" s="108"/>
      <c r="BD83" s="108"/>
      <c r="BE83" s="108"/>
      <c r="BF83" s="108"/>
      <c r="BG83" s="108"/>
      <c r="BH83" s="108"/>
      <c r="BI83" s="108"/>
      <c r="BJ83" s="108"/>
      <c r="BK83" s="108"/>
      <c r="BL83" s="108"/>
      <c r="BM83" s="108"/>
      <c r="BN83" s="108"/>
      <c r="BO83" s="108"/>
      <c r="BP83" s="108"/>
      <c r="BQ83" s="108"/>
      <c r="BR83" s="108"/>
      <c r="BS83" s="108"/>
      <c r="BT83" s="108"/>
      <c r="BU83" s="108"/>
      <c r="BV83" s="108"/>
      <c r="BW83" s="108"/>
      <c r="BX83" s="108"/>
      <c r="BY83" s="108"/>
      <c r="BZ83" s="108"/>
      <c r="CA83" s="108"/>
      <c r="CB83" s="108"/>
      <c r="CC83" s="108"/>
      <c r="CD83" s="108"/>
      <c r="CE83" s="108"/>
      <c r="CF83" s="108"/>
      <c r="CG83" s="108"/>
      <c r="CH83" s="108"/>
      <c r="CI83" s="108"/>
      <c r="CJ83" s="108"/>
      <c r="CK83" s="108"/>
      <c r="CL83" s="108"/>
      <c r="CM83" s="108"/>
      <c r="CN83" s="108"/>
      <c r="CO83" s="108"/>
      <c r="CP83" s="108"/>
      <c r="CQ83" s="108"/>
      <c r="CR83" s="108"/>
      <c r="CS83" s="108"/>
      <c r="CT83" s="108"/>
      <c r="CU83" s="108"/>
      <c r="CV83" s="108"/>
      <c r="CW83" s="108"/>
      <c r="CX83" s="108"/>
      <c r="CY83" s="108"/>
      <c r="CZ83" s="108"/>
      <c r="DA83" s="108"/>
      <c r="DB83" s="108"/>
      <c r="DC83" s="108"/>
      <c r="DD83" s="108"/>
      <c r="DE83" s="108"/>
      <c r="DF83" s="108"/>
      <c r="DG83" s="108"/>
      <c r="DH83" s="108"/>
      <c r="DI83" s="108"/>
      <c r="DJ83" s="108"/>
      <c r="DK83" s="108"/>
      <c r="DL83" s="108"/>
      <c r="DM83" s="108"/>
      <c r="DN83" s="108"/>
      <c r="DO83" s="108"/>
      <c r="DP83" s="108"/>
      <c r="DQ83" s="108"/>
      <c r="DR83" s="108"/>
      <c r="DS83" s="108"/>
      <c r="DT83" s="108"/>
      <c r="DU83" s="108"/>
      <c r="DV83" s="108"/>
      <c r="DW83" s="108"/>
      <c r="DX83" s="108"/>
      <c r="DY83" s="108"/>
      <c r="DZ83" s="108"/>
      <c r="EA83" s="108"/>
      <c r="EB83" s="108"/>
      <c r="EC83" s="108"/>
      <c r="ED83" s="108"/>
      <c r="EE83" s="108"/>
      <c r="EF83" s="108"/>
      <c r="EG83" s="108"/>
      <c r="EH83" s="108"/>
      <c r="EI83" s="108"/>
      <c r="EJ83" s="108"/>
      <c r="EK83" s="108"/>
      <c r="EL83" s="108"/>
      <c r="EM83" s="108"/>
      <c r="EN83" s="108"/>
      <c r="EO83" s="108"/>
      <c r="EP83" s="108"/>
      <c r="EQ83" s="108"/>
      <c r="ER83" s="108"/>
      <c r="ES83" s="108"/>
      <c r="ET83" s="108"/>
      <c r="EU83" s="108"/>
      <c r="EV83" s="108"/>
      <c r="EW83" s="108"/>
      <c r="EX83" s="108"/>
      <c r="EY83" s="108"/>
      <c r="EZ83" s="108"/>
      <c r="FA83" s="108"/>
      <c r="FB83" s="108"/>
      <c r="FC83" s="108"/>
      <c r="FD83" s="108"/>
      <c r="FE83" s="108"/>
      <c r="FF83" s="108"/>
      <c r="FG83" s="108"/>
      <c r="FH83" s="108"/>
      <c r="FI83" s="108"/>
      <c r="FJ83" s="108"/>
      <c r="FK83" s="108"/>
      <c r="FL83" s="108"/>
      <c r="FM83" s="108"/>
      <c r="FN83" s="108"/>
      <c r="FO83" s="108"/>
      <c r="FP83" s="108"/>
      <c r="FQ83" s="108"/>
      <c r="FR83" s="108"/>
      <c r="FS83" s="108"/>
      <c r="FT83" s="108"/>
      <c r="FU83" s="108"/>
      <c r="FV83" s="108"/>
      <c r="FW83" s="108"/>
      <c r="FX83" s="108"/>
      <c r="FY83" s="108"/>
      <c r="FZ83" s="108"/>
      <c r="GA83" s="108"/>
      <c r="GB83" s="108"/>
      <c r="GC83" s="108"/>
      <c r="GD83" s="108"/>
      <c r="GE83" s="108"/>
      <c r="GF83" s="108"/>
      <c r="GG83" s="108"/>
      <c r="GH83" s="108"/>
      <c r="GI83" s="108"/>
      <c r="GJ83" s="108"/>
      <c r="GK83" s="108"/>
      <c r="GL83" s="108"/>
      <c r="GM83" s="108"/>
      <c r="GN83" s="108"/>
      <c r="GO83" s="108"/>
      <c r="GP83" s="108"/>
      <c r="GQ83" s="108"/>
      <c r="GR83" s="108"/>
      <c r="GS83" s="108"/>
      <c r="GT83" s="108"/>
      <c r="GU83" s="108"/>
      <c r="GV83" s="108"/>
      <c r="GW83" s="108"/>
      <c r="GX83" s="108"/>
      <c r="GY83" s="108"/>
      <c r="GZ83" s="108"/>
      <c r="HA83" s="108"/>
      <c r="HB83" s="108"/>
      <c r="HC83" s="108"/>
      <c r="HD83" s="108"/>
      <c r="HE83" s="108"/>
      <c r="HF83" s="108"/>
      <c r="HG83" s="108"/>
      <c r="HH83" s="108"/>
      <c r="HI83" s="108"/>
      <c r="HJ83" s="108"/>
      <c r="HK83" s="108"/>
      <c r="HL83" s="108"/>
      <c r="HM83" s="108"/>
      <c r="HN83" s="108"/>
      <c r="HO83" s="108"/>
      <c r="HP83" s="108"/>
      <c r="HQ83" s="108"/>
      <c r="HR83" s="108"/>
      <c r="HS83" s="108"/>
      <c r="HT83" s="108"/>
      <c r="HU83" s="108"/>
      <c r="HV83" s="108"/>
      <c r="HW83" s="108"/>
      <c r="HX83" s="108"/>
      <c r="HY83" s="108"/>
      <c r="HZ83" s="108"/>
      <c r="IA83" s="108"/>
      <c r="IB83" s="108"/>
      <c r="IC83" s="108"/>
      <c r="ID83" s="108"/>
      <c r="IE83" s="108"/>
      <c r="IF83" s="108"/>
      <c r="IG83" s="108"/>
      <c r="IH83" s="108"/>
      <c r="II83" s="108"/>
      <c r="IJ83" s="108"/>
      <c r="IK83" s="108"/>
      <c r="IL83" s="108"/>
      <c r="IM83" s="108"/>
      <c r="IN83" s="108"/>
      <c r="IO83" s="108"/>
      <c r="IP83" s="108"/>
      <c r="IQ83" s="108"/>
      <c r="IR83" s="108"/>
      <c r="IS83" s="108"/>
      <c r="IT83" s="108"/>
      <c r="IU83" s="108"/>
      <c r="IV83" s="108"/>
    </row>
    <row r="84" spans="1:256" s="108" customFormat="1" x14ac:dyDescent="0.2">
      <c r="A84" s="108" t="s">
        <v>274</v>
      </c>
      <c r="B84" s="108" t="s">
        <v>330</v>
      </c>
      <c r="C84" s="108" t="s">
        <v>4450</v>
      </c>
      <c r="D84" s="123">
        <v>38056</v>
      </c>
      <c r="E84" s="109" t="s">
        <v>4451</v>
      </c>
      <c r="F84" s="120"/>
      <c r="G84" s="120" t="s">
        <v>201</v>
      </c>
      <c r="J84" s="120"/>
      <c r="M84" s="120"/>
      <c r="P84" s="120"/>
      <c r="S84" s="120"/>
      <c r="V84" s="120"/>
      <c r="Y84" s="120"/>
      <c r="AB84" s="120"/>
      <c r="AE84" s="120"/>
    </row>
    <row r="85" spans="1:256" s="108" customFormat="1" x14ac:dyDescent="0.2">
      <c r="A85" t="s">
        <v>226</v>
      </c>
      <c r="B85" t="s">
        <v>185</v>
      </c>
      <c r="C85" s="108" t="s">
        <v>1354</v>
      </c>
      <c r="D85" s="123">
        <v>35676</v>
      </c>
      <c r="E85" s="116" t="s">
        <v>283</v>
      </c>
      <c r="F85" s="120" t="s">
        <v>553</v>
      </c>
      <c r="G85" s="120" t="s">
        <v>203</v>
      </c>
      <c r="H85" s="108" t="s">
        <v>226</v>
      </c>
      <c r="I85" s="108" t="s">
        <v>207</v>
      </c>
      <c r="J85" s="120" t="s">
        <v>228</v>
      </c>
      <c r="K85" s="108" t="s">
        <v>226</v>
      </c>
      <c r="L85" s="108" t="s">
        <v>207</v>
      </c>
      <c r="M85" s="120" t="s">
        <v>228</v>
      </c>
      <c r="N85" s="108" t="s">
        <v>226</v>
      </c>
      <c r="O85" s="108" t="s">
        <v>207</v>
      </c>
      <c r="P85" s="120" t="s">
        <v>248</v>
      </c>
      <c r="Q85" s="108" t="s">
        <v>258</v>
      </c>
      <c r="R85" s="108" t="s">
        <v>207</v>
      </c>
      <c r="S85" s="120" t="s">
        <v>241</v>
      </c>
      <c r="V85" s="120"/>
      <c r="Y85" s="120"/>
      <c r="AB85" s="120"/>
      <c r="AE85" s="120"/>
    </row>
    <row r="86" spans="1:256" s="108" customFormat="1" x14ac:dyDescent="0.2">
      <c r="A86" s="108" t="s">
        <v>1584</v>
      </c>
      <c r="B86" s="108" t="s">
        <v>275</v>
      </c>
      <c r="C86" s="108" t="s">
        <v>3322</v>
      </c>
      <c r="D86" s="123">
        <v>36953</v>
      </c>
      <c r="E86" s="109" t="s">
        <v>960</v>
      </c>
      <c r="F86" s="109" t="s">
        <v>4452</v>
      </c>
      <c r="G86" s="120" t="s">
        <v>398</v>
      </c>
      <c r="H86" s="108" t="s">
        <v>402</v>
      </c>
      <c r="I86" s="116" t="s">
        <v>275</v>
      </c>
      <c r="J86" s="120" t="s">
        <v>164</v>
      </c>
      <c r="K86" s="108" t="s">
        <v>402</v>
      </c>
      <c r="L86" s="116" t="s">
        <v>275</v>
      </c>
      <c r="M86" s="120" t="s">
        <v>141</v>
      </c>
      <c r="O86" s="116"/>
      <c r="P86" s="120"/>
      <c r="R86" s="116"/>
      <c r="S86" s="120"/>
      <c r="U86" s="116"/>
      <c r="V86" s="120"/>
      <c r="X86" s="116"/>
      <c r="Y86" s="120"/>
      <c r="AA86" s="116"/>
      <c r="AB86" s="120"/>
      <c r="AD86" s="116"/>
      <c r="AE86" s="120"/>
      <c r="AG86" s="116"/>
      <c r="AH86" s="120"/>
      <c r="AJ86" s="116"/>
      <c r="AK86" s="120"/>
      <c r="AM86" s="116"/>
      <c r="AN86" s="120"/>
      <c r="BB86" s="116"/>
      <c r="BC86" s="120"/>
      <c r="BE86" s="116"/>
      <c r="BF86" s="120"/>
      <c r="BH86" s="116"/>
      <c r="BI86" s="120"/>
      <c r="BK86" s="116"/>
      <c r="BL86" s="120"/>
      <c r="BN86" s="116"/>
      <c r="BO86" s="120"/>
      <c r="BR86" s="120"/>
      <c r="BS86" s="116"/>
      <c r="BT86" s="116"/>
      <c r="BU86" s="116"/>
      <c r="BV86" s="116"/>
      <c r="BW86" s="116"/>
      <c r="BX86" s="116"/>
    </row>
    <row r="87" spans="1:256" s="108" customFormat="1" x14ac:dyDescent="0.2">
      <c r="A87" s="108" t="s">
        <v>315</v>
      </c>
      <c r="B87" s="108" t="s">
        <v>134</v>
      </c>
      <c r="C87" s="108" t="s">
        <v>4453</v>
      </c>
      <c r="D87" s="123">
        <v>37018</v>
      </c>
      <c r="E87" s="109" t="s">
        <v>4449</v>
      </c>
      <c r="F87" s="120"/>
      <c r="G87" s="120" t="s">
        <v>266</v>
      </c>
      <c r="J87" s="120"/>
      <c r="M87" s="120"/>
      <c r="P87" s="120"/>
      <c r="S87" s="120"/>
      <c r="V87" s="120"/>
      <c r="Y87" s="120"/>
      <c r="AB87" s="120"/>
      <c r="AE87" s="120"/>
      <c r="BB87" s="36"/>
      <c r="BC87" s="36"/>
      <c r="BE87" s="36"/>
      <c r="BF87" s="36"/>
      <c r="BH87" s="36"/>
      <c r="BI87" s="36"/>
      <c r="BK87" s="36"/>
      <c r="BL87" s="36"/>
      <c r="BN87" s="36"/>
      <c r="BO87" s="8"/>
      <c r="BR87" s="8"/>
      <c r="BS87" s="8"/>
      <c r="BT87" s="8"/>
      <c r="BU87" s="8"/>
      <c r="BW87" s="9"/>
      <c r="BX87" s="9"/>
    </row>
    <row r="88" spans="1:256" s="108" customFormat="1" x14ac:dyDescent="0.2">
      <c r="A88" s="108" t="s">
        <v>445</v>
      </c>
      <c r="B88" s="108" t="s">
        <v>93</v>
      </c>
      <c r="C88" s="108" t="s">
        <v>1148</v>
      </c>
      <c r="D88" s="123">
        <v>36276</v>
      </c>
      <c r="E88" s="109" t="s">
        <v>348</v>
      </c>
      <c r="F88" s="109" t="s">
        <v>381</v>
      </c>
      <c r="G88" s="120"/>
      <c r="H88" s="108" t="s">
        <v>445</v>
      </c>
      <c r="I88" s="116" t="s">
        <v>93</v>
      </c>
      <c r="J88" s="120"/>
      <c r="K88" s="108" t="s">
        <v>445</v>
      </c>
      <c r="L88" s="116" t="s">
        <v>93</v>
      </c>
      <c r="M88" s="120"/>
      <c r="O88" s="116"/>
      <c r="P88" s="120"/>
      <c r="R88" s="116"/>
      <c r="S88" s="120"/>
      <c r="U88" s="116"/>
      <c r="V88" s="120"/>
      <c r="X88" s="116"/>
      <c r="Y88" s="120"/>
      <c r="AA88" s="116"/>
      <c r="AB88" s="120"/>
      <c r="AD88" s="116"/>
      <c r="AE88" s="120"/>
      <c r="AG88" s="116"/>
      <c r="AH88" s="120"/>
      <c r="AJ88" s="116"/>
      <c r="AK88" s="120"/>
      <c r="AM88" s="116"/>
      <c r="AN88" s="120"/>
    </row>
    <row r="89" spans="1:256" s="108" customFormat="1" x14ac:dyDescent="0.2">
      <c r="A89" s="108" t="s">
        <v>103</v>
      </c>
      <c r="B89" s="108" t="s">
        <v>95</v>
      </c>
      <c r="C89" s="108" t="s">
        <v>2676</v>
      </c>
      <c r="D89" s="123">
        <v>35470</v>
      </c>
      <c r="E89" s="109" t="s">
        <v>2677</v>
      </c>
      <c r="F89" s="109" t="s">
        <v>4454</v>
      </c>
      <c r="G89" s="120" t="s">
        <v>2675</v>
      </c>
      <c r="H89" s="108" t="s">
        <v>103</v>
      </c>
      <c r="I89" s="109" t="s">
        <v>95</v>
      </c>
      <c r="J89" s="109" t="s">
        <v>4455</v>
      </c>
      <c r="K89" s="108" t="s">
        <v>103</v>
      </c>
      <c r="L89" s="109" t="s">
        <v>275</v>
      </c>
      <c r="M89" s="109" t="s">
        <v>2679</v>
      </c>
      <c r="N89" s="108" t="s">
        <v>103</v>
      </c>
      <c r="O89" s="109" t="s">
        <v>275</v>
      </c>
      <c r="P89" s="109" t="s">
        <v>2680</v>
      </c>
      <c r="Q89" s="108" t="s">
        <v>103</v>
      </c>
      <c r="R89" s="109" t="s">
        <v>275</v>
      </c>
      <c r="S89" s="109" t="s">
        <v>2681</v>
      </c>
      <c r="U89" s="109"/>
      <c r="V89" s="109"/>
      <c r="W89" s="108" t="s">
        <v>103</v>
      </c>
      <c r="X89" s="109" t="s">
        <v>275</v>
      </c>
      <c r="Y89" s="109" t="s">
        <v>1005</v>
      </c>
      <c r="Z89" s="108" t="s">
        <v>103</v>
      </c>
      <c r="AA89" s="109" t="s">
        <v>275</v>
      </c>
      <c r="AB89" s="109" t="s">
        <v>2682</v>
      </c>
      <c r="AD89" s="109"/>
      <c r="AE89" s="109"/>
      <c r="AG89" s="109"/>
      <c r="AH89" s="109"/>
      <c r="AJ89" s="109"/>
      <c r="AK89" s="109"/>
      <c r="AM89" s="109"/>
      <c r="AN89" s="109"/>
      <c r="AP89" s="109"/>
      <c r="AQ89" s="109"/>
      <c r="AS89" s="109"/>
      <c r="AT89" s="109"/>
      <c r="AV89" s="109"/>
      <c r="AW89" s="109"/>
      <c r="AY89" s="109"/>
      <c r="AZ89" s="109"/>
      <c r="BB89" s="116"/>
      <c r="BC89" s="120"/>
      <c r="BE89" s="116"/>
      <c r="BF89" s="120"/>
      <c r="BH89" s="116"/>
      <c r="BI89" s="120"/>
      <c r="BK89" s="116"/>
      <c r="BL89" s="120"/>
      <c r="BN89" s="116"/>
      <c r="BO89" s="120"/>
      <c r="BR89" s="120"/>
      <c r="BS89" s="116"/>
      <c r="BT89" s="116"/>
      <c r="BU89" s="116"/>
      <c r="BV89" s="116"/>
      <c r="BW89" s="116"/>
      <c r="BX89" s="116"/>
    </row>
    <row r="90" spans="1:256" s="108" customFormat="1" x14ac:dyDescent="0.2">
      <c r="A90" s="108" t="s">
        <v>746</v>
      </c>
      <c r="B90" s="108" t="s">
        <v>93</v>
      </c>
      <c r="C90" s="108" t="s">
        <v>2048</v>
      </c>
      <c r="D90" s="123">
        <v>36369</v>
      </c>
      <c r="E90" s="116" t="s">
        <v>283</v>
      </c>
      <c r="F90" s="120" t="s">
        <v>283</v>
      </c>
      <c r="G90" s="120" t="s">
        <v>266</v>
      </c>
      <c r="H90" s="108" t="s">
        <v>298</v>
      </c>
      <c r="I90" s="108" t="s">
        <v>93</v>
      </c>
      <c r="J90" s="120" t="s">
        <v>266</v>
      </c>
      <c r="K90" s="108" t="s">
        <v>746</v>
      </c>
      <c r="L90" s="108" t="s">
        <v>93</v>
      </c>
      <c r="M90" s="120" t="s">
        <v>774</v>
      </c>
      <c r="N90" s="108" t="s">
        <v>298</v>
      </c>
      <c r="O90" s="108" t="s">
        <v>93</v>
      </c>
      <c r="P90" s="120" t="s">
        <v>273</v>
      </c>
      <c r="Q90" s="108" t="s">
        <v>315</v>
      </c>
      <c r="R90" s="108" t="s">
        <v>93</v>
      </c>
      <c r="S90" s="120" t="s">
        <v>273</v>
      </c>
      <c r="V90" s="120"/>
      <c r="Y90" s="120"/>
      <c r="AB90" s="120"/>
      <c r="AE90" s="120"/>
    </row>
    <row r="91" spans="1:256" s="108" customFormat="1" x14ac:dyDescent="0.2">
      <c r="A91" s="108" t="s">
        <v>156</v>
      </c>
      <c r="B91" s="108" t="s">
        <v>316</v>
      </c>
      <c r="C91" s="108" t="s">
        <v>2710</v>
      </c>
      <c r="D91" s="123">
        <v>37379</v>
      </c>
      <c r="E91" s="109" t="s">
        <v>173</v>
      </c>
      <c r="F91" s="109" t="s">
        <v>173</v>
      </c>
      <c r="G91" s="120" t="s">
        <v>141</v>
      </c>
      <c r="H91" s="108" t="s">
        <v>168</v>
      </c>
      <c r="I91" s="108" t="s">
        <v>316</v>
      </c>
      <c r="J91" s="120" t="s">
        <v>183</v>
      </c>
      <c r="M91" s="120"/>
      <c r="P91" s="120"/>
      <c r="S91" s="120"/>
      <c r="V91" s="120"/>
      <c r="Y91" s="120"/>
      <c r="AB91" s="120"/>
      <c r="AE91" s="120"/>
    </row>
    <row r="92" spans="1:256" ht="12.75" customHeight="1" x14ac:dyDescent="0.2">
      <c r="A92" s="108" t="s">
        <v>332</v>
      </c>
      <c r="B92" s="108" t="s">
        <v>118</v>
      </c>
      <c r="C92" s="108" t="s">
        <v>2413</v>
      </c>
      <c r="D92" s="123">
        <v>36309</v>
      </c>
      <c r="E92" s="116" t="s">
        <v>553</v>
      </c>
      <c r="F92" s="120" t="s">
        <v>448</v>
      </c>
      <c r="G92" s="120" t="s">
        <v>1560</v>
      </c>
      <c r="H92" s="108"/>
      <c r="I92" s="108"/>
      <c r="J92" s="120"/>
      <c r="K92" s="108" t="s">
        <v>332</v>
      </c>
      <c r="L92" s="108" t="s">
        <v>118</v>
      </c>
      <c r="M92" s="120" t="s">
        <v>358</v>
      </c>
      <c r="N92" s="108" t="s">
        <v>332</v>
      </c>
      <c r="O92" s="108" t="s">
        <v>118</v>
      </c>
      <c r="P92" s="120" t="s">
        <v>610</v>
      </c>
      <c r="Q92" s="108" t="s">
        <v>340</v>
      </c>
      <c r="R92" s="108" t="s">
        <v>118</v>
      </c>
      <c r="S92" s="120" t="s">
        <v>1097</v>
      </c>
      <c r="T92" s="108"/>
      <c r="U92" s="108"/>
      <c r="V92" s="120"/>
      <c r="W92" s="108"/>
      <c r="X92" s="108"/>
      <c r="Y92" s="120"/>
      <c r="Z92" s="108"/>
      <c r="AA92" s="108"/>
      <c r="AB92" s="120"/>
      <c r="AC92" s="108"/>
      <c r="AD92" s="108"/>
      <c r="AE92" s="120"/>
      <c r="AF92" s="108"/>
      <c r="AG92" s="108"/>
      <c r="AH92" s="108"/>
      <c r="AI92" s="108"/>
      <c r="AJ92" s="108"/>
      <c r="AK92" s="108"/>
      <c r="AL92" s="108"/>
      <c r="AM92" s="108"/>
      <c r="AN92" s="108"/>
      <c r="AO92" s="108"/>
      <c r="AP92" s="108"/>
      <c r="AQ92" s="108"/>
      <c r="AR92" s="108"/>
      <c r="AS92" s="108"/>
      <c r="AT92" s="108"/>
      <c r="AU92" s="108"/>
      <c r="AV92" s="108"/>
      <c r="AW92" s="108"/>
      <c r="AX92" s="108"/>
      <c r="AY92" s="108"/>
      <c r="AZ92" s="108"/>
      <c r="BA92" s="108"/>
      <c r="BB92" s="109"/>
      <c r="BC92" s="109"/>
      <c r="BD92" s="108"/>
      <c r="BE92" s="109"/>
      <c r="BF92" s="109"/>
      <c r="BG92" s="108"/>
      <c r="BH92" s="109"/>
      <c r="BI92" s="109"/>
      <c r="BJ92" s="108"/>
      <c r="BK92" s="109"/>
      <c r="BL92" s="109"/>
      <c r="BM92" s="108"/>
      <c r="BN92" s="109"/>
      <c r="BO92" s="109"/>
      <c r="BP92" s="108"/>
      <c r="BQ92" s="123"/>
      <c r="BR92" s="109"/>
      <c r="BS92" s="116"/>
      <c r="BT92" s="108"/>
      <c r="BU92" s="120"/>
      <c r="BV92" s="116"/>
      <c r="BW92" s="116"/>
      <c r="BX92" s="125"/>
      <c r="BY92" s="108"/>
      <c r="BZ92" s="108"/>
      <c r="CA92" s="108"/>
      <c r="CB92" s="108"/>
      <c r="CC92" s="108"/>
      <c r="CD92" s="108"/>
      <c r="CE92" s="108"/>
      <c r="CF92" s="108"/>
      <c r="CG92" s="108"/>
      <c r="CH92" s="108"/>
      <c r="CI92" s="108"/>
      <c r="CJ92" s="108"/>
      <c r="CK92" s="108"/>
      <c r="CL92" s="108"/>
      <c r="CM92" s="108"/>
      <c r="CN92" s="108"/>
      <c r="CO92" s="108"/>
      <c r="CP92" s="108"/>
      <c r="CQ92" s="108"/>
      <c r="CR92" s="108"/>
      <c r="CS92" s="108"/>
      <c r="CT92" s="108"/>
      <c r="CU92" s="108"/>
      <c r="CV92" s="108"/>
      <c r="CW92" s="108"/>
      <c r="CX92" s="108"/>
      <c r="CY92" s="108"/>
      <c r="CZ92" s="108"/>
      <c r="DA92" s="108"/>
      <c r="DB92" s="108"/>
      <c r="DC92" s="108"/>
      <c r="DD92" s="108"/>
      <c r="DE92" s="108"/>
      <c r="DF92" s="108"/>
      <c r="DG92" s="108"/>
      <c r="DH92" s="108"/>
      <c r="DI92" s="108"/>
      <c r="DJ92" s="108"/>
      <c r="DK92" s="108"/>
      <c r="DL92" s="108"/>
      <c r="DM92" s="108"/>
      <c r="DN92" s="108"/>
      <c r="DO92" s="108"/>
      <c r="DP92" s="108"/>
      <c r="DQ92" s="108"/>
      <c r="DR92" s="108"/>
      <c r="DS92" s="108"/>
      <c r="DT92" s="108"/>
      <c r="DU92" s="108"/>
      <c r="DV92" s="108"/>
      <c r="DW92" s="108"/>
      <c r="DX92" s="108"/>
      <c r="DY92" s="108"/>
      <c r="DZ92" s="108"/>
      <c r="EA92" s="108"/>
      <c r="EB92" s="108"/>
      <c r="EC92" s="108"/>
      <c r="ED92" s="108"/>
      <c r="EE92" s="108"/>
      <c r="EF92" s="108"/>
      <c r="EG92" s="108"/>
      <c r="EH92" s="108"/>
      <c r="EI92" s="108"/>
      <c r="EJ92" s="108"/>
      <c r="EK92" s="108"/>
      <c r="EL92" s="108"/>
      <c r="EM92" s="108"/>
      <c r="EN92" s="108"/>
      <c r="EO92" s="108"/>
      <c r="EP92" s="108"/>
      <c r="EQ92" s="108"/>
      <c r="ER92" s="108"/>
      <c r="ES92" s="108"/>
      <c r="ET92" s="108"/>
      <c r="EU92" s="108"/>
      <c r="EV92" s="108"/>
      <c r="EW92" s="108"/>
      <c r="EX92" s="108"/>
      <c r="EY92" s="108"/>
      <c r="EZ92" s="108"/>
      <c r="FA92" s="108"/>
      <c r="FB92" s="108"/>
      <c r="FC92" s="108"/>
      <c r="FD92" s="108"/>
      <c r="FE92" s="108"/>
      <c r="FF92" s="108"/>
      <c r="FG92" s="108"/>
      <c r="FH92" s="108"/>
      <c r="FI92" s="108"/>
      <c r="FJ92" s="108"/>
      <c r="FK92" s="108"/>
      <c r="FL92" s="108"/>
      <c r="FM92" s="108"/>
      <c r="FN92" s="108"/>
      <c r="FO92" s="108"/>
      <c r="FP92" s="108"/>
      <c r="FQ92" s="108"/>
      <c r="FR92" s="108"/>
      <c r="FS92" s="108"/>
      <c r="FT92" s="108"/>
      <c r="FU92" s="108"/>
      <c r="FV92" s="108"/>
      <c r="FW92" s="108"/>
      <c r="FX92" s="108"/>
      <c r="FY92" s="108"/>
      <c r="FZ92" s="108"/>
      <c r="GA92" s="108"/>
      <c r="GB92" s="108"/>
      <c r="GC92" s="108"/>
      <c r="GD92" s="108"/>
      <c r="GE92" s="108"/>
      <c r="GF92" s="108"/>
      <c r="GG92" s="108"/>
      <c r="GH92" s="108"/>
      <c r="GI92" s="108"/>
      <c r="GJ92" s="108"/>
      <c r="GK92" s="108"/>
      <c r="GL92" s="108"/>
      <c r="GM92" s="108"/>
      <c r="GN92" s="108"/>
      <c r="GO92" s="108"/>
      <c r="GP92" s="108"/>
      <c r="GQ92" s="108"/>
      <c r="GR92" s="108"/>
      <c r="GS92" s="108"/>
      <c r="GT92" s="108"/>
      <c r="GU92" s="108"/>
      <c r="GV92" s="108"/>
      <c r="GW92" s="108"/>
      <c r="GX92" s="108"/>
      <c r="GY92" s="108"/>
      <c r="GZ92" s="108"/>
      <c r="HA92" s="108"/>
      <c r="HB92" s="108"/>
      <c r="HC92" s="108"/>
      <c r="HD92" s="108"/>
      <c r="HE92" s="108"/>
      <c r="HF92" s="108"/>
      <c r="HG92" s="108"/>
      <c r="HH92" s="108"/>
      <c r="HI92" s="108"/>
      <c r="HJ92" s="108"/>
      <c r="HK92" s="108"/>
      <c r="HL92" s="108"/>
      <c r="HM92" s="108"/>
      <c r="HN92" s="108"/>
      <c r="HO92" s="108"/>
      <c r="HP92" s="108"/>
      <c r="HQ92" s="108"/>
      <c r="HR92" s="108"/>
      <c r="HS92" s="108"/>
      <c r="HT92" s="108"/>
      <c r="HU92" s="108"/>
      <c r="HV92" s="108"/>
      <c r="HW92" s="108"/>
      <c r="HX92" s="108"/>
      <c r="HY92" s="108"/>
      <c r="HZ92" s="108"/>
      <c r="IA92" s="108"/>
      <c r="IB92" s="108"/>
      <c r="IC92" s="108"/>
      <c r="ID92" s="108"/>
      <c r="IE92" s="108"/>
      <c r="IF92" s="108"/>
      <c r="IG92" s="108"/>
      <c r="IH92" s="108"/>
      <c r="II92" s="108"/>
      <c r="IJ92" s="108"/>
      <c r="IK92" s="108"/>
      <c r="IL92" s="108"/>
      <c r="IM92" s="108"/>
      <c r="IN92" s="108"/>
      <c r="IO92" s="108"/>
      <c r="IP92" s="108"/>
      <c r="IQ92" s="108"/>
      <c r="IR92" s="108"/>
      <c r="IS92" s="108"/>
      <c r="IT92" s="108"/>
      <c r="IU92" s="108"/>
      <c r="IV92" s="108"/>
    </row>
    <row r="93" spans="1:256" ht="12.75" customHeight="1" x14ac:dyDescent="0.2">
      <c r="A93" s="108" t="s">
        <v>367</v>
      </c>
      <c r="B93" s="108" t="s">
        <v>170</v>
      </c>
      <c r="C93" s="108" t="s">
        <v>2409</v>
      </c>
      <c r="D93" s="123">
        <v>35887</v>
      </c>
      <c r="E93" s="116" t="s">
        <v>198</v>
      </c>
      <c r="F93" s="120" t="s">
        <v>149</v>
      </c>
      <c r="G93" s="120" t="s">
        <v>632</v>
      </c>
      <c r="H93" s="108" t="s">
        <v>340</v>
      </c>
      <c r="I93" s="108" t="s">
        <v>81</v>
      </c>
      <c r="J93" s="120" t="s">
        <v>346</v>
      </c>
      <c r="K93" s="108" t="s">
        <v>340</v>
      </c>
      <c r="L93" s="108" t="s">
        <v>81</v>
      </c>
      <c r="M93" s="120" t="s">
        <v>341</v>
      </c>
      <c r="N93" s="108" t="s">
        <v>367</v>
      </c>
      <c r="O93" s="108" t="s">
        <v>185</v>
      </c>
      <c r="P93" s="120" t="s">
        <v>617</v>
      </c>
      <c r="Q93" s="108" t="s">
        <v>419</v>
      </c>
      <c r="R93" s="108" t="s">
        <v>185</v>
      </c>
      <c r="S93" s="120" t="s">
        <v>823</v>
      </c>
      <c r="T93" s="108" t="s">
        <v>419</v>
      </c>
      <c r="U93" s="108" t="s">
        <v>185</v>
      </c>
      <c r="V93" s="120" t="s">
        <v>610</v>
      </c>
      <c r="W93" s="108"/>
      <c r="X93" s="108"/>
      <c r="Y93" s="120"/>
      <c r="Z93" s="108"/>
      <c r="AA93" s="108"/>
      <c r="AB93" s="120"/>
      <c r="AC93" s="108"/>
      <c r="AD93" s="108"/>
      <c r="AE93" s="120"/>
      <c r="AF93" s="108"/>
      <c r="AG93" s="108"/>
      <c r="AH93" s="108"/>
      <c r="AI93" s="108"/>
      <c r="AJ93" s="108"/>
      <c r="AK93" s="108"/>
      <c r="AL93" s="108"/>
      <c r="AM93" s="108"/>
      <c r="AN93" s="108"/>
      <c r="AO93" s="108"/>
      <c r="AP93" s="108"/>
      <c r="AQ93" s="108"/>
      <c r="AR93" s="108"/>
      <c r="AS93" s="108"/>
      <c r="AT93" s="108"/>
      <c r="AU93" s="108"/>
      <c r="AV93" s="108"/>
      <c r="AW93" s="108"/>
      <c r="AX93" s="108"/>
      <c r="AY93" s="108"/>
      <c r="AZ93" s="108"/>
      <c r="BA93" s="108"/>
      <c r="BB93" s="108"/>
      <c r="BC93" s="108"/>
      <c r="BD93" s="108"/>
      <c r="BE93" s="108"/>
      <c r="BF93" s="108"/>
      <c r="BG93" s="108"/>
      <c r="BH93" s="108"/>
      <c r="BI93" s="108"/>
      <c r="BJ93" s="108"/>
      <c r="BK93" s="108"/>
      <c r="BL93" s="108"/>
      <c r="BM93" s="108"/>
      <c r="BN93" s="108"/>
      <c r="BO93" s="108"/>
      <c r="BP93" s="108"/>
      <c r="BQ93" s="108"/>
      <c r="BR93" s="108"/>
      <c r="BS93" s="108"/>
      <c r="BT93" s="108"/>
      <c r="BU93" s="108"/>
      <c r="BV93" s="108"/>
      <c r="BW93" s="108"/>
      <c r="BX93" s="108"/>
      <c r="BY93" s="108"/>
      <c r="BZ93" s="108"/>
      <c r="CA93" s="108"/>
      <c r="CB93" s="108"/>
      <c r="CC93" s="108"/>
      <c r="CD93" s="108"/>
      <c r="CE93" s="108"/>
      <c r="CF93" s="108"/>
      <c r="CG93" s="108"/>
      <c r="CH93" s="108"/>
      <c r="CI93" s="108"/>
      <c r="CJ93" s="108"/>
      <c r="CK93" s="108"/>
      <c r="CL93" s="108"/>
      <c r="CM93" s="108"/>
      <c r="CN93" s="108"/>
      <c r="CO93" s="108"/>
      <c r="CP93" s="108"/>
      <c r="CQ93" s="108"/>
      <c r="CR93" s="108"/>
      <c r="CS93" s="108"/>
      <c r="CT93" s="108"/>
      <c r="CU93" s="108"/>
      <c r="CV93" s="108"/>
      <c r="CW93" s="108"/>
      <c r="CX93" s="108"/>
      <c r="CY93" s="108"/>
      <c r="CZ93" s="108"/>
      <c r="DA93" s="108"/>
      <c r="DB93" s="108"/>
      <c r="DC93" s="108"/>
      <c r="DD93" s="108"/>
      <c r="DE93" s="108"/>
      <c r="DF93" s="108"/>
      <c r="DG93" s="108"/>
      <c r="DH93" s="108"/>
      <c r="DI93" s="108"/>
      <c r="DJ93" s="108"/>
      <c r="DK93" s="108"/>
      <c r="DL93" s="108"/>
      <c r="DM93" s="108"/>
      <c r="DN93" s="108"/>
      <c r="DO93" s="108"/>
      <c r="DP93" s="108"/>
      <c r="DQ93" s="108"/>
      <c r="DR93" s="108"/>
      <c r="DS93" s="108"/>
      <c r="DT93" s="108"/>
      <c r="DU93" s="108"/>
      <c r="DV93" s="108"/>
      <c r="DW93" s="108"/>
      <c r="DX93" s="108"/>
      <c r="DY93" s="108"/>
      <c r="DZ93" s="108"/>
      <c r="EA93" s="108"/>
      <c r="EB93" s="108"/>
      <c r="EC93" s="108"/>
      <c r="ED93" s="108"/>
      <c r="EE93" s="108"/>
      <c r="EF93" s="108"/>
      <c r="EG93" s="108"/>
      <c r="EH93" s="108"/>
      <c r="EI93" s="108"/>
      <c r="EJ93" s="108"/>
      <c r="EK93" s="108"/>
      <c r="EL93" s="108"/>
      <c r="EM93" s="108"/>
      <c r="EN93" s="108"/>
      <c r="EO93" s="108"/>
      <c r="EP93" s="108"/>
      <c r="EQ93" s="108"/>
      <c r="ER93" s="108"/>
      <c r="ES93" s="108"/>
      <c r="ET93" s="108"/>
      <c r="EU93" s="108"/>
      <c r="EV93" s="108"/>
      <c r="EW93" s="108"/>
      <c r="EX93" s="108"/>
      <c r="EY93" s="108"/>
      <c r="EZ93" s="108"/>
      <c r="FA93" s="108"/>
      <c r="FB93" s="108"/>
      <c r="FC93" s="108"/>
      <c r="FD93" s="108"/>
      <c r="FE93" s="108"/>
      <c r="FF93" s="108"/>
      <c r="FG93" s="108"/>
      <c r="FH93" s="108"/>
      <c r="FI93" s="108"/>
      <c r="FJ93" s="108"/>
      <c r="FK93" s="108"/>
      <c r="FL93" s="108"/>
      <c r="FM93" s="108"/>
      <c r="FN93" s="108"/>
      <c r="FO93" s="108"/>
      <c r="FP93" s="108"/>
      <c r="FQ93" s="108"/>
      <c r="FR93" s="108"/>
      <c r="FS93" s="108"/>
      <c r="FT93" s="108"/>
      <c r="FU93" s="108"/>
      <c r="FV93" s="108"/>
      <c r="FW93" s="108"/>
      <c r="FX93" s="108"/>
      <c r="FY93" s="108"/>
      <c r="FZ93" s="108"/>
      <c r="GA93" s="108"/>
      <c r="GB93" s="108"/>
      <c r="GC93" s="108"/>
      <c r="GD93" s="108"/>
      <c r="GE93" s="108"/>
      <c r="GF93" s="108"/>
      <c r="GG93" s="108"/>
      <c r="GH93" s="108"/>
      <c r="GI93" s="108"/>
      <c r="GJ93" s="108"/>
      <c r="GK93" s="108"/>
      <c r="GL93" s="108"/>
      <c r="GM93" s="108"/>
      <c r="GN93" s="108"/>
      <c r="GO93" s="108"/>
      <c r="GP93" s="108"/>
      <c r="GQ93" s="108"/>
      <c r="GR93" s="108"/>
      <c r="GS93" s="108"/>
      <c r="GT93" s="108"/>
      <c r="GU93" s="108"/>
      <c r="GV93" s="108"/>
      <c r="GW93" s="108"/>
      <c r="GX93" s="108"/>
      <c r="GY93" s="108"/>
      <c r="GZ93" s="108"/>
      <c r="HA93" s="108"/>
      <c r="HB93" s="108"/>
      <c r="HC93" s="108"/>
      <c r="HD93" s="108"/>
      <c r="HE93" s="108"/>
      <c r="HF93" s="108"/>
      <c r="HG93" s="108"/>
      <c r="HH93" s="108"/>
      <c r="HI93" s="108"/>
      <c r="HJ93" s="108"/>
      <c r="HK93" s="108"/>
      <c r="HL93" s="108"/>
      <c r="HM93" s="108"/>
      <c r="HN93" s="108"/>
      <c r="HO93" s="108"/>
      <c r="HP93" s="108"/>
      <c r="HQ93" s="108"/>
      <c r="HR93" s="108"/>
      <c r="HS93" s="108"/>
      <c r="HT93" s="108"/>
      <c r="HU93" s="108"/>
      <c r="HV93" s="108"/>
      <c r="HW93" s="108"/>
      <c r="HX93" s="108"/>
      <c r="HY93" s="108"/>
      <c r="HZ93" s="108"/>
      <c r="IA93" s="108"/>
      <c r="IB93" s="108"/>
      <c r="IC93" s="108"/>
      <c r="ID93" s="108"/>
      <c r="IE93" s="108"/>
      <c r="IF93" s="108"/>
      <c r="IG93" s="108"/>
      <c r="IH93" s="108"/>
      <c r="II93" s="108"/>
      <c r="IJ93" s="108"/>
      <c r="IK93" s="108"/>
      <c r="IL93" s="108"/>
      <c r="IM93" s="108"/>
      <c r="IN93" s="108"/>
      <c r="IO93" s="108"/>
      <c r="IP93" s="108"/>
      <c r="IQ93" s="108"/>
      <c r="IR93" s="108"/>
      <c r="IS93" s="108"/>
      <c r="IT93" s="108"/>
      <c r="IU93" s="108"/>
      <c r="IV93" s="108"/>
    </row>
    <row r="94" spans="1:256" s="108" customFormat="1" x14ac:dyDescent="0.2">
      <c r="A94" s="108" t="s">
        <v>367</v>
      </c>
      <c r="B94" s="108" t="s">
        <v>275</v>
      </c>
      <c r="C94" s="108" t="s">
        <v>4456</v>
      </c>
      <c r="D94" s="123">
        <v>36406</v>
      </c>
      <c r="E94" s="109" t="s">
        <v>348</v>
      </c>
      <c r="F94" s="120"/>
      <c r="G94" s="120" t="s">
        <v>823</v>
      </c>
      <c r="J94" s="120"/>
      <c r="M94" s="120"/>
      <c r="P94" s="120"/>
      <c r="S94" s="120"/>
      <c r="V94" s="120"/>
      <c r="Y94" s="120"/>
      <c r="AB94" s="120"/>
      <c r="AE94" s="120"/>
    </row>
    <row r="95" spans="1:256" s="108" customFormat="1" x14ac:dyDescent="0.2">
      <c r="A95" t="s">
        <v>376</v>
      </c>
      <c r="B95" t="s">
        <v>215</v>
      </c>
      <c r="C95" s="108" t="s">
        <v>3609</v>
      </c>
      <c r="D95" s="123">
        <v>35241</v>
      </c>
      <c r="E95" s="116" t="s">
        <v>3610</v>
      </c>
      <c r="F95" s="120" t="s">
        <v>4457</v>
      </c>
      <c r="G95" s="120" t="s">
        <v>3188</v>
      </c>
      <c r="H95" s="108" t="s">
        <v>329</v>
      </c>
      <c r="I95" s="108" t="s">
        <v>215</v>
      </c>
      <c r="J95" s="120" t="s">
        <v>781</v>
      </c>
      <c r="K95" s="108" t="s">
        <v>329</v>
      </c>
      <c r="L95" s="108" t="s">
        <v>215</v>
      </c>
      <c r="M95" s="120" t="s">
        <v>203</v>
      </c>
      <c r="P95" s="120"/>
      <c r="Q95" s="108" t="s">
        <v>308</v>
      </c>
      <c r="R95" s="108" t="s">
        <v>95</v>
      </c>
      <c r="S95" s="120" t="s">
        <v>196</v>
      </c>
      <c r="T95" s="108" t="s">
        <v>308</v>
      </c>
      <c r="U95" s="108" t="s">
        <v>95</v>
      </c>
      <c r="V95" s="120" t="s">
        <v>738</v>
      </c>
      <c r="W95" s="108" t="s">
        <v>308</v>
      </c>
      <c r="X95" s="108" t="s">
        <v>95</v>
      </c>
      <c r="Y95" s="120" t="s">
        <v>259</v>
      </c>
      <c r="Z95" s="108" t="s">
        <v>1056</v>
      </c>
      <c r="AB95" s="120"/>
      <c r="AC95" s="108" t="s">
        <v>376</v>
      </c>
      <c r="AD95" s="108" t="s">
        <v>95</v>
      </c>
      <c r="AE95" s="120" t="s">
        <v>3612</v>
      </c>
    </row>
    <row r="96" spans="1:256" s="108" customFormat="1" x14ac:dyDescent="0.2">
      <c r="C96" s="108" t="s">
        <v>4294</v>
      </c>
      <c r="D96" s="123">
        <v>36276</v>
      </c>
      <c r="E96" s="109" t="s">
        <v>416</v>
      </c>
      <c r="F96" s="120" t="s">
        <v>3427</v>
      </c>
      <c r="G96" s="120"/>
      <c r="H96" s="108" t="s">
        <v>379</v>
      </c>
      <c r="I96" s="108" t="s">
        <v>170</v>
      </c>
      <c r="J96" s="120" t="s">
        <v>1097</v>
      </c>
      <c r="K96" s="108" t="s">
        <v>379</v>
      </c>
      <c r="L96" s="108" t="s">
        <v>170</v>
      </c>
      <c r="M96" s="120" t="s">
        <v>359</v>
      </c>
      <c r="N96" s="108" t="s">
        <v>329</v>
      </c>
      <c r="O96" s="108" t="s">
        <v>170</v>
      </c>
      <c r="P96" s="120" t="s">
        <v>266</v>
      </c>
      <c r="S96" s="120"/>
      <c r="V96" s="120"/>
      <c r="Y96" s="120"/>
      <c r="AB96" s="120"/>
      <c r="AE96" s="120"/>
    </row>
    <row r="97" spans="1:256" s="108" customFormat="1" x14ac:dyDescent="0.2">
      <c r="C97" s="108" t="s">
        <v>1102</v>
      </c>
      <c r="D97" s="123">
        <v>33925</v>
      </c>
      <c r="E97" s="109" t="s">
        <v>1103</v>
      </c>
      <c r="F97" s="109" t="s">
        <v>1376</v>
      </c>
      <c r="G97" s="120"/>
      <c r="I97" s="116"/>
      <c r="J97" s="120"/>
      <c r="K97" s="108" t="s">
        <v>279</v>
      </c>
      <c r="L97" s="116" t="s">
        <v>432</v>
      </c>
      <c r="M97" s="120" t="s">
        <v>292</v>
      </c>
      <c r="N97" s="108" t="s">
        <v>279</v>
      </c>
      <c r="O97" s="116" t="s">
        <v>432</v>
      </c>
      <c r="P97" s="120" t="s">
        <v>803</v>
      </c>
      <c r="Q97" s="108" t="s">
        <v>279</v>
      </c>
      <c r="R97" s="116" t="s">
        <v>432</v>
      </c>
      <c r="S97" s="120" t="s">
        <v>1105</v>
      </c>
      <c r="T97" s="108" t="s">
        <v>279</v>
      </c>
      <c r="U97" s="116" t="s">
        <v>432</v>
      </c>
      <c r="V97" s="120" t="s">
        <v>601</v>
      </c>
      <c r="W97" s="108" t="s">
        <v>279</v>
      </c>
      <c r="X97" s="116" t="s">
        <v>432</v>
      </c>
      <c r="Y97" s="120" t="s">
        <v>1107</v>
      </c>
      <c r="Z97" s="108" t="s">
        <v>379</v>
      </c>
      <c r="AA97" s="116" t="s">
        <v>123</v>
      </c>
      <c r="AB97" s="120" t="s">
        <v>346</v>
      </c>
      <c r="AC97" s="108" t="s">
        <v>808</v>
      </c>
      <c r="AD97" s="116" t="s">
        <v>123</v>
      </c>
      <c r="AE97" s="120" t="s">
        <v>1108</v>
      </c>
      <c r="AF97" s="108" t="s">
        <v>379</v>
      </c>
      <c r="AG97" s="116" t="s">
        <v>123</v>
      </c>
      <c r="AH97" s="120" t="s">
        <v>333</v>
      </c>
      <c r="AI97" s="108" t="s">
        <v>379</v>
      </c>
      <c r="AJ97" s="116" t="s">
        <v>123</v>
      </c>
      <c r="AK97" s="120" t="s">
        <v>1109</v>
      </c>
      <c r="AM97" s="116"/>
      <c r="AN97" s="120"/>
      <c r="AP97" s="116"/>
      <c r="AQ97" s="120"/>
      <c r="AS97" s="116"/>
      <c r="AT97" s="120"/>
      <c r="AV97" s="116"/>
      <c r="AW97" s="120"/>
      <c r="AY97" s="116"/>
      <c r="AZ97" s="120"/>
    </row>
    <row r="98" spans="1:256" s="108" customFormat="1" x14ac:dyDescent="0.2">
      <c r="A98" s="108" t="s">
        <v>397</v>
      </c>
      <c r="B98" s="108" t="s">
        <v>123</v>
      </c>
      <c r="C98" s="108" t="s">
        <v>4458</v>
      </c>
      <c r="D98" s="123">
        <v>37229</v>
      </c>
      <c r="E98" s="109" t="s">
        <v>4459</v>
      </c>
      <c r="F98" s="120"/>
      <c r="G98" s="120" t="s">
        <v>412</v>
      </c>
      <c r="J98" s="120"/>
      <c r="M98" s="120"/>
      <c r="P98" s="120"/>
      <c r="S98" s="120"/>
      <c r="V98" s="120"/>
      <c r="Y98" s="120"/>
      <c r="AB98" s="120"/>
      <c r="AE98" s="120"/>
    </row>
    <row r="99" spans="1:256" s="108" customFormat="1" x14ac:dyDescent="0.2">
      <c r="A99" s="108" t="s">
        <v>258</v>
      </c>
      <c r="B99" s="108" t="s">
        <v>207</v>
      </c>
      <c r="C99" s="108" t="s">
        <v>3284</v>
      </c>
      <c r="D99" s="123">
        <v>35998</v>
      </c>
      <c r="E99" s="116" t="s">
        <v>149</v>
      </c>
      <c r="F99" s="120" t="s">
        <v>1948</v>
      </c>
      <c r="G99" s="120" t="s">
        <v>247</v>
      </c>
      <c r="H99" s="108" t="s">
        <v>258</v>
      </c>
      <c r="I99" s="108" t="s">
        <v>207</v>
      </c>
      <c r="J99" s="120" t="s">
        <v>241</v>
      </c>
      <c r="K99" s="108" t="s">
        <v>265</v>
      </c>
      <c r="L99" s="108" t="s">
        <v>207</v>
      </c>
      <c r="M99" s="120" t="s">
        <v>241</v>
      </c>
      <c r="P99" s="120"/>
      <c r="Q99" s="108" t="s">
        <v>212</v>
      </c>
      <c r="R99" s="108" t="s">
        <v>227</v>
      </c>
      <c r="S99" s="120" t="s">
        <v>248</v>
      </c>
      <c r="T99" s="108" t="s">
        <v>265</v>
      </c>
      <c r="U99" s="108" t="s">
        <v>227</v>
      </c>
      <c r="V99" s="120" t="s">
        <v>241</v>
      </c>
      <c r="Y99" s="120"/>
      <c r="AB99" s="120"/>
      <c r="AE99" s="120"/>
      <c r="BB99" s="116"/>
      <c r="BC99" s="120"/>
      <c r="BE99" s="116"/>
      <c r="BF99" s="120"/>
      <c r="BH99" s="116"/>
      <c r="BI99" s="120"/>
      <c r="BK99" s="116"/>
      <c r="BL99" s="120"/>
      <c r="BN99" s="116"/>
      <c r="BO99" s="120"/>
      <c r="BR99" s="120"/>
      <c r="BS99" s="116"/>
      <c r="BT99" s="116"/>
      <c r="BU99" s="116"/>
      <c r="BV99" s="116"/>
      <c r="BW99" s="116"/>
      <c r="BX99" s="116"/>
    </row>
    <row r="100" spans="1:256" s="108" customFormat="1" x14ac:dyDescent="0.2">
      <c r="A100" s="108" t="s">
        <v>345</v>
      </c>
      <c r="B100" s="108" t="s">
        <v>324</v>
      </c>
      <c r="C100" s="108" t="s">
        <v>2184</v>
      </c>
      <c r="D100" s="123">
        <v>35382</v>
      </c>
      <c r="E100" s="116" t="s">
        <v>136</v>
      </c>
      <c r="F100" s="120" t="s">
        <v>4460</v>
      </c>
      <c r="G100" s="120" t="s">
        <v>945</v>
      </c>
      <c r="H100" s="108" t="s">
        <v>419</v>
      </c>
      <c r="I100" s="108" t="s">
        <v>123</v>
      </c>
      <c r="J100" s="120" t="s">
        <v>610</v>
      </c>
      <c r="K100" s="108" t="s">
        <v>351</v>
      </c>
      <c r="L100" s="108" t="s">
        <v>134</v>
      </c>
      <c r="M100" s="120" t="s">
        <v>364</v>
      </c>
      <c r="N100" s="108" t="s">
        <v>419</v>
      </c>
      <c r="O100" s="108" t="s">
        <v>316</v>
      </c>
      <c r="P100" s="120" t="s">
        <v>346</v>
      </c>
      <c r="Q100" s="108" t="s">
        <v>340</v>
      </c>
      <c r="R100" s="108" t="s">
        <v>316</v>
      </c>
      <c r="S100" s="120" t="s">
        <v>341</v>
      </c>
      <c r="T100" s="108" t="s">
        <v>367</v>
      </c>
      <c r="U100" s="108" t="s">
        <v>316</v>
      </c>
      <c r="V100" s="120" t="s">
        <v>341</v>
      </c>
      <c r="W100" s="108" t="s">
        <v>340</v>
      </c>
      <c r="X100" s="108" t="s">
        <v>316</v>
      </c>
      <c r="Y100" s="120" t="s">
        <v>341</v>
      </c>
      <c r="AB100" s="120"/>
      <c r="AE100" s="120"/>
    </row>
    <row r="101" spans="1:256" s="108" customFormat="1" x14ac:dyDescent="0.2">
      <c r="A101" s="120" t="s">
        <v>717</v>
      </c>
      <c r="B101" s="120" t="s">
        <v>432</v>
      </c>
      <c r="C101" s="108" t="s">
        <v>899</v>
      </c>
      <c r="D101" s="123">
        <v>36678</v>
      </c>
      <c r="E101" s="109" t="s">
        <v>3707</v>
      </c>
      <c r="F101" s="120" t="s">
        <v>295</v>
      </c>
      <c r="G101" s="120" t="s">
        <v>264</v>
      </c>
      <c r="H101" s="108" t="s">
        <v>202</v>
      </c>
      <c r="I101" s="108" t="s">
        <v>432</v>
      </c>
      <c r="J101" s="120" t="s">
        <v>248</v>
      </c>
      <c r="M101" s="120"/>
      <c r="P101" s="120"/>
      <c r="S101" s="120"/>
      <c r="V101" s="120"/>
      <c r="Y101" s="120"/>
      <c r="AB101" s="120"/>
      <c r="AE101" s="120"/>
    </row>
    <row r="102" spans="1:256" x14ac:dyDescent="0.2">
      <c r="A102" s="108" t="s">
        <v>258</v>
      </c>
      <c r="B102" s="108" t="s">
        <v>195</v>
      </c>
      <c r="C102" s="108" t="s">
        <v>2491</v>
      </c>
      <c r="D102" s="123">
        <v>36250</v>
      </c>
      <c r="E102" s="109" t="s">
        <v>477</v>
      </c>
      <c r="F102" s="109" t="s">
        <v>115</v>
      </c>
      <c r="G102" s="120" t="s">
        <v>203</v>
      </c>
      <c r="H102" s="108" t="s">
        <v>258</v>
      </c>
      <c r="I102" s="116" t="s">
        <v>195</v>
      </c>
      <c r="J102" s="120" t="s">
        <v>240</v>
      </c>
      <c r="K102" s="108" t="s">
        <v>258</v>
      </c>
      <c r="L102" s="116" t="s">
        <v>195</v>
      </c>
      <c r="M102" s="120" t="s">
        <v>241</v>
      </c>
      <c r="N102" s="108"/>
      <c r="O102" s="116"/>
      <c r="P102" s="120"/>
      <c r="Q102" s="108"/>
      <c r="R102" s="116"/>
      <c r="S102" s="120"/>
      <c r="T102" s="108"/>
      <c r="U102" s="116"/>
      <c r="V102" s="120"/>
      <c r="W102" s="108"/>
      <c r="X102" s="116"/>
      <c r="Y102" s="120"/>
      <c r="Z102" s="108"/>
      <c r="AA102" s="116"/>
      <c r="AB102" s="120"/>
      <c r="AC102" s="108"/>
      <c r="AD102" s="116"/>
      <c r="AE102" s="120"/>
      <c r="AF102" s="108"/>
      <c r="AG102" s="116"/>
      <c r="AH102" s="120"/>
      <c r="AI102" s="108"/>
      <c r="AJ102" s="116"/>
      <c r="AK102" s="120"/>
      <c r="AL102" s="108"/>
      <c r="AM102" s="116"/>
      <c r="AN102" s="120"/>
      <c r="AO102" s="108"/>
      <c r="AP102" s="108"/>
      <c r="AQ102" s="108"/>
      <c r="AR102" s="108"/>
      <c r="AS102" s="108"/>
      <c r="AT102" s="108"/>
      <c r="AU102" s="108"/>
      <c r="AV102" s="108"/>
      <c r="AW102" s="108"/>
      <c r="AX102" s="108"/>
      <c r="AY102" s="108"/>
      <c r="AZ102" s="108"/>
      <c r="BA102" s="108"/>
      <c r="BB102" s="116"/>
      <c r="BC102" s="120"/>
      <c r="BD102" s="108"/>
      <c r="BE102" s="116"/>
      <c r="BF102" s="120"/>
      <c r="BG102" s="108"/>
      <c r="BH102" s="116"/>
      <c r="BI102" s="120"/>
      <c r="BJ102" s="108"/>
      <c r="BK102" s="116"/>
      <c r="BL102" s="120"/>
      <c r="BM102" s="108"/>
      <c r="BN102" s="116"/>
      <c r="BO102" s="120"/>
      <c r="BP102" s="108"/>
      <c r="BQ102" s="108"/>
      <c r="BR102" s="120"/>
      <c r="BS102" s="116"/>
      <c r="BT102" s="116"/>
      <c r="BU102" s="116"/>
      <c r="BV102" s="116"/>
      <c r="BW102" s="116"/>
      <c r="BX102" s="116"/>
      <c r="BY102" s="108"/>
      <c r="BZ102" s="108"/>
      <c r="CA102" s="108"/>
      <c r="CB102" s="108"/>
      <c r="CC102" s="108"/>
      <c r="CD102" s="108"/>
      <c r="CE102" s="108"/>
      <c r="CF102" s="108"/>
      <c r="CG102" s="108"/>
      <c r="CH102" s="108"/>
      <c r="CI102" s="108"/>
      <c r="CJ102" s="108"/>
      <c r="CK102" s="108"/>
      <c r="CL102" s="108"/>
      <c r="CM102" s="108"/>
      <c r="CN102" s="108"/>
      <c r="CO102" s="108"/>
      <c r="CP102" s="108"/>
      <c r="CQ102" s="108"/>
      <c r="CR102" s="108"/>
      <c r="CS102" s="108"/>
      <c r="CT102" s="108"/>
      <c r="CU102" s="108"/>
      <c r="CV102" s="108"/>
      <c r="CW102" s="108"/>
      <c r="CX102" s="108"/>
      <c r="CY102" s="108"/>
      <c r="CZ102" s="108"/>
      <c r="DA102" s="108"/>
      <c r="DB102" s="108"/>
      <c r="DC102" s="108"/>
      <c r="DD102" s="108"/>
      <c r="DE102" s="108"/>
      <c r="DF102" s="108"/>
      <c r="DG102" s="108"/>
      <c r="DH102" s="108"/>
      <c r="DI102" s="108"/>
      <c r="DJ102" s="108"/>
      <c r="DK102" s="108"/>
      <c r="DL102" s="108"/>
      <c r="DM102" s="108"/>
      <c r="DN102" s="108"/>
      <c r="DO102" s="108"/>
      <c r="DP102" s="108"/>
      <c r="DQ102" s="108"/>
      <c r="DR102" s="108"/>
      <c r="DS102" s="108"/>
      <c r="DT102" s="108"/>
      <c r="DU102" s="108"/>
      <c r="DV102" s="108"/>
      <c r="DW102" s="108"/>
      <c r="DX102" s="108"/>
      <c r="DY102" s="108"/>
      <c r="DZ102" s="108"/>
      <c r="EA102" s="108"/>
      <c r="EB102" s="108"/>
      <c r="EC102" s="108"/>
      <c r="ED102" s="108"/>
      <c r="EE102" s="108"/>
      <c r="EF102" s="108"/>
      <c r="EG102" s="108"/>
      <c r="EH102" s="108"/>
      <c r="EI102" s="108"/>
      <c r="EJ102" s="108"/>
      <c r="EK102" s="108"/>
      <c r="EL102" s="108"/>
      <c r="EM102" s="108"/>
      <c r="EN102" s="108"/>
      <c r="EO102" s="108"/>
      <c r="EP102" s="108"/>
      <c r="EQ102" s="108"/>
      <c r="ER102" s="108"/>
      <c r="ES102" s="108"/>
      <c r="ET102" s="108"/>
      <c r="EU102" s="108"/>
      <c r="EV102" s="108"/>
      <c r="EW102" s="108"/>
      <c r="EX102" s="108"/>
      <c r="EY102" s="108"/>
      <c r="EZ102" s="108"/>
      <c r="FA102" s="108"/>
      <c r="FB102" s="108"/>
      <c r="FC102" s="108"/>
      <c r="FD102" s="108"/>
      <c r="FE102" s="108"/>
      <c r="FF102" s="108"/>
      <c r="FG102" s="108"/>
      <c r="FH102" s="108"/>
      <c r="FI102" s="108"/>
      <c r="FJ102" s="108"/>
      <c r="FK102" s="108"/>
      <c r="FL102" s="108"/>
      <c r="FM102" s="108"/>
      <c r="FN102" s="108"/>
      <c r="FO102" s="108"/>
      <c r="FP102" s="108"/>
      <c r="FQ102" s="108"/>
      <c r="FR102" s="108"/>
      <c r="FS102" s="108"/>
      <c r="FT102" s="108"/>
      <c r="FU102" s="108"/>
      <c r="FV102" s="108"/>
      <c r="FW102" s="108"/>
      <c r="FX102" s="108"/>
      <c r="FY102" s="108"/>
      <c r="FZ102" s="108"/>
      <c r="GA102" s="108"/>
      <c r="GB102" s="108"/>
      <c r="GC102" s="108"/>
      <c r="GD102" s="108"/>
      <c r="GE102" s="108"/>
      <c r="GF102" s="108"/>
      <c r="GG102" s="108"/>
      <c r="GH102" s="108"/>
      <c r="GI102" s="108"/>
      <c r="GJ102" s="108"/>
      <c r="GK102" s="108"/>
      <c r="GL102" s="108"/>
      <c r="GM102" s="108"/>
      <c r="GN102" s="108"/>
      <c r="GO102" s="108"/>
      <c r="GP102" s="108"/>
      <c r="GQ102" s="108"/>
      <c r="GR102" s="108"/>
      <c r="GS102" s="108"/>
      <c r="GT102" s="108"/>
      <c r="GU102" s="108"/>
      <c r="GV102" s="108"/>
      <c r="GW102" s="108"/>
      <c r="GX102" s="108"/>
      <c r="GY102" s="108"/>
      <c r="GZ102" s="108"/>
      <c r="HA102" s="108"/>
      <c r="HB102" s="108"/>
      <c r="HC102" s="108"/>
      <c r="HD102" s="108"/>
      <c r="HE102" s="108"/>
      <c r="HF102" s="108"/>
      <c r="HG102" s="108"/>
      <c r="HH102" s="108"/>
      <c r="HI102" s="108"/>
      <c r="HJ102" s="108"/>
      <c r="HK102" s="108"/>
      <c r="HL102" s="108"/>
      <c r="HM102" s="108"/>
      <c r="HN102" s="108"/>
      <c r="HO102" s="108"/>
      <c r="HP102" s="108"/>
      <c r="HQ102" s="108"/>
      <c r="HR102" s="108"/>
      <c r="HS102" s="108"/>
      <c r="HT102" s="108"/>
      <c r="HU102" s="108"/>
      <c r="HV102" s="108"/>
      <c r="HW102" s="108"/>
      <c r="HX102" s="108"/>
      <c r="HY102" s="108"/>
      <c r="HZ102" s="108"/>
      <c r="IA102" s="108"/>
      <c r="IB102" s="108"/>
      <c r="IC102" s="108"/>
      <c r="ID102" s="108"/>
      <c r="IE102" s="108"/>
      <c r="IF102" s="108"/>
      <c r="IG102" s="108"/>
      <c r="IH102" s="108"/>
      <c r="II102" s="108"/>
      <c r="IJ102" s="108"/>
      <c r="IK102" s="108"/>
      <c r="IL102" s="108"/>
      <c r="IM102" s="108"/>
      <c r="IN102" s="108"/>
      <c r="IO102" s="108"/>
      <c r="IP102" s="108"/>
      <c r="IQ102" s="108"/>
      <c r="IR102" s="108"/>
      <c r="IS102" s="108"/>
      <c r="IT102" s="108"/>
      <c r="IU102" s="108"/>
      <c r="IV102" s="108"/>
    </row>
    <row r="103" spans="1:256" ht="12.75" customHeight="1" x14ac:dyDescent="0.2">
      <c r="A103" s="108"/>
      <c r="B103" s="108"/>
      <c r="C103" s="108" t="s">
        <v>3122</v>
      </c>
      <c r="D103" s="123">
        <v>35475</v>
      </c>
      <c r="E103" s="109" t="s">
        <v>415</v>
      </c>
      <c r="F103" s="109" t="s">
        <v>115</v>
      </c>
      <c r="G103" s="120"/>
      <c r="H103" s="108" t="s">
        <v>450</v>
      </c>
      <c r="I103" s="109" t="s">
        <v>140</v>
      </c>
      <c r="J103" s="109"/>
      <c r="K103" s="108" t="s">
        <v>450</v>
      </c>
      <c r="L103" s="109" t="s">
        <v>140</v>
      </c>
      <c r="M103" s="109"/>
      <c r="N103" s="108" t="s">
        <v>450</v>
      </c>
      <c r="O103" s="109" t="s">
        <v>140</v>
      </c>
      <c r="P103" s="109"/>
      <c r="Q103" s="108" t="s">
        <v>450</v>
      </c>
      <c r="R103" s="109" t="s">
        <v>140</v>
      </c>
      <c r="S103" s="109"/>
      <c r="T103" s="108" t="s">
        <v>450</v>
      </c>
      <c r="U103" s="109" t="s">
        <v>140</v>
      </c>
      <c r="V103" s="109"/>
      <c r="W103" s="108"/>
      <c r="X103" s="109"/>
      <c r="Y103" s="109"/>
      <c r="Z103" s="108"/>
      <c r="AA103" s="109"/>
      <c r="AB103" s="109"/>
      <c r="AC103" s="108"/>
      <c r="AD103" s="109"/>
      <c r="AE103" s="109"/>
      <c r="AF103" s="108"/>
      <c r="AG103" s="109"/>
      <c r="AH103" s="109"/>
      <c r="AI103" s="108"/>
      <c r="AJ103" s="109"/>
      <c r="AK103" s="109"/>
      <c r="AL103" s="108"/>
      <c r="AM103" s="109"/>
      <c r="AN103" s="109"/>
      <c r="AO103" s="108"/>
      <c r="AP103" s="109"/>
      <c r="AQ103" s="109"/>
      <c r="AR103" s="108"/>
      <c r="AS103" s="109"/>
      <c r="AT103" s="109"/>
      <c r="AU103" s="108"/>
      <c r="AV103" s="109"/>
      <c r="AW103" s="109"/>
      <c r="AX103" s="108"/>
      <c r="AY103" s="109"/>
      <c r="AZ103" s="109"/>
      <c r="BA103" s="108"/>
      <c r="BB103" s="108"/>
      <c r="BC103" s="108"/>
      <c r="BD103" s="108"/>
      <c r="BE103" s="108"/>
      <c r="BF103" s="108"/>
      <c r="BG103" s="108"/>
      <c r="BH103" s="108"/>
      <c r="BI103" s="108"/>
      <c r="BJ103" s="108"/>
      <c r="BK103" s="108"/>
      <c r="BL103" s="108"/>
      <c r="BM103" s="108"/>
      <c r="BN103" s="108"/>
      <c r="BO103" s="108"/>
      <c r="BP103" s="108"/>
      <c r="BQ103" s="108"/>
      <c r="BR103" s="108"/>
      <c r="BS103" s="108"/>
      <c r="BT103" s="108"/>
      <c r="BU103" s="108"/>
      <c r="BV103" s="108"/>
      <c r="BW103" s="108"/>
      <c r="BX103" s="108"/>
      <c r="BY103" s="108"/>
      <c r="BZ103" s="108"/>
      <c r="CA103" s="108"/>
      <c r="CB103" s="108"/>
      <c r="CC103" s="108"/>
      <c r="CD103" s="108"/>
      <c r="CE103" s="108"/>
      <c r="CF103" s="108"/>
      <c r="CG103" s="108"/>
      <c r="CH103" s="108"/>
      <c r="CI103" s="108"/>
      <c r="CJ103" s="108"/>
      <c r="CK103" s="108"/>
      <c r="CL103" s="108"/>
      <c r="CM103" s="108"/>
      <c r="CN103" s="108"/>
      <c r="CO103" s="108"/>
      <c r="CP103" s="108"/>
      <c r="CQ103" s="108"/>
      <c r="CR103" s="108"/>
      <c r="CS103" s="108"/>
      <c r="CT103" s="108"/>
      <c r="CU103" s="108"/>
      <c r="CV103" s="108"/>
      <c r="CW103" s="108"/>
      <c r="CX103" s="108"/>
      <c r="CY103" s="108"/>
      <c r="CZ103" s="108"/>
      <c r="DA103" s="108"/>
      <c r="DB103" s="108"/>
      <c r="DC103" s="108"/>
      <c r="DD103" s="108"/>
      <c r="DE103" s="108"/>
      <c r="DF103" s="108"/>
      <c r="DG103" s="108"/>
      <c r="DH103" s="108"/>
      <c r="DI103" s="108"/>
      <c r="DJ103" s="108"/>
      <c r="DK103" s="108"/>
      <c r="DL103" s="108"/>
      <c r="DM103" s="108"/>
      <c r="DN103" s="108"/>
      <c r="DO103" s="108"/>
      <c r="DP103" s="108"/>
      <c r="DQ103" s="108"/>
      <c r="DR103" s="108"/>
      <c r="DS103" s="108"/>
      <c r="DT103" s="108"/>
      <c r="DU103" s="108"/>
      <c r="DV103" s="108"/>
      <c r="DW103" s="108"/>
      <c r="DX103" s="108"/>
      <c r="DY103" s="108"/>
      <c r="DZ103" s="108"/>
      <c r="EA103" s="108"/>
      <c r="EB103" s="108"/>
      <c r="EC103" s="108"/>
      <c r="ED103" s="108"/>
      <c r="EE103" s="108"/>
      <c r="EF103" s="108"/>
      <c r="EG103" s="108"/>
      <c r="EH103" s="108"/>
      <c r="EI103" s="108"/>
      <c r="EJ103" s="108"/>
      <c r="EK103" s="108"/>
      <c r="EL103" s="108"/>
      <c r="EM103" s="108"/>
      <c r="EN103" s="108"/>
      <c r="EO103" s="108"/>
      <c r="EP103" s="108"/>
      <c r="EQ103" s="108"/>
      <c r="ER103" s="108"/>
      <c r="ES103" s="108"/>
      <c r="ET103" s="108"/>
      <c r="EU103" s="108"/>
      <c r="EV103" s="108"/>
      <c r="EW103" s="108"/>
      <c r="EX103" s="108"/>
      <c r="EY103" s="108"/>
      <c r="EZ103" s="108"/>
      <c r="FA103" s="108"/>
      <c r="FB103" s="108"/>
      <c r="FC103" s="108"/>
      <c r="FD103" s="108"/>
      <c r="FE103" s="108"/>
      <c r="FF103" s="108"/>
      <c r="FG103" s="108"/>
      <c r="FH103" s="108"/>
      <c r="FI103" s="108"/>
      <c r="FJ103" s="108"/>
      <c r="FK103" s="108"/>
      <c r="FL103" s="108"/>
      <c r="FM103" s="108"/>
      <c r="FN103" s="108"/>
      <c r="FO103" s="108"/>
      <c r="FP103" s="108"/>
      <c r="FQ103" s="108"/>
      <c r="FR103" s="108"/>
      <c r="FS103" s="108"/>
      <c r="FT103" s="108"/>
      <c r="FU103" s="108"/>
      <c r="FV103" s="108"/>
      <c r="FW103" s="108"/>
      <c r="FX103" s="108"/>
      <c r="FY103" s="108"/>
      <c r="FZ103" s="108"/>
      <c r="GA103" s="108"/>
      <c r="GB103" s="108"/>
      <c r="GC103" s="108"/>
      <c r="GD103" s="108"/>
      <c r="GE103" s="108"/>
      <c r="GF103" s="108"/>
      <c r="GG103" s="108"/>
      <c r="GH103" s="108"/>
      <c r="GI103" s="108"/>
      <c r="GJ103" s="108"/>
      <c r="GK103" s="108"/>
      <c r="GL103" s="108"/>
      <c r="GM103" s="108"/>
      <c r="GN103" s="108"/>
      <c r="GO103" s="108"/>
      <c r="GP103" s="108"/>
      <c r="GQ103" s="108"/>
      <c r="GR103" s="108"/>
      <c r="GS103" s="108"/>
      <c r="GT103" s="108"/>
      <c r="GU103" s="108"/>
      <c r="GV103" s="108"/>
      <c r="GW103" s="108"/>
      <c r="GX103" s="108"/>
      <c r="GY103" s="108"/>
      <c r="GZ103" s="108"/>
      <c r="HA103" s="108"/>
      <c r="HB103" s="108"/>
      <c r="HC103" s="108"/>
      <c r="HD103" s="108"/>
      <c r="HE103" s="108"/>
      <c r="HF103" s="108"/>
      <c r="HG103" s="108"/>
      <c r="HH103" s="108"/>
      <c r="HI103" s="108"/>
      <c r="HJ103" s="108"/>
      <c r="HK103" s="108"/>
      <c r="HL103" s="108"/>
      <c r="HM103" s="108"/>
      <c r="HN103" s="108"/>
      <c r="HO103" s="108"/>
      <c r="HP103" s="108"/>
      <c r="HQ103" s="108"/>
      <c r="HR103" s="108"/>
      <c r="HS103" s="108"/>
      <c r="HT103" s="108"/>
      <c r="HU103" s="108"/>
      <c r="HV103" s="108"/>
      <c r="HW103" s="108"/>
      <c r="HX103" s="108"/>
      <c r="HY103" s="108"/>
      <c r="HZ103" s="108"/>
      <c r="IA103" s="108"/>
      <c r="IB103" s="108"/>
      <c r="IC103" s="108"/>
      <c r="ID103" s="108"/>
      <c r="IE103" s="108"/>
      <c r="IF103" s="108"/>
      <c r="IG103" s="108"/>
      <c r="IH103" s="108"/>
      <c r="II103" s="108"/>
      <c r="IJ103" s="108"/>
      <c r="IK103" s="108"/>
      <c r="IL103" s="108"/>
      <c r="IM103" s="108"/>
      <c r="IN103" s="108"/>
      <c r="IO103" s="108"/>
      <c r="IP103" s="108"/>
      <c r="IQ103" s="108"/>
      <c r="IR103" s="108"/>
      <c r="IS103" s="108"/>
      <c r="IT103" s="108"/>
      <c r="IU103" s="108"/>
      <c r="IV103" s="108"/>
    </row>
    <row r="104" spans="1:256" s="108" customFormat="1" x14ac:dyDescent="0.2">
      <c r="A104" s="108" t="s">
        <v>340</v>
      </c>
      <c r="B104" s="108" t="s">
        <v>396</v>
      </c>
      <c r="C104" s="108" t="s">
        <v>4461</v>
      </c>
      <c r="D104" s="123">
        <v>37519</v>
      </c>
      <c r="E104" s="109" t="s">
        <v>4462</v>
      </c>
      <c r="F104" s="120"/>
      <c r="G104" s="120" t="s">
        <v>341</v>
      </c>
      <c r="J104" s="120"/>
      <c r="M104" s="120"/>
      <c r="P104" s="120"/>
      <c r="S104" s="120"/>
      <c r="V104" s="120"/>
      <c r="Y104" s="120"/>
      <c r="AB104" s="120"/>
      <c r="AE104" s="120"/>
    </row>
    <row r="105" spans="1:256" s="108" customFormat="1" x14ac:dyDescent="0.2">
      <c r="C105" s="108" t="s">
        <v>4463</v>
      </c>
      <c r="D105" s="123">
        <v>36019</v>
      </c>
      <c r="E105" s="109" t="s">
        <v>198</v>
      </c>
      <c r="F105" s="120" t="s">
        <v>934</v>
      </c>
      <c r="G105" s="120"/>
      <c r="J105" s="120"/>
      <c r="K105" s="108" t="s">
        <v>397</v>
      </c>
      <c r="L105" s="108" t="s">
        <v>242</v>
      </c>
      <c r="M105" s="120" t="s">
        <v>398</v>
      </c>
      <c r="N105" s="108" t="s">
        <v>397</v>
      </c>
      <c r="O105" s="108" t="s">
        <v>123</v>
      </c>
      <c r="P105" s="120" t="s">
        <v>412</v>
      </c>
      <c r="S105" s="120"/>
      <c r="T105" s="108" t="s">
        <v>397</v>
      </c>
      <c r="U105" s="108" t="s">
        <v>123</v>
      </c>
      <c r="V105" s="120" t="s">
        <v>412</v>
      </c>
      <c r="Y105" s="120"/>
      <c r="AB105" s="120"/>
      <c r="AE105" s="120"/>
    </row>
    <row r="106" spans="1:256" x14ac:dyDescent="0.2">
      <c r="A106" s="108" t="s">
        <v>133</v>
      </c>
      <c r="B106" s="108" t="s">
        <v>252</v>
      </c>
      <c r="C106" s="108" t="s">
        <v>1752</v>
      </c>
      <c r="D106" s="123">
        <v>36432</v>
      </c>
      <c r="E106" s="116" t="s">
        <v>822</v>
      </c>
      <c r="F106" s="120" t="s">
        <v>283</v>
      </c>
      <c r="G106" s="120" t="s">
        <v>141</v>
      </c>
      <c r="H106" s="108" t="s">
        <v>133</v>
      </c>
      <c r="I106" s="108" t="s">
        <v>252</v>
      </c>
      <c r="J106" s="120"/>
      <c r="K106" s="108" t="s">
        <v>127</v>
      </c>
      <c r="L106" s="108" t="s">
        <v>252</v>
      </c>
      <c r="M106" s="120"/>
      <c r="N106" s="108" t="s">
        <v>147</v>
      </c>
      <c r="O106" s="108" t="s">
        <v>252</v>
      </c>
      <c r="P106" s="120"/>
      <c r="Q106" s="108" t="s">
        <v>147</v>
      </c>
      <c r="R106" s="108" t="s">
        <v>252</v>
      </c>
      <c r="S106" s="120"/>
      <c r="T106" s="108"/>
      <c r="U106" s="108"/>
      <c r="V106" s="120"/>
      <c r="W106" s="108"/>
      <c r="X106" s="108"/>
      <c r="Y106" s="120"/>
      <c r="Z106" s="108"/>
      <c r="AA106" s="108"/>
      <c r="AB106" s="120"/>
      <c r="AC106" s="108"/>
      <c r="AD106" s="108"/>
      <c r="AE106" s="120"/>
      <c r="AF106" s="108"/>
      <c r="AG106" s="108"/>
      <c r="AH106" s="108"/>
      <c r="AI106" s="108"/>
      <c r="AJ106" s="108"/>
      <c r="AK106" s="108"/>
      <c r="AL106" s="108"/>
      <c r="AM106" s="108"/>
      <c r="AN106" s="108"/>
      <c r="AO106" s="108"/>
      <c r="AP106" s="108"/>
      <c r="AQ106" s="108"/>
      <c r="AR106" s="108"/>
      <c r="AS106" s="108"/>
      <c r="AT106" s="108"/>
      <c r="AU106" s="108"/>
      <c r="AV106" s="108"/>
      <c r="AW106" s="108"/>
      <c r="AX106" s="108"/>
      <c r="AY106" s="108"/>
      <c r="AZ106" s="108"/>
      <c r="BA106" s="108"/>
      <c r="BB106" s="108"/>
      <c r="BC106" s="108"/>
      <c r="BD106" s="108"/>
      <c r="BE106" s="108"/>
      <c r="BF106" s="108"/>
      <c r="BG106" s="108"/>
      <c r="BH106" s="108"/>
      <c r="BI106" s="108"/>
      <c r="BJ106" s="108"/>
      <c r="BK106" s="108"/>
      <c r="BL106" s="108"/>
      <c r="BM106" s="108"/>
      <c r="BN106" s="108"/>
      <c r="BO106" s="108"/>
      <c r="BP106" s="108"/>
      <c r="BQ106" s="108"/>
      <c r="BR106" s="108"/>
      <c r="BS106" s="108"/>
      <c r="BT106" s="108"/>
      <c r="BU106" s="108"/>
      <c r="BV106" s="108"/>
      <c r="BW106" s="108"/>
      <c r="BX106" s="108"/>
      <c r="BY106" s="108"/>
      <c r="BZ106" s="108"/>
      <c r="CA106" s="108"/>
      <c r="CB106" s="108"/>
      <c r="CC106" s="108"/>
      <c r="CD106" s="108"/>
      <c r="CE106" s="108"/>
      <c r="CF106" s="108"/>
      <c r="CG106" s="108"/>
      <c r="CH106" s="108"/>
      <c r="CI106" s="108"/>
      <c r="CJ106" s="108"/>
      <c r="CK106" s="108"/>
      <c r="CL106" s="108"/>
      <c r="CM106" s="108"/>
      <c r="CN106" s="108"/>
      <c r="CO106" s="108"/>
      <c r="CP106" s="108"/>
      <c r="CQ106" s="108"/>
      <c r="CR106" s="108"/>
      <c r="CS106" s="108"/>
      <c r="CT106" s="108"/>
      <c r="CU106" s="108"/>
      <c r="CV106" s="108"/>
      <c r="CW106" s="108"/>
      <c r="CX106" s="108"/>
      <c r="CY106" s="108"/>
      <c r="CZ106" s="108"/>
      <c r="DA106" s="108"/>
      <c r="DB106" s="108"/>
      <c r="DC106" s="108"/>
      <c r="DD106" s="108"/>
      <c r="DE106" s="108"/>
      <c r="DF106" s="108"/>
      <c r="DG106" s="108"/>
      <c r="DH106" s="108"/>
      <c r="DI106" s="108"/>
      <c r="DJ106" s="108"/>
      <c r="DK106" s="108"/>
      <c r="DL106" s="108"/>
      <c r="DM106" s="108"/>
      <c r="DN106" s="108"/>
      <c r="DO106" s="108"/>
      <c r="DP106" s="108"/>
      <c r="DQ106" s="108"/>
      <c r="DR106" s="108"/>
      <c r="DS106" s="108"/>
      <c r="DT106" s="108"/>
      <c r="DU106" s="108"/>
      <c r="DV106" s="108"/>
      <c r="DW106" s="108"/>
      <c r="DX106" s="108"/>
      <c r="DY106" s="108"/>
      <c r="DZ106" s="108"/>
      <c r="EA106" s="108"/>
      <c r="EB106" s="108"/>
      <c r="EC106" s="108"/>
      <c r="ED106" s="108"/>
      <c r="EE106" s="108"/>
      <c r="EF106" s="108"/>
      <c r="EG106" s="108"/>
      <c r="EH106" s="108"/>
      <c r="EI106" s="108"/>
      <c r="EJ106" s="108"/>
      <c r="EK106" s="108"/>
      <c r="EL106" s="108"/>
      <c r="EM106" s="108"/>
      <c r="EN106" s="108"/>
      <c r="EO106" s="108"/>
      <c r="EP106" s="108"/>
      <c r="EQ106" s="108"/>
      <c r="ER106" s="108"/>
      <c r="ES106" s="108"/>
      <c r="ET106" s="108"/>
      <c r="EU106" s="108"/>
      <c r="EV106" s="108"/>
      <c r="EW106" s="108"/>
      <c r="EX106" s="108"/>
      <c r="EY106" s="108"/>
      <c r="EZ106" s="108"/>
      <c r="FA106" s="108"/>
      <c r="FB106" s="108"/>
      <c r="FC106" s="108"/>
      <c r="FD106" s="108"/>
      <c r="FE106" s="108"/>
      <c r="FF106" s="108"/>
      <c r="FG106" s="108"/>
      <c r="FH106" s="108"/>
      <c r="FI106" s="108"/>
      <c r="FJ106" s="108"/>
      <c r="FK106" s="108"/>
      <c r="FL106" s="108"/>
      <c r="FM106" s="108"/>
      <c r="FN106" s="108"/>
      <c r="FO106" s="108"/>
      <c r="FP106" s="108"/>
      <c r="FQ106" s="108"/>
      <c r="FR106" s="108"/>
      <c r="FS106" s="108"/>
      <c r="FT106" s="108"/>
      <c r="FU106" s="108"/>
      <c r="FV106" s="108"/>
      <c r="FW106" s="108"/>
      <c r="FX106" s="108"/>
      <c r="FY106" s="108"/>
      <c r="FZ106" s="108"/>
      <c r="GA106" s="108"/>
      <c r="GB106" s="108"/>
      <c r="GC106" s="108"/>
      <c r="GD106" s="108"/>
      <c r="GE106" s="108"/>
      <c r="GF106" s="108"/>
      <c r="GG106" s="108"/>
      <c r="GH106" s="108"/>
      <c r="GI106" s="108"/>
      <c r="GJ106" s="108"/>
      <c r="GK106" s="108"/>
      <c r="GL106" s="108"/>
      <c r="GM106" s="108"/>
      <c r="GN106" s="108"/>
      <c r="GO106" s="108"/>
      <c r="GP106" s="108"/>
      <c r="GQ106" s="108"/>
      <c r="GR106" s="108"/>
      <c r="GS106" s="108"/>
      <c r="GT106" s="108"/>
      <c r="GU106" s="108"/>
      <c r="GV106" s="108"/>
      <c r="GW106" s="108"/>
      <c r="GX106" s="108"/>
      <c r="GY106" s="108"/>
      <c r="GZ106" s="108"/>
      <c r="HA106" s="108"/>
      <c r="HB106" s="108"/>
      <c r="HC106" s="108"/>
      <c r="HD106" s="108"/>
      <c r="HE106" s="108"/>
      <c r="HF106" s="108"/>
      <c r="HG106" s="108"/>
      <c r="HH106" s="108"/>
      <c r="HI106" s="108"/>
      <c r="HJ106" s="108"/>
      <c r="HK106" s="108"/>
      <c r="HL106" s="108"/>
      <c r="HM106" s="108"/>
      <c r="HN106" s="108"/>
      <c r="HO106" s="108"/>
      <c r="HP106" s="108"/>
      <c r="HQ106" s="108"/>
      <c r="HR106" s="108"/>
      <c r="HS106" s="108"/>
      <c r="HT106" s="108"/>
      <c r="HU106" s="108"/>
      <c r="HV106" s="108"/>
      <c r="HW106" s="108"/>
      <c r="HX106" s="108"/>
      <c r="HY106" s="108"/>
      <c r="HZ106" s="108"/>
      <c r="IA106" s="108"/>
      <c r="IB106" s="108"/>
      <c r="IC106" s="108"/>
      <c r="ID106" s="108"/>
      <c r="IE106" s="108"/>
      <c r="IF106" s="108"/>
      <c r="IG106" s="108"/>
      <c r="IH106" s="108"/>
      <c r="II106" s="108"/>
      <c r="IJ106" s="108"/>
      <c r="IK106" s="108"/>
      <c r="IL106" s="108"/>
      <c r="IM106" s="108"/>
      <c r="IN106" s="108"/>
      <c r="IO106" s="108"/>
      <c r="IP106" s="108"/>
      <c r="IQ106" s="108"/>
      <c r="IR106" s="108"/>
      <c r="IS106" s="108"/>
      <c r="IT106" s="108"/>
      <c r="IU106" s="108"/>
      <c r="IV106" s="108"/>
    </row>
    <row r="107" spans="1:256" s="108" customFormat="1" x14ac:dyDescent="0.2">
      <c r="A107" s="108" t="s">
        <v>450</v>
      </c>
      <c r="B107" s="108" t="s">
        <v>118</v>
      </c>
      <c r="C107" s="108" t="s">
        <v>1842</v>
      </c>
      <c r="D107" s="123">
        <v>36222</v>
      </c>
      <c r="E107" s="109" t="s">
        <v>477</v>
      </c>
      <c r="F107" s="120" t="s">
        <v>719</v>
      </c>
      <c r="G107" s="120"/>
      <c r="H107" s="108" t="s">
        <v>450</v>
      </c>
      <c r="I107" s="108" t="s">
        <v>118</v>
      </c>
      <c r="J107" s="120"/>
      <c r="M107" s="120"/>
      <c r="P107" s="120"/>
      <c r="S107" s="120"/>
      <c r="V107" s="120"/>
      <c r="Y107" s="120"/>
      <c r="AB107" s="120"/>
      <c r="AE107" s="120"/>
    </row>
    <row r="108" spans="1:256" s="108" customFormat="1" x14ac:dyDescent="0.2">
      <c r="A108" s="108" t="s">
        <v>409</v>
      </c>
      <c r="B108" s="108" t="s">
        <v>105</v>
      </c>
      <c r="C108" s="108" t="s">
        <v>1417</v>
      </c>
      <c r="D108" s="123">
        <v>35487</v>
      </c>
      <c r="E108" s="109" t="s">
        <v>516</v>
      </c>
      <c r="F108" s="109" t="s">
        <v>4464</v>
      </c>
      <c r="G108" s="120" t="s">
        <v>831</v>
      </c>
      <c r="H108" s="108" t="s">
        <v>409</v>
      </c>
      <c r="I108" s="109" t="s">
        <v>105</v>
      </c>
      <c r="J108" s="109" t="s">
        <v>622</v>
      </c>
      <c r="K108" s="108" t="s">
        <v>384</v>
      </c>
      <c r="L108" s="109" t="s">
        <v>105</v>
      </c>
      <c r="M108" s="109" t="s">
        <v>830</v>
      </c>
      <c r="N108" s="108" t="s">
        <v>384</v>
      </c>
      <c r="O108" s="109" t="s">
        <v>128</v>
      </c>
      <c r="P108" s="109" t="s">
        <v>410</v>
      </c>
      <c r="Q108" s="108" t="s">
        <v>384</v>
      </c>
      <c r="R108" s="109" t="s">
        <v>128</v>
      </c>
      <c r="S108" s="109" t="s">
        <v>629</v>
      </c>
      <c r="T108" s="108" t="s">
        <v>384</v>
      </c>
      <c r="U108" s="109" t="s">
        <v>128</v>
      </c>
      <c r="V108" s="109" t="s">
        <v>830</v>
      </c>
      <c r="W108" s="108" t="s">
        <v>384</v>
      </c>
      <c r="X108" s="109" t="s">
        <v>128</v>
      </c>
      <c r="Y108" s="109" t="s">
        <v>406</v>
      </c>
      <c r="Z108" s="108" t="s">
        <v>384</v>
      </c>
      <c r="AA108" s="109" t="s">
        <v>128</v>
      </c>
      <c r="AB108" s="109" t="s">
        <v>408</v>
      </c>
      <c r="AD108" s="109"/>
      <c r="AE108" s="109"/>
      <c r="AG108" s="109"/>
      <c r="AH108" s="109"/>
      <c r="AJ108" s="109"/>
      <c r="AK108" s="109"/>
      <c r="AM108" s="109"/>
      <c r="AN108" s="109"/>
      <c r="AP108" s="109"/>
      <c r="AQ108" s="109"/>
      <c r="AS108" s="109"/>
      <c r="AT108" s="109"/>
      <c r="AV108" s="109"/>
      <c r="AW108" s="109"/>
      <c r="AY108" s="109"/>
      <c r="AZ108" s="109"/>
    </row>
    <row r="109" spans="1:256" s="108" customFormat="1" x14ac:dyDescent="0.2">
      <c r="A109" s="108" t="s">
        <v>162</v>
      </c>
      <c r="B109" s="108" t="s">
        <v>134</v>
      </c>
      <c r="C109" s="108" t="s">
        <v>1198</v>
      </c>
      <c r="D109" s="123">
        <v>35740</v>
      </c>
      <c r="E109" s="116" t="s">
        <v>553</v>
      </c>
      <c r="F109" s="120" t="s">
        <v>553</v>
      </c>
      <c r="G109" s="120" t="s">
        <v>1043</v>
      </c>
      <c r="H109" s="108" t="s">
        <v>162</v>
      </c>
      <c r="I109" s="108" t="s">
        <v>134</v>
      </c>
      <c r="J109" s="120" t="s">
        <v>4465</v>
      </c>
      <c r="K109" s="108" t="s">
        <v>168</v>
      </c>
      <c r="L109" s="108" t="s">
        <v>134</v>
      </c>
      <c r="M109" s="120" t="s">
        <v>1042</v>
      </c>
      <c r="N109" s="108" t="s">
        <v>162</v>
      </c>
      <c r="O109" s="108" t="s">
        <v>134</v>
      </c>
      <c r="P109" s="120" t="s">
        <v>891</v>
      </c>
      <c r="Q109" s="108" t="s">
        <v>156</v>
      </c>
      <c r="R109" s="108" t="s">
        <v>134</v>
      </c>
      <c r="S109" s="120" t="s">
        <v>167</v>
      </c>
      <c r="V109" s="120"/>
      <c r="Y109" s="120"/>
      <c r="AB109" s="120"/>
      <c r="AE109" s="120"/>
      <c r="BB109" s="109"/>
      <c r="BC109" s="109"/>
      <c r="BE109" s="109"/>
      <c r="BF109" s="109"/>
      <c r="BH109" s="109"/>
      <c r="BI109" s="109"/>
      <c r="BK109" s="109"/>
      <c r="BL109" s="109"/>
      <c r="BN109" s="109"/>
      <c r="BO109" s="109"/>
      <c r="BQ109" s="123"/>
      <c r="BR109" s="109"/>
      <c r="BS109" s="116"/>
      <c r="BU109" s="120"/>
      <c r="BV109" s="116"/>
      <c r="BW109" s="116"/>
      <c r="BX109" s="125"/>
    </row>
    <row r="110" spans="1:256" s="108" customFormat="1" x14ac:dyDescent="0.2">
      <c r="A110" s="108" t="s">
        <v>202</v>
      </c>
      <c r="B110" s="108" t="s">
        <v>454</v>
      </c>
      <c r="C110" s="108" t="s">
        <v>1660</v>
      </c>
      <c r="D110" s="123">
        <v>35475</v>
      </c>
      <c r="E110" s="116" t="s">
        <v>121</v>
      </c>
      <c r="F110" s="120" t="s">
        <v>1136</v>
      </c>
      <c r="G110" s="120" t="s">
        <v>241</v>
      </c>
      <c r="H110" s="108" t="s">
        <v>258</v>
      </c>
      <c r="I110" s="108" t="s">
        <v>454</v>
      </c>
      <c r="J110" s="120" t="s">
        <v>241</v>
      </c>
      <c r="K110" s="108" t="s">
        <v>202</v>
      </c>
      <c r="L110" s="108" t="s">
        <v>140</v>
      </c>
      <c r="M110" s="120" t="s">
        <v>241</v>
      </c>
      <c r="N110" s="108" t="s">
        <v>528</v>
      </c>
      <c r="O110" s="108" t="s">
        <v>140</v>
      </c>
      <c r="P110" s="120" t="s">
        <v>264</v>
      </c>
      <c r="Q110" s="108" t="s">
        <v>1505</v>
      </c>
      <c r="R110" s="108" t="s">
        <v>140</v>
      </c>
      <c r="S110" s="120" t="s">
        <v>1661</v>
      </c>
      <c r="T110" s="108" t="s">
        <v>1662</v>
      </c>
      <c r="U110" s="108" t="s">
        <v>140</v>
      </c>
      <c r="V110" s="120" t="s">
        <v>4466</v>
      </c>
      <c r="W110" s="108" t="s">
        <v>238</v>
      </c>
      <c r="X110" s="108" t="s">
        <v>140</v>
      </c>
      <c r="Y110" s="120" t="s">
        <v>241</v>
      </c>
      <c r="AB110" s="120"/>
      <c r="AE110" s="120"/>
      <c r="BB110" s="109"/>
      <c r="BC110" s="109"/>
      <c r="BE110" s="109"/>
      <c r="BF110" s="109"/>
      <c r="BH110" s="109"/>
      <c r="BI110" s="109"/>
      <c r="BK110" s="109"/>
      <c r="BL110" s="109"/>
      <c r="BN110" s="109"/>
      <c r="BO110" s="120"/>
      <c r="BR110" s="120"/>
      <c r="BS110" s="120"/>
      <c r="BT110" s="120"/>
      <c r="BU110" s="120"/>
      <c r="BW110" s="116"/>
      <c r="BX110" s="116"/>
    </row>
    <row r="111" spans="1:256" s="108" customFormat="1" x14ac:dyDescent="0.2">
      <c r="A111" s="108" t="s">
        <v>409</v>
      </c>
      <c r="B111" s="108" t="s">
        <v>128</v>
      </c>
      <c r="C111" s="108" t="s">
        <v>3444</v>
      </c>
      <c r="D111" s="123">
        <v>36874</v>
      </c>
      <c r="E111" s="109" t="s">
        <v>98</v>
      </c>
      <c r="F111" s="109" t="s">
        <v>4467</v>
      </c>
      <c r="G111" s="120" t="s">
        <v>388</v>
      </c>
      <c r="H111" s="108" t="s">
        <v>409</v>
      </c>
      <c r="I111" s="116" t="s">
        <v>128</v>
      </c>
      <c r="J111" s="120" t="s">
        <v>398</v>
      </c>
      <c r="K111" s="108" t="s">
        <v>409</v>
      </c>
      <c r="L111" s="116" t="s">
        <v>128</v>
      </c>
      <c r="M111" s="120" t="s">
        <v>629</v>
      </c>
      <c r="O111" s="116"/>
      <c r="P111" s="120"/>
      <c r="R111" s="116"/>
      <c r="S111" s="120"/>
      <c r="U111" s="116"/>
      <c r="V111" s="120"/>
      <c r="X111" s="116"/>
      <c r="Y111" s="120"/>
      <c r="AA111" s="116"/>
      <c r="AB111" s="120"/>
      <c r="AD111" s="116"/>
      <c r="AE111" s="120"/>
      <c r="AG111" s="116"/>
      <c r="AH111" s="120"/>
      <c r="AJ111" s="116"/>
      <c r="AK111" s="120"/>
      <c r="AM111" s="116"/>
      <c r="AN111" s="120"/>
    </row>
    <row r="112" spans="1:256" s="108" customFormat="1" x14ac:dyDescent="0.2">
      <c r="A112" s="108" t="s">
        <v>376</v>
      </c>
      <c r="B112" s="108" t="s">
        <v>232</v>
      </c>
      <c r="C112" s="108" t="s">
        <v>4468</v>
      </c>
      <c r="D112" s="123">
        <v>36282</v>
      </c>
      <c r="E112" s="109" t="s">
        <v>4449</v>
      </c>
      <c r="F112" s="120"/>
      <c r="G112" s="120" t="s">
        <v>2977</v>
      </c>
      <c r="J112" s="120"/>
      <c r="M112" s="120"/>
      <c r="P112" s="120"/>
      <c r="S112" s="120"/>
      <c r="V112" s="120"/>
      <c r="Y112" s="120"/>
      <c r="AB112" s="120"/>
      <c r="AE112" s="120"/>
    </row>
    <row r="113" spans="1:256" s="108" customFormat="1" x14ac:dyDescent="0.2">
      <c r="A113" s="108" t="s">
        <v>345</v>
      </c>
      <c r="B113" s="108" t="s">
        <v>95</v>
      </c>
      <c r="C113" s="108" t="s">
        <v>2514</v>
      </c>
      <c r="D113" s="123">
        <v>35429</v>
      </c>
      <c r="E113" s="116" t="s">
        <v>150</v>
      </c>
      <c r="F113" s="120" t="s">
        <v>1239</v>
      </c>
      <c r="G113" s="120" t="s">
        <v>1684</v>
      </c>
      <c r="H113" s="108" t="s">
        <v>345</v>
      </c>
      <c r="I113" s="108" t="s">
        <v>95</v>
      </c>
      <c r="J113" s="120" t="s">
        <v>1684</v>
      </c>
      <c r="K113" s="108" t="s">
        <v>332</v>
      </c>
      <c r="L113" s="108" t="s">
        <v>330</v>
      </c>
      <c r="M113" s="120" t="s">
        <v>382</v>
      </c>
      <c r="N113" s="108" t="s">
        <v>340</v>
      </c>
      <c r="O113" s="108" t="s">
        <v>330</v>
      </c>
      <c r="P113" s="120" t="s">
        <v>341</v>
      </c>
      <c r="Q113" s="108" t="s">
        <v>340</v>
      </c>
      <c r="R113" s="108" t="s">
        <v>330</v>
      </c>
      <c r="S113" s="120" t="s">
        <v>359</v>
      </c>
      <c r="T113" s="108" t="s">
        <v>379</v>
      </c>
      <c r="U113" s="108" t="s">
        <v>330</v>
      </c>
      <c r="V113" s="120" t="s">
        <v>341</v>
      </c>
      <c r="Y113" s="120"/>
      <c r="AB113" s="120"/>
      <c r="AE113" s="120"/>
    </row>
    <row r="114" spans="1:256" s="108" customFormat="1" x14ac:dyDescent="0.2">
      <c r="A114" s="100" t="s">
        <v>555</v>
      </c>
      <c r="B114" s="100" t="s">
        <v>81</v>
      </c>
      <c r="C114" s="108" t="s">
        <v>2132</v>
      </c>
      <c r="D114" s="123">
        <v>32667</v>
      </c>
      <c r="E114" s="109" t="s">
        <v>2133</v>
      </c>
      <c r="F114" s="109" t="s">
        <v>4469</v>
      </c>
      <c r="G114" s="120" t="s">
        <v>161</v>
      </c>
      <c r="H114" s="108" t="s">
        <v>222</v>
      </c>
      <c r="I114" s="109" t="s">
        <v>81</v>
      </c>
      <c r="J114" s="109" t="s">
        <v>4470</v>
      </c>
      <c r="K114" s="108" t="s">
        <v>555</v>
      </c>
      <c r="L114" s="109" t="s">
        <v>81</v>
      </c>
      <c r="M114" s="109" t="s">
        <v>519</v>
      </c>
      <c r="N114" s="108" t="s">
        <v>194</v>
      </c>
      <c r="O114" s="109" t="s">
        <v>81</v>
      </c>
      <c r="P114" s="109" t="s">
        <v>228</v>
      </c>
      <c r="Q114" s="108" t="s">
        <v>194</v>
      </c>
      <c r="R114" s="109" t="s">
        <v>81</v>
      </c>
      <c r="S114" s="109" t="s">
        <v>228</v>
      </c>
      <c r="T114" s="108" t="s">
        <v>194</v>
      </c>
      <c r="U114" s="109" t="s">
        <v>81</v>
      </c>
      <c r="V114" s="109" t="s">
        <v>216</v>
      </c>
      <c r="W114" s="108" t="s">
        <v>702</v>
      </c>
      <c r="X114" s="109" t="s">
        <v>306</v>
      </c>
      <c r="Y114" s="109" t="s">
        <v>221</v>
      </c>
      <c r="Z114" s="108" t="s">
        <v>274</v>
      </c>
      <c r="AA114" s="109" t="s">
        <v>306</v>
      </c>
      <c r="AB114" s="109" t="s">
        <v>234</v>
      </c>
      <c r="AC114" s="108" t="s">
        <v>274</v>
      </c>
      <c r="AD114" s="109" t="s">
        <v>306</v>
      </c>
      <c r="AE114" s="109" t="s">
        <v>224</v>
      </c>
      <c r="AF114" s="108" t="s">
        <v>274</v>
      </c>
      <c r="AG114" s="109" t="s">
        <v>227</v>
      </c>
      <c r="AH114" s="109" t="s">
        <v>269</v>
      </c>
      <c r="AJ114" s="109"/>
      <c r="AK114" s="109"/>
      <c r="AL114" s="108" t="s">
        <v>274</v>
      </c>
      <c r="AM114" s="109" t="s">
        <v>177</v>
      </c>
      <c r="AN114" s="109" t="s">
        <v>259</v>
      </c>
      <c r="AO114" s="108" t="s">
        <v>4471</v>
      </c>
      <c r="AP114" s="109" t="s">
        <v>177</v>
      </c>
      <c r="AQ114" s="109" t="s">
        <v>4472</v>
      </c>
      <c r="AR114" s="108" t="s">
        <v>238</v>
      </c>
      <c r="AS114" s="109" t="s">
        <v>177</v>
      </c>
      <c r="AT114" s="109" t="s">
        <v>241</v>
      </c>
      <c r="AV114" s="109"/>
      <c r="AW114" s="109"/>
      <c r="AY114" s="109"/>
      <c r="AZ114" s="109"/>
    </row>
    <row r="115" spans="1:256" s="108" customFormat="1" x14ac:dyDescent="0.2">
      <c r="A115" s="108" t="s">
        <v>147</v>
      </c>
      <c r="B115" s="108" t="s">
        <v>583</v>
      </c>
      <c r="C115" s="108" t="s">
        <v>4077</v>
      </c>
      <c r="D115" s="123">
        <v>37608</v>
      </c>
      <c r="E115" s="109" t="s">
        <v>4435</v>
      </c>
      <c r="F115" s="120"/>
      <c r="G115" s="120"/>
      <c r="J115" s="120"/>
      <c r="M115" s="120"/>
      <c r="P115" s="120"/>
      <c r="S115" s="120"/>
      <c r="V115" s="120"/>
      <c r="Y115" s="120"/>
      <c r="AB115" s="120"/>
      <c r="AE115" s="120"/>
      <c r="BB115" s="116"/>
      <c r="BC115" s="120"/>
      <c r="BE115" s="116"/>
      <c r="BF115" s="120"/>
      <c r="BH115" s="116"/>
      <c r="BI115" s="120"/>
      <c r="BK115" s="116"/>
      <c r="BL115" s="120"/>
      <c r="BN115" s="116"/>
      <c r="BO115" s="120"/>
      <c r="BR115" s="120"/>
      <c r="BS115" s="116"/>
      <c r="BT115" s="116"/>
      <c r="BU115" s="116"/>
      <c r="BV115" s="116"/>
      <c r="BW115" s="116"/>
      <c r="BX115" s="116"/>
    </row>
    <row r="116" spans="1:256" s="108" customFormat="1" x14ac:dyDescent="0.2">
      <c r="A116" s="108" t="s">
        <v>487</v>
      </c>
      <c r="B116" s="108" t="s">
        <v>306</v>
      </c>
      <c r="C116" s="108" t="s">
        <v>4038</v>
      </c>
      <c r="D116" s="123">
        <v>35200</v>
      </c>
      <c r="E116" s="116" t="s">
        <v>121</v>
      </c>
      <c r="F116" s="120" t="s">
        <v>188</v>
      </c>
      <c r="G116" s="120" t="s">
        <v>4473</v>
      </c>
      <c r="J116" s="120"/>
      <c r="K116" s="108" t="s">
        <v>4474</v>
      </c>
      <c r="L116" s="108" t="s">
        <v>215</v>
      </c>
      <c r="M116" s="120" t="s">
        <v>4475</v>
      </c>
      <c r="P116" s="120"/>
      <c r="S116" s="120"/>
      <c r="V116" s="120"/>
      <c r="W116" s="108" t="s">
        <v>168</v>
      </c>
      <c r="X116" s="108" t="s">
        <v>123</v>
      </c>
      <c r="Y116" s="120" t="s">
        <v>183</v>
      </c>
      <c r="AB116" s="120"/>
      <c r="AE116" s="120"/>
      <c r="BB116" s="116"/>
      <c r="BC116" s="120"/>
      <c r="BE116" s="116"/>
      <c r="BF116" s="120"/>
      <c r="BH116" s="116"/>
      <c r="BI116" s="120"/>
      <c r="BK116" s="116"/>
      <c r="BL116" s="120"/>
      <c r="BN116" s="116"/>
      <c r="BO116" s="120"/>
      <c r="BR116" s="120"/>
      <c r="BS116" s="116"/>
      <c r="BT116" s="116"/>
      <c r="BU116" s="116"/>
      <c r="BV116" s="116"/>
      <c r="BW116" s="116"/>
      <c r="BX116" s="116"/>
    </row>
    <row r="117" spans="1:256" s="108" customFormat="1" x14ac:dyDescent="0.2">
      <c r="C117" s="100" t="s">
        <v>4476</v>
      </c>
      <c r="D117" s="40">
        <v>33852</v>
      </c>
      <c r="E117" s="109" t="s">
        <v>4477</v>
      </c>
      <c r="F117" s="109" t="s">
        <v>4478</v>
      </c>
      <c r="G117" s="120"/>
      <c r="J117" s="127"/>
      <c r="K117" s="108" t="s">
        <v>147</v>
      </c>
      <c r="L117" s="108" t="s">
        <v>252</v>
      </c>
      <c r="M117" s="127"/>
      <c r="P117" s="127"/>
      <c r="Q117" s="108" t="s">
        <v>147</v>
      </c>
      <c r="R117" s="108" t="s">
        <v>434</v>
      </c>
      <c r="S117" s="127"/>
      <c r="T117" s="100" t="s">
        <v>147</v>
      </c>
      <c r="U117" s="100" t="s">
        <v>556</v>
      </c>
      <c r="V117" s="127"/>
      <c r="W117" s="100" t="s">
        <v>133</v>
      </c>
      <c r="X117" s="100" t="s">
        <v>556</v>
      </c>
      <c r="Y117" s="127"/>
      <c r="Z117" s="100" t="s">
        <v>133</v>
      </c>
      <c r="AA117" s="100" t="s">
        <v>275</v>
      </c>
      <c r="AB117" s="127"/>
      <c r="AC117" s="100" t="s">
        <v>147</v>
      </c>
      <c r="AD117" s="100" t="s">
        <v>275</v>
      </c>
      <c r="AE117" s="127"/>
      <c r="AF117" s="100" t="s">
        <v>510</v>
      </c>
      <c r="AG117" s="100" t="s">
        <v>275</v>
      </c>
      <c r="AH117" s="127"/>
      <c r="AI117" s="100" t="s">
        <v>133</v>
      </c>
      <c r="AJ117" s="100" t="s">
        <v>275</v>
      </c>
      <c r="AK117" s="127"/>
      <c r="AL117" s="100" t="s">
        <v>2697</v>
      </c>
      <c r="AM117" s="100" t="s">
        <v>275</v>
      </c>
      <c r="AN117" s="127"/>
    </row>
    <row r="118" spans="1:256" s="108" customFormat="1" x14ac:dyDescent="0.2">
      <c r="A118" s="108" t="s">
        <v>212</v>
      </c>
      <c r="B118" s="108" t="s">
        <v>242</v>
      </c>
      <c r="C118" s="108" t="s">
        <v>3810</v>
      </c>
      <c r="D118" s="123">
        <v>36268</v>
      </c>
      <c r="E118" s="116" t="s">
        <v>1413</v>
      </c>
      <c r="F118" s="116" t="s">
        <v>4479</v>
      </c>
      <c r="G118" s="120" t="s">
        <v>241</v>
      </c>
      <c r="H118" s="108" t="s">
        <v>212</v>
      </c>
      <c r="I118" s="108" t="s">
        <v>95</v>
      </c>
      <c r="J118" s="120" t="s">
        <v>240</v>
      </c>
      <c r="K118" s="108" t="s">
        <v>274</v>
      </c>
      <c r="L118" s="108" t="s">
        <v>306</v>
      </c>
      <c r="M118" s="120" t="s">
        <v>228</v>
      </c>
      <c r="P118" s="120"/>
      <c r="S118" s="120"/>
      <c r="T118" s="108" t="s">
        <v>274</v>
      </c>
      <c r="U118" s="108" t="s">
        <v>306</v>
      </c>
      <c r="V118" s="120" t="s">
        <v>201</v>
      </c>
      <c r="Y118" s="120"/>
      <c r="AB118" s="120"/>
      <c r="AE118" s="120"/>
    </row>
    <row r="119" spans="1:256" s="108" customFormat="1" x14ac:dyDescent="0.2">
      <c r="A119" s="120" t="s">
        <v>202</v>
      </c>
      <c r="B119" s="120" t="s">
        <v>195</v>
      </c>
      <c r="C119" s="108" t="s">
        <v>3601</v>
      </c>
      <c r="D119" s="123">
        <v>37030</v>
      </c>
      <c r="E119" s="109" t="s">
        <v>144</v>
      </c>
      <c r="F119" s="120" t="s">
        <v>295</v>
      </c>
      <c r="G119" s="120" t="s">
        <v>234</v>
      </c>
      <c r="H119" s="108" t="s">
        <v>202</v>
      </c>
      <c r="I119" s="108" t="s">
        <v>195</v>
      </c>
      <c r="J119" s="120" t="s">
        <v>228</v>
      </c>
      <c r="M119" s="120"/>
      <c r="P119" s="120"/>
      <c r="S119" s="120"/>
      <c r="V119" s="120"/>
      <c r="Y119" s="120"/>
      <c r="AB119" s="120"/>
      <c r="AE119" s="120"/>
    </row>
    <row r="120" spans="1:256" s="108" customFormat="1" x14ac:dyDescent="0.2">
      <c r="A120" s="108" t="s">
        <v>397</v>
      </c>
      <c r="B120" s="108" t="s">
        <v>316</v>
      </c>
      <c r="C120" s="108" t="s">
        <v>1960</v>
      </c>
      <c r="D120" s="123">
        <v>35355</v>
      </c>
      <c r="E120" s="109" t="s">
        <v>698</v>
      </c>
      <c r="F120" s="109" t="s">
        <v>114</v>
      </c>
      <c r="G120" s="120" t="s">
        <v>398</v>
      </c>
      <c r="I120" s="116"/>
      <c r="J120" s="120"/>
      <c r="K120" s="108" t="s">
        <v>1578</v>
      </c>
      <c r="L120" s="116" t="s">
        <v>556</v>
      </c>
      <c r="M120" s="120" t="s">
        <v>1961</v>
      </c>
      <c r="O120" s="116"/>
      <c r="P120" s="120"/>
      <c r="R120" s="116"/>
      <c r="S120" s="120"/>
      <c r="U120" s="116"/>
      <c r="V120" s="120"/>
      <c r="X120" s="116"/>
      <c r="Y120" s="120"/>
      <c r="AA120" s="116"/>
      <c r="AB120" s="120"/>
      <c r="AD120" s="116"/>
      <c r="AE120" s="120"/>
      <c r="AG120" s="116"/>
      <c r="AH120" s="120"/>
      <c r="AJ120" s="116"/>
      <c r="AK120" s="120"/>
      <c r="AM120" s="116"/>
      <c r="AN120" s="120"/>
      <c r="BB120" s="109"/>
      <c r="BC120" s="109"/>
      <c r="BE120" s="109"/>
      <c r="BF120" s="109"/>
      <c r="BH120" s="109"/>
      <c r="BI120" s="109"/>
      <c r="BK120" s="109"/>
      <c r="BL120" s="109"/>
      <c r="BN120" s="109"/>
      <c r="BO120" s="109"/>
      <c r="BQ120" s="123"/>
      <c r="BR120" s="109"/>
      <c r="BS120" s="116"/>
      <c r="BU120" s="120"/>
      <c r="BV120" s="116"/>
      <c r="BW120" s="116"/>
      <c r="BX120" s="125"/>
    </row>
    <row r="121" spans="1:256" s="108" customFormat="1" x14ac:dyDescent="0.2">
      <c r="C121" s="108" t="s">
        <v>3386</v>
      </c>
      <c r="D121" s="123">
        <v>36874</v>
      </c>
      <c r="E121" s="109" t="s">
        <v>191</v>
      </c>
      <c r="F121" s="120" t="s">
        <v>1549</v>
      </c>
      <c r="G121" s="120"/>
      <c r="J121" s="120"/>
      <c r="K121" s="108" t="s">
        <v>147</v>
      </c>
      <c r="L121" s="108" t="s">
        <v>556</v>
      </c>
      <c r="M121" s="120"/>
      <c r="N121" s="108" t="s">
        <v>147</v>
      </c>
      <c r="O121" s="108" t="s">
        <v>556</v>
      </c>
      <c r="P121" s="120"/>
      <c r="S121" s="120"/>
      <c r="V121" s="120"/>
      <c r="Y121" s="120"/>
      <c r="AB121" s="120"/>
      <c r="AE121" s="120"/>
    </row>
    <row r="122" spans="1:256" x14ac:dyDescent="0.2">
      <c r="A122" s="108" t="s">
        <v>397</v>
      </c>
      <c r="B122" s="108" t="s">
        <v>195</v>
      </c>
      <c r="C122" s="108" t="s">
        <v>953</v>
      </c>
      <c r="D122" s="123">
        <v>36166</v>
      </c>
      <c r="E122" s="109" t="s">
        <v>698</v>
      </c>
      <c r="F122" s="109" t="s">
        <v>268</v>
      </c>
      <c r="G122" s="120" t="s">
        <v>398</v>
      </c>
      <c r="H122" s="108"/>
      <c r="I122" s="116"/>
      <c r="J122" s="120"/>
      <c r="K122" s="108" t="s">
        <v>370</v>
      </c>
      <c r="L122" s="116" t="s">
        <v>195</v>
      </c>
      <c r="M122" s="120" t="s">
        <v>954</v>
      </c>
      <c r="N122" s="108"/>
      <c r="O122" s="116"/>
      <c r="P122" s="120"/>
      <c r="Q122" s="108"/>
      <c r="R122" s="116"/>
      <c r="S122" s="120"/>
      <c r="T122" s="108"/>
      <c r="U122" s="116"/>
      <c r="V122" s="120"/>
      <c r="W122" s="108"/>
      <c r="X122" s="116"/>
      <c r="Y122" s="120"/>
      <c r="Z122" s="108"/>
      <c r="AA122" s="116"/>
      <c r="AB122" s="120"/>
      <c r="AC122" s="108"/>
      <c r="AD122" s="116"/>
      <c r="AE122" s="120"/>
      <c r="AF122" s="108"/>
      <c r="AG122" s="116"/>
      <c r="AH122" s="120"/>
      <c r="AI122" s="108"/>
      <c r="AJ122" s="116"/>
      <c r="AK122" s="120"/>
      <c r="AL122" s="108"/>
      <c r="AM122" s="116"/>
      <c r="AN122" s="120"/>
      <c r="AO122" s="108"/>
      <c r="AP122" s="108"/>
      <c r="AQ122" s="108"/>
      <c r="AR122" s="108"/>
      <c r="AS122" s="108"/>
      <c r="AT122" s="108"/>
      <c r="AU122" s="108"/>
      <c r="AV122" s="108"/>
      <c r="AW122" s="108"/>
      <c r="AX122" s="108"/>
      <c r="AY122" s="108"/>
      <c r="AZ122" s="108"/>
      <c r="BA122" s="108"/>
      <c r="BB122" s="116"/>
      <c r="BC122" s="120"/>
      <c r="BD122" s="108"/>
      <c r="BE122" s="116"/>
      <c r="BF122" s="120"/>
      <c r="BG122" s="108"/>
      <c r="BH122" s="116"/>
      <c r="BI122" s="120"/>
      <c r="BJ122" s="108"/>
      <c r="BK122" s="116"/>
      <c r="BL122" s="120"/>
      <c r="BM122" s="108"/>
      <c r="BN122" s="116"/>
      <c r="BO122" s="120"/>
      <c r="BP122" s="108"/>
      <c r="BQ122" s="108"/>
      <c r="BR122" s="120"/>
      <c r="BS122" s="116"/>
      <c r="BT122" s="116"/>
      <c r="BU122" s="116"/>
      <c r="BV122" s="116"/>
      <c r="BW122" s="116"/>
      <c r="BX122" s="116"/>
      <c r="BY122" s="108"/>
      <c r="BZ122" s="108"/>
      <c r="CA122" s="108"/>
      <c r="CB122" s="108"/>
      <c r="CC122" s="108"/>
      <c r="CD122" s="108"/>
      <c r="CE122" s="108"/>
      <c r="CF122" s="108"/>
      <c r="CG122" s="108"/>
      <c r="CH122" s="108"/>
      <c r="CI122" s="108"/>
      <c r="CJ122" s="108"/>
      <c r="CK122" s="108"/>
      <c r="CL122" s="108"/>
      <c r="CM122" s="108"/>
      <c r="CN122" s="108"/>
      <c r="CO122" s="108"/>
      <c r="CP122" s="108"/>
      <c r="CQ122" s="108"/>
      <c r="CR122" s="108"/>
      <c r="CS122" s="108"/>
      <c r="CT122" s="108"/>
      <c r="CU122" s="108"/>
      <c r="CV122" s="108"/>
      <c r="CW122" s="108"/>
      <c r="CX122" s="108"/>
      <c r="CY122" s="108"/>
      <c r="CZ122" s="108"/>
      <c r="DA122" s="108"/>
      <c r="DB122" s="108"/>
      <c r="DC122" s="108"/>
      <c r="DD122" s="108"/>
      <c r="DE122" s="108"/>
      <c r="DF122" s="108"/>
      <c r="DG122" s="108"/>
      <c r="DH122" s="108"/>
      <c r="DI122" s="108"/>
      <c r="DJ122" s="108"/>
      <c r="DK122" s="108"/>
      <c r="DL122" s="108"/>
      <c r="DM122" s="108"/>
      <c r="DN122" s="108"/>
      <c r="DO122" s="108"/>
      <c r="DP122" s="108"/>
      <c r="DQ122" s="108"/>
      <c r="DR122" s="108"/>
      <c r="DS122" s="108"/>
      <c r="DT122" s="108"/>
      <c r="DU122" s="108"/>
      <c r="DV122" s="108"/>
      <c r="DW122" s="108"/>
      <c r="DX122" s="108"/>
      <c r="DY122" s="108"/>
      <c r="DZ122" s="108"/>
      <c r="EA122" s="108"/>
      <c r="EB122" s="108"/>
      <c r="EC122" s="108"/>
      <c r="ED122" s="108"/>
      <c r="EE122" s="108"/>
      <c r="EF122" s="108"/>
      <c r="EG122" s="108"/>
      <c r="EH122" s="108"/>
      <c r="EI122" s="108"/>
      <c r="EJ122" s="108"/>
      <c r="EK122" s="108"/>
      <c r="EL122" s="108"/>
      <c r="EM122" s="108"/>
      <c r="EN122" s="108"/>
      <c r="EO122" s="108"/>
      <c r="EP122" s="108"/>
      <c r="EQ122" s="108"/>
      <c r="ER122" s="108"/>
      <c r="ES122" s="108"/>
      <c r="ET122" s="108"/>
      <c r="EU122" s="108"/>
      <c r="EV122" s="108"/>
      <c r="EW122" s="108"/>
      <c r="EX122" s="108"/>
      <c r="EY122" s="108"/>
      <c r="EZ122" s="108"/>
      <c r="FA122" s="108"/>
      <c r="FB122" s="108"/>
      <c r="FC122" s="108"/>
      <c r="FD122" s="108"/>
      <c r="FE122" s="108"/>
      <c r="FF122" s="108"/>
      <c r="FG122" s="108"/>
      <c r="FH122" s="108"/>
      <c r="FI122" s="108"/>
      <c r="FJ122" s="108"/>
      <c r="FK122" s="108"/>
      <c r="FL122" s="108"/>
      <c r="FM122" s="108"/>
      <c r="FN122" s="108"/>
      <c r="FO122" s="108"/>
      <c r="FP122" s="108"/>
      <c r="FQ122" s="108"/>
      <c r="FR122" s="108"/>
      <c r="FS122" s="108"/>
      <c r="FT122" s="108"/>
      <c r="FU122" s="108"/>
      <c r="FV122" s="108"/>
      <c r="FW122" s="108"/>
      <c r="FX122" s="108"/>
      <c r="FY122" s="108"/>
      <c r="FZ122" s="108"/>
      <c r="GA122" s="108"/>
      <c r="GB122" s="108"/>
      <c r="GC122" s="108"/>
      <c r="GD122" s="108"/>
      <c r="GE122" s="108"/>
      <c r="GF122" s="108"/>
      <c r="GG122" s="108"/>
      <c r="GH122" s="108"/>
      <c r="GI122" s="108"/>
      <c r="GJ122" s="108"/>
      <c r="GK122" s="108"/>
      <c r="GL122" s="108"/>
      <c r="GM122" s="108"/>
      <c r="GN122" s="108"/>
      <c r="GO122" s="108"/>
      <c r="GP122" s="108"/>
      <c r="GQ122" s="108"/>
      <c r="GR122" s="108"/>
      <c r="GS122" s="108"/>
      <c r="GT122" s="108"/>
      <c r="GU122" s="108"/>
      <c r="GV122" s="108"/>
      <c r="GW122" s="108"/>
      <c r="GX122" s="108"/>
      <c r="GY122" s="108"/>
      <c r="GZ122" s="108"/>
      <c r="HA122" s="108"/>
      <c r="HB122" s="108"/>
      <c r="HC122" s="108"/>
      <c r="HD122" s="108"/>
      <c r="HE122" s="108"/>
      <c r="HF122" s="108"/>
      <c r="HG122" s="108"/>
      <c r="HH122" s="108"/>
      <c r="HI122" s="108"/>
      <c r="HJ122" s="108"/>
      <c r="HK122" s="108"/>
      <c r="HL122" s="108"/>
      <c r="HM122" s="108"/>
      <c r="HN122" s="108"/>
      <c r="HO122" s="108"/>
      <c r="HP122" s="108"/>
      <c r="HQ122" s="108"/>
      <c r="HR122" s="108"/>
      <c r="HS122" s="108"/>
      <c r="HT122" s="108"/>
      <c r="HU122" s="108"/>
      <c r="HV122" s="108"/>
      <c r="HW122" s="108"/>
      <c r="HX122" s="108"/>
      <c r="HY122" s="108"/>
      <c r="HZ122" s="108"/>
      <c r="IA122" s="108"/>
      <c r="IB122" s="108"/>
      <c r="IC122" s="108"/>
      <c r="ID122" s="108"/>
      <c r="IE122" s="108"/>
      <c r="IF122" s="108"/>
      <c r="IG122" s="108"/>
      <c r="IH122" s="108"/>
      <c r="II122" s="108"/>
      <c r="IJ122" s="108"/>
      <c r="IK122" s="108"/>
      <c r="IL122" s="108"/>
      <c r="IM122" s="108"/>
      <c r="IN122" s="108"/>
      <c r="IO122" s="108"/>
      <c r="IP122" s="108"/>
      <c r="IQ122" s="108"/>
      <c r="IR122" s="108"/>
      <c r="IS122" s="108"/>
      <c r="IT122" s="108"/>
      <c r="IU122" s="108"/>
      <c r="IV122" s="108"/>
    </row>
    <row r="123" spans="1:256" s="108" customFormat="1" x14ac:dyDescent="0.2">
      <c r="A123" s="108" t="s">
        <v>1524</v>
      </c>
      <c r="B123" s="108" t="s">
        <v>261</v>
      </c>
      <c r="C123" s="108" t="s">
        <v>1526</v>
      </c>
      <c r="D123" s="123">
        <v>35194</v>
      </c>
      <c r="E123" s="109" t="s">
        <v>1234</v>
      </c>
      <c r="F123" s="120"/>
      <c r="G123" s="120" t="s">
        <v>1525</v>
      </c>
      <c r="H123" s="108" t="s">
        <v>376</v>
      </c>
      <c r="I123" s="108" t="s">
        <v>261</v>
      </c>
      <c r="J123" s="120" t="s">
        <v>4480</v>
      </c>
      <c r="M123" s="120"/>
      <c r="N123" s="108" t="s">
        <v>379</v>
      </c>
      <c r="O123" s="108" t="s">
        <v>105</v>
      </c>
      <c r="P123" s="120" t="s">
        <v>341</v>
      </c>
      <c r="S123" s="120"/>
      <c r="V123" s="120"/>
      <c r="Y123" s="120"/>
      <c r="AB123" s="120"/>
      <c r="AE123" s="120"/>
    </row>
    <row r="124" spans="1:256" s="108" customFormat="1" x14ac:dyDescent="0.2">
      <c r="C124" s="108" t="s">
        <v>1488</v>
      </c>
      <c r="D124" s="123">
        <v>36553</v>
      </c>
      <c r="E124" s="109" t="s">
        <v>114</v>
      </c>
      <c r="F124" s="109" t="s">
        <v>114</v>
      </c>
      <c r="G124" s="120"/>
      <c r="I124" s="116"/>
      <c r="J124" s="120"/>
      <c r="K124" s="108" t="s">
        <v>147</v>
      </c>
      <c r="L124" s="116" t="s">
        <v>207</v>
      </c>
      <c r="M124" s="120"/>
      <c r="O124" s="116"/>
      <c r="P124" s="120"/>
      <c r="R124" s="116"/>
      <c r="S124" s="120"/>
      <c r="U124" s="116"/>
      <c r="V124" s="120"/>
      <c r="X124" s="116"/>
      <c r="Y124" s="120"/>
      <c r="AA124" s="116"/>
      <c r="AB124" s="120"/>
      <c r="AD124" s="116"/>
      <c r="AE124" s="120"/>
      <c r="AG124" s="116"/>
      <c r="AH124" s="120"/>
      <c r="AJ124" s="116"/>
      <c r="AK124" s="120"/>
      <c r="AM124" s="116"/>
      <c r="AN124" s="120"/>
      <c r="BB124" s="116"/>
      <c r="BC124" s="120"/>
      <c r="BE124" s="116"/>
      <c r="BF124" s="120"/>
      <c r="BH124" s="116"/>
      <c r="BI124" s="120"/>
      <c r="BK124" s="116"/>
      <c r="BL124" s="120"/>
      <c r="BN124" s="116"/>
      <c r="BO124" s="120"/>
      <c r="BR124" s="120"/>
      <c r="BS124" s="116"/>
      <c r="BT124" s="116"/>
      <c r="BU124" s="116"/>
      <c r="BV124" s="116"/>
      <c r="BW124" s="116"/>
      <c r="BX124" s="116"/>
    </row>
    <row r="125" spans="1:256" s="108" customFormat="1" x14ac:dyDescent="0.2">
      <c r="C125" s="108" t="s">
        <v>3117</v>
      </c>
      <c r="D125" s="123">
        <v>34680</v>
      </c>
      <c r="E125" s="109" t="s">
        <v>654</v>
      </c>
      <c r="F125" s="108" t="s">
        <v>654</v>
      </c>
      <c r="G125" s="120"/>
      <c r="H125" s="108" t="s">
        <v>421</v>
      </c>
      <c r="I125" s="129" t="s">
        <v>128</v>
      </c>
      <c r="J125" s="109" t="s">
        <v>398</v>
      </c>
      <c r="K125" s="108" t="s">
        <v>409</v>
      </c>
      <c r="L125" s="129" t="s">
        <v>170</v>
      </c>
      <c r="M125" s="109" t="s">
        <v>406</v>
      </c>
      <c r="N125" s="108" t="s">
        <v>409</v>
      </c>
      <c r="O125" s="129" t="s">
        <v>128</v>
      </c>
      <c r="P125" s="109" t="s">
        <v>408</v>
      </c>
      <c r="Q125" s="108" t="s">
        <v>409</v>
      </c>
      <c r="R125" s="129" t="s">
        <v>128</v>
      </c>
      <c r="S125" s="109" t="s">
        <v>629</v>
      </c>
      <c r="T125" s="108" t="s">
        <v>409</v>
      </c>
      <c r="U125" s="129" t="s">
        <v>128</v>
      </c>
      <c r="V125" s="109" t="s">
        <v>389</v>
      </c>
      <c r="W125" s="108" t="s">
        <v>409</v>
      </c>
      <c r="X125" s="129" t="s">
        <v>330</v>
      </c>
      <c r="Y125" s="109" t="s">
        <v>410</v>
      </c>
      <c r="Z125" s="108" t="s">
        <v>409</v>
      </c>
      <c r="AA125" s="129" t="s">
        <v>330</v>
      </c>
      <c r="AB125" s="109" t="s">
        <v>389</v>
      </c>
      <c r="AC125" s="108" t="s">
        <v>397</v>
      </c>
      <c r="AD125" s="129" t="s">
        <v>330</v>
      </c>
      <c r="AE125" s="109" t="s">
        <v>398</v>
      </c>
      <c r="AF125" s="108" t="s">
        <v>397</v>
      </c>
      <c r="AG125" s="108" t="s">
        <v>330</v>
      </c>
      <c r="AH125" s="109" t="s">
        <v>388</v>
      </c>
    </row>
    <row r="126" spans="1:256" s="108" customFormat="1" x14ac:dyDescent="0.2">
      <c r="A126" s="108" t="s">
        <v>162</v>
      </c>
      <c r="B126" s="108" t="s">
        <v>275</v>
      </c>
      <c r="C126" s="108" t="s">
        <v>890</v>
      </c>
      <c r="D126" s="123">
        <v>36791</v>
      </c>
      <c r="E126" s="109" t="s">
        <v>89</v>
      </c>
      <c r="F126" s="120" t="s">
        <v>99</v>
      </c>
      <c r="G126" s="120" t="s">
        <v>519</v>
      </c>
      <c r="H126" s="108" t="s">
        <v>168</v>
      </c>
      <c r="I126" s="108" t="s">
        <v>275</v>
      </c>
      <c r="J126" s="120" t="s">
        <v>183</v>
      </c>
      <c r="K126" s="108" t="s">
        <v>162</v>
      </c>
      <c r="L126" s="108" t="s">
        <v>275</v>
      </c>
      <c r="M126" s="120" t="s">
        <v>891</v>
      </c>
      <c r="N126" s="108" t="s">
        <v>156</v>
      </c>
      <c r="O126" s="108" t="s">
        <v>275</v>
      </c>
      <c r="P126" s="120" t="s">
        <v>393</v>
      </c>
      <c r="S126" s="120"/>
      <c r="V126" s="120"/>
      <c r="Y126" s="120"/>
      <c r="AB126" s="120"/>
      <c r="AE126" s="120"/>
      <c r="BB126" s="109"/>
      <c r="BC126" s="109"/>
      <c r="BE126" s="109"/>
      <c r="BF126" s="109"/>
      <c r="BH126" s="109"/>
      <c r="BI126" s="109"/>
      <c r="BK126" s="109"/>
      <c r="BL126" s="109"/>
      <c r="BN126" s="109"/>
      <c r="BO126" s="109"/>
      <c r="BQ126" s="123"/>
      <c r="BR126" s="109"/>
      <c r="BS126" s="116"/>
      <c r="BU126" s="120"/>
      <c r="BV126" s="116"/>
      <c r="BW126" s="116"/>
      <c r="BX126" s="125"/>
      <c r="BY126" s="124"/>
      <c r="BZ126" s="120"/>
      <c r="CA126" s="120"/>
      <c r="CB126" s="120"/>
      <c r="CC126" s="120"/>
      <c r="CD126" s="120"/>
      <c r="CE126" s="120"/>
      <c r="CF126" s="120"/>
      <c r="CG126" s="120"/>
      <c r="CH126" s="120"/>
      <c r="CI126" s="120"/>
      <c r="CJ126" s="120"/>
      <c r="CK126" s="120"/>
      <c r="CL126" s="120"/>
      <c r="CM126" s="120"/>
      <c r="CN126" s="120"/>
      <c r="CO126" s="120"/>
      <c r="CP126" s="120"/>
      <c r="CQ126" s="120"/>
      <c r="CR126" s="120"/>
      <c r="CS126" s="120"/>
      <c r="CT126" s="120"/>
      <c r="CU126" s="120"/>
      <c r="CV126" s="120"/>
      <c r="CW126" s="120"/>
      <c r="CX126" s="120"/>
      <c r="CY126" s="120"/>
      <c r="CZ126" s="120"/>
      <c r="DA126" s="120"/>
      <c r="DB126" s="120"/>
      <c r="DC126" s="120"/>
      <c r="DD126" s="120"/>
      <c r="DE126" s="120"/>
      <c r="DF126" s="120"/>
      <c r="DG126" s="120"/>
      <c r="DH126" s="120"/>
      <c r="DI126" s="120"/>
      <c r="DJ126" s="120"/>
      <c r="DK126" s="120"/>
      <c r="DL126" s="120"/>
      <c r="DM126" s="120"/>
      <c r="DN126" s="120"/>
      <c r="DO126" s="120"/>
      <c r="DP126" s="120"/>
      <c r="DQ126" s="120"/>
      <c r="DR126" s="120"/>
      <c r="DS126" s="120"/>
      <c r="DT126" s="120"/>
      <c r="DU126" s="120"/>
      <c r="DV126" s="120"/>
      <c r="DW126" s="120"/>
      <c r="DX126" s="120"/>
      <c r="DY126" s="120"/>
      <c r="DZ126" s="120"/>
      <c r="EA126" s="120"/>
      <c r="EB126" s="120"/>
      <c r="EC126" s="120"/>
      <c r="ED126" s="120"/>
      <c r="EE126" s="120"/>
      <c r="EF126" s="120"/>
      <c r="EG126" s="120"/>
      <c r="EH126" s="120"/>
      <c r="EI126" s="120"/>
      <c r="EJ126" s="120"/>
      <c r="EK126" s="120"/>
      <c r="EL126" s="120"/>
      <c r="EM126" s="120"/>
      <c r="EN126" s="120"/>
      <c r="EO126" s="120"/>
      <c r="EP126" s="120"/>
      <c r="EQ126" s="120"/>
      <c r="ER126" s="120"/>
      <c r="ES126" s="120"/>
      <c r="ET126" s="120"/>
      <c r="EU126" s="120"/>
      <c r="EV126" s="120"/>
      <c r="EW126" s="120"/>
      <c r="EX126" s="120"/>
      <c r="EY126" s="120"/>
      <c r="EZ126" s="120"/>
      <c r="FA126" s="120"/>
      <c r="FB126" s="120"/>
      <c r="FC126" s="120"/>
      <c r="FD126" s="120"/>
      <c r="FE126" s="120"/>
      <c r="FF126" s="120"/>
      <c r="FG126" s="120"/>
      <c r="FH126" s="120"/>
      <c r="FI126" s="120"/>
      <c r="FJ126" s="120"/>
      <c r="FK126" s="120"/>
      <c r="FL126" s="120"/>
      <c r="FM126" s="120"/>
      <c r="FN126" s="120"/>
      <c r="FO126" s="120"/>
      <c r="FP126" s="120"/>
      <c r="FQ126" s="120"/>
      <c r="FR126" s="120"/>
      <c r="FS126" s="120"/>
      <c r="FT126" s="120"/>
      <c r="FU126" s="120"/>
      <c r="FV126" s="120"/>
      <c r="FW126" s="120"/>
      <c r="FX126" s="120"/>
      <c r="FY126" s="120"/>
      <c r="FZ126" s="120"/>
      <c r="GA126" s="120"/>
      <c r="GB126" s="120"/>
      <c r="GC126" s="120"/>
      <c r="GD126" s="120"/>
      <c r="GE126" s="120"/>
      <c r="GF126" s="120"/>
      <c r="GG126" s="120"/>
      <c r="GH126" s="120"/>
      <c r="GI126" s="120"/>
      <c r="GJ126" s="120"/>
      <c r="GK126" s="120"/>
      <c r="GL126" s="120"/>
      <c r="GM126" s="120"/>
      <c r="GN126" s="120"/>
      <c r="GO126" s="120"/>
      <c r="GP126" s="120"/>
      <c r="GQ126" s="120"/>
      <c r="GR126" s="120"/>
      <c r="GS126" s="120"/>
      <c r="GT126" s="120"/>
      <c r="GU126" s="120"/>
      <c r="GV126" s="120"/>
      <c r="GW126" s="120"/>
      <c r="GX126" s="120"/>
      <c r="GY126" s="120"/>
      <c r="GZ126" s="120"/>
      <c r="HA126" s="120"/>
      <c r="HB126" s="120"/>
      <c r="HC126" s="120"/>
      <c r="HD126" s="120"/>
      <c r="HE126" s="120"/>
      <c r="HF126" s="120"/>
      <c r="HG126" s="120"/>
      <c r="HH126" s="120"/>
      <c r="HI126" s="120"/>
      <c r="HJ126" s="120"/>
      <c r="HK126" s="120"/>
      <c r="HL126" s="120"/>
      <c r="HM126" s="120"/>
      <c r="HN126" s="120"/>
      <c r="HO126" s="120"/>
      <c r="HP126" s="120"/>
      <c r="HQ126" s="120"/>
      <c r="HR126" s="120"/>
      <c r="HS126" s="120"/>
      <c r="HT126" s="120"/>
      <c r="HU126" s="120"/>
      <c r="HV126" s="120"/>
      <c r="HW126" s="120"/>
      <c r="HX126" s="120"/>
      <c r="HY126" s="120"/>
      <c r="HZ126" s="120"/>
      <c r="IA126" s="120"/>
      <c r="IB126" s="120"/>
      <c r="IC126" s="120"/>
      <c r="ID126" s="120"/>
      <c r="IE126" s="120"/>
      <c r="IF126" s="120"/>
      <c r="IG126" s="120"/>
      <c r="IH126" s="120"/>
      <c r="II126" s="120"/>
      <c r="IJ126" s="120"/>
      <c r="IK126" s="120"/>
      <c r="IL126" s="120"/>
      <c r="IM126" s="120"/>
      <c r="IN126" s="120"/>
      <c r="IO126" s="120"/>
      <c r="IP126" s="120"/>
      <c r="IQ126" s="120"/>
      <c r="IR126" s="120"/>
      <c r="IS126" s="120"/>
      <c r="IT126" s="120"/>
      <c r="IU126" s="120"/>
      <c r="IV126" s="120"/>
    </row>
    <row r="127" spans="1:256" s="108" customFormat="1" x14ac:dyDescent="0.2">
      <c r="A127" s="108" t="s">
        <v>905</v>
      </c>
      <c r="B127" s="108" t="s">
        <v>185</v>
      </c>
      <c r="C127" s="108" t="s">
        <v>4481</v>
      </c>
      <c r="D127" s="123">
        <v>36945</v>
      </c>
      <c r="E127" s="109" t="s">
        <v>4435</v>
      </c>
      <c r="F127" s="120"/>
      <c r="G127" s="120" t="s">
        <v>241</v>
      </c>
      <c r="J127" s="120"/>
      <c r="M127" s="120"/>
      <c r="P127" s="120"/>
      <c r="S127" s="120"/>
      <c r="V127" s="120"/>
      <c r="Y127" s="120"/>
      <c r="AB127" s="120"/>
      <c r="AE127" s="120"/>
    </row>
    <row r="128" spans="1:256" s="108" customFormat="1" x14ac:dyDescent="0.2">
      <c r="A128" s="108" t="s">
        <v>409</v>
      </c>
      <c r="B128" s="108" t="s">
        <v>275</v>
      </c>
      <c r="C128" s="108" t="s">
        <v>3222</v>
      </c>
      <c r="D128" s="123">
        <v>36867</v>
      </c>
      <c r="E128" s="109" t="s">
        <v>89</v>
      </c>
      <c r="F128" s="120" t="s">
        <v>1549</v>
      </c>
      <c r="G128" s="120" t="s">
        <v>406</v>
      </c>
      <c r="H128" s="108" t="s">
        <v>421</v>
      </c>
      <c r="I128" s="108" t="s">
        <v>275</v>
      </c>
      <c r="J128" s="120" t="s">
        <v>412</v>
      </c>
      <c r="K128" s="108" t="s">
        <v>397</v>
      </c>
      <c r="L128" s="108" t="s">
        <v>275</v>
      </c>
      <c r="M128" s="120" t="s">
        <v>398</v>
      </c>
      <c r="N128" s="108" t="s">
        <v>397</v>
      </c>
      <c r="O128" s="108" t="s">
        <v>275</v>
      </c>
      <c r="P128" s="120" t="s">
        <v>398</v>
      </c>
      <c r="S128" s="120"/>
      <c r="V128" s="120"/>
      <c r="Y128" s="120"/>
      <c r="AB128" s="120"/>
      <c r="AE128" s="120"/>
    </row>
    <row r="129" spans="1:256" s="108" customFormat="1" x14ac:dyDescent="0.2">
      <c r="A129" s="108" t="s">
        <v>555</v>
      </c>
      <c r="B129" s="108" t="s">
        <v>454</v>
      </c>
      <c r="C129" s="108" t="s">
        <v>4482</v>
      </c>
      <c r="D129" s="123">
        <v>37176</v>
      </c>
      <c r="E129" s="109" t="s">
        <v>172</v>
      </c>
      <c r="F129" s="120"/>
      <c r="G129" s="120" t="s">
        <v>1363</v>
      </c>
      <c r="J129" s="120"/>
      <c r="M129" s="120"/>
      <c r="P129" s="120"/>
      <c r="S129" s="120"/>
      <c r="V129" s="120"/>
      <c r="Y129" s="120"/>
      <c r="AB129" s="120"/>
      <c r="AE129" s="120"/>
    </row>
    <row r="130" spans="1:256" s="108" customFormat="1" x14ac:dyDescent="0.2">
      <c r="A130" t="s">
        <v>402</v>
      </c>
      <c r="B130" t="s">
        <v>140</v>
      </c>
      <c r="C130" s="108" t="s">
        <v>3742</v>
      </c>
      <c r="D130" s="123">
        <v>36790</v>
      </c>
      <c r="E130" s="109" t="s">
        <v>416</v>
      </c>
      <c r="F130" s="120" t="s">
        <v>338</v>
      </c>
      <c r="G130" s="120" t="s">
        <v>141</v>
      </c>
      <c r="H130" s="108" t="s">
        <v>386</v>
      </c>
      <c r="I130" s="108" t="s">
        <v>140</v>
      </c>
      <c r="J130" s="120" t="s">
        <v>167</v>
      </c>
      <c r="K130" s="108" t="s">
        <v>386</v>
      </c>
      <c r="L130" s="108" t="s">
        <v>140</v>
      </c>
      <c r="M130" s="120" t="s">
        <v>393</v>
      </c>
      <c r="N130" s="108" t="s">
        <v>397</v>
      </c>
      <c r="O130" s="108" t="s">
        <v>140</v>
      </c>
      <c r="P130" s="120" t="s">
        <v>398</v>
      </c>
      <c r="S130" s="120"/>
      <c r="V130" s="120"/>
      <c r="Y130" s="120"/>
      <c r="AB130" s="120"/>
      <c r="AE130" s="120"/>
      <c r="BB130" s="109"/>
      <c r="BC130" s="109"/>
      <c r="BE130" s="109"/>
      <c r="BF130" s="109"/>
      <c r="BH130" s="109"/>
      <c r="BI130" s="109"/>
      <c r="BK130" s="109"/>
      <c r="BL130" s="109"/>
      <c r="BN130" s="109"/>
      <c r="BO130" s="109"/>
      <c r="BQ130" s="123"/>
      <c r="BR130" s="109"/>
      <c r="BS130" s="116"/>
      <c r="BU130" s="120"/>
      <c r="BV130" s="116"/>
      <c r="BW130" s="116"/>
      <c r="BX130" s="125"/>
    </row>
    <row r="131" spans="1:256" s="108" customFormat="1" x14ac:dyDescent="0.2">
      <c r="C131" s="108" t="s">
        <v>846</v>
      </c>
      <c r="D131" s="123">
        <v>36761</v>
      </c>
      <c r="E131" s="109" t="s">
        <v>180</v>
      </c>
      <c r="F131" s="109" t="s">
        <v>236</v>
      </c>
      <c r="G131" s="120"/>
      <c r="H131" s="108" t="s">
        <v>397</v>
      </c>
      <c r="I131" s="116" t="s">
        <v>583</v>
      </c>
      <c r="J131" s="120" t="s">
        <v>398</v>
      </c>
      <c r="K131" s="108" t="s">
        <v>397</v>
      </c>
      <c r="L131" s="116" t="s">
        <v>583</v>
      </c>
      <c r="M131" s="120" t="s">
        <v>398</v>
      </c>
      <c r="O131" s="116"/>
      <c r="P131" s="120"/>
      <c r="R131" s="116"/>
      <c r="S131" s="120"/>
      <c r="U131" s="116"/>
      <c r="V131" s="120"/>
      <c r="X131" s="116"/>
      <c r="Y131" s="120"/>
      <c r="AA131" s="116"/>
      <c r="AB131" s="120"/>
      <c r="AD131" s="116"/>
      <c r="AE131" s="120"/>
      <c r="AG131" s="116"/>
      <c r="AH131" s="120"/>
      <c r="AJ131" s="116"/>
      <c r="AK131" s="120"/>
      <c r="AM131" s="116"/>
      <c r="AN131" s="120"/>
    </row>
    <row r="132" spans="1:256" s="108" customFormat="1" x14ac:dyDescent="0.2">
      <c r="A132" s="108" t="s">
        <v>103</v>
      </c>
      <c r="B132" s="108" t="s">
        <v>81</v>
      </c>
      <c r="C132" s="108" t="s">
        <v>2562</v>
      </c>
      <c r="D132" s="123">
        <v>37460</v>
      </c>
      <c r="E132" s="109" t="s">
        <v>144</v>
      </c>
      <c r="F132" s="120" t="s">
        <v>295</v>
      </c>
      <c r="G132" s="120" t="s">
        <v>2561</v>
      </c>
      <c r="H132" s="108" t="s">
        <v>103</v>
      </c>
      <c r="I132" s="108" t="s">
        <v>81</v>
      </c>
      <c r="J132" s="120" t="s">
        <v>4483</v>
      </c>
      <c r="M132" s="120"/>
      <c r="P132" s="120"/>
      <c r="S132" s="120"/>
      <c r="V132" s="120"/>
      <c r="Y132" s="120"/>
      <c r="AB132" s="120"/>
      <c r="AE132" s="120"/>
      <c r="BB132" s="109"/>
      <c r="BC132" s="109"/>
      <c r="BE132" s="109"/>
      <c r="BF132" s="109"/>
      <c r="BH132" s="109"/>
      <c r="BI132" s="109"/>
      <c r="BK132" s="109"/>
      <c r="BL132" s="109"/>
      <c r="BN132" s="109"/>
      <c r="BO132" s="120"/>
      <c r="BR132" s="120"/>
      <c r="BS132" s="120"/>
      <c r="BT132" s="120"/>
      <c r="BU132" s="120"/>
      <c r="BW132" s="116"/>
      <c r="BX132" s="116"/>
    </row>
    <row r="133" spans="1:256" x14ac:dyDescent="0.2">
      <c r="A133" s="108"/>
      <c r="B133" s="108"/>
      <c r="C133" s="108" t="s">
        <v>3213</v>
      </c>
      <c r="D133" s="123">
        <v>35301</v>
      </c>
      <c r="E133" s="116" t="s">
        <v>428</v>
      </c>
      <c r="F133" s="120" t="s">
        <v>548</v>
      </c>
      <c r="G133" s="120"/>
      <c r="H133" s="108"/>
      <c r="I133" s="108"/>
      <c r="J133" s="120"/>
      <c r="K133" s="108" t="s">
        <v>345</v>
      </c>
      <c r="L133" s="108" t="s">
        <v>93</v>
      </c>
      <c r="M133" s="120" t="s">
        <v>1108</v>
      </c>
      <c r="N133" s="108" t="s">
        <v>345</v>
      </c>
      <c r="O133" s="108" t="s">
        <v>93</v>
      </c>
      <c r="P133" s="120" t="s">
        <v>1538</v>
      </c>
      <c r="Q133" s="108" t="s">
        <v>345</v>
      </c>
      <c r="R133" s="108" t="s">
        <v>93</v>
      </c>
      <c r="S133" s="120" t="s">
        <v>333</v>
      </c>
      <c r="T133" s="108" t="s">
        <v>345</v>
      </c>
      <c r="U133" s="108" t="s">
        <v>93</v>
      </c>
      <c r="V133" s="120" t="s">
        <v>1699</v>
      </c>
      <c r="W133" s="108" t="s">
        <v>367</v>
      </c>
      <c r="X133" s="108" t="s">
        <v>93</v>
      </c>
      <c r="Y133" s="120" t="s">
        <v>364</v>
      </c>
      <c r="Z133" s="108"/>
      <c r="AA133" s="108"/>
      <c r="AB133" s="120"/>
      <c r="AC133" s="108"/>
      <c r="AD133" s="108"/>
      <c r="AE133" s="120"/>
      <c r="AF133" s="108"/>
      <c r="AG133" s="108"/>
      <c r="AH133" s="108"/>
      <c r="AI133" s="108"/>
      <c r="AJ133" s="108"/>
      <c r="AK133" s="108"/>
      <c r="AL133" s="108"/>
      <c r="AM133" s="108"/>
      <c r="AN133" s="108"/>
      <c r="AO133" s="108"/>
      <c r="AP133" s="108"/>
      <c r="AQ133" s="108"/>
      <c r="AR133" s="108"/>
      <c r="AS133" s="108"/>
      <c r="AT133" s="108"/>
      <c r="AU133" s="108"/>
      <c r="AV133" s="108"/>
      <c r="AW133" s="108"/>
      <c r="AX133" s="108"/>
      <c r="AY133" s="108"/>
      <c r="AZ133" s="108"/>
      <c r="BA133" s="108"/>
      <c r="BB133" s="108"/>
      <c r="BC133" s="108"/>
      <c r="BD133" s="108"/>
      <c r="BE133" s="108"/>
      <c r="BF133" s="108"/>
      <c r="BG133" s="108"/>
      <c r="BH133" s="108"/>
      <c r="BI133" s="108"/>
      <c r="BJ133" s="108"/>
      <c r="BK133" s="108"/>
      <c r="BL133" s="108"/>
      <c r="BM133" s="108"/>
      <c r="BN133" s="108"/>
      <c r="BO133" s="108"/>
      <c r="BP133" s="108"/>
      <c r="BQ133" s="108"/>
      <c r="BR133" s="108"/>
      <c r="BS133" s="108"/>
      <c r="BT133" s="108"/>
      <c r="BU133" s="108"/>
      <c r="BV133" s="108"/>
      <c r="BW133" s="108"/>
      <c r="BX133" s="108"/>
      <c r="BY133" s="108"/>
      <c r="BZ133" s="108"/>
      <c r="CA133" s="108"/>
      <c r="CB133" s="108"/>
      <c r="CC133" s="108"/>
      <c r="CD133" s="108"/>
      <c r="CE133" s="108"/>
      <c r="CF133" s="108"/>
      <c r="CG133" s="108"/>
      <c r="CH133" s="108"/>
      <c r="CI133" s="108"/>
      <c r="CJ133" s="108"/>
      <c r="CK133" s="108"/>
      <c r="CL133" s="108"/>
      <c r="CM133" s="108"/>
      <c r="CN133" s="108"/>
      <c r="CO133" s="108"/>
      <c r="CP133" s="108"/>
      <c r="CQ133" s="108"/>
      <c r="CR133" s="108"/>
      <c r="CS133" s="108"/>
      <c r="CT133" s="108"/>
      <c r="CU133" s="108"/>
      <c r="CV133" s="108"/>
      <c r="CW133" s="108"/>
      <c r="CX133" s="108"/>
      <c r="CY133" s="108"/>
      <c r="CZ133" s="108"/>
      <c r="DA133" s="108"/>
      <c r="DB133" s="108"/>
      <c r="DC133" s="108"/>
      <c r="DD133" s="108"/>
      <c r="DE133" s="108"/>
      <c r="DF133" s="108"/>
      <c r="DG133" s="108"/>
      <c r="DH133" s="108"/>
      <c r="DI133" s="108"/>
      <c r="DJ133" s="108"/>
      <c r="DK133" s="108"/>
      <c r="DL133" s="108"/>
      <c r="DM133" s="108"/>
      <c r="DN133" s="108"/>
      <c r="DO133" s="108"/>
      <c r="DP133" s="108"/>
      <c r="DQ133" s="108"/>
      <c r="DR133" s="108"/>
      <c r="DS133" s="108"/>
      <c r="DT133" s="108"/>
      <c r="DU133" s="108"/>
      <c r="DV133" s="108"/>
      <c r="DW133" s="108"/>
      <c r="DX133" s="108"/>
      <c r="DY133" s="108"/>
      <c r="DZ133" s="108"/>
      <c r="EA133" s="108"/>
      <c r="EB133" s="108"/>
      <c r="EC133" s="108"/>
      <c r="ED133" s="108"/>
      <c r="EE133" s="108"/>
      <c r="EF133" s="108"/>
      <c r="EG133" s="108"/>
      <c r="EH133" s="108"/>
      <c r="EI133" s="108"/>
      <c r="EJ133" s="108"/>
      <c r="EK133" s="108"/>
      <c r="EL133" s="108"/>
      <c r="EM133" s="108"/>
      <c r="EN133" s="108"/>
      <c r="EO133" s="108"/>
      <c r="EP133" s="108"/>
      <c r="EQ133" s="108"/>
      <c r="ER133" s="108"/>
      <c r="ES133" s="108"/>
      <c r="ET133" s="108"/>
      <c r="EU133" s="108"/>
      <c r="EV133" s="108"/>
      <c r="EW133" s="108"/>
      <c r="EX133" s="108"/>
      <c r="EY133" s="108"/>
      <c r="EZ133" s="108"/>
      <c r="FA133" s="108"/>
      <c r="FB133" s="108"/>
      <c r="FC133" s="108"/>
      <c r="FD133" s="108"/>
      <c r="FE133" s="108"/>
      <c r="FF133" s="108"/>
      <c r="FG133" s="108"/>
      <c r="FH133" s="108"/>
      <c r="FI133" s="108"/>
      <c r="FJ133" s="108"/>
      <c r="FK133" s="108"/>
      <c r="FL133" s="108"/>
      <c r="FM133" s="108"/>
      <c r="FN133" s="108"/>
      <c r="FO133" s="108"/>
      <c r="FP133" s="108"/>
      <c r="FQ133" s="108"/>
      <c r="FR133" s="108"/>
      <c r="FS133" s="108"/>
      <c r="FT133" s="108"/>
      <c r="FU133" s="108"/>
      <c r="FV133" s="108"/>
      <c r="FW133" s="108"/>
      <c r="FX133" s="108"/>
      <c r="FY133" s="108"/>
      <c r="FZ133" s="108"/>
      <c r="GA133" s="108"/>
      <c r="GB133" s="108"/>
      <c r="GC133" s="108"/>
      <c r="GD133" s="108"/>
      <c r="GE133" s="108"/>
      <c r="GF133" s="108"/>
      <c r="GG133" s="108"/>
      <c r="GH133" s="108"/>
      <c r="GI133" s="108"/>
      <c r="GJ133" s="108"/>
      <c r="GK133" s="108"/>
      <c r="GL133" s="108"/>
      <c r="GM133" s="108"/>
      <c r="GN133" s="108"/>
      <c r="GO133" s="108"/>
      <c r="GP133" s="108"/>
      <c r="GQ133" s="108"/>
      <c r="GR133" s="108"/>
      <c r="GS133" s="108"/>
      <c r="GT133" s="108"/>
      <c r="GU133" s="108"/>
      <c r="GV133" s="108"/>
      <c r="GW133" s="108"/>
      <c r="GX133" s="108"/>
      <c r="GY133" s="108"/>
      <c r="GZ133" s="108"/>
      <c r="HA133" s="108"/>
      <c r="HB133" s="108"/>
      <c r="HC133" s="108"/>
      <c r="HD133" s="108"/>
      <c r="HE133" s="108"/>
      <c r="HF133" s="108"/>
      <c r="HG133" s="108"/>
      <c r="HH133" s="108"/>
      <c r="HI133" s="108"/>
      <c r="HJ133" s="108"/>
      <c r="HK133" s="108"/>
      <c r="HL133" s="108"/>
      <c r="HM133" s="108"/>
      <c r="HN133" s="108"/>
      <c r="HO133" s="108"/>
      <c r="HP133" s="108"/>
      <c r="HQ133" s="108"/>
      <c r="HR133" s="108"/>
      <c r="HS133" s="108"/>
      <c r="HT133" s="108"/>
      <c r="HU133" s="108"/>
      <c r="HV133" s="108"/>
      <c r="HW133" s="108"/>
      <c r="HX133" s="108"/>
      <c r="HY133" s="108"/>
      <c r="HZ133" s="108"/>
      <c r="IA133" s="108"/>
      <c r="IB133" s="108"/>
      <c r="IC133" s="108"/>
      <c r="ID133" s="108"/>
      <c r="IE133" s="108"/>
      <c r="IF133" s="108"/>
      <c r="IG133" s="108"/>
      <c r="IH133" s="108"/>
      <c r="II133" s="108"/>
      <c r="IJ133" s="108"/>
      <c r="IK133" s="108"/>
      <c r="IL133" s="108"/>
      <c r="IM133" s="108"/>
      <c r="IN133" s="108"/>
      <c r="IO133" s="108"/>
      <c r="IP133" s="108"/>
      <c r="IQ133" s="108"/>
      <c r="IR133" s="108"/>
      <c r="IS133" s="108"/>
      <c r="IT133" s="108"/>
      <c r="IU133" s="108"/>
      <c r="IV133" s="108"/>
    </row>
    <row r="134" spans="1:256" s="108" customFormat="1" x14ac:dyDescent="0.2">
      <c r="A134" s="108" t="s">
        <v>288</v>
      </c>
      <c r="B134" s="108" t="s">
        <v>177</v>
      </c>
      <c r="C134" s="108" t="s">
        <v>289</v>
      </c>
      <c r="D134" s="123">
        <v>37089</v>
      </c>
      <c r="E134" s="109" t="s">
        <v>268</v>
      </c>
      <c r="F134" s="109" t="s">
        <v>4484</v>
      </c>
      <c r="G134" s="120" t="s">
        <v>228</v>
      </c>
      <c r="H134" s="108" t="s">
        <v>288</v>
      </c>
      <c r="I134" s="116" t="s">
        <v>177</v>
      </c>
      <c r="J134" s="120" t="s">
        <v>291</v>
      </c>
      <c r="K134" s="108" t="s">
        <v>288</v>
      </c>
      <c r="L134" s="116" t="s">
        <v>177</v>
      </c>
      <c r="M134" s="120" t="s">
        <v>291</v>
      </c>
      <c r="O134" s="116"/>
      <c r="P134" s="120"/>
      <c r="R134" s="116"/>
      <c r="S134" s="120"/>
      <c r="U134" s="116"/>
      <c r="V134" s="120"/>
      <c r="X134" s="116"/>
      <c r="Y134" s="120"/>
      <c r="AA134" s="116"/>
      <c r="AB134" s="120"/>
      <c r="AD134" s="116"/>
      <c r="AE134" s="120"/>
      <c r="AG134" s="116"/>
      <c r="AH134" s="120"/>
      <c r="AJ134" s="116"/>
      <c r="AK134" s="120"/>
      <c r="AM134" s="116"/>
      <c r="AN134" s="120"/>
    </row>
    <row r="135" spans="1:256" s="108" customFormat="1" x14ac:dyDescent="0.2">
      <c r="A135" s="108" t="s">
        <v>226</v>
      </c>
      <c r="B135" s="108" t="s">
        <v>105</v>
      </c>
      <c r="C135" s="108" t="s">
        <v>2248</v>
      </c>
      <c r="D135" s="123">
        <v>36582</v>
      </c>
      <c r="E135" s="109" t="s">
        <v>268</v>
      </c>
      <c r="F135" s="109" t="s">
        <v>268</v>
      </c>
      <c r="G135" s="120" t="s">
        <v>259</v>
      </c>
      <c r="H135" s="108" t="s">
        <v>226</v>
      </c>
      <c r="I135" s="116" t="s">
        <v>105</v>
      </c>
      <c r="J135" s="120" t="s">
        <v>201</v>
      </c>
      <c r="K135" s="108" t="s">
        <v>226</v>
      </c>
      <c r="L135" s="116" t="s">
        <v>105</v>
      </c>
      <c r="M135" s="120" t="s">
        <v>203</v>
      </c>
      <c r="O135" s="116"/>
      <c r="P135" s="120"/>
      <c r="R135" s="116"/>
      <c r="S135" s="120"/>
      <c r="U135" s="116"/>
      <c r="V135" s="120"/>
      <c r="X135" s="116"/>
      <c r="Y135" s="120"/>
      <c r="AA135" s="116"/>
      <c r="AB135" s="120"/>
      <c r="AD135" s="116"/>
      <c r="AE135" s="120"/>
      <c r="AG135" s="116"/>
      <c r="AH135" s="120"/>
      <c r="AJ135" s="116"/>
      <c r="AK135" s="120"/>
      <c r="AM135" s="116"/>
      <c r="AN135" s="120"/>
    </row>
    <row r="136" spans="1:256" x14ac:dyDescent="0.2">
      <c r="A136" s="108" t="s">
        <v>351</v>
      </c>
      <c r="B136" s="108" t="s">
        <v>140</v>
      </c>
      <c r="C136" s="108" t="s">
        <v>600</v>
      </c>
      <c r="D136" s="123">
        <v>36287</v>
      </c>
      <c r="E136" s="109" t="s">
        <v>191</v>
      </c>
      <c r="F136" s="120" t="s">
        <v>89</v>
      </c>
      <c r="G136" s="120" t="s">
        <v>359</v>
      </c>
      <c r="H136" s="108" t="s">
        <v>351</v>
      </c>
      <c r="I136" s="108" t="s">
        <v>140</v>
      </c>
      <c r="J136" s="120" t="s">
        <v>1403</v>
      </c>
      <c r="K136" s="108" t="s">
        <v>351</v>
      </c>
      <c r="L136" s="108" t="s">
        <v>140</v>
      </c>
      <c r="M136" s="120" t="s">
        <v>601</v>
      </c>
      <c r="N136" s="108" t="s">
        <v>340</v>
      </c>
      <c r="O136" s="108" t="s">
        <v>140</v>
      </c>
      <c r="P136" s="120" t="s">
        <v>359</v>
      </c>
      <c r="Q136" s="108"/>
      <c r="R136" s="108"/>
      <c r="S136" s="120"/>
      <c r="T136" s="108"/>
      <c r="U136" s="108"/>
      <c r="V136" s="120"/>
      <c r="W136" s="108"/>
      <c r="X136" s="108"/>
      <c r="Y136" s="120"/>
      <c r="Z136" s="108"/>
      <c r="AA136" s="108"/>
      <c r="AB136" s="120"/>
      <c r="AC136" s="108"/>
      <c r="AD136" s="108"/>
      <c r="AE136" s="120"/>
      <c r="AF136" s="108"/>
      <c r="AG136" s="108"/>
      <c r="AH136" s="108"/>
      <c r="AI136" s="108"/>
      <c r="AJ136" s="108"/>
      <c r="AK136" s="108"/>
      <c r="AL136" s="108"/>
      <c r="AM136" s="108"/>
      <c r="AN136" s="108"/>
      <c r="AO136" s="108"/>
      <c r="AP136" s="108"/>
      <c r="AQ136" s="108"/>
      <c r="AR136" s="108"/>
      <c r="AS136" s="108"/>
      <c r="AT136" s="108"/>
      <c r="AU136" s="108"/>
      <c r="AV136" s="108"/>
      <c r="AW136" s="108"/>
      <c r="AX136" s="108"/>
      <c r="AY136" s="108"/>
      <c r="AZ136" s="108"/>
      <c r="BA136" s="108"/>
      <c r="BB136" s="108"/>
      <c r="BC136" s="108"/>
      <c r="BD136" s="108"/>
      <c r="BE136" s="108"/>
      <c r="BF136" s="108"/>
      <c r="BG136" s="108"/>
      <c r="BH136" s="108"/>
      <c r="BI136" s="108"/>
      <c r="BJ136" s="108"/>
      <c r="BK136" s="108"/>
      <c r="BL136" s="108"/>
      <c r="BM136" s="108"/>
      <c r="BN136" s="108"/>
      <c r="BO136" s="108"/>
      <c r="BP136" s="108"/>
      <c r="BQ136" s="108"/>
      <c r="BR136" s="108"/>
      <c r="BS136" s="108"/>
      <c r="BT136" s="108"/>
      <c r="BU136" s="108"/>
      <c r="BV136" s="108"/>
      <c r="BW136" s="108"/>
      <c r="BX136" s="108"/>
      <c r="BY136" s="108"/>
      <c r="BZ136" s="108"/>
      <c r="CA136" s="108"/>
      <c r="CB136" s="108"/>
      <c r="CC136" s="108"/>
      <c r="CD136" s="108"/>
      <c r="CE136" s="108"/>
      <c r="CF136" s="108"/>
      <c r="CG136" s="108"/>
      <c r="CH136" s="108"/>
      <c r="CI136" s="108"/>
      <c r="CJ136" s="108"/>
      <c r="CK136" s="108"/>
      <c r="CL136" s="108"/>
      <c r="CM136" s="108"/>
      <c r="CN136" s="108"/>
      <c r="CO136" s="108"/>
      <c r="CP136" s="108"/>
      <c r="CQ136" s="108"/>
      <c r="CR136" s="108"/>
      <c r="CS136" s="108"/>
      <c r="CT136" s="108"/>
      <c r="CU136" s="108"/>
      <c r="CV136" s="108"/>
      <c r="CW136" s="108"/>
      <c r="CX136" s="108"/>
      <c r="CY136" s="108"/>
      <c r="CZ136" s="108"/>
      <c r="DA136" s="108"/>
      <c r="DB136" s="108"/>
      <c r="DC136" s="108"/>
      <c r="DD136" s="108"/>
      <c r="DE136" s="108"/>
      <c r="DF136" s="108"/>
      <c r="DG136" s="108"/>
      <c r="DH136" s="108"/>
      <c r="DI136" s="108"/>
      <c r="DJ136" s="108"/>
      <c r="DK136" s="108"/>
      <c r="DL136" s="108"/>
      <c r="DM136" s="108"/>
      <c r="DN136" s="108"/>
      <c r="DO136" s="108"/>
      <c r="DP136" s="108"/>
      <c r="DQ136" s="108"/>
      <c r="DR136" s="108"/>
      <c r="DS136" s="108"/>
      <c r="DT136" s="108"/>
      <c r="DU136" s="108"/>
      <c r="DV136" s="108"/>
      <c r="DW136" s="108"/>
      <c r="DX136" s="108"/>
      <c r="DY136" s="108"/>
      <c r="DZ136" s="108"/>
      <c r="EA136" s="108"/>
      <c r="EB136" s="108"/>
      <c r="EC136" s="108"/>
      <c r="ED136" s="108"/>
      <c r="EE136" s="108"/>
      <c r="EF136" s="108"/>
      <c r="EG136" s="108"/>
      <c r="EH136" s="108"/>
      <c r="EI136" s="108"/>
      <c r="EJ136" s="108"/>
      <c r="EK136" s="108"/>
      <c r="EL136" s="108"/>
      <c r="EM136" s="108"/>
      <c r="EN136" s="108"/>
      <c r="EO136" s="108"/>
      <c r="EP136" s="108"/>
      <c r="EQ136" s="108"/>
      <c r="ER136" s="108"/>
      <c r="ES136" s="108"/>
      <c r="ET136" s="108"/>
      <c r="EU136" s="108"/>
      <c r="EV136" s="108"/>
      <c r="EW136" s="108"/>
      <c r="EX136" s="108"/>
      <c r="EY136" s="108"/>
      <c r="EZ136" s="108"/>
      <c r="FA136" s="108"/>
      <c r="FB136" s="108"/>
      <c r="FC136" s="108"/>
      <c r="FD136" s="108"/>
      <c r="FE136" s="108"/>
      <c r="FF136" s="108"/>
      <c r="FG136" s="108"/>
      <c r="FH136" s="108"/>
      <c r="FI136" s="108"/>
      <c r="FJ136" s="108"/>
      <c r="FK136" s="108"/>
      <c r="FL136" s="108"/>
      <c r="FM136" s="108"/>
      <c r="FN136" s="108"/>
      <c r="FO136" s="108"/>
      <c r="FP136" s="108"/>
      <c r="FQ136" s="108"/>
      <c r="FR136" s="108"/>
      <c r="FS136" s="108"/>
      <c r="FT136" s="108"/>
      <c r="FU136" s="108"/>
      <c r="FV136" s="108"/>
      <c r="FW136" s="108"/>
      <c r="FX136" s="108"/>
      <c r="FY136" s="108"/>
      <c r="FZ136" s="108"/>
      <c r="GA136" s="108"/>
      <c r="GB136" s="108"/>
      <c r="GC136" s="108"/>
      <c r="GD136" s="108"/>
      <c r="GE136" s="108"/>
      <c r="GF136" s="108"/>
      <c r="GG136" s="108"/>
      <c r="GH136" s="108"/>
      <c r="GI136" s="108"/>
      <c r="GJ136" s="108"/>
      <c r="GK136" s="108"/>
      <c r="GL136" s="108"/>
      <c r="GM136" s="108"/>
      <c r="GN136" s="108"/>
      <c r="GO136" s="108"/>
      <c r="GP136" s="108"/>
      <c r="GQ136" s="108"/>
      <c r="GR136" s="108"/>
      <c r="GS136" s="108"/>
      <c r="GT136" s="108"/>
      <c r="GU136" s="108"/>
      <c r="GV136" s="108"/>
      <c r="GW136" s="108"/>
      <c r="GX136" s="108"/>
      <c r="GY136" s="108"/>
      <c r="GZ136" s="108"/>
      <c r="HA136" s="108"/>
      <c r="HB136" s="108"/>
      <c r="HC136" s="108"/>
      <c r="HD136" s="108"/>
      <c r="HE136" s="108"/>
      <c r="HF136" s="108"/>
      <c r="HG136" s="108"/>
      <c r="HH136" s="108"/>
      <c r="HI136" s="108"/>
      <c r="HJ136" s="108"/>
      <c r="HK136" s="108"/>
      <c r="HL136" s="108"/>
      <c r="HM136" s="108"/>
      <c r="HN136" s="108"/>
      <c r="HO136" s="108"/>
      <c r="HP136" s="108"/>
      <c r="HQ136" s="108"/>
      <c r="HR136" s="108"/>
      <c r="HS136" s="108"/>
      <c r="HT136" s="108"/>
      <c r="HU136" s="108"/>
      <c r="HV136" s="108"/>
      <c r="HW136" s="108"/>
      <c r="HX136" s="108"/>
      <c r="HY136" s="108"/>
      <c r="HZ136" s="108"/>
      <c r="IA136" s="108"/>
      <c r="IB136" s="108"/>
      <c r="IC136" s="108"/>
      <c r="ID136" s="108"/>
      <c r="IE136" s="108"/>
      <c r="IF136" s="108"/>
      <c r="IG136" s="108"/>
      <c r="IH136" s="108"/>
      <c r="II136" s="108"/>
      <c r="IJ136" s="108"/>
      <c r="IK136" s="108"/>
      <c r="IL136" s="108"/>
      <c r="IM136" s="108"/>
      <c r="IN136" s="108"/>
      <c r="IO136" s="108"/>
      <c r="IP136" s="108"/>
      <c r="IQ136" s="108"/>
      <c r="IR136" s="108"/>
      <c r="IS136" s="108"/>
      <c r="IT136" s="108"/>
      <c r="IU136" s="108"/>
      <c r="IV136" s="108"/>
    </row>
    <row r="137" spans="1:256" s="108" customFormat="1" x14ac:dyDescent="0.2">
      <c r="C137" s="108" t="s">
        <v>849</v>
      </c>
      <c r="D137" s="123">
        <v>34978</v>
      </c>
      <c r="E137" s="116" t="s">
        <v>244</v>
      </c>
      <c r="F137" s="120" t="s">
        <v>574</v>
      </c>
      <c r="G137" s="120"/>
      <c r="H137" s="108" t="s">
        <v>850</v>
      </c>
      <c r="I137" s="108" t="s">
        <v>261</v>
      </c>
      <c r="J137" s="120"/>
      <c r="K137" s="108" t="s">
        <v>502</v>
      </c>
      <c r="L137" s="108" t="s">
        <v>261</v>
      </c>
      <c r="M137" s="120"/>
      <c r="N137" s="108" t="s">
        <v>502</v>
      </c>
      <c r="O137" s="108" t="s">
        <v>306</v>
      </c>
      <c r="P137" s="120"/>
      <c r="Q137" s="108" t="s">
        <v>501</v>
      </c>
      <c r="R137" s="108" t="s">
        <v>306</v>
      </c>
      <c r="S137" s="120"/>
      <c r="T137" s="108" t="s">
        <v>501</v>
      </c>
      <c r="U137" s="108" t="s">
        <v>306</v>
      </c>
      <c r="V137" s="120"/>
      <c r="W137" s="108" t="s">
        <v>852</v>
      </c>
      <c r="X137" s="108" t="s">
        <v>306</v>
      </c>
      <c r="Y137" s="120"/>
      <c r="AB137" s="120"/>
      <c r="AE137" s="120"/>
      <c r="BY137" s="128"/>
    </row>
    <row r="138" spans="1:256" x14ac:dyDescent="0.2">
      <c r="A138" s="108" t="s">
        <v>340</v>
      </c>
      <c r="B138" s="108" t="s">
        <v>105</v>
      </c>
      <c r="C138" s="108" t="s">
        <v>1414</v>
      </c>
      <c r="D138" s="123">
        <v>36651</v>
      </c>
      <c r="E138" s="109" t="s">
        <v>506</v>
      </c>
      <c r="F138" s="120" t="s">
        <v>344</v>
      </c>
      <c r="G138" s="120" t="s">
        <v>341</v>
      </c>
      <c r="H138" s="108" t="s">
        <v>340</v>
      </c>
      <c r="I138" s="108" t="s">
        <v>105</v>
      </c>
      <c r="J138" s="120" t="s">
        <v>382</v>
      </c>
      <c r="K138" s="108"/>
      <c r="L138" s="108"/>
      <c r="M138" s="120"/>
      <c r="N138" s="108"/>
      <c r="O138" s="108"/>
      <c r="P138" s="120"/>
      <c r="Q138" s="108"/>
      <c r="R138" s="108"/>
      <c r="S138" s="120"/>
      <c r="T138" s="108"/>
      <c r="U138" s="108"/>
      <c r="V138" s="120"/>
      <c r="W138" s="108"/>
      <c r="X138" s="108"/>
      <c r="Y138" s="120"/>
      <c r="Z138" s="108"/>
      <c r="AA138" s="108"/>
      <c r="AB138" s="120"/>
      <c r="AC138" s="108"/>
      <c r="AD138" s="108"/>
      <c r="AE138" s="120"/>
      <c r="AF138" s="108"/>
      <c r="AG138" s="108"/>
      <c r="AH138" s="108"/>
      <c r="AI138" s="108"/>
      <c r="AJ138" s="108"/>
      <c r="AK138" s="108"/>
      <c r="AL138" s="108"/>
      <c r="AM138" s="108"/>
      <c r="AN138" s="108"/>
      <c r="AO138" s="108"/>
      <c r="AP138" s="108"/>
      <c r="AQ138" s="108"/>
      <c r="AR138" s="108"/>
      <c r="AS138" s="108"/>
      <c r="AT138" s="108"/>
      <c r="AU138" s="108"/>
      <c r="AV138" s="108"/>
      <c r="AW138" s="108"/>
      <c r="AX138" s="108"/>
      <c r="AY138" s="108"/>
      <c r="AZ138" s="108"/>
      <c r="BA138" s="108"/>
      <c r="BB138" s="108"/>
      <c r="BC138" s="108"/>
      <c r="BD138" s="108"/>
      <c r="BE138" s="108"/>
      <c r="BF138" s="108"/>
      <c r="BG138" s="108"/>
      <c r="BH138" s="108"/>
      <c r="BI138" s="108"/>
      <c r="BJ138" s="108"/>
      <c r="BK138" s="108"/>
      <c r="BL138" s="108"/>
      <c r="BM138" s="108"/>
      <c r="BN138" s="108"/>
      <c r="BO138" s="108"/>
      <c r="BP138" s="108"/>
      <c r="BQ138" s="108"/>
      <c r="BR138" s="108"/>
      <c r="BS138" s="108"/>
      <c r="BT138" s="108"/>
      <c r="BU138" s="108"/>
      <c r="BV138" s="108"/>
      <c r="BW138" s="108"/>
      <c r="BX138" s="108"/>
      <c r="BY138" s="108"/>
      <c r="BZ138" s="108"/>
      <c r="CA138" s="108"/>
      <c r="CB138" s="108"/>
      <c r="CC138" s="108"/>
      <c r="CD138" s="108"/>
      <c r="CE138" s="108"/>
      <c r="CF138" s="108"/>
      <c r="CG138" s="108"/>
      <c r="CH138" s="108"/>
      <c r="CI138" s="108"/>
      <c r="CJ138" s="108"/>
      <c r="CK138" s="108"/>
      <c r="CL138" s="108"/>
      <c r="CM138" s="108"/>
      <c r="CN138" s="108"/>
      <c r="CO138" s="108"/>
      <c r="CP138" s="108"/>
      <c r="CQ138" s="108"/>
      <c r="CR138" s="108"/>
      <c r="CS138" s="108"/>
      <c r="CT138" s="108"/>
      <c r="CU138" s="108"/>
      <c r="CV138" s="108"/>
      <c r="CW138" s="108"/>
      <c r="CX138" s="108"/>
      <c r="CY138" s="108"/>
      <c r="CZ138" s="108"/>
      <c r="DA138" s="108"/>
      <c r="DB138" s="108"/>
      <c r="DC138" s="108"/>
      <c r="DD138" s="108"/>
      <c r="DE138" s="108"/>
      <c r="DF138" s="108"/>
      <c r="DG138" s="108"/>
      <c r="DH138" s="108"/>
      <c r="DI138" s="108"/>
      <c r="DJ138" s="108"/>
      <c r="DK138" s="108"/>
      <c r="DL138" s="108"/>
      <c r="DM138" s="108"/>
      <c r="DN138" s="108"/>
      <c r="DO138" s="108"/>
      <c r="DP138" s="108"/>
      <c r="DQ138" s="108"/>
      <c r="DR138" s="108"/>
      <c r="DS138" s="108"/>
      <c r="DT138" s="108"/>
      <c r="DU138" s="108"/>
      <c r="DV138" s="108"/>
      <c r="DW138" s="108"/>
      <c r="DX138" s="108"/>
      <c r="DY138" s="108"/>
      <c r="DZ138" s="108"/>
      <c r="EA138" s="108"/>
      <c r="EB138" s="108"/>
      <c r="EC138" s="108"/>
      <c r="ED138" s="108"/>
      <c r="EE138" s="108"/>
      <c r="EF138" s="108"/>
      <c r="EG138" s="108"/>
      <c r="EH138" s="108"/>
      <c r="EI138" s="108"/>
      <c r="EJ138" s="108"/>
      <c r="EK138" s="108"/>
      <c r="EL138" s="108"/>
      <c r="EM138" s="108"/>
      <c r="EN138" s="108"/>
      <c r="EO138" s="108"/>
      <c r="EP138" s="108"/>
      <c r="EQ138" s="108"/>
      <c r="ER138" s="108"/>
      <c r="ES138" s="108"/>
      <c r="ET138" s="108"/>
      <c r="EU138" s="108"/>
      <c r="EV138" s="108"/>
      <c r="EW138" s="108"/>
      <c r="EX138" s="108"/>
      <c r="EY138" s="108"/>
      <c r="EZ138" s="108"/>
      <c r="FA138" s="108"/>
      <c r="FB138" s="108"/>
      <c r="FC138" s="108"/>
      <c r="FD138" s="108"/>
      <c r="FE138" s="108"/>
      <c r="FF138" s="108"/>
      <c r="FG138" s="108"/>
      <c r="FH138" s="108"/>
      <c r="FI138" s="108"/>
      <c r="FJ138" s="108"/>
      <c r="FK138" s="108"/>
      <c r="FL138" s="108"/>
      <c r="FM138" s="108"/>
      <c r="FN138" s="108"/>
      <c r="FO138" s="108"/>
      <c r="FP138" s="108"/>
      <c r="FQ138" s="108"/>
      <c r="FR138" s="108"/>
      <c r="FS138" s="108"/>
      <c r="FT138" s="108"/>
      <c r="FU138" s="108"/>
      <c r="FV138" s="108"/>
      <c r="FW138" s="108"/>
      <c r="FX138" s="108"/>
      <c r="FY138" s="108"/>
      <c r="FZ138" s="108"/>
      <c r="GA138" s="108"/>
      <c r="GB138" s="108"/>
      <c r="GC138" s="108"/>
      <c r="GD138" s="108"/>
      <c r="GE138" s="108"/>
      <c r="GF138" s="108"/>
      <c r="GG138" s="108"/>
      <c r="GH138" s="108"/>
      <c r="GI138" s="108"/>
      <c r="GJ138" s="108"/>
      <c r="GK138" s="108"/>
      <c r="GL138" s="108"/>
      <c r="GM138" s="108"/>
      <c r="GN138" s="108"/>
      <c r="GO138" s="108"/>
      <c r="GP138" s="108"/>
      <c r="GQ138" s="108"/>
      <c r="GR138" s="108"/>
      <c r="GS138" s="108"/>
      <c r="GT138" s="108"/>
      <c r="GU138" s="108"/>
      <c r="GV138" s="108"/>
      <c r="GW138" s="108"/>
      <c r="GX138" s="108"/>
      <c r="GY138" s="108"/>
      <c r="GZ138" s="108"/>
      <c r="HA138" s="108"/>
      <c r="HB138" s="108"/>
      <c r="HC138" s="108"/>
      <c r="HD138" s="108"/>
      <c r="HE138" s="108"/>
      <c r="HF138" s="108"/>
      <c r="HG138" s="108"/>
      <c r="HH138" s="108"/>
      <c r="HI138" s="108"/>
      <c r="HJ138" s="108"/>
      <c r="HK138" s="108"/>
      <c r="HL138" s="108"/>
      <c r="HM138" s="108"/>
      <c r="HN138" s="108"/>
      <c r="HO138" s="108"/>
      <c r="HP138" s="108"/>
      <c r="HQ138" s="108"/>
      <c r="HR138" s="108"/>
      <c r="HS138" s="108"/>
      <c r="HT138" s="108"/>
      <c r="HU138" s="108"/>
      <c r="HV138" s="108"/>
      <c r="HW138" s="108"/>
      <c r="HX138" s="108"/>
      <c r="HY138" s="108"/>
      <c r="HZ138" s="108"/>
      <c r="IA138" s="108"/>
      <c r="IB138" s="108"/>
      <c r="IC138" s="108"/>
      <c r="ID138" s="108"/>
      <c r="IE138" s="108"/>
      <c r="IF138" s="108"/>
      <c r="IG138" s="108"/>
      <c r="IH138" s="108"/>
      <c r="II138" s="108"/>
      <c r="IJ138" s="108"/>
      <c r="IK138" s="108"/>
      <c r="IL138" s="108"/>
      <c r="IM138" s="108"/>
      <c r="IN138" s="108"/>
      <c r="IO138" s="108"/>
      <c r="IP138" s="108"/>
      <c r="IQ138" s="108"/>
      <c r="IR138" s="108"/>
      <c r="IS138" s="108"/>
      <c r="IT138" s="108"/>
      <c r="IU138" s="108"/>
      <c r="IV138" s="108"/>
    </row>
    <row r="139" spans="1:256" ht="12.75" customHeight="1" x14ac:dyDescent="0.2">
      <c r="A139" s="108" t="s">
        <v>351</v>
      </c>
      <c r="B139" s="108" t="s">
        <v>207</v>
      </c>
      <c r="C139" s="108" t="s">
        <v>2300</v>
      </c>
      <c r="D139" s="123">
        <v>36941</v>
      </c>
      <c r="E139" s="109" t="s">
        <v>344</v>
      </c>
      <c r="F139" s="120" t="s">
        <v>441</v>
      </c>
      <c r="G139" s="120" t="s">
        <v>1403</v>
      </c>
      <c r="H139" s="108" t="s">
        <v>340</v>
      </c>
      <c r="I139" s="108" t="s">
        <v>207</v>
      </c>
      <c r="J139" s="120" t="s">
        <v>341</v>
      </c>
      <c r="K139" s="108"/>
      <c r="L139" s="108"/>
      <c r="M139" s="120"/>
      <c r="N139" s="108"/>
      <c r="O139" s="108"/>
      <c r="P139" s="120"/>
      <c r="Q139" s="108"/>
      <c r="R139" s="108"/>
      <c r="S139" s="120"/>
      <c r="T139" s="108"/>
      <c r="U139" s="108"/>
      <c r="V139" s="120"/>
      <c r="W139" s="108"/>
      <c r="X139" s="108"/>
      <c r="Y139" s="120"/>
      <c r="Z139" s="108"/>
      <c r="AA139" s="108"/>
      <c r="AB139" s="120"/>
      <c r="AC139" s="108"/>
      <c r="AD139" s="108"/>
      <c r="AE139" s="120"/>
      <c r="AF139" s="108"/>
      <c r="AG139" s="108"/>
      <c r="AH139" s="108"/>
      <c r="AI139" s="108"/>
      <c r="AJ139" s="108"/>
      <c r="AK139" s="108"/>
      <c r="AL139" s="108"/>
      <c r="AM139" s="108"/>
      <c r="AN139" s="108"/>
      <c r="AO139" s="108"/>
      <c r="AP139" s="108"/>
      <c r="AQ139" s="108"/>
      <c r="AR139" s="108"/>
      <c r="AS139" s="108"/>
      <c r="AT139" s="108"/>
      <c r="AU139" s="108"/>
      <c r="AV139" s="108"/>
      <c r="AW139" s="108"/>
      <c r="AX139" s="108"/>
      <c r="AY139" s="108"/>
      <c r="AZ139" s="108"/>
      <c r="BA139" s="108"/>
      <c r="BB139" s="108"/>
      <c r="BC139" s="108"/>
      <c r="BD139" s="108"/>
      <c r="BE139" s="108"/>
      <c r="BF139" s="108"/>
      <c r="BG139" s="108"/>
      <c r="BH139" s="108"/>
      <c r="BI139" s="108"/>
      <c r="BJ139" s="108"/>
      <c r="BK139" s="108"/>
      <c r="BL139" s="108"/>
      <c r="BM139" s="108"/>
      <c r="BN139" s="108"/>
      <c r="BO139" s="108"/>
      <c r="BP139" s="108"/>
      <c r="BQ139" s="108"/>
      <c r="BR139" s="108"/>
      <c r="BS139" s="108"/>
      <c r="BT139" s="108"/>
      <c r="BU139" s="108"/>
      <c r="BV139" s="108"/>
      <c r="BW139" s="108"/>
      <c r="BX139" s="108"/>
      <c r="BY139" s="108"/>
      <c r="BZ139" s="108"/>
      <c r="CA139" s="108"/>
      <c r="CB139" s="108"/>
      <c r="CC139" s="108"/>
      <c r="CD139" s="108"/>
      <c r="CE139" s="108"/>
      <c r="CF139" s="108"/>
      <c r="CG139" s="108"/>
      <c r="CH139" s="108"/>
      <c r="CI139" s="108"/>
      <c r="CJ139" s="108"/>
      <c r="CK139" s="108"/>
      <c r="CL139" s="108"/>
      <c r="CM139" s="108"/>
      <c r="CN139" s="108"/>
      <c r="CO139" s="108"/>
      <c r="CP139" s="108"/>
      <c r="CQ139" s="108"/>
      <c r="CR139" s="108"/>
      <c r="CS139" s="108"/>
      <c r="CT139" s="108"/>
      <c r="CU139" s="108"/>
      <c r="CV139" s="108"/>
      <c r="CW139" s="108"/>
      <c r="CX139" s="108"/>
      <c r="CY139" s="108"/>
      <c r="CZ139" s="108"/>
      <c r="DA139" s="108"/>
      <c r="DB139" s="108"/>
      <c r="DC139" s="108"/>
      <c r="DD139" s="108"/>
      <c r="DE139" s="108"/>
      <c r="DF139" s="108"/>
      <c r="DG139" s="108"/>
      <c r="DH139" s="108"/>
      <c r="DI139" s="108"/>
      <c r="DJ139" s="108"/>
      <c r="DK139" s="108"/>
      <c r="DL139" s="108"/>
      <c r="DM139" s="108"/>
      <c r="DN139" s="108"/>
      <c r="DO139" s="108"/>
      <c r="DP139" s="108"/>
      <c r="DQ139" s="108"/>
      <c r="DR139" s="108"/>
      <c r="DS139" s="108"/>
      <c r="DT139" s="108"/>
      <c r="DU139" s="108"/>
      <c r="DV139" s="108"/>
      <c r="DW139" s="108"/>
      <c r="DX139" s="108"/>
      <c r="DY139" s="108"/>
      <c r="DZ139" s="108"/>
      <c r="EA139" s="108"/>
      <c r="EB139" s="108"/>
      <c r="EC139" s="108"/>
      <c r="ED139" s="108"/>
      <c r="EE139" s="108"/>
      <c r="EF139" s="108"/>
      <c r="EG139" s="108"/>
      <c r="EH139" s="108"/>
      <c r="EI139" s="108"/>
      <c r="EJ139" s="108"/>
      <c r="EK139" s="108"/>
      <c r="EL139" s="108"/>
      <c r="EM139" s="108"/>
      <c r="EN139" s="108"/>
      <c r="EO139" s="108"/>
      <c r="EP139" s="108"/>
      <c r="EQ139" s="108"/>
      <c r="ER139" s="108"/>
      <c r="ES139" s="108"/>
      <c r="ET139" s="108"/>
      <c r="EU139" s="108"/>
      <c r="EV139" s="108"/>
      <c r="EW139" s="108"/>
      <c r="EX139" s="108"/>
      <c r="EY139" s="108"/>
      <c r="EZ139" s="108"/>
      <c r="FA139" s="108"/>
      <c r="FB139" s="108"/>
      <c r="FC139" s="108"/>
      <c r="FD139" s="108"/>
      <c r="FE139" s="108"/>
      <c r="FF139" s="108"/>
      <c r="FG139" s="108"/>
      <c r="FH139" s="108"/>
      <c r="FI139" s="108"/>
      <c r="FJ139" s="108"/>
      <c r="FK139" s="108"/>
      <c r="FL139" s="108"/>
      <c r="FM139" s="108"/>
      <c r="FN139" s="108"/>
      <c r="FO139" s="108"/>
      <c r="FP139" s="108"/>
      <c r="FQ139" s="108"/>
      <c r="FR139" s="108"/>
      <c r="FS139" s="108"/>
      <c r="FT139" s="108"/>
      <c r="FU139" s="108"/>
      <c r="FV139" s="108"/>
      <c r="FW139" s="108"/>
      <c r="FX139" s="108"/>
      <c r="FY139" s="108"/>
      <c r="FZ139" s="108"/>
      <c r="GA139" s="108"/>
      <c r="GB139" s="108"/>
      <c r="GC139" s="108"/>
      <c r="GD139" s="108"/>
      <c r="GE139" s="108"/>
      <c r="GF139" s="108"/>
      <c r="GG139" s="108"/>
      <c r="GH139" s="108"/>
      <c r="GI139" s="108"/>
      <c r="GJ139" s="108"/>
      <c r="GK139" s="108"/>
      <c r="GL139" s="108"/>
      <c r="GM139" s="108"/>
      <c r="GN139" s="108"/>
      <c r="GO139" s="108"/>
      <c r="GP139" s="108"/>
      <c r="GQ139" s="108"/>
      <c r="GR139" s="108"/>
      <c r="GS139" s="108"/>
      <c r="GT139" s="108"/>
      <c r="GU139" s="108"/>
      <c r="GV139" s="108"/>
      <c r="GW139" s="108"/>
      <c r="GX139" s="108"/>
      <c r="GY139" s="108"/>
      <c r="GZ139" s="108"/>
      <c r="HA139" s="108"/>
      <c r="HB139" s="108"/>
      <c r="HC139" s="108"/>
      <c r="HD139" s="108"/>
      <c r="HE139" s="108"/>
      <c r="HF139" s="108"/>
      <c r="HG139" s="108"/>
      <c r="HH139" s="108"/>
      <c r="HI139" s="108"/>
      <c r="HJ139" s="108"/>
      <c r="HK139" s="108"/>
      <c r="HL139" s="108"/>
      <c r="HM139" s="108"/>
      <c r="HN139" s="108"/>
      <c r="HO139" s="108"/>
      <c r="HP139" s="108"/>
      <c r="HQ139" s="108"/>
      <c r="HR139" s="108"/>
      <c r="HS139" s="108"/>
      <c r="HT139" s="108"/>
      <c r="HU139" s="108"/>
      <c r="HV139" s="108"/>
      <c r="HW139" s="108"/>
      <c r="HX139" s="108"/>
      <c r="HY139" s="108"/>
      <c r="HZ139" s="108"/>
      <c r="IA139" s="108"/>
      <c r="IB139" s="108"/>
      <c r="IC139" s="108"/>
      <c r="ID139" s="108"/>
      <c r="IE139" s="108"/>
      <c r="IF139" s="108"/>
      <c r="IG139" s="108"/>
      <c r="IH139" s="108"/>
      <c r="II139" s="108"/>
      <c r="IJ139" s="108"/>
      <c r="IK139" s="108"/>
      <c r="IL139" s="108"/>
      <c r="IM139" s="108"/>
      <c r="IN139" s="108"/>
      <c r="IO139" s="108"/>
      <c r="IP139" s="108"/>
      <c r="IQ139" s="108"/>
      <c r="IR139" s="108"/>
      <c r="IS139" s="108"/>
      <c r="IT139" s="108"/>
      <c r="IU139" s="108"/>
      <c r="IV139" s="108"/>
    </row>
    <row r="140" spans="1:256" s="108" customFormat="1" x14ac:dyDescent="0.2">
      <c r="A140" s="108" t="s">
        <v>202</v>
      </c>
      <c r="B140" s="108" t="s">
        <v>134</v>
      </c>
      <c r="C140" s="108" t="s">
        <v>1768</v>
      </c>
      <c r="D140" s="123">
        <v>35754</v>
      </c>
      <c r="E140" s="116" t="s">
        <v>149</v>
      </c>
      <c r="F140" s="120" t="s">
        <v>150</v>
      </c>
      <c r="G140" s="120" t="s">
        <v>203</v>
      </c>
      <c r="H140" s="108" t="s">
        <v>202</v>
      </c>
      <c r="I140" s="108" t="s">
        <v>134</v>
      </c>
      <c r="J140" s="120" t="s">
        <v>201</v>
      </c>
      <c r="K140" s="108" t="s">
        <v>202</v>
      </c>
      <c r="L140" s="108" t="s">
        <v>195</v>
      </c>
      <c r="M140" s="120" t="s">
        <v>201</v>
      </c>
      <c r="N140" s="108" t="s">
        <v>202</v>
      </c>
      <c r="O140" s="108" t="s">
        <v>195</v>
      </c>
      <c r="P140" s="120" t="s">
        <v>234</v>
      </c>
      <c r="Q140" s="108" t="s">
        <v>202</v>
      </c>
      <c r="R140" s="108" t="s">
        <v>195</v>
      </c>
      <c r="S140" s="120" t="s">
        <v>228</v>
      </c>
      <c r="T140" s="108" t="s">
        <v>202</v>
      </c>
      <c r="U140" s="108" t="s">
        <v>195</v>
      </c>
      <c r="V140" s="120" t="s">
        <v>241</v>
      </c>
      <c r="Y140" s="120"/>
      <c r="AB140" s="120"/>
      <c r="AE140" s="120"/>
    </row>
    <row r="141" spans="1:256" s="108" customFormat="1" x14ac:dyDescent="0.2">
      <c r="A141" s="108" t="s">
        <v>298</v>
      </c>
      <c r="B141" s="108" t="s">
        <v>261</v>
      </c>
      <c r="C141" s="108" t="s">
        <v>4485</v>
      </c>
      <c r="D141" s="123">
        <v>37898</v>
      </c>
      <c r="E141" s="109" t="s">
        <v>4421</v>
      </c>
      <c r="F141" s="120"/>
      <c r="G141" s="120" t="s">
        <v>266</v>
      </c>
      <c r="J141" s="120"/>
      <c r="M141" s="120"/>
      <c r="P141" s="120"/>
      <c r="S141" s="120"/>
      <c r="V141" s="120"/>
      <c r="Y141" s="120"/>
      <c r="AB141" s="120"/>
      <c r="AE141" s="120"/>
    </row>
    <row r="142" spans="1:256" s="108" customFormat="1" x14ac:dyDescent="0.2">
      <c r="A142" s="108" t="s">
        <v>94</v>
      </c>
      <c r="B142" s="108" t="s">
        <v>95</v>
      </c>
      <c r="C142" s="108" t="s">
        <v>97</v>
      </c>
      <c r="D142" s="123">
        <v>37133</v>
      </c>
      <c r="E142" s="109" t="s">
        <v>98</v>
      </c>
      <c r="F142" s="109" t="s">
        <v>236</v>
      </c>
      <c r="G142" s="120" t="s">
        <v>96</v>
      </c>
      <c r="H142" s="108" t="s">
        <v>94</v>
      </c>
      <c r="I142" s="116" t="s">
        <v>227</v>
      </c>
      <c r="J142" s="120" t="s">
        <v>4486</v>
      </c>
      <c r="K142" s="108" t="s">
        <v>103</v>
      </c>
      <c r="L142" s="116" t="s">
        <v>227</v>
      </c>
      <c r="M142" s="120" t="s">
        <v>104</v>
      </c>
      <c r="O142" s="116"/>
      <c r="P142" s="120"/>
      <c r="R142" s="116"/>
      <c r="S142" s="120"/>
      <c r="U142" s="116"/>
      <c r="V142" s="120"/>
      <c r="X142" s="116"/>
      <c r="Y142" s="120"/>
      <c r="AA142" s="116"/>
      <c r="AB142" s="120"/>
      <c r="AD142" s="116"/>
      <c r="AE142" s="120"/>
      <c r="AG142" s="116"/>
      <c r="AH142" s="120"/>
      <c r="AJ142" s="116"/>
      <c r="AK142" s="120"/>
      <c r="AM142" s="116"/>
      <c r="AN142" s="120"/>
    </row>
    <row r="143" spans="1:256" s="108" customFormat="1" x14ac:dyDescent="0.2">
      <c r="A143" s="108" t="s">
        <v>315</v>
      </c>
      <c r="B143" s="108" t="s">
        <v>454</v>
      </c>
      <c r="C143" s="108" t="s">
        <v>1668</v>
      </c>
      <c r="D143" s="123">
        <v>34764</v>
      </c>
      <c r="E143" s="116" t="s">
        <v>1350</v>
      </c>
      <c r="F143" s="120" t="s">
        <v>706</v>
      </c>
      <c r="G143" s="120" t="s">
        <v>273</v>
      </c>
      <c r="H143" s="108" t="s">
        <v>313</v>
      </c>
      <c r="I143" s="108" t="s">
        <v>454</v>
      </c>
      <c r="J143" s="120" t="s">
        <v>248</v>
      </c>
      <c r="K143" s="108" t="s">
        <v>575</v>
      </c>
      <c r="L143" s="108" t="s">
        <v>454</v>
      </c>
      <c r="M143" s="120" t="s">
        <v>247</v>
      </c>
      <c r="N143" s="108" t="s">
        <v>313</v>
      </c>
      <c r="O143" s="108" t="s">
        <v>583</v>
      </c>
      <c r="P143" s="120" t="s">
        <v>233</v>
      </c>
      <c r="S143" s="120"/>
      <c r="V143" s="120"/>
      <c r="W143" s="108" t="s">
        <v>313</v>
      </c>
      <c r="X143" s="108" t="s">
        <v>128</v>
      </c>
      <c r="Y143" s="120" t="s">
        <v>240</v>
      </c>
      <c r="Z143" s="108" t="s">
        <v>313</v>
      </c>
      <c r="AA143" s="108" t="s">
        <v>128</v>
      </c>
      <c r="AB143" s="120" t="s">
        <v>248</v>
      </c>
      <c r="AC143" s="108" t="s">
        <v>315</v>
      </c>
      <c r="AD143" s="108" t="s">
        <v>128</v>
      </c>
      <c r="AE143" s="120" t="s">
        <v>241</v>
      </c>
    </row>
    <row r="144" spans="1:256" s="108" customFormat="1" x14ac:dyDescent="0.2">
      <c r="A144" s="120" t="s">
        <v>384</v>
      </c>
      <c r="B144" s="120" t="s">
        <v>140</v>
      </c>
      <c r="C144" s="108" t="s">
        <v>438</v>
      </c>
      <c r="D144" s="123">
        <v>37553</v>
      </c>
      <c r="E144" s="109" t="s">
        <v>295</v>
      </c>
      <c r="F144" s="120" t="s">
        <v>506</v>
      </c>
      <c r="G144" s="120" t="s">
        <v>408</v>
      </c>
      <c r="H144" s="108" t="s">
        <v>397</v>
      </c>
      <c r="I144" s="108" t="s">
        <v>140</v>
      </c>
      <c r="J144" s="120" t="s">
        <v>398</v>
      </c>
      <c r="M144" s="120"/>
      <c r="P144" s="120"/>
      <c r="S144" s="120"/>
      <c r="V144" s="120"/>
      <c r="Y144" s="120"/>
      <c r="AB144" s="120"/>
      <c r="AE144" s="120"/>
    </row>
    <row r="145" spans="1:256" s="108" customFormat="1" x14ac:dyDescent="0.2">
      <c r="A145" t="s">
        <v>226</v>
      </c>
      <c r="B145" t="s">
        <v>556</v>
      </c>
      <c r="C145" s="100" t="s">
        <v>3500</v>
      </c>
      <c r="D145" s="40">
        <v>33522</v>
      </c>
      <c r="E145" s="109" t="s">
        <v>1391</v>
      </c>
      <c r="F145" s="109" t="s">
        <v>4487</v>
      </c>
      <c r="G145" s="120" t="s">
        <v>259</v>
      </c>
      <c r="H145" s="108" t="s">
        <v>226</v>
      </c>
      <c r="I145" s="116" t="s">
        <v>556</v>
      </c>
      <c r="J145" s="127" t="s">
        <v>228</v>
      </c>
      <c r="K145" s="108" t="s">
        <v>226</v>
      </c>
      <c r="L145" s="116" t="s">
        <v>556</v>
      </c>
      <c r="M145" s="127" t="s">
        <v>276</v>
      </c>
      <c r="N145" s="108" t="s">
        <v>226</v>
      </c>
      <c r="O145" s="116" t="s">
        <v>556</v>
      </c>
      <c r="P145" s="127" t="s">
        <v>276</v>
      </c>
      <c r="Q145" s="108" t="s">
        <v>214</v>
      </c>
      <c r="R145" s="116" t="s">
        <v>556</v>
      </c>
      <c r="S145" s="127" t="s">
        <v>1200</v>
      </c>
      <c r="T145" s="108" t="s">
        <v>226</v>
      </c>
      <c r="U145" s="116" t="s">
        <v>556</v>
      </c>
      <c r="V145" s="127" t="s">
        <v>276</v>
      </c>
      <c r="W145" s="108" t="s">
        <v>226</v>
      </c>
      <c r="X145" s="116" t="s">
        <v>556</v>
      </c>
      <c r="Y145" s="127" t="s">
        <v>259</v>
      </c>
      <c r="Z145" s="108" t="s">
        <v>226</v>
      </c>
      <c r="AA145" s="116" t="s">
        <v>556</v>
      </c>
      <c r="AB145" s="127" t="s">
        <v>201</v>
      </c>
      <c r="AC145" s="108" t="s">
        <v>226</v>
      </c>
      <c r="AD145" s="116" t="s">
        <v>556</v>
      </c>
      <c r="AE145" s="127" t="s">
        <v>259</v>
      </c>
      <c r="AG145" s="116"/>
      <c r="AH145" s="127"/>
      <c r="AI145" s="108" t="s">
        <v>226</v>
      </c>
      <c r="AJ145" s="116" t="s">
        <v>556</v>
      </c>
      <c r="AK145" s="127" t="s">
        <v>233</v>
      </c>
      <c r="AL145" s="108" t="s">
        <v>226</v>
      </c>
      <c r="AM145" s="116" t="s">
        <v>556</v>
      </c>
      <c r="AN145" s="127" t="s">
        <v>259</v>
      </c>
    </row>
    <row r="146" spans="1:256" s="108" customFormat="1" x14ac:dyDescent="0.2">
      <c r="A146" s="108" t="s">
        <v>397</v>
      </c>
      <c r="B146" s="108" t="s">
        <v>275</v>
      </c>
      <c r="C146" s="108" t="s">
        <v>4488</v>
      </c>
      <c r="D146" s="123">
        <v>37429</v>
      </c>
      <c r="E146" s="109" t="s">
        <v>4421</v>
      </c>
      <c r="F146" s="120"/>
      <c r="G146" s="120" t="s">
        <v>412</v>
      </c>
      <c r="J146" s="120"/>
      <c r="M146" s="120"/>
      <c r="P146" s="120"/>
      <c r="S146" s="120"/>
      <c r="V146" s="120"/>
      <c r="Y146" s="120"/>
      <c r="AB146" s="120"/>
      <c r="AE146" s="120"/>
    </row>
    <row r="147" spans="1:256" s="108" customFormat="1" x14ac:dyDescent="0.2">
      <c r="A147" s="108" t="s">
        <v>298</v>
      </c>
      <c r="B147" s="108" t="s">
        <v>177</v>
      </c>
      <c r="C147" s="108" t="s">
        <v>4489</v>
      </c>
      <c r="D147" s="123">
        <v>37367</v>
      </c>
      <c r="E147" s="109" t="s">
        <v>4462</v>
      </c>
      <c r="F147" s="120"/>
      <c r="G147" s="120" t="s">
        <v>241</v>
      </c>
      <c r="J147" s="120"/>
      <c r="M147" s="120"/>
      <c r="P147" s="120"/>
      <c r="S147" s="120"/>
      <c r="V147" s="120"/>
      <c r="Y147" s="120"/>
      <c r="AB147" s="120"/>
      <c r="AE147" s="120"/>
    </row>
    <row r="148" spans="1:256" ht="12.75" customHeight="1" x14ac:dyDescent="0.2">
      <c r="A148" s="108"/>
      <c r="B148" s="108"/>
      <c r="C148" s="108" t="s">
        <v>383</v>
      </c>
      <c r="D148" s="123">
        <v>36031</v>
      </c>
      <c r="E148" s="116" t="s">
        <v>150</v>
      </c>
      <c r="F148" s="116" t="s">
        <v>150</v>
      </c>
      <c r="G148" s="120"/>
      <c r="H148" s="108" t="s">
        <v>384</v>
      </c>
      <c r="I148" s="108" t="s">
        <v>192</v>
      </c>
      <c r="J148" s="120" t="s">
        <v>385</v>
      </c>
      <c r="K148" s="108" t="s">
        <v>407</v>
      </c>
      <c r="L148" s="108" t="s">
        <v>192</v>
      </c>
      <c r="M148" s="120" t="s">
        <v>387</v>
      </c>
      <c r="N148" s="108" t="s">
        <v>384</v>
      </c>
      <c r="O148" s="108" t="s">
        <v>192</v>
      </c>
      <c r="P148" s="120" t="s">
        <v>388</v>
      </c>
      <c r="Q148" s="108"/>
      <c r="R148" s="108"/>
      <c r="S148" s="120"/>
      <c r="T148" s="108" t="s">
        <v>384</v>
      </c>
      <c r="U148" s="108" t="s">
        <v>192</v>
      </c>
      <c r="V148" s="120" t="s">
        <v>389</v>
      </c>
      <c r="W148" s="108"/>
      <c r="X148" s="108"/>
      <c r="Y148" s="120"/>
      <c r="Z148" s="108"/>
      <c r="AA148" s="108"/>
      <c r="AB148" s="120"/>
      <c r="AC148" s="108"/>
      <c r="AD148" s="108"/>
      <c r="AE148" s="120"/>
      <c r="AF148" s="108"/>
      <c r="AG148" s="108"/>
      <c r="AH148" s="108"/>
      <c r="AI148" s="108"/>
      <c r="AJ148" s="108"/>
      <c r="AK148" s="108"/>
      <c r="AL148" s="108"/>
      <c r="AM148" s="108"/>
      <c r="AN148" s="108"/>
      <c r="AO148" s="108"/>
      <c r="AP148" s="108"/>
      <c r="AQ148" s="108"/>
      <c r="AR148" s="108"/>
      <c r="AS148" s="108"/>
      <c r="AT148" s="108"/>
      <c r="AU148" s="108"/>
      <c r="AV148" s="108"/>
      <c r="AW148" s="108"/>
      <c r="AX148" s="108"/>
      <c r="AY148" s="108"/>
      <c r="AZ148" s="108"/>
      <c r="BA148" s="108"/>
      <c r="BB148" s="108"/>
      <c r="BC148" s="108"/>
      <c r="BD148" s="108"/>
      <c r="BE148" s="108"/>
      <c r="BF148" s="108"/>
      <c r="BG148" s="108"/>
      <c r="BH148" s="108"/>
      <c r="BI148" s="108"/>
      <c r="BJ148" s="108"/>
      <c r="BK148" s="108"/>
      <c r="BL148" s="108"/>
      <c r="BM148" s="108"/>
      <c r="BN148" s="108"/>
      <c r="BO148" s="108"/>
      <c r="BP148" s="108"/>
      <c r="BQ148" s="108"/>
      <c r="BR148" s="108"/>
      <c r="BS148" s="108"/>
      <c r="BT148" s="108"/>
      <c r="BU148" s="108"/>
      <c r="BV148" s="108"/>
      <c r="BW148" s="108"/>
      <c r="BX148" s="108"/>
      <c r="BY148" s="108"/>
      <c r="BZ148" s="108"/>
      <c r="CA148" s="108"/>
      <c r="CB148" s="108"/>
      <c r="CC148" s="108"/>
      <c r="CD148" s="108"/>
      <c r="CE148" s="108"/>
      <c r="CF148" s="108"/>
      <c r="CG148" s="108"/>
      <c r="CH148" s="108"/>
      <c r="CI148" s="108"/>
      <c r="CJ148" s="108"/>
      <c r="CK148" s="108"/>
      <c r="CL148" s="108"/>
      <c r="CM148" s="108"/>
      <c r="CN148" s="108"/>
      <c r="CO148" s="108"/>
      <c r="CP148" s="108"/>
      <c r="CQ148" s="108"/>
      <c r="CR148" s="108"/>
      <c r="CS148" s="108"/>
      <c r="CT148" s="108"/>
      <c r="CU148" s="108"/>
      <c r="CV148" s="108"/>
      <c r="CW148" s="108"/>
      <c r="CX148" s="108"/>
      <c r="CY148" s="108"/>
      <c r="CZ148" s="108"/>
      <c r="DA148" s="108"/>
      <c r="DB148" s="108"/>
      <c r="DC148" s="108"/>
      <c r="DD148" s="108"/>
      <c r="DE148" s="108"/>
      <c r="DF148" s="108"/>
      <c r="DG148" s="108"/>
      <c r="DH148" s="108"/>
      <c r="DI148" s="108"/>
      <c r="DJ148" s="108"/>
      <c r="DK148" s="108"/>
      <c r="DL148" s="108"/>
      <c r="DM148" s="108"/>
      <c r="DN148" s="108"/>
      <c r="DO148" s="108"/>
      <c r="DP148" s="108"/>
      <c r="DQ148" s="108"/>
      <c r="DR148" s="108"/>
      <c r="DS148" s="108"/>
      <c r="DT148" s="108"/>
      <c r="DU148" s="108"/>
      <c r="DV148" s="108"/>
      <c r="DW148" s="108"/>
      <c r="DX148" s="108"/>
      <c r="DY148" s="108"/>
      <c r="DZ148" s="108"/>
      <c r="EA148" s="108"/>
      <c r="EB148" s="108"/>
      <c r="EC148" s="108"/>
      <c r="ED148" s="108"/>
      <c r="EE148" s="108"/>
      <c r="EF148" s="108"/>
      <c r="EG148" s="108"/>
      <c r="EH148" s="108"/>
      <c r="EI148" s="108"/>
      <c r="EJ148" s="108"/>
      <c r="EK148" s="108"/>
      <c r="EL148" s="108"/>
      <c r="EM148" s="108"/>
      <c r="EN148" s="108"/>
      <c r="EO148" s="108"/>
      <c r="EP148" s="108"/>
      <c r="EQ148" s="108"/>
      <c r="ER148" s="108"/>
      <c r="ES148" s="108"/>
      <c r="ET148" s="108"/>
      <c r="EU148" s="108"/>
      <c r="EV148" s="108"/>
      <c r="EW148" s="108"/>
      <c r="EX148" s="108"/>
      <c r="EY148" s="108"/>
      <c r="EZ148" s="108"/>
      <c r="FA148" s="108"/>
      <c r="FB148" s="108"/>
      <c r="FC148" s="108"/>
      <c r="FD148" s="108"/>
      <c r="FE148" s="108"/>
      <c r="FF148" s="108"/>
      <c r="FG148" s="108"/>
      <c r="FH148" s="108"/>
      <c r="FI148" s="108"/>
      <c r="FJ148" s="108"/>
      <c r="FK148" s="108"/>
      <c r="FL148" s="108"/>
      <c r="FM148" s="108"/>
      <c r="FN148" s="108"/>
      <c r="FO148" s="108"/>
      <c r="FP148" s="108"/>
      <c r="FQ148" s="108"/>
      <c r="FR148" s="108"/>
      <c r="FS148" s="108"/>
      <c r="FT148" s="108"/>
      <c r="FU148" s="108"/>
      <c r="FV148" s="108"/>
      <c r="FW148" s="108"/>
      <c r="FX148" s="108"/>
      <c r="FY148" s="108"/>
      <c r="FZ148" s="108"/>
      <c r="GA148" s="108"/>
      <c r="GB148" s="108"/>
      <c r="GC148" s="108"/>
      <c r="GD148" s="108"/>
      <c r="GE148" s="108"/>
      <c r="GF148" s="108"/>
      <c r="GG148" s="108"/>
      <c r="GH148" s="108"/>
      <c r="GI148" s="108"/>
      <c r="GJ148" s="108"/>
      <c r="GK148" s="108"/>
      <c r="GL148" s="108"/>
      <c r="GM148" s="108"/>
      <c r="GN148" s="108"/>
      <c r="GO148" s="108"/>
      <c r="GP148" s="108"/>
      <c r="GQ148" s="108"/>
      <c r="GR148" s="108"/>
      <c r="GS148" s="108"/>
      <c r="GT148" s="108"/>
      <c r="GU148" s="108"/>
      <c r="GV148" s="108"/>
      <c r="GW148" s="108"/>
      <c r="GX148" s="108"/>
      <c r="GY148" s="108"/>
      <c r="GZ148" s="108"/>
      <c r="HA148" s="108"/>
      <c r="HB148" s="108"/>
      <c r="HC148" s="108"/>
      <c r="HD148" s="108"/>
      <c r="HE148" s="108"/>
      <c r="HF148" s="108"/>
      <c r="HG148" s="108"/>
      <c r="HH148" s="108"/>
      <c r="HI148" s="108"/>
      <c r="HJ148" s="108"/>
      <c r="HK148" s="108"/>
      <c r="HL148" s="108"/>
      <c r="HM148" s="108"/>
      <c r="HN148" s="108"/>
      <c r="HO148" s="108"/>
      <c r="HP148" s="108"/>
      <c r="HQ148" s="108"/>
      <c r="HR148" s="108"/>
      <c r="HS148" s="108"/>
      <c r="HT148" s="108"/>
      <c r="HU148" s="108"/>
      <c r="HV148" s="108"/>
      <c r="HW148" s="108"/>
      <c r="HX148" s="108"/>
      <c r="HY148" s="108"/>
      <c r="HZ148" s="108"/>
      <c r="IA148" s="108"/>
      <c r="IB148" s="108"/>
      <c r="IC148" s="108"/>
      <c r="ID148" s="108"/>
      <c r="IE148" s="108"/>
      <c r="IF148" s="108"/>
      <c r="IG148" s="108"/>
      <c r="IH148" s="108"/>
      <c r="II148" s="108"/>
      <c r="IJ148" s="108"/>
      <c r="IK148" s="108"/>
      <c r="IL148" s="108"/>
      <c r="IM148" s="108"/>
      <c r="IN148" s="108"/>
      <c r="IO148" s="108"/>
      <c r="IP148" s="108"/>
      <c r="IQ148" s="108"/>
      <c r="IR148" s="108"/>
      <c r="IS148" s="108"/>
      <c r="IT148" s="108"/>
      <c r="IU148" s="108"/>
      <c r="IV148" s="108"/>
    </row>
    <row r="149" spans="1:256" ht="12.75" customHeight="1" x14ac:dyDescent="0.2">
      <c r="A149" s="108" t="s">
        <v>386</v>
      </c>
      <c r="B149" s="108" t="s">
        <v>192</v>
      </c>
      <c r="C149" s="108" t="s">
        <v>4490</v>
      </c>
      <c r="D149" s="123">
        <v>36237</v>
      </c>
      <c r="E149" s="109" t="s">
        <v>98</v>
      </c>
      <c r="F149" s="109" t="s">
        <v>114</v>
      </c>
      <c r="G149" s="120" t="s">
        <v>164</v>
      </c>
      <c r="H149" s="108"/>
      <c r="I149" s="116"/>
      <c r="J149" s="120"/>
      <c r="K149" s="108" t="s">
        <v>399</v>
      </c>
      <c r="L149" s="116" t="s">
        <v>232</v>
      </c>
      <c r="M149" s="120" t="s">
        <v>141</v>
      </c>
      <c r="N149" s="108"/>
      <c r="O149" s="116"/>
      <c r="P149" s="120"/>
      <c r="Q149" s="108"/>
      <c r="R149" s="116"/>
      <c r="S149" s="120"/>
      <c r="T149" s="108"/>
      <c r="U149" s="116"/>
      <c r="V149" s="120"/>
      <c r="W149" s="108"/>
      <c r="X149" s="116"/>
      <c r="Y149" s="120"/>
      <c r="Z149" s="108"/>
      <c r="AA149" s="116"/>
      <c r="AB149" s="120"/>
      <c r="AC149" s="108"/>
      <c r="AD149" s="116"/>
      <c r="AE149" s="120"/>
      <c r="AF149" s="108"/>
      <c r="AG149" s="116"/>
      <c r="AH149" s="120"/>
      <c r="AI149" s="108"/>
      <c r="AJ149" s="116"/>
      <c r="AK149" s="120"/>
      <c r="AL149" s="108"/>
      <c r="AM149" s="116"/>
      <c r="AN149" s="120"/>
      <c r="AO149" s="108"/>
      <c r="AP149" s="108"/>
      <c r="AQ149" s="108"/>
      <c r="AR149" s="108"/>
      <c r="AS149" s="108"/>
      <c r="AT149" s="108"/>
      <c r="AU149" s="108"/>
      <c r="AV149" s="108"/>
      <c r="AW149" s="108"/>
      <c r="AX149" s="108"/>
      <c r="AY149" s="108"/>
      <c r="AZ149" s="108"/>
      <c r="BA149" s="108"/>
      <c r="BB149" s="108"/>
      <c r="BC149" s="108"/>
      <c r="BD149" s="108"/>
      <c r="BE149" s="108"/>
      <c r="BF149" s="108"/>
      <c r="BG149" s="108"/>
      <c r="BH149" s="108"/>
      <c r="BI149" s="108"/>
      <c r="BJ149" s="108"/>
      <c r="BK149" s="108"/>
      <c r="BL149" s="108"/>
      <c r="BM149" s="108"/>
      <c r="BN149" s="108"/>
      <c r="BO149" s="108"/>
      <c r="BP149" s="108"/>
      <c r="BQ149" s="108"/>
      <c r="BR149" s="108"/>
      <c r="BS149" s="108"/>
      <c r="BT149" s="108"/>
      <c r="BU149" s="108"/>
      <c r="BV149" s="108"/>
      <c r="BW149" s="108"/>
      <c r="BX149" s="108"/>
      <c r="BY149" s="108"/>
      <c r="BZ149" s="108"/>
      <c r="CA149" s="108"/>
      <c r="CB149" s="108"/>
      <c r="CC149" s="108"/>
      <c r="CD149" s="108"/>
      <c r="CE149" s="108"/>
      <c r="CF149" s="108"/>
      <c r="CG149" s="108"/>
      <c r="CH149" s="108"/>
      <c r="CI149" s="108"/>
      <c r="CJ149" s="108"/>
      <c r="CK149" s="108"/>
      <c r="CL149" s="108"/>
      <c r="CM149" s="108"/>
      <c r="CN149" s="108"/>
      <c r="CO149" s="108"/>
      <c r="CP149" s="108"/>
      <c r="CQ149" s="108"/>
      <c r="CR149" s="108"/>
      <c r="CS149" s="108"/>
      <c r="CT149" s="108"/>
      <c r="CU149" s="108"/>
      <c r="CV149" s="108"/>
      <c r="CW149" s="108"/>
      <c r="CX149" s="108"/>
      <c r="CY149" s="108"/>
      <c r="CZ149" s="108"/>
      <c r="DA149" s="108"/>
      <c r="DB149" s="108"/>
      <c r="DC149" s="108"/>
      <c r="DD149" s="108"/>
      <c r="DE149" s="108"/>
      <c r="DF149" s="108"/>
      <c r="DG149" s="108"/>
      <c r="DH149" s="108"/>
      <c r="DI149" s="108"/>
      <c r="DJ149" s="108"/>
      <c r="DK149" s="108"/>
      <c r="DL149" s="108"/>
      <c r="DM149" s="108"/>
      <c r="DN149" s="108"/>
      <c r="DO149" s="108"/>
      <c r="DP149" s="108"/>
      <c r="DQ149" s="108"/>
      <c r="DR149" s="108"/>
      <c r="DS149" s="108"/>
      <c r="DT149" s="108"/>
      <c r="DU149" s="108"/>
      <c r="DV149" s="108"/>
      <c r="DW149" s="108"/>
      <c r="DX149" s="108"/>
      <c r="DY149" s="108"/>
      <c r="DZ149" s="108"/>
      <c r="EA149" s="108"/>
      <c r="EB149" s="108"/>
      <c r="EC149" s="108"/>
      <c r="ED149" s="108"/>
      <c r="EE149" s="108"/>
      <c r="EF149" s="108"/>
      <c r="EG149" s="108"/>
      <c r="EH149" s="108"/>
      <c r="EI149" s="108"/>
      <c r="EJ149" s="108"/>
      <c r="EK149" s="108"/>
      <c r="EL149" s="108"/>
      <c r="EM149" s="108"/>
      <c r="EN149" s="108"/>
      <c r="EO149" s="108"/>
      <c r="EP149" s="108"/>
      <c r="EQ149" s="108"/>
      <c r="ER149" s="108"/>
      <c r="ES149" s="108"/>
      <c r="ET149" s="108"/>
      <c r="EU149" s="108"/>
      <c r="EV149" s="108"/>
      <c r="EW149" s="108"/>
      <c r="EX149" s="108"/>
      <c r="EY149" s="108"/>
      <c r="EZ149" s="108"/>
      <c r="FA149" s="108"/>
      <c r="FB149" s="108"/>
      <c r="FC149" s="108"/>
      <c r="FD149" s="108"/>
      <c r="FE149" s="108"/>
      <c r="FF149" s="108"/>
      <c r="FG149" s="108"/>
      <c r="FH149" s="108"/>
      <c r="FI149" s="108"/>
      <c r="FJ149" s="108"/>
      <c r="FK149" s="108"/>
      <c r="FL149" s="108"/>
      <c r="FM149" s="108"/>
      <c r="FN149" s="108"/>
      <c r="FO149" s="108"/>
      <c r="FP149" s="108"/>
      <c r="FQ149" s="108"/>
      <c r="FR149" s="108"/>
      <c r="FS149" s="108"/>
      <c r="FT149" s="108"/>
      <c r="FU149" s="108"/>
      <c r="FV149" s="108"/>
      <c r="FW149" s="108"/>
      <c r="FX149" s="108"/>
      <c r="FY149" s="108"/>
      <c r="FZ149" s="108"/>
      <c r="GA149" s="108"/>
      <c r="GB149" s="108"/>
      <c r="GC149" s="108"/>
      <c r="GD149" s="108"/>
      <c r="GE149" s="108"/>
      <c r="GF149" s="108"/>
      <c r="GG149" s="108"/>
      <c r="GH149" s="108"/>
      <c r="GI149" s="108"/>
      <c r="GJ149" s="108"/>
      <c r="GK149" s="108"/>
      <c r="GL149" s="108"/>
      <c r="GM149" s="108"/>
      <c r="GN149" s="108"/>
      <c r="GO149" s="108"/>
      <c r="GP149" s="108"/>
      <c r="GQ149" s="108"/>
      <c r="GR149" s="108"/>
      <c r="GS149" s="108"/>
      <c r="GT149" s="108"/>
      <c r="GU149" s="108"/>
      <c r="GV149" s="108"/>
      <c r="GW149" s="108"/>
      <c r="GX149" s="108"/>
      <c r="GY149" s="108"/>
      <c r="GZ149" s="108"/>
      <c r="HA149" s="108"/>
      <c r="HB149" s="108"/>
      <c r="HC149" s="108"/>
      <c r="HD149" s="108"/>
      <c r="HE149" s="108"/>
      <c r="HF149" s="108"/>
      <c r="HG149" s="108"/>
      <c r="HH149" s="108"/>
      <c r="HI149" s="108"/>
      <c r="HJ149" s="108"/>
      <c r="HK149" s="108"/>
      <c r="HL149" s="108"/>
      <c r="HM149" s="108"/>
      <c r="HN149" s="108"/>
      <c r="HO149" s="108"/>
      <c r="HP149" s="108"/>
      <c r="HQ149" s="108"/>
      <c r="HR149" s="108"/>
      <c r="HS149" s="108"/>
      <c r="HT149" s="108"/>
      <c r="HU149" s="108"/>
      <c r="HV149" s="108"/>
      <c r="HW149" s="108"/>
      <c r="HX149" s="108"/>
      <c r="HY149" s="108"/>
      <c r="HZ149" s="108"/>
      <c r="IA149" s="108"/>
      <c r="IB149" s="108"/>
      <c r="IC149" s="108"/>
      <c r="ID149" s="108"/>
      <c r="IE149" s="108"/>
      <c r="IF149" s="108"/>
      <c r="IG149" s="108"/>
      <c r="IH149" s="108"/>
      <c r="II149" s="108"/>
      <c r="IJ149" s="108"/>
      <c r="IK149" s="108"/>
      <c r="IL149" s="108"/>
      <c r="IM149" s="108"/>
      <c r="IN149" s="108"/>
      <c r="IO149" s="108"/>
      <c r="IP149" s="108"/>
      <c r="IQ149" s="108"/>
      <c r="IR149" s="108"/>
      <c r="IS149" s="108"/>
      <c r="IT149" s="108"/>
      <c r="IU149" s="108"/>
      <c r="IV149" s="108"/>
    </row>
    <row r="150" spans="1:256" s="108" customFormat="1" x14ac:dyDescent="0.2">
      <c r="A150" s="120"/>
      <c r="B150" s="120"/>
      <c r="C150" s="108" t="s">
        <v>1992</v>
      </c>
      <c r="D150" s="123">
        <v>35951</v>
      </c>
      <c r="E150" s="109" t="s">
        <v>698</v>
      </c>
      <c r="F150" s="120" t="s">
        <v>1487</v>
      </c>
      <c r="G150" s="120"/>
      <c r="H150" s="108" t="s">
        <v>1723</v>
      </c>
      <c r="I150" s="108" t="s">
        <v>170</v>
      </c>
      <c r="J150" s="120" t="s">
        <v>3578</v>
      </c>
      <c r="K150" s="108" t="s">
        <v>94</v>
      </c>
      <c r="L150" s="108" t="s">
        <v>170</v>
      </c>
      <c r="M150" s="120" t="s">
        <v>1995</v>
      </c>
      <c r="N150" s="108" t="s">
        <v>1996</v>
      </c>
      <c r="O150" s="108" t="s">
        <v>170</v>
      </c>
      <c r="P150" s="120" t="s">
        <v>125</v>
      </c>
      <c r="S150" s="120"/>
      <c r="V150" s="120"/>
      <c r="Y150" s="120"/>
      <c r="AB150" s="120"/>
      <c r="AE150" s="120"/>
    </row>
    <row r="151" spans="1:256" s="108" customFormat="1" x14ac:dyDescent="0.2">
      <c r="A151" s="108" t="s">
        <v>184</v>
      </c>
      <c r="B151" s="108" t="s">
        <v>454</v>
      </c>
      <c r="C151" s="108" t="s">
        <v>1585</v>
      </c>
      <c r="D151" s="123">
        <v>36255</v>
      </c>
      <c r="E151" s="109" t="s">
        <v>698</v>
      </c>
      <c r="F151" s="120" t="s">
        <v>719</v>
      </c>
      <c r="G151" s="120"/>
      <c r="H151" s="108" t="s">
        <v>1125</v>
      </c>
      <c r="I151" s="108" t="s">
        <v>454</v>
      </c>
      <c r="J151" s="120" t="s">
        <v>4491</v>
      </c>
      <c r="M151" s="120"/>
      <c r="N151" s="108" t="s">
        <v>397</v>
      </c>
      <c r="O151" s="108" t="s">
        <v>454</v>
      </c>
      <c r="P151" s="120" t="s">
        <v>398</v>
      </c>
      <c r="S151" s="120"/>
      <c r="V151" s="120"/>
      <c r="Y151" s="120"/>
      <c r="AB151" s="120"/>
      <c r="AE151" s="120"/>
      <c r="BB151" s="109"/>
      <c r="BC151" s="109"/>
      <c r="BE151" s="109"/>
      <c r="BF151" s="109"/>
      <c r="BH151" s="109"/>
      <c r="BI151" s="109"/>
      <c r="BK151" s="109"/>
      <c r="BL151" s="109"/>
      <c r="BN151" s="109"/>
      <c r="BO151" s="109"/>
      <c r="BQ151" s="123"/>
      <c r="BR151" s="109"/>
      <c r="BS151" s="116"/>
      <c r="BU151" s="120"/>
      <c r="BV151" s="116"/>
      <c r="BW151" s="116"/>
      <c r="BX151" s="125"/>
    </row>
    <row r="152" spans="1:256" s="108" customFormat="1" x14ac:dyDescent="0.2">
      <c r="A152" s="108" t="s">
        <v>386</v>
      </c>
      <c r="B152" s="108" t="s">
        <v>195</v>
      </c>
      <c r="C152" s="108" t="s">
        <v>3109</v>
      </c>
      <c r="D152" s="123">
        <v>36323</v>
      </c>
      <c r="E152" s="109" t="s">
        <v>99</v>
      </c>
      <c r="F152" s="120" t="s">
        <v>416</v>
      </c>
      <c r="G152" s="120" t="s">
        <v>141</v>
      </c>
      <c r="H152" s="108" t="s">
        <v>386</v>
      </c>
      <c r="I152" s="108" t="s">
        <v>195</v>
      </c>
      <c r="J152" s="120" t="s">
        <v>393</v>
      </c>
      <c r="K152" s="108" t="s">
        <v>402</v>
      </c>
      <c r="L152" s="108" t="s">
        <v>195</v>
      </c>
      <c r="M152" s="120" t="s">
        <v>167</v>
      </c>
      <c r="N152" s="108" t="s">
        <v>399</v>
      </c>
      <c r="O152" s="108" t="s">
        <v>195</v>
      </c>
      <c r="P152" s="120" t="s">
        <v>141</v>
      </c>
      <c r="S152" s="120"/>
      <c r="V152" s="120"/>
      <c r="Y152" s="120"/>
      <c r="AB152" s="120"/>
      <c r="AE152" s="120"/>
    </row>
    <row r="153" spans="1:256" s="108" customFormat="1" x14ac:dyDescent="0.2">
      <c r="A153" t="s">
        <v>384</v>
      </c>
      <c r="B153" t="s">
        <v>95</v>
      </c>
      <c r="C153" s="108" t="s">
        <v>2304</v>
      </c>
      <c r="D153" s="123">
        <v>36221</v>
      </c>
      <c r="E153" s="109" t="s">
        <v>698</v>
      </c>
      <c r="F153" s="120" t="s">
        <v>191</v>
      </c>
      <c r="G153" s="120" t="s">
        <v>388</v>
      </c>
      <c r="H153" s="108" t="s">
        <v>384</v>
      </c>
      <c r="I153" s="108" t="s">
        <v>95</v>
      </c>
      <c r="J153" s="120" t="s">
        <v>629</v>
      </c>
      <c r="K153" s="108" t="s">
        <v>384</v>
      </c>
      <c r="L153" s="108" t="s">
        <v>95</v>
      </c>
      <c r="M153" s="120" t="s">
        <v>408</v>
      </c>
      <c r="N153" s="108" t="s">
        <v>421</v>
      </c>
      <c r="O153" s="108" t="s">
        <v>95</v>
      </c>
      <c r="P153" s="120" t="s">
        <v>389</v>
      </c>
      <c r="S153" s="120"/>
      <c r="V153" s="120"/>
      <c r="Y153" s="120"/>
      <c r="AB153" s="120"/>
      <c r="AE153" s="120"/>
    </row>
    <row r="154" spans="1:256" s="108" customFormat="1" x14ac:dyDescent="0.2">
      <c r="C154" s="108" t="s">
        <v>4492</v>
      </c>
      <c r="D154" s="123">
        <v>35247</v>
      </c>
      <c r="E154" s="116" t="s">
        <v>121</v>
      </c>
      <c r="F154" s="120" t="s">
        <v>1631</v>
      </c>
      <c r="G154" s="120"/>
      <c r="J154" s="120"/>
      <c r="K154" s="108" t="s">
        <v>487</v>
      </c>
      <c r="L154" s="108" t="s">
        <v>454</v>
      </c>
      <c r="M154" s="120" t="s">
        <v>4493</v>
      </c>
      <c r="N154" s="108" t="s">
        <v>692</v>
      </c>
      <c r="O154" s="108" t="s">
        <v>454</v>
      </c>
      <c r="P154" s="120" t="s">
        <v>4494</v>
      </c>
      <c r="S154" s="120"/>
      <c r="T154" s="108" t="s">
        <v>487</v>
      </c>
      <c r="U154" s="108" t="s">
        <v>324</v>
      </c>
      <c r="V154" s="120" t="s">
        <v>4495</v>
      </c>
      <c r="Y154" s="120"/>
      <c r="AB154" s="120"/>
      <c r="AE154" s="120"/>
    </row>
    <row r="155" spans="1:256" s="108" customFormat="1" x14ac:dyDescent="0.2">
      <c r="A155" s="108" t="s">
        <v>103</v>
      </c>
      <c r="B155" s="108" t="s">
        <v>195</v>
      </c>
      <c r="C155" s="108" t="s">
        <v>4496</v>
      </c>
      <c r="D155" s="123">
        <v>37994</v>
      </c>
      <c r="E155" s="109" t="s">
        <v>4462</v>
      </c>
      <c r="F155" s="120"/>
      <c r="G155" s="120" t="s">
        <v>4497</v>
      </c>
      <c r="J155" s="120"/>
      <c r="M155" s="120"/>
      <c r="P155" s="120"/>
      <c r="S155" s="120"/>
      <c r="V155" s="120"/>
      <c r="Y155" s="120"/>
      <c r="AB155" s="120"/>
      <c r="AE155" s="120"/>
    </row>
    <row r="156" spans="1:256" s="108" customFormat="1" x14ac:dyDescent="0.2">
      <c r="A156" s="108" t="s">
        <v>445</v>
      </c>
      <c r="B156" s="108" t="s">
        <v>556</v>
      </c>
      <c r="C156" s="108" t="s">
        <v>3332</v>
      </c>
      <c r="D156" s="123">
        <v>35321</v>
      </c>
      <c r="E156" s="109" t="s">
        <v>391</v>
      </c>
      <c r="F156" s="109" t="s">
        <v>415</v>
      </c>
      <c r="G156" s="120"/>
      <c r="H156" s="108" t="s">
        <v>445</v>
      </c>
      <c r="I156" s="109" t="s">
        <v>556</v>
      </c>
      <c r="J156" s="109"/>
      <c r="K156" s="108" t="s">
        <v>445</v>
      </c>
      <c r="L156" s="109" t="s">
        <v>556</v>
      </c>
      <c r="M156" s="109"/>
      <c r="N156" s="108" t="s">
        <v>445</v>
      </c>
      <c r="O156" s="109" t="s">
        <v>556</v>
      </c>
      <c r="P156" s="109"/>
      <c r="Q156" s="108" t="s">
        <v>445</v>
      </c>
      <c r="R156" s="109" t="s">
        <v>185</v>
      </c>
      <c r="S156" s="109"/>
      <c r="T156" s="108" t="s">
        <v>445</v>
      </c>
      <c r="U156" s="109" t="s">
        <v>140</v>
      </c>
      <c r="V156" s="109"/>
      <c r="W156" s="108" t="s">
        <v>445</v>
      </c>
      <c r="X156" s="109" t="s">
        <v>140</v>
      </c>
      <c r="Y156" s="109"/>
      <c r="Z156" s="108" t="s">
        <v>445</v>
      </c>
      <c r="AA156" s="109" t="s">
        <v>140</v>
      </c>
      <c r="AB156" s="109"/>
      <c r="AD156" s="109"/>
      <c r="AE156" s="109"/>
      <c r="AG156" s="109"/>
      <c r="AH156" s="109"/>
      <c r="AJ156" s="109"/>
      <c r="AK156" s="109"/>
      <c r="AM156" s="109"/>
      <c r="AN156" s="109"/>
      <c r="AP156" s="109"/>
      <c r="AQ156" s="109"/>
      <c r="AS156" s="109"/>
      <c r="AT156" s="109"/>
      <c r="AV156" s="109"/>
      <c r="AW156" s="109"/>
      <c r="AY156" s="109"/>
      <c r="AZ156" s="109"/>
      <c r="BB156" s="116"/>
      <c r="BC156" s="120"/>
      <c r="BE156" s="116"/>
      <c r="BF156" s="120"/>
      <c r="BH156" s="116"/>
      <c r="BI156" s="120"/>
      <c r="BK156" s="116"/>
      <c r="BL156" s="120"/>
      <c r="BN156" s="116"/>
      <c r="BO156" s="120"/>
      <c r="BR156" s="120"/>
      <c r="BS156" s="116"/>
      <c r="BT156" s="116"/>
      <c r="BU156" s="116"/>
      <c r="BV156" s="116"/>
      <c r="BW156" s="116"/>
      <c r="BX156" s="116"/>
    </row>
    <row r="157" spans="1:256" s="108" customFormat="1" x14ac:dyDescent="0.2">
      <c r="A157" s="108" t="s">
        <v>522</v>
      </c>
      <c r="B157" s="108" t="s">
        <v>123</v>
      </c>
      <c r="C157" s="108" t="s">
        <v>2247</v>
      </c>
      <c r="D157" s="123">
        <v>33751</v>
      </c>
      <c r="E157" s="116" t="s">
        <v>1825</v>
      </c>
      <c r="F157" s="120" t="s">
        <v>301</v>
      </c>
      <c r="G157" s="120" t="s">
        <v>896</v>
      </c>
      <c r="H157" s="108" t="s">
        <v>274</v>
      </c>
      <c r="I157" s="116" t="s">
        <v>123</v>
      </c>
      <c r="J157" s="127" t="s">
        <v>259</v>
      </c>
      <c r="K157" s="108" t="s">
        <v>274</v>
      </c>
      <c r="L157" s="116" t="s">
        <v>123</v>
      </c>
      <c r="M157" s="127" t="s">
        <v>234</v>
      </c>
      <c r="O157" s="116"/>
      <c r="P157" s="127"/>
      <c r="Q157" s="108" t="s">
        <v>274</v>
      </c>
      <c r="R157" s="116" t="s">
        <v>123</v>
      </c>
      <c r="S157" s="127" t="s">
        <v>259</v>
      </c>
      <c r="T157" s="108" t="s">
        <v>274</v>
      </c>
      <c r="U157" s="116" t="s">
        <v>123</v>
      </c>
      <c r="V157" s="127" t="s">
        <v>276</v>
      </c>
      <c r="W157" s="108" t="s">
        <v>274</v>
      </c>
      <c r="X157" s="116" t="s">
        <v>123</v>
      </c>
      <c r="Y157" s="127" t="s">
        <v>203</v>
      </c>
      <c r="Z157" s="108" t="s">
        <v>274</v>
      </c>
      <c r="AA157" s="116" t="s">
        <v>123</v>
      </c>
      <c r="AB157" s="127" t="s">
        <v>259</v>
      </c>
      <c r="AC157" s="108" t="s">
        <v>274</v>
      </c>
      <c r="AD157" s="116" t="s">
        <v>123</v>
      </c>
      <c r="AE157" s="127" t="s">
        <v>249</v>
      </c>
    </row>
    <row r="158" spans="1:256" s="108" customFormat="1" x14ac:dyDescent="0.2">
      <c r="A158" s="108" t="s">
        <v>351</v>
      </c>
      <c r="B158" s="108" t="s">
        <v>396</v>
      </c>
      <c r="C158" s="108" t="s">
        <v>1401</v>
      </c>
      <c r="D158" s="123">
        <v>36595</v>
      </c>
      <c r="E158" s="116" t="s">
        <v>283</v>
      </c>
      <c r="F158" s="116" t="s">
        <v>283</v>
      </c>
      <c r="G158" s="120" t="s">
        <v>1400</v>
      </c>
      <c r="H158" s="108" t="s">
        <v>351</v>
      </c>
      <c r="I158" s="108" t="s">
        <v>396</v>
      </c>
      <c r="J158" s="120" t="s">
        <v>769</v>
      </c>
      <c r="K158" s="108" t="s">
        <v>351</v>
      </c>
      <c r="L158" s="108" t="s">
        <v>396</v>
      </c>
      <c r="M158" s="120" t="s">
        <v>796</v>
      </c>
      <c r="N158" s="108" t="s">
        <v>351</v>
      </c>
      <c r="O158" s="108" t="s">
        <v>396</v>
      </c>
      <c r="P158" s="120" t="s">
        <v>1402</v>
      </c>
      <c r="Q158" s="108" t="s">
        <v>370</v>
      </c>
      <c r="R158" s="108" t="s">
        <v>396</v>
      </c>
      <c r="S158" s="120" t="s">
        <v>796</v>
      </c>
      <c r="V158" s="120"/>
      <c r="Y158" s="120"/>
      <c r="AB158" s="120"/>
      <c r="AE158" s="120"/>
    </row>
    <row r="159" spans="1:256" s="108" customFormat="1" x14ac:dyDescent="0.2">
      <c r="A159" s="108" t="s">
        <v>147</v>
      </c>
      <c r="B159" s="108" t="s">
        <v>556</v>
      </c>
      <c r="C159" s="108" t="s">
        <v>4054</v>
      </c>
      <c r="D159" s="123">
        <v>38061</v>
      </c>
      <c r="E159" s="109" t="s">
        <v>4449</v>
      </c>
      <c r="F159" s="120"/>
      <c r="G159" s="120"/>
      <c r="J159" s="120"/>
      <c r="M159" s="120"/>
      <c r="P159" s="120"/>
      <c r="S159" s="120"/>
      <c r="V159" s="120"/>
      <c r="Y159" s="120"/>
      <c r="AB159" s="120"/>
      <c r="AE159" s="120"/>
    </row>
    <row r="160" spans="1:256" s="108" customFormat="1" x14ac:dyDescent="0.2">
      <c r="A160" s="108" t="s">
        <v>808</v>
      </c>
      <c r="B160" s="108" t="s">
        <v>123</v>
      </c>
      <c r="C160" s="108" t="s">
        <v>3834</v>
      </c>
      <c r="D160" s="123">
        <v>36429</v>
      </c>
      <c r="E160" s="109" t="s">
        <v>90</v>
      </c>
      <c r="F160" s="120" t="s">
        <v>338</v>
      </c>
      <c r="G160" s="120" t="s">
        <v>2168</v>
      </c>
      <c r="H160" s="108" t="s">
        <v>808</v>
      </c>
      <c r="I160" s="108" t="s">
        <v>123</v>
      </c>
      <c r="J160" s="120" t="s">
        <v>3835</v>
      </c>
      <c r="K160" s="108" t="s">
        <v>379</v>
      </c>
      <c r="L160" s="108" t="s">
        <v>123</v>
      </c>
      <c r="M160" s="120" t="s">
        <v>3635</v>
      </c>
      <c r="N160" s="108" t="s">
        <v>340</v>
      </c>
      <c r="O160" s="108" t="s">
        <v>123</v>
      </c>
      <c r="P160" s="120" t="s">
        <v>823</v>
      </c>
      <c r="S160" s="120"/>
      <c r="V160" s="120"/>
      <c r="Y160" s="120"/>
      <c r="AB160" s="120"/>
      <c r="AE160" s="120"/>
    </row>
    <row r="161" spans="1:256" s="108" customFormat="1" x14ac:dyDescent="0.2">
      <c r="A161" s="108" t="s">
        <v>397</v>
      </c>
      <c r="B161" s="108" t="s">
        <v>261</v>
      </c>
      <c r="C161" s="108" t="s">
        <v>4498</v>
      </c>
      <c r="D161" s="123">
        <v>36456</v>
      </c>
      <c r="E161" s="109" t="s">
        <v>477</v>
      </c>
      <c r="F161" s="120"/>
      <c r="G161" s="120" t="s">
        <v>398</v>
      </c>
      <c r="J161" s="120"/>
      <c r="M161" s="120"/>
      <c r="P161" s="120"/>
      <c r="S161" s="120"/>
      <c r="V161" s="120"/>
      <c r="Y161" s="120"/>
      <c r="AB161" s="120"/>
      <c r="AE161" s="120"/>
    </row>
    <row r="162" spans="1:256" s="108" customFormat="1" x14ac:dyDescent="0.2">
      <c r="A162" s="120" t="s">
        <v>740</v>
      </c>
      <c r="B162" s="120" t="s">
        <v>454</v>
      </c>
      <c r="C162" s="108" t="s">
        <v>3189</v>
      </c>
      <c r="D162" s="123">
        <v>37604</v>
      </c>
      <c r="E162" s="109" t="s">
        <v>506</v>
      </c>
      <c r="F162" s="120" t="s">
        <v>344</v>
      </c>
      <c r="G162" s="120" t="s">
        <v>741</v>
      </c>
      <c r="H162" s="108" t="s">
        <v>329</v>
      </c>
      <c r="I162" s="108" t="s">
        <v>454</v>
      </c>
      <c r="J162" s="120" t="s">
        <v>269</v>
      </c>
      <c r="M162" s="120"/>
      <c r="P162" s="120"/>
      <c r="S162" s="120"/>
      <c r="V162" s="120"/>
      <c r="Y162" s="120"/>
      <c r="AB162" s="120"/>
      <c r="AE162" s="120"/>
    </row>
    <row r="163" spans="1:256" s="108" customFormat="1" x14ac:dyDescent="0.2">
      <c r="A163" s="108" t="s">
        <v>313</v>
      </c>
      <c r="B163" s="108" t="s">
        <v>583</v>
      </c>
      <c r="C163" s="108" t="s">
        <v>4499</v>
      </c>
      <c r="D163" s="123">
        <v>36475</v>
      </c>
      <c r="E163" s="109" t="s">
        <v>99</v>
      </c>
      <c r="F163" s="120" t="s">
        <v>621</v>
      </c>
      <c r="G163" s="120" t="s">
        <v>247</v>
      </c>
      <c r="H163" s="108" t="s">
        <v>315</v>
      </c>
      <c r="I163" s="108" t="s">
        <v>95</v>
      </c>
      <c r="J163" s="120" t="s">
        <v>339</v>
      </c>
      <c r="M163" s="120"/>
      <c r="N163" s="108" t="s">
        <v>315</v>
      </c>
      <c r="O163" s="108" t="s">
        <v>215</v>
      </c>
      <c r="P163" s="120" t="s">
        <v>273</v>
      </c>
      <c r="S163" s="120"/>
      <c r="V163" s="120"/>
      <c r="Y163" s="120"/>
      <c r="AB163" s="120"/>
      <c r="AE163" s="120"/>
      <c r="BB163" s="36"/>
      <c r="BC163" s="36"/>
      <c r="BE163" s="36"/>
      <c r="BF163" s="36"/>
      <c r="BH163" s="36"/>
      <c r="BI163" s="36"/>
      <c r="BK163" s="36"/>
      <c r="BL163" s="36"/>
      <c r="BN163" s="36"/>
      <c r="BO163" s="36"/>
      <c r="BQ163" s="40"/>
      <c r="BR163" s="36"/>
      <c r="BS163" s="9"/>
      <c r="BU163" s="8"/>
      <c r="BV163" s="9"/>
      <c r="BW163" s="9"/>
      <c r="BX163" s="126"/>
    </row>
    <row r="164" spans="1:256" s="108" customFormat="1" x14ac:dyDescent="0.2">
      <c r="A164" s="108" t="s">
        <v>212</v>
      </c>
      <c r="B164" s="108" t="s">
        <v>195</v>
      </c>
      <c r="C164" s="108" t="s">
        <v>4500</v>
      </c>
      <c r="D164" s="123">
        <v>38089</v>
      </c>
      <c r="E164" s="109" t="s">
        <v>4501</v>
      </c>
      <c r="F164" s="120"/>
      <c r="G164" s="120" t="s">
        <v>259</v>
      </c>
      <c r="J164" s="120"/>
      <c r="M164" s="120"/>
      <c r="P164" s="120"/>
      <c r="S164" s="120"/>
      <c r="V164" s="120"/>
      <c r="Y164" s="120"/>
      <c r="AB164" s="120"/>
      <c r="AE164" s="120"/>
    </row>
    <row r="165" spans="1:256" s="108" customFormat="1" x14ac:dyDescent="0.2">
      <c r="C165" s="108" t="s">
        <v>4502</v>
      </c>
      <c r="D165" s="123">
        <v>36797</v>
      </c>
      <c r="E165" s="109" t="s">
        <v>90</v>
      </c>
      <c r="F165" s="120" t="s">
        <v>1574</v>
      </c>
      <c r="G165" s="120"/>
      <c r="J165" s="120"/>
      <c r="K165" s="108" t="s">
        <v>397</v>
      </c>
      <c r="L165" s="108" t="s">
        <v>232</v>
      </c>
      <c r="M165" s="120" t="s">
        <v>398</v>
      </c>
      <c r="N165" s="108" t="s">
        <v>397</v>
      </c>
      <c r="O165" s="108" t="s">
        <v>232</v>
      </c>
      <c r="P165" s="120" t="s">
        <v>398</v>
      </c>
      <c r="S165" s="120"/>
      <c r="V165" s="120"/>
      <c r="Y165" s="120"/>
      <c r="AB165" s="120"/>
      <c r="AE165" s="120"/>
    </row>
    <row r="166" spans="1:256" s="108" customFormat="1" x14ac:dyDescent="0.2">
      <c r="A166" s="108" t="s">
        <v>194</v>
      </c>
      <c r="B166" s="108" t="s">
        <v>261</v>
      </c>
      <c r="C166" s="108" t="s">
        <v>3174</v>
      </c>
      <c r="D166" s="123">
        <v>35519</v>
      </c>
      <c r="E166" s="116" t="s">
        <v>677</v>
      </c>
      <c r="F166" s="120" t="s">
        <v>122</v>
      </c>
      <c r="G166" s="120" t="s">
        <v>269</v>
      </c>
      <c r="H166" s="108" t="s">
        <v>238</v>
      </c>
      <c r="I166" s="108" t="s">
        <v>454</v>
      </c>
      <c r="J166" s="120" t="s">
        <v>266</v>
      </c>
      <c r="K166" s="108" t="s">
        <v>238</v>
      </c>
      <c r="L166" s="108" t="s">
        <v>454</v>
      </c>
      <c r="M166" s="120" t="s">
        <v>241</v>
      </c>
      <c r="N166" s="108" t="s">
        <v>905</v>
      </c>
      <c r="O166" s="108" t="s">
        <v>454</v>
      </c>
      <c r="P166" s="120" t="s">
        <v>241</v>
      </c>
      <c r="Q166" s="108" t="s">
        <v>194</v>
      </c>
      <c r="R166" s="108" t="s">
        <v>454</v>
      </c>
      <c r="S166" s="120" t="s">
        <v>266</v>
      </c>
      <c r="V166" s="120"/>
      <c r="Y166" s="120"/>
      <c r="AB166" s="120"/>
      <c r="AE166" s="120"/>
    </row>
    <row r="167" spans="1:256" s="108" customFormat="1" x14ac:dyDescent="0.2">
      <c r="A167" s="108" t="s">
        <v>450</v>
      </c>
      <c r="B167" s="108" t="s">
        <v>93</v>
      </c>
      <c r="C167" s="108" t="s">
        <v>4017</v>
      </c>
      <c r="D167" s="123">
        <v>37623</v>
      </c>
      <c r="E167" s="109" t="s">
        <v>4503</v>
      </c>
      <c r="F167" s="120"/>
      <c r="G167" s="120"/>
      <c r="J167" s="120"/>
      <c r="M167" s="120"/>
      <c r="P167" s="120"/>
      <c r="S167" s="120"/>
      <c r="V167" s="120"/>
      <c r="Y167" s="120"/>
      <c r="AB167" s="120"/>
      <c r="AE167" s="120"/>
    </row>
    <row r="168" spans="1:256" s="108" customFormat="1" x14ac:dyDescent="0.2">
      <c r="A168" s="120" t="s">
        <v>202</v>
      </c>
      <c r="B168" s="120" t="s">
        <v>192</v>
      </c>
      <c r="C168" s="108" t="s">
        <v>3398</v>
      </c>
      <c r="D168" s="123">
        <v>37425</v>
      </c>
      <c r="E168" s="109" t="s">
        <v>173</v>
      </c>
      <c r="F168" s="109" t="s">
        <v>173</v>
      </c>
      <c r="G168" s="120" t="s">
        <v>204</v>
      </c>
      <c r="H168" s="108" t="s">
        <v>265</v>
      </c>
      <c r="I168" s="108" t="s">
        <v>192</v>
      </c>
      <c r="J168" s="120" t="s">
        <v>241</v>
      </c>
      <c r="M168" s="120"/>
      <c r="P168" s="120"/>
      <c r="S168" s="120"/>
      <c r="V168" s="120"/>
      <c r="Y168" s="120"/>
      <c r="AB168" s="120"/>
      <c r="AE168" s="120"/>
    </row>
    <row r="169" spans="1:256" s="108" customFormat="1" x14ac:dyDescent="0.2">
      <c r="A169" t="s">
        <v>308</v>
      </c>
      <c r="B169" t="s">
        <v>140</v>
      </c>
      <c r="C169" s="108" t="s">
        <v>1918</v>
      </c>
      <c r="D169" s="123">
        <v>34891</v>
      </c>
      <c r="E169" s="109" t="s">
        <v>1919</v>
      </c>
      <c r="F169" s="108" t="s">
        <v>4504</v>
      </c>
      <c r="G169" s="120" t="s">
        <v>216</v>
      </c>
      <c r="H169" s="108" t="s">
        <v>284</v>
      </c>
      <c r="I169" s="108" t="s">
        <v>242</v>
      </c>
      <c r="J169" s="109" t="s">
        <v>201</v>
      </c>
      <c r="K169" s="108" t="s">
        <v>1378</v>
      </c>
      <c r="L169" s="108" t="s">
        <v>242</v>
      </c>
      <c r="M169" s="109" t="s">
        <v>1921</v>
      </c>
      <c r="N169" s="108" t="s">
        <v>284</v>
      </c>
      <c r="O169" s="108" t="s">
        <v>242</v>
      </c>
      <c r="P169" s="109" t="s">
        <v>248</v>
      </c>
      <c r="Q169" s="108" t="s">
        <v>279</v>
      </c>
      <c r="R169" s="108" t="s">
        <v>242</v>
      </c>
      <c r="S169" s="109" t="s">
        <v>1922</v>
      </c>
      <c r="T169" s="108" t="s">
        <v>284</v>
      </c>
      <c r="U169" s="108" t="s">
        <v>242</v>
      </c>
      <c r="V169" s="109" t="s">
        <v>1392</v>
      </c>
      <c r="W169" s="108" t="s">
        <v>284</v>
      </c>
      <c r="X169" s="108" t="s">
        <v>242</v>
      </c>
      <c r="Y169" s="109" t="s">
        <v>731</v>
      </c>
      <c r="Z169" s="108" t="s">
        <v>284</v>
      </c>
      <c r="AA169" s="108" t="s">
        <v>242</v>
      </c>
      <c r="AB169" s="109" t="s">
        <v>234</v>
      </c>
      <c r="AC169" s="108" t="s">
        <v>284</v>
      </c>
      <c r="AD169" s="108" t="s">
        <v>242</v>
      </c>
      <c r="AE169" s="109" t="s">
        <v>287</v>
      </c>
      <c r="AF169" s="108" t="s">
        <v>284</v>
      </c>
      <c r="AG169" s="108" t="s">
        <v>1344</v>
      </c>
      <c r="AH169" s="109" t="s">
        <v>567</v>
      </c>
    </row>
    <row r="170" spans="1:256" s="108" customFormat="1" x14ac:dyDescent="0.2">
      <c r="C170" s="108" t="s">
        <v>2959</v>
      </c>
      <c r="D170" s="123">
        <v>35726</v>
      </c>
      <c r="E170" s="116" t="s">
        <v>2081</v>
      </c>
      <c r="F170" s="116" t="s">
        <v>4505</v>
      </c>
      <c r="G170" s="120"/>
      <c r="H170" s="108" t="s">
        <v>308</v>
      </c>
      <c r="I170" s="108" t="s">
        <v>207</v>
      </c>
      <c r="J170" s="120" t="s">
        <v>731</v>
      </c>
      <c r="K170" s="108" t="s">
        <v>284</v>
      </c>
      <c r="L170" s="108" t="s">
        <v>207</v>
      </c>
      <c r="M170" s="120" t="s">
        <v>731</v>
      </c>
      <c r="N170" s="108" t="s">
        <v>284</v>
      </c>
      <c r="O170" s="108" t="s">
        <v>207</v>
      </c>
      <c r="P170" s="120" t="s">
        <v>2961</v>
      </c>
      <c r="Q170" s="108" t="s">
        <v>284</v>
      </c>
      <c r="R170" s="108" t="s">
        <v>207</v>
      </c>
      <c r="S170" s="120" t="s">
        <v>2506</v>
      </c>
      <c r="V170" s="120"/>
      <c r="W170" s="108" t="s">
        <v>308</v>
      </c>
      <c r="X170" s="108" t="s">
        <v>207</v>
      </c>
      <c r="Y170" s="120" t="s">
        <v>726</v>
      </c>
      <c r="AB170" s="120"/>
      <c r="AE170" s="120"/>
    </row>
    <row r="171" spans="1:256" ht="12.75" customHeight="1" x14ac:dyDescent="0.2">
      <c r="A171" s="108" t="s">
        <v>450</v>
      </c>
      <c r="B171" s="108" t="s">
        <v>177</v>
      </c>
      <c r="C171" s="108" t="s">
        <v>1146</v>
      </c>
      <c r="D171" s="123">
        <v>33313</v>
      </c>
      <c r="E171" s="109" t="s">
        <v>1103</v>
      </c>
      <c r="F171" s="109" t="s">
        <v>1275</v>
      </c>
      <c r="G171" s="120"/>
      <c r="H171" s="108" t="s">
        <v>450</v>
      </c>
      <c r="I171" s="116" t="s">
        <v>177</v>
      </c>
      <c r="J171" s="120"/>
      <c r="K171" s="108" t="s">
        <v>450</v>
      </c>
      <c r="L171" s="116" t="s">
        <v>177</v>
      </c>
      <c r="M171" s="120"/>
      <c r="N171" s="108" t="s">
        <v>450</v>
      </c>
      <c r="O171" s="116" t="s">
        <v>177</v>
      </c>
      <c r="P171" s="120"/>
      <c r="Q171" s="108" t="s">
        <v>450</v>
      </c>
      <c r="R171" s="116" t="s">
        <v>177</v>
      </c>
      <c r="S171" s="120"/>
      <c r="T171" s="108" t="s">
        <v>450</v>
      </c>
      <c r="U171" s="116" t="s">
        <v>177</v>
      </c>
      <c r="V171" s="120"/>
      <c r="W171" s="108" t="s">
        <v>450</v>
      </c>
      <c r="X171" s="116" t="s">
        <v>177</v>
      </c>
      <c r="Y171" s="120"/>
      <c r="Z171" s="108" t="s">
        <v>450</v>
      </c>
      <c r="AA171" s="116" t="s">
        <v>177</v>
      </c>
      <c r="AB171" s="120"/>
      <c r="AC171" s="108" t="s">
        <v>450</v>
      </c>
      <c r="AD171" s="116" t="s">
        <v>177</v>
      </c>
      <c r="AE171" s="120"/>
      <c r="AF171" s="108" t="s">
        <v>450</v>
      </c>
      <c r="AG171" s="116" t="s">
        <v>177</v>
      </c>
      <c r="AH171" s="120"/>
      <c r="AI171" s="108" t="s">
        <v>450</v>
      </c>
      <c r="AJ171" s="116" t="s">
        <v>177</v>
      </c>
      <c r="AK171" s="120"/>
      <c r="AL171" s="108"/>
      <c r="AM171" s="116"/>
      <c r="AN171" s="120"/>
      <c r="AO171" s="108"/>
      <c r="AP171" s="116"/>
      <c r="AQ171" s="120"/>
      <c r="AR171" s="108"/>
      <c r="AS171" s="116"/>
      <c r="AT171" s="120"/>
      <c r="AU171" s="108"/>
      <c r="AV171" s="116"/>
      <c r="AW171" s="120"/>
      <c r="AX171" s="108"/>
      <c r="AY171" s="116"/>
      <c r="AZ171" s="120"/>
      <c r="BA171" s="108"/>
      <c r="BB171" s="108"/>
      <c r="BC171" s="108"/>
      <c r="BD171" s="108"/>
      <c r="BE171" s="108"/>
      <c r="BF171" s="108"/>
      <c r="BG171" s="108"/>
      <c r="BH171" s="108"/>
      <c r="BI171" s="108"/>
      <c r="BJ171" s="108"/>
      <c r="BK171" s="108"/>
      <c r="BL171" s="108"/>
      <c r="BM171" s="108"/>
      <c r="BN171" s="108"/>
      <c r="BO171" s="108"/>
      <c r="BP171" s="108"/>
      <c r="BQ171" s="108"/>
      <c r="BR171" s="108"/>
      <c r="BS171" s="108"/>
      <c r="BT171" s="108"/>
      <c r="BU171" s="108"/>
      <c r="BV171" s="108"/>
      <c r="BW171" s="108"/>
      <c r="BX171" s="108"/>
      <c r="BY171" s="108"/>
      <c r="BZ171" s="108"/>
      <c r="CA171" s="108"/>
      <c r="CB171" s="108"/>
      <c r="CC171" s="108"/>
      <c r="CD171" s="108"/>
      <c r="CE171" s="108"/>
      <c r="CF171" s="108"/>
      <c r="CG171" s="108"/>
      <c r="CH171" s="108"/>
      <c r="CI171" s="108"/>
      <c r="CJ171" s="108"/>
      <c r="CK171" s="108"/>
      <c r="CL171" s="108"/>
      <c r="CM171" s="108"/>
      <c r="CN171" s="108"/>
      <c r="CO171" s="108"/>
      <c r="CP171" s="108"/>
      <c r="CQ171" s="108"/>
      <c r="CR171" s="108"/>
      <c r="CS171" s="108"/>
      <c r="CT171" s="108"/>
      <c r="CU171" s="108"/>
      <c r="CV171" s="108"/>
      <c r="CW171" s="108"/>
      <c r="CX171" s="108"/>
      <c r="CY171" s="108"/>
      <c r="CZ171" s="108"/>
      <c r="DA171" s="108"/>
      <c r="DB171" s="108"/>
      <c r="DC171" s="108"/>
      <c r="DD171" s="108"/>
      <c r="DE171" s="108"/>
      <c r="DF171" s="108"/>
      <c r="DG171" s="108"/>
      <c r="DH171" s="108"/>
      <c r="DI171" s="108"/>
      <c r="DJ171" s="108"/>
      <c r="DK171" s="108"/>
      <c r="DL171" s="108"/>
      <c r="DM171" s="108"/>
      <c r="DN171" s="108"/>
      <c r="DO171" s="108"/>
      <c r="DP171" s="108"/>
      <c r="DQ171" s="108"/>
      <c r="DR171" s="108"/>
      <c r="DS171" s="108"/>
      <c r="DT171" s="108"/>
      <c r="DU171" s="108"/>
      <c r="DV171" s="108"/>
      <c r="DW171" s="108"/>
      <c r="DX171" s="108"/>
      <c r="DY171" s="108"/>
      <c r="DZ171" s="108"/>
      <c r="EA171" s="108"/>
      <c r="EB171" s="108"/>
      <c r="EC171" s="108"/>
      <c r="ED171" s="108"/>
      <c r="EE171" s="108"/>
      <c r="EF171" s="108"/>
      <c r="EG171" s="108"/>
      <c r="EH171" s="108"/>
      <c r="EI171" s="108"/>
      <c r="EJ171" s="108"/>
      <c r="EK171" s="108"/>
      <c r="EL171" s="108"/>
      <c r="EM171" s="108"/>
      <c r="EN171" s="108"/>
      <c r="EO171" s="108"/>
      <c r="EP171" s="108"/>
      <c r="EQ171" s="108"/>
      <c r="ER171" s="108"/>
      <c r="ES171" s="108"/>
      <c r="ET171" s="108"/>
      <c r="EU171" s="108"/>
      <c r="EV171" s="108"/>
      <c r="EW171" s="108"/>
      <c r="EX171" s="108"/>
      <c r="EY171" s="108"/>
      <c r="EZ171" s="108"/>
      <c r="FA171" s="108"/>
      <c r="FB171" s="108"/>
      <c r="FC171" s="108"/>
      <c r="FD171" s="108"/>
      <c r="FE171" s="108"/>
      <c r="FF171" s="108"/>
      <c r="FG171" s="108"/>
      <c r="FH171" s="108"/>
      <c r="FI171" s="108"/>
      <c r="FJ171" s="108"/>
      <c r="FK171" s="108"/>
      <c r="FL171" s="108"/>
      <c r="FM171" s="108"/>
      <c r="FN171" s="108"/>
      <c r="FO171" s="108"/>
      <c r="FP171" s="108"/>
      <c r="FQ171" s="108"/>
      <c r="FR171" s="108"/>
      <c r="FS171" s="108"/>
      <c r="FT171" s="108"/>
      <c r="FU171" s="108"/>
      <c r="FV171" s="108"/>
      <c r="FW171" s="108"/>
      <c r="FX171" s="108"/>
      <c r="FY171" s="108"/>
      <c r="FZ171" s="108"/>
      <c r="GA171" s="108"/>
      <c r="GB171" s="108"/>
      <c r="GC171" s="108"/>
      <c r="GD171" s="108"/>
      <c r="GE171" s="108"/>
      <c r="GF171" s="108"/>
      <c r="GG171" s="108"/>
      <c r="GH171" s="108"/>
      <c r="GI171" s="108"/>
      <c r="GJ171" s="108"/>
      <c r="GK171" s="108"/>
      <c r="GL171" s="108"/>
      <c r="GM171" s="108"/>
      <c r="GN171" s="108"/>
      <c r="GO171" s="108"/>
      <c r="GP171" s="108"/>
      <c r="GQ171" s="108"/>
      <c r="GR171" s="108"/>
      <c r="GS171" s="108"/>
      <c r="GT171" s="108"/>
      <c r="GU171" s="108"/>
      <c r="GV171" s="108"/>
      <c r="GW171" s="108"/>
      <c r="GX171" s="108"/>
      <c r="GY171" s="108"/>
      <c r="GZ171" s="108"/>
      <c r="HA171" s="108"/>
      <c r="HB171" s="108"/>
      <c r="HC171" s="108"/>
      <c r="HD171" s="108"/>
      <c r="HE171" s="108"/>
      <c r="HF171" s="108"/>
      <c r="HG171" s="108"/>
      <c r="HH171" s="108"/>
      <c r="HI171" s="108"/>
      <c r="HJ171" s="108"/>
      <c r="HK171" s="108"/>
      <c r="HL171" s="108"/>
      <c r="HM171" s="108"/>
      <c r="HN171" s="108"/>
      <c r="HO171" s="108"/>
      <c r="HP171" s="108"/>
      <c r="HQ171" s="108"/>
      <c r="HR171" s="108"/>
      <c r="HS171" s="108"/>
      <c r="HT171" s="108"/>
      <c r="HU171" s="108"/>
      <c r="HV171" s="108"/>
      <c r="HW171" s="108"/>
      <c r="HX171" s="108"/>
      <c r="HY171" s="108"/>
      <c r="HZ171" s="108"/>
      <c r="IA171" s="108"/>
      <c r="IB171" s="108"/>
      <c r="IC171" s="108"/>
      <c r="ID171" s="108"/>
      <c r="IE171" s="108"/>
      <c r="IF171" s="108"/>
      <c r="IG171" s="108"/>
      <c r="IH171" s="108"/>
      <c r="II171" s="108"/>
      <c r="IJ171" s="108"/>
      <c r="IK171" s="108"/>
      <c r="IL171" s="108"/>
      <c r="IM171" s="108"/>
      <c r="IN171" s="108"/>
      <c r="IO171" s="108"/>
      <c r="IP171" s="108"/>
      <c r="IQ171" s="108"/>
      <c r="IR171" s="108"/>
      <c r="IS171" s="108"/>
      <c r="IT171" s="108"/>
      <c r="IU171" s="108"/>
      <c r="IV171" s="108"/>
    </row>
    <row r="172" spans="1:256" s="108" customFormat="1" x14ac:dyDescent="0.2">
      <c r="A172" s="108" t="s">
        <v>147</v>
      </c>
      <c r="B172" s="108" t="s">
        <v>207</v>
      </c>
      <c r="C172" s="108" t="s">
        <v>883</v>
      </c>
      <c r="D172" s="123">
        <v>34915</v>
      </c>
      <c r="E172" s="116" t="s">
        <v>884</v>
      </c>
      <c r="F172" s="120" t="s">
        <v>452</v>
      </c>
      <c r="G172" s="120"/>
      <c r="H172" s="108" t="s">
        <v>147</v>
      </c>
      <c r="I172" s="108" t="s">
        <v>93</v>
      </c>
      <c r="J172" s="120"/>
      <c r="K172" s="108" t="s">
        <v>147</v>
      </c>
      <c r="L172" s="108" t="s">
        <v>93</v>
      </c>
      <c r="M172" s="120"/>
      <c r="N172" s="108" t="s">
        <v>147</v>
      </c>
      <c r="O172" s="108" t="s">
        <v>93</v>
      </c>
      <c r="P172" s="120"/>
      <c r="Q172" s="108" t="s">
        <v>147</v>
      </c>
      <c r="R172" s="108" t="s">
        <v>93</v>
      </c>
      <c r="S172" s="120"/>
      <c r="T172" s="108" t="s">
        <v>133</v>
      </c>
      <c r="U172" s="108" t="s">
        <v>207</v>
      </c>
      <c r="V172" s="120"/>
      <c r="W172" s="108" t="s">
        <v>147</v>
      </c>
      <c r="X172" s="108" t="s">
        <v>207</v>
      </c>
      <c r="Y172" s="120"/>
      <c r="Z172" s="108" t="s">
        <v>127</v>
      </c>
      <c r="AA172" s="108" t="s">
        <v>207</v>
      </c>
      <c r="AB172" s="120"/>
      <c r="AC172" s="108" t="s">
        <v>147</v>
      </c>
      <c r="AD172" s="108" t="s">
        <v>207</v>
      </c>
      <c r="AE172" s="120"/>
    </row>
    <row r="173" spans="1:256" s="108" customFormat="1" x14ac:dyDescent="0.2">
      <c r="A173" s="108" t="s">
        <v>133</v>
      </c>
      <c r="B173" s="108" t="s">
        <v>93</v>
      </c>
      <c r="C173" s="108" t="s">
        <v>495</v>
      </c>
      <c r="D173" s="123">
        <v>37383</v>
      </c>
      <c r="E173" s="109" t="s">
        <v>348</v>
      </c>
      <c r="F173" s="120" t="s">
        <v>173</v>
      </c>
      <c r="G173" s="120"/>
      <c r="H173" s="108" t="s">
        <v>133</v>
      </c>
      <c r="I173" s="108" t="s">
        <v>93</v>
      </c>
      <c r="J173" s="120"/>
      <c r="M173" s="120"/>
      <c r="P173" s="120"/>
      <c r="S173" s="120"/>
      <c r="V173" s="120"/>
      <c r="Y173" s="120"/>
      <c r="AB173" s="120"/>
      <c r="AE173" s="120"/>
    </row>
    <row r="174" spans="1:256" s="108" customFormat="1" x14ac:dyDescent="0.2">
      <c r="A174" s="108" t="s">
        <v>156</v>
      </c>
      <c r="B174" s="108" t="s">
        <v>583</v>
      </c>
      <c r="C174" s="108" t="s">
        <v>3587</v>
      </c>
      <c r="D174" s="123">
        <v>37603</v>
      </c>
      <c r="E174" s="109" t="s">
        <v>211</v>
      </c>
      <c r="F174" s="109" t="s">
        <v>1499</v>
      </c>
      <c r="G174" s="120" t="s">
        <v>141</v>
      </c>
      <c r="H174" s="108" t="s">
        <v>156</v>
      </c>
      <c r="I174" s="108" t="s">
        <v>583</v>
      </c>
      <c r="J174" s="120" t="s">
        <v>141</v>
      </c>
      <c r="M174" s="120"/>
      <c r="P174" s="120"/>
      <c r="S174" s="120"/>
      <c r="V174" s="120"/>
      <c r="Y174" s="120"/>
      <c r="AB174" s="120"/>
      <c r="AE174" s="120"/>
    </row>
    <row r="175" spans="1:256" s="108" customFormat="1" x14ac:dyDescent="0.2">
      <c r="A175" s="108" t="s">
        <v>397</v>
      </c>
      <c r="B175" s="108" t="s">
        <v>105</v>
      </c>
      <c r="C175" s="108" t="s">
        <v>4506</v>
      </c>
      <c r="D175" s="123">
        <v>37650</v>
      </c>
      <c r="E175" s="109" t="s">
        <v>4445</v>
      </c>
      <c r="F175" s="120"/>
      <c r="G175" s="120" t="s">
        <v>398</v>
      </c>
      <c r="J175" s="120"/>
      <c r="M175" s="120"/>
      <c r="P175" s="120"/>
      <c r="S175" s="120"/>
      <c r="V175" s="120"/>
      <c r="Y175" s="120"/>
      <c r="AB175" s="120"/>
      <c r="AE175" s="120"/>
    </row>
    <row r="176" spans="1:256" s="108" customFormat="1" x14ac:dyDescent="0.2">
      <c r="A176" s="108" t="s">
        <v>315</v>
      </c>
      <c r="B176" s="108" t="s">
        <v>330</v>
      </c>
      <c r="C176" s="108" t="s">
        <v>4507</v>
      </c>
      <c r="D176" s="123">
        <v>36579</v>
      </c>
      <c r="E176" s="109" t="s">
        <v>719</v>
      </c>
      <c r="F176" s="120"/>
      <c r="G176" s="120" t="s">
        <v>241</v>
      </c>
      <c r="J176" s="120"/>
      <c r="M176" s="120"/>
      <c r="P176" s="120"/>
      <c r="S176" s="120"/>
      <c r="V176" s="120"/>
      <c r="Y176" s="120"/>
      <c r="AB176" s="120"/>
      <c r="AE176" s="120"/>
    </row>
    <row r="177" spans="1:256" s="108" customFormat="1" x14ac:dyDescent="0.2">
      <c r="C177" s="108" t="s">
        <v>1336</v>
      </c>
      <c r="D177" s="123">
        <v>34653</v>
      </c>
      <c r="E177" s="109" t="s">
        <v>654</v>
      </c>
      <c r="F177" s="108" t="s">
        <v>256</v>
      </c>
      <c r="G177" s="120"/>
      <c r="H177" s="108" t="s">
        <v>127</v>
      </c>
      <c r="I177" s="108" t="s">
        <v>324</v>
      </c>
      <c r="J177" s="109"/>
      <c r="K177" s="108" t="s">
        <v>147</v>
      </c>
      <c r="L177" s="108" t="s">
        <v>128</v>
      </c>
      <c r="M177" s="109"/>
      <c r="N177" s="108" t="s">
        <v>147</v>
      </c>
      <c r="O177" s="108" t="s">
        <v>128</v>
      </c>
      <c r="P177" s="109"/>
      <c r="Q177" s="108" t="s">
        <v>147</v>
      </c>
      <c r="R177" s="108" t="s">
        <v>128</v>
      </c>
      <c r="S177" s="109"/>
      <c r="T177" s="108" t="s">
        <v>147</v>
      </c>
      <c r="U177" s="108" t="s">
        <v>128</v>
      </c>
      <c r="V177" s="109"/>
      <c r="W177" s="108" t="s">
        <v>147</v>
      </c>
      <c r="X177" s="108" t="s">
        <v>128</v>
      </c>
      <c r="Y177" s="109"/>
      <c r="Z177" s="108" t="s">
        <v>127</v>
      </c>
      <c r="AA177" s="108" t="s">
        <v>128</v>
      </c>
      <c r="AB177" s="109"/>
      <c r="AC177" s="108" t="s">
        <v>147</v>
      </c>
      <c r="AD177" s="108" t="s">
        <v>128</v>
      </c>
      <c r="AE177" s="109"/>
      <c r="AF177" s="108" t="s">
        <v>147</v>
      </c>
      <c r="AG177" s="108" t="s">
        <v>128</v>
      </c>
      <c r="AH177" s="109"/>
    </row>
    <row r="178" spans="1:256" s="108" customFormat="1" x14ac:dyDescent="0.2">
      <c r="A178" s="108" t="s">
        <v>202</v>
      </c>
      <c r="B178" s="108" t="s">
        <v>242</v>
      </c>
      <c r="C178" s="108" t="s">
        <v>243</v>
      </c>
      <c r="D178" s="123">
        <v>34662</v>
      </c>
      <c r="E178" s="109" t="s">
        <v>244</v>
      </c>
      <c r="F178" s="109" t="s">
        <v>1081</v>
      </c>
      <c r="G178" s="120" t="s">
        <v>203</v>
      </c>
      <c r="H178" s="108" t="s">
        <v>202</v>
      </c>
      <c r="I178" s="109" t="s">
        <v>242</v>
      </c>
      <c r="J178" s="109" t="s">
        <v>247</v>
      </c>
      <c r="K178" s="108" t="s">
        <v>202</v>
      </c>
      <c r="L178" s="109" t="s">
        <v>170</v>
      </c>
      <c r="M178" s="109" t="s">
        <v>248</v>
      </c>
      <c r="N178" s="108" t="s">
        <v>202</v>
      </c>
      <c r="O178" s="109" t="s">
        <v>170</v>
      </c>
      <c r="P178" s="109" t="s">
        <v>240</v>
      </c>
      <c r="Q178" s="108" t="s">
        <v>202</v>
      </c>
      <c r="R178" s="109" t="s">
        <v>252</v>
      </c>
      <c r="S178" s="109" t="s">
        <v>249</v>
      </c>
      <c r="T178" s="108" t="s">
        <v>226</v>
      </c>
      <c r="U178" s="109" t="s">
        <v>252</v>
      </c>
      <c r="V178" s="109" t="s">
        <v>228</v>
      </c>
      <c r="W178" s="108" t="s">
        <v>226</v>
      </c>
      <c r="X178" s="109" t="s">
        <v>252</v>
      </c>
      <c r="Y178" s="109" t="s">
        <v>240</v>
      </c>
      <c r="Z178" s="108" t="s">
        <v>253</v>
      </c>
      <c r="AA178" s="109" t="s">
        <v>252</v>
      </c>
      <c r="AB178" s="109" t="s">
        <v>254</v>
      </c>
      <c r="AD178" s="109"/>
      <c r="AE178" s="109"/>
      <c r="AG178" s="109"/>
      <c r="AH178" s="109"/>
      <c r="AJ178" s="109"/>
      <c r="AK178" s="109"/>
      <c r="AM178" s="109"/>
      <c r="AN178" s="109"/>
      <c r="AP178" s="109"/>
      <c r="AQ178" s="109"/>
      <c r="AS178" s="109"/>
      <c r="AT178" s="109"/>
      <c r="AV178" s="109"/>
      <c r="AW178" s="109"/>
      <c r="AY178" s="109"/>
      <c r="AZ178" s="109"/>
    </row>
    <row r="179" spans="1:256" s="108" customFormat="1" x14ac:dyDescent="0.2">
      <c r="C179" s="108" t="s">
        <v>4508</v>
      </c>
      <c r="D179" s="123">
        <v>34185</v>
      </c>
      <c r="E179" s="109" t="s">
        <v>654</v>
      </c>
      <c r="F179" s="108" t="s">
        <v>4509</v>
      </c>
      <c r="G179" s="120"/>
      <c r="J179" s="109"/>
      <c r="K179" s="108" t="s">
        <v>402</v>
      </c>
      <c r="L179" s="108" t="s">
        <v>95</v>
      </c>
      <c r="M179" s="109" t="s">
        <v>164</v>
      </c>
      <c r="N179" s="108" t="s">
        <v>402</v>
      </c>
      <c r="O179" s="108" t="s">
        <v>95</v>
      </c>
      <c r="P179" s="109" t="s">
        <v>167</v>
      </c>
      <c r="Q179" s="108" t="s">
        <v>386</v>
      </c>
      <c r="R179" s="108" t="s">
        <v>275</v>
      </c>
      <c r="S179" s="109" t="s">
        <v>141</v>
      </c>
      <c r="T179" s="108" t="s">
        <v>386</v>
      </c>
      <c r="U179" s="108" t="s">
        <v>275</v>
      </c>
      <c r="V179" s="109" t="s">
        <v>167</v>
      </c>
      <c r="W179" s="108" t="s">
        <v>402</v>
      </c>
      <c r="X179" s="108" t="s">
        <v>170</v>
      </c>
      <c r="Y179" s="109" t="s">
        <v>393</v>
      </c>
      <c r="Z179" s="108" t="s">
        <v>386</v>
      </c>
      <c r="AA179" s="108" t="s">
        <v>170</v>
      </c>
      <c r="AB179" s="109" t="s">
        <v>141</v>
      </c>
      <c r="AC179" s="108" t="s">
        <v>386</v>
      </c>
      <c r="AD179" s="108" t="s">
        <v>170</v>
      </c>
      <c r="AE179" s="109" t="s">
        <v>164</v>
      </c>
      <c r="AF179" s="108" t="s">
        <v>386</v>
      </c>
      <c r="AG179" s="108" t="s">
        <v>170</v>
      </c>
      <c r="AH179" s="109" t="s">
        <v>393</v>
      </c>
      <c r="BB179" s="109"/>
      <c r="BC179" s="109"/>
      <c r="BE179" s="109"/>
      <c r="BF179" s="109"/>
      <c r="BH179" s="109"/>
      <c r="BI179" s="109"/>
      <c r="BK179" s="109"/>
      <c r="BL179" s="109"/>
      <c r="BN179" s="109"/>
      <c r="BO179" s="120"/>
      <c r="BR179" s="120"/>
      <c r="BS179" s="120"/>
      <c r="BT179" s="120"/>
      <c r="BU179" s="120"/>
      <c r="BW179" s="116"/>
      <c r="BX179" s="116"/>
    </row>
    <row r="180" spans="1:256" s="108" customFormat="1" x14ac:dyDescent="0.2">
      <c r="A180" t="s">
        <v>202</v>
      </c>
      <c r="B180" t="s">
        <v>93</v>
      </c>
      <c r="C180" s="108" t="s">
        <v>1049</v>
      </c>
      <c r="D180" s="123">
        <v>34870</v>
      </c>
      <c r="E180" s="116" t="s">
        <v>1050</v>
      </c>
      <c r="F180" s="120" t="s">
        <v>591</v>
      </c>
      <c r="G180" s="120" t="s">
        <v>273</v>
      </c>
      <c r="H180" s="108" t="s">
        <v>202</v>
      </c>
      <c r="I180" s="108" t="s">
        <v>232</v>
      </c>
      <c r="J180" s="120" t="s">
        <v>576</v>
      </c>
      <c r="K180" s="108" t="s">
        <v>202</v>
      </c>
      <c r="L180" s="108" t="s">
        <v>232</v>
      </c>
      <c r="M180" s="120" t="s">
        <v>240</v>
      </c>
      <c r="N180" s="108" t="s">
        <v>202</v>
      </c>
      <c r="O180" s="108" t="s">
        <v>232</v>
      </c>
      <c r="P180" s="120" t="s">
        <v>196</v>
      </c>
      <c r="Q180" s="108" t="s">
        <v>3276</v>
      </c>
      <c r="R180" s="108" t="s">
        <v>232</v>
      </c>
      <c r="S180" s="120" t="s">
        <v>1051</v>
      </c>
      <c r="T180" s="108" t="s">
        <v>202</v>
      </c>
      <c r="U180" s="108" t="s">
        <v>232</v>
      </c>
      <c r="V180" s="120" t="s">
        <v>249</v>
      </c>
      <c r="W180" s="108" t="s">
        <v>202</v>
      </c>
      <c r="X180" s="108" t="s">
        <v>232</v>
      </c>
      <c r="Y180" s="120" t="s">
        <v>240</v>
      </c>
      <c r="AB180" s="120"/>
      <c r="AE180" s="120"/>
    </row>
    <row r="181" spans="1:256" s="108" customFormat="1" x14ac:dyDescent="0.2">
      <c r="A181" s="108" t="s">
        <v>212</v>
      </c>
      <c r="B181" s="108" t="s">
        <v>316</v>
      </c>
      <c r="C181" s="108" t="s">
        <v>2380</v>
      </c>
      <c r="D181" s="123">
        <v>37009</v>
      </c>
      <c r="E181" s="109" t="s">
        <v>180</v>
      </c>
      <c r="F181" s="109" t="s">
        <v>180</v>
      </c>
      <c r="G181" s="120" t="s">
        <v>273</v>
      </c>
      <c r="H181" s="108" t="s">
        <v>212</v>
      </c>
      <c r="I181" s="116" t="s">
        <v>316</v>
      </c>
      <c r="J181" s="120" t="s">
        <v>273</v>
      </c>
      <c r="K181" s="108" t="s">
        <v>212</v>
      </c>
      <c r="L181" s="116" t="s">
        <v>316</v>
      </c>
      <c r="M181" s="120" t="s">
        <v>203</v>
      </c>
      <c r="O181" s="116"/>
      <c r="P181" s="120"/>
      <c r="R181" s="116"/>
      <c r="S181" s="120"/>
      <c r="U181" s="116"/>
      <c r="V181" s="120"/>
      <c r="X181" s="116"/>
      <c r="Y181" s="120"/>
      <c r="AA181" s="116"/>
      <c r="AB181" s="120"/>
      <c r="AD181" s="116"/>
      <c r="AE181" s="120"/>
      <c r="AG181" s="116"/>
      <c r="AH181" s="120"/>
      <c r="AJ181" s="116"/>
      <c r="AK181" s="120"/>
      <c r="AM181" s="116"/>
      <c r="AN181" s="120"/>
    </row>
    <row r="182" spans="1:256" x14ac:dyDescent="0.2">
      <c r="A182" s="108"/>
      <c r="C182" t="s">
        <v>4510</v>
      </c>
      <c r="D182" s="40">
        <v>28340</v>
      </c>
      <c r="E182" s="36" t="s">
        <v>4511</v>
      </c>
      <c r="F182" s="36" t="s">
        <v>4512</v>
      </c>
      <c r="G182" s="120"/>
      <c r="H182" s="108"/>
      <c r="I182" s="109"/>
      <c r="J182" s="36"/>
      <c r="K182" s="100"/>
      <c r="L182" s="129"/>
      <c r="M182" s="36"/>
      <c r="N182" s="100" t="s">
        <v>80</v>
      </c>
      <c r="O182" s="129" t="s">
        <v>432</v>
      </c>
      <c r="P182" s="36"/>
      <c r="Q182" s="100" t="s">
        <v>80</v>
      </c>
      <c r="R182" s="129" t="s">
        <v>432</v>
      </c>
      <c r="S182" s="36"/>
      <c r="T182" s="100" t="s">
        <v>80</v>
      </c>
      <c r="U182" s="129" t="s">
        <v>432</v>
      </c>
      <c r="V182" s="36"/>
      <c r="W182" s="100" t="s">
        <v>80</v>
      </c>
      <c r="X182" s="129" t="s">
        <v>93</v>
      </c>
      <c r="Y182" s="36"/>
      <c r="Z182" s="100" t="s">
        <v>80</v>
      </c>
      <c r="AA182" s="129" t="s">
        <v>93</v>
      </c>
      <c r="AB182" s="36"/>
      <c r="AC182" s="100" t="s">
        <v>80</v>
      </c>
      <c r="AD182" s="129" t="s">
        <v>93</v>
      </c>
      <c r="AE182" s="36"/>
      <c r="AF182" s="100" t="s">
        <v>80</v>
      </c>
      <c r="AG182" s="129" t="s">
        <v>93</v>
      </c>
      <c r="AH182" s="36"/>
      <c r="AI182" s="100" t="s">
        <v>80</v>
      </c>
      <c r="AJ182" s="129" t="s">
        <v>93</v>
      </c>
      <c r="AK182" s="36"/>
      <c r="AL182" s="100" t="s">
        <v>80</v>
      </c>
      <c r="AM182" s="129" t="s">
        <v>93</v>
      </c>
      <c r="AN182" s="36"/>
      <c r="AO182" t="s">
        <v>80</v>
      </c>
      <c r="AP182" s="36" t="s">
        <v>93</v>
      </c>
      <c r="AQ182" s="36"/>
      <c r="AR182" t="s">
        <v>80</v>
      </c>
      <c r="AS182" s="36" t="s">
        <v>93</v>
      </c>
      <c r="AT182" s="36"/>
      <c r="AU182" t="s">
        <v>80</v>
      </c>
      <c r="AV182" s="36" t="s">
        <v>93</v>
      </c>
      <c r="AW182" s="36"/>
      <c r="AX182" t="s">
        <v>80</v>
      </c>
      <c r="AY182" s="36" t="s">
        <v>93</v>
      </c>
      <c r="AZ182" s="36"/>
      <c r="BA182" s="108"/>
      <c r="BB182" s="108"/>
      <c r="BC182" s="108"/>
      <c r="BD182" s="108"/>
      <c r="BE182" s="108"/>
      <c r="BF182" s="108"/>
      <c r="BG182" s="108"/>
      <c r="BH182" s="108"/>
      <c r="BI182" s="108"/>
      <c r="BJ182" s="108"/>
      <c r="BK182" s="108"/>
      <c r="BL182" s="108"/>
      <c r="BM182" s="108"/>
      <c r="BN182" s="108"/>
      <c r="BO182" s="108"/>
      <c r="BP182" s="108"/>
      <c r="BQ182" s="108"/>
      <c r="BR182" s="108"/>
      <c r="BS182" s="108"/>
      <c r="BT182" s="108"/>
      <c r="BU182" s="108"/>
      <c r="BV182" s="108"/>
      <c r="BW182" s="108"/>
      <c r="BX182" s="108"/>
      <c r="BY182" s="108"/>
      <c r="BZ182" s="108"/>
      <c r="CA182" s="108"/>
      <c r="CB182" s="108"/>
      <c r="CC182" s="108"/>
      <c r="CD182" s="108"/>
      <c r="CE182" s="108"/>
      <c r="CF182" s="108"/>
      <c r="CG182" s="108"/>
      <c r="CH182" s="108"/>
      <c r="CI182" s="108"/>
      <c r="CJ182" s="108"/>
      <c r="CK182" s="108"/>
      <c r="CL182" s="108"/>
      <c r="CM182" s="108"/>
      <c r="CN182" s="108"/>
      <c r="CO182" s="108"/>
      <c r="CP182" s="108"/>
      <c r="CQ182" s="108"/>
      <c r="CR182" s="108"/>
      <c r="CS182" s="108"/>
      <c r="CT182" s="108"/>
      <c r="CU182" s="108"/>
      <c r="CV182" s="108"/>
      <c r="CW182" s="108"/>
      <c r="CX182" s="108"/>
      <c r="CY182" s="108"/>
      <c r="CZ182" s="108"/>
      <c r="DA182" s="108"/>
      <c r="DB182" s="108"/>
      <c r="DC182" s="108"/>
      <c r="DD182" s="108"/>
      <c r="DE182" s="108"/>
      <c r="DF182" s="108"/>
      <c r="DG182" s="108"/>
      <c r="DH182" s="108"/>
      <c r="DI182" s="108"/>
      <c r="DJ182" s="108"/>
      <c r="DK182" s="108"/>
      <c r="DL182" s="108"/>
      <c r="DM182" s="108"/>
      <c r="DN182" s="108"/>
      <c r="DO182" s="108"/>
      <c r="DP182" s="108"/>
      <c r="DQ182" s="108"/>
      <c r="DR182" s="108"/>
      <c r="DS182" s="108"/>
      <c r="DT182" s="108"/>
      <c r="DU182" s="108"/>
      <c r="DV182" s="108"/>
      <c r="DW182" s="108"/>
      <c r="DX182" s="108"/>
      <c r="DY182" s="108"/>
      <c r="DZ182" s="108"/>
      <c r="EA182" s="108"/>
      <c r="EB182" s="108"/>
      <c r="EC182" s="108"/>
      <c r="ED182" s="108"/>
      <c r="EE182" s="108"/>
      <c r="EF182" s="108"/>
      <c r="EG182" s="108"/>
      <c r="EH182" s="108"/>
      <c r="EI182" s="108"/>
      <c r="EJ182" s="108"/>
      <c r="EK182" s="108"/>
      <c r="EL182" s="108"/>
      <c r="EM182" s="108"/>
      <c r="EN182" s="108"/>
      <c r="EO182" s="108"/>
      <c r="EP182" s="108"/>
      <c r="EQ182" s="108"/>
      <c r="ER182" s="108"/>
      <c r="ES182" s="108"/>
      <c r="ET182" s="108"/>
      <c r="EU182" s="108"/>
      <c r="EV182" s="108"/>
      <c r="EW182" s="108"/>
      <c r="EX182" s="108"/>
      <c r="EY182" s="108"/>
      <c r="EZ182" s="108"/>
      <c r="FA182" s="108"/>
      <c r="FB182" s="108"/>
      <c r="FC182" s="108"/>
      <c r="FD182" s="108"/>
      <c r="FE182" s="108"/>
      <c r="FF182" s="108"/>
      <c r="FG182" s="108"/>
      <c r="FH182" s="108"/>
      <c r="FI182" s="108"/>
      <c r="FJ182" s="108"/>
      <c r="FK182" s="108"/>
      <c r="FL182" s="108"/>
      <c r="FM182" s="108"/>
      <c r="FN182" s="108"/>
      <c r="FO182" s="108"/>
      <c r="FP182" s="108"/>
      <c r="FQ182" s="108"/>
      <c r="FR182" s="108"/>
      <c r="FS182" s="108"/>
      <c r="FT182" s="108"/>
      <c r="FU182" s="108"/>
      <c r="FV182" s="108"/>
      <c r="FW182" s="108"/>
      <c r="FX182" s="108"/>
      <c r="FY182" s="108"/>
      <c r="FZ182" s="108"/>
      <c r="GA182" s="108"/>
      <c r="GB182" s="108"/>
      <c r="GC182" s="108"/>
      <c r="GD182" s="108"/>
      <c r="GE182" s="108"/>
      <c r="GF182" s="108"/>
      <c r="GG182" s="108"/>
      <c r="GH182" s="108"/>
      <c r="GI182" s="108"/>
      <c r="GJ182" s="108"/>
      <c r="GK182" s="108"/>
      <c r="GL182" s="108"/>
      <c r="GM182" s="108"/>
      <c r="GN182" s="108"/>
      <c r="GO182" s="108"/>
      <c r="GP182" s="108"/>
      <c r="GQ182" s="108"/>
      <c r="GR182" s="108"/>
      <c r="GS182" s="108"/>
      <c r="GT182" s="108"/>
      <c r="GU182" s="108"/>
      <c r="GV182" s="108"/>
      <c r="GW182" s="108"/>
      <c r="GX182" s="108"/>
      <c r="GY182" s="108"/>
      <c r="GZ182" s="108"/>
      <c r="HA182" s="108"/>
      <c r="HB182" s="108"/>
      <c r="HC182" s="108"/>
      <c r="HD182" s="108"/>
      <c r="HE182" s="108"/>
      <c r="HF182" s="108"/>
      <c r="HG182" s="108"/>
      <c r="HH182" s="108"/>
      <c r="HI182" s="108"/>
      <c r="HJ182" s="108"/>
      <c r="HK182" s="108"/>
      <c r="HL182" s="108"/>
      <c r="HM182" s="108"/>
      <c r="HN182" s="108"/>
      <c r="HO182" s="108"/>
      <c r="HP182" s="108"/>
      <c r="HQ182" s="108"/>
      <c r="HR182" s="108"/>
      <c r="HS182" s="108"/>
      <c r="HT182" s="108"/>
      <c r="HU182" s="108"/>
      <c r="HV182" s="108"/>
      <c r="HW182" s="108"/>
      <c r="HX182" s="108"/>
      <c r="HY182" s="108"/>
      <c r="HZ182" s="108"/>
      <c r="IA182" s="108"/>
      <c r="IB182" s="108"/>
      <c r="IC182" s="108"/>
      <c r="ID182" s="108"/>
      <c r="IE182" s="108"/>
      <c r="IF182" s="108"/>
      <c r="IG182" s="108"/>
      <c r="IH182" s="108"/>
      <c r="II182" s="108"/>
      <c r="IJ182" s="108"/>
      <c r="IK182" s="108"/>
      <c r="IL182" s="108"/>
      <c r="IM182" s="108"/>
      <c r="IN182" s="108"/>
      <c r="IO182" s="108"/>
      <c r="IP182" s="108"/>
      <c r="IQ182" s="108"/>
      <c r="IR182" s="108"/>
      <c r="IS182" s="108"/>
      <c r="IT182" s="108"/>
      <c r="IU182" s="108"/>
      <c r="IV182" s="108"/>
    </row>
    <row r="183" spans="1:256" s="108" customFormat="1" x14ac:dyDescent="0.2">
      <c r="A183" s="108" t="s">
        <v>409</v>
      </c>
      <c r="B183" s="108" t="s">
        <v>118</v>
      </c>
      <c r="C183" s="108" t="s">
        <v>959</v>
      </c>
      <c r="D183" s="123">
        <v>37186</v>
      </c>
      <c r="E183" s="109" t="s">
        <v>268</v>
      </c>
      <c r="F183" s="109" t="s">
        <v>4513</v>
      </c>
      <c r="G183" s="120" t="s">
        <v>831</v>
      </c>
      <c r="H183" s="108" t="s">
        <v>1282</v>
      </c>
      <c r="I183" s="116" t="s">
        <v>118</v>
      </c>
      <c r="J183" s="120" t="s">
        <v>962</v>
      </c>
      <c r="K183" s="108" t="s">
        <v>399</v>
      </c>
      <c r="L183" s="116" t="s">
        <v>118</v>
      </c>
      <c r="M183" s="120" t="s">
        <v>393</v>
      </c>
      <c r="O183" s="116"/>
      <c r="P183" s="120"/>
      <c r="R183" s="116"/>
      <c r="S183" s="120"/>
      <c r="U183" s="116"/>
      <c r="V183" s="120"/>
      <c r="X183" s="116"/>
      <c r="Y183" s="120"/>
      <c r="AA183" s="116"/>
      <c r="AB183" s="120"/>
      <c r="AD183" s="116"/>
      <c r="AE183" s="120"/>
      <c r="AG183" s="116"/>
      <c r="AH183" s="120"/>
      <c r="AJ183" s="116"/>
      <c r="AK183" s="120"/>
      <c r="AM183" s="116"/>
      <c r="AN183" s="120"/>
    </row>
    <row r="184" spans="1:256" s="108" customFormat="1" x14ac:dyDescent="0.2">
      <c r="A184" s="108" t="s">
        <v>3166</v>
      </c>
      <c r="B184" s="108" t="s">
        <v>232</v>
      </c>
      <c r="C184" s="108" t="s">
        <v>3168</v>
      </c>
      <c r="D184" s="123">
        <v>35453</v>
      </c>
      <c r="E184" s="109" t="s">
        <v>415</v>
      </c>
      <c r="F184" s="120" t="s">
        <v>187</v>
      </c>
      <c r="G184" s="120" t="s">
        <v>3167</v>
      </c>
      <c r="H184" s="108" t="s">
        <v>226</v>
      </c>
      <c r="I184" s="108" t="s">
        <v>232</v>
      </c>
      <c r="J184" s="120" t="s">
        <v>240</v>
      </c>
      <c r="K184" s="108" t="s">
        <v>258</v>
      </c>
      <c r="L184" s="108" t="s">
        <v>232</v>
      </c>
      <c r="M184" s="120" t="s">
        <v>241</v>
      </c>
      <c r="N184" s="108" t="s">
        <v>238</v>
      </c>
      <c r="O184" s="108" t="s">
        <v>232</v>
      </c>
      <c r="P184" s="120" t="s">
        <v>247</v>
      </c>
      <c r="Q184" s="108" t="s">
        <v>555</v>
      </c>
      <c r="R184" s="108" t="s">
        <v>232</v>
      </c>
      <c r="S184" s="120" t="s">
        <v>161</v>
      </c>
      <c r="V184" s="120"/>
      <c r="Y184" s="120"/>
      <c r="AB184" s="120"/>
      <c r="AE184" s="120"/>
    </row>
    <row r="185" spans="1:256" s="108" customFormat="1" x14ac:dyDescent="0.2">
      <c r="A185" s="108" t="s">
        <v>379</v>
      </c>
      <c r="B185" s="108" t="s">
        <v>432</v>
      </c>
      <c r="C185" s="108" t="s">
        <v>948</v>
      </c>
      <c r="D185" s="123">
        <v>37189</v>
      </c>
      <c r="E185" s="109" t="s">
        <v>295</v>
      </c>
      <c r="F185" s="120" t="s">
        <v>719</v>
      </c>
      <c r="G185" s="120" t="s">
        <v>632</v>
      </c>
      <c r="H185" s="108" t="s">
        <v>379</v>
      </c>
      <c r="I185" s="108" t="s">
        <v>432</v>
      </c>
      <c r="J185" s="120" t="s">
        <v>823</v>
      </c>
      <c r="M185" s="120"/>
      <c r="P185" s="120"/>
      <c r="S185" s="120"/>
      <c r="V185" s="120"/>
      <c r="Y185" s="120"/>
      <c r="AB185" s="120"/>
      <c r="AE185" s="120"/>
    </row>
    <row r="186" spans="1:256" s="108" customFormat="1" x14ac:dyDescent="0.2">
      <c r="A186" s="108" t="s">
        <v>397</v>
      </c>
      <c r="B186" s="108" t="s">
        <v>227</v>
      </c>
      <c r="C186" s="108" t="s">
        <v>4514</v>
      </c>
      <c r="D186" s="123">
        <v>36430</v>
      </c>
      <c r="E186" s="109" t="s">
        <v>348</v>
      </c>
      <c r="F186" s="120"/>
      <c r="G186" s="120" t="s">
        <v>412</v>
      </c>
      <c r="J186" s="120"/>
      <c r="M186" s="120"/>
      <c r="P186" s="120"/>
      <c r="S186" s="120"/>
      <c r="V186" s="120"/>
      <c r="Y186" s="120"/>
      <c r="AB186" s="120"/>
      <c r="AE186" s="120"/>
    </row>
    <row r="187" spans="1:256" s="108" customFormat="1" x14ac:dyDescent="0.2">
      <c r="A187" s="108" t="s">
        <v>265</v>
      </c>
      <c r="B187" s="108" t="s">
        <v>432</v>
      </c>
      <c r="C187" s="108" t="s">
        <v>1644</v>
      </c>
      <c r="D187" s="123">
        <v>35846</v>
      </c>
      <c r="E187" s="116" t="s">
        <v>149</v>
      </c>
      <c r="F187" s="120" t="s">
        <v>199</v>
      </c>
      <c r="G187" s="120" t="s">
        <v>266</v>
      </c>
      <c r="H187" s="108" t="s">
        <v>226</v>
      </c>
      <c r="I187" s="108" t="s">
        <v>432</v>
      </c>
      <c r="J187" s="120" t="s">
        <v>249</v>
      </c>
      <c r="K187" s="108" t="s">
        <v>528</v>
      </c>
      <c r="L187" s="108" t="s">
        <v>275</v>
      </c>
      <c r="M187" s="120" t="s">
        <v>241</v>
      </c>
      <c r="N187" s="108" t="s">
        <v>543</v>
      </c>
      <c r="O187" s="108" t="s">
        <v>275</v>
      </c>
      <c r="P187" s="120" t="s">
        <v>539</v>
      </c>
      <c r="Q187" s="108" t="s">
        <v>531</v>
      </c>
      <c r="R187" s="108" t="s">
        <v>275</v>
      </c>
      <c r="S187" s="120" t="s">
        <v>161</v>
      </c>
      <c r="T187" s="108" t="s">
        <v>555</v>
      </c>
      <c r="U187" s="108" t="s">
        <v>252</v>
      </c>
      <c r="V187" s="120" t="s">
        <v>519</v>
      </c>
      <c r="Y187" s="120"/>
      <c r="AB187" s="120"/>
      <c r="AE187" s="120"/>
    </row>
    <row r="188" spans="1:256" x14ac:dyDescent="0.2">
      <c r="A188" s="108"/>
      <c r="B188" s="108"/>
      <c r="C188" s="108" t="s">
        <v>4515</v>
      </c>
      <c r="D188" s="123">
        <v>34758</v>
      </c>
      <c r="E188" s="116" t="s">
        <v>884</v>
      </c>
      <c r="F188" s="120" t="s">
        <v>405</v>
      </c>
      <c r="G188" s="120"/>
      <c r="H188" s="100"/>
      <c r="I188" s="116"/>
      <c r="J188" s="127"/>
      <c r="K188" s="100" t="s">
        <v>103</v>
      </c>
      <c r="L188" s="116" t="s">
        <v>275</v>
      </c>
      <c r="M188" s="127" t="s">
        <v>4516</v>
      </c>
      <c r="N188" s="100" t="s">
        <v>103</v>
      </c>
      <c r="O188" s="116" t="s">
        <v>275</v>
      </c>
      <c r="P188" s="127" t="s">
        <v>4517</v>
      </c>
      <c r="Q188" s="100" t="s">
        <v>103</v>
      </c>
      <c r="R188" s="116" t="s">
        <v>140</v>
      </c>
      <c r="S188" s="127" t="s">
        <v>4518</v>
      </c>
      <c r="T188" s="100" t="s">
        <v>103</v>
      </c>
      <c r="U188" s="116" t="s">
        <v>261</v>
      </c>
      <c r="V188" s="127" t="s">
        <v>4519</v>
      </c>
      <c r="W188" s="100" t="s">
        <v>103</v>
      </c>
      <c r="X188" s="116" t="s">
        <v>207</v>
      </c>
      <c r="Y188" s="127" t="s">
        <v>4520</v>
      </c>
      <c r="Z188" s="100" t="s">
        <v>103</v>
      </c>
      <c r="AA188" s="116" t="s">
        <v>207</v>
      </c>
      <c r="AB188" s="127" t="s">
        <v>2686</v>
      </c>
      <c r="AC188" s="100" t="s">
        <v>94</v>
      </c>
      <c r="AD188" s="116" t="s">
        <v>207</v>
      </c>
      <c r="AE188" s="127" t="s">
        <v>4521</v>
      </c>
      <c r="AF188" s="108"/>
      <c r="AG188" s="108"/>
      <c r="AH188" s="108"/>
      <c r="AI188" s="108"/>
      <c r="AJ188" s="108"/>
      <c r="AK188" s="108"/>
      <c r="AL188" s="108"/>
      <c r="AM188" s="108"/>
      <c r="AN188" s="108"/>
      <c r="AO188" s="108"/>
      <c r="AP188" s="108"/>
      <c r="AQ188" s="108"/>
      <c r="AR188" s="108"/>
      <c r="AS188" s="108"/>
      <c r="AT188" s="108"/>
      <c r="AU188" s="108"/>
      <c r="AV188" s="108"/>
      <c r="AW188" s="108"/>
      <c r="AX188" s="108"/>
      <c r="AY188" s="108"/>
      <c r="AZ188" s="108"/>
      <c r="BA188" s="108"/>
      <c r="BB188" s="108"/>
      <c r="BC188" s="108"/>
      <c r="BD188" s="108"/>
      <c r="BE188" s="108"/>
      <c r="BF188" s="108"/>
      <c r="BG188" s="108"/>
      <c r="BH188" s="108"/>
      <c r="BI188" s="108"/>
      <c r="BJ188" s="108"/>
      <c r="BK188" s="108"/>
      <c r="BL188" s="108"/>
      <c r="BM188" s="108"/>
      <c r="BN188" s="108"/>
      <c r="BO188" s="108"/>
      <c r="BP188" s="108"/>
      <c r="BQ188" s="108"/>
      <c r="BR188" s="108"/>
      <c r="BS188" s="108"/>
      <c r="BT188" s="108"/>
      <c r="BU188" s="108"/>
      <c r="BV188" s="108"/>
      <c r="BW188" s="108"/>
      <c r="BX188" s="108"/>
      <c r="BY188" s="108"/>
      <c r="BZ188" s="108"/>
      <c r="CA188" s="108"/>
      <c r="CB188" s="108"/>
      <c r="CC188" s="108"/>
      <c r="CD188" s="108"/>
      <c r="CE188" s="108"/>
      <c r="CF188" s="108"/>
      <c r="CG188" s="108"/>
      <c r="CH188" s="108"/>
      <c r="CI188" s="108"/>
      <c r="CJ188" s="108"/>
      <c r="CK188" s="108"/>
      <c r="CL188" s="108"/>
      <c r="CM188" s="108"/>
      <c r="CN188" s="108"/>
      <c r="CO188" s="108"/>
      <c r="CP188" s="108"/>
      <c r="CQ188" s="108"/>
      <c r="CR188" s="108"/>
      <c r="CS188" s="108"/>
      <c r="CT188" s="108"/>
      <c r="CU188" s="108"/>
      <c r="CV188" s="108"/>
      <c r="CW188" s="108"/>
      <c r="CX188" s="108"/>
      <c r="CY188" s="108"/>
      <c r="CZ188" s="108"/>
      <c r="DA188" s="108"/>
      <c r="DB188" s="108"/>
      <c r="DC188" s="108"/>
      <c r="DD188" s="108"/>
      <c r="DE188" s="108"/>
      <c r="DF188" s="108"/>
      <c r="DG188" s="108"/>
      <c r="DH188" s="108"/>
      <c r="DI188" s="108"/>
      <c r="DJ188" s="108"/>
      <c r="DK188" s="108"/>
      <c r="DL188" s="108"/>
      <c r="DM188" s="108"/>
      <c r="DN188" s="108"/>
      <c r="DO188" s="108"/>
      <c r="DP188" s="108"/>
      <c r="DQ188" s="108"/>
      <c r="DR188" s="108"/>
      <c r="DS188" s="108"/>
      <c r="DT188" s="108"/>
      <c r="DU188" s="108"/>
      <c r="DV188" s="108"/>
      <c r="DW188" s="108"/>
      <c r="DX188" s="108"/>
      <c r="DY188" s="108"/>
      <c r="DZ188" s="108"/>
      <c r="EA188" s="108"/>
      <c r="EB188" s="108"/>
      <c r="EC188" s="108"/>
      <c r="ED188" s="108"/>
      <c r="EE188" s="108"/>
      <c r="EF188" s="108"/>
      <c r="EG188" s="108"/>
      <c r="EH188" s="108"/>
      <c r="EI188" s="108"/>
      <c r="EJ188" s="108"/>
      <c r="EK188" s="108"/>
      <c r="EL188" s="108"/>
      <c r="EM188" s="108"/>
      <c r="EN188" s="108"/>
      <c r="EO188" s="108"/>
      <c r="EP188" s="108"/>
      <c r="EQ188" s="108"/>
      <c r="ER188" s="108"/>
      <c r="ES188" s="108"/>
      <c r="ET188" s="108"/>
      <c r="EU188" s="108"/>
      <c r="EV188" s="108"/>
      <c r="EW188" s="108"/>
      <c r="EX188" s="108"/>
      <c r="EY188" s="108"/>
      <c r="EZ188" s="108"/>
      <c r="FA188" s="108"/>
      <c r="FB188" s="108"/>
      <c r="FC188" s="108"/>
      <c r="FD188" s="108"/>
      <c r="FE188" s="108"/>
      <c r="FF188" s="108"/>
      <c r="FG188" s="108"/>
      <c r="FH188" s="108"/>
      <c r="FI188" s="108"/>
      <c r="FJ188" s="108"/>
      <c r="FK188" s="108"/>
      <c r="FL188" s="108"/>
      <c r="FM188" s="108"/>
      <c r="FN188" s="108"/>
      <c r="FO188" s="108"/>
      <c r="FP188" s="108"/>
      <c r="FQ188" s="108"/>
      <c r="FR188" s="108"/>
      <c r="FS188" s="108"/>
      <c r="FT188" s="108"/>
      <c r="FU188" s="108"/>
      <c r="FV188" s="108"/>
      <c r="FW188" s="108"/>
      <c r="FX188" s="108"/>
      <c r="FY188" s="108"/>
      <c r="FZ188" s="108"/>
      <c r="GA188" s="108"/>
      <c r="GB188" s="108"/>
      <c r="GC188" s="108"/>
      <c r="GD188" s="108"/>
      <c r="GE188" s="108"/>
      <c r="GF188" s="108"/>
      <c r="GG188" s="108"/>
      <c r="GH188" s="108"/>
      <c r="GI188" s="108"/>
      <c r="GJ188" s="108"/>
      <c r="GK188" s="108"/>
      <c r="GL188" s="108"/>
      <c r="GM188" s="108"/>
      <c r="GN188" s="108"/>
      <c r="GO188" s="108"/>
      <c r="GP188" s="108"/>
      <c r="GQ188" s="108"/>
      <c r="GR188" s="108"/>
      <c r="GS188" s="108"/>
      <c r="GT188" s="108"/>
      <c r="GU188" s="108"/>
      <c r="GV188" s="108"/>
      <c r="GW188" s="108"/>
      <c r="GX188" s="108"/>
      <c r="GY188" s="108"/>
      <c r="GZ188" s="108"/>
      <c r="HA188" s="108"/>
      <c r="HB188" s="108"/>
      <c r="HC188" s="108"/>
      <c r="HD188" s="108"/>
      <c r="HE188" s="108"/>
      <c r="HF188" s="108"/>
      <c r="HG188" s="108"/>
      <c r="HH188" s="108"/>
      <c r="HI188" s="108"/>
      <c r="HJ188" s="108"/>
      <c r="HK188" s="108"/>
      <c r="HL188" s="108"/>
      <c r="HM188" s="108"/>
      <c r="HN188" s="108"/>
      <c r="HO188" s="108"/>
      <c r="HP188" s="108"/>
      <c r="HQ188" s="108"/>
      <c r="HR188" s="108"/>
      <c r="HS188" s="108"/>
      <c r="HT188" s="108"/>
      <c r="HU188" s="108"/>
      <c r="HV188" s="108"/>
      <c r="HW188" s="108"/>
      <c r="HX188" s="108"/>
      <c r="HY188" s="108"/>
      <c r="HZ188" s="108"/>
      <c r="IA188" s="108"/>
      <c r="IB188" s="108"/>
      <c r="IC188" s="108"/>
      <c r="ID188" s="108"/>
      <c r="IE188" s="108"/>
      <c r="IF188" s="108"/>
      <c r="IG188" s="108"/>
      <c r="IH188" s="108"/>
      <c r="II188" s="108"/>
      <c r="IJ188" s="108"/>
      <c r="IK188" s="108"/>
      <c r="IL188" s="108"/>
      <c r="IM188" s="108"/>
      <c r="IN188" s="108"/>
      <c r="IO188" s="108"/>
      <c r="IP188" s="108"/>
      <c r="IQ188" s="108"/>
      <c r="IR188" s="108"/>
      <c r="IS188" s="108"/>
      <c r="IT188" s="108"/>
      <c r="IU188" s="108"/>
      <c r="IV188" s="108"/>
    </row>
    <row r="189" spans="1:256" s="108" customFormat="1" x14ac:dyDescent="0.2">
      <c r="A189" s="108" t="s">
        <v>202</v>
      </c>
      <c r="B189" s="108" t="s">
        <v>207</v>
      </c>
      <c r="C189" s="108" t="s">
        <v>2489</v>
      </c>
      <c r="D189" s="123">
        <v>33857</v>
      </c>
      <c r="E189" s="116" t="s">
        <v>423</v>
      </c>
      <c r="F189" s="120" t="s">
        <v>677</v>
      </c>
      <c r="G189" s="120" t="s">
        <v>196</v>
      </c>
      <c r="H189" s="108" t="s">
        <v>202</v>
      </c>
      <c r="I189" s="108" t="s">
        <v>207</v>
      </c>
      <c r="J189" s="120" t="s">
        <v>249</v>
      </c>
      <c r="K189" s="108" t="s">
        <v>202</v>
      </c>
      <c r="L189" s="108" t="s">
        <v>207</v>
      </c>
      <c r="M189" s="120" t="s">
        <v>233</v>
      </c>
      <c r="N189" s="108" t="s">
        <v>202</v>
      </c>
      <c r="O189" s="108" t="s">
        <v>207</v>
      </c>
      <c r="P189" s="120" t="s">
        <v>234</v>
      </c>
      <c r="Q189" s="108" t="s">
        <v>202</v>
      </c>
      <c r="R189" s="108" t="s">
        <v>207</v>
      </c>
      <c r="S189" s="120" t="s">
        <v>241</v>
      </c>
      <c r="V189" s="120"/>
      <c r="Y189" s="120"/>
      <c r="Z189" s="108" t="s">
        <v>265</v>
      </c>
      <c r="AA189" s="108" t="s">
        <v>261</v>
      </c>
      <c r="AB189" s="120" t="s">
        <v>241</v>
      </c>
      <c r="AC189" s="108" t="s">
        <v>265</v>
      </c>
      <c r="AD189" s="108" t="s">
        <v>261</v>
      </c>
      <c r="AE189" s="120" t="s">
        <v>241</v>
      </c>
      <c r="AF189" s="108" t="s">
        <v>265</v>
      </c>
      <c r="AG189" s="108" t="s">
        <v>261</v>
      </c>
      <c r="AH189" s="120" t="s">
        <v>241</v>
      </c>
      <c r="BY189" s="128"/>
    </row>
    <row r="190" spans="1:256" s="108" customFormat="1" x14ac:dyDescent="0.2">
      <c r="A190" s="108" t="s">
        <v>397</v>
      </c>
      <c r="B190" s="108" t="s">
        <v>261</v>
      </c>
      <c r="C190" s="108" t="s">
        <v>1581</v>
      </c>
      <c r="D190" s="123">
        <v>36543</v>
      </c>
      <c r="E190" s="109" t="s">
        <v>268</v>
      </c>
      <c r="F190" s="109" t="s">
        <v>268</v>
      </c>
      <c r="G190" s="120" t="s">
        <v>398</v>
      </c>
      <c r="H190" s="108" t="s">
        <v>397</v>
      </c>
      <c r="I190" s="116" t="s">
        <v>192</v>
      </c>
      <c r="J190" s="120" t="s">
        <v>398</v>
      </c>
      <c r="K190" s="108" t="s">
        <v>386</v>
      </c>
      <c r="L190" s="116" t="s">
        <v>192</v>
      </c>
      <c r="M190" s="120" t="s">
        <v>141</v>
      </c>
      <c r="O190" s="116"/>
      <c r="P190" s="120"/>
      <c r="R190" s="116"/>
      <c r="S190" s="120"/>
      <c r="U190" s="116"/>
      <c r="V190" s="120"/>
      <c r="X190" s="116"/>
      <c r="Y190" s="120"/>
      <c r="AA190" s="116"/>
      <c r="AB190" s="120"/>
      <c r="AD190" s="116"/>
      <c r="AE190" s="120"/>
      <c r="AG190" s="116"/>
      <c r="AH190" s="120"/>
      <c r="AJ190" s="116"/>
      <c r="AK190" s="120"/>
      <c r="AM190" s="116"/>
      <c r="AN190" s="120"/>
    </row>
    <row r="191" spans="1:256" s="108" customFormat="1" x14ac:dyDescent="0.2">
      <c r="A191" s="108" t="s">
        <v>284</v>
      </c>
      <c r="B191" s="108" t="s">
        <v>330</v>
      </c>
      <c r="C191" s="108" t="s">
        <v>2508</v>
      </c>
      <c r="D191" s="123">
        <v>37170</v>
      </c>
      <c r="E191" s="109" t="s">
        <v>2509</v>
      </c>
      <c r="F191" s="109" t="s">
        <v>180</v>
      </c>
      <c r="G191" s="120" t="s">
        <v>203</v>
      </c>
      <c r="H191" s="108" t="s">
        <v>575</v>
      </c>
      <c r="I191" s="116" t="s">
        <v>330</v>
      </c>
      <c r="J191" s="120" t="s">
        <v>314</v>
      </c>
      <c r="K191" s="108" t="s">
        <v>315</v>
      </c>
      <c r="L191" s="116" t="s">
        <v>330</v>
      </c>
      <c r="M191" s="120" t="s">
        <v>224</v>
      </c>
      <c r="O191" s="116"/>
      <c r="P191" s="120"/>
      <c r="R191" s="116"/>
      <c r="S191" s="120"/>
      <c r="U191" s="116"/>
      <c r="V191" s="120"/>
      <c r="X191" s="116"/>
      <c r="Y191" s="120"/>
      <c r="AA191" s="116"/>
      <c r="AB191" s="120"/>
      <c r="AD191" s="116"/>
      <c r="AE191" s="120"/>
      <c r="AG191" s="116"/>
      <c r="AH191" s="120"/>
      <c r="AJ191" s="116"/>
      <c r="AK191" s="120"/>
      <c r="AM191" s="116"/>
      <c r="AN191" s="120"/>
    </row>
    <row r="192" spans="1:256" s="108" customFormat="1" x14ac:dyDescent="0.2">
      <c r="A192" t="s">
        <v>202</v>
      </c>
      <c r="B192" t="s">
        <v>261</v>
      </c>
      <c r="C192" s="108" t="s">
        <v>3801</v>
      </c>
      <c r="D192" s="123">
        <v>35731</v>
      </c>
      <c r="E192" s="116" t="s">
        <v>198</v>
      </c>
      <c r="F192" s="120" t="s">
        <v>1136</v>
      </c>
      <c r="G192" s="120" t="s">
        <v>276</v>
      </c>
      <c r="H192" s="108" t="s">
        <v>202</v>
      </c>
      <c r="I192" s="108" t="s">
        <v>261</v>
      </c>
      <c r="J192" s="120" t="s">
        <v>201</v>
      </c>
      <c r="K192" s="108" t="s">
        <v>202</v>
      </c>
      <c r="L192" s="108" t="s">
        <v>324</v>
      </c>
      <c r="M192" s="120" t="s">
        <v>249</v>
      </c>
      <c r="N192" s="108" t="s">
        <v>543</v>
      </c>
      <c r="O192" s="108" t="s">
        <v>324</v>
      </c>
      <c r="P192" s="120" t="s">
        <v>264</v>
      </c>
      <c r="Q192" s="108" t="s">
        <v>3173</v>
      </c>
      <c r="R192" s="108" t="s">
        <v>324</v>
      </c>
      <c r="S192" s="120" t="s">
        <v>1510</v>
      </c>
      <c r="T192" s="108" t="s">
        <v>2842</v>
      </c>
      <c r="U192" s="108" t="s">
        <v>324</v>
      </c>
      <c r="V192" s="120" t="s">
        <v>539</v>
      </c>
      <c r="Y192" s="120"/>
      <c r="AB192" s="120"/>
      <c r="AE192" s="120"/>
    </row>
    <row r="193" spans="1:76" s="108" customFormat="1" x14ac:dyDescent="0.2">
      <c r="A193" s="108" t="s">
        <v>315</v>
      </c>
      <c r="B193" s="108" t="s">
        <v>432</v>
      </c>
      <c r="C193" s="108" t="s">
        <v>4350</v>
      </c>
      <c r="D193" s="123">
        <v>35695</v>
      </c>
      <c r="E193" s="109" t="s">
        <v>698</v>
      </c>
      <c r="F193" s="120"/>
      <c r="G193" s="120" t="s">
        <v>339</v>
      </c>
      <c r="H193" s="108" t="s">
        <v>315</v>
      </c>
      <c r="I193" s="108" t="s">
        <v>432</v>
      </c>
      <c r="J193" s="120" t="s">
        <v>266</v>
      </c>
      <c r="M193" s="120"/>
      <c r="P193" s="120"/>
      <c r="S193" s="120"/>
      <c r="V193" s="120"/>
      <c r="Y193" s="120"/>
      <c r="AB193" s="120"/>
      <c r="AE193" s="120"/>
      <c r="BB193" s="109"/>
      <c r="BC193" s="109"/>
      <c r="BE193" s="109"/>
      <c r="BF193" s="109"/>
      <c r="BH193" s="109"/>
      <c r="BI193" s="109"/>
      <c r="BK193" s="109"/>
      <c r="BL193" s="109"/>
      <c r="BN193" s="109"/>
      <c r="BO193" s="109"/>
      <c r="BQ193" s="123"/>
      <c r="BR193" s="109"/>
      <c r="BS193" s="116"/>
      <c r="BU193" s="120"/>
      <c r="BV193" s="116"/>
      <c r="BW193" s="116"/>
      <c r="BX193" s="125"/>
    </row>
    <row r="194" spans="1:76" s="108" customFormat="1" x14ac:dyDescent="0.2">
      <c r="A194" s="108" t="s">
        <v>80</v>
      </c>
      <c r="B194" s="116" t="s">
        <v>432</v>
      </c>
      <c r="C194" s="108" t="s">
        <v>4522</v>
      </c>
      <c r="D194" s="123">
        <v>33918</v>
      </c>
      <c r="E194" s="109" t="s">
        <v>4523</v>
      </c>
      <c r="F194" s="109" t="s">
        <v>4524</v>
      </c>
      <c r="G194" s="120" t="s">
        <v>2791</v>
      </c>
      <c r="I194" s="116"/>
      <c r="J194" s="120"/>
      <c r="K194" s="108" t="s">
        <v>80</v>
      </c>
      <c r="L194" s="116" t="s">
        <v>118</v>
      </c>
      <c r="M194" s="120" t="s">
        <v>1446</v>
      </c>
      <c r="N194" s="108" t="s">
        <v>80</v>
      </c>
      <c r="O194" s="116" t="s">
        <v>261</v>
      </c>
      <c r="P194" s="120" t="s">
        <v>4525</v>
      </c>
      <c r="Q194" s="108" t="s">
        <v>80</v>
      </c>
      <c r="R194" s="116" t="s">
        <v>123</v>
      </c>
      <c r="S194" s="120"/>
      <c r="T194" s="108" t="s">
        <v>80</v>
      </c>
      <c r="U194" s="116" t="s">
        <v>170</v>
      </c>
      <c r="V194" s="120"/>
      <c r="W194" s="108" t="s">
        <v>80</v>
      </c>
      <c r="X194" s="116" t="s">
        <v>330</v>
      </c>
      <c r="Y194" s="120"/>
      <c r="Z194" s="108" t="s">
        <v>80</v>
      </c>
      <c r="AA194" s="116" t="s">
        <v>330</v>
      </c>
      <c r="AB194" s="120" t="s">
        <v>4526</v>
      </c>
      <c r="AD194" s="116"/>
      <c r="AE194" s="120"/>
      <c r="AG194" s="116"/>
      <c r="AH194" s="120"/>
      <c r="AI194" s="108" t="s">
        <v>80</v>
      </c>
      <c r="AJ194" s="116" t="s">
        <v>232</v>
      </c>
      <c r="AK194" s="120"/>
      <c r="AL194" s="108" t="s">
        <v>80</v>
      </c>
      <c r="AM194" s="116" t="s">
        <v>232</v>
      </c>
      <c r="AN194" s="120"/>
      <c r="AP194" s="116"/>
      <c r="AQ194" s="120"/>
      <c r="AS194" s="116"/>
      <c r="AT194" s="120"/>
      <c r="AV194" s="116"/>
      <c r="AW194" s="120"/>
      <c r="AY194" s="116"/>
      <c r="AZ194" s="120"/>
    </row>
    <row r="195" spans="1:76" s="108" customFormat="1" x14ac:dyDescent="0.2">
      <c r="A195" s="108" t="s">
        <v>575</v>
      </c>
      <c r="B195" s="108" t="s">
        <v>306</v>
      </c>
      <c r="C195" s="108" t="s">
        <v>4527</v>
      </c>
      <c r="D195" s="123">
        <v>37135</v>
      </c>
      <c r="E195" s="109" t="s">
        <v>344</v>
      </c>
      <c r="F195" s="120"/>
      <c r="G195" s="120" t="s">
        <v>224</v>
      </c>
      <c r="J195" s="120"/>
      <c r="M195" s="120"/>
      <c r="P195" s="120"/>
      <c r="S195" s="120"/>
      <c r="V195" s="120"/>
      <c r="Y195" s="120"/>
      <c r="AB195" s="120"/>
      <c r="AE195" s="120"/>
    </row>
    <row r="196" spans="1:76" s="108" customFormat="1" x14ac:dyDescent="0.2">
      <c r="A196" s="108" t="s">
        <v>298</v>
      </c>
      <c r="B196" s="108" t="s">
        <v>185</v>
      </c>
      <c r="C196" s="108" t="s">
        <v>4528</v>
      </c>
      <c r="D196" s="123">
        <v>37291</v>
      </c>
      <c r="E196" s="109" t="s">
        <v>4503</v>
      </c>
      <c r="F196" s="120"/>
      <c r="G196" s="120" t="s">
        <v>266</v>
      </c>
      <c r="J196" s="120"/>
      <c r="M196" s="120"/>
      <c r="P196" s="120"/>
      <c r="S196" s="120"/>
      <c r="V196" s="120"/>
      <c r="Y196" s="120"/>
      <c r="AB196" s="120"/>
      <c r="AE196" s="120"/>
    </row>
    <row r="197" spans="1:76" s="108" customFormat="1" x14ac:dyDescent="0.2">
      <c r="A197" s="108" t="s">
        <v>409</v>
      </c>
      <c r="B197" s="108" t="s">
        <v>454</v>
      </c>
      <c r="C197" s="108" t="s">
        <v>3549</v>
      </c>
      <c r="D197" s="123">
        <v>36270</v>
      </c>
      <c r="E197" s="109" t="s">
        <v>90</v>
      </c>
      <c r="F197" s="120" t="s">
        <v>191</v>
      </c>
      <c r="G197" s="120" t="s">
        <v>389</v>
      </c>
      <c r="J197" s="120"/>
      <c r="K197" s="108" t="s">
        <v>409</v>
      </c>
      <c r="L197" s="108" t="s">
        <v>454</v>
      </c>
      <c r="M197" s="120" t="s">
        <v>406</v>
      </c>
      <c r="N197" s="108" t="s">
        <v>409</v>
      </c>
      <c r="O197" s="108" t="s">
        <v>454</v>
      </c>
      <c r="P197" s="120" t="s">
        <v>406</v>
      </c>
      <c r="S197" s="120"/>
      <c r="V197" s="120"/>
      <c r="Y197" s="120"/>
      <c r="AB197" s="120"/>
      <c r="AE197" s="120"/>
    </row>
    <row r="198" spans="1:76" s="108" customFormat="1" x14ac:dyDescent="0.2">
      <c r="A198" s="108" t="s">
        <v>80</v>
      </c>
      <c r="B198" s="108" t="s">
        <v>81</v>
      </c>
      <c r="C198" s="108" t="s">
        <v>2897</v>
      </c>
      <c r="D198" s="123">
        <v>33949</v>
      </c>
      <c r="E198" s="116" t="s">
        <v>536</v>
      </c>
      <c r="F198" s="108" t="s">
        <v>310</v>
      </c>
      <c r="G198" s="120"/>
      <c r="H198" s="108" t="s">
        <v>80</v>
      </c>
      <c r="I198" s="108" t="s">
        <v>93</v>
      </c>
      <c r="J198" s="109"/>
      <c r="K198" s="108" t="s">
        <v>80</v>
      </c>
      <c r="L198" s="108" t="s">
        <v>134</v>
      </c>
      <c r="M198" s="109" t="s">
        <v>4526</v>
      </c>
      <c r="N198" s="108" t="s">
        <v>80</v>
      </c>
      <c r="O198" s="108" t="s">
        <v>556</v>
      </c>
      <c r="P198" s="109"/>
      <c r="Q198" s="108" t="s">
        <v>80</v>
      </c>
      <c r="R198" s="108" t="s">
        <v>261</v>
      </c>
      <c r="S198" s="109"/>
      <c r="T198" s="108" t="s">
        <v>80</v>
      </c>
      <c r="U198" s="108" t="s">
        <v>192</v>
      </c>
      <c r="V198" s="109" t="s">
        <v>3562</v>
      </c>
      <c r="W198" s="108" t="s">
        <v>80</v>
      </c>
      <c r="X198" s="108" t="s">
        <v>192</v>
      </c>
      <c r="Y198" s="109"/>
      <c r="Z198" s="108" t="s">
        <v>80</v>
      </c>
      <c r="AA198" s="108" t="s">
        <v>192</v>
      </c>
      <c r="AB198" s="109" t="s">
        <v>1156</v>
      </c>
      <c r="AC198" s="108" t="s">
        <v>80</v>
      </c>
      <c r="AD198" s="108" t="s">
        <v>192</v>
      </c>
      <c r="AE198" s="109"/>
      <c r="AF198" s="108" t="s">
        <v>80</v>
      </c>
      <c r="AG198" s="108" t="s">
        <v>93</v>
      </c>
      <c r="AH198" s="109" t="s">
        <v>2899</v>
      </c>
    </row>
    <row r="199" spans="1:76" s="108" customFormat="1" x14ac:dyDescent="0.2">
      <c r="A199" s="108" t="s">
        <v>340</v>
      </c>
      <c r="B199" s="108" t="s">
        <v>261</v>
      </c>
      <c r="C199" s="108" t="s">
        <v>2868</v>
      </c>
      <c r="D199" s="123">
        <v>36315</v>
      </c>
      <c r="E199" s="109" t="s">
        <v>677</v>
      </c>
      <c r="F199" s="120" t="s">
        <v>1079</v>
      </c>
      <c r="G199" s="120" t="s">
        <v>359</v>
      </c>
      <c r="H199" s="108" t="s">
        <v>345</v>
      </c>
      <c r="I199" s="108" t="s">
        <v>432</v>
      </c>
      <c r="J199" s="120" t="s">
        <v>2408</v>
      </c>
      <c r="K199" s="108" t="s">
        <v>367</v>
      </c>
      <c r="L199" s="108" t="s">
        <v>432</v>
      </c>
      <c r="M199" s="120" t="s">
        <v>364</v>
      </c>
      <c r="N199" s="108" t="s">
        <v>367</v>
      </c>
      <c r="O199" s="108" t="s">
        <v>432</v>
      </c>
      <c r="P199" s="120" t="s">
        <v>341</v>
      </c>
      <c r="S199" s="120"/>
      <c r="V199" s="120"/>
      <c r="Y199" s="120"/>
      <c r="AB199" s="120"/>
      <c r="AE199" s="120"/>
    </row>
    <row r="200" spans="1:76" s="108" customFormat="1" x14ac:dyDescent="0.2">
      <c r="A200" s="108" t="s">
        <v>4529</v>
      </c>
      <c r="B200" s="108" t="s">
        <v>215</v>
      </c>
      <c r="C200" s="108" t="s">
        <v>4039</v>
      </c>
      <c r="D200" s="123">
        <v>36482</v>
      </c>
      <c r="E200" s="109" t="s">
        <v>172</v>
      </c>
      <c r="F200" s="120"/>
      <c r="G200" s="120" t="s">
        <v>4530</v>
      </c>
      <c r="J200" s="120"/>
      <c r="M200" s="120"/>
      <c r="P200" s="120"/>
      <c r="S200" s="120"/>
      <c r="V200" s="120"/>
      <c r="Y200" s="120"/>
      <c r="AB200" s="120"/>
      <c r="AE200" s="120"/>
    </row>
    <row r="201" spans="1:76" s="108" customFormat="1" x14ac:dyDescent="0.2">
      <c r="A201" s="108" t="s">
        <v>103</v>
      </c>
      <c r="B201" s="108" t="s">
        <v>185</v>
      </c>
      <c r="C201" s="108" t="s">
        <v>3678</v>
      </c>
      <c r="D201" s="123">
        <v>36536</v>
      </c>
      <c r="E201" s="109" t="s">
        <v>477</v>
      </c>
      <c r="F201" s="120" t="s">
        <v>441</v>
      </c>
      <c r="G201" s="120" t="s">
        <v>3677</v>
      </c>
      <c r="H201" s="108" t="s">
        <v>103</v>
      </c>
      <c r="I201" s="108" t="s">
        <v>185</v>
      </c>
      <c r="J201" s="120" t="s">
        <v>4531</v>
      </c>
      <c r="M201" s="120"/>
      <c r="P201" s="120"/>
      <c r="S201" s="120"/>
      <c r="V201" s="120"/>
      <c r="Y201" s="120"/>
      <c r="AB201" s="120"/>
      <c r="AE201" s="120"/>
    </row>
    <row r="202" spans="1:76" s="108" customFormat="1" x14ac:dyDescent="0.2">
      <c r="A202" s="120"/>
      <c r="B202" s="120"/>
      <c r="C202" s="108" t="s">
        <v>4334</v>
      </c>
      <c r="D202" s="123">
        <v>36653</v>
      </c>
      <c r="E202" s="109" t="s">
        <v>114</v>
      </c>
      <c r="F202" s="120" t="s">
        <v>1487</v>
      </c>
      <c r="G202" s="120"/>
      <c r="H202" s="108" t="s">
        <v>147</v>
      </c>
      <c r="I202" s="108" t="s">
        <v>195</v>
      </c>
      <c r="J202" s="120"/>
      <c r="M202" s="120"/>
      <c r="P202" s="120"/>
      <c r="S202" s="120"/>
      <c r="V202" s="120"/>
      <c r="Y202" s="120"/>
      <c r="AB202" s="120"/>
      <c r="AE202" s="120"/>
    </row>
    <row r="203" spans="1:76" s="108" customFormat="1" x14ac:dyDescent="0.2">
      <c r="A203" s="108" t="s">
        <v>419</v>
      </c>
      <c r="B203" s="108" t="s">
        <v>261</v>
      </c>
      <c r="C203" s="108" t="s">
        <v>2293</v>
      </c>
      <c r="D203" s="123">
        <v>35724</v>
      </c>
      <c r="E203" s="116" t="s">
        <v>466</v>
      </c>
      <c r="F203" s="120" t="s">
        <v>230</v>
      </c>
      <c r="G203" s="120" t="s">
        <v>1541</v>
      </c>
      <c r="H203" s="108" t="s">
        <v>370</v>
      </c>
      <c r="I203" s="108" t="s">
        <v>261</v>
      </c>
      <c r="J203" s="120" t="s">
        <v>2294</v>
      </c>
      <c r="K203" s="108" t="s">
        <v>345</v>
      </c>
      <c r="L203" s="108" t="s">
        <v>316</v>
      </c>
      <c r="M203" s="120" t="s">
        <v>2295</v>
      </c>
      <c r="N203" s="108" t="s">
        <v>345</v>
      </c>
      <c r="O203" s="108" t="s">
        <v>316</v>
      </c>
      <c r="P203" s="120" t="s">
        <v>333</v>
      </c>
      <c r="Q203" s="108" t="s">
        <v>332</v>
      </c>
      <c r="R203" s="108" t="s">
        <v>316</v>
      </c>
      <c r="S203" s="120" t="s">
        <v>957</v>
      </c>
      <c r="T203" s="108" t="s">
        <v>370</v>
      </c>
      <c r="U203" s="108" t="s">
        <v>316</v>
      </c>
      <c r="V203" s="120" t="s">
        <v>608</v>
      </c>
      <c r="Y203" s="120"/>
      <c r="AB203" s="120"/>
      <c r="AE203" s="120"/>
      <c r="BB203" s="109"/>
      <c r="BC203" s="109"/>
      <c r="BE203" s="109"/>
      <c r="BF203" s="109"/>
      <c r="BH203" s="109"/>
      <c r="BI203" s="109"/>
      <c r="BK203" s="109"/>
      <c r="BL203" s="109"/>
      <c r="BN203" s="109"/>
      <c r="BO203" s="109"/>
      <c r="BQ203" s="123"/>
      <c r="BR203" s="109"/>
      <c r="BS203" s="116"/>
      <c r="BU203" s="120"/>
      <c r="BV203" s="116"/>
      <c r="BW203" s="116"/>
      <c r="BX203" s="125"/>
    </row>
    <row r="204" spans="1:76" s="108" customFormat="1" x14ac:dyDescent="0.2">
      <c r="A204" s="108" t="s">
        <v>298</v>
      </c>
      <c r="B204" s="108" t="s">
        <v>185</v>
      </c>
      <c r="C204" s="108" t="s">
        <v>2623</v>
      </c>
      <c r="D204" s="123">
        <v>36654</v>
      </c>
      <c r="E204" s="109" t="s">
        <v>348</v>
      </c>
      <c r="F204" s="109" t="s">
        <v>237</v>
      </c>
      <c r="G204" s="120" t="s">
        <v>266</v>
      </c>
      <c r="H204" s="108" t="s">
        <v>298</v>
      </c>
      <c r="I204" s="116" t="s">
        <v>185</v>
      </c>
      <c r="J204" s="120" t="s">
        <v>224</v>
      </c>
      <c r="K204" s="108" t="s">
        <v>298</v>
      </c>
      <c r="L204" s="116" t="s">
        <v>185</v>
      </c>
      <c r="M204" s="120" t="s">
        <v>269</v>
      </c>
      <c r="O204" s="116"/>
      <c r="P204" s="120"/>
      <c r="R204" s="116"/>
      <c r="S204" s="120"/>
      <c r="U204" s="116"/>
      <c r="V204" s="120"/>
      <c r="X204" s="116"/>
      <c r="Y204" s="120"/>
      <c r="AA204" s="116"/>
      <c r="AB204" s="120"/>
      <c r="AD204" s="116"/>
      <c r="AE204" s="120"/>
      <c r="AG204" s="116"/>
      <c r="AH204" s="120"/>
      <c r="AJ204" s="116"/>
      <c r="AK204" s="120"/>
      <c r="AM204" s="116"/>
      <c r="AN204" s="120"/>
    </row>
    <row r="205" spans="1:76" s="108" customFormat="1" x14ac:dyDescent="0.2">
      <c r="A205" s="108" t="s">
        <v>397</v>
      </c>
      <c r="B205" s="108" t="s">
        <v>324</v>
      </c>
      <c r="C205" s="108" t="s">
        <v>4532</v>
      </c>
      <c r="D205" s="123">
        <v>36588</v>
      </c>
      <c r="E205" s="109" t="s">
        <v>477</v>
      </c>
      <c r="F205" s="120"/>
      <c r="G205" s="120" t="s">
        <v>412</v>
      </c>
      <c r="J205" s="120"/>
      <c r="M205" s="120"/>
      <c r="P205" s="120"/>
      <c r="S205" s="120"/>
      <c r="V205" s="120"/>
      <c r="Y205" s="120"/>
      <c r="AB205" s="120"/>
      <c r="AE205" s="120"/>
    </row>
    <row r="206" spans="1:76" s="108" customFormat="1" x14ac:dyDescent="0.2">
      <c r="A206" s="108" t="s">
        <v>184</v>
      </c>
      <c r="B206" s="108" t="s">
        <v>105</v>
      </c>
      <c r="C206" s="108" t="s">
        <v>3997</v>
      </c>
      <c r="D206" s="123">
        <v>36505</v>
      </c>
      <c r="E206" s="109" t="s">
        <v>477</v>
      </c>
      <c r="F206" s="120"/>
      <c r="G206" s="120" t="s">
        <v>398</v>
      </c>
      <c r="J206" s="120"/>
      <c r="M206" s="120"/>
      <c r="P206" s="120"/>
      <c r="S206" s="120"/>
      <c r="V206" s="120"/>
      <c r="Y206" s="120"/>
      <c r="AB206" s="120"/>
      <c r="AE206" s="120"/>
    </row>
    <row r="207" spans="1:76" s="108" customFormat="1" x14ac:dyDescent="0.2">
      <c r="A207" s="108" t="s">
        <v>103</v>
      </c>
      <c r="B207" s="108" t="s">
        <v>128</v>
      </c>
      <c r="C207" s="108" t="s">
        <v>4533</v>
      </c>
      <c r="D207" s="123">
        <v>37389</v>
      </c>
      <c r="E207" s="109" t="s">
        <v>4503</v>
      </c>
      <c r="F207" s="120"/>
      <c r="G207" s="120" t="s">
        <v>4534</v>
      </c>
      <c r="J207" s="120"/>
      <c r="M207" s="120"/>
      <c r="P207" s="120"/>
      <c r="S207" s="120"/>
      <c r="V207" s="120"/>
      <c r="Y207" s="120"/>
      <c r="AB207" s="120"/>
      <c r="AE207" s="120"/>
    </row>
    <row r="208" spans="1:76" s="108" customFormat="1" x14ac:dyDescent="0.2">
      <c r="A208" s="108" t="s">
        <v>80</v>
      </c>
      <c r="B208" s="108" t="s">
        <v>232</v>
      </c>
      <c r="C208" s="108" t="s">
        <v>4535</v>
      </c>
      <c r="D208" s="123">
        <v>36978</v>
      </c>
      <c r="E208" s="109" t="s">
        <v>4449</v>
      </c>
      <c r="F208" s="120"/>
      <c r="G208" s="120" t="s">
        <v>2674</v>
      </c>
      <c r="J208" s="120"/>
      <c r="M208" s="120"/>
      <c r="P208" s="120"/>
      <c r="S208" s="120"/>
      <c r="V208" s="120"/>
      <c r="Y208" s="120"/>
      <c r="AB208" s="120"/>
      <c r="AE208" s="120"/>
    </row>
    <row r="209" spans="1:256" s="108" customFormat="1" x14ac:dyDescent="0.2">
      <c r="A209" s="108" t="s">
        <v>315</v>
      </c>
      <c r="B209" s="108" t="s">
        <v>330</v>
      </c>
      <c r="C209" s="108" t="s">
        <v>4536</v>
      </c>
      <c r="D209" s="123">
        <v>37087</v>
      </c>
      <c r="E209" s="109" t="s">
        <v>3181</v>
      </c>
      <c r="F209" s="120"/>
      <c r="G209" s="120" t="s">
        <v>241</v>
      </c>
      <c r="J209" s="120"/>
      <c r="M209" s="120"/>
      <c r="P209" s="120"/>
      <c r="S209" s="120"/>
      <c r="V209" s="120"/>
      <c r="Y209" s="120"/>
      <c r="AB209" s="120"/>
      <c r="AE209" s="120"/>
    </row>
    <row r="210" spans="1:256" x14ac:dyDescent="0.2">
      <c r="A210" t="s">
        <v>274</v>
      </c>
      <c r="B210" t="s">
        <v>128</v>
      </c>
      <c r="C210" s="108" t="s">
        <v>4537</v>
      </c>
      <c r="D210" s="123">
        <v>35187</v>
      </c>
      <c r="E210" s="109" t="s">
        <v>361</v>
      </c>
      <c r="F210" s="109" t="s">
        <v>516</v>
      </c>
      <c r="G210" s="120" t="s">
        <v>228</v>
      </c>
      <c r="H210" s="108" t="s">
        <v>274</v>
      </c>
      <c r="I210" s="109" t="s">
        <v>128</v>
      </c>
      <c r="J210" s="109" t="s">
        <v>216</v>
      </c>
      <c r="K210" s="108" t="s">
        <v>274</v>
      </c>
      <c r="L210" s="109" t="s">
        <v>128</v>
      </c>
      <c r="M210" s="109" t="s">
        <v>234</v>
      </c>
      <c r="N210" s="108" t="s">
        <v>274</v>
      </c>
      <c r="O210" s="109" t="s">
        <v>396</v>
      </c>
      <c r="P210" s="109" t="s">
        <v>259</v>
      </c>
      <c r="Q210" s="108" t="s">
        <v>274</v>
      </c>
      <c r="R210" s="109" t="s">
        <v>396</v>
      </c>
      <c r="S210" s="109" t="s">
        <v>276</v>
      </c>
      <c r="T210" s="108" t="s">
        <v>274</v>
      </c>
      <c r="U210" s="109" t="s">
        <v>252</v>
      </c>
      <c r="V210" s="109" t="s">
        <v>594</v>
      </c>
      <c r="W210" s="108" t="s">
        <v>194</v>
      </c>
      <c r="X210" s="109" t="s">
        <v>252</v>
      </c>
      <c r="Y210" s="109" t="s">
        <v>228</v>
      </c>
      <c r="Z210" s="108" t="s">
        <v>194</v>
      </c>
      <c r="AA210" s="109" t="s">
        <v>252</v>
      </c>
      <c r="AB210" s="109" t="s">
        <v>228</v>
      </c>
      <c r="AC210" s="108"/>
      <c r="AD210" s="109"/>
      <c r="AE210" s="109"/>
      <c r="AF210" s="108"/>
      <c r="AG210" s="109"/>
      <c r="AH210" s="109"/>
      <c r="AI210" s="108"/>
      <c r="AJ210" s="109"/>
      <c r="AK210" s="109"/>
      <c r="AL210" s="108"/>
      <c r="AM210" s="109"/>
      <c r="AN210" s="109"/>
      <c r="AO210" s="108"/>
      <c r="AP210" s="109"/>
      <c r="AQ210" s="109"/>
      <c r="AR210" s="108"/>
      <c r="AS210" s="109"/>
      <c r="AT210" s="109"/>
      <c r="AU210" s="108"/>
      <c r="AV210" s="109"/>
      <c r="AW210" s="109"/>
      <c r="AX210" s="108"/>
      <c r="AY210" s="109"/>
      <c r="AZ210" s="109"/>
      <c r="BA210" s="108"/>
      <c r="BB210" s="108"/>
      <c r="BC210" s="108"/>
      <c r="BD210" s="108"/>
      <c r="BE210" s="108"/>
      <c r="BF210" s="108"/>
      <c r="BG210" s="108"/>
      <c r="BH210" s="108"/>
      <c r="BI210" s="108"/>
      <c r="BJ210" s="108"/>
      <c r="BK210" s="108"/>
      <c r="BL210" s="108"/>
      <c r="BM210" s="108"/>
      <c r="BN210" s="108"/>
      <c r="BO210" s="108"/>
      <c r="BP210" s="108"/>
      <c r="BQ210" s="108"/>
      <c r="BR210" s="108"/>
      <c r="BS210" s="108"/>
      <c r="BT210" s="108"/>
      <c r="BU210" s="108"/>
      <c r="BV210" s="108"/>
      <c r="BW210" s="108"/>
      <c r="BX210" s="108"/>
      <c r="BY210" s="124"/>
      <c r="BZ210" s="108"/>
      <c r="CA210" s="108"/>
      <c r="CB210" s="108"/>
      <c r="CC210" s="108"/>
      <c r="CD210" s="108"/>
      <c r="CE210" s="108"/>
      <c r="CF210" s="108"/>
      <c r="CG210" s="108"/>
      <c r="CH210" s="108"/>
      <c r="CI210" s="108"/>
      <c r="CJ210" s="108"/>
      <c r="CK210" s="108"/>
      <c r="CL210" s="108"/>
      <c r="CM210" s="108"/>
      <c r="CN210" s="108"/>
      <c r="CO210" s="108"/>
      <c r="CP210" s="108"/>
      <c r="CQ210" s="108"/>
      <c r="CR210" s="108"/>
      <c r="CS210" s="108"/>
      <c r="CT210" s="108"/>
      <c r="CU210" s="108"/>
      <c r="CV210" s="108"/>
      <c r="CW210" s="108"/>
      <c r="CX210" s="108"/>
      <c r="CY210" s="108"/>
      <c r="CZ210" s="108"/>
      <c r="DA210" s="108"/>
      <c r="DB210" s="108"/>
      <c r="DC210" s="108"/>
      <c r="DD210" s="108"/>
      <c r="DE210" s="108"/>
      <c r="DF210" s="108"/>
      <c r="DG210" s="108"/>
      <c r="DH210" s="108"/>
      <c r="DI210" s="108"/>
      <c r="DJ210" s="108"/>
      <c r="DK210" s="108"/>
      <c r="DL210" s="108"/>
      <c r="DM210" s="108"/>
      <c r="DN210" s="108"/>
      <c r="DO210" s="108"/>
      <c r="DP210" s="108"/>
      <c r="DQ210" s="108"/>
      <c r="DR210" s="108"/>
      <c r="DS210" s="108"/>
      <c r="DT210" s="108"/>
      <c r="DU210" s="108"/>
      <c r="DV210" s="108"/>
      <c r="DW210" s="108"/>
      <c r="DX210" s="108"/>
      <c r="DY210" s="108"/>
      <c r="DZ210" s="108"/>
      <c r="EA210" s="108"/>
      <c r="EB210" s="108"/>
      <c r="EC210" s="108"/>
      <c r="ED210" s="108"/>
      <c r="EE210" s="108"/>
      <c r="EF210" s="108"/>
      <c r="EG210" s="108"/>
      <c r="EH210" s="108"/>
      <c r="EI210" s="108"/>
      <c r="EJ210" s="108"/>
      <c r="EK210" s="108"/>
      <c r="EL210" s="108"/>
      <c r="EM210" s="108"/>
      <c r="EN210" s="108"/>
      <c r="EO210" s="108"/>
      <c r="EP210" s="108"/>
      <c r="EQ210" s="108"/>
      <c r="ER210" s="108"/>
      <c r="ES210" s="108"/>
      <c r="ET210" s="108"/>
      <c r="EU210" s="108"/>
      <c r="EV210" s="108"/>
      <c r="EW210" s="108"/>
      <c r="EX210" s="108"/>
      <c r="EY210" s="108"/>
      <c r="EZ210" s="108"/>
      <c r="FA210" s="108"/>
      <c r="FB210" s="108"/>
      <c r="FC210" s="108"/>
      <c r="FD210" s="108"/>
      <c r="FE210" s="108"/>
      <c r="FF210" s="108"/>
      <c r="FG210" s="108"/>
      <c r="FH210" s="108"/>
      <c r="FI210" s="108"/>
      <c r="FJ210" s="108"/>
      <c r="FK210" s="108"/>
      <c r="FL210" s="108"/>
      <c r="FM210" s="108"/>
      <c r="FN210" s="108"/>
      <c r="FO210" s="108"/>
      <c r="FP210" s="108"/>
      <c r="FQ210" s="108"/>
      <c r="FR210" s="108"/>
      <c r="FS210" s="108"/>
      <c r="FT210" s="108"/>
      <c r="FU210" s="108"/>
      <c r="FV210" s="108"/>
      <c r="FW210" s="108"/>
      <c r="FX210" s="108"/>
      <c r="FY210" s="108"/>
      <c r="FZ210" s="108"/>
      <c r="GA210" s="108"/>
      <c r="GB210" s="108"/>
      <c r="GC210" s="108"/>
      <c r="GD210" s="108"/>
      <c r="GE210" s="108"/>
      <c r="GF210" s="108"/>
      <c r="GG210" s="108"/>
      <c r="GH210" s="108"/>
      <c r="GI210" s="108"/>
      <c r="GJ210" s="108"/>
      <c r="GK210" s="108"/>
      <c r="GL210" s="108"/>
      <c r="GM210" s="108"/>
      <c r="GN210" s="108"/>
      <c r="GO210" s="108"/>
      <c r="GP210" s="108"/>
      <c r="GQ210" s="108"/>
      <c r="GR210" s="108"/>
      <c r="GS210" s="108"/>
      <c r="GT210" s="108"/>
      <c r="GU210" s="108"/>
      <c r="GV210" s="108"/>
      <c r="GW210" s="108"/>
      <c r="GX210" s="108"/>
      <c r="GY210" s="108"/>
      <c r="GZ210" s="108"/>
      <c r="HA210" s="108"/>
      <c r="HB210" s="108"/>
      <c r="HC210" s="108"/>
      <c r="HD210" s="108"/>
      <c r="HE210" s="108"/>
      <c r="HF210" s="108"/>
      <c r="HG210" s="108"/>
      <c r="HH210" s="108"/>
      <c r="HI210" s="108"/>
      <c r="HJ210" s="108"/>
      <c r="HK210" s="108"/>
      <c r="HL210" s="108"/>
      <c r="HM210" s="108"/>
      <c r="HN210" s="108"/>
      <c r="HO210" s="108"/>
      <c r="HP210" s="108"/>
      <c r="HQ210" s="108"/>
      <c r="HR210" s="108"/>
      <c r="HS210" s="108"/>
      <c r="HT210" s="108"/>
      <c r="HU210" s="108"/>
      <c r="HV210" s="108"/>
      <c r="HW210" s="108"/>
      <c r="HX210" s="108"/>
      <c r="HY210" s="108"/>
      <c r="HZ210" s="108"/>
      <c r="IA210" s="108"/>
      <c r="IB210" s="108"/>
      <c r="IC210" s="108"/>
      <c r="ID210" s="108"/>
      <c r="IE210" s="108"/>
      <c r="IF210" s="108"/>
      <c r="IG210" s="108"/>
      <c r="IH210" s="108"/>
      <c r="II210" s="108"/>
      <c r="IJ210" s="108"/>
      <c r="IK210" s="108"/>
      <c r="IL210" s="108"/>
      <c r="IM210" s="108"/>
      <c r="IN210" s="108"/>
      <c r="IO210" s="108"/>
      <c r="IP210" s="108"/>
      <c r="IQ210" s="108"/>
      <c r="IR210" s="108"/>
      <c r="IS210" s="108"/>
      <c r="IT210" s="108"/>
      <c r="IU210" s="108"/>
      <c r="IV210" s="108"/>
    </row>
    <row r="211" spans="1:256" s="108" customFormat="1" x14ac:dyDescent="0.2">
      <c r="A211" s="108" t="s">
        <v>133</v>
      </c>
      <c r="B211" s="108" t="s">
        <v>95</v>
      </c>
      <c r="C211" s="108" t="s">
        <v>2002</v>
      </c>
      <c r="D211" s="123">
        <v>35611</v>
      </c>
      <c r="E211" s="116" t="s">
        <v>591</v>
      </c>
      <c r="F211" s="120" t="s">
        <v>4538</v>
      </c>
      <c r="G211" s="120"/>
      <c r="H211" s="108" t="s">
        <v>133</v>
      </c>
      <c r="I211" s="108" t="s">
        <v>95</v>
      </c>
      <c r="J211" s="120"/>
      <c r="K211" s="108" t="s">
        <v>133</v>
      </c>
      <c r="L211" s="108" t="s">
        <v>95</v>
      </c>
      <c r="M211" s="120"/>
      <c r="N211" s="108" t="s">
        <v>133</v>
      </c>
      <c r="O211" s="108" t="s">
        <v>95</v>
      </c>
      <c r="P211" s="120"/>
      <c r="Q211" s="108" t="s">
        <v>127</v>
      </c>
      <c r="R211" s="108" t="s">
        <v>324</v>
      </c>
      <c r="S211" s="120"/>
      <c r="T211" s="108" t="s">
        <v>4539</v>
      </c>
      <c r="U211" s="108" t="s">
        <v>324</v>
      </c>
      <c r="V211" s="120"/>
      <c r="W211" s="108" t="s">
        <v>133</v>
      </c>
      <c r="X211" s="108" t="s">
        <v>324</v>
      </c>
      <c r="Y211" s="120"/>
      <c r="AB211" s="120"/>
      <c r="AE211" s="120"/>
    </row>
    <row r="212" spans="1:256" x14ac:dyDescent="0.2">
      <c r="A212" s="108" t="s">
        <v>531</v>
      </c>
      <c r="B212" s="108" t="s">
        <v>93</v>
      </c>
      <c r="C212" s="108" t="s">
        <v>3077</v>
      </c>
      <c r="D212" s="123">
        <v>35934</v>
      </c>
      <c r="E212" s="109" t="s">
        <v>698</v>
      </c>
      <c r="F212" s="109" t="s">
        <v>115</v>
      </c>
      <c r="G212" s="120" t="s">
        <v>161</v>
      </c>
      <c r="H212" s="108" t="s">
        <v>202</v>
      </c>
      <c r="I212" s="116" t="s">
        <v>93</v>
      </c>
      <c r="J212" s="120" t="s">
        <v>273</v>
      </c>
      <c r="K212" s="108" t="s">
        <v>258</v>
      </c>
      <c r="L212" s="116" t="s">
        <v>316</v>
      </c>
      <c r="M212" s="120" t="s">
        <v>241</v>
      </c>
      <c r="N212" s="108"/>
      <c r="O212" s="116"/>
      <c r="P212" s="120"/>
      <c r="Q212" s="108"/>
      <c r="R212" s="116"/>
      <c r="S212" s="120"/>
      <c r="T212" s="108"/>
      <c r="U212" s="116"/>
      <c r="V212" s="120"/>
      <c r="W212" s="108"/>
      <c r="X212" s="116"/>
      <c r="Y212" s="120"/>
      <c r="Z212" s="108"/>
      <c r="AA212" s="116"/>
      <c r="AB212" s="120"/>
      <c r="AC212" s="108"/>
      <c r="AD212" s="116"/>
      <c r="AE212" s="120"/>
      <c r="AF212" s="108"/>
      <c r="AG212" s="116"/>
      <c r="AH212" s="120"/>
      <c r="AI212" s="108"/>
      <c r="AJ212" s="116"/>
      <c r="AK212" s="120"/>
      <c r="AL212" s="108"/>
      <c r="AM212" s="116"/>
      <c r="AN212" s="120"/>
      <c r="AO212" s="108"/>
      <c r="AP212" s="108"/>
      <c r="AQ212" s="108"/>
      <c r="AR212" s="108"/>
      <c r="AS212" s="108"/>
      <c r="AT212" s="108"/>
      <c r="AU212" s="108"/>
      <c r="AV212" s="108"/>
      <c r="AW212" s="108"/>
      <c r="AX212" s="108"/>
      <c r="AY212" s="108"/>
      <c r="AZ212" s="108"/>
      <c r="BA212" s="108"/>
      <c r="BB212" s="108"/>
      <c r="BC212" s="108"/>
      <c r="BD212" s="108"/>
      <c r="BE212" s="108"/>
      <c r="BF212" s="108"/>
      <c r="BG212" s="108"/>
      <c r="BH212" s="108"/>
      <c r="BI212" s="108"/>
      <c r="BJ212" s="108"/>
      <c r="BK212" s="108"/>
      <c r="BL212" s="108"/>
      <c r="BM212" s="108"/>
      <c r="BN212" s="108"/>
      <c r="BO212" s="108"/>
      <c r="BP212" s="108"/>
      <c r="BQ212" s="108"/>
      <c r="BR212" s="108"/>
      <c r="BS212" s="108"/>
      <c r="BT212" s="108"/>
      <c r="BU212" s="108"/>
      <c r="BV212" s="108"/>
      <c r="BW212" s="108"/>
      <c r="BX212" s="108"/>
      <c r="BY212" s="108"/>
      <c r="BZ212" s="108"/>
      <c r="CA212" s="108"/>
      <c r="CB212" s="108"/>
      <c r="CC212" s="108"/>
      <c r="CD212" s="108"/>
      <c r="CE212" s="108"/>
      <c r="CF212" s="108"/>
      <c r="CG212" s="108"/>
      <c r="CH212" s="108"/>
      <c r="CI212" s="108"/>
      <c r="CJ212" s="108"/>
      <c r="CK212" s="108"/>
      <c r="CL212" s="108"/>
      <c r="CM212" s="108"/>
      <c r="CN212" s="108"/>
      <c r="CO212" s="108"/>
      <c r="CP212" s="108"/>
      <c r="CQ212" s="108"/>
      <c r="CR212" s="108"/>
      <c r="CS212" s="108"/>
      <c r="CT212" s="108"/>
      <c r="CU212" s="108"/>
      <c r="CV212" s="108"/>
      <c r="CW212" s="108"/>
      <c r="CX212" s="108"/>
      <c r="CY212" s="108"/>
      <c r="CZ212" s="108"/>
      <c r="DA212" s="108"/>
      <c r="DB212" s="108"/>
      <c r="DC212" s="108"/>
      <c r="DD212" s="108"/>
      <c r="DE212" s="108"/>
      <c r="DF212" s="108"/>
      <c r="DG212" s="108"/>
      <c r="DH212" s="108"/>
      <c r="DI212" s="108"/>
      <c r="DJ212" s="108"/>
      <c r="DK212" s="108"/>
      <c r="DL212" s="108"/>
      <c r="DM212" s="108"/>
      <c r="DN212" s="108"/>
      <c r="DO212" s="108"/>
      <c r="DP212" s="108"/>
      <c r="DQ212" s="108"/>
      <c r="DR212" s="108"/>
      <c r="DS212" s="108"/>
      <c r="DT212" s="108"/>
      <c r="DU212" s="108"/>
      <c r="DV212" s="108"/>
      <c r="DW212" s="108"/>
      <c r="DX212" s="108"/>
      <c r="DY212" s="108"/>
      <c r="DZ212" s="108"/>
      <c r="EA212" s="108"/>
      <c r="EB212" s="108"/>
      <c r="EC212" s="108"/>
      <c r="ED212" s="108"/>
      <c r="EE212" s="108"/>
      <c r="EF212" s="108"/>
      <c r="EG212" s="108"/>
      <c r="EH212" s="108"/>
      <c r="EI212" s="108"/>
      <c r="EJ212" s="108"/>
      <c r="EK212" s="108"/>
      <c r="EL212" s="108"/>
      <c r="EM212" s="108"/>
      <c r="EN212" s="108"/>
      <c r="EO212" s="108"/>
      <c r="EP212" s="108"/>
      <c r="EQ212" s="108"/>
      <c r="ER212" s="108"/>
      <c r="ES212" s="108"/>
      <c r="ET212" s="108"/>
      <c r="EU212" s="108"/>
      <c r="EV212" s="108"/>
      <c r="EW212" s="108"/>
      <c r="EX212" s="108"/>
      <c r="EY212" s="108"/>
      <c r="EZ212" s="108"/>
      <c r="FA212" s="108"/>
      <c r="FB212" s="108"/>
      <c r="FC212" s="108"/>
      <c r="FD212" s="108"/>
      <c r="FE212" s="108"/>
      <c r="FF212" s="108"/>
      <c r="FG212" s="108"/>
      <c r="FH212" s="108"/>
      <c r="FI212" s="108"/>
      <c r="FJ212" s="108"/>
      <c r="FK212" s="108"/>
      <c r="FL212" s="108"/>
      <c r="FM212" s="108"/>
      <c r="FN212" s="108"/>
      <c r="FO212" s="108"/>
      <c r="FP212" s="108"/>
      <c r="FQ212" s="108"/>
      <c r="FR212" s="108"/>
      <c r="FS212" s="108"/>
      <c r="FT212" s="108"/>
      <c r="FU212" s="108"/>
      <c r="FV212" s="108"/>
      <c r="FW212" s="108"/>
      <c r="FX212" s="108"/>
      <c r="FY212" s="108"/>
      <c r="FZ212" s="108"/>
      <c r="GA212" s="108"/>
      <c r="GB212" s="108"/>
      <c r="GC212" s="108"/>
      <c r="GD212" s="108"/>
      <c r="GE212" s="108"/>
      <c r="GF212" s="108"/>
      <c r="GG212" s="108"/>
      <c r="GH212" s="108"/>
      <c r="GI212" s="108"/>
      <c r="GJ212" s="108"/>
      <c r="GK212" s="108"/>
      <c r="GL212" s="108"/>
      <c r="GM212" s="108"/>
      <c r="GN212" s="108"/>
      <c r="GO212" s="108"/>
      <c r="GP212" s="108"/>
      <c r="GQ212" s="108"/>
      <c r="GR212" s="108"/>
      <c r="GS212" s="108"/>
      <c r="GT212" s="108"/>
      <c r="GU212" s="108"/>
      <c r="GV212" s="108"/>
      <c r="GW212" s="108"/>
      <c r="GX212" s="108"/>
      <c r="GY212" s="108"/>
      <c r="GZ212" s="108"/>
      <c r="HA212" s="108"/>
      <c r="HB212" s="108"/>
      <c r="HC212" s="108"/>
      <c r="HD212" s="108"/>
      <c r="HE212" s="108"/>
      <c r="HF212" s="108"/>
      <c r="HG212" s="108"/>
      <c r="HH212" s="108"/>
      <c r="HI212" s="108"/>
      <c r="HJ212" s="108"/>
      <c r="HK212" s="108"/>
      <c r="HL212" s="108"/>
      <c r="HM212" s="108"/>
      <c r="HN212" s="108"/>
      <c r="HO212" s="108"/>
      <c r="HP212" s="108"/>
      <c r="HQ212" s="108"/>
      <c r="HR212" s="108"/>
      <c r="HS212" s="108"/>
      <c r="HT212" s="108"/>
      <c r="HU212" s="108"/>
      <c r="HV212" s="108"/>
      <c r="HW212" s="108"/>
      <c r="HX212" s="108"/>
      <c r="HY212" s="108"/>
      <c r="HZ212" s="108"/>
      <c r="IA212" s="108"/>
      <c r="IB212" s="108"/>
      <c r="IC212" s="108"/>
      <c r="ID212" s="108"/>
      <c r="IE212" s="108"/>
      <c r="IF212" s="108"/>
      <c r="IG212" s="108"/>
      <c r="IH212" s="108"/>
      <c r="II212" s="108"/>
      <c r="IJ212" s="108"/>
      <c r="IK212" s="108"/>
      <c r="IL212" s="108"/>
      <c r="IM212" s="108"/>
      <c r="IN212" s="108"/>
      <c r="IO212" s="108"/>
      <c r="IP212" s="108"/>
      <c r="IQ212" s="108"/>
      <c r="IR212" s="108"/>
      <c r="IS212" s="108"/>
      <c r="IT212" s="108"/>
      <c r="IU212" s="108"/>
      <c r="IV212" s="108"/>
    </row>
    <row r="213" spans="1:256" s="108" customFormat="1" x14ac:dyDescent="0.2">
      <c r="A213" s="108" t="s">
        <v>298</v>
      </c>
      <c r="B213" s="108" t="s">
        <v>170</v>
      </c>
      <c r="C213" s="108" t="s">
        <v>760</v>
      </c>
      <c r="D213" s="123">
        <v>36745</v>
      </c>
      <c r="E213" s="116" t="s">
        <v>553</v>
      </c>
      <c r="F213" s="120" t="s">
        <v>554</v>
      </c>
      <c r="G213" s="120" t="s">
        <v>339</v>
      </c>
      <c r="H213" s="108" t="s">
        <v>288</v>
      </c>
      <c r="I213" s="108" t="s">
        <v>434</v>
      </c>
      <c r="J213" s="120" t="s">
        <v>247</v>
      </c>
      <c r="K213" s="108" t="s">
        <v>288</v>
      </c>
      <c r="L213" s="108" t="s">
        <v>434</v>
      </c>
      <c r="M213" s="120" t="s">
        <v>291</v>
      </c>
      <c r="N213" s="108" t="s">
        <v>315</v>
      </c>
      <c r="O213" s="108" t="s">
        <v>434</v>
      </c>
      <c r="P213" s="120" t="s">
        <v>241</v>
      </c>
      <c r="Q213" s="108" t="s">
        <v>315</v>
      </c>
      <c r="R213" s="108" t="s">
        <v>434</v>
      </c>
      <c r="S213" s="120" t="s">
        <v>241</v>
      </c>
      <c r="V213" s="120"/>
      <c r="Y213" s="120"/>
      <c r="AB213" s="120"/>
      <c r="AE213" s="120"/>
      <c r="BB213" s="109"/>
      <c r="BC213" s="109"/>
      <c r="BE213" s="109"/>
      <c r="BF213" s="109"/>
      <c r="BH213" s="109"/>
      <c r="BI213" s="109"/>
      <c r="BK213" s="109"/>
      <c r="BL213" s="109"/>
      <c r="BN213" s="109"/>
      <c r="BO213" s="120"/>
      <c r="BR213" s="120"/>
      <c r="BS213" s="120"/>
      <c r="BT213" s="120"/>
      <c r="BU213" s="120"/>
      <c r="BW213" s="116"/>
      <c r="BX213" s="116"/>
    </row>
    <row r="214" spans="1:256" s="108" customFormat="1" x14ac:dyDescent="0.2">
      <c r="A214" s="108" t="s">
        <v>103</v>
      </c>
      <c r="B214" s="108" t="s">
        <v>454</v>
      </c>
      <c r="C214" s="108" t="s">
        <v>4540</v>
      </c>
      <c r="D214" s="123">
        <v>35713</v>
      </c>
      <c r="E214" s="109" t="s">
        <v>187</v>
      </c>
      <c r="F214" s="120"/>
      <c r="G214" s="120" t="s">
        <v>4541</v>
      </c>
      <c r="J214" s="120"/>
      <c r="M214" s="120"/>
      <c r="P214" s="120"/>
      <c r="S214" s="120"/>
      <c r="V214" s="120"/>
      <c r="Y214" s="120"/>
      <c r="AB214" s="120"/>
      <c r="AE214" s="120"/>
      <c r="BB214" s="116"/>
      <c r="BC214" s="120"/>
      <c r="BE214" s="116"/>
      <c r="BF214" s="120"/>
      <c r="BH214" s="116"/>
      <c r="BI214" s="120"/>
      <c r="BK214" s="116"/>
      <c r="BL214" s="120"/>
      <c r="BN214" s="116"/>
      <c r="BO214" s="120"/>
      <c r="BR214" s="120"/>
      <c r="BS214" s="116"/>
      <c r="BT214" s="116"/>
      <c r="BU214" s="116"/>
      <c r="BV214" s="116"/>
      <c r="BW214" s="116"/>
      <c r="BX214" s="116"/>
    </row>
    <row r="215" spans="1:256" s="108" customFormat="1" x14ac:dyDescent="0.2">
      <c r="A215" s="108" t="s">
        <v>103</v>
      </c>
      <c r="B215" s="108" t="s">
        <v>128</v>
      </c>
      <c r="C215" s="108" t="s">
        <v>1315</v>
      </c>
      <c r="D215" s="123">
        <v>36606</v>
      </c>
      <c r="E215" s="109" t="s">
        <v>236</v>
      </c>
      <c r="F215" s="109" t="s">
        <v>180</v>
      </c>
      <c r="G215" s="120" t="s">
        <v>1314</v>
      </c>
      <c r="H215" s="108" t="s">
        <v>103</v>
      </c>
      <c r="I215" s="116" t="s">
        <v>128</v>
      </c>
      <c r="J215" s="120" t="s">
        <v>468</v>
      </c>
      <c r="K215" s="108" t="s">
        <v>103</v>
      </c>
      <c r="L215" s="116" t="s">
        <v>128</v>
      </c>
      <c r="M215" s="120" t="s">
        <v>1317</v>
      </c>
      <c r="O215" s="116"/>
      <c r="P215" s="120"/>
      <c r="R215" s="116"/>
      <c r="S215" s="120"/>
      <c r="U215" s="116"/>
      <c r="V215" s="120"/>
      <c r="X215" s="116"/>
      <c r="Y215" s="120"/>
      <c r="AA215" s="116"/>
      <c r="AB215" s="120"/>
      <c r="AD215" s="116"/>
      <c r="AE215" s="120"/>
      <c r="AG215" s="116"/>
      <c r="AH215" s="120"/>
      <c r="AJ215" s="116"/>
      <c r="AK215" s="120"/>
      <c r="AM215" s="116"/>
      <c r="AN215" s="120"/>
    </row>
    <row r="216" spans="1:256" s="108" customFormat="1" x14ac:dyDescent="0.2">
      <c r="A216" s="108" t="s">
        <v>308</v>
      </c>
      <c r="B216" s="108" t="s">
        <v>170</v>
      </c>
      <c r="C216" s="108" t="s">
        <v>3728</v>
      </c>
      <c r="D216" s="123">
        <v>35900</v>
      </c>
      <c r="E216" s="116" t="s">
        <v>3729</v>
      </c>
      <c r="F216" s="116" t="s">
        <v>4542</v>
      </c>
      <c r="G216" s="120" t="s">
        <v>781</v>
      </c>
      <c r="J216" s="120"/>
      <c r="K216" s="108" t="s">
        <v>284</v>
      </c>
      <c r="L216" s="108" t="s">
        <v>170</v>
      </c>
      <c r="M216" s="120" t="s">
        <v>593</v>
      </c>
      <c r="N216" s="108" t="s">
        <v>313</v>
      </c>
      <c r="O216" s="108" t="s">
        <v>170</v>
      </c>
      <c r="P216" s="120" t="s">
        <v>2744</v>
      </c>
      <c r="Q216" s="108" t="s">
        <v>775</v>
      </c>
      <c r="R216" s="108" t="s">
        <v>170</v>
      </c>
      <c r="S216" s="120" t="s">
        <v>228</v>
      </c>
      <c r="T216" s="108" t="s">
        <v>575</v>
      </c>
      <c r="U216" s="108" t="s">
        <v>170</v>
      </c>
      <c r="V216" s="120" t="s">
        <v>203</v>
      </c>
      <c r="Y216" s="120"/>
      <c r="AB216" s="120"/>
      <c r="AE216" s="120"/>
    </row>
    <row r="217" spans="1:256" ht="12.75" customHeight="1" x14ac:dyDescent="0.2">
      <c r="A217" s="108" t="s">
        <v>147</v>
      </c>
      <c r="B217" s="108" t="s">
        <v>227</v>
      </c>
      <c r="C217" s="108" t="s">
        <v>3486</v>
      </c>
      <c r="D217" s="123">
        <v>36465</v>
      </c>
      <c r="E217" s="116" t="s">
        <v>473</v>
      </c>
      <c r="F217" s="120" t="s">
        <v>122</v>
      </c>
      <c r="G217" s="120"/>
      <c r="H217" s="109" t="s">
        <v>147</v>
      </c>
      <c r="I217" s="108" t="s">
        <v>134</v>
      </c>
      <c r="J217" s="120"/>
      <c r="K217" s="109"/>
      <c r="L217" s="108"/>
      <c r="M217" s="120"/>
      <c r="N217" s="108"/>
      <c r="O217" s="108"/>
      <c r="P217" s="120"/>
      <c r="Q217" s="108" t="s">
        <v>147</v>
      </c>
      <c r="R217" s="108" t="s">
        <v>134</v>
      </c>
      <c r="S217" s="120"/>
      <c r="T217" s="108"/>
      <c r="U217" s="108"/>
      <c r="V217" s="120"/>
      <c r="W217" s="108"/>
      <c r="X217" s="108"/>
      <c r="Y217" s="120"/>
      <c r="Z217" s="108"/>
      <c r="AA217" s="108"/>
      <c r="AB217" s="120"/>
      <c r="AC217" s="108"/>
      <c r="AD217" s="108"/>
      <c r="AE217" s="120"/>
      <c r="AF217" s="108"/>
      <c r="AG217" s="108"/>
      <c r="AH217" s="108"/>
      <c r="AI217" s="108"/>
      <c r="AJ217" s="108"/>
      <c r="AK217" s="108"/>
      <c r="AL217" s="108"/>
      <c r="AM217" s="108"/>
      <c r="AN217" s="108"/>
      <c r="AO217" s="108"/>
      <c r="AP217" s="108"/>
      <c r="AQ217" s="108"/>
      <c r="AR217" s="108"/>
      <c r="AS217" s="108"/>
      <c r="AT217" s="108"/>
      <c r="AU217" s="108"/>
      <c r="AV217" s="108"/>
      <c r="AW217" s="108"/>
      <c r="AX217" s="108"/>
      <c r="AY217" s="108"/>
      <c r="AZ217" s="108"/>
      <c r="BA217" s="108"/>
      <c r="BB217" s="108"/>
      <c r="BC217" s="108"/>
      <c r="BD217" s="108"/>
      <c r="BE217" s="108"/>
      <c r="BF217" s="108"/>
      <c r="BG217" s="108"/>
      <c r="BH217" s="108"/>
      <c r="BI217" s="108"/>
      <c r="BJ217" s="108"/>
      <c r="BK217" s="108"/>
      <c r="BL217" s="108"/>
      <c r="BM217" s="108"/>
      <c r="BN217" s="108"/>
      <c r="BO217" s="108"/>
      <c r="BP217" s="108"/>
      <c r="BQ217" s="108"/>
      <c r="BR217" s="108"/>
      <c r="BS217" s="108"/>
      <c r="BT217" s="108"/>
      <c r="BU217" s="108"/>
      <c r="BV217" s="108"/>
      <c r="BW217" s="108"/>
      <c r="BX217" s="108"/>
      <c r="BY217" s="108"/>
      <c r="BZ217" s="108"/>
      <c r="CA217" s="108"/>
      <c r="CB217" s="108"/>
      <c r="CC217" s="108"/>
      <c r="CD217" s="108"/>
      <c r="CE217" s="108"/>
      <c r="CF217" s="108"/>
      <c r="CG217" s="108"/>
      <c r="CH217" s="108"/>
      <c r="CI217" s="108"/>
      <c r="CJ217" s="108"/>
      <c r="CK217" s="108"/>
      <c r="CL217" s="108"/>
      <c r="CM217" s="108"/>
      <c r="CN217" s="108"/>
      <c r="CO217" s="108"/>
      <c r="CP217" s="108"/>
      <c r="CQ217" s="108"/>
      <c r="CR217" s="108"/>
      <c r="CS217" s="108"/>
      <c r="CT217" s="108"/>
      <c r="CU217" s="108"/>
      <c r="CV217" s="108"/>
      <c r="CW217" s="108"/>
      <c r="CX217" s="108"/>
      <c r="CY217" s="108"/>
      <c r="CZ217" s="108"/>
      <c r="DA217" s="108"/>
      <c r="DB217" s="108"/>
      <c r="DC217" s="108"/>
      <c r="DD217" s="108"/>
      <c r="DE217" s="108"/>
      <c r="DF217" s="108"/>
      <c r="DG217" s="108"/>
      <c r="DH217" s="108"/>
      <c r="DI217" s="108"/>
      <c r="DJ217" s="108"/>
      <c r="DK217" s="108"/>
      <c r="DL217" s="108"/>
      <c r="DM217" s="108"/>
      <c r="DN217" s="108"/>
      <c r="DO217" s="108"/>
      <c r="DP217" s="108"/>
      <c r="DQ217" s="108"/>
      <c r="DR217" s="108"/>
      <c r="DS217" s="108"/>
      <c r="DT217" s="108"/>
      <c r="DU217" s="108"/>
      <c r="DV217" s="108"/>
      <c r="DW217" s="108"/>
      <c r="DX217" s="108"/>
      <c r="DY217" s="108"/>
      <c r="DZ217" s="108"/>
      <c r="EA217" s="108"/>
      <c r="EB217" s="108"/>
      <c r="EC217" s="108"/>
      <c r="ED217" s="108"/>
      <c r="EE217" s="108"/>
      <c r="EF217" s="108"/>
      <c r="EG217" s="108"/>
      <c r="EH217" s="108"/>
      <c r="EI217" s="108"/>
      <c r="EJ217" s="108"/>
      <c r="EK217" s="108"/>
      <c r="EL217" s="108"/>
      <c r="EM217" s="108"/>
      <c r="EN217" s="108"/>
      <c r="EO217" s="108"/>
      <c r="EP217" s="108"/>
      <c r="EQ217" s="108"/>
      <c r="ER217" s="108"/>
      <c r="ES217" s="108"/>
      <c r="ET217" s="108"/>
      <c r="EU217" s="108"/>
      <c r="EV217" s="108"/>
      <c r="EW217" s="108"/>
      <c r="EX217" s="108"/>
      <c r="EY217" s="108"/>
      <c r="EZ217" s="108"/>
      <c r="FA217" s="108"/>
      <c r="FB217" s="108"/>
      <c r="FC217" s="108"/>
      <c r="FD217" s="108"/>
      <c r="FE217" s="108"/>
      <c r="FF217" s="108"/>
      <c r="FG217" s="108"/>
      <c r="FH217" s="108"/>
      <c r="FI217" s="108"/>
      <c r="FJ217" s="108"/>
      <c r="FK217" s="108"/>
      <c r="FL217" s="108"/>
      <c r="FM217" s="108"/>
      <c r="FN217" s="108"/>
      <c r="FO217" s="108"/>
      <c r="FP217" s="108"/>
      <c r="FQ217" s="108"/>
      <c r="FR217" s="108"/>
      <c r="FS217" s="108"/>
      <c r="FT217" s="108"/>
      <c r="FU217" s="108"/>
      <c r="FV217" s="108"/>
      <c r="FW217" s="108"/>
      <c r="FX217" s="108"/>
      <c r="FY217" s="108"/>
      <c r="FZ217" s="108"/>
      <c r="GA217" s="108"/>
      <c r="GB217" s="108"/>
      <c r="GC217" s="108"/>
      <c r="GD217" s="108"/>
      <c r="GE217" s="108"/>
      <c r="GF217" s="108"/>
      <c r="GG217" s="108"/>
      <c r="GH217" s="108"/>
      <c r="GI217" s="108"/>
      <c r="GJ217" s="108"/>
      <c r="GK217" s="108"/>
      <c r="GL217" s="108"/>
      <c r="GM217" s="108"/>
      <c r="GN217" s="108"/>
      <c r="GO217" s="108"/>
      <c r="GP217" s="108"/>
      <c r="GQ217" s="108"/>
      <c r="GR217" s="108"/>
      <c r="GS217" s="108"/>
      <c r="GT217" s="108"/>
      <c r="GU217" s="108"/>
      <c r="GV217" s="108"/>
      <c r="GW217" s="108"/>
      <c r="GX217" s="108"/>
      <c r="GY217" s="108"/>
      <c r="GZ217" s="108"/>
      <c r="HA217" s="108"/>
      <c r="HB217" s="108"/>
      <c r="HC217" s="108"/>
      <c r="HD217" s="108"/>
      <c r="HE217" s="108"/>
      <c r="HF217" s="108"/>
      <c r="HG217" s="108"/>
      <c r="HH217" s="108"/>
      <c r="HI217" s="108"/>
      <c r="HJ217" s="108"/>
      <c r="HK217" s="108"/>
      <c r="HL217" s="108"/>
      <c r="HM217" s="108"/>
      <c r="HN217" s="108"/>
      <c r="HO217" s="108"/>
      <c r="HP217" s="108"/>
      <c r="HQ217" s="108"/>
      <c r="HR217" s="108"/>
      <c r="HS217" s="108"/>
      <c r="HT217" s="108"/>
      <c r="HU217" s="108"/>
      <c r="HV217" s="108"/>
      <c r="HW217" s="108"/>
      <c r="HX217" s="108"/>
      <c r="HY217" s="108"/>
      <c r="HZ217" s="108"/>
      <c r="IA217" s="108"/>
      <c r="IB217" s="108"/>
      <c r="IC217" s="108"/>
      <c r="ID217" s="108"/>
      <c r="IE217" s="108"/>
      <c r="IF217" s="108"/>
      <c r="IG217" s="108"/>
      <c r="IH217" s="108"/>
      <c r="II217" s="108"/>
      <c r="IJ217" s="108"/>
      <c r="IK217" s="108"/>
      <c r="IL217" s="108"/>
      <c r="IM217" s="108"/>
      <c r="IN217" s="108"/>
      <c r="IO217" s="108"/>
      <c r="IP217" s="108"/>
      <c r="IQ217" s="108"/>
      <c r="IR217" s="108"/>
      <c r="IS217" s="108"/>
      <c r="IT217" s="108"/>
      <c r="IU217" s="108"/>
      <c r="IV217" s="108"/>
    </row>
    <row r="218" spans="1:256" s="108" customFormat="1" x14ac:dyDescent="0.2">
      <c r="A218" s="108" t="s">
        <v>226</v>
      </c>
      <c r="B218" s="108" t="s">
        <v>81</v>
      </c>
      <c r="C218" s="108" t="s">
        <v>3604</v>
      </c>
      <c r="D218" s="123">
        <v>35324</v>
      </c>
      <c r="E218" s="116" t="s">
        <v>391</v>
      </c>
      <c r="F218" s="120" t="s">
        <v>1136</v>
      </c>
      <c r="G218" s="120" t="s">
        <v>269</v>
      </c>
      <c r="H218" s="108" t="s">
        <v>226</v>
      </c>
      <c r="I218" s="108" t="s">
        <v>81</v>
      </c>
      <c r="J218" s="120" t="s">
        <v>224</v>
      </c>
      <c r="K218" s="108" t="s">
        <v>202</v>
      </c>
      <c r="L218" s="108" t="s">
        <v>316</v>
      </c>
      <c r="M218" s="120" t="s">
        <v>269</v>
      </c>
      <c r="N218" s="108" t="s">
        <v>212</v>
      </c>
      <c r="O218" s="108" t="s">
        <v>118</v>
      </c>
      <c r="P218" s="120" t="s">
        <v>249</v>
      </c>
      <c r="Q218" s="108" t="s">
        <v>202</v>
      </c>
      <c r="R218" s="108" t="s">
        <v>118</v>
      </c>
      <c r="S218" s="120" t="s">
        <v>228</v>
      </c>
      <c r="T218" s="108" t="s">
        <v>265</v>
      </c>
      <c r="U218" s="108" t="s">
        <v>118</v>
      </c>
      <c r="V218" s="120" t="s">
        <v>273</v>
      </c>
      <c r="Y218" s="120"/>
      <c r="AB218" s="120"/>
      <c r="AE218" s="120"/>
    </row>
    <row r="219" spans="1:256" s="108" customFormat="1" x14ac:dyDescent="0.2">
      <c r="A219" s="108" t="s">
        <v>409</v>
      </c>
      <c r="B219" s="108" t="s">
        <v>207</v>
      </c>
      <c r="C219" s="108" t="s">
        <v>3853</v>
      </c>
      <c r="D219" s="123">
        <v>36550</v>
      </c>
      <c r="E219" s="109" t="s">
        <v>98</v>
      </c>
      <c r="F219" s="109" t="s">
        <v>98</v>
      </c>
      <c r="G219" s="120" t="s">
        <v>406</v>
      </c>
      <c r="H219" s="108" t="s">
        <v>384</v>
      </c>
      <c r="I219" s="116" t="s">
        <v>207</v>
      </c>
      <c r="J219" s="120" t="s">
        <v>433</v>
      </c>
      <c r="K219" s="108" t="s">
        <v>421</v>
      </c>
      <c r="L219" s="116" t="s">
        <v>207</v>
      </c>
      <c r="M219" s="120" t="s">
        <v>406</v>
      </c>
      <c r="O219" s="116"/>
      <c r="P219" s="120"/>
      <c r="R219" s="116"/>
      <c r="S219" s="120"/>
      <c r="U219" s="116"/>
      <c r="V219" s="120"/>
      <c r="X219" s="116"/>
      <c r="Y219" s="120"/>
      <c r="AA219" s="116"/>
      <c r="AB219" s="120"/>
      <c r="AD219" s="116"/>
      <c r="AE219" s="120"/>
      <c r="AG219" s="116"/>
      <c r="AH219" s="120"/>
      <c r="AJ219" s="116"/>
      <c r="AK219" s="120"/>
      <c r="AM219" s="116"/>
      <c r="AN219" s="120"/>
      <c r="BB219" s="116"/>
      <c r="BC219" s="120"/>
      <c r="BE219" s="116"/>
      <c r="BF219" s="120"/>
      <c r="BH219" s="116"/>
      <c r="BI219" s="120"/>
      <c r="BK219" s="116"/>
      <c r="BL219" s="120"/>
      <c r="BN219" s="116"/>
      <c r="BO219" s="120"/>
      <c r="BR219" s="120"/>
      <c r="BS219" s="116"/>
      <c r="BT219" s="116"/>
      <c r="BU219" s="116"/>
      <c r="BV219" s="116"/>
      <c r="BW219" s="116"/>
      <c r="BX219" s="116"/>
    </row>
    <row r="220" spans="1:256" s="108" customFormat="1" x14ac:dyDescent="0.2">
      <c r="A220" s="108" t="s">
        <v>147</v>
      </c>
      <c r="B220" s="108" t="s">
        <v>396</v>
      </c>
      <c r="C220" s="108" t="s">
        <v>2701</v>
      </c>
      <c r="D220" s="123">
        <v>35585</v>
      </c>
      <c r="E220" s="116" t="s">
        <v>924</v>
      </c>
      <c r="F220" s="120" t="s">
        <v>591</v>
      </c>
      <c r="G220" s="120"/>
      <c r="H220" s="108" t="s">
        <v>147</v>
      </c>
      <c r="I220" s="108" t="s">
        <v>396</v>
      </c>
      <c r="J220" s="120"/>
      <c r="K220" s="108" t="s">
        <v>133</v>
      </c>
      <c r="L220" s="108" t="s">
        <v>81</v>
      </c>
      <c r="M220" s="120"/>
      <c r="N220" s="108" t="s">
        <v>127</v>
      </c>
      <c r="O220" s="108" t="s">
        <v>81</v>
      </c>
      <c r="P220" s="120"/>
      <c r="Q220" s="108" t="s">
        <v>127</v>
      </c>
      <c r="R220" s="108" t="s">
        <v>252</v>
      </c>
      <c r="S220" s="120"/>
      <c r="T220" s="108" t="s">
        <v>133</v>
      </c>
      <c r="U220" s="108" t="s">
        <v>252</v>
      </c>
      <c r="V220" s="120"/>
      <c r="W220" s="108" t="s">
        <v>127</v>
      </c>
      <c r="X220" s="108" t="s">
        <v>252</v>
      </c>
      <c r="Y220" s="120"/>
      <c r="AB220" s="120"/>
      <c r="AE220" s="120"/>
    </row>
    <row r="221" spans="1:256" s="108" customFormat="1" x14ac:dyDescent="0.2">
      <c r="A221" s="120"/>
      <c r="B221" s="120"/>
      <c r="C221" s="108" t="s">
        <v>1818</v>
      </c>
      <c r="D221" s="123">
        <v>36257</v>
      </c>
      <c r="E221" s="109" t="s">
        <v>698</v>
      </c>
      <c r="F221" s="109" t="s">
        <v>1039</v>
      </c>
      <c r="G221" s="120"/>
      <c r="H221" s="108" t="s">
        <v>421</v>
      </c>
      <c r="I221" s="116" t="s">
        <v>324</v>
      </c>
      <c r="J221" s="120" t="s">
        <v>433</v>
      </c>
      <c r="K221" s="108" t="s">
        <v>397</v>
      </c>
      <c r="L221" s="116" t="s">
        <v>324</v>
      </c>
      <c r="M221" s="120" t="s">
        <v>398</v>
      </c>
      <c r="O221" s="116"/>
      <c r="P221" s="120"/>
      <c r="R221" s="116"/>
      <c r="S221" s="120"/>
      <c r="U221" s="116"/>
      <c r="V221" s="120"/>
      <c r="X221" s="116"/>
      <c r="Y221" s="120"/>
      <c r="AA221" s="116"/>
      <c r="AB221" s="120"/>
      <c r="AD221" s="116"/>
      <c r="AE221" s="120"/>
      <c r="AG221" s="116"/>
      <c r="AH221" s="120"/>
      <c r="AJ221" s="116"/>
      <c r="AK221" s="120"/>
      <c r="AM221" s="116"/>
      <c r="AN221" s="120"/>
    </row>
    <row r="222" spans="1:256" s="108" customFormat="1" x14ac:dyDescent="0.2">
      <c r="A222" s="108" t="s">
        <v>386</v>
      </c>
      <c r="B222" s="108" t="s">
        <v>227</v>
      </c>
      <c r="C222" s="108" t="s">
        <v>1279</v>
      </c>
      <c r="D222" s="123">
        <v>36396</v>
      </c>
      <c r="E222" s="109" t="s">
        <v>187</v>
      </c>
      <c r="F222" s="120" t="s">
        <v>173</v>
      </c>
      <c r="G222" s="120" t="s">
        <v>393</v>
      </c>
      <c r="H222" s="108" t="s">
        <v>402</v>
      </c>
      <c r="I222" s="108" t="s">
        <v>227</v>
      </c>
      <c r="J222" s="120" t="s">
        <v>141</v>
      </c>
      <c r="K222" s="108" t="s">
        <v>397</v>
      </c>
      <c r="L222" s="108" t="s">
        <v>227</v>
      </c>
      <c r="M222" s="120" t="s">
        <v>398</v>
      </c>
      <c r="N222" s="108" t="s">
        <v>397</v>
      </c>
      <c r="O222" s="108" t="s">
        <v>227</v>
      </c>
      <c r="P222" s="120" t="s">
        <v>398</v>
      </c>
      <c r="S222" s="120"/>
      <c r="V222" s="120"/>
      <c r="Y222" s="120"/>
      <c r="AB222" s="120"/>
      <c r="AE222" s="120"/>
      <c r="BB222" s="109"/>
      <c r="BC222" s="109"/>
      <c r="BE222" s="109"/>
      <c r="BF222" s="109"/>
      <c r="BH222" s="109"/>
      <c r="BI222" s="109"/>
      <c r="BK222" s="109"/>
      <c r="BL222" s="109"/>
      <c r="BN222" s="109"/>
      <c r="BO222" s="109"/>
      <c r="BQ222" s="123"/>
      <c r="BR222" s="109"/>
      <c r="BS222" s="116"/>
      <c r="BU222" s="120"/>
      <c r="BV222" s="116"/>
      <c r="BW222" s="116"/>
      <c r="BX222" s="125"/>
    </row>
    <row r="223" spans="1:256" s="108" customFormat="1" x14ac:dyDescent="0.2">
      <c r="C223" s="108" t="s">
        <v>1630</v>
      </c>
      <c r="D223" s="123">
        <v>34705</v>
      </c>
      <c r="E223" s="109" t="s">
        <v>452</v>
      </c>
      <c r="F223" s="120" t="s">
        <v>338</v>
      </c>
      <c r="G223" s="120"/>
      <c r="H223" s="108" t="s">
        <v>127</v>
      </c>
      <c r="I223" s="108" t="s">
        <v>134</v>
      </c>
      <c r="J223" s="120"/>
      <c r="K223" s="108" t="s">
        <v>147</v>
      </c>
      <c r="L223" s="108" t="s">
        <v>215</v>
      </c>
      <c r="M223" s="120"/>
      <c r="N223" s="108" t="s">
        <v>133</v>
      </c>
      <c r="O223" s="108" t="s">
        <v>195</v>
      </c>
      <c r="P223" s="120"/>
      <c r="S223" s="120"/>
      <c r="T223" s="108" t="s">
        <v>147</v>
      </c>
      <c r="U223" s="108" t="s">
        <v>195</v>
      </c>
      <c r="V223" s="109"/>
      <c r="Y223" s="120"/>
      <c r="AB223" s="120"/>
      <c r="AE223" s="120"/>
    </row>
    <row r="224" spans="1:256" s="108" customFormat="1" x14ac:dyDescent="0.2">
      <c r="C224" s="108" t="s">
        <v>1490</v>
      </c>
      <c r="D224" s="123">
        <v>34458</v>
      </c>
      <c r="E224" s="116" t="s">
        <v>884</v>
      </c>
      <c r="F224" s="120" t="s">
        <v>415</v>
      </c>
      <c r="G224" s="120"/>
      <c r="H224" s="108" t="s">
        <v>168</v>
      </c>
      <c r="I224" s="108" t="s">
        <v>316</v>
      </c>
      <c r="J224" s="120" t="s">
        <v>193</v>
      </c>
      <c r="K224" s="108" t="s">
        <v>168</v>
      </c>
      <c r="L224" s="108" t="s">
        <v>93</v>
      </c>
      <c r="M224" s="120" t="s">
        <v>183</v>
      </c>
      <c r="N224" s="108" t="s">
        <v>168</v>
      </c>
      <c r="O224" s="108" t="s">
        <v>556</v>
      </c>
      <c r="P224" s="120" t="s">
        <v>1042</v>
      </c>
      <c r="Q224" s="108" t="s">
        <v>156</v>
      </c>
      <c r="R224" s="108" t="s">
        <v>215</v>
      </c>
      <c r="S224" s="120" t="s">
        <v>141</v>
      </c>
      <c r="T224" s="108" t="s">
        <v>162</v>
      </c>
      <c r="U224" s="108" t="s">
        <v>215</v>
      </c>
      <c r="V224" s="120" t="s">
        <v>1491</v>
      </c>
      <c r="Y224" s="120"/>
      <c r="AB224" s="120"/>
      <c r="AE224" s="120"/>
    </row>
    <row r="225" spans="1:256" s="108" customFormat="1" x14ac:dyDescent="0.2">
      <c r="A225" s="108" t="s">
        <v>194</v>
      </c>
      <c r="B225" s="108" t="s">
        <v>140</v>
      </c>
      <c r="C225" s="108" t="s">
        <v>3597</v>
      </c>
      <c r="D225" s="123">
        <v>35854</v>
      </c>
      <c r="E225" s="116" t="s">
        <v>473</v>
      </c>
      <c r="F225" s="120" t="s">
        <v>473</v>
      </c>
      <c r="G225" s="120" t="s">
        <v>204</v>
      </c>
      <c r="H225" s="108" t="s">
        <v>194</v>
      </c>
      <c r="I225" s="108" t="s">
        <v>140</v>
      </c>
      <c r="J225" s="120" t="s">
        <v>259</v>
      </c>
      <c r="K225" s="108" t="s">
        <v>194</v>
      </c>
      <c r="L225" s="108" t="s">
        <v>140</v>
      </c>
      <c r="M225" s="120" t="s">
        <v>201</v>
      </c>
      <c r="N225" s="108" t="s">
        <v>194</v>
      </c>
      <c r="O225" s="108" t="s">
        <v>140</v>
      </c>
      <c r="P225" s="120" t="s">
        <v>248</v>
      </c>
      <c r="Q225" s="108" t="s">
        <v>222</v>
      </c>
      <c r="R225" s="108" t="s">
        <v>140</v>
      </c>
      <c r="S225" s="120" t="s">
        <v>3598</v>
      </c>
      <c r="V225" s="120"/>
      <c r="Y225" s="120"/>
      <c r="AB225" s="120"/>
      <c r="AE225" s="120"/>
      <c r="BB225" s="36"/>
      <c r="BC225" s="36"/>
      <c r="BE225" s="36"/>
      <c r="BF225" s="36"/>
      <c r="BH225" s="36"/>
      <c r="BI225" s="36"/>
      <c r="BK225" s="36"/>
      <c r="BL225" s="36"/>
      <c r="BN225" s="36"/>
      <c r="BO225" s="8"/>
      <c r="BR225" s="8"/>
      <c r="BS225" s="8"/>
      <c r="BT225" s="8"/>
      <c r="BU225" s="8"/>
      <c r="BW225" s="9"/>
      <c r="BX225" s="9"/>
    </row>
    <row r="226" spans="1:256" s="108" customFormat="1" x14ac:dyDescent="0.2">
      <c r="A226" s="108" t="s">
        <v>421</v>
      </c>
      <c r="B226" s="108" t="s">
        <v>95</v>
      </c>
      <c r="C226" s="108" t="s">
        <v>3323</v>
      </c>
      <c r="D226" s="123">
        <v>36606</v>
      </c>
      <c r="E226" s="109" t="s">
        <v>98</v>
      </c>
      <c r="F226" s="109" t="s">
        <v>348</v>
      </c>
      <c r="G226" s="120" t="s">
        <v>412</v>
      </c>
      <c r="H226" s="108" t="s">
        <v>397</v>
      </c>
      <c r="I226" s="116" t="s">
        <v>95</v>
      </c>
      <c r="J226" s="120" t="s">
        <v>398</v>
      </c>
      <c r="K226" s="108" t="s">
        <v>397</v>
      </c>
      <c r="L226" s="116" t="s">
        <v>95</v>
      </c>
      <c r="M226" s="120" t="s">
        <v>398</v>
      </c>
      <c r="O226" s="116"/>
      <c r="P226" s="120"/>
      <c r="R226" s="116"/>
      <c r="S226" s="120"/>
      <c r="U226" s="116"/>
      <c r="V226" s="120"/>
      <c r="X226" s="116"/>
      <c r="Y226" s="120"/>
      <c r="AA226" s="116"/>
      <c r="AB226" s="120"/>
      <c r="AD226" s="116"/>
      <c r="AE226" s="120"/>
      <c r="AG226" s="116"/>
      <c r="AH226" s="120"/>
      <c r="AJ226" s="116"/>
      <c r="AK226" s="120"/>
      <c r="AM226" s="116"/>
      <c r="AN226" s="120"/>
    </row>
    <row r="227" spans="1:256" s="108" customFormat="1" x14ac:dyDescent="0.2">
      <c r="A227" s="108" t="s">
        <v>194</v>
      </c>
      <c r="B227" s="108" t="s">
        <v>215</v>
      </c>
      <c r="C227" s="108" t="s">
        <v>723</v>
      </c>
      <c r="D227" s="123">
        <v>34072</v>
      </c>
      <c r="E227" s="109" t="s">
        <v>724</v>
      </c>
      <c r="F227" s="109" t="s">
        <v>1275</v>
      </c>
      <c r="G227" s="120" t="s">
        <v>259</v>
      </c>
      <c r="I227" s="116"/>
      <c r="J227" s="120"/>
      <c r="K227" s="108" t="s">
        <v>274</v>
      </c>
      <c r="L227" s="116" t="s">
        <v>93</v>
      </c>
      <c r="M227" s="120" t="s">
        <v>259</v>
      </c>
      <c r="N227" s="108" t="s">
        <v>274</v>
      </c>
      <c r="O227" s="116" t="s">
        <v>93</v>
      </c>
      <c r="P227" s="120" t="s">
        <v>234</v>
      </c>
      <c r="Q227" s="108" t="s">
        <v>194</v>
      </c>
      <c r="R227" s="116" t="s">
        <v>93</v>
      </c>
      <c r="S227" s="120" t="s">
        <v>259</v>
      </c>
      <c r="T227" s="108" t="s">
        <v>194</v>
      </c>
      <c r="U227" s="116" t="s">
        <v>583</v>
      </c>
      <c r="V227" s="120" t="s">
        <v>228</v>
      </c>
      <c r="W227" s="108" t="s">
        <v>194</v>
      </c>
      <c r="X227" s="116" t="s">
        <v>331</v>
      </c>
      <c r="Y227" s="120" t="s">
        <v>228</v>
      </c>
      <c r="Z227" s="108" t="s">
        <v>274</v>
      </c>
      <c r="AA227" s="116" t="s">
        <v>93</v>
      </c>
      <c r="AB227" s="120" t="s">
        <v>201</v>
      </c>
      <c r="AC227" s="108" t="s">
        <v>194</v>
      </c>
      <c r="AD227" s="116" t="s">
        <v>207</v>
      </c>
      <c r="AE227" s="120" t="s">
        <v>228</v>
      </c>
      <c r="AF227" s="108" t="s">
        <v>194</v>
      </c>
      <c r="AG227" s="116" t="s">
        <v>207</v>
      </c>
      <c r="AH227" s="120" t="s">
        <v>269</v>
      </c>
      <c r="AI227" s="108" t="s">
        <v>238</v>
      </c>
      <c r="AJ227" s="116" t="s">
        <v>207</v>
      </c>
      <c r="AK227" s="120" t="s">
        <v>241</v>
      </c>
      <c r="AM227" s="116"/>
      <c r="AN227" s="120"/>
      <c r="AP227" s="116"/>
      <c r="AQ227" s="120"/>
      <c r="AS227" s="116"/>
      <c r="AT227" s="120"/>
      <c r="AV227" s="116"/>
      <c r="AW227" s="120"/>
      <c r="AY227" s="116"/>
      <c r="AZ227" s="120"/>
    </row>
    <row r="228" spans="1:256" s="108" customFormat="1" x14ac:dyDescent="0.2">
      <c r="A228" s="108" t="s">
        <v>379</v>
      </c>
      <c r="B228" s="108" t="s">
        <v>81</v>
      </c>
      <c r="C228" s="108" t="s">
        <v>2639</v>
      </c>
      <c r="D228" s="123">
        <v>36210</v>
      </c>
      <c r="E228" s="116" t="s">
        <v>473</v>
      </c>
      <c r="F228" s="120" t="s">
        <v>473</v>
      </c>
      <c r="G228" s="120" t="s">
        <v>617</v>
      </c>
      <c r="H228" s="108" t="s">
        <v>379</v>
      </c>
      <c r="I228" s="108" t="s">
        <v>81</v>
      </c>
      <c r="J228" s="120" t="s">
        <v>1097</v>
      </c>
      <c r="K228" s="108" t="s">
        <v>808</v>
      </c>
      <c r="L228" s="108" t="s">
        <v>123</v>
      </c>
      <c r="M228" s="120" t="s">
        <v>2640</v>
      </c>
      <c r="N228" s="108" t="s">
        <v>808</v>
      </c>
      <c r="O228" s="108" t="s">
        <v>123</v>
      </c>
      <c r="P228" s="120" t="s">
        <v>292</v>
      </c>
      <c r="Q228" s="108" t="s">
        <v>419</v>
      </c>
      <c r="R228" s="108" t="s">
        <v>123</v>
      </c>
      <c r="S228" s="120" t="s">
        <v>350</v>
      </c>
      <c r="V228" s="120"/>
      <c r="Y228" s="120"/>
      <c r="AB228" s="120"/>
      <c r="AE228" s="120"/>
      <c r="BB228" s="109"/>
      <c r="BC228" s="109"/>
      <c r="BE228" s="109"/>
      <c r="BF228" s="109"/>
      <c r="BH228" s="109"/>
      <c r="BI228" s="109"/>
      <c r="BK228" s="109"/>
      <c r="BL228" s="109"/>
      <c r="BN228" s="109"/>
      <c r="BO228" s="109"/>
      <c r="BQ228" s="123"/>
      <c r="BR228" s="109"/>
      <c r="BS228" s="116"/>
      <c r="BU228" s="120"/>
      <c r="BV228" s="116"/>
      <c r="BW228" s="116"/>
      <c r="BX228" s="125"/>
    </row>
    <row r="229" spans="1:256" s="108" customFormat="1" x14ac:dyDescent="0.2">
      <c r="A229" s="108" t="s">
        <v>80</v>
      </c>
      <c r="B229" s="108" t="s">
        <v>128</v>
      </c>
      <c r="C229" s="108" t="s">
        <v>3013</v>
      </c>
      <c r="D229" s="123">
        <v>35166</v>
      </c>
      <c r="E229" s="109" t="s">
        <v>121</v>
      </c>
      <c r="F229" s="109" t="s">
        <v>236</v>
      </c>
      <c r="G229" s="120"/>
      <c r="H229" s="108" t="s">
        <v>80</v>
      </c>
      <c r="I229" s="116" t="s">
        <v>128</v>
      </c>
      <c r="J229" s="120" t="s">
        <v>1446</v>
      </c>
      <c r="K229" s="108" t="s">
        <v>80</v>
      </c>
      <c r="L229" s="116" t="s">
        <v>128</v>
      </c>
      <c r="M229" s="120"/>
      <c r="O229" s="116"/>
      <c r="P229" s="120"/>
      <c r="R229" s="116"/>
      <c r="S229" s="120"/>
      <c r="U229" s="116"/>
      <c r="V229" s="120"/>
      <c r="X229" s="116"/>
      <c r="Y229" s="120"/>
      <c r="AA229" s="116"/>
      <c r="AB229" s="120"/>
      <c r="AD229" s="116"/>
      <c r="AE229" s="120"/>
      <c r="AG229" s="116"/>
      <c r="AH229" s="120"/>
      <c r="AJ229" s="116"/>
      <c r="AK229" s="120"/>
      <c r="AM229" s="116"/>
      <c r="AN229" s="120"/>
    </row>
    <row r="230" spans="1:256" s="108" customFormat="1" x14ac:dyDescent="0.2">
      <c r="A230" s="108" t="s">
        <v>397</v>
      </c>
      <c r="B230" s="108" t="s">
        <v>306</v>
      </c>
      <c r="C230" s="108" t="s">
        <v>4543</v>
      </c>
      <c r="D230" s="123">
        <v>37085</v>
      </c>
      <c r="E230" s="109" t="s">
        <v>506</v>
      </c>
      <c r="F230" s="120" t="s">
        <v>173</v>
      </c>
      <c r="G230" s="120" t="s">
        <v>412</v>
      </c>
      <c r="H230" s="108" t="s">
        <v>402</v>
      </c>
      <c r="I230" s="108" t="s">
        <v>324</v>
      </c>
      <c r="J230" s="120" t="s">
        <v>164</v>
      </c>
      <c r="M230" s="120"/>
      <c r="P230" s="120"/>
      <c r="S230" s="120"/>
      <c r="V230" s="120"/>
      <c r="Y230" s="120"/>
      <c r="AB230" s="120"/>
      <c r="AE230" s="120"/>
    </row>
    <row r="231" spans="1:256" s="108" customFormat="1" x14ac:dyDescent="0.2">
      <c r="A231" s="108" t="s">
        <v>1505</v>
      </c>
      <c r="B231" s="108" t="s">
        <v>261</v>
      </c>
      <c r="C231" s="108" t="s">
        <v>2838</v>
      </c>
      <c r="D231" s="123">
        <v>34361</v>
      </c>
      <c r="E231" s="116" t="s">
        <v>884</v>
      </c>
      <c r="F231" s="120" t="s">
        <v>802</v>
      </c>
      <c r="G231" s="120" t="s">
        <v>558</v>
      </c>
      <c r="H231" s="108" t="s">
        <v>265</v>
      </c>
      <c r="I231" s="108" t="s">
        <v>324</v>
      </c>
      <c r="J231" s="120" t="s">
        <v>241</v>
      </c>
      <c r="K231" s="108" t="s">
        <v>212</v>
      </c>
      <c r="L231" s="108" t="s">
        <v>324</v>
      </c>
      <c r="M231" s="120" t="s">
        <v>248</v>
      </c>
      <c r="N231" s="108" t="s">
        <v>2839</v>
      </c>
      <c r="O231" s="108" t="s">
        <v>207</v>
      </c>
      <c r="P231" s="120" t="s">
        <v>2840</v>
      </c>
      <c r="Q231" s="108" t="s">
        <v>212</v>
      </c>
      <c r="R231" s="108" t="s">
        <v>207</v>
      </c>
      <c r="S231" s="120" t="s">
        <v>247</v>
      </c>
      <c r="T231" s="108" t="s">
        <v>265</v>
      </c>
      <c r="U231" s="108" t="s">
        <v>207</v>
      </c>
      <c r="V231" s="120" t="s">
        <v>240</v>
      </c>
      <c r="W231" s="108" t="s">
        <v>2842</v>
      </c>
      <c r="X231" s="108" t="s">
        <v>207</v>
      </c>
      <c r="Y231" s="120" t="s">
        <v>534</v>
      </c>
      <c r="AB231" s="120"/>
      <c r="AE231" s="120"/>
    </row>
    <row r="232" spans="1:256" s="108" customFormat="1" x14ac:dyDescent="0.2">
      <c r="A232" s="108" t="s">
        <v>315</v>
      </c>
      <c r="B232" s="108" t="s">
        <v>252</v>
      </c>
      <c r="C232" s="108" t="s">
        <v>2150</v>
      </c>
      <c r="D232" s="123">
        <v>35135</v>
      </c>
      <c r="E232" s="109" t="s">
        <v>2151</v>
      </c>
      <c r="F232" s="109" t="s">
        <v>428</v>
      </c>
      <c r="G232" s="120" t="s">
        <v>339</v>
      </c>
      <c r="H232" s="108" t="s">
        <v>315</v>
      </c>
      <c r="I232" s="109" t="s">
        <v>192</v>
      </c>
      <c r="J232" s="109" t="s">
        <v>273</v>
      </c>
      <c r="K232" s="108" t="s">
        <v>315</v>
      </c>
      <c r="L232" s="109" t="s">
        <v>192</v>
      </c>
      <c r="M232" s="109" t="s">
        <v>269</v>
      </c>
      <c r="N232" s="108" t="s">
        <v>313</v>
      </c>
      <c r="O232" s="109" t="s">
        <v>556</v>
      </c>
      <c r="P232" s="109" t="s">
        <v>269</v>
      </c>
      <c r="Q232" s="108" t="s">
        <v>315</v>
      </c>
      <c r="R232" s="109" t="s">
        <v>227</v>
      </c>
      <c r="S232" s="109" t="s">
        <v>269</v>
      </c>
      <c r="T232" s="108" t="s">
        <v>313</v>
      </c>
      <c r="U232" s="109" t="s">
        <v>227</v>
      </c>
      <c r="V232" s="109" t="s">
        <v>754</v>
      </c>
      <c r="W232" s="108" t="s">
        <v>575</v>
      </c>
      <c r="X232" s="109" t="s">
        <v>227</v>
      </c>
      <c r="Y232" s="109" t="s">
        <v>249</v>
      </c>
      <c r="Z232" s="108" t="s">
        <v>298</v>
      </c>
      <c r="AA232" s="109" t="s">
        <v>227</v>
      </c>
      <c r="AB232" s="109" t="s">
        <v>539</v>
      </c>
      <c r="AD232" s="109"/>
      <c r="AE232" s="109"/>
      <c r="AG232" s="109"/>
      <c r="AH232" s="109"/>
      <c r="AJ232" s="109"/>
      <c r="AK232" s="109"/>
      <c r="AM232" s="109"/>
      <c r="AN232" s="109"/>
      <c r="AP232" s="109"/>
      <c r="AQ232" s="109"/>
      <c r="AS232" s="109"/>
      <c r="AT232" s="109"/>
      <c r="AV232" s="109"/>
      <c r="AW232" s="109"/>
      <c r="AY232" s="109"/>
      <c r="AZ232" s="109"/>
    </row>
    <row r="233" spans="1:256" s="108" customFormat="1" x14ac:dyDescent="0.2">
      <c r="A233" s="108" t="s">
        <v>397</v>
      </c>
      <c r="B233" s="108" t="s">
        <v>105</v>
      </c>
      <c r="C233" s="108" t="s">
        <v>4544</v>
      </c>
      <c r="D233" s="123">
        <v>37151</v>
      </c>
      <c r="E233" s="109" t="s">
        <v>4449</v>
      </c>
      <c r="F233" s="120"/>
      <c r="G233" s="120" t="s">
        <v>398</v>
      </c>
      <c r="J233" s="120"/>
      <c r="M233" s="120"/>
      <c r="P233" s="120"/>
      <c r="S233" s="120"/>
      <c r="V233" s="120"/>
      <c r="Y233" s="120"/>
      <c r="AB233" s="120"/>
      <c r="AE233" s="120"/>
    </row>
    <row r="234" spans="1:256" s="108" customFormat="1" x14ac:dyDescent="0.2">
      <c r="A234" s="108" t="s">
        <v>384</v>
      </c>
      <c r="B234" s="108" t="s">
        <v>316</v>
      </c>
      <c r="C234" s="108" t="s">
        <v>2649</v>
      </c>
      <c r="D234" s="123">
        <v>36248</v>
      </c>
      <c r="E234" s="109" t="s">
        <v>89</v>
      </c>
      <c r="F234" s="120" t="s">
        <v>144</v>
      </c>
      <c r="G234" s="120" t="s">
        <v>629</v>
      </c>
      <c r="H234" s="108" t="s">
        <v>409</v>
      </c>
      <c r="I234" s="108" t="s">
        <v>316</v>
      </c>
      <c r="J234" s="120" t="s">
        <v>389</v>
      </c>
      <c r="K234" s="108" t="s">
        <v>397</v>
      </c>
      <c r="L234" s="108" t="s">
        <v>316</v>
      </c>
      <c r="M234" s="120" t="s">
        <v>398</v>
      </c>
      <c r="N234" s="108" t="s">
        <v>397</v>
      </c>
      <c r="O234" s="108" t="s">
        <v>316</v>
      </c>
      <c r="P234" s="120" t="s">
        <v>412</v>
      </c>
      <c r="S234" s="120"/>
      <c r="V234" s="120"/>
      <c r="Y234" s="120"/>
      <c r="AB234" s="120"/>
      <c r="AE234" s="120"/>
    </row>
    <row r="235" spans="1:256" s="108" customFormat="1" x14ac:dyDescent="0.2">
      <c r="A235" s="120" t="s">
        <v>168</v>
      </c>
      <c r="B235" s="120" t="s">
        <v>215</v>
      </c>
      <c r="C235" s="108" t="s">
        <v>2713</v>
      </c>
      <c r="D235" s="123">
        <v>35908</v>
      </c>
      <c r="E235" s="116" t="s">
        <v>149</v>
      </c>
      <c r="F235" s="120" t="s">
        <v>1427</v>
      </c>
      <c r="G235" s="120" t="s">
        <v>183</v>
      </c>
      <c r="H235" s="108" t="s">
        <v>168</v>
      </c>
      <c r="I235" s="108" t="s">
        <v>583</v>
      </c>
      <c r="J235" s="120" t="s">
        <v>193</v>
      </c>
      <c r="K235" s="108" t="s">
        <v>162</v>
      </c>
      <c r="L235" s="108" t="s">
        <v>556</v>
      </c>
      <c r="M235" s="120" t="s">
        <v>511</v>
      </c>
      <c r="N235" s="108" t="s">
        <v>162</v>
      </c>
      <c r="O235" s="108" t="s">
        <v>556</v>
      </c>
      <c r="P235" s="120" t="s">
        <v>1896</v>
      </c>
      <c r="Q235" s="108" t="s">
        <v>168</v>
      </c>
      <c r="R235" s="108" t="s">
        <v>556</v>
      </c>
      <c r="S235" s="120" t="s">
        <v>193</v>
      </c>
      <c r="T235" s="108" t="s">
        <v>162</v>
      </c>
      <c r="U235" s="108" t="s">
        <v>556</v>
      </c>
      <c r="V235" s="120" t="s">
        <v>511</v>
      </c>
      <c r="Y235" s="120"/>
      <c r="AB235" s="120"/>
      <c r="AE235" s="120"/>
    </row>
    <row r="236" spans="1:256" s="108" customFormat="1" x14ac:dyDescent="0.2">
      <c r="A236" s="108" t="s">
        <v>397</v>
      </c>
      <c r="B236" s="108" t="s">
        <v>215</v>
      </c>
      <c r="C236" s="108" t="s">
        <v>1962</v>
      </c>
      <c r="D236" s="123">
        <v>35797</v>
      </c>
      <c r="E236" s="116" t="s">
        <v>198</v>
      </c>
      <c r="F236" s="120" t="s">
        <v>122</v>
      </c>
      <c r="G236" s="120" t="s">
        <v>389</v>
      </c>
      <c r="J236" s="109"/>
      <c r="K236" s="108" t="s">
        <v>1956</v>
      </c>
      <c r="L236" s="108" t="s">
        <v>93</v>
      </c>
      <c r="M236" s="109" t="s">
        <v>141</v>
      </c>
      <c r="N236" s="108" t="s">
        <v>397</v>
      </c>
      <c r="O236" s="108" t="s">
        <v>93</v>
      </c>
      <c r="P236" s="109" t="s">
        <v>398</v>
      </c>
      <c r="Q236" s="108" t="s">
        <v>397</v>
      </c>
      <c r="R236" s="108" t="s">
        <v>93</v>
      </c>
      <c r="S236" s="109" t="s">
        <v>412</v>
      </c>
      <c r="V236" s="120"/>
      <c r="Y236" s="120"/>
      <c r="AB236" s="120"/>
      <c r="AE236" s="120"/>
    </row>
    <row r="237" spans="1:256" s="108" customFormat="1" x14ac:dyDescent="0.2">
      <c r="A237" s="108" t="s">
        <v>147</v>
      </c>
      <c r="B237" s="108" t="s">
        <v>123</v>
      </c>
      <c r="C237" s="108" t="s">
        <v>4069</v>
      </c>
      <c r="D237" s="123">
        <v>37600</v>
      </c>
      <c r="E237" s="109" t="s">
        <v>3181</v>
      </c>
      <c r="F237" s="120"/>
      <c r="G237" s="120"/>
      <c r="J237" s="120"/>
      <c r="M237" s="120"/>
      <c r="P237" s="120"/>
      <c r="S237" s="120"/>
      <c r="V237" s="120"/>
      <c r="Y237" s="120"/>
      <c r="AB237" s="120"/>
      <c r="AE237" s="120"/>
    </row>
    <row r="238" spans="1:256" s="108" customFormat="1" x14ac:dyDescent="0.2">
      <c r="A238" s="108" t="s">
        <v>419</v>
      </c>
      <c r="B238" s="108" t="s">
        <v>252</v>
      </c>
      <c r="C238" s="108" t="s">
        <v>4545</v>
      </c>
      <c r="D238" s="123">
        <v>37532</v>
      </c>
      <c r="E238" s="109" t="s">
        <v>4445</v>
      </c>
      <c r="F238" s="120"/>
      <c r="G238" s="120" t="s">
        <v>4546</v>
      </c>
      <c r="J238" s="120"/>
      <c r="M238" s="120"/>
      <c r="P238" s="120"/>
      <c r="S238" s="120"/>
      <c r="V238" s="120"/>
      <c r="Y238" s="120"/>
      <c r="AB238" s="120"/>
      <c r="AE238" s="120"/>
      <c r="BB238" s="109"/>
      <c r="BC238" s="109"/>
      <c r="BE238" s="109"/>
      <c r="BF238" s="109"/>
      <c r="BH238" s="109"/>
      <c r="BI238" s="109"/>
      <c r="BK238" s="109"/>
      <c r="BL238" s="109"/>
      <c r="BN238" s="109"/>
      <c r="BO238" s="109"/>
      <c r="BQ238" s="123"/>
      <c r="BR238" s="109"/>
      <c r="BS238" s="116"/>
      <c r="BU238" s="120"/>
      <c r="BV238" s="116"/>
      <c r="BW238" s="116"/>
      <c r="BX238" s="125"/>
    </row>
    <row r="239" spans="1:256" s="108" customFormat="1" x14ac:dyDescent="0.2">
      <c r="A239" s="108" t="s">
        <v>308</v>
      </c>
      <c r="B239" s="108" t="s">
        <v>192</v>
      </c>
      <c r="C239" s="108" t="s">
        <v>2257</v>
      </c>
      <c r="D239" s="123">
        <v>34410</v>
      </c>
      <c r="E239" s="109" t="s">
        <v>2258</v>
      </c>
      <c r="F239" s="108" t="s">
        <v>4547</v>
      </c>
      <c r="G239" s="120" t="s">
        <v>248</v>
      </c>
      <c r="H239" s="108" t="s">
        <v>313</v>
      </c>
      <c r="I239" s="108" t="s">
        <v>192</v>
      </c>
      <c r="J239" s="109" t="s">
        <v>1074</v>
      </c>
      <c r="K239" s="108" t="s">
        <v>313</v>
      </c>
      <c r="L239" s="108" t="s">
        <v>192</v>
      </c>
      <c r="M239" s="109" t="s">
        <v>567</v>
      </c>
      <c r="N239" s="108" t="s">
        <v>313</v>
      </c>
      <c r="O239" s="108" t="s">
        <v>192</v>
      </c>
      <c r="P239" s="109" t="s">
        <v>592</v>
      </c>
      <c r="Q239" s="108" t="s">
        <v>313</v>
      </c>
      <c r="R239" s="108" t="s">
        <v>192</v>
      </c>
      <c r="S239" s="109" t="s">
        <v>1392</v>
      </c>
      <c r="T239" s="108" t="s">
        <v>313</v>
      </c>
      <c r="U239" s="108" t="s">
        <v>192</v>
      </c>
      <c r="V239" s="109" t="s">
        <v>726</v>
      </c>
      <c r="W239" s="108" t="s">
        <v>575</v>
      </c>
      <c r="X239" s="108" t="s">
        <v>207</v>
      </c>
      <c r="Y239" s="109" t="s">
        <v>732</v>
      </c>
      <c r="Z239" s="108" t="s">
        <v>575</v>
      </c>
      <c r="AA239" s="108" t="s">
        <v>207</v>
      </c>
      <c r="AB239" s="109" t="s">
        <v>731</v>
      </c>
      <c r="AC239" s="108" t="s">
        <v>575</v>
      </c>
      <c r="AD239" s="108" t="s">
        <v>207</v>
      </c>
      <c r="AE239" s="109" t="s">
        <v>249</v>
      </c>
      <c r="AF239" s="108" t="s">
        <v>308</v>
      </c>
      <c r="AG239" s="108" t="s">
        <v>207</v>
      </c>
      <c r="AH239" s="109" t="s">
        <v>234</v>
      </c>
    </row>
    <row r="240" spans="1:256" ht="12.75" customHeight="1" x14ac:dyDescent="0.2">
      <c r="A240" s="108" t="s">
        <v>399</v>
      </c>
      <c r="B240" s="108" t="s">
        <v>185</v>
      </c>
      <c r="C240" s="108" t="s">
        <v>1280</v>
      </c>
      <c r="D240" s="123">
        <v>37504</v>
      </c>
      <c r="E240" s="109" t="s">
        <v>295</v>
      </c>
      <c r="F240" s="120" t="s">
        <v>144</v>
      </c>
      <c r="G240" s="120" t="s">
        <v>141</v>
      </c>
      <c r="H240" s="108" t="s">
        <v>409</v>
      </c>
      <c r="I240" s="108" t="s">
        <v>185</v>
      </c>
      <c r="J240" s="120" t="s">
        <v>406</v>
      </c>
      <c r="K240" s="108"/>
      <c r="L240" s="108"/>
      <c r="M240" s="120"/>
      <c r="N240" s="108"/>
      <c r="O240" s="108"/>
      <c r="P240" s="120"/>
      <c r="Q240" s="108"/>
      <c r="R240" s="108"/>
      <c r="S240" s="120"/>
      <c r="T240" s="108"/>
      <c r="U240" s="108"/>
      <c r="V240" s="120"/>
      <c r="W240" s="108"/>
      <c r="X240" s="108"/>
      <c r="Y240" s="120"/>
      <c r="Z240" s="108"/>
      <c r="AA240" s="108"/>
      <c r="AB240" s="120"/>
      <c r="AC240" s="108"/>
      <c r="AD240" s="108"/>
      <c r="AE240" s="120"/>
      <c r="AF240" s="108"/>
      <c r="AG240" s="108"/>
      <c r="AH240" s="108"/>
      <c r="AI240" s="108"/>
      <c r="AJ240" s="108"/>
      <c r="AK240" s="108"/>
      <c r="AL240" s="108"/>
      <c r="AM240" s="108"/>
      <c r="AN240" s="108"/>
      <c r="AO240" s="108"/>
      <c r="AP240" s="108"/>
      <c r="AQ240" s="108"/>
      <c r="AR240" s="108"/>
      <c r="AS240" s="108"/>
      <c r="AT240" s="108"/>
      <c r="AU240" s="108"/>
      <c r="AV240" s="108"/>
      <c r="AW240" s="108"/>
      <c r="AX240" s="108"/>
      <c r="AY240" s="108"/>
      <c r="AZ240" s="108"/>
      <c r="BA240" s="108"/>
      <c r="BB240" s="108"/>
      <c r="BC240" s="108"/>
      <c r="BD240" s="108"/>
      <c r="BE240" s="108"/>
      <c r="BF240" s="108"/>
      <c r="BG240" s="108"/>
      <c r="BH240" s="108"/>
      <c r="BI240" s="108"/>
      <c r="BJ240" s="108"/>
      <c r="BK240" s="108"/>
      <c r="BL240" s="108"/>
      <c r="BM240" s="108"/>
      <c r="BN240" s="108"/>
      <c r="BO240" s="108"/>
      <c r="BP240" s="108"/>
      <c r="BQ240" s="108"/>
      <c r="BR240" s="108"/>
      <c r="BS240" s="108"/>
      <c r="BT240" s="108"/>
      <c r="BU240" s="108"/>
      <c r="BV240" s="108"/>
      <c r="BW240" s="108"/>
      <c r="BX240" s="108"/>
      <c r="BY240" s="108"/>
      <c r="BZ240" s="108"/>
      <c r="CA240" s="108"/>
      <c r="CB240" s="108"/>
      <c r="CC240" s="108"/>
      <c r="CD240" s="108"/>
      <c r="CE240" s="108"/>
      <c r="CF240" s="108"/>
      <c r="CG240" s="108"/>
      <c r="CH240" s="108"/>
      <c r="CI240" s="108"/>
      <c r="CJ240" s="108"/>
      <c r="CK240" s="108"/>
      <c r="CL240" s="108"/>
      <c r="CM240" s="108"/>
      <c r="CN240" s="108"/>
      <c r="CO240" s="108"/>
      <c r="CP240" s="108"/>
      <c r="CQ240" s="108"/>
      <c r="CR240" s="108"/>
      <c r="CS240" s="108"/>
      <c r="CT240" s="108"/>
      <c r="CU240" s="108"/>
      <c r="CV240" s="108"/>
      <c r="CW240" s="108"/>
      <c r="CX240" s="108"/>
      <c r="CY240" s="108"/>
      <c r="CZ240" s="108"/>
      <c r="DA240" s="108"/>
      <c r="DB240" s="108"/>
      <c r="DC240" s="108"/>
      <c r="DD240" s="108"/>
      <c r="DE240" s="108"/>
      <c r="DF240" s="108"/>
      <c r="DG240" s="108"/>
      <c r="DH240" s="108"/>
      <c r="DI240" s="108"/>
      <c r="DJ240" s="108"/>
      <c r="DK240" s="108"/>
      <c r="DL240" s="108"/>
      <c r="DM240" s="108"/>
      <c r="DN240" s="108"/>
      <c r="DO240" s="108"/>
      <c r="DP240" s="108"/>
      <c r="DQ240" s="108"/>
      <c r="DR240" s="108"/>
      <c r="DS240" s="108"/>
      <c r="DT240" s="108"/>
      <c r="DU240" s="108"/>
      <c r="DV240" s="108"/>
      <c r="DW240" s="108"/>
      <c r="DX240" s="108"/>
      <c r="DY240" s="108"/>
      <c r="DZ240" s="108"/>
      <c r="EA240" s="108"/>
      <c r="EB240" s="108"/>
      <c r="EC240" s="108"/>
      <c r="ED240" s="108"/>
      <c r="EE240" s="108"/>
      <c r="EF240" s="108"/>
      <c r="EG240" s="108"/>
      <c r="EH240" s="108"/>
      <c r="EI240" s="108"/>
      <c r="EJ240" s="108"/>
      <c r="EK240" s="108"/>
      <c r="EL240" s="108"/>
      <c r="EM240" s="108"/>
      <c r="EN240" s="108"/>
      <c r="EO240" s="108"/>
      <c r="EP240" s="108"/>
      <c r="EQ240" s="108"/>
      <c r="ER240" s="108"/>
      <c r="ES240" s="108"/>
      <c r="ET240" s="108"/>
      <c r="EU240" s="108"/>
      <c r="EV240" s="108"/>
      <c r="EW240" s="108"/>
      <c r="EX240" s="108"/>
      <c r="EY240" s="108"/>
      <c r="EZ240" s="108"/>
      <c r="FA240" s="108"/>
      <c r="FB240" s="108"/>
      <c r="FC240" s="108"/>
      <c r="FD240" s="108"/>
      <c r="FE240" s="108"/>
      <c r="FF240" s="108"/>
      <c r="FG240" s="108"/>
      <c r="FH240" s="108"/>
      <c r="FI240" s="108"/>
      <c r="FJ240" s="108"/>
      <c r="FK240" s="108"/>
      <c r="FL240" s="108"/>
      <c r="FM240" s="108"/>
      <c r="FN240" s="108"/>
      <c r="FO240" s="108"/>
      <c r="FP240" s="108"/>
      <c r="FQ240" s="108"/>
      <c r="FR240" s="108"/>
      <c r="FS240" s="108"/>
      <c r="FT240" s="108"/>
      <c r="FU240" s="108"/>
      <c r="FV240" s="108"/>
      <c r="FW240" s="108"/>
      <c r="FX240" s="108"/>
      <c r="FY240" s="108"/>
      <c r="FZ240" s="108"/>
      <c r="GA240" s="108"/>
      <c r="GB240" s="108"/>
      <c r="GC240" s="108"/>
      <c r="GD240" s="108"/>
      <c r="GE240" s="108"/>
      <c r="GF240" s="108"/>
      <c r="GG240" s="108"/>
      <c r="GH240" s="108"/>
      <c r="GI240" s="108"/>
      <c r="GJ240" s="108"/>
      <c r="GK240" s="108"/>
      <c r="GL240" s="108"/>
      <c r="GM240" s="108"/>
      <c r="GN240" s="108"/>
      <c r="GO240" s="108"/>
      <c r="GP240" s="108"/>
      <c r="GQ240" s="108"/>
      <c r="GR240" s="108"/>
      <c r="GS240" s="108"/>
      <c r="GT240" s="108"/>
      <c r="GU240" s="108"/>
      <c r="GV240" s="108"/>
      <c r="GW240" s="108"/>
      <c r="GX240" s="108"/>
      <c r="GY240" s="108"/>
      <c r="GZ240" s="108"/>
      <c r="HA240" s="108"/>
      <c r="HB240" s="108"/>
      <c r="HC240" s="108"/>
      <c r="HD240" s="108"/>
      <c r="HE240" s="108"/>
      <c r="HF240" s="108"/>
      <c r="HG240" s="108"/>
      <c r="HH240" s="108"/>
      <c r="HI240" s="108"/>
      <c r="HJ240" s="108"/>
      <c r="HK240" s="108"/>
      <c r="HL240" s="108"/>
      <c r="HM240" s="108"/>
      <c r="HN240" s="108"/>
      <c r="HO240" s="108"/>
      <c r="HP240" s="108"/>
      <c r="HQ240" s="108"/>
      <c r="HR240" s="108"/>
      <c r="HS240" s="108"/>
      <c r="HT240" s="108"/>
      <c r="HU240" s="108"/>
      <c r="HV240" s="108"/>
      <c r="HW240" s="108"/>
      <c r="HX240" s="108"/>
      <c r="HY240" s="108"/>
      <c r="HZ240" s="108"/>
      <c r="IA240" s="108"/>
      <c r="IB240" s="108"/>
      <c r="IC240" s="108"/>
      <c r="ID240" s="108"/>
      <c r="IE240" s="108"/>
      <c r="IF240" s="108"/>
      <c r="IG240" s="108"/>
      <c r="IH240" s="108"/>
      <c r="II240" s="108"/>
      <c r="IJ240" s="108"/>
      <c r="IK240" s="108"/>
      <c r="IL240" s="108"/>
      <c r="IM240" s="108"/>
      <c r="IN240" s="108"/>
      <c r="IO240" s="108"/>
      <c r="IP240" s="108"/>
      <c r="IQ240" s="108"/>
      <c r="IR240" s="108"/>
      <c r="IS240" s="108"/>
      <c r="IT240" s="108"/>
      <c r="IU240" s="108"/>
      <c r="IV240" s="108"/>
    </row>
    <row r="241" spans="1:256" x14ac:dyDescent="0.2">
      <c r="A241" s="108" t="s">
        <v>298</v>
      </c>
      <c r="B241" s="108" t="s">
        <v>330</v>
      </c>
      <c r="C241" s="108" t="s">
        <v>920</v>
      </c>
      <c r="D241" s="123">
        <v>34264</v>
      </c>
      <c r="E241" s="109" t="s">
        <v>536</v>
      </c>
      <c r="F241" s="108" t="s">
        <v>719</v>
      </c>
      <c r="G241" s="120" t="s">
        <v>247</v>
      </c>
      <c r="H241" s="108" t="s">
        <v>308</v>
      </c>
      <c r="I241" s="108" t="s">
        <v>232</v>
      </c>
      <c r="J241" s="109" t="s">
        <v>291</v>
      </c>
      <c r="K241" s="108" t="s">
        <v>308</v>
      </c>
      <c r="L241" s="108" t="s">
        <v>232</v>
      </c>
      <c r="M241" s="109" t="s">
        <v>266</v>
      </c>
      <c r="N241" s="108" t="s">
        <v>308</v>
      </c>
      <c r="O241" s="108" t="s">
        <v>232</v>
      </c>
      <c r="P241" s="109" t="s">
        <v>247</v>
      </c>
      <c r="Q241" s="108" t="s">
        <v>329</v>
      </c>
      <c r="R241" s="108" t="s">
        <v>105</v>
      </c>
      <c r="S241" s="109" t="s">
        <v>241</v>
      </c>
      <c r="T241" s="108" t="s">
        <v>315</v>
      </c>
      <c r="U241" s="108" t="s">
        <v>316</v>
      </c>
      <c r="V241" s="109" t="s">
        <v>241</v>
      </c>
      <c r="W241" s="108" t="s">
        <v>284</v>
      </c>
      <c r="X241" s="108" t="s">
        <v>81</v>
      </c>
      <c r="Y241" s="109" t="s">
        <v>266</v>
      </c>
      <c r="Z241" s="108" t="s">
        <v>315</v>
      </c>
      <c r="AA241" s="108" t="s">
        <v>454</v>
      </c>
      <c r="AB241" s="109" t="s">
        <v>241</v>
      </c>
      <c r="AC241" s="108" t="s">
        <v>307</v>
      </c>
      <c r="AD241" s="108" t="s">
        <v>454</v>
      </c>
      <c r="AE241" s="109" t="s">
        <v>539</v>
      </c>
      <c r="AF241" s="108" t="s">
        <v>329</v>
      </c>
      <c r="AG241" s="108" t="s">
        <v>454</v>
      </c>
      <c r="AH241" s="109" t="s">
        <v>266</v>
      </c>
      <c r="AI241" s="108"/>
      <c r="AJ241" s="108"/>
      <c r="AK241" s="108"/>
      <c r="AL241" s="108"/>
      <c r="AM241" s="108"/>
      <c r="AN241" s="108"/>
      <c r="AO241" s="108"/>
      <c r="AP241" s="108"/>
      <c r="AQ241" s="108"/>
      <c r="AR241" s="108"/>
      <c r="AS241" s="108"/>
      <c r="AT241" s="108"/>
      <c r="AU241" s="108"/>
      <c r="AV241" s="108"/>
      <c r="AW241" s="108"/>
      <c r="AX241" s="108"/>
      <c r="AY241" s="108"/>
      <c r="AZ241" s="108"/>
      <c r="BA241" s="108"/>
      <c r="BB241" s="108"/>
      <c r="BC241" s="108"/>
      <c r="BD241" s="108"/>
      <c r="BE241" s="108"/>
      <c r="BF241" s="108"/>
      <c r="BG241" s="108"/>
      <c r="BH241" s="108"/>
      <c r="BI241" s="108"/>
      <c r="BJ241" s="108"/>
      <c r="BK241" s="108"/>
      <c r="BL241" s="108"/>
      <c r="BM241" s="108"/>
      <c r="BN241" s="108"/>
      <c r="BO241" s="108"/>
      <c r="BP241" s="108"/>
      <c r="BQ241" s="108"/>
      <c r="BR241" s="108"/>
      <c r="BS241" s="108"/>
      <c r="BT241" s="108"/>
      <c r="BU241" s="108"/>
      <c r="BV241" s="108"/>
      <c r="BW241" s="108"/>
      <c r="BX241" s="108"/>
      <c r="BY241" s="108"/>
      <c r="BZ241" s="108"/>
      <c r="CA241" s="108"/>
      <c r="CB241" s="108"/>
      <c r="CC241" s="108"/>
      <c r="CD241" s="108"/>
      <c r="CE241" s="108"/>
      <c r="CF241" s="108"/>
      <c r="CG241" s="108"/>
      <c r="CH241" s="108"/>
      <c r="CI241" s="108"/>
      <c r="CJ241" s="108"/>
      <c r="CK241" s="108"/>
      <c r="CL241" s="108"/>
      <c r="CM241" s="108"/>
      <c r="CN241" s="108"/>
      <c r="CO241" s="108"/>
      <c r="CP241" s="108"/>
      <c r="CQ241" s="108"/>
      <c r="CR241" s="108"/>
      <c r="CS241" s="108"/>
      <c r="CT241" s="108"/>
      <c r="CU241" s="108"/>
      <c r="CV241" s="108"/>
      <c r="CW241" s="108"/>
      <c r="CX241" s="108"/>
      <c r="CY241" s="108"/>
      <c r="CZ241" s="108"/>
      <c r="DA241" s="108"/>
      <c r="DB241" s="108"/>
      <c r="DC241" s="108"/>
      <c r="DD241" s="108"/>
      <c r="DE241" s="108"/>
      <c r="DF241" s="108"/>
      <c r="DG241" s="108"/>
      <c r="DH241" s="108"/>
      <c r="DI241" s="108"/>
      <c r="DJ241" s="108"/>
      <c r="DK241" s="108"/>
      <c r="DL241" s="108"/>
      <c r="DM241" s="108"/>
      <c r="DN241" s="108"/>
      <c r="DO241" s="108"/>
      <c r="DP241" s="108"/>
      <c r="DQ241" s="108"/>
      <c r="DR241" s="108"/>
      <c r="DS241" s="108"/>
      <c r="DT241" s="108"/>
      <c r="DU241" s="108"/>
      <c r="DV241" s="108"/>
      <c r="DW241" s="108"/>
      <c r="DX241" s="108"/>
      <c r="DY241" s="108"/>
      <c r="DZ241" s="108"/>
      <c r="EA241" s="108"/>
      <c r="EB241" s="108"/>
      <c r="EC241" s="108"/>
      <c r="ED241" s="108"/>
      <c r="EE241" s="108"/>
      <c r="EF241" s="108"/>
      <c r="EG241" s="108"/>
      <c r="EH241" s="108"/>
      <c r="EI241" s="108"/>
      <c r="EJ241" s="108"/>
      <c r="EK241" s="108"/>
      <c r="EL241" s="108"/>
      <c r="EM241" s="108"/>
      <c r="EN241" s="108"/>
      <c r="EO241" s="108"/>
      <c r="EP241" s="108"/>
      <c r="EQ241" s="108"/>
      <c r="ER241" s="108"/>
      <c r="ES241" s="108"/>
      <c r="ET241" s="108"/>
      <c r="EU241" s="108"/>
      <c r="EV241" s="108"/>
      <c r="EW241" s="108"/>
      <c r="EX241" s="108"/>
      <c r="EY241" s="108"/>
      <c r="EZ241" s="108"/>
      <c r="FA241" s="108"/>
      <c r="FB241" s="108"/>
      <c r="FC241" s="108"/>
      <c r="FD241" s="108"/>
      <c r="FE241" s="108"/>
      <c r="FF241" s="108"/>
      <c r="FG241" s="108"/>
      <c r="FH241" s="108"/>
      <c r="FI241" s="108"/>
      <c r="FJ241" s="108"/>
      <c r="FK241" s="108"/>
      <c r="FL241" s="108"/>
      <c r="FM241" s="108"/>
      <c r="FN241" s="108"/>
      <c r="FO241" s="108"/>
      <c r="FP241" s="108"/>
      <c r="FQ241" s="108"/>
      <c r="FR241" s="108"/>
      <c r="FS241" s="108"/>
      <c r="FT241" s="108"/>
      <c r="FU241" s="108"/>
      <c r="FV241" s="108"/>
      <c r="FW241" s="108"/>
      <c r="FX241" s="108"/>
      <c r="FY241" s="108"/>
      <c r="FZ241" s="108"/>
      <c r="GA241" s="108"/>
      <c r="GB241" s="108"/>
      <c r="GC241" s="108"/>
      <c r="GD241" s="108"/>
      <c r="GE241" s="108"/>
      <c r="GF241" s="108"/>
      <c r="GG241" s="108"/>
      <c r="GH241" s="108"/>
      <c r="GI241" s="108"/>
      <c r="GJ241" s="108"/>
      <c r="GK241" s="108"/>
      <c r="GL241" s="108"/>
      <c r="GM241" s="108"/>
      <c r="GN241" s="108"/>
      <c r="GO241" s="108"/>
      <c r="GP241" s="108"/>
      <c r="GQ241" s="108"/>
      <c r="GR241" s="108"/>
      <c r="GS241" s="108"/>
      <c r="GT241" s="108"/>
      <c r="GU241" s="108"/>
      <c r="GV241" s="108"/>
      <c r="GW241" s="108"/>
      <c r="GX241" s="108"/>
      <c r="GY241" s="108"/>
      <c r="GZ241" s="108"/>
      <c r="HA241" s="108"/>
      <c r="HB241" s="108"/>
      <c r="HC241" s="108"/>
      <c r="HD241" s="108"/>
      <c r="HE241" s="108"/>
      <c r="HF241" s="108"/>
      <c r="HG241" s="108"/>
      <c r="HH241" s="108"/>
      <c r="HI241" s="108"/>
      <c r="HJ241" s="108"/>
      <c r="HK241" s="108"/>
      <c r="HL241" s="108"/>
      <c r="HM241" s="108"/>
      <c r="HN241" s="108"/>
      <c r="HO241" s="108"/>
      <c r="HP241" s="108"/>
      <c r="HQ241" s="108"/>
      <c r="HR241" s="108"/>
      <c r="HS241" s="108"/>
      <c r="HT241" s="108"/>
      <c r="HU241" s="108"/>
      <c r="HV241" s="108"/>
      <c r="HW241" s="108"/>
      <c r="HX241" s="108"/>
      <c r="HY241" s="108"/>
      <c r="HZ241" s="108"/>
      <c r="IA241" s="108"/>
      <c r="IB241" s="108"/>
      <c r="IC241" s="108"/>
      <c r="ID241" s="108"/>
      <c r="IE241" s="108"/>
      <c r="IF241" s="108"/>
      <c r="IG241" s="108"/>
      <c r="IH241" s="108"/>
      <c r="II241" s="108"/>
      <c r="IJ241" s="108"/>
      <c r="IK241" s="108"/>
      <c r="IL241" s="108"/>
      <c r="IM241" s="108"/>
      <c r="IN241" s="108"/>
      <c r="IO241" s="108"/>
      <c r="IP241" s="108"/>
      <c r="IQ241" s="108"/>
      <c r="IR241" s="108"/>
      <c r="IS241" s="108"/>
      <c r="IT241" s="108"/>
      <c r="IU241" s="108"/>
      <c r="IV241" s="108"/>
    </row>
    <row r="242" spans="1:256" s="108" customFormat="1" x14ac:dyDescent="0.2">
      <c r="A242" s="108" t="s">
        <v>384</v>
      </c>
      <c r="B242" s="108" t="s">
        <v>215</v>
      </c>
      <c r="C242" s="108" t="s">
        <v>1819</v>
      </c>
      <c r="D242" s="123">
        <v>37741</v>
      </c>
      <c r="E242" s="109" t="s">
        <v>144</v>
      </c>
      <c r="F242" s="120" t="s">
        <v>173</v>
      </c>
      <c r="G242" s="120" t="s">
        <v>410</v>
      </c>
      <c r="H242" s="108" t="s">
        <v>409</v>
      </c>
      <c r="I242" s="108" t="s">
        <v>215</v>
      </c>
      <c r="J242" s="120" t="s">
        <v>406</v>
      </c>
      <c r="M242" s="120"/>
      <c r="P242" s="120"/>
      <c r="S242" s="120"/>
      <c r="V242" s="120"/>
      <c r="Y242" s="120"/>
      <c r="AB242" s="120"/>
      <c r="AE242" s="120"/>
      <c r="BB242" s="36"/>
      <c r="BC242" s="36"/>
      <c r="BE242" s="36"/>
      <c r="BF242" s="36"/>
      <c r="BH242" s="36"/>
      <c r="BI242" s="36"/>
      <c r="BK242" s="36"/>
      <c r="BL242" s="36"/>
      <c r="BN242" s="36"/>
      <c r="BO242" s="36"/>
      <c r="BQ242" s="40"/>
      <c r="BR242" s="36"/>
      <c r="BS242" s="9"/>
      <c r="BU242" s="8"/>
      <c r="BV242" s="9"/>
      <c r="BW242" s="9"/>
      <c r="BX242" s="126"/>
    </row>
    <row r="243" spans="1:256" s="108" customFormat="1" x14ac:dyDescent="0.2">
      <c r="A243" s="108" t="s">
        <v>3276</v>
      </c>
      <c r="B243" s="108" t="s">
        <v>252</v>
      </c>
      <c r="C243" s="108" t="s">
        <v>4548</v>
      </c>
      <c r="D243" s="123">
        <v>37146</v>
      </c>
      <c r="E243" s="109" t="s">
        <v>172</v>
      </c>
      <c r="F243" s="120"/>
      <c r="G243" s="120" t="s">
        <v>161</v>
      </c>
      <c r="J243" s="120"/>
      <c r="M243" s="120"/>
      <c r="P243" s="120"/>
      <c r="S243" s="120"/>
      <c r="V243" s="120"/>
      <c r="Y243" s="120"/>
      <c r="AB243" s="120"/>
      <c r="AE243" s="120"/>
    </row>
    <row r="244" spans="1:256" s="108" customFormat="1" x14ac:dyDescent="0.2">
      <c r="A244" s="108" t="s">
        <v>340</v>
      </c>
      <c r="B244" s="108" t="s">
        <v>432</v>
      </c>
      <c r="C244" s="108" t="s">
        <v>4549</v>
      </c>
      <c r="D244" s="123">
        <v>37003</v>
      </c>
      <c r="E244" s="109" t="s">
        <v>4449</v>
      </c>
      <c r="F244" s="120"/>
      <c r="G244" s="120" t="s">
        <v>341</v>
      </c>
      <c r="J244" s="120"/>
      <c r="M244" s="120"/>
      <c r="P244" s="120"/>
      <c r="S244" s="120"/>
      <c r="V244" s="120"/>
      <c r="Y244" s="120"/>
      <c r="AB244" s="120"/>
      <c r="AE244" s="120"/>
    </row>
    <row r="245" spans="1:256" s="108" customFormat="1" x14ac:dyDescent="0.2">
      <c r="A245" s="108" t="s">
        <v>1524</v>
      </c>
      <c r="B245" s="108" t="s">
        <v>81</v>
      </c>
      <c r="C245" s="108" t="s">
        <v>4550</v>
      </c>
      <c r="D245" s="123">
        <v>37174</v>
      </c>
      <c r="E245" s="109" t="s">
        <v>3181</v>
      </c>
      <c r="F245" s="120"/>
      <c r="G245" s="120" t="s">
        <v>2616</v>
      </c>
      <c r="J245" s="120"/>
      <c r="M245" s="120"/>
      <c r="P245" s="120"/>
      <c r="S245" s="120"/>
      <c r="V245" s="120"/>
      <c r="Y245" s="120"/>
      <c r="AB245" s="120"/>
      <c r="AE245" s="120"/>
    </row>
    <row r="246" spans="1:256" s="108" customFormat="1" x14ac:dyDescent="0.2">
      <c r="A246" s="108" t="s">
        <v>147</v>
      </c>
      <c r="B246" s="108" t="s">
        <v>454</v>
      </c>
      <c r="C246" s="108" t="s">
        <v>4053</v>
      </c>
      <c r="D246" s="123">
        <v>37967</v>
      </c>
      <c r="E246" s="109" t="s">
        <v>4435</v>
      </c>
      <c r="F246" s="120"/>
      <c r="G246" s="120"/>
      <c r="J246" s="120"/>
      <c r="M246" s="120"/>
      <c r="P246" s="120"/>
      <c r="S246" s="120"/>
      <c r="V246" s="120"/>
      <c r="Y246" s="120"/>
      <c r="AB246" s="120"/>
      <c r="AE246" s="120"/>
    </row>
    <row r="247" spans="1:256" s="108" customFormat="1" x14ac:dyDescent="0.2">
      <c r="A247" s="108" t="s">
        <v>226</v>
      </c>
      <c r="B247" s="108" t="s">
        <v>207</v>
      </c>
      <c r="C247" s="108" t="s">
        <v>3176</v>
      </c>
      <c r="D247" s="123">
        <v>36726</v>
      </c>
      <c r="E247" s="109" t="s">
        <v>89</v>
      </c>
      <c r="F247" s="120" t="s">
        <v>99</v>
      </c>
      <c r="G247" s="120" t="s">
        <v>240</v>
      </c>
      <c r="H247" s="108" t="s">
        <v>905</v>
      </c>
      <c r="I247" s="108" t="s">
        <v>207</v>
      </c>
      <c r="J247" s="120" t="s">
        <v>241</v>
      </c>
      <c r="K247" s="108" t="s">
        <v>206</v>
      </c>
      <c r="L247" s="108" t="s">
        <v>207</v>
      </c>
      <c r="M247" s="120" t="s">
        <v>539</v>
      </c>
      <c r="N247" s="108" t="s">
        <v>212</v>
      </c>
      <c r="O247" s="108" t="s">
        <v>207</v>
      </c>
      <c r="P247" s="120" t="s">
        <v>273</v>
      </c>
      <c r="S247" s="120"/>
      <c r="V247" s="120"/>
      <c r="Y247" s="120"/>
      <c r="AB247" s="120"/>
      <c r="AE247" s="120"/>
      <c r="BB247" s="36"/>
      <c r="BC247" s="36"/>
      <c r="BE247" s="36"/>
      <c r="BF247" s="36"/>
      <c r="BH247" s="36"/>
      <c r="BI247" s="36"/>
      <c r="BK247" s="36"/>
      <c r="BL247" s="36"/>
      <c r="BN247" s="36"/>
      <c r="BO247" s="36"/>
      <c r="BQ247" s="40"/>
      <c r="BR247" s="36"/>
      <c r="BU247" s="8"/>
      <c r="BW247" s="9"/>
      <c r="BX247" s="9"/>
    </row>
    <row r="248" spans="1:256" s="108" customFormat="1" x14ac:dyDescent="0.2">
      <c r="A248" s="108" t="s">
        <v>397</v>
      </c>
      <c r="B248" s="108" t="s">
        <v>330</v>
      </c>
      <c r="C248" s="108" t="s">
        <v>4551</v>
      </c>
      <c r="D248" s="123">
        <v>36111</v>
      </c>
      <c r="E248" s="116" t="s">
        <v>150</v>
      </c>
      <c r="F248" s="120" t="s">
        <v>1362</v>
      </c>
      <c r="G248" s="120" t="s">
        <v>388</v>
      </c>
      <c r="J248" s="120"/>
      <c r="K248" s="108" t="s">
        <v>397</v>
      </c>
      <c r="L248" s="108" t="s">
        <v>134</v>
      </c>
      <c r="M248" s="120" t="s">
        <v>398</v>
      </c>
      <c r="P248" s="120"/>
      <c r="Q248" s="108" t="s">
        <v>397</v>
      </c>
      <c r="R248" s="108" t="s">
        <v>434</v>
      </c>
      <c r="S248" s="120" t="s">
        <v>398</v>
      </c>
      <c r="T248" s="108" t="s">
        <v>397</v>
      </c>
      <c r="U248" s="108" t="s">
        <v>434</v>
      </c>
      <c r="V248" s="120" t="s">
        <v>398</v>
      </c>
      <c r="Y248" s="120"/>
      <c r="AB248" s="120"/>
      <c r="AE248" s="120"/>
    </row>
    <row r="249" spans="1:256" s="108" customFormat="1" x14ac:dyDescent="0.2">
      <c r="A249" s="108" t="s">
        <v>402</v>
      </c>
      <c r="B249" s="108" t="s">
        <v>81</v>
      </c>
      <c r="C249" s="108" t="s">
        <v>4552</v>
      </c>
      <c r="D249" s="123">
        <v>37539</v>
      </c>
      <c r="E249" s="109" t="s">
        <v>4462</v>
      </c>
      <c r="F249" s="120"/>
      <c r="G249" s="120" t="s">
        <v>141</v>
      </c>
      <c r="J249" s="120"/>
      <c r="M249" s="120"/>
      <c r="P249" s="120"/>
      <c r="S249" s="120"/>
      <c r="V249" s="120"/>
      <c r="Y249" s="120"/>
      <c r="AB249" s="120"/>
      <c r="AE249" s="120"/>
    </row>
    <row r="250" spans="1:256" s="108" customFormat="1" x14ac:dyDescent="0.2">
      <c r="A250" s="108" t="s">
        <v>332</v>
      </c>
      <c r="B250" s="108" t="s">
        <v>128</v>
      </c>
      <c r="C250" s="108" t="s">
        <v>360</v>
      </c>
      <c r="D250" s="123">
        <v>34779</v>
      </c>
      <c r="E250" s="109" t="s">
        <v>361</v>
      </c>
      <c r="F250" s="109" t="s">
        <v>428</v>
      </c>
      <c r="G250" s="120" t="s">
        <v>359</v>
      </c>
      <c r="H250" s="108" t="s">
        <v>340</v>
      </c>
      <c r="I250" s="109" t="s">
        <v>95</v>
      </c>
      <c r="J250" s="109" t="s">
        <v>364</v>
      </c>
      <c r="K250" s="108" t="s">
        <v>332</v>
      </c>
      <c r="L250" s="109" t="s">
        <v>207</v>
      </c>
      <c r="M250" s="109" t="s">
        <v>365</v>
      </c>
      <c r="N250" s="108" t="s">
        <v>340</v>
      </c>
      <c r="O250" s="109" t="s">
        <v>207</v>
      </c>
      <c r="P250" s="109" t="s">
        <v>365</v>
      </c>
      <c r="Q250" s="108" t="s">
        <v>340</v>
      </c>
      <c r="R250" s="109" t="s">
        <v>185</v>
      </c>
      <c r="S250" s="109" t="s">
        <v>366</v>
      </c>
      <c r="T250" s="108" t="s">
        <v>367</v>
      </c>
      <c r="U250" s="109" t="s">
        <v>185</v>
      </c>
      <c r="V250" s="109" t="s">
        <v>341</v>
      </c>
      <c r="W250" s="108" t="s">
        <v>367</v>
      </c>
      <c r="X250" s="109" t="s">
        <v>185</v>
      </c>
      <c r="Y250" s="109" t="s">
        <v>341</v>
      </c>
      <c r="Z250" s="108" t="s">
        <v>367</v>
      </c>
      <c r="AA250" s="109" t="s">
        <v>185</v>
      </c>
      <c r="AB250" s="109" t="s">
        <v>341</v>
      </c>
      <c r="AD250" s="109"/>
      <c r="AE250" s="109"/>
      <c r="AG250" s="109"/>
      <c r="AH250" s="109"/>
      <c r="AJ250" s="109"/>
      <c r="AK250" s="109"/>
      <c r="AM250" s="109"/>
      <c r="AN250" s="109"/>
      <c r="AP250" s="109"/>
      <c r="AQ250" s="109"/>
      <c r="AS250" s="109"/>
      <c r="AT250" s="109"/>
      <c r="AV250" s="109"/>
      <c r="AW250" s="109"/>
      <c r="AY250" s="109"/>
      <c r="AZ250" s="109"/>
    </row>
    <row r="251" spans="1:256" s="108" customFormat="1" x14ac:dyDescent="0.2">
      <c r="A251" s="108" t="s">
        <v>147</v>
      </c>
      <c r="B251" s="108" t="s">
        <v>134</v>
      </c>
      <c r="C251" s="108" t="s">
        <v>3149</v>
      </c>
      <c r="D251" s="123">
        <v>36608</v>
      </c>
      <c r="E251" s="109" t="s">
        <v>3150</v>
      </c>
      <c r="F251" s="120" t="s">
        <v>191</v>
      </c>
      <c r="G251" s="120"/>
      <c r="H251" s="108" t="s">
        <v>147</v>
      </c>
      <c r="I251" s="108" t="s">
        <v>324</v>
      </c>
      <c r="J251" s="120"/>
      <c r="K251" s="108" t="s">
        <v>147</v>
      </c>
      <c r="L251" s="108" t="s">
        <v>324</v>
      </c>
      <c r="M251" s="120"/>
      <c r="N251" s="108" t="s">
        <v>147</v>
      </c>
      <c r="O251" s="108" t="s">
        <v>324</v>
      </c>
      <c r="P251" s="120"/>
      <c r="S251" s="120"/>
      <c r="V251" s="120"/>
      <c r="Y251" s="120"/>
      <c r="AB251" s="120"/>
      <c r="AE251" s="120"/>
    </row>
    <row r="252" spans="1:256" s="108" customFormat="1" x14ac:dyDescent="0.2">
      <c r="C252" s="108" t="s">
        <v>3426</v>
      </c>
      <c r="D252" s="123">
        <v>36689</v>
      </c>
      <c r="E252" s="109" t="s">
        <v>348</v>
      </c>
      <c r="F252" s="109" t="s">
        <v>114</v>
      </c>
      <c r="G252" s="120"/>
      <c r="H252" s="108" t="s">
        <v>340</v>
      </c>
      <c r="I252" s="116" t="s">
        <v>583</v>
      </c>
      <c r="J252" s="120" t="s">
        <v>823</v>
      </c>
      <c r="K252" s="108" t="s">
        <v>340</v>
      </c>
      <c r="L252" s="116" t="s">
        <v>583</v>
      </c>
      <c r="M252" s="120" t="s">
        <v>341</v>
      </c>
      <c r="O252" s="116"/>
      <c r="P252" s="120"/>
      <c r="R252" s="116"/>
      <c r="S252" s="120"/>
      <c r="U252" s="116"/>
      <c r="V252" s="120"/>
      <c r="X252" s="116"/>
      <c r="Y252" s="120"/>
      <c r="AA252" s="116"/>
      <c r="AB252" s="120"/>
      <c r="AD252" s="116"/>
      <c r="AE252" s="120"/>
      <c r="AG252" s="116"/>
      <c r="AH252" s="120"/>
      <c r="AJ252" s="116"/>
      <c r="AK252" s="120"/>
      <c r="AM252" s="116"/>
      <c r="AN252" s="120"/>
      <c r="BY252" s="124"/>
    </row>
    <row r="253" spans="1:256" s="108" customFormat="1" x14ac:dyDescent="0.2">
      <c r="A253" s="108" t="s">
        <v>279</v>
      </c>
      <c r="B253" s="108" t="s">
        <v>275</v>
      </c>
      <c r="C253" s="108" t="s">
        <v>3632</v>
      </c>
      <c r="D253" s="123">
        <v>35908</v>
      </c>
      <c r="E253" s="116" t="s">
        <v>3287</v>
      </c>
      <c r="F253" s="116" t="s">
        <v>4553</v>
      </c>
      <c r="G253" s="120" t="s">
        <v>3631</v>
      </c>
      <c r="H253" s="108" t="s">
        <v>808</v>
      </c>
      <c r="I253" s="108" t="s">
        <v>275</v>
      </c>
      <c r="J253" s="120" t="s">
        <v>2864</v>
      </c>
      <c r="K253" s="108" t="s">
        <v>279</v>
      </c>
      <c r="L253" s="108" t="s">
        <v>170</v>
      </c>
      <c r="M253" s="120" t="s">
        <v>2758</v>
      </c>
      <c r="N253" s="108" t="s">
        <v>308</v>
      </c>
      <c r="O253" s="108" t="s">
        <v>170</v>
      </c>
      <c r="P253" s="120" t="s">
        <v>731</v>
      </c>
      <c r="Q253" s="108" t="s">
        <v>1378</v>
      </c>
      <c r="R253" s="108" t="s">
        <v>170</v>
      </c>
      <c r="S253" s="120" t="s">
        <v>3633</v>
      </c>
      <c r="T253" s="108" t="s">
        <v>1378</v>
      </c>
      <c r="U253" s="108" t="s">
        <v>170</v>
      </c>
      <c r="V253" s="120" t="s">
        <v>4554</v>
      </c>
      <c r="W253" s="108" t="s">
        <v>379</v>
      </c>
      <c r="X253" s="108" t="s">
        <v>170</v>
      </c>
      <c r="Y253" s="120" t="s">
        <v>3635</v>
      </c>
      <c r="AB253" s="120"/>
      <c r="AE253" s="120"/>
      <c r="BB253" s="109"/>
      <c r="BC253" s="109"/>
      <c r="BE253" s="109"/>
      <c r="BF253" s="109"/>
      <c r="BH253" s="109"/>
      <c r="BI253" s="109"/>
      <c r="BK253" s="123"/>
      <c r="BL253" s="109"/>
      <c r="BM253" s="116"/>
      <c r="BO253" s="120"/>
      <c r="BP253" s="116"/>
      <c r="BQ253" s="116"/>
      <c r="BR253" s="125"/>
    </row>
    <row r="254" spans="1:256" s="108" customFormat="1" x14ac:dyDescent="0.2">
      <c r="A254" s="108" t="s">
        <v>80</v>
      </c>
      <c r="B254" s="108" t="s">
        <v>128</v>
      </c>
      <c r="C254" s="108" t="s">
        <v>2895</v>
      </c>
      <c r="D254" s="123">
        <v>35409</v>
      </c>
      <c r="E254" s="116" t="s">
        <v>2434</v>
      </c>
      <c r="F254" s="120" t="s">
        <v>4555</v>
      </c>
      <c r="G254" s="120"/>
      <c r="H254" s="108" t="s">
        <v>80</v>
      </c>
      <c r="I254" s="108" t="s">
        <v>128</v>
      </c>
      <c r="J254" s="120"/>
      <c r="K254" s="108" t="s">
        <v>80</v>
      </c>
      <c r="L254" s="108" t="s">
        <v>128</v>
      </c>
      <c r="M254" s="120"/>
      <c r="N254" s="108" t="s">
        <v>80</v>
      </c>
      <c r="O254" s="108" t="s">
        <v>128</v>
      </c>
      <c r="P254" s="120"/>
      <c r="Q254" s="108" t="s">
        <v>80</v>
      </c>
      <c r="R254" s="108" t="s">
        <v>128</v>
      </c>
      <c r="S254" s="120"/>
      <c r="T254" s="108" t="s">
        <v>80</v>
      </c>
      <c r="U254" s="108" t="s">
        <v>128</v>
      </c>
      <c r="V254" s="120"/>
      <c r="Y254" s="120"/>
      <c r="AB254" s="120"/>
      <c r="AE254" s="120"/>
      <c r="BB254" s="36"/>
      <c r="BC254" s="36"/>
      <c r="BE254" s="36"/>
      <c r="BF254" s="36"/>
      <c r="BH254" s="36"/>
      <c r="BI254" s="36"/>
      <c r="BK254" s="36"/>
      <c r="BL254" s="36"/>
      <c r="BN254" s="36"/>
      <c r="BO254" s="8"/>
      <c r="BR254" s="8"/>
      <c r="BS254" s="8"/>
      <c r="BT254" s="8"/>
      <c r="BU254" s="8"/>
      <c r="BW254" s="9"/>
      <c r="BX254" s="9"/>
    </row>
    <row r="255" spans="1:256" s="108" customFormat="1" x14ac:dyDescent="0.2">
      <c r="A255" s="120"/>
      <c r="B255" s="120"/>
      <c r="C255" s="108" t="s">
        <v>3259</v>
      </c>
      <c r="D255" s="123">
        <v>37070</v>
      </c>
      <c r="E255" s="109" t="s">
        <v>144</v>
      </c>
      <c r="F255" s="120" t="s">
        <v>719</v>
      </c>
      <c r="G255" s="120"/>
      <c r="H255" s="108" t="s">
        <v>686</v>
      </c>
      <c r="I255" s="108" t="s">
        <v>128</v>
      </c>
      <c r="J255" s="120"/>
      <c r="M255" s="120"/>
      <c r="P255" s="120"/>
      <c r="S255" s="120"/>
      <c r="V255" s="120"/>
      <c r="Y255" s="120"/>
      <c r="AB255" s="120"/>
      <c r="AE255" s="120"/>
      <c r="BB255" s="116"/>
      <c r="BC255" s="120"/>
      <c r="BE255" s="116"/>
      <c r="BF255" s="120"/>
      <c r="BH255" s="116"/>
      <c r="BI255" s="120"/>
      <c r="BK255" s="116"/>
      <c r="BL255" s="120"/>
      <c r="BN255" s="116"/>
      <c r="BO255" s="120"/>
      <c r="BR255" s="120"/>
      <c r="BS255" s="116"/>
      <c r="BT255" s="116"/>
      <c r="BU255" s="116"/>
      <c r="BV255" s="116"/>
      <c r="BW255" s="116"/>
      <c r="BX255" s="116"/>
      <c r="BY255" s="128"/>
    </row>
    <row r="256" spans="1:256" s="108" customFormat="1" x14ac:dyDescent="0.2">
      <c r="C256" s="108" t="s">
        <v>2349</v>
      </c>
      <c r="D256" s="123">
        <v>33635</v>
      </c>
      <c r="E256" s="109" t="s">
        <v>447</v>
      </c>
      <c r="F256" s="109" t="s">
        <v>426</v>
      </c>
      <c r="G256" s="120"/>
      <c r="H256" s="108" t="s">
        <v>487</v>
      </c>
      <c r="I256" s="116" t="s">
        <v>123</v>
      </c>
      <c r="J256" s="109" t="s">
        <v>4556</v>
      </c>
      <c r="K256" s="108" t="s">
        <v>487</v>
      </c>
      <c r="L256" s="116" t="s">
        <v>123</v>
      </c>
      <c r="M256" s="109" t="s">
        <v>2351</v>
      </c>
      <c r="O256" s="116"/>
      <c r="P256" s="109"/>
      <c r="Q256" s="108" t="s">
        <v>487</v>
      </c>
      <c r="R256" s="116" t="s">
        <v>396</v>
      </c>
      <c r="S256" s="109" t="s">
        <v>2352</v>
      </c>
      <c r="T256" s="108" t="s">
        <v>487</v>
      </c>
      <c r="U256" s="116" t="s">
        <v>330</v>
      </c>
      <c r="V256" s="109" t="s">
        <v>2353</v>
      </c>
      <c r="Z256" s="108" t="s">
        <v>487</v>
      </c>
      <c r="AA256" s="116" t="s">
        <v>454</v>
      </c>
      <c r="AB256" s="120" t="s">
        <v>4557</v>
      </c>
      <c r="AC256" s="108" t="s">
        <v>487</v>
      </c>
      <c r="AD256" s="116" t="s">
        <v>454</v>
      </c>
      <c r="AE256" s="120" t="s">
        <v>3579</v>
      </c>
      <c r="AF256" s="108" t="s">
        <v>487</v>
      </c>
      <c r="AG256" s="116" t="s">
        <v>118</v>
      </c>
      <c r="AH256" s="120" t="s">
        <v>2354</v>
      </c>
      <c r="AI256" s="108" t="s">
        <v>487</v>
      </c>
      <c r="AJ256" s="116" t="s">
        <v>118</v>
      </c>
      <c r="AK256" s="120" t="s">
        <v>4558</v>
      </c>
      <c r="AM256" s="116"/>
      <c r="AN256" s="120"/>
      <c r="AP256" s="116"/>
      <c r="AQ256" s="120"/>
      <c r="AS256" s="116"/>
      <c r="AT256" s="120"/>
      <c r="AV256" s="116"/>
      <c r="AW256" s="120"/>
      <c r="AY256" s="116"/>
      <c r="AZ256" s="120"/>
    </row>
    <row r="257" spans="1:76" s="108" customFormat="1" x14ac:dyDescent="0.2">
      <c r="A257" s="108" t="s">
        <v>332</v>
      </c>
      <c r="B257" s="108" t="s">
        <v>556</v>
      </c>
      <c r="C257" t="s">
        <v>1255</v>
      </c>
      <c r="D257" s="123">
        <v>35994</v>
      </c>
      <c r="E257" s="116" t="s">
        <v>1256</v>
      </c>
      <c r="F257" s="116" t="s">
        <v>4559</v>
      </c>
      <c r="G257" s="120" t="s">
        <v>1254</v>
      </c>
      <c r="H257" s="108" t="s">
        <v>332</v>
      </c>
      <c r="I257" s="108" t="s">
        <v>556</v>
      </c>
      <c r="J257" s="120" t="s">
        <v>604</v>
      </c>
      <c r="K257" s="108" t="s">
        <v>340</v>
      </c>
      <c r="L257" s="108" t="s">
        <v>316</v>
      </c>
      <c r="M257" s="120" t="s">
        <v>341</v>
      </c>
      <c r="N257" s="108" t="s">
        <v>345</v>
      </c>
      <c r="O257" s="108" t="s">
        <v>177</v>
      </c>
      <c r="P257" s="120" t="s">
        <v>364</v>
      </c>
      <c r="Q257" s="108" t="s">
        <v>419</v>
      </c>
      <c r="R257" s="108" t="s">
        <v>177</v>
      </c>
      <c r="S257" s="120" t="s">
        <v>1246</v>
      </c>
      <c r="V257" s="120"/>
      <c r="W257" s="108" t="s">
        <v>345</v>
      </c>
      <c r="X257" s="108" t="s">
        <v>177</v>
      </c>
      <c r="Y257" s="120" t="s">
        <v>605</v>
      </c>
      <c r="AB257" s="120"/>
      <c r="AE257" s="120"/>
    </row>
    <row r="258" spans="1:76" s="108" customFormat="1" x14ac:dyDescent="0.2">
      <c r="A258" s="108" t="s">
        <v>450</v>
      </c>
      <c r="B258" s="108" t="s">
        <v>396</v>
      </c>
      <c r="C258" s="108" t="s">
        <v>1593</v>
      </c>
      <c r="D258" s="123">
        <v>34894</v>
      </c>
      <c r="E258" s="116" t="s">
        <v>452</v>
      </c>
      <c r="F258" s="120" t="s">
        <v>98</v>
      </c>
      <c r="G258" s="120"/>
      <c r="H258" s="108" t="s">
        <v>450</v>
      </c>
      <c r="I258" s="108" t="s">
        <v>396</v>
      </c>
      <c r="J258" s="120"/>
      <c r="K258" s="108" t="s">
        <v>450</v>
      </c>
      <c r="L258" s="108" t="s">
        <v>396</v>
      </c>
      <c r="M258" s="120"/>
      <c r="N258" s="108" t="s">
        <v>450</v>
      </c>
      <c r="O258" s="108" t="s">
        <v>396</v>
      </c>
      <c r="P258" s="120"/>
      <c r="Q258" s="108" t="s">
        <v>450</v>
      </c>
      <c r="R258" s="108" t="s">
        <v>396</v>
      </c>
      <c r="S258" s="120"/>
      <c r="T258" s="108" t="s">
        <v>450</v>
      </c>
      <c r="U258" s="108" t="s">
        <v>396</v>
      </c>
      <c r="V258" s="120"/>
      <c r="W258" s="108" t="s">
        <v>450</v>
      </c>
      <c r="X258" s="108" t="s">
        <v>396</v>
      </c>
      <c r="Y258" s="120"/>
      <c r="Z258" s="108" t="s">
        <v>450</v>
      </c>
      <c r="AA258" s="108" t="s">
        <v>396</v>
      </c>
      <c r="AB258" s="120"/>
      <c r="AC258" s="108" t="s">
        <v>450</v>
      </c>
      <c r="AD258" s="108" t="s">
        <v>396</v>
      </c>
      <c r="AE258" s="120"/>
    </row>
    <row r="259" spans="1:76" s="108" customFormat="1" x14ac:dyDescent="0.2">
      <c r="A259" t="s">
        <v>575</v>
      </c>
      <c r="B259" t="s">
        <v>583</v>
      </c>
      <c r="C259" s="108" t="s">
        <v>3183</v>
      </c>
      <c r="D259" s="123">
        <v>34436</v>
      </c>
      <c r="E259" s="116" t="s">
        <v>884</v>
      </c>
      <c r="F259" s="120" t="s">
        <v>236</v>
      </c>
      <c r="G259" s="120" t="s">
        <v>240</v>
      </c>
      <c r="H259" s="108" t="s">
        <v>575</v>
      </c>
      <c r="I259" s="108" t="s">
        <v>583</v>
      </c>
      <c r="J259" s="120" t="s">
        <v>216</v>
      </c>
      <c r="K259" s="108" t="s">
        <v>315</v>
      </c>
      <c r="L259" s="108" t="s">
        <v>583</v>
      </c>
      <c r="M259" s="120" t="s">
        <v>216</v>
      </c>
      <c r="P259" s="120"/>
      <c r="Q259" s="108" t="s">
        <v>298</v>
      </c>
      <c r="R259" s="108" t="s">
        <v>261</v>
      </c>
      <c r="S259" s="120" t="s">
        <v>266</v>
      </c>
      <c r="T259" s="108" t="s">
        <v>315</v>
      </c>
      <c r="U259" s="108" t="s">
        <v>93</v>
      </c>
      <c r="V259" s="120" t="s">
        <v>224</v>
      </c>
      <c r="W259" s="108" t="s">
        <v>315</v>
      </c>
      <c r="X259" s="108" t="s">
        <v>93</v>
      </c>
      <c r="Y259" s="120" t="s">
        <v>216</v>
      </c>
      <c r="Z259" s="108" t="s">
        <v>315</v>
      </c>
      <c r="AA259" s="108" t="s">
        <v>93</v>
      </c>
      <c r="AB259" s="120" t="s">
        <v>273</v>
      </c>
      <c r="AC259" s="108" t="s">
        <v>313</v>
      </c>
      <c r="AD259" s="108" t="s">
        <v>93</v>
      </c>
      <c r="AE259" s="120" t="s">
        <v>240</v>
      </c>
    </row>
    <row r="260" spans="1:76" s="108" customFormat="1" x14ac:dyDescent="0.2">
      <c r="A260" s="108" t="s">
        <v>298</v>
      </c>
      <c r="B260" s="108" t="s">
        <v>261</v>
      </c>
      <c r="C260" s="108" t="s">
        <v>933</v>
      </c>
      <c r="D260" s="123">
        <v>36321</v>
      </c>
      <c r="E260" s="109" t="s">
        <v>99</v>
      </c>
      <c r="F260" s="120"/>
      <c r="G260" s="120" t="s">
        <v>241</v>
      </c>
      <c r="H260" s="108" t="s">
        <v>315</v>
      </c>
      <c r="I260" s="108" t="s">
        <v>583</v>
      </c>
      <c r="J260" s="120" t="s">
        <v>241</v>
      </c>
      <c r="M260" s="120"/>
      <c r="N260" s="108" t="s">
        <v>315</v>
      </c>
      <c r="O260" s="108" t="s">
        <v>583</v>
      </c>
      <c r="P260" s="120" t="s">
        <v>339</v>
      </c>
      <c r="S260" s="120"/>
      <c r="V260" s="120"/>
      <c r="Y260" s="120"/>
      <c r="AB260" s="120"/>
      <c r="AE260" s="120"/>
    </row>
    <row r="261" spans="1:76" s="108" customFormat="1" x14ac:dyDescent="0.2">
      <c r="C261" s="108" t="s">
        <v>975</v>
      </c>
      <c r="D261" s="123">
        <v>36675</v>
      </c>
      <c r="E261" s="109" t="s">
        <v>89</v>
      </c>
      <c r="F261" s="120" t="s">
        <v>1515</v>
      </c>
      <c r="G261" s="120"/>
      <c r="H261" s="108" t="s">
        <v>397</v>
      </c>
      <c r="I261" s="108" t="s">
        <v>134</v>
      </c>
      <c r="J261" s="120" t="s">
        <v>398</v>
      </c>
      <c r="K261" s="108" t="s">
        <v>384</v>
      </c>
      <c r="L261" s="108" t="s">
        <v>134</v>
      </c>
      <c r="M261" s="120" t="s">
        <v>412</v>
      </c>
      <c r="N261" s="108" t="s">
        <v>397</v>
      </c>
      <c r="O261" s="108" t="s">
        <v>134</v>
      </c>
      <c r="P261" s="120" t="s">
        <v>398</v>
      </c>
      <c r="S261" s="120"/>
      <c r="V261" s="120"/>
      <c r="Y261" s="120"/>
      <c r="AB261" s="120"/>
      <c r="AE261" s="120"/>
    </row>
    <row r="262" spans="1:76" s="108" customFormat="1" x14ac:dyDescent="0.2">
      <c r="A262" s="108" t="s">
        <v>384</v>
      </c>
      <c r="B262" s="108" t="s">
        <v>454</v>
      </c>
      <c r="C262" s="108" t="s">
        <v>2775</v>
      </c>
      <c r="D262" s="123">
        <v>34198</v>
      </c>
      <c r="E262" s="109" t="s">
        <v>536</v>
      </c>
      <c r="F262" s="108" t="s">
        <v>654</v>
      </c>
      <c r="G262" s="120" t="s">
        <v>830</v>
      </c>
      <c r="H262" s="108" t="s">
        <v>384</v>
      </c>
      <c r="I262" s="108" t="s">
        <v>454</v>
      </c>
      <c r="J262" s="109" t="s">
        <v>410</v>
      </c>
      <c r="K262" s="108" t="s">
        <v>409</v>
      </c>
      <c r="L262" s="108" t="s">
        <v>95</v>
      </c>
      <c r="M262" s="109" t="s">
        <v>831</v>
      </c>
      <c r="N262" s="108" t="s">
        <v>384</v>
      </c>
      <c r="O262" s="108" t="s">
        <v>324</v>
      </c>
      <c r="P262" s="109" t="s">
        <v>622</v>
      </c>
      <c r="Q262" s="108" t="s">
        <v>384</v>
      </c>
      <c r="R262" s="108" t="s">
        <v>324</v>
      </c>
      <c r="S262" s="109" t="s">
        <v>830</v>
      </c>
      <c r="T262" s="108" t="s">
        <v>384</v>
      </c>
      <c r="U262" s="108" t="s">
        <v>324</v>
      </c>
      <c r="V262" s="109" t="s">
        <v>389</v>
      </c>
      <c r="W262" s="108" t="s">
        <v>384</v>
      </c>
      <c r="X262" s="108" t="s">
        <v>324</v>
      </c>
      <c r="Y262" s="109" t="s">
        <v>830</v>
      </c>
      <c r="Z262" s="108" t="s">
        <v>384</v>
      </c>
      <c r="AA262" s="108" t="s">
        <v>324</v>
      </c>
      <c r="AB262" s="109" t="s">
        <v>830</v>
      </c>
      <c r="AC262" s="108" t="s">
        <v>384</v>
      </c>
      <c r="AD262" s="108" t="s">
        <v>324</v>
      </c>
      <c r="AE262" s="109" t="s">
        <v>830</v>
      </c>
      <c r="AF262" s="108" t="s">
        <v>384</v>
      </c>
      <c r="AG262" s="108" t="s">
        <v>324</v>
      </c>
      <c r="AH262" s="109" t="s">
        <v>389</v>
      </c>
    </row>
    <row r="263" spans="1:76" s="108" customFormat="1" x14ac:dyDescent="0.2">
      <c r="A263" s="108" t="s">
        <v>384</v>
      </c>
      <c r="B263" s="108" t="s">
        <v>192</v>
      </c>
      <c r="C263" s="108" t="s">
        <v>3852</v>
      </c>
      <c r="D263" s="123">
        <v>35995</v>
      </c>
      <c r="E263" s="116" t="s">
        <v>553</v>
      </c>
      <c r="F263" s="120" t="s">
        <v>553</v>
      </c>
      <c r="G263" s="120" t="s">
        <v>629</v>
      </c>
      <c r="H263" s="108" t="s">
        <v>384</v>
      </c>
      <c r="I263" s="108" t="s">
        <v>232</v>
      </c>
      <c r="J263" s="120" t="s">
        <v>408</v>
      </c>
      <c r="K263" s="108" t="s">
        <v>384</v>
      </c>
      <c r="L263" s="108" t="s">
        <v>232</v>
      </c>
      <c r="M263" s="120" t="s">
        <v>629</v>
      </c>
      <c r="N263" s="108" t="s">
        <v>384</v>
      </c>
      <c r="O263" s="108" t="s">
        <v>232</v>
      </c>
      <c r="P263" s="120" t="s">
        <v>406</v>
      </c>
      <c r="Q263" s="108" t="s">
        <v>397</v>
      </c>
      <c r="R263" s="108" t="s">
        <v>232</v>
      </c>
      <c r="S263" s="120" t="s">
        <v>388</v>
      </c>
      <c r="V263" s="120"/>
      <c r="Y263" s="120"/>
      <c r="AB263" s="120"/>
      <c r="AE263" s="120"/>
    </row>
    <row r="264" spans="1:76" s="108" customFormat="1" x14ac:dyDescent="0.2">
      <c r="A264" s="108" t="s">
        <v>265</v>
      </c>
      <c r="B264" s="108" t="s">
        <v>316</v>
      </c>
      <c r="C264" s="108" t="s">
        <v>4560</v>
      </c>
      <c r="D264" s="123">
        <v>37138</v>
      </c>
      <c r="E264" s="109" t="s">
        <v>4503</v>
      </c>
      <c r="F264" s="120"/>
      <c r="G264" s="120" t="s">
        <v>241</v>
      </c>
      <c r="J264" s="120"/>
      <c r="M264" s="120"/>
      <c r="P264" s="120"/>
      <c r="S264" s="120"/>
      <c r="V264" s="120"/>
      <c r="Y264" s="120"/>
      <c r="AB264" s="120"/>
      <c r="AE264" s="120"/>
    </row>
    <row r="265" spans="1:76" s="108" customFormat="1" ht="12.75" customHeight="1" x14ac:dyDescent="0.2">
      <c r="A265" s="108" t="s">
        <v>162</v>
      </c>
      <c r="B265" s="108" t="s">
        <v>95</v>
      </c>
      <c r="C265" s="108" t="s">
        <v>3058</v>
      </c>
      <c r="D265" s="123">
        <v>36133</v>
      </c>
      <c r="E265" s="109" t="s">
        <v>416</v>
      </c>
      <c r="F265" s="120" t="s">
        <v>188</v>
      </c>
      <c r="G265" s="120" t="s">
        <v>511</v>
      </c>
      <c r="H265" s="108" t="s">
        <v>162</v>
      </c>
      <c r="I265" s="108" t="s">
        <v>95</v>
      </c>
      <c r="J265" s="120" t="s">
        <v>163</v>
      </c>
      <c r="K265" s="108" t="s">
        <v>168</v>
      </c>
      <c r="L265" s="108" t="s">
        <v>95</v>
      </c>
      <c r="M265" s="120" t="s">
        <v>183</v>
      </c>
      <c r="N265" s="108" t="s">
        <v>168</v>
      </c>
      <c r="O265" s="108" t="s">
        <v>95</v>
      </c>
      <c r="P265" s="120" t="s">
        <v>183</v>
      </c>
      <c r="S265" s="120"/>
      <c r="V265" s="120"/>
      <c r="Y265" s="120"/>
      <c r="AB265" s="120"/>
      <c r="AE265" s="120"/>
      <c r="BB265" s="116"/>
      <c r="BC265" s="120"/>
      <c r="BE265" s="116"/>
      <c r="BF265" s="120"/>
      <c r="BH265" s="116"/>
      <c r="BI265" s="120"/>
      <c r="BK265" s="116"/>
      <c r="BL265" s="120"/>
      <c r="BN265" s="116"/>
      <c r="BO265" s="120"/>
      <c r="BR265" s="120"/>
      <c r="BS265" s="116"/>
      <c r="BT265" s="116"/>
      <c r="BU265" s="116"/>
      <c r="BV265" s="116"/>
      <c r="BW265" s="116"/>
      <c r="BX265" s="116"/>
    </row>
    <row r="266" spans="1:76" s="108" customFormat="1" x14ac:dyDescent="0.2">
      <c r="A266" s="108" t="s">
        <v>288</v>
      </c>
      <c r="B266" s="108" t="s">
        <v>242</v>
      </c>
      <c r="C266" s="108" t="s">
        <v>4561</v>
      </c>
      <c r="D266" s="123">
        <v>36768</v>
      </c>
      <c r="E266" s="109" t="s">
        <v>3181</v>
      </c>
      <c r="F266" s="120"/>
      <c r="G266" s="120" t="s">
        <v>754</v>
      </c>
      <c r="J266" s="120"/>
      <c r="M266" s="120"/>
      <c r="P266" s="120"/>
      <c r="S266" s="120"/>
      <c r="V266" s="120"/>
      <c r="Y266" s="120"/>
      <c r="AB266" s="120"/>
      <c r="AE266" s="120"/>
    </row>
    <row r="267" spans="1:76" s="108" customFormat="1" x14ac:dyDescent="0.2">
      <c r="A267" s="108" t="s">
        <v>263</v>
      </c>
      <c r="B267" s="116" t="s">
        <v>396</v>
      </c>
      <c r="C267" s="108" t="s">
        <v>4215</v>
      </c>
      <c r="D267" s="123">
        <v>35724</v>
      </c>
      <c r="E267" s="109" t="s">
        <v>698</v>
      </c>
      <c r="F267" s="109"/>
      <c r="G267" s="120" t="s">
        <v>587</v>
      </c>
      <c r="H267" s="108" t="s">
        <v>258</v>
      </c>
      <c r="I267" s="116" t="s">
        <v>396</v>
      </c>
      <c r="J267" s="120" t="s">
        <v>266</v>
      </c>
      <c r="K267" s="108" t="s">
        <v>258</v>
      </c>
      <c r="L267" s="116" t="s">
        <v>396</v>
      </c>
      <c r="M267" s="120" t="s">
        <v>241</v>
      </c>
      <c r="O267" s="116"/>
      <c r="P267" s="120"/>
      <c r="R267" s="116"/>
      <c r="S267" s="120"/>
      <c r="U267" s="116"/>
      <c r="V267" s="120"/>
      <c r="X267" s="116"/>
      <c r="Y267" s="120"/>
      <c r="AA267" s="116"/>
      <c r="AB267" s="120"/>
      <c r="AD267" s="116"/>
      <c r="AE267" s="120"/>
      <c r="AG267" s="116"/>
      <c r="AH267" s="120"/>
      <c r="AJ267" s="116"/>
      <c r="AK267" s="120"/>
      <c r="AM267" s="116"/>
      <c r="AN267" s="120"/>
    </row>
    <row r="268" spans="1:76" s="108" customFormat="1" x14ac:dyDescent="0.2">
      <c r="C268" s="108" t="s">
        <v>4562</v>
      </c>
      <c r="D268" s="123">
        <v>36270</v>
      </c>
      <c r="E268" s="109" t="s">
        <v>89</v>
      </c>
      <c r="F268" s="120" t="s">
        <v>416</v>
      </c>
      <c r="G268" s="120"/>
      <c r="J268" s="120"/>
      <c r="K268" s="108" t="s">
        <v>445</v>
      </c>
      <c r="L268" s="108" t="s">
        <v>432</v>
      </c>
      <c r="M268" s="120"/>
      <c r="N268" s="108" t="s">
        <v>445</v>
      </c>
      <c r="O268" s="108" t="s">
        <v>432</v>
      </c>
      <c r="P268" s="120"/>
      <c r="S268" s="120"/>
      <c r="V268" s="120"/>
      <c r="Y268" s="120"/>
      <c r="AB268" s="120"/>
      <c r="AE268" s="120"/>
    </row>
    <row r="269" spans="1:76" s="108" customFormat="1" x14ac:dyDescent="0.2">
      <c r="A269" s="100" t="s">
        <v>284</v>
      </c>
      <c r="B269" s="100" t="s">
        <v>81</v>
      </c>
      <c r="C269" t="s">
        <v>2386</v>
      </c>
      <c r="D269" s="40">
        <v>31656</v>
      </c>
      <c r="E269" s="36" t="s">
        <v>2387</v>
      </c>
      <c r="F269" s="36" t="s">
        <v>4563</v>
      </c>
      <c r="G269" s="120" t="s">
        <v>234</v>
      </c>
      <c r="H269" s="100" t="s">
        <v>746</v>
      </c>
      <c r="I269" s="129" t="s">
        <v>261</v>
      </c>
      <c r="J269" s="129" t="s">
        <v>4564</v>
      </c>
      <c r="K269" s="100" t="s">
        <v>308</v>
      </c>
      <c r="L269" s="129" t="s">
        <v>105</v>
      </c>
      <c r="M269" s="129" t="s">
        <v>1074</v>
      </c>
      <c r="N269" s="100" t="s">
        <v>284</v>
      </c>
      <c r="O269" s="129" t="s">
        <v>252</v>
      </c>
      <c r="P269" s="129" t="s">
        <v>201</v>
      </c>
      <c r="Q269" s="100" t="s">
        <v>308</v>
      </c>
      <c r="R269" s="129" t="s">
        <v>252</v>
      </c>
      <c r="S269" s="129" t="s">
        <v>701</v>
      </c>
      <c r="T269" s="100" t="s">
        <v>308</v>
      </c>
      <c r="U269" s="129" t="s">
        <v>252</v>
      </c>
      <c r="V269" s="129" t="s">
        <v>204</v>
      </c>
      <c r="W269" s="100" t="s">
        <v>746</v>
      </c>
      <c r="X269" s="129" t="s">
        <v>227</v>
      </c>
      <c r="Y269" s="129" t="s">
        <v>2390</v>
      </c>
      <c r="Z269" s="100" t="s">
        <v>308</v>
      </c>
      <c r="AA269" s="129" t="s">
        <v>227</v>
      </c>
      <c r="AB269" s="129" t="s">
        <v>726</v>
      </c>
      <c r="AC269" s="100" t="s">
        <v>308</v>
      </c>
      <c r="AD269" s="129" t="s">
        <v>227</v>
      </c>
      <c r="AE269" s="129" t="s">
        <v>2391</v>
      </c>
      <c r="AF269" s="100" t="s">
        <v>284</v>
      </c>
      <c r="AG269" s="129" t="s">
        <v>81</v>
      </c>
      <c r="AH269" s="129" t="s">
        <v>1392</v>
      </c>
      <c r="AI269" s="100" t="s">
        <v>284</v>
      </c>
      <c r="AJ269" s="129" t="s">
        <v>81</v>
      </c>
      <c r="AK269" s="129" t="s">
        <v>594</v>
      </c>
      <c r="AL269" s="100" t="s">
        <v>284</v>
      </c>
      <c r="AM269" s="129" t="s">
        <v>81</v>
      </c>
      <c r="AN269" s="129" t="s">
        <v>276</v>
      </c>
      <c r="AO269" t="s">
        <v>284</v>
      </c>
      <c r="AP269" s="36" t="s">
        <v>81</v>
      </c>
      <c r="AQ269" s="36" t="s">
        <v>729</v>
      </c>
      <c r="AR269" t="s">
        <v>284</v>
      </c>
      <c r="AS269" s="36" t="s">
        <v>81</v>
      </c>
      <c r="AT269" s="36" t="s">
        <v>276</v>
      </c>
      <c r="AU269" t="s">
        <v>284</v>
      </c>
      <c r="AV269" s="36" t="s">
        <v>81</v>
      </c>
      <c r="AW269" s="36" t="s">
        <v>1392</v>
      </c>
      <c r="AX269" t="s">
        <v>284</v>
      </c>
      <c r="AY269" s="36" t="s">
        <v>81</v>
      </c>
      <c r="AZ269" s="36" t="s">
        <v>234</v>
      </c>
    </row>
    <row r="270" spans="1:76" s="108" customFormat="1" x14ac:dyDescent="0.2">
      <c r="A270" s="108" t="s">
        <v>351</v>
      </c>
      <c r="B270" s="108" t="s">
        <v>118</v>
      </c>
      <c r="C270" s="108" t="s">
        <v>3625</v>
      </c>
      <c r="D270" s="123">
        <v>36760</v>
      </c>
      <c r="E270" s="109" t="s">
        <v>603</v>
      </c>
      <c r="F270" s="109" t="s">
        <v>268</v>
      </c>
      <c r="G270" s="120" t="s">
        <v>3624</v>
      </c>
      <c r="H270" s="108" t="s">
        <v>351</v>
      </c>
      <c r="I270" s="116" t="s">
        <v>118</v>
      </c>
      <c r="J270" s="120" t="s">
        <v>1400</v>
      </c>
      <c r="K270" s="108" t="s">
        <v>370</v>
      </c>
      <c r="L270" s="116" t="s">
        <v>118</v>
      </c>
      <c r="M270" s="120" t="s">
        <v>610</v>
      </c>
      <c r="O270" s="116"/>
      <c r="P270" s="120"/>
      <c r="R270" s="116"/>
      <c r="S270" s="120"/>
      <c r="U270" s="116"/>
      <c r="V270" s="120"/>
      <c r="X270" s="116"/>
      <c r="Y270" s="120"/>
      <c r="AA270" s="116"/>
      <c r="AB270" s="120"/>
      <c r="AD270" s="116"/>
      <c r="AE270" s="120"/>
      <c r="AG270" s="116"/>
      <c r="AH270" s="120"/>
      <c r="AJ270" s="116"/>
      <c r="AK270" s="120"/>
      <c r="AM270" s="116"/>
      <c r="AN270" s="120"/>
    </row>
    <row r="271" spans="1:76" s="108" customFormat="1" x14ac:dyDescent="0.2">
      <c r="A271" s="108" t="s">
        <v>367</v>
      </c>
      <c r="B271" s="108" t="s">
        <v>95</v>
      </c>
      <c r="C271" s="108" t="s">
        <v>4565</v>
      </c>
      <c r="D271" s="123">
        <v>38041</v>
      </c>
      <c r="E271" s="109" t="s">
        <v>4566</v>
      </c>
      <c r="F271" s="120"/>
      <c r="G271" s="120" t="s">
        <v>364</v>
      </c>
      <c r="J271" s="120"/>
      <c r="M271" s="120"/>
      <c r="P271" s="120"/>
      <c r="S271" s="120"/>
      <c r="V271" s="120"/>
      <c r="Y271" s="120"/>
      <c r="AB271" s="120"/>
      <c r="AE271" s="120"/>
    </row>
    <row r="272" spans="1:76" s="108" customFormat="1" x14ac:dyDescent="0.2">
      <c r="C272" s="108" t="s">
        <v>4567</v>
      </c>
      <c r="D272" s="123">
        <v>35627</v>
      </c>
      <c r="E272" s="116" t="s">
        <v>591</v>
      </c>
      <c r="F272" s="120" t="s">
        <v>3427</v>
      </c>
      <c r="G272" s="120"/>
      <c r="J272" s="120"/>
      <c r="K272" s="108" t="s">
        <v>184</v>
      </c>
      <c r="L272" s="108" t="s">
        <v>275</v>
      </c>
      <c r="M272" s="120"/>
      <c r="N272" s="108" t="s">
        <v>127</v>
      </c>
      <c r="O272" s="108" t="s">
        <v>192</v>
      </c>
      <c r="P272" s="120"/>
      <c r="Q272" s="108" t="s">
        <v>147</v>
      </c>
      <c r="R272" s="108" t="s">
        <v>192</v>
      </c>
      <c r="S272" s="120"/>
      <c r="V272" s="120"/>
      <c r="W272" s="108" t="s">
        <v>184</v>
      </c>
      <c r="X272" s="108" t="s">
        <v>192</v>
      </c>
      <c r="Y272" s="120"/>
      <c r="AB272" s="120"/>
      <c r="AE272" s="120"/>
      <c r="BB272" s="116"/>
      <c r="BC272" s="120"/>
      <c r="BE272" s="116"/>
      <c r="BF272" s="120"/>
      <c r="BH272" s="116"/>
      <c r="BI272" s="120"/>
      <c r="BK272" s="116"/>
      <c r="BL272" s="120"/>
      <c r="BN272" s="116"/>
      <c r="BO272" s="120"/>
      <c r="BR272" s="120"/>
      <c r="BS272" s="116"/>
      <c r="BT272" s="116"/>
      <c r="BU272" s="116"/>
      <c r="BV272" s="116"/>
      <c r="BW272" s="116"/>
      <c r="BX272" s="116"/>
    </row>
    <row r="273" spans="1:256" s="108" customFormat="1" x14ac:dyDescent="0.2">
      <c r="A273" s="108" t="s">
        <v>402</v>
      </c>
      <c r="B273" s="108" t="s">
        <v>556</v>
      </c>
      <c r="C273" s="108" t="s">
        <v>3747</v>
      </c>
      <c r="D273" s="123">
        <v>36602</v>
      </c>
      <c r="E273" s="116" t="s">
        <v>283</v>
      </c>
      <c r="F273" s="120" t="s">
        <v>473</v>
      </c>
      <c r="G273" s="120" t="s">
        <v>141</v>
      </c>
      <c r="H273" s="108" t="s">
        <v>386</v>
      </c>
      <c r="I273" s="108" t="s">
        <v>227</v>
      </c>
      <c r="J273" s="120" t="s">
        <v>141</v>
      </c>
      <c r="K273" s="108" t="s">
        <v>402</v>
      </c>
      <c r="L273" s="108" t="s">
        <v>227</v>
      </c>
      <c r="M273" s="120" t="s">
        <v>164</v>
      </c>
      <c r="N273" s="108" t="s">
        <v>402</v>
      </c>
      <c r="O273" s="108" t="s">
        <v>227</v>
      </c>
      <c r="P273" s="120" t="s">
        <v>167</v>
      </c>
      <c r="Q273" s="108" t="s">
        <v>402</v>
      </c>
      <c r="R273" s="108" t="s">
        <v>227</v>
      </c>
      <c r="S273" s="120" t="s">
        <v>164</v>
      </c>
      <c r="V273" s="120"/>
      <c r="Y273" s="120"/>
      <c r="AB273" s="120"/>
      <c r="AE273" s="120"/>
      <c r="BB273" s="109"/>
      <c r="BC273" s="109"/>
      <c r="BE273" s="109"/>
      <c r="BF273" s="109"/>
      <c r="BH273" s="109"/>
      <c r="BI273" s="109"/>
      <c r="BK273" s="109"/>
      <c r="BL273" s="109"/>
      <c r="BN273" s="109"/>
      <c r="BO273" s="120"/>
      <c r="BR273" s="120"/>
      <c r="BS273" s="120"/>
      <c r="BT273" s="120"/>
      <c r="BU273" s="120"/>
      <c r="BW273" s="116"/>
      <c r="BX273" s="116"/>
    </row>
    <row r="274" spans="1:256" s="108" customFormat="1" x14ac:dyDescent="0.2">
      <c r="A274" s="108" t="s">
        <v>274</v>
      </c>
      <c r="B274" s="108" t="s">
        <v>93</v>
      </c>
      <c r="C274" s="108" t="s">
        <v>4568</v>
      </c>
      <c r="D274" s="123">
        <v>37992</v>
      </c>
      <c r="E274" s="109" t="s">
        <v>4569</v>
      </c>
      <c r="F274" s="120"/>
      <c r="G274" s="120" t="s">
        <v>249</v>
      </c>
      <c r="J274" s="120"/>
      <c r="M274" s="120"/>
      <c r="P274" s="120"/>
      <c r="S274" s="120"/>
      <c r="V274" s="120"/>
      <c r="Y274" s="120"/>
      <c r="AB274" s="120"/>
      <c r="AE274" s="120"/>
    </row>
    <row r="275" spans="1:256" s="108" customFormat="1" x14ac:dyDescent="0.2">
      <c r="A275" s="108" t="s">
        <v>265</v>
      </c>
      <c r="B275" s="108" t="s">
        <v>583</v>
      </c>
      <c r="C275" s="108" t="s">
        <v>1069</v>
      </c>
      <c r="D275" s="123">
        <v>34726</v>
      </c>
      <c r="E275" s="109" t="s">
        <v>361</v>
      </c>
      <c r="F275" s="109" t="s">
        <v>361</v>
      </c>
      <c r="G275" s="120" t="s">
        <v>241</v>
      </c>
      <c r="H275" s="108" t="s">
        <v>212</v>
      </c>
      <c r="I275" s="109" t="s">
        <v>128</v>
      </c>
      <c r="J275" s="109" t="s">
        <v>266</v>
      </c>
      <c r="K275" s="108" t="s">
        <v>212</v>
      </c>
      <c r="L275" s="109" t="s">
        <v>128</v>
      </c>
      <c r="M275" s="109" t="s">
        <v>196</v>
      </c>
      <c r="N275" s="108" t="s">
        <v>212</v>
      </c>
      <c r="O275" s="109" t="s">
        <v>128</v>
      </c>
      <c r="P275" s="109" t="s">
        <v>234</v>
      </c>
      <c r="Q275" s="108" t="s">
        <v>212</v>
      </c>
      <c r="R275" s="109" t="s">
        <v>432</v>
      </c>
      <c r="S275" s="109" t="s">
        <v>203</v>
      </c>
      <c r="T275" s="108" t="s">
        <v>212</v>
      </c>
      <c r="U275" s="109" t="s">
        <v>432</v>
      </c>
      <c r="V275" s="109" t="s">
        <v>228</v>
      </c>
      <c r="W275" s="108" t="s">
        <v>212</v>
      </c>
      <c r="X275" s="109" t="s">
        <v>432</v>
      </c>
      <c r="Y275" s="109" t="s">
        <v>203</v>
      </c>
      <c r="Z275" s="108" t="s">
        <v>258</v>
      </c>
      <c r="AA275" s="109" t="s">
        <v>432</v>
      </c>
      <c r="AB275" s="109" t="s">
        <v>241</v>
      </c>
      <c r="AD275" s="109"/>
      <c r="AE275" s="109"/>
      <c r="AG275" s="109"/>
      <c r="AH275" s="109"/>
      <c r="AJ275" s="109"/>
      <c r="AK275" s="109"/>
      <c r="AM275" s="109"/>
      <c r="AN275" s="109"/>
      <c r="AP275" s="109"/>
      <c r="AQ275" s="109"/>
      <c r="AS275" s="109"/>
      <c r="AT275" s="109"/>
      <c r="AV275" s="109"/>
      <c r="AW275" s="109"/>
      <c r="AY275" s="109"/>
      <c r="AZ275" s="109"/>
    </row>
    <row r="276" spans="1:256" s="108" customFormat="1" x14ac:dyDescent="0.2">
      <c r="C276" s="108" t="s">
        <v>2404</v>
      </c>
      <c r="D276" s="123">
        <v>37147</v>
      </c>
      <c r="E276" s="109" t="s">
        <v>506</v>
      </c>
      <c r="F276" s="120" t="s">
        <v>295</v>
      </c>
      <c r="G276" s="120"/>
      <c r="H276" s="108" t="s">
        <v>332</v>
      </c>
      <c r="I276" s="108" t="s">
        <v>192</v>
      </c>
      <c r="J276" s="120" t="s">
        <v>2406</v>
      </c>
      <c r="M276" s="120"/>
      <c r="P276" s="120"/>
      <c r="S276" s="120"/>
      <c r="V276" s="120"/>
      <c r="Y276" s="120"/>
      <c r="AB276" s="120"/>
      <c r="AE276" s="120"/>
    </row>
    <row r="277" spans="1:256" x14ac:dyDescent="0.2">
      <c r="A277" s="108" t="s">
        <v>450</v>
      </c>
      <c r="B277" s="109" t="s">
        <v>583</v>
      </c>
      <c r="C277" s="108" t="s">
        <v>3868</v>
      </c>
      <c r="D277" s="123">
        <v>34722</v>
      </c>
      <c r="E277" s="109" t="s">
        <v>428</v>
      </c>
      <c r="F277" s="109" t="s">
        <v>244</v>
      </c>
      <c r="G277" s="109"/>
      <c r="H277" s="108" t="s">
        <v>450</v>
      </c>
      <c r="I277" s="109" t="s">
        <v>583</v>
      </c>
      <c r="J277" s="109"/>
      <c r="K277" s="108" t="s">
        <v>450</v>
      </c>
      <c r="L277" s="109" t="s">
        <v>583</v>
      </c>
      <c r="M277" s="109"/>
      <c r="N277" s="108" t="s">
        <v>450</v>
      </c>
      <c r="O277" s="109" t="s">
        <v>583</v>
      </c>
      <c r="P277" s="109"/>
      <c r="Q277" s="108" t="s">
        <v>450</v>
      </c>
      <c r="R277" s="109" t="s">
        <v>583</v>
      </c>
      <c r="S277" s="109"/>
      <c r="T277" s="108" t="s">
        <v>450</v>
      </c>
      <c r="U277" s="109" t="s">
        <v>583</v>
      </c>
      <c r="V277" s="109"/>
      <c r="W277" s="108" t="s">
        <v>450</v>
      </c>
      <c r="X277" s="109" t="s">
        <v>331</v>
      </c>
      <c r="Y277" s="109"/>
      <c r="Z277" s="108" t="s">
        <v>450</v>
      </c>
      <c r="AA277" s="109" t="s">
        <v>331</v>
      </c>
      <c r="AB277" s="109"/>
      <c r="AC277" s="108"/>
      <c r="AD277" s="109"/>
      <c r="AE277" s="109"/>
      <c r="AF277" s="108"/>
      <c r="AG277" s="109"/>
      <c r="AH277" s="109"/>
      <c r="AI277" s="108"/>
      <c r="AJ277" s="109"/>
      <c r="AK277" s="109"/>
      <c r="AL277" s="108"/>
      <c r="AM277" s="109"/>
      <c r="AN277" s="109"/>
      <c r="AO277" s="108"/>
      <c r="AP277" s="109"/>
      <c r="AQ277" s="109"/>
      <c r="AR277" s="108"/>
      <c r="AS277" s="109"/>
      <c r="AT277" s="109"/>
      <c r="AU277" s="108"/>
      <c r="AV277" s="109"/>
      <c r="AW277" s="109"/>
      <c r="AX277" s="108"/>
      <c r="AY277" s="109"/>
      <c r="AZ277" s="109"/>
    </row>
    <row r="278" spans="1:256" s="108" customFormat="1" x14ac:dyDescent="0.2">
      <c r="C278" s="108" t="s">
        <v>4351</v>
      </c>
      <c r="D278" s="123">
        <v>36547</v>
      </c>
      <c r="E278" s="116" t="s">
        <v>283</v>
      </c>
      <c r="F278" s="120" t="s">
        <v>979</v>
      </c>
      <c r="G278" s="120"/>
      <c r="H278" s="108" t="s">
        <v>238</v>
      </c>
      <c r="I278" s="108" t="s">
        <v>261</v>
      </c>
      <c r="J278" s="120" t="s">
        <v>241</v>
      </c>
      <c r="K278" s="108" t="s">
        <v>238</v>
      </c>
      <c r="L278" s="108" t="s">
        <v>128</v>
      </c>
      <c r="M278" s="120" t="s">
        <v>241</v>
      </c>
      <c r="N278" s="108" t="s">
        <v>555</v>
      </c>
      <c r="O278" s="108" t="s">
        <v>128</v>
      </c>
      <c r="P278" s="120" t="s">
        <v>161</v>
      </c>
      <c r="Q278" s="108" t="s">
        <v>531</v>
      </c>
      <c r="R278" s="108" t="s">
        <v>128</v>
      </c>
      <c r="S278" s="120" t="s">
        <v>161</v>
      </c>
      <c r="V278" s="120"/>
      <c r="Y278" s="120"/>
      <c r="AB278" s="120"/>
      <c r="AE278" s="120"/>
    </row>
    <row r="279" spans="1:256" x14ac:dyDescent="0.2">
      <c r="C279" s="108" t="s">
        <v>3123</v>
      </c>
      <c r="D279" s="123">
        <v>33325</v>
      </c>
      <c r="E279" s="109" t="s">
        <v>1391</v>
      </c>
      <c r="F279" s="109" t="s">
        <v>4570</v>
      </c>
      <c r="G279" s="120"/>
      <c r="H279" s="108" t="s">
        <v>80</v>
      </c>
      <c r="I279" s="116" t="s">
        <v>330</v>
      </c>
      <c r="J279" s="120"/>
      <c r="K279" s="108" t="s">
        <v>80</v>
      </c>
      <c r="L279" s="116" t="s">
        <v>330</v>
      </c>
      <c r="M279" s="120"/>
      <c r="N279" s="108" t="s">
        <v>80</v>
      </c>
      <c r="O279" s="116" t="s">
        <v>583</v>
      </c>
      <c r="P279" s="120"/>
      <c r="Q279" s="108" t="s">
        <v>80</v>
      </c>
      <c r="R279" s="116" t="s">
        <v>583</v>
      </c>
      <c r="S279" s="120"/>
      <c r="T279" s="108" t="s">
        <v>80</v>
      </c>
      <c r="U279" s="116" t="s">
        <v>583</v>
      </c>
      <c r="V279" s="120"/>
      <c r="W279" s="108" t="s">
        <v>80</v>
      </c>
      <c r="X279" s="116" t="s">
        <v>331</v>
      </c>
      <c r="Y279" s="120"/>
      <c r="Z279" s="108" t="s">
        <v>80</v>
      </c>
      <c r="AA279" s="116" t="s">
        <v>331</v>
      </c>
      <c r="AB279" s="120"/>
      <c r="AC279" s="108" t="s">
        <v>80</v>
      </c>
      <c r="AD279" s="116" t="s">
        <v>331</v>
      </c>
      <c r="AE279" s="120"/>
      <c r="AF279" s="108" t="s">
        <v>80</v>
      </c>
      <c r="AG279" s="116" t="s">
        <v>331</v>
      </c>
      <c r="AH279" s="120"/>
      <c r="AI279" s="108" t="s">
        <v>80</v>
      </c>
      <c r="AJ279" s="116" t="s">
        <v>331</v>
      </c>
      <c r="AK279" s="120"/>
      <c r="AL279" s="108" t="s">
        <v>80</v>
      </c>
      <c r="AM279" s="116" t="s">
        <v>331</v>
      </c>
      <c r="AN279" s="120"/>
      <c r="AO279" s="108"/>
      <c r="AP279" s="116"/>
      <c r="AQ279" s="120"/>
      <c r="AR279" s="108"/>
      <c r="AS279" s="116"/>
      <c r="AT279" s="120"/>
      <c r="AU279" s="108"/>
      <c r="AV279" s="116"/>
      <c r="AW279" s="120"/>
      <c r="AX279" s="108"/>
      <c r="AY279" s="116"/>
      <c r="AZ279" s="120"/>
      <c r="BA279" s="108"/>
      <c r="BB279" s="109"/>
      <c r="BC279" s="109"/>
      <c r="BD279" s="108"/>
      <c r="BE279" s="109"/>
      <c r="BF279" s="109"/>
      <c r="BG279" s="108"/>
      <c r="BH279" s="109"/>
      <c r="BI279" s="109"/>
      <c r="BJ279" s="108"/>
      <c r="BK279" s="109"/>
      <c r="BL279" s="109"/>
      <c r="BM279" s="108"/>
      <c r="BN279" s="109"/>
      <c r="BO279" s="120"/>
      <c r="BP279" s="108"/>
      <c r="BQ279" s="108"/>
      <c r="BR279" s="120"/>
      <c r="BS279" s="120"/>
      <c r="BT279" s="120"/>
      <c r="BU279" s="120"/>
      <c r="BV279" s="108"/>
      <c r="BW279" s="116"/>
      <c r="BX279" s="116"/>
      <c r="BY279" s="108"/>
      <c r="BZ279" s="108"/>
      <c r="CA279" s="108"/>
      <c r="CB279" s="108"/>
      <c r="CC279" s="108"/>
      <c r="CD279" s="108"/>
      <c r="CE279" s="108"/>
      <c r="CF279" s="108"/>
      <c r="CG279" s="108"/>
      <c r="CH279" s="108"/>
      <c r="CI279" s="108"/>
      <c r="CJ279" s="108"/>
      <c r="CK279" s="108"/>
      <c r="CL279" s="108"/>
      <c r="CM279" s="108"/>
      <c r="CN279" s="108"/>
      <c r="CO279" s="108"/>
      <c r="CP279" s="108"/>
      <c r="CQ279" s="108"/>
      <c r="CR279" s="108"/>
      <c r="CS279" s="108"/>
      <c r="CT279" s="108"/>
      <c r="CU279" s="108"/>
      <c r="CV279" s="108"/>
      <c r="CW279" s="108"/>
      <c r="CX279" s="108"/>
      <c r="CY279" s="108"/>
      <c r="CZ279" s="108"/>
      <c r="DA279" s="108"/>
      <c r="DB279" s="108"/>
      <c r="DC279" s="108"/>
      <c r="DD279" s="108"/>
      <c r="DE279" s="108"/>
      <c r="DF279" s="108"/>
      <c r="DG279" s="108"/>
      <c r="DH279" s="108"/>
      <c r="DI279" s="108"/>
      <c r="DJ279" s="108"/>
      <c r="DK279" s="108"/>
      <c r="DL279" s="108"/>
      <c r="DM279" s="108"/>
      <c r="DN279" s="108"/>
      <c r="DO279" s="108"/>
      <c r="DP279" s="108"/>
      <c r="DQ279" s="108"/>
      <c r="DR279" s="108"/>
      <c r="DS279" s="108"/>
      <c r="DT279" s="108"/>
      <c r="DU279" s="108"/>
      <c r="DV279" s="108"/>
      <c r="DW279" s="108"/>
      <c r="DX279" s="108"/>
      <c r="DY279" s="108"/>
      <c r="DZ279" s="108"/>
      <c r="EA279" s="108"/>
      <c r="EB279" s="108"/>
      <c r="EC279" s="108"/>
      <c r="ED279" s="108"/>
      <c r="EE279" s="108"/>
      <c r="EF279" s="108"/>
      <c r="EG279" s="108"/>
      <c r="EH279" s="108"/>
      <c r="EI279" s="108"/>
      <c r="EJ279" s="108"/>
      <c r="EK279" s="108"/>
      <c r="EL279" s="108"/>
      <c r="EM279" s="108"/>
      <c r="EN279" s="108"/>
      <c r="EO279" s="108"/>
      <c r="EP279" s="108"/>
      <c r="EQ279" s="108"/>
      <c r="ER279" s="108"/>
      <c r="ES279" s="108"/>
      <c r="ET279" s="108"/>
      <c r="EU279" s="108"/>
      <c r="EV279" s="108"/>
      <c r="EW279" s="108"/>
      <c r="EX279" s="108"/>
      <c r="EY279" s="108"/>
      <c r="EZ279" s="108"/>
      <c r="FA279" s="108"/>
      <c r="FB279" s="108"/>
      <c r="FC279" s="108"/>
      <c r="FD279" s="108"/>
      <c r="FE279" s="108"/>
      <c r="FF279" s="108"/>
      <c r="FG279" s="108"/>
      <c r="FH279" s="108"/>
      <c r="FI279" s="108"/>
      <c r="FJ279" s="108"/>
      <c r="FK279" s="108"/>
      <c r="FL279" s="108"/>
      <c r="FM279" s="108"/>
      <c r="FN279" s="108"/>
      <c r="FO279" s="108"/>
      <c r="FP279" s="108"/>
      <c r="FQ279" s="108"/>
      <c r="FR279" s="108"/>
      <c r="FS279" s="108"/>
      <c r="FT279" s="108"/>
      <c r="FU279" s="108"/>
      <c r="FV279" s="108"/>
      <c r="FW279" s="108"/>
      <c r="FX279" s="108"/>
      <c r="FY279" s="108"/>
      <c r="FZ279" s="108"/>
      <c r="GA279" s="108"/>
      <c r="GB279" s="108"/>
      <c r="GC279" s="108"/>
      <c r="GD279" s="108"/>
      <c r="GE279" s="108"/>
      <c r="GF279" s="108"/>
      <c r="GG279" s="108"/>
      <c r="GH279" s="108"/>
      <c r="GI279" s="108"/>
      <c r="GJ279" s="108"/>
      <c r="GK279" s="108"/>
      <c r="GL279" s="108"/>
      <c r="GM279" s="108"/>
      <c r="GN279" s="108"/>
      <c r="GO279" s="108"/>
      <c r="GP279" s="108"/>
      <c r="GQ279" s="108"/>
      <c r="GR279" s="108"/>
      <c r="GS279" s="108"/>
      <c r="GT279" s="108"/>
      <c r="GU279" s="108"/>
      <c r="GV279" s="108"/>
      <c r="GW279" s="108"/>
      <c r="GX279" s="108"/>
      <c r="GY279" s="108"/>
      <c r="GZ279" s="108"/>
      <c r="HA279" s="108"/>
      <c r="HB279" s="108"/>
      <c r="HC279" s="108"/>
      <c r="HD279" s="108"/>
      <c r="HE279" s="108"/>
      <c r="HF279" s="108"/>
      <c r="HG279" s="108"/>
      <c r="HH279" s="108"/>
      <c r="HI279" s="108"/>
      <c r="HJ279" s="108"/>
      <c r="HK279" s="108"/>
      <c r="HL279" s="108"/>
      <c r="HM279" s="108"/>
      <c r="HN279" s="108"/>
      <c r="HO279" s="108"/>
      <c r="HP279" s="108"/>
      <c r="HQ279" s="108"/>
      <c r="HR279" s="108"/>
      <c r="HS279" s="108"/>
      <c r="HT279" s="108"/>
      <c r="HU279" s="108"/>
      <c r="HV279" s="108"/>
      <c r="HW279" s="108"/>
      <c r="HX279" s="108"/>
      <c r="HY279" s="108"/>
      <c r="HZ279" s="108"/>
      <c r="IA279" s="108"/>
      <c r="IB279" s="108"/>
      <c r="IC279" s="108"/>
      <c r="ID279" s="108"/>
      <c r="IE279" s="108"/>
      <c r="IF279" s="108"/>
      <c r="IG279" s="108"/>
      <c r="IH279" s="108"/>
      <c r="II279" s="108"/>
      <c r="IJ279" s="108"/>
      <c r="IK279" s="108"/>
      <c r="IL279" s="108"/>
      <c r="IM279" s="108"/>
      <c r="IN279" s="108"/>
      <c r="IO279" s="108"/>
      <c r="IP279" s="108"/>
      <c r="IQ279" s="108"/>
      <c r="IR279" s="108"/>
      <c r="IS279" s="108"/>
      <c r="IT279" s="108"/>
      <c r="IU279" s="108"/>
      <c r="IV279" s="108"/>
    </row>
    <row r="280" spans="1:256" s="108" customFormat="1" x14ac:dyDescent="0.2">
      <c r="A280" s="108" t="s">
        <v>397</v>
      </c>
      <c r="B280" s="108" t="s">
        <v>195</v>
      </c>
      <c r="C280" s="108" t="s">
        <v>4159</v>
      </c>
      <c r="D280" s="123">
        <v>37318</v>
      </c>
      <c r="E280" s="109" t="s">
        <v>506</v>
      </c>
      <c r="F280" s="120"/>
      <c r="G280" s="120" t="s">
        <v>412</v>
      </c>
      <c r="H280" s="108" t="s">
        <v>397</v>
      </c>
      <c r="I280" s="108" t="s">
        <v>195</v>
      </c>
      <c r="J280" s="120" t="s">
        <v>398</v>
      </c>
      <c r="M280" s="120"/>
      <c r="P280" s="120"/>
      <c r="S280" s="120"/>
      <c r="V280" s="120"/>
      <c r="Y280" s="120"/>
      <c r="AB280" s="120"/>
      <c r="AE280" s="120"/>
    </row>
    <row r="281" spans="1:256" ht="12.75" customHeight="1" x14ac:dyDescent="0.2">
      <c r="A281" s="108" t="s">
        <v>2736</v>
      </c>
      <c r="B281" s="108" t="s">
        <v>275</v>
      </c>
      <c r="C281" s="108" t="s">
        <v>4571</v>
      </c>
      <c r="D281" s="123">
        <v>37897</v>
      </c>
      <c r="E281" s="109" t="s">
        <v>4572</v>
      </c>
      <c r="F281" s="120"/>
      <c r="G281" s="120" t="s">
        <v>4573</v>
      </c>
      <c r="H281" s="108"/>
      <c r="I281" s="108"/>
      <c r="J281" s="120"/>
      <c r="K281" s="108"/>
      <c r="L281" s="108"/>
      <c r="M281" s="120"/>
      <c r="N281" s="108"/>
      <c r="O281" s="108"/>
      <c r="P281" s="120"/>
      <c r="Q281" s="108"/>
      <c r="R281" s="108"/>
      <c r="S281" s="120"/>
      <c r="T281" s="108"/>
      <c r="U281" s="108"/>
      <c r="V281" s="120"/>
      <c r="W281" s="108"/>
      <c r="X281" s="108"/>
      <c r="Y281" s="120"/>
      <c r="Z281" s="108"/>
      <c r="AA281" s="108"/>
      <c r="AB281" s="120"/>
      <c r="AC281" s="108"/>
      <c r="AD281" s="108"/>
      <c r="AE281" s="120"/>
      <c r="AF281" s="108"/>
      <c r="AG281" s="108"/>
      <c r="AH281" s="108"/>
      <c r="AI281" s="108"/>
      <c r="AJ281" s="108"/>
      <c r="AK281" s="108"/>
      <c r="AL281" s="108"/>
      <c r="AM281" s="108"/>
      <c r="AN281" s="108"/>
      <c r="AO281" s="108"/>
      <c r="AP281" s="108"/>
      <c r="AQ281" s="108"/>
      <c r="AR281" s="108"/>
      <c r="AS281" s="108"/>
      <c r="AT281" s="108"/>
      <c r="AU281" s="108"/>
      <c r="AV281" s="108"/>
      <c r="AW281" s="108"/>
      <c r="AX281" s="108"/>
      <c r="AY281" s="108"/>
      <c r="AZ281" s="108"/>
      <c r="BA281" s="108"/>
      <c r="BB281" s="108"/>
      <c r="BC281" s="108"/>
      <c r="BD281" s="108"/>
      <c r="BE281" s="108"/>
      <c r="BF281" s="108"/>
      <c r="BG281" s="108"/>
      <c r="BH281" s="108"/>
      <c r="BI281" s="108"/>
      <c r="BJ281" s="108"/>
      <c r="BK281" s="108"/>
      <c r="BL281" s="108"/>
      <c r="BM281" s="108"/>
      <c r="BN281" s="108"/>
      <c r="BO281" s="108"/>
      <c r="BP281" s="108"/>
      <c r="BQ281" s="108"/>
      <c r="BR281" s="108"/>
      <c r="BS281" s="108"/>
      <c r="BT281" s="108"/>
      <c r="BU281" s="108"/>
      <c r="BV281" s="108"/>
      <c r="BW281" s="108"/>
      <c r="BX281" s="108"/>
      <c r="BY281" s="108"/>
      <c r="BZ281" s="108"/>
      <c r="CA281" s="108"/>
      <c r="CB281" s="108"/>
      <c r="CC281" s="108"/>
      <c r="CD281" s="108"/>
      <c r="CE281" s="108"/>
      <c r="CF281" s="108"/>
      <c r="CG281" s="108"/>
      <c r="CH281" s="108"/>
      <c r="CI281" s="108"/>
      <c r="CJ281" s="108"/>
      <c r="CK281" s="108"/>
      <c r="CL281" s="108"/>
      <c r="CM281" s="108"/>
      <c r="CN281" s="108"/>
      <c r="CO281" s="108"/>
      <c r="CP281" s="108"/>
      <c r="CQ281" s="108"/>
      <c r="CR281" s="108"/>
      <c r="CS281" s="108"/>
      <c r="CT281" s="108"/>
      <c r="CU281" s="108"/>
      <c r="CV281" s="108"/>
      <c r="CW281" s="108"/>
      <c r="CX281" s="108"/>
      <c r="CY281" s="108"/>
      <c r="CZ281" s="108"/>
      <c r="DA281" s="108"/>
      <c r="DB281" s="108"/>
      <c r="DC281" s="108"/>
      <c r="DD281" s="108"/>
      <c r="DE281" s="108"/>
      <c r="DF281" s="108"/>
      <c r="DG281" s="108"/>
      <c r="DH281" s="108"/>
      <c r="DI281" s="108"/>
      <c r="DJ281" s="108"/>
      <c r="DK281" s="108"/>
      <c r="DL281" s="108"/>
      <c r="DM281" s="108"/>
      <c r="DN281" s="108"/>
      <c r="DO281" s="108"/>
      <c r="DP281" s="108"/>
      <c r="DQ281" s="108"/>
      <c r="DR281" s="108"/>
      <c r="DS281" s="108"/>
      <c r="DT281" s="108"/>
      <c r="DU281" s="108"/>
      <c r="DV281" s="108"/>
      <c r="DW281" s="108"/>
      <c r="DX281" s="108"/>
      <c r="DY281" s="108"/>
      <c r="DZ281" s="108"/>
      <c r="EA281" s="108"/>
      <c r="EB281" s="108"/>
      <c r="EC281" s="108"/>
      <c r="ED281" s="108"/>
      <c r="EE281" s="108"/>
      <c r="EF281" s="108"/>
      <c r="EG281" s="108"/>
      <c r="EH281" s="108"/>
      <c r="EI281" s="108"/>
      <c r="EJ281" s="108"/>
      <c r="EK281" s="108"/>
      <c r="EL281" s="108"/>
      <c r="EM281" s="108"/>
      <c r="EN281" s="108"/>
      <c r="EO281" s="108"/>
      <c r="EP281" s="108"/>
      <c r="EQ281" s="108"/>
      <c r="ER281" s="108"/>
      <c r="ES281" s="108"/>
      <c r="ET281" s="108"/>
      <c r="EU281" s="108"/>
      <c r="EV281" s="108"/>
      <c r="EW281" s="108"/>
      <c r="EX281" s="108"/>
      <c r="EY281" s="108"/>
      <c r="EZ281" s="108"/>
      <c r="FA281" s="108"/>
      <c r="FB281" s="108"/>
      <c r="FC281" s="108"/>
      <c r="FD281" s="108"/>
      <c r="FE281" s="108"/>
      <c r="FF281" s="108"/>
      <c r="FG281" s="108"/>
      <c r="FH281" s="108"/>
      <c r="FI281" s="108"/>
      <c r="FJ281" s="108"/>
      <c r="FK281" s="108"/>
      <c r="FL281" s="108"/>
      <c r="FM281" s="108"/>
      <c r="FN281" s="108"/>
      <c r="FO281" s="108"/>
      <c r="FP281" s="108"/>
      <c r="FQ281" s="108"/>
      <c r="FR281" s="108"/>
      <c r="FS281" s="108"/>
      <c r="FT281" s="108"/>
      <c r="FU281" s="108"/>
      <c r="FV281" s="108"/>
      <c r="FW281" s="108"/>
      <c r="FX281" s="108"/>
      <c r="FY281" s="108"/>
      <c r="FZ281" s="108"/>
      <c r="GA281" s="108"/>
      <c r="GB281" s="108"/>
      <c r="GC281" s="108"/>
      <c r="GD281" s="108"/>
      <c r="GE281" s="108"/>
      <c r="GF281" s="108"/>
      <c r="GG281" s="108"/>
      <c r="GH281" s="108"/>
      <c r="GI281" s="108"/>
      <c r="GJ281" s="108"/>
      <c r="GK281" s="108"/>
      <c r="GL281" s="108"/>
      <c r="GM281" s="108"/>
      <c r="GN281" s="108"/>
      <c r="GO281" s="108"/>
      <c r="GP281" s="108"/>
      <c r="GQ281" s="108"/>
      <c r="GR281" s="108"/>
      <c r="GS281" s="108"/>
      <c r="GT281" s="108"/>
      <c r="GU281" s="108"/>
      <c r="GV281" s="108"/>
      <c r="GW281" s="108"/>
      <c r="GX281" s="108"/>
      <c r="GY281" s="108"/>
      <c r="GZ281" s="108"/>
      <c r="HA281" s="108"/>
      <c r="HB281" s="108"/>
      <c r="HC281" s="108"/>
      <c r="HD281" s="108"/>
      <c r="HE281" s="108"/>
      <c r="HF281" s="108"/>
      <c r="HG281" s="108"/>
      <c r="HH281" s="108"/>
      <c r="HI281" s="108"/>
      <c r="HJ281" s="108"/>
      <c r="HK281" s="108"/>
      <c r="HL281" s="108"/>
      <c r="HM281" s="108"/>
      <c r="HN281" s="108"/>
      <c r="HO281" s="108"/>
      <c r="HP281" s="108"/>
      <c r="HQ281" s="108"/>
      <c r="HR281" s="108"/>
      <c r="HS281" s="108"/>
      <c r="HT281" s="108"/>
      <c r="HU281" s="108"/>
      <c r="HV281" s="108"/>
      <c r="HW281" s="108"/>
      <c r="HX281" s="108"/>
      <c r="HY281" s="108"/>
      <c r="HZ281" s="108"/>
      <c r="IA281" s="108"/>
      <c r="IB281" s="108"/>
      <c r="IC281" s="108"/>
      <c r="ID281" s="108"/>
      <c r="IE281" s="108"/>
      <c r="IF281" s="108"/>
      <c r="IG281" s="108"/>
      <c r="IH281" s="108"/>
      <c r="II281" s="108"/>
      <c r="IJ281" s="108"/>
      <c r="IK281" s="108"/>
      <c r="IL281" s="108"/>
      <c r="IM281" s="108"/>
      <c r="IN281" s="108"/>
      <c r="IO281" s="108"/>
      <c r="IP281" s="108"/>
      <c r="IQ281" s="108"/>
      <c r="IR281" s="108"/>
      <c r="IS281" s="108"/>
      <c r="IT281" s="108"/>
      <c r="IU281" s="108"/>
      <c r="IV281" s="108"/>
    </row>
    <row r="282" spans="1:256" ht="12.75" customHeight="1" x14ac:dyDescent="0.2">
      <c r="A282" s="108" t="s">
        <v>351</v>
      </c>
      <c r="B282" s="108" t="s">
        <v>128</v>
      </c>
      <c r="C282" s="108" t="s">
        <v>4574</v>
      </c>
      <c r="D282" s="123">
        <v>37552</v>
      </c>
      <c r="E282" s="109" t="s">
        <v>4445</v>
      </c>
      <c r="F282" s="120"/>
      <c r="G282" s="120" t="s">
        <v>359</v>
      </c>
      <c r="H282" s="108"/>
      <c r="I282" s="108"/>
      <c r="J282" s="120"/>
      <c r="K282" s="108"/>
      <c r="L282" s="108"/>
      <c r="M282" s="120"/>
      <c r="N282" s="108"/>
      <c r="O282" s="108"/>
      <c r="P282" s="120"/>
      <c r="Q282" s="108"/>
      <c r="R282" s="108"/>
      <c r="S282" s="120"/>
      <c r="T282" s="108"/>
      <c r="U282" s="108"/>
      <c r="V282" s="120"/>
      <c r="W282" s="108"/>
      <c r="X282" s="108"/>
      <c r="Y282" s="120"/>
      <c r="Z282" s="108"/>
      <c r="AA282" s="108"/>
      <c r="AB282" s="120"/>
      <c r="AC282" s="108"/>
      <c r="AD282" s="108"/>
      <c r="AE282" s="120"/>
      <c r="AF282" s="108"/>
      <c r="AG282" s="108"/>
      <c r="AH282" s="108"/>
      <c r="AI282" s="108"/>
      <c r="AJ282" s="108"/>
      <c r="AK282" s="108"/>
      <c r="AL282" s="108"/>
      <c r="AM282" s="108"/>
      <c r="AN282" s="108"/>
      <c r="AO282" s="108"/>
      <c r="AP282" s="108"/>
      <c r="AQ282" s="108"/>
      <c r="AR282" s="108"/>
      <c r="AS282" s="108"/>
      <c r="AT282" s="108"/>
      <c r="AU282" s="108"/>
      <c r="AV282" s="108"/>
      <c r="AW282" s="108"/>
      <c r="AX282" s="108"/>
      <c r="AY282" s="108"/>
      <c r="AZ282" s="108"/>
      <c r="BA282" s="108"/>
      <c r="BB282" s="108"/>
      <c r="BC282" s="108"/>
      <c r="BD282" s="108"/>
      <c r="BE282" s="108"/>
      <c r="BF282" s="108"/>
      <c r="BG282" s="108"/>
      <c r="BH282" s="108"/>
      <c r="BI282" s="108"/>
      <c r="BJ282" s="108"/>
      <c r="BK282" s="108"/>
      <c r="BL282" s="108"/>
      <c r="BM282" s="108"/>
      <c r="BN282" s="108"/>
      <c r="BO282" s="108"/>
      <c r="BP282" s="108"/>
      <c r="BQ282" s="108"/>
      <c r="BR282" s="108"/>
      <c r="BS282" s="108"/>
      <c r="BT282" s="108"/>
      <c r="BU282" s="108"/>
      <c r="BV282" s="108"/>
      <c r="BW282" s="108"/>
      <c r="BX282" s="108"/>
      <c r="BY282" s="108"/>
      <c r="BZ282" s="108"/>
      <c r="CA282" s="108"/>
      <c r="CB282" s="108"/>
      <c r="CC282" s="108"/>
      <c r="CD282" s="108"/>
      <c r="CE282" s="108"/>
      <c r="CF282" s="108"/>
      <c r="CG282" s="108"/>
      <c r="CH282" s="108"/>
      <c r="CI282" s="108"/>
      <c r="CJ282" s="108"/>
      <c r="CK282" s="108"/>
      <c r="CL282" s="108"/>
      <c r="CM282" s="108"/>
      <c r="CN282" s="108"/>
      <c r="CO282" s="108"/>
      <c r="CP282" s="108"/>
      <c r="CQ282" s="108"/>
      <c r="CR282" s="108"/>
      <c r="CS282" s="108"/>
      <c r="CT282" s="108"/>
      <c r="CU282" s="108"/>
      <c r="CV282" s="108"/>
      <c r="CW282" s="108"/>
      <c r="CX282" s="108"/>
      <c r="CY282" s="108"/>
      <c r="CZ282" s="108"/>
      <c r="DA282" s="108"/>
      <c r="DB282" s="108"/>
      <c r="DC282" s="108"/>
      <c r="DD282" s="108"/>
      <c r="DE282" s="108"/>
      <c r="DF282" s="108"/>
      <c r="DG282" s="108"/>
      <c r="DH282" s="108"/>
      <c r="DI282" s="108"/>
      <c r="DJ282" s="108"/>
      <c r="DK282" s="108"/>
      <c r="DL282" s="108"/>
      <c r="DM282" s="108"/>
      <c r="DN282" s="108"/>
      <c r="DO282" s="108"/>
      <c r="DP282" s="108"/>
      <c r="DQ282" s="108"/>
      <c r="DR282" s="108"/>
      <c r="DS282" s="108"/>
      <c r="DT282" s="108"/>
      <c r="DU282" s="108"/>
      <c r="DV282" s="108"/>
      <c r="DW282" s="108"/>
      <c r="DX282" s="108"/>
      <c r="DY282" s="108"/>
      <c r="DZ282" s="108"/>
      <c r="EA282" s="108"/>
      <c r="EB282" s="108"/>
      <c r="EC282" s="108"/>
      <c r="ED282" s="108"/>
      <c r="EE282" s="108"/>
      <c r="EF282" s="108"/>
      <c r="EG282" s="108"/>
      <c r="EH282" s="108"/>
      <c r="EI282" s="108"/>
      <c r="EJ282" s="108"/>
      <c r="EK282" s="108"/>
      <c r="EL282" s="108"/>
      <c r="EM282" s="108"/>
      <c r="EN282" s="108"/>
      <c r="EO282" s="108"/>
      <c r="EP282" s="108"/>
      <c r="EQ282" s="108"/>
      <c r="ER282" s="108"/>
      <c r="ES282" s="108"/>
      <c r="ET282" s="108"/>
      <c r="EU282" s="108"/>
      <c r="EV282" s="108"/>
      <c r="EW282" s="108"/>
      <c r="EX282" s="108"/>
      <c r="EY282" s="108"/>
      <c r="EZ282" s="108"/>
      <c r="FA282" s="108"/>
      <c r="FB282" s="108"/>
      <c r="FC282" s="108"/>
      <c r="FD282" s="108"/>
      <c r="FE282" s="108"/>
      <c r="FF282" s="108"/>
      <c r="FG282" s="108"/>
      <c r="FH282" s="108"/>
      <c r="FI282" s="108"/>
      <c r="FJ282" s="108"/>
      <c r="FK282" s="108"/>
      <c r="FL282" s="108"/>
      <c r="FM282" s="108"/>
      <c r="FN282" s="108"/>
      <c r="FO282" s="108"/>
      <c r="FP282" s="108"/>
      <c r="FQ282" s="108"/>
      <c r="FR282" s="108"/>
      <c r="FS282" s="108"/>
      <c r="FT282" s="108"/>
      <c r="FU282" s="108"/>
      <c r="FV282" s="108"/>
      <c r="FW282" s="108"/>
      <c r="FX282" s="108"/>
      <c r="FY282" s="108"/>
      <c r="FZ282" s="108"/>
      <c r="GA282" s="108"/>
      <c r="GB282" s="108"/>
      <c r="GC282" s="108"/>
      <c r="GD282" s="108"/>
      <c r="GE282" s="108"/>
      <c r="GF282" s="108"/>
      <c r="GG282" s="108"/>
      <c r="GH282" s="108"/>
      <c r="GI282" s="108"/>
      <c r="GJ282" s="108"/>
      <c r="GK282" s="108"/>
      <c r="GL282" s="108"/>
      <c r="GM282" s="108"/>
      <c r="GN282" s="108"/>
      <c r="GO282" s="108"/>
      <c r="GP282" s="108"/>
      <c r="GQ282" s="108"/>
      <c r="GR282" s="108"/>
      <c r="GS282" s="108"/>
      <c r="GT282" s="108"/>
      <c r="GU282" s="108"/>
      <c r="GV282" s="108"/>
      <c r="GW282" s="108"/>
      <c r="GX282" s="108"/>
      <c r="GY282" s="108"/>
      <c r="GZ282" s="108"/>
      <c r="HA282" s="108"/>
      <c r="HB282" s="108"/>
      <c r="HC282" s="108"/>
      <c r="HD282" s="108"/>
      <c r="HE282" s="108"/>
      <c r="HF282" s="108"/>
      <c r="HG282" s="108"/>
      <c r="HH282" s="108"/>
      <c r="HI282" s="108"/>
      <c r="HJ282" s="108"/>
      <c r="HK282" s="108"/>
      <c r="HL282" s="108"/>
      <c r="HM282" s="108"/>
      <c r="HN282" s="108"/>
      <c r="HO282" s="108"/>
      <c r="HP282" s="108"/>
      <c r="HQ282" s="108"/>
      <c r="HR282" s="108"/>
      <c r="HS282" s="108"/>
      <c r="HT282" s="108"/>
      <c r="HU282" s="108"/>
      <c r="HV282" s="108"/>
      <c r="HW282" s="108"/>
      <c r="HX282" s="108"/>
      <c r="HY282" s="108"/>
      <c r="HZ282" s="108"/>
      <c r="IA282" s="108"/>
      <c r="IB282" s="108"/>
      <c r="IC282" s="108"/>
      <c r="ID282" s="108"/>
      <c r="IE282" s="108"/>
      <c r="IF282" s="108"/>
      <c r="IG282" s="108"/>
      <c r="IH282" s="108"/>
      <c r="II282" s="108"/>
      <c r="IJ282" s="108"/>
      <c r="IK282" s="108"/>
      <c r="IL282" s="108"/>
      <c r="IM282" s="108"/>
      <c r="IN282" s="108"/>
      <c r="IO282" s="108"/>
      <c r="IP282" s="108"/>
      <c r="IQ282" s="108"/>
      <c r="IR282" s="108"/>
      <c r="IS282" s="108"/>
      <c r="IT282" s="108"/>
      <c r="IU282" s="108"/>
      <c r="IV282" s="108"/>
    </row>
    <row r="283" spans="1:256" s="108" customFormat="1" x14ac:dyDescent="0.2">
      <c r="C283" s="108" t="s">
        <v>1887</v>
      </c>
      <c r="D283" s="123">
        <v>34069</v>
      </c>
      <c r="E283" s="109" t="s">
        <v>551</v>
      </c>
      <c r="F283" s="109" t="s">
        <v>245</v>
      </c>
      <c r="G283" s="120"/>
      <c r="H283" s="108" t="s">
        <v>1757</v>
      </c>
      <c r="I283" s="109" t="s">
        <v>454</v>
      </c>
      <c r="J283" s="109"/>
      <c r="K283" s="108" t="s">
        <v>1142</v>
      </c>
      <c r="L283" s="109" t="s">
        <v>583</v>
      </c>
      <c r="M283" s="109"/>
      <c r="N283" s="108" t="s">
        <v>502</v>
      </c>
      <c r="O283" s="109" t="s">
        <v>242</v>
      </c>
      <c r="P283" s="109"/>
      <c r="Q283" s="108" t="s">
        <v>502</v>
      </c>
      <c r="R283" s="109" t="s">
        <v>134</v>
      </c>
      <c r="S283" s="109"/>
      <c r="T283" s="108" t="s">
        <v>442</v>
      </c>
      <c r="U283" s="109" t="s">
        <v>215</v>
      </c>
      <c r="V283" s="109"/>
      <c r="W283" s="108" t="s">
        <v>502</v>
      </c>
      <c r="X283" s="109" t="s">
        <v>215</v>
      </c>
      <c r="Y283" s="109"/>
      <c r="Z283" s="108" t="s">
        <v>1757</v>
      </c>
      <c r="AA283" s="109" t="s">
        <v>215</v>
      </c>
      <c r="AB283" s="109"/>
      <c r="AD283" s="109"/>
      <c r="AE283" s="109"/>
      <c r="AG283" s="109"/>
      <c r="AH283" s="109"/>
      <c r="AJ283" s="109"/>
      <c r="AK283" s="109"/>
      <c r="AM283" s="109"/>
      <c r="AN283" s="109"/>
      <c r="AP283" s="109"/>
      <c r="AQ283" s="109"/>
      <c r="AS283" s="109"/>
      <c r="AT283" s="109"/>
      <c r="AV283" s="109"/>
      <c r="AW283" s="109"/>
      <c r="AY283" s="109"/>
      <c r="AZ283" s="109"/>
    </row>
    <row r="284" spans="1:256" x14ac:dyDescent="0.2">
      <c r="A284" s="120"/>
      <c r="B284" s="120"/>
      <c r="C284" s="108" t="s">
        <v>4352</v>
      </c>
      <c r="D284" s="123">
        <v>36870</v>
      </c>
      <c r="E284" s="109" t="s">
        <v>144</v>
      </c>
      <c r="F284" s="120" t="s">
        <v>1427</v>
      </c>
      <c r="G284" s="120"/>
      <c r="H284" s="108" t="s">
        <v>315</v>
      </c>
      <c r="I284" s="108" t="s">
        <v>140</v>
      </c>
      <c r="J284" s="120" t="s">
        <v>241</v>
      </c>
      <c r="K284" s="108"/>
      <c r="L284" s="108"/>
      <c r="M284" s="120"/>
      <c r="N284" s="108"/>
      <c r="O284" s="108"/>
      <c r="P284" s="120"/>
      <c r="Q284" s="108"/>
      <c r="R284" s="108"/>
      <c r="S284" s="120"/>
      <c r="T284" s="108"/>
      <c r="U284" s="108"/>
      <c r="V284" s="120"/>
      <c r="W284" s="108"/>
      <c r="X284" s="108"/>
      <c r="Y284" s="120"/>
      <c r="Z284" s="108"/>
      <c r="AA284" s="108"/>
      <c r="AB284" s="120"/>
      <c r="AC284" s="108"/>
      <c r="AD284" s="108"/>
      <c r="AE284" s="120"/>
      <c r="AF284" s="108"/>
      <c r="AG284" s="108"/>
      <c r="AH284" s="108"/>
      <c r="AI284" s="108"/>
      <c r="AJ284" s="108"/>
      <c r="AK284" s="108"/>
      <c r="AL284" s="108"/>
      <c r="AM284" s="108"/>
      <c r="AN284" s="108"/>
      <c r="AO284" s="108"/>
      <c r="AP284" s="108"/>
      <c r="AQ284" s="108"/>
      <c r="AR284" s="108"/>
      <c r="AS284" s="108"/>
      <c r="AT284" s="108"/>
      <c r="AU284" s="108"/>
      <c r="AV284" s="108"/>
      <c r="AW284" s="108"/>
      <c r="AX284" s="108"/>
      <c r="AY284" s="108"/>
      <c r="AZ284" s="108"/>
      <c r="BA284" s="108"/>
      <c r="BB284" s="109"/>
      <c r="BC284" s="109"/>
      <c r="BD284" s="108"/>
      <c r="BE284" s="109"/>
      <c r="BF284" s="109"/>
      <c r="BG284" s="108"/>
      <c r="BH284" s="109"/>
      <c r="BI284" s="109"/>
      <c r="BJ284" s="108"/>
      <c r="BK284" s="109"/>
      <c r="BL284" s="109"/>
      <c r="BM284" s="108"/>
      <c r="BN284" s="109"/>
      <c r="BO284" s="109"/>
      <c r="BP284" s="108"/>
      <c r="BQ284" s="123"/>
      <c r="BR284" s="109"/>
      <c r="BS284" s="116"/>
      <c r="BT284" s="108"/>
      <c r="BU284" s="120"/>
      <c r="BV284" s="116"/>
      <c r="BW284" s="116"/>
      <c r="BX284" s="125"/>
      <c r="BY284" s="108"/>
      <c r="BZ284" s="108"/>
      <c r="CA284" s="108"/>
      <c r="CB284" s="108"/>
      <c r="CC284" s="108"/>
      <c r="CD284" s="108"/>
      <c r="CE284" s="108"/>
      <c r="CF284" s="108"/>
      <c r="CG284" s="108"/>
      <c r="CH284" s="108"/>
      <c r="CI284" s="108"/>
      <c r="CJ284" s="108"/>
      <c r="CK284" s="108"/>
      <c r="CL284" s="108"/>
      <c r="CM284" s="108"/>
      <c r="CN284" s="108"/>
      <c r="CO284" s="108"/>
      <c r="CP284" s="108"/>
      <c r="CQ284" s="108"/>
      <c r="CR284" s="108"/>
      <c r="CS284" s="108"/>
      <c r="CT284" s="108"/>
      <c r="CU284" s="108"/>
      <c r="CV284" s="108"/>
      <c r="CW284" s="108"/>
      <c r="CX284" s="108"/>
      <c r="CY284" s="108"/>
      <c r="CZ284" s="108"/>
      <c r="DA284" s="108"/>
      <c r="DB284" s="108"/>
      <c r="DC284" s="108"/>
      <c r="DD284" s="108"/>
      <c r="DE284" s="108"/>
      <c r="DF284" s="108"/>
      <c r="DG284" s="108"/>
      <c r="DH284" s="108"/>
      <c r="DI284" s="108"/>
      <c r="DJ284" s="108"/>
      <c r="DK284" s="108"/>
      <c r="DL284" s="108"/>
      <c r="DM284" s="108"/>
      <c r="DN284" s="108"/>
      <c r="DO284" s="108"/>
      <c r="DP284" s="108"/>
      <c r="DQ284" s="108"/>
      <c r="DR284" s="108"/>
      <c r="DS284" s="108"/>
      <c r="DT284" s="108"/>
      <c r="DU284" s="108"/>
      <c r="DV284" s="108"/>
      <c r="DW284" s="108"/>
      <c r="DX284" s="108"/>
      <c r="DY284" s="108"/>
      <c r="DZ284" s="108"/>
      <c r="EA284" s="108"/>
      <c r="EB284" s="108"/>
      <c r="EC284" s="108"/>
      <c r="ED284" s="108"/>
      <c r="EE284" s="108"/>
      <c r="EF284" s="108"/>
      <c r="EG284" s="108"/>
      <c r="EH284" s="108"/>
      <c r="EI284" s="108"/>
      <c r="EJ284" s="108"/>
      <c r="EK284" s="108"/>
      <c r="EL284" s="108"/>
      <c r="EM284" s="108"/>
      <c r="EN284" s="108"/>
      <c r="EO284" s="108"/>
      <c r="EP284" s="108"/>
      <c r="EQ284" s="108"/>
      <c r="ER284" s="108"/>
      <c r="ES284" s="108"/>
      <c r="ET284" s="108"/>
      <c r="EU284" s="108"/>
      <c r="EV284" s="108"/>
      <c r="EW284" s="108"/>
      <c r="EX284" s="108"/>
      <c r="EY284" s="108"/>
      <c r="EZ284" s="108"/>
      <c r="FA284" s="108"/>
      <c r="FB284" s="108"/>
      <c r="FC284" s="108"/>
      <c r="FD284" s="108"/>
      <c r="FE284" s="108"/>
      <c r="FF284" s="108"/>
      <c r="FG284" s="108"/>
      <c r="FH284" s="108"/>
      <c r="FI284" s="108"/>
      <c r="FJ284" s="108"/>
      <c r="FK284" s="108"/>
      <c r="FL284" s="108"/>
      <c r="FM284" s="108"/>
      <c r="FN284" s="108"/>
      <c r="FO284" s="108"/>
      <c r="FP284" s="108"/>
      <c r="FQ284" s="108"/>
      <c r="FR284" s="108"/>
      <c r="FS284" s="108"/>
      <c r="FT284" s="108"/>
      <c r="FU284" s="108"/>
      <c r="FV284" s="108"/>
      <c r="FW284" s="108"/>
      <c r="FX284" s="108"/>
      <c r="FY284" s="108"/>
      <c r="FZ284" s="108"/>
      <c r="GA284" s="108"/>
      <c r="GB284" s="108"/>
      <c r="GC284" s="108"/>
      <c r="GD284" s="108"/>
      <c r="GE284" s="108"/>
      <c r="GF284" s="108"/>
      <c r="GG284" s="108"/>
      <c r="GH284" s="108"/>
      <c r="GI284" s="108"/>
      <c r="GJ284" s="108"/>
      <c r="GK284" s="108"/>
      <c r="GL284" s="108"/>
      <c r="GM284" s="108"/>
      <c r="GN284" s="108"/>
      <c r="GO284" s="108"/>
      <c r="GP284" s="108"/>
      <c r="GQ284" s="108"/>
      <c r="GR284" s="108"/>
      <c r="GS284" s="108"/>
      <c r="GT284" s="108"/>
      <c r="GU284" s="108"/>
      <c r="GV284" s="108"/>
      <c r="GW284" s="108"/>
      <c r="GX284" s="108"/>
      <c r="GY284" s="108"/>
      <c r="GZ284" s="108"/>
      <c r="HA284" s="108"/>
      <c r="HB284" s="108"/>
      <c r="HC284" s="108"/>
      <c r="HD284" s="108"/>
      <c r="HE284" s="108"/>
      <c r="HF284" s="108"/>
      <c r="HG284" s="108"/>
      <c r="HH284" s="108"/>
      <c r="HI284" s="108"/>
      <c r="HJ284" s="108"/>
      <c r="HK284" s="108"/>
      <c r="HL284" s="108"/>
      <c r="HM284" s="108"/>
      <c r="HN284" s="108"/>
      <c r="HO284" s="108"/>
      <c r="HP284" s="108"/>
      <c r="HQ284" s="108"/>
      <c r="HR284" s="108"/>
      <c r="HS284" s="108"/>
      <c r="HT284" s="108"/>
      <c r="HU284" s="108"/>
      <c r="HV284" s="108"/>
      <c r="HW284" s="108"/>
      <c r="HX284" s="108"/>
      <c r="HY284" s="108"/>
      <c r="HZ284" s="108"/>
      <c r="IA284" s="108"/>
      <c r="IB284" s="108"/>
      <c r="IC284" s="108"/>
      <c r="ID284" s="108"/>
      <c r="IE284" s="108"/>
      <c r="IF284" s="108"/>
      <c r="IG284" s="108"/>
      <c r="IH284" s="108"/>
      <c r="II284" s="108"/>
      <c r="IJ284" s="108"/>
      <c r="IK284" s="108"/>
      <c r="IL284" s="108"/>
      <c r="IM284" s="108"/>
      <c r="IN284" s="108"/>
      <c r="IO284" s="108"/>
      <c r="IP284" s="108"/>
      <c r="IQ284" s="108"/>
      <c r="IR284" s="108"/>
      <c r="IS284" s="108"/>
      <c r="IT284" s="108"/>
      <c r="IU284" s="108"/>
      <c r="IV284" s="108"/>
    </row>
    <row r="285" spans="1:256" s="108" customFormat="1" x14ac:dyDescent="0.2">
      <c r="A285" t="s">
        <v>308</v>
      </c>
      <c r="B285" t="s">
        <v>95</v>
      </c>
      <c r="C285" s="108" t="s">
        <v>3404</v>
      </c>
      <c r="D285" s="123">
        <v>36985</v>
      </c>
      <c r="E285" s="109" t="s">
        <v>1951</v>
      </c>
      <c r="F285" s="109" t="s">
        <v>4575</v>
      </c>
      <c r="G285" s="120" t="s">
        <v>204</v>
      </c>
      <c r="H285" s="108" t="s">
        <v>308</v>
      </c>
      <c r="I285" s="116" t="s">
        <v>95</v>
      </c>
      <c r="J285" s="120" t="s">
        <v>201</v>
      </c>
      <c r="K285" s="108" t="s">
        <v>315</v>
      </c>
      <c r="L285" s="116" t="s">
        <v>95</v>
      </c>
      <c r="M285" s="120" t="s">
        <v>781</v>
      </c>
      <c r="O285" s="116"/>
      <c r="P285" s="120"/>
      <c r="R285" s="116"/>
      <c r="S285" s="120"/>
      <c r="U285" s="116"/>
      <c r="V285" s="120"/>
      <c r="X285" s="116"/>
      <c r="Y285" s="120"/>
      <c r="AA285" s="116"/>
      <c r="AB285" s="120"/>
      <c r="AD285" s="116"/>
      <c r="AE285" s="120"/>
      <c r="AG285" s="116"/>
      <c r="AH285" s="120"/>
      <c r="AJ285" s="116"/>
      <c r="AK285" s="120"/>
      <c r="AM285" s="116"/>
      <c r="AN285" s="120"/>
    </row>
    <row r="286" spans="1:256" s="108" customFormat="1" x14ac:dyDescent="0.2">
      <c r="A286" s="108" t="s">
        <v>103</v>
      </c>
      <c r="B286" s="108" t="s">
        <v>81</v>
      </c>
      <c r="C286" s="108" t="s">
        <v>2345</v>
      </c>
      <c r="D286" s="123">
        <v>36287</v>
      </c>
      <c r="E286" s="116" t="s">
        <v>553</v>
      </c>
      <c r="F286" s="120" t="s">
        <v>441</v>
      </c>
      <c r="G286" s="120" t="s">
        <v>2344</v>
      </c>
      <c r="H286" s="108" t="s">
        <v>103</v>
      </c>
      <c r="I286" s="108" t="s">
        <v>81</v>
      </c>
      <c r="J286" s="120" t="s">
        <v>4576</v>
      </c>
      <c r="K286" s="108" t="s">
        <v>103</v>
      </c>
      <c r="L286" s="108" t="s">
        <v>81</v>
      </c>
      <c r="M286" s="120" t="s">
        <v>2347</v>
      </c>
      <c r="N286" s="108" t="s">
        <v>103</v>
      </c>
      <c r="O286" s="108" t="s">
        <v>306</v>
      </c>
      <c r="P286" s="120" t="s">
        <v>471</v>
      </c>
      <c r="Q286" s="108" t="s">
        <v>103</v>
      </c>
      <c r="R286" s="108" t="s">
        <v>306</v>
      </c>
      <c r="S286" s="120" t="s">
        <v>2348</v>
      </c>
      <c r="V286" s="120"/>
      <c r="Y286" s="120"/>
      <c r="AB286" s="120"/>
      <c r="AE286" s="120"/>
      <c r="BB286" s="36"/>
      <c r="BC286" s="36"/>
      <c r="BE286" s="36"/>
      <c r="BF286" s="36"/>
      <c r="BH286" s="36"/>
      <c r="BI286" s="36"/>
      <c r="BK286" s="36"/>
      <c r="BL286" s="36"/>
      <c r="BN286" s="36"/>
      <c r="BO286" s="8"/>
      <c r="BR286" s="8"/>
      <c r="BS286" s="8"/>
      <c r="BT286" s="8"/>
      <c r="BU286" s="8"/>
      <c r="BW286" s="9"/>
      <c r="BX286" s="9"/>
    </row>
    <row r="287" spans="1:256" s="108" customFormat="1" x14ac:dyDescent="0.2">
      <c r="A287" s="108" t="s">
        <v>397</v>
      </c>
      <c r="B287" s="108" t="s">
        <v>95</v>
      </c>
      <c r="C287" s="108" t="s">
        <v>2345</v>
      </c>
      <c r="D287" s="123">
        <v>36227</v>
      </c>
      <c r="E287" s="116" t="s">
        <v>677</v>
      </c>
      <c r="F287" s="120" t="s">
        <v>979</v>
      </c>
      <c r="G287" s="120" t="s">
        <v>388</v>
      </c>
      <c r="H287" s="108" t="s">
        <v>397</v>
      </c>
      <c r="I287" s="108" t="s">
        <v>306</v>
      </c>
      <c r="J287" s="120" t="s">
        <v>412</v>
      </c>
      <c r="K287" s="108" t="s">
        <v>399</v>
      </c>
      <c r="L287" s="108" t="s">
        <v>306</v>
      </c>
      <c r="M287" s="120" t="s">
        <v>167</v>
      </c>
      <c r="N287" s="108" t="s">
        <v>399</v>
      </c>
      <c r="O287" s="108" t="s">
        <v>306</v>
      </c>
      <c r="P287" s="120" t="s">
        <v>393</v>
      </c>
      <c r="Q287" s="108" t="s">
        <v>397</v>
      </c>
      <c r="R287" s="108" t="s">
        <v>306</v>
      </c>
      <c r="S287" s="120" t="s">
        <v>398</v>
      </c>
      <c r="V287" s="120"/>
      <c r="Y287" s="120"/>
      <c r="AB287" s="120"/>
      <c r="AE287" s="120"/>
      <c r="BB287" s="109"/>
      <c r="BC287" s="109"/>
      <c r="BE287" s="109"/>
      <c r="BF287" s="109"/>
      <c r="BH287" s="109"/>
      <c r="BI287" s="109"/>
      <c r="BK287" s="109"/>
      <c r="BL287" s="109"/>
      <c r="BN287" s="109"/>
      <c r="BO287" s="109"/>
      <c r="BQ287" s="123"/>
      <c r="BR287" s="109"/>
      <c r="BS287" s="116"/>
      <c r="BU287" s="120"/>
      <c r="BV287" s="116"/>
      <c r="BW287" s="116"/>
      <c r="BX287" s="125"/>
    </row>
    <row r="288" spans="1:256" s="108" customFormat="1" x14ac:dyDescent="0.2">
      <c r="A288" s="108" t="s">
        <v>103</v>
      </c>
      <c r="B288" s="108" t="s">
        <v>105</v>
      </c>
      <c r="C288" s="108" t="s">
        <v>4577</v>
      </c>
      <c r="D288" s="123">
        <v>37398</v>
      </c>
      <c r="E288" s="109" t="s">
        <v>4449</v>
      </c>
      <c r="F288" s="120"/>
      <c r="G288" s="120" t="s">
        <v>1875</v>
      </c>
      <c r="J288" s="120"/>
      <c r="M288" s="120"/>
      <c r="P288" s="120"/>
      <c r="S288" s="120"/>
      <c r="V288" s="120"/>
      <c r="Y288" s="120"/>
      <c r="AB288" s="120"/>
      <c r="AE288" s="120"/>
    </row>
    <row r="289" spans="1:256" ht="12.75" customHeight="1" x14ac:dyDescent="0.2">
      <c r="A289" s="100" t="s">
        <v>329</v>
      </c>
      <c r="B289" s="100" t="s">
        <v>81</v>
      </c>
      <c r="C289" s="108" t="s">
        <v>4354</v>
      </c>
      <c r="D289" s="123">
        <v>36257</v>
      </c>
      <c r="E289" s="109" t="s">
        <v>191</v>
      </c>
      <c r="F289" s="120" t="s">
        <v>416</v>
      </c>
      <c r="G289" s="120" t="s">
        <v>241</v>
      </c>
      <c r="H289" s="108" t="s">
        <v>315</v>
      </c>
      <c r="I289" s="108" t="s">
        <v>583</v>
      </c>
      <c r="J289" s="120" t="s">
        <v>273</v>
      </c>
      <c r="K289" s="108" t="s">
        <v>315</v>
      </c>
      <c r="L289" s="108" t="s">
        <v>128</v>
      </c>
      <c r="M289" s="120" t="s">
        <v>241</v>
      </c>
      <c r="N289" s="108" t="s">
        <v>305</v>
      </c>
      <c r="O289" s="108" t="s">
        <v>128</v>
      </c>
      <c r="P289" s="120" t="s">
        <v>754</v>
      </c>
      <c r="Q289" s="108"/>
      <c r="R289" s="108"/>
      <c r="S289" s="120"/>
      <c r="T289" s="108"/>
      <c r="U289" s="108"/>
      <c r="V289" s="120"/>
      <c r="W289" s="108"/>
      <c r="X289" s="108"/>
      <c r="Y289" s="120"/>
      <c r="Z289" s="108"/>
      <c r="AA289" s="108"/>
      <c r="AB289" s="120"/>
      <c r="AC289" s="108"/>
      <c r="AD289" s="108"/>
      <c r="AE289" s="120"/>
      <c r="AF289" s="108"/>
      <c r="AG289" s="108"/>
      <c r="AH289" s="108"/>
      <c r="AI289" s="108"/>
      <c r="AJ289" s="108"/>
      <c r="AK289" s="108"/>
      <c r="AL289" s="108"/>
      <c r="AM289" s="108"/>
      <c r="AN289" s="108"/>
      <c r="AO289" s="108"/>
      <c r="AP289" s="108"/>
      <c r="AQ289" s="108"/>
      <c r="AR289" s="108"/>
      <c r="AS289" s="108"/>
      <c r="AT289" s="108"/>
      <c r="AU289" s="108"/>
      <c r="AV289" s="108"/>
      <c r="AW289" s="108"/>
      <c r="AX289" s="108"/>
      <c r="AY289" s="108"/>
      <c r="AZ289" s="108"/>
      <c r="BA289" s="108"/>
      <c r="BB289" s="108"/>
      <c r="BC289" s="108"/>
      <c r="BD289" s="108"/>
      <c r="BE289" s="108"/>
      <c r="BF289" s="108"/>
      <c r="BG289" s="108"/>
      <c r="BH289" s="108"/>
      <c r="BI289" s="108"/>
      <c r="BJ289" s="108"/>
      <c r="BK289" s="108"/>
      <c r="BL289" s="108"/>
      <c r="BM289" s="108"/>
      <c r="BN289" s="108"/>
      <c r="BO289" s="108"/>
      <c r="BP289" s="108"/>
      <c r="BQ289" s="108"/>
      <c r="BR289" s="108"/>
      <c r="BS289" s="108"/>
      <c r="BT289" s="108"/>
      <c r="BU289" s="108"/>
      <c r="BV289" s="108"/>
      <c r="BW289" s="108"/>
      <c r="BX289" s="108"/>
      <c r="BY289" s="108"/>
      <c r="BZ289" s="108"/>
      <c r="CA289" s="108"/>
      <c r="CB289" s="108"/>
      <c r="CC289" s="108"/>
      <c r="CD289" s="108"/>
      <c r="CE289" s="108"/>
      <c r="CF289" s="108"/>
      <c r="CG289" s="108"/>
      <c r="CH289" s="108"/>
      <c r="CI289" s="108"/>
      <c r="CJ289" s="108"/>
      <c r="CK289" s="108"/>
      <c r="CL289" s="108"/>
      <c r="CM289" s="108"/>
      <c r="CN289" s="108"/>
      <c r="CO289" s="108"/>
      <c r="CP289" s="108"/>
      <c r="CQ289" s="108"/>
      <c r="CR289" s="108"/>
      <c r="CS289" s="108"/>
      <c r="CT289" s="108"/>
      <c r="CU289" s="108"/>
      <c r="CV289" s="108"/>
      <c r="CW289" s="108"/>
      <c r="CX289" s="108"/>
      <c r="CY289" s="108"/>
      <c r="CZ289" s="108"/>
      <c r="DA289" s="108"/>
      <c r="DB289" s="108"/>
      <c r="DC289" s="108"/>
      <c r="DD289" s="108"/>
      <c r="DE289" s="108"/>
      <c r="DF289" s="108"/>
      <c r="DG289" s="108"/>
      <c r="DH289" s="108"/>
      <c r="DI289" s="108"/>
      <c r="DJ289" s="108"/>
      <c r="DK289" s="108"/>
      <c r="DL289" s="108"/>
      <c r="DM289" s="108"/>
      <c r="DN289" s="108"/>
      <c r="DO289" s="108"/>
      <c r="DP289" s="108"/>
      <c r="DQ289" s="108"/>
      <c r="DR289" s="108"/>
      <c r="DS289" s="108"/>
      <c r="DT289" s="108"/>
      <c r="DU289" s="108"/>
      <c r="DV289" s="108"/>
      <c r="DW289" s="108"/>
      <c r="DX289" s="108"/>
      <c r="DY289" s="108"/>
      <c r="DZ289" s="108"/>
      <c r="EA289" s="108"/>
      <c r="EB289" s="108"/>
      <c r="EC289" s="108"/>
      <c r="ED289" s="108"/>
      <c r="EE289" s="108"/>
      <c r="EF289" s="108"/>
      <c r="EG289" s="108"/>
      <c r="EH289" s="108"/>
      <c r="EI289" s="108"/>
      <c r="EJ289" s="108"/>
      <c r="EK289" s="108"/>
      <c r="EL289" s="108"/>
      <c r="EM289" s="108"/>
      <c r="EN289" s="108"/>
      <c r="EO289" s="108"/>
      <c r="EP289" s="108"/>
      <c r="EQ289" s="108"/>
      <c r="ER289" s="108"/>
      <c r="ES289" s="108"/>
      <c r="ET289" s="108"/>
      <c r="EU289" s="108"/>
      <c r="EV289" s="108"/>
      <c r="EW289" s="108"/>
      <c r="EX289" s="108"/>
      <c r="EY289" s="108"/>
      <c r="EZ289" s="108"/>
      <c r="FA289" s="108"/>
      <c r="FB289" s="108"/>
      <c r="FC289" s="108"/>
      <c r="FD289" s="108"/>
      <c r="FE289" s="108"/>
      <c r="FF289" s="108"/>
      <c r="FG289" s="108"/>
      <c r="FH289" s="108"/>
      <c r="FI289" s="108"/>
      <c r="FJ289" s="108"/>
      <c r="FK289" s="108"/>
      <c r="FL289" s="108"/>
      <c r="FM289" s="108"/>
      <c r="FN289" s="108"/>
      <c r="FO289" s="108"/>
      <c r="FP289" s="108"/>
      <c r="FQ289" s="108"/>
      <c r="FR289" s="108"/>
      <c r="FS289" s="108"/>
      <c r="FT289" s="108"/>
      <c r="FU289" s="108"/>
      <c r="FV289" s="108"/>
      <c r="FW289" s="108"/>
      <c r="FX289" s="108"/>
      <c r="FY289" s="108"/>
      <c r="FZ289" s="108"/>
      <c r="GA289" s="108"/>
      <c r="GB289" s="108"/>
      <c r="GC289" s="108"/>
      <c r="GD289" s="108"/>
      <c r="GE289" s="108"/>
      <c r="GF289" s="108"/>
      <c r="GG289" s="108"/>
      <c r="GH289" s="108"/>
      <c r="GI289" s="108"/>
      <c r="GJ289" s="108"/>
      <c r="GK289" s="108"/>
      <c r="GL289" s="108"/>
      <c r="GM289" s="108"/>
      <c r="GN289" s="108"/>
      <c r="GO289" s="108"/>
      <c r="GP289" s="108"/>
      <c r="GQ289" s="108"/>
      <c r="GR289" s="108"/>
      <c r="GS289" s="108"/>
      <c r="GT289" s="108"/>
      <c r="GU289" s="108"/>
      <c r="GV289" s="108"/>
      <c r="GW289" s="108"/>
      <c r="GX289" s="108"/>
      <c r="GY289" s="108"/>
      <c r="GZ289" s="108"/>
      <c r="HA289" s="108"/>
      <c r="HB289" s="108"/>
      <c r="HC289" s="108"/>
      <c r="HD289" s="108"/>
      <c r="HE289" s="108"/>
      <c r="HF289" s="108"/>
      <c r="HG289" s="108"/>
      <c r="HH289" s="108"/>
      <c r="HI289" s="108"/>
      <c r="HJ289" s="108"/>
      <c r="HK289" s="108"/>
      <c r="HL289" s="108"/>
      <c r="HM289" s="108"/>
      <c r="HN289" s="108"/>
      <c r="HO289" s="108"/>
      <c r="HP289" s="108"/>
      <c r="HQ289" s="108"/>
      <c r="HR289" s="108"/>
      <c r="HS289" s="108"/>
      <c r="HT289" s="108"/>
      <c r="HU289" s="108"/>
      <c r="HV289" s="108"/>
      <c r="HW289" s="108"/>
      <c r="HX289" s="108"/>
      <c r="HY289" s="108"/>
      <c r="HZ289" s="108"/>
      <c r="IA289" s="108"/>
      <c r="IB289" s="108"/>
      <c r="IC289" s="108"/>
      <c r="ID289" s="108"/>
      <c r="IE289" s="108"/>
      <c r="IF289" s="108"/>
      <c r="IG289" s="108"/>
      <c r="IH289" s="108"/>
      <c r="II289" s="108"/>
      <c r="IJ289" s="108"/>
      <c r="IK289" s="108"/>
      <c r="IL289" s="108"/>
      <c r="IM289" s="108"/>
      <c r="IN289" s="108"/>
      <c r="IO289" s="108"/>
      <c r="IP289" s="108"/>
      <c r="IQ289" s="108"/>
      <c r="IR289" s="108"/>
      <c r="IS289" s="108"/>
      <c r="IT289" s="108"/>
      <c r="IU289" s="108"/>
      <c r="IV289" s="108"/>
    </row>
    <row r="290" spans="1:256" s="108" customFormat="1" x14ac:dyDescent="0.2">
      <c r="A290" s="108" t="s">
        <v>419</v>
      </c>
      <c r="B290" s="108" t="s">
        <v>232</v>
      </c>
      <c r="C290" s="108" t="s">
        <v>2626</v>
      </c>
      <c r="D290" s="123">
        <v>35195</v>
      </c>
      <c r="E290" s="116" t="s">
        <v>607</v>
      </c>
      <c r="F290" s="120" t="s">
        <v>1234</v>
      </c>
      <c r="G290" s="120" t="s">
        <v>375</v>
      </c>
      <c r="H290" s="108" t="s">
        <v>419</v>
      </c>
      <c r="I290" s="108" t="s">
        <v>232</v>
      </c>
      <c r="J290" s="120" t="s">
        <v>1560</v>
      </c>
      <c r="K290" s="108" t="s">
        <v>332</v>
      </c>
      <c r="L290" s="108" t="s">
        <v>215</v>
      </c>
      <c r="M290" s="120" t="s">
        <v>1402</v>
      </c>
      <c r="N290" s="108" t="s">
        <v>379</v>
      </c>
      <c r="O290" s="108" t="s">
        <v>215</v>
      </c>
      <c r="P290" s="120" t="s">
        <v>1411</v>
      </c>
      <c r="S290" s="120"/>
      <c r="V290" s="120"/>
      <c r="W290" s="108" t="s">
        <v>340</v>
      </c>
      <c r="X290" s="108" t="s">
        <v>306</v>
      </c>
      <c r="Y290" s="120" t="s">
        <v>366</v>
      </c>
      <c r="AB290" s="120"/>
      <c r="AE290" s="120"/>
    </row>
    <row r="291" spans="1:256" s="108" customFormat="1" x14ac:dyDescent="0.2">
      <c r="A291" s="108" t="s">
        <v>808</v>
      </c>
      <c r="B291" s="108" t="s">
        <v>93</v>
      </c>
      <c r="C291" s="108" t="s">
        <v>3614</v>
      </c>
      <c r="D291" s="123">
        <v>36366</v>
      </c>
      <c r="E291" s="116" t="s">
        <v>2361</v>
      </c>
      <c r="F291" s="120" t="s">
        <v>719</v>
      </c>
      <c r="G291" s="120" t="s">
        <v>771</v>
      </c>
      <c r="H291" s="108" t="s">
        <v>329</v>
      </c>
      <c r="I291" s="108" t="s">
        <v>583</v>
      </c>
      <c r="J291" s="120" t="s">
        <v>216</v>
      </c>
      <c r="K291" s="108" t="s">
        <v>379</v>
      </c>
      <c r="L291" s="108" t="s">
        <v>227</v>
      </c>
      <c r="M291" s="120" t="s">
        <v>617</v>
      </c>
      <c r="N291" s="108" t="s">
        <v>379</v>
      </c>
      <c r="O291" s="108" t="s">
        <v>227</v>
      </c>
      <c r="P291" s="120" t="s">
        <v>823</v>
      </c>
      <c r="Q291" s="108" t="s">
        <v>808</v>
      </c>
      <c r="R291" s="108" t="s">
        <v>227</v>
      </c>
      <c r="S291" s="120" t="s">
        <v>346</v>
      </c>
      <c r="T291" s="108" t="s">
        <v>329</v>
      </c>
      <c r="U291" s="108" t="s">
        <v>227</v>
      </c>
      <c r="V291" s="120" t="s">
        <v>266</v>
      </c>
      <c r="Y291" s="120"/>
      <c r="AB291" s="120"/>
      <c r="AE291" s="120"/>
    </row>
    <row r="292" spans="1:256" s="108" customFormat="1" x14ac:dyDescent="0.2">
      <c r="A292" s="108" t="s">
        <v>340</v>
      </c>
      <c r="B292" s="108" t="s">
        <v>232</v>
      </c>
      <c r="C292" s="108" t="s">
        <v>4578</v>
      </c>
      <c r="D292" s="123">
        <v>37554</v>
      </c>
      <c r="E292" s="109" t="s">
        <v>4449</v>
      </c>
      <c r="F292" s="120"/>
      <c r="G292" s="120" t="s">
        <v>1097</v>
      </c>
      <c r="J292" s="120"/>
      <c r="M292" s="120"/>
      <c r="P292" s="120"/>
      <c r="S292" s="120"/>
      <c r="V292" s="120"/>
      <c r="Y292" s="120"/>
      <c r="AB292" s="120"/>
      <c r="AE292" s="120"/>
    </row>
    <row r="293" spans="1:256" s="108" customFormat="1" x14ac:dyDescent="0.2">
      <c r="C293" s="108" t="s">
        <v>4579</v>
      </c>
      <c r="D293" s="123">
        <v>35182</v>
      </c>
      <c r="E293" s="109" t="s">
        <v>391</v>
      </c>
      <c r="F293" s="109" t="s">
        <v>448</v>
      </c>
      <c r="G293" s="120"/>
      <c r="I293" s="109"/>
      <c r="J293" s="109"/>
      <c r="K293" s="108" t="s">
        <v>397</v>
      </c>
      <c r="L293" s="109" t="s">
        <v>134</v>
      </c>
      <c r="M293" s="109" t="s">
        <v>398</v>
      </c>
      <c r="N293" s="108" t="s">
        <v>397</v>
      </c>
      <c r="O293" s="109" t="s">
        <v>170</v>
      </c>
      <c r="P293" s="109" t="s">
        <v>398</v>
      </c>
      <c r="Q293" s="108" t="s">
        <v>384</v>
      </c>
      <c r="R293" s="109" t="s">
        <v>170</v>
      </c>
      <c r="S293" s="109" t="s">
        <v>406</v>
      </c>
      <c r="T293" s="109"/>
      <c r="V293" s="109"/>
      <c r="W293" s="108" t="s">
        <v>397</v>
      </c>
      <c r="X293" s="109" t="s">
        <v>275</v>
      </c>
      <c r="Y293" s="109" t="s">
        <v>398</v>
      </c>
      <c r="Z293" s="108" t="s">
        <v>397</v>
      </c>
      <c r="AA293" s="109" t="s">
        <v>275</v>
      </c>
      <c r="AB293" s="109" t="s">
        <v>398</v>
      </c>
      <c r="AD293" s="109"/>
      <c r="AE293" s="109"/>
      <c r="AG293" s="109"/>
      <c r="AH293" s="109"/>
      <c r="AJ293" s="109"/>
      <c r="AK293" s="109"/>
      <c r="AM293" s="109"/>
      <c r="AN293" s="109"/>
      <c r="AP293" s="109"/>
      <c r="AQ293" s="109"/>
      <c r="AS293" s="109"/>
      <c r="AT293" s="109"/>
      <c r="AV293" s="109"/>
      <c r="AW293" s="109"/>
      <c r="AY293" s="109"/>
      <c r="AZ293" s="109"/>
    </row>
    <row r="294" spans="1:256" s="108" customFormat="1" x14ac:dyDescent="0.2">
      <c r="C294" s="108" t="s">
        <v>3136</v>
      </c>
      <c r="D294" s="123">
        <v>35927</v>
      </c>
      <c r="E294" s="109" t="s">
        <v>99</v>
      </c>
      <c r="F294" s="109" t="s">
        <v>98</v>
      </c>
      <c r="G294" s="120"/>
      <c r="H294" s="108" t="s">
        <v>94</v>
      </c>
      <c r="I294" s="116" t="s">
        <v>232</v>
      </c>
      <c r="J294" s="120" t="s">
        <v>4580</v>
      </c>
      <c r="K294" s="108" t="s">
        <v>103</v>
      </c>
      <c r="L294" s="116" t="s">
        <v>232</v>
      </c>
      <c r="M294" s="120" t="s">
        <v>3137</v>
      </c>
      <c r="O294" s="116"/>
      <c r="P294" s="120"/>
      <c r="R294" s="116"/>
      <c r="S294" s="120"/>
      <c r="U294" s="116"/>
      <c r="V294" s="120"/>
      <c r="X294" s="116"/>
      <c r="Y294" s="120"/>
      <c r="AA294" s="116"/>
      <c r="AB294" s="120"/>
      <c r="AD294" s="116"/>
      <c r="AE294" s="120"/>
      <c r="AG294" s="116"/>
      <c r="AH294" s="120"/>
      <c r="AJ294" s="116"/>
      <c r="AK294" s="120"/>
      <c r="AM294" s="116"/>
      <c r="AN294" s="120"/>
    </row>
    <row r="295" spans="1:256" s="108" customFormat="1" x14ac:dyDescent="0.2">
      <c r="A295" s="108" t="s">
        <v>103</v>
      </c>
      <c r="B295" s="108" t="s">
        <v>316</v>
      </c>
      <c r="C295" s="108" t="s">
        <v>866</v>
      </c>
      <c r="D295" s="123">
        <v>36899</v>
      </c>
      <c r="E295" s="109" t="s">
        <v>268</v>
      </c>
      <c r="F295" s="109" t="s">
        <v>268</v>
      </c>
      <c r="G295" s="120" t="s">
        <v>865</v>
      </c>
      <c r="H295" s="108" t="s">
        <v>103</v>
      </c>
      <c r="I295" s="116" t="s">
        <v>316</v>
      </c>
      <c r="J295" s="120" t="s">
        <v>4581</v>
      </c>
      <c r="K295" s="108" t="s">
        <v>103</v>
      </c>
      <c r="L295" s="116" t="s">
        <v>316</v>
      </c>
      <c r="M295" s="120" t="s">
        <v>868</v>
      </c>
      <c r="O295" s="116"/>
      <c r="P295" s="120"/>
      <c r="R295" s="116"/>
      <c r="S295" s="120"/>
      <c r="U295" s="116"/>
      <c r="V295" s="120"/>
      <c r="X295" s="116"/>
      <c r="Y295" s="120"/>
      <c r="AA295" s="116"/>
      <c r="AB295" s="120"/>
      <c r="AD295" s="116"/>
      <c r="AE295" s="120"/>
      <c r="AG295" s="116"/>
      <c r="AH295" s="120"/>
      <c r="AJ295" s="116"/>
      <c r="AK295" s="120"/>
      <c r="AM295" s="116"/>
      <c r="AN295" s="120"/>
    </row>
    <row r="296" spans="1:256" s="108" customFormat="1" x14ac:dyDescent="0.2">
      <c r="C296" s="108" t="s">
        <v>4582</v>
      </c>
      <c r="D296" s="123">
        <v>36367</v>
      </c>
      <c r="E296" s="116" t="s">
        <v>149</v>
      </c>
      <c r="F296" s="120" t="s">
        <v>426</v>
      </c>
      <c r="G296" s="120"/>
      <c r="J296" s="120"/>
      <c r="K296" s="108" t="s">
        <v>226</v>
      </c>
      <c r="L296" s="108" t="s">
        <v>134</v>
      </c>
      <c r="M296" s="120" t="s">
        <v>266</v>
      </c>
      <c r="N296" s="108" t="s">
        <v>258</v>
      </c>
      <c r="O296" s="108" t="s">
        <v>134</v>
      </c>
      <c r="P296" s="120" t="s">
        <v>241</v>
      </c>
      <c r="Q296" s="108" t="s">
        <v>905</v>
      </c>
      <c r="R296" s="108" t="s">
        <v>134</v>
      </c>
      <c r="S296" s="120" t="s">
        <v>240</v>
      </c>
      <c r="T296" s="108" t="s">
        <v>258</v>
      </c>
      <c r="U296" s="108" t="s">
        <v>134</v>
      </c>
      <c r="V296" s="120" t="s">
        <v>241</v>
      </c>
      <c r="Y296" s="120"/>
      <c r="AB296" s="120"/>
      <c r="AE296" s="120"/>
    </row>
    <row r="297" spans="1:256" s="108" customFormat="1" x14ac:dyDescent="0.2">
      <c r="A297" s="108" t="s">
        <v>127</v>
      </c>
      <c r="B297" s="108" t="s">
        <v>128</v>
      </c>
      <c r="C297" s="108" t="s">
        <v>129</v>
      </c>
      <c r="D297" s="123">
        <v>36586</v>
      </c>
      <c r="E297" s="116" t="s">
        <v>130</v>
      </c>
      <c r="F297" s="116" t="s">
        <v>4327</v>
      </c>
      <c r="G297" s="120"/>
      <c r="H297" s="108" t="s">
        <v>127</v>
      </c>
      <c r="I297" s="108" t="s">
        <v>128</v>
      </c>
      <c r="J297" s="120"/>
      <c r="K297" s="108" t="s">
        <v>133</v>
      </c>
      <c r="L297" s="108" t="s">
        <v>128</v>
      </c>
      <c r="M297" s="120"/>
      <c r="N297" s="108" t="s">
        <v>127</v>
      </c>
      <c r="O297" s="108" t="s">
        <v>128</v>
      </c>
      <c r="P297" s="120"/>
      <c r="Q297" s="108" t="s">
        <v>127</v>
      </c>
      <c r="R297" s="108" t="s">
        <v>128</v>
      </c>
      <c r="S297" s="120"/>
      <c r="V297" s="120"/>
      <c r="Y297" s="120"/>
      <c r="AB297" s="120"/>
      <c r="AE297" s="120"/>
      <c r="BB297" s="109"/>
      <c r="BC297" s="109"/>
      <c r="BE297" s="109"/>
      <c r="BF297" s="109"/>
      <c r="BH297" s="109"/>
      <c r="BI297" s="109"/>
      <c r="BK297" s="109"/>
      <c r="BL297" s="109"/>
      <c r="BN297" s="109"/>
      <c r="BO297" s="109"/>
      <c r="BQ297" s="123"/>
      <c r="BR297" s="109"/>
      <c r="BS297" s="116"/>
      <c r="BU297" s="120"/>
      <c r="BV297" s="116"/>
      <c r="BW297" s="116"/>
      <c r="BX297" s="125"/>
    </row>
    <row r="298" spans="1:256" s="108" customFormat="1" x14ac:dyDescent="0.2">
      <c r="A298" t="s">
        <v>332</v>
      </c>
      <c r="B298" t="s">
        <v>396</v>
      </c>
      <c r="C298" s="108" t="s">
        <v>2275</v>
      </c>
      <c r="D298" s="123">
        <v>36825</v>
      </c>
      <c r="E298" s="109" t="s">
        <v>191</v>
      </c>
      <c r="F298" s="120" t="s">
        <v>90</v>
      </c>
      <c r="G298" s="120" t="s">
        <v>1942</v>
      </c>
      <c r="H298" s="108" t="s">
        <v>332</v>
      </c>
      <c r="I298" s="108" t="s">
        <v>396</v>
      </c>
      <c r="J298" s="120" t="s">
        <v>1400</v>
      </c>
      <c r="K298" s="108" t="s">
        <v>332</v>
      </c>
      <c r="L298" s="108" t="s">
        <v>396</v>
      </c>
      <c r="M298" s="120" t="s">
        <v>2276</v>
      </c>
      <c r="N298" s="108" t="s">
        <v>332</v>
      </c>
      <c r="O298" s="108" t="s">
        <v>396</v>
      </c>
      <c r="P298" s="120" t="s">
        <v>358</v>
      </c>
      <c r="S298" s="120"/>
      <c r="V298" s="120"/>
      <c r="Y298" s="120"/>
      <c r="AB298" s="120"/>
      <c r="AE298" s="120"/>
    </row>
    <row r="299" spans="1:256" s="108" customFormat="1" x14ac:dyDescent="0.2">
      <c r="A299" s="108" t="s">
        <v>367</v>
      </c>
      <c r="B299" s="108" t="s">
        <v>170</v>
      </c>
      <c r="C299" s="108" t="s">
        <v>4583</v>
      </c>
      <c r="D299" s="123">
        <v>36200</v>
      </c>
      <c r="E299" s="109" t="s">
        <v>477</v>
      </c>
      <c r="F299" s="120"/>
      <c r="G299" s="120" t="s">
        <v>359</v>
      </c>
      <c r="J299" s="120"/>
      <c r="M299" s="120"/>
      <c r="P299" s="120"/>
      <c r="S299" s="120"/>
      <c r="V299" s="120"/>
      <c r="Y299" s="120"/>
      <c r="AB299" s="120"/>
      <c r="AE299" s="120"/>
    </row>
    <row r="300" spans="1:256" s="108" customFormat="1" x14ac:dyDescent="0.2">
      <c r="A300" s="108" t="s">
        <v>103</v>
      </c>
      <c r="B300" s="108" t="s">
        <v>324</v>
      </c>
      <c r="C300" s="108" t="s">
        <v>2231</v>
      </c>
      <c r="D300" s="123">
        <v>36825</v>
      </c>
      <c r="E300" s="109" t="s">
        <v>698</v>
      </c>
      <c r="F300" s="120" t="s">
        <v>4584</v>
      </c>
      <c r="G300" s="120" t="s">
        <v>1868</v>
      </c>
      <c r="H300" s="108" t="s">
        <v>94</v>
      </c>
      <c r="I300" s="108" t="s">
        <v>324</v>
      </c>
      <c r="J300" s="120" t="s">
        <v>4585</v>
      </c>
      <c r="M300" s="120"/>
      <c r="N300" s="108" t="s">
        <v>184</v>
      </c>
      <c r="O300" s="108" t="s">
        <v>324</v>
      </c>
      <c r="P300" s="120"/>
      <c r="S300" s="120"/>
      <c r="V300" s="120"/>
      <c r="Y300" s="120"/>
      <c r="AB300" s="120"/>
      <c r="AE300" s="120"/>
    </row>
    <row r="301" spans="1:256" s="108" customFormat="1" x14ac:dyDescent="0.2">
      <c r="A301" s="108" t="s">
        <v>2628</v>
      </c>
      <c r="B301" s="108" t="s">
        <v>583</v>
      </c>
      <c r="C301" s="108" t="s">
        <v>2629</v>
      </c>
      <c r="D301" s="123">
        <v>35852</v>
      </c>
      <c r="E301" s="116" t="s">
        <v>230</v>
      </c>
      <c r="F301" s="116" t="s">
        <v>230</v>
      </c>
      <c r="G301" s="120" t="s">
        <v>1961</v>
      </c>
      <c r="H301" s="108" t="s">
        <v>4586</v>
      </c>
      <c r="I301" s="108" t="s">
        <v>134</v>
      </c>
      <c r="J301" s="120" t="s">
        <v>1961</v>
      </c>
      <c r="K301" s="108" t="s">
        <v>421</v>
      </c>
      <c r="L301" s="108" t="s">
        <v>170</v>
      </c>
      <c r="M301" s="120" t="s">
        <v>406</v>
      </c>
      <c r="N301" s="108" t="s">
        <v>384</v>
      </c>
      <c r="O301" s="108" t="s">
        <v>170</v>
      </c>
      <c r="P301" s="120" t="s">
        <v>412</v>
      </c>
      <c r="Q301" s="108" t="s">
        <v>409</v>
      </c>
      <c r="R301" s="108" t="s">
        <v>170</v>
      </c>
      <c r="S301" s="120" t="s">
        <v>629</v>
      </c>
      <c r="T301" s="108" t="s">
        <v>2632</v>
      </c>
      <c r="U301" s="108" t="s">
        <v>170</v>
      </c>
      <c r="V301" s="120" t="s">
        <v>2633</v>
      </c>
      <c r="Y301" s="120"/>
      <c r="AB301" s="120"/>
      <c r="AE301" s="120"/>
      <c r="BB301" s="116"/>
      <c r="BC301" s="120"/>
      <c r="BE301" s="116"/>
      <c r="BF301" s="120"/>
      <c r="BH301" s="116"/>
      <c r="BI301" s="120"/>
      <c r="BK301" s="116"/>
      <c r="BL301" s="120"/>
      <c r="BN301" s="116"/>
      <c r="BO301" s="120"/>
      <c r="BR301" s="120"/>
      <c r="BS301" s="116"/>
      <c r="BT301" s="116"/>
      <c r="BU301" s="116"/>
      <c r="BV301" s="116"/>
      <c r="BW301" s="116"/>
      <c r="BX301" s="116"/>
    </row>
    <row r="302" spans="1:256" s="108" customFormat="1" x14ac:dyDescent="0.2">
      <c r="A302" s="108" t="s">
        <v>184</v>
      </c>
      <c r="B302" s="108" t="s">
        <v>93</v>
      </c>
      <c r="C302" s="108" t="s">
        <v>3996</v>
      </c>
      <c r="D302" s="123">
        <v>37190</v>
      </c>
      <c r="E302" s="109" t="s">
        <v>4449</v>
      </c>
      <c r="F302" s="120"/>
      <c r="G302" s="120"/>
      <c r="J302" s="120"/>
      <c r="M302" s="120"/>
      <c r="P302" s="120"/>
      <c r="S302" s="120"/>
      <c r="V302" s="120"/>
      <c r="Y302" s="120"/>
      <c r="AB302" s="120"/>
      <c r="AE302" s="120"/>
      <c r="BB302" s="116"/>
      <c r="BC302" s="120"/>
      <c r="BE302" s="116"/>
      <c r="BF302" s="120"/>
      <c r="BH302" s="116"/>
      <c r="BI302" s="120"/>
      <c r="BK302" s="116"/>
      <c r="BL302" s="120"/>
      <c r="BN302" s="116"/>
      <c r="BO302" s="120"/>
      <c r="BR302" s="120"/>
      <c r="BS302" s="116"/>
      <c r="BT302" s="116"/>
      <c r="BU302" s="116"/>
      <c r="BV302" s="116"/>
      <c r="BW302" s="116"/>
      <c r="BX302" s="116"/>
    </row>
    <row r="303" spans="1:256" s="108" customFormat="1" x14ac:dyDescent="0.2">
      <c r="A303" s="108" t="s">
        <v>258</v>
      </c>
      <c r="B303" s="108" t="s">
        <v>170</v>
      </c>
      <c r="C303" s="108" t="s">
        <v>1356</v>
      </c>
      <c r="D303" s="123">
        <v>35335</v>
      </c>
      <c r="E303" s="116" t="s">
        <v>473</v>
      </c>
      <c r="F303" s="120" t="s">
        <v>122</v>
      </c>
      <c r="G303" s="120" t="s">
        <v>247</v>
      </c>
      <c r="H303" s="108" t="s">
        <v>1662</v>
      </c>
      <c r="I303" s="108" t="s">
        <v>170</v>
      </c>
      <c r="J303" s="120" t="s">
        <v>4587</v>
      </c>
      <c r="M303" s="120"/>
      <c r="N303" s="108" t="s">
        <v>226</v>
      </c>
      <c r="O303" s="108" t="s">
        <v>170</v>
      </c>
      <c r="P303" s="120" t="s">
        <v>273</v>
      </c>
      <c r="Q303" s="108" t="s">
        <v>905</v>
      </c>
      <c r="R303" s="108" t="s">
        <v>170</v>
      </c>
      <c r="S303" s="120" t="s">
        <v>241</v>
      </c>
      <c r="V303" s="120"/>
      <c r="Y303" s="120"/>
      <c r="AB303" s="120"/>
      <c r="AE303" s="120"/>
    </row>
    <row r="304" spans="1:256" s="108" customFormat="1" x14ac:dyDescent="0.2">
      <c r="A304" s="108" t="s">
        <v>808</v>
      </c>
      <c r="B304" s="108" t="s">
        <v>261</v>
      </c>
      <c r="C304" s="108" t="s">
        <v>1806</v>
      </c>
      <c r="D304" s="123">
        <v>35240</v>
      </c>
      <c r="E304" s="109" t="s">
        <v>967</v>
      </c>
      <c r="F304" s="109" t="s">
        <v>4588</v>
      </c>
      <c r="G304" s="120" t="s">
        <v>817</v>
      </c>
      <c r="I304" s="109"/>
      <c r="J304" s="109"/>
      <c r="K304" s="108" t="s">
        <v>808</v>
      </c>
      <c r="L304" s="109" t="s">
        <v>261</v>
      </c>
      <c r="M304" s="109" t="s">
        <v>1807</v>
      </c>
      <c r="N304" s="108" t="s">
        <v>808</v>
      </c>
      <c r="O304" s="109" t="s">
        <v>261</v>
      </c>
      <c r="P304" s="109" t="s">
        <v>1808</v>
      </c>
      <c r="Q304" s="108" t="s">
        <v>808</v>
      </c>
      <c r="R304" s="109" t="s">
        <v>123</v>
      </c>
      <c r="S304" s="109" t="s">
        <v>359</v>
      </c>
      <c r="T304" s="108" t="s">
        <v>808</v>
      </c>
      <c r="U304" s="109" t="s">
        <v>123</v>
      </c>
      <c r="V304" s="109" t="s">
        <v>1105</v>
      </c>
      <c r="W304" s="108" t="s">
        <v>1056</v>
      </c>
      <c r="X304" s="109"/>
      <c r="Y304" s="109"/>
      <c r="Z304" s="108" t="s">
        <v>808</v>
      </c>
      <c r="AA304" s="109" t="s">
        <v>123</v>
      </c>
      <c r="AB304" s="109" t="s">
        <v>1810</v>
      </c>
      <c r="AD304" s="109"/>
      <c r="AE304" s="109"/>
      <c r="AG304" s="109"/>
      <c r="AH304" s="109"/>
      <c r="AJ304" s="109"/>
      <c r="AK304" s="109"/>
      <c r="AM304" s="109"/>
      <c r="AN304" s="109"/>
      <c r="AP304" s="109"/>
      <c r="AQ304" s="109"/>
      <c r="AS304" s="109"/>
      <c r="AT304" s="109"/>
      <c r="AV304" s="109"/>
      <c r="AW304" s="109"/>
      <c r="AY304" s="109"/>
      <c r="AZ304" s="109"/>
    </row>
    <row r="305" spans="1:256" s="108" customFormat="1" x14ac:dyDescent="0.2">
      <c r="A305" s="108" t="s">
        <v>103</v>
      </c>
      <c r="B305" s="108" t="s">
        <v>215</v>
      </c>
      <c r="C305" s="108" t="s">
        <v>1604</v>
      </c>
      <c r="D305" s="123">
        <v>35060</v>
      </c>
      <c r="E305" s="109" t="s">
        <v>516</v>
      </c>
      <c r="F305" s="109" t="s">
        <v>4589</v>
      </c>
      <c r="G305" s="120" t="s">
        <v>1603</v>
      </c>
      <c r="H305" s="108" t="s">
        <v>103</v>
      </c>
      <c r="I305" s="109" t="s">
        <v>556</v>
      </c>
      <c r="J305" s="109" t="s">
        <v>4590</v>
      </c>
      <c r="K305" s="108" t="s">
        <v>103</v>
      </c>
      <c r="L305" s="109" t="s">
        <v>556</v>
      </c>
      <c r="M305" s="109" t="s">
        <v>1607</v>
      </c>
      <c r="N305" s="108" t="s">
        <v>103</v>
      </c>
      <c r="O305" s="109" t="s">
        <v>556</v>
      </c>
      <c r="P305" s="109" t="s">
        <v>1608</v>
      </c>
      <c r="Q305" s="108" t="s">
        <v>103</v>
      </c>
      <c r="R305" s="109" t="s">
        <v>556</v>
      </c>
      <c r="S305" s="109" t="s">
        <v>1609</v>
      </c>
      <c r="T305" s="108" t="s">
        <v>103</v>
      </c>
      <c r="U305" s="109" t="s">
        <v>556</v>
      </c>
      <c r="V305" s="109" t="s">
        <v>1610</v>
      </c>
      <c r="W305" s="108" t="s">
        <v>103</v>
      </c>
      <c r="X305" s="109" t="s">
        <v>556</v>
      </c>
      <c r="Y305" s="109" t="s">
        <v>1611</v>
      </c>
      <c r="Z305" s="108" t="s">
        <v>103</v>
      </c>
      <c r="AA305" s="109" t="s">
        <v>556</v>
      </c>
      <c r="AB305" s="109" t="s">
        <v>1612</v>
      </c>
      <c r="AD305" s="109"/>
      <c r="AE305" s="109"/>
      <c r="AG305" s="109"/>
      <c r="AH305" s="109"/>
      <c r="AJ305" s="109"/>
      <c r="AK305" s="109"/>
      <c r="AM305" s="109"/>
      <c r="AN305" s="109"/>
      <c r="AP305" s="109"/>
      <c r="AQ305" s="109"/>
      <c r="AS305" s="109"/>
      <c r="AT305" s="109"/>
      <c r="AV305" s="109"/>
      <c r="AW305" s="109"/>
      <c r="AY305" s="109"/>
      <c r="AZ305" s="109"/>
      <c r="BA305" s="120"/>
      <c r="BC305" s="116"/>
      <c r="BD305" s="120"/>
      <c r="BF305" s="116"/>
      <c r="BG305" s="120"/>
      <c r="BI305" s="116"/>
      <c r="BJ305" s="120"/>
      <c r="BL305" s="116"/>
      <c r="BM305" s="120"/>
      <c r="BP305" s="120"/>
      <c r="BQ305" s="116"/>
      <c r="BR305" s="116"/>
      <c r="BS305" s="116"/>
      <c r="BT305" s="116"/>
      <c r="BU305" s="116"/>
      <c r="BV305" s="116"/>
    </row>
    <row r="306" spans="1:256" ht="12.75" customHeight="1" x14ac:dyDescent="0.2">
      <c r="A306" s="108" t="s">
        <v>238</v>
      </c>
      <c r="B306" s="108" t="s">
        <v>432</v>
      </c>
      <c r="C306" s="108" t="s">
        <v>4591</v>
      </c>
      <c r="D306" s="123">
        <v>37019</v>
      </c>
      <c r="E306" s="109" t="s">
        <v>4449</v>
      </c>
      <c r="F306" s="120"/>
      <c r="G306" s="120" t="s">
        <v>240</v>
      </c>
      <c r="H306" s="108"/>
      <c r="I306" s="108"/>
      <c r="J306" s="120"/>
      <c r="K306" s="108"/>
      <c r="L306" s="108"/>
      <c r="M306" s="120"/>
      <c r="N306" s="108"/>
      <c r="O306" s="108"/>
      <c r="P306" s="120"/>
      <c r="Q306" s="108"/>
      <c r="R306" s="108"/>
      <c r="S306" s="120"/>
      <c r="T306" s="108"/>
      <c r="U306" s="108"/>
      <c r="V306" s="120"/>
      <c r="W306" s="108"/>
      <c r="X306" s="108"/>
      <c r="Y306" s="120"/>
      <c r="Z306" s="108"/>
      <c r="AA306" s="108"/>
      <c r="AB306" s="120"/>
      <c r="AC306" s="108"/>
      <c r="AD306" s="108"/>
      <c r="AE306" s="120"/>
      <c r="AF306" s="108"/>
      <c r="AG306" s="108"/>
      <c r="AH306" s="108"/>
      <c r="AI306" s="108"/>
      <c r="AJ306" s="108"/>
      <c r="AK306" s="108"/>
      <c r="AL306" s="108"/>
      <c r="AM306" s="108"/>
      <c r="AN306" s="108"/>
      <c r="AO306" s="108"/>
      <c r="AP306" s="108"/>
      <c r="AQ306" s="108"/>
      <c r="AR306" s="108"/>
      <c r="AS306" s="108"/>
      <c r="AT306" s="108"/>
      <c r="AU306" s="108"/>
      <c r="AV306" s="108"/>
      <c r="AW306" s="108"/>
      <c r="AX306" s="108"/>
      <c r="AY306" s="108"/>
      <c r="AZ306" s="108"/>
      <c r="BA306" s="108"/>
      <c r="BB306" s="108"/>
      <c r="BC306" s="108"/>
      <c r="BD306" s="108"/>
      <c r="BE306" s="108"/>
      <c r="BF306" s="108"/>
      <c r="BG306" s="108"/>
      <c r="BH306" s="108"/>
      <c r="BI306" s="108"/>
      <c r="BJ306" s="108"/>
      <c r="BK306" s="108"/>
      <c r="BL306" s="108"/>
      <c r="BM306" s="108"/>
      <c r="BN306" s="108"/>
      <c r="BO306" s="108"/>
      <c r="BP306" s="108"/>
      <c r="BQ306" s="108"/>
      <c r="BR306" s="108"/>
      <c r="BS306" s="108"/>
      <c r="BT306" s="108"/>
      <c r="BU306" s="108"/>
      <c r="BV306" s="108"/>
      <c r="BW306" s="108"/>
      <c r="BX306" s="108"/>
      <c r="BY306" s="108"/>
      <c r="BZ306" s="108"/>
      <c r="CA306" s="108"/>
      <c r="CB306" s="108"/>
      <c r="CC306" s="108"/>
      <c r="CD306" s="108"/>
      <c r="CE306" s="108"/>
      <c r="CF306" s="108"/>
      <c r="CG306" s="108"/>
      <c r="CH306" s="108"/>
      <c r="CI306" s="108"/>
      <c r="CJ306" s="108"/>
      <c r="CK306" s="108"/>
      <c r="CL306" s="108"/>
      <c r="CM306" s="108"/>
      <c r="CN306" s="108"/>
      <c r="CO306" s="108"/>
      <c r="CP306" s="108"/>
      <c r="CQ306" s="108"/>
      <c r="CR306" s="108"/>
      <c r="CS306" s="108"/>
      <c r="CT306" s="108"/>
      <c r="CU306" s="108"/>
      <c r="CV306" s="108"/>
      <c r="CW306" s="108"/>
      <c r="CX306" s="108"/>
      <c r="CY306" s="108"/>
      <c r="CZ306" s="108"/>
      <c r="DA306" s="108"/>
      <c r="DB306" s="108"/>
      <c r="DC306" s="108"/>
      <c r="DD306" s="108"/>
      <c r="DE306" s="108"/>
      <c r="DF306" s="108"/>
      <c r="DG306" s="108"/>
      <c r="DH306" s="108"/>
      <c r="DI306" s="108"/>
      <c r="DJ306" s="108"/>
      <c r="DK306" s="108"/>
      <c r="DL306" s="108"/>
      <c r="DM306" s="108"/>
      <c r="DN306" s="108"/>
      <c r="DO306" s="108"/>
      <c r="DP306" s="108"/>
      <c r="DQ306" s="108"/>
      <c r="DR306" s="108"/>
      <c r="DS306" s="108"/>
      <c r="DT306" s="108"/>
      <c r="DU306" s="108"/>
      <c r="DV306" s="108"/>
      <c r="DW306" s="108"/>
      <c r="DX306" s="108"/>
      <c r="DY306" s="108"/>
      <c r="DZ306" s="108"/>
      <c r="EA306" s="108"/>
      <c r="EB306" s="108"/>
      <c r="EC306" s="108"/>
      <c r="ED306" s="108"/>
      <c r="EE306" s="108"/>
      <c r="EF306" s="108"/>
      <c r="EG306" s="108"/>
      <c r="EH306" s="108"/>
      <c r="EI306" s="108"/>
      <c r="EJ306" s="108"/>
      <c r="EK306" s="108"/>
      <c r="EL306" s="108"/>
      <c r="EM306" s="108"/>
      <c r="EN306" s="108"/>
      <c r="EO306" s="108"/>
      <c r="EP306" s="108"/>
      <c r="EQ306" s="108"/>
      <c r="ER306" s="108"/>
      <c r="ES306" s="108"/>
      <c r="ET306" s="108"/>
      <c r="EU306" s="108"/>
      <c r="EV306" s="108"/>
      <c r="EW306" s="108"/>
      <c r="EX306" s="108"/>
      <c r="EY306" s="108"/>
      <c r="EZ306" s="108"/>
      <c r="FA306" s="108"/>
      <c r="FB306" s="108"/>
      <c r="FC306" s="108"/>
      <c r="FD306" s="108"/>
      <c r="FE306" s="108"/>
      <c r="FF306" s="108"/>
      <c r="FG306" s="108"/>
      <c r="FH306" s="108"/>
      <c r="FI306" s="108"/>
      <c r="FJ306" s="108"/>
      <c r="FK306" s="108"/>
      <c r="FL306" s="108"/>
      <c r="FM306" s="108"/>
      <c r="FN306" s="108"/>
      <c r="FO306" s="108"/>
      <c r="FP306" s="108"/>
      <c r="FQ306" s="108"/>
      <c r="FR306" s="108"/>
      <c r="FS306" s="108"/>
      <c r="FT306" s="108"/>
      <c r="FU306" s="108"/>
      <c r="FV306" s="108"/>
      <c r="FW306" s="108"/>
      <c r="FX306" s="108"/>
      <c r="FY306" s="108"/>
      <c r="FZ306" s="108"/>
      <c r="GA306" s="108"/>
      <c r="GB306" s="108"/>
      <c r="GC306" s="108"/>
      <c r="GD306" s="108"/>
      <c r="GE306" s="108"/>
      <c r="GF306" s="108"/>
      <c r="GG306" s="108"/>
      <c r="GH306" s="108"/>
      <c r="GI306" s="108"/>
      <c r="GJ306" s="108"/>
      <c r="GK306" s="108"/>
      <c r="GL306" s="108"/>
      <c r="GM306" s="108"/>
      <c r="GN306" s="108"/>
      <c r="GO306" s="108"/>
      <c r="GP306" s="108"/>
      <c r="GQ306" s="108"/>
      <c r="GR306" s="108"/>
      <c r="GS306" s="108"/>
      <c r="GT306" s="108"/>
      <c r="GU306" s="108"/>
      <c r="GV306" s="108"/>
      <c r="GW306" s="108"/>
      <c r="GX306" s="108"/>
      <c r="GY306" s="108"/>
      <c r="GZ306" s="108"/>
      <c r="HA306" s="108"/>
      <c r="HB306" s="108"/>
      <c r="HC306" s="108"/>
      <c r="HD306" s="108"/>
      <c r="HE306" s="108"/>
      <c r="HF306" s="108"/>
      <c r="HG306" s="108"/>
      <c r="HH306" s="108"/>
      <c r="HI306" s="108"/>
      <c r="HJ306" s="108"/>
      <c r="HK306" s="108"/>
      <c r="HL306" s="108"/>
      <c r="HM306" s="108"/>
      <c r="HN306" s="108"/>
      <c r="HO306" s="108"/>
      <c r="HP306" s="108"/>
      <c r="HQ306" s="108"/>
      <c r="HR306" s="108"/>
      <c r="HS306" s="108"/>
      <c r="HT306" s="108"/>
      <c r="HU306" s="108"/>
      <c r="HV306" s="108"/>
      <c r="HW306" s="108"/>
      <c r="HX306" s="108"/>
      <c r="HY306" s="108"/>
      <c r="HZ306" s="108"/>
      <c r="IA306" s="108"/>
      <c r="IB306" s="108"/>
      <c r="IC306" s="108"/>
      <c r="ID306" s="108"/>
      <c r="IE306" s="108"/>
      <c r="IF306" s="108"/>
      <c r="IG306" s="108"/>
      <c r="IH306" s="108"/>
      <c r="II306" s="108"/>
      <c r="IJ306" s="108"/>
      <c r="IK306" s="108"/>
      <c r="IL306" s="108"/>
      <c r="IM306" s="108"/>
      <c r="IN306" s="108"/>
      <c r="IO306" s="108"/>
      <c r="IP306" s="108"/>
      <c r="IQ306" s="108"/>
      <c r="IR306" s="108"/>
      <c r="IS306" s="108"/>
      <c r="IT306" s="108"/>
      <c r="IU306" s="108"/>
      <c r="IV306" s="108"/>
    </row>
    <row r="307" spans="1:256" s="108" customFormat="1" x14ac:dyDescent="0.2">
      <c r="A307" s="108" t="s">
        <v>384</v>
      </c>
      <c r="B307" s="108" t="s">
        <v>306</v>
      </c>
      <c r="C307" s="108" t="s">
        <v>3112</v>
      </c>
      <c r="D307" s="123">
        <v>36608</v>
      </c>
      <c r="E307" s="116" t="s">
        <v>473</v>
      </c>
      <c r="F307" s="116" t="s">
        <v>473</v>
      </c>
      <c r="G307" s="120" t="s">
        <v>388</v>
      </c>
      <c r="H307" s="108" t="s">
        <v>409</v>
      </c>
      <c r="I307" s="108" t="s">
        <v>227</v>
      </c>
      <c r="J307" s="120" t="s">
        <v>412</v>
      </c>
      <c r="K307" s="108" t="s">
        <v>384</v>
      </c>
      <c r="L307" s="108" t="s">
        <v>227</v>
      </c>
      <c r="M307" s="120" t="s">
        <v>433</v>
      </c>
      <c r="N307" s="108" t="s">
        <v>384</v>
      </c>
      <c r="O307" s="108" t="s">
        <v>227</v>
      </c>
      <c r="P307" s="120" t="s">
        <v>406</v>
      </c>
      <c r="Q307" s="108" t="s">
        <v>397</v>
      </c>
      <c r="R307" s="108" t="s">
        <v>227</v>
      </c>
      <c r="S307" s="120" t="s">
        <v>412</v>
      </c>
      <c r="V307" s="120"/>
      <c r="Y307" s="120"/>
      <c r="AB307" s="120"/>
      <c r="AE307" s="120"/>
    </row>
    <row r="308" spans="1:256" s="108" customFormat="1" x14ac:dyDescent="0.2">
      <c r="C308" s="108" t="s">
        <v>4592</v>
      </c>
      <c r="D308" s="123">
        <v>35043</v>
      </c>
      <c r="E308" s="109" t="s">
        <v>245</v>
      </c>
      <c r="F308" s="109" t="s">
        <v>237</v>
      </c>
      <c r="G308" s="120"/>
      <c r="I308" s="116"/>
      <c r="J308" s="120"/>
      <c r="K308" s="108" t="s">
        <v>202</v>
      </c>
      <c r="L308" s="116" t="s">
        <v>242</v>
      </c>
      <c r="M308" s="120" t="s">
        <v>273</v>
      </c>
      <c r="N308" s="108" t="s">
        <v>3276</v>
      </c>
      <c r="O308" s="116" t="s">
        <v>242</v>
      </c>
      <c r="P308" s="120" t="s">
        <v>161</v>
      </c>
      <c r="Q308" s="108" t="s">
        <v>1505</v>
      </c>
      <c r="R308" s="116" t="s">
        <v>330</v>
      </c>
      <c r="S308" s="120" t="s">
        <v>558</v>
      </c>
      <c r="T308" s="108" t="s">
        <v>531</v>
      </c>
      <c r="U308" s="116" t="s">
        <v>330</v>
      </c>
      <c r="V308" s="120" t="s">
        <v>161</v>
      </c>
      <c r="W308" s="108" t="s">
        <v>1505</v>
      </c>
      <c r="X308" s="116" t="s">
        <v>330</v>
      </c>
      <c r="Y308" s="120" t="s">
        <v>519</v>
      </c>
      <c r="Z308" s="108" t="s">
        <v>258</v>
      </c>
      <c r="AA308" s="116" t="s">
        <v>330</v>
      </c>
      <c r="AB308" s="120" t="s">
        <v>241</v>
      </c>
      <c r="AD308" s="116"/>
      <c r="AE308" s="120"/>
      <c r="AG308" s="116"/>
      <c r="AH308" s="120"/>
      <c r="AJ308" s="116"/>
      <c r="AK308" s="120"/>
      <c r="AM308" s="116"/>
      <c r="AN308" s="120"/>
      <c r="AP308" s="116"/>
      <c r="AQ308" s="120"/>
      <c r="AS308" s="116"/>
      <c r="AT308" s="120"/>
      <c r="AV308" s="116"/>
      <c r="AW308" s="120"/>
      <c r="AY308" s="116"/>
      <c r="AZ308" s="120"/>
    </row>
    <row r="309" spans="1:256" s="108" customFormat="1" x14ac:dyDescent="0.2">
      <c r="A309" s="108" t="s">
        <v>397</v>
      </c>
      <c r="B309" s="108" t="s">
        <v>195</v>
      </c>
      <c r="C309" s="108" t="s">
        <v>4593</v>
      </c>
      <c r="D309" s="123">
        <v>37813</v>
      </c>
      <c r="E309" s="109" t="s">
        <v>4449</v>
      </c>
      <c r="F309" s="120"/>
      <c r="G309" s="120" t="s">
        <v>398</v>
      </c>
      <c r="J309" s="120"/>
      <c r="M309" s="120"/>
      <c r="P309" s="120"/>
      <c r="S309" s="120"/>
      <c r="V309" s="120"/>
      <c r="Y309" s="120"/>
      <c r="AB309" s="120"/>
      <c r="AE309" s="120"/>
    </row>
    <row r="310" spans="1:256" s="108" customFormat="1" x14ac:dyDescent="0.2">
      <c r="A310" s="108" t="s">
        <v>397</v>
      </c>
      <c r="B310" s="108" t="s">
        <v>177</v>
      </c>
      <c r="C310" s="108" t="s">
        <v>3215</v>
      </c>
      <c r="D310" s="123">
        <v>34808</v>
      </c>
      <c r="E310" s="116" t="s">
        <v>404</v>
      </c>
      <c r="F310" s="120" t="s">
        <v>1580</v>
      </c>
      <c r="G310" s="120" t="s">
        <v>412</v>
      </c>
      <c r="H310" s="108" t="s">
        <v>409</v>
      </c>
      <c r="I310" s="108" t="s">
        <v>306</v>
      </c>
      <c r="J310" s="120" t="s">
        <v>408</v>
      </c>
      <c r="M310" s="120"/>
      <c r="N310" s="108" t="s">
        <v>409</v>
      </c>
      <c r="O310" s="108" t="s">
        <v>252</v>
      </c>
      <c r="P310" s="120" t="s">
        <v>389</v>
      </c>
      <c r="Q310" s="108" t="s">
        <v>409</v>
      </c>
      <c r="R310" s="108" t="s">
        <v>252</v>
      </c>
      <c r="S310" s="120" t="s">
        <v>389</v>
      </c>
      <c r="T310" s="108" t="s">
        <v>409</v>
      </c>
      <c r="U310" s="108" t="s">
        <v>252</v>
      </c>
      <c r="V310" s="120" t="s">
        <v>408</v>
      </c>
      <c r="W310" s="108" t="s">
        <v>3216</v>
      </c>
      <c r="X310" s="108" t="s">
        <v>252</v>
      </c>
      <c r="Y310" s="120" t="s">
        <v>3217</v>
      </c>
      <c r="Z310" s="108" t="s">
        <v>397</v>
      </c>
      <c r="AA310" s="108" t="s">
        <v>252</v>
      </c>
      <c r="AB310" s="120" t="s">
        <v>398</v>
      </c>
      <c r="AC310" s="108" t="s">
        <v>397</v>
      </c>
      <c r="AD310" s="108" t="s">
        <v>252</v>
      </c>
      <c r="AE310" s="120" t="s">
        <v>412</v>
      </c>
    </row>
    <row r="311" spans="1:256" s="108" customFormat="1" x14ac:dyDescent="0.2">
      <c r="A311" s="108" t="s">
        <v>340</v>
      </c>
      <c r="B311" s="108" t="s">
        <v>215</v>
      </c>
      <c r="C311" s="108" t="s">
        <v>3737</v>
      </c>
      <c r="D311" s="123">
        <v>36705</v>
      </c>
      <c r="E311" s="109" t="s">
        <v>99</v>
      </c>
      <c r="F311" s="120" t="s">
        <v>191</v>
      </c>
      <c r="G311" s="120" t="s">
        <v>341</v>
      </c>
      <c r="H311" s="108" t="s">
        <v>340</v>
      </c>
      <c r="I311" s="108" t="s">
        <v>195</v>
      </c>
      <c r="J311" s="120" t="s">
        <v>823</v>
      </c>
      <c r="K311" s="108" t="s">
        <v>351</v>
      </c>
      <c r="L311" s="108" t="s">
        <v>195</v>
      </c>
      <c r="M311" s="120" t="s">
        <v>350</v>
      </c>
      <c r="N311" s="108" t="s">
        <v>340</v>
      </c>
      <c r="O311" s="108" t="s">
        <v>195</v>
      </c>
      <c r="P311" s="120" t="s">
        <v>364</v>
      </c>
      <c r="S311" s="120"/>
      <c r="V311" s="120"/>
      <c r="Y311" s="120"/>
      <c r="AB311" s="120"/>
      <c r="AE311" s="120"/>
      <c r="BB311" s="36"/>
      <c r="BC311" s="36"/>
      <c r="BE311" s="36"/>
      <c r="BF311" s="36"/>
      <c r="BH311" s="36"/>
      <c r="BI311" s="36"/>
      <c r="BK311" s="36"/>
      <c r="BL311" s="36"/>
      <c r="BN311" s="36"/>
      <c r="BO311" s="8"/>
      <c r="BR311" s="8"/>
      <c r="BS311" s="8"/>
      <c r="BT311" s="8"/>
      <c r="BU311" s="8"/>
      <c r="BW311" s="9"/>
      <c r="BX311" s="9"/>
    </row>
    <row r="312" spans="1:256" s="108" customFormat="1" x14ac:dyDescent="0.2">
      <c r="A312" s="108" t="s">
        <v>397</v>
      </c>
      <c r="B312" s="108" t="s">
        <v>306</v>
      </c>
      <c r="C312" s="108" t="s">
        <v>4594</v>
      </c>
      <c r="D312" s="123">
        <v>37043</v>
      </c>
      <c r="E312" s="109" t="s">
        <v>4449</v>
      </c>
      <c r="F312" s="120"/>
      <c r="G312" s="120" t="s">
        <v>398</v>
      </c>
      <c r="J312" s="120"/>
      <c r="M312" s="120"/>
      <c r="P312" s="120"/>
      <c r="S312" s="120"/>
      <c r="V312" s="120"/>
      <c r="Y312" s="120"/>
      <c r="AB312" s="120"/>
      <c r="AE312" s="120"/>
    </row>
    <row r="313" spans="1:256" s="108" customFormat="1" x14ac:dyDescent="0.2">
      <c r="C313" s="108" t="s">
        <v>4595</v>
      </c>
      <c r="D313" s="123">
        <v>34134</v>
      </c>
      <c r="E313" s="109" t="s">
        <v>321</v>
      </c>
      <c r="F313" s="109" t="s">
        <v>1436</v>
      </c>
      <c r="G313" s="120"/>
      <c r="I313" s="116"/>
      <c r="J313" s="120"/>
      <c r="K313" s="108" t="s">
        <v>376</v>
      </c>
      <c r="L313" s="116" t="s">
        <v>316</v>
      </c>
      <c r="M313" s="120" t="s">
        <v>2977</v>
      </c>
      <c r="N313" s="108" t="s">
        <v>308</v>
      </c>
      <c r="O313" s="116" t="s">
        <v>396</v>
      </c>
      <c r="P313" s="120" t="s">
        <v>781</v>
      </c>
      <c r="Q313" s="108" t="s">
        <v>308</v>
      </c>
      <c r="R313" s="116" t="s">
        <v>396</v>
      </c>
      <c r="S313" s="120" t="s">
        <v>317</v>
      </c>
      <c r="T313" s="108" t="s">
        <v>308</v>
      </c>
      <c r="U313" s="116" t="s">
        <v>396</v>
      </c>
      <c r="V313" s="120" t="s">
        <v>1074</v>
      </c>
      <c r="W313" s="108" t="s">
        <v>308</v>
      </c>
      <c r="X313" s="116" t="s">
        <v>396</v>
      </c>
      <c r="Y313" s="120" t="s">
        <v>729</v>
      </c>
      <c r="Z313" s="108" t="s">
        <v>308</v>
      </c>
      <c r="AA313" s="116" t="s">
        <v>316</v>
      </c>
      <c r="AB313" s="120" t="s">
        <v>765</v>
      </c>
      <c r="AC313" s="108" t="s">
        <v>308</v>
      </c>
      <c r="AD313" s="116" t="s">
        <v>316</v>
      </c>
      <c r="AE313" s="120" t="s">
        <v>764</v>
      </c>
      <c r="AF313" s="108" t="s">
        <v>329</v>
      </c>
      <c r="AG313" s="116" t="s">
        <v>316</v>
      </c>
      <c r="AH313" s="120" t="s">
        <v>2622</v>
      </c>
      <c r="AI313" s="108" t="s">
        <v>329</v>
      </c>
      <c r="AJ313" s="116" t="s">
        <v>316</v>
      </c>
      <c r="AK313" s="120" t="s">
        <v>273</v>
      </c>
      <c r="AM313" s="116"/>
      <c r="AN313" s="120"/>
      <c r="AP313" s="116"/>
      <c r="AQ313" s="120"/>
      <c r="AS313" s="116"/>
      <c r="AT313" s="120"/>
      <c r="AV313" s="116"/>
      <c r="AW313" s="120"/>
      <c r="AY313" s="116"/>
      <c r="AZ313" s="120"/>
    </row>
    <row r="314" spans="1:256" s="108" customFormat="1" x14ac:dyDescent="0.2">
      <c r="A314" s="108" t="s">
        <v>397</v>
      </c>
      <c r="B314" s="108" t="s">
        <v>306</v>
      </c>
      <c r="C314" s="108" t="s">
        <v>4596</v>
      </c>
      <c r="D314" s="123">
        <v>37003</v>
      </c>
      <c r="E314" s="109" t="s">
        <v>4449</v>
      </c>
      <c r="F314" s="120"/>
      <c r="G314" s="120" t="s">
        <v>398</v>
      </c>
      <c r="J314" s="120"/>
      <c r="M314" s="120"/>
      <c r="P314" s="120"/>
      <c r="S314" s="120"/>
      <c r="V314" s="120"/>
      <c r="Y314" s="120"/>
      <c r="AB314" s="120"/>
      <c r="AE314" s="120"/>
      <c r="BB314" s="116"/>
      <c r="BC314" s="120"/>
      <c r="BE314" s="116"/>
      <c r="BF314" s="120"/>
      <c r="BH314" s="116"/>
      <c r="BI314" s="120"/>
      <c r="BK314" s="116"/>
      <c r="BL314" s="120"/>
      <c r="BN314" s="116"/>
      <c r="BO314" s="120"/>
      <c r="BR314" s="120"/>
      <c r="BS314" s="116"/>
      <c r="BT314" s="116"/>
      <c r="BU314" s="116"/>
      <c r="BV314" s="116"/>
      <c r="BW314" s="116"/>
      <c r="BX314" s="116"/>
    </row>
    <row r="315" spans="1:256" s="108" customFormat="1" x14ac:dyDescent="0.2">
      <c r="A315" s="108" t="s">
        <v>397</v>
      </c>
      <c r="B315" s="108" t="s">
        <v>81</v>
      </c>
      <c r="C315" s="108" t="s">
        <v>1713</v>
      </c>
      <c r="D315" s="123">
        <v>36969</v>
      </c>
      <c r="E315" s="109" t="s">
        <v>348</v>
      </c>
      <c r="F315" s="109" t="s">
        <v>1437</v>
      </c>
      <c r="G315" s="120" t="s">
        <v>398</v>
      </c>
      <c r="H315" s="108" t="s">
        <v>397</v>
      </c>
      <c r="I315" s="116" t="s">
        <v>81</v>
      </c>
      <c r="J315" s="120" t="s">
        <v>412</v>
      </c>
      <c r="K315" s="108" t="s">
        <v>397</v>
      </c>
      <c r="L315" s="116" t="s">
        <v>81</v>
      </c>
      <c r="M315" s="120" t="s">
        <v>398</v>
      </c>
      <c r="O315" s="116"/>
      <c r="P315" s="120"/>
      <c r="R315" s="116"/>
      <c r="S315" s="120"/>
      <c r="U315" s="116"/>
      <c r="V315" s="120"/>
      <c r="X315" s="116"/>
      <c r="Y315" s="120"/>
      <c r="AA315" s="116"/>
      <c r="AB315" s="120"/>
      <c r="AD315" s="116"/>
      <c r="AE315" s="120"/>
      <c r="AG315" s="116"/>
      <c r="AH315" s="120"/>
      <c r="AJ315" s="116"/>
      <c r="AK315" s="120"/>
      <c r="AM315" s="116"/>
      <c r="AN315" s="120"/>
      <c r="BB315" s="116"/>
      <c r="BC315" s="120"/>
      <c r="BE315" s="116"/>
      <c r="BF315" s="120"/>
      <c r="BH315" s="116"/>
      <c r="BI315" s="120"/>
      <c r="BK315" s="116"/>
      <c r="BL315" s="120"/>
      <c r="BN315" s="116"/>
      <c r="BO315" s="120"/>
      <c r="BR315" s="120"/>
      <c r="BS315" s="116"/>
      <c r="BT315" s="116"/>
      <c r="BU315" s="116"/>
      <c r="BV315" s="116"/>
      <c r="BW315" s="116"/>
      <c r="BX315" s="116"/>
    </row>
    <row r="316" spans="1:256" x14ac:dyDescent="0.2">
      <c r="A316" s="108" t="s">
        <v>313</v>
      </c>
      <c r="B316" s="108" t="s">
        <v>195</v>
      </c>
      <c r="C316" s="108" t="s">
        <v>2740</v>
      </c>
      <c r="D316" s="123">
        <v>34976</v>
      </c>
      <c r="E316" s="109" t="s">
        <v>2741</v>
      </c>
      <c r="F316" s="108" t="s">
        <v>654</v>
      </c>
      <c r="G316" s="120" t="s">
        <v>248</v>
      </c>
      <c r="H316" s="108" t="s">
        <v>313</v>
      </c>
      <c r="I316" s="108" t="s">
        <v>185</v>
      </c>
      <c r="J316" s="109" t="s">
        <v>233</v>
      </c>
      <c r="K316" s="108" t="s">
        <v>746</v>
      </c>
      <c r="L316" s="108" t="s">
        <v>185</v>
      </c>
      <c r="M316" s="109" t="s">
        <v>2742</v>
      </c>
      <c r="N316" s="108" t="s">
        <v>288</v>
      </c>
      <c r="O316" s="108" t="s">
        <v>185</v>
      </c>
      <c r="P316" s="109" t="s">
        <v>248</v>
      </c>
      <c r="Q316" s="108" t="s">
        <v>288</v>
      </c>
      <c r="R316" s="108" t="s">
        <v>185</v>
      </c>
      <c r="S316" s="109" t="s">
        <v>204</v>
      </c>
      <c r="T316" s="108" t="s">
        <v>288</v>
      </c>
      <c r="U316" s="108" t="s">
        <v>185</v>
      </c>
      <c r="V316" s="109" t="s">
        <v>233</v>
      </c>
      <c r="W316" s="108" t="s">
        <v>288</v>
      </c>
      <c r="X316" s="108" t="s">
        <v>185</v>
      </c>
      <c r="Y316" s="109" t="s">
        <v>785</v>
      </c>
      <c r="Z316" s="108" t="s">
        <v>288</v>
      </c>
      <c r="AA316" s="108" t="s">
        <v>185</v>
      </c>
      <c r="AB316" s="109" t="s">
        <v>1389</v>
      </c>
      <c r="AC316" s="108" t="s">
        <v>288</v>
      </c>
      <c r="AD316" s="108" t="s">
        <v>185</v>
      </c>
      <c r="AE316" s="109" t="s">
        <v>594</v>
      </c>
      <c r="AF316" s="108" t="s">
        <v>298</v>
      </c>
      <c r="AG316" s="108" t="s">
        <v>185</v>
      </c>
      <c r="AH316" s="109" t="s">
        <v>247</v>
      </c>
      <c r="AI316" s="108"/>
      <c r="AJ316" s="108"/>
      <c r="AK316" s="108"/>
      <c r="AL316" s="108"/>
      <c r="AM316" s="108"/>
      <c r="AN316" s="108"/>
      <c r="AO316" s="108"/>
      <c r="AP316" s="108"/>
      <c r="AQ316" s="108"/>
      <c r="AR316" s="108"/>
      <c r="AS316" s="108"/>
      <c r="AT316" s="108"/>
      <c r="AU316" s="108"/>
      <c r="AV316" s="108"/>
      <c r="AW316" s="108"/>
      <c r="AX316" s="108"/>
      <c r="AY316" s="108"/>
      <c r="AZ316" s="108"/>
      <c r="BB316" s="36"/>
      <c r="BC316" s="36"/>
      <c r="BE316" s="36"/>
      <c r="BF316" s="36"/>
      <c r="BH316" s="36"/>
      <c r="BI316" s="36"/>
      <c r="BK316" s="36"/>
      <c r="BL316" s="36"/>
      <c r="BN316" s="36"/>
      <c r="BO316" s="8"/>
      <c r="BR316" s="8"/>
      <c r="BS316" s="8"/>
      <c r="BT316" s="8"/>
      <c r="BU316" s="8"/>
      <c r="BW316" s="9"/>
      <c r="BX316" s="9"/>
      <c r="BY316" s="108"/>
      <c r="BZ316" s="108"/>
      <c r="CA316" s="108"/>
      <c r="CB316" s="108"/>
      <c r="CC316" s="108"/>
      <c r="CD316" s="108"/>
      <c r="CE316" s="108"/>
      <c r="CF316" s="108"/>
      <c r="CG316" s="108"/>
      <c r="CH316" s="108"/>
      <c r="CI316" s="108"/>
      <c r="CJ316" s="108"/>
      <c r="CK316" s="108"/>
      <c r="CL316" s="108"/>
      <c r="CM316" s="108"/>
      <c r="CN316" s="108"/>
      <c r="CO316" s="108"/>
      <c r="CP316" s="108"/>
      <c r="CQ316" s="108"/>
      <c r="CR316" s="108"/>
      <c r="CS316" s="108"/>
      <c r="CT316" s="108"/>
      <c r="CU316" s="108"/>
      <c r="CV316" s="108"/>
      <c r="CW316" s="108"/>
      <c r="CX316" s="108"/>
      <c r="CY316" s="108"/>
      <c r="CZ316" s="108"/>
      <c r="DA316" s="108"/>
      <c r="DB316" s="108"/>
      <c r="DC316" s="108"/>
      <c r="DD316" s="108"/>
      <c r="DE316" s="108"/>
      <c r="DF316" s="108"/>
      <c r="DG316" s="108"/>
      <c r="DH316" s="108"/>
      <c r="DI316" s="108"/>
      <c r="DJ316" s="108"/>
      <c r="DK316" s="108"/>
      <c r="DL316" s="108"/>
      <c r="DM316" s="108"/>
      <c r="DN316" s="108"/>
      <c r="DO316" s="108"/>
      <c r="DP316" s="108"/>
      <c r="DQ316" s="108"/>
      <c r="DR316" s="108"/>
      <c r="DS316" s="108"/>
      <c r="DT316" s="108"/>
      <c r="DU316" s="108"/>
      <c r="DV316" s="108"/>
      <c r="DW316" s="108"/>
      <c r="DX316" s="108"/>
      <c r="DY316" s="108"/>
      <c r="DZ316" s="108"/>
      <c r="EA316" s="108"/>
      <c r="EB316" s="108"/>
      <c r="EC316" s="108"/>
      <c r="ED316" s="108"/>
      <c r="EE316" s="108"/>
      <c r="EF316" s="108"/>
      <c r="EG316" s="108"/>
      <c r="EH316" s="108"/>
      <c r="EI316" s="108"/>
      <c r="EJ316" s="108"/>
      <c r="EK316" s="108"/>
      <c r="EL316" s="108"/>
      <c r="EM316" s="108"/>
      <c r="EN316" s="108"/>
      <c r="EO316" s="108"/>
      <c r="EP316" s="108"/>
      <c r="EQ316" s="108"/>
      <c r="ER316" s="108"/>
      <c r="ES316" s="108"/>
      <c r="ET316" s="108"/>
      <c r="EU316" s="108"/>
      <c r="EV316" s="108"/>
      <c r="EW316" s="108"/>
      <c r="EX316" s="108"/>
      <c r="EY316" s="108"/>
      <c r="EZ316" s="108"/>
      <c r="FA316" s="108"/>
      <c r="FB316" s="108"/>
      <c r="FC316" s="108"/>
      <c r="FD316" s="108"/>
      <c r="FE316" s="108"/>
      <c r="FF316" s="108"/>
      <c r="FG316" s="108"/>
      <c r="FH316" s="108"/>
      <c r="FI316" s="108"/>
      <c r="FJ316" s="108"/>
      <c r="FK316" s="108"/>
      <c r="FL316" s="108"/>
      <c r="FM316" s="108"/>
      <c r="FN316" s="108"/>
      <c r="FO316" s="108"/>
      <c r="FP316" s="108"/>
      <c r="FQ316" s="108"/>
      <c r="FR316" s="108"/>
      <c r="FS316" s="108"/>
      <c r="FT316" s="108"/>
      <c r="FU316" s="108"/>
      <c r="FV316" s="108"/>
      <c r="FW316" s="108"/>
      <c r="FX316" s="108"/>
      <c r="FY316" s="108"/>
      <c r="FZ316" s="108"/>
      <c r="GA316" s="108"/>
      <c r="GB316" s="108"/>
      <c r="GC316" s="108"/>
      <c r="GD316" s="108"/>
      <c r="GE316" s="108"/>
      <c r="GF316" s="108"/>
      <c r="GG316" s="108"/>
      <c r="GH316" s="108"/>
      <c r="GI316" s="108"/>
      <c r="GJ316" s="108"/>
      <c r="GK316" s="108"/>
      <c r="GL316" s="108"/>
      <c r="GM316" s="108"/>
      <c r="GN316" s="108"/>
      <c r="GO316" s="108"/>
      <c r="GP316" s="108"/>
      <c r="GQ316" s="108"/>
      <c r="GR316" s="108"/>
      <c r="GS316" s="108"/>
      <c r="GT316" s="108"/>
      <c r="GU316" s="108"/>
      <c r="GV316" s="108"/>
      <c r="GW316" s="108"/>
      <c r="GX316" s="108"/>
      <c r="GY316" s="108"/>
      <c r="GZ316" s="108"/>
      <c r="HA316" s="108"/>
      <c r="HB316" s="108"/>
      <c r="HC316" s="108"/>
      <c r="HD316" s="108"/>
      <c r="HE316" s="108"/>
      <c r="HF316" s="108"/>
      <c r="HG316" s="108"/>
      <c r="HH316" s="108"/>
      <c r="HI316" s="108"/>
      <c r="HJ316" s="108"/>
      <c r="HK316" s="108"/>
      <c r="HL316" s="108"/>
      <c r="HM316" s="108"/>
      <c r="HN316" s="108"/>
      <c r="HO316" s="108"/>
      <c r="HP316" s="108"/>
      <c r="HQ316" s="108"/>
      <c r="HR316" s="108"/>
      <c r="HS316" s="108"/>
      <c r="HT316" s="108"/>
      <c r="HU316" s="108"/>
      <c r="HV316" s="108"/>
      <c r="HW316" s="108"/>
      <c r="HX316" s="108"/>
      <c r="HY316" s="108"/>
      <c r="HZ316" s="108"/>
      <c r="IA316" s="108"/>
      <c r="IB316" s="108"/>
      <c r="IC316" s="108"/>
      <c r="ID316" s="108"/>
      <c r="IE316" s="108"/>
      <c r="IF316" s="108"/>
      <c r="IG316" s="108"/>
      <c r="IH316" s="108"/>
      <c r="II316" s="108"/>
      <c r="IJ316" s="108"/>
      <c r="IK316" s="108"/>
      <c r="IL316" s="108"/>
      <c r="IM316" s="108"/>
      <c r="IN316" s="108"/>
      <c r="IO316" s="108"/>
      <c r="IP316" s="108"/>
      <c r="IQ316" s="108"/>
      <c r="IR316" s="108"/>
      <c r="IS316" s="108"/>
      <c r="IT316" s="108"/>
      <c r="IU316" s="108"/>
      <c r="IV316" s="108"/>
    </row>
    <row r="317" spans="1:256" s="108" customFormat="1" x14ac:dyDescent="0.2">
      <c r="A317" s="108" t="s">
        <v>284</v>
      </c>
      <c r="B317" s="108" t="s">
        <v>306</v>
      </c>
      <c r="C317" s="108" t="s">
        <v>3406</v>
      </c>
      <c r="D317" s="123">
        <v>35663</v>
      </c>
      <c r="E317" s="109" t="s">
        <v>89</v>
      </c>
      <c r="F317" s="120" t="s">
        <v>99</v>
      </c>
      <c r="G317" s="120" t="s">
        <v>240</v>
      </c>
      <c r="H317" s="108" t="s">
        <v>308</v>
      </c>
      <c r="I317" s="108" t="s">
        <v>306</v>
      </c>
      <c r="J317" s="120" t="s">
        <v>781</v>
      </c>
      <c r="K317" s="108" t="s">
        <v>329</v>
      </c>
      <c r="L317" s="108" t="s">
        <v>306</v>
      </c>
      <c r="M317" s="120" t="s">
        <v>266</v>
      </c>
      <c r="N317" s="108" t="s">
        <v>329</v>
      </c>
      <c r="O317" s="108" t="s">
        <v>306</v>
      </c>
      <c r="P317" s="120" t="s">
        <v>224</v>
      </c>
      <c r="S317" s="120"/>
      <c r="V317" s="120"/>
      <c r="Y317" s="120"/>
      <c r="AB317" s="120"/>
      <c r="AE317" s="120"/>
      <c r="BB317" s="116"/>
      <c r="BC317" s="120"/>
      <c r="BE317" s="116"/>
      <c r="BF317" s="120"/>
      <c r="BH317" s="116"/>
      <c r="BI317" s="120"/>
      <c r="BK317" s="116"/>
      <c r="BL317" s="120"/>
      <c r="BN317" s="116"/>
      <c r="BO317" s="120"/>
      <c r="BR317" s="120"/>
      <c r="BS317" s="116"/>
      <c r="BT317" s="116"/>
      <c r="BU317" s="116"/>
      <c r="BV317" s="116"/>
      <c r="BW317" s="116"/>
      <c r="BX317" s="116"/>
    </row>
    <row r="318" spans="1:256" s="108" customFormat="1" x14ac:dyDescent="0.2">
      <c r="A318" s="120"/>
      <c r="B318" s="120"/>
      <c r="C318" s="108" t="s">
        <v>1066</v>
      </c>
      <c r="D318" s="123">
        <v>36032</v>
      </c>
      <c r="E318" s="116" t="s">
        <v>473</v>
      </c>
      <c r="F318" s="120" t="s">
        <v>1039</v>
      </c>
      <c r="G318" s="120"/>
      <c r="H318" s="108" t="s">
        <v>1913</v>
      </c>
      <c r="I318" s="108" t="s">
        <v>252</v>
      </c>
      <c r="J318" s="120" t="s">
        <v>266</v>
      </c>
      <c r="K318" s="108" t="s">
        <v>531</v>
      </c>
      <c r="L318" s="108" t="s">
        <v>252</v>
      </c>
      <c r="M318" s="120" t="s">
        <v>1068</v>
      </c>
      <c r="N318" s="108" t="s">
        <v>258</v>
      </c>
      <c r="O318" s="108" t="s">
        <v>252</v>
      </c>
      <c r="P318" s="120" t="s">
        <v>266</v>
      </c>
      <c r="Q318" s="108" t="s">
        <v>258</v>
      </c>
      <c r="R318" s="108" t="s">
        <v>252</v>
      </c>
      <c r="S318" s="120" t="s">
        <v>241</v>
      </c>
      <c r="V318" s="120"/>
      <c r="Y318" s="120"/>
      <c r="AB318" s="120"/>
      <c r="AE318" s="120"/>
    </row>
    <row r="319" spans="1:256" s="108" customFormat="1" x14ac:dyDescent="0.2">
      <c r="A319" t="s">
        <v>226</v>
      </c>
      <c r="B319" t="s">
        <v>227</v>
      </c>
      <c r="C319" s="108" t="s">
        <v>229</v>
      </c>
      <c r="D319" s="123">
        <v>35923</v>
      </c>
      <c r="E319" s="116" t="s">
        <v>230</v>
      </c>
      <c r="F319" s="120" t="s">
        <v>150</v>
      </c>
      <c r="G319" s="120" t="s">
        <v>228</v>
      </c>
      <c r="H319" s="108" t="s">
        <v>226</v>
      </c>
      <c r="I319" s="108" t="s">
        <v>227</v>
      </c>
      <c r="J319" s="120" t="s">
        <v>228</v>
      </c>
      <c r="K319" s="108" t="s">
        <v>226</v>
      </c>
      <c r="L319" s="108" t="s">
        <v>227</v>
      </c>
      <c r="M319" s="120" t="s">
        <v>203</v>
      </c>
      <c r="N319" s="108" t="s">
        <v>226</v>
      </c>
      <c r="O319" s="108" t="s">
        <v>232</v>
      </c>
      <c r="P319" s="120" t="s">
        <v>233</v>
      </c>
      <c r="Q319" s="108" t="s">
        <v>226</v>
      </c>
      <c r="R319" s="108" t="s">
        <v>232</v>
      </c>
      <c r="S319" s="120" t="s">
        <v>234</v>
      </c>
      <c r="T319" s="108" t="s">
        <v>212</v>
      </c>
      <c r="U319" s="108" t="s">
        <v>232</v>
      </c>
      <c r="V319" s="120" t="s">
        <v>228</v>
      </c>
      <c r="Y319" s="120"/>
      <c r="AB319" s="120"/>
      <c r="AE319" s="120"/>
    </row>
    <row r="320" spans="1:256" x14ac:dyDescent="0.2">
      <c r="A320" s="108"/>
      <c r="B320" s="108"/>
      <c r="C320" s="108" t="s">
        <v>4597</v>
      </c>
      <c r="D320" s="123">
        <v>35990</v>
      </c>
      <c r="E320" s="109" t="s">
        <v>236</v>
      </c>
      <c r="F320" s="109" t="s">
        <v>1574</v>
      </c>
      <c r="G320" s="120"/>
      <c r="H320" s="108"/>
      <c r="I320" s="116"/>
      <c r="J320" s="120"/>
      <c r="K320" s="108" t="s">
        <v>80</v>
      </c>
      <c r="L320" s="116" t="s">
        <v>185</v>
      </c>
      <c r="M320" s="120" t="s">
        <v>2326</v>
      </c>
      <c r="N320" s="108"/>
      <c r="O320" s="116"/>
      <c r="P320" s="120"/>
      <c r="Q320" s="108"/>
      <c r="R320" s="116"/>
      <c r="S320" s="120"/>
      <c r="T320" s="108"/>
      <c r="U320" s="116"/>
      <c r="V320" s="120"/>
      <c r="W320" s="108"/>
      <c r="X320" s="116"/>
      <c r="Y320" s="120"/>
      <c r="Z320" s="108"/>
      <c r="AA320" s="116"/>
      <c r="AB320" s="120"/>
      <c r="AC320" s="108"/>
      <c r="AD320" s="116"/>
      <c r="AE320" s="120"/>
      <c r="AF320" s="108"/>
      <c r="AG320" s="116"/>
      <c r="AH320" s="120"/>
      <c r="AI320" s="108"/>
      <c r="AJ320" s="116"/>
      <c r="AK320" s="120"/>
      <c r="AL320" s="108"/>
      <c r="AM320" s="116"/>
      <c r="AN320" s="120"/>
      <c r="AO320" s="108"/>
      <c r="AP320" s="108"/>
      <c r="AQ320" s="108"/>
      <c r="AR320" s="108"/>
      <c r="AS320" s="108"/>
      <c r="AT320" s="108"/>
      <c r="AU320" s="108"/>
      <c r="AV320" s="108"/>
      <c r="AW320" s="108"/>
      <c r="AX320" s="108"/>
      <c r="AY320" s="108"/>
      <c r="AZ320" s="108"/>
      <c r="BA320" s="108"/>
      <c r="BB320" s="108"/>
      <c r="BC320" s="108"/>
      <c r="BD320" s="108"/>
      <c r="BE320" s="108"/>
      <c r="BF320" s="108"/>
      <c r="BG320" s="108"/>
      <c r="BH320" s="108"/>
      <c r="BI320" s="108"/>
      <c r="BJ320" s="108"/>
      <c r="BK320" s="108"/>
      <c r="BL320" s="108"/>
      <c r="BM320" s="108"/>
      <c r="BN320" s="108"/>
      <c r="BO320" s="108"/>
      <c r="BP320" s="108"/>
      <c r="BQ320" s="108"/>
      <c r="BR320" s="108"/>
      <c r="BS320" s="108"/>
      <c r="BT320" s="108"/>
      <c r="BU320" s="108"/>
      <c r="BV320" s="108"/>
      <c r="BW320" s="108"/>
      <c r="BX320" s="108"/>
      <c r="BY320" s="108"/>
      <c r="BZ320" s="108"/>
      <c r="CA320" s="108"/>
      <c r="CB320" s="108"/>
      <c r="CC320" s="108"/>
      <c r="CD320" s="108"/>
      <c r="CE320" s="108"/>
      <c r="CF320" s="108"/>
      <c r="CG320" s="108"/>
      <c r="CH320" s="108"/>
      <c r="CI320" s="108"/>
      <c r="CJ320" s="108"/>
      <c r="CK320" s="108"/>
      <c r="CL320" s="108"/>
      <c r="CM320" s="108"/>
      <c r="CN320" s="108"/>
      <c r="CO320" s="108"/>
      <c r="CP320" s="108"/>
      <c r="CQ320" s="108"/>
      <c r="CR320" s="108"/>
      <c r="CS320" s="108"/>
      <c r="CT320" s="108"/>
      <c r="CU320" s="108"/>
      <c r="CV320" s="108"/>
      <c r="CW320" s="108"/>
      <c r="CX320" s="108"/>
      <c r="CY320" s="108"/>
      <c r="CZ320" s="108"/>
      <c r="DA320" s="108"/>
      <c r="DB320" s="108"/>
      <c r="DC320" s="108"/>
      <c r="DD320" s="108"/>
      <c r="DE320" s="108"/>
      <c r="DF320" s="108"/>
      <c r="DG320" s="108"/>
      <c r="DH320" s="108"/>
      <c r="DI320" s="108"/>
      <c r="DJ320" s="108"/>
      <c r="DK320" s="108"/>
      <c r="DL320" s="108"/>
      <c r="DM320" s="108"/>
      <c r="DN320" s="108"/>
      <c r="DO320" s="108"/>
      <c r="DP320" s="108"/>
      <c r="DQ320" s="108"/>
      <c r="DR320" s="108"/>
      <c r="DS320" s="108"/>
      <c r="DT320" s="108"/>
      <c r="DU320" s="108"/>
      <c r="DV320" s="108"/>
      <c r="DW320" s="108"/>
      <c r="DX320" s="108"/>
      <c r="DY320" s="108"/>
      <c r="DZ320" s="108"/>
      <c r="EA320" s="108"/>
      <c r="EB320" s="108"/>
      <c r="EC320" s="108"/>
      <c r="ED320" s="108"/>
      <c r="EE320" s="108"/>
      <c r="EF320" s="108"/>
      <c r="EG320" s="108"/>
      <c r="EH320" s="108"/>
      <c r="EI320" s="108"/>
      <c r="EJ320" s="108"/>
      <c r="EK320" s="108"/>
      <c r="EL320" s="108"/>
      <c r="EM320" s="108"/>
      <c r="EN320" s="108"/>
      <c r="EO320" s="108"/>
      <c r="EP320" s="108"/>
      <c r="EQ320" s="108"/>
      <c r="ER320" s="108"/>
      <c r="ES320" s="108"/>
      <c r="ET320" s="108"/>
      <c r="EU320" s="108"/>
      <c r="EV320" s="108"/>
      <c r="EW320" s="108"/>
      <c r="EX320" s="108"/>
      <c r="EY320" s="108"/>
      <c r="EZ320" s="108"/>
      <c r="FA320" s="108"/>
      <c r="FB320" s="108"/>
      <c r="FC320" s="108"/>
      <c r="FD320" s="108"/>
      <c r="FE320" s="108"/>
      <c r="FF320" s="108"/>
      <c r="FG320" s="108"/>
      <c r="FH320" s="108"/>
      <c r="FI320" s="108"/>
      <c r="FJ320" s="108"/>
      <c r="FK320" s="108"/>
      <c r="FL320" s="108"/>
      <c r="FM320" s="108"/>
      <c r="FN320" s="108"/>
      <c r="FO320" s="108"/>
      <c r="FP320" s="108"/>
      <c r="FQ320" s="108"/>
      <c r="FR320" s="108"/>
      <c r="FS320" s="108"/>
      <c r="FT320" s="108"/>
      <c r="FU320" s="108"/>
      <c r="FV320" s="108"/>
      <c r="FW320" s="108"/>
      <c r="FX320" s="108"/>
      <c r="FY320" s="108"/>
      <c r="FZ320" s="108"/>
      <c r="GA320" s="108"/>
      <c r="GB320" s="108"/>
      <c r="GC320" s="108"/>
      <c r="GD320" s="108"/>
      <c r="GE320" s="108"/>
      <c r="GF320" s="108"/>
      <c r="GG320" s="108"/>
      <c r="GH320" s="108"/>
      <c r="GI320" s="108"/>
      <c r="GJ320" s="108"/>
      <c r="GK320" s="108"/>
      <c r="GL320" s="108"/>
      <c r="GM320" s="108"/>
      <c r="GN320" s="108"/>
      <c r="GO320" s="108"/>
      <c r="GP320" s="108"/>
      <c r="GQ320" s="108"/>
      <c r="GR320" s="108"/>
      <c r="GS320" s="108"/>
      <c r="GT320" s="108"/>
      <c r="GU320" s="108"/>
      <c r="GV320" s="108"/>
      <c r="GW320" s="108"/>
      <c r="GX320" s="108"/>
      <c r="GY320" s="108"/>
      <c r="GZ320" s="108"/>
      <c r="HA320" s="108"/>
      <c r="HB320" s="108"/>
      <c r="HC320" s="108"/>
      <c r="HD320" s="108"/>
      <c r="HE320" s="108"/>
      <c r="HF320" s="108"/>
      <c r="HG320" s="108"/>
      <c r="HH320" s="108"/>
      <c r="HI320" s="108"/>
      <c r="HJ320" s="108"/>
      <c r="HK320" s="108"/>
      <c r="HL320" s="108"/>
      <c r="HM320" s="108"/>
      <c r="HN320" s="108"/>
      <c r="HO320" s="108"/>
      <c r="HP320" s="108"/>
      <c r="HQ320" s="108"/>
      <c r="HR320" s="108"/>
      <c r="HS320" s="108"/>
      <c r="HT320" s="108"/>
      <c r="HU320" s="108"/>
      <c r="HV320" s="108"/>
      <c r="HW320" s="108"/>
      <c r="HX320" s="108"/>
      <c r="HY320" s="108"/>
      <c r="HZ320" s="108"/>
      <c r="IA320" s="108"/>
      <c r="IB320" s="108"/>
      <c r="IC320" s="108"/>
      <c r="ID320" s="108"/>
      <c r="IE320" s="108"/>
      <c r="IF320" s="108"/>
      <c r="IG320" s="108"/>
      <c r="IH320" s="108"/>
      <c r="II320" s="108"/>
      <c r="IJ320" s="108"/>
      <c r="IK320" s="108"/>
      <c r="IL320" s="108"/>
      <c r="IM320" s="108"/>
      <c r="IN320" s="108"/>
      <c r="IO320" s="108"/>
      <c r="IP320" s="108"/>
      <c r="IQ320" s="108"/>
      <c r="IR320" s="108"/>
      <c r="IS320" s="108"/>
      <c r="IT320" s="108"/>
      <c r="IU320" s="108"/>
      <c r="IV320" s="108"/>
    </row>
    <row r="321" spans="1:256" s="108" customFormat="1" x14ac:dyDescent="0.2">
      <c r="A321" s="108" t="s">
        <v>284</v>
      </c>
      <c r="B321" s="108" t="s">
        <v>195</v>
      </c>
      <c r="C321" s="108" t="s">
        <v>2281</v>
      </c>
      <c r="D321" s="123">
        <v>34014</v>
      </c>
      <c r="E321" s="109" t="s">
        <v>2282</v>
      </c>
      <c r="F321" s="109" t="s">
        <v>4598</v>
      </c>
      <c r="G321" s="120" t="s">
        <v>738</v>
      </c>
      <c r="H321" s="108" t="s">
        <v>279</v>
      </c>
      <c r="I321" s="116" t="s">
        <v>170</v>
      </c>
      <c r="J321" s="120" t="s">
        <v>1674</v>
      </c>
      <c r="K321" s="108" t="s">
        <v>1378</v>
      </c>
      <c r="L321" s="116" t="s">
        <v>252</v>
      </c>
      <c r="M321" s="120" t="s">
        <v>2284</v>
      </c>
      <c r="N321" s="108" t="s">
        <v>284</v>
      </c>
      <c r="O321" s="116" t="s">
        <v>556</v>
      </c>
      <c r="P321" s="120" t="s">
        <v>196</v>
      </c>
      <c r="Q321" s="108" t="s">
        <v>284</v>
      </c>
      <c r="R321" s="116" t="s">
        <v>556</v>
      </c>
      <c r="S321" s="120" t="s">
        <v>286</v>
      </c>
      <c r="T321" s="108" t="s">
        <v>279</v>
      </c>
      <c r="U321" s="116" t="s">
        <v>324</v>
      </c>
      <c r="V321" s="120" t="s">
        <v>359</v>
      </c>
      <c r="W321" s="108" t="s">
        <v>284</v>
      </c>
      <c r="X321" s="116" t="s">
        <v>316</v>
      </c>
      <c r="Y321" s="120" t="s">
        <v>204</v>
      </c>
      <c r="Z321" s="108" t="s">
        <v>808</v>
      </c>
      <c r="AA321" s="116" t="s">
        <v>215</v>
      </c>
      <c r="AB321" s="120" t="s">
        <v>1105</v>
      </c>
      <c r="AC321" s="108" t="s">
        <v>808</v>
      </c>
      <c r="AD321" s="116" t="s">
        <v>215</v>
      </c>
      <c r="AE321" s="120" t="s">
        <v>1265</v>
      </c>
      <c r="AF321" s="108" t="s">
        <v>740</v>
      </c>
      <c r="AG321" s="116" t="s">
        <v>215</v>
      </c>
      <c r="AH321" s="120" t="s">
        <v>2286</v>
      </c>
      <c r="AI321" s="108" t="s">
        <v>379</v>
      </c>
      <c r="AJ321" s="116" t="s">
        <v>215</v>
      </c>
      <c r="AK321" s="120" t="s">
        <v>1108</v>
      </c>
      <c r="AM321" s="116"/>
      <c r="AN321" s="120"/>
      <c r="AP321" s="116"/>
      <c r="AQ321" s="120"/>
      <c r="AS321" s="116"/>
      <c r="AT321" s="120"/>
      <c r="AV321" s="116"/>
      <c r="AW321" s="120"/>
      <c r="AY321" s="116"/>
      <c r="AZ321" s="120"/>
    </row>
    <row r="322" spans="1:256" s="108" customFormat="1" x14ac:dyDescent="0.2">
      <c r="A322" s="108" t="s">
        <v>340</v>
      </c>
      <c r="B322" s="108" t="s">
        <v>396</v>
      </c>
      <c r="C322" s="108" t="s">
        <v>2643</v>
      </c>
      <c r="D322" s="123">
        <v>36200</v>
      </c>
      <c r="E322" s="109" t="s">
        <v>698</v>
      </c>
      <c r="F322" s="120"/>
      <c r="G322" s="120" t="s">
        <v>341</v>
      </c>
      <c r="J322" s="120"/>
      <c r="K322" s="108" t="s">
        <v>340</v>
      </c>
      <c r="L322" s="108" t="s">
        <v>396</v>
      </c>
      <c r="M322" s="120" t="s">
        <v>341</v>
      </c>
      <c r="N322" s="108" t="s">
        <v>340</v>
      </c>
      <c r="O322" s="108" t="s">
        <v>396</v>
      </c>
      <c r="P322" s="120" t="s">
        <v>341</v>
      </c>
      <c r="S322" s="120"/>
      <c r="V322" s="120"/>
      <c r="Y322" s="120"/>
      <c r="AB322" s="120"/>
      <c r="AE322" s="120"/>
    </row>
    <row r="323" spans="1:256" s="108" customFormat="1" x14ac:dyDescent="0.2">
      <c r="A323" s="108" t="s">
        <v>442</v>
      </c>
      <c r="B323" s="108" t="s">
        <v>140</v>
      </c>
      <c r="C323" s="108" t="s">
        <v>443</v>
      </c>
      <c r="D323" s="123">
        <v>36847</v>
      </c>
      <c r="E323" s="109" t="s">
        <v>172</v>
      </c>
      <c r="F323" s="120" t="s">
        <v>344</v>
      </c>
      <c r="G323" s="120"/>
      <c r="H323" s="108" t="s">
        <v>639</v>
      </c>
      <c r="I323" s="108" t="s">
        <v>140</v>
      </c>
      <c r="J323" s="120"/>
      <c r="M323" s="120"/>
      <c r="P323" s="120"/>
      <c r="S323" s="120"/>
      <c r="V323" s="120"/>
      <c r="Y323" s="120"/>
      <c r="AB323" s="120"/>
      <c r="AE323" s="120"/>
      <c r="BB323" s="109"/>
      <c r="BC323" s="109"/>
      <c r="BE323" s="109"/>
      <c r="BF323" s="109"/>
      <c r="BH323" s="109"/>
      <c r="BI323" s="109"/>
      <c r="BK323" s="109"/>
      <c r="BL323" s="109"/>
      <c r="BN323" s="109"/>
      <c r="BO323" s="109"/>
      <c r="BQ323" s="123"/>
      <c r="BR323" s="109"/>
      <c r="BS323" s="116"/>
      <c r="BU323" s="120"/>
      <c r="BV323" s="116"/>
      <c r="BW323" s="116"/>
      <c r="BX323" s="125"/>
    </row>
    <row r="324" spans="1:256" s="108" customFormat="1" x14ac:dyDescent="0.2">
      <c r="A324" s="108" t="s">
        <v>147</v>
      </c>
      <c r="B324" s="108" t="s">
        <v>170</v>
      </c>
      <c r="C324" s="108" t="s">
        <v>171</v>
      </c>
      <c r="D324" s="123">
        <v>37194</v>
      </c>
      <c r="E324" s="109" t="s">
        <v>172</v>
      </c>
      <c r="F324" s="120" t="s">
        <v>173</v>
      </c>
      <c r="G324" s="120"/>
      <c r="H324" s="108" t="s">
        <v>2482</v>
      </c>
      <c r="I324" s="108" t="s">
        <v>170</v>
      </c>
      <c r="J324" s="120" t="s">
        <v>164</v>
      </c>
      <c r="M324" s="120"/>
      <c r="P324" s="120"/>
      <c r="S324" s="120"/>
      <c r="V324" s="120"/>
      <c r="Y324" s="120"/>
      <c r="AB324" s="120"/>
      <c r="AE324" s="120"/>
    </row>
    <row r="325" spans="1:256" s="108" customFormat="1" x14ac:dyDescent="0.2">
      <c r="A325" s="108" t="s">
        <v>258</v>
      </c>
      <c r="B325" s="108" t="s">
        <v>207</v>
      </c>
      <c r="C325" s="108" t="s">
        <v>4599</v>
      </c>
      <c r="D325" s="123">
        <v>37637</v>
      </c>
      <c r="E325" s="109" t="s">
        <v>4421</v>
      </c>
      <c r="F325" s="120"/>
      <c r="G325" s="120" t="s">
        <v>247</v>
      </c>
      <c r="J325" s="120"/>
      <c r="M325" s="120"/>
      <c r="P325" s="120"/>
      <c r="S325" s="120"/>
      <c r="V325" s="120"/>
      <c r="Y325" s="120"/>
      <c r="AB325" s="120"/>
      <c r="AE325" s="120"/>
    </row>
    <row r="326" spans="1:256" ht="12.75" customHeight="1" x14ac:dyDescent="0.2">
      <c r="A326" s="108" t="s">
        <v>445</v>
      </c>
      <c r="B326" s="108" t="s">
        <v>583</v>
      </c>
      <c r="C326" s="120" t="s">
        <v>1968</v>
      </c>
      <c r="D326" s="123">
        <v>35030</v>
      </c>
      <c r="E326" s="116" t="s">
        <v>121</v>
      </c>
      <c r="F326" s="120" t="s">
        <v>677</v>
      </c>
      <c r="G326" s="120"/>
      <c r="H326" s="108" t="s">
        <v>445</v>
      </c>
      <c r="I326" s="108" t="s">
        <v>583</v>
      </c>
      <c r="J326" s="120"/>
      <c r="K326" s="108" t="s">
        <v>445</v>
      </c>
      <c r="L326" s="108" t="s">
        <v>583</v>
      </c>
      <c r="M326" s="120"/>
      <c r="N326" s="108" t="s">
        <v>445</v>
      </c>
      <c r="O326" s="108" t="s">
        <v>583</v>
      </c>
      <c r="P326" s="120"/>
      <c r="Q326" s="108" t="s">
        <v>445</v>
      </c>
      <c r="R326" s="108" t="s">
        <v>583</v>
      </c>
      <c r="S326" s="120"/>
      <c r="T326" s="108" t="s">
        <v>445</v>
      </c>
      <c r="U326" s="108" t="s">
        <v>583</v>
      </c>
      <c r="V326" s="120"/>
      <c r="W326" s="108" t="s">
        <v>445</v>
      </c>
      <c r="X326" s="108" t="s">
        <v>331</v>
      </c>
      <c r="Y326" s="120"/>
      <c r="Z326" s="108"/>
      <c r="AA326" s="108"/>
      <c r="AB326" s="120"/>
      <c r="AC326" s="108"/>
      <c r="AD326" s="108"/>
      <c r="AE326" s="120"/>
      <c r="AF326" s="108"/>
      <c r="AG326" s="108"/>
      <c r="AH326" s="108"/>
      <c r="AI326" s="108"/>
      <c r="AJ326" s="108"/>
      <c r="AK326" s="108"/>
      <c r="AL326" s="108"/>
      <c r="AM326" s="108"/>
      <c r="AN326" s="108"/>
      <c r="AO326" s="108"/>
      <c r="AP326" s="108"/>
      <c r="AQ326" s="108"/>
      <c r="AR326" s="108"/>
      <c r="AS326" s="108"/>
      <c r="AT326" s="108"/>
      <c r="AU326" s="108"/>
      <c r="AV326" s="108"/>
      <c r="AW326" s="108"/>
      <c r="AX326" s="108"/>
      <c r="AY326" s="108"/>
      <c r="AZ326" s="108"/>
      <c r="BA326" s="108"/>
      <c r="BB326" s="108"/>
      <c r="BC326" s="108"/>
      <c r="BD326" s="108"/>
      <c r="BE326" s="108"/>
      <c r="BF326" s="108"/>
      <c r="BG326" s="108"/>
      <c r="BH326" s="108"/>
      <c r="BI326" s="108"/>
      <c r="BJ326" s="108"/>
      <c r="BK326" s="108"/>
      <c r="BL326" s="108"/>
      <c r="BM326" s="108"/>
      <c r="BN326" s="108"/>
      <c r="BO326" s="108"/>
      <c r="BP326" s="108"/>
      <c r="BQ326" s="108"/>
      <c r="BR326" s="108"/>
      <c r="BS326" s="108"/>
      <c r="BT326" s="108"/>
      <c r="BU326" s="108"/>
      <c r="BV326" s="108"/>
      <c r="BW326" s="108"/>
      <c r="BX326" s="108"/>
      <c r="BY326" s="108"/>
      <c r="BZ326" s="108"/>
      <c r="CA326" s="108"/>
      <c r="CB326" s="108"/>
      <c r="CC326" s="108"/>
      <c r="CD326" s="108"/>
      <c r="CE326" s="108"/>
      <c r="CF326" s="108"/>
      <c r="CG326" s="108"/>
      <c r="CH326" s="108"/>
      <c r="CI326" s="108"/>
      <c r="CJ326" s="108"/>
      <c r="CK326" s="108"/>
      <c r="CL326" s="108"/>
      <c r="CM326" s="108"/>
      <c r="CN326" s="108"/>
      <c r="CO326" s="108"/>
      <c r="CP326" s="108"/>
      <c r="CQ326" s="108"/>
      <c r="CR326" s="108"/>
      <c r="CS326" s="108"/>
      <c r="CT326" s="108"/>
      <c r="CU326" s="108"/>
      <c r="CV326" s="108"/>
      <c r="CW326" s="108"/>
      <c r="CX326" s="108"/>
      <c r="CY326" s="108"/>
      <c r="CZ326" s="108"/>
      <c r="DA326" s="108"/>
      <c r="DB326" s="108"/>
      <c r="DC326" s="108"/>
      <c r="DD326" s="108"/>
      <c r="DE326" s="108"/>
      <c r="DF326" s="108"/>
      <c r="DG326" s="108"/>
      <c r="DH326" s="108"/>
      <c r="DI326" s="108"/>
      <c r="DJ326" s="108"/>
      <c r="DK326" s="108"/>
      <c r="DL326" s="108"/>
      <c r="DM326" s="108"/>
      <c r="DN326" s="108"/>
      <c r="DO326" s="108"/>
      <c r="DP326" s="108"/>
      <c r="DQ326" s="108"/>
      <c r="DR326" s="108"/>
      <c r="DS326" s="108"/>
      <c r="DT326" s="108"/>
      <c r="DU326" s="108"/>
      <c r="DV326" s="108"/>
      <c r="DW326" s="108"/>
      <c r="DX326" s="108"/>
      <c r="DY326" s="108"/>
      <c r="DZ326" s="108"/>
      <c r="EA326" s="108"/>
      <c r="EB326" s="108"/>
      <c r="EC326" s="108"/>
      <c r="ED326" s="108"/>
      <c r="EE326" s="108"/>
      <c r="EF326" s="108"/>
      <c r="EG326" s="108"/>
      <c r="EH326" s="108"/>
      <c r="EI326" s="108"/>
      <c r="EJ326" s="108"/>
      <c r="EK326" s="108"/>
      <c r="EL326" s="108"/>
      <c r="EM326" s="108"/>
      <c r="EN326" s="108"/>
      <c r="EO326" s="108"/>
      <c r="EP326" s="108"/>
      <c r="EQ326" s="108"/>
      <c r="ER326" s="108"/>
      <c r="ES326" s="108"/>
      <c r="ET326" s="108"/>
      <c r="EU326" s="108"/>
      <c r="EV326" s="108"/>
      <c r="EW326" s="108"/>
      <c r="EX326" s="108"/>
      <c r="EY326" s="108"/>
      <c r="EZ326" s="108"/>
      <c r="FA326" s="108"/>
      <c r="FB326" s="108"/>
      <c r="FC326" s="108"/>
      <c r="FD326" s="108"/>
      <c r="FE326" s="108"/>
      <c r="FF326" s="108"/>
      <c r="FG326" s="108"/>
      <c r="FH326" s="108"/>
      <c r="FI326" s="108"/>
      <c r="FJ326" s="108"/>
      <c r="FK326" s="108"/>
      <c r="FL326" s="108"/>
      <c r="FM326" s="108"/>
      <c r="FN326" s="108"/>
      <c r="FO326" s="108"/>
      <c r="FP326" s="108"/>
      <c r="FQ326" s="108"/>
      <c r="FR326" s="108"/>
      <c r="FS326" s="108"/>
      <c r="FT326" s="108"/>
      <c r="FU326" s="108"/>
      <c r="FV326" s="108"/>
      <c r="FW326" s="108"/>
      <c r="FX326" s="108"/>
      <c r="FY326" s="108"/>
      <c r="FZ326" s="108"/>
      <c r="GA326" s="108"/>
      <c r="GB326" s="108"/>
      <c r="GC326" s="108"/>
      <c r="GD326" s="108"/>
      <c r="GE326" s="108"/>
      <c r="GF326" s="108"/>
      <c r="GG326" s="108"/>
      <c r="GH326" s="108"/>
      <c r="GI326" s="108"/>
      <c r="GJ326" s="108"/>
      <c r="GK326" s="108"/>
      <c r="GL326" s="108"/>
      <c r="GM326" s="108"/>
      <c r="GN326" s="108"/>
      <c r="GO326" s="108"/>
      <c r="GP326" s="108"/>
      <c r="GQ326" s="108"/>
      <c r="GR326" s="108"/>
      <c r="GS326" s="108"/>
      <c r="GT326" s="108"/>
      <c r="GU326" s="108"/>
      <c r="GV326" s="108"/>
      <c r="GW326" s="108"/>
      <c r="GX326" s="108"/>
      <c r="GY326" s="108"/>
      <c r="GZ326" s="108"/>
      <c r="HA326" s="108"/>
      <c r="HB326" s="108"/>
      <c r="HC326" s="108"/>
      <c r="HD326" s="108"/>
      <c r="HE326" s="108"/>
      <c r="HF326" s="108"/>
      <c r="HG326" s="108"/>
      <c r="HH326" s="108"/>
      <c r="HI326" s="108"/>
      <c r="HJ326" s="108"/>
      <c r="HK326" s="108"/>
      <c r="HL326" s="108"/>
      <c r="HM326" s="108"/>
      <c r="HN326" s="108"/>
      <c r="HO326" s="108"/>
      <c r="HP326" s="108"/>
      <c r="HQ326" s="108"/>
      <c r="HR326" s="108"/>
      <c r="HS326" s="108"/>
      <c r="HT326" s="108"/>
      <c r="HU326" s="108"/>
      <c r="HV326" s="108"/>
      <c r="HW326" s="108"/>
      <c r="HX326" s="108"/>
      <c r="HY326" s="108"/>
      <c r="HZ326" s="108"/>
      <c r="IA326" s="108"/>
      <c r="IB326" s="108"/>
      <c r="IC326" s="108"/>
      <c r="ID326" s="108"/>
      <c r="IE326" s="108"/>
      <c r="IF326" s="108"/>
      <c r="IG326" s="108"/>
      <c r="IH326" s="108"/>
      <c r="II326" s="108"/>
      <c r="IJ326" s="108"/>
      <c r="IK326" s="108"/>
      <c r="IL326" s="108"/>
      <c r="IM326" s="108"/>
      <c r="IN326" s="108"/>
      <c r="IO326" s="108"/>
      <c r="IP326" s="108"/>
      <c r="IQ326" s="108"/>
      <c r="IR326" s="108"/>
      <c r="IS326" s="108"/>
      <c r="IT326" s="108"/>
      <c r="IU326" s="108"/>
      <c r="IV326" s="108"/>
    </row>
    <row r="327" spans="1:256" s="108" customFormat="1" x14ac:dyDescent="0.2">
      <c r="C327" s="108" t="s">
        <v>4600</v>
      </c>
      <c r="D327" s="123">
        <v>35152</v>
      </c>
      <c r="E327" s="109" t="s">
        <v>361</v>
      </c>
      <c r="F327" s="109" t="s">
        <v>428</v>
      </c>
      <c r="G327" s="120"/>
      <c r="I327" s="109"/>
      <c r="J327" s="109"/>
      <c r="K327" s="108" t="s">
        <v>202</v>
      </c>
      <c r="L327" s="109" t="s">
        <v>177</v>
      </c>
      <c r="M327" s="109" t="s">
        <v>240</v>
      </c>
      <c r="N327" s="108" t="s">
        <v>202</v>
      </c>
      <c r="O327" s="109" t="s">
        <v>177</v>
      </c>
      <c r="P327" s="109" t="s">
        <v>201</v>
      </c>
      <c r="Q327" s="108" t="s">
        <v>1505</v>
      </c>
      <c r="R327" s="109" t="s">
        <v>232</v>
      </c>
      <c r="S327" s="109" t="s">
        <v>4601</v>
      </c>
      <c r="T327" s="108" t="s">
        <v>202</v>
      </c>
      <c r="U327" s="109" t="s">
        <v>81</v>
      </c>
      <c r="V327" s="109" t="s">
        <v>203</v>
      </c>
      <c r="W327" s="108" t="s">
        <v>1505</v>
      </c>
      <c r="X327" s="109" t="s">
        <v>81</v>
      </c>
      <c r="Y327" s="109" t="s">
        <v>1506</v>
      </c>
      <c r="Z327" s="108" t="s">
        <v>202</v>
      </c>
      <c r="AA327" s="109" t="s">
        <v>81</v>
      </c>
      <c r="AB327" s="109" t="s">
        <v>240</v>
      </c>
      <c r="AD327" s="109"/>
      <c r="AE327" s="109"/>
      <c r="AG327" s="109"/>
      <c r="AH327" s="109"/>
      <c r="AJ327" s="109"/>
      <c r="AK327" s="109"/>
      <c r="AM327" s="109"/>
      <c r="AN327" s="109"/>
      <c r="AP327" s="109"/>
      <c r="AQ327" s="109"/>
      <c r="AS327" s="109"/>
      <c r="AT327" s="109"/>
      <c r="AV327" s="109"/>
      <c r="AW327" s="109"/>
      <c r="AY327" s="109"/>
      <c r="AZ327" s="109"/>
    </row>
    <row r="328" spans="1:256" s="108" customFormat="1" x14ac:dyDescent="0.2">
      <c r="A328" s="108" t="s">
        <v>2381</v>
      </c>
      <c r="B328" s="108" t="s">
        <v>134</v>
      </c>
      <c r="C328" s="108" t="s">
        <v>3808</v>
      </c>
      <c r="D328" s="123">
        <v>36811</v>
      </c>
      <c r="E328" s="109" t="s">
        <v>144</v>
      </c>
      <c r="F328" s="120" t="s">
        <v>144</v>
      </c>
      <c r="G328" s="120" t="s">
        <v>1510</v>
      </c>
      <c r="H328" s="108" t="s">
        <v>522</v>
      </c>
      <c r="I328" s="108" t="s">
        <v>134</v>
      </c>
      <c r="J328" s="120" t="s">
        <v>1058</v>
      </c>
      <c r="M328" s="120"/>
      <c r="P328" s="120"/>
      <c r="S328" s="120"/>
      <c r="V328" s="120"/>
      <c r="Y328" s="120"/>
      <c r="AB328" s="120"/>
      <c r="AE328" s="120"/>
    </row>
    <row r="329" spans="1:256" s="108" customFormat="1" x14ac:dyDescent="0.2">
      <c r="A329" s="108" t="s">
        <v>133</v>
      </c>
      <c r="B329" s="108" t="s">
        <v>140</v>
      </c>
      <c r="C329" s="108" t="s">
        <v>142</v>
      </c>
      <c r="D329" s="123">
        <v>37758</v>
      </c>
      <c r="E329" s="109" t="s">
        <v>295</v>
      </c>
      <c r="F329" s="120" t="s">
        <v>144</v>
      </c>
      <c r="G329" s="120" t="s">
        <v>141</v>
      </c>
      <c r="H329" s="108" t="s">
        <v>133</v>
      </c>
      <c r="I329" s="108" t="s">
        <v>140</v>
      </c>
      <c r="J329" s="120"/>
      <c r="M329" s="120"/>
      <c r="P329" s="120"/>
      <c r="S329" s="120"/>
      <c r="V329" s="120"/>
      <c r="Y329" s="120"/>
      <c r="AB329" s="120"/>
      <c r="AE329" s="120"/>
    </row>
    <row r="330" spans="1:256" s="108" customFormat="1" x14ac:dyDescent="0.2">
      <c r="A330" s="108" t="s">
        <v>315</v>
      </c>
      <c r="B330" s="108" t="s">
        <v>81</v>
      </c>
      <c r="C330" s="108" t="s">
        <v>4321</v>
      </c>
      <c r="D330" s="123">
        <v>34954</v>
      </c>
      <c r="E330" s="116" t="s">
        <v>4322</v>
      </c>
      <c r="F330" s="120" t="s">
        <v>548</v>
      </c>
      <c r="G330" s="120" t="s">
        <v>241</v>
      </c>
      <c r="H330" s="108" t="s">
        <v>308</v>
      </c>
      <c r="I330" s="108" t="s">
        <v>81</v>
      </c>
      <c r="J330" s="120" t="s">
        <v>269</v>
      </c>
      <c r="M330" s="120"/>
      <c r="N330" s="108" t="s">
        <v>329</v>
      </c>
      <c r="O330" s="108" t="s">
        <v>316</v>
      </c>
      <c r="P330" s="120" t="s">
        <v>241</v>
      </c>
      <c r="Q330" s="108" t="s">
        <v>329</v>
      </c>
      <c r="R330" s="108" t="s">
        <v>316</v>
      </c>
      <c r="S330" s="120" t="s">
        <v>241</v>
      </c>
      <c r="T330" s="108" t="s">
        <v>308</v>
      </c>
      <c r="U330" s="108" t="s">
        <v>316</v>
      </c>
      <c r="V330" s="120" t="s">
        <v>203</v>
      </c>
      <c r="W330" s="108" t="s">
        <v>329</v>
      </c>
      <c r="X330" s="108" t="s">
        <v>316</v>
      </c>
      <c r="Y330" s="120" t="s">
        <v>241</v>
      </c>
      <c r="AB330" s="120"/>
      <c r="AE330" s="120"/>
    </row>
    <row r="331" spans="1:256" s="108" customFormat="1" x14ac:dyDescent="0.2">
      <c r="A331" s="108" t="s">
        <v>298</v>
      </c>
      <c r="B331" s="108" t="s">
        <v>207</v>
      </c>
      <c r="C331" s="108" t="s">
        <v>4602</v>
      </c>
      <c r="D331" s="123">
        <v>37172</v>
      </c>
      <c r="E331" s="109" t="s">
        <v>4435</v>
      </c>
      <c r="F331" s="120"/>
      <c r="G331" s="120" t="s">
        <v>266</v>
      </c>
      <c r="J331" s="120"/>
      <c r="M331" s="120"/>
      <c r="P331" s="120"/>
      <c r="S331" s="120"/>
      <c r="V331" s="120"/>
      <c r="Y331" s="120"/>
      <c r="AB331" s="120"/>
      <c r="AE331" s="120"/>
    </row>
    <row r="332" spans="1:256" s="108" customFormat="1" x14ac:dyDescent="0.2">
      <c r="A332" s="108" t="s">
        <v>313</v>
      </c>
      <c r="B332" s="108" t="s">
        <v>556</v>
      </c>
      <c r="C332" s="108" t="s">
        <v>2044</v>
      </c>
      <c r="D332" s="123">
        <v>34797</v>
      </c>
      <c r="E332" s="109" t="s">
        <v>536</v>
      </c>
      <c r="F332" s="108" t="s">
        <v>1350</v>
      </c>
      <c r="G332" s="120" t="s">
        <v>774</v>
      </c>
      <c r="H332" s="108" t="s">
        <v>313</v>
      </c>
      <c r="I332" s="108" t="s">
        <v>207</v>
      </c>
      <c r="J332" s="109" t="s">
        <v>216</v>
      </c>
      <c r="K332" s="108" t="s">
        <v>575</v>
      </c>
      <c r="L332" s="108" t="s">
        <v>215</v>
      </c>
      <c r="M332" s="109" t="s">
        <v>216</v>
      </c>
      <c r="N332" s="108" t="s">
        <v>575</v>
      </c>
      <c r="O332" s="108" t="s">
        <v>215</v>
      </c>
      <c r="P332" s="109" t="s">
        <v>317</v>
      </c>
      <c r="Q332" s="108" t="s">
        <v>575</v>
      </c>
      <c r="R332" s="108" t="s">
        <v>215</v>
      </c>
      <c r="S332" s="109" t="s">
        <v>248</v>
      </c>
      <c r="T332" s="108" t="s">
        <v>313</v>
      </c>
      <c r="U332" s="108" t="s">
        <v>583</v>
      </c>
      <c r="V332" s="109" t="s">
        <v>247</v>
      </c>
      <c r="W332" s="108" t="s">
        <v>313</v>
      </c>
      <c r="X332" s="108" t="s">
        <v>195</v>
      </c>
      <c r="Y332" s="109" t="s">
        <v>228</v>
      </c>
      <c r="Z332" s="108" t="s">
        <v>575</v>
      </c>
      <c r="AA332" s="108" t="s">
        <v>195</v>
      </c>
      <c r="AB332" s="109" t="s">
        <v>248</v>
      </c>
      <c r="AC332" s="108" t="s">
        <v>313</v>
      </c>
      <c r="AD332" s="108" t="s">
        <v>195</v>
      </c>
      <c r="AE332" s="109" t="s">
        <v>273</v>
      </c>
      <c r="AF332" s="108" t="s">
        <v>315</v>
      </c>
      <c r="AG332" s="108" t="s">
        <v>195</v>
      </c>
      <c r="AH332" s="109" t="s">
        <v>317</v>
      </c>
    </row>
    <row r="333" spans="1:256" x14ac:dyDescent="0.2">
      <c r="A333" s="108" t="s">
        <v>133</v>
      </c>
      <c r="B333" s="108" t="s">
        <v>215</v>
      </c>
      <c r="C333" s="108" t="s">
        <v>1333</v>
      </c>
      <c r="D333" s="123">
        <v>36238</v>
      </c>
      <c r="E333" s="116" t="s">
        <v>473</v>
      </c>
      <c r="F333" s="120" t="s">
        <v>473</v>
      </c>
      <c r="G333" s="120"/>
      <c r="H333" s="108" t="s">
        <v>133</v>
      </c>
      <c r="I333" s="108" t="s">
        <v>215</v>
      </c>
      <c r="J333" s="120"/>
      <c r="K333" s="108" t="s">
        <v>127</v>
      </c>
      <c r="L333" s="108" t="s">
        <v>215</v>
      </c>
      <c r="M333" s="120"/>
      <c r="N333" s="108" t="s">
        <v>127</v>
      </c>
      <c r="O333" s="108" t="s">
        <v>215</v>
      </c>
      <c r="P333" s="120"/>
      <c r="Q333" s="108" t="s">
        <v>147</v>
      </c>
      <c r="R333" s="108" t="s">
        <v>215</v>
      </c>
      <c r="S333" s="120"/>
      <c r="T333" s="108"/>
      <c r="U333" s="108"/>
      <c r="V333" s="120"/>
      <c r="W333" s="108"/>
      <c r="X333" s="108"/>
      <c r="Y333" s="120"/>
      <c r="Z333" s="108"/>
      <c r="AA333" s="108"/>
      <c r="AB333" s="120"/>
      <c r="AC333" s="108"/>
      <c r="AD333" s="108"/>
      <c r="AE333" s="120"/>
      <c r="AF333" s="108"/>
      <c r="AG333" s="108"/>
      <c r="AH333" s="108"/>
      <c r="AI333" s="108"/>
      <c r="AJ333" s="108"/>
      <c r="AK333" s="108"/>
      <c r="AL333" s="108"/>
      <c r="AM333" s="108"/>
      <c r="AN333" s="108"/>
      <c r="AO333" s="108"/>
      <c r="AP333" s="108"/>
      <c r="AQ333" s="108"/>
      <c r="AR333" s="108"/>
      <c r="AS333" s="108"/>
      <c r="AT333" s="108"/>
      <c r="AU333" s="108"/>
      <c r="AV333" s="108"/>
      <c r="AW333" s="108"/>
      <c r="AX333" s="108"/>
      <c r="AY333" s="108"/>
      <c r="AZ333" s="108"/>
      <c r="BA333" s="108"/>
      <c r="BB333" s="108"/>
      <c r="BC333" s="108"/>
      <c r="BD333" s="108"/>
      <c r="BE333" s="108"/>
      <c r="BF333" s="108"/>
      <c r="BG333" s="108"/>
      <c r="BH333" s="108"/>
      <c r="BI333" s="108"/>
      <c r="BJ333" s="108"/>
      <c r="BK333" s="108"/>
      <c r="BL333" s="108"/>
      <c r="BM333" s="108"/>
      <c r="BN333" s="108"/>
      <c r="BO333" s="108"/>
      <c r="BP333" s="108"/>
      <c r="BQ333" s="108"/>
      <c r="BR333" s="108"/>
      <c r="BS333" s="108"/>
      <c r="BT333" s="108"/>
      <c r="BU333" s="108"/>
      <c r="BV333" s="108"/>
      <c r="BW333" s="108"/>
      <c r="BX333" s="108"/>
      <c r="BY333" s="108"/>
      <c r="BZ333" s="108"/>
      <c r="CA333" s="108"/>
      <c r="CB333" s="108"/>
      <c r="CC333" s="108"/>
      <c r="CD333" s="108"/>
      <c r="CE333" s="108"/>
      <c r="CF333" s="108"/>
      <c r="CG333" s="108"/>
      <c r="CH333" s="108"/>
      <c r="CI333" s="108"/>
      <c r="CJ333" s="108"/>
      <c r="CK333" s="108"/>
      <c r="CL333" s="108"/>
      <c r="CM333" s="108"/>
      <c r="CN333" s="108"/>
      <c r="CO333" s="108"/>
      <c r="CP333" s="108"/>
      <c r="CQ333" s="108"/>
      <c r="CR333" s="108"/>
      <c r="CS333" s="108"/>
      <c r="CT333" s="108"/>
      <c r="CU333" s="108"/>
      <c r="CV333" s="108"/>
      <c r="CW333" s="108"/>
      <c r="CX333" s="108"/>
      <c r="CY333" s="108"/>
      <c r="CZ333" s="108"/>
      <c r="DA333" s="108"/>
      <c r="DB333" s="108"/>
      <c r="DC333" s="108"/>
      <c r="DD333" s="108"/>
      <c r="DE333" s="108"/>
      <c r="DF333" s="108"/>
      <c r="DG333" s="108"/>
      <c r="DH333" s="108"/>
      <c r="DI333" s="108"/>
      <c r="DJ333" s="108"/>
      <c r="DK333" s="108"/>
      <c r="DL333" s="108"/>
      <c r="DM333" s="108"/>
      <c r="DN333" s="108"/>
      <c r="DO333" s="108"/>
      <c r="DP333" s="108"/>
      <c r="DQ333" s="108"/>
      <c r="DR333" s="108"/>
      <c r="DS333" s="108"/>
      <c r="DT333" s="108"/>
      <c r="DU333" s="108"/>
      <c r="DV333" s="108"/>
      <c r="DW333" s="108"/>
      <c r="DX333" s="108"/>
      <c r="DY333" s="108"/>
      <c r="DZ333" s="108"/>
      <c r="EA333" s="108"/>
      <c r="EB333" s="108"/>
      <c r="EC333" s="108"/>
      <c r="ED333" s="108"/>
      <c r="EE333" s="108"/>
      <c r="EF333" s="108"/>
      <c r="EG333" s="108"/>
      <c r="EH333" s="108"/>
      <c r="EI333" s="108"/>
      <c r="EJ333" s="108"/>
      <c r="EK333" s="108"/>
      <c r="EL333" s="108"/>
      <c r="EM333" s="108"/>
      <c r="EN333" s="108"/>
      <c r="EO333" s="108"/>
      <c r="EP333" s="108"/>
      <c r="EQ333" s="108"/>
      <c r="ER333" s="108"/>
      <c r="ES333" s="108"/>
      <c r="ET333" s="108"/>
      <c r="EU333" s="108"/>
      <c r="EV333" s="108"/>
      <c r="EW333" s="108"/>
      <c r="EX333" s="108"/>
      <c r="EY333" s="108"/>
      <c r="EZ333" s="108"/>
      <c r="FA333" s="108"/>
      <c r="FB333" s="108"/>
      <c r="FC333" s="108"/>
      <c r="FD333" s="108"/>
      <c r="FE333" s="108"/>
      <c r="FF333" s="108"/>
      <c r="FG333" s="108"/>
      <c r="FH333" s="108"/>
      <c r="FI333" s="108"/>
      <c r="FJ333" s="108"/>
      <c r="FK333" s="108"/>
      <c r="FL333" s="108"/>
      <c r="FM333" s="108"/>
      <c r="FN333" s="108"/>
      <c r="FO333" s="108"/>
      <c r="FP333" s="108"/>
      <c r="FQ333" s="108"/>
      <c r="FR333" s="108"/>
      <c r="FS333" s="108"/>
      <c r="FT333" s="108"/>
      <c r="FU333" s="108"/>
      <c r="FV333" s="108"/>
      <c r="FW333" s="108"/>
      <c r="FX333" s="108"/>
      <c r="FY333" s="108"/>
      <c r="FZ333" s="108"/>
      <c r="GA333" s="108"/>
      <c r="GB333" s="108"/>
      <c r="GC333" s="108"/>
      <c r="GD333" s="108"/>
      <c r="GE333" s="108"/>
      <c r="GF333" s="108"/>
      <c r="GG333" s="108"/>
      <c r="GH333" s="108"/>
      <c r="GI333" s="108"/>
      <c r="GJ333" s="108"/>
      <c r="GK333" s="108"/>
      <c r="GL333" s="108"/>
      <c r="GM333" s="108"/>
      <c r="GN333" s="108"/>
      <c r="GO333" s="108"/>
      <c r="GP333" s="108"/>
      <c r="GQ333" s="108"/>
      <c r="GR333" s="108"/>
      <c r="GS333" s="108"/>
      <c r="GT333" s="108"/>
      <c r="GU333" s="108"/>
      <c r="GV333" s="108"/>
      <c r="GW333" s="108"/>
      <c r="GX333" s="108"/>
      <c r="GY333" s="108"/>
      <c r="GZ333" s="108"/>
      <c r="HA333" s="108"/>
      <c r="HB333" s="108"/>
      <c r="HC333" s="108"/>
      <c r="HD333" s="108"/>
      <c r="HE333" s="108"/>
      <c r="HF333" s="108"/>
      <c r="HG333" s="108"/>
      <c r="HH333" s="108"/>
      <c r="HI333" s="108"/>
      <c r="HJ333" s="108"/>
      <c r="HK333" s="108"/>
      <c r="HL333" s="108"/>
      <c r="HM333" s="108"/>
      <c r="HN333" s="108"/>
      <c r="HO333" s="108"/>
      <c r="HP333" s="108"/>
      <c r="HQ333" s="108"/>
      <c r="HR333" s="108"/>
      <c r="HS333" s="108"/>
      <c r="HT333" s="108"/>
      <c r="HU333" s="108"/>
      <c r="HV333" s="108"/>
      <c r="HW333" s="108"/>
      <c r="HX333" s="108"/>
      <c r="HY333" s="108"/>
      <c r="HZ333" s="108"/>
      <c r="IA333" s="108"/>
      <c r="IB333" s="108"/>
      <c r="IC333" s="108"/>
      <c r="ID333" s="108"/>
      <c r="IE333" s="108"/>
      <c r="IF333" s="108"/>
      <c r="IG333" s="108"/>
      <c r="IH333" s="108"/>
      <c r="II333" s="108"/>
      <c r="IJ333" s="108"/>
      <c r="IK333" s="108"/>
      <c r="IL333" s="108"/>
      <c r="IM333" s="108"/>
      <c r="IN333" s="108"/>
      <c r="IO333" s="108"/>
      <c r="IP333" s="108"/>
      <c r="IQ333" s="108"/>
      <c r="IR333" s="108"/>
      <c r="IS333" s="108"/>
      <c r="IT333" s="108"/>
      <c r="IU333" s="108"/>
      <c r="IV333" s="108"/>
    </row>
    <row r="334" spans="1:256" s="108" customFormat="1" x14ac:dyDescent="0.2">
      <c r="A334" s="108" t="s">
        <v>279</v>
      </c>
      <c r="B334" s="108" t="s">
        <v>81</v>
      </c>
      <c r="C334" s="108" t="s">
        <v>3841</v>
      </c>
      <c r="D334" s="123">
        <v>36299</v>
      </c>
      <c r="E334" s="116" t="s">
        <v>1161</v>
      </c>
      <c r="F334" s="120" t="s">
        <v>473</v>
      </c>
      <c r="G334" s="120" t="s">
        <v>610</v>
      </c>
      <c r="H334" s="108" t="s">
        <v>279</v>
      </c>
      <c r="I334" s="108" t="s">
        <v>81</v>
      </c>
      <c r="J334" s="120" t="s">
        <v>3842</v>
      </c>
      <c r="K334" s="108" t="s">
        <v>279</v>
      </c>
      <c r="L334" s="108" t="s">
        <v>81</v>
      </c>
      <c r="M334" s="120" t="s">
        <v>1108</v>
      </c>
      <c r="N334" s="108" t="s">
        <v>345</v>
      </c>
      <c r="O334" s="108" t="s">
        <v>81</v>
      </c>
      <c r="P334" s="120" t="s">
        <v>382</v>
      </c>
      <c r="Q334" s="108" t="s">
        <v>340</v>
      </c>
      <c r="R334" s="108" t="s">
        <v>81</v>
      </c>
      <c r="S334" s="120" t="s">
        <v>359</v>
      </c>
      <c r="V334" s="120"/>
      <c r="Y334" s="120"/>
      <c r="AB334" s="120"/>
      <c r="AE334" s="120"/>
    </row>
    <row r="335" spans="1:256" s="108" customFormat="1" x14ac:dyDescent="0.2">
      <c r="A335" s="108" t="s">
        <v>1913</v>
      </c>
      <c r="B335" s="108" t="s">
        <v>118</v>
      </c>
      <c r="C335" s="108" t="s">
        <v>1914</v>
      </c>
      <c r="D335" s="123">
        <v>35877</v>
      </c>
      <c r="E335" s="116" t="s">
        <v>198</v>
      </c>
      <c r="F335" s="120" t="s">
        <v>1136</v>
      </c>
      <c r="G335" s="120" t="s">
        <v>241</v>
      </c>
      <c r="H335" s="108" t="s">
        <v>265</v>
      </c>
      <c r="I335" s="108" t="s">
        <v>81</v>
      </c>
      <c r="J335" s="120" t="s">
        <v>241</v>
      </c>
      <c r="K335" s="108" t="s">
        <v>265</v>
      </c>
      <c r="L335" s="108" t="s">
        <v>81</v>
      </c>
      <c r="M335" s="120" t="s">
        <v>241</v>
      </c>
      <c r="N335" s="108" t="s">
        <v>265</v>
      </c>
      <c r="O335" s="108" t="s">
        <v>252</v>
      </c>
      <c r="P335" s="120" t="s">
        <v>241</v>
      </c>
      <c r="Q335" s="108" t="s">
        <v>1505</v>
      </c>
      <c r="R335" s="108" t="s">
        <v>252</v>
      </c>
      <c r="S335" s="120" t="s">
        <v>4603</v>
      </c>
      <c r="T335" s="108" t="s">
        <v>202</v>
      </c>
      <c r="U335" s="108" t="s">
        <v>252</v>
      </c>
      <c r="V335" s="120" t="s">
        <v>266</v>
      </c>
      <c r="Y335" s="120"/>
      <c r="AB335" s="120"/>
      <c r="AE335" s="120"/>
    </row>
    <row r="336" spans="1:256" s="108" customFormat="1" x14ac:dyDescent="0.2">
      <c r="A336" s="120"/>
      <c r="B336" s="120"/>
      <c r="C336" s="108" t="s">
        <v>2641</v>
      </c>
      <c r="D336" s="123">
        <v>37596</v>
      </c>
      <c r="E336" s="109" t="s">
        <v>144</v>
      </c>
      <c r="F336" s="120" t="s">
        <v>1039</v>
      </c>
      <c r="G336" s="120"/>
      <c r="H336" s="108" t="s">
        <v>340</v>
      </c>
      <c r="I336" s="108" t="s">
        <v>242</v>
      </c>
      <c r="J336" s="120" t="s">
        <v>341</v>
      </c>
      <c r="M336" s="120"/>
      <c r="P336" s="120"/>
      <c r="S336" s="120"/>
      <c r="V336" s="120"/>
      <c r="Y336" s="120"/>
      <c r="AB336" s="120"/>
      <c r="AE336" s="120"/>
    </row>
    <row r="337" spans="1:256" s="108" customFormat="1" x14ac:dyDescent="0.2">
      <c r="C337" s="108" t="s">
        <v>4604</v>
      </c>
      <c r="D337" s="123">
        <v>35025</v>
      </c>
      <c r="E337" s="116" t="s">
        <v>548</v>
      </c>
      <c r="F337" s="120" t="s">
        <v>802</v>
      </c>
      <c r="G337" s="120"/>
      <c r="J337" s="120"/>
      <c r="K337" s="108" t="s">
        <v>308</v>
      </c>
      <c r="L337" s="108" t="s">
        <v>118</v>
      </c>
      <c r="M337" s="120" t="s">
        <v>203</v>
      </c>
      <c r="N337" s="108" t="s">
        <v>308</v>
      </c>
      <c r="O337" s="108" t="s">
        <v>118</v>
      </c>
      <c r="P337" s="120" t="s">
        <v>228</v>
      </c>
      <c r="S337" s="120"/>
      <c r="T337" s="108" t="s">
        <v>315</v>
      </c>
      <c r="U337" s="108" t="s">
        <v>105</v>
      </c>
      <c r="V337" s="120" t="s">
        <v>266</v>
      </c>
      <c r="W337" s="108" t="s">
        <v>329</v>
      </c>
      <c r="X337" s="108" t="s">
        <v>105</v>
      </c>
      <c r="Y337" s="120" t="s">
        <v>754</v>
      </c>
      <c r="AB337" s="120"/>
      <c r="AE337" s="120"/>
    </row>
    <row r="338" spans="1:256" s="108" customFormat="1" x14ac:dyDescent="0.2">
      <c r="A338" s="108" t="s">
        <v>194</v>
      </c>
      <c r="B338" s="108" t="s">
        <v>134</v>
      </c>
      <c r="C338" s="108" t="s">
        <v>4605</v>
      </c>
      <c r="D338" s="123">
        <v>37930</v>
      </c>
      <c r="E338" s="109" t="s">
        <v>4606</v>
      </c>
      <c r="F338" s="120"/>
      <c r="G338" s="120" t="s">
        <v>240</v>
      </c>
      <c r="J338" s="120"/>
      <c r="M338" s="120"/>
      <c r="P338" s="120"/>
      <c r="S338" s="120"/>
      <c r="V338" s="120"/>
      <c r="Y338" s="120"/>
      <c r="AB338" s="120"/>
      <c r="AE338" s="120"/>
    </row>
    <row r="339" spans="1:256" s="108" customFormat="1" x14ac:dyDescent="0.2">
      <c r="A339" s="108" t="s">
        <v>194</v>
      </c>
      <c r="B339" s="108" t="s">
        <v>556</v>
      </c>
      <c r="C339" s="108" t="s">
        <v>3708</v>
      </c>
      <c r="D339" s="123">
        <v>34563</v>
      </c>
      <c r="E339" s="109" t="s">
        <v>3709</v>
      </c>
      <c r="F339" s="108" t="s">
        <v>4607</v>
      </c>
      <c r="G339" s="120" t="s">
        <v>248</v>
      </c>
      <c r="H339" s="108" t="s">
        <v>194</v>
      </c>
      <c r="I339" s="108" t="s">
        <v>556</v>
      </c>
      <c r="J339" s="109" t="s">
        <v>248</v>
      </c>
      <c r="M339" s="109"/>
      <c r="N339" s="108" t="s">
        <v>194</v>
      </c>
      <c r="O339" s="108" t="s">
        <v>556</v>
      </c>
      <c r="P339" s="109" t="s">
        <v>269</v>
      </c>
      <c r="S339" s="109"/>
      <c r="T339" s="108" t="s">
        <v>194</v>
      </c>
      <c r="U339" s="108" t="s">
        <v>556</v>
      </c>
      <c r="V339" s="109" t="s">
        <v>259</v>
      </c>
      <c r="W339" s="108" t="s">
        <v>194</v>
      </c>
      <c r="X339" s="108" t="s">
        <v>324</v>
      </c>
      <c r="Y339" s="109" t="s">
        <v>701</v>
      </c>
      <c r="Z339" s="108" t="s">
        <v>194</v>
      </c>
      <c r="AA339" s="108" t="s">
        <v>324</v>
      </c>
      <c r="AB339" s="109" t="s">
        <v>249</v>
      </c>
      <c r="AC339" s="108" t="s">
        <v>194</v>
      </c>
      <c r="AD339" s="108" t="s">
        <v>324</v>
      </c>
      <c r="AE339" s="109" t="s">
        <v>201</v>
      </c>
      <c r="AF339" s="108" t="s">
        <v>194</v>
      </c>
      <c r="AG339" s="108" t="s">
        <v>324</v>
      </c>
      <c r="AH339" s="109" t="s">
        <v>201</v>
      </c>
      <c r="BY339" s="128"/>
    </row>
    <row r="340" spans="1:256" s="108" customFormat="1" x14ac:dyDescent="0.2">
      <c r="A340" s="108" t="s">
        <v>156</v>
      </c>
      <c r="B340" s="108" t="s">
        <v>242</v>
      </c>
      <c r="C340" s="108" t="s">
        <v>3591</v>
      </c>
      <c r="D340" s="123">
        <v>34910</v>
      </c>
      <c r="E340" s="109" t="s">
        <v>428</v>
      </c>
      <c r="F340" s="109" t="s">
        <v>392</v>
      </c>
      <c r="G340" s="120" t="s">
        <v>164</v>
      </c>
      <c r="H340" s="108" t="s">
        <v>156</v>
      </c>
      <c r="I340" s="109" t="s">
        <v>306</v>
      </c>
      <c r="J340" s="109" t="s">
        <v>164</v>
      </c>
      <c r="K340" s="108" t="s">
        <v>156</v>
      </c>
      <c r="L340" s="109" t="s">
        <v>306</v>
      </c>
      <c r="M340" s="109" t="s">
        <v>141</v>
      </c>
      <c r="N340" s="108" t="s">
        <v>156</v>
      </c>
      <c r="O340" s="109" t="s">
        <v>306</v>
      </c>
      <c r="P340" s="109" t="s">
        <v>164</v>
      </c>
      <c r="Q340" s="108" t="s">
        <v>156</v>
      </c>
      <c r="R340" s="109" t="s">
        <v>232</v>
      </c>
      <c r="S340" s="109" t="s">
        <v>164</v>
      </c>
      <c r="T340" s="108" t="s">
        <v>156</v>
      </c>
      <c r="U340" s="109" t="s">
        <v>232</v>
      </c>
      <c r="V340" s="109" t="s">
        <v>141</v>
      </c>
      <c r="W340" s="108" t="s">
        <v>168</v>
      </c>
      <c r="X340" s="109" t="s">
        <v>232</v>
      </c>
      <c r="Y340" s="109" t="s">
        <v>183</v>
      </c>
      <c r="Z340" s="108" t="s">
        <v>168</v>
      </c>
      <c r="AA340" s="109" t="s">
        <v>232</v>
      </c>
      <c r="AB340" s="109" t="s">
        <v>183</v>
      </c>
      <c r="AD340" s="109"/>
      <c r="AE340" s="109"/>
      <c r="AG340" s="109"/>
      <c r="AH340" s="109"/>
      <c r="AJ340" s="109"/>
      <c r="AK340" s="109"/>
      <c r="AM340" s="109"/>
      <c r="AN340" s="109"/>
      <c r="AP340" s="109"/>
      <c r="AQ340" s="109"/>
      <c r="AS340" s="109"/>
      <c r="AT340" s="109"/>
      <c r="AV340" s="109"/>
      <c r="AW340" s="109"/>
      <c r="AY340" s="109"/>
      <c r="AZ340" s="109"/>
    </row>
    <row r="341" spans="1:256" s="108" customFormat="1" x14ac:dyDescent="0.2">
      <c r="A341" s="108" t="s">
        <v>409</v>
      </c>
      <c r="B341" s="108" t="s">
        <v>396</v>
      </c>
      <c r="C341" s="108" t="s">
        <v>628</v>
      </c>
      <c r="D341" s="123">
        <v>36718</v>
      </c>
      <c r="E341" s="109" t="s">
        <v>180</v>
      </c>
      <c r="F341" s="109" t="s">
        <v>236</v>
      </c>
      <c r="G341" s="120" t="s">
        <v>412</v>
      </c>
      <c r="H341" s="108" t="s">
        <v>399</v>
      </c>
      <c r="I341" s="116" t="s">
        <v>396</v>
      </c>
      <c r="J341" s="120" t="s">
        <v>141</v>
      </c>
      <c r="K341" s="108" t="s">
        <v>421</v>
      </c>
      <c r="L341" s="116" t="s">
        <v>396</v>
      </c>
      <c r="M341" s="120" t="s">
        <v>406</v>
      </c>
      <c r="O341" s="116"/>
      <c r="P341" s="120"/>
      <c r="R341" s="116"/>
      <c r="S341" s="120"/>
      <c r="U341" s="116"/>
      <c r="V341" s="120"/>
      <c r="X341" s="116"/>
      <c r="Y341" s="120"/>
      <c r="AA341" s="116"/>
      <c r="AB341" s="120"/>
      <c r="AD341" s="116"/>
      <c r="AE341" s="120"/>
      <c r="AG341" s="116"/>
      <c r="AH341" s="120"/>
      <c r="AJ341" s="116"/>
      <c r="AK341" s="120"/>
      <c r="AM341" s="116"/>
      <c r="AN341" s="120"/>
    </row>
    <row r="342" spans="1:256" s="108" customFormat="1" x14ac:dyDescent="0.2">
      <c r="A342" s="108" t="s">
        <v>258</v>
      </c>
      <c r="B342" s="108" t="s">
        <v>81</v>
      </c>
      <c r="C342" s="108" t="s">
        <v>4608</v>
      </c>
      <c r="D342" s="123">
        <v>37372</v>
      </c>
      <c r="E342" s="109" t="s">
        <v>4503</v>
      </c>
      <c r="F342" s="120"/>
      <c r="G342" s="120" t="s">
        <v>241</v>
      </c>
      <c r="J342" s="120"/>
      <c r="M342" s="120"/>
      <c r="P342" s="120"/>
      <c r="S342" s="120"/>
      <c r="V342" s="120"/>
      <c r="Y342" s="120"/>
      <c r="AB342" s="120"/>
      <c r="AE342" s="120"/>
    </row>
    <row r="343" spans="1:256" s="108" customFormat="1" x14ac:dyDescent="0.2">
      <c r="A343" s="108" t="s">
        <v>103</v>
      </c>
      <c r="B343" s="108" t="s">
        <v>81</v>
      </c>
      <c r="C343" s="108" t="s">
        <v>3464</v>
      </c>
      <c r="D343" s="123">
        <v>34824</v>
      </c>
      <c r="E343" s="116" t="s">
        <v>405</v>
      </c>
      <c r="F343" s="120" t="s">
        <v>405</v>
      </c>
      <c r="G343" s="120" t="s">
        <v>1874</v>
      </c>
      <c r="H343" s="108" t="s">
        <v>103</v>
      </c>
      <c r="I343" s="108" t="s">
        <v>81</v>
      </c>
      <c r="J343" s="120" t="s">
        <v>4609</v>
      </c>
      <c r="K343" s="108" t="s">
        <v>103</v>
      </c>
      <c r="L343" s="108" t="s">
        <v>81</v>
      </c>
      <c r="M343" s="120" t="s">
        <v>3466</v>
      </c>
      <c r="N343" s="108" t="s">
        <v>103</v>
      </c>
      <c r="O343" s="108" t="s">
        <v>81</v>
      </c>
      <c r="P343" s="120" t="s">
        <v>3467</v>
      </c>
      <c r="Q343" s="108" t="s">
        <v>103</v>
      </c>
      <c r="R343" s="108" t="s">
        <v>81</v>
      </c>
      <c r="S343" s="120" t="s">
        <v>3468</v>
      </c>
      <c r="T343" s="108" t="s">
        <v>103</v>
      </c>
      <c r="U343" s="108" t="s">
        <v>177</v>
      </c>
      <c r="V343" s="120" t="s">
        <v>3469</v>
      </c>
      <c r="W343" s="108" t="s">
        <v>103</v>
      </c>
      <c r="X343" s="108" t="s">
        <v>177</v>
      </c>
      <c r="Y343" s="120" t="s">
        <v>3470</v>
      </c>
      <c r="Z343" s="108" t="s">
        <v>103</v>
      </c>
      <c r="AA343" s="108" t="s">
        <v>177</v>
      </c>
      <c r="AB343" s="120" t="s">
        <v>3471</v>
      </c>
      <c r="AC343" s="108" t="s">
        <v>103</v>
      </c>
      <c r="AD343" s="108" t="s">
        <v>177</v>
      </c>
      <c r="AE343" s="120" t="s">
        <v>1471</v>
      </c>
    </row>
    <row r="344" spans="1:256" s="108" customFormat="1" x14ac:dyDescent="0.2">
      <c r="A344" s="108" t="s">
        <v>156</v>
      </c>
      <c r="B344" s="108" t="s">
        <v>261</v>
      </c>
      <c r="C344" s="108" t="s">
        <v>4036</v>
      </c>
      <c r="D344" s="123">
        <v>35874</v>
      </c>
      <c r="E344" s="109" t="s">
        <v>698</v>
      </c>
      <c r="F344" s="120"/>
      <c r="G344" s="120" t="s">
        <v>164</v>
      </c>
      <c r="J344" s="120"/>
      <c r="M344" s="120"/>
      <c r="P344" s="120"/>
      <c r="S344" s="120"/>
      <c r="V344" s="120"/>
      <c r="Y344" s="120"/>
      <c r="AB344" s="120"/>
      <c r="AE344" s="120"/>
      <c r="BB344" s="36"/>
      <c r="BC344" s="36"/>
      <c r="BE344" s="36"/>
      <c r="BF344" s="36"/>
      <c r="BH344" s="36"/>
      <c r="BI344" s="36"/>
      <c r="BK344" s="36"/>
      <c r="BL344" s="36"/>
      <c r="BN344" s="36"/>
      <c r="BO344" s="36"/>
      <c r="BQ344" s="40"/>
      <c r="BR344" s="36"/>
      <c r="BS344" s="9"/>
      <c r="BU344" s="8"/>
      <c r="BV344" s="9"/>
      <c r="BW344" s="9"/>
      <c r="BX344" s="126"/>
    </row>
    <row r="345" spans="1:256" x14ac:dyDescent="0.2">
      <c r="A345" s="108" t="s">
        <v>80</v>
      </c>
      <c r="B345" s="108" t="s">
        <v>306</v>
      </c>
      <c r="C345" s="108" t="s">
        <v>3886</v>
      </c>
      <c r="D345" s="123">
        <v>37176</v>
      </c>
      <c r="E345" s="109" t="s">
        <v>4449</v>
      </c>
      <c r="F345" s="120"/>
      <c r="G345" s="120"/>
      <c r="H345" s="108"/>
      <c r="I345" s="108"/>
      <c r="J345" s="120"/>
      <c r="K345" s="108"/>
      <c r="L345" s="108"/>
      <c r="M345" s="120"/>
      <c r="N345" s="108"/>
      <c r="O345" s="108"/>
      <c r="P345" s="120"/>
      <c r="Q345" s="108"/>
      <c r="R345" s="108"/>
      <c r="S345" s="120"/>
      <c r="T345" s="108"/>
      <c r="U345" s="108"/>
      <c r="V345" s="120"/>
      <c r="W345" s="108"/>
      <c r="X345" s="108"/>
      <c r="Y345" s="120"/>
      <c r="Z345" s="108"/>
      <c r="AA345" s="108"/>
      <c r="AB345" s="120"/>
      <c r="AC345" s="108"/>
      <c r="AD345" s="108"/>
      <c r="AE345" s="120"/>
      <c r="AF345" s="108"/>
      <c r="AG345" s="108"/>
      <c r="AH345" s="108"/>
      <c r="AI345" s="108"/>
      <c r="AJ345" s="108"/>
      <c r="AK345" s="108"/>
      <c r="AL345" s="108"/>
      <c r="AM345" s="108"/>
      <c r="AN345" s="108"/>
      <c r="AO345" s="108"/>
      <c r="AP345" s="108"/>
      <c r="AQ345" s="108"/>
      <c r="AR345" s="108"/>
      <c r="AS345" s="108"/>
      <c r="AT345" s="108"/>
      <c r="AU345" s="108"/>
      <c r="AV345" s="108"/>
      <c r="AW345" s="108"/>
      <c r="AX345" s="108"/>
      <c r="AY345" s="108"/>
      <c r="AZ345" s="108"/>
      <c r="BA345" s="108"/>
      <c r="BB345" s="108"/>
      <c r="BC345" s="108"/>
      <c r="BD345" s="108"/>
      <c r="BE345" s="108"/>
      <c r="BF345" s="108"/>
      <c r="BG345" s="108"/>
      <c r="BH345" s="108"/>
      <c r="BI345" s="108"/>
      <c r="BJ345" s="108"/>
      <c r="BK345" s="108"/>
      <c r="BL345" s="108"/>
      <c r="BM345" s="108"/>
      <c r="BN345" s="108"/>
      <c r="BO345" s="108"/>
      <c r="BP345" s="108"/>
      <c r="BQ345" s="108"/>
      <c r="BR345" s="108"/>
      <c r="BS345" s="108"/>
      <c r="BT345" s="108"/>
      <c r="BU345" s="108"/>
      <c r="BV345" s="108"/>
      <c r="BW345" s="108"/>
      <c r="BX345" s="108"/>
      <c r="BY345" s="108"/>
      <c r="BZ345" s="108"/>
      <c r="CA345" s="108"/>
      <c r="CB345" s="108"/>
      <c r="CC345" s="108"/>
      <c r="CD345" s="108"/>
      <c r="CE345" s="108"/>
      <c r="CF345" s="108"/>
      <c r="CG345" s="108"/>
      <c r="CH345" s="108"/>
      <c r="CI345" s="108"/>
      <c r="CJ345" s="108"/>
      <c r="CK345" s="108"/>
      <c r="CL345" s="108"/>
      <c r="CM345" s="108"/>
      <c r="CN345" s="108"/>
      <c r="CO345" s="108"/>
      <c r="CP345" s="108"/>
      <c r="CQ345" s="108"/>
      <c r="CR345" s="108"/>
      <c r="CS345" s="108"/>
      <c r="CT345" s="108"/>
      <c r="CU345" s="108"/>
      <c r="CV345" s="108"/>
      <c r="CW345" s="108"/>
      <c r="CX345" s="108"/>
      <c r="CY345" s="108"/>
      <c r="CZ345" s="108"/>
      <c r="DA345" s="108"/>
      <c r="DB345" s="108"/>
      <c r="DC345" s="108"/>
      <c r="DD345" s="108"/>
      <c r="DE345" s="108"/>
      <c r="DF345" s="108"/>
      <c r="DG345" s="108"/>
      <c r="DH345" s="108"/>
      <c r="DI345" s="108"/>
      <c r="DJ345" s="108"/>
      <c r="DK345" s="108"/>
      <c r="DL345" s="108"/>
      <c r="DM345" s="108"/>
      <c r="DN345" s="108"/>
      <c r="DO345" s="108"/>
      <c r="DP345" s="108"/>
      <c r="DQ345" s="108"/>
      <c r="DR345" s="108"/>
      <c r="DS345" s="108"/>
      <c r="DT345" s="108"/>
      <c r="DU345" s="108"/>
      <c r="DV345" s="108"/>
      <c r="DW345" s="108"/>
      <c r="DX345" s="108"/>
      <c r="DY345" s="108"/>
      <c r="DZ345" s="108"/>
      <c r="EA345" s="108"/>
      <c r="EB345" s="108"/>
      <c r="EC345" s="108"/>
      <c r="ED345" s="108"/>
      <c r="EE345" s="108"/>
      <c r="EF345" s="108"/>
      <c r="EG345" s="108"/>
      <c r="EH345" s="108"/>
      <c r="EI345" s="108"/>
      <c r="EJ345" s="108"/>
      <c r="EK345" s="108"/>
      <c r="EL345" s="108"/>
      <c r="EM345" s="108"/>
      <c r="EN345" s="108"/>
      <c r="EO345" s="108"/>
      <c r="EP345" s="108"/>
      <c r="EQ345" s="108"/>
      <c r="ER345" s="108"/>
      <c r="ES345" s="108"/>
      <c r="ET345" s="108"/>
      <c r="EU345" s="108"/>
      <c r="EV345" s="108"/>
      <c r="EW345" s="108"/>
      <c r="EX345" s="108"/>
      <c r="EY345" s="108"/>
      <c r="EZ345" s="108"/>
      <c r="FA345" s="108"/>
      <c r="FB345" s="108"/>
      <c r="FC345" s="108"/>
      <c r="FD345" s="108"/>
      <c r="FE345" s="108"/>
      <c r="FF345" s="108"/>
      <c r="FG345" s="108"/>
      <c r="FH345" s="108"/>
      <c r="FI345" s="108"/>
      <c r="FJ345" s="108"/>
      <c r="FK345" s="108"/>
      <c r="FL345" s="108"/>
      <c r="FM345" s="108"/>
      <c r="FN345" s="108"/>
      <c r="FO345" s="108"/>
      <c r="FP345" s="108"/>
      <c r="FQ345" s="108"/>
      <c r="FR345" s="108"/>
      <c r="FS345" s="108"/>
      <c r="FT345" s="108"/>
      <c r="FU345" s="108"/>
      <c r="FV345" s="108"/>
      <c r="FW345" s="108"/>
      <c r="FX345" s="108"/>
      <c r="FY345" s="108"/>
      <c r="FZ345" s="108"/>
      <c r="GA345" s="108"/>
      <c r="GB345" s="108"/>
      <c r="GC345" s="108"/>
      <c r="GD345" s="108"/>
      <c r="GE345" s="108"/>
      <c r="GF345" s="108"/>
      <c r="GG345" s="108"/>
      <c r="GH345" s="108"/>
      <c r="GI345" s="108"/>
      <c r="GJ345" s="108"/>
      <c r="GK345" s="108"/>
      <c r="GL345" s="108"/>
      <c r="GM345" s="108"/>
      <c r="GN345" s="108"/>
      <c r="GO345" s="108"/>
      <c r="GP345" s="108"/>
      <c r="GQ345" s="108"/>
      <c r="GR345" s="108"/>
      <c r="GS345" s="108"/>
      <c r="GT345" s="108"/>
      <c r="GU345" s="108"/>
      <c r="GV345" s="108"/>
      <c r="GW345" s="108"/>
      <c r="GX345" s="108"/>
      <c r="GY345" s="108"/>
      <c r="GZ345" s="108"/>
      <c r="HA345" s="108"/>
      <c r="HB345" s="108"/>
      <c r="HC345" s="108"/>
      <c r="HD345" s="108"/>
      <c r="HE345" s="108"/>
      <c r="HF345" s="108"/>
      <c r="HG345" s="108"/>
      <c r="HH345" s="108"/>
      <c r="HI345" s="108"/>
      <c r="HJ345" s="108"/>
      <c r="HK345" s="108"/>
      <c r="HL345" s="108"/>
      <c r="HM345" s="108"/>
      <c r="HN345" s="108"/>
      <c r="HO345" s="108"/>
      <c r="HP345" s="108"/>
      <c r="HQ345" s="108"/>
      <c r="HR345" s="108"/>
      <c r="HS345" s="108"/>
      <c r="HT345" s="108"/>
      <c r="HU345" s="108"/>
      <c r="HV345" s="108"/>
      <c r="HW345" s="108"/>
      <c r="HX345" s="108"/>
      <c r="HY345" s="108"/>
      <c r="HZ345" s="108"/>
      <c r="IA345" s="108"/>
      <c r="IB345" s="108"/>
      <c r="IC345" s="108"/>
      <c r="ID345" s="108"/>
      <c r="IE345" s="108"/>
      <c r="IF345" s="108"/>
      <c r="IG345" s="108"/>
      <c r="IH345" s="108"/>
      <c r="II345" s="108"/>
      <c r="IJ345" s="108"/>
      <c r="IK345" s="108"/>
      <c r="IL345" s="108"/>
      <c r="IM345" s="108"/>
      <c r="IN345" s="108"/>
      <c r="IO345" s="108"/>
      <c r="IP345" s="108"/>
      <c r="IQ345" s="108"/>
      <c r="IR345" s="108"/>
      <c r="IS345" s="108"/>
      <c r="IT345" s="108"/>
      <c r="IU345" s="108"/>
      <c r="IV345" s="108"/>
    </row>
    <row r="346" spans="1:256" s="108" customFormat="1" x14ac:dyDescent="0.2">
      <c r="A346" s="108" t="s">
        <v>384</v>
      </c>
      <c r="B346" s="108" t="s">
        <v>396</v>
      </c>
      <c r="C346" s="108" t="s">
        <v>623</v>
      </c>
      <c r="D346" s="123">
        <v>36410</v>
      </c>
      <c r="E346" s="109" t="s">
        <v>90</v>
      </c>
      <c r="F346" s="120" t="s">
        <v>191</v>
      </c>
      <c r="G346" s="120" t="s">
        <v>622</v>
      </c>
      <c r="H346" s="108" t="s">
        <v>384</v>
      </c>
      <c r="I346" s="108" t="s">
        <v>396</v>
      </c>
      <c r="J346" s="120" t="s">
        <v>410</v>
      </c>
      <c r="K346" s="108" t="s">
        <v>384</v>
      </c>
      <c r="L346" s="108" t="s">
        <v>396</v>
      </c>
      <c r="M346" s="120" t="s">
        <v>406</v>
      </c>
      <c r="N346" s="108" t="s">
        <v>397</v>
      </c>
      <c r="O346" s="108" t="s">
        <v>396</v>
      </c>
      <c r="P346" s="120" t="s">
        <v>412</v>
      </c>
      <c r="S346" s="120"/>
      <c r="V346" s="120"/>
      <c r="Y346" s="120"/>
      <c r="AB346" s="120"/>
      <c r="AE346" s="120"/>
    </row>
    <row r="347" spans="1:256" s="108" customFormat="1" x14ac:dyDescent="0.2">
      <c r="C347" s="108" t="s">
        <v>4610</v>
      </c>
      <c r="D347" s="123">
        <v>34921</v>
      </c>
      <c r="E347" s="116" t="s">
        <v>301</v>
      </c>
      <c r="F347" s="120" t="s">
        <v>1437</v>
      </c>
      <c r="G347" s="120"/>
      <c r="J347" s="120"/>
      <c r="K347" s="108" t="s">
        <v>103</v>
      </c>
      <c r="L347" s="108" t="s">
        <v>306</v>
      </c>
      <c r="M347" s="120" t="s">
        <v>4611</v>
      </c>
      <c r="N347" s="108" t="s">
        <v>103</v>
      </c>
      <c r="O347" s="108" t="s">
        <v>232</v>
      </c>
      <c r="P347" s="120" t="s">
        <v>4612</v>
      </c>
      <c r="Q347" s="108" t="s">
        <v>103</v>
      </c>
      <c r="R347" s="108" t="s">
        <v>232</v>
      </c>
      <c r="S347" s="120" t="s">
        <v>4613</v>
      </c>
      <c r="T347" s="108" t="s">
        <v>103</v>
      </c>
      <c r="U347" s="108" t="s">
        <v>232</v>
      </c>
      <c r="V347" s="120" t="s">
        <v>4614</v>
      </c>
      <c r="W347" s="108" t="s">
        <v>103</v>
      </c>
      <c r="X347" s="108" t="s">
        <v>232</v>
      </c>
      <c r="Y347" s="120" t="s">
        <v>4615</v>
      </c>
      <c r="Z347" s="108" t="s">
        <v>103</v>
      </c>
      <c r="AA347" s="108" t="s">
        <v>232</v>
      </c>
      <c r="AB347" s="120" t="s">
        <v>1312</v>
      </c>
      <c r="AC347" s="108" t="s">
        <v>103</v>
      </c>
      <c r="AD347" s="108" t="s">
        <v>232</v>
      </c>
      <c r="AE347" s="120" t="s">
        <v>4616</v>
      </c>
      <c r="BB347" s="109"/>
      <c r="BC347" s="109"/>
      <c r="BE347" s="109"/>
      <c r="BF347" s="109"/>
      <c r="BH347" s="109"/>
      <c r="BI347" s="109"/>
      <c r="BK347" s="109"/>
      <c r="BL347" s="109"/>
      <c r="BN347" s="109"/>
      <c r="BO347" s="109"/>
      <c r="BQ347" s="123"/>
      <c r="BR347" s="109"/>
      <c r="BS347" s="116"/>
      <c r="BU347" s="120"/>
      <c r="BV347" s="116"/>
      <c r="BW347" s="116"/>
      <c r="BX347" s="125"/>
    </row>
    <row r="348" spans="1:256" s="108" customFormat="1" x14ac:dyDescent="0.2">
      <c r="A348" s="108" t="s">
        <v>238</v>
      </c>
      <c r="B348" s="108" t="s">
        <v>177</v>
      </c>
      <c r="C348" s="108" t="s">
        <v>4617</v>
      </c>
      <c r="D348" s="123">
        <v>35806</v>
      </c>
      <c r="E348" s="109" t="s">
        <v>698</v>
      </c>
      <c r="F348" s="120"/>
      <c r="G348" s="120" t="s">
        <v>241</v>
      </c>
      <c r="J348" s="120"/>
      <c r="M348" s="120"/>
      <c r="P348" s="120"/>
      <c r="S348" s="120"/>
      <c r="V348" s="120"/>
      <c r="Y348" s="120"/>
      <c r="AB348" s="120"/>
      <c r="AE348" s="120"/>
    </row>
    <row r="349" spans="1:256" s="108" customFormat="1" x14ac:dyDescent="0.2">
      <c r="A349" s="108" t="s">
        <v>103</v>
      </c>
      <c r="B349" s="108" t="s">
        <v>140</v>
      </c>
      <c r="C349" s="108" t="s">
        <v>1163</v>
      </c>
      <c r="D349" s="123">
        <v>36428</v>
      </c>
      <c r="E349" s="109" t="s">
        <v>90</v>
      </c>
      <c r="F349" s="120" t="s">
        <v>4618</v>
      </c>
      <c r="G349" s="120" t="s">
        <v>1162</v>
      </c>
      <c r="H349" s="108" t="s">
        <v>103</v>
      </c>
      <c r="I349" s="108" t="s">
        <v>140</v>
      </c>
      <c r="J349" s="120" t="s">
        <v>4619</v>
      </c>
      <c r="K349" s="108" t="s">
        <v>103</v>
      </c>
      <c r="L349" s="108" t="s">
        <v>140</v>
      </c>
      <c r="M349" s="120" t="s">
        <v>1164</v>
      </c>
      <c r="N349" s="108" t="s">
        <v>103</v>
      </c>
      <c r="O349" s="108" t="s">
        <v>140</v>
      </c>
      <c r="P349" s="120" t="s">
        <v>1165</v>
      </c>
      <c r="S349" s="120"/>
      <c r="V349" s="120"/>
      <c r="Y349" s="120"/>
      <c r="AB349" s="120"/>
      <c r="AE349" s="120"/>
    </row>
    <row r="350" spans="1:256" ht="12.75" customHeight="1" x14ac:dyDescent="0.2">
      <c r="A350" s="108" t="s">
        <v>445</v>
      </c>
      <c r="B350" s="108" t="s">
        <v>227</v>
      </c>
      <c r="C350" s="108" t="s">
        <v>1442</v>
      </c>
      <c r="D350" s="123">
        <v>34908</v>
      </c>
      <c r="E350" s="109" t="s">
        <v>245</v>
      </c>
      <c r="F350" s="109" t="s">
        <v>244</v>
      </c>
      <c r="G350" s="120"/>
      <c r="H350" s="108" t="s">
        <v>445</v>
      </c>
      <c r="I350" s="109" t="s">
        <v>227</v>
      </c>
      <c r="J350" s="109"/>
      <c r="K350" s="108" t="s">
        <v>445</v>
      </c>
      <c r="L350" s="109" t="s">
        <v>227</v>
      </c>
      <c r="M350" s="109"/>
      <c r="N350" s="108" t="s">
        <v>445</v>
      </c>
      <c r="O350" s="109" t="s">
        <v>227</v>
      </c>
      <c r="P350" s="109"/>
      <c r="Q350" s="108" t="s">
        <v>445</v>
      </c>
      <c r="R350" s="109" t="s">
        <v>227</v>
      </c>
      <c r="S350" s="109"/>
      <c r="T350" s="108" t="s">
        <v>445</v>
      </c>
      <c r="U350" s="109" t="s">
        <v>227</v>
      </c>
      <c r="V350" s="109"/>
      <c r="W350" s="108" t="s">
        <v>445</v>
      </c>
      <c r="X350" s="109" t="s">
        <v>227</v>
      </c>
      <c r="Y350" s="109"/>
      <c r="Z350" s="108" t="s">
        <v>445</v>
      </c>
      <c r="AA350" s="109" t="s">
        <v>227</v>
      </c>
      <c r="AB350" s="109"/>
      <c r="AC350" s="108"/>
      <c r="AD350" s="109"/>
      <c r="AE350" s="109"/>
      <c r="AF350" s="108"/>
      <c r="AG350" s="109"/>
      <c r="AH350" s="109"/>
      <c r="AI350" s="108"/>
      <c r="AJ350" s="109"/>
      <c r="AK350" s="109"/>
      <c r="AL350" s="108"/>
      <c r="AM350" s="109"/>
      <c r="AN350" s="109"/>
      <c r="AO350" s="108"/>
      <c r="AP350" s="109"/>
      <c r="AQ350" s="109"/>
      <c r="AR350" s="108"/>
      <c r="AS350" s="109"/>
      <c r="AT350" s="109"/>
      <c r="AU350" s="108"/>
      <c r="AV350" s="109"/>
      <c r="AW350" s="109"/>
      <c r="AX350" s="108"/>
      <c r="AY350" s="109"/>
      <c r="AZ350" s="109"/>
      <c r="BA350" s="108"/>
      <c r="BB350" s="108"/>
      <c r="BC350" s="108"/>
      <c r="BD350" s="108"/>
      <c r="BE350" s="108"/>
      <c r="BF350" s="108"/>
      <c r="BG350" s="108"/>
      <c r="BH350" s="108"/>
      <c r="BI350" s="108"/>
      <c r="BJ350" s="108"/>
      <c r="BK350" s="108"/>
      <c r="BL350" s="108"/>
      <c r="BM350" s="108"/>
      <c r="BN350" s="108"/>
      <c r="BO350" s="108"/>
      <c r="BP350" s="108"/>
      <c r="BQ350" s="108"/>
      <c r="BR350" s="108"/>
      <c r="BS350" s="108"/>
      <c r="BT350" s="108"/>
      <c r="BU350" s="108"/>
      <c r="BV350" s="108"/>
      <c r="BW350" s="108"/>
      <c r="BX350" s="108"/>
      <c r="BY350" s="108"/>
      <c r="BZ350" s="108"/>
      <c r="CA350" s="108"/>
      <c r="CB350" s="108"/>
      <c r="CC350" s="108"/>
      <c r="CD350" s="108"/>
      <c r="CE350" s="108"/>
      <c r="CF350" s="108"/>
      <c r="CG350" s="108"/>
      <c r="CH350" s="108"/>
      <c r="CI350" s="108"/>
      <c r="CJ350" s="108"/>
      <c r="CK350" s="108"/>
      <c r="CL350" s="108"/>
      <c r="CM350" s="108"/>
      <c r="CN350" s="108"/>
      <c r="CO350" s="108"/>
      <c r="CP350" s="108"/>
      <c r="CQ350" s="108"/>
      <c r="CR350" s="108"/>
      <c r="CS350" s="108"/>
      <c r="CT350" s="108"/>
      <c r="CU350" s="108"/>
      <c r="CV350" s="108"/>
      <c r="CW350" s="108"/>
      <c r="CX350" s="108"/>
      <c r="CY350" s="108"/>
      <c r="CZ350" s="108"/>
      <c r="DA350" s="108"/>
      <c r="DB350" s="108"/>
      <c r="DC350" s="108"/>
      <c r="DD350" s="108"/>
      <c r="DE350" s="108"/>
      <c r="DF350" s="108"/>
      <c r="DG350" s="108"/>
      <c r="DH350" s="108"/>
      <c r="DI350" s="108"/>
      <c r="DJ350" s="108"/>
      <c r="DK350" s="108"/>
      <c r="DL350" s="108"/>
      <c r="DM350" s="108"/>
      <c r="DN350" s="108"/>
      <c r="DO350" s="108"/>
      <c r="DP350" s="108"/>
      <c r="DQ350" s="108"/>
      <c r="DR350" s="108"/>
      <c r="DS350" s="108"/>
      <c r="DT350" s="108"/>
      <c r="DU350" s="108"/>
      <c r="DV350" s="108"/>
      <c r="DW350" s="108"/>
      <c r="DX350" s="108"/>
      <c r="DY350" s="108"/>
      <c r="DZ350" s="108"/>
      <c r="EA350" s="108"/>
      <c r="EB350" s="108"/>
      <c r="EC350" s="108"/>
      <c r="ED350" s="108"/>
      <c r="EE350" s="108"/>
      <c r="EF350" s="108"/>
      <c r="EG350" s="108"/>
      <c r="EH350" s="108"/>
      <c r="EI350" s="108"/>
      <c r="EJ350" s="108"/>
      <c r="EK350" s="108"/>
      <c r="EL350" s="108"/>
      <c r="EM350" s="108"/>
      <c r="EN350" s="108"/>
      <c r="EO350" s="108"/>
      <c r="EP350" s="108"/>
      <c r="EQ350" s="108"/>
      <c r="ER350" s="108"/>
      <c r="ES350" s="108"/>
      <c r="ET350" s="108"/>
      <c r="EU350" s="108"/>
      <c r="EV350" s="108"/>
      <c r="EW350" s="108"/>
      <c r="EX350" s="108"/>
      <c r="EY350" s="108"/>
      <c r="EZ350" s="108"/>
      <c r="FA350" s="108"/>
      <c r="FB350" s="108"/>
      <c r="FC350" s="108"/>
      <c r="FD350" s="108"/>
      <c r="FE350" s="108"/>
      <c r="FF350" s="108"/>
      <c r="FG350" s="108"/>
      <c r="FH350" s="108"/>
      <c r="FI350" s="108"/>
      <c r="FJ350" s="108"/>
      <c r="FK350" s="108"/>
      <c r="FL350" s="108"/>
      <c r="FM350" s="108"/>
      <c r="FN350" s="108"/>
      <c r="FO350" s="108"/>
      <c r="FP350" s="108"/>
      <c r="FQ350" s="108"/>
      <c r="FR350" s="108"/>
      <c r="FS350" s="108"/>
      <c r="FT350" s="108"/>
      <c r="FU350" s="108"/>
      <c r="FV350" s="108"/>
      <c r="FW350" s="108"/>
      <c r="FX350" s="108"/>
      <c r="FY350" s="108"/>
      <c r="FZ350" s="108"/>
      <c r="GA350" s="108"/>
      <c r="GB350" s="108"/>
      <c r="GC350" s="108"/>
      <c r="GD350" s="108"/>
      <c r="GE350" s="108"/>
      <c r="GF350" s="108"/>
      <c r="GG350" s="108"/>
      <c r="GH350" s="108"/>
      <c r="GI350" s="108"/>
      <c r="GJ350" s="108"/>
      <c r="GK350" s="108"/>
      <c r="GL350" s="108"/>
      <c r="GM350" s="108"/>
      <c r="GN350" s="108"/>
      <c r="GO350" s="108"/>
      <c r="GP350" s="108"/>
      <c r="GQ350" s="108"/>
      <c r="GR350" s="108"/>
      <c r="GS350" s="108"/>
      <c r="GT350" s="108"/>
      <c r="GU350" s="108"/>
      <c r="GV350" s="108"/>
      <c r="GW350" s="108"/>
      <c r="GX350" s="108"/>
      <c r="GY350" s="108"/>
      <c r="GZ350" s="108"/>
      <c r="HA350" s="108"/>
      <c r="HB350" s="108"/>
      <c r="HC350" s="108"/>
      <c r="HD350" s="108"/>
      <c r="HE350" s="108"/>
      <c r="HF350" s="108"/>
      <c r="HG350" s="108"/>
      <c r="HH350" s="108"/>
      <c r="HI350" s="108"/>
      <c r="HJ350" s="108"/>
      <c r="HK350" s="108"/>
      <c r="HL350" s="108"/>
      <c r="HM350" s="108"/>
      <c r="HN350" s="108"/>
      <c r="HO350" s="108"/>
      <c r="HP350" s="108"/>
      <c r="HQ350" s="108"/>
      <c r="HR350" s="108"/>
      <c r="HS350" s="108"/>
      <c r="HT350" s="108"/>
      <c r="HU350" s="108"/>
      <c r="HV350" s="108"/>
      <c r="HW350" s="108"/>
      <c r="HX350" s="108"/>
      <c r="HY350" s="108"/>
      <c r="HZ350" s="108"/>
      <c r="IA350" s="108"/>
      <c r="IB350" s="108"/>
      <c r="IC350" s="108"/>
      <c r="ID350" s="108"/>
      <c r="IE350" s="108"/>
      <c r="IF350" s="108"/>
      <c r="IG350" s="108"/>
      <c r="IH350" s="108"/>
      <c r="II350" s="108"/>
      <c r="IJ350" s="108"/>
      <c r="IK350" s="108"/>
      <c r="IL350" s="108"/>
      <c r="IM350" s="108"/>
      <c r="IN350" s="108"/>
      <c r="IO350" s="108"/>
      <c r="IP350" s="108"/>
      <c r="IQ350" s="108"/>
      <c r="IR350" s="108"/>
      <c r="IS350" s="108"/>
      <c r="IT350" s="108"/>
      <c r="IU350" s="108"/>
      <c r="IV350" s="108"/>
    </row>
    <row r="351" spans="1:256" s="108" customFormat="1" x14ac:dyDescent="0.2">
      <c r="A351" t="s">
        <v>147</v>
      </c>
      <c r="B351" t="s">
        <v>140</v>
      </c>
      <c r="C351" s="100" t="s">
        <v>1033</v>
      </c>
      <c r="D351" s="40">
        <v>34237</v>
      </c>
      <c r="E351" s="109" t="s">
        <v>1034</v>
      </c>
      <c r="F351" s="109" t="s">
        <v>4620</v>
      </c>
      <c r="G351" s="120"/>
      <c r="H351" s="100" t="s">
        <v>147</v>
      </c>
      <c r="I351" s="100" t="s">
        <v>195</v>
      </c>
      <c r="J351" s="127"/>
      <c r="K351" s="100" t="s">
        <v>133</v>
      </c>
      <c r="L351" s="100" t="s">
        <v>195</v>
      </c>
      <c r="M351" s="127"/>
      <c r="N351" s="100" t="s">
        <v>133</v>
      </c>
      <c r="O351" s="100" t="s">
        <v>215</v>
      </c>
      <c r="P351" s="127"/>
      <c r="Q351" s="100" t="s">
        <v>127</v>
      </c>
      <c r="R351" s="100" t="s">
        <v>215</v>
      </c>
      <c r="S351" s="127"/>
      <c r="T351" s="100" t="s">
        <v>127</v>
      </c>
      <c r="U351" s="100" t="s">
        <v>215</v>
      </c>
      <c r="V351" s="127"/>
      <c r="W351" s="100" t="s">
        <v>133</v>
      </c>
      <c r="X351" s="100" t="s">
        <v>434</v>
      </c>
      <c r="Y351" s="127"/>
      <c r="Z351" s="100" t="s">
        <v>133</v>
      </c>
      <c r="AA351" s="100" t="s">
        <v>434</v>
      </c>
      <c r="AB351" s="127"/>
      <c r="AC351" s="100" t="s">
        <v>133</v>
      </c>
      <c r="AD351" s="100" t="s">
        <v>93</v>
      </c>
      <c r="AE351" s="127"/>
      <c r="AF351" s="100" t="s">
        <v>127</v>
      </c>
      <c r="AG351" s="100" t="s">
        <v>330</v>
      </c>
      <c r="AH351" s="127"/>
      <c r="AI351" s="100" t="s">
        <v>127</v>
      </c>
      <c r="AJ351" s="100" t="s">
        <v>330</v>
      </c>
      <c r="AK351" s="127"/>
      <c r="AL351" s="100" t="s">
        <v>1035</v>
      </c>
      <c r="AM351" s="100" t="s">
        <v>330</v>
      </c>
      <c r="AN351" s="127"/>
      <c r="BB351" s="36"/>
      <c r="BC351" s="36"/>
      <c r="BE351" s="36"/>
      <c r="BF351" s="36"/>
      <c r="BH351" s="36"/>
      <c r="BI351" s="36"/>
      <c r="BK351" s="36"/>
      <c r="BL351" s="36"/>
      <c r="BN351" s="36"/>
      <c r="BO351" s="36"/>
      <c r="BQ351" s="40"/>
      <c r="BR351" s="36"/>
      <c r="BS351" s="9"/>
      <c r="BU351" s="8"/>
      <c r="BV351" s="9"/>
      <c r="BW351" s="9"/>
      <c r="BX351" s="126"/>
    </row>
    <row r="352" spans="1:256" s="108" customFormat="1" x14ac:dyDescent="0.2">
      <c r="C352" s="108" t="s">
        <v>2471</v>
      </c>
      <c r="D352" s="123">
        <v>34502</v>
      </c>
      <c r="E352" s="109" t="s">
        <v>2472</v>
      </c>
      <c r="F352" s="109" t="s">
        <v>4621</v>
      </c>
      <c r="G352" s="120"/>
      <c r="H352" s="108" t="s">
        <v>147</v>
      </c>
      <c r="I352" s="116" t="s">
        <v>140</v>
      </c>
      <c r="J352" s="120"/>
      <c r="K352" s="108" t="s">
        <v>133</v>
      </c>
      <c r="L352" s="116" t="s">
        <v>556</v>
      </c>
      <c r="M352" s="120"/>
      <c r="N352" s="108" t="s">
        <v>133</v>
      </c>
      <c r="O352" s="116" t="s">
        <v>556</v>
      </c>
      <c r="P352" s="120"/>
      <c r="Q352" s="108" t="s">
        <v>133</v>
      </c>
      <c r="R352" s="116" t="s">
        <v>195</v>
      </c>
      <c r="S352" s="120"/>
      <c r="T352" s="108" t="s">
        <v>127</v>
      </c>
      <c r="U352" s="116" t="s">
        <v>195</v>
      </c>
      <c r="V352" s="120"/>
      <c r="W352" s="108" t="s">
        <v>127</v>
      </c>
      <c r="X352" s="116" t="s">
        <v>195</v>
      </c>
      <c r="Y352" s="120"/>
      <c r="Z352" s="108" t="s">
        <v>127</v>
      </c>
      <c r="AA352" s="116" t="s">
        <v>195</v>
      </c>
      <c r="AB352" s="120"/>
      <c r="AC352" s="108" t="s">
        <v>127</v>
      </c>
      <c r="AD352" s="116" t="s">
        <v>331</v>
      </c>
      <c r="AE352" s="120"/>
      <c r="AF352" s="108" t="s">
        <v>127</v>
      </c>
      <c r="AG352" s="116" t="s">
        <v>331</v>
      </c>
      <c r="AH352" s="120"/>
      <c r="AI352" s="108" t="s">
        <v>127</v>
      </c>
      <c r="AJ352" s="116" t="s">
        <v>331</v>
      </c>
      <c r="AK352" s="120"/>
      <c r="AM352" s="116"/>
      <c r="AN352" s="120"/>
      <c r="AP352" s="116"/>
      <c r="AQ352" s="120"/>
      <c r="AS352" s="116"/>
      <c r="AT352" s="120"/>
      <c r="AV352" s="116"/>
      <c r="AW352" s="120"/>
      <c r="AY352" s="116"/>
      <c r="AZ352" s="120"/>
      <c r="BB352" s="109"/>
      <c r="BC352" s="109"/>
      <c r="BE352" s="109"/>
      <c r="BF352" s="109"/>
      <c r="BH352" s="109"/>
      <c r="BI352" s="109"/>
      <c r="BK352" s="109"/>
      <c r="BL352" s="109"/>
      <c r="BN352" s="109"/>
      <c r="BO352" s="109"/>
      <c r="BQ352" s="123"/>
      <c r="BR352" s="109"/>
      <c r="BS352" s="116"/>
      <c r="BU352" s="120"/>
      <c r="BV352" s="116"/>
      <c r="BW352" s="116"/>
      <c r="BX352" s="125"/>
    </row>
    <row r="353" spans="1:256" s="108" customFormat="1" x14ac:dyDescent="0.2">
      <c r="A353" s="108" t="s">
        <v>147</v>
      </c>
      <c r="B353" s="108" t="s">
        <v>95</v>
      </c>
      <c r="C353" s="108" t="s">
        <v>4079</v>
      </c>
      <c r="D353" s="123">
        <v>37217</v>
      </c>
      <c r="E353" s="109" t="s">
        <v>4449</v>
      </c>
      <c r="F353" s="120"/>
      <c r="G353" s="120"/>
      <c r="J353" s="120"/>
      <c r="M353" s="120"/>
      <c r="P353" s="120"/>
      <c r="S353" s="120"/>
      <c r="V353" s="120"/>
      <c r="Y353" s="120"/>
      <c r="AB353" s="120"/>
      <c r="AE353" s="120"/>
    </row>
    <row r="354" spans="1:256" s="108" customFormat="1" x14ac:dyDescent="0.2">
      <c r="A354" s="108" t="s">
        <v>370</v>
      </c>
      <c r="B354" s="108" t="s">
        <v>185</v>
      </c>
      <c r="C354" s="108" t="s">
        <v>372</v>
      </c>
      <c r="D354" s="123">
        <v>37212</v>
      </c>
      <c r="E354" s="109" t="s">
        <v>295</v>
      </c>
      <c r="F354" s="120" t="s">
        <v>3306</v>
      </c>
      <c r="G354" s="120" t="s">
        <v>371</v>
      </c>
      <c r="H354" s="108" t="s">
        <v>340</v>
      </c>
      <c r="I354" s="108" t="s">
        <v>185</v>
      </c>
      <c r="J354" s="120" t="s">
        <v>375</v>
      </c>
      <c r="M354" s="120"/>
      <c r="P354" s="120"/>
      <c r="S354" s="120"/>
      <c r="V354" s="120"/>
      <c r="Y354" s="120"/>
      <c r="AB354" s="120"/>
      <c r="AE354" s="120"/>
    </row>
    <row r="355" spans="1:256" s="108" customFormat="1" x14ac:dyDescent="0.2">
      <c r="A355" s="108" t="s">
        <v>279</v>
      </c>
      <c r="B355" s="108" t="s">
        <v>123</v>
      </c>
      <c r="C355" s="108" t="s">
        <v>3630</v>
      </c>
      <c r="D355" s="123">
        <v>35803</v>
      </c>
      <c r="E355" s="116" t="s">
        <v>448</v>
      </c>
      <c r="F355" s="120" t="s">
        <v>554</v>
      </c>
      <c r="G355" s="120" t="s">
        <v>1674</v>
      </c>
      <c r="H355" s="108" t="s">
        <v>279</v>
      </c>
      <c r="I355" s="108" t="s">
        <v>123</v>
      </c>
      <c r="J355" s="120" t="s">
        <v>2033</v>
      </c>
      <c r="K355" s="108" t="s">
        <v>279</v>
      </c>
      <c r="L355" s="108" t="s">
        <v>123</v>
      </c>
      <c r="M355" s="120" t="s">
        <v>817</v>
      </c>
      <c r="N355" s="108" t="s">
        <v>279</v>
      </c>
      <c r="O355" s="108" t="s">
        <v>123</v>
      </c>
      <c r="P355" s="120" t="s">
        <v>382</v>
      </c>
      <c r="Q355" s="108" t="s">
        <v>379</v>
      </c>
      <c r="R355" s="108" t="s">
        <v>123</v>
      </c>
      <c r="S355" s="120" t="s">
        <v>1097</v>
      </c>
      <c r="V355" s="120"/>
      <c r="Y355" s="120"/>
      <c r="AB355" s="120"/>
      <c r="AE355" s="120"/>
      <c r="BB355" s="109"/>
      <c r="BC355" s="109"/>
      <c r="BE355" s="109"/>
      <c r="BF355" s="109"/>
      <c r="BH355" s="109"/>
      <c r="BI355" s="109"/>
      <c r="BK355" s="109"/>
      <c r="BL355" s="109"/>
      <c r="BN355" s="109"/>
      <c r="BO355" s="109"/>
      <c r="BQ355" s="123"/>
      <c r="BR355" s="109"/>
      <c r="BS355" s="116"/>
      <c r="BU355" s="120"/>
      <c r="BV355" s="116"/>
      <c r="BW355" s="116"/>
      <c r="BX355" s="125"/>
    </row>
    <row r="356" spans="1:256" s="108" customFormat="1" x14ac:dyDescent="0.2">
      <c r="A356" s="108" t="s">
        <v>528</v>
      </c>
      <c r="B356" s="109" t="s">
        <v>170</v>
      </c>
      <c r="C356" s="108" t="s">
        <v>2139</v>
      </c>
      <c r="D356" s="123">
        <v>34947</v>
      </c>
      <c r="E356" s="109" t="s">
        <v>516</v>
      </c>
      <c r="F356" s="109" t="s">
        <v>1081</v>
      </c>
      <c r="G356" s="109" t="s">
        <v>539</v>
      </c>
      <c r="I356" s="109"/>
      <c r="J356" s="109"/>
      <c r="L356" s="109"/>
      <c r="M356" s="109"/>
      <c r="N356" s="108" t="s">
        <v>212</v>
      </c>
      <c r="O356" s="109" t="s">
        <v>170</v>
      </c>
      <c r="P356" s="109" t="s">
        <v>228</v>
      </c>
      <c r="Q356" s="108" t="s">
        <v>212</v>
      </c>
      <c r="R356" s="109" t="s">
        <v>81</v>
      </c>
      <c r="S356" s="109" t="s">
        <v>248</v>
      </c>
      <c r="T356" s="108" t="s">
        <v>212</v>
      </c>
      <c r="U356" s="109" t="s">
        <v>434</v>
      </c>
      <c r="V356" s="109" t="s">
        <v>201</v>
      </c>
      <c r="W356" s="108" t="s">
        <v>258</v>
      </c>
      <c r="X356" s="109" t="s">
        <v>434</v>
      </c>
      <c r="Y356" s="109" t="s">
        <v>273</v>
      </c>
      <c r="Z356" s="108" t="s">
        <v>555</v>
      </c>
      <c r="AA356" s="109" t="s">
        <v>556</v>
      </c>
      <c r="AB356" s="109" t="s">
        <v>163</v>
      </c>
      <c r="AD356" s="109"/>
      <c r="AE356" s="109"/>
      <c r="AG356" s="109"/>
      <c r="AH356" s="109"/>
      <c r="AJ356" s="109"/>
      <c r="AK356" s="109"/>
      <c r="AM356" s="109"/>
      <c r="AN356" s="109"/>
      <c r="AP356" s="109"/>
      <c r="AQ356" s="109"/>
      <c r="AS356" s="109"/>
      <c r="AT356" s="109"/>
      <c r="AV356" s="109"/>
      <c r="AW356" s="109"/>
      <c r="AY356" s="109"/>
      <c r="AZ356" s="109"/>
    </row>
    <row r="357" spans="1:256" x14ac:dyDescent="0.2">
      <c r="A357" s="120" t="s">
        <v>686</v>
      </c>
      <c r="B357" s="120" t="s">
        <v>556</v>
      </c>
      <c r="C357" s="108" t="s">
        <v>1037</v>
      </c>
      <c r="D357" s="123">
        <v>37336</v>
      </c>
      <c r="E357" s="109" t="s">
        <v>144</v>
      </c>
      <c r="F357" s="120" t="s">
        <v>1427</v>
      </c>
      <c r="G357" s="120"/>
      <c r="H357" s="108" t="s">
        <v>147</v>
      </c>
      <c r="I357" s="108" t="s">
        <v>306</v>
      </c>
      <c r="J357" s="120"/>
      <c r="K357" s="108"/>
      <c r="L357" s="108"/>
      <c r="M357" s="120"/>
      <c r="N357" s="108"/>
      <c r="O357" s="108"/>
      <c r="P357" s="120"/>
      <c r="Q357" s="108"/>
      <c r="R357" s="108"/>
      <c r="S357" s="120"/>
      <c r="T357" s="108"/>
      <c r="U357" s="108"/>
      <c r="V357" s="120"/>
      <c r="W357" s="108"/>
      <c r="X357" s="108"/>
      <c r="Y357" s="120"/>
      <c r="Z357" s="108"/>
      <c r="AA357" s="108"/>
      <c r="AB357" s="120"/>
      <c r="AC357" s="108"/>
      <c r="AD357" s="108"/>
      <c r="AE357" s="120"/>
      <c r="AF357" s="108"/>
      <c r="AG357" s="108"/>
      <c r="AH357" s="108"/>
      <c r="AI357" s="108"/>
      <c r="AJ357" s="108"/>
      <c r="AK357" s="108"/>
      <c r="AL357" s="108"/>
      <c r="AM357" s="108"/>
      <c r="AN357" s="108"/>
      <c r="AO357" s="108"/>
      <c r="AP357" s="108"/>
      <c r="AQ357" s="108"/>
      <c r="AR357" s="108"/>
      <c r="AS357" s="108"/>
      <c r="AT357" s="108"/>
      <c r="AU357" s="108"/>
      <c r="AV357" s="108"/>
      <c r="AW357" s="108"/>
      <c r="AX357" s="108"/>
      <c r="AY357" s="108"/>
      <c r="AZ357" s="108"/>
      <c r="BA357" s="108"/>
      <c r="BB357" s="108"/>
      <c r="BC357" s="108"/>
      <c r="BD357" s="108"/>
      <c r="BE357" s="108"/>
      <c r="BF357" s="108"/>
      <c r="BG357" s="108"/>
      <c r="BH357" s="108"/>
      <c r="BI357" s="108"/>
      <c r="BJ357" s="108"/>
      <c r="BK357" s="108"/>
      <c r="BL357" s="108"/>
      <c r="BM357" s="108"/>
      <c r="BN357" s="108"/>
      <c r="BO357" s="108"/>
      <c r="BP357" s="108"/>
      <c r="BQ357" s="108"/>
      <c r="BR357" s="108"/>
      <c r="BS357" s="108"/>
      <c r="BT357" s="108"/>
      <c r="BU357" s="108"/>
      <c r="BV357" s="108"/>
      <c r="BW357" s="108"/>
      <c r="BX357" s="108"/>
      <c r="BY357" s="108"/>
      <c r="BZ357" s="108"/>
      <c r="CA357" s="108"/>
      <c r="CB357" s="108"/>
      <c r="CC357" s="108"/>
      <c r="CD357" s="108"/>
      <c r="CE357" s="108"/>
      <c r="CF357" s="108"/>
      <c r="CG357" s="108"/>
      <c r="CH357" s="108"/>
      <c r="CI357" s="108"/>
      <c r="CJ357" s="108"/>
      <c r="CK357" s="108"/>
      <c r="CL357" s="108"/>
      <c r="CM357" s="108"/>
      <c r="CN357" s="108"/>
      <c r="CO357" s="108"/>
      <c r="CP357" s="108"/>
      <c r="CQ357" s="108"/>
      <c r="CR357" s="108"/>
      <c r="CS357" s="108"/>
      <c r="CT357" s="108"/>
      <c r="CU357" s="108"/>
      <c r="CV357" s="108"/>
      <c r="CW357" s="108"/>
      <c r="CX357" s="108"/>
      <c r="CY357" s="108"/>
      <c r="CZ357" s="108"/>
      <c r="DA357" s="108"/>
      <c r="DB357" s="108"/>
      <c r="DC357" s="108"/>
      <c r="DD357" s="108"/>
      <c r="DE357" s="108"/>
      <c r="DF357" s="108"/>
      <c r="DG357" s="108"/>
      <c r="DH357" s="108"/>
      <c r="DI357" s="108"/>
      <c r="DJ357" s="108"/>
      <c r="DK357" s="108"/>
      <c r="DL357" s="108"/>
      <c r="DM357" s="108"/>
      <c r="DN357" s="108"/>
      <c r="DO357" s="108"/>
      <c r="DP357" s="108"/>
      <c r="DQ357" s="108"/>
      <c r="DR357" s="108"/>
      <c r="DS357" s="108"/>
      <c r="DT357" s="108"/>
      <c r="DU357" s="108"/>
      <c r="DV357" s="108"/>
      <c r="DW357" s="108"/>
      <c r="DX357" s="108"/>
      <c r="DY357" s="108"/>
      <c r="DZ357" s="108"/>
      <c r="EA357" s="108"/>
      <c r="EB357" s="108"/>
      <c r="EC357" s="108"/>
      <c r="ED357" s="108"/>
      <c r="EE357" s="108"/>
      <c r="EF357" s="108"/>
      <c r="EG357" s="108"/>
      <c r="EH357" s="108"/>
      <c r="EI357" s="108"/>
      <c r="EJ357" s="108"/>
      <c r="EK357" s="108"/>
      <c r="EL357" s="108"/>
      <c r="EM357" s="108"/>
      <c r="EN357" s="108"/>
      <c r="EO357" s="108"/>
      <c r="EP357" s="108"/>
      <c r="EQ357" s="108"/>
      <c r="ER357" s="108"/>
      <c r="ES357" s="108"/>
      <c r="ET357" s="108"/>
      <c r="EU357" s="108"/>
      <c r="EV357" s="108"/>
      <c r="EW357" s="108"/>
      <c r="EX357" s="108"/>
      <c r="EY357" s="108"/>
      <c r="EZ357" s="108"/>
      <c r="FA357" s="108"/>
      <c r="FB357" s="108"/>
      <c r="FC357" s="108"/>
      <c r="FD357" s="108"/>
      <c r="FE357" s="108"/>
      <c r="FF357" s="108"/>
      <c r="FG357" s="108"/>
      <c r="FH357" s="108"/>
      <c r="FI357" s="108"/>
      <c r="FJ357" s="108"/>
      <c r="FK357" s="108"/>
      <c r="FL357" s="108"/>
      <c r="FM357" s="108"/>
      <c r="FN357" s="108"/>
      <c r="FO357" s="108"/>
      <c r="FP357" s="108"/>
      <c r="FQ357" s="108"/>
      <c r="FR357" s="108"/>
      <c r="FS357" s="108"/>
      <c r="FT357" s="108"/>
      <c r="FU357" s="108"/>
      <c r="FV357" s="108"/>
      <c r="FW357" s="108"/>
      <c r="FX357" s="108"/>
      <c r="FY357" s="108"/>
      <c r="FZ357" s="108"/>
      <c r="GA357" s="108"/>
      <c r="GB357" s="108"/>
      <c r="GC357" s="108"/>
      <c r="GD357" s="108"/>
      <c r="GE357" s="108"/>
      <c r="GF357" s="108"/>
      <c r="GG357" s="108"/>
      <c r="GH357" s="108"/>
      <c r="GI357" s="108"/>
      <c r="GJ357" s="108"/>
      <c r="GK357" s="108"/>
      <c r="GL357" s="108"/>
      <c r="GM357" s="108"/>
      <c r="GN357" s="108"/>
      <c r="GO357" s="108"/>
      <c r="GP357" s="108"/>
      <c r="GQ357" s="108"/>
      <c r="GR357" s="108"/>
      <c r="GS357" s="108"/>
      <c r="GT357" s="108"/>
      <c r="GU357" s="108"/>
      <c r="GV357" s="108"/>
      <c r="GW357" s="108"/>
      <c r="GX357" s="108"/>
      <c r="GY357" s="108"/>
      <c r="GZ357" s="108"/>
      <c r="HA357" s="108"/>
      <c r="HB357" s="108"/>
      <c r="HC357" s="108"/>
      <c r="HD357" s="108"/>
      <c r="HE357" s="108"/>
      <c r="HF357" s="108"/>
      <c r="HG357" s="108"/>
      <c r="HH357" s="108"/>
      <c r="HI357" s="108"/>
      <c r="HJ357" s="108"/>
      <c r="HK357" s="108"/>
      <c r="HL357" s="108"/>
      <c r="HM357" s="108"/>
      <c r="HN357" s="108"/>
      <c r="HO357" s="108"/>
      <c r="HP357" s="108"/>
      <c r="HQ357" s="108"/>
      <c r="HR357" s="108"/>
      <c r="HS357" s="108"/>
      <c r="HT357" s="108"/>
      <c r="HU357" s="108"/>
      <c r="HV357" s="108"/>
      <c r="HW357" s="108"/>
      <c r="HX357" s="108"/>
      <c r="HY357" s="108"/>
      <c r="HZ357" s="108"/>
      <c r="IA357" s="108"/>
      <c r="IB357" s="108"/>
      <c r="IC357" s="108"/>
      <c r="ID357" s="108"/>
      <c r="IE357" s="108"/>
      <c r="IF357" s="108"/>
      <c r="IG357" s="108"/>
      <c r="IH357" s="108"/>
      <c r="II357" s="108"/>
      <c r="IJ357" s="108"/>
      <c r="IK357" s="108"/>
      <c r="IL357" s="108"/>
      <c r="IM357" s="108"/>
      <c r="IN357" s="108"/>
      <c r="IO357" s="108"/>
      <c r="IP357" s="108"/>
      <c r="IQ357" s="108"/>
      <c r="IR357" s="108"/>
      <c r="IS357" s="108"/>
      <c r="IT357" s="108"/>
      <c r="IU357" s="108"/>
      <c r="IV357" s="108"/>
    </row>
    <row r="358" spans="1:256" s="108" customFormat="1" x14ac:dyDescent="0.2">
      <c r="A358" s="120" t="s">
        <v>103</v>
      </c>
      <c r="B358" s="120" t="s">
        <v>434</v>
      </c>
      <c r="C358" s="108" t="s">
        <v>1012</v>
      </c>
      <c r="D358" s="123">
        <v>36855</v>
      </c>
      <c r="E358" s="109" t="s">
        <v>144</v>
      </c>
      <c r="F358" s="120" t="s">
        <v>173</v>
      </c>
      <c r="G358" s="120" t="s">
        <v>1011</v>
      </c>
      <c r="H358" s="108" t="s">
        <v>94</v>
      </c>
      <c r="I358" s="108" t="s">
        <v>434</v>
      </c>
      <c r="J358" s="120" t="s">
        <v>1991</v>
      </c>
      <c r="M358" s="120"/>
      <c r="P358" s="120"/>
      <c r="S358" s="120"/>
      <c r="V358" s="120"/>
      <c r="Y358" s="120"/>
      <c r="AB358" s="120"/>
      <c r="AE358" s="120"/>
    </row>
    <row r="359" spans="1:256" s="108" customFormat="1" x14ac:dyDescent="0.2">
      <c r="A359" s="108" t="s">
        <v>212</v>
      </c>
      <c r="B359" s="108" t="s">
        <v>134</v>
      </c>
      <c r="C359" s="108" t="s">
        <v>3065</v>
      </c>
      <c r="D359" s="123">
        <v>36207</v>
      </c>
      <c r="E359" s="116" t="s">
        <v>283</v>
      </c>
      <c r="F359" s="120" t="s">
        <v>283</v>
      </c>
      <c r="G359" s="120" t="s">
        <v>249</v>
      </c>
      <c r="H359" s="108" t="s">
        <v>212</v>
      </c>
      <c r="I359" s="108" t="s">
        <v>134</v>
      </c>
      <c r="J359" s="120" t="s">
        <v>228</v>
      </c>
      <c r="K359" s="108" t="s">
        <v>212</v>
      </c>
      <c r="L359" s="108" t="s">
        <v>134</v>
      </c>
      <c r="M359" s="120" t="s">
        <v>594</v>
      </c>
      <c r="N359" s="108" t="s">
        <v>555</v>
      </c>
      <c r="O359" s="108" t="s">
        <v>134</v>
      </c>
      <c r="P359" s="120" t="s">
        <v>1068</v>
      </c>
      <c r="Q359" s="108" t="s">
        <v>222</v>
      </c>
      <c r="R359" s="108" t="s">
        <v>134</v>
      </c>
      <c r="S359" s="120" t="s">
        <v>3066</v>
      </c>
      <c r="V359" s="120"/>
      <c r="Y359" s="120"/>
      <c r="AB359" s="120"/>
      <c r="AE359" s="120"/>
    </row>
    <row r="360" spans="1:256" s="108" customFormat="1" x14ac:dyDescent="0.2">
      <c r="C360" s="108" t="s">
        <v>4622</v>
      </c>
      <c r="D360" s="123">
        <v>35115</v>
      </c>
      <c r="E360" s="116" t="s">
        <v>121</v>
      </c>
      <c r="F360" s="120" t="s">
        <v>122</v>
      </c>
      <c r="G360" s="120"/>
      <c r="J360" s="120"/>
      <c r="K360" s="108" t="s">
        <v>226</v>
      </c>
      <c r="L360" s="108" t="s">
        <v>261</v>
      </c>
      <c r="M360" s="120" t="s">
        <v>273</v>
      </c>
      <c r="N360" s="108" t="s">
        <v>258</v>
      </c>
      <c r="O360" s="108" t="s">
        <v>583</v>
      </c>
      <c r="P360" s="120" t="s">
        <v>241</v>
      </c>
      <c r="Q360" s="108" t="s">
        <v>258</v>
      </c>
      <c r="R360" s="108" t="s">
        <v>583</v>
      </c>
      <c r="S360" s="120" t="s">
        <v>241</v>
      </c>
      <c r="V360" s="120"/>
      <c r="Y360" s="120"/>
      <c r="AB360" s="120"/>
      <c r="AE360" s="120"/>
    </row>
    <row r="361" spans="1:256" x14ac:dyDescent="0.2">
      <c r="A361" s="108" t="s">
        <v>80</v>
      </c>
      <c r="B361" s="108" t="s">
        <v>105</v>
      </c>
      <c r="C361" s="108" t="s">
        <v>459</v>
      </c>
      <c r="D361" s="123">
        <v>32374</v>
      </c>
      <c r="E361" s="109" t="s">
        <v>460</v>
      </c>
      <c r="F361" s="109" t="s">
        <v>3199</v>
      </c>
      <c r="G361" s="120"/>
      <c r="H361" s="108" t="s">
        <v>80</v>
      </c>
      <c r="I361" s="36" t="s">
        <v>105</v>
      </c>
      <c r="J361" s="109"/>
      <c r="K361" s="108" t="s">
        <v>80</v>
      </c>
      <c r="L361" s="36" t="s">
        <v>232</v>
      </c>
      <c r="M361" s="109"/>
      <c r="N361" s="108" t="s">
        <v>80</v>
      </c>
      <c r="O361" s="36" t="s">
        <v>232</v>
      </c>
      <c r="P361" s="109"/>
      <c r="Q361" s="108" t="s">
        <v>80</v>
      </c>
      <c r="R361" s="36" t="s">
        <v>232</v>
      </c>
      <c r="S361" s="109"/>
      <c r="T361" s="108" t="s">
        <v>80</v>
      </c>
      <c r="U361" s="36" t="s">
        <v>232</v>
      </c>
      <c r="V361" s="109"/>
      <c r="W361" s="108" t="s">
        <v>80</v>
      </c>
      <c r="X361" s="36" t="s">
        <v>232</v>
      </c>
      <c r="Y361" s="109"/>
      <c r="Z361" s="108" t="s">
        <v>80</v>
      </c>
      <c r="AA361" s="36" t="s">
        <v>232</v>
      </c>
      <c r="AB361" s="109"/>
      <c r="AC361" s="108" t="s">
        <v>80</v>
      </c>
      <c r="AD361" s="36" t="s">
        <v>134</v>
      </c>
      <c r="AE361" s="109"/>
      <c r="AF361" s="108" t="s">
        <v>80</v>
      </c>
      <c r="AG361" s="36" t="s">
        <v>134</v>
      </c>
      <c r="AH361" s="109"/>
      <c r="AI361" s="108" t="s">
        <v>80</v>
      </c>
      <c r="AJ361" s="36" t="s">
        <v>134</v>
      </c>
      <c r="AK361" s="109"/>
      <c r="AL361" s="108" t="s">
        <v>80</v>
      </c>
      <c r="AM361" s="36" t="s">
        <v>134</v>
      </c>
      <c r="AN361" s="109"/>
      <c r="AO361" s="108" t="s">
        <v>80</v>
      </c>
      <c r="AP361" s="109" t="s">
        <v>134</v>
      </c>
      <c r="AQ361" s="109"/>
      <c r="AR361" s="108" t="s">
        <v>80</v>
      </c>
      <c r="AS361" s="109" t="s">
        <v>134</v>
      </c>
      <c r="AT361" s="109" t="s">
        <v>463</v>
      </c>
      <c r="AU361" s="108"/>
      <c r="AV361" s="109"/>
      <c r="AW361" s="109"/>
      <c r="AX361" s="108"/>
      <c r="AY361" s="109"/>
      <c r="AZ361" s="109"/>
      <c r="BA361" s="108"/>
      <c r="BB361" s="108"/>
      <c r="BC361" s="108"/>
      <c r="BD361" s="108"/>
      <c r="BE361" s="108"/>
      <c r="BF361" s="108"/>
      <c r="BG361" s="108"/>
      <c r="BH361" s="108"/>
      <c r="BI361" s="108"/>
      <c r="BJ361" s="108"/>
      <c r="BK361" s="108"/>
      <c r="BL361" s="108"/>
      <c r="BM361" s="108"/>
      <c r="BN361" s="108"/>
      <c r="BO361" s="108"/>
      <c r="BP361" s="108"/>
      <c r="BQ361" s="108"/>
      <c r="BR361" s="108"/>
      <c r="BS361" s="108"/>
      <c r="BT361" s="108"/>
      <c r="BU361" s="108"/>
      <c r="BV361" s="108"/>
      <c r="BW361" s="108"/>
      <c r="BX361" s="108"/>
      <c r="BY361" s="108"/>
      <c r="BZ361" s="108"/>
      <c r="CA361" s="108"/>
      <c r="CB361" s="108"/>
      <c r="CC361" s="108"/>
      <c r="CD361" s="108"/>
      <c r="CE361" s="108"/>
      <c r="CF361" s="108"/>
      <c r="CG361" s="108"/>
      <c r="CH361" s="108"/>
      <c r="CI361" s="108"/>
      <c r="CJ361" s="108"/>
      <c r="CK361" s="108"/>
      <c r="CL361" s="108"/>
      <c r="CM361" s="108"/>
      <c r="CN361" s="108"/>
      <c r="CO361" s="108"/>
      <c r="CP361" s="108"/>
      <c r="CQ361" s="108"/>
      <c r="CR361" s="108"/>
      <c r="CS361" s="108"/>
      <c r="CT361" s="108"/>
      <c r="CU361" s="108"/>
      <c r="CV361" s="108"/>
      <c r="CW361" s="108"/>
      <c r="CX361" s="108"/>
      <c r="CY361" s="108"/>
      <c r="CZ361" s="108"/>
      <c r="DA361" s="108"/>
      <c r="DB361" s="108"/>
      <c r="DC361" s="108"/>
      <c r="DD361" s="108"/>
      <c r="DE361" s="108"/>
      <c r="DF361" s="108"/>
      <c r="DG361" s="108"/>
      <c r="DH361" s="108"/>
      <c r="DI361" s="108"/>
      <c r="DJ361" s="108"/>
      <c r="DK361" s="108"/>
      <c r="DL361" s="108"/>
      <c r="DM361" s="108"/>
      <c r="DN361" s="108"/>
      <c r="DO361" s="108"/>
      <c r="DP361" s="108"/>
      <c r="DQ361" s="108"/>
      <c r="DR361" s="108"/>
      <c r="DS361" s="108"/>
      <c r="DT361" s="108"/>
      <c r="DU361" s="108"/>
      <c r="DV361" s="108"/>
      <c r="DW361" s="108"/>
      <c r="DX361" s="108"/>
      <c r="DY361" s="108"/>
      <c r="DZ361" s="108"/>
      <c r="EA361" s="108"/>
      <c r="EB361" s="108"/>
      <c r="EC361" s="108"/>
      <c r="ED361" s="108"/>
      <c r="EE361" s="108"/>
      <c r="EF361" s="108"/>
      <c r="EG361" s="108"/>
      <c r="EH361" s="108"/>
      <c r="EI361" s="108"/>
      <c r="EJ361" s="108"/>
      <c r="EK361" s="108"/>
      <c r="EL361" s="108"/>
      <c r="EM361" s="108"/>
      <c r="EN361" s="108"/>
      <c r="EO361" s="108"/>
      <c r="EP361" s="108"/>
      <c r="EQ361" s="108"/>
      <c r="ER361" s="108"/>
      <c r="ES361" s="108"/>
      <c r="ET361" s="108"/>
      <c r="EU361" s="108"/>
      <c r="EV361" s="108"/>
      <c r="EW361" s="108"/>
      <c r="EX361" s="108"/>
      <c r="EY361" s="108"/>
      <c r="EZ361" s="108"/>
      <c r="FA361" s="108"/>
      <c r="FB361" s="108"/>
      <c r="FC361" s="108"/>
      <c r="FD361" s="108"/>
      <c r="FE361" s="108"/>
      <c r="FF361" s="108"/>
      <c r="FG361" s="108"/>
      <c r="FH361" s="108"/>
      <c r="FI361" s="108"/>
      <c r="FJ361" s="108"/>
      <c r="FK361" s="108"/>
      <c r="FL361" s="108"/>
      <c r="FM361" s="108"/>
      <c r="FN361" s="108"/>
      <c r="FO361" s="108"/>
      <c r="FP361" s="108"/>
      <c r="FQ361" s="108"/>
      <c r="FR361" s="108"/>
      <c r="FS361" s="108"/>
      <c r="FT361" s="108"/>
      <c r="FU361" s="108"/>
      <c r="FV361" s="108"/>
      <c r="FW361" s="108"/>
      <c r="FX361" s="108"/>
      <c r="FY361" s="108"/>
      <c r="FZ361" s="108"/>
      <c r="GA361" s="108"/>
      <c r="GB361" s="108"/>
      <c r="GC361" s="108"/>
      <c r="GD361" s="108"/>
      <c r="GE361" s="108"/>
      <c r="GF361" s="108"/>
      <c r="GG361" s="108"/>
      <c r="GH361" s="108"/>
      <c r="GI361" s="108"/>
      <c r="GJ361" s="108"/>
      <c r="GK361" s="108"/>
      <c r="GL361" s="108"/>
      <c r="GM361" s="108"/>
      <c r="GN361" s="108"/>
      <c r="GO361" s="108"/>
      <c r="GP361" s="108"/>
      <c r="GQ361" s="108"/>
      <c r="GR361" s="108"/>
      <c r="GS361" s="108"/>
      <c r="GT361" s="108"/>
      <c r="GU361" s="108"/>
      <c r="GV361" s="108"/>
      <c r="GW361" s="108"/>
      <c r="GX361" s="108"/>
      <c r="GY361" s="108"/>
      <c r="GZ361" s="108"/>
      <c r="HA361" s="108"/>
      <c r="HB361" s="108"/>
      <c r="HC361" s="108"/>
      <c r="HD361" s="108"/>
      <c r="HE361" s="108"/>
      <c r="HF361" s="108"/>
      <c r="HG361" s="108"/>
      <c r="HH361" s="108"/>
      <c r="HI361" s="108"/>
      <c r="HJ361" s="108"/>
      <c r="HK361" s="108"/>
      <c r="HL361" s="108"/>
      <c r="HM361" s="108"/>
      <c r="HN361" s="108"/>
      <c r="HO361" s="108"/>
      <c r="HP361" s="108"/>
      <c r="HQ361" s="108"/>
      <c r="HR361" s="108"/>
      <c r="HS361" s="108"/>
      <c r="HT361" s="108"/>
      <c r="HU361" s="108"/>
      <c r="HV361" s="108"/>
      <c r="HW361" s="108"/>
      <c r="HX361" s="108"/>
      <c r="HY361" s="108"/>
      <c r="HZ361" s="108"/>
      <c r="IA361" s="108"/>
      <c r="IB361" s="108"/>
      <c r="IC361" s="108"/>
      <c r="ID361" s="108"/>
      <c r="IE361" s="108"/>
      <c r="IF361" s="108"/>
      <c r="IG361" s="108"/>
      <c r="IH361" s="108"/>
      <c r="II361" s="108"/>
      <c r="IJ361" s="108"/>
      <c r="IK361" s="108"/>
      <c r="IL361" s="108"/>
      <c r="IM361" s="108"/>
      <c r="IN361" s="108"/>
      <c r="IO361" s="108"/>
      <c r="IP361" s="108"/>
      <c r="IQ361" s="108"/>
      <c r="IR361" s="108"/>
      <c r="IS361" s="108"/>
      <c r="IT361" s="108"/>
      <c r="IU361" s="108"/>
      <c r="IV361" s="108"/>
    </row>
    <row r="362" spans="1:256" s="108" customFormat="1" x14ac:dyDescent="0.2">
      <c r="A362" s="108" t="s">
        <v>850</v>
      </c>
      <c r="B362" s="108" t="s">
        <v>95</v>
      </c>
      <c r="C362" s="108" t="s">
        <v>3978</v>
      </c>
      <c r="D362" s="123">
        <v>35507</v>
      </c>
      <c r="E362" s="109" t="s">
        <v>698</v>
      </c>
      <c r="F362" s="120" t="s">
        <v>1549</v>
      </c>
      <c r="G362" s="120"/>
      <c r="J362" s="120"/>
      <c r="K362" s="108" t="s">
        <v>639</v>
      </c>
      <c r="L362" s="108" t="s">
        <v>95</v>
      </c>
      <c r="M362" s="120"/>
      <c r="N362" s="108" t="s">
        <v>639</v>
      </c>
      <c r="O362" s="108" t="s">
        <v>95</v>
      </c>
      <c r="P362" s="120"/>
      <c r="S362" s="120"/>
      <c r="V362" s="120"/>
      <c r="Y362" s="120"/>
      <c r="AB362" s="120"/>
      <c r="AE362" s="120"/>
    </row>
    <row r="363" spans="1:256" s="108" customFormat="1" x14ac:dyDescent="0.2">
      <c r="A363" s="120"/>
      <c r="B363" s="120"/>
      <c r="C363" s="108" t="s">
        <v>1144</v>
      </c>
      <c r="D363" s="123">
        <v>36926</v>
      </c>
      <c r="E363" s="109" t="s">
        <v>173</v>
      </c>
      <c r="F363" s="120" t="s">
        <v>344</v>
      </c>
      <c r="G363" s="120"/>
      <c r="H363" s="108" t="s">
        <v>2429</v>
      </c>
      <c r="I363" s="108" t="s">
        <v>207</v>
      </c>
      <c r="J363" s="120"/>
      <c r="M363" s="120"/>
      <c r="P363" s="120"/>
      <c r="S363" s="120"/>
      <c r="V363" s="120"/>
      <c r="Y363" s="120"/>
      <c r="AB363" s="120"/>
      <c r="AE363" s="120"/>
    </row>
    <row r="364" spans="1:256" x14ac:dyDescent="0.2">
      <c r="A364" s="108" t="s">
        <v>298</v>
      </c>
      <c r="B364" s="108" t="s">
        <v>185</v>
      </c>
      <c r="C364" s="108" t="s">
        <v>4623</v>
      </c>
      <c r="D364" s="123">
        <v>36555</v>
      </c>
      <c r="E364" s="109" t="s">
        <v>477</v>
      </c>
      <c r="F364" s="120" t="s">
        <v>621</v>
      </c>
      <c r="G364" s="120" t="s">
        <v>266</v>
      </c>
      <c r="H364" s="108" t="s">
        <v>376</v>
      </c>
      <c r="I364" s="108" t="s">
        <v>185</v>
      </c>
      <c r="J364" s="120" t="s">
        <v>4624</v>
      </c>
      <c r="K364" s="108"/>
      <c r="L364" s="108"/>
      <c r="M364" s="120"/>
      <c r="N364" s="108"/>
      <c r="O364" s="108"/>
      <c r="P364" s="120"/>
      <c r="Q364" s="108"/>
      <c r="R364" s="108"/>
      <c r="S364" s="120"/>
      <c r="T364" s="108"/>
      <c r="U364" s="108"/>
      <c r="V364" s="120"/>
      <c r="W364" s="108"/>
      <c r="X364" s="108"/>
      <c r="Y364" s="120"/>
      <c r="Z364" s="108"/>
      <c r="AA364" s="108"/>
      <c r="AB364" s="120"/>
      <c r="AC364" s="108"/>
      <c r="AD364" s="108"/>
      <c r="AE364" s="120"/>
      <c r="AF364" s="108"/>
      <c r="AG364" s="108"/>
      <c r="AH364" s="108"/>
      <c r="AI364" s="108"/>
      <c r="AJ364" s="108"/>
      <c r="AK364" s="108"/>
      <c r="AL364" s="108"/>
      <c r="AM364" s="108"/>
      <c r="AN364" s="108"/>
      <c r="AO364" s="108"/>
      <c r="AP364" s="108"/>
      <c r="AQ364" s="108"/>
      <c r="AR364" s="108"/>
      <c r="AS364" s="108"/>
      <c r="AT364" s="108"/>
      <c r="AU364" s="108"/>
      <c r="AV364" s="108"/>
      <c r="AW364" s="108"/>
      <c r="AX364" s="108"/>
      <c r="AY364" s="108"/>
      <c r="AZ364" s="108"/>
      <c r="BA364" s="108"/>
      <c r="BB364" s="108"/>
      <c r="BC364" s="108"/>
      <c r="BD364" s="108"/>
      <c r="BE364" s="108"/>
      <c r="BF364" s="108"/>
      <c r="BG364" s="108"/>
      <c r="BH364" s="108"/>
      <c r="BI364" s="108"/>
      <c r="BJ364" s="108"/>
      <c r="BK364" s="108"/>
      <c r="BL364" s="108"/>
      <c r="BM364" s="108"/>
      <c r="BN364" s="108"/>
      <c r="BO364" s="108"/>
      <c r="BP364" s="108"/>
      <c r="BQ364" s="108"/>
      <c r="BR364" s="108"/>
      <c r="BS364" s="108"/>
      <c r="BT364" s="108"/>
      <c r="BU364" s="108"/>
      <c r="BV364" s="108"/>
      <c r="BW364" s="108"/>
      <c r="BX364" s="108"/>
      <c r="BY364" s="108"/>
      <c r="BZ364" s="108"/>
      <c r="CA364" s="108"/>
      <c r="CB364" s="108"/>
      <c r="CC364" s="108"/>
      <c r="CD364" s="108"/>
      <c r="CE364" s="108"/>
      <c r="CF364" s="108"/>
      <c r="CG364" s="108"/>
      <c r="CH364" s="108"/>
      <c r="CI364" s="108"/>
      <c r="CJ364" s="108"/>
      <c r="CK364" s="108"/>
      <c r="CL364" s="108"/>
      <c r="CM364" s="108"/>
      <c r="CN364" s="108"/>
      <c r="CO364" s="108"/>
      <c r="CP364" s="108"/>
      <c r="CQ364" s="108"/>
      <c r="CR364" s="108"/>
      <c r="CS364" s="108"/>
      <c r="CT364" s="108"/>
      <c r="CU364" s="108"/>
      <c r="CV364" s="108"/>
      <c r="CW364" s="108"/>
      <c r="CX364" s="108"/>
      <c r="CY364" s="108"/>
      <c r="CZ364" s="108"/>
      <c r="DA364" s="108"/>
      <c r="DB364" s="108"/>
      <c r="DC364" s="108"/>
      <c r="DD364" s="108"/>
      <c r="DE364" s="108"/>
      <c r="DF364" s="108"/>
      <c r="DG364" s="108"/>
      <c r="DH364" s="108"/>
      <c r="DI364" s="108"/>
      <c r="DJ364" s="108"/>
      <c r="DK364" s="108"/>
      <c r="DL364" s="108"/>
      <c r="DM364" s="108"/>
      <c r="DN364" s="108"/>
      <c r="DO364" s="108"/>
      <c r="DP364" s="108"/>
      <c r="DQ364" s="108"/>
      <c r="DR364" s="108"/>
      <c r="DS364" s="108"/>
      <c r="DT364" s="108"/>
      <c r="DU364" s="108"/>
      <c r="DV364" s="108"/>
      <c r="DW364" s="108"/>
      <c r="DX364" s="108"/>
      <c r="DY364" s="108"/>
      <c r="DZ364" s="108"/>
      <c r="EA364" s="108"/>
      <c r="EB364" s="108"/>
      <c r="EC364" s="108"/>
      <c r="ED364" s="108"/>
      <c r="EE364" s="108"/>
      <c r="EF364" s="108"/>
      <c r="EG364" s="108"/>
      <c r="EH364" s="108"/>
      <c r="EI364" s="108"/>
      <c r="EJ364" s="108"/>
      <c r="EK364" s="108"/>
      <c r="EL364" s="108"/>
      <c r="EM364" s="108"/>
      <c r="EN364" s="108"/>
      <c r="EO364" s="108"/>
      <c r="EP364" s="108"/>
      <c r="EQ364" s="108"/>
      <c r="ER364" s="108"/>
      <c r="ES364" s="108"/>
      <c r="ET364" s="108"/>
      <c r="EU364" s="108"/>
      <c r="EV364" s="108"/>
      <c r="EW364" s="108"/>
      <c r="EX364" s="108"/>
      <c r="EY364" s="108"/>
      <c r="EZ364" s="108"/>
      <c r="FA364" s="108"/>
      <c r="FB364" s="108"/>
      <c r="FC364" s="108"/>
      <c r="FD364" s="108"/>
      <c r="FE364" s="108"/>
      <c r="FF364" s="108"/>
      <c r="FG364" s="108"/>
      <c r="FH364" s="108"/>
      <c r="FI364" s="108"/>
      <c r="FJ364" s="108"/>
      <c r="FK364" s="108"/>
      <c r="FL364" s="108"/>
      <c r="FM364" s="108"/>
      <c r="FN364" s="108"/>
      <c r="FO364" s="108"/>
      <c r="FP364" s="108"/>
      <c r="FQ364" s="108"/>
      <c r="FR364" s="108"/>
      <c r="FS364" s="108"/>
      <c r="FT364" s="108"/>
      <c r="FU364" s="108"/>
      <c r="FV364" s="108"/>
      <c r="FW364" s="108"/>
      <c r="FX364" s="108"/>
      <c r="FY364" s="108"/>
      <c r="FZ364" s="108"/>
      <c r="GA364" s="108"/>
      <c r="GB364" s="108"/>
      <c r="GC364" s="108"/>
      <c r="GD364" s="108"/>
      <c r="GE364" s="108"/>
      <c r="GF364" s="108"/>
      <c r="GG364" s="108"/>
      <c r="GH364" s="108"/>
      <c r="GI364" s="108"/>
      <c r="GJ364" s="108"/>
      <c r="GK364" s="108"/>
      <c r="GL364" s="108"/>
      <c r="GM364" s="108"/>
      <c r="GN364" s="108"/>
      <c r="GO364" s="108"/>
      <c r="GP364" s="108"/>
      <c r="GQ364" s="108"/>
      <c r="GR364" s="108"/>
      <c r="GS364" s="108"/>
      <c r="GT364" s="108"/>
      <c r="GU364" s="108"/>
      <c r="GV364" s="108"/>
      <c r="GW364" s="108"/>
      <c r="GX364" s="108"/>
      <c r="GY364" s="108"/>
      <c r="GZ364" s="108"/>
      <c r="HA364" s="108"/>
      <c r="HB364" s="108"/>
      <c r="HC364" s="108"/>
      <c r="HD364" s="108"/>
      <c r="HE364" s="108"/>
      <c r="HF364" s="108"/>
      <c r="HG364" s="108"/>
      <c r="HH364" s="108"/>
      <c r="HI364" s="108"/>
      <c r="HJ364" s="108"/>
      <c r="HK364" s="108"/>
      <c r="HL364" s="108"/>
      <c r="HM364" s="108"/>
      <c r="HN364" s="108"/>
      <c r="HO364" s="108"/>
      <c r="HP364" s="108"/>
      <c r="HQ364" s="108"/>
      <c r="HR364" s="108"/>
      <c r="HS364" s="108"/>
      <c r="HT364" s="108"/>
      <c r="HU364" s="108"/>
      <c r="HV364" s="108"/>
      <c r="HW364" s="108"/>
      <c r="HX364" s="108"/>
      <c r="HY364" s="108"/>
      <c r="HZ364" s="108"/>
      <c r="IA364" s="108"/>
      <c r="IB364" s="108"/>
      <c r="IC364" s="108"/>
      <c r="ID364" s="108"/>
      <c r="IE364" s="108"/>
      <c r="IF364" s="108"/>
      <c r="IG364" s="108"/>
      <c r="IH364" s="108"/>
      <c r="II364" s="108"/>
      <c r="IJ364" s="108"/>
      <c r="IK364" s="108"/>
      <c r="IL364" s="108"/>
      <c r="IM364" s="108"/>
      <c r="IN364" s="108"/>
      <c r="IO364" s="108"/>
      <c r="IP364" s="108"/>
      <c r="IQ364" s="108"/>
      <c r="IR364" s="108"/>
      <c r="IS364" s="108"/>
      <c r="IT364" s="108"/>
      <c r="IU364" s="108"/>
      <c r="IV364" s="108"/>
    </row>
    <row r="365" spans="1:256" x14ac:dyDescent="0.2">
      <c r="A365" s="108"/>
      <c r="B365" s="108"/>
      <c r="C365" s="108" t="s">
        <v>4625</v>
      </c>
      <c r="D365" s="123">
        <v>33220</v>
      </c>
      <c r="E365" s="109" t="s">
        <v>4626</v>
      </c>
      <c r="F365" s="109" t="s">
        <v>4627</v>
      </c>
      <c r="G365" s="120"/>
      <c r="H365" s="108"/>
      <c r="I365" s="109"/>
      <c r="J365" s="109"/>
      <c r="K365" s="108" t="s">
        <v>746</v>
      </c>
      <c r="L365" s="109" t="s">
        <v>95</v>
      </c>
      <c r="M365" s="109" t="s">
        <v>228</v>
      </c>
      <c r="N365" s="108" t="s">
        <v>284</v>
      </c>
      <c r="O365" s="109" t="s">
        <v>95</v>
      </c>
      <c r="P365" s="109" t="s">
        <v>1074</v>
      </c>
      <c r="Q365" s="108" t="s">
        <v>575</v>
      </c>
      <c r="R365" s="109" t="s">
        <v>95</v>
      </c>
      <c r="S365" s="109" t="s">
        <v>201</v>
      </c>
      <c r="T365" s="108" t="s">
        <v>313</v>
      </c>
      <c r="U365" s="109" t="s">
        <v>95</v>
      </c>
      <c r="V365" s="109" t="s">
        <v>732</v>
      </c>
      <c r="W365" s="108" t="s">
        <v>313</v>
      </c>
      <c r="X365" s="109" t="s">
        <v>95</v>
      </c>
      <c r="Y365" s="109" t="s">
        <v>204</v>
      </c>
      <c r="Z365" s="108" t="s">
        <v>313</v>
      </c>
      <c r="AA365" s="109" t="s">
        <v>95</v>
      </c>
      <c r="AB365" s="109" t="s">
        <v>732</v>
      </c>
      <c r="AC365" s="108" t="s">
        <v>313</v>
      </c>
      <c r="AD365" s="109" t="s">
        <v>95</v>
      </c>
      <c r="AE365" s="109" t="s">
        <v>594</v>
      </c>
      <c r="AF365" s="108" t="s">
        <v>575</v>
      </c>
      <c r="AG365" s="109" t="s">
        <v>95</v>
      </c>
      <c r="AH365" s="109" t="s">
        <v>1392</v>
      </c>
      <c r="AI365" s="108" t="s">
        <v>284</v>
      </c>
      <c r="AJ365" s="109" t="s">
        <v>95</v>
      </c>
      <c r="AK365" s="109" t="s">
        <v>729</v>
      </c>
      <c r="AL365" s="108" t="s">
        <v>308</v>
      </c>
      <c r="AM365" s="109" t="s">
        <v>95</v>
      </c>
      <c r="AN365" s="109" t="s">
        <v>204</v>
      </c>
      <c r="AO365" s="108" t="s">
        <v>308</v>
      </c>
      <c r="AP365" s="109" t="s">
        <v>95</v>
      </c>
      <c r="AQ365" s="109" t="s">
        <v>196</v>
      </c>
      <c r="AR365" s="108" t="s">
        <v>575</v>
      </c>
      <c r="AS365" s="109" t="s">
        <v>95</v>
      </c>
      <c r="AT365" s="109" t="s">
        <v>774</v>
      </c>
      <c r="AU365" s="108"/>
      <c r="AV365" s="109"/>
      <c r="AW365" s="109"/>
      <c r="AX365" s="108"/>
      <c r="AY365" s="109"/>
      <c r="AZ365" s="109"/>
      <c r="BA365" s="108"/>
      <c r="BB365" s="108"/>
      <c r="BC365" s="108"/>
      <c r="BD365" s="108"/>
      <c r="BE365" s="108"/>
      <c r="BF365" s="108"/>
      <c r="BG365" s="108"/>
      <c r="BH365" s="108"/>
      <c r="BI365" s="108"/>
      <c r="BJ365" s="108"/>
      <c r="BK365" s="108"/>
      <c r="BL365" s="108"/>
      <c r="BM365" s="108"/>
      <c r="BN365" s="108"/>
      <c r="BO365" s="108"/>
      <c r="BP365" s="108"/>
      <c r="BQ365" s="108"/>
      <c r="BR365" s="108"/>
      <c r="BS365" s="108"/>
      <c r="BT365" s="108"/>
      <c r="BU365" s="108"/>
      <c r="BV365" s="108"/>
      <c r="BW365" s="108"/>
      <c r="BX365" s="108"/>
      <c r="BY365" s="108"/>
      <c r="BZ365" s="108"/>
      <c r="CA365" s="108"/>
      <c r="CB365" s="108"/>
      <c r="CC365" s="108"/>
      <c r="CD365" s="108"/>
      <c r="CE365" s="108"/>
      <c r="CF365" s="108"/>
      <c r="CG365" s="108"/>
      <c r="CH365" s="108"/>
      <c r="CI365" s="108"/>
      <c r="CJ365" s="108"/>
      <c r="CK365" s="108"/>
      <c r="CL365" s="108"/>
      <c r="CM365" s="108"/>
      <c r="CN365" s="108"/>
      <c r="CO365" s="108"/>
      <c r="CP365" s="108"/>
      <c r="CQ365" s="108"/>
      <c r="CR365" s="108"/>
      <c r="CS365" s="108"/>
      <c r="CT365" s="108"/>
      <c r="CU365" s="108"/>
      <c r="CV365" s="108"/>
      <c r="CW365" s="108"/>
      <c r="CX365" s="108"/>
      <c r="CY365" s="108"/>
      <c r="CZ365" s="108"/>
      <c r="DA365" s="108"/>
      <c r="DB365" s="108"/>
      <c r="DC365" s="108"/>
      <c r="DD365" s="108"/>
      <c r="DE365" s="108"/>
      <c r="DF365" s="108"/>
      <c r="DG365" s="108"/>
      <c r="DH365" s="108"/>
      <c r="DI365" s="108"/>
      <c r="DJ365" s="108"/>
      <c r="DK365" s="108"/>
      <c r="DL365" s="108"/>
      <c r="DM365" s="108"/>
      <c r="DN365" s="108"/>
      <c r="DO365" s="108"/>
      <c r="DP365" s="108"/>
      <c r="DQ365" s="108"/>
      <c r="DR365" s="108"/>
      <c r="DS365" s="108"/>
      <c r="DT365" s="108"/>
      <c r="DU365" s="108"/>
      <c r="DV365" s="108"/>
      <c r="DW365" s="108"/>
      <c r="DX365" s="108"/>
      <c r="DY365" s="108"/>
      <c r="DZ365" s="108"/>
      <c r="EA365" s="108"/>
      <c r="EB365" s="108"/>
      <c r="EC365" s="108"/>
      <c r="ED365" s="108"/>
      <c r="EE365" s="108"/>
      <c r="EF365" s="108"/>
      <c r="EG365" s="108"/>
      <c r="EH365" s="108"/>
      <c r="EI365" s="108"/>
      <c r="EJ365" s="108"/>
      <c r="EK365" s="108"/>
      <c r="EL365" s="108"/>
      <c r="EM365" s="108"/>
      <c r="EN365" s="108"/>
      <c r="EO365" s="108"/>
      <c r="EP365" s="108"/>
      <c r="EQ365" s="108"/>
      <c r="ER365" s="108"/>
      <c r="ES365" s="108"/>
      <c r="ET365" s="108"/>
      <c r="EU365" s="108"/>
      <c r="EV365" s="108"/>
      <c r="EW365" s="108"/>
      <c r="EX365" s="108"/>
      <c r="EY365" s="108"/>
      <c r="EZ365" s="108"/>
      <c r="FA365" s="108"/>
      <c r="FB365" s="108"/>
      <c r="FC365" s="108"/>
      <c r="FD365" s="108"/>
      <c r="FE365" s="108"/>
      <c r="FF365" s="108"/>
      <c r="FG365" s="108"/>
      <c r="FH365" s="108"/>
      <c r="FI365" s="108"/>
      <c r="FJ365" s="108"/>
      <c r="FK365" s="108"/>
      <c r="FL365" s="108"/>
      <c r="FM365" s="108"/>
      <c r="FN365" s="108"/>
      <c r="FO365" s="108"/>
      <c r="FP365" s="108"/>
      <c r="FQ365" s="108"/>
      <c r="FR365" s="108"/>
      <c r="FS365" s="108"/>
      <c r="FT365" s="108"/>
      <c r="FU365" s="108"/>
      <c r="FV365" s="108"/>
      <c r="FW365" s="108"/>
      <c r="FX365" s="108"/>
      <c r="FY365" s="108"/>
      <c r="FZ365" s="108"/>
      <c r="GA365" s="108"/>
      <c r="GB365" s="108"/>
      <c r="GC365" s="108"/>
      <c r="GD365" s="108"/>
      <c r="GE365" s="108"/>
      <c r="GF365" s="108"/>
      <c r="GG365" s="108"/>
      <c r="GH365" s="108"/>
      <c r="GI365" s="108"/>
      <c r="GJ365" s="108"/>
      <c r="GK365" s="108"/>
      <c r="GL365" s="108"/>
      <c r="GM365" s="108"/>
      <c r="GN365" s="108"/>
      <c r="GO365" s="108"/>
      <c r="GP365" s="108"/>
      <c r="GQ365" s="108"/>
      <c r="GR365" s="108"/>
      <c r="GS365" s="108"/>
      <c r="GT365" s="108"/>
      <c r="GU365" s="108"/>
      <c r="GV365" s="108"/>
      <c r="GW365" s="108"/>
      <c r="GX365" s="108"/>
      <c r="GY365" s="108"/>
      <c r="GZ365" s="108"/>
      <c r="HA365" s="108"/>
      <c r="HB365" s="108"/>
      <c r="HC365" s="108"/>
      <c r="HD365" s="108"/>
      <c r="HE365" s="108"/>
      <c r="HF365" s="108"/>
      <c r="HG365" s="108"/>
      <c r="HH365" s="108"/>
      <c r="HI365" s="108"/>
      <c r="HJ365" s="108"/>
      <c r="HK365" s="108"/>
      <c r="HL365" s="108"/>
      <c r="HM365" s="108"/>
      <c r="HN365" s="108"/>
      <c r="HO365" s="108"/>
      <c r="HP365" s="108"/>
      <c r="HQ365" s="108"/>
      <c r="HR365" s="108"/>
      <c r="HS365" s="108"/>
      <c r="HT365" s="108"/>
      <c r="HU365" s="108"/>
      <c r="HV365" s="108"/>
      <c r="HW365" s="108"/>
      <c r="HX365" s="108"/>
      <c r="HY365" s="108"/>
      <c r="HZ365" s="108"/>
      <c r="IA365" s="108"/>
      <c r="IB365" s="108"/>
      <c r="IC365" s="108"/>
      <c r="ID365" s="108"/>
      <c r="IE365" s="108"/>
      <c r="IF365" s="108"/>
      <c r="IG365" s="108"/>
      <c r="IH365" s="108"/>
      <c r="II365" s="108"/>
      <c r="IJ365" s="108"/>
      <c r="IK365" s="108"/>
      <c r="IL365" s="108"/>
      <c r="IM365" s="108"/>
      <c r="IN365" s="108"/>
      <c r="IO365" s="108"/>
      <c r="IP365" s="108"/>
      <c r="IQ365" s="108"/>
      <c r="IR365" s="108"/>
      <c r="IS365" s="108"/>
      <c r="IT365" s="108"/>
      <c r="IU365" s="108"/>
      <c r="IV365" s="108"/>
    </row>
    <row r="366" spans="1:256" s="108" customFormat="1" x14ac:dyDescent="0.2">
      <c r="A366" s="108" t="s">
        <v>445</v>
      </c>
      <c r="B366" s="108" t="s">
        <v>123</v>
      </c>
      <c r="C366" s="108" t="s">
        <v>4004</v>
      </c>
      <c r="D366" s="123">
        <v>37033</v>
      </c>
      <c r="E366" s="109" t="s">
        <v>4503</v>
      </c>
      <c r="F366" s="120"/>
      <c r="G366" s="120"/>
      <c r="J366" s="120"/>
      <c r="M366" s="120"/>
      <c r="P366" s="120"/>
      <c r="S366" s="120"/>
      <c r="V366" s="120"/>
      <c r="Y366" s="120"/>
      <c r="AB366" s="120"/>
      <c r="AE366" s="120"/>
    </row>
    <row r="367" spans="1:256" s="108" customFormat="1" x14ac:dyDescent="0.2">
      <c r="A367" s="108" t="s">
        <v>284</v>
      </c>
      <c r="B367" s="108" t="s">
        <v>583</v>
      </c>
      <c r="C367" s="108" t="s">
        <v>727</v>
      </c>
      <c r="D367" s="123">
        <v>35664</v>
      </c>
      <c r="E367" s="116" t="s">
        <v>548</v>
      </c>
      <c r="F367" s="120" t="s">
        <v>591</v>
      </c>
      <c r="G367" s="120" t="s">
        <v>726</v>
      </c>
      <c r="H367" s="108" t="s">
        <v>284</v>
      </c>
      <c r="I367" s="108" t="s">
        <v>583</v>
      </c>
      <c r="J367" s="120" t="s">
        <v>729</v>
      </c>
      <c r="K367" s="108" t="s">
        <v>284</v>
      </c>
      <c r="L367" s="108" t="s">
        <v>583</v>
      </c>
      <c r="M367" s="120" t="s">
        <v>730</v>
      </c>
      <c r="N367" s="108" t="s">
        <v>284</v>
      </c>
      <c r="O367" s="108" t="s">
        <v>583</v>
      </c>
      <c r="P367" s="120" t="s">
        <v>731</v>
      </c>
      <c r="Q367" s="108" t="s">
        <v>284</v>
      </c>
      <c r="R367" s="108" t="s">
        <v>583</v>
      </c>
      <c r="S367" s="120" t="s">
        <v>732</v>
      </c>
      <c r="T367" s="108" t="s">
        <v>284</v>
      </c>
      <c r="U367" s="108" t="s">
        <v>583</v>
      </c>
      <c r="V367" s="120" t="s">
        <v>314</v>
      </c>
      <c r="W367" s="108" t="s">
        <v>284</v>
      </c>
      <c r="X367" s="108" t="s">
        <v>331</v>
      </c>
      <c r="Y367" s="120" t="s">
        <v>734</v>
      </c>
      <c r="AB367" s="120"/>
      <c r="AE367" s="120"/>
      <c r="BY367" s="128"/>
    </row>
    <row r="368" spans="1:256" s="108" customFormat="1" x14ac:dyDescent="0.2">
      <c r="A368" s="108" t="s">
        <v>103</v>
      </c>
      <c r="B368" s="108" t="s">
        <v>134</v>
      </c>
      <c r="C368" s="108" t="s">
        <v>3905</v>
      </c>
      <c r="D368" s="123">
        <v>36993</v>
      </c>
      <c r="E368" s="109" t="s">
        <v>4421</v>
      </c>
      <c r="F368" s="120"/>
      <c r="G368" s="120" t="s">
        <v>2456</v>
      </c>
      <c r="J368" s="120"/>
      <c r="M368" s="120"/>
      <c r="P368" s="120"/>
      <c r="S368" s="120"/>
      <c r="V368" s="120"/>
      <c r="Y368" s="120"/>
      <c r="AB368" s="120"/>
      <c r="AE368" s="120"/>
    </row>
    <row r="369" spans="1:256" s="108" customFormat="1" x14ac:dyDescent="0.2">
      <c r="A369" s="108" t="s">
        <v>274</v>
      </c>
      <c r="B369" s="108" t="s">
        <v>316</v>
      </c>
      <c r="C369" s="108" t="s">
        <v>2017</v>
      </c>
      <c r="D369" s="123">
        <v>36855</v>
      </c>
      <c r="E369" s="109" t="s">
        <v>108</v>
      </c>
      <c r="F369" s="120" t="s">
        <v>4628</v>
      </c>
      <c r="G369" s="120" t="s">
        <v>259</v>
      </c>
      <c r="H369" s="108" t="s">
        <v>274</v>
      </c>
      <c r="I369" s="108" t="s">
        <v>316</v>
      </c>
      <c r="J369" s="120" t="s">
        <v>201</v>
      </c>
      <c r="K369" s="108" t="s">
        <v>274</v>
      </c>
      <c r="L369" s="108" t="s">
        <v>316</v>
      </c>
      <c r="M369" s="120" t="s">
        <v>234</v>
      </c>
      <c r="N369" s="108" t="s">
        <v>274</v>
      </c>
      <c r="O369" s="108" t="s">
        <v>316</v>
      </c>
      <c r="P369" s="120" t="s">
        <v>248</v>
      </c>
      <c r="S369" s="120"/>
      <c r="V369" s="120"/>
      <c r="Y369" s="120"/>
      <c r="AB369" s="120"/>
      <c r="AE369" s="120"/>
    </row>
    <row r="370" spans="1:256" s="108" customFormat="1" x14ac:dyDescent="0.2">
      <c r="A370" s="108" t="s">
        <v>315</v>
      </c>
      <c r="B370" s="108" t="s">
        <v>128</v>
      </c>
      <c r="C370" s="108" t="s">
        <v>4629</v>
      </c>
      <c r="D370" s="123">
        <v>37103</v>
      </c>
      <c r="E370" s="109" t="s">
        <v>4449</v>
      </c>
      <c r="F370" s="120"/>
      <c r="G370" s="120" t="s">
        <v>241</v>
      </c>
      <c r="J370" s="120"/>
      <c r="M370" s="120"/>
      <c r="P370" s="120"/>
      <c r="S370" s="120"/>
      <c r="V370" s="120"/>
      <c r="Y370" s="120"/>
      <c r="AB370" s="120"/>
      <c r="AE370" s="120"/>
      <c r="BB370" s="109"/>
      <c r="BC370" s="109"/>
      <c r="BE370" s="109"/>
      <c r="BF370" s="109"/>
      <c r="BH370" s="109"/>
      <c r="BI370" s="109"/>
      <c r="BK370" s="109"/>
      <c r="BL370" s="109"/>
      <c r="BN370" s="109"/>
      <c r="BO370" s="109"/>
      <c r="BQ370" s="123"/>
      <c r="BR370" s="109"/>
      <c r="BS370" s="116"/>
      <c r="BU370" s="120"/>
      <c r="BV370" s="116"/>
      <c r="BW370" s="116"/>
      <c r="BX370" s="125"/>
    </row>
    <row r="371" spans="1:256" s="108" customFormat="1" x14ac:dyDescent="0.2">
      <c r="A371" s="108" t="s">
        <v>409</v>
      </c>
      <c r="B371" s="108" t="s">
        <v>192</v>
      </c>
      <c r="C371" s="108" t="s">
        <v>3318</v>
      </c>
      <c r="D371" s="123">
        <v>37144</v>
      </c>
      <c r="E371" s="109" t="s">
        <v>191</v>
      </c>
      <c r="F371" s="120" t="s">
        <v>187</v>
      </c>
      <c r="G371" s="120" t="s">
        <v>389</v>
      </c>
      <c r="H371" s="108" t="s">
        <v>409</v>
      </c>
      <c r="I371" s="108" t="s">
        <v>192</v>
      </c>
      <c r="J371" s="120" t="s">
        <v>389</v>
      </c>
      <c r="K371" s="108" t="s">
        <v>409</v>
      </c>
      <c r="L371" s="108" t="s">
        <v>192</v>
      </c>
      <c r="M371" s="120" t="s">
        <v>388</v>
      </c>
      <c r="N371" s="108" t="s">
        <v>397</v>
      </c>
      <c r="O371" s="108" t="s">
        <v>192</v>
      </c>
      <c r="P371" s="120" t="s">
        <v>398</v>
      </c>
      <c r="S371" s="120"/>
      <c r="V371" s="120"/>
      <c r="Y371" s="120"/>
      <c r="AB371" s="120"/>
      <c r="AE371" s="120"/>
    </row>
    <row r="372" spans="1:256" s="108" customFormat="1" x14ac:dyDescent="0.2">
      <c r="A372" s="108" t="s">
        <v>555</v>
      </c>
      <c r="B372" s="108" t="s">
        <v>123</v>
      </c>
      <c r="C372" s="108" t="s">
        <v>4357</v>
      </c>
      <c r="D372" s="123">
        <v>36660</v>
      </c>
      <c r="E372" s="109" t="s">
        <v>172</v>
      </c>
      <c r="F372" s="120"/>
      <c r="G372" s="120" t="s">
        <v>161</v>
      </c>
      <c r="H372" s="108" t="s">
        <v>238</v>
      </c>
      <c r="I372" s="108" t="s">
        <v>123</v>
      </c>
      <c r="J372" s="120" t="s">
        <v>241</v>
      </c>
      <c r="M372" s="120"/>
      <c r="P372" s="120"/>
      <c r="S372" s="120"/>
      <c r="V372" s="120"/>
      <c r="Y372" s="120"/>
      <c r="AB372" s="120"/>
      <c r="AE372" s="120"/>
    </row>
    <row r="373" spans="1:256" s="108" customFormat="1" ht="12.75" customHeight="1" x14ac:dyDescent="0.2">
      <c r="A373" s="108" t="s">
        <v>315</v>
      </c>
      <c r="B373" s="108" t="s">
        <v>170</v>
      </c>
      <c r="C373" s="108" t="s">
        <v>2967</v>
      </c>
      <c r="D373" s="123">
        <v>36737</v>
      </c>
      <c r="E373" s="109" t="s">
        <v>719</v>
      </c>
      <c r="F373" s="120" t="s">
        <v>4630</v>
      </c>
      <c r="G373" s="120" t="s">
        <v>241</v>
      </c>
      <c r="H373" s="108" t="s">
        <v>329</v>
      </c>
      <c r="I373" s="108" t="s">
        <v>170</v>
      </c>
      <c r="J373" s="120" t="s">
        <v>266</v>
      </c>
      <c r="M373" s="120"/>
      <c r="P373" s="120"/>
      <c r="S373" s="120"/>
      <c r="V373" s="120"/>
      <c r="Y373" s="120"/>
      <c r="AB373" s="120"/>
      <c r="AE373" s="120"/>
    </row>
    <row r="374" spans="1:256" x14ac:dyDescent="0.2">
      <c r="A374" s="108"/>
      <c r="B374" s="108"/>
      <c r="C374" s="108" t="s">
        <v>2245</v>
      </c>
      <c r="D374" s="123">
        <v>36558</v>
      </c>
      <c r="E374" s="109" t="s">
        <v>344</v>
      </c>
      <c r="F374" s="120" t="s">
        <v>621</v>
      </c>
      <c r="G374" s="120"/>
      <c r="H374" s="108" t="s">
        <v>168</v>
      </c>
      <c r="I374" s="108" t="s">
        <v>432</v>
      </c>
      <c r="J374" s="120" t="s">
        <v>193</v>
      </c>
      <c r="K374" s="108"/>
      <c r="L374" s="108"/>
      <c r="M374" s="120"/>
      <c r="N374" s="108"/>
      <c r="O374" s="108"/>
      <c r="P374" s="120"/>
      <c r="Q374" s="108"/>
      <c r="R374" s="108"/>
      <c r="S374" s="120"/>
      <c r="T374" s="108"/>
      <c r="U374" s="108"/>
      <c r="V374" s="120"/>
      <c r="W374" s="108"/>
      <c r="X374" s="108"/>
      <c r="Y374" s="120"/>
      <c r="Z374" s="108"/>
      <c r="AA374" s="108"/>
      <c r="AB374" s="120"/>
      <c r="AC374" s="108"/>
      <c r="AD374" s="108"/>
      <c r="AE374" s="120"/>
      <c r="AF374" s="108"/>
      <c r="AG374" s="108"/>
      <c r="AH374" s="108"/>
      <c r="AI374" s="108"/>
      <c r="AJ374" s="108"/>
      <c r="AK374" s="108"/>
      <c r="AL374" s="108"/>
      <c r="AM374" s="108"/>
      <c r="AN374" s="108"/>
      <c r="AO374" s="108"/>
      <c r="AP374" s="108"/>
      <c r="AQ374" s="108"/>
      <c r="AR374" s="108"/>
      <c r="AS374" s="108"/>
      <c r="AT374" s="108"/>
      <c r="AU374" s="108"/>
      <c r="AV374" s="108"/>
      <c r="AW374" s="108"/>
      <c r="AX374" s="108"/>
      <c r="AY374" s="108"/>
      <c r="AZ374" s="108"/>
      <c r="BA374" s="108"/>
      <c r="BB374" s="108"/>
      <c r="BC374" s="108"/>
      <c r="BD374" s="108"/>
      <c r="BE374" s="108"/>
      <c r="BF374" s="108"/>
      <c r="BG374" s="108"/>
      <c r="BH374" s="108"/>
      <c r="BI374" s="108"/>
      <c r="BJ374" s="108"/>
      <c r="BK374" s="108"/>
      <c r="BL374" s="108"/>
      <c r="BM374" s="108"/>
      <c r="BN374" s="108"/>
      <c r="BO374" s="108"/>
      <c r="BP374" s="108"/>
      <c r="BQ374" s="108"/>
      <c r="BR374" s="108"/>
      <c r="BS374" s="108"/>
      <c r="BT374" s="108"/>
      <c r="BU374" s="108"/>
      <c r="BV374" s="108"/>
      <c r="BW374" s="108"/>
      <c r="BX374" s="108"/>
      <c r="BY374" s="108"/>
      <c r="BZ374" s="108"/>
      <c r="CA374" s="108"/>
      <c r="CB374" s="108"/>
      <c r="CC374" s="108"/>
      <c r="CD374" s="108"/>
      <c r="CE374" s="108"/>
      <c r="CF374" s="108"/>
      <c r="CG374" s="108"/>
      <c r="CH374" s="108"/>
      <c r="CI374" s="108"/>
      <c r="CJ374" s="108"/>
      <c r="CK374" s="108"/>
      <c r="CL374" s="108"/>
      <c r="CM374" s="108"/>
      <c r="CN374" s="108"/>
      <c r="CO374" s="108"/>
      <c r="CP374" s="108"/>
      <c r="CQ374" s="108"/>
      <c r="CR374" s="108"/>
      <c r="CS374" s="108"/>
      <c r="CT374" s="108"/>
      <c r="CU374" s="108"/>
      <c r="CV374" s="108"/>
      <c r="CW374" s="108"/>
      <c r="CX374" s="108"/>
      <c r="CY374" s="108"/>
      <c r="CZ374" s="108"/>
      <c r="DA374" s="108"/>
      <c r="DB374" s="108"/>
      <c r="DC374" s="108"/>
      <c r="DD374" s="108"/>
      <c r="DE374" s="108"/>
      <c r="DF374" s="108"/>
      <c r="DG374" s="108"/>
      <c r="DH374" s="108"/>
      <c r="DI374" s="108"/>
      <c r="DJ374" s="108"/>
      <c r="DK374" s="108"/>
      <c r="DL374" s="108"/>
      <c r="DM374" s="108"/>
      <c r="DN374" s="108"/>
      <c r="DO374" s="108"/>
      <c r="DP374" s="108"/>
      <c r="DQ374" s="108"/>
      <c r="DR374" s="108"/>
      <c r="DS374" s="108"/>
      <c r="DT374" s="108"/>
      <c r="DU374" s="108"/>
      <c r="DV374" s="108"/>
      <c r="DW374" s="108"/>
      <c r="DX374" s="108"/>
      <c r="DY374" s="108"/>
      <c r="DZ374" s="108"/>
      <c r="EA374" s="108"/>
      <c r="EB374" s="108"/>
      <c r="EC374" s="108"/>
      <c r="ED374" s="108"/>
      <c r="EE374" s="108"/>
      <c r="EF374" s="108"/>
      <c r="EG374" s="108"/>
      <c r="EH374" s="108"/>
      <c r="EI374" s="108"/>
      <c r="EJ374" s="108"/>
      <c r="EK374" s="108"/>
      <c r="EL374" s="108"/>
      <c r="EM374" s="108"/>
      <c r="EN374" s="108"/>
      <c r="EO374" s="108"/>
      <c r="EP374" s="108"/>
      <c r="EQ374" s="108"/>
      <c r="ER374" s="108"/>
      <c r="ES374" s="108"/>
      <c r="ET374" s="108"/>
      <c r="EU374" s="108"/>
      <c r="EV374" s="108"/>
      <c r="EW374" s="108"/>
      <c r="EX374" s="108"/>
      <c r="EY374" s="108"/>
      <c r="EZ374" s="108"/>
      <c r="FA374" s="108"/>
      <c r="FB374" s="108"/>
      <c r="FC374" s="108"/>
      <c r="FD374" s="108"/>
      <c r="FE374" s="108"/>
      <c r="FF374" s="108"/>
      <c r="FG374" s="108"/>
      <c r="FH374" s="108"/>
      <c r="FI374" s="108"/>
      <c r="FJ374" s="108"/>
      <c r="FK374" s="108"/>
      <c r="FL374" s="108"/>
      <c r="FM374" s="108"/>
      <c r="FN374" s="108"/>
      <c r="FO374" s="108"/>
      <c r="FP374" s="108"/>
      <c r="FQ374" s="108"/>
      <c r="FR374" s="108"/>
      <c r="FS374" s="108"/>
      <c r="FT374" s="108"/>
      <c r="FU374" s="108"/>
      <c r="FV374" s="108"/>
      <c r="FW374" s="108"/>
      <c r="FX374" s="108"/>
      <c r="FY374" s="108"/>
      <c r="FZ374" s="108"/>
      <c r="GA374" s="108"/>
      <c r="GB374" s="108"/>
      <c r="GC374" s="108"/>
      <c r="GD374" s="108"/>
      <c r="GE374" s="108"/>
      <c r="GF374" s="108"/>
      <c r="GG374" s="108"/>
      <c r="GH374" s="108"/>
      <c r="GI374" s="108"/>
      <c r="GJ374" s="108"/>
      <c r="GK374" s="108"/>
      <c r="GL374" s="108"/>
      <c r="GM374" s="108"/>
      <c r="GN374" s="108"/>
      <c r="GO374" s="108"/>
      <c r="GP374" s="108"/>
      <c r="GQ374" s="108"/>
      <c r="GR374" s="108"/>
      <c r="GS374" s="108"/>
      <c r="GT374" s="108"/>
      <c r="GU374" s="108"/>
      <c r="GV374" s="108"/>
      <c r="GW374" s="108"/>
      <c r="GX374" s="108"/>
      <c r="GY374" s="108"/>
      <c r="GZ374" s="108"/>
      <c r="HA374" s="108"/>
      <c r="HB374" s="108"/>
      <c r="HC374" s="108"/>
      <c r="HD374" s="108"/>
      <c r="HE374" s="108"/>
      <c r="HF374" s="108"/>
      <c r="HG374" s="108"/>
      <c r="HH374" s="108"/>
      <c r="HI374" s="108"/>
      <c r="HJ374" s="108"/>
      <c r="HK374" s="108"/>
      <c r="HL374" s="108"/>
      <c r="HM374" s="108"/>
      <c r="HN374" s="108"/>
      <c r="HO374" s="108"/>
      <c r="HP374" s="108"/>
      <c r="HQ374" s="108"/>
      <c r="HR374" s="108"/>
      <c r="HS374" s="108"/>
      <c r="HT374" s="108"/>
      <c r="HU374" s="108"/>
      <c r="HV374" s="108"/>
      <c r="HW374" s="108"/>
      <c r="HX374" s="108"/>
      <c r="HY374" s="108"/>
      <c r="HZ374" s="108"/>
      <c r="IA374" s="108"/>
      <c r="IB374" s="108"/>
      <c r="IC374" s="108"/>
      <c r="ID374" s="108"/>
      <c r="IE374" s="108"/>
      <c r="IF374" s="108"/>
      <c r="IG374" s="108"/>
      <c r="IH374" s="108"/>
      <c r="II374" s="108"/>
      <c r="IJ374" s="108"/>
      <c r="IK374" s="108"/>
      <c r="IL374" s="108"/>
      <c r="IM374" s="108"/>
      <c r="IN374" s="108"/>
      <c r="IO374" s="108"/>
      <c r="IP374" s="108"/>
      <c r="IQ374" s="108"/>
      <c r="IR374" s="108"/>
      <c r="IS374" s="108"/>
      <c r="IT374" s="108"/>
      <c r="IU374" s="108"/>
      <c r="IV374" s="108"/>
    </row>
    <row r="375" spans="1:256" s="108" customFormat="1" x14ac:dyDescent="0.2">
      <c r="C375" s="108" t="s">
        <v>1550</v>
      </c>
      <c r="D375" s="123">
        <v>34680</v>
      </c>
      <c r="E375" s="116" t="s">
        <v>301</v>
      </c>
      <c r="F375" s="120" t="s">
        <v>4631</v>
      </c>
      <c r="G375" s="120"/>
      <c r="H375" s="108" t="s">
        <v>367</v>
      </c>
      <c r="I375" s="108" t="s">
        <v>123</v>
      </c>
      <c r="J375" s="120" t="s">
        <v>341</v>
      </c>
      <c r="K375" s="108" t="s">
        <v>370</v>
      </c>
      <c r="L375" s="108" t="s">
        <v>95</v>
      </c>
      <c r="M375" s="120" t="s">
        <v>796</v>
      </c>
      <c r="P375" s="120"/>
      <c r="Q375" s="108" t="s">
        <v>419</v>
      </c>
      <c r="R375" s="108" t="s">
        <v>324</v>
      </c>
      <c r="S375" s="120" t="s">
        <v>357</v>
      </c>
      <c r="T375" s="108" t="s">
        <v>419</v>
      </c>
      <c r="U375" s="108" t="s">
        <v>215</v>
      </c>
      <c r="V375" s="120" t="s">
        <v>1560</v>
      </c>
      <c r="W375" s="108" t="s">
        <v>419</v>
      </c>
      <c r="X375" s="108" t="s">
        <v>215</v>
      </c>
      <c r="Y375" s="120" t="s">
        <v>604</v>
      </c>
      <c r="Z375" s="108" t="s">
        <v>419</v>
      </c>
      <c r="AA375" s="108" t="s">
        <v>215</v>
      </c>
      <c r="AB375" s="120" t="s">
        <v>796</v>
      </c>
      <c r="AC375" s="108" t="s">
        <v>419</v>
      </c>
      <c r="AD375" s="108" t="s">
        <v>215</v>
      </c>
      <c r="AE375" s="120" t="s">
        <v>333</v>
      </c>
    </row>
    <row r="376" spans="1:256" s="108" customFormat="1" x14ac:dyDescent="0.2">
      <c r="A376" s="108" t="s">
        <v>531</v>
      </c>
      <c r="B376" s="108" t="s">
        <v>170</v>
      </c>
      <c r="C376" s="108" t="s">
        <v>2954</v>
      </c>
      <c r="D376" s="123">
        <v>35835</v>
      </c>
      <c r="E376" s="116" t="s">
        <v>482</v>
      </c>
      <c r="F376" s="120" t="s">
        <v>426</v>
      </c>
      <c r="G376" s="120" t="s">
        <v>519</v>
      </c>
      <c r="H376" s="108" t="s">
        <v>905</v>
      </c>
      <c r="I376" s="108" t="s">
        <v>454</v>
      </c>
      <c r="J376" s="120" t="s">
        <v>241</v>
      </c>
      <c r="K376" s="108" t="s">
        <v>905</v>
      </c>
      <c r="L376" s="108" t="s">
        <v>316</v>
      </c>
      <c r="M376" s="120" t="s">
        <v>247</v>
      </c>
      <c r="N376" s="108" t="s">
        <v>258</v>
      </c>
      <c r="O376" s="108" t="s">
        <v>316</v>
      </c>
      <c r="P376" s="120" t="s">
        <v>241</v>
      </c>
      <c r="Q376" s="108" t="s">
        <v>238</v>
      </c>
      <c r="R376" s="108" t="s">
        <v>316</v>
      </c>
      <c r="S376" s="120" t="s">
        <v>241</v>
      </c>
      <c r="V376" s="120"/>
      <c r="Y376" s="120"/>
      <c r="AB376" s="120"/>
      <c r="AE376" s="120"/>
      <c r="BB376" s="109"/>
      <c r="BC376" s="109"/>
      <c r="BE376" s="109"/>
      <c r="BF376" s="109"/>
      <c r="BH376" s="109"/>
      <c r="BI376" s="109"/>
      <c r="BK376" s="109"/>
      <c r="BL376" s="109"/>
      <c r="BN376" s="109"/>
      <c r="BO376" s="109"/>
      <c r="BQ376" s="123"/>
      <c r="BR376" s="109"/>
      <c r="BS376" s="116"/>
      <c r="BU376" s="120"/>
      <c r="BV376" s="116"/>
      <c r="BW376" s="116"/>
      <c r="BX376" s="125"/>
    </row>
    <row r="377" spans="1:256" s="108" customFormat="1" x14ac:dyDescent="0.2">
      <c r="A377" s="108" t="s">
        <v>409</v>
      </c>
      <c r="B377" s="108" t="s">
        <v>434</v>
      </c>
      <c r="C377" s="108" t="s">
        <v>2992</v>
      </c>
      <c r="D377" s="123">
        <v>36222</v>
      </c>
      <c r="E377" s="116" t="s">
        <v>756</v>
      </c>
      <c r="F377" s="120" t="s">
        <v>149</v>
      </c>
      <c r="G377" s="120" t="s">
        <v>831</v>
      </c>
      <c r="H377" s="108" t="s">
        <v>409</v>
      </c>
      <c r="I377" s="108" t="s">
        <v>434</v>
      </c>
      <c r="J377" s="120" t="s">
        <v>406</v>
      </c>
      <c r="K377" s="108" t="s">
        <v>409</v>
      </c>
      <c r="L377" s="108" t="s">
        <v>134</v>
      </c>
      <c r="M377" s="120" t="s">
        <v>406</v>
      </c>
      <c r="N377" s="108" t="s">
        <v>2993</v>
      </c>
      <c r="O377" s="108" t="s">
        <v>134</v>
      </c>
      <c r="P377" s="120" t="s">
        <v>2994</v>
      </c>
      <c r="Q377" s="108" t="s">
        <v>409</v>
      </c>
      <c r="R377" s="108" t="s">
        <v>134</v>
      </c>
      <c r="S377" s="120" t="s">
        <v>389</v>
      </c>
      <c r="T377" s="108" t="s">
        <v>409</v>
      </c>
      <c r="U377" s="108" t="s">
        <v>134</v>
      </c>
      <c r="V377" s="120" t="s">
        <v>406</v>
      </c>
      <c r="Y377" s="120"/>
      <c r="AB377" s="120"/>
      <c r="AE377" s="120"/>
      <c r="BB377" s="109"/>
      <c r="BC377" s="109"/>
      <c r="BE377" s="109"/>
      <c r="BF377" s="109"/>
      <c r="BH377" s="109"/>
      <c r="BI377" s="109"/>
      <c r="BK377" s="109"/>
      <c r="BL377" s="109"/>
      <c r="BN377" s="109"/>
      <c r="BO377" s="109"/>
      <c r="BQ377" s="123"/>
      <c r="BR377" s="109"/>
      <c r="BS377" s="116"/>
      <c r="BU377" s="120"/>
      <c r="BV377" s="116"/>
      <c r="BW377" s="116"/>
      <c r="BX377" s="125"/>
    </row>
    <row r="378" spans="1:256" s="108" customFormat="1" x14ac:dyDescent="0.2">
      <c r="A378" s="108" t="s">
        <v>202</v>
      </c>
      <c r="B378" s="108" t="s">
        <v>324</v>
      </c>
      <c r="C378" s="108" t="s">
        <v>722</v>
      </c>
      <c r="D378" s="123">
        <v>35756</v>
      </c>
      <c r="E378" s="116" t="s">
        <v>150</v>
      </c>
      <c r="F378" s="116" t="s">
        <v>150</v>
      </c>
      <c r="G378" s="120" t="s">
        <v>266</v>
      </c>
      <c r="H378" s="108" t="s">
        <v>202</v>
      </c>
      <c r="I378" s="108" t="s">
        <v>324</v>
      </c>
      <c r="J378" s="120" t="s">
        <v>266</v>
      </c>
      <c r="K378" s="108" t="s">
        <v>202</v>
      </c>
      <c r="L378" s="108" t="s">
        <v>123</v>
      </c>
      <c r="M378" s="120" t="s">
        <v>201</v>
      </c>
      <c r="N378" s="108" t="s">
        <v>202</v>
      </c>
      <c r="O378" s="108" t="s">
        <v>123</v>
      </c>
      <c r="P378" s="120" t="s">
        <v>273</v>
      </c>
      <c r="Q378" s="108" t="s">
        <v>202</v>
      </c>
      <c r="R378" s="108" t="s">
        <v>123</v>
      </c>
      <c r="S378" s="120" t="s">
        <v>228</v>
      </c>
      <c r="T378" s="108" t="s">
        <v>202</v>
      </c>
      <c r="U378" s="108" t="s">
        <v>123</v>
      </c>
      <c r="V378" s="120" t="s">
        <v>266</v>
      </c>
      <c r="Y378" s="120"/>
      <c r="AB378" s="120"/>
      <c r="AE378" s="120"/>
    </row>
    <row r="379" spans="1:256" s="108" customFormat="1" x14ac:dyDescent="0.2">
      <c r="C379" s="108" t="s">
        <v>4632</v>
      </c>
      <c r="D379" s="123">
        <v>35284</v>
      </c>
      <c r="E379" s="116" t="s">
        <v>802</v>
      </c>
      <c r="F379" s="120" t="s">
        <v>802</v>
      </c>
      <c r="G379" s="120"/>
      <c r="J379" s="120"/>
      <c r="K379" s="108" t="s">
        <v>258</v>
      </c>
      <c r="L379" s="108" t="s">
        <v>81</v>
      </c>
      <c r="M379" s="120" t="s">
        <v>241</v>
      </c>
      <c r="N379" s="108" t="s">
        <v>274</v>
      </c>
      <c r="O379" s="108" t="s">
        <v>324</v>
      </c>
      <c r="P379" s="120" t="s">
        <v>266</v>
      </c>
      <c r="Q379" s="108" t="s">
        <v>905</v>
      </c>
      <c r="R379" s="108" t="s">
        <v>170</v>
      </c>
      <c r="S379" s="120" t="s">
        <v>241</v>
      </c>
      <c r="T379" s="108" t="s">
        <v>238</v>
      </c>
      <c r="U379" s="108" t="s">
        <v>170</v>
      </c>
      <c r="V379" s="120" t="s">
        <v>241</v>
      </c>
      <c r="W379" s="108" t="s">
        <v>274</v>
      </c>
      <c r="X379" s="108" t="s">
        <v>170</v>
      </c>
      <c r="Y379" s="120" t="s">
        <v>203</v>
      </c>
      <c r="AB379" s="120"/>
      <c r="AE379" s="120"/>
    </row>
    <row r="380" spans="1:256" s="108" customFormat="1" x14ac:dyDescent="0.2">
      <c r="C380" s="108" t="s">
        <v>980</v>
      </c>
      <c r="D380" s="123">
        <v>36054</v>
      </c>
      <c r="E380" s="116" t="s">
        <v>149</v>
      </c>
      <c r="F380" s="120" t="s">
        <v>756</v>
      </c>
      <c r="G380" s="120"/>
      <c r="H380" s="108" t="s">
        <v>184</v>
      </c>
      <c r="I380" s="108" t="s">
        <v>81</v>
      </c>
      <c r="J380" s="120"/>
      <c r="K380" s="108" t="s">
        <v>982</v>
      </c>
      <c r="L380" s="108" t="s">
        <v>316</v>
      </c>
      <c r="M380" s="120" t="s">
        <v>983</v>
      </c>
      <c r="N380" s="108" t="s">
        <v>982</v>
      </c>
      <c r="O380" s="108" t="s">
        <v>316</v>
      </c>
      <c r="P380" s="120" t="s">
        <v>984</v>
      </c>
      <c r="Q380" s="108" t="s">
        <v>94</v>
      </c>
      <c r="R380" s="108" t="s">
        <v>316</v>
      </c>
      <c r="S380" s="120" t="s">
        <v>985</v>
      </c>
      <c r="T380" s="108" t="s">
        <v>103</v>
      </c>
      <c r="U380" s="108" t="s">
        <v>316</v>
      </c>
      <c r="V380" s="120" t="s">
        <v>986</v>
      </c>
      <c r="Y380" s="120"/>
      <c r="AB380" s="120"/>
      <c r="AE380" s="120"/>
    </row>
    <row r="381" spans="1:256" s="108" customFormat="1" x14ac:dyDescent="0.2">
      <c r="A381" t="s">
        <v>202</v>
      </c>
      <c r="B381" t="s">
        <v>454</v>
      </c>
      <c r="C381" s="108" t="s">
        <v>3163</v>
      </c>
      <c r="D381" s="123">
        <v>36083</v>
      </c>
      <c r="E381" s="116" t="s">
        <v>553</v>
      </c>
      <c r="F381" s="120" t="s">
        <v>677</v>
      </c>
      <c r="G381" s="120" t="s">
        <v>276</v>
      </c>
      <c r="H381" s="108" t="s">
        <v>202</v>
      </c>
      <c r="I381" s="108" t="s">
        <v>105</v>
      </c>
      <c r="J381" s="120" t="s">
        <v>201</v>
      </c>
      <c r="K381" s="108" t="s">
        <v>202</v>
      </c>
      <c r="L381" s="108" t="s">
        <v>105</v>
      </c>
      <c r="M381" s="120" t="s">
        <v>204</v>
      </c>
      <c r="N381" s="108" t="s">
        <v>202</v>
      </c>
      <c r="O381" s="108" t="s">
        <v>105</v>
      </c>
      <c r="P381" s="120" t="s">
        <v>576</v>
      </c>
      <c r="Q381" s="108" t="s">
        <v>265</v>
      </c>
      <c r="R381" s="108" t="s">
        <v>105</v>
      </c>
      <c r="S381" s="120" t="s">
        <v>241</v>
      </c>
      <c r="V381" s="120"/>
      <c r="Y381" s="120"/>
      <c r="AB381" s="120"/>
      <c r="AE381" s="120"/>
    </row>
    <row r="382" spans="1:256" s="108" customFormat="1" x14ac:dyDescent="0.2">
      <c r="A382" s="108" t="s">
        <v>80</v>
      </c>
      <c r="B382" s="108" t="s">
        <v>170</v>
      </c>
      <c r="C382" t="s">
        <v>3759</v>
      </c>
      <c r="D382" s="40">
        <v>32079</v>
      </c>
      <c r="E382" s="36" t="s">
        <v>3760</v>
      </c>
      <c r="F382" s="129" t="s">
        <v>1437</v>
      </c>
      <c r="G382" s="120" t="s">
        <v>3758</v>
      </c>
      <c r="H382" s="108" t="s">
        <v>80</v>
      </c>
      <c r="I382" s="36" t="s">
        <v>170</v>
      </c>
      <c r="J382" s="36"/>
      <c r="K382" s="108" t="s">
        <v>80</v>
      </c>
      <c r="L382" s="36" t="s">
        <v>170</v>
      </c>
      <c r="M382" s="36" t="s">
        <v>3763</v>
      </c>
      <c r="N382" s="108" t="s">
        <v>80</v>
      </c>
      <c r="O382" s="36" t="s">
        <v>330</v>
      </c>
      <c r="P382" s="36"/>
      <c r="Q382" s="108" t="s">
        <v>80</v>
      </c>
      <c r="R382" s="36" t="s">
        <v>454</v>
      </c>
      <c r="S382" s="36"/>
      <c r="T382" s="108" t="s">
        <v>80</v>
      </c>
      <c r="U382" s="36" t="s">
        <v>195</v>
      </c>
      <c r="V382" s="36"/>
      <c r="W382" t="s">
        <v>80</v>
      </c>
      <c r="X382" s="36" t="s">
        <v>128</v>
      </c>
      <c r="Y382" s="36"/>
      <c r="Z382" t="s">
        <v>80</v>
      </c>
      <c r="AA382" s="36" t="s">
        <v>128</v>
      </c>
      <c r="AB382" s="36"/>
      <c r="AC382" t="s">
        <v>80</v>
      </c>
      <c r="AD382" s="36" t="s">
        <v>128</v>
      </c>
      <c r="AE382" s="36"/>
      <c r="AF382" t="s">
        <v>80</v>
      </c>
      <c r="AG382" s="36" t="s">
        <v>128</v>
      </c>
      <c r="AH382" s="36"/>
      <c r="AI382" t="s">
        <v>80</v>
      </c>
      <c r="AJ382" s="36" t="s">
        <v>128</v>
      </c>
      <c r="AK382" s="36"/>
      <c r="AL382" t="s">
        <v>80</v>
      </c>
      <c r="AM382" s="36" t="s">
        <v>128</v>
      </c>
      <c r="AN382" s="36"/>
      <c r="AO382" t="s">
        <v>80</v>
      </c>
      <c r="AP382" s="36" t="s">
        <v>128</v>
      </c>
      <c r="AQ382" s="36"/>
      <c r="AR382" t="s">
        <v>80</v>
      </c>
      <c r="AS382" s="36" t="s">
        <v>128</v>
      </c>
      <c r="AT382" s="36"/>
      <c r="AU382" t="s">
        <v>80</v>
      </c>
      <c r="AV382" s="36" t="s">
        <v>128</v>
      </c>
      <c r="AW382" s="36"/>
      <c r="AY382" s="36"/>
      <c r="AZ382" s="36"/>
    </row>
    <row r="383" spans="1:256" s="108" customFormat="1" x14ac:dyDescent="0.2">
      <c r="C383" s="108" t="s">
        <v>4633</v>
      </c>
      <c r="D383" s="123">
        <v>35686</v>
      </c>
      <c r="E383" s="109" t="s">
        <v>516</v>
      </c>
      <c r="F383" s="109" t="s">
        <v>361</v>
      </c>
      <c r="G383" s="120"/>
      <c r="I383" s="109"/>
      <c r="J383" s="109"/>
      <c r="K383" s="108" t="s">
        <v>212</v>
      </c>
      <c r="L383" s="109" t="s">
        <v>177</v>
      </c>
      <c r="M383" s="109" t="s">
        <v>234</v>
      </c>
      <c r="N383" s="108" t="s">
        <v>206</v>
      </c>
      <c r="O383" s="109" t="s">
        <v>177</v>
      </c>
      <c r="P383" s="109" t="s">
        <v>221</v>
      </c>
      <c r="Q383" s="108" t="s">
        <v>212</v>
      </c>
      <c r="R383" s="109" t="s">
        <v>454</v>
      </c>
      <c r="S383" s="109" t="s">
        <v>233</v>
      </c>
      <c r="U383" s="109"/>
      <c r="V383" s="109"/>
      <c r="W383" s="108" t="s">
        <v>543</v>
      </c>
      <c r="X383" s="109" t="s">
        <v>454</v>
      </c>
      <c r="Y383" s="109" t="s">
        <v>260</v>
      </c>
      <c r="Z383" s="108" t="s">
        <v>226</v>
      </c>
      <c r="AA383" s="109" t="s">
        <v>454</v>
      </c>
      <c r="AB383" s="109" t="s">
        <v>203</v>
      </c>
      <c r="AD383" s="109"/>
      <c r="AE383" s="109"/>
      <c r="AG383" s="109"/>
      <c r="AH383" s="109"/>
      <c r="AJ383" s="109"/>
      <c r="AK383" s="109"/>
      <c r="AM383" s="109"/>
      <c r="AN383" s="109"/>
      <c r="AP383" s="109"/>
      <c r="AQ383" s="109"/>
      <c r="AS383" s="109"/>
      <c r="AT383" s="109"/>
      <c r="AV383" s="109"/>
      <c r="AW383" s="109"/>
      <c r="AY383" s="109"/>
      <c r="AZ383" s="109"/>
    </row>
    <row r="384" spans="1:256" s="108" customFormat="1" x14ac:dyDescent="0.2">
      <c r="A384" s="120" t="s">
        <v>80</v>
      </c>
      <c r="B384" s="120" t="s">
        <v>134</v>
      </c>
      <c r="C384" s="108" t="s">
        <v>3657</v>
      </c>
      <c r="D384" s="123">
        <v>36878</v>
      </c>
      <c r="E384" s="109" t="s">
        <v>3659</v>
      </c>
      <c r="F384" s="109" t="s">
        <v>456</v>
      </c>
      <c r="G384" s="120"/>
      <c r="H384" s="108" t="s">
        <v>80</v>
      </c>
      <c r="I384" s="108" t="s">
        <v>134</v>
      </c>
      <c r="J384" s="120"/>
      <c r="M384" s="120"/>
      <c r="P384" s="120"/>
      <c r="S384" s="120"/>
      <c r="V384" s="120"/>
      <c r="Y384" s="120"/>
      <c r="AB384" s="120"/>
      <c r="AE384" s="120"/>
    </row>
    <row r="385" spans="1:256" ht="12.75" customHeight="1" x14ac:dyDescent="0.2">
      <c r="A385" s="108" t="s">
        <v>308</v>
      </c>
      <c r="B385" s="108" t="s">
        <v>396</v>
      </c>
      <c r="C385" s="108" t="s">
        <v>2269</v>
      </c>
      <c r="D385" s="123">
        <v>35765</v>
      </c>
      <c r="E385" s="116" t="s">
        <v>1239</v>
      </c>
      <c r="F385" s="120" t="s">
        <v>1509</v>
      </c>
      <c r="G385" s="120" t="s">
        <v>240</v>
      </c>
      <c r="H385" s="108" t="s">
        <v>308</v>
      </c>
      <c r="I385" s="108" t="s">
        <v>396</v>
      </c>
      <c r="J385" s="120" t="s">
        <v>228</v>
      </c>
      <c r="K385" s="108" t="s">
        <v>308</v>
      </c>
      <c r="L385" s="108" t="s">
        <v>396</v>
      </c>
      <c r="M385" s="120" t="s">
        <v>774</v>
      </c>
      <c r="N385" s="108" t="s">
        <v>329</v>
      </c>
      <c r="O385" s="108" t="s">
        <v>396</v>
      </c>
      <c r="P385" s="120" t="s">
        <v>317</v>
      </c>
      <c r="Q385" s="108" t="s">
        <v>329</v>
      </c>
      <c r="R385" s="108" t="s">
        <v>396</v>
      </c>
      <c r="S385" s="120" t="s">
        <v>269</v>
      </c>
      <c r="T385" s="108" t="s">
        <v>329</v>
      </c>
      <c r="U385" s="108" t="s">
        <v>396</v>
      </c>
      <c r="V385" s="120" t="s">
        <v>269</v>
      </c>
      <c r="W385" s="108"/>
      <c r="X385" s="108"/>
      <c r="Y385" s="120"/>
      <c r="Z385" s="108"/>
      <c r="AA385" s="108"/>
      <c r="AB385" s="120"/>
      <c r="AC385" s="108"/>
      <c r="AD385" s="108"/>
      <c r="AE385" s="120"/>
      <c r="AF385" s="108"/>
      <c r="AG385" s="108"/>
      <c r="AH385" s="108"/>
      <c r="AI385" s="108"/>
      <c r="AJ385" s="108"/>
      <c r="AK385" s="108"/>
      <c r="AL385" s="108"/>
      <c r="AM385" s="108"/>
      <c r="AN385" s="108"/>
      <c r="AO385" s="108"/>
      <c r="AP385" s="108"/>
      <c r="AQ385" s="108"/>
      <c r="AR385" s="108"/>
      <c r="AS385" s="108"/>
      <c r="AT385" s="108"/>
      <c r="AU385" s="108"/>
      <c r="AV385" s="108"/>
      <c r="AW385" s="108"/>
      <c r="AX385" s="108"/>
      <c r="AY385" s="108"/>
      <c r="AZ385" s="108"/>
      <c r="BA385" s="108"/>
      <c r="BB385" s="109"/>
      <c r="BC385" s="109"/>
      <c r="BD385" s="108"/>
      <c r="BE385" s="109"/>
      <c r="BF385" s="109"/>
      <c r="BG385" s="108"/>
      <c r="BH385" s="109"/>
      <c r="BI385" s="109"/>
      <c r="BJ385" s="108"/>
      <c r="BK385" s="109"/>
      <c r="BL385" s="109"/>
      <c r="BM385" s="108"/>
      <c r="BN385" s="109"/>
      <c r="BO385" s="109"/>
      <c r="BP385" s="108"/>
      <c r="BQ385" s="123"/>
      <c r="BR385" s="109"/>
      <c r="BS385" s="116"/>
      <c r="BT385" s="108"/>
      <c r="BU385" s="120"/>
      <c r="BV385" s="116"/>
      <c r="BW385" s="116"/>
      <c r="BX385" s="125"/>
      <c r="BY385" s="108"/>
      <c r="BZ385" s="108"/>
      <c r="CA385" s="108"/>
      <c r="CB385" s="108"/>
      <c r="CC385" s="108"/>
      <c r="CD385" s="108"/>
      <c r="CE385" s="108"/>
      <c r="CF385" s="108"/>
      <c r="CG385" s="108"/>
      <c r="CH385" s="108"/>
      <c r="CI385" s="108"/>
      <c r="CJ385" s="108"/>
      <c r="CK385" s="108"/>
      <c r="CL385" s="108"/>
      <c r="CM385" s="108"/>
      <c r="CN385" s="108"/>
      <c r="CO385" s="108"/>
      <c r="CP385" s="108"/>
      <c r="CQ385" s="108"/>
      <c r="CR385" s="108"/>
      <c r="CS385" s="108"/>
      <c r="CT385" s="108"/>
      <c r="CU385" s="108"/>
      <c r="CV385" s="108"/>
      <c r="CW385" s="108"/>
      <c r="CX385" s="108"/>
      <c r="CY385" s="108"/>
      <c r="CZ385" s="108"/>
      <c r="DA385" s="108"/>
      <c r="DB385" s="108"/>
      <c r="DC385" s="108"/>
      <c r="DD385" s="108"/>
      <c r="DE385" s="108"/>
      <c r="DF385" s="108"/>
      <c r="DG385" s="108"/>
      <c r="DH385" s="108"/>
      <c r="DI385" s="108"/>
      <c r="DJ385" s="108"/>
      <c r="DK385" s="108"/>
      <c r="DL385" s="108"/>
      <c r="DM385" s="108"/>
      <c r="DN385" s="108"/>
      <c r="DO385" s="108"/>
      <c r="DP385" s="108"/>
      <c r="DQ385" s="108"/>
      <c r="DR385" s="108"/>
      <c r="DS385" s="108"/>
      <c r="DT385" s="108"/>
      <c r="DU385" s="108"/>
      <c r="DV385" s="108"/>
      <c r="DW385" s="108"/>
      <c r="DX385" s="108"/>
      <c r="DY385" s="108"/>
      <c r="DZ385" s="108"/>
      <c r="EA385" s="108"/>
      <c r="EB385" s="108"/>
      <c r="EC385" s="108"/>
      <c r="ED385" s="108"/>
      <c r="EE385" s="108"/>
      <c r="EF385" s="108"/>
      <c r="EG385" s="108"/>
      <c r="EH385" s="108"/>
      <c r="EI385" s="108"/>
      <c r="EJ385" s="108"/>
      <c r="EK385" s="108"/>
      <c r="EL385" s="108"/>
      <c r="EM385" s="108"/>
      <c r="EN385" s="108"/>
      <c r="EO385" s="108"/>
      <c r="EP385" s="108"/>
      <c r="EQ385" s="108"/>
      <c r="ER385" s="108"/>
      <c r="ES385" s="108"/>
      <c r="ET385" s="108"/>
      <c r="EU385" s="108"/>
      <c r="EV385" s="108"/>
      <c r="EW385" s="108"/>
      <c r="EX385" s="108"/>
      <c r="EY385" s="108"/>
      <c r="EZ385" s="108"/>
      <c r="FA385" s="108"/>
      <c r="FB385" s="108"/>
      <c r="FC385" s="108"/>
      <c r="FD385" s="108"/>
      <c r="FE385" s="108"/>
      <c r="FF385" s="108"/>
      <c r="FG385" s="108"/>
      <c r="FH385" s="108"/>
      <c r="FI385" s="108"/>
      <c r="FJ385" s="108"/>
      <c r="FK385" s="108"/>
      <c r="FL385" s="108"/>
      <c r="FM385" s="108"/>
      <c r="FN385" s="108"/>
      <c r="FO385" s="108"/>
      <c r="FP385" s="108"/>
      <c r="FQ385" s="108"/>
      <c r="FR385" s="108"/>
      <c r="FS385" s="108"/>
      <c r="FT385" s="108"/>
      <c r="FU385" s="108"/>
      <c r="FV385" s="108"/>
      <c r="FW385" s="108"/>
      <c r="FX385" s="108"/>
      <c r="FY385" s="108"/>
      <c r="FZ385" s="108"/>
      <c r="GA385" s="108"/>
      <c r="GB385" s="108"/>
      <c r="GC385" s="108"/>
      <c r="GD385" s="108"/>
      <c r="GE385" s="108"/>
      <c r="GF385" s="108"/>
      <c r="GG385" s="108"/>
      <c r="GH385" s="108"/>
      <c r="GI385" s="108"/>
      <c r="GJ385" s="108"/>
      <c r="GK385" s="108"/>
      <c r="GL385" s="108"/>
      <c r="GM385" s="108"/>
      <c r="GN385" s="108"/>
      <c r="GO385" s="108"/>
      <c r="GP385" s="108"/>
      <c r="GQ385" s="108"/>
      <c r="GR385" s="108"/>
      <c r="GS385" s="108"/>
      <c r="GT385" s="108"/>
      <c r="GU385" s="108"/>
      <c r="GV385" s="108"/>
      <c r="GW385" s="108"/>
      <c r="GX385" s="108"/>
      <c r="GY385" s="108"/>
      <c r="GZ385" s="108"/>
      <c r="HA385" s="108"/>
      <c r="HB385" s="108"/>
      <c r="HC385" s="108"/>
      <c r="HD385" s="108"/>
      <c r="HE385" s="108"/>
      <c r="HF385" s="108"/>
      <c r="HG385" s="108"/>
      <c r="HH385" s="108"/>
      <c r="HI385" s="108"/>
      <c r="HJ385" s="108"/>
      <c r="HK385" s="108"/>
      <c r="HL385" s="108"/>
      <c r="HM385" s="108"/>
      <c r="HN385" s="108"/>
      <c r="HO385" s="108"/>
      <c r="HP385" s="108"/>
      <c r="HQ385" s="108"/>
      <c r="HR385" s="108"/>
      <c r="HS385" s="108"/>
      <c r="HT385" s="108"/>
      <c r="HU385" s="108"/>
      <c r="HV385" s="108"/>
      <c r="HW385" s="108"/>
      <c r="HX385" s="108"/>
      <c r="HY385" s="108"/>
      <c r="HZ385" s="108"/>
      <c r="IA385" s="108"/>
      <c r="IB385" s="108"/>
      <c r="IC385" s="108"/>
      <c r="ID385" s="108"/>
      <c r="IE385" s="108"/>
      <c r="IF385" s="108"/>
      <c r="IG385" s="108"/>
      <c r="IH385" s="108"/>
      <c r="II385" s="108"/>
      <c r="IJ385" s="108"/>
      <c r="IK385" s="108"/>
      <c r="IL385" s="108"/>
      <c r="IM385" s="108"/>
      <c r="IN385" s="108"/>
      <c r="IO385" s="108"/>
      <c r="IP385" s="108"/>
      <c r="IQ385" s="108"/>
      <c r="IR385" s="108"/>
      <c r="IS385" s="108"/>
      <c r="IT385" s="108"/>
      <c r="IU385" s="108"/>
      <c r="IV385" s="108"/>
    </row>
    <row r="386" spans="1:256" s="108" customFormat="1" x14ac:dyDescent="0.2">
      <c r="C386" s="108" t="s">
        <v>3751</v>
      </c>
      <c r="D386" s="123">
        <v>36174</v>
      </c>
      <c r="E386" s="116" t="s">
        <v>553</v>
      </c>
      <c r="F386" s="120" t="s">
        <v>426</v>
      </c>
      <c r="G386" s="120"/>
      <c r="H386" s="108" t="s">
        <v>850</v>
      </c>
      <c r="I386" s="108" t="s">
        <v>556</v>
      </c>
      <c r="J386" s="120"/>
      <c r="K386" s="108" t="s">
        <v>850</v>
      </c>
      <c r="L386" s="108" t="s">
        <v>556</v>
      </c>
      <c r="M386" s="120"/>
      <c r="P386" s="120"/>
      <c r="Q386" s="108" t="s">
        <v>442</v>
      </c>
      <c r="R386" s="108" t="s">
        <v>432</v>
      </c>
      <c r="S386" s="120"/>
      <c r="V386" s="120"/>
      <c r="Y386" s="120"/>
      <c r="AB386" s="120"/>
      <c r="AE386" s="120"/>
    </row>
    <row r="387" spans="1:256" s="108" customFormat="1" x14ac:dyDescent="0.2">
      <c r="A387" s="108" t="s">
        <v>80</v>
      </c>
      <c r="B387" s="108" t="s">
        <v>316</v>
      </c>
      <c r="C387" s="108" t="s">
        <v>3231</v>
      </c>
      <c r="D387" s="123">
        <v>35586</v>
      </c>
      <c r="E387" s="109" t="s">
        <v>3232</v>
      </c>
      <c r="F387" s="109" t="s">
        <v>4634</v>
      </c>
      <c r="G387" s="120"/>
      <c r="H387" s="108" t="s">
        <v>80</v>
      </c>
      <c r="I387" s="109" t="s">
        <v>232</v>
      </c>
      <c r="J387" s="109"/>
      <c r="K387" s="108" t="s">
        <v>80</v>
      </c>
      <c r="L387" s="109" t="s">
        <v>207</v>
      </c>
      <c r="M387" s="109" t="s">
        <v>4635</v>
      </c>
      <c r="N387" s="108" t="s">
        <v>80</v>
      </c>
      <c r="O387" s="109" t="s">
        <v>170</v>
      </c>
      <c r="P387" s="109"/>
      <c r="Q387" s="108" t="s">
        <v>80</v>
      </c>
      <c r="R387" s="109" t="s">
        <v>170</v>
      </c>
      <c r="S387" s="109"/>
      <c r="T387" s="108" t="s">
        <v>80</v>
      </c>
      <c r="U387" s="109" t="s">
        <v>306</v>
      </c>
      <c r="V387" s="109"/>
      <c r="W387" s="108" t="s">
        <v>80</v>
      </c>
      <c r="X387" s="109" t="s">
        <v>306</v>
      </c>
      <c r="Y387" s="109"/>
      <c r="Z387" s="108" t="s">
        <v>80</v>
      </c>
      <c r="AA387" s="109" t="s">
        <v>306</v>
      </c>
      <c r="AB387" s="109"/>
      <c r="AD387" s="109"/>
      <c r="AE387" s="109"/>
      <c r="AG387" s="109"/>
      <c r="AH387" s="109"/>
      <c r="AJ387" s="109"/>
      <c r="AK387" s="109"/>
      <c r="AM387" s="109"/>
      <c r="AN387" s="109"/>
      <c r="AP387" s="109"/>
      <c r="AQ387" s="109"/>
      <c r="AS387" s="109"/>
      <c r="AT387" s="109"/>
      <c r="AV387" s="109"/>
      <c r="AW387" s="109"/>
      <c r="AY387" s="109"/>
      <c r="AZ387" s="109"/>
    </row>
    <row r="388" spans="1:256" s="108" customFormat="1" x14ac:dyDescent="0.2">
      <c r="A388" s="108" t="s">
        <v>274</v>
      </c>
      <c r="B388" s="108" t="s">
        <v>232</v>
      </c>
      <c r="C388" s="108" t="s">
        <v>914</v>
      </c>
      <c r="D388" s="123">
        <v>36313</v>
      </c>
      <c r="E388" s="116" t="s">
        <v>915</v>
      </c>
      <c r="F388" s="116" t="s">
        <v>4292</v>
      </c>
      <c r="G388" s="120" t="s">
        <v>203</v>
      </c>
      <c r="I388" s="109"/>
      <c r="J388" s="109"/>
      <c r="K388" s="108" t="s">
        <v>274</v>
      </c>
      <c r="L388" s="109" t="s">
        <v>232</v>
      </c>
      <c r="M388" s="109" t="s">
        <v>259</v>
      </c>
      <c r="N388" s="108" t="s">
        <v>274</v>
      </c>
      <c r="O388" s="108" t="s">
        <v>232</v>
      </c>
      <c r="P388" s="120" t="s">
        <v>276</v>
      </c>
      <c r="Q388" s="108" t="s">
        <v>274</v>
      </c>
      <c r="R388" s="108" t="s">
        <v>232</v>
      </c>
      <c r="S388" s="120" t="s">
        <v>201</v>
      </c>
      <c r="V388" s="120"/>
      <c r="Y388" s="120"/>
      <c r="AB388" s="120"/>
      <c r="AE388" s="120"/>
    </row>
    <row r="389" spans="1:256" s="108" customFormat="1" x14ac:dyDescent="0.2">
      <c r="A389" s="108" t="s">
        <v>80</v>
      </c>
      <c r="B389" s="108" t="s">
        <v>275</v>
      </c>
      <c r="C389" s="108" t="s">
        <v>3878</v>
      </c>
      <c r="D389" s="123">
        <v>37754</v>
      </c>
      <c r="E389" s="109" t="s">
        <v>4636</v>
      </c>
      <c r="F389" s="120"/>
      <c r="G389" s="120"/>
      <c r="J389" s="120"/>
      <c r="M389" s="120"/>
      <c r="P389" s="120"/>
      <c r="S389" s="120"/>
      <c r="V389" s="120"/>
      <c r="Y389" s="120"/>
      <c r="AB389" s="120"/>
      <c r="AE389" s="120"/>
    </row>
    <row r="390" spans="1:256" s="108" customFormat="1" x14ac:dyDescent="0.2">
      <c r="A390" s="108" t="s">
        <v>308</v>
      </c>
      <c r="B390" s="108" t="s">
        <v>118</v>
      </c>
      <c r="C390" s="108" t="s">
        <v>3408</v>
      </c>
      <c r="D390" s="123">
        <v>35312</v>
      </c>
      <c r="E390" s="109" t="s">
        <v>789</v>
      </c>
      <c r="F390" s="109" t="s">
        <v>516</v>
      </c>
      <c r="G390" s="120" t="s">
        <v>240</v>
      </c>
      <c r="H390" s="108" t="s">
        <v>329</v>
      </c>
      <c r="I390" s="109" t="s">
        <v>118</v>
      </c>
      <c r="J390" s="109" t="s">
        <v>339</v>
      </c>
      <c r="K390" s="108" t="s">
        <v>340</v>
      </c>
      <c r="L390" s="109" t="s">
        <v>232</v>
      </c>
      <c r="M390" s="109" t="s">
        <v>617</v>
      </c>
      <c r="N390" s="108" t="s">
        <v>308</v>
      </c>
      <c r="O390" s="109" t="s">
        <v>330</v>
      </c>
      <c r="P390" s="109" t="s">
        <v>233</v>
      </c>
      <c r="Q390" s="108" t="s">
        <v>308</v>
      </c>
      <c r="R390" s="109" t="s">
        <v>330</v>
      </c>
      <c r="S390" s="109" t="s">
        <v>286</v>
      </c>
      <c r="T390" s="108" t="s">
        <v>329</v>
      </c>
      <c r="U390" s="109" t="s">
        <v>330</v>
      </c>
      <c r="V390" s="109" t="s">
        <v>266</v>
      </c>
      <c r="W390" s="108" t="s">
        <v>308</v>
      </c>
      <c r="X390" s="109" t="s">
        <v>330</v>
      </c>
      <c r="Y390" s="109" t="s">
        <v>785</v>
      </c>
      <c r="Z390" s="108" t="s">
        <v>329</v>
      </c>
      <c r="AA390" s="109" t="s">
        <v>330</v>
      </c>
      <c r="AB390" s="109" t="s">
        <v>228</v>
      </c>
      <c r="AD390" s="109"/>
      <c r="AE390" s="109"/>
      <c r="AG390" s="109"/>
      <c r="AH390" s="109"/>
      <c r="AJ390" s="109"/>
      <c r="AK390" s="109"/>
      <c r="AM390" s="109"/>
      <c r="AN390" s="109"/>
      <c r="AP390" s="109"/>
      <c r="AQ390" s="109"/>
      <c r="AS390" s="109"/>
      <c r="AT390" s="109"/>
      <c r="AV390" s="109"/>
      <c r="AW390" s="109"/>
      <c r="AY390" s="109"/>
      <c r="AZ390" s="109"/>
    </row>
    <row r="391" spans="1:256" s="108" customFormat="1" x14ac:dyDescent="0.2">
      <c r="A391" s="108" t="s">
        <v>345</v>
      </c>
      <c r="B391" s="108" t="s">
        <v>432</v>
      </c>
      <c r="C391" s="108" t="s">
        <v>3198</v>
      </c>
      <c r="D391" s="123">
        <v>32896</v>
      </c>
      <c r="E391" s="109" t="s">
        <v>3199</v>
      </c>
      <c r="F391" s="109" t="s">
        <v>4637</v>
      </c>
      <c r="G391" s="120" t="s">
        <v>375</v>
      </c>
      <c r="H391" s="108" t="s">
        <v>419</v>
      </c>
      <c r="I391" s="109" t="s">
        <v>432</v>
      </c>
      <c r="J391" s="109" t="s">
        <v>1408</v>
      </c>
      <c r="K391" s="108" t="s">
        <v>419</v>
      </c>
      <c r="L391" s="109" t="s">
        <v>432</v>
      </c>
      <c r="M391" s="109" t="s">
        <v>3200</v>
      </c>
      <c r="N391" s="108" t="s">
        <v>419</v>
      </c>
      <c r="O391" s="109" t="s">
        <v>432</v>
      </c>
      <c r="P391" s="109" t="s">
        <v>3201</v>
      </c>
      <c r="Q391" s="108" t="s">
        <v>345</v>
      </c>
      <c r="R391" s="109" t="s">
        <v>432</v>
      </c>
      <c r="S391" s="109" t="s">
        <v>946</v>
      </c>
      <c r="T391" s="108" t="s">
        <v>345</v>
      </c>
      <c r="U391" s="109" t="s">
        <v>432</v>
      </c>
      <c r="V391" s="109" t="s">
        <v>791</v>
      </c>
      <c r="W391" s="108" t="s">
        <v>345</v>
      </c>
      <c r="X391" s="109" t="s">
        <v>432</v>
      </c>
      <c r="Y391" s="109" t="s">
        <v>1686</v>
      </c>
      <c r="Z391" s="108" t="s">
        <v>370</v>
      </c>
      <c r="AA391" s="109" t="s">
        <v>432</v>
      </c>
      <c r="AB391" s="109" t="s">
        <v>3202</v>
      </c>
      <c r="AC391" s="108" t="s">
        <v>370</v>
      </c>
      <c r="AD391" s="109" t="s">
        <v>432</v>
      </c>
      <c r="AE391" s="109" t="s">
        <v>786</v>
      </c>
      <c r="AF391" s="108" t="s">
        <v>370</v>
      </c>
      <c r="AG391" s="109" t="s">
        <v>432</v>
      </c>
      <c r="AH391" s="109" t="s">
        <v>3203</v>
      </c>
      <c r="AI391" s="108" t="s">
        <v>370</v>
      </c>
      <c r="AJ391" s="109" t="s">
        <v>432</v>
      </c>
      <c r="AK391" s="109" t="s">
        <v>569</v>
      </c>
      <c r="AL391" s="108" t="s">
        <v>370</v>
      </c>
      <c r="AM391" s="109" t="s">
        <v>432</v>
      </c>
      <c r="AN391" s="109" t="s">
        <v>371</v>
      </c>
      <c r="AO391" s="108" t="s">
        <v>370</v>
      </c>
      <c r="AP391" s="109" t="s">
        <v>432</v>
      </c>
      <c r="AQ391" s="109" t="s">
        <v>729</v>
      </c>
      <c r="AR391" s="108" t="s">
        <v>370</v>
      </c>
      <c r="AS391" s="109" t="s">
        <v>432</v>
      </c>
      <c r="AT391" s="109" t="s">
        <v>249</v>
      </c>
      <c r="AV391" s="109"/>
      <c r="AW391" s="109"/>
      <c r="AY391" s="109"/>
      <c r="AZ391" s="109"/>
      <c r="BB391" s="36"/>
      <c r="BC391" s="36"/>
      <c r="BE391" s="36"/>
      <c r="BF391" s="36"/>
      <c r="BH391" s="36"/>
      <c r="BI391" s="36"/>
      <c r="BK391" s="36"/>
      <c r="BL391" s="36"/>
      <c r="BN391" s="36"/>
      <c r="BO391" s="36"/>
      <c r="BQ391" s="40"/>
      <c r="BR391" s="36"/>
      <c r="BS391" s="9"/>
      <c r="BU391" s="8"/>
      <c r="BV391" s="9"/>
      <c r="BW391" s="9"/>
      <c r="BX391" s="126"/>
    </row>
    <row r="392" spans="1:256" s="108" customFormat="1" x14ac:dyDescent="0.2">
      <c r="A392" s="120" t="s">
        <v>315</v>
      </c>
      <c r="B392" s="120" t="s">
        <v>275</v>
      </c>
      <c r="C392" s="108" t="s">
        <v>3619</v>
      </c>
      <c r="D392" s="123">
        <v>35692</v>
      </c>
      <c r="E392" s="109" t="s">
        <v>99</v>
      </c>
      <c r="F392" s="109" t="s">
        <v>1427</v>
      </c>
      <c r="G392" s="120" t="s">
        <v>3618</v>
      </c>
      <c r="H392" s="108" t="s">
        <v>315</v>
      </c>
      <c r="I392" s="116" t="s">
        <v>275</v>
      </c>
      <c r="J392" s="120" t="s">
        <v>273</v>
      </c>
      <c r="K392" s="108" t="s">
        <v>298</v>
      </c>
      <c r="L392" s="116" t="s">
        <v>275</v>
      </c>
      <c r="M392" s="120" t="s">
        <v>339</v>
      </c>
      <c r="O392" s="116"/>
      <c r="P392" s="120"/>
      <c r="R392" s="116"/>
      <c r="S392" s="120"/>
      <c r="U392" s="116"/>
      <c r="V392" s="120"/>
      <c r="X392" s="116"/>
      <c r="Y392" s="120"/>
      <c r="AA392" s="116"/>
      <c r="AB392" s="120"/>
      <c r="AD392" s="116"/>
      <c r="AE392" s="120"/>
      <c r="AG392" s="116"/>
      <c r="AH392" s="120"/>
      <c r="AJ392" s="116"/>
      <c r="AK392" s="120"/>
      <c r="AM392" s="116"/>
      <c r="AN392" s="120"/>
    </row>
    <row r="393" spans="1:256" s="108" customFormat="1" x14ac:dyDescent="0.2">
      <c r="A393" t="s">
        <v>409</v>
      </c>
      <c r="B393" t="s">
        <v>261</v>
      </c>
      <c r="C393" s="108" t="s">
        <v>3541</v>
      </c>
      <c r="D393" s="123">
        <v>35348</v>
      </c>
      <c r="E393" s="116" t="s">
        <v>150</v>
      </c>
      <c r="F393" s="120" t="s">
        <v>415</v>
      </c>
      <c r="G393" s="120" t="s">
        <v>433</v>
      </c>
      <c r="H393" s="108" t="s">
        <v>397</v>
      </c>
      <c r="I393" s="108" t="s">
        <v>306</v>
      </c>
      <c r="J393" s="120" t="s">
        <v>406</v>
      </c>
      <c r="K393" s="108" t="s">
        <v>842</v>
      </c>
      <c r="L393" s="108" t="s">
        <v>306</v>
      </c>
      <c r="M393" s="120" t="s">
        <v>3542</v>
      </c>
      <c r="P393" s="120"/>
      <c r="Q393" s="108" t="s">
        <v>384</v>
      </c>
      <c r="R393" s="108" t="s">
        <v>306</v>
      </c>
      <c r="S393" s="120" t="s">
        <v>406</v>
      </c>
      <c r="T393" s="108" t="s">
        <v>409</v>
      </c>
      <c r="U393" s="108" t="s">
        <v>306</v>
      </c>
      <c r="V393" s="120" t="s">
        <v>412</v>
      </c>
      <c r="Y393" s="120"/>
      <c r="AB393" s="120"/>
      <c r="AE393" s="120"/>
    </row>
    <row r="394" spans="1:256" s="108" customFormat="1" x14ac:dyDescent="0.2">
      <c r="A394" s="108" t="s">
        <v>386</v>
      </c>
      <c r="B394" s="108" t="s">
        <v>93</v>
      </c>
      <c r="C394" s="108" t="s">
        <v>2774</v>
      </c>
      <c r="D394" s="123">
        <v>35430</v>
      </c>
      <c r="E394" s="109" t="s">
        <v>516</v>
      </c>
      <c r="F394" s="109" t="s">
        <v>362</v>
      </c>
      <c r="G394" s="120" t="s">
        <v>393</v>
      </c>
      <c r="H394" s="108" t="s">
        <v>386</v>
      </c>
      <c r="I394" s="109" t="s">
        <v>118</v>
      </c>
      <c r="J394" s="109" t="s">
        <v>393</v>
      </c>
      <c r="K394" s="108" t="s">
        <v>386</v>
      </c>
      <c r="L394" s="109" t="s">
        <v>432</v>
      </c>
      <c r="M394" s="109" t="s">
        <v>141</v>
      </c>
      <c r="N394" s="108" t="s">
        <v>386</v>
      </c>
      <c r="O394" s="109" t="s">
        <v>432</v>
      </c>
      <c r="P394" s="109" t="s">
        <v>393</v>
      </c>
      <c r="Q394" s="108" t="s">
        <v>386</v>
      </c>
      <c r="R394" s="109" t="s">
        <v>432</v>
      </c>
      <c r="S394" s="109" t="s">
        <v>393</v>
      </c>
      <c r="T394" s="108" t="s">
        <v>386</v>
      </c>
      <c r="U394" s="109" t="s">
        <v>432</v>
      </c>
      <c r="V394" s="109" t="s">
        <v>141</v>
      </c>
      <c r="W394" s="108" t="s">
        <v>386</v>
      </c>
      <c r="X394" s="109" t="s">
        <v>432</v>
      </c>
      <c r="Y394" s="109" t="s">
        <v>141</v>
      </c>
      <c r="Z394" s="108" t="s">
        <v>402</v>
      </c>
      <c r="AA394" s="109" t="s">
        <v>432</v>
      </c>
      <c r="AB394" s="109" t="s">
        <v>164</v>
      </c>
      <c r="AD394" s="109"/>
      <c r="AE394" s="109"/>
      <c r="AG394" s="109"/>
      <c r="AH394" s="109"/>
      <c r="AJ394" s="109"/>
      <c r="AK394" s="109"/>
      <c r="AM394" s="109"/>
      <c r="AN394" s="109"/>
      <c r="AP394" s="109"/>
      <c r="AQ394" s="109"/>
      <c r="AS394" s="109"/>
      <c r="AT394" s="109"/>
      <c r="AV394" s="109"/>
      <c r="AW394" s="109"/>
      <c r="AY394" s="109"/>
      <c r="AZ394" s="109"/>
    </row>
    <row r="395" spans="1:256" s="108" customFormat="1" x14ac:dyDescent="0.2">
      <c r="A395" s="108" t="s">
        <v>345</v>
      </c>
      <c r="B395" s="108" t="s">
        <v>330</v>
      </c>
      <c r="C395" s="108" t="s">
        <v>1533</v>
      </c>
      <c r="D395" s="123">
        <v>32519</v>
      </c>
      <c r="E395" s="109" t="s">
        <v>1534</v>
      </c>
      <c r="F395" s="109" t="s">
        <v>1534</v>
      </c>
      <c r="G395" s="120" t="s">
        <v>1400</v>
      </c>
      <c r="H395" s="108" t="s">
        <v>351</v>
      </c>
      <c r="I395" s="109" t="s">
        <v>330</v>
      </c>
      <c r="J395" s="109" t="s">
        <v>333</v>
      </c>
      <c r="K395" s="108" t="s">
        <v>351</v>
      </c>
      <c r="L395" s="109" t="s">
        <v>330</v>
      </c>
      <c r="M395" s="109" t="s">
        <v>1536</v>
      </c>
      <c r="N395" s="108" t="s">
        <v>351</v>
      </c>
      <c r="O395" s="109" t="s">
        <v>330</v>
      </c>
      <c r="P395" s="109" t="s">
        <v>1537</v>
      </c>
      <c r="Q395" s="108" t="s">
        <v>351</v>
      </c>
      <c r="R395" s="109" t="s">
        <v>330</v>
      </c>
      <c r="S395" s="109" t="s">
        <v>1538</v>
      </c>
      <c r="T395" s="108" t="s">
        <v>370</v>
      </c>
      <c r="U395" s="109" t="s">
        <v>330</v>
      </c>
      <c r="V395" s="109" t="s">
        <v>3202</v>
      </c>
      <c r="W395" s="108" t="s">
        <v>370</v>
      </c>
      <c r="X395" s="109" t="s">
        <v>330</v>
      </c>
      <c r="Y395" s="109" t="s">
        <v>1540</v>
      </c>
      <c r="Z395" s="108" t="s">
        <v>370</v>
      </c>
      <c r="AA395" s="109" t="s">
        <v>330</v>
      </c>
      <c r="AB395" s="109" t="s">
        <v>1541</v>
      </c>
      <c r="AC395" s="108" t="s">
        <v>419</v>
      </c>
      <c r="AD395" s="109" t="s">
        <v>306</v>
      </c>
      <c r="AE395" s="109" t="s">
        <v>1542</v>
      </c>
      <c r="AF395" s="108" t="s">
        <v>345</v>
      </c>
      <c r="AG395" s="109" t="s">
        <v>556</v>
      </c>
      <c r="AH395" s="109" t="s">
        <v>1246</v>
      </c>
      <c r="AI395" s="108" t="s">
        <v>419</v>
      </c>
      <c r="AJ395" s="109" t="s">
        <v>306</v>
      </c>
      <c r="AK395" s="109" t="s">
        <v>798</v>
      </c>
      <c r="AL395" s="108" t="s">
        <v>419</v>
      </c>
      <c r="AM395" s="109" t="s">
        <v>306</v>
      </c>
      <c r="AN395" s="109" t="s">
        <v>943</v>
      </c>
      <c r="AO395" s="108" t="s">
        <v>345</v>
      </c>
      <c r="AP395" s="109" t="s">
        <v>306</v>
      </c>
      <c r="AQ395" s="109" t="s">
        <v>248</v>
      </c>
      <c r="AR395" s="108" t="s">
        <v>340</v>
      </c>
      <c r="AS395" s="109" t="s">
        <v>306</v>
      </c>
      <c r="AT395" s="109" t="s">
        <v>241</v>
      </c>
      <c r="AV395" s="109"/>
      <c r="AW395" s="109"/>
      <c r="AY395" s="109"/>
      <c r="AZ395" s="109"/>
    </row>
    <row r="396" spans="1:256" x14ac:dyDescent="0.2">
      <c r="A396" s="108" t="s">
        <v>442</v>
      </c>
      <c r="B396" s="108" t="s">
        <v>242</v>
      </c>
      <c r="C396" s="108" t="s">
        <v>2241</v>
      </c>
      <c r="D396" s="123">
        <v>36780</v>
      </c>
      <c r="E396" s="109" t="s">
        <v>180</v>
      </c>
      <c r="F396" s="109" t="s">
        <v>98</v>
      </c>
      <c r="G396" s="120"/>
      <c r="H396" s="108" t="s">
        <v>502</v>
      </c>
      <c r="I396" s="116" t="s">
        <v>242</v>
      </c>
      <c r="J396" s="120"/>
      <c r="K396" s="108" t="s">
        <v>1142</v>
      </c>
      <c r="L396" s="116" t="s">
        <v>242</v>
      </c>
      <c r="M396" s="120"/>
      <c r="N396" s="108"/>
      <c r="O396" s="116"/>
      <c r="P396" s="120"/>
      <c r="Q396" s="108"/>
      <c r="R396" s="116"/>
      <c r="S396" s="120"/>
      <c r="T396" s="108"/>
      <c r="U396" s="116"/>
      <c r="V396" s="120"/>
      <c r="W396" s="108"/>
      <c r="X396" s="116"/>
      <c r="Y396" s="120"/>
      <c r="Z396" s="108"/>
      <c r="AA396" s="116"/>
      <c r="AB396" s="120"/>
      <c r="AC396" s="108"/>
      <c r="AD396" s="116"/>
      <c r="AE396" s="120"/>
      <c r="AF396" s="108"/>
      <c r="AG396" s="116"/>
      <c r="AH396" s="120"/>
      <c r="AI396" s="108"/>
      <c r="AJ396" s="116"/>
      <c r="AK396" s="120"/>
      <c r="AL396" s="108"/>
      <c r="AM396" s="116"/>
      <c r="AN396" s="120"/>
      <c r="AO396" s="108"/>
      <c r="AP396" s="108"/>
      <c r="AQ396" s="108"/>
      <c r="AR396" s="108"/>
      <c r="AS396" s="108"/>
      <c r="AT396" s="108"/>
      <c r="AU396" s="108"/>
      <c r="AV396" s="108"/>
      <c r="AW396" s="108"/>
      <c r="AX396" s="108"/>
      <c r="AY396" s="108"/>
      <c r="AZ396" s="108"/>
      <c r="BA396" s="108"/>
      <c r="BB396" s="108"/>
      <c r="BC396" s="108"/>
      <c r="BD396" s="108"/>
      <c r="BE396" s="108"/>
      <c r="BF396" s="108"/>
      <c r="BG396" s="108"/>
      <c r="BH396" s="108"/>
      <c r="BI396" s="108"/>
      <c r="BJ396" s="108"/>
      <c r="BK396" s="108"/>
      <c r="BL396" s="108"/>
      <c r="BM396" s="108"/>
      <c r="BN396" s="108"/>
      <c r="BO396" s="108"/>
      <c r="BP396" s="108"/>
      <c r="BQ396" s="108"/>
      <c r="BR396" s="108"/>
      <c r="BS396" s="108"/>
      <c r="BT396" s="108"/>
      <c r="BU396" s="108"/>
      <c r="BV396" s="108"/>
      <c r="BW396" s="108"/>
      <c r="BX396" s="108"/>
      <c r="BY396" s="108"/>
      <c r="BZ396" s="108"/>
      <c r="CA396" s="108"/>
      <c r="CB396" s="108"/>
      <c r="CC396" s="108"/>
      <c r="CD396" s="108"/>
      <c r="CE396" s="108"/>
      <c r="CF396" s="108"/>
      <c r="CG396" s="108"/>
      <c r="CH396" s="108"/>
      <c r="CI396" s="108"/>
      <c r="CJ396" s="108"/>
      <c r="CK396" s="108"/>
      <c r="CL396" s="108"/>
      <c r="CM396" s="108"/>
      <c r="CN396" s="108"/>
      <c r="CO396" s="108"/>
      <c r="CP396" s="108"/>
      <c r="CQ396" s="108"/>
      <c r="CR396" s="108"/>
      <c r="CS396" s="108"/>
      <c r="CT396" s="108"/>
      <c r="CU396" s="108"/>
      <c r="CV396" s="108"/>
      <c r="CW396" s="108"/>
      <c r="CX396" s="108"/>
      <c r="CY396" s="108"/>
      <c r="CZ396" s="108"/>
      <c r="DA396" s="108"/>
      <c r="DB396" s="108"/>
      <c r="DC396" s="108"/>
      <c r="DD396" s="108"/>
      <c r="DE396" s="108"/>
      <c r="DF396" s="108"/>
      <c r="DG396" s="108"/>
      <c r="DH396" s="108"/>
      <c r="DI396" s="108"/>
      <c r="DJ396" s="108"/>
      <c r="DK396" s="108"/>
      <c r="DL396" s="108"/>
      <c r="DM396" s="108"/>
      <c r="DN396" s="108"/>
      <c r="DO396" s="108"/>
      <c r="DP396" s="108"/>
      <c r="DQ396" s="108"/>
      <c r="DR396" s="108"/>
      <c r="DS396" s="108"/>
      <c r="DT396" s="108"/>
      <c r="DU396" s="108"/>
      <c r="DV396" s="108"/>
      <c r="DW396" s="108"/>
      <c r="DX396" s="108"/>
      <c r="DY396" s="108"/>
      <c r="DZ396" s="108"/>
      <c r="EA396" s="108"/>
      <c r="EB396" s="108"/>
      <c r="EC396" s="108"/>
      <c r="ED396" s="108"/>
      <c r="EE396" s="108"/>
      <c r="EF396" s="108"/>
      <c r="EG396" s="108"/>
      <c r="EH396" s="108"/>
      <c r="EI396" s="108"/>
      <c r="EJ396" s="108"/>
      <c r="EK396" s="108"/>
      <c r="EL396" s="108"/>
      <c r="EM396" s="108"/>
      <c r="EN396" s="108"/>
      <c r="EO396" s="108"/>
      <c r="EP396" s="108"/>
      <c r="EQ396" s="108"/>
      <c r="ER396" s="108"/>
      <c r="ES396" s="108"/>
      <c r="ET396" s="108"/>
      <c r="EU396" s="108"/>
      <c r="EV396" s="108"/>
      <c r="EW396" s="108"/>
      <c r="EX396" s="108"/>
      <c r="EY396" s="108"/>
      <c r="EZ396" s="108"/>
      <c r="FA396" s="108"/>
      <c r="FB396" s="108"/>
      <c r="FC396" s="108"/>
      <c r="FD396" s="108"/>
      <c r="FE396" s="108"/>
      <c r="FF396" s="108"/>
      <c r="FG396" s="108"/>
      <c r="FH396" s="108"/>
      <c r="FI396" s="108"/>
      <c r="FJ396" s="108"/>
      <c r="FK396" s="108"/>
      <c r="FL396" s="108"/>
      <c r="FM396" s="108"/>
      <c r="FN396" s="108"/>
      <c r="FO396" s="108"/>
      <c r="FP396" s="108"/>
      <c r="FQ396" s="108"/>
      <c r="FR396" s="108"/>
      <c r="FS396" s="108"/>
      <c r="FT396" s="108"/>
      <c r="FU396" s="108"/>
      <c r="FV396" s="108"/>
      <c r="FW396" s="108"/>
      <c r="FX396" s="108"/>
      <c r="FY396" s="108"/>
      <c r="FZ396" s="108"/>
      <c r="GA396" s="108"/>
      <c r="GB396" s="108"/>
      <c r="GC396" s="108"/>
      <c r="GD396" s="108"/>
      <c r="GE396" s="108"/>
      <c r="GF396" s="108"/>
      <c r="GG396" s="108"/>
      <c r="GH396" s="108"/>
      <c r="GI396" s="108"/>
      <c r="GJ396" s="108"/>
      <c r="GK396" s="108"/>
      <c r="GL396" s="108"/>
      <c r="GM396" s="108"/>
      <c r="GN396" s="108"/>
      <c r="GO396" s="108"/>
      <c r="GP396" s="108"/>
      <c r="GQ396" s="108"/>
      <c r="GR396" s="108"/>
      <c r="GS396" s="108"/>
      <c r="GT396" s="108"/>
      <c r="GU396" s="108"/>
      <c r="GV396" s="108"/>
      <c r="GW396" s="108"/>
      <c r="GX396" s="108"/>
      <c r="GY396" s="108"/>
      <c r="GZ396" s="108"/>
      <c r="HA396" s="108"/>
      <c r="HB396" s="108"/>
      <c r="HC396" s="108"/>
      <c r="HD396" s="108"/>
      <c r="HE396" s="108"/>
      <c r="HF396" s="108"/>
      <c r="HG396" s="108"/>
      <c r="HH396" s="108"/>
      <c r="HI396" s="108"/>
      <c r="HJ396" s="108"/>
      <c r="HK396" s="108"/>
      <c r="HL396" s="108"/>
      <c r="HM396" s="108"/>
      <c r="HN396" s="108"/>
      <c r="HO396" s="108"/>
      <c r="HP396" s="108"/>
      <c r="HQ396" s="108"/>
      <c r="HR396" s="108"/>
      <c r="HS396" s="108"/>
      <c r="HT396" s="108"/>
      <c r="HU396" s="108"/>
      <c r="HV396" s="108"/>
      <c r="HW396" s="108"/>
      <c r="HX396" s="108"/>
      <c r="HY396" s="108"/>
      <c r="HZ396" s="108"/>
      <c r="IA396" s="108"/>
      <c r="IB396" s="108"/>
      <c r="IC396" s="108"/>
      <c r="ID396" s="108"/>
      <c r="IE396" s="108"/>
      <c r="IF396" s="108"/>
      <c r="IG396" s="108"/>
      <c r="IH396" s="108"/>
      <c r="II396" s="108"/>
      <c r="IJ396" s="108"/>
      <c r="IK396" s="108"/>
      <c r="IL396" s="108"/>
      <c r="IM396" s="108"/>
      <c r="IN396" s="108"/>
      <c r="IO396" s="108"/>
      <c r="IP396" s="108"/>
      <c r="IQ396" s="108"/>
      <c r="IR396" s="108"/>
      <c r="IS396" s="108"/>
      <c r="IT396" s="108"/>
      <c r="IU396" s="108"/>
      <c r="IV396" s="108"/>
    </row>
    <row r="397" spans="1:256" s="108" customFormat="1" x14ac:dyDescent="0.2">
      <c r="A397" s="108" t="s">
        <v>147</v>
      </c>
      <c r="B397" s="108" t="s">
        <v>140</v>
      </c>
      <c r="C397" s="108" t="s">
        <v>148</v>
      </c>
      <c r="D397" s="123">
        <v>36251</v>
      </c>
      <c r="E397" s="116" t="s">
        <v>149</v>
      </c>
      <c r="F397" s="120" t="s">
        <v>1239</v>
      </c>
      <c r="G397" s="120"/>
      <c r="H397" s="108" t="s">
        <v>147</v>
      </c>
      <c r="I397" s="108" t="s">
        <v>227</v>
      </c>
      <c r="J397" s="120"/>
      <c r="K397" s="108" t="s">
        <v>133</v>
      </c>
      <c r="L397" s="108" t="s">
        <v>140</v>
      </c>
      <c r="M397" s="120" t="s">
        <v>141</v>
      </c>
      <c r="N397" s="108" t="s">
        <v>133</v>
      </c>
      <c r="O397" s="108" t="s">
        <v>140</v>
      </c>
      <c r="P397" s="120" t="s">
        <v>4638</v>
      </c>
      <c r="Q397" s="108" t="s">
        <v>147</v>
      </c>
      <c r="R397" s="108" t="s">
        <v>140</v>
      </c>
      <c r="S397" s="120"/>
      <c r="T397" s="108" t="s">
        <v>133</v>
      </c>
      <c r="U397" s="108" t="s">
        <v>140</v>
      </c>
      <c r="V397" s="120"/>
      <c r="Y397" s="120"/>
      <c r="AB397" s="120"/>
      <c r="AE397" s="120"/>
    </row>
    <row r="398" spans="1:256" s="108" customFormat="1" x14ac:dyDescent="0.2">
      <c r="A398" s="108" t="s">
        <v>103</v>
      </c>
      <c r="B398" s="108" t="s">
        <v>306</v>
      </c>
      <c r="C398" s="108" t="s">
        <v>3145</v>
      </c>
      <c r="D398" s="123">
        <v>37308</v>
      </c>
      <c r="E398" s="109" t="s">
        <v>506</v>
      </c>
      <c r="F398" s="120" t="s">
        <v>719</v>
      </c>
      <c r="G398" s="120" t="s">
        <v>1873</v>
      </c>
      <c r="H398" s="108" t="s">
        <v>103</v>
      </c>
      <c r="I398" s="116" t="s">
        <v>306</v>
      </c>
      <c r="J398" s="120" t="s">
        <v>2347</v>
      </c>
      <c r="M398" s="120"/>
      <c r="P398" s="120"/>
      <c r="S398" s="120"/>
      <c r="V398" s="120"/>
      <c r="Y398" s="120"/>
      <c r="AB398" s="120"/>
      <c r="AE398" s="120"/>
    </row>
    <row r="399" spans="1:256" s="108" customFormat="1" x14ac:dyDescent="0.2">
      <c r="A399" s="108" t="s">
        <v>399</v>
      </c>
      <c r="B399" s="116" t="s">
        <v>128</v>
      </c>
      <c r="C399" s="108" t="s">
        <v>4639</v>
      </c>
      <c r="D399" s="123">
        <v>35097</v>
      </c>
      <c r="E399" s="109" t="s">
        <v>391</v>
      </c>
      <c r="F399" s="109"/>
      <c r="G399" s="120" t="s">
        <v>141</v>
      </c>
      <c r="I399" s="116"/>
      <c r="J399" s="120"/>
      <c r="K399" s="108" t="s">
        <v>397</v>
      </c>
      <c r="L399" s="116" t="s">
        <v>128</v>
      </c>
      <c r="M399" s="120" t="s">
        <v>398</v>
      </c>
      <c r="O399" s="116"/>
      <c r="P399" s="120"/>
      <c r="R399" s="116"/>
      <c r="S399" s="120"/>
      <c r="U399" s="116"/>
      <c r="V399" s="120"/>
      <c r="X399" s="116"/>
      <c r="Y399" s="120"/>
      <c r="AA399" s="116"/>
      <c r="AB399" s="120"/>
      <c r="AD399" s="116"/>
      <c r="AE399" s="120"/>
      <c r="AG399" s="116"/>
      <c r="AH399" s="120"/>
      <c r="AJ399" s="116"/>
      <c r="AK399" s="120"/>
      <c r="AM399" s="116"/>
      <c r="AN399" s="120"/>
    </row>
    <row r="400" spans="1:256" s="108" customFormat="1" x14ac:dyDescent="0.2">
      <c r="A400" s="108" t="s">
        <v>340</v>
      </c>
      <c r="B400" s="108" t="s">
        <v>583</v>
      </c>
      <c r="C400" s="108" t="s">
        <v>4263</v>
      </c>
      <c r="D400" s="123">
        <v>36141</v>
      </c>
      <c r="E400" s="116" t="s">
        <v>2375</v>
      </c>
      <c r="F400" s="120" t="s">
        <v>473</v>
      </c>
      <c r="G400" s="120" t="s">
        <v>341</v>
      </c>
      <c r="H400" s="108" t="s">
        <v>340</v>
      </c>
      <c r="I400" s="108" t="s">
        <v>232</v>
      </c>
      <c r="J400" s="120" t="s">
        <v>366</v>
      </c>
      <c r="K400" s="108" t="s">
        <v>332</v>
      </c>
      <c r="L400" s="108" t="s">
        <v>134</v>
      </c>
      <c r="M400" s="120" t="s">
        <v>346</v>
      </c>
      <c r="N400" s="108" t="s">
        <v>332</v>
      </c>
      <c r="O400" s="108" t="s">
        <v>134</v>
      </c>
      <c r="P400" s="120" t="s">
        <v>1683</v>
      </c>
      <c r="Q400" s="108" t="s">
        <v>351</v>
      </c>
      <c r="R400" s="108" t="s">
        <v>134</v>
      </c>
      <c r="S400" s="120" t="s">
        <v>632</v>
      </c>
      <c r="V400" s="120"/>
      <c r="Y400" s="120"/>
      <c r="AB400" s="120"/>
      <c r="AE400" s="120"/>
      <c r="BB400" s="109"/>
      <c r="BC400" s="109"/>
      <c r="BE400" s="109"/>
      <c r="BF400" s="109"/>
      <c r="BH400" s="109"/>
      <c r="BI400" s="109"/>
      <c r="BK400" s="109"/>
      <c r="BL400" s="109"/>
      <c r="BN400" s="109"/>
      <c r="BO400" s="109"/>
      <c r="BQ400" s="123"/>
      <c r="BR400" s="109"/>
      <c r="BS400" s="116"/>
      <c r="BU400" s="120"/>
      <c r="BV400" s="116"/>
      <c r="BW400" s="116"/>
      <c r="BX400" s="125"/>
    </row>
    <row r="401" spans="1:256" s="108" customFormat="1" x14ac:dyDescent="0.2">
      <c r="A401" s="108" t="s">
        <v>288</v>
      </c>
      <c r="B401" s="108" t="s">
        <v>95</v>
      </c>
      <c r="C401" s="108" t="s">
        <v>1528</v>
      </c>
      <c r="D401" s="123">
        <v>36537</v>
      </c>
      <c r="E401" s="109" t="s">
        <v>1529</v>
      </c>
      <c r="F401" s="120" t="s">
        <v>90</v>
      </c>
      <c r="G401" s="120" t="s">
        <v>201</v>
      </c>
      <c r="H401" s="108" t="s">
        <v>288</v>
      </c>
      <c r="I401" s="108" t="s">
        <v>95</v>
      </c>
      <c r="J401" s="120" t="s">
        <v>754</v>
      </c>
      <c r="K401" s="108" t="s">
        <v>313</v>
      </c>
      <c r="L401" s="108" t="s">
        <v>95</v>
      </c>
      <c r="M401" s="120" t="s">
        <v>196</v>
      </c>
      <c r="N401" s="108" t="s">
        <v>315</v>
      </c>
      <c r="O401" s="108" t="s">
        <v>95</v>
      </c>
      <c r="P401" s="120" t="s">
        <v>241</v>
      </c>
      <c r="S401" s="120"/>
      <c r="V401" s="120"/>
      <c r="Y401" s="120"/>
      <c r="AB401" s="120"/>
      <c r="AE401" s="120"/>
    </row>
    <row r="402" spans="1:256" s="108" customFormat="1" x14ac:dyDescent="0.2">
      <c r="A402" s="120" t="s">
        <v>313</v>
      </c>
      <c r="B402" s="120" t="s">
        <v>207</v>
      </c>
      <c r="C402" s="108" t="s">
        <v>2513</v>
      </c>
      <c r="D402" s="123">
        <v>36070</v>
      </c>
      <c r="E402" s="109" t="s">
        <v>416</v>
      </c>
      <c r="F402" s="109" t="s">
        <v>1039</v>
      </c>
      <c r="G402" s="120" t="s">
        <v>754</v>
      </c>
      <c r="H402" s="108" t="s">
        <v>315</v>
      </c>
      <c r="I402" s="116" t="s">
        <v>207</v>
      </c>
      <c r="J402" s="120" t="s">
        <v>241</v>
      </c>
      <c r="K402" s="108" t="s">
        <v>315</v>
      </c>
      <c r="L402" s="116" t="s">
        <v>207</v>
      </c>
      <c r="M402" s="120" t="s">
        <v>266</v>
      </c>
      <c r="O402" s="116"/>
      <c r="P402" s="120"/>
      <c r="R402" s="116"/>
      <c r="S402" s="120"/>
      <c r="U402" s="116"/>
      <c r="V402" s="120"/>
      <c r="X402" s="116"/>
      <c r="Y402" s="120"/>
      <c r="AA402" s="116"/>
      <c r="AB402" s="120"/>
      <c r="AD402" s="116"/>
      <c r="AE402" s="120"/>
      <c r="AG402" s="116"/>
      <c r="AH402" s="120"/>
      <c r="AJ402" s="116"/>
      <c r="AK402" s="120"/>
      <c r="AM402" s="116"/>
      <c r="AN402" s="120"/>
    </row>
    <row r="403" spans="1:256" s="108" customFormat="1" x14ac:dyDescent="0.2">
      <c r="C403" s="108" t="s">
        <v>2855</v>
      </c>
      <c r="D403" s="123">
        <v>35299</v>
      </c>
      <c r="E403" s="116" t="s">
        <v>415</v>
      </c>
      <c r="F403" s="120" t="s">
        <v>1574</v>
      </c>
      <c r="G403" s="120"/>
      <c r="H403" s="108" t="s">
        <v>315</v>
      </c>
      <c r="I403" s="108" t="s">
        <v>207</v>
      </c>
      <c r="J403" s="109" t="s">
        <v>273</v>
      </c>
      <c r="K403" s="108" t="s">
        <v>298</v>
      </c>
      <c r="L403" s="108" t="s">
        <v>215</v>
      </c>
      <c r="M403" s="109" t="s">
        <v>269</v>
      </c>
      <c r="P403" s="109"/>
      <c r="S403" s="109"/>
      <c r="T403" s="108" t="s">
        <v>329</v>
      </c>
      <c r="U403" s="108" t="s">
        <v>432</v>
      </c>
      <c r="V403" s="120" t="s">
        <v>241</v>
      </c>
      <c r="Y403" s="120"/>
      <c r="AB403" s="120"/>
      <c r="AE403" s="120"/>
    </row>
    <row r="404" spans="1:256" s="108" customFormat="1" x14ac:dyDescent="0.2">
      <c r="A404" s="108" t="s">
        <v>103</v>
      </c>
      <c r="B404" s="109" t="s">
        <v>195</v>
      </c>
      <c r="C404" s="108" t="s">
        <v>3948</v>
      </c>
      <c r="D404" s="123">
        <v>36125</v>
      </c>
      <c r="E404" s="109" t="s">
        <v>698</v>
      </c>
      <c r="F404" s="120" t="s">
        <v>4640</v>
      </c>
      <c r="G404" s="120" t="s">
        <v>4641</v>
      </c>
      <c r="I404" s="109"/>
      <c r="J404" s="120"/>
      <c r="M404" s="120"/>
      <c r="N404" s="108" t="s">
        <v>103</v>
      </c>
      <c r="O404" s="108" t="s">
        <v>195</v>
      </c>
      <c r="P404" s="120" t="s">
        <v>3792</v>
      </c>
      <c r="S404" s="120"/>
      <c r="V404" s="120"/>
      <c r="Y404" s="120"/>
      <c r="AB404" s="120"/>
      <c r="AE404" s="120"/>
    </row>
    <row r="405" spans="1:256" s="108" customFormat="1" x14ac:dyDescent="0.2">
      <c r="C405" s="108" t="s">
        <v>547</v>
      </c>
      <c r="D405" s="123">
        <v>35331</v>
      </c>
      <c r="E405" s="116" t="s">
        <v>136</v>
      </c>
      <c r="F405" s="120" t="s">
        <v>607</v>
      </c>
      <c r="G405" s="120"/>
      <c r="H405" s="108" t="s">
        <v>258</v>
      </c>
      <c r="I405" s="108" t="s">
        <v>454</v>
      </c>
      <c r="J405" s="120" t="s">
        <v>266</v>
      </c>
      <c r="K405" s="108" t="s">
        <v>212</v>
      </c>
      <c r="L405" s="108" t="s">
        <v>454</v>
      </c>
      <c r="M405" s="120" t="s">
        <v>266</v>
      </c>
      <c r="N405" s="108" t="s">
        <v>212</v>
      </c>
      <c r="O405" s="108" t="s">
        <v>324</v>
      </c>
      <c r="P405" s="120" t="s">
        <v>249</v>
      </c>
      <c r="Q405" s="108" t="s">
        <v>212</v>
      </c>
      <c r="R405" s="108" t="s">
        <v>324</v>
      </c>
      <c r="S405" s="120" t="s">
        <v>233</v>
      </c>
      <c r="T405" s="108" t="s">
        <v>212</v>
      </c>
      <c r="U405" s="108" t="s">
        <v>324</v>
      </c>
      <c r="V405" s="120" t="s">
        <v>201</v>
      </c>
      <c r="W405" s="108" t="s">
        <v>212</v>
      </c>
      <c r="X405" s="108" t="s">
        <v>324</v>
      </c>
      <c r="Y405" s="120" t="s">
        <v>247</v>
      </c>
      <c r="AB405" s="120"/>
      <c r="AE405" s="120"/>
    </row>
    <row r="406" spans="1:256" s="108" customFormat="1" x14ac:dyDescent="0.2">
      <c r="C406" s="108" t="s">
        <v>1231</v>
      </c>
      <c r="D406" s="123">
        <v>35591</v>
      </c>
      <c r="E406" s="116" t="s">
        <v>230</v>
      </c>
      <c r="F406" s="120" t="s">
        <v>4642</v>
      </c>
      <c r="G406" s="120"/>
      <c r="H406" s="108" t="s">
        <v>315</v>
      </c>
      <c r="I406" s="108" t="s">
        <v>192</v>
      </c>
      <c r="J406" s="120" t="s">
        <v>241</v>
      </c>
      <c r="K406" s="108" t="s">
        <v>288</v>
      </c>
      <c r="L406" s="108" t="s">
        <v>261</v>
      </c>
      <c r="M406" s="120" t="s">
        <v>291</v>
      </c>
      <c r="N406" s="108" t="s">
        <v>288</v>
      </c>
      <c r="O406" s="108" t="s">
        <v>261</v>
      </c>
      <c r="P406" s="120" t="s">
        <v>339</v>
      </c>
      <c r="Q406" s="108" t="s">
        <v>288</v>
      </c>
      <c r="R406" s="108" t="s">
        <v>261</v>
      </c>
      <c r="S406" s="120" t="s">
        <v>754</v>
      </c>
      <c r="T406" s="108" t="s">
        <v>288</v>
      </c>
      <c r="U406" s="108" t="s">
        <v>261</v>
      </c>
      <c r="V406" s="120" t="s">
        <v>576</v>
      </c>
      <c r="Y406" s="120"/>
      <c r="AB406" s="120"/>
      <c r="AE406" s="120"/>
      <c r="BB406" s="116"/>
      <c r="BC406" s="120"/>
      <c r="BE406" s="116"/>
      <c r="BF406" s="120"/>
      <c r="BH406" s="116"/>
      <c r="BI406" s="120"/>
      <c r="BK406" s="116"/>
      <c r="BL406" s="120"/>
      <c r="BN406" s="116"/>
      <c r="BO406" s="120"/>
      <c r="BR406" s="120"/>
      <c r="BS406" s="116"/>
      <c r="BT406" s="116"/>
      <c r="BU406" s="116"/>
      <c r="BV406" s="116"/>
      <c r="BW406" s="116"/>
      <c r="BX406" s="116"/>
    </row>
    <row r="407" spans="1:256" s="108" customFormat="1" x14ac:dyDescent="0.2">
      <c r="A407" s="108" t="s">
        <v>94</v>
      </c>
      <c r="B407" s="108" t="s">
        <v>140</v>
      </c>
      <c r="C407" s="108" t="s">
        <v>1466</v>
      </c>
      <c r="D407" s="123">
        <v>36484</v>
      </c>
      <c r="E407" s="109" t="s">
        <v>173</v>
      </c>
      <c r="F407" s="120" t="s">
        <v>144</v>
      </c>
      <c r="G407" s="120" t="s">
        <v>1465</v>
      </c>
      <c r="H407" s="108" t="s">
        <v>94</v>
      </c>
      <c r="I407" s="108" t="s">
        <v>140</v>
      </c>
      <c r="J407" s="120" t="s">
        <v>4643</v>
      </c>
      <c r="M407" s="120"/>
      <c r="P407" s="120"/>
      <c r="S407" s="120"/>
      <c r="V407" s="120"/>
      <c r="Y407" s="120"/>
      <c r="AB407" s="120"/>
      <c r="AE407" s="120"/>
    </row>
    <row r="408" spans="1:256" ht="12.75" customHeight="1" x14ac:dyDescent="0.2">
      <c r="A408" s="120" t="s">
        <v>298</v>
      </c>
      <c r="B408" s="120" t="s">
        <v>434</v>
      </c>
      <c r="C408" s="108" t="s">
        <v>778</v>
      </c>
      <c r="D408" s="123">
        <v>36831</v>
      </c>
      <c r="E408" s="109" t="s">
        <v>719</v>
      </c>
      <c r="F408" s="120" t="s">
        <v>1487</v>
      </c>
      <c r="G408" s="120" t="s">
        <v>747</v>
      </c>
      <c r="H408" s="108" t="s">
        <v>298</v>
      </c>
      <c r="I408" s="108" t="s">
        <v>434</v>
      </c>
      <c r="J408" s="120" t="s">
        <v>339</v>
      </c>
      <c r="K408" s="108"/>
      <c r="L408" s="108"/>
      <c r="M408" s="120"/>
      <c r="N408" s="108"/>
      <c r="O408" s="108"/>
      <c r="P408" s="120"/>
      <c r="Q408" s="108"/>
      <c r="R408" s="108"/>
      <c r="S408" s="120"/>
      <c r="T408" s="108"/>
      <c r="U408" s="108"/>
      <c r="V408" s="120"/>
      <c r="W408" s="108"/>
      <c r="X408" s="108"/>
      <c r="Y408" s="120"/>
      <c r="Z408" s="108"/>
      <c r="AA408" s="108"/>
      <c r="AB408" s="120"/>
      <c r="AC408" s="108"/>
      <c r="AD408" s="108"/>
      <c r="AE408" s="120"/>
      <c r="AF408" s="108"/>
      <c r="AG408" s="108"/>
      <c r="AH408" s="108"/>
      <c r="AI408" s="108"/>
      <c r="AJ408" s="108"/>
      <c r="AK408" s="108"/>
      <c r="AL408" s="108"/>
      <c r="AM408" s="108"/>
      <c r="AN408" s="108"/>
      <c r="AO408" s="108"/>
      <c r="AP408" s="108"/>
      <c r="AQ408" s="108"/>
      <c r="AR408" s="108"/>
      <c r="AS408" s="108"/>
      <c r="AT408" s="108"/>
      <c r="AU408" s="108"/>
      <c r="AV408" s="108"/>
      <c r="AW408" s="108"/>
      <c r="AX408" s="108"/>
      <c r="AY408" s="108"/>
      <c r="AZ408" s="108"/>
      <c r="BA408" s="108"/>
      <c r="BB408" s="108"/>
      <c r="BC408" s="108"/>
      <c r="BD408" s="108"/>
      <c r="BE408" s="108"/>
      <c r="BF408" s="108"/>
      <c r="BG408" s="108"/>
      <c r="BH408" s="108"/>
      <c r="BI408" s="108"/>
      <c r="BJ408" s="108"/>
      <c r="BK408" s="108"/>
      <c r="BL408" s="108"/>
      <c r="BM408" s="108"/>
      <c r="BN408" s="108"/>
      <c r="BO408" s="108"/>
      <c r="BP408" s="108"/>
      <c r="BQ408" s="108"/>
      <c r="BR408" s="108"/>
      <c r="BS408" s="108"/>
      <c r="BT408" s="108"/>
      <c r="BU408" s="108"/>
      <c r="BV408" s="108"/>
      <c r="BW408" s="108"/>
      <c r="BX408" s="108"/>
      <c r="BY408" s="108"/>
      <c r="BZ408" s="108"/>
      <c r="CA408" s="108"/>
      <c r="CB408" s="108"/>
      <c r="CC408" s="108"/>
      <c r="CD408" s="108"/>
      <c r="CE408" s="108"/>
      <c r="CF408" s="108"/>
      <c r="CG408" s="108"/>
      <c r="CH408" s="108"/>
      <c r="CI408" s="108"/>
      <c r="CJ408" s="108"/>
      <c r="CK408" s="108"/>
      <c r="CL408" s="108"/>
      <c r="CM408" s="108"/>
      <c r="CN408" s="108"/>
      <c r="CO408" s="108"/>
      <c r="CP408" s="108"/>
      <c r="CQ408" s="108"/>
      <c r="CR408" s="108"/>
      <c r="CS408" s="108"/>
      <c r="CT408" s="108"/>
      <c r="CU408" s="108"/>
      <c r="CV408" s="108"/>
      <c r="CW408" s="108"/>
      <c r="CX408" s="108"/>
      <c r="CY408" s="108"/>
      <c r="CZ408" s="108"/>
      <c r="DA408" s="108"/>
      <c r="DB408" s="108"/>
      <c r="DC408" s="108"/>
      <c r="DD408" s="108"/>
      <c r="DE408" s="108"/>
      <c r="DF408" s="108"/>
      <c r="DG408" s="108"/>
      <c r="DH408" s="108"/>
      <c r="DI408" s="108"/>
      <c r="DJ408" s="108"/>
      <c r="DK408" s="108"/>
      <c r="DL408" s="108"/>
      <c r="DM408" s="108"/>
      <c r="DN408" s="108"/>
      <c r="DO408" s="108"/>
      <c r="DP408" s="108"/>
      <c r="DQ408" s="108"/>
      <c r="DR408" s="108"/>
      <c r="DS408" s="108"/>
      <c r="DT408" s="108"/>
      <c r="DU408" s="108"/>
      <c r="DV408" s="108"/>
      <c r="DW408" s="108"/>
      <c r="DX408" s="108"/>
      <c r="DY408" s="108"/>
      <c r="DZ408" s="108"/>
      <c r="EA408" s="108"/>
      <c r="EB408" s="108"/>
      <c r="EC408" s="108"/>
      <c r="ED408" s="108"/>
      <c r="EE408" s="108"/>
      <c r="EF408" s="108"/>
      <c r="EG408" s="108"/>
      <c r="EH408" s="108"/>
      <c r="EI408" s="108"/>
      <c r="EJ408" s="108"/>
      <c r="EK408" s="108"/>
      <c r="EL408" s="108"/>
      <c r="EM408" s="108"/>
      <c r="EN408" s="108"/>
      <c r="EO408" s="108"/>
      <c r="EP408" s="108"/>
      <c r="EQ408" s="108"/>
      <c r="ER408" s="108"/>
      <c r="ES408" s="108"/>
      <c r="ET408" s="108"/>
      <c r="EU408" s="108"/>
      <c r="EV408" s="108"/>
      <c r="EW408" s="108"/>
      <c r="EX408" s="108"/>
      <c r="EY408" s="108"/>
      <c r="EZ408" s="108"/>
      <c r="FA408" s="108"/>
      <c r="FB408" s="108"/>
      <c r="FC408" s="108"/>
      <c r="FD408" s="108"/>
      <c r="FE408" s="108"/>
      <c r="FF408" s="108"/>
      <c r="FG408" s="108"/>
      <c r="FH408" s="108"/>
      <c r="FI408" s="108"/>
      <c r="FJ408" s="108"/>
      <c r="FK408" s="108"/>
      <c r="FL408" s="108"/>
      <c r="FM408" s="108"/>
      <c r="FN408" s="108"/>
      <c r="FO408" s="108"/>
      <c r="FP408" s="108"/>
      <c r="FQ408" s="108"/>
      <c r="FR408" s="108"/>
      <c r="FS408" s="108"/>
      <c r="FT408" s="108"/>
      <c r="FU408" s="108"/>
      <c r="FV408" s="108"/>
      <c r="FW408" s="108"/>
      <c r="FX408" s="108"/>
      <c r="FY408" s="108"/>
      <c r="FZ408" s="108"/>
      <c r="GA408" s="108"/>
      <c r="GB408" s="108"/>
      <c r="GC408" s="108"/>
      <c r="GD408" s="108"/>
      <c r="GE408" s="108"/>
      <c r="GF408" s="108"/>
      <c r="GG408" s="108"/>
      <c r="GH408" s="108"/>
      <c r="GI408" s="108"/>
      <c r="GJ408" s="108"/>
      <c r="GK408" s="108"/>
      <c r="GL408" s="108"/>
      <c r="GM408" s="108"/>
      <c r="GN408" s="108"/>
      <c r="GO408" s="108"/>
      <c r="GP408" s="108"/>
      <c r="GQ408" s="108"/>
      <c r="GR408" s="108"/>
      <c r="GS408" s="108"/>
      <c r="GT408" s="108"/>
      <c r="GU408" s="108"/>
      <c r="GV408" s="108"/>
      <c r="GW408" s="108"/>
      <c r="GX408" s="108"/>
      <c r="GY408" s="108"/>
      <c r="GZ408" s="108"/>
      <c r="HA408" s="108"/>
      <c r="HB408" s="108"/>
      <c r="HC408" s="108"/>
      <c r="HD408" s="108"/>
      <c r="HE408" s="108"/>
      <c r="HF408" s="108"/>
      <c r="HG408" s="108"/>
      <c r="HH408" s="108"/>
      <c r="HI408" s="108"/>
      <c r="HJ408" s="108"/>
      <c r="HK408" s="108"/>
      <c r="HL408" s="108"/>
      <c r="HM408" s="108"/>
      <c r="HN408" s="108"/>
      <c r="HO408" s="108"/>
      <c r="HP408" s="108"/>
      <c r="HQ408" s="108"/>
      <c r="HR408" s="108"/>
      <c r="HS408" s="108"/>
      <c r="HT408" s="108"/>
      <c r="HU408" s="108"/>
      <c r="HV408" s="108"/>
      <c r="HW408" s="108"/>
      <c r="HX408" s="108"/>
      <c r="HY408" s="108"/>
      <c r="HZ408" s="108"/>
      <c r="IA408" s="108"/>
      <c r="IB408" s="108"/>
      <c r="IC408" s="108"/>
      <c r="ID408" s="108"/>
      <c r="IE408" s="108"/>
      <c r="IF408" s="108"/>
      <c r="IG408" s="108"/>
      <c r="IH408" s="108"/>
      <c r="II408" s="108"/>
      <c r="IJ408" s="108"/>
      <c r="IK408" s="108"/>
      <c r="IL408" s="108"/>
      <c r="IM408" s="108"/>
      <c r="IN408" s="108"/>
      <c r="IO408" s="108"/>
      <c r="IP408" s="108"/>
      <c r="IQ408" s="108"/>
      <c r="IR408" s="108"/>
      <c r="IS408" s="108"/>
      <c r="IT408" s="108"/>
      <c r="IU408" s="108"/>
      <c r="IV408" s="108"/>
    </row>
    <row r="409" spans="1:256" s="108" customFormat="1" x14ac:dyDescent="0.2">
      <c r="A409" s="108" t="s">
        <v>345</v>
      </c>
      <c r="B409" s="108" t="s">
        <v>81</v>
      </c>
      <c r="C409" s="108" t="s">
        <v>3313</v>
      </c>
      <c r="D409" s="123">
        <v>35694</v>
      </c>
      <c r="E409" s="116" t="s">
        <v>149</v>
      </c>
      <c r="F409" s="120" t="s">
        <v>1574</v>
      </c>
      <c r="G409" s="120" t="s">
        <v>364</v>
      </c>
      <c r="H409" s="108" t="s">
        <v>332</v>
      </c>
      <c r="I409" s="129" t="s">
        <v>128</v>
      </c>
      <c r="J409" s="120" t="s">
        <v>341</v>
      </c>
      <c r="K409" s="108" t="s">
        <v>340</v>
      </c>
      <c r="L409" s="129" t="s">
        <v>128</v>
      </c>
      <c r="M409" s="120" t="s">
        <v>341</v>
      </c>
      <c r="N409" s="108" t="s">
        <v>340</v>
      </c>
      <c r="O409" s="129" t="s">
        <v>128</v>
      </c>
      <c r="P409" s="120" t="s">
        <v>341</v>
      </c>
      <c r="Q409" s="108" t="s">
        <v>340</v>
      </c>
      <c r="R409" s="129" t="s">
        <v>128</v>
      </c>
      <c r="S409" s="120" t="s">
        <v>341</v>
      </c>
      <c r="T409" s="108" t="s">
        <v>367</v>
      </c>
      <c r="U409" s="129" t="s">
        <v>128</v>
      </c>
      <c r="V409" s="120" t="s">
        <v>366</v>
      </c>
      <c r="Y409" s="120"/>
      <c r="AB409" s="120"/>
      <c r="AE409" s="120"/>
    </row>
    <row r="410" spans="1:256" s="108" customFormat="1" x14ac:dyDescent="0.2">
      <c r="A410" t="s">
        <v>274</v>
      </c>
      <c r="B410" t="s">
        <v>140</v>
      </c>
      <c r="C410" s="108" t="s">
        <v>520</v>
      </c>
      <c r="D410" s="123">
        <v>34450</v>
      </c>
      <c r="E410" s="116" t="s">
        <v>301</v>
      </c>
      <c r="F410" s="120" t="s">
        <v>301</v>
      </c>
      <c r="G410" s="120" t="s">
        <v>276</v>
      </c>
      <c r="H410" s="108" t="s">
        <v>274</v>
      </c>
      <c r="I410" s="108" t="s">
        <v>140</v>
      </c>
      <c r="J410" s="120" t="s">
        <v>276</v>
      </c>
      <c r="K410" s="108" t="s">
        <v>274</v>
      </c>
      <c r="L410" s="108" t="s">
        <v>140</v>
      </c>
      <c r="M410" s="120" t="s">
        <v>276</v>
      </c>
      <c r="N410" s="108" t="s">
        <v>274</v>
      </c>
      <c r="O410" s="108" t="s">
        <v>140</v>
      </c>
      <c r="P410" s="120" t="s">
        <v>259</v>
      </c>
      <c r="Q410" s="108" t="s">
        <v>274</v>
      </c>
      <c r="R410" s="108" t="s">
        <v>140</v>
      </c>
      <c r="S410" s="120" t="s">
        <v>276</v>
      </c>
      <c r="T410" s="108" t="s">
        <v>274</v>
      </c>
      <c r="U410" s="108" t="s">
        <v>140</v>
      </c>
      <c r="V410" s="120" t="s">
        <v>259</v>
      </c>
      <c r="W410" s="108" t="s">
        <v>522</v>
      </c>
      <c r="X410" s="108" t="s">
        <v>140</v>
      </c>
      <c r="Y410" s="120" t="s">
        <v>523</v>
      </c>
      <c r="Z410" s="108" t="s">
        <v>522</v>
      </c>
      <c r="AA410" s="108" t="s">
        <v>140</v>
      </c>
      <c r="AB410" s="120" t="s">
        <v>178</v>
      </c>
      <c r="AC410" s="108" t="s">
        <v>274</v>
      </c>
      <c r="AD410" s="108" t="s">
        <v>140</v>
      </c>
      <c r="AE410" s="120" t="s">
        <v>233</v>
      </c>
    </row>
    <row r="411" spans="1:256" s="108" customFormat="1" x14ac:dyDescent="0.2">
      <c r="A411" s="108" t="s">
        <v>298</v>
      </c>
      <c r="B411" s="108" t="s">
        <v>134</v>
      </c>
      <c r="C411" s="108" t="s">
        <v>4358</v>
      </c>
      <c r="D411" s="123">
        <v>34516</v>
      </c>
      <c r="E411" s="109" t="s">
        <v>1350</v>
      </c>
      <c r="F411" s="108" t="s">
        <v>2534</v>
      </c>
      <c r="G411" s="120" t="s">
        <v>241</v>
      </c>
      <c r="H411" s="108" t="s">
        <v>315</v>
      </c>
      <c r="I411" s="108" t="s">
        <v>134</v>
      </c>
      <c r="J411" s="120" t="s">
        <v>241</v>
      </c>
      <c r="K411" s="108" t="s">
        <v>298</v>
      </c>
      <c r="L411" s="108" t="s">
        <v>232</v>
      </c>
      <c r="M411" s="109" t="s">
        <v>241</v>
      </c>
      <c r="P411" s="109"/>
      <c r="Q411" s="108" t="s">
        <v>315</v>
      </c>
      <c r="R411" s="108" t="s">
        <v>556</v>
      </c>
      <c r="S411" s="109" t="s">
        <v>266</v>
      </c>
      <c r="V411" s="109"/>
      <c r="W411" s="108" t="s">
        <v>4644</v>
      </c>
      <c r="X411" s="108" t="s">
        <v>207</v>
      </c>
      <c r="Y411" s="109" t="s">
        <v>598</v>
      </c>
      <c r="Z411" s="108" t="s">
        <v>315</v>
      </c>
      <c r="AA411" s="108" t="s">
        <v>207</v>
      </c>
      <c r="AB411" s="109" t="s">
        <v>273</v>
      </c>
      <c r="AC411" s="108" t="s">
        <v>315</v>
      </c>
      <c r="AD411" s="108" t="s">
        <v>207</v>
      </c>
      <c r="AE411" s="109" t="s">
        <v>241</v>
      </c>
      <c r="AF411" s="108" t="s">
        <v>315</v>
      </c>
      <c r="AG411" s="108" t="s">
        <v>227</v>
      </c>
      <c r="AH411" s="109" t="s">
        <v>266</v>
      </c>
    </row>
    <row r="412" spans="1:256" s="108" customFormat="1" x14ac:dyDescent="0.2">
      <c r="A412" s="108" t="s">
        <v>345</v>
      </c>
      <c r="B412" s="108" t="s">
        <v>105</v>
      </c>
      <c r="C412" s="108" t="s">
        <v>947</v>
      </c>
      <c r="D412" s="123">
        <v>36024</v>
      </c>
      <c r="E412" s="116" t="s">
        <v>473</v>
      </c>
      <c r="F412" s="116" t="s">
        <v>473</v>
      </c>
      <c r="G412" s="120" t="s">
        <v>946</v>
      </c>
      <c r="H412" s="108" t="s">
        <v>370</v>
      </c>
      <c r="I412" s="108" t="s">
        <v>583</v>
      </c>
      <c r="J412" s="120" t="s">
        <v>632</v>
      </c>
      <c r="K412" s="108" t="s">
        <v>370</v>
      </c>
      <c r="L412" s="108" t="s">
        <v>583</v>
      </c>
      <c r="M412" s="120" t="s">
        <v>609</v>
      </c>
      <c r="N412" s="108" t="s">
        <v>370</v>
      </c>
      <c r="O412" s="108" t="s">
        <v>583</v>
      </c>
      <c r="P412" s="120" t="s">
        <v>359</v>
      </c>
      <c r="Q412" s="108" t="s">
        <v>340</v>
      </c>
      <c r="R412" s="108" t="s">
        <v>583</v>
      </c>
      <c r="S412" s="120" t="s">
        <v>341</v>
      </c>
      <c r="V412" s="120"/>
      <c r="Y412" s="120"/>
      <c r="AB412" s="120"/>
      <c r="AE412" s="120"/>
      <c r="BB412" s="109"/>
      <c r="BC412" s="109"/>
      <c r="BE412" s="109"/>
      <c r="BF412" s="109"/>
      <c r="BH412" s="109"/>
      <c r="BI412" s="109"/>
      <c r="BK412" s="109"/>
      <c r="BL412" s="109"/>
      <c r="BN412" s="109"/>
      <c r="BO412" s="120"/>
      <c r="BR412" s="120"/>
      <c r="BS412" s="120"/>
      <c r="BT412" s="120"/>
      <c r="BU412" s="120"/>
      <c r="BW412" s="116"/>
      <c r="BX412" s="116"/>
    </row>
    <row r="413" spans="1:256" s="108" customFormat="1" x14ac:dyDescent="0.2">
      <c r="A413" s="108" t="s">
        <v>402</v>
      </c>
      <c r="B413" s="108" t="s">
        <v>432</v>
      </c>
      <c r="C413" s="108" t="s">
        <v>2305</v>
      </c>
      <c r="D413" s="123">
        <v>35353</v>
      </c>
      <c r="E413" s="116" t="s">
        <v>136</v>
      </c>
      <c r="F413" s="120" t="s">
        <v>591</v>
      </c>
      <c r="G413" s="120" t="s">
        <v>393</v>
      </c>
      <c r="H413" s="108" t="s">
        <v>386</v>
      </c>
      <c r="I413" s="108" t="s">
        <v>432</v>
      </c>
      <c r="J413" s="120" t="s">
        <v>393</v>
      </c>
      <c r="K413" s="108" t="s">
        <v>402</v>
      </c>
      <c r="L413" s="108" t="s">
        <v>432</v>
      </c>
      <c r="M413" s="120" t="s">
        <v>141</v>
      </c>
      <c r="N413" s="108" t="s">
        <v>402</v>
      </c>
      <c r="O413" s="108" t="s">
        <v>432</v>
      </c>
      <c r="P413" s="120" t="s">
        <v>393</v>
      </c>
      <c r="Q413" s="108" t="s">
        <v>402</v>
      </c>
      <c r="R413" s="108" t="s">
        <v>432</v>
      </c>
      <c r="S413" s="120" t="s">
        <v>393</v>
      </c>
      <c r="T413" s="108" t="s">
        <v>402</v>
      </c>
      <c r="U413" s="108" t="s">
        <v>432</v>
      </c>
      <c r="V413" s="120" t="s">
        <v>393</v>
      </c>
      <c r="W413" s="108" t="s">
        <v>402</v>
      </c>
      <c r="X413" s="108" t="s">
        <v>432</v>
      </c>
      <c r="Y413" s="120" t="s">
        <v>141</v>
      </c>
      <c r="AB413" s="120"/>
      <c r="AE413" s="120"/>
    </row>
    <row r="414" spans="1:256" s="108" customFormat="1" x14ac:dyDescent="0.2">
      <c r="A414" s="108" t="s">
        <v>419</v>
      </c>
      <c r="B414" s="108" t="s">
        <v>95</v>
      </c>
      <c r="C414" s="108" t="s">
        <v>2407</v>
      </c>
      <c r="D414" s="123">
        <v>36873</v>
      </c>
      <c r="E414" s="109" t="s">
        <v>191</v>
      </c>
      <c r="F414" s="109" t="s">
        <v>236</v>
      </c>
      <c r="G414" s="120" t="s">
        <v>1407</v>
      </c>
      <c r="H414" s="108" t="s">
        <v>419</v>
      </c>
      <c r="I414" s="116" t="s">
        <v>95</v>
      </c>
      <c r="J414" s="120" t="s">
        <v>1541</v>
      </c>
      <c r="K414" s="108" t="s">
        <v>340</v>
      </c>
      <c r="L414" s="116" t="s">
        <v>95</v>
      </c>
      <c r="M414" s="120" t="s">
        <v>2408</v>
      </c>
      <c r="O414" s="116"/>
      <c r="P414" s="120"/>
      <c r="R414" s="116"/>
      <c r="S414" s="120"/>
      <c r="U414" s="116"/>
      <c r="V414" s="120"/>
      <c r="X414" s="116"/>
      <c r="Y414" s="120"/>
      <c r="AA414" s="116"/>
      <c r="AB414" s="120"/>
      <c r="AD414" s="116"/>
      <c r="AE414" s="120"/>
      <c r="AG414" s="116"/>
      <c r="AH414" s="120"/>
      <c r="AJ414" s="116"/>
      <c r="AK414" s="120"/>
      <c r="AM414" s="116"/>
      <c r="AN414" s="120"/>
      <c r="BB414" s="36"/>
      <c r="BC414" s="36"/>
      <c r="BE414" s="36"/>
      <c r="BF414" s="36"/>
      <c r="BH414" s="36"/>
      <c r="BI414" s="36"/>
      <c r="BK414" s="36"/>
      <c r="BL414" s="36"/>
      <c r="BN414" s="36"/>
      <c r="BO414" s="8"/>
      <c r="BR414" s="8"/>
      <c r="BS414" s="8"/>
      <c r="BT414" s="8"/>
      <c r="BU414" s="8"/>
      <c r="BW414" s="9"/>
      <c r="BX414" s="9"/>
    </row>
    <row r="415" spans="1:256" s="108" customFormat="1" x14ac:dyDescent="0.2">
      <c r="A415" s="108" t="s">
        <v>226</v>
      </c>
      <c r="B415" s="108" t="s">
        <v>118</v>
      </c>
      <c r="C415" s="108" t="s">
        <v>2487</v>
      </c>
      <c r="D415" s="123">
        <v>34204</v>
      </c>
      <c r="E415" s="109" t="s">
        <v>2488</v>
      </c>
      <c r="F415" s="108" t="s">
        <v>4645</v>
      </c>
      <c r="G415" s="120" t="s">
        <v>234</v>
      </c>
      <c r="H415" s="108" t="s">
        <v>274</v>
      </c>
      <c r="I415" s="108" t="s">
        <v>118</v>
      </c>
      <c r="J415" s="109" t="s">
        <v>259</v>
      </c>
      <c r="K415" s="108" t="s">
        <v>274</v>
      </c>
      <c r="L415" s="108" t="s">
        <v>118</v>
      </c>
      <c r="M415" s="109" t="s">
        <v>259</v>
      </c>
      <c r="N415" s="108" t="s">
        <v>274</v>
      </c>
      <c r="O415" s="108" t="s">
        <v>118</v>
      </c>
      <c r="P415" s="109" t="s">
        <v>259</v>
      </c>
      <c r="Q415" s="108" t="s">
        <v>522</v>
      </c>
      <c r="R415" s="108" t="s">
        <v>118</v>
      </c>
      <c r="S415" s="109" t="s">
        <v>223</v>
      </c>
      <c r="T415" s="108" t="s">
        <v>274</v>
      </c>
      <c r="U415" s="108" t="s">
        <v>118</v>
      </c>
      <c r="V415" s="109" t="s">
        <v>201</v>
      </c>
      <c r="W415" s="108" t="s">
        <v>274</v>
      </c>
      <c r="X415" s="108" t="s">
        <v>118</v>
      </c>
      <c r="Y415" s="109" t="s">
        <v>228</v>
      </c>
      <c r="Z415" s="108" t="s">
        <v>522</v>
      </c>
      <c r="AA415" s="108" t="s">
        <v>118</v>
      </c>
      <c r="AB415" s="109" t="s">
        <v>223</v>
      </c>
      <c r="AC415" s="108" t="s">
        <v>274</v>
      </c>
      <c r="AD415" s="108" t="s">
        <v>118</v>
      </c>
      <c r="AE415" s="109" t="s">
        <v>269</v>
      </c>
      <c r="AF415" s="108" t="s">
        <v>274</v>
      </c>
      <c r="AG415" s="108" t="s">
        <v>118</v>
      </c>
      <c r="AH415" s="109" t="s">
        <v>259</v>
      </c>
    </row>
    <row r="416" spans="1:256" s="108" customFormat="1" x14ac:dyDescent="0.2">
      <c r="A416" s="108" t="s">
        <v>555</v>
      </c>
      <c r="B416" s="116" t="s">
        <v>242</v>
      </c>
      <c r="C416" s="108" t="s">
        <v>4359</v>
      </c>
      <c r="D416" s="123">
        <v>36231</v>
      </c>
      <c r="E416" s="109" t="s">
        <v>416</v>
      </c>
      <c r="F416" s="109"/>
      <c r="G416" s="120" t="s">
        <v>161</v>
      </c>
      <c r="H416" s="108" t="s">
        <v>238</v>
      </c>
      <c r="I416" s="116" t="s">
        <v>215</v>
      </c>
      <c r="J416" s="120" t="s">
        <v>241</v>
      </c>
      <c r="K416" s="108" t="s">
        <v>238</v>
      </c>
      <c r="L416" s="116" t="s">
        <v>215</v>
      </c>
      <c r="M416" s="120" t="s">
        <v>241</v>
      </c>
      <c r="O416" s="116"/>
      <c r="P416" s="120"/>
      <c r="R416" s="116"/>
      <c r="S416" s="120"/>
      <c r="U416" s="116"/>
      <c r="V416" s="120"/>
      <c r="X416" s="116"/>
      <c r="Y416" s="120"/>
      <c r="AA416" s="116"/>
      <c r="AB416" s="120"/>
      <c r="AD416" s="116"/>
      <c r="AE416" s="120"/>
      <c r="AG416" s="116"/>
      <c r="AH416" s="120"/>
      <c r="AJ416" s="116"/>
      <c r="AK416" s="120"/>
      <c r="AM416" s="116"/>
      <c r="AN416" s="120"/>
    </row>
    <row r="417" spans="1:76" s="108" customFormat="1" x14ac:dyDescent="0.2">
      <c r="A417" s="108" t="s">
        <v>263</v>
      </c>
      <c r="B417" s="108" t="s">
        <v>434</v>
      </c>
      <c r="C417" s="108" t="s">
        <v>3175</v>
      </c>
      <c r="D417" s="123">
        <v>36637</v>
      </c>
      <c r="E417" s="109" t="s">
        <v>172</v>
      </c>
      <c r="F417" s="120"/>
      <c r="G417" s="120" t="s">
        <v>587</v>
      </c>
      <c r="H417" s="108" t="s">
        <v>258</v>
      </c>
      <c r="I417" s="108" t="s">
        <v>434</v>
      </c>
      <c r="J417" s="120" t="s">
        <v>266</v>
      </c>
      <c r="M417" s="120"/>
      <c r="P417" s="120"/>
      <c r="S417" s="120"/>
      <c r="V417" s="120"/>
      <c r="Y417" s="120"/>
      <c r="AB417" s="120"/>
      <c r="AE417" s="120"/>
    </row>
    <row r="418" spans="1:76" s="108" customFormat="1" ht="12.75" customHeight="1" x14ac:dyDescent="0.2">
      <c r="C418" s="108" t="s">
        <v>2729</v>
      </c>
      <c r="D418" s="123">
        <v>35311</v>
      </c>
      <c r="E418" s="116" t="s">
        <v>136</v>
      </c>
      <c r="F418" s="120" t="s">
        <v>1234</v>
      </c>
      <c r="G418" s="120"/>
      <c r="H418" s="108" t="s">
        <v>265</v>
      </c>
      <c r="I418" s="108" t="s">
        <v>134</v>
      </c>
      <c r="J418" s="120" t="s">
        <v>241</v>
      </c>
      <c r="K418" s="108" t="s">
        <v>1913</v>
      </c>
      <c r="L418" s="108" t="s">
        <v>215</v>
      </c>
      <c r="M418" s="120" t="s">
        <v>224</v>
      </c>
      <c r="N418" s="108" t="s">
        <v>202</v>
      </c>
      <c r="O418" s="108" t="s">
        <v>261</v>
      </c>
      <c r="P418" s="120" t="s">
        <v>241</v>
      </c>
      <c r="Q418" s="108" t="s">
        <v>202</v>
      </c>
      <c r="R418" s="108" t="s">
        <v>261</v>
      </c>
      <c r="S418" s="120" t="s">
        <v>224</v>
      </c>
      <c r="T418" s="108" t="s">
        <v>265</v>
      </c>
      <c r="U418" s="108" t="s">
        <v>261</v>
      </c>
      <c r="V418" s="120" t="s">
        <v>266</v>
      </c>
      <c r="W418" s="108" t="s">
        <v>226</v>
      </c>
      <c r="X418" s="108" t="s">
        <v>261</v>
      </c>
      <c r="Y418" s="120" t="s">
        <v>266</v>
      </c>
      <c r="AB418" s="120"/>
      <c r="AE418" s="120"/>
    </row>
    <row r="419" spans="1:76" s="108" customFormat="1" x14ac:dyDescent="0.2">
      <c r="A419" s="120" t="s">
        <v>399</v>
      </c>
      <c r="B419" s="120" t="s">
        <v>95</v>
      </c>
      <c r="C419" s="108" t="s">
        <v>3543</v>
      </c>
      <c r="D419" s="123">
        <v>37661</v>
      </c>
      <c r="E419" s="109" t="s">
        <v>295</v>
      </c>
      <c r="F419" s="120" t="s">
        <v>295</v>
      </c>
      <c r="G419" s="120" t="s">
        <v>167</v>
      </c>
      <c r="H419" s="108" t="s">
        <v>1717</v>
      </c>
      <c r="I419" s="108" t="s">
        <v>95</v>
      </c>
      <c r="J419" s="120" t="s">
        <v>393</v>
      </c>
      <c r="M419" s="120"/>
      <c r="P419" s="120"/>
      <c r="S419" s="120"/>
      <c r="V419" s="120"/>
      <c r="Y419" s="120"/>
      <c r="AB419" s="120"/>
      <c r="AE419" s="120"/>
    </row>
    <row r="420" spans="1:76" s="108" customFormat="1" x14ac:dyDescent="0.2">
      <c r="C420" s="108" t="s">
        <v>3148</v>
      </c>
      <c r="D420" s="123">
        <v>36462</v>
      </c>
      <c r="E420" s="109" t="s">
        <v>98</v>
      </c>
      <c r="F420" s="109" t="s">
        <v>268</v>
      </c>
      <c r="G420" s="120"/>
      <c r="H420" s="108" t="s">
        <v>147</v>
      </c>
      <c r="I420" s="116" t="s">
        <v>215</v>
      </c>
      <c r="J420" s="120"/>
      <c r="K420" s="108" t="s">
        <v>1186</v>
      </c>
      <c r="L420" s="116" t="s">
        <v>215</v>
      </c>
      <c r="M420" s="120"/>
      <c r="O420" s="116"/>
      <c r="P420" s="120"/>
      <c r="R420" s="116"/>
      <c r="S420" s="120"/>
      <c r="U420" s="116"/>
      <c r="V420" s="120"/>
      <c r="X420" s="116"/>
      <c r="Y420" s="120"/>
      <c r="AA420" s="116"/>
      <c r="AB420" s="120"/>
      <c r="AD420" s="116"/>
      <c r="AE420" s="120"/>
      <c r="AG420" s="116"/>
      <c r="AH420" s="120"/>
      <c r="AJ420" s="116"/>
      <c r="AK420" s="120"/>
      <c r="AM420" s="116"/>
      <c r="AN420" s="120"/>
    </row>
    <row r="421" spans="1:76" s="108" customFormat="1" x14ac:dyDescent="0.2">
      <c r="A421" s="108" t="s">
        <v>409</v>
      </c>
      <c r="B421" s="108" t="s">
        <v>556</v>
      </c>
      <c r="C421" s="108" t="s">
        <v>3743</v>
      </c>
      <c r="D421" s="123">
        <v>36058</v>
      </c>
      <c r="E421" s="116" t="s">
        <v>230</v>
      </c>
      <c r="F421" s="120" t="s">
        <v>473</v>
      </c>
      <c r="G421" s="120" t="s">
        <v>389</v>
      </c>
      <c r="H421" s="108" t="s">
        <v>409</v>
      </c>
      <c r="I421" s="108" t="s">
        <v>556</v>
      </c>
      <c r="J421" s="120" t="s">
        <v>408</v>
      </c>
      <c r="K421" s="108" t="s">
        <v>409</v>
      </c>
      <c r="L421" s="108" t="s">
        <v>556</v>
      </c>
      <c r="M421" s="120" t="s">
        <v>385</v>
      </c>
      <c r="N421" s="108" t="s">
        <v>409</v>
      </c>
      <c r="O421" s="108" t="s">
        <v>556</v>
      </c>
      <c r="P421" s="120" t="s">
        <v>389</v>
      </c>
      <c r="Q421" s="108" t="s">
        <v>397</v>
      </c>
      <c r="R421" s="108" t="s">
        <v>556</v>
      </c>
      <c r="S421" s="120" t="s">
        <v>398</v>
      </c>
      <c r="V421" s="120"/>
      <c r="Y421" s="120"/>
      <c r="AB421" s="120"/>
      <c r="AE421" s="120"/>
    </row>
    <row r="422" spans="1:76" s="108" customFormat="1" x14ac:dyDescent="0.2">
      <c r="A422" s="108" t="s">
        <v>103</v>
      </c>
      <c r="B422" s="108" t="s">
        <v>81</v>
      </c>
      <c r="C422" s="108" t="s">
        <v>2572</v>
      </c>
      <c r="D422" s="123">
        <v>36180</v>
      </c>
      <c r="E422" s="109" t="s">
        <v>477</v>
      </c>
      <c r="F422" s="109" t="s">
        <v>348</v>
      </c>
      <c r="G422" s="120" t="s">
        <v>1317</v>
      </c>
      <c r="H422" s="108" t="s">
        <v>103</v>
      </c>
      <c r="I422" s="116" t="s">
        <v>81</v>
      </c>
      <c r="J422" s="120" t="s">
        <v>4646</v>
      </c>
      <c r="K422" s="108" t="s">
        <v>103</v>
      </c>
      <c r="L422" s="116" t="s">
        <v>81</v>
      </c>
      <c r="M422" s="120" t="s">
        <v>2574</v>
      </c>
      <c r="O422" s="116"/>
      <c r="P422" s="120"/>
      <c r="R422" s="116"/>
      <c r="S422" s="120"/>
      <c r="U422" s="116"/>
      <c r="V422" s="120"/>
      <c r="X422" s="116"/>
      <c r="Y422" s="120"/>
      <c r="AA422" s="116"/>
      <c r="AB422" s="120"/>
      <c r="AD422" s="116"/>
      <c r="AE422" s="120"/>
      <c r="AG422" s="116"/>
      <c r="AH422" s="120"/>
      <c r="AJ422" s="116"/>
      <c r="AK422" s="120"/>
      <c r="AM422" s="116"/>
      <c r="AN422" s="120"/>
    </row>
    <row r="423" spans="1:76" s="108" customFormat="1" x14ac:dyDescent="0.2">
      <c r="A423" s="108" t="s">
        <v>419</v>
      </c>
      <c r="B423" s="108" t="s">
        <v>432</v>
      </c>
      <c r="C423" s="108" t="s">
        <v>826</v>
      </c>
      <c r="D423" s="123">
        <v>36594</v>
      </c>
      <c r="E423" s="109" t="s">
        <v>236</v>
      </c>
      <c r="F423" s="120" t="s">
        <v>506</v>
      </c>
      <c r="G423" s="120" t="s">
        <v>346</v>
      </c>
      <c r="H423" s="108" t="s">
        <v>340</v>
      </c>
      <c r="I423" s="108" t="s">
        <v>432</v>
      </c>
      <c r="J423" s="120" t="s">
        <v>823</v>
      </c>
      <c r="M423" s="120"/>
      <c r="P423" s="120"/>
      <c r="S423" s="120"/>
      <c r="V423" s="120"/>
      <c r="Y423" s="120"/>
      <c r="AB423" s="120"/>
      <c r="AE423" s="120"/>
    </row>
    <row r="424" spans="1:76" s="108" customFormat="1" x14ac:dyDescent="0.2">
      <c r="C424" s="108" t="s">
        <v>4308</v>
      </c>
      <c r="D424" s="123">
        <v>36014</v>
      </c>
      <c r="E424" s="109" t="s">
        <v>477</v>
      </c>
      <c r="F424" s="109" t="s">
        <v>188</v>
      </c>
      <c r="G424" s="120"/>
      <c r="H424" s="108" t="s">
        <v>80</v>
      </c>
      <c r="I424" s="116" t="s">
        <v>275</v>
      </c>
      <c r="J424" s="120" t="s">
        <v>1599</v>
      </c>
      <c r="K424" s="108" t="s">
        <v>80</v>
      </c>
      <c r="L424" s="116" t="s">
        <v>275</v>
      </c>
      <c r="M424" s="120"/>
      <c r="O424" s="116"/>
      <c r="P424" s="120"/>
      <c r="R424" s="116"/>
      <c r="S424" s="120"/>
      <c r="U424" s="116"/>
      <c r="V424" s="120"/>
      <c r="X424" s="116"/>
      <c r="Y424" s="120"/>
      <c r="AA424" s="116"/>
      <c r="AB424" s="120"/>
      <c r="AD424" s="116"/>
      <c r="AE424" s="120"/>
      <c r="AG424" s="116"/>
      <c r="AH424" s="120"/>
      <c r="AJ424" s="116"/>
      <c r="AK424" s="120"/>
      <c r="AM424" s="116"/>
      <c r="AN424" s="120"/>
    </row>
    <row r="425" spans="1:76" s="108" customFormat="1" x14ac:dyDescent="0.2">
      <c r="A425" s="108" t="s">
        <v>313</v>
      </c>
      <c r="B425" s="108" t="s">
        <v>454</v>
      </c>
      <c r="C425" s="108" t="s">
        <v>3518</v>
      </c>
      <c r="D425" s="123">
        <v>37169</v>
      </c>
      <c r="E425" s="109" t="s">
        <v>268</v>
      </c>
      <c r="F425" s="109" t="s">
        <v>180</v>
      </c>
      <c r="G425" s="120" t="s">
        <v>314</v>
      </c>
      <c r="H425" s="108" t="s">
        <v>575</v>
      </c>
      <c r="I425" s="116" t="s">
        <v>454</v>
      </c>
      <c r="J425" s="120" t="s">
        <v>774</v>
      </c>
      <c r="K425" s="108" t="s">
        <v>315</v>
      </c>
      <c r="L425" s="116" t="s">
        <v>454</v>
      </c>
      <c r="M425" s="120" t="s">
        <v>269</v>
      </c>
      <c r="O425" s="116"/>
      <c r="P425" s="120"/>
      <c r="R425" s="116"/>
      <c r="S425" s="120"/>
      <c r="U425" s="116"/>
      <c r="V425" s="120"/>
      <c r="X425" s="116"/>
      <c r="Y425" s="120"/>
      <c r="AA425" s="116"/>
      <c r="AB425" s="120"/>
      <c r="AD425" s="116"/>
      <c r="AE425" s="120"/>
      <c r="AG425" s="116"/>
      <c r="AH425" s="120"/>
      <c r="AJ425" s="116"/>
      <c r="AK425" s="120"/>
      <c r="AM425" s="116"/>
      <c r="AN425" s="120"/>
    </row>
    <row r="426" spans="1:76" s="108" customFormat="1" x14ac:dyDescent="0.2">
      <c r="A426" s="108" t="s">
        <v>370</v>
      </c>
      <c r="B426" s="108" t="s">
        <v>556</v>
      </c>
      <c r="C426" s="108" t="s">
        <v>1258</v>
      </c>
      <c r="D426" s="123">
        <v>37029</v>
      </c>
      <c r="E426" s="109" t="s">
        <v>477</v>
      </c>
      <c r="F426" s="120" t="s">
        <v>719</v>
      </c>
      <c r="G426" s="120" t="s">
        <v>359</v>
      </c>
      <c r="H426" s="108" t="s">
        <v>367</v>
      </c>
      <c r="I426" s="108" t="s">
        <v>556</v>
      </c>
      <c r="J426" s="120" t="s">
        <v>359</v>
      </c>
      <c r="M426" s="120"/>
      <c r="P426" s="120"/>
      <c r="S426" s="120"/>
      <c r="V426" s="120"/>
      <c r="Y426" s="120"/>
      <c r="AB426" s="120"/>
      <c r="AE426" s="120"/>
    </row>
    <row r="427" spans="1:76" s="108" customFormat="1" x14ac:dyDescent="0.2">
      <c r="A427" s="108" t="s">
        <v>808</v>
      </c>
      <c r="B427" s="108" t="s">
        <v>432</v>
      </c>
      <c r="C427" s="108" t="s">
        <v>3537</v>
      </c>
      <c r="D427" s="123">
        <v>36310</v>
      </c>
      <c r="E427" s="109" t="s">
        <v>98</v>
      </c>
      <c r="F427" s="109" t="s">
        <v>268</v>
      </c>
      <c r="G427" s="120" t="s">
        <v>1399</v>
      </c>
      <c r="H427" s="108" t="s">
        <v>808</v>
      </c>
      <c r="I427" s="116" t="s">
        <v>432</v>
      </c>
      <c r="J427" s="120" t="s">
        <v>280</v>
      </c>
      <c r="K427" s="108" t="s">
        <v>808</v>
      </c>
      <c r="L427" s="116" t="s">
        <v>432</v>
      </c>
      <c r="M427" s="120" t="s">
        <v>1245</v>
      </c>
      <c r="O427" s="116"/>
      <c r="P427" s="120"/>
      <c r="R427" s="116"/>
      <c r="S427" s="120"/>
      <c r="U427" s="116"/>
      <c r="V427" s="120"/>
      <c r="X427" s="116"/>
      <c r="Y427" s="120"/>
      <c r="AA427" s="116"/>
      <c r="AB427" s="120"/>
      <c r="AD427" s="116"/>
      <c r="AE427" s="120"/>
      <c r="AG427" s="116"/>
      <c r="AH427" s="120"/>
      <c r="AJ427" s="116"/>
      <c r="AK427" s="120"/>
      <c r="AM427" s="116"/>
      <c r="AN427" s="120"/>
    </row>
    <row r="428" spans="1:76" s="108" customFormat="1" x14ac:dyDescent="0.2">
      <c r="A428" s="108" t="s">
        <v>450</v>
      </c>
      <c r="B428" s="108" t="s">
        <v>242</v>
      </c>
      <c r="C428" s="108" t="s">
        <v>1295</v>
      </c>
      <c r="D428" s="123">
        <v>36652</v>
      </c>
      <c r="E428" s="109" t="s">
        <v>698</v>
      </c>
      <c r="F428" s="120" t="s">
        <v>416</v>
      </c>
      <c r="G428" s="120"/>
      <c r="H428" s="108" t="s">
        <v>450</v>
      </c>
      <c r="I428" s="108" t="s">
        <v>242</v>
      </c>
      <c r="J428" s="120"/>
      <c r="K428" s="108" t="s">
        <v>450</v>
      </c>
      <c r="L428" s="108" t="s">
        <v>242</v>
      </c>
      <c r="M428" s="120"/>
      <c r="N428" s="108" t="s">
        <v>450</v>
      </c>
      <c r="O428" s="108" t="s">
        <v>242</v>
      </c>
      <c r="P428" s="120"/>
      <c r="S428" s="120"/>
      <c r="V428" s="120"/>
      <c r="Y428" s="120"/>
      <c r="AB428" s="120"/>
      <c r="AE428" s="120"/>
    </row>
    <row r="429" spans="1:76" s="108" customFormat="1" x14ac:dyDescent="0.2">
      <c r="A429" s="108" t="s">
        <v>226</v>
      </c>
      <c r="B429" s="108" t="s">
        <v>95</v>
      </c>
      <c r="C429" s="108" t="s">
        <v>3274</v>
      </c>
      <c r="D429" s="123">
        <v>36068</v>
      </c>
      <c r="E429" s="116" t="s">
        <v>283</v>
      </c>
      <c r="F429" s="120" t="s">
        <v>473</v>
      </c>
      <c r="G429" s="120" t="s">
        <v>203</v>
      </c>
      <c r="H429" s="108" t="s">
        <v>226</v>
      </c>
      <c r="I429" s="108" t="s">
        <v>95</v>
      </c>
      <c r="J429" s="120" t="s">
        <v>204</v>
      </c>
      <c r="K429" s="108" t="s">
        <v>543</v>
      </c>
      <c r="L429" s="108" t="s">
        <v>95</v>
      </c>
      <c r="M429" s="120" t="s">
        <v>221</v>
      </c>
      <c r="N429" s="108" t="s">
        <v>226</v>
      </c>
      <c r="O429" s="108" t="s">
        <v>95</v>
      </c>
      <c r="P429" s="120" t="s">
        <v>593</v>
      </c>
      <c r="Q429" s="108" t="s">
        <v>226</v>
      </c>
      <c r="R429" s="108" t="s">
        <v>95</v>
      </c>
      <c r="S429" s="120" t="s">
        <v>203</v>
      </c>
      <c r="V429" s="120"/>
      <c r="Y429" s="120"/>
      <c r="AB429" s="120"/>
      <c r="AE429" s="120"/>
    </row>
    <row r="430" spans="1:76" s="108" customFormat="1" x14ac:dyDescent="0.2">
      <c r="A430" s="108" t="s">
        <v>315</v>
      </c>
      <c r="B430" s="108" t="s">
        <v>227</v>
      </c>
      <c r="C430" s="108" t="s">
        <v>4647</v>
      </c>
      <c r="D430" s="123">
        <v>35012</v>
      </c>
      <c r="E430" s="109" t="s">
        <v>391</v>
      </c>
      <c r="F430" s="120"/>
      <c r="G430" s="109" t="s">
        <v>241</v>
      </c>
      <c r="J430" s="109"/>
      <c r="K430" s="108" t="s">
        <v>315</v>
      </c>
      <c r="L430" s="108" t="s">
        <v>396</v>
      </c>
      <c r="M430" s="109" t="s">
        <v>241</v>
      </c>
      <c r="N430" s="108" t="s">
        <v>315</v>
      </c>
      <c r="O430" s="108" t="s">
        <v>105</v>
      </c>
      <c r="P430" s="109" t="s">
        <v>241</v>
      </c>
      <c r="S430" s="109"/>
      <c r="T430" s="108" t="s">
        <v>329</v>
      </c>
      <c r="U430" s="108" t="s">
        <v>324</v>
      </c>
      <c r="V430" s="120" t="s">
        <v>241</v>
      </c>
      <c r="Y430" s="120"/>
      <c r="AB430" s="120"/>
      <c r="AE430" s="120"/>
      <c r="BB430" s="109"/>
      <c r="BC430" s="109"/>
      <c r="BE430" s="109"/>
      <c r="BF430" s="109"/>
      <c r="BH430" s="109"/>
      <c r="BI430" s="109"/>
      <c r="BK430" s="109"/>
      <c r="BL430" s="109"/>
      <c r="BN430" s="109"/>
      <c r="BO430" s="120"/>
      <c r="BR430" s="120"/>
      <c r="BS430" s="120"/>
      <c r="BT430" s="120"/>
      <c r="BU430" s="120"/>
      <c r="BW430" s="116"/>
      <c r="BX430" s="116"/>
    </row>
    <row r="431" spans="1:76" s="108" customFormat="1" x14ac:dyDescent="0.2">
      <c r="A431" s="108" t="s">
        <v>445</v>
      </c>
      <c r="B431" s="108" t="s">
        <v>316</v>
      </c>
      <c r="C431" s="108" t="s">
        <v>3121</v>
      </c>
      <c r="D431" s="123">
        <v>35068</v>
      </c>
      <c r="E431" s="109" t="s">
        <v>428</v>
      </c>
      <c r="F431" s="109" t="s">
        <v>428</v>
      </c>
      <c r="G431" s="120"/>
      <c r="H431" s="108" t="s">
        <v>445</v>
      </c>
      <c r="I431" s="109" t="s">
        <v>316</v>
      </c>
      <c r="J431" s="109"/>
      <c r="K431" s="108" t="s">
        <v>445</v>
      </c>
      <c r="L431" s="109" t="s">
        <v>316</v>
      </c>
      <c r="M431" s="109"/>
      <c r="N431" s="108" t="s">
        <v>445</v>
      </c>
      <c r="O431" s="109" t="s">
        <v>316</v>
      </c>
      <c r="P431" s="109"/>
      <c r="Q431" s="108" t="s">
        <v>445</v>
      </c>
      <c r="R431" s="109" t="s">
        <v>316</v>
      </c>
      <c r="S431" s="109"/>
      <c r="T431" s="108" t="s">
        <v>445</v>
      </c>
      <c r="U431" s="109" t="s">
        <v>316</v>
      </c>
      <c r="V431" s="109"/>
      <c r="W431" s="108" t="s">
        <v>445</v>
      </c>
      <c r="X431" s="109" t="s">
        <v>316</v>
      </c>
      <c r="Y431" s="109"/>
      <c r="Z431" s="108" t="s">
        <v>445</v>
      </c>
      <c r="AA431" s="109" t="s">
        <v>316</v>
      </c>
      <c r="AB431" s="109"/>
      <c r="AD431" s="109"/>
      <c r="AE431" s="109"/>
      <c r="AG431" s="109"/>
      <c r="AH431" s="109"/>
      <c r="AJ431" s="109"/>
      <c r="AK431" s="109"/>
      <c r="AM431" s="109"/>
      <c r="AN431" s="109"/>
      <c r="AP431" s="109"/>
      <c r="AQ431" s="109"/>
      <c r="AS431" s="109"/>
      <c r="AT431" s="109"/>
      <c r="AV431" s="109"/>
      <c r="AW431" s="109"/>
      <c r="AY431" s="109"/>
      <c r="AZ431" s="109"/>
      <c r="BB431" s="109"/>
      <c r="BC431" s="109"/>
      <c r="BE431" s="109"/>
      <c r="BF431" s="109"/>
      <c r="BH431" s="109"/>
      <c r="BI431" s="109"/>
      <c r="BK431" s="109"/>
      <c r="BL431" s="109"/>
      <c r="BN431" s="109"/>
      <c r="BO431" s="109"/>
      <c r="BQ431" s="123"/>
      <c r="BR431" s="109"/>
      <c r="BS431" s="116"/>
      <c r="BU431" s="120"/>
      <c r="BV431" s="116"/>
      <c r="BW431" s="116"/>
      <c r="BX431" s="125"/>
    </row>
    <row r="432" spans="1:76" s="108" customFormat="1" x14ac:dyDescent="0.2">
      <c r="A432" s="108" t="s">
        <v>1126</v>
      </c>
      <c r="B432" s="108" t="s">
        <v>324</v>
      </c>
      <c r="C432" s="108" t="s">
        <v>1274</v>
      </c>
      <c r="D432" s="123">
        <v>33991</v>
      </c>
      <c r="E432" s="109" t="s">
        <v>1275</v>
      </c>
      <c r="F432" s="109" t="s">
        <v>447</v>
      </c>
      <c r="G432" s="120" t="s">
        <v>1273</v>
      </c>
      <c r="H432" s="108" t="s">
        <v>384</v>
      </c>
      <c r="I432" s="116" t="s">
        <v>324</v>
      </c>
      <c r="J432" s="120" t="s">
        <v>408</v>
      </c>
      <c r="K432" s="108" t="s">
        <v>384</v>
      </c>
      <c r="L432" s="116" t="s">
        <v>316</v>
      </c>
      <c r="M432" s="120" t="s">
        <v>433</v>
      </c>
      <c r="N432" s="108" t="s">
        <v>384</v>
      </c>
      <c r="O432" s="116" t="s">
        <v>316</v>
      </c>
      <c r="P432" s="120" t="s">
        <v>833</v>
      </c>
      <c r="Q432" s="108" t="s">
        <v>384</v>
      </c>
      <c r="R432" s="116" t="s">
        <v>316</v>
      </c>
      <c r="S432" s="120" t="s">
        <v>622</v>
      </c>
      <c r="T432" s="108" t="s">
        <v>384</v>
      </c>
      <c r="U432" s="116" t="s">
        <v>316</v>
      </c>
      <c r="V432" s="120" t="s">
        <v>410</v>
      </c>
      <c r="W432" s="108" t="s">
        <v>384</v>
      </c>
      <c r="X432" s="116" t="s">
        <v>316</v>
      </c>
      <c r="Y432" s="120" t="s">
        <v>408</v>
      </c>
      <c r="Z432" s="108" t="s">
        <v>409</v>
      </c>
      <c r="AA432" s="116" t="s">
        <v>118</v>
      </c>
      <c r="AB432" s="120" t="s">
        <v>389</v>
      </c>
      <c r="AC432" s="108" t="s">
        <v>1278</v>
      </c>
      <c r="AD432" s="116" t="s">
        <v>118</v>
      </c>
      <c r="AE432" s="120" t="s">
        <v>141</v>
      </c>
      <c r="AF432" s="108" t="s">
        <v>397</v>
      </c>
      <c r="AG432" s="116" t="s">
        <v>118</v>
      </c>
      <c r="AH432" s="120" t="s">
        <v>412</v>
      </c>
      <c r="AI432" s="108" t="s">
        <v>397</v>
      </c>
      <c r="AJ432" s="116" t="s">
        <v>118</v>
      </c>
      <c r="AK432" s="120" t="s">
        <v>398</v>
      </c>
      <c r="AM432" s="116"/>
      <c r="AN432" s="120"/>
      <c r="AP432" s="116"/>
      <c r="AQ432" s="120"/>
      <c r="AS432" s="116"/>
      <c r="AT432" s="120"/>
      <c r="AV432" s="116"/>
      <c r="AW432" s="120"/>
      <c r="AY432" s="116"/>
      <c r="AZ432" s="120"/>
    </row>
    <row r="433" spans="1:256" x14ac:dyDescent="0.2">
      <c r="A433" s="108" t="s">
        <v>127</v>
      </c>
      <c r="B433" s="108" t="s">
        <v>93</v>
      </c>
      <c r="C433" s="108" t="s">
        <v>1884</v>
      </c>
      <c r="D433" s="123">
        <v>34302</v>
      </c>
      <c r="E433" s="109" t="s">
        <v>447</v>
      </c>
      <c r="F433" s="109" t="s">
        <v>4648</v>
      </c>
      <c r="G433" s="120"/>
      <c r="H433" s="108" t="s">
        <v>127</v>
      </c>
      <c r="I433" s="116" t="s">
        <v>215</v>
      </c>
      <c r="J433" s="120"/>
      <c r="K433" s="108" t="s">
        <v>127</v>
      </c>
      <c r="L433" s="116" t="s">
        <v>140</v>
      </c>
      <c r="M433" s="120"/>
      <c r="N433" s="108" t="s">
        <v>127</v>
      </c>
      <c r="O433" s="116" t="s">
        <v>140</v>
      </c>
      <c r="P433" s="120"/>
      <c r="Q433" s="108" t="s">
        <v>133</v>
      </c>
      <c r="R433" s="116" t="s">
        <v>140</v>
      </c>
      <c r="S433" s="120"/>
      <c r="T433" s="108" t="s">
        <v>127</v>
      </c>
      <c r="U433" s="116" t="s">
        <v>140</v>
      </c>
      <c r="V433" s="120"/>
      <c r="W433" s="108" t="s">
        <v>133</v>
      </c>
      <c r="X433" s="116" t="s">
        <v>232</v>
      </c>
      <c r="Y433" s="120"/>
      <c r="Z433" s="108" t="s">
        <v>127</v>
      </c>
      <c r="AA433" s="116" t="s">
        <v>232</v>
      </c>
      <c r="AB433" s="120"/>
      <c r="AC433" s="108" t="s">
        <v>127</v>
      </c>
      <c r="AD433" s="116" t="s">
        <v>232</v>
      </c>
      <c r="AE433" s="120"/>
      <c r="AF433" s="108" t="s">
        <v>1186</v>
      </c>
      <c r="AG433" s="116" t="s">
        <v>232</v>
      </c>
      <c r="AH433" s="120"/>
      <c r="AI433" s="108" t="s">
        <v>127</v>
      </c>
      <c r="AJ433" s="116" t="s">
        <v>232</v>
      </c>
      <c r="AK433" s="120"/>
      <c r="AL433" s="108"/>
      <c r="AM433" s="116"/>
      <c r="AN433" s="120"/>
      <c r="AO433" s="108"/>
      <c r="AP433" s="116"/>
      <c r="AQ433" s="120"/>
      <c r="AR433" s="108"/>
      <c r="AS433" s="116"/>
      <c r="AT433" s="120"/>
      <c r="AU433" s="108"/>
      <c r="AV433" s="116"/>
      <c r="AW433" s="120"/>
      <c r="AX433" s="108"/>
      <c r="AY433" s="116"/>
      <c r="AZ433" s="120"/>
      <c r="BA433" s="108"/>
      <c r="BB433" s="109"/>
      <c r="BC433" s="109"/>
      <c r="BD433" s="108"/>
      <c r="BE433" s="109"/>
      <c r="BF433" s="109"/>
      <c r="BG433" s="108"/>
      <c r="BH433" s="109"/>
      <c r="BI433" s="109"/>
      <c r="BJ433" s="108"/>
      <c r="BK433" s="109"/>
      <c r="BL433" s="109"/>
      <c r="BM433" s="108"/>
      <c r="BN433" s="109"/>
      <c r="BO433" s="109"/>
      <c r="BP433" s="108"/>
      <c r="BQ433" s="123"/>
      <c r="BR433" s="109"/>
      <c r="BS433" s="116"/>
      <c r="BT433" s="108"/>
      <c r="BU433" s="120"/>
      <c r="BV433" s="116"/>
      <c r="BW433" s="116"/>
      <c r="BX433" s="125"/>
      <c r="BY433" s="108"/>
      <c r="BZ433" s="108"/>
      <c r="CA433" s="108"/>
      <c r="CB433" s="108"/>
      <c r="CC433" s="108"/>
      <c r="CD433" s="108"/>
      <c r="CE433" s="108"/>
      <c r="CF433" s="108"/>
      <c r="CG433" s="108"/>
      <c r="CH433" s="108"/>
      <c r="CI433" s="108"/>
      <c r="CJ433" s="108"/>
      <c r="CK433" s="108"/>
      <c r="CL433" s="108"/>
      <c r="CM433" s="108"/>
      <c r="CN433" s="108"/>
      <c r="CO433" s="108"/>
      <c r="CP433" s="108"/>
      <c r="CQ433" s="108"/>
      <c r="CR433" s="108"/>
      <c r="CS433" s="108"/>
      <c r="CT433" s="108"/>
      <c r="CU433" s="108"/>
      <c r="CV433" s="108"/>
      <c r="CW433" s="108"/>
      <c r="CX433" s="108"/>
      <c r="CY433" s="108"/>
      <c r="CZ433" s="108"/>
      <c r="DA433" s="108"/>
      <c r="DB433" s="108"/>
      <c r="DC433" s="108"/>
      <c r="DD433" s="108"/>
      <c r="DE433" s="108"/>
      <c r="DF433" s="108"/>
      <c r="DG433" s="108"/>
      <c r="DH433" s="108"/>
      <c r="DI433" s="108"/>
      <c r="DJ433" s="108"/>
      <c r="DK433" s="108"/>
      <c r="DL433" s="108"/>
      <c r="DM433" s="108"/>
      <c r="DN433" s="108"/>
      <c r="DO433" s="108"/>
      <c r="DP433" s="108"/>
      <c r="DQ433" s="108"/>
      <c r="DR433" s="108"/>
      <c r="DS433" s="108"/>
      <c r="DT433" s="108"/>
      <c r="DU433" s="108"/>
      <c r="DV433" s="108"/>
      <c r="DW433" s="108"/>
      <c r="DX433" s="108"/>
      <c r="DY433" s="108"/>
      <c r="DZ433" s="108"/>
      <c r="EA433" s="108"/>
      <c r="EB433" s="108"/>
      <c r="EC433" s="108"/>
      <c r="ED433" s="108"/>
      <c r="EE433" s="108"/>
      <c r="EF433" s="108"/>
      <c r="EG433" s="108"/>
      <c r="EH433" s="108"/>
      <c r="EI433" s="108"/>
      <c r="EJ433" s="108"/>
      <c r="EK433" s="108"/>
      <c r="EL433" s="108"/>
      <c r="EM433" s="108"/>
      <c r="EN433" s="108"/>
      <c r="EO433" s="108"/>
      <c r="EP433" s="108"/>
      <c r="EQ433" s="108"/>
      <c r="ER433" s="108"/>
      <c r="ES433" s="108"/>
      <c r="ET433" s="108"/>
      <c r="EU433" s="108"/>
      <c r="EV433" s="108"/>
      <c r="EW433" s="108"/>
      <c r="EX433" s="108"/>
      <c r="EY433" s="108"/>
      <c r="EZ433" s="108"/>
      <c r="FA433" s="108"/>
      <c r="FB433" s="108"/>
      <c r="FC433" s="108"/>
      <c r="FD433" s="108"/>
      <c r="FE433" s="108"/>
      <c r="FF433" s="108"/>
      <c r="FG433" s="108"/>
      <c r="FH433" s="108"/>
      <c r="FI433" s="108"/>
      <c r="FJ433" s="108"/>
      <c r="FK433" s="108"/>
      <c r="FL433" s="108"/>
      <c r="FM433" s="108"/>
      <c r="FN433" s="108"/>
      <c r="FO433" s="108"/>
      <c r="FP433" s="108"/>
      <c r="FQ433" s="108"/>
      <c r="FR433" s="108"/>
      <c r="FS433" s="108"/>
      <c r="FT433" s="108"/>
      <c r="FU433" s="108"/>
      <c r="FV433" s="108"/>
      <c r="FW433" s="108"/>
      <c r="FX433" s="108"/>
      <c r="FY433" s="108"/>
      <c r="FZ433" s="108"/>
      <c r="GA433" s="108"/>
      <c r="GB433" s="108"/>
      <c r="GC433" s="108"/>
      <c r="GD433" s="108"/>
      <c r="GE433" s="108"/>
      <c r="GF433" s="108"/>
      <c r="GG433" s="108"/>
      <c r="GH433" s="108"/>
      <c r="GI433" s="108"/>
      <c r="GJ433" s="108"/>
      <c r="GK433" s="108"/>
      <c r="GL433" s="108"/>
      <c r="GM433" s="108"/>
      <c r="GN433" s="108"/>
      <c r="GO433" s="108"/>
      <c r="GP433" s="108"/>
      <c r="GQ433" s="108"/>
      <c r="GR433" s="108"/>
      <c r="GS433" s="108"/>
      <c r="GT433" s="108"/>
      <c r="GU433" s="108"/>
      <c r="GV433" s="108"/>
      <c r="GW433" s="108"/>
      <c r="GX433" s="108"/>
      <c r="GY433" s="108"/>
      <c r="GZ433" s="108"/>
      <c r="HA433" s="108"/>
      <c r="HB433" s="108"/>
      <c r="HC433" s="108"/>
      <c r="HD433" s="108"/>
      <c r="HE433" s="108"/>
      <c r="HF433" s="108"/>
      <c r="HG433" s="108"/>
      <c r="HH433" s="108"/>
      <c r="HI433" s="108"/>
      <c r="HJ433" s="108"/>
      <c r="HK433" s="108"/>
      <c r="HL433" s="108"/>
      <c r="HM433" s="108"/>
      <c r="HN433" s="108"/>
      <c r="HO433" s="108"/>
      <c r="HP433" s="108"/>
      <c r="HQ433" s="108"/>
      <c r="HR433" s="108"/>
      <c r="HS433" s="108"/>
      <c r="HT433" s="108"/>
      <c r="HU433" s="108"/>
      <c r="HV433" s="108"/>
      <c r="HW433" s="108"/>
      <c r="HX433" s="108"/>
      <c r="HY433" s="108"/>
      <c r="HZ433" s="108"/>
      <c r="IA433" s="108"/>
      <c r="IB433" s="108"/>
      <c r="IC433" s="108"/>
      <c r="ID433" s="108"/>
      <c r="IE433" s="108"/>
      <c r="IF433" s="108"/>
      <c r="IG433" s="108"/>
      <c r="IH433" s="108"/>
      <c r="II433" s="108"/>
      <c r="IJ433" s="108"/>
      <c r="IK433" s="108"/>
      <c r="IL433" s="108"/>
      <c r="IM433" s="108"/>
      <c r="IN433" s="108"/>
      <c r="IO433" s="108"/>
      <c r="IP433" s="108"/>
      <c r="IQ433" s="108"/>
      <c r="IR433" s="108"/>
      <c r="IS433" s="108"/>
      <c r="IT433" s="108"/>
      <c r="IU433" s="108"/>
      <c r="IV433" s="108"/>
    </row>
    <row r="434" spans="1:256" s="108" customFormat="1" x14ac:dyDescent="0.2">
      <c r="A434" s="108" t="s">
        <v>397</v>
      </c>
      <c r="B434" s="108" t="s">
        <v>185</v>
      </c>
      <c r="C434" s="108" t="s">
        <v>2065</v>
      </c>
      <c r="D434" s="123">
        <v>36058</v>
      </c>
      <c r="E434" s="116" t="s">
        <v>230</v>
      </c>
      <c r="F434" s="116" t="s">
        <v>230</v>
      </c>
      <c r="G434" s="120" t="s">
        <v>398</v>
      </c>
      <c r="H434" s="108" t="s">
        <v>402</v>
      </c>
      <c r="I434" s="108" t="s">
        <v>195</v>
      </c>
      <c r="J434" s="120" t="s">
        <v>393</v>
      </c>
      <c r="M434" s="120"/>
      <c r="N434" s="108" t="s">
        <v>402</v>
      </c>
      <c r="O434" s="108" t="s">
        <v>195</v>
      </c>
      <c r="P434" s="120" t="s">
        <v>167</v>
      </c>
      <c r="Q434" s="108" t="s">
        <v>402</v>
      </c>
      <c r="R434" s="108" t="s">
        <v>195</v>
      </c>
      <c r="S434" s="120" t="s">
        <v>167</v>
      </c>
      <c r="T434" s="108" t="s">
        <v>402</v>
      </c>
      <c r="U434" s="108" t="s">
        <v>195</v>
      </c>
      <c r="V434" s="120" t="s">
        <v>141</v>
      </c>
      <c r="Y434" s="120"/>
      <c r="AB434" s="120"/>
      <c r="AE434" s="120"/>
    </row>
    <row r="435" spans="1:256" s="108" customFormat="1" x14ac:dyDescent="0.2">
      <c r="A435" s="108" t="s">
        <v>2578</v>
      </c>
      <c r="B435" s="108" t="s">
        <v>324</v>
      </c>
      <c r="C435" s="108" t="s">
        <v>3971</v>
      </c>
      <c r="D435" s="123">
        <v>37239</v>
      </c>
      <c r="E435" s="109" t="s">
        <v>4445</v>
      </c>
      <c r="F435" s="120"/>
      <c r="G435" s="120"/>
      <c r="J435" s="120"/>
      <c r="M435" s="120"/>
      <c r="P435" s="120"/>
      <c r="S435" s="120"/>
      <c r="V435" s="120"/>
      <c r="Y435" s="120"/>
      <c r="AB435" s="120"/>
      <c r="AE435" s="120"/>
    </row>
    <row r="436" spans="1:256" s="108" customFormat="1" x14ac:dyDescent="0.2">
      <c r="A436" s="108" t="s">
        <v>103</v>
      </c>
      <c r="B436" s="108" t="s">
        <v>95</v>
      </c>
      <c r="C436" s="108" t="s">
        <v>1620</v>
      </c>
      <c r="D436" s="123">
        <v>35917</v>
      </c>
      <c r="E436" s="116" t="s">
        <v>230</v>
      </c>
      <c r="F436" s="120" t="s">
        <v>150</v>
      </c>
      <c r="G436" s="120" t="s">
        <v>1619</v>
      </c>
      <c r="J436" s="120"/>
      <c r="K436" s="108" t="s">
        <v>103</v>
      </c>
      <c r="L436" s="108" t="s">
        <v>185</v>
      </c>
      <c r="M436" s="120" t="s">
        <v>1621</v>
      </c>
      <c r="N436" s="108" t="s">
        <v>1622</v>
      </c>
      <c r="O436" s="108" t="s">
        <v>185</v>
      </c>
      <c r="P436" s="120" t="s">
        <v>1623</v>
      </c>
      <c r="Q436" s="108" t="s">
        <v>103</v>
      </c>
      <c r="R436" s="108" t="s">
        <v>185</v>
      </c>
      <c r="S436" s="120" t="s">
        <v>1624</v>
      </c>
      <c r="T436" s="108" t="s">
        <v>103</v>
      </c>
      <c r="U436" s="108" t="s">
        <v>185</v>
      </c>
      <c r="V436" s="120" t="s">
        <v>1625</v>
      </c>
      <c r="Y436" s="120"/>
      <c r="AB436" s="120"/>
      <c r="AE436" s="120"/>
      <c r="BB436" s="116"/>
      <c r="BC436" s="120"/>
      <c r="BE436" s="116"/>
      <c r="BF436" s="120"/>
      <c r="BH436" s="116"/>
      <c r="BI436" s="120"/>
      <c r="BK436" s="116"/>
      <c r="BL436" s="120"/>
      <c r="BN436" s="116"/>
      <c r="BO436" s="120"/>
      <c r="BR436" s="120"/>
      <c r="BS436" s="116"/>
      <c r="BT436" s="116"/>
      <c r="BU436" s="116"/>
      <c r="BV436" s="116"/>
      <c r="BW436" s="116"/>
      <c r="BX436" s="116"/>
    </row>
    <row r="437" spans="1:256" s="108" customFormat="1" x14ac:dyDescent="0.2">
      <c r="C437" s="108" t="s">
        <v>4649</v>
      </c>
      <c r="D437" s="123">
        <v>36482</v>
      </c>
      <c r="E437" s="109" t="s">
        <v>122</v>
      </c>
      <c r="F437" s="109" t="s">
        <v>114</v>
      </c>
      <c r="G437" s="120"/>
      <c r="I437" s="116"/>
      <c r="J437" s="120"/>
      <c r="K437" s="108" t="s">
        <v>379</v>
      </c>
      <c r="L437" s="116" t="s">
        <v>81</v>
      </c>
      <c r="M437" s="120" t="s">
        <v>615</v>
      </c>
      <c r="O437" s="116"/>
      <c r="P437" s="120"/>
      <c r="R437" s="116"/>
      <c r="S437" s="120"/>
      <c r="U437" s="116"/>
      <c r="V437" s="120"/>
      <c r="X437" s="116"/>
      <c r="Y437" s="120"/>
      <c r="AA437" s="116"/>
      <c r="AB437" s="120"/>
      <c r="AD437" s="116"/>
      <c r="AE437" s="120"/>
      <c r="AG437" s="116"/>
      <c r="AH437" s="120"/>
      <c r="AJ437" s="116"/>
      <c r="AK437" s="120"/>
      <c r="AM437" s="116"/>
      <c r="AN437" s="120"/>
    </row>
    <row r="438" spans="1:256" s="108" customFormat="1" x14ac:dyDescent="0.2">
      <c r="A438" s="108" t="s">
        <v>168</v>
      </c>
      <c r="B438" s="108" t="s">
        <v>242</v>
      </c>
      <c r="C438" s="108" t="s">
        <v>2823</v>
      </c>
      <c r="D438" s="123">
        <v>35254</v>
      </c>
      <c r="E438" s="109" t="s">
        <v>362</v>
      </c>
      <c r="F438" s="109" t="s">
        <v>428</v>
      </c>
      <c r="G438" s="120" t="s">
        <v>183</v>
      </c>
      <c r="H438" s="108" t="s">
        <v>156</v>
      </c>
      <c r="I438" s="109" t="s">
        <v>242</v>
      </c>
      <c r="J438" s="109" t="s">
        <v>141</v>
      </c>
      <c r="K438" s="108" t="s">
        <v>162</v>
      </c>
      <c r="L438" s="109" t="s">
        <v>316</v>
      </c>
      <c r="M438" s="109" t="s">
        <v>2825</v>
      </c>
      <c r="N438" s="108" t="s">
        <v>156</v>
      </c>
      <c r="O438" s="109" t="s">
        <v>316</v>
      </c>
      <c r="P438" s="109" t="s">
        <v>393</v>
      </c>
      <c r="Q438" s="108" t="s">
        <v>156</v>
      </c>
      <c r="R438" s="109" t="s">
        <v>316</v>
      </c>
      <c r="S438" s="109" t="s">
        <v>141</v>
      </c>
      <c r="T438" s="108" t="s">
        <v>162</v>
      </c>
      <c r="U438" s="109" t="s">
        <v>316</v>
      </c>
      <c r="V438" s="109" t="s">
        <v>178</v>
      </c>
      <c r="W438" s="108" t="s">
        <v>156</v>
      </c>
      <c r="X438" s="109" t="s">
        <v>316</v>
      </c>
      <c r="Y438" s="109" t="s">
        <v>393</v>
      </c>
      <c r="Z438" s="108" t="s">
        <v>168</v>
      </c>
      <c r="AA438" s="109" t="s">
        <v>316</v>
      </c>
      <c r="AB438" s="109" t="s">
        <v>183</v>
      </c>
      <c r="AD438" s="109"/>
      <c r="AE438" s="109"/>
      <c r="AG438" s="109"/>
      <c r="AH438" s="109"/>
      <c r="AJ438" s="109"/>
      <c r="AK438" s="109"/>
      <c r="AM438" s="109"/>
      <c r="AN438" s="109"/>
      <c r="AP438" s="109"/>
      <c r="AQ438" s="109"/>
      <c r="AS438" s="109"/>
      <c r="AT438" s="109"/>
      <c r="AV438" s="109"/>
      <c r="AW438" s="109"/>
      <c r="AY438" s="109"/>
      <c r="AZ438" s="109"/>
    </row>
    <row r="439" spans="1:256" s="108" customFormat="1" x14ac:dyDescent="0.2">
      <c r="A439" s="108" t="s">
        <v>445</v>
      </c>
      <c r="B439" s="108" t="s">
        <v>432</v>
      </c>
      <c r="C439" s="108" t="s">
        <v>3007</v>
      </c>
      <c r="D439" s="123">
        <v>34205</v>
      </c>
      <c r="E439" s="116" t="s">
        <v>2534</v>
      </c>
      <c r="F439" s="108" t="s">
        <v>245</v>
      </c>
      <c r="G439" s="120"/>
      <c r="H439" s="108" t="s">
        <v>445</v>
      </c>
      <c r="I439" s="108" t="s">
        <v>123</v>
      </c>
      <c r="J439" s="109"/>
      <c r="K439" s="108" t="s">
        <v>445</v>
      </c>
      <c r="L439" s="108" t="s">
        <v>123</v>
      </c>
      <c r="M439" s="109"/>
      <c r="N439" s="108" t="s">
        <v>445</v>
      </c>
      <c r="O439" s="108" t="s">
        <v>434</v>
      </c>
      <c r="P439" s="109"/>
      <c r="Q439" s="108" t="s">
        <v>445</v>
      </c>
      <c r="R439" s="108" t="s">
        <v>275</v>
      </c>
      <c r="S439" s="109"/>
      <c r="T439" s="108" t="s">
        <v>445</v>
      </c>
      <c r="U439" s="108" t="s">
        <v>275</v>
      </c>
      <c r="V439" s="109"/>
      <c r="W439" s="108" t="s">
        <v>445</v>
      </c>
      <c r="X439" s="108" t="s">
        <v>275</v>
      </c>
      <c r="Y439" s="109"/>
      <c r="Z439" s="108" t="s">
        <v>445</v>
      </c>
      <c r="AA439" s="108" t="s">
        <v>275</v>
      </c>
      <c r="AB439" s="109"/>
      <c r="AC439" s="108" t="s">
        <v>445</v>
      </c>
      <c r="AD439" s="108" t="s">
        <v>123</v>
      </c>
      <c r="AE439" s="109"/>
      <c r="AF439" s="108" t="s">
        <v>445</v>
      </c>
      <c r="AG439" s="108" t="s">
        <v>123</v>
      </c>
      <c r="AH439" s="109"/>
      <c r="BB439" s="116"/>
      <c r="BC439" s="120"/>
      <c r="BE439" s="116"/>
      <c r="BF439" s="120"/>
      <c r="BH439" s="116"/>
      <c r="BI439" s="120"/>
      <c r="BK439" s="116"/>
      <c r="BL439" s="120"/>
      <c r="BN439" s="116"/>
      <c r="BO439" s="120"/>
      <c r="BR439" s="120"/>
      <c r="BS439" s="116"/>
      <c r="BT439" s="116"/>
      <c r="BU439" s="116"/>
      <c r="BV439" s="116"/>
      <c r="BW439" s="116"/>
      <c r="BX439" s="116"/>
    </row>
    <row r="440" spans="1:256" s="108" customFormat="1" x14ac:dyDescent="0.2">
      <c r="A440" s="108" t="s">
        <v>103</v>
      </c>
      <c r="B440" s="108" t="s">
        <v>123</v>
      </c>
      <c r="C440" s="108" t="s">
        <v>3242</v>
      </c>
      <c r="D440" s="123">
        <v>36146</v>
      </c>
      <c r="E440" s="116" t="s">
        <v>230</v>
      </c>
      <c r="F440" s="116" t="s">
        <v>230</v>
      </c>
      <c r="G440" s="120" t="s">
        <v>3241</v>
      </c>
      <c r="H440" s="108" t="s">
        <v>103</v>
      </c>
      <c r="I440" s="108" t="s">
        <v>242</v>
      </c>
      <c r="J440" s="120" t="s">
        <v>4650</v>
      </c>
      <c r="M440" s="120"/>
      <c r="N440" s="108" t="s">
        <v>103</v>
      </c>
      <c r="O440" s="108" t="s">
        <v>252</v>
      </c>
      <c r="P440" s="120" t="s">
        <v>2344</v>
      </c>
      <c r="S440" s="120"/>
      <c r="T440" s="108" t="s">
        <v>103</v>
      </c>
      <c r="U440" s="108" t="s">
        <v>252</v>
      </c>
      <c r="V440" s="120" t="s">
        <v>3244</v>
      </c>
      <c r="Y440" s="120"/>
      <c r="AB440" s="120"/>
      <c r="AE440" s="120"/>
      <c r="BB440" s="116"/>
      <c r="BC440" s="120"/>
      <c r="BE440" s="116"/>
      <c r="BF440" s="120"/>
      <c r="BH440" s="116"/>
      <c r="BI440" s="120"/>
      <c r="BK440" s="116"/>
      <c r="BL440" s="120"/>
      <c r="BN440" s="116"/>
      <c r="BO440" s="120"/>
      <c r="BR440" s="120"/>
      <c r="BS440" s="116"/>
      <c r="BT440" s="116"/>
      <c r="BU440" s="116"/>
      <c r="BV440" s="116"/>
      <c r="BW440" s="116"/>
      <c r="BX440" s="116"/>
    </row>
    <row r="441" spans="1:256" s="108" customFormat="1" x14ac:dyDescent="0.2">
      <c r="A441" s="120" t="s">
        <v>80</v>
      </c>
      <c r="B441" s="120" t="s">
        <v>93</v>
      </c>
      <c r="C441" s="108" t="s">
        <v>4309</v>
      </c>
      <c r="D441" s="123">
        <v>34725</v>
      </c>
      <c r="E441" s="109" t="s">
        <v>585</v>
      </c>
      <c r="F441" s="109" t="s">
        <v>4651</v>
      </c>
      <c r="G441" s="120" t="s">
        <v>4652</v>
      </c>
      <c r="H441" s="108" t="s">
        <v>80</v>
      </c>
      <c r="I441" s="109" t="s">
        <v>207</v>
      </c>
      <c r="J441" s="109" t="s">
        <v>1857</v>
      </c>
      <c r="K441" s="108" t="s">
        <v>80</v>
      </c>
      <c r="L441" s="109" t="s">
        <v>232</v>
      </c>
      <c r="M441" s="109"/>
      <c r="N441" s="108" t="s">
        <v>80</v>
      </c>
      <c r="O441" s="109" t="s">
        <v>324</v>
      </c>
      <c r="P441" s="109" t="s">
        <v>4653</v>
      </c>
      <c r="R441" s="109"/>
      <c r="S441" s="109"/>
      <c r="U441" s="109"/>
      <c r="V441" s="109"/>
      <c r="W441" s="108" t="s">
        <v>1056</v>
      </c>
      <c r="X441" s="109"/>
      <c r="Y441" s="109"/>
      <c r="Z441" s="108" t="s">
        <v>80</v>
      </c>
      <c r="AA441" s="109" t="s">
        <v>177</v>
      </c>
      <c r="AB441" s="109" t="s">
        <v>4654</v>
      </c>
      <c r="AD441" s="109"/>
      <c r="AE441" s="109"/>
      <c r="AG441" s="109"/>
      <c r="AH441" s="109"/>
      <c r="AJ441" s="109"/>
      <c r="AK441" s="109"/>
      <c r="AM441" s="109"/>
      <c r="AN441" s="109"/>
      <c r="AP441" s="109"/>
      <c r="AQ441" s="109"/>
      <c r="AS441" s="109"/>
      <c r="AT441" s="109"/>
      <c r="AV441" s="109"/>
      <c r="AW441" s="109"/>
      <c r="AY441" s="109"/>
      <c r="AZ441" s="109"/>
    </row>
    <row r="442" spans="1:256" s="108" customFormat="1" x14ac:dyDescent="0.2">
      <c r="A442" s="108" t="s">
        <v>345</v>
      </c>
      <c r="B442" s="108" t="s">
        <v>261</v>
      </c>
      <c r="C442" s="108" t="s">
        <v>3836</v>
      </c>
      <c r="D442" s="123">
        <v>35971</v>
      </c>
      <c r="E442" s="116" t="s">
        <v>121</v>
      </c>
      <c r="F442" s="120" t="s">
        <v>1509</v>
      </c>
      <c r="G442" s="120" t="s">
        <v>824</v>
      </c>
      <c r="H442" s="108" t="s">
        <v>3096</v>
      </c>
      <c r="I442" s="108" t="s">
        <v>261</v>
      </c>
      <c r="J442" s="109" t="s">
        <v>2406</v>
      </c>
      <c r="K442" s="108" t="s">
        <v>370</v>
      </c>
      <c r="L442" s="108" t="s">
        <v>140</v>
      </c>
      <c r="M442" s="109" t="s">
        <v>1092</v>
      </c>
      <c r="N442" s="108" t="s">
        <v>340</v>
      </c>
      <c r="O442" s="108" t="s">
        <v>140</v>
      </c>
      <c r="P442" s="109" t="s">
        <v>617</v>
      </c>
      <c r="Q442" s="108" t="s">
        <v>340</v>
      </c>
      <c r="R442" s="108" t="s">
        <v>140</v>
      </c>
      <c r="S442" s="109" t="s">
        <v>341</v>
      </c>
      <c r="T442" s="108" t="s">
        <v>340</v>
      </c>
      <c r="U442" s="108" t="s">
        <v>140</v>
      </c>
      <c r="V442" s="120" t="s">
        <v>823</v>
      </c>
      <c r="Y442" s="120"/>
      <c r="AB442" s="120"/>
      <c r="AE442" s="120"/>
    </row>
    <row r="443" spans="1:256" s="108" customFormat="1" x14ac:dyDescent="0.2">
      <c r="C443" s="100" t="s">
        <v>4655</v>
      </c>
      <c r="D443" s="40">
        <v>33381</v>
      </c>
      <c r="E443" s="109" t="s">
        <v>4656</v>
      </c>
      <c r="F443" s="100" t="s">
        <v>4657</v>
      </c>
      <c r="G443" s="120"/>
      <c r="J443" s="127"/>
      <c r="K443" s="108" t="s">
        <v>308</v>
      </c>
      <c r="L443" s="108" t="s">
        <v>434</v>
      </c>
      <c r="M443" s="127" t="s">
        <v>1392</v>
      </c>
      <c r="N443" s="108" t="s">
        <v>308</v>
      </c>
      <c r="O443" s="108" t="s">
        <v>434</v>
      </c>
      <c r="P443" s="127" t="s">
        <v>1389</v>
      </c>
      <c r="Q443" s="108" t="s">
        <v>308</v>
      </c>
      <c r="R443" s="108" t="s">
        <v>434</v>
      </c>
      <c r="S443" s="127" t="s">
        <v>731</v>
      </c>
      <c r="T443" s="108" t="s">
        <v>308</v>
      </c>
      <c r="U443" s="108" t="s">
        <v>434</v>
      </c>
      <c r="V443" s="127" t="s">
        <v>1365</v>
      </c>
      <c r="W443" s="108" t="s">
        <v>308</v>
      </c>
      <c r="X443" s="100" t="s">
        <v>434</v>
      </c>
      <c r="Y443" s="127" t="s">
        <v>731</v>
      </c>
      <c r="Z443" s="108" t="s">
        <v>308</v>
      </c>
      <c r="AA443" s="100" t="s">
        <v>434</v>
      </c>
      <c r="AB443" s="127" t="s">
        <v>2505</v>
      </c>
      <c r="AC443" s="108" t="s">
        <v>308</v>
      </c>
      <c r="AD443" s="100" t="s">
        <v>434</v>
      </c>
      <c r="AE443" s="127" t="s">
        <v>726</v>
      </c>
      <c r="AF443" s="108" t="s">
        <v>313</v>
      </c>
      <c r="AG443" s="100" t="s">
        <v>1299</v>
      </c>
      <c r="AH443" s="127" t="s">
        <v>729</v>
      </c>
      <c r="AI443" s="108" t="s">
        <v>313</v>
      </c>
      <c r="AJ443" s="100" t="s">
        <v>1577</v>
      </c>
      <c r="AK443" s="127" t="s">
        <v>731</v>
      </c>
      <c r="AL443" s="108" t="s">
        <v>313</v>
      </c>
      <c r="AM443" s="100" t="s">
        <v>1577</v>
      </c>
      <c r="AN443" s="127" t="s">
        <v>286</v>
      </c>
    </row>
    <row r="444" spans="1:256" s="108" customFormat="1" x14ac:dyDescent="0.2">
      <c r="A444" s="108" t="s">
        <v>308</v>
      </c>
      <c r="B444" s="108" t="s">
        <v>105</v>
      </c>
      <c r="C444" s="108" t="s">
        <v>4658</v>
      </c>
      <c r="D444" s="123">
        <v>36972</v>
      </c>
      <c r="E444" s="109" t="s">
        <v>173</v>
      </c>
      <c r="F444" s="120"/>
      <c r="G444" s="120" t="s">
        <v>938</v>
      </c>
      <c r="J444" s="120"/>
      <c r="M444" s="120"/>
      <c r="P444" s="120"/>
      <c r="S444" s="120"/>
      <c r="V444" s="120"/>
      <c r="Y444" s="120"/>
      <c r="AB444" s="120"/>
      <c r="AE444" s="120"/>
    </row>
    <row r="445" spans="1:256" s="108" customFormat="1" x14ac:dyDescent="0.2">
      <c r="A445" s="120"/>
      <c r="B445" s="120"/>
      <c r="C445" s="108" t="s">
        <v>2782</v>
      </c>
      <c r="D445" s="123">
        <v>35885</v>
      </c>
      <c r="E445" s="109" t="s">
        <v>198</v>
      </c>
      <c r="F445" s="109" t="s">
        <v>1039</v>
      </c>
      <c r="G445" s="120"/>
      <c r="H445" s="108" t="s">
        <v>184</v>
      </c>
      <c r="I445" s="116" t="s">
        <v>118</v>
      </c>
      <c r="J445" s="120"/>
      <c r="K445" s="108" t="s">
        <v>184</v>
      </c>
      <c r="L445" s="116" t="s">
        <v>118</v>
      </c>
      <c r="M445" s="120"/>
      <c r="O445" s="116"/>
      <c r="P445" s="120"/>
      <c r="R445" s="116"/>
      <c r="S445" s="120"/>
      <c r="U445" s="116"/>
      <c r="V445" s="120"/>
      <c r="X445" s="116"/>
      <c r="Y445" s="120"/>
      <c r="AA445" s="116"/>
      <c r="AB445" s="120"/>
      <c r="AD445" s="116"/>
      <c r="AE445" s="120"/>
      <c r="AG445" s="116"/>
      <c r="AH445" s="120"/>
      <c r="AJ445" s="116"/>
      <c r="AK445" s="120"/>
      <c r="AM445" s="116"/>
      <c r="AN445" s="120"/>
    </row>
    <row r="446" spans="1:256" s="108" customFormat="1" x14ac:dyDescent="0.2">
      <c r="A446" s="108" t="s">
        <v>1757</v>
      </c>
      <c r="B446" s="108" t="s">
        <v>81</v>
      </c>
      <c r="C446" s="108" t="s">
        <v>3485</v>
      </c>
      <c r="D446" s="123">
        <v>35944</v>
      </c>
      <c r="E446" s="109" t="s">
        <v>121</v>
      </c>
      <c r="F446" s="120" t="s">
        <v>89</v>
      </c>
      <c r="G446" s="120"/>
      <c r="H446" s="108" t="s">
        <v>501</v>
      </c>
      <c r="I446" s="108" t="s">
        <v>81</v>
      </c>
      <c r="J446" s="120"/>
      <c r="K446" s="108" t="s">
        <v>502</v>
      </c>
      <c r="L446" s="108" t="s">
        <v>81</v>
      </c>
      <c r="M446" s="120"/>
      <c r="N446" s="108" t="s">
        <v>501</v>
      </c>
      <c r="O446" s="108" t="s">
        <v>81</v>
      </c>
      <c r="P446" s="120"/>
      <c r="S446" s="120"/>
      <c r="V446" s="120"/>
      <c r="Y446" s="120"/>
      <c r="AB446" s="120"/>
      <c r="AE446" s="120"/>
    </row>
    <row r="447" spans="1:256" s="108" customFormat="1" x14ac:dyDescent="0.2">
      <c r="A447" s="108" t="s">
        <v>147</v>
      </c>
      <c r="B447" s="108" t="s">
        <v>95</v>
      </c>
      <c r="C447" s="108" t="s">
        <v>2112</v>
      </c>
      <c r="D447" s="123">
        <v>36607</v>
      </c>
      <c r="E447" s="109" t="s">
        <v>2113</v>
      </c>
      <c r="F447" s="120" t="s">
        <v>90</v>
      </c>
      <c r="G447" s="120"/>
      <c r="H447" s="108" t="s">
        <v>147</v>
      </c>
      <c r="I447" s="108" t="s">
        <v>95</v>
      </c>
      <c r="J447" s="120"/>
      <c r="K447" s="108" t="s">
        <v>127</v>
      </c>
      <c r="L447" s="108" t="s">
        <v>134</v>
      </c>
      <c r="M447" s="120"/>
      <c r="N447" s="108" t="s">
        <v>147</v>
      </c>
      <c r="O447" s="108" t="s">
        <v>134</v>
      </c>
      <c r="P447" s="120"/>
      <c r="S447" s="120"/>
      <c r="V447" s="120"/>
      <c r="Y447" s="120"/>
      <c r="AB447" s="120"/>
      <c r="AE447" s="120"/>
    </row>
    <row r="448" spans="1:256" s="108" customFormat="1" x14ac:dyDescent="0.2">
      <c r="A448" s="108" t="s">
        <v>212</v>
      </c>
      <c r="B448" s="108" t="s">
        <v>434</v>
      </c>
      <c r="C448" s="108" t="s">
        <v>3800</v>
      </c>
      <c r="D448" s="123">
        <v>35326</v>
      </c>
      <c r="E448" s="116" t="s">
        <v>149</v>
      </c>
      <c r="F448" s="116" t="s">
        <v>149</v>
      </c>
      <c r="G448" s="120" t="s">
        <v>594</v>
      </c>
      <c r="H448" s="108" t="s">
        <v>212</v>
      </c>
      <c r="I448" s="108" t="s">
        <v>434</v>
      </c>
      <c r="J448" s="120" t="s">
        <v>594</v>
      </c>
      <c r="K448" s="108" t="s">
        <v>212</v>
      </c>
      <c r="L448" s="108" t="s">
        <v>434</v>
      </c>
      <c r="M448" s="120" t="s">
        <v>594</v>
      </c>
      <c r="N448" s="108" t="s">
        <v>226</v>
      </c>
      <c r="O448" s="108" t="s">
        <v>177</v>
      </c>
      <c r="P448" s="120" t="s">
        <v>234</v>
      </c>
      <c r="Q448" s="108" t="s">
        <v>226</v>
      </c>
      <c r="R448" s="108" t="s">
        <v>177</v>
      </c>
      <c r="S448" s="120" t="s">
        <v>234</v>
      </c>
      <c r="T448" s="108" t="s">
        <v>555</v>
      </c>
      <c r="U448" s="108" t="s">
        <v>177</v>
      </c>
      <c r="V448" s="120" t="s">
        <v>1638</v>
      </c>
      <c r="Y448" s="120"/>
      <c r="AB448" s="120"/>
      <c r="AE448" s="120"/>
    </row>
    <row r="449" spans="1:256" s="108" customFormat="1" x14ac:dyDescent="0.2">
      <c r="A449" s="108" t="s">
        <v>510</v>
      </c>
      <c r="B449" s="108" t="s">
        <v>185</v>
      </c>
      <c r="C449" s="108" t="s">
        <v>3050</v>
      </c>
      <c r="D449" s="123">
        <v>36629</v>
      </c>
      <c r="E449" s="109" t="s">
        <v>89</v>
      </c>
      <c r="F449" s="120" t="s">
        <v>416</v>
      </c>
      <c r="G449" s="120"/>
      <c r="H449" s="108" t="s">
        <v>133</v>
      </c>
      <c r="I449" s="108" t="s">
        <v>185</v>
      </c>
      <c r="J449" s="120"/>
      <c r="K449" s="108" t="s">
        <v>133</v>
      </c>
      <c r="L449" s="108" t="s">
        <v>185</v>
      </c>
      <c r="M449" s="120"/>
      <c r="N449" s="108" t="s">
        <v>147</v>
      </c>
      <c r="O449" s="108" t="s">
        <v>185</v>
      </c>
      <c r="P449" s="120"/>
      <c r="S449" s="120"/>
      <c r="V449" s="120"/>
      <c r="Y449" s="120"/>
      <c r="AB449" s="120"/>
      <c r="AE449" s="120"/>
    </row>
    <row r="450" spans="1:256" s="108" customFormat="1" x14ac:dyDescent="0.2">
      <c r="A450" s="108" t="s">
        <v>147</v>
      </c>
      <c r="B450" s="108" t="s">
        <v>93</v>
      </c>
      <c r="C450" s="108" t="s">
        <v>1885</v>
      </c>
      <c r="D450" s="123">
        <v>36868</v>
      </c>
      <c r="E450" s="109" t="s">
        <v>348</v>
      </c>
      <c r="F450" s="109" t="s">
        <v>236</v>
      </c>
      <c r="G450" s="120"/>
      <c r="H450" s="108" t="s">
        <v>127</v>
      </c>
      <c r="I450" s="116" t="s">
        <v>93</v>
      </c>
      <c r="J450" s="120"/>
      <c r="K450" s="108" t="s">
        <v>1035</v>
      </c>
      <c r="L450" s="116" t="s">
        <v>93</v>
      </c>
      <c r="M450" s="120"/>
      <c r="O450" s="116"/>
      <c r="P450" s="120"/>
      <c r="R450" s="116"/>
      <c r="S450" s="120"/>
      <c r="U450" s="116"/>
      <c r="V450" s="120"/>
      <c r="X450" s="116"/>
      <c r="Y450" s="120"/>
      <c r="AA450" s="116"/>
      <c r="AB450" s="120"/>
      <c r="AD450" s="116"/>
      <c r="AE450" s="120"/>
      <c r="AG450" s="116"/>
      <c r="AH450" s="120"/>
      <c r="AJ450" s="116"/>
      <c r="AK450" s="120"/>
      <c r="AM450" s="116"/>
      <c r="AN450" s="120"/>
    </row>
    <row r="451" spans="1:256" s="108" customFormat="1" x14ac:dyDescent="0.2">
      <c r="A451" s="108" t="s">
        <v>402</v>
      </c>
      <c r="B451" s="108" t="s">
        <v>261</v>
      </c>
      <c r="C451" s="108" t="s">
        <v>1132</v>
      </c>
      <c r="D451" s="123">
        <v>34575</v>
      </c>
      <c r="E451" s="116" t="s">
        <v>405</v>
      </c>
      <c r="F451" s="120" t="s">
        <v>452</v>
      </c>
      <c r="G451" s="120" t="s">
        <v>393</v>
      </c>
      <c r="H451" s="108" t="s">
        <v>402</v>
      </c>
      <c r="I451" s="109" t="s">
        <v>140</v>
      </c>
      <c r="J451" s="109" t="s">
        <v>141</v>
      </c>
      <c r="K451" s="108" t="s">
        <v>402</v>
      </c>
      <c r="L451" s="109" t="s">
        <v>140</v>
      </c>
      <c r="M451" s="109" t="s">
        <v>393</v>
      </c>
      <c r="N451" s="108" t="s">
        <v>399</v>
      </c>
      <c r="O451" s="109" t="s">
        <v>185</v>
      </c>
      <c r="P451" s="109" t="s">
        <v>393</v>
      </c>
      <c r="Q451" s="108" t="s">
        <v>402</v>
      </c>
      <c r="R451" s="109" t="s">
        <v>185</v>
      </c>
      <c r="S451" s="109" t="s">
        <v>393</v>
      </c>
      <c r="T451" s="108" t="s">
        <v>402</v>
      </c>
      <c r="U451" s="109" t="s">
        <v>170</v>
      </c>
      <c r="V451" s="109" t="s">
        <v>164</v>
      </c>
      <c r="W451" s="108" t="s">
        <v>397</v>
      </c>
      <c r="X451" s="109" t="s">
        <v>95</v>
      </c>
      <c r="Y451" s="109" t="s">
        <v>412</v>
      </c>
      <c r="Z451" s="108" t="s">
        <v>399</v>
      </c>
      <c r="AA451" s="109" t="s">
        <v>95</v>
      </c>
      <c r="AB451" s="109" t="s">
        <v>141</v>
      </c>
      <c r="AC451" s="108" t="s">
        <v>397</v>
      </c>
      <c r="AD451" s="109" t="s">
        <v>95</v>
      </c>
      <c r="AE451" s="109" t="s">
        <v>433</v>
      </c>
    </row>
    <row r="452" spans="1:256" s="108" customFormat="1" x14ac:dyDescent="0.2">
      <c r="A452" s="108" t="s">
        <v>103</v>
      </c>
      <c r="B452" s="108" t="s">
        <v>170</v>
      </c>
      <c r="C452" s="108" t="s">
        <v>1601</v>
      </c>
      <c r="D452" s="123">
        <v>35960</v>
      </c>
      <c r="E452" s="109" t="s">
        <v>198</v>
      </c>
      <c r="F452" s="109" t="s">
        <v>180</v>
      </c>
      <c r="G452" s="120" t="s">
        <v>1600</v>
      </c>
      <c r="H452" s="108" t="s">
        <v>103</v>
      </c>
      <c r="I452" s="116" t="s">
        <v>195</v>
      </c>
      <c r="J452" s="120" t="s">
        <v>4659</v>
      </c>
      <c r="K452" s="108" t="s">
        <v>94</v>
      </c>
      <c r="L452" s="116" t="s">
        <v>195</v>
      </c>
      <c r="M452" s="120" t="s">
        <v>1165</v>
      </c>
      <c r="O452" s="116"/>
      <c r="P452" s="120"/>
      <c r="R452" s="116"/>
      <c r="S452" s="120"/>
      <c r="U452" s="116"/>
      <c r="V452" s="120"/>
      <c r="X452" s="116"/>
      <c r="Y452" s="120"/>
      <c r="AA452" s="116"/>
      <c r="AB452" s="120"/>
      <c r="AD452" s="116"/>
      <c r="AE452" s="120"/>
      <c r="AG452" s="116"/>
      <c r="AH452" s="120"/>
      <c r="AJ452" s="116"/>
      <c r="AK452" s="120"/>
      <c r="AM452" s="116"/>
      <c r="AN452" s="120"/>
    </row>
    <row r="453" spans="1:256" s="108" customFormat="1" x14ac:dyDescent="0.2">
      <c r="A453" s="108" t="s">
        <v>1035</v>
      </c>
      <c r="B453" s="108" t="s">
        <v>192</v>
      </c>
      <c r="C453" s="108" t="s">
        <v>1628</v>
      </c>
      <c r="D453" s="123">
        <v>37115</v>
      </c>
      <c r="E453" s="109" t="s">
        <v>98</v>
      </c>
      <c r="F453" s="109" t="s">
        <v>98</v>
      </c>
      <c r="G453" s="120"/>
      <c r="H453" s="108" t="s">
        <v>1186</v>
      </c>
      <c r="I453" s="116" t="s">
        <v>192</v>
      </c>
      <c r="J453" s="120"/>
      <c r="K453" s="108" t="s">
        <v>686</v>
      </c>
      <c r="L453" s="116" t="s">
        <v>192</v>
      </c>
      <c r="M453" s="120"/>
      <c r="O453" s="116"/>
      <c r="P453" s="120"/>
      <c r="R453" s="116"/>
      <c r="S453" s="120"/>
      <c r="U453" s="116"/>
      <c r="V453" s="120"/>
      <c r="X453" s="116"/>
      <c r="Y453" s="120"/>
      <c r="AA453" s="116"/>
      <c r="AB453" s="120"/>
      <c r="AD453" s="116"/>
      <c r="AE453" s="120"/>
      <c r="AG453" s="116"/>
      <c r="AH453" s="120"/>
      <c r="AJ453" s="116"/>
      <c r="AK453" s="120"/>
      <c r="AM453" s="116"/>
      <c r="AN453" s="120"/>
    </row>
    <row r="454" spans="1:256" s="108" customFormat="1" x14ac:dyDescent="0.2">
      <c r="A454" s="108" t="s">
        <v>147</v>
      </c>
      <c r="B454" s="108" t="s">
        <v>105</v>
      </c>
      <c r="C454" s="108" t="s">
        <v>4084</v>
      </c>
      <c r="D454" s="123">
        <v>36542</v>
      </c>
      <c r="E454" s="109" t="s">
        <v>477</v>
      </c>
      <c r="F454" s="120"/>
      <c r="G454" s="120"/>
      <c r="J454" s="120"/>
      <c r="M454" s="120"/>
      <c r="P454" s="120"/>
      <c r="S454" s="120"/>
      <c r="V454" s="120"/>
      <c r="Y454" s="120"/>
      <c r="AB454" s="120"/>
      <c r="AE454" s="120"/>
    </row>
    <row r="455" spans="1:256" s="108" customFormat="1" x14ac:dyDescent="0.2">
      <c r="C455" s="108" t="s">
        <v>633</v>
      </c>
      <c r="D455" s="123">
        <v>36875</v>
      </c>
      <c r="E455" s="109" t="s">
        <v>172</v>
      </c>
      <c r="F455" s="120" t="s">
        <v>344</v>
      </c>
      <c r="G455" s="120"/>
      <c r="H455" s="108" t="s">
        <v>397</v>
      </c>
      <c r="I455" s="108" t="s">
        <v>261</v>
      </c>
      <c r="J455" s="120" t="s">
        <v>398</v>
      </c>
      <c r="M455" s="120"/>
      <c r="P455" s="120"/>
      <c r="S455" s="120"/>
      <c r="V455" s="120"/>
      <c r="Y455" s="120"/>
      <c r="AB455" s="120"/>
      <c r="AE455" s="120"/>
      <c r="BB455" s="116"/>
      <c r="BC455" s="120"/>
      <c r="BE455" s="116"/>
      <c r="BF455" s="120"/>
      <c r="BH455" s="116"/>
      <c r="BI455" s="120"/>
      <c r="BK455" s="116"/>
      <c r="BL455" s="120"/>
      <c r="BN455" s="116"/>
      <c r="BO455" s="120"/>
      <c r="BR455" s="120"/>
      <c r="BS455" s="116"/>
      <c r="BT455" s="116"/>
      <c r="BU455" s="116"/>
      <c r="BV455" s="116"/>
      <c r="BW455" s="116"/>
      <c r="BX455" s="116"/>
    </row>
    <row r="456" spans="1:256" s="108" customFormat="1" x14ac:dyDescent="0.2">
      <c r="A456" s="108" t="s">
        <v>409</v>
      </c>
      <c r="B456" s="108" t="s">
        <v>177</v>
      </c>
      <c r="C456" s="108" t="s">
        <v>2310</v>
      </c>
      <c r="D456" s="123">
        <v>35146</v>
      </c>
      <c r="E456" s="116" t="s">
        <v>230</v>
      </c>
      <c r="F456" s="120" t="s">
        <v>150</v>
      </c>
      <c r="G456" s="120" t="s">
        <v>412</v>
      </c>
      <c r="H456" s="108" t="s">
        <v>409</v>
      </c>
      <c r="I456" s="108" t="s">
        <v>93</v>
      </c>
      <c r="J456" s="120" t="s">
        <v>412</v>
      </c>
      <c r="K456" s="108" t="s">
        <v>409</v>
      </c>
      <c r="L456" s="108" t="s">
        <v>93</v>
      </c>
      <c r="M456" s="120" t="s">
        <v>389</v>
      </c>
      <c r="N456" s="108" t="s">
        <v>409</v>
      </c>
      <c r="O456" s="108" t="s">
        <v>93</v>
      </c>
      <c r="P456" s="120" t="s">
        <v>629</v>
      </c>
      <c r="Q456" s="108" t="s">
        <v>409</v>
      </c>
      <c r="R456" s="108" t="s">
        <v>93</v>
      </c>
      <c r="S456" s="120" t="s">
        <v>408</v>
      </c>
      <c r="T456" s="108" t="s">
        <v>409</v>
      </c>
      <c r="U456" s="108" t="s">
        <v>93</v>
      </c>
      <c r="V456" s="120" t="s">
        <v>389</v>
      </c>
      <c r="Y456" s="120"/>
      <c r="AB456" s="120"/>
      <c r="AE456" s="120"/>
      <c r="BB456" s="36"/>
      <c r="BC456" s="36"/>
      <c r="BE456" s="36"/>
      <c r="BF456" s="36"/>
      <c r="BH456" s="36"/>
      <c r="BI456" s="36"/>
      <c r="BK456" s="36"/>
      <c r="BL456" s="36"/>
      <c r="BN456" s="36"/>
      <c r="BO456" s="8"/>
      <c r="BR456" s="8"/>
      <c r="BS456" s="8"/>
      <c r="BT456" s="8"/>
      <c r="BU456" s="8"/>
      <c r="BW456" s="9"/>
      <c r="BX456" s="9"/>
    </row>
    <row r="457" spans="1:256" s="108" customFormat="1" x14ac:dyDescent="0.2">
      <c r="A457" s="108" t="s">
        <v>156</v>
      </c>
      <c r="B457" s="108" t="s">
        <v>261</v>
      </c>
      <c r="C457" s="108" t="s">
        <v>1643</v>
      </c>
      <c r="D457" s="123">
        <v>36611</v>
      </c>
      <c r="E457" s="109" t="s">
        <v>191</v>
      </c>
      <c r="F457" s="120" t="s">
        <v>90</v>
      </c>
      <c r="G457" s="120" t="s">
        <v>164</v>
      </c>
      <c r="H457" s="109"/>
      <c r="I457" s="109"/>
      <c r="J457" s="120"/>
      <c r="M457" s="120"/>
      <c r="N457" s="108" t="s">
        <v>162</v>
      </c>
      <c r="O457" s="108" t="s">
        <v>123</v>
      </c>
      <c r="P457" s="120" t="s">
        <v>163</v>
      </c>
      <c r="S457" s="120"/>
      <c r="V457" s="120"/>
      <c r="Y457" s="120"/>
      <c r="AB457" s="120"/>
      <c r="AE457" s="120"/>
      <c r="BB457" s="36"/>
      <c r="BC457" s="36"/>
      <c r="BE457" s="36"/>
      <c r="BF457" s="36"/>
      <c r="BH457" s="36"/>
      <c r="BI457" s="36"/>
      <c r="BK457" s="36"/>
      <c r="BL457" s="36"/>
      <c r="BN457" s="36"/>
      <c r="BO457" s="8"/>
      <c r="BR457" s="8"/>
      <c r="BS457" s="8"/>
      <c r="BT457" s="8"/>
      <c r="BU457" s="8"/>
      <c r="BW457" s="9"/>
      <c r="BX457" s="9"/>
    </row>
    <row r="458" spans="1:256" x14ac:dyDescent="0.2">
      <c r="A458" s="108" t="s">
        <v>147</v>
      </c>
      <c r="B458" s="108" t="s">
        <v>192</v>
      </c>
      <c r="C458" s="108" t="s">
        <v>4072</v>
      </c>
      <c r="D458" s="123">
        <v>35565</v>
      </c>
      <c r="E458" s="116" t="s">
        <v>121</v>
      </c>
      <c r="F458" s="120" t="s">
        <v>979</v>
      </c>
      <c r="G458" s="120"/>
      <c r="H458" s="108"/>
      <c r="I458" s="108"/>
      <c r="J458" s="120"/>
      <c r="K458" s="108"/>
      <c r="L458" s="108"/>
      <c r="M458" s="120"/>
      <c r="N458" s="108" t="s">
        <v>147</v>
      </c>
      <c r="O458" s="108" t="s">
        <v>192</v>
      </c>
      <c r="P458" s="120"/>
      <c r="Q458" s="108" t="s">
        <v>686</v>
      </c>
      <c r="R458" s="108" t="s">
        <v>192</v>
      </c>
      <c r="S458" s="120"/>
      <c r="T458" s="108" t="s">
        <v>147</v>
      </c>
      <c r="U458" s="108" t="s">
        <v>192</v>
      </c>
      <c r="V458" s="120"/>
      <c r="W458" s="108"/>
      <c r="X458" s="108"/>
      <c r="Y458" s="120"/>
      <c r="Z458" s="108"/>
      <c r="AA458" s="108"/>
      <c r="AB458" s="120"/>
      <c r="AC458" s="108"/>
      <c r="AD458" s="108"/>
      <c r="AE458" s="120"/>
      <c r="AF458" s="108"/>
      <c r="AG458" s="108"/>
      <c r="AH458" s="108"/>
      <c r="AI458" s="108"/>
      <c r="AJ458" s="108"/>
      <c r="AK458" s="108"/>
      <c r="AL458" s="108"/>
      <c r="AM458" s="108"/>
      <c r="AN458" s="108"/>
      <c r="AO458" s="108"/>
      <c r="AP458" s="108"/>
      <c r="AQ458" s="108"/>
      <c r="AR458" s="108"/>
      <c r="AS458" s="108"/>
      <c r="AT458" s="108"/>
      <c r="AU458" s="108"/>
      <c r="AV458" s="108"/>
      <c r="AW458" s="108"/>
      <c r="AX458" s="108"/>
      <c r="AY458" s="108"/>
      <c r="AZ458" s="108"/>
      <c r="BA458" s="108"/>
      <c r="BB458" s="108"/>
      <c r="BC458" s="108"/>
      <c r="BD458" s="108"/>
      <c r="BE458" s="108"/>
      <c r="BF458" s="108"/>
      <c r="BG458" s="108"/>
      <c r="BH458" s="108"/>
      <c r="BI458" s="108"/>
      <c r="BJ458" s="108"/>
      <c r="BK458" s="108"/>
      <c r="BL458" s="108"/>
      <c r="BM458" s="108"/>
      <c r="BN458" s="108"/>
      <c r="BO458" s="108"/>
      <c r="BP458" s="108"/>
      <c r="BQ458" s="108"/>
      <c r="BR458" s="108"/>
      <c r="BS458" s="108"/>
      <c r="BT458" s="108"/>
      <c r="BU458" s="108"/>
      <c r="BV458" s="108"/>
      <c r="BW458" s="108"/>
      <c r="BX458" s="108"/>
      <c r="BY458" s="108"/>
      <c r="BZ458" s="108"/>
      <c r="CA458" s="108"/>
      <c r="CB458" s="108"/>
      <c r="CC458" s="108"/>
      <c r="CD458" s="108"/>
      <c r="CE458" s="108"/>
      <c r="CF458" s="108"/>
      <c r="CG458" s="108"/>
      <c r="CH458" s="108"/>
      <c r="CI458" s="108"/>
      <c r="CJ458" s="108"/>
      <c r="CK458" s="108"/>
      <c r="CL458" s="108"/>
      <c r="CM458" s="108"/>
      <c r="CN458" s="108"/>
      <c r="CO458" s="108"/>
      <c r="CP458" s="108"/>
      <c r="CQ458" s="108"/>
      <c r="CR458" s="108"/>
      <c r="CS458" s="108"/>
      <c r="CT458" s="108"/>
      <c r="CU458" s="108"/>
      <c r="CV458" s="108"/>
      <c r="CW458" s="108"/>
      <c r="CX458" s="108"/>
      <c r="CY458" s="108"/>
      <c r="CZ458" s="108"/>
      <c r="DA458" s="108"/>
      <c r="DB458" s="108"/>
      <c r="DC458" s="108"/>
      <c r="DD458" s="108"/>
      <c r="DE458" s="108"/>
      <c r="DF458" s="108"/>
      <c r="DG458" s="108"/>
      <c r="DH458" s="108"/>
      <c r="DI458" s="108"/>
      <c r="DJ458" s="108"/>
      <c r="DK458" s="108"/>
      <c r="DL458" s="108"/>
      <c r="DM458" s="108"/>
      <c r="DN458" s="108"/>
      <c r="DO458" s="108"/>
      <c r="DP458" s="108"/>
      <c r="DQ458" s="108"/>
      <c r="DR458" s="108"/>
      <c r="DS458" s="108"/>
      <c r="DT458" s="108"/>
      <c r="DU458" s="108"/>
      <c r="DV458" s="108"/>
      <c r="DW458" s="108"/>
      <c r="DX458" s="108"/>
      <c r="DY458" s="108"/>
      <c r="DZ458" s="108"/>
      <c r="EA458" s="108"/>
      <c r="EB458" s="108"/>
      <c r="EC458" s="108"/>
      <c r="ED458" s="108"/>
      <c r="EE458" s="108"/>
      <c r="EF458" s="108"/>
      <c r="EG458" s="108"/>
      <c r="EH458" s="108"/>
      <c r="EI458" s="108"/>
      <c r="EJ458" s="108"/>
      <c r="EK458" s="108"/>
      <c r="EL458" s="108"/>
      <c r="EM458" s="108"/>
      <c r="EN458" s="108"/>
      <c r="EO458" s="108"/>
      <c r="EP458" s="108"/>
      <c r="EQ458" s="108"/>
      <c r="ER458" s="108"/>
      <c r="ES458" s="108"/>
      <c r="ET458" s="108"/>
      <c r="EU458" s="108"/>
      <c r="EV458" s="108"/>
      <c r="EW458" s="108"/>
      <c r="EX458" s="108"/>
      <c r="EY458" s="108"/>
      <c r="EZ458" s="108"/>
      <c r="FA458" s="108"/>
      <c r="FB458" s="108"/>
      <c r="FC458" s="108"/>
      <c r="FD458" s="108"/>
      <c r="FE458" s="108"/>
      <c r="FF458" s="108"/>
      <c r="FG458" s="108"/>
      <c r="FH458" s="108"/>
      <c r="FI458" s="108"/>
      <c r="FJ458" s="108"/>
      <c r="FK458" s="108"/>
      <c r="FL458" s="108"/>
      <c r="FM458" s="108"/>
      <c r="FN458" s="108"/>
      <c r="FO458" s="108"/>
      <c r="FP458" s="108"/>
      <c r="FQ458" s="108"/>
      <c r="FR458" s="108"/>
      <c r="FS458" s="108"/>
      <c r="FT458" s="108"/>
      <c r="FU458" s="108"/>
      <c r="FV458" s="108"/>
      <c r="FW458" s="108"/>
      <c r="FX458" s="108"/>
      <c r="FY458" s="108"/>
      <c r="FZ458" s="108"/>
      <c r="GA458" s="108"/>
      <c r="GB458" s="108"/>
      <c r="GC458" s="108"/>
      <c r="GD458" s="108"/>
      <c r="GE458" s="108"/>
      <c r="GF458" s="108"/>
      <c r="GG458" s="108"/>
      <c r="GH458" s="108"/>
      <c r="GI458" s="108"/>
      <c r="GJ458" s="108"/>
      <c r="GK458" s="108"/>
      <c r="GL458" s="108"/>
      <c r="GM458" s="108"/>
      <c r="GN458" s="108"/>
      <c r="GO458" s="108"/>
      <c r="GP458" s="108"/>
      <c r="GQ458" s="108"/>
      <c r="GR458" s="108"/>
      <c r="GS458" s="108"/>
      <c r="GT458" s="108"/>
      <c r="GU458" s="108"/>
      <c r="GV458" s="108"/>
      <c r="GW458" s="108"/>
      <c r="GX458" s="108"/>
      <c r="GY458" s="108"/>
      <c r="GZ458" s="108"/>
      <c r="HA458" s="108"/>
      <c r="HB458" s="108"/>
      <c r="HC458" s="108"/>
      <c r="HD458" s="108"/>
      <c r="HE458" s="108"/>
      <c r="HF458" s="108"/>
      <c r="HG458" s="108"/>
      <c r="HH458" s="108"/>
      <c r="HI458" s="108"/>
      <c r="HJ458" s="108"/>
      <c r="HK458" s="108"/>
      <c r="HL458" s="108"/>
      <c r="HM458" s="108"/>
      <c r="HN458" s="108"/>
      <c r="HO458" s="108"/>
      <c r="HP458" s="108"/>
      <c r="HQ458" s="108"/>
      <c r="HR458" s="108"/>
      <c r="HS458" s="108"/>
      <c r="HT458" s="108"/>
      <c r="HU458" s="108"/>
      <c r="HV458" s="108"/>
      <c r="HW458" s="108"/>
      <c r="HX458" s="108"/>
      <c r="HY458" s="108"/>
      <c r="HZ458" s="108"/>
      <c r="IA458" s="108"/>
      <c r="IB458" s="108"/>
      <c r="IC458" s="108"/>
      <c r="ID458" s="108"/>
      <c r="IE458" s="108"/>
      <c r="IF458" s="108"/>
      <c r="IG458" s="108"/>
      <c r="IH458" s="108"/>
      <c r="II458" s="108"/>
      <c r="IJ458" s="108"/>
      <c r="IK458" s="108"/>
      <c r="IL458" s="108"/>
      <c r="IM458" s="108"/>
      <c r="IN458" s="108"/>
      <c r="IO458" s="108"/>
      <c r="IP458" s="108"/>
      <c r="IQ458" s="108"/>
      <c r="IR458" s="108"/>
      <c r="IS458" s="108"/>
      <c r="IT458" s="108"/>
      <c r="IU458" s="108"/>
      <c r="IV458" s="108"/>
    </row>
    <row r="459" spans="1:256" s="108" customFormat="1" x14ac:dyDescent="0.2">
      <c r="A459" s="108" t="s">
        <v>340</v>
      </c>
      <c r="B459" s="108" t="s">
        <v>185</v>
      </c>
      <c r="C459" s="108" t="s">
        <v>4660</v>
      </c>
      <c r="D459" s="123">
        <v>37223</v>
      </c>
      <c r="E459" s="109" t="s">
        <v>4449</v>
      </c>
      <c r="F459" s="120"/>
      <c r="G459" s="120" t="s">
        <v>341</v>
      </c>
      <c r="J459" s="120"/>
      <c r="M459" s="120"/>
      <c r="P459" s="120"/>
      <c r="S459" s="120"/>
      <c r="V459" s="120"/>
      <c r="Y459" s="120"/>
      <c r="AB459" s="120"/>
      <c r="AE459" s="120"/>
    </row>
    <row r="460" spans="1:256" s="108" customFormat="1" x14ac:dyDescent="0.2">
      <c r="A460" s="108" t="s">
        <v>379</v>
      </c>
      <c r="B460" s="108" t="s">
        <v>242</v>
      </c>
      <c r="C460" s="108" t="s">
        <v>3429</v>
      </c>
      <c r="D460" s="123">
        <v>34012</v>
      </c>
      <c r="E460" s="109" t="s">
        <v>3430</v>
      </c>
      <c r="F460" s="109" t="s">
        <v>1436</v>
      </c>
      <c r="G460" s="120" t="s">
        <v>382</v>
      </c>
      <c r="H460" s="108" t="s">
        <v>376</v>
      </c>
      <c r="I460" s="116" t="s">
        <v>242</v>
      </c>
      <c r="J460" s="120" t="s">
        <v>741</v>
      </c>
      <c r="K460" s="108" t="s">
        <v>279</v>
      </c>
      <c r="L460" s="116" t="s">
        <v>105</v>
      </c>
      <c r="M460" s="120" t="s">
        <v>2188</v>
      </c>
      <c r="N460" s="108" t="s">
        <v>808</v>
      </c>
      <c r="O460" s="116" t="s">
        <v>324</v>
      </c>
      <c r="P460" s="120" t="s">
        <v>346</v>
      </c>
      <c r="Q460" s="108" t="s">
        <v>808</v>
      </c>
      <c r="R460" s="116" t="s">
        <v>324</v>
      </c>
      <c r="S460" s="120" t="s">
        <v>617</v>
      </c>
      <c r="T460" s="108" t="s">
        <v>808</v>
      </c>
      <c r="U460" s="116" t="s">
        <v>177</v>
      </c>
      <c r="V460" s="120" t="s">
        <v>3514</v>
      </c>
      <c r="W460" s="108" t="s">
        <v>808</v>
      </c>
      <c r="X460" s="116" t="s">
        <v>177</v>
      </c>
      <c r="Y460" s="120" t="s">
        <v>2521</v>
      </c>
      <c r="Z460" s="108" t="s">
        <v>808</v>
      </c>
      <c r="AA460" s="116" t="s">
        <v>177</v>
      </c>
      <c r="AB460" s="120" t="s">
        <v>1407</v>
      </c>
      <c r="AC460" s="108" t="s">
        <v>279</v>
      </c>
      <c r="AD460" s="116" t="s">
        <v>177</v>
      </c>
      <c r="AE460" s="120" t="s">
        <v>2759</v>
      </c>
      <c r="AF460" s="108" t="s">
        <v>279</v>
      </c>
      <c r="AG460" s="116" t="s">
        <v>177</v>
      </c>
      <c r="AH460" s="120" t="s">
        <v>804</v>
      </c>
      <c r="AI460" s="108" t="s">
        <v>379</v>
      </c>
      <c r="AJ460" s="116" t="s">
        <v>177</v>
      </c>
      <c r="AK460" s="120" t="s">
        <v>1246</v>
      </c>
      <c r="AM460" s="116"/>
      <c r="AN460" s="120"/>
      <c r="AP460" s="116"/>
      <c r="AQ460" s="120"/>
      <c r="AS460" s="116"/>
      <c r="AT460" s="120"/>
      <c r="AV460" s="116"/>
      <c r="AW460" s="120"/>
      <c r="AY460" s="116"/>
      <c r="AZ460" s="120"/>
      <c r="BB460" s="109"/>
      <c r="BC460" s="109"/>
      <c r="BE460" s="109"/>
      <c r="BF460" s="109"/>
      <c r="BH460" s="109"/>
      <c r="BI460" s="109"/>
      <c r="BK460" s="109"/>
      <c r="BL460" s="109"/>
      <c r="BN460" s="109"/>
      <c r="BO460" s="120"/>
      <c r="BR460" s="120"/>
      <c r="BS460" s="120"/>
      <c r="BT460" s="120"/>
      <c r="BU460" s="120"/>
      <c r="BW460" s="116"/>
      <c r="BX460" s="116"/>
    </row>
    <row r="461" spans="1:256" s="108" customFormat="1" x14ac:dyDescent="0.2">
      <c r="A461" s="108" t="s">
        <v>386</v>
      </c>
      <c r="B461" s="108" t="s">
        <v>434</v>
      </c>
      <c r="C461" s="108" t="s">
        <v>2537</v>
      </c>
      <c r="D461" s="123">
        <v>35835</v>
      </c>
      <c r="E461" s="109" t="s">
        <v>89</v>
      </c>
      <c r="F461" s="120" t="s">
        <v>99</v>
      </c>
      <c r="G461" s="120" t="s">
        <v>141</v>
      </c>
      <c r="H461" s="108" t="s">
        <v>386</v>
      </c>
      <c r="I461" s="108" t="s">
        <v>434</v>
      </c>
      <c r="J461" s="120" t="s">
        <v>141</v>
      </c>
      <c r="K461" s="108" t="s">
        <v>397</v>
      </c>
      <c r="L461" s="108" t="s">
        <v>434</v>
      </c>
      <c r="M461" s="120" t="s">
        <v>398</v>
      </c>
      <c r="N461" s="108" t="s">
        <v>399</v>
      </c>
      <c r="O461" s="108" t="s">
        <v>434</v>
      </c>
      <c r="P461" s="120" t="s">
        <v>141</v>
      </c>
      <c r="S461" s="120"/>
      <c r="V461" s="120"/>
      <c r="Y461" s="120"/>
      <c r="AB461" s="120"/>
      <c r="AE461" s="120"/>
    </row>
    <row r="462" spans="1:256" s="108" customFormat="1" x14ac:dyDescent="0.2">
      <c r="A462" s="108" t="s">
        <v>298</v>
      </c>
      <c r="B462" s="116" t="s">
        <v>93</v>
      </c>
      <c r="C462" s="108" t="s">
        <v>4362</v>
      </c>
      <c r="D462" s="123">
        <v>36186</v>
      </c>
      <c r="E462" s="109" t="s">
        <v>477</v>
      </c>
      <c r="F462" s="109"/>
      <c r="G462" s="120" t="s">
        <v>587</v>
      </c>
      <c r="H462" s="108" t="s">
        <v>315</v>
      </c>
      <c r="I462" s="116" t="s">
        <v>275</v>
      </c>
      <c r="J462" s="120" t="s">
        <v>241</v>
      </c>
      <c r="K462" s="108" t="s">
        <v>315</v>
      </c>
      <c r="L462" s="116" t="s">
        <v>434</v>
      </c>
      <c r="M462" s="120" t="s">
        <v>241</v>
      </c>
      <c r="O462" s="116"/>
      <c r="P462" s="120"/>
      <c r="R462" s="116"/>
      <c r="S462" s="120"/>
      <c r="U462" s="116"/>
      <c r="V462" s="120"/>
      <c r="X462" s="116"/>
      <c r="Y462" s="120"/>
      <c r="AA462" s="116"/>
      <c r="AB462" s="120"/>
      <c r="AD462" s="116"/>
      <c r="AE462" s="120"/>
      <c r="AG462" s="116"/>
      <c r="AH462" s="120"/>
      <c r="AJ462" s="116"/>
      <c r="AK462" s="120"/>
      <c r="AM462" s="116"/>
      <c r="AN462" s="120"/>
    </row>
    <row r="463" spans="1:256" s="108" customFormat="1" x14ac:dyDescent="0.2">
      <c r="A463" s="108" t="s">
        <v>168</v>
      </c>
      <c r="B463" s="108" t="s">
        <v>432</v>
      </c>
      <c r="C463" s="108" t="s">
        <v>3060</v>
      </c>
      <c r="D463" s="123">
        <v>36692</v>
      </c>
      <c r="E463" s="109" t="s">
        <v>236</v>
      </c>
      <c r="F463" s="109" t="s">
        <v>237</v>
      </c>
      <c r="G463" s="120" t="s">
        <v>1042</v>
      </c>
      <c r="H463" s="108" t="s">
        <v>168</v>
      </c>
      <c r="I463" s="116" t="s">
        <v>432</v>
      </c>
      <c r="J463" s="120" t="s">
        <v>183</v>
      </c>
      <c r="K463" s="108" t="s">
        <v>168</v>
      </c>
      <c r="L463" s="116" t="s">
        <v>432</v>
      </c>
      <c r="M463" s="120" t="s">
        <v>1042</v>
      </c>
      <c r="O463" s="116"/>
      <c r="P463" s="120"/>
      <c r="R463" s="116"/>
      <c r="S463" s="120"/>
      <c r="U463" s="116"/>
      <c r="V463" s="120"/>
      <c r="X463" s="116"/>
      <c r="Y463" s="120"/>
      <c r="AA463" s="116"/>
      <c r="AB463" s="120"/>
      <c r="AD463" s="116"/>
      <c r="AE463" s="120"/>
      <c r="AG463" s="116"/>
      <c r="AH463" s="120"/>
      <c r="AJ463" s="116"/>
      <c r="AK463" s="120"/>
      <c r="AM463" s="116"/>
      <c r="AN463" s="120"/>
    </row>
    <row r="464" spans="1:256" s="108" customFormat="1" x14ac:dyDescent="0.2">
      <c r="A464" s="108" t="s">
        <v>639</v>
      </c>
      <c r="B464" s="108" t="s">
        <v>454</v>
      </c>
      <c r="C464" s="108" t="s">
        <v>2476</v>
      </c>
      <c r="D464" s="123">
        <v>35685</v>
      </c>
      <c r="E464" s="116" t="s">
        <v>150</v>
      </c>
      <c r="F464" s="120" t="s">
        <v>1239</v>
      </c>
      <c r="G464" s="120"/>
      <c r="H464" s="108" t="s">
        <v>1757</v>
      </c>
      <c r="I464" s="108" t="s">
        <v>227</v>
      </c>
      <c r="J464" s="120"/>
      <c r="K464" s="108" t="s">
        <v>442</v>
      </c>
      <c r="L464" s="108" t="s">
        <v>252</v>
      </c>
      <c r="M464" s="120"/>
      <c r="N464" s="108" t="s">
        <v>681</v>
      </c>
      <c r="O464" s="108" t="s">
        <v>252</v>
      </c>
      <c r="P464" s="120"/>
      <c r="Q464" s="108" t="s">
        <v>502</v>
      </c>
      <c r="R464" s="108" t="s">
        <v>252</v>
      </c>
      <c r="S464" s="120"/>
      <c r="T464" s="108" t="s">
        <v>2477</v>
      </c>
      <c r="U464" s="108" t="s">
        <v>252</v>
      </c>
      <c r="V464" s="120"/>
      <c r="Y464" s="120"/>
      <c r="AB464" s="120"/>
      <c r="AE464" s="120"/>
    </row>
    <row r="465" spans="1:256" s="108" customFormat="1" x14ac:dyDescent="0.2">
      <c r="A465" s="120" t="s">
        <v>367</v>
      </c>
      <c r="B465" s="120" t="s">
        <v>242</v>
      </c>
      <c r="C465" s="108" t="s">
        <v>3308</v>
      </c>
      <c r="D465" s="123">
        <v>35326</v>
      </c>
      <c r="E465" s="116" t="s">
        <v>149</v>
      </c>
      <c r="F465" s="120" t="s">
        <v>621</v>
      </c>
      <c r="G465" s="120" t="s">
        <v>1403</v>
      </c>
      <c r="H465" s="108" t="s">
        <v>340</v>
      </c>
      <c r="I465" s="108" t="s">
        <v>242</v>
      </c>
      <c r="J465" s="120" t="s">
        <v>346</v>
      </c>
      <c r="K465" s="108" t="s">
        <v>340</v>
      </c>
      <c r="L465" s="108" t="s">
        <v>232</v>
      </c>
      <c r="M465" s="120" t="s">
        <v>823</v>
      </c>
      <c r="N465" s="108" t="s">
        <v>367</v>
      </c>
      <c r="O465" s="108" t="s">
        <v>232</v>
      </c>
      <c r="P465" s="120" t="s">
        <v>341</v>
      </c>
      <c r="Q465" s="108" t="s">
        <v>367</v>
      </c>
      <c r="R465" s="108" t="s">
        <v>232</v>
      </c>
      <c r="S465" s="120" t="s">
        <v>341</v>
      </c>
      <c r="T465" s="108" t="s">
        <v>340</v>
      </c>
      <c r="U465" s="108" t="s">
        <v>232</v>
      </c>
      <c r="V465" s="120" t="s">
        <v>341</v>
      </c>
      <c r="Y465" s="120"/>
      <c r="AB465" s="120"/>
      <c r="AE465" s="120"/>
    </row>
    <row r="466" spans="1:256" s="108" customFormat="1" x14ac:dyDescent="0.2">
      <c r="A466" s="108" t="s">
        <v>379</v>
      </c>
      <c r="B466" s="108" t="s">
        <v>105</v>
      </c>
      <c r="C466" s="108" t="s">
        <v>3310</v>
      </c>
      <c r="D466" s="123">
        <v>36183</v>
      </c>
      <c r="E466" s="109" t="s">
        <v>90</v>
      </c>
      <c r="F466" s="120" t="s">
        <v>99</v>
      </c>
      <c r="G466" s="120" t="s">
        <v>382</v>
      </c>
      <c r="H466" s="108" t="s">
        <v>379</v>
      </c>
      <c r="I466" s="108" t="s">
        <v>105</v>
      </c>
      <c r="J466" s="120" t="s">
        <v>2766</v>
      </c>
      <c r="K466" s="108" t="s">
        <v>808</v>
      </c>
      <c r="L466" s="108" t="s">
        <v>105</v>
      </c>
      <c r="M466" s="120" t="s">
        <v>2759</v>
      </c>
      <c r="N466" s="108" t="s">
        <v>376</v>
      </c>
      <c r="O466" s="108" t="s">
        <v>105</v>
      </c>
      <c r="P466" s="120" t="s">
        <v>3311</v>
      </c>
      <c r="S466" s="120"/>
      <c r="V466" s="120"/>
      <c r="Y466" s="120"/>
      <c r="AB466" s="120"/>
      <c r="AE466" s="120"/>
    </row>
    <row r="467" spans="1:256" s="108" customFormat="1" x14ac:dyDescent="0.2">
      <c r="A467" s="108" t="s">
        <v>298</v>
      </c>
      <c r="B467" s="108" t="s">
        <v>242</v>
      </c>
      <c r="C467" s="108" t="s">
        <v>588</v>
      </c>
      <c r="D467" s="123">
        <v>36990</v>
      </c>
      <c r="E467" s="109" t="s">
        <v>173</v>
      </c>
      <c r="F467" s="120" t="s">
        <v>621</v>
      </c>
      <c r="G467" s="120" t="s">
        <v>314</v>
      </c>
      <c r="H467" s="108" t="s">
        <v>315</v>
      </c>
      <c r="I467" s="108" t="s">
        <v>242</v>
      </c>
      <c r="J467" s="120" t="s">
        <v>241</v>
      </c>
      <c r="M467" s="120"/>
      <c r="P467" s="120"/>
      <c r="S467" s="120"/>
      <c r="V467" s="120"/>
      <c r="Y467" s="120"/>
      <c r="AB467" s="120"/>
      <c r="AE467" s="120"/>
    </row>
    <row r="468" spans="1:256" s="108" customFormat="1" x14ac:dyDescent="0.2">
      <c r="A468" t="s">
        <v>376</v>
      </c>
      <c r="B468" t="s">
        <v>192</v>
      </c>
      <c r="C468" s="108" t="s">
        <v>2624</v>
      </c>
      <c r="D468" s="123">
        <v>34828</v>
      </c>
      <c r="E468" s="116" t="s">
        <v>585</v>
      </c>
      <c r="F468" s="120" t="s">
        <v>585</v>
      </c>
      <c r="G468" s="120" t="s">
        <v>2261</v>
      </c>
      <c r="I468" s="116"/>
      <c r="J468" s="120"/>
      <c r="K468" s="108" t="s">
        <v>308</v>
      </c>
      <c r="L468" s="116" t="s">
        <v>192</v>
      </c>
      <c r="M468" s="120" t="s">
        <v>731</v>
      </c>
      <c r="N468" s="108" t="s">
        <v>308</v>
      </c>
      <c r="O468" s="116" t="s">
        <v>207</v>
      </c>
      <c r="P468" s="120" t="s">
        <v>781</v>
      </c>
      <c r="Q468" s="108" t="s">
        <v>308</v>
      </c>
      <c r="R468" s="116" t="s">
        <v>207</v>
      </c>
      <c r="S468" s="120" t="s">
        <v>781</v>
      </c>
      <c r="T468" s="108" t="s">
        <v>808</v>
      </c>
      <c r="U468" s="116" t="s">
        <v>434</v>
      </c>
      <c r="V468" s="120" t="s">
        <v>1411</v>
      </c>
      <c r="W468" s="108" t="s">
        <v>379</v>
      </c>
      <c r="X468" s="116" t="s">
        <v>434</v>
      </c>
      <c r="Y468" s="120" t="s">
        <v>770</v>
      </c>
      <c r="Z468" s="108" t="s">
        <v>279</v>
      </c>
      <c r="AA468" s="116" t="s">
        <v>434</v>
      </c>
      <c r="AB468" s="120" t="s">
        <v>346</v>
      </c>
      <c r="AC468" s="108" t="s">
        <v>379</v>
      </c>
      <c r="AD468" s="116" t="s">
        <v>434</v>
      </c>
      <c r="AE468" s="120" t="s">
        <v>346</v>
      </c>
    </row>
    <row r="469" spans="1:256" x14ac:dyDescent="0.2">
      <c r="A469" t="s">
        <v>399</v>
      </c>
      <c r="B469" t="s">
        <v>177</v>
      </c>
      <c r="C469" s="108" t="s">
        <v>425</v>
      </c>
      <c r="D469" s="123">
        <v>35719</v>
      </c>
      <c r="E469" s="116" t="s">
        <v>122</v>
      </c>
      <c r="F469" s="120" t="s">
        <v>2603</v>
      </c>
      <c r="G469" s="120" t="s">
        <v>141</v>
      </c>
      <c r="H469" s="108" t="s">
        <v>399</v>
      </c>
      <c r="I469" s="108" t="s">
        <v>306</v>
      </c>
      <c r="J469" s="120" t="s">
        <v>141</v>
      </c>
      <c r="K469" s="108" t="s">
        <v>397</v>
      </c>
      <c r="L469" s="108" t="s">
        <v>306</v>
      </c>
      <c r="M469" s="120" t="s">
        <v>412</v>
      </c>
      <c r="N469" s="108" t="s">
        <v>397</v>
      </c>
      <c r="O469" s="108" t="s">
        <v>306</v>
      </c>
      <c r="P469" s="120" t="s">
        <v>398</v>
      </c>
      <c r="Q469" s="108" t="s">
        <v>402</v>
      </c>
      <c r="R469" s="108" t="s">
        <v>306</v>
      </c>
      <c r="S469" s="120" t="s">
        <v>164</v>
      </c>
      <c r="T469" s="108"/>
      <c r="U469" s="108"/>
      <c r="V469" s="120"/>
      <c r="W469" s="108"/>
      <c r="X469" s="108"/>
      <c r="Y469" s="120"/>
      <c r="Z469" s="108"/>
      <c r="AA469" s="108"/>
      <c r="AB469" s="120"/>
      <c r="AC469" s="108"/>
      <c r="AD469" s="108"/>
      <c r="AE469" s="120"/>
      <c r="AF469" s="108"/>
      <c r="AG469" s="108"/>
      <c r="AH469" s="108"/>
      <c r="AI469" s="108"/>
      <c r="AJ469" s="108"/>
      <c r="AK469" s="108"/>
      <c r="AL469" s="108"/>
      <c r="AM469" s="108"/>
      <c r="AN469" s="108"/>
      <c r="AO469" s="108"/>
      <c r="AP469" s="108"/>
      <c r="AQ469" s="108"/>
      <c r="AR469" s="108"/>
      <c r="AS469" s="108"/>
      <c r="AT469" s="108"/>
      <c r="AU469" s="108"/>
      <c r="AV469" s="108"/>
      <c r="AW469" s="108"/>
      <c r="AX469" s="108"/>
      <c r="AY469" s="108"/>
      <c r="AZ469" s="108"/>
      <c r="BA469" s="108"/>
      <c r="BB469" s="108"/>
      <c r="BC469" s="108"/>
      <c r="BD469" s="108"/>
      <c r="BE469" s="108"/>
      <c r="BF469" s="108"/>
      <c r="BG469" s="108"/>
      <c r="BH469" s="108"/>
      <c r="BI469" s="108"/>
      <c r="BJ469" s="108"/>
      <c r="BK469" s="108"/>
      <c r="BL469" s="108"/>
      <c r="BM469" s="108"/>
      <c r="BN469" s="108"/>
      <c r="BO469" s="108"/>
      <c r="BP469" s="108"/>
      <c r="BQ469" s="108"/>
      <c r="BR469" s="108"/>
      <c r="BS469" s="108"/>
      <c r="BT469" s="108"/>
      <c r="BU469" s="108"/>
      <c r="BV469" s="108"/>
      <c r="BW469" s="108"/>
      <c r="BX469" s="108"/>
      <c r="BY469" s="108"/>
      <c r="BZ469" s="108"/>
      <c r="CA469" s="108"/>
      <c r="CB469" s="108"/>
      <c r="CC469" s="108"/>
      <c r="CD469" s="108"/>
      <c r="CE469" s="108"/>
      <c r="CF469" s="108"/>
      <c r="CG469" s="108"/>
      <c r="CH469" s="108"/>
      <c r="CI469" s="108"/>
      <c r="CJ469" s="108"/>
      <c r="CK469" s="108"/>
      <c r="CL469" s="108"/>
      <c r="CM469" s="108"/>
      <c r="CN469" s="108"/>
      <c r="CO469" s="108"/>
      <c r="CP469" s="108"/>
      <c r="CQ469" s="108"/>
      <c r="CR469" s="108"/>
      <c r="CS469" s="108"/>
      <c r="CT469" s="108"/>
      <c r="CU469" s="108"/>
      <c r="CV469" s="108"/>
      <c r="CW469" s="108"/>
      <c r="CX469" s="108"/>
      <c r="CY469" s="108"/>
      <c r="CZ469" s="108"/>
      <c r="DA469" s="108"/>
      <c r="DB469" s="108"/>
      <c r="DC469" s="108"/>
      <c r="DD469" s="108"/>
      <c r="DE469" s="108"/>
      <c r="DF469" s="108"/>
      <c r="DG469" s="108"/>
      <c r="DH469" s="108"/>
      <c r="DI469" s="108"/>
      <c r="DJ469" s="108"/>
      <c r="DK469" s="108"/>
      <c r="DL469" s="108"/>
      <c r="DM469" s="108"/>
      <c r="DN469" s="108"/>
      <c r="DO469" s="108"/>
      <c r="DP469" s="108"/>
      <c r="DQ469" s="108"/>
      <c r="DR469" s="108"/>
      <c r="DS469" s="108"/>
      <c r="DT469" s="108"/>
      <c r="DU469" s="108"/>
      <c r="DV469" s="108"/>
      <c r="DW469" s="108"/>
      <c r="DX469" s="108"/>
      <c r="DY469" s="108"/>
      <c r="DZ469" s="108"/>
      <c r="EA469" s="108"/>
      <c r="EB469" s="108"/>
      <c r="EC469" s="108"/>
      <c r="ED469" s="108"/>
      <c r="EE469" s="108"/>
      <c r="EF469" s="108"/>
      <c r="EG469" s="108"/>
      <c r="EH469" s="108"/>
      <c r="EI469" s="108"/>
      <c r="EJ469" s="108"/>
      <c r="EK469" s="108"/>
      <c r="EL469" s="108"/>
      <c r="EM469" s="108"/>
      <c r="EN469" s="108"/>
      <c r="EO469" s="108"/>
      <c r="EP469" s="108"/>
      <c r="EQ469" s="108"/>
      <c r="ER469" s="108"/>
      <c r="ES469" s="108"/>
      <c r="ET469" s="108"/>
      <c r="EU469" s="108"/>
      <c r="EV469" s="108"/>
      <c r="EW469" s="108"/>
      <c r="EX469" s="108"/>
      <c r="EY469" s="108"/>
      <c r="EZ469" s="108"/>
      <c r="FA469" s="108"/>
      <c r="FB469" s="108"/>
      <c r="FC469" s="108"/>
      <c r="FD469" s="108"/>
      <c r="FE469" s="108"/>
      <c r="FF469" s="108"/>
      <c r="FG469" s="108"/>
      <c r="FH469" s="108"/>
      <c r="FI469" s="108"/>
      <c r="FJ469" s="108"/>
      <c r="FK469" s="108"/>
      <c r="FL469" s="108"/>
      <c r="FM469" s="108"/>
      <c r="FN469" s="108"/>
      <c r="FO469" s="108"/>
      <c r="FP469" s="108"/>
      <c r="FQ469" s="108"/>
      <c r="FR469" s="108"/>
      <c r="FS469" s="108"/>
      <c r="FT469" s="108"/>
      <c r="FU469" s="108"/>
      <c r="FV469" s="108"/>
      <c r="FW469" s="108"/>
      <c r="FX469" s="108"/>
      <c r="FY469" s="108"/>
      <c r="FZ469" s="108"/>
      <c r="GA469" s="108"/>
      <c r="GB469" s="108"/>
      <c r="GC469" s="108"/>
      <c r="GD469" s="108"/>
      <c r="GE469" s="108"/>
      <c r="GF469" s="108"/>
      <c r="GG469" s="108"/>
      <c r="GH469" s="108"/>
      <c r="GI469" s="108"/>
      <c r="GJ469" s="108"/>
      <c r="GK469" s="108"/>
      <c r="GL469" s="108"/>
      <c r="GM469" s="108"/>
      <c r="GN469" s="108"/>
      <c r="GO469" s="108"/>
      <c r="GP469" s="108"/>
      <c r="GQ469" s="108"/>
      <c r="GR469" s="108"/>
      <c r="GS469" s="108"/>
      <c r="GT469" s="108"/>
      <c r="GU469" s="108"/>
      <c r="GV469" s="108"/>
      <c r="GW469" s="108"/>
      <c r="GX469" s="108"/>
      <c r="GY469" s="108"/>
      <c r="GZ469" s="108"/>
      <c r="HA469" s="108"/>
      <c r="HB469" s="108"/>
      <c r="HC469" s="108"/>
      <c r="HD469" s="108"/>
      <c r="HE469" s="108"/>
      <c r="HF469" s="108"/>
      <c r="HG469" s="108"/>
      <c r="HH469" s="108"/>
      <c r="HI469" s="108"/>
      <c r="HJ469" s="108"/>
      <c r="HK469" s="108"/>
      <c r="HL469" s="108"/>
      <c r="HM469" s="108"/>
      <c r="HN469" s="108"/>
      <c r="HO469" s="108"/>
      <c r="HP469" s="108"/>
      <c r="HQ469" s="108"/>
      <c r="HR469" s="108"/>
      <c r="HS469" s="108"/>
      <c r="HT469" s="108"/>
      <c r="HU469" s="108"/>
      <c r="HV469" s="108"/>
      <c r="HW469" s="108"/>
      <c r="HX469" s="108"/>
      <c r="HY469" s="108"/>
      <c r="HZ469" s="108"/>
      <c r="IA469" s="108"/>
      <c r="IB469" s="108"/>
      <c r="IC469" s="108"/>
      <c r="ID469" s="108"/>
      <c r="IE469" s="108"/>
      <c r="IF469" s="108"/>
      <c r="IG469" s="108"/>
      <c r="IH469" s="108"/>
      <c r="II469" s="108"/>
      <c r="IJ469" s="108"/>
      <c r="IK469" s="108"/>
      <c r="IL469" s="108"/>
      <c r="IM469" s="108"/>
      <c r="IN469" s="108"/>
      <c r="IO469" s="108"/>
      <c r="IP469" s="108"/>
      <c r="IQ469" s="108"/>
      <c r="IR469" s="108"/>
      <c r="IS469" s="108"/>
      <c r="IT469" s="108"/>
      <c r="IU469" s="108"/>
      <c r="IV469" s="108"/>
    </row>
    <row r="470" spans="1:256" s="108" customFormat="1" x14ac:dyDescent="0.2">
      <c r="C470" s="108" t="s">
        <v>4661</v>
      </c>
      <c r="D470" s="123">
        <v>35168</v>
      </c>
      <c r="E470" s="109" t="s">
        <v>362</v>
      </c>
      <c r="F470" s="109" t="s">
        <v>362</v>
      </c>
      <c r="G470" s="120"/>
      <c r="I470" s="109"/>
      <c r="J470" s="109"/>
      <c r="K470" s="108" t="s">
        <v>103</v>
      </c>
      <c r="L470" s="109" t="s">
        <v>432</v>
      </c>
      <c r="M470" s="109" t="s">
        <v>4662</v>
      </c>
      <c r="N470" s="108" t="s">
        <v>103</v>
      </c>
      <c r="O470" s="109" t="s">
        <v>123</v>
      </c>
      <c r="P470" s="109" t="s">
        <v>4663</v>
      </c>
      <c r="Q470" s="108" t="s">
        <v>103</v>
      </c>
      <c r="R470" s="109" t="s">
        <v>81</v>
      </c>
      <c r="S470" s="109" t="s">
        <v>3675</v>
      </c>
      <c r="T470" s="108" t="s">
        <v>94</v>
      </c>
      <c r="U470" s="109" t="s">
        <v>81</v>
      </c>
      <c r="V470" s="109" t="s">
        <v>4664</v>
      </c>
      <c r="W470" s="108" t="s">
        <v>103</v>
      </c>
      <c r="X470" s="109" t="s">
        <v>81</v>
      </c>
      <c r="Y470" s="109" t="s">
        <v>4665</v>
      </c>
      <c r="Z470" s="108" t="s">
        <v>103</v>
      </c>
      <c r="AA470" s="109" t="s">
        <v>81</v>
      </c>
      <c r="AB470" s="109" t="s">
        <v>3353</v>
      </c>
      <c r="AD470" s="109"/>
      <c r="AE470" s="109"/>
      <c r="AG470" s="109"/>
      <c r="AH470" s="109"/>
      <c r="AJ470" s="109"/>
      <c r="AK470" s="109"/>
      <c r="AM470" s="109"/>
      <c r="AN470" s="109"/>
      <c r="AP470" s="109"/>
      <c r="AQ470" s="109"/>
      <c r="AS470" s="109"/>
      <c r="AT470" s="109"/>
      <c r="AV470" s="109"/>
      <c r="AW470" s="109"/>
      <c r="AY470" s="109"/>
      <c r="AZ470" s="109"/>
    </row>
    <row r="471" spans="1:256" s="108" customFormat="1" x14ac:dyDescent="0.2">
      <c r="C471" s="108" t="s">
        <v>1289</v>
      </c>
      <c r="D471" s="123">
        <v>35450</v>
      </c>
      <c r="E471" s="109" t="s">
        <v>1290</v>
      </c>
      <c r="F471" s="109" t="s">
        <v>361</v>
      </c>
      <c r="G471" s="120"/>
      <c r="H471" s="108" t="s">
        <v>397</v>
      </c>
      <c r="I471" s="109" t="s">
        <v>177</v>
      </c>
      <c r="J471" s="109" t="s">
        <v>398</v>
      </c>
      <c r="K471" s="108" t="s">
        <v>397</v>
      </c>
      <c r="L471" s="109" t="s">
        <v>324</v>
      </c>
      <c r="M471" s="109" t="s">
        <v>398</v>
      </c>
      <c r="N471" s="108" t="s">
        <v>409</v>
      </c>
      <c r="O471" s="109" t="s">
        <v>177</v>
      </c>
      <c r="P471" s="109" t="s">
        <v>406</v>
      </c>
      <c r="Q471" s="108" t="s">
        <v>409</v>
      </c>
      <c r="R471" s="109" t="s">
        <v>177</v>
      </c>
      <c r="S471" s="109" t="s">
        <v>433</v>
      </c>
      <c r="T471" s="108" t="s">
        <v>409</v>
      </c>
      <c r="U471" s="109" t="s">
        <v>177</v>
      </c>
      <c r="V471" s="109" t="s">
        <v>408</v>
      </c>
      <c r="W471" s="108" t="s">
        <v>409</v>
      </c>
      <c r="X471" s="109" t="s">
        <v>177</v>
      </c>
      <c r="Y471" s="109" t="s">
        <v>412</v>
      </c>
      <c r="Z471" s="108" t="s">
        <v>409</v>
      </c>
      <c r="AA471" s="109" t="s">
        <v>177</v>
      </c>
      <c r="AB471" s="109" t="s">
        <v>412</v>
      </c>
      <c r="AD471" s="109"/>
      <c r="AE471" s="109"/>
      <c r="AG471" s="109"/>
      <c r="AH471" s="109"/>
      <c r="AJ471" s="109"/>
      <c r="AK471" s="109"/>
      <c r="AM471" s="109"/>
      <c r="AN471" s="109"/>
      <c r="AP471" s="109"/>
      <c r="AQ471" s="109"/>
      <c r="AS471" s="109"/>
      <c r="AT471" s="109"/>
      <c r="AV471" s="109"/>
      <c r="AW471" s="109"/>
      <c r="AY471" s="109"/>
      <c r="AZ471" s="109"/>
      <c r="BY471" s="124"/>
    </row>
    <row r="472" spans="1:256" x14ac:dyDescent="0.2">
      <c r="A472" t="s">
        <v>2053</v>
      </c>
      <c r="B472" t="s">
        <v>454</v>
      </c>
      <c r="C472" s="108" t="s">
        <v>2178</v>
      </c>
      <c r="D472" s="123">
        <v>35917</v>
      </c>
      <c r="E472" s="109" t="s">
        <v>1418</v>
      </c>
      <c r="F472" s="109" t="s">
        <v>4666</v>
      </c>
      <c r="G472" s="120" t="s">
        <v>2177</v>
      </c>
      <c r="H472" s="108" t="s">
        <v>351</v>
      </c>
      <c r="I472" s="116" t="s">
        <v>454</v>
      </c>
      <c r="J472" s="109" t="s">
        <v>798</v>
      </c>
      <c r="K472" s="108" t="s">
        <v>351</v>
      </c>
      <c r="L472" s="116" t="s">
        <v>454</v>
      </c>
      <c r="M472" s="109" t="s">
        <v>364</v>
      </c>
      <c r="N472" s="108" t="s">
        <v>351</v>
      </c>
      <c r="O472" s="116" t="s">
        <v>140</v>
      </c>
      <c r="P472" s="109" t="s">
        <v>2060</v>
      </c>
      <c r="Q472" s="108" t="s">
        <v>351</v>
      </c>
      <c r="R472" s="116" t="s">
        <v>140</v>
      </c>
      <c r="S472" s="109" t="s">
        <v>796</v>
      </c>
      <c r="T472" s="108" t="s">
        <v>351</v>
      </c>
      <c r="U472" s="109" t="s">
        <v>140</v>
      </c>
      <c r="V472" s="109" t="s">
        <v>2276</v>
      </c>
      <c r="W472" s="108" t="s">
        <v>351</v>
      </c>
      <c r="X472" s="109" t="s">
        <v>140</v>
      </c>
      <c r="Y472" s="109" t="s">
        <v>355</v>
      </c>
      <c r="Z472" s="108" t="s">
        <v>351</v>
      </c>
      <c r="AA472" s="109" t="s">
        <v>140</v>
      </c>
      <c r="AB472" s="109" t="s">
        <v>1683</v>
      </c>
      <c r="AC472" s="108"/>
      <c r="AD472" s="109"/>
      <c r="AE472" s="109"/>
      <c r="AF472" s="108"/>
      <c r="AG472" s="109"/>
      <c r="AH472" s="109"/>
      <c r="AI472" s="108"/>
      <c r="AJ472" s="109"/>
      <c r="AK472" s="109"/>
      <c r="AL472" s="108"/>
      <c r="AM472" s="109"/>
      <c r="AN472" s="109"/>
      <c r="AO472" s="108"/>
      <c r="AP472" s="109"/>
      <c r="AQ472" s="109"/>
      <c r="AR472" s="108"/>
      <c r="AS472" s="109"/>
      <c r="AT472" s="109"/>
      <c r="AU472" s="108"/>
      <c r="AV472" s="109"/>
      <c r="AW472" s="109"/>
      <c r="AX472" s="108"/>
      <c r="AY472" s="109"/>
      <c r="AZ472" s="109"/>
      <c r="BA472" s="108"/>
      <c r="BB472" s="108"/>
      <c r="BC472" s="108"/>
      <c r="BD472" s="108"/>
      <c r="BE472" s="108"/>
      <c r="BF472" s="108"/>
      <c r="BG472" s="108"/>
      <c r="BH472" s="108"/>
      <c r="BI472" s="108"/>
      <c r="BJ472" s="108"/>
      <c r="BK472" s="108"/>
      <c r="BL472" s="108"/>
      <c r="BM472" s="108"/>
      <c r="BN472" s="108"/>
      <c r="BO472" s="108"/>
      <c r="BP472" s="108"/>
      <c r="BQ472" s="108"/>
      <c r="BR472" s="108"/>
      <c r="BS472" s="108"/>
      <c r="BT472" s="108"/>
      <c r="BU472" s="108"/>
      <c r="BV472" s="108"/>
      <c r="BW472" s="108"/>
      <c r="BX472" s="108"/>
      <c r="BY472" s="108"/>
      <c r="BZ472" s="108"/>
      <c r="CA472" s="108"/>
      <c r="CB472" s="108"/>
      <c r="CC472" s="108"/>
      <c r="CD472" s="108"/>
      <c r="CE472" s="108"/>
      <c r="CF472" s="108"/>
      <c r="CG472" s="108"/>
      <c r="CH472" s="108"/>
      <c r="CI472" s="108"/>
      <c r="CJ472" s="108"/>
      <c r="CK472" s="108"/>
      <c r="CL472" s="108"/>
      <c r="CM472" s="108"/>
      <c r="CN472" s="108"/>
      <c r="CO472" s="108"/>
      <c r="CP472" s="108"/>
      <c r="CQ472" s="108"/>
      <c r="CR472" s="108"/>
      <c r="CS472" s="108"/>
      <c r="CT472" s="108"/>
      <c r="CU472" s="108"/>
      <c r="CV472" s="108"/>
      <c r="CW472" s="108"/>
      <c r="CX472" s="108"/>
      <c r="CY472" s="108"/>
      <c r="CZ472" s="108"/>
      <c r="DA472" s="108"/>
      <c r="DB472" s="108"/>
      <c r="DC472" s="108"/>
      <c r="DD472" s="108"/>
      <c r="DE472" s="108"/>
      <c r="DF472" s="108"/>
      <c r="DG472" s="108"/>
      <c r="DH472" s="108"/>
      <c r="DI472" s="108"/>
      <c r="DJ472" s="108"/>
      <c r="DK472" s="108"/>
      <c r="DL472" s="108"/>
      <c r="DM472" s="108"/>
      <c r="DN472" s="108"/>
      <c r="DO472" s="108"/>
      <c r="DP472" s="108"/>
      <c r="DQ472" s="108"/>
      <c r="DR472" s="108"/>
      <c r="DS472" s="108"/>
      <c r="DT472" s="108"/>
      <c r="DU472" s="108"/>
      <c r="DV472" s="108"/>
      <c r="DW472" s="108"/>
      <c r="DX472" s="108"/>
      <c r="DY472" s="108"/>
      <c r="DZ472" s="108"/>
      <c r="EA472" s="108"/>
      <c r="EB472" s="108"/>
      <c r="EC472" s="108"/>
      <c r="ED472" s="108"/>
      <c r="EE472" s="108"/>
      <c r="EF472" s="108"/>
      <c r="EG472" s="108"/>
      <c r="EH472" s="108"/>
      <c r="EI472" s="108"/>
      <c r="EJ472" s="108"/>
      <c r="EK472" s="108"/>
      <c r="EL472" s="108"/>
      <c r="EM472" s="108"/>
      <c r="EN472" s="108"/>
      <c r="EO472" s="108"/>
      <c r="EP472" s="108"/>
      <c r="EQ472" s="108"/>
      <c r="ER472" s="108"/>
      <c r="ES472" s="108"/>
      <c r="ET472" s="108"/>
      <c r="EU472" s="108"/>
      <c r="EV472" s="108"/>
      <c r="EW472" s="108"/>
      <c r="EX472" s="108"/>
      <c r="EY472" s="108"/>
      <c r="EZ472" s="108"/>
      <c r="FA472" s="108"/>
      <c r="FB472" s="108"/>
      <c r="FC472" s="108"/>
      <c r="FD472" s="108"/>
      <c r="FE472" s="108"/>
      <c r="FF472" s="108"/>
      <c r="FG472" s="108"/>
      <c r="FH472" s="108"/>
      <c r="FI472" s="108"/>
      <c r="FJ472" s="108"/>
      <c r="FK472" s="108"/>
      <c r="FL472" s="108"/>
      <c r="FM472" s="108"/>
      <c r="FN472" s="108"/>
      <c r="FO472" s="108"/>
      <c r="FP472" s="108"/>
      <c r="FQ472" s="108"/>
      <c r="FR472" s="108"/>
      <c r="FS472" s="108"/>
      <c r="FT472" s="108"/>
      <c r="FU472" s="108"/>
      <c r="FV472" s="108"/>
      <c r="FW472" s="108"/>
      <c r="FX472" s="108"/>
      <c r="FY472" s="108"/>
      <c r="FZ472" s="108"/>
      <c r="GA472" s="108"/>
      <c r="GB472" s="108"/>
      <c r="GC472" s="108"/>
      <c r="GD472" s="108"/>
      <c r="GE472" s="108"/>
      <c r="GF472" s="108"/>
      <c r="GG472" s="108"/>
      <c r="GH472" s="108"/>
      <c r="GI472" s="108"/>
      <c r="GJ472" s="108"/>
      <c r="GK472" s="108"/>
      <c r="GL472" s="108"/>
      <c r="GM472" s="108"/>
      <c r="GN472" s="108"/>
      <c r="GO472" s="108"/>
      <c r="GP472" s="108"/>
      <c r="GQ472" s="108"/>
      <c r="GR472" s="108"/>
      <c r="GS472" s="108"/>
      <c r="GT472" s="108"/>
      <c r="GU472" s="108"/>
      <c r="GV472" s="108"/>
      <c r="GW472" s="108"/>
      <c r="GX472" s="108"/>
      <c r="GY472" s="108"/>
      <c r="GZ472" s="108"/>
      <c r="HA472" s="108"/>
      <c r="HB472" s="108"/>
      <c r="HC472" s="108"/>
      <c r="HD472" s="108"/>
      <c r="HE472" s="108"/>
      <c r="HF472" s="108"/>
      <c r="HG472" s="108"/>
      <c r="HH472" s="108"/>
      <c r="HI472" s="108"/>
      <c r="HJ472" s="108"/>
      <c r="HK472" s="108"/>
      <c r="HL472" s="108"/>
      <c r="HM472" s="108"/>
      <c r="HN472" s="108"/>
      <c r="HO472" s="108"/>
      <c r="HP472" s="108"/>
      <c r="HQ472" s="108"/>
      <c r="HR472" s="108"/>
      <c r="HS472" s="108"/>
      <c r="HT472" s="108"/>
      <c r="HU472" s="108"/>
      <c r="HV472" s="108"/>
      <c r="HW472" s="108"/>
      <c r="HX472" s="108"/>
      <c r="HY472" s="108"/>
      <c r="HZ472" s="108"/>
      <c r="IA472" s="108"/>
      <c r="IB472" s="108"/>
      <c r="IC472" s="108"/>
      <c r="ID472" s="108"/>
      <c r="IE472" s="108"/>
      <c r="IF472" s="108"/>
      <c r="IG472" s="108"/>
      <c r="IH472" s="108"/>
      <c r="II472" s="108"/>
      <c r="IJ472" s="108"/>
      <c r="IK472" s="108"/>
      <c r="IL472" s="108"/>
      <c r="IM472" s="108"/>
      <c r="IN472" s="108"/>
      <c r="IO472" s="108"/>
      <c r="IP472" s="108"/>
      <c r="IQ472" s="108"/>
      <c r="IR472" s="108"/>
      <c r="IS472" s="108"/>
      <c r="IT472" s="108"/>
      <c r="IU472" s="108"/>
      <c r="IV472" s="108"/>
    </row>
    <row r="473" spans="1:256" s="108" customFormat="1" x14ac:dyDescent="0.2">
      <c r="A473" s="108" t="s">
        <v>557</v>
      </c>
      <c r="B473" s="108" t="s">
        <v>227</v>
      </c>
      <c r="C473" s="108" t="s">
        <v>1514</v>
      </c>
      <c r="D473" s="123">
        <v>35575</v>
      </c>
      <c r="E473" s="116" t="s">
        <v>136</v>
      </c>
      <c r="F473" s="120" t="s">
        <v>4667</v>
      </c>
      <c r="G473" s="120" t="s">
        <v>1506</v>
      </c>
      <c r="H473" s="108" t="s">
        <v>905</v>
      </c>
      <c r="I473" s="108" t="s">
        <v>195</v>
      </c>
      <c r="J473" s="120" t="s">
        <v>241</v>
      </c>
      <c r="K473" s="108" t="s">
        <v>905</v>
      </c>
      <c r="L473" s="108" t="s">
        <v>195</v>
      </c>
      <c r="M473" s="120" t="s">
        <v>241</v>
      </c>
      <c r="N473" s="108" t="s">
        <v>258</v>
      </c>
      <c r="O473" s="108" t="s">
        <v>105</v>
      </c>
      <c r="P473" s="120" t="s">
        <v>266</v>
      </c>
      <c r="Q473" s="108" t="s">
        <v>238</v>
      </c>
      <c r="R473" s="108" t="s">
        <v>306</v>
      </c>
      <c r="S473" s="120" t="s">
        <v>241</v>
      </c>
      <c r="T473" s="108" t="s">
        <v>238</v>
      </c>
      <c r="U473" s="108" t="s">
        <v>306</v>
      </c>
      <c r="V473" s="120" t="s">
        <v>241</v>
      </c>
      <c r="W473" s="108" t="s">
        <v>238</v>
      </c>
      <c r="X473" s="108" t="s">
        <v>306</v>
      </c>
      <c r="Y473" s="120" t="s">
        <v>241</v>
      </c>
      <c r="AB473" s="120"/>
      <c r="AE473" s="120"/>
      <c r="BB473" s="116"/>
      <c r="BC473" s="120"/>
      <c r="BE473" s="116"/>
      <c r="BF473" s="120"/>
      <c r="BH473" s="116"/>
      <c r="BI473" s="120"/>
      <c r="BK473" s="116"/>
      <c r="BL473" s="120"/>
      <c r="BN473" s="116"/>
      <c r="BO473" s="120"/>
      <c r="BR473" s="120"/>
      <c r="BS473" s="116"/>
      <c r="BT473" s="116"/>
      <c r="BU473" s="116"/>
      <c r="BV473" s="116"/>
      <c r="BW473" s="116"/>
      <c r="BX473" s="116"/>
    </row>
    <row r="474" spans="1:256" s="108" customFormat="1" x14ac:dyDescent="0.2">
      <c r="A474" s="108" t="s">
        <v>298</v>
      </c>
      <c r="B474" s="108" t="s">
        <v>215</v>
      </c>
      <c r="C474" s="108" t="s">
        <v>4668</v>
      </c>
      <c r="D474" s="123">
        <v>34359</v>
      </c>
      <c r="E474" s="109" t="s">
        <v>321</v>
      </c>
      <c r="F474" s="109" t="s">
        <v>99</v>
      </c>
      <c r="G474" s="120" t="s">
        <v>269</v>
      </c>
      <c r="H474" s="108" t="s">
        <v>575</v>
      </c>
      <c r="I474" s="116" t="s">
        <v>215</v>
      </c>
      <c r="J474" s="120" t="s">
        <v>269</v>
      </c>
      <c r="K474" s="108" t="s">
        <v>315</v>
      </c>
      <c r="L474" s="116" t="s">
        <v>316</v>
      </c>
      <c r="M474" s="120" t="s">
        <v>266</v>
      </c>
      <c r="N474" s="108" t="s">
        <v>323</v>
      </c>
      <c r="O474" s="116" t="s">
        <v>324</v>
      </c>
      <c r="P474" s="120" t="s">
        <v>325</v>
      </c>
      <c r="Q474" s="108" t="s">
        <v>329</v>
      </c>
      <c r="R474" s="116" t="s">
        <v>454</v>
      </c>
      <c r="S474" s="120" t="s">
        <v>273</v>
      </c>
      <c r="T474" s="108" t="s">
        <v>329</v>
      </c>
      <c r="U474" s="116" t="s">
        <v>454</v>
      </c>
      <c r="V474" s="120" t="s">
        <v>248</v>
      </c>
      <c r="W474" s="108" t="s">
        <v>329</v>
      </c>
      <c r="X474" s="116" t="s">
        <v>330</v>
      </c>
      <c r="Y474" s="120" t="s">
        <v>273</v>
      </c>
      <c r="Z474" s="108" t="s">
        <v>329</v>
      </c>
      <c r="AA474" s="116" t="s">
        <v>275</v>
      </c>
      <c r="AB474" s="120" t="s">
        <v>240</v>
      </c>
      <c r="AC474" s="108" t="s">
        <v>308</v>
      </c>
      <c r="AD474" s="116" t="s">
        <v>331</v>
      </c>
      <c r="AE474" s="120" t="s">
        <v>248</v>
      </c>
      <c r="AF474" s="108" t="s">
        <v>329</v>
      </c>
      <c r="AG474" s="116" t="s">
        <v>331</v>
      </c>
      <c r="AH474" s="120" t="s">
        <v>241</v>
      </c>
      <c r="AI474" s="108" t="s">
        <v>332</v>
      </c>
      <c r="AJ474" s="116" t="s">
        <v>331</v>
      </c>
      <c r="AK474" s="120" t="s">
        <v>333</v>
      </c>
      <c r="AM474" s="116"/>
      <c r="AN474" s="120"/>
      <c r="AP474" s="116"/>
      <c r="AQ474" s="120"/>
      <c r="AS474" s="116"/>
      <c r="AT474" s="120"/>
      <c r="AV474" s="116"/>
      <c r="AW474" s="120"/>
      <c r="AY474" s="116"/>
      <c r="AZ474" s="120"/>
    </row>
    <row r="475" spans="1:256" s="108" customFormat="1" x14ac:dyDescent="0.2">
      <c r="A475" s="108" t="s">
        <v>226</v>
      </c>
      <c r="B475" s="108" t="s">
        <v>140</v>
      </c>
      <c r="C475" s="108" t="s">
        <v>3394</v>
      </c>
      <c r="D475" s="123">
        <v>35509</v>
      </c>
      <c r="E475" s="116" t="s">
        <v>607</v>
      </c>
      <c r="F475" s="120" t="s">
        <v>136</v>
      </c>
      <c r="G475" s="120" t="s">
        <v>228</v>
      </c>
      <c r="H475" s="108" t="s">
        <v>226</v>
      </c>
      <c r="I475" s="108" t="s">
        <v>140</v>
      </c>
      <c r="J475" s="120" t="s">
        <v>234</v>
      </c>
      <c r="K475" s="108" t="s">
        <v>2381</v>
      </c>
      <c r="L475" s="108" t="s">
        <v>140</v>
      </c>
      <c r="M475" s="120" t="s">
        <v>3395</v>
      </c>
      <c r="P475" s="120"/>
      <c r="Q475" s="108" t="s">
        <v>214</v>
      </c>
      <c r="R475" s="108" t="s">
        <v>434</v>
      </c>
      <c r="S475" s="120" t="s">
        <v>221</v>
      </c>
      <c r="T475" s="108" t="s">
        <v>226</v>
      </c>
      <c r="U475" s="108" t="s">
        <v>434</v>
      </c>
      <c r="V475" s="120" t="s">
        <v>228</v>
      </c>
      <c r="W475" s="108" t="s">
        <v>206</v>
      </c>
      <c r="X475" s="108" t="s">
        <v>434</v>
      </c>
      <c r="Y475" s="120" t="s">
        <v>228</v>
      </c>
      <c r="AB475" s="120"/>
      <c r="AE475" s="120"/>
    </row>
    <row r="476" spans="1:256" s="108" customFormat="1" x14ac:dyDescent="0.2">
      <c r="C476" s="108" t="s">
        <v>2333</v>
      </c>
      <c r="D476" s="123">
        <v>34802</v>
      </c>
      <c r="E476" s="109" t="s">
        <v>391</v>
      </c>
      <c r="F476" s="109" t="s">
        <v>516</v>
      </c>
      <c r="G476" s="120"/>
      <c r="H476" s="100" t="s">
        <v>103</v>
      </c>
      <c r="I476" s="100" t="s">
        <v>242</v>
      </c>
      <c r="J476" s="120" t="s">
        <v>4669</v>
      </c>
      <c r="K476" s="100" t="s">
        <v>103</v>
      </c>
      <c r="L476" s="100" t="s">
        <v>252</v>
      </c>
      <c r="M476" s="100" t="s">
        <v>2336</v>
      </c>
      <c r="N476" t="s">
        <v>103</v>
      </c>
      <c r="O476" t="s">
        <v>252</v>
      </c>
      <c r="P476" t="s">
        <v>2337</v>
      </c>
      <c r="R476" s="109"/>
      <c r="S476" s="109"/>
      <c r="T476" s="108" t="s">
        <v>103</v>
      </c>
      <c r="U476" s="109" t="s">
        <v>252</v>
      </c>
      <c r="V476" s="109" t="s">
        <v>2338</v>
      </c>
      <c r="W476" s="108" t="s">
        <v>103</v>
      </c>
      <c r="X476" s="109" t="s">
        <v>252</v>
      </c>
      <c r="Y476" s="109" t="s">
        <v>2339</v>
      </c>
      <c r="Z476" s="108" t="s">
        <v>103</v>
      </c>
      <c r="AA476" s="109" t="s">
        <v>252</v>
      </c>
      <c r="AB476" s="109" t="s">
        <v>2340</v>
      </c>
      <c r="AD476" s="109"/>
      <c r="AE476" s="109"/>
      <c r="AG476" s="109"/>
      <c r="AH476" s="109"/>
      <c r="AJ476" s="109"/>
      <c r="AK476" s="109"/>
      <c r="AM476" s="109"/>
      <c r="AN476" s="109"/>
      <c r="AP476" s="109"/>
      <c r="AQ476" s="109"/>
      <c r="AS476" s="109"/>
      <c r="AT476" s="109"/>
      <c r="AV476" s="109"/>
      <c r="AW476" s="109"/>
      <c r="AY476" s="109"/>
      <c r="AZ476" s="109"/>
    </row>
    <row r="477" spans="1:256" s="108" customFormat="1" x14ac:dyDescent="0.2">
      <c r="A477" s="108" t="s">
        <v>397</v>
      </c>
      <c r="B477" s="108" t="s">
        <v>192</v>
      </c>
      <c r="C477" s="108" t="s">
        <v>4670</v>
      </c>
      <c r="D477" s="123">
        <v>37211</v>
      </c>
      <c r="E477" s="109" t="s">
        <v>4449</v>
      </c>
      <c r="F477" s="120"/>
      <c r="G477" s="120" t="s">
        <v>398</v>
      </c>
      <c r="J477" s="120"/>
      <c r="M477" s="120"/>
      <c r="P477" s="120"/>
      <c r="S477" s="120"/>
      <c r="V477" s="120"/>
      <c r="Y477" s="120"/>
      <c r="AB477" s="120"/>
      <c r="AE477" s="120"/>
    </row>
    <row r="478" spans="1:256" s="108" customFormat="1" x14ac:dyDescent="0.2">
      <c r="A478" s="108" t="s">
        <v>397</v>
      </c>
      <c r="B478" s="108" t="s">
        <v>396</v>
      </c>
      <c r="C478" s="108" t="s">
        <v>1827</v>
      </c>
      <c r="D478" s="123">
        <v>35203</v>
      </c>
      <c r="E478" s="116" t="s">
        <v>136</v>
      </c>
      <c r="F478" s="120" t="s">
        <v>574</v>
      </c>
      <c r="G478" s="120" t="s">
        <v>412</v>
      </c>
      <c r="H478" s="108" t="s">
        <v>397</v>
      </c>
      <c r="I478" s="108" t="s">
        <v>432</v>
      </c>
      <c r="J478" s="120" t="s">
        <v>412</v>
      </c>
      <c r="K478" s="108" t="s">
        <v>421</v>
      </c>
      <c r="L478" s="108" t="s">
        <v>396</v>
      </c>
      <c r="M478" s="120" t="s">
        <v>433</v>
      </c>
      <c r="N478" s="108" t="s">
        <v>409</v>
      </c>
      <c r="O478" s="108" t="s">
        <v>432</v>
      </c>
      <c r="P478" s="120" t="s">
        <v>398</v>
      </c>
      <c r="Q478" s="108" t="s">
        <v>421</v>
      </c>
      <c r="R478" s="108" t="s">
        <v>432</v>
      </c>
      <c r="S478" s="120" t="s">
        <v>433</v>
      </c>
      <c r="T478" s="108" t="s">
        <v>421</v>
      </c>
      <c r="U478" s="108" t="s">
        <v>432</v>
      </c>
      <c r="V478" s="120" t="s">
        <v>433</v>
      </c>
      <c r="W478" s="108" t="s">
        <v>397</v>
      </c>
      <c r="X478" s="108" t="s">
        <v>432</v>
      </c>
      <c r="Y478" s="120" t="s">
        <v>398</v>
      </c>
      <c r="AB478" s="120"/>
      <c r="AE478" s="120"/>
    </row>
    <row r="479" spans="1:256" s="108" customFormat="1" x14ac:dyDescent="0.2">
      <c r="A479" s="108" t="s">
        <v>351</v>
      </c>
      <c r="B479" s="108" t="s">
        <v>454</v>
      </c>
      <c r="C479" s="108" t="s">
        <v>1941</v>
      </c>
      <c r="D479" s="123">
        <v>35289</v>
      </c>
      <c r="E479" s="116" t="s">
        <v>121</v>
      </c>
      <c r="F479" s="120" t="s">
        <v>548</v>
      </c>
      <c r="G479" s="120" t="s">
        <v>371</v>
      </c>
      <c r="H479" s="108" t="s">
        <v>370</v>
      </c>
      <c r="I479" s="108" t="s">
        <v>454</v>
      </c>
      <c r="J479" s="120" t="s">
        <v>292</v>
      </c>
      <c r="K479" s="108" t="s">
        <v>370</v>
      </c>
      <c r="L479" s="108" t="s">
        <v>454</v>
      </c>
      <c r="M479" s="120" t="s">
        <v>1942</v>
      </c>
      <c r="N479" s="108" t="s">
        <v>351</v>
      </c>
      <c r="O479" s="108" t="s">
        <v>95</v>
      </c>
      <c r="P479" s="120" t="s">
        <v>1943</v>
      </c>
      <c r="Q479" s="108" t="s">
        <v>351</v>
      </c>
      <c r="R479" s="108" t="s">
        <v>95</v>
      </c>
      <c r="S479" s="120" t="s">
        <v>371</v>
      </c>
      <c r="T479" s="108" t="s">
        <v>351</v>
      </c>
      <c r="U479" s="108" t="s">
        <v>95</v>
      </c>
      <c r="V479" s="120" t="s">
        <v>798</v>
      </c>
      <c r="W479" s="108" t="s">
        <v>351</v>
      </c>
      <c r="X479" s="108" t="s">
        <v>95</v>
      </c>
      <c r="Y479" s="120" t="s">
        <v>359</v>
      </c>
      <c r="AB479" s="120"/>
      <c r="AE479" s="120"/>
      <c r="BB479" s="109"/>
      <c r="BC479" s="109"/>
      <c r="BE479" s="109"/>
      <c r="BF479" s="109"/>
      <c r="BH479" s="109"/>
      <c r="BI479" s="109"/>
      <c r="BK479" s="109"/>
      <c r="BL479" s="109"/>
      <c r="BN479" s="109"/>
      <c r="BO479" s="109"/>
      <c r="BQ479" s="123"/>
      <c r="BR479" s="109"/>
      <c r="BS479" s="116"/>
      <c r="BU479" s="120"/>
      <c r="BV479" s="116"/>
      <c r="BW479" s="116"/>
      <c r="BX479" s="125"/>
    </row>
    <row r="480" spans="1:256" s="108" customFormat="1" x14ac:dyDescent="0.2">
      <c r="C480" s="108" t="s">
        <v>2359</v>
      </c>
      <c r="D480" s="123">
        <v>36261</v>
      </c>
      <c r="E480" s="116" t="s">
        <v>2360</v>
      </c>
      <c r="F480" s="116" t="s">
        <v>4671</v>
      </c>
      <c r="G480" s="120"/>
      <c r="J480" s="120"/>
      <c r="K480" s="108" t="s">
        <v>103</v>
      </c>
      <c r="L480" s="108" t="s">
        <v>396</v>
      </c>
      <c r="M480" s="120" t="s">
        <v>2362</v>
      </c>
      <c r="N480" s="108" t="s">
        <v>103</v>
      </c>
      <c r="O480" s="108" t="s">
        <v>396</v>
      </c>
      <c r="P480" s="120" t="s">
        <v>2363</v>
      </c>
      <c r="Q480" s="108" t="s">
        <v>103</v>
      </c>
      <c r="R480" s="108" t="s">
        <v>396</v>
      </c>
      <c r="S480" s="120" t="s">
        <v>2364</v>
      </c>
      <c r="T480" s="108" t="s">
        <v>103</v>
      </c>
      <c r="U480" s="108" t="s">
        <v>396</v>
      </c>
      <c r="V480" s="120" t="s">
        <v>1463</v>
      </c>
      <c r="Y480" s="120"/>
      <c r="AB480" s="120"/>
      <c r="AE480" s="120"/>
    </row>
    <row r="481" spans="1:256" s="108" customFormat="1" x14ac:dyDescent="0.2">
      <c r="A481" s="108" t="s">
        <v>133</v>
      </c>
      <c r="B481" s="108" t="s">
        <v>432</v>
      </c>
      <c r="C481" s="108" t="s">
        <v>4051</v>
      </c>
      <c r="D481" s="123">
        <v>37543</v>
      </c>
      <c r="E481" s="109" t="s">
        <v>4672</v>
      </c>
      <c r="F481" s="120"/>
      <c r="G481" s="120"/>
      <c r="J481" s="120"/>
      <c r="M481" s="120"/>
      <c r="P481" s="120"/>
      <c r="S481" s="120"/>
      <c r="V481" s="120"/>
      <c r="Y481" s="120"/>
      <c r="AB481" s="120"/>
      <c r="AE481" s="120"/>
    </row>
    <row r="482" spans="1:256" s="108" customFormat="1" x14ac:dyDescent="0.2">
      <c r="A482" s="108" t="s">
        <v>202</v>
      </c>
      <c r="B482" s="108" t="s">
        <v>118</v>
      </c>
      <c r="C482" s="108" t="s">
        <v>4673</v>
      </c>
      <c r="D482" s="123">
        <v>36973</v>
      </c>
      <c r="E482" s="109" t="s">
        <v>172</v>
      </c>
      <c r="F482" s="120"/>
      <c r="G482" s="120" t="s">
        <v>241</v>
      </c>
      <c r="J482" s="120"/>
      <c r="M482" s="120"/>
      <c r="P482" s="120"/>
      <c r="S482" s="120"/>
      <c r="V482" s="120"/>
      <c r="Y482" s="120"/>
      <c r="AB482" s="120"/>
      <c r="AE482" s="120"/>
    </row>
    <row r="483" spans="1:256" s="108" customFormat="1" x14ac:dyDescent="0.2">
      <c r="C483" s="108" t="s">
        <v>2024</v>
      </c>
      <c r="D483" s="123">
        <v>35814</v>
      </c>
      <c r="E483" s="116" t="s">
        <v>283</v>
      </c>
      <c r="F483" s="120" t="s">
        <v>473</v>
      </c>
      <c r="G483" s="120"/>
      <c r="H483" s="108" t="s">
        <v>212</v>
      </c>
      <c r="I483" s="108" t="s">
        <v>261</v>
      </c>
      <c r="J483" s="120" t="s">
        <v>273</v>
      </c>
      <c r="K483" s="108" t="s">
        <v>265</v>
      </c>
      <c r="L483" s="108" t="s">
        <v>261</v>
      </c>
      <c r="M483" s="120" t="s">
        <v>241</v>
      </c>
      <c r="N483" s="108" t="s">
        <v>226</v>
      </c>
      <c r="O483" s="108" t="s">
        <v>261</v>
      </c>
      <c r="P483" s="120" t="s">
        <v>273</v>
      </c>
      <c r="Q483" s="108" t="s">
        <v>274</v>
      </c>
      <c r="R483" s="108" t="s">
        <v>261</v>
      </c>
      <c r="S483" s="120" t="s">
        <v>224</v>
      </c>
      <c r="V483" s="120"/>
      <c r="Y483" s="120"/>
      <c r="AB483" s="120"/>
      <c r="AE483" s="120"/>
    </row>
    <row r="484" spans="1:256" s="108" customFormat="1" x14ac:dyDescent="0.2">
      <c r="A484" s="120" t="s">
        <v>340</v>
      </c>
      <c r="B484" s="120" t="s">
        <v>583</v>
      </c>
      <c r="C484" s="108" t="s">
        <v>3845</v>
      </c>
      <c r="D484" s="123">
        <v>36902</v>
      </c>
      <c r="E484" s="109" t="s">
        <v>506</v>
      </c>
      <c r="F484" s="120" t="s">
        <v>1039</v>
      </c>
      <c r="G484" s="120" t="s">
        <v>341</v>
      </c>
      <c r="H484" s="108" t="s">
        <v>340</v>
      </c>
      <c r="I484" s="108" t="s">
        <v>583</v>
      </c>
      <c r="J484" s="120" t="s">
        <v>341</v>
      </c>
      <c r="M484" s="120"/>
      <c r="P484" s="120"/>
      <c r="S484" s="120"/>
      <c r="V484" s="120"/>
      <c r="Y484" s="120"/>
      <c r="AB484" s="120"/>
      <c r="AE484" s="120"/>
    </row>
    <row r="485" spans="1:256" s="108" customFormat="1" x14ac:dyDescent="0.2">
      <c r="C485" s="108" t="s">
        <v>3670</v>
      </c>
      <c r="D485" s="123">
        <v>34836</v>
      </c>
      <c r="E485" s="116" t="s">
        <v>884</v>
      </c>
      <c r="F485" s="120" t="s">
        <v>404</v>
      </c>
      <c r="G485" s="120"/>
      <c r="H485" s="108" t="s">
        <v>94</v>
      </c>
      <c r="I485" s="108" t="s">
        <v>134</v>
      </c>
      <c r="J485" s="120" t="s">
        <v>3351</v>
      </c>
      <c r="K485" s="108" t="s">
        <v>103</v>
      </c>
      <c r="L485" s="108" t="s">
        <v>242</v>
      </c>
      <c r="M485" s="120" t="s">
        <v>3672</v>
      </c>
      <c r="N485" s="108" t="s">
        <v>103</v>
      </c>
      <c r="O485" s="108" t="s">
        <v>242</v>
      </c>
      <c r="P485" s="120" t="s">
        <v>3673</v>
      </c>
      <c r="Q485" s="108" t="s">
        <v>103</v>
      </c>
      <c r="R485" s="108" t="s">
        <v>242</v>
      </c>
      <c r="S485" s="120" t="s">
        <v>3674</v>
      </c>
      <c r="T485" s="108" t="s">
        <v>103</v>
      </c>
      <c r="U485" s="108" t="s">
        <v>242</v>
      </c>
      <c r="V485" s="120" t="s">
        <v>3675</v>
      </c>
      <c r="W485" s="108" t="s">
        <v>1871</v>
      </c>
      <c r="X485" s="108" t="s">
        <v>242</v>
      </c>
      <c r="Y485" s="120" t="s">
        <v>1304</v>
      </c>
      <c r="Z485" s="108" t="s">
        <v>103</v>
      </c>
      <c r="AA485" s="108" t="s">
        <v>242</v>
      </c>
      <c r="AB485" s="120" t="s">
        <v>3676</v>
      </c>
      <c r="AC485" s="108" t="s">
        <v>94</v>
      </c>
      <c r="AD485" s="108" t="s">
        <v>242</v>
      </c>
      <c r="AE485" s="120" t="s">
        <v>3571</v>
      </c>
      <c r="BY485" s="124"/>
      <c r="BZ485" s="124"/>
      <c r="CA485" s="124"/>
      <c r="CB485" s="124"/>
      <c r="CC485" s="124"/>
      <c r="CD485" s="124"/>
      <c r="CE485" s="124"/>
      <c r="CF485" s="124"/>
      <c r="CG485" s="124"/>
      <c r="CH485" s="124"/>
      <c r="CI485" s="124"/>
      <c r="CJ485" s="124"/>
      <c r="CK485" s="124"/>
      <c r="CL485" s="124"/>
      <c r="CM485" s="124"/>
      <c r="CN485" s="124"/>
      <c r="CO485" s="124"/>
      <c r="CP485" s="124"/>
      <c r="CQ485" s="124"/>
      <c r="CR485" s="124"/>
      <c r="CS485" s="124"/>
      <c r="CT485" s="124"/>
      <c r="CU485" s="124"/>
      <c r="CV485" s="124"/>
      <c r="CW485" s="124"/>
      <c r="CX485" s="124"/>
      <c r="CY485" s="124"/>
      <c r="CZ485" s="124"/>
      <c r="DA485" s="124"/>
      <c r="DB485" s="124"/>
      <c r="DC485" s="124"/>
      <c r="DD485" s="124"/>
      <c r="DE485" s="124"/>
      <c r="DF485" s="124"/>
      <c r="DG485" s="124"/>
      <c r="DH485" s="124"/>
      <c r="DI485" s="124"/>
      <c r="DJ485" s="124"/>
      <c r="DK485" s="124"/>
      <c r="DL485" s="124"/>
      <c r="DM485" s="124"/>
      <c r="DN485" s="124"/>
      <c r="DO485" s="124"/>
      <c r="DP485" s="124"/>
      <c r="DQ485" s="124"/>
      <c r="DR485" s="124"/>
      <c r="DS485" s="124"/>
      <c r="DT485" s="124"/>
      <c r="DU485" s="124"/>
      <c r="DV485" s="124"/>
      <c r="DW485" s="124"/>
      <c r="DX485" s="124"/>
      <c r="DY485" s="124"/>
      <c r="DZ485" s="124"/>
      <c r="EA485" s="124"/>
      <c r="EB485" s="124"/>
      <c r="EC485" s="124"/>
      <c r="ED485" s="124"/>
      <c r="EE485" s="124"/>
      <c r="EF485" s="124"/>
      <c r="EG485" s="124"/>
      <c r="EH485" s="124"/>
      <c r="EI485" s="124"/>
      <c r="EJ485" s="124"/>
      <c r="EK485" s="124"/>
      <c r="EL485" s="124"/>
      <c r="EM485" s="124"/>
      <c r="EN485" s="124"/>
      <c r="EO485" s="124"/>
      <c r="EP485" s="124"/>
      <c r="EQ485" s="124"/>
      <c r="ER485" s="124"/>
      <c r="ES485" s="124"/>
      <c r="ET485" s="124"/>
      <c r="EU485" s="124"/>
      <c r="EV485" s="124"/>
      <c r="EW485" s="124"/>
      <c r="EX485" s="124"/>
      <c r="EY485" s="124"/>
      <c r="EZ485" s="124"/>
      <c r="FA485" s="124"/>
      <c r="FB485" s="124"/>
      <c r="FC485" s="124"/>
      <c r="FD485" s="124"/>
      <c r="FE485" s="124"/>
      <c r="FF485" s="124"/>
      <c r="FG485" s="124"/>
      <c r="FH485" s="124"/>
      <c r="FI485" s="124"/>
      <c r="FJ485" s="124"/>
      <c r="FK485" s="124"/>
      <c r="FL485" s="124"/>
      <c r="FM485" s="124"/>
      <c r="FN485" s="124"/>
      <c r="FO485" s="124"/>
      <c r="FP485" s="124"/>
      <c r="FQ485" s="124"/>
      <c r="FR485" s="124"/>
      <c r="FS485" s="124"/>
      <c r="FT485" s="124"/>
      <c r="FU485" s="124"/>
      <c r="FV485" s="124"/>
      <c r="FW485" s="124"/>
      <c r="FX485" s="124"/>
      <c r="FY485" s="124"/>
      <c r="FZ485" s="124"/>
      <c r="GA485" s="124"/>
      <c r="GB485" s="124"/>
      <c r="GC485" s="124"/>
      <c r="GD485" s="124"/>
      <c r="GE485" s="124"/>
      <c r="GF485" s="124"/>
      <c r="GG485" s="124"/>
      <c r="GH485" s="124"/>
      <c r="GI485" s="124"/>
      <c r="GJ485" s="124"/>
      <c r="GK485" s="124"/>
      <c r="GL485" s="124"/>
      <c r="GM485" s="124"/>
      <c r="GN485" s="124"/>
      <c r="GO485" s="124"/>
      <c r="GP485" s="124"/>
      <c r="GQ485" s="124"/>
      <c r="GR485" s="124"/>
      <c r="GS485" s="124"/>
      <c r="GT485" s="124"/>
      <c r="GU485" s="124"/>
      <c r="GV485" s="124"/>
      <c r="GW485" s="124"/>
      <c r="GX485" s="124"/>
      <c r="GY485" s="124"/>
      <c r="GZ485" s="124"/>
      <c r="HA485" s="124"/>
      <c r="HB485" s="124"/>
      <c r="HC485" s="124"/>
      <c r="HD485" s="124"/>
      <c r="HE485" s="124"/>
      <c r="HF485" s="124"/>
      <c r="HG485" s="124"/>
      <c r="HH485" s="124"/>
      <c r="HI485" s="124"/>
      <c r="HJ485" s="124"/>
      <c r="HK485" s="124"/>
      <c r="HL485" s="124"/>
      <c r="HM485" s="124"/>
      <c r="HN485" s="124"/>
      <c r="HO485" s="124"/>
      <c r="HP485" s="124"/>
      <c r="HQ485" s="124"/>
      <c r="HR485" s="124"/>
      <c r="HS485" s="124"/>
      <c r="HT485" s="124"/>
      <c r="HU485" s="124"/>
      <c r="HV485" s="124"/>
      <c r="HW485" s="124"/>
      <c r="HX485" s="124"/>
      <c r="HY485" s="124"/>
      <c r="HZ485" s="124"/>
      <c r="IA485" s="124"/>
      <c r="IB485" s="124"/>
      <c r="IC485" s="124"/>
      <c r="ID485" s="124"/>
      <c r="IE485" s="124"/>
      <c r="IF485" s="124"/>
      <c r="IG485" s="124"/>
      <c r="IH485" s="124"/>
      <c r="II485" s="124"/>
      <c r="IJ485" s="124"/>
      <c r="IK485" s="124"/>
      <c r="IL485" s="124"/>
      <c r="IM485" s="124"/>
      <c r="IN485" s="124"/>
      <c r="IO485" s="124"/>
      <c r="IP485" s="124"/>
      <c r="IQ485" s="124"/>
      <c r="IR485" s="124"/>
      <c r="IS485" s="124"/>
      <c r="IT485" s="124"/>
      <c r="IU485" s="124"/>
      <c r="IV485" s="124"/>
    </row>
    <row r="486" spans="1:256" s="108" customFormat="1" x14ac:dyDescent="0.2">
      <c r="A486" s="108" t="s">
        <v>315</v>
      </c>
      <c r="B486" s="108" t="s">
        <v>177</v>
      </c>
      <c r="C486" s="108" t="s">
        <v>1075</v>
      </c>
      <c r="D486" s="123">
        <v>34347</v>
      </c>
      <c r="E486" s="109" t="s">
        <v>391</v>
      </c>
      <c r="F486" s="120" t="s">
        <v>344</v>
      </c>
      <c r="G486" s="120" t="s">
        <v>241</v>
      </c>
      <c r="H486" s="108" t="s">
        <v>308</v>
      </c>
      <c r="I486" s="108" t="s">
        <v>93</v>
      </c>
      <c r="J486" s="120" t="s">
        <v>233</v>
      </c>
      <c r="M486" s="120"/>
      <c r="N486" s="108" t="s">
        <v>298</v>
      </c>
      <c r="O486" s="108" t="s">
        <v>93</v>
      </c>
      <c r="P486" s="120" t="s">
        <v>266</v>
      </c>
      <c r="Q486" s="108" t="s">
        <v>315</v>
      </c>
      <c r="R486" s="108" t="s">
        <v>93</v>
      </c>
      <c r="S486" s="120" t="s">
        <v>273</v>
      </c>
      <c r="T486" s="108" t="s">
        <v>315</v>
      </c>
      <c r="U486" s="108" t="s">
        <v>227</v>
      </c>
      <c r="V486" s="120" t="s">
        <v>266</v>
      </c>
      <c r="W486" s="108" t="s">
        <v>315</v>
      </c>
      <c r="X486" s="108" t="s">
        <v>556</v>
      </c>
      <c r="Y486" s="120" t="s">
        <v>241</v>
      </c>
      <c r="AB486" s="120"/>
      <c r="AE486" s="120"/>
    </row>
    <row r="487" spans="1:256" s="108" customFormat="1" x14ac:dyDescent="0.2">
      <c r="A487" s="108" t="s">
        <v>274</v>
      </c>
      <c r="B487" s="108" t="s">
        <v>170</v>
      </c>
      <c r="C487" s="108" t="s">
        <v>3164</v>
      </c>
      <c r="D487" s="123">
        <v>36830</v>
      </c>
      <c r="E487" s="109" t="s">
        <v>2196</v>
      </c>
      <c r="F487" s="120" t="s">
        <v>4674</v>
      </c>
      <c r="G487" s="120" t="s">
        <v>233</v>
      </c>
      <c r="H487" s="108" t="s">
        <v>274</v>
      </c>
      <c r="I487" s="108" t="s">
        <v>170</v>
      </c>
      <c r="J487" s="120" t="s">
        <v>201</v>
      </c>
      <c r="K487" s="108" t="s">
        <v>274</v>
      </c>
      <c r="L487" s="108" t="s">
        <v>170</v>
      </c>
      <c r="M487" s="120" t="s">
        <v>249</v>
      </c>
      <c r="N487" s="108" t="s">
        <v>274</v>
      </c>
      <c r="O487" s="108" t="s">
        <v>170</v>
      </c>
      <c r="P487" s="120" t="s">
        <v>248</v>
      </c>
      <c r="S487" s="120"/>
      <c r="V487" s="120"/>
      <c r="Y487" s="120"/>
      <c r="AB487" s="120"/>
      <c r="AE487" s="120"/>
    </row>
    <row r="488" spans="1:256" s="108" customFormat="1" x14ac:dyDescent="0.2">
      <c r="A488" s="108" t="s">
        <v>397</v>
      </c>
      <c r="B488" s="108" t="s">
        <v>324</v>
      </c>
      <c r="C488" s="108" t="s">
        <v>1566</v>
      </c>
      <c r="D488" s="123">
        <v>37016</v>
      </c>
      <c r="E488" s="109" t="s">
        <v>1567</v>
      </c>
      <c r="F488" s="120" t="s">
        <v>89</v>
      </c>
      <c r="G488" s="120" t="s">
        <v>398</v>
      </c>
      <c r="H488" s="108" t="s">
        <v>397</v>
      </c>
      <c r="I488" s="108" t="s">
        <v>140</v>
      </c>
      <c r="J488" s="120" t="s">
        <v>388</v>
      </c>
      <c r="K488" s="108" t="s">
        <v>397</v>
      </c>
      <c r="L488" s="108" t="s">
        <v>140</v>
      </c>
      <c r="M488" s="120" t="s">
        <v>398</v>
      </c>
      <c r="N488" s="108" t="s">
        <v>397</v>
      </c>
      <c r="O488" s="108" t="s">
        <v>140</v>
      </c>
      <c r="P488" s="120" t="s">
        <v>398</v>
      </c>
      <c r="S488" s="120"/>
      <c r="V488" s="120"/>
      <c r="Y488" s="120"/>
      <c r="AB488" s="120"/>
      <c r="AE488" s="120"/>
    </row>
    <row r="489" spans="1:256" s="108" customFormat="1" x14ac:dyDescent="0.2">
      <c r="C489" s="108" t="s">
        <v>1422</v>
      </c>
      <c r="D489" s="123">
        <v>35541</v>
      </c>
      <c r="E489" s="116" t="s">
        <v>244</v>
      </c>
      <c r="F489" s="120" t="s">
        <v>802</v>
      </c>
      <c r="G489" s="120"/>
      <c r="H489" s="108" t="s">
        <v>409</v>
      </c>
      <c r="I489" s="108" t="s">
        <v>177</v>
      </c>
      <c r="J489" s="120" t="s">
        <v>389</v>
      </c>
      <c r="K489" s="108" t="s">
        <v>384</v>
      </c>
      <c r="L489" s="108" t="s">
        <v>261</v>
      </c>
      <c r="M489" s="120" t="s">
        <v>410</v>
      </c>
      <c r="N489" s="108" t="s">
        <v>409</v>
      </c>
      <c r="O489" s="108" t="s">
        <v>118</v>
      </c>
      <c r="P489" s="120" t="s">
        <v>406</v>
      </c>
      <c r="S489" s="120"/>
      <c r="T489" s="108" t="s">
        <v>409</v>
      </c>
      <c r="U489" s="108" t="s">
        <v>252</v>
      </c>
      <c r="V489" s="120" t="s">
        <v>389</v>
      </c>
      <c r="W489" s="108" t="s">
        <v>397</v>
      </c>
      <c r="X489" s="108" t="s">
        <v>252</v>
      </c>
      <c r="Y489" s="120" t="s">
        <v>398</v>
      </c>
      <c r="AB489" s="120"/>
      <c r="AE489" s="120"/>
      <c r="BB489" s="109"/>
      <c r="BC489" s="109"/>
      <c r="BE489" s="109"/>
      <c r="BF489" s="109"/>
      <c r="BH489" s="109"/>
      <c r="BI489" s="109"/>
      <c r="BK489" s="109"/>
      <c r="BL489" s="109"/>
      <c r="BN489" s="109"/>
      <c r="BO489" s="109"/>
      <c r="BQ489" s="123"/>
      <c r="BR489" s="109"/>
      <c r="BS489" s="116"/>
      <c r="BU489" s="120"/>
      <c r="BV489" s="116"/>
      <c r="BW489" s="116"/>
      <c r="BX489" s="125"/>
    </row>
    <row r="490" spans="1:256" s="108" customFormat="1" x14ac:dyDescent="0.2">
      <c r="C490" s="108" t="s">
        <v>4243</v>
      </c>
      <c r="D490" s="123">
        <v>34902</v>
      </c>
      <c r="E490" s="109" t="s">
        <v>4244</v>
      </c>
      <c r="F490" s="108" t="s">
        <v>4675</v>
      </c>
      <c r="G490" s="120"/>
      <c r="H490" s="108" t="s">
        <v>103</v>
      </c>
      <c r="I490" s="108" t="s">
        <v>195</v>
      </c>
      <c r="J490" s="109" t="s">
        <v>2330</v>
      </c>
      <c r="K490" s="108" t="s">
        <v>103</v>
      </c>
      <c r="L490" s="108" t="s">
        <v>93</v>
      </c>
      <c r="M490" s="109" t="s">
        <v>4676</v>
      </c>
      <c r="N490" s="108" t="s">
        <v>103</v>
      </c>
      <c r="O490" s="108" t="s">
        <v>195</v>
      </c>
      <c r="P490" s="109" t="s">
        <v>4677</v>
      </c>
      <c r="Q490" s="108" t="s">
        <v>103</v>
      </c>
      <c r="R490" s="108" t="s">
        <v>195</v>
      </c>
      <c r="S490" s="109" t="s">
        <v>4678</v>
      </c>
      <c r="T490" s="108" t="s">
        <v>103</v>
      </c>
      <c r="U490" s="108" t="s">
        <v>195</v>
      </c>
      <c r="V490" s="109" t="s">
        <v>4679</v>
      </c>
      <c r="W490" s="108" t="s">
        <v>103</v>
      </c>
      <c r="X490" s="108" t="s">
        <v>195</v>
      </c>
      <c r="Y490" s="109" t="s">
        <v>4680</v>
      </c>
      <c r="Z490" s="108" t="s">
        <v>103</v>
      </c>
      <c r="AA490" s="108" t="s">
        <v>195</v>
      </c>
      <c r="AB490" s="109" t="s">
        <v>4681</v>
      </c>
      <c r="AC490" s="108" t="s">
        <v>103</v>
      </c>
      <c r="AD490" s="108" t="s">
        <v>195</v>
      </c>
      <c r="AE490" s="109" t="s">
        <v>4682</v>
      </c>
      <c r="AF490" s="108" t="s">
        <v>103</v>
      </c>
      <c r="AG490" s="108" t="s">
        <v>195</v>
      </c>
      <c r="AH490" s="109" t="s">
        <v>4683</v>
      </c>
      <c r="BY490" s="124"/>
    </row>
    <row r="491" spans="1:256" s="108" customFormat="1" x14ac:dyDescent="0.2">
      <c r="A491" s="108" t="s">
        <v>450</v>
      </c>
      <c r="B491" s="108" t="s">
        <v>95</v>
      </c>
      <c r="C491" s="108" t="s">
        <v>2432</v>
      </c>
      <c r="D491" s="123">
        <v>34720</v>
      </c>
      <c r="E491" s="116" t="s">
        <v>706</v>
      </c>
      <c r="F491" s="120" t="s">
        <v>180</v>
      </c>
      <c r="G491" s="120"/>
      <c r="H491" s="108" t="s">
        <v>450</v>
      </c>
      <c r="I491" s="108" t="s">
        <v>95</v>
      </c>
      <c r="J491" s="120"/>
      <c r="K491" s="108" t="s">
        <v>450</v>
      </c>
      <c r="L491" s="108" t="s">
        <v>95</v>
      </c>
      <c r="M491" s="120"/>
      <c r="N491" s="108" t="s">
        <v>450</v>
      </c>
      <c r="O491" s="108" t="s">
        <v>95</v>
      </c>
      <c r="P491" s="120"/>
      <c r="Q491" s="108" t="s">
        <v>450</v>
      </c>
      <c r="R491" s="108" t="s">
        <v>95</v>
      </c>
      <c r="S491" s="120"/>
      <c r="T491" s="108" t="s">
        <v>450</v>
      </c>
      <c r="U491" s="108" t="s">
        <v>95</v>
      </c>
      <c r="V491" s="120"/>
      <c r="W491" s="108" t="s">
        <v>450</v>
      </c>
      <c r="X491" s="108" t="s">
        <v>95</v>
      </c>
      <c r="Y491" s="120"/>
      <c r="Z491" s="108" t="s">
        <v>450</v>
      </c>
      <c r="AA491" s="108" t="s">
        <v>95</v>
      </c>
      <c r="AB491" s="120"/>
      <c r="AC491" s="108" t="s">
        <v>450</v>
      </c>
      <c r="AD491" s="108" t="s">
        <v>95</v>
      </c>
      <c r="AE491" s="120"/>
    </row>
    <row r="492" spans="1:256" s="108" customFormat="1" x14ac:dyDescent="0.2">
      <c r="A492" s="108" t="s">
        <v>575</v>
      </c>
      <c r="B492" s="108" t="s">
        <v>207</v>
      </c>
      <c r="C492" s="108" t="s">
        <v>2270</v>
      </c>
      <c r="D492" s="123">
        <v>35757</v>
      </c>
      <c r="E492" s="116" t="s">
        <v>150</v>
      </c>
      <c r="F492" s="120" t="s">
        <v>415</v>
      </c>
      <c r="G492" s="120" t="s">
        <v>247</v>
      </c>
      <c r="H492" s="108" t="s">
        <v>575</v>
      </c>
      <c r="I492" s="108" t="s">
        <v>207</v>
      </c>
      <c r="J492" s="120" t="s">
        <v>247</v>
      </c>
      <c r="K492" s="108" t="s">
        <v>575</v>
      </c>
      <c r="L492" s="108" t="s">
        <v>556</v>
      </c>
      <c r="M492" s="120" t="s">
        <v>269</v>
      </c>
      <c r="N492" s="108" t="s">
        <v>575</v>
      </c>
      <c r="O492" s="108" t="s">
        <v>556</v>
      </c>
      <c r="P492" s="120" t="s">
        <v>273</v>
      </c>
      <c r="Q492" s="108" t="s">
        <v>315</v>
      </c>
      <c r="R492" s="108" t="s">
        <v>556</v>
      </c>
      <c r="S492" s="120" t="s">
        <v>339</v>
      </c>
      <c r="T492" s="108" t="s">
        <v>315</v>
      </c>
      <c r="U492" s="108" t="s">
        <v>556</v>
      </c>
      <c r="V492" s="120" t="s">
        <v>241</v>
      </c>
      <c r="Y492" s="120"/>
      <c r="AB492" s="120"/>
      <c r="AE492" s="120"/>
      <c r="BB492" s="109"/>
      <c r="BC492" s="109"/>
      <c r="BE492" s="109"/>
      <c r="BF492" s="109"/>
      <c r="BH492" s="109"/>
      <c r="BI492" s="109"/>
      <c r="BK492" s="109"/>
      <c r="BL492" s="109"/>
      <c r="BN492" s="109"/>
      <c r="BO492" s="109"/>
      <c r="BQ492" s="123"/>
      <c r="BR492" s="109"/>
      <c r="BS492" s="116"/>
      <c r="BU492" s="120"/>
      <c r="BV492" s="116"/>
      <c r="BW492" s="116"/>
      <c r="BX492" s="125"/>
    </row>
    <row r="493" spans="1:256" s="108" customFormat="1" x14ac:dyDescent="0.2">
      <c r="A493" s="108" t="s">
        <v>419</v>
      </c>
      <c r="B493" s="108" t="s">
        <v>93</v>
      </c>
      <c r="C493" s="108" t="s">
        <v>1939</v>
      </c>
      <c r="D493" s="123">
        <v>36162</v>
      </c>
      <c r="E493" s="109" t="s">
        <v>482</v>
      </c>
      <c r="F493" s="109" t="s">
        <v>144</v>
      </c>
      <c r="G493" s="120" t="s">
        <v>796</v>
      </c>
      <c r="H493" s="108" t="s">
        <v>345</v>
      </c>
      <c r="I493" s="116" t="s">
        <v>93</v>
      </c>
      <c r="J493" s="120" t="s">
        <v>1683</v>
      </c>
      <c r="K493" s="108" t="s">
        <v>340</v>
      </c>
      <c r="L493" s="116" t="s">
        <v>95</v>
      </c>
      <c r="M493" s="120" t="s">
        <v>341</v>
      </c>
      <c r="O493" s="116"/>
      <c r="P493" s="120"/>
      <c r="R493" s="116"/>
      <c r="S493" s="120"/>
      <c r="U493" s="116"/>
      <c r="V493" s="120"/>
      <c r="X493" s="116"/>
      <c r="Y493" s="120"/>
      <c r="AA493" s="116"/>
      <c r="AB493" s="120"/>
      <c r="AD493" s="116"/>
      <c r="AE493" s="120"/>
      <c r="AG493" s="116"/>
      <c r="AH493" s="120"/>
      <c r="AJ493" s="116"/>
      <c r="AK493" s="120"/>
      <c r="AM493" s="116"/>
      <c r="AN493" s="120"/>
    </row>
    <row r="494" spans="1:256" ht="12.75" customHeight="1" x14ac:dyDescent="0.2">
      <c r="A494" s="120" t="s">
        <v>379</v>
      </c>
      <c r="B494" s="120" t="s">
        <v>123</v>
      </c>
      <c r="C494" s="108" t="s">
        <v>3205</v>
      </c>
      <c r="D494" s="123">
        <v>37714</v>
      </c>
      <c r="E494" s="109" t="s">
        <v>144</v>
      </c>
      <c r="F494" s="120" t="s">
        <v>173</v>
      </c>
      <c r="G494" s="120" t="s">
        <v>798</v>
      </c>
      <c r="H494" s="108" t="s">
        <v>379</v>
      </c>
      <c r="I494" s="108" t="s">
        <v>123</v>
      </c>
      <c r="J494" s="120" t="s">
        <v>292</v>
      </c>
      <c r="K494" s="108"/>
      <c r="L494" s="108"/>
      <c r="M494" s="120"/>
      <c r="N494" s="108"/>
      <c r="O494" s="108"/>
      <c r="P494" s="120"/>
      <c r="Q494" s="108"/>
      <c r="R494" s="108"/>
      <c r="S494" s="120"/>
      <c r="T494" s="108"/>
      <c r="U494" s="108"/>
      <c r="V494" s="120"/>
      <c r="W494" s="108"/>
      <c r="X494" s="108"/>
      <c r="Y494" s="120"/>
      <c r="Z494" s="108"/>
      <c r="AA494" s="108"/>
      <c r="AB494" s="120"/>
      <c r="AC494" s="108"/>
      <c r="AD494" s="108"/>
      <c r="AE494" s="120"/>
      <c r="AF494" s="108"/>
      <c r="AG494" s="108"/>
      <c r="AH494" s="108"/>
      <c r="AI494" s="108"/>
      <c r="AJ494" s="108"/>
      <c r="AK494" s="108"/>
      <c r="AL494" s="108"/>
      <c r="AM494" s="108"/>
      <c r="AN494" s="108"/>
      <c r="AO494" s="108"/>
      <c r="AP494" s="108"/>
      <c r="AQ494" s="108"/>
      <c r="AR494" s="108"/>
      <c r="AS494" s="108"/>
      <c r="AT494" s="108"/>
      <c r="AU494" s="108"/>
      <c r="AV494" s="108"/>
      <c r="AW494" s="108"/>
      <c r="AX494" s="108"/>
      <c r="AY494" s="108"/>
      <c r="AZ494" s="108"/>
      <c r="BA494" s="108"/>
      <c r="BB494" s="108"/>
      <c r="BC494" s="108"/>
      <c r="BD494" s="108"/>
      <c r="BE494" s="108"/>
      <c r="BF494" s="108"/>
      <c r="BG494" s="108"/>
      <c r="BH494" s="108"/>
      <c r="BI494" s="108"/>
      <c r="BJ494" s="108"/>
      <c r="BK494" s="108"/>
      <c r="BL494" s="108"/>
      <c r="BM494" s="108"/>
      <c r="BN494" s="108"/>
      <c r="BO494" s="108"/>
      <c r="BP494" s="108"/>
      <c r="BQ494" s="108"/>
      <c r="BR494" s="108"/>
      <c r="BS494" s="108"/>
      <c r="BT494" s="108"/>
      <c r="BU494" s="108"/>
      <c r="BV494" s="108"/>
      <c r="BW494" s="108"/>
      <c r="BX494" s="108"/>
      <c r="BY494" s="108"/>
      <c r="BZ494" s="108"/>
      <c r="CA494" s="108"/>
      <c r="CB494" s="108"/>
      <c r="CC494" s="108"/>
      <c r="CD494" s="108"/>
      <c r="CE494" s="108"/>
      <c r="CF494" s="108"/>
      <c r="CG494" s="108"/>
      <c r="CH494" s="108"/>
      <c r="CI494" s="108"/>
      <c r="CJ494" s="108"/>
      <c r="CK494" s="108"/>
      <c r="CL494" s="108"/>
      <c r="CM494" s="108"/>
      <c r="CN494" s="108"/>
      <c r="CO494" s="108"/>
      <c r="CP494" s="108"/>
      <c r="CQ494" s="108"/>
      <c r="CR494" s="108"/>
      <c r="CS494" s="108"/>
      <c r="CT494" s="108"/>
      <c r="CU494" s="108"/>
      <c r="CV494" s="108"/>
      <c r="CW494" s="108"/>
      <c r="CX494" s="108"/>
      <c r="CY494" s="108"/>
      <c r="CZ494" s="108"/>
      <c r="DA494" s="108"/>
      <c r="DB494" s="108"/>
      <c r="DC494" s="108"/>
      <c r="DD494" s="108"/>
      <c r="DE494" s="108"/>
      <c r="DF494" s="108"/>
      <c r="DG494" s="108"/>
      <c r="DH494" s="108"/>
      <c r="DI494" s="108"/>
      <c r="DJ494" s="108"/>
      <c r="DK494" s="108"/>
      <c r="DL494" s="108"/>
      <c r="DM494" s="108"/>
      <c r="DN494" s="108"/>
      <c r="DO494" s="108"/>
      <c r="DP494" s="108"/>
      <c r="DQ494" s="108"/>
      <c r="DR494" s="108"/>
      <c r="DS494" s="108"/>
      <c r="DT494" s="108"/>
      <c r="DU494" s="108"/>
      <c r="DV494" s="108"/>
      <c r="DW494" s="108"/>
      <c r="DX494" s="108"/>
      <c r="DY494" s="108"/>
      <c r="DZ494" s="108"/>
      <c r="EA494" s="108"/>
      <c r="EB494" s="108"/>
      <c r="EC494" s="108"/>
      <c r="ED494" s="108"/>
      <c r="EE494" s="108"/>
      <c r="EF494" s="108"/>
      <c r="EG494" s="108"/>
      <c r="EH494" s="108"/>
      <c r="EI494" s="108"/>
      <c r="EJ494" s="108"/>
      <c r="EK494" s="108"/>
      <c r="EL494" s="108"/>
      <c r="EM494" s="108"/>
      <c r="EN494" s="108"/>
      <c r="EO494" s="108"/>
      <c r="EP494" s="108"/>
      <c r="EQ494" s="108"/>
      <c r="ER494" s="108"/>
      <c r="ES494" s="108"/>
      <c r="ET494" s="108"/>
      <c r="EU494" s="108"/>
      <c r="EV494" s="108"/>
      <c r="EW494" s="108"/>
      <c r="EX494" s="108"/>
      <c r="EY494" s="108"/>
      <c r="EZ494" s="108"/>
      <c r="FA494" s="108"/>
      <c r="FB494" s="108"/>
      <c r="FC494" s="108"/>
      <c r="FD494" s="108"/>
      <c r="FE494" s="108"/>
      <c r="FF494" s="108"/>
      <c r="FG494" s="108"/>
      <c r="FH494" s="108"/>
      <c r="FI494" s="108"/>
      <c r="FJ494" s="108"/>
      <c r="FK494" s="108"/>
      <c r="FL494" s="108"/>
      <c r="FM494" s="108"/>
      <c r="FN494" s="108"/>
      <c r="FO494" s="108"/>
      <c r="FP494" s="108"/>
      <c r="FQ494" s="108"/>
      <c r="FR494" s="108"/>
      <c r="FS494" s="108"/>
      <c r="FT494" s="108"/>
      <c r="FU494" s="108"/>
      <c r="FV494" s="108"/>
      <c r="FW494" s="108"/>
      <c r="FX494" s="108"/>
      <c r="FY494" s="108"/>
      <c r="FZ494" s="108"/>
      <c r="GA494" s="108"/>
      <c r="GB494" s="108"/>
      <c r="GC494" s="108"/>
      <c r="GD494" s="108"/>
      <c r="GE494" s="108"/>
      <c r="GF494" s="108"/>
      <c r="GG494" s="108"/>
      <c r="GH494" s="108"/>
      <c r="GI494" s="108"/>
      <c r="GJ494" s="108"/>
      <c r="GK494" s="108"/>
      <c r="GL494" s="108"/>
      <c r="GM494" s="108"/>
      <c r="GN494" s="108"/>
      <c r="GO494" s="108"/>
      <c r="GP494" s="108"/>
      <c r="GQ494" s="108"/>
      <c r="GR494" s="108"/>
      <c r="GS494" s="108"/>
      <c r="GT494" s="108"/>
      <c r="GU494" s="108"/>
      <c r="GV494" s="108"/>
      <c r="GW494" s="108"/>
      <c r="GX494" s="108"/>
      <c r="GY494" s="108"/>
      <c r="GZ494" s="108"/>
      <c r="HA494" s="108"/>
      <c r="HB494" s="108"/>
      <c r="HC494" s="108"/>
      <c r="HD494" s="108"/>
      <c r="HE494" s="108"/>
      <c r="HF494" s="108"/>
      <c r="HG494" s="108"/>
      <c r="HH494" s="108"/>
      <c r="HI494" s="108"/>
      <c r="HJ494" s="108"/>
      <c r="HK494" s="108"/>
      <c r="HL494" s="108"/>
      <c r="HM494" s="108"/>
      <c r="HN494" s="108"/>
      <c r="HO494" s="108"/>
      <c r="HP494" s="108"/>
      <c r="HQ494" s="108"/>
      <c r="HR494" s="108"/>
      <c r="HS494" s="108"/>
      <c r="HT494" s="108"/>
      <c r="HU494" s="108"/>
      <c r="HV494" s="108"/>
      <c r="HW494" s="108"/>
      <c r="HX494" s="108"/>
      <c r="HY494" s="108"/>
      <c r="HZ494" s="108"/>
      <c r="IA494" s="108"/>
      <c r="IB494" s="108"/>
      <c r="IC494" s="108"/>
      <c r="ID494" s="108"/>
      <c r="IE494" s="108"/>
      <c r="IF494" s="108"/>
      <c r="IG494" s="108"/>
      <c r="IH494" s="108"/>
      <c r="II494" s="108"/>
      <c r="IJ494" s="108"/>
      <c r="IK494" s="108"/>
      <c r="IL494" s="108"/>
      <c r="IM494" s="108"/>
      <c r="IN494" s="108"/>
      <c r="IO494" s="108"/>
      <c r="IP494" s="108"/>
      <c r="IQ494" s="108"/>
      <c r="IR494" s="108"/>
      <c r="IS494" s="108"/>
      <c r="IT494" s="108"/>
      <c r="IU494" s="108"/>
      <c r="IV494" s="108"/>
    </row>
    <row r="495" spans="1:256" s="108" customFormat="1" x14ac:dyDescent="0.2">
      <c r="A495" s="108" t="s">
        <v>419</v>
      </c>
      <c r="B495" s="108" t="s">
        <v>105</v>
      </c>
      <c r="C495" s="108" t="s">
        <v>1687</v>
      </c>
      <c r="D495" s="123">
        <v>34890</v>
      </c>
      <c r="E495" s="116" t="s">
        <v>1234</v>
      </c>
      <c r="F495" s="120" t="s">
        <v>448</v>
      </c>
      <c r="G495" s="120" t="s">
        <v>804</v>
      </c>
      <c r="H495" s="108" t="s">
        <v>419</v>
      </c>
      <c r="I495" s="108" t="s">
        <v>105</v>
      </c>
      <c r="J495" s="120" t="s">
        <v>824</v>
      </c>
      <c r="K495" s="108" t="s">
        <v>419</v>
      </c>
      <c r="L495" s="108" t="s">
        <v>105</v>
      </c>
      <c r="M495" s="120" t="s">
        <v>943</v>
      </c>
      <c r="N495" s="108" t="s">
        <v>332</v>
      </c>
      <c r="O495" s="108" t="s">
        <v>330</v>
      </c>
      <c r="P495" s="120" t="s">
        <v>1688</v>
      </c>
      <c r="Q495" s="108" t="s">
        <v>379</v>
      </c>
      <c r="R495" s="108" t="s">
        <v>330</v>
      </c>
      <c r="S495" s="120" t="s">
        <v>632</v>
      </c>
      <c r="V495" s="120"/>
      <c r="Y495" s="120"/>
      <c r="AB495" s="120"/>
      <c r="AE495" s="120"/>
    </row>
    <row r="496" spans="1:256" s="108" customFormat="1" x14ac:dyDescent="0.2">
      <c r="A496" s="108" t="s">
        <v>194</v>
      </c>
      <c r="B496" s="108" t="s">
        <v>275</v>
      </c>
      <c r="C496" s="108" t="s">
        <v>2379</v>
      </c>
      <c r="D496" s="123">
        <v>34681</v>
      </c>
      <c r="E496" s="116" t="s">
        <v>706</v>
      </c>
      <c r="F496" s="120" t="s">
        <v>2603</v>
      </c>
      <c r="G496" s="120" t="s">
        <v>248</v>
      </c>
      <c r="H496" s="108" t="s">
        <v>274</v>
      </c>
      <c r="I496" s="108" t="s">
        <v>275</v>
      </c>
      <c r="J496" s="120" t="s">
        <v>216</v>
      </c>
      <c r="K496" s="108" t="s">
        <v>194</v>
      </c>
      <c r="L496" s="108" t="s">
        <v>583</v>
      </c>
      <c r="M496" s="120" t="s">
        <v>201</v>
      </c>
      <c r="N496" s="108" t="s">
        <v>712</v>
      </c>
      <c r="O496" s="108" t="s">
        <v>583</v>
      </c>
      <c r="P496" s="120" t="s">
        <v>1204</v>
      </c>
      <c r="Q496" s="108" t="s">
        <v>258</v>
      </c>
      <c r="R496" s="108" t="s">
        <v>583</v>
      </c>
      <c r="S496" s="120" t="s">
        <v>266</v>
      </c>
      <c r="T496" s="108" t="s">
        <v>557</v>
      </c>
      <c r="U496" s="108" t="s">
        <v>93</v>
      </c>
      <c r="V496" s="120" t="s">
        <v>1506</v>
      </c>
      <c r="W496" s="108" t="s">
        <v>557</v>
      </c>
      <c r="X496" s="108" t="s">
        <v>93</v>
      </c>
      <c r="Y496" s="120" t="s">
        <v>558</v>
      </c>
      <c r="Z496" s="108" t="s">
        <v>905</v>
      </c>
      <c r="AA496" s="108" t="s">
        <v>252</v>
      </c>
      <c r="AB496" s="120" t="s">
        <v>266</v>
      </c>
      <c r="AC496" s="108" t="s">
        <v>258</v>
      </c>
      <c r="AD496" s="108" t="s">
        <v>252</v>
      </c>
      <c r="AE496" s="120" t="s">
        <v>241</v>
      </c>
    </row>
    <row r="497" spans="1:256" s="108" customFormat="1" x14ac:dyDescent="0.2">
      <c r="C497" s="108" t="s">
        <v>3442</v>
      </c>
      <c r="D497" s="123">
        <v>36796</v>
      </c>
      <c r="E497" s="109" t="s">
        <v>191</v>
      </c>
      <c r="F497" s="120" t="s">
        <v>90</v>
      </c>
      <c r="G497" s="120"/>
      <c r="H497" s="108" t="s">
        <v>402</v>
      </c>
      <c r="I497" s="108" t="s">
        <v>556</v>
      </c>
      <c r="J497" s="120" t="s">
        <v>164</v>
      </c>
      <c r="K497" s="108" t="s">
        <v>402</v>
      </c>
      <c r="L497" s="108" t="s">
        <v>556</v>
      </c>
      <c r="M497" s="120" t="s">
        <v>141</v>
      </c>
      <c r="N497" s="108" t="s">
        <v>399</v>
      </c>
      <c r="O497" s="108" t="s">
        <v>556</v>
      </c>
      <c r="P497" s="120" t="s">
        <v>393</v>
      </c>
      <c r="S497" s="120"/>
      <c r="V497" s="120"/>
      <c r="Y497" s="120"/>
      <c r="AB497" s="120"/>
      <c r="AE497" s="120"/>
    </row>
    <row r="498" spans="1:256" s="108" customFormat="1" x14ac:dyDescent="0.2">
      <c r="A498" s="108" t="s">
        <v>4684</v>
      </c>
      <c r="B498" s="108" t="s">
        <v>316</v>
      </c>
      <c r="C498" s="108" t="s">
        <v>4685</v>
      </c>
      <c r="D498" s="123">
        <v>38024</v>
      </c>
      <c r="E498" s="109" t="s">
        <v>4435</v>
      </c>
      <c r="F498" s="120"/>
      <c r="G498" s="120" t="s">
        <v>4686</v>
      </c>
      <c r="J498" s="120"/>
      <c r="M498" s="120"/>
      <c r="P498" s="120"/>
      <c r="S498" s="120"/>
      <c r="V498" s="120"/>
      <c r="Y498" s="120"/>
      <c r="AB498" s="120"/>
      <c r="AE498" s="120"/>
    </row>
    <row r="499" spans="1:256" s="108" customFormat="1" x14ac:dyDescent="0.2">
      <c r="A499" s="108" t="s">
        <v>376</v>
      </c>
      <c r="B499" s="108" t="s">
        <v>185</v>
      </c>
      <c r="C499" s="108" t="s">
        <v>3179</v>
      </c>
      <c r="D499" s="123">
        <v>36543</v>
      </c>
      <c r="E499" s="109" t="s">
        <v>99</v>
      </c>
      <c r="F499" s="120" t="s">
        <v>187</v>
      </c>
      <c r="G499" s="120" t="s">
        <v>1085</v>
      </c>
      <c r="H499" s="108" t="s">
        <v>1378</v>
      </c>
      <c r="I499" s="108" t="s">
        <v>185</v>
      </c>
      <c r="J499" s="120" t="s">
        <v>1921</v>
      </c>
      <c r="K499" s="108" t="s">
        <v>379</v>
      </c>
      <c r="L499" s="108" t="s">
        <v>185</v>
      </c>
      <c r="M499" s="120" t="s">
        <v>1411</v>
      </c>
      <c r="N499" s="108" t="s">
        <v>379</v>
      </c>
      <c r="O499" s="108" t="s">
        <v>185</v>
      </c>
      <c r="P499" s="120" t="s">
        <v>1411</v>
      </c>
      <c r="S499" s="120"/>
      <c r="V499" s="120"/>
      <c r="Y499" s="120"/>
      <c r="AB499" s="120"/>
      <c r="AE499" s="120"/>
    </row>
    <row r="500" spans="1:256" s="108" customFormat="1" x14ac:dyDescent="0.2">
      <c r="A500" s="108" t="s">
        <v>156</v>
      </c>
      <c r="B500" s="108" t="s">
        <v>123</v>
      </c>
      <c r="C500" s="108" t="s">
        <v>3056</v>
      </c>
      <c r="D500" s="123">
        <v>34579</v>
      </c>
      <c r="E500" s="116" t="s">
        <v>1958</v>
      </c>
      <c r="F500" s="120" t="s">
        <v>301</v>
      </c>
      <c r="G500" s="120" t="s">
        <v>141</v>
      </c>
      <c r="H500" s="108" t="s">
        <v>156</v>
      </c>
      <c r="I500" s="108" t="s">
        <v>227</v>
      </c>
      <c r="J500" s="120" t="s">
        <v>141</v>
      </c>
      <c r="K500" s="108" t="s">
        <v>156</v>
      </c>
      <c r="L500" s="108" t="s">
        <v>227</v>
      </c>
      <c r="M500" s="120" t="s">
        <v>141</v>
      </c>
      <c r="N500" s="108" t="s">
        <v>156</v>
      </c>
      <c r="O500" s="108" t="s">
        <v>227</v>
      </c>
      <c r="P500" s="120" t="s">
        <v>141</v>
      </c>
      <c r="Q500" s="108" t="s">
        <v>156</v>
      </c>
      <c r="R500" s="108" t="s">
        <v>275</v>
      </c>
      <c r="S500" s="120" t="s">
        <v>164</v>
      </c>
      <c r="T500" s="108" t="s">
        <v>156</v>
      </c>
      <c r="U500" s="108" t="s">
        <v>275</v>
      </c>
      <c r="V500" s="120" t="s">
        <v>141</v>
      </c>
      <c r="W500" s="108" t="s">
        <v>156</v>
      </c>
      <c r="X500" s="108" t="s">
        <v>275</v>
      </c>
      <c r="Y500" s="120" t="s">
        <v>141</v>
      </c>
      <c r="Z500" s="108" t="s">
        <v>156</v>
      </c>
      <c r="AA500" s="108" t="s">
        <v>275</v>
      </c>
      <c r="AB500" s="120" t="s">
        <v>164</v>
      </c>
      <c r="AC500" s="108" t="s">
        <v>156</v>
      </c>
      <c r="AD500" s="108" t="s">
        <v>275</v>
      </c>
      <c r="AE500" s="120" t="s">
        <v>164</v>
      </c>
    </row>
    <row r="501" spans="1:256" s="108" customFormat="1" x14ac:dyDescent="0.2">
      <c r="A501" s="108" t="s">
        <v>329</v>
      </c>
      <c r="B501" s="108" t="s">
        <v>140</v>
      </c>
      <c r="C501" s="108" t="s">
        <v>2036</v>
      </c>
      <c r="D501" s="123">
        <v>36053</v>
      </c>
      <c r="E501" s="116" t="s">
        <v>230</v>
      </c>
      <c r="F501" s="120" t="s">
        <v>150</v>
      </c>
      <c r="G501" s="120" t="s">
        <v>224</v>
      </c>
      <c r="H501" s="108" t="s">
        <v>308</v>
      </c>
      <c r="I501" s="108" t="s">
        <v>140</v>
      </c>
      <c r="J501" s="120" t="s">
        <v>774</v>
      </c>
      <c r="K501" s="108" t="s">
        <v>329</v>
      </c>
      <c r="L501" s="108" t="s">
        <v>140</v>
      </c>
      <c r="M501" s="120" t="s">
        <v>774</v>
      </c>
      <c r="N501" s="108" t="s">
        <v>329</v>
      </c>
      <c r="O501" s="108" t="s">
        <v>140</v>
      </c>
      <c r="P501" s="120" t="s">
        <v>216</v>
      </c>
      <c r="Q501" s="108" t="s">
        <v>329</v>
      </c>
      <c r="R501" s="108" t="s">
        <v>140</v>
      </c>
      <c r="S501" s="120" t="s">
        <v>248</v>
      </c>
      <c r="T501" s="108" t="s">
        <v>329</v>
      </c>
      <c r="U501" s="108" t="s">
        <v>140</v>
      </c>
      <c r="V501" s="120" t="s">
        <v>339</v>
      </c>
      <c r="Y501" s="120"/>
      <c r="AB501" s="120"/>
      <c r="AE501" s="120"/>
    </row>
    <row r="502" spans="1:256" x14ac:dyDescent="0.2">
      <c r="A502" s="108" t="s">
        <v>421</v>
      </c>
      <c r="B502" s="108" t="s">
        <v>95</v>
      </c>
      <c r="C502" s="108" t="s">
        <v>4687</v>
      </c>
      <c r="D502" s="123">
        <v>35091</v>
      </c>
      <c r="E502" s="116" t="s">
        <v>802</v>
      </c>
      <c r="F502" s="120" t="s">
        <v>1136</v>
      </c>
      <c r="G502" s="120" t="s">
        <v>388</v>
      </c>
      <c r="H502" s="108"/>
      <c r="I502" s="108"/>
      <c r="J502" s="109"/>
      <c r="K502" s="108" t="s">
        <v>384</v>
      </c>
      <c r="L502" s="108" t="s">
        <v>583</v>
      </c>
      <c r="M502" s="109" t="s">
        <v>406</v>
      </c>
      <c r="N502" s="108" t="s">
        <v>384</v>
      </c>
      <c r="O502" s="108" t="s">
        <v>95</v>
      </c>
      <c r="P502" s="109" t="s">
        <v>410</v>
      </c>
      <c r="Q502" s="108" t="s">
        <v>421</v>
      </c>
      <c r="R502" s="108" t="s">
        <v>95</v>
      </c>
      <c r="S502" s="109" t="s">
        <v>406</v>
      </c>
      <c r="T502" s="108" t="s">
        <v>421</v>
      </c>
      <c r="U502" s="108" t="s">
        <v>95</v>
      </c>
      <c r="V502" s="109" t="s">
        <v>433</v>
      </c>
      <c r="W502" s="108" t="s">
        <v>397</v>
      </c>
      <c r="X502" s="108" t="s">
        <v>95</v>
      </c>
      <c r="Y502" s="109" t="s">
        <v>398</v>
      </c>
      <c r="Z502" s="108"/>
      <c r="AA502" s="108"/>
      <c r="AB502" s="120"/>
      <c r="AC502" s="108"/>
      <c r="AD502" s="108"/>
      <c r="AE502" s="120"/>
      <c r="AF502" s="108"/>
      <c r="AG502" s="108"/>
      <c r="AH502" s="108"/>
      <c r="AI502" s="108"/>
      <c r="AJ502" s="108"/>
      <c r="AK502" s="108"/>
      <c r="AL502" s="108"/>
      <c r="AM502" s="108"/>
      <c r="AN502" s="108"/>
      <c r="AO502" s="108"/>
      <c r="AP502" s="108"/>
      <c r="AQ502" s="108"/>
      <c r="AR502" s="108"/>
      <c r="AS502" s="108"/>
      <c r="AT502" s="108"/>
      <c r="AU502" s="108"/>
      <c r="AV502" s="108"/>
      <c r="AW502" s="108"/>
      <c r="AX502" s="108"/>
      <c r="AY502" s="108"/>
      <c r="AZ502" s="108"/>
      <c r="BA502" s="108"/>
      <c r="BB502" s="108"/>
      <c r="BC502" s="108"/>
      <c r="BD502" s="108"/>
      <c r="BE502" s="108"/>
      <c r="BF502" s="108"/>
      <c r="BG502" s="108"/>
      <c r="BH502" s="108"/>
      <c r="BI502" s="108"/>
      <c r="BJ502" s="108"/>
      <c r="BK502" s="108"/>
      <c r="BL502" s="108"/>
      <c r="BM502" s="108"/>
      <c r="BN502" s="108"/>
      <c r="BO502" s="108"/>
      <c r="BP502" s="108"/>
      <c r="BQ502" s="108"/>
      <c r="BR502" s="108"/>
      <c r="BS502" s="108"/>
      <c r="BT502" s="108"/>
      <c r="BU502" s="108"/>
      <c r="BV502" s="108"/>
      <c r="BW502" s="108"/>
      <c r="BX502" s="108"/>
      <c r="BY502" s="108"/>
      <c r="BZ502" s="108"/>
      <c r="CA502" s="108"/>
      <c r="CB502" s="108"/>
      <c r="CC502" s="108"/>
      <c r="CD502" s="108"/>
      <c r="CE502" s="108"/>
      <c r="CF502" s="108"/>
      <c r="CG502" s="108"/>
      <c r="CH502" s="108"/>
      <c r="CI502" s="108"/>
      <c r="CJ502" s="108"/>
      <c r="CK502" s="108"/>
      <c r="CL502" s="108"/>
      <c r="CM502" s="108"/>
      <c r="CN502" s="108"/>
      <c r="CO502" s="108"/>
      <c r="CP502" s="108"/>
      <c r="CQ502" s="108"/>
      <c r="CR502" s="108"/>
      <c r="CS502" s="108"/>
      <c r="CT502" s="108"/>
      <c r="CU502" s="108"/>
      <c r="CV502" s="108"/>
      <c r="CW502" s="108"/>
      <c r="CX502" s="108"/>
      <c r="CY502" s="108"/>
      <c r="CZ502" s="108"/>
      <c r="DA502" s="108"/>
      <c r="DB502" s="108"/>
      <c r="DC502" s="108"/>
      <c r="DD502" s="108"/>
      <c r="DE502" s="108"/>
      <c r="DF502" s="108"/>
      <c r="DG502" s="108"/>
      <c r="DH502" s="108"/>
      <c r="DI502" s="108"/>
      <c r="DJ502" s="108"/>
      <c r="DK502" s="108"/>
      <c r="DL502" s="108"/>
      <c r="DM502" s="108"/>
      <c r="DN502" s="108"/>
      <c r="DO502" s="108"/>
      <c r="DP502" s="108"/>
      <c r="DQ502" s="108"/>
      <c r="DR502" s="108"/>
      <c r="DS502" s="108"/>
      <c r="DT502" s="108"/>
      <c r="DU502" s="108"/>
      <c r="DV502" s="108"/>
      <c r="DW502" s="108"/>
      <c r="DX502" s="108"/>
      <c r="DY502" s="108"/>
      <c r="DZ502" s="108"/>
      <c r="EA502" s="108"/>
      <c r="EB502" s="108"/>
      <c r="EC502" s="108"/>
      <c r="ED502" s="108"/>
      <c r="EE502" s="108"/>
      <c r="EF502" s="108"/>
      <c r="EG502" s="108"/>
      <c r="EH502" s="108"/>
      <c r="EI502" s="108"/>
      <c r="EJ502" s="108"/>
      <c r="EK502" s="108"/>
      <c r="EL502" s="108"/>
      <c r="EM502" s="108"/>
      <c r="EN502" s="108"/>
      <c r="EO502" s="108"/>
      <c r="EP502" s="108"/>
      <c r="EQ502" s="108"/>
      <c r="ER502" s="108"/>
      <c r="ES502" s="108"/>
      <c r="ET502" s="108"/>
      <c r="EU502" s="108"/>
      <c r="EV502" s="108"/>
      <c r="EW502" s="108"/>
      <c r="EX502" s="108"/>
      <c r="EY502" s="108"/>
      <c r="EZ502" s="108"/>
      <c r="FA502" s="108"/>
      <c r="FB502" s="108"/>
      <c r="FC502" s="108"/>
      <c r="FD502" s="108"/>
      <c r="FE502" s="108"/>
      <c r="FF502" s="108"/>
      <c r="FG502" s="108"/>
      <c r="FH502" s="108"/>
      <c r="FI502" s="108"/>
      <c r="FJ502" s="108"/>
      <c r="FK502" s="108"/>
      <c r="FL502" s="108"/>
      <c r="FM502" s="108"/>
      <c r="FN502" s="108"/>
      <c r="FO502" s="108"/>
      <c r="FP502" s="108"/>
      <c r="FQ502" s="108"/>
      <c r="FR502" s="108"/>
      <c r="FS502" s="108"/>
      <c r="FT502" s="108"/>
      <c r="FU502" s="108"/>
      <c r="FV502" s="108"/>
      <c r="FW502" s="108"/>
      <c r="FX502" s="108"/>
      <c r="FY502" s="108"/>
      <c r="FZ502" s="108"/>
      <c r="GA502" s="108"/>
      <c r="GB502" s="108"/>
      <c r="GC502" s="108"/>
      <c r="GD502" s="108"/>
      <c r="GE502" s="108"/>
      <c r="GF502" s="108"/>
      <c r="GG502" s="108"/>
      <c r="GH502" s="108"/>
      <c r="GI502" s="108"/>
      <c r="GJ502" s="108"/>
      <c r="GK502" s="108"/>
      <c r="GL502" s="108"/>
      <c r="GM502" s="108"/>
      <c r="GN502" s="108"/>
      <c r="GO502" s="108"/>
      <c r="GP502" s="108"/>
      <c r="GQ502" s="108"/>
      <c r="GR502" s="108"/>
      <c r="GS502" s="108"/>
      <c r="GT502" s="108"/>
      <c r="GU502" s="108"/>
      <c r="GV502" s="108"/>
      <c r="GW502" s="108"/>
      <c r="GX502" s="108"/>
      <c r="GY502" s="108"/>
      <c r="GZ502" s="108"/>
      <c r="HA502" s="108"/>
      <c r="HB502" s="108"/>
      <c r="HC502" s="108"/>
      <c r="HD502" s="108"/>
      <c r="HE502" s="108"/>
      <c r="HF502" s="108"/>
      <c r="HG502" s="108"/>
      <c r="HH502" s="108"/>
      <c r="HI502" s="108"/>
      <c r="HJ502" s="108"/>
      <c r="HK502" s="108"/>
      <c r="HL502" s="108"/>
      <c r="HM502" s="108"/>
      <c r="HN502" s="108"/>
      <c r="HO502" s="108"/>
      <c r="HP502" s="108"/>
      <c r="HQ502" s="108"/>
      <c r="HR502" s="108"/>
      <c r="HS502" s="108"/>
      <c r="HT502" s="108"/>
      <c r="HU502" s="108"/>
      <c r="HV502" s="108"/>
      <c r="HW502" s="108"/>
      <c r="HX502" s="108"/>
      <c r="HY502" s="108"/>
      <c r="HZ502" s="108"/>
      <c r="IA502" s="108"/>
      <c r="IB502" s="108"/>
      <c r="IC502" s="108"/>
      <c r="ID502" s="108"/>
      <c r="IE502" s="108"/>
      <c r="IF502" s="108"/>
      <c r="IG502" s="108"/>
      <c r="IH502" s="108"/>
      <c r="II502" s="108"/>
      <c r="IJ502" s="108"/>
      <c r="IK502" s="108"/>
      <c r="IL502" s="108"/>
      <c r="IM502" s="108"/>
      <c r="IN502" s="108"/>
      <c r="IO502" s="108"/>
      <c r="IP502" s="108"/>
      <c r="IQ502" s="108"/>
      <c r="IR502" s="108"/>
      <c r="IS502" s="108"/>
      <c r="IT502" s="108"/>
      <c r="IU502" s="108"/>
      <c r="IV502" s="108"/>
    </row>
    <row r="503" spans="1:256" s="108" customFormat="1" x14ac:dyDescent="0.2">
      <c r="C503" s="108" t="s">
        <v>4688</v>
      </c>
      <c r="D503" s="123">
        <v>33914</v>
      </c>
      <c r="E503" s="116" t="s">
        <v>423</v>
      </c>
      <c r="F503" s="108" t="s">
        <v>310</v>
      </c>
      <c r="G503" s="120"/>
      <c r="J503" s="109"/>
      <c r="K503" s="108" t="s">
        <v>147</v>
      </c>
      <c r="L503" s="108" t="s">
        <v>242</v>
      </c>
      <c r="M503" s="109"/>
      <c r="P503" s="109"/>
      <c r="Q503" s="108" t="s">
        <v>2429</v>
      </c>
      <c r="R503" s="108" t="s">
        <v>170</v>
      </c>
      <c r="S503" s="109"/>
      <c r="T503" s="108" t="s">
        <v>852</v>
      </c>
      <c r="U503" s="108" t="s">
        <v>128</v>
      </c>
      <c r="V503" s="109"/>
      <c r="W503" s="108" t="s">
        <v>852</v>
      </c>
      <c r="X503" s="108" t="s">
        <v>128</v>
      </c>
      <c r="Y503" s="109"/>
      <c r="Z503" s="108" t="s">
        <v>502</v>
      </c>
      <c r="AA503" s="108" t="s">
        <v>128</v>
      </c>
      <c r="AB503" s="109"/>
      <c r="AC503" s="108" t="s">
        <v>502</v>
      </c>
      <c r="AD503" s="108" t="s">
        <v>128</v>
      </c>
      <c r="AE503" s="109"/>
      <c r="AF503" s="108" t="s">
        <v>1142</v>
      </c>
      <c r="AG503" s="108" t="s">
        <v>128</v>
      </c>
      <c r="AH503" s="109"/>
    </row>
    <row r="504" spans="1:256" s="108" customFormat="1" x14ac:dyDescent="0.2">
      <c r="A504" s="108" t="s">
        <v>274</v>
      </c>
      <c r="B504" s="108" t="s">
        <v>215</v>
      </c>
      <c r="C504" s="108" t="s">
        <v>4689</v>
      </c>
      <c r="D504" s="123">
        <v>37306</v>
      </c>
      <c r="E504" s="109" t="s">
        <v>4435</v>
      </c>
      <c r="F504" s="120"/>
      <c r="G504" s="120" t="s">
        <v>269</v>
      </c>
      <c r="J504" s="120"/>
      <c r="M504" s="120"/>
      <c r="P504" s="120"/>
      <c r="S504" s="120"/>
      <c r="V504" s="120"/>
      <c r="Y504" s="120"/>
      <c r="AB504" s="120"/>
      <c r="AE504" s="120"/>
    </row>
    <row r="505" spans="1:256" s="108" customFormat="1" x14ac:dyDescent="0.2">
      <c r="A505" s="108" t="s">
        <v>156</v>
      </c>
      <c r="B505" s="108" t="s">
        <v>134</v>
      </c>
      <c r="C505" s="108" t="s">
        <v>157</v>
      </c>
      <c r="D505" s="123">
        <v>33187</v>
      </c>
      <c r="E505" s="109" t="s">
        <v>158</v>
      </c>
      <c r="F505" s="109" t="s">
        <v>158</v>
      </c>
      <c r="G505" s="120" t="s">
        <v>141</v>
      </c>
      <c r="H505" s="108" t="s">
        <v>156</v>
      </c>
      <c r="I505" s="116" t="s">
        <v>134</v>
      </c>
      <c r="J505" s="120" t="s">
        <v>164</v>
      </c>
      <c r="K505" s="108" t="s">
        <v>162</v>
      </c>
      <c r="L505" s="116" t="s">
        <v>81</v>
      </c>
      <c r="M505" s="120" t="s">
        <v>161</v>
      </c>
      <c r="N505" s="108" t="s">
        <v>162</v>
      </c>
      <c r="O505" s="116" t="s">
        <v>81</v>
      </c>
      <c r="P505" s="120" t="s">
        <v>163</v>
      </c>
      <c r="Q505" s="108" t="s">
        <v>156</v>
      </c>
      <c r="R505" s="116" t="s">
        <v>81</v>
      </c>
      <c r="S505" s="120" t="s">
        <v>164</v>
      </c>
      <c r="T505" s="108" t="s">
        <v>162</v>
      </c>
      <c r="U505" s="116" t="s">
        <v>95</v>
      </c>
      <c r="V505" s="120" t="s">
        <v>1043</v>
      </c>
      <c r="W505" s="108" t="s">
        <v>156</v>
      </c>
      <c r="X505" s="116" t="s">
        <v>95</v>
      </c>
      <c r="Y505" s="120" t="s">
        <v>141</v>
      </c>
      <c r="Z505" s="108" t="s">
        <v>156</v>
      </c>
      <c r="AA505" s="116" t="s">
        <v>95</v>
      </c>
      <c r="AB505" s="120" t="s">
        <v>164</v>
      </c>
      <c r="AC505" s="108" t="s">
        <v>156</v>
      </c>
      <c r="AD505" s="116" t="s">
        <v>95</v>
      </c>
      <c r="AE505" s="120" t="s">
        <v>164</v>
      </c>
      <c r="AF505" s="108" t="s">
        <v>156</v>
      </c>
      <c r="AG505" s="116" t="s">
        <v>95</v>
      </c>
      <c r="AH505" s="120" t="s">
        <v>141</v>
      </c>
      <c r="AI505" s="108" t="s">
        <v>156</v>
      </c>
      <c r="AJ505" s="116" t="s">
        <v>95</v>
      </c>
      <c r="AK505" s="120" t="s">
        <v>167</v>
      </c>
      <c r="AL505" s="108" t="s">
        <v>168</v>
      </c>
      <c r="AM505" s="116" t="s">
        <v>95</v>
      </c>
      <c r="AN505" s="120" t="s">
        <v>169</v>
      </c>
      <c r="AO505" s="108" t="s">
        <v>168</v>
      </c>
      <c r="AP505" s="116" t="s">
        <v>95</v>
      </c>
      <c r="AQ505" s="120" t="s">
        <v>183</v>
      </c>
      <c r="AS505" s="116"/>
      <c r="AT505" s="120"/>
      <c r="AV505" s="116"/>
      <c r="AW505" s="120"/>
      <c r="AY505" s="116"/>
      <c r="AZ505" s="120"/>
    </row>
    <row r="506" spans="1:256" x14ac:dyDescent="0.2">
      <c r="A506" s="108"/>
      <c r="B506" s="108"/>
      <c r="C506" s="108" t="s">
        <v>4690</v>
      </c>
      <c r="D506" s="123">
        <v>33839</v>
      </c>
      <c r="E506" s="109" t="s">
        <v>4691</v>
      </c>
      <c r="F506" s="109" t="s">
        <v>3427</v>
      </c>
      <c r="G506" s="120"/>
      <c r="H506" s="108"/>
      <c r="I506" s="116"/>
      <c r="J506" s="120"/>
      <c r="K506" s="108" t="s">
        <v>238</v>
      </c>
      <c r="L506" s="116" t="s">
        <v>330</v>
      </c>
      <c r="M506" s="120" t="s">
        <v>269</v>
      </c>
      <c r="N506" s="108" t="s">
        <v>555</v>
      </c>
      <c r="O506" s="116" t="s">
        <v>170</v>
      </c>
      <c r="P506" s="120" t="s">
        <v>519</v>
      </c>
      <c r="Q506" s="108" t="s">
        <v>274</v>
      </c>
      <c r="R506" s="116" t="s">
        <v>170</v>
      </c>
      <c r="S506" s="120" t="s">
        <v>273</v>
      </c>
      <c r="T506" s="108" t="s">
        <v>238</v>
      </c>
      <c r="U506" s="116" t="s">
        <v>195</v>
      </c>
      <c r="V506" s="120" t="s">
        <v>241</v>
      </c>
      <c r="W506" s="108" t="s">
        <v>238</v>
      </c>
      <c r="X506" s="116" t="s">
        <v>396</v>
      </c>
      <c r="Y506" s="120" t="s">
        <v>266</v>
      </c>
      <c r="Z506" s="108" t="s">
        <v>226</v>
      </c>
      <c r="AA506" s="116" t="s">
        <v>396</v>
      </c>
      <c r="AB506" s="120" t="s">
        <v>228</v>
      </c>
      <c r="AC506" s="108" t="s">
        <v>557</v>
      </c>
      <c r="AD506" s="116" t="s">
        <v>396</v>
      </c>
      <c r="AE506" s="120" t="s">
        <v>2591</v>
      </c>
      <c r="AF506" s="108" t="s">
        <v>717</v>
      </c>
      <c r="AG506" s="116" t="s">
        <v>556</v>
      </c>
      <c r="AH506" s="120" t="s">
        <v>241</v>
      </c>
      <c r="AI506" s="108" t="s">
        <v>1913</v>
      </c>
      <c r="AJ506" s="116" t="s">
        <v>556</v>
      </c>
      <c r="AK506" s="120" t="s">
        <v>241</v>
      </c>
      <c r="AL506" s="108"/>
      <c r="AM506" s="116"/>
      <c r="AN506" s="120"/>
      <c r="AO506" s="108"/>
      <c r="AP506" s="116"/>
      <c r="AQ506" s="120"/>
      <c r="AR506" s="108"/>
      <c r="AS506" s="116"/>
      <c r="AT506" s="120"/>
      <c r="AU506" s="108"/>
      <c r="AV506" s="116"/>
      <c r="AW506" s="120"/>
      <c r="AX506" s="108"/>
      <c r="AY506" s="116"/>
      <c r="AZ506" s="120"/>
      <c r="BA506" s="108"/>
      <c r="BB506" s="108"/>
      <c r="BC506" s="108"/>
      <c r="BD506" s="108"/>
      <c r="BE506" s="108"/>
      <c r="BF506" s="108"/>
      <c r="BG506" s="108"/>
      <c r="BH506" s="108"/>
      <c r="BI506" s="108"/>
      <c r="BJ506" s="108"/>
      <c r="BK506" s="108"/>
      <c r="BL506" s="108"/>
      <c r="BM506" s="108"/>
      <c r="BN506" s="108"/>
      <c r="BO506" s="108"/>
      <c r="BP506" s="108"/>
      <c r="BQ506" s="108"/>
      <c r="BR506" s="108"/>
      <c r="BS506" s="108"/>
      <c r="BT506" s="108"/>
      <c r="BU506" s="108"/>
      <c r="BV506" s="108"/>
      <c r="BW506" s="108"/>
      <c r="BX506" s="108"/>
      <c r="BY506" s="108"/>
      <c r="BZ506" s="108"/>
      <c r="CA506" s="108"/>
      <c r="CB506" s="108"/>
      <c r="CC506" s="108"/>
      <c r="CD506" s="108"/>
      <c r="CE506" s="108"/>
      <c r="CF506" s="108"/>
      <c r="CG506" s="108"/>
      <c r="CH506" s="108"/>
      <c r="CI506" s="108"/>
      <c r="CJ506" s="108"/>
      <c r="CK506" s="108"/>
      <c r="CL506" s="108"/>
      <c r="CM506" s="108"/>
      <c r="CN506" s="108"/>
      <c r="CO506" s="108"/>
      <c r="CP506" s="108"/>
      <c r="CQ506" s="108"/>
      <c r="CR506" s="108"/>
      <c r="CS506" s="108"/>
      <c r="CT506" s="108"/>
      <c r="CU506" s="108"/>
      <c r="CV506" s="108"/>
      <c r="CW506" s="108"/>
      <c r="CX506" s="108"/>
      <c r="CY506" s="108"/>
      <c r="CZ506" s="108"/>
      <c r="DA506" s="108"/>
      <c r="DB506" s="108"/>
      <c r="DC506" s="108"/>
      <c r="DD506" s="108"/>
      <c r="DE506" s="108"/>
      <c r="DF506" s="108"/>
      <c r="DG506" s="108"/>
      <c r="DH506" s="108"/>
      <c r="DI506" s="108"/>
      <c r="DJ506" s="108"/>
      <c r="DK506" s="108"/>
      <c r="DL506" s="108"/>
      <c r="DM506" s="108"/>
      <c r="DN506" s="108"/>
      <c r="DO506" s="108"/>
      <c r="DP506" s="108"/>
      <c r="DQ506" s="108"/>
      <c r="DR506" s="108"/>
      <c r="DS506" s="108"/>
      <c r="DT506" s="108"/>
      <c r="DU506" s="108"/>
      <c r="DV506" s="108"/>
      <c r="DW506" s="108"/>
      <c r="DX506" s="108"/>
      <c r="DY506" s="108"/>
      <c r="DZ506" s="108"/>
      <c r="EA506" s="108"/>
      <c r="EB506" s="108"/>
      <c r="EC506" s="108"/>
      <c r="ED506" s="108"/>
      <c r="EE506" s="108"/>
      <c r="EF506" s="108"/>
      <c r="EG506" s="108"/>
      <c r="EH506" s="108"/>
      <c r="EI506" s="108"/>
      <c r="EJ506" s="108"/>
      <c r="EK506" s="108"/>
      <c r="EL506" s="108"/>
      <c r="EM506" s="108"/>
      <c r="EN506" s="108"/>
      <c r="EO506" s="108"/>
      <c r="EP506" s="108"/>
      <c r="EQ506" s="108"/>
      <c r="ER506" s="108"/>
      <c r="ES506" s="108"/>
      <c r="ET506" s="108"/>
      <c r="EU506" s="108"/>
      <c r="EV506" s="108"/>
      <c r="EW506" s="108"/>
      <c r="EX506" s="108"/>
      <c r="EY506" s="108"/>
      <c r="EZ506" s="108"/>
      <c r="FA506" s="108"/>
      <c r="FB506" s="108"/>
      <c r="FC506" s="108"/>
      <c r="FD506" s="108"/>
      <c r="FE506" s="108"/>
      <c r="FF506" s="108"/>
      <c r="FG506" s="108"/>
      <c r="FH506" s="108"/>
      <c r="FI506" s="108"/>
      <c r="FJ506" s="108"/>
      <c r="FK506" s="108"/>
      <c r="FL506" s="108"/>
      <c r="FM506" s="108"/>
      <c r="FN506" s="108"/>
      <c r="FO506" s="108"/>
      <c r="FP506" s="108"/>
      <c r="FQ506" s="108"/>
      <c r="FR506" s="108"/>
      <c r="FS506" s="108"/>
      <c r="FT506" s="108"/>
      <c r="FU506" s="108"/>
      <c r="FV506" s="108"/>
      <c r="FW506" s="108"/>
      <c r="FX506" s="108"/>
      <c r="FY506" s="108"/>
      <c r="FZ506" s="108"/>
      <c r="GA506" s="108"/>
      <c r="GB506" s="108"/>
      <c r="GC506" s="108"/>
      <c r="GD506" s="108"/>
      <c r="GE506" s="108"/>
      <c r="GF506" s="108"/>
      <c r="GG506" s="108"/>
      <c r="GH506" s="108"/>
      <c r="GI506" s="108"/>
      <c r="GJ506" s="108"/>
      <c r="GK506" s="108"/>
      <c r="GL506" s="108"/>
      <c r="GM506" s="108"/>
      <c r="GN506" s="108"/>
      <c r="GO506" s="108"/>
      <c r="GP506" s="108"/>
      <c r="GQ506" s="108"/>
      <c r="GR506" s="108"/>
      <c r="GS506" s="108"/>
      <c r="GT506" s="108"/>
      <c r="GU506" s="108"/>
      <c r="GV506" s="108"/>
      <c r="GW506" s="108"/>
      <c r="GX506" s="108"/>
      <c r="GY506" s="108"/>
      <c r="GZ506" s="108"/>
      <c r="HA506" s="108"/>
      <c r="HB506" s="108"/>
      <c r="HC506" s="108"/>
      <c r="HD506" s="108"/>
      <c r="HE506" s="108"/>
      <c r="HF506" s="108"/>
      <c r="HG506" s="108"/>
      <c r="HH506" s="108"/>
      <c r="HI506" s="108"/>
      <c r="HJ506" s="108"/>
      <c r="HK506" s="108"/>
      <c r="HL506" s="108"/>
      <c r="HM506" s="108"/>
      <c r="HN506" s="108"/>
      <c r="HO506" s="108"/>
      <c r="HP506" s="108"/>
      <c r="HQ506" s="108"/>
      <c r="HR506" s="108"/>
      <c r="HS506" s="108"/>
      <c r="HT506" s="108"/>
      <c r="HU506" s="108"/>
      <c r="HV506" s="108"/>
      <c r="HW506" s="108"/>
      <c r="HX506" s="108"/>
      <c r="HY506" s="108"/>
      <c r="HZ506" s="108"/>
      <c r="IA506" s="108"/>
      <c r="IB506" s="108"/>
      <c r="IC506" s="108"/>
      <c r="ID506" s="108"/>
      <c r="IE506" s="108"/>
      <c r="IF506" s="108"/>
      <c r="IG506" s="108"/>
      <c r="IH506" s="108"/>
      <c r="II506" s="108"/>
      <c r="IJ506" s="108"/>
      <c r="IK506" s="108"/>
      <c r="IL506" s="108"/>
      <c r="IM506" s="108"/>
      <c r="IN506" s="108"/>
      <c r="IO506" s="108"/>
      <c r="IP506" s="108"/>
      <c r="IQ506" s="108"/>
      <c r="IR506" s="108"/>
      <c r="IS506" s="108"/>
      <c r="IT506" s="108"/>
      <c r="IU506" s="108"/>
      <c r="IV506" s="108"/>
    </row>
    <row r="507" spans="1:256" s="108" customFormat="1" x14ac:dyDescent="0.2">
      <c r="A507" s="108" t="s">
        <v>184</v>
      </c>
      <c r="B507" s="108" t="s">
        <v>261</v>
      </c>
      <c r="C507" s="108" t="s">
        <v>1438</v>
      </c>
      <c r="D507" s="123">
        <v>35512</v>
      </c>
      <c r="E507" s="116" t="s">
        <v>283</v>
      </c>
      <c r="F507" s="120" t="s">
        <v>426</v>
      </c>
      <c r="G507" s="120"/>
      <c r="H507" s="108" t="s">
        <v>184</v>
      </c>
      <c r="I507" s="108" t="s">
        <v>261</v>
      </c>
      <c r="J507" s="120"/>
      <c r="K507" s="108" t="s">
        <v>184</v>
      </c>
      <c r="L507" s="108" t="s">
        <v>316</v>
      </c>
      <c r="M507" s="120"/>
      <c r="N507" s="108" t="s">
        <v>147</v>
      </c>
      <c r="O507" s="108" t="s">
        <v>316</v>
      </c>
      <c r="P507" s="120"/>
      <c r="Q507" s="108" t="s">
        <v>147</v>
      </c>
      <c r="R507" s="108" t="s">
        <v>316</v>
      </c>
      <c r="S507" s="120"/>
      <c r="V507" s="120"/>
      <c r="Y507" s="120"/>
      <c r="AB507" s="120"/>
      <c r="AE507" s="120"/>
    </row>
    <row r="508" spans="1:256" x14ac:dyDescent="0.2">
      <c r="A508" s="108" t="s">
        <v>103</v>
      </c>
      <c r="B508" s="108" t="s">
        <v>330</v>
      </c>
      <c r="C508" s="108" t="s">
        <v>2227</v>
      </c>
      <c r="D508" s="123">
        <v>37870</v>
      </c>
      <c r="E508" s="109" t="s">
        <v>506</v>
      </c>
      <c r="F508" s="120" t="s">
        <v>621</v>
      </c>
      <c r="G508" s="120" t="s">
        <v>2226</v>
      </c>
      <c r="H508" s="108" t="s">
        <v>103</v>
      </c>
      <c r="I508" s="108" t="s">
        <v>123</v>
      </c>
      <c r="J508" s="120" t="s">
        <v>3575</v>
      </c>
      <c r="K508" s="108"/>
      <c r="L508" s="108"/>
      <c r="M508" s="120"/>
      <c r="N508" s="108"/>
      <c r="O508" s="108"/>
      <c r="P508" s="120"/>
      <c r="Q508" s="108"/>
      <c r="R508" s="108"/>
      <c r="S508" s="120"/>
      <c r="T508" s="108"/>
      <c r="U508" s="108"/>
      <c r="V508" s="120"/>
      <c r="W508" s="108"/>
      <c r="X508" s="108"/>
      <c r="Y508" s="120"/>
      <c r="Z508" s="108"/>
      <c r="AA508" s="108"/>
      <c r="AB508" s="120"/>
      <c r="AC508" s="108"/>
      <c r="AD508" s="108"/>
      <c r="AE508" s="120"/>
      <c r="AF508" s="108"/>
      <c r="AG508" s="108"/>
      <c r="AH508" s="108"/>
      <c r="AI508" s="108"/>
      <c r="AJ508" s="108"/>
      <c r="AK508" s="108"/>
      <c r="AL508" s="108"/>
      <c r="AM508" s="108"/>
      <c r="AN508" s="108"/>
      <c r="AO508" s="108"/>
      <c r="AP508" s="108"/>
      <c r="AQ508" s="108"/>
      <c r="AR508" s="108"/>
      <c r="AS508" s="108"/>
      <c r="AT508" s="108"/>
      <c r="AU508" s="108"/>
      <c r="AV508" s="108"/>
      <c r="AW508" s="108"/>
      <c r="AX508" s="108"/>
      <c r="AY508" s="108"/>
      <c r="AZ508" s="108"/>
      <c r="BA508" s="108"/>
      <c r="BB508" s="108"/>
      <c r="BC508" s="108"/>
      <c r="BD508" s="108"/>
      <c r="BE508" s="108"/>
      <c r="BF508" s="108"/>
      <c r="BG508" s="108"/>
      <c r="BH508" s="108"/>
      <c r="BI508" s="108"/>
      <c r="BJ508" s="108"/>
      <c r="BK508" s="108"/>
      <c r="BL508" s="108"/>
      <c r="BM508" s="108"/>
      <c r="BN508" s="108"/>
      <c r="BO508" s="108"/>
      <c r="BP508" s="108"/>
      <c r="BQ508" s="108"/>
      <c r="BR508" s="108"/>
      <c r="BS508" s="108"/>
      <c r="BT508" s="108"/>
      <c r="BU508" s="108"/>
      <c r="BV508" s="108"/>
      <c r="BW508" s="108"/>
      <c r="BX508" s="108"/>
      <c r="BY508" s="108"/>
      <c r="BZ508" s="108"/>
      <c r="CA508" s="108"/>
      <c r="CB508" s="108"/>
      <c r="CC508" s="108"/>
      <c r="CD508" s="108"/>
      <c r="CE508" s="108"/>
      <c r="CF508" s="108"/>
      <c r="CG508" s="108"/>
      <c r="CH508" s="108"/>
      <c r="CI508" s="108"/>
      <c r="CJ508" s="108"/>
      <c r="CK508" s="108"/>
      <c r="CL508" s="108"/>
      <c r="CM508" s="108"/>
      <c r="CN508" s="108"/>
      <c r="CO508" s="108"/>
      <c r="CP508" s="108"/>
      <c r="CQ508" s="108"/>
      <c r="CR508" s="108"/>
      <c r="CS508" s="108"/>
      <c r="CT508" s="108"/>
      <c r="CU508" s="108"/>
      <c r="CV508" s="108"/>
      <c r="CW508" s="108"/>
      <c r="CX508" s="108"/>
      <c r="CY508" s="108"/>
      <c r="CZ508" s="108"/>
      <c r="DA508" s="108"/>
      <c r="DB508" s="108"/>
      <c r="DC508" s="108"/>
      <c r="DD508" s="108"/>
      <c r="DE508" s="108"/>
      <c r="DF508" s="108"/>
      <c r="DG508" s="108"/>
      <c r="DH508" s="108"/>
      <c r="DI508" s="108"/>
      <c r="DJ508" s="108"/>
      <c r="DK508" s="108"/>
      <c r="DL508" s="108"/>
      <c r="DM508" s="108"/>
      <c r="DN508" s="108"/>
      <c r="DO508" s="108"/>
      <c r="DP508" s="108"/>
      <c r="DQ508" s="108"/>
      <c r="DR508" s="108"/>
      <c r="DS508" s="108"/>
      <c r="DT508" s="108"/>
      <c r="DU508" s="108"/>
      <c r="DV508" s="108"/>
      <c r="DW508" s="108"/>
      <c r="DX508" s="108"/>
      <c r="DY508" s="108"/>
      <c r="DZ508" s="108"/>
      <c r="EA508" s="108"/>
      <c r="EB508" s="108"/>
      <c r="EC508" s="108"/>
      <c r="ED508" s="108"/>
      <c r="EE508" s="108"/>
      <c r="EF508" s="108"/>
      <c r="EG508" s="108"/>
      <c r="EH508" s="108"/>
      <c r="EI508" s="108"/>
      <c r="EJ508" s="108"/>
      <c r="EK508" s="108"/>
      <c r="EL508" s="108"/>
      <c r="EM508" s="108"/>
      <c r="EN508" s="108"/>
      <c r="EO508" s="108"/>
      <c r="EP508" s="108"/>
      <c r="EQ508" s="108"/>
      <c r="ER508" s="108"/>
      <c r="ES508" s="108"/>
      <c r="ET508" s="108"/>
      <c r="EU508" s="108"/>
      <c r="EV508" s="108"/>
      <c r="EW508" s="108"/>
      <c r="EX508" s="108"/>
      <c r="EY508" s="108"/>
      <c r="EZ508" s="108"/>
      <c r="FA508" s="108"/>
      <c r="FB508" s="108"/>
      <c r="FC508" s="108"/>
      <c r="FD508" s="108"/>
      <c r="FE508" s="108"/>
      <c r="FF508" s="108"/>
      <c r="FG508" s="108"/>
      <c r="FH508" s="108"/>
      <c r="FI508" s="108"/>
      <c r="FJ508" s="108"/>
      <c r="FK508" s="108"/>
      <c r="FL508" s="108"/>
      <c r="FM508" s="108"/>
      <c r="FN508" s="108"/>
      <c r="FO508" s="108"/>
      <c r="FP508" s="108"/>
      <c r="FQ508" s="108"/>
      <c r="FR508" s="108"/>
      <c r="FS508" s="108"/>
      <c r="FT508" s="108"/>
      <c r="FU508" s="108"/>
      <c r="FV508" s="108"/>
      <c r="FW508" s="108"/>
      <c r="FX508" s="108"/>
      <c r="FY508" s="108"/>
      <c r="FZ508" s="108"/>
      <c r="GA508" s="108"/>
      <c r="GB508" s="108"/>
      <c r="GC508" s="108"/>
      <c r="GD508" s="108"/>
      <c r="GE508" s="108"/>
      <c r="GF508" s="108"/>
      <c r="GG508" s="108"/>
      <c r="GH508" s="108"/>
      <c r="GI508" s="108"/>
      <c r="GJ508" s="108"/>
      <c r="GK508" s="108"/>
      <c r="GL508" s="108"/>
      <c r="GM508" s="108"/>
      <c r="GN508" s="108"/>
      <c r="GO508" s="108"/>
      <c r="GP508" s="108"/>
      <c r="GQ508" s="108"/>
      <c r="GR508" s="108"/>
      <c r="GS508" s="108"/>
      <c r="GT508" s="108"/>
      <c r="GU508" s="108"/>
      <c r="GV508" s="108"/>
      <c r="GW508" s="108"/>
      <c r="GX508" s="108"/>
      <c r="GY508" s="108"/>
      <c r="GZ508" s="108"/>
      <c r="HA508" s="108"/>
      <c r="HB508" s="108"/>
      <c r="HC508" s="108"/>
      <c r="HD508" s="108"/>
      <c r="HE508" s="108"/>
      <c r="HF508" s="108"/>
      <c r="HG508" s="108"/>
      <c r="HH508" s="108"/>
      <c r="HI508" s="108"/>
      <c r="HJ508" s="108"/>
      <c r="HK508" s="108"/>
      <c r="HL508" s="108"/>
      <c r="HM508" s="108"/>
      <c r="HN508" s="108"/>
      <c r="HO508" s="108"/>
      <c r="HP508" s="108"/>
      <c r="HQ508" s="108"/>
      <c r="HR508" s="108"/>
      <c r="HS508" s="108"/>
      <c r="HT508" s="108"/>
      <c r="HU508" s="108"/>
      <c r="HV508" s="108"/>
      <c r="HW508" s="108"/>
      <c r="HX508" s="108"/>
      <c r="HY508" s="108"/>
      <c r="HZ508" s="108"/>
      <c r="IA508" s="108"/>
      <c r="IB508" s="108"/>
      <c r="IC508" s="108"/>
      <c r="ID508" s="108"/>
      <c r="IE508" s="108"/>
      <c r="IF508" s="108"/>
      <c r="IG508" s="108"/>
      <c r="IH508" s="108"/>
      <c r="II508" s="108"/>
      <c r="IJ508" s="108"/>
      <c r="IK508" s="108"/>
      <c r="IL508" s="108"/>
      <c r="IM508" s="108"/>
      <c r="IN508" s="108"/>
      <c r="IO508" s="108"/>
      <c r="IP508" s="108"/>
      <c r="IQ508" s="108"/>
      <c r="IR508" s="108"/>
      <c r="IS508" s="108"/>
      <c r="IT508" s="108"/>
      <c r="IU508" s="108"/>
      <c r="IV508" s="108"/>
    </row>
    <row r="509" spans="1:256" x14ac:dyDescent="0.2">
      <c r="A509" s="108" t="s">
        <v>103</v>
      </c>
      <c r="B509" s="108" t="s">
        <v>227</v>
      </c>
      <c r="C509" s="108" t="s">
        <v>2555</v>
      </c>
      <c r="D509" s="123">
        <v>36186</v>
      </c>
      <c r="E509" s="109" t="s">
        <v>2556</v>
      </c>
      <c r="F509" s="109" t="s">
        <v>4692</v>
      </c>
      <c r="G509" s="120" t="s">
        <v>2554</v>
      </c>
      <c r="H509" s="108" t="s">
        <v>103</v>
      </c>
      <c r="I509" s="108" t="s">
        <v>227</v>
      </c>
      <c r="J509" s="120" t="s">
        <v>4693</v>
      </c>
      <c r="K509" s="108" t="s">
        <v>103</v>
      </c>
      <c r="L509" s="108" t="s">
        <v>227</v>
      </c>
      <c r="M509" s="120" t="s">
        <v>2559</v>
      </c>
      <c r="N509" s="108" t="s">
        <v>103</v>
      </c>
      <c r="O509" s="108" t="s">
        <v>227</v>
      </c>
      <c r="P509" s="120" t="s">
        <v>2560</v>
      </c>
      <c r="Q509" s="108"/>
      <c r="R509" s="108"/>
      <c r="S509" s="120"/>
      <c r="T509" s="108"/>
      <c r="U509" s="108"/>
      <c r="V509" s="120"/>
      <c r="W509" s="108"/>
      <c r="X509" s="108"/>
      <c r="Y509" s="120"/>
      <c r="Z509" s="108"/>
      <c r="AA509" s="108"/>
      <c r="AB509" s="120"/>
      <c r="AC509" s="108"/>
      <c r="AD509" s="108"/>
      <c r="AE509" s="120"/>
      <c r="AF509" s="108"/>
      <c r="AG509" s="108"/>
      <c r="AH509" s="108"/>
      <c r="AI509" s="108"/>
      <c r="AJ509" s="108"/>
      <c r="AK509" s="108"/>
      <c r="AL509" s="108"/>
      <c r="AM509" s="108"/>
      <c r="AN509" s="108"/>
      <c r="AO509" s="108"/>
      <c r="AP509" s="108"/>
      <c r="AQ509" s="108"/>
      <c r="AR509" s="108"/>
      <c r="AS509" s="108"/>
      <c r="AT509" s="108"/>
      <c r="AU509" s="108"/>
      <c r="AV509" s="108"/>
      <c r="AW509" s="108"/>
      <c r="AX509" s="108"/>
      <c r="AY509" s="108"/>
      <c r="AZ509" s="108"/>
      <c r="BA509" s="108"/>
      <c r="BB509" s="109"/>
      <c r="BC509" s="109"/>
      <c r="BD509" s="108"/>
      <c r="BE509" s="109"/>
      <c r="BF509" s="109"/>
      <c r="BG509" s="108"/>
      <c r="BH509" s="109"/>
      <c r="BI509" s="109"/>
      <c r="BJ509" s="108"/>
      <c r="BK509" s="109"/>
      <c r="BL509" s="109"/>
      <c r="BM509" s="108"/>
      <c r="BN509" s="109"/>
      <c r="BO509" s="120"/>
      <c r="BP509" s="108"/>
      <c r="BQ509" s="108"/>
      <c r="BR509" s="120"/>
      <c r="BS509" s="120"/>
      <c r="BT509" s="120"/>
      <c r="BU509" s="120"/>
      <c r="BV509" s="108"/>
      <c r="BW509" s="116"/>
      <c r="BX509" s="116"/>
      <c r="BY509" s="108"/>
      <c r="BZ509" s="108"/>
      <c r="CA509" s="108"/>
      <c r="CB509" s="108"/>
      <c r="CC509" s="108"/>
      <c r="CD509" s="108"/>
      <c r="CE509" s="108"/>
      <c r="CF509" s="108"/>
      <c r="CG509" s="108"/>
      <c r="CH509" s="108"/>
      <c r="CI509" s="108"/>
      <c r="CJ509" s="108"/>
      <c r="CK509" s="108"/>
      <c r="CL509" s="108"/>
      <c r="CM509" s="108"/>
      <c r="CN509" s="108"/>
      <c r="CO509" s="108"/>
      <c r="CP509" s="108"/>
      <c r="CQ509" s="108"/>
      <c r="CR509" s="108"/>
      <c r="CS509" s="108"/>
      <c r="CT509" s="108"/>
      <c r="CU509" s="108"/>
      <c r="CV509" s="108"/>
      <c r="CW509" s="108"/>
      <c r="CX509" s="108"/>
      <c r="CY509" s="108"/>
      <c r="CZ509" s="108"/>
      <c r="DA509" s="108"/>
      <c r="DB509" s="108"/>
      <c r="DC509" s="108"/>
      <c r="DD509" s="108"/>
      <c r="DE509" s="108"/>
      <c r="DF509" s="108"/>
      <c r="DG509" s="108"/>
      <c r="DH509" s="108"/>
      <c r="DI509" s="108"/>
      <c r="DJ509" s="108"/>
      <c r="DK509" s="108"/>
      <c r="DL509" s="108"/>
      <c r="DM509" s="108"/>
      <c r="DN509" s="108"/>
      <c r="DO509" s="108"/>
      <c r="DP509" s="108"/>
      <c r="DQ509" s="108"/>
      <c r="DR509" s="108"/>
      <c r="DS509" s="108"/>
      <c r="DT509" s="108"/>
      <c r="DU509" s="108"/>
      <c r="DV509" s="108"/>
      <c r="DW509" s="108"/>
      <c r="DX509" s="108"/>
      <c r="DY509" s="108"/>
      <c r="DZ509" s="108"/>
      <c r="EA509" s="108"/>
      <c r="EB509" s="108"/>
      <c r="EC509" s="108"/>
      <c r="ED509" s="108"/>
      <c r="EE509" s="108"/>
      <c r="EF509" s="108"/>
      <c r="EG509" s="108"/>
      <c r="EH509" s="108"/>
      <c r="EI509" s="108"/>
      <c r="EJ509" s="108"/>
      <c r="EK509" s="108"/>
      <c r="EL509" s="108"/>
      <c r="EM509" s="108"/>
      <c r="EN509" s="108"/>
      <c r="EO509" s="108"/>
      <c r="EP509" s="108"/>
      <c r="EQ509" s="108"/>
      <c r="ER509" s="108"/>
      <c r="ES509" s="108"/>
      <c r="ET509" s="108"/>
      <c r="EU509" s="108"/>
      <c r="EV509" s="108"/>
      <c r="EW509" s="108"/>
      <c r="EX509" s="108"/>
      <c r="EY509" s="108"/>
      <c r="EZ509" s="108"/>
      <c r="FA509" s="108"/>
      <c r="FB509" s="108"/>
      <c r="FC509" s="108"/>
      <c r="FD509" s="108"/>
      <c r="FE509" s="108"/>
      <c r="FF509" s="108"/>
      <c r="FG509" s="108"/>
      <c r="FH509" s="108"/>
      <c r="FI509" s="108"/>
      <c r="FJ509" s="108"/>
      <c r="FK509" s="108"/>
      <c r="FL509" s="108"/>
      <c r="FM509" s="108"/>
      <c r="FN509" s="108"/>
      <c r="FO509" s="108"/>
      <c r="FP509" s="108"/>
      <c r="FQ509" s="108"/>
      <c r="FR509" s="108"/>
      <c r="FS509" s="108"/>
      <c r="FT509" s="108"/>
      <c r="FU509" s="108"/>
      <c r="FV509" s="108"/>
      <c r="FW509" s="108"/>
      <c r="FX509" s="108"/>
      <c r="FY509" s="108"/>
      <c r="FZ509" s="108"/>
      <c r="GA509" s="108"/>
      <c r="GB509" s="108"/>
      <c r="GC509" s="108"/>
      <c r="GD509" s="108"/>
      <c r="GE509" s="108"/>
      <c r="GF509" s="108"/>
      <c r="GG509" s="108"/>
      <c r="GH509" s="108"/>
      <c r="GI509" s="108"/>
      <c r="GJ509" s="108"/>
      <c r="GK509" s="108"/>
      <c r="GL509" s="108"/>
      <c r="GM509" s="108"/>
      <c r="GN509" s="108"/>
      <c r="GO509" s="108"/>
      <c r="GP509" s="108"/>
      <c r="GQ509" s="108"/>
      <c r="GR509" s="108"/>
      <c r="GS509" s="108"/>
      <c r="GT509" s="108"/>
      <c r="GU509" s="108"/>
      <c r="GV509" s="108"/>
      <c r="GW509" s="108"/>
      <c r="GX509" s="108"/>
      <c r="GY509" s="108"/>
      <c r="GZ509" s="108"/>
      <c r="HA509" s="108"/>
      <c r="HB509" s="108"/>
      <c r="HC509" s="108"/>
      <c r="HD509" s="108"/>
      <c r="HE509" s="108"/>
      <c r="HF509" s="108"/>
      <c r="HG509" s="108"/>
      <c r="HH509" s="108"/>
      <c r="HI509" s="108"/>
      <c r="HJ509" s="108"/>
      <c r="HK509" s="108"/>
      <c r="HL509" s="108"/>
      <c r="HM509" s="108"/>
      <c r="HN509" s="108"/>
      <c r="HO509" s="108"/>
      <c r="HP509" s="108"/>
      <c r="HQ509" s="108"/>
      <c r="HR509" s="108"/>
      <c r="HS509" s="108"/>
      <c r="HT509" s="108"/>
      <c r="HU509" s="108"/>
      <c r="HV509" s="108"/>
      <c r="HW509" s="108"/>
      <c r="HX509" s="108"/>
      <c r="HY509" s="108"/>
      <c r="HZ509" s="108"/>
      <c r="IA509" s="108"/>
      <c r="IB509" s="108"/>
      <c r="IC509" s="108"/>
      <c r="ID509" s="108"/>
      <c r="IE509" s="108"/>
      <c r="IF509" s="108"/>
      <c r="IG509" s="108"/>
      <c r="IH509" s="108"/>
      <c r="II509" s="108"/>
      <c r="IJ509" s="108"/>
      <c r="IK509" s="108"/>
      <c r="IL509" s="108"/>
      <c r="IM509" s="108"/>
      <c r="IN509" s="108"/>
      <c r="IO509" s="108"/>
      <c r="IP509" s="108"/>
      <c r="IQ509" s="108"/>
      <c r="IR509" s="108"/>
      <c r="IS509" s="108"/>
      <c r="IT509" s="108"/>
      <c r="IU509" s="108"/>
      <c r="IV509" s="108"/>
    </row>
    <row r="510" spans="1:256" s="108" customFormat="1" x14ac:dyDescent="0.2">
      <c r="A510" s="108" t="s">
        <v>982</v>
      </c>
      <c r="B510" s="108" t="s">
        <v>170</v>
      </c>
      <c r="C510" s="108" t="s">
        <v>3981</v>
      </c>
      <c r="D510" s="123">
        <v>38177</v>
      </c>
      <c r="E510" s="109" t="s">
        <v>4445</v>
      </c>
      <c r="F510" s="120"/>
      <c r="G510" s="120" t="s">
        <v>2565</v>
      </c>
      <c r="J510" s="120"/>
      <c r="M510" s="120"/>
      <c r="P510" s="120"/>
      <c r="S510" s="120"/>
      <c r="V510" s="120"/>
      <c r="Y510" s="120"/>
      <c r="AB510" s="120"/>
      <c r="AE510" s="120"/>
    </row>
    <row r="511" spans="1:256" s="108" customFormat="1" x14ac:dyDescent="0.2">
      <c r="A511" s="108" t="s">
        <v>397</v>
      </c>
      <c r="B511" s="108" t="s">
        <v>170</v>
      </c>
      <c r="C511" s="108" t="s">
        <v>3226</v>
      </c>
      <c r="D511" s="123">
        <v>36333</v>
      </c>
      <c r="E511" s="109" t="s">
        <v>89</v>
      </c>
      <c r="F511" s="120" t="s">
        <v>416</v>
      </c>
      <c r="G511" s="120" t="s">
        <v>398</v>
      </c>
      <c r="J511" s="120"/>
      <c r="K511" s="108" t="s">
        <v>402</v>
      </c>
      <c r="L511" s="108" t="s">
        <v>232</v>
      </c>
      <c r="M511" s="120" t="s">
        <v>164</v>
      </c>
      <c r="N511" s="108" t="s">
        <v>397</v>
      </c>
      <c r="O511" s="108" t="s">
        <v>232</v>
      </c>
      <c r="P511" s="120" t="s">
        <v>412</v>
      </c>
      <c r="S511" s="120"/>
      <c r="V511" s="120"/>
      <c r="Y511" s="120"/>
      <c r="AB511" s="120"/>
      <c r="AE511" s="120"/>
    </row>
    <row r="512" spans="1:256" s="108" customFormat="1" x14ac:dyDescent="0.2">
      <c r="A512" s="120" t="s">
        <v>445</v>
      </c>
      <c r="B512" s="120" t="s">
        <v>434</v>
      </c>
      <c r="C512" s="108" t="s">
        <v>4009</v>
      </c>
      <c r="D512" s="123">
        <v>37091</v>
      </c>
      <c r="E512" s="109" t="s">
        <v>114</v>
      </c>
      <c r="F512" s="109" t="s">
        <v>115</v>
      </c>
      <c r="G512" s="120"/>
      <c r="H512" s="108" t="s">
        <v>445</v>
      </c>
      <c r="I512" s="116" t="s">
        <v>434</v>
      </c>
      <c r="J512" s="120"/>
      <c r="K512" s="108" t="s">
        <v>445</v>
      </c>
      <c r="L512" s="116" t="s">
        <v>434</v>
      </c>
      <c r="M512" s="120"/>
      <c r="O512" s="116"/>
      <c r="P512" s="120"/>
      <c r="R512" s="116"/>
      <c r="S512" s="120"/>
      <c r="U512" s="116"/>
      <c r="V512" s="120"/>
      <c r="X512" s="116"/>
      <c r="Y512" s="120"/>
      <c r="AA512" s="116"/>
      <c r="AB512" s="120"/>
      <c r="AD512" s="116"/>
      <c r="AE512" s="120"/>
      <c r="AG512" s="116"/>
      <c r="AH512" s="120"/>
      <c r="AJ512" s="116"/>
      <c r="AK512" s="120"/>
      <c r="AM512" s="116"/>
      <c r="AN512" s="120"/>
    </row>
    <row r="513" spans="1:256" x14ac:dyDescent="0.2">
      <c r="A513" t="s">
        <v>127</v>
      </c>
      <c r="B513" t="s">
        <v>432</v>
      </c>
      <c r="C513" s="100" t="s">
        <v>874</v>
      </c>
      <c r="D513" s="40">
        <v>34202</v>
      </c>
      <c r="E513" s="109" t="s">
        <v>875</v>
      </c>
      <c r="F513" s="109" t="s">
        <v>4694</v>
      </c>
      <c r="G513" s="120"/>
      <c r="H513" s="108" t="s">
        <v>133</v>
      </c>
      <c r="I513" s="116" t="s">
        <v>432</v>
      </c>
      <c r="J513" s="127"/>
      <c r="K513" s="108" t="s">
        <v>133</v>
      </c>
      <c r="L513" s="116" t="s">
        <v>432</v>
      </c>
      <c r="M513" s="127"/>
      <c r="N513" s="108" t="s">
        <v>133</v>
      </c>
      <c r="O513" s="116" t="s">
        <v>432</v>
      </c>
      <c r="P513" s="127"/>
      <c r="Q513" s="108" t="s">
        <v>133</v>
      </c>
      <c r="R513" s="116" t="s">
        <v>432</v>
      </c>
      <c r="S513" s="127"/>
      <c r="T513" s="108" t="s">
        <v>133</v>
      </c>
      <c r="U513" s="116" t="s">
        <v>432</v>
      </c>
      <c r="V513" s="127"/>
      <c r="W513" s="108" t="s">
        <v>133</v>
      </c>
      <c r="X513" s="116" t="s">
        <v>432</v>
      </c>
      <c r="Y513" s="127"/>
      <c r="Z513" s="100" t="s">
        <v>133</v>
      </c>
      <c r="AA513" s="116" t="s">
        <v>432</v>
      </c>
      <c r="AB513" s="127"/>
      <c r="AC513" s="100" t="s">
        <v>133</v>
      </c>
      <c r="AD513" s="116" t="s">
        <v>432</v>
      </c>
      <c r="AE513" s="127"/>
      <c r="AF513" s="100" t="s">
        <v>133</v>
      </c>
      <c r="AG513" s="116" t="s">
        <v>432</v>
      </c>
      <c r="AH513" s="127"/>
      <c r="AI513" s="100" t="s">
        <v>127</v>
      </c>
      <c r="AJ513" s="116" t="s">
        <v>432</v>
      </c>
      <c r="AK513" s="127"/>
      <c r="AL513" s="100" t="s">
        <v>127</v>
      </c>
      <c r="AM513" s="116" t="s">
        <v>432</v>
      </c>
      <c r="AN513" s="127"/>
      <c r="BA513" s="108"/>
      <c r="BB513" s="108"/>
      <c r="BC513" s="108"/>
      <c r="BD513" s="108"/>
      <c r="BE513" s="108"/>
      <c r="BF513" s="108"/>
      <c r="BG513" s="108"/>
      <c r="BH513" s="108"/>
      <c r="BI513" s="108"/>
      <c r="BJ513" s="108"/>
      <c r="BK513" s="108"/>
      <c r="BL513" s="108"/>
      <c r="BM513" s="108"/>
      <c r="BN513" s="108"/>
      <c r="BO513" s="108"/>
      <c r="BP513" s="108"/>
      <c r="BQ513" s="108"/>
      <c r="BR513" s="108"/>
      <c r="BS513" s="108"/>
      <c r="BT513" s="108"/>
      <c r="BU513" s="108"/>
      <c r="BV513" s="108"/>
      <c r="BW513" s="108"/>
      <c r="BX513" s="108"/>
      <c r="BY513" s="108"/>
      <c r="BZ513" s="108"/>
      <c r="CA513" s="108"/>
      <c r="CB513" s="108"/>
      <c r="CC513" s="108"/>
      <c r="CD513" s="108"/>
      <c r="CE513" s="108"/>
      <c r="CF513" s="108"/>
      <c r="CG513" s="108"/>
      <c r="CH513" s="108"/>
      <c r="CI513" s="108"/>
      <c r="CJ513" s="108"/>
      <c r="CK513" s="108"/>
      <c r="CL513" s="108"/>
      <c r="CM513" s="108"/>
      <c r="CN513" s="108"/>
      <c r="CO513" s="108"/>
      <c r="CP513" s="108"/>
      <c r="CQ513" s="108"/>
      <c r="CR513" s="108"/>
      <c r="CS513" s="108"/>
      <c r="CT513" s="108"/>
      <c r="CU513" s="108"/>
      <c r="CV513" s="108"/>
      <c r="CW513" s="108"/>
      <c r="CX513" s="108"/>
      <c r="CY513" s="108"/>
      <c r="CZ513" s="108"/>
      <c r="DA513" s="108"/>
      <c r="DB513" s="108"/>
      <c r="DC513" s="108"/>
      <c r="DD513" s="108"/>
      <c r="DE513" s="108"/>
      <c r="DF513" s="108"/>
      <c r="DG513" s="108"/>
      <c r="DH513" s="108"/>
      <c r="DI513" s="108"/>
      <c r="DJ513" s="108"/>
      <c r="DK513" s="108"/>
      <c r="DL513" s="108"/>
      <c r="DM513" s="108"/>
      <c r="DN513" s="108"/>
      <c r="DO513" s="108"/>
      <c r="DP513" s="108"/>
      <c r="DQ513" s="108"/>
      <c r="DR513" s="108"/>
      <c r="DS513" s="108"/>
      <c r="DT513" s="108"/>
      <c r="DU513" s="108"/>
      <c r="DV513" s="108"/>
      <c r="DW513" s="108"/>
      <c r="DX513" s="108"/>
      <c r="DY513" s="108"/>
      <c r="DZ513" s="108"/>
      <c r="EA513" s="108"/>
      <c r="EB513" s="108"/>
      <c r="EC513" s="108"/>
      <c r="ED513" s="108"/>
      <c r="EE513" s="108"/>
      <c r="EF513" s="108"/>
      <c r="EG513" s="108"/>
      <c r="EH513" s="108"/>
      <c r="EI513" s="108"/>
      <c r="EJ513" s="108"/>
      <c r="EK513" s="108"/>
      <c r="EL513" s="108"/>
      <c r="EM513" s="108"/>
      <c r="EN513" s="108"/>
      <c r="EO513" s="108"/>
      <c r="EP513" s="108"/>
      <c r="EQ513" s="108"/>
      <c r="ER513" s="108"/>
      <c r="ES513" s="108"/>
      <c r="ET513" s="108"/>
      <c r="EU513" s="108"/>
      <c r="EV513" s="108"/>
      <c r="EW513" s="108"/>
      <c r="EX513" s="108"/>
      <c r="EY513" s="108"/>
      <c r="EZ513" s="108"/>
      <c r="FA513" s="108"/>
      <c r="FB513" s="108"/>
      <c r="FC513" s="108"/>
      <c r="FD513" s="108"/>
      <c r="FE513" s="108"/>
      <c r="FF513" s="108"/>
      <c r="FG513" s="108"/>
      <c r="FH513" s="108"/>
      <c r="FI513" s="108"/>
      <c r="FJ513" s="108"/>
      <c r="FK513" s="108"/>
      <c r="FL513" s="108"/>
      <c r="FM513" s="108"/>
      <c r="FN513" s="108"/>
      <c r="FO513" s="108"/>
      <c r="FP513" s="108"/>
      <c r="FQ513" s="108"/>
      <c r="FR513" s="108"/>
      <c r="FS513" s="108"/>
      <c r="FT513" s="108"/>
      <c r="FU513" s="108"/>
      <c r="FV513" s="108"/>
      <c r="FW513" s="108"/>
      <c r="FX513" s="108"/>
      <c r="FY513" s="108"/>
      <c r="FZ513" s="108"/>
      <c r="GA513" s="108"/>
      <c r="GB513" s="108"/>
      <c r="GC513" s="108"/>
      <c r="GD513" s="108"/>
      <c r="GE513" s="108"/>
      <c r="GF513" s="108"/>
      <c r="GG513" s="108"/>
      <c r="GH513" s="108"/>
      <c r="GI513" s="108"/>
      <c r="GJ513" s="108"/>
      <c r="GK513" s="108"/>
      <c r="GL513" s="108"/>
      <c r="GM513" s="108"/>
      <c r="GN513" s="108"/>
      <c r="GO513" s="108"/>
      <c r="GP513" s="108"/>
      <c r="GQ513" s="108"/>
      <c r="GR513" s="108"/>
      <c r="GS513" s="108"/>
      <c r="GT513" s="108"/>
      <c r="GU513" s="108"/>
      <c r="GV513" s="108"/>
      <c r="GW513" s="108"/>
      <c r="GX513" s="108"/>
      <c r="GY513" s="108"/>
      <c r="GZ513" s="108"/>
      <c r="HA513" s="108"/>
      <c r="HB513" s="108"/>
      <c r="HC513" s="108"/>
      <c r="HD513" s="108"/>
      <c r="HE513" s="108"/>
      <c r="HF513" s="108"/>
      <c r="HG513" s="108"/>
      <c r="HH513" s="108"/>
      <c r="HI513" s="108"/>
      <c r="HJ513" s="108"/>
      <c r="HK513" s="108"/>
      <c r="HL513" s="108"/>
      <c r="HM513" s="108"/>
      <c r="HN513" s="108"/>
      <c r="HO513" s="108"/>
      <c r="HP513" s="108"/>
      <c r="HQ513" s="108"/>
      <c r="HR513" s="108"/>
      <c r="HS513" s="108"/>
      <c r="HT513" s="108"/>
      <c r="HU513" s="108"/>
      <c r="HV513" s="108"/>
      <c r="HW513" s="108"/>
      <c r="HX513" s="108"/>
      <c r="HY513" s="108"/>
      <c r="HZ513" s="108"/>
      <c r="IA513" s="108"/>
      <c r="IB513" s="108"/>
      <c r="IC513" s="108"/>
      <c r="ID513" s="108"/>
      <c r="IE513" s="108"/>
      <c r="IF513" s="108"/>
      <c r="IG513" s="108"/>
      <c r="IH513" s="108"/>
      <c r="II513" s="108"/>
      <c r="IJ513" s="108"/>
      <c r="IK513" s="108"/>
      <c r="IL513" s="108"/>
      <c r="IM513" s="108"/>
      <c r="IN513" s="108"/>
      <c r="IO513" s="108"/>
      <c r="IP513" s="108"/>
      <c r="IQ513" s="108"/>
      <c r="IR513" s="108"/>
      <c r="IS513" s="108"/>
      <c r="IT513" s="108"/>
      <c r="IU513" s="108"/>
      <c r="IV513" s="108"/>
    </row>
    <row r="514" spans="1:256" s="108" customFormat="1" x14ac:dyDescent="0.2">
      <c r="A514" s="108" t="s">
        <v>156</v>
      </c>
      <c r="B514" s="108" t="s">
        <v>170</v>
      </c>
      <c r="C514" s="108" t="s">
        <v>4695</v>
      </c>
      <c r="D514" s="123">
        <v>37698</v>
      </c>
      <c r="E514" s="109" t="s">
        <v>4462</v>
      </c>
      <c r="F514" s="120"/>
      <c r="G514" s="120" t="s">
        <v>141</v>
      </c>
      <c r="J514" s="120"/>
      <c r="M514" s="120"/>
      <c r="P514" s="120"/>
      <c r="S514" s="120"/>
      <c r="V514" s="120"/>
      <c r="Y514" s="120"/>
      <c r="AB514" s="120"/>
      <c r="AE514" s="120"/>
    </row>
    <row r="515" spans="1:256" s="108" customFormat="1" x14ac:dyDescent="0.2">
      <c r="A515" s="108" t="s">
        <v>80</v>
      </c>
      <c r="B515" s="108" t="s">
        <v>261</v>
      </c>
      <c r="C515" s="108" t="s">
        <v>4696</v>
      </c>
      <c r="D515" s="123">
        <v>37695</v>
      </c>
      <c r="E515" s="109" t="s">
        <v>4421</v>
      </c>
      <c r="F515" s="120"/>
      <c r="G515" s="120" t="s">
        <v>4697</v>
      </c>
      <c r="J515" s="120"/>
      <c r="M515" s="120"/>
      <c r="P515" s="120"/>
      <c r="S515" s="120"/>
      <c r="V515" s="120"/>
      <c r="Y515" s="120"/>
      <c r="AB515" s="120"/>
      <c r="AE515" s="120"/>
    </row>
    <row r="516" spans="1:256" s="108" customFormat="1" x14ac:dyDescent="0.2">
      <c r="A516" s="108" t="s">
        <v>370</v>
      </c>
      <c r="B516" s="108" t="s">
        <v>195</v>
      </c>
      <c r="C516" s="108" t="s">
        <v>4698</v>
      </c>
      <c r="D516" s="123">
        <v>37889</v>
      </c>
      <c r="E516" s="109" t="s">
        <v>4435</v>
      </c>
      <c r="F516" s="120"/>
      <c r="G516" s="120" t="s">
        <v>798</v>
      </c>
      <c r="J516" s="120"/>
      <c r="M516" s="120"/>
      <c r="P516" s="120"/>
      <c r="S516" s="120"/>
      <c r="V516" s="120"/>
      <c r="Y516" s="120"/>
      <c r="AB516" s="120"/>
      <c r="AE516" s="120"/>
    </row>
    <row r="517" spans="1:256" s="108" customFormat="1" x14ac:dyDescent="0.2">
      <c r="C517" s="108" t="s">
        <v>3171</v>
      </c>
      <c r="D517" s="123">
        <v>36422</v>
      </c>
      <c r="E517" s="109" t="s">
        <v>191</v>
      </c>
      <c r="F517" s="120" t="s">
        <v>338</v>
      </c>
      <c r="G517" s="120"/>
      <c r="H517" s="108" t="s">
        <v>2381</v>
      </c>
      <c r="I517" s="108" t="s">
        <v>275</v>
      </c>
      <c r="J517" s="120" t="s">
        <v>1510</v>
      </c>
      <c r="K517" s="108" t="s">
        <v>238</v>
      </c>
      <c r="L517" s="108" t="s">
        <v>275</v>
      </c>
      <c r="M517" s="120" t="s">
        <v>241</v>
      </c>
      <c r="N517" s="108" t="s">
        <v>258</v>
      </c>
      <c r="O517" s="108" t="s">
        <v>275</v>
      </c>
      <c r="P517" s="120" t="s">
        <v>241</v>
      </c>
      <c r="S517" s="120"/>
      <c r="V517" s="120"/>
      <c r="Y517" s="120"/>
      <c r="AB517" s="120"/>
      <c r="AE517" s="120"/>
    </row>
    <row r="518" spans="1:256" s="108" customFormat="1" x14ac:dyDescent="0.2">
      <c r="A518" t="s">
        <v>212</v>
      </c>
      <c r="B518" t="s">
        <v>252</v>
      </c>
      <c r="C518" s="108" t="s">
        <v>1355</v>
      </c>
      <c r="D518" s="123">
        <v>36473</v>
      </c>
      <c r="E518" s="109" t="s">
        <v>89</v>
      </c>
      <c r="F518" s="120" t="s">
        <v>338</v>
      </c>
      <c r="G518" s="120" t="s">
        <v>266</v>
      </c>
      <c r="H518" s="108" t="s">
        <v>212</v>
      </c>
      <c r="I518" s="108" t="s">
        <v>252</v>
      </c>
      <c r="J518" s="120" t="s">
        <v>228</v>
      </c>
      <c r="K518" s="108" t="s">
        <v>238</v>
      </c>
      <c r="L518" s="108" t="s">
        <v>252</v>
      </c>
      <c r="M518" s="120" t="s">
        <v>241</v>
      </c>
      <c r="N518" s="108" t="s">
        <v>555</v>
      </c>
      <c r="O518" s="108" t="s">
        <v>252</v>
      </c>
      <c r="P518" s="120" t="s">
        <v>161</v>
      </c>
      <c r="S518" s="120"/>
      <c r="V518" s="120"/>
      <c r="Y518" s="120"/>
      <c r="AB518" s="120"/>
      <c r="AE518" s="120"/>
    </row>
    <row r="519" spans="1:256" s="108" customFormat="1" x14ac:dyDescent="0.2">
      <c r="A519" s="108" t="s">
        <v>450</v>
      </c>
      <c r="B519" s="108" t="s">
        <v>215</v>
      </c>
      <c r="C519" s="108" t="s">
        <v>988</v>
      </c>
      <c r="D519" s="123">
        <v>34363</v>
      </c>
      <c r="E519" s="109" t="s">
        <v>423</v>
      </c>
      <c r="F519" s="120" t="s">
        <v>416</v>
      </c>
      <c r="G519" s="120"/>
      <c r="H519" s="108" t="s">
        <v>450</v>
      </c>
      <c r="I519" s="108" t="s">
        <v>215</v>
      </c>
      <c r="J519" s="120"/>
      <c r="K519" s="108" t="s">
        <v>450</v>
      </c>
      <c r="L519" s="108" t="s">
        <v>215</v>
      </c>
      <c r="M519" s="120"/>
      <c r="N519" s="108" t="s">
        <v>450</v>
      </c>
      <c r="O519" s="108" t="s">
        <v>215</v>
      </c>
      <c r="P519" s="120"/>
      <c r="Q519" s="108" t="s">
        <v>450</v>
      </c>
      <c r="R519" s="108" t="s">
        <v>215</v>
      </c>
      <c r="S519" s="120"/>
      <c r="T519" s="108" t="s">
        <v>450</v>
      </c>
      <c r="U519" s="108" t="s">
        <v>215</v>
      </c>
      <c r="V519" s="120"/>
      <c r="W519" s="108" t="s">
        <v>450</v>
      </c>
      <c r="X519" s="108" t="s">
        <v>215</v>
      </c>
      <c r="Y519" s="120"/>
      <c r="Z519" s="108" t="s">
        <v>450</v>
      </c>
      <c r="AA519" s="108" t="s">
        <v>215</v>
      </c>
      <c r="AB519" s="120"/>
      <c r="AC519" s="108" t="s">
        <v>450</v>
      </c>
      <c r="AD519" s="108" t="s">
        <v>215</v>
      </c>
      <c r="AE519" s="120"/>
      <c r="BB519" s="116"/>
      <c r="BC519" s="120"/>
      <c r="BE519" s="116"/>
      <c r="BF519" s="120"/>
      <c r="BH519" s="116"/>
      <c r="BI519" s="120"/>
      <c r="BK519" s="116"/>
      <c r="BL519" s="120"/>
      <c r="BN519" s="116"/>
      <c r="BO519" s="120"/>
      <c r="BR519" s="120"/>
      <c r="BS519" s="116"/>
      <c r="BT519" s="116"/>
      <c r="BU519" s="116"/>
      <c r="BV519" s="116"/>
      <c r="BW519" s="116"/>
      <c r="BX519" s="116"/>
      <c r="BY519" s="124"/>
    </row>
    <row r="520" spans="1:256" s="108" customFormat="1" x14ac:dyDescent="0.2">
      <c r="A520" s="108" t="s">
        <v>226</v>
      </c>
      <c r="B520" s="108" t="s">
        <v>128</v>
      </c>
      <c r="C520" s="108" t="s">
        <v>4699</v>
      </c>
      <c r="D520" s="123">
        <v>37749</v>
      </c>
      <c r="E520" s="109" t="s">
        <v>3181</v>
      </c>
      <c r="F520" s="120"/>
      <c r="G520" s="120" t="s">
        <v>224</v>
      </c>
      <c r="J520" s="120"/>
      <c r="M520" s="120"/>
      <c r="P520" s="120"/>
      <c r="S520" s="120"/>
      <c r="V520" s="120"/>
      <c r="Y520" s="120"/>
      <c r="AB520" s="120"/>
      <c r="AE520" s="120"/>
    </row>
    <row r="521" spans="1:256" x14ac:dyDescent="0.2">
      <c r="A521" s="108" t="s">
        <v>162</v>
      </c>
      <c r="B521" s="108" t="s">
        <v>556</v>
      </c>
      <c r="C521" s="108" t="s">
        <v>4028</v>
      </c>
      <c r="D521" s="123">
        <v>38188</v>
      </c>
      <c r="E521" s="109" t="s">
        <v>3181</v>
      </c>
      <c r="F521" s="120"/>
      <c r="G521" s="120" t="s">
        <v>163</v>
      </c>
      <c r="H521" s="108"/>
      <c r="I521" s="108"/>
      <c r="J521" s="120"/>
      <c r="K521" s="108"/>
      <c r="L521" s="108"/>
      <c r="M521" s="120"/>
      <c r="N521" s="108"/>
      <c r="O521" s="108"/>
      <c r="P521" s="120"/>
      <c r="Q521" s="108"/>
      <c r="R521" s="108"/>
      <c r="S521" s="120"/>
      <c r="T521" s="108"/>
      <c r="U521" s="108"/>
      <c r="V521" s="120"/>
      <c r="W521" s="108"/>
      <c r="X521" s="108"/>
      <c r="Y521" s="120"/>
      <c r="Z521" s="108"/>
      <c r="AA521" s="108"/>
      <c r="AB521" s="120"/>
      <c r="AC521" s="108"/>
      <c r="AD521" s="108"/>
      <c r="AE521" s="120"/>
      <c r="AF521" s="108"/>
      <c r="AG521" s="108"/>
      <c r="AH521" s="108"/>
      <c r="AI521" s="108"/>
      <c r="AJ521" s="108"/>
      <c r="AK521" s="108"/>
      <c r="AL521" s="108"/>
      <c r="AM521" s="108"/>
      <c r="AN521" s="108"/>
      <c r="AO521" s="108"/>
      <c r="AP521" s="108"/>
      <c r="AQ521" s="108"/>
      <c r="AR521" s="108"/>
      <c r="AS521" s="108"/>
      <c r="AT521" s="108"/>
      <c r="AU521" s="108"/>
      <c r="AV521" s="108"/>
      <c r="AW521" s="108"/>
      <c r="AX521" s="108"/>
      <c r="AY521" s="108"/>
      <c r="AZ521" s="108"/>
      <c r="BA521" s="108"/>
      <c r="BB521" s="108"/>
      <c r="BC521" s="108"/>
      <c r="BD521" s="108"/>
      <c r="BE521" s="108"/>
      <c r="BF521" s="108"/>
      <c r="BG521" s="108"/>
      <c r="BH521" s="108"/>
      <c r="BI521" s="108"/>
      <c r="BJ521" s="108"/>
      <c r="BK521" s="108"/>
      <c r="BL521" s="108"/>
      <c r="BM521" s="108"/>
      <c r="BN521" s="108"/>
      <c r="BO521" s="108"/>
      <c r="BP521" s="108"/>
      <c r="BQ521" s="108"/>
      <c r="BR521" s="108"/>
      <c r="BS521" s="108"/>
      <c r="BT521" s="108"/>
      <c r="BU521" s="108"/>
      <c r="BV521" s="108"/>
      <c r="BW521" s="108"/>
      <c r="BX521" s="108"/>
      <c r="BY521" s="108"/>
      <c r="BZ521" s="108"/>
      <c r="CA521" s="108"/>
      <c r="CB521" s="108"/>
      <c r="CC521" s="108"/>
      <c r="CD521" s="108"/>
      <c r="CE521" s="108"/>
      <c r="CF521" s="108"/>
      <c r="CG521" s="108"/>
      <c r="CH521" s="108"/>
      <c r="CI521" s="108"/>
      <c r="CJ521" s="108"/>
      <c r="CK521" s="108"/>
      <c r="CL521" s="108"/>
      <c r="CM521" s="108"/>
      <c r="CN521" s="108"/>
      <c r="CO521" s="108"/>
      <c r="CP521" s="108"/>
      <c r="CQ521" s="108"/>
      <c r="CR521" s="108"/>
      <c r="CS521" s="108"/>
      <c r="CT521" s="108"/>
      <c r="CU521" s="108"/>
      <c r="CV521" s="108"/>
      <c r="CW521" s="108"/>
      <c r="CX521" s="108"/>
      <c r="CY521" s="108"/>
      <c r="CZ521" s="108"/>
      <c r="DA521" s="108"/>
      <c r="DB521" s="108"/>
      <c r="DC521" s="108"/>
      <c r="DD521" s="108"/>
      <c r="DE521" s="108"/>
      <c r="DF521" s="108"/>
      <c r="DG521" s="108"/>
      <c r="DH521" s="108"/>
      <c r="DI521" s="108"/>
      <c r="DJ521" s="108"/>
      <c r="DK521" s="108"/>
      <c r="DL521" s="108"/>
      <c r="DM521" s="108"/>
      <c r="DN521" s="108"/>
      <c r="DO521" s="108"/>
      <c r="DP521" s="108"/>
      <c r="DQ521" s="108"/>
      <c r="DR521" s="108"/>
      <c r="DS521" s="108"/>
      <c r="DT521" s="108"/>
      <c r="DU521" s="108"/>
      <c r="DV521" s="108"/>
      <c r="DW521" s="108"/>
      <c r="DX521" s="108"/>
      <c r="DY521" s="108"/>
      <c r="DZ521" s="108"/>
      <c r="EA521" s="108"/>
      <c r="EB521" s="108"/>
      <c r="EC521" s="108"/>
      <c r="ED521" s="108"/>
      <c r="EE521" s="108"/>
      <c r="EF521" s="108"/>
      <c r="EG521" s="108"/>
      <c r="EH521" s="108"/>
      <c r="EI521" s="108"/>
      <c r="EJ521" s="108"/>
      <c r="EK521" s="108"/>
      <c r="EL521" s="108"/>
      <c r="EM521" s="108"/>
      <c r="EN521" s="108"/>
      <c r="EO521" s="108"/>
      <c r="EP521" s="108"/>
      <c r="EQ521" s="108"/>
      <c r="ER521" s="108"/>
      <c r="ES521" s="108"/>
      <c r="ET521" s="108"/>
      <c r="EU521" s="108"/>
      <c r="EV521" s="108"/>
      <c r="EW521" s="108"/>
      <c r="EX521" s="108"/>
      <c r="EY521" s="108"/>
      <c r="EZ521" s="108"/>
      <c r="FA521" s="108"/>
      <c r="FB521" s="108"/>
      <c r="FC521" s="108"/>
      <c r="FD521" s="108"/>
      <c r="FE521" s="108"/>
      <c r="FF521" s="108"/>
      <c r="FG521" s="108"/>
      <c r="FH521" s="108"/>
      <c r="FI521" s="108"/>
      <c r="FJ521" s="108"/>
      <c r="FK521" s="108"/>
      <c r="FL521" s="108"/>
      <c r="FM521" s="108"/>
      <c r="FN521" s="108"/>
      <c r="FO521" s="108"/>
      <c r="FP521" s="108"/>
      <c r="FQ521" s="108"/>
      <c r="FR521" s="108"/>
      <c r="FS521" s="108"/>
      <c r="FT521" s="108"/>
      <c r="FU521" s="108"/>
      <c r="FV521" s="108"/>
      <c r="FW521" s="108"/>
      <c r="FX521" s="108"/>
      <c r="FY521" s="108"/>
      <c r="FZ521" s="108"/>
      <c r="GA521" s="108"/>
      <c r="GB521" s="108"/>
      <c r="GC521" s="108"/>
      <c r="GD521" s="108"/>
      <c r="GE521" s="108"/>
      <c r="GF521" s="108"/>
      <c r="GG521" s="108"/>
      <c r="GH521" s="108"/>
      <c r="GI521" s="108"/>
      <c r="GJ521" s="108"/>
      <c r="GK521" s="108"/>
      <c r="GL521" s="108"/>
      <c r="GM521" s="108"/>
      <c r="GN521" s="108"/>
      <c r="GO521" s="108"/>
      <c r="GP521" s="108"/>
      <c r="GQ521" s="108"/>
      <c r="GR521" s="108"/>
      <c r="GS521" s="108"/>
      <c r="GT521" s="108"/>
      <c r="GU521" s="108"/>
      <c r="GV521" s="108"/>
      <c r="GW521" s="108"/>
      <c r="GX521" s="108"/>
      <c r="GY521" s="108"/>
      <c r="GZ521" s="108"/>
      <c r="HA521" s="108"/>
      <c r="HB521" s="108"/>
      <c r="HC521" s="108"/>
      <c r="HD521" s="108"/>
      <c r="HE521" s="108"/>
      <c r="HF521" s="108"/>
      <c r="HG521" s="108"/>
      <c r="HH521" s="108"/>
      <c r="HI521" s="108"/>
      <c r="HJ521" s="108"/>
      <c r="HK521" s="108"/>
      <c r="HL521" s="108"/>
      <c r="HM521" s="108"/>
      <c r="HN521" s="108"/>
      <c r="HO521" s="108"/>
      <c r="HP521" s="108"/>
      <c r="HQ521" s="108"/>
      <c r="HR521" s="108"/>
      <c r="HS521" s="108"/>
      <c r="HT521" s="108"/>
      <c r="HU521" s="108"/>
      <c r="HV521" s="108"/>
      <c r="HW521" s="108"/>
      <c r="HX521" s="108"/>
      <c r="HY521" s="108"/>
      <c r="HZ521" s="108"/>
      <c r="IA521" s="108"/>
      <c r="IB521" s="108"/>
      <c r="IC521" s="108"/>
      <c r="ID521" s="108"/>
      <c r="IE521" s="108"/>
      <c r="IF521" s="108"/>
      <c r="IG521" s="108"/>
      <c r="IH521" s="108"/>
      <c r="II521" s="108"/>
      <c r="IJ521" s="108"/>
      <c r="IK521" s="108"/>
      <c r="IL521" s="108"/>
      <c r="IM521" s="108"/>
      <c r="IN521" s="108"/>
      <c r="IO521" s="108"/>
      <c r="IP521" s="108"/>
      <c r="IQ521" s="108"/>
      <c r="IR521" s="108"/>
      <c r="IS521" s="108"/>
      <c r="IT521" s="108"/>
      <c r="IU521" s="108"/>
      <c r="IV521" s="108"/>
    </row>
    <row r="522" spans="1:256" s="108" customFormat="1" x14ac:dyDescent="0.2">
      <c r="C522" s="108" t="s">
        <v>4700</v>
      </c>
      <c r="D522" s="123">
        <v>33804</v>
      </c>
      <c r="E522" s="109" t="s">
        <v>423</v>
      </c>
      <c r="F522" s="120" t="s">
        <v>2600</v>
      </c>
      <c r="G522" s="120"/>
      <c r="H522" s="116"/>
      <c r="I522" s="116"/>
      <c r="J522" s="109"/>
      <c r="K522" s="116" t="s">
        <v>194</v>
      </c>
      <c r="L522" s="116" t="s">
        <v>215</v>
      </c>
      <c r="M522" s="109" t="s">
        <v>224</v>
      </c>
      <c r="N522" s="116" t="s">
        <v>194</v>
      </c>
      <c r="O522" s="116" t="s">
        <v>306</v>
      </c>
      <c r="P522" s="109" t="s">
        <v>241</v>
      </c>
      <c r="Q522" s="116" t="s">
        <v>274</v>
      </c>
      <c r="R522" s="116" t="s">
        <v>306</v>
      </c>
      <c r="S522" s="109" t="s">
        <v>234</v>
      </c>
      <c r="T522" s="116" t="s">
        <v>194</v>
      </c>
      <c r="U522" s="116" t="s">
        <v>306</v>
      </c>
      <c r="V522" s="109" t="s">
        <v>269</v>
      </c>
      <c r="W522" s="116" t="s">
        <v>555</v>
      </c>
      <c r="X522" s="116" t="s">
        <v>316</v>
      </c>
      <c r="Y522" s="109" t="s">
        <v>519</v>
      </c>
      <c r="Z522" s="116" t="s">
        <v>555</v>
      </c>
      <c r="AA522" s="116" t="s">
        <v>316</v>
      </c>
      <c r="AB522" s="109" t="s">
        <v>163</v>
      </c>
      <c r="AE522" s="109"/>
      <c r="AF522" s="108" t="s">
        <v>274</v>
      </c>
      <c r="AG522" s="108" t="s">
        <v>316</v>
      </c>
      <c r="AH522" s="109" t="s">
        <v>269</v>
      </c>
    </row>
    <row r="523" spans="1:256" ht="12.75" customHeight="1" x14ac:dyDescent="0.2">
      <c r="A523" s="108" t="s">
        <v>156</v>
      </c>
      <c r="B523" s="108" t="s">
        <v>128</v>
      </c>
      <c r="C523" s="108" t="s">
        <v>1634</v>
      </c>
      <c r="D523" s="123">
        <v>35754</v>
      </c>
      <c r="E523" s="116" t="s">
        <v>1635</v>
      </c>
      <c r="F523" s="116" t="s">
        <v>4701</v>
      </c>
      <c r="G523" s="120" t="s">
        <v>141</v>
      </c>
      <c r="H523" s="108" t="s">
        <v>156</v>
      </c>
      <c r="I523" s="108" t="s">
        <v>316</v>
      </c>
      <c r="J523" s="120" t="s">
        <v>164</v>
      </c>
      <c r="K523" s="108" t="s">
        <v>156</v>
      </c>
      <c r="L523" s="108" t="s">
        <v>316</v>
      </c>
      <c r="M523" s="120" t="s">
        <v>141</v>
      </c>
      <c r="N523" s="108" t="s">
        <v>162</v>
      </c>
      <c r="O523" s="108" t="s">
        <v>316</v>
      </c>
      <c r="P523" s="120" t="s">
        <v>1637</v>
      </c>
      <c r="Q523" s="108" t="s">
        <v>156</v>
      </c>
      <c r="R523" s="108" t="s">
        <v>123</v>
      </c>
      <c r="S523" s="120" t="s">
        <v>164</v>
      </c>
      <c r="T523" s="108" t="s">
        <v>156</v>
      </c>
      <c r="U523" s="108" t="s">
        <v>123</v>
      </c>
      <c r="V523" s="120" t="s">
        <v>141</v>
      </c>
      <c r="W523" s="108" t="s">
        <v>162</v>
      </c>
      <c r="X523" s="108" t="s">
        <v>123</v>
      </c>
      <c r="Y523" s="120" t="s">
        <v>1638</v>
      </c>
      <c r="Z523" s="108"/>
      <c r="AA523" s="108"/>
      <c r="AB523" s="120"/>
      <c r="AC523" s="108"/>
      <c r="AD523" s="108"/>
      <c r="AE523" s="120"/>
      <c r="AF523" s="108"/>
      <c r="AG523" s="108"/>
      <c r="AH523" s="108"/>
      <c r="AI523" s="108"/>
      <c r="AJ523" s="108"/>
      <c r="AK523" s="108"/>
      <c r="AL523" s="108"/>
      <c r="AM523" s="108"/>
      <c r="AN523" s="108"/>
      <c r="AO523" s="108"/>
      <c r="AP523" s="108"/>
      <c r="AQ523" s="108"/>
      <c r="AR523" s="108"/>
      <c r="AS523" s="108"/>
      <c r="AT523" s="108"/>
      <c r="AU523" s="108"/>
      <c r="AV523" s="108"/>
      <c r="AW523" s="108"/>
      <c r="AX523" s="108"/>
      <c r="AY523" s="108"/>
      <c r="AZ523" s="108"/>
      <c r="BA523" s="108"/>
      <c r="BB523" s="108"/>
      <c r="BC523" s="108"/>
      <c r="BD523" s="108"/>
      <c r="BE523" s="108"/>
      <c r="BF523" s="108"/>
      <c r="BG523" s="108"/>
      <c r="BH523" s="108"/>
      <c r="BI523" s="108"/>
      <c r="BJ523" s="108"/>
      <c r="BK523" s="108"/>
      <c r="BL523" s="108"/>
      <c r="BM523" s="108"/>
      <c r="BN523" s="108"/>
      <c r="BO523" s="108"/>
      <c r="BP523" s="108"/>
      <c r="BQ523" s="108"/>
      <c r="BR523" s="108"/>
      <c r="BS523" s="108"/>
      <c r="BT523" s="108"/>
      <c r="BU523" s="108"/>
      <c r="BV523" s="108"/>
      <c r="BW523" s="108"/>
      <c r="BX523" s="108"/>
      <c r="BY523" s="108"/>
      <c r="BZ523" s="108"/>
      <c r="CA523" s="108"/>
      <c r="CB523" s="108"/>
      <c r="CC523" s="108"/>
      <c r="CD523" s="108"/>
      <c r="CE523" s="108"/>
      <c r="CF523" s="108"/>
      <c r="CG523" s="108"/>
      <c r="CH523" s="108"/>
      <c r="CI523" s="108"/>
      <c r="CJ523" s="108"/>
      <c r="CK523" s="108"/>
      <c r="CL523" s="108"/>
      <c r="CM523" s="108"/>
      <c r="CN523" s="108"/>
      <c r="CO523" s="108"/>
      <c r="CP523" s="108"/>
      <c r="CQ523" s="108"/>
      <c r="CR523" s="108"/>
      <c r="CS523" s="108"/>
      <c r="CT523" s="108"/>
      <c r="CU523" s="108"/>
      <c r="CV523" s="108"/>
      <c r="CW523" s="108"/>
      <c r="CX523" s="108"/>
      <c r="CY523" s="108"/>
      <c r="CZ523" s="108"/>
      <c r="DA523" s="108"/>
      <c r="DB523" s="108"/>
      <c r="DC523" s="108"/>
      <c r="DD523" s="108"/>
      <c r="DE523" s="108"/>
      <c r="DF523" s="108"/>
      <c r="DG523" s="108"/>
      <c r="DH523" s="108"/>
      <c r="DI523" s="108"/>
      <c r="DJ523" s="108"/>
      <c r="DK523" s="108"/>
      <c r="DL523" s="108"/>
      <c r="DM523" s="108"/>
      <c r="DN523" s="108"/>
      <c r="DO523" s="108"/>
      <c r="DP523" s="108"/>
      <c r="DQ523" s="108"/>
      <c r="DR523" s="108"/>
      <c r="DS523" s="108"/>
      <c r="DT523" s="108"/>
      <c r="DU523" s="108"/>
      <c r="DV523" s="108"/>
      <c r="DW523" s="108"/>
      <c r="DX523" s="108"/>
      <c r="DY523" s="108"/>
      <c r="DZ523" s="108"/>
      <c r="EA523" s="108"/>
      <c r="EB523" s="108"/>
      <c r="EC523" s="108"/>
      <c r="ED523" s="108"/>
      <c r="EE523" s="108"/>
      <c r="EF523" s="108"/>
      <c r="EG523" s="108"/>
      <c r="EH523" s="108"/>
      <c r="EI523" s="108"/>
      <c r="EJ523" s="108"/>
      <c r="EK523" s="108"/>
      <c r="EL523" s="108"/>
      <c r="EM523" s="108"/>
      <c r="EN523" s="108"/>
      <c r="EO523" s="108"/>
      <c r="EP523" s="108"/>
      <c r="EQ523" s="108"/>
      <c r="ER523" s="108"/>
      <c r="ES523" s="108"/>
      <c r="ET523" s="108"/>
      <c r="EU523" s="108"/>
      <c r="EV523" s="108"/>
      <c r="EW523" s="108"/>
      <c r="EX523" s="108"/>
      <c r="EY523" s="108"/>
      <c r="EZ523" s="108"/>
      <c r="FA523" s="108"/>
      <c r="FB523" s="108"/>
      <c r="FC523" s="108"/>
      <c r="FD523" s="108"/>
      <c r="FE523" s="108"/>
      <c r="FF523" s="108"/>
      <c r="FG523" s="108"/>
      <c r="FH523" s="108"/>
      <c r="FI523" s="108"/>
      <c r="FJ523" s="108"/>
      <c r="FK523" s="108"/>
      <c r="FL523" s="108"/>
      <c r="FM523" s="108"/>
      <c r="FN523" s="108"/>
      <c r="FO523" s="108"/>
      <c r="FP523" s="108"/>
      <c r="FQ523" s="108"/>
      <c r="FR523" s="108"/>
      <c r="FS523" s="108"/>
      <c r="FT523" s="108"/>
      <c r="FU523" s="108"/>
      <c r="FV523" s="108"/>
      <c r="FW523" s="108"/>
      <c r="FX523" s="108"/>
      <c r="FY523" s="108"/>
      <c r="FZ523" s="108"/>
      <c r="GA523" s="108"/>
      <c r="GB523" s="108"/>
      <c r="GC523" s="108"/>
      <c r="GD523" s="108"/>
      <c r="GE523" s="108"/>
      <c r="GF523" s="108"/>
      <c r="GG523" s="108"/>
      <c r="GH523" s="108"/>
      <c r="GI523" s="108"/>
      <c r="GJ523" s="108"/>
      <c r="GK523" s="108"/>
      <c r="GL523" s="108"/>
      <c r="GM523" s="108"/>
      <c r="GN523" s="108"/>
      <c r="GO523" s="108"/>
      <c r="GP523" s="108"/>
      <c r="GQ523" s="108"/>
      <c r="GR523" s="108"/>
      <c r="GS523" s="108"/>
      <c r="GT523" s="108"/>
      <c r="GU523" s="108"/>
      <c r="GV523" s="108"/>
      <c r="GW523" s="108"/>
      <c r="GX523" s="108"/>
      <c r="GY523" s="108"/>
      <c r="GZ523" s="108"/>
      <c r="HA523" s="108"/>
      <c r="HB523" s="108"/>
      <c r="HC523" s="108"/>
      <c r="HD523" s="108"/>
      <c r="HE523" s="108"/>
      <c r="HF523" s="108"/>
      <c r="HG523" s="108"/>
      <c r="HH523" s="108"/>
      <c r="HI523" s="108"/>
      <c r="HJ523" s="108"/>
      <c r="HK523" s="108"/>
      <c r="HL523" s="108"/>
      <c r="HM523" s="108"/>
      <c r="HN523" s="108"/>
      <c r="HO523" s="108"/>
      <c r="HP523" s="108"/>
      <c r="HQ523" s="108"/>
      <c r="HR523" s="108"/>
      <c r="HS523" s="108"/>
      <c r="HT523" s="108"/>
      <c r="HU523" s="108"/>
      <c r="HV523" s="108"/>
      <c r="HW523" s="108"/>
      <c r="HX523" s="108"/>
      <c r="HY523" s="108"/>
      <c r="HZ523" s="108"/>
      <c r="IA523" s="108"/>
      <c r="IB523" s="108"/>
      <c r="IC523" s="108"/>
      <c r="ID523" s="108"/>
      <c r="IE523" s="108"/>
      <c r="IF523" s="108"/>
      <c r="IG523" s="108"/>
      <c r="IH523" s="108"/>
      <c r="II523" s="108"/>
      <c r="IJ523" s="108"/>
      <c r="IK523" s="108"/>
      <c r="IL523" s="108"/>
      <c r="IM523" s="108"/>
      <c r="IN523" s="108"/>
      <c r="IO523" s="108"/>
      <c r="IP523" s="108"/>
      <c r="IQ523" s="108"/>
      <c r="IR523" s="108"/>
      <c r="IS523" s="108"/>
      <c r="IT523" s="108"/>
      <c r="IU523" s="108"/>
      <c r="IV523" s="108"/>
    </row>
    <row r="524" spans="1:256" ht="12.75" customHeight="1" x14ac:dyDescent="0.2">
      <c r="A524" s="108" t="s">
        <v>298</v>
      </c>
      <c r="B524" s="108" t="s">
        <v>93</v>
      </c>
      <c r="C524" s="108" t="s">
        <v>4702</v>
      </c>
      <c r="D524" s="123">
        <v>37638</v>
      </c>
      <c r="E524" s="109" t="s">
        <v>4445</v>
      </c>
      <c r="F524" s="120"/>
      <c r="G524" s="120" t="s">
        <v>241</v>
      </c>
      <c r="H524" s="108"/>
      <c r="I524" s="108"/>
      <c r="J524" s="120"/>
      <c r="K524" s="108"/>
      <c r="L524" s="108"/>
      <c r="M524" s="120"/>
      <c r="N524" s="108"/>
      <c r="O524" s="108"/>
      <c r="P524" s="120"/>
      <c r="Q524" s="108"/>
      <c r="R524" s="108"/>
      <c r="S524" s="120"/>
      <c r="T524" s="108"/>
      <c r="U524" s="108"/>
      <c r="V524" s="120"/>
      <c r="W524" s="108"/>
      <c r="X524" s="108"/>
      <c r="Y524" s="120"/>
      <c r="Z524" s="108"/>
      <c r="AA524" s="108"/>
      <c r="AB524" s="120"/>
      <c r="AC524" s="108"/>
      <c r="AD524" s="108"/>
      <c r="AE524" s="120"/>
      <c r="AF524" s="108"/>
      <c r="AG524" s="108"/>
      <c r="AH524" s="108"/>
      <c r="AI524" s="108"/>
      <c r="AJ524" s="108"/>
      <c r="AK524" s="108"/>
      <c r="AL524" s="108"/>
      <c r="AM524" s="108"/>
      <c r="AN524" s="108"/>
      <c r="AO524" s="108"/>
      <c r="AP524" s="108"/>
      <c r="AQ524" s="108"/>
      <c r="AR524" s="108"/>
      <c r="AS524" s="108"/>
      <c r="AT524" s="108"/>
      <c r="AU524" s="108"/>
      <c r="AV524" s="108"/>
      <c r="AW524" s="108"/>
      <c r="AX524" s="108"/>
      <c r="AY524" s="108"/>
      <c r="AZ524" s="108"/>
      <c r="BA524" s="108"/>
      <c r="BB524" s="108"/>
      <c r="BC524" s="108"/>
      <c r="BD524" s="108"/>
      <c r="BE524" s="108"/>
      <c r="BF524" s="108"/>
      <c r="BG524" s="108"/>
      <c r="BH524" s="108"/>
      <c r="BI524" s="108"/>
      <c r="BJ524" s="108"/>
      <c r="BK524" s="108"/>
      <c r="BL524" s="108"/>
      <c r="BM524" s="108"/>
      <c r="BN524" s="108"/>
      <c r="BO524" s="108"/>
      <c r="BP524" s="108"/>
      <c r="BQ524" s="108"/>
      <c r="BR524" s="108"/>
      <c r="BS524" s="108"/>
      <c r="BT524" s="108"/>
      <c r="BU524" s="108"/>
      <c r="BV524" s="108"/>
      <c r="BW524" s="108"/>
      <c r="BX524" s="108"/>
      <c r="BY524" s="108"/>
      <c r="BZ524" s="108"/>
      <c r="CA524" s="108"/>
      <c r="CB524" s="108"/>
      <c r="CC524" s="108"/>
      <c r="CD524" s="108"/>
      <c r="CE524" s="108"/>
      <c r="CF524" s="108"/>
      <c r="CG524" s="108"/>
      <c r="CH524" s="108"/>
      <c r="CI524" s="108"/>
      <c r="CJ524" s="108"/>
      <c r="CK524" s="108"/>
      <c r="CL524" s="108"/>
      <c r="CM524" s="108"/>
      <c r="CN524" s="108"/>
      <c r="CO524" s="108"/>
      <c r="CP524" s="108"/>
      <c r="CQ524" s="108"/>
      <c r="CR524" s="108"/>
      <c r="CS524" s="108"/>
      <c r="CT524" s="108"/>
      <c r="CU524" s="108"/>
      <c r="CV524" s="108"/>
      <c r="CW524" s="108"/>
      <c r="CX524" s="108"/>
      <c r="CY524" s="108"/>
      <c r="CZ524" s="108"/>
      <c r="DA524" s="108"/>
      <c r="DB524" s="108"/>
      <c r="DC524" s="108"/>
      <c r="DD524" s="108"/>
      <c r="DE524" s="108"/>
      <c r="DF524" s="108"/>
      <c r="DG524" s="108"/>
      <c r="DH524" s="108"/>
      <c r="DI524" s="108"/>
      <c r="DJ524" s="108"/>
      <c r="DK524" s="108"/>
      <c r="DL524" s="108"/>
      <c r="DM524" s="108"/>
      <c r="DN524" s="108"/>
      <c r="DO524" s="108"/>
      <c r="DP524" s="108"/>
      <c r="DQ524" s="108"/>
      <c r="DR524" s="108"/>
      <c r="DS524" s="108"/>
      <c r="DT524" s="108"/>
      <c r="DU524" s="108"/>
      <c r="DV524" s="108"/>
      <c r="DW524" s="108"/>
      <c r="DX524" s="108"/>
      <c r="DY524" s="108"/>
      <c r="DZ524" s="108"/>
      <c r="EA524" s="108"/>
      <c r="EB524" s="108"/>
      <c r="EC524" s="108"/>
      <c r="ED524" s="108"/>
      <c r="EE524" s="108"/>
      <c r="EF524" s="108"/>
      <c r="EG524" s="108"/>
      <c r="EH524" s="108"/>
      <c r="EI524" s="108"/>
      <c r="EJ524" s="108"/>
      <c r="EK524" s="108"/>
      <c r="EL524" s="108"/>
      <c r="EM524" s="108"/>
      <c r="EN524" s="108"/>
      <c r="EO524" s="108"/>
      <c r="EP524" s="108"/>
      <c r="EQ524" s="108"/>
      <c r="ER524" s="108"/>
      <c r="ES524" s="108"/>
      <c r="ET524" s="108"/>
      <c r="EU524" s="108"/>
      <c r="EV524" s="108"/>
      <c r="EW524" s="108"/>
      <c r="EX524" s="108"/>
      <c r="EY524" s="108"/>
      <c r="EZ524" s="108"/>
      <c r="FA524" s="108"/>
      <c r="FB524" s="108"/>
      <c r="FC524" s="108"/>
      <c r="FD524" s="108"/>
      <c r="FE524" s="108"/>
      <c r="FF524" s="108"/>
      <c r="FG524" s="108"/>
      <c r="FH524" s="108"/>
      <c r="FI524" s="108"/>
      <c r="FJ524" s="108"/>
      <c r="FK524" s="108"/>
      <c r="FL524" s="108"/>
      <c r="FM524" s="108"/>
      <c r="FN524" s="108"/>
      <c r="FO524" s="108"/>
      <c r="FP524" s="108"/>
      <c r="FQ524" s="108"/>
      <c r="FR524" s="108"/>
      <c r="FS524" s="108"/>
      <c r="FT524" s="108"/>
      <c r="FU524" s="108"/>
      <c r="FV524" s="108"/>
      <c r="FW524" s="108"/>
      <c r="FX524" s="108"/>
      <c r="FY524" s="108"/>
      <c r="FZ524" s="108"/>
      <c r="GA524" s="108"/>
      <c r="GB524" s="108"/>
      <c r="GC524" s="108"/>
      <c r="GD524" s="108"/>
      <c r="GE524" s="108"/>
      <c r="GF524" s="108"/>
      <c r="GG524" s="108"/>
      <c r="GH524" s="108"/>
      <c r="GI524" s="108"/>
      <c r="GJ524" s="108"/>
      <c r="GK524" s="108"/>
      <c r="GL524" s="108"/>
      <c r="GM524" s="108"/>
      <c r="GN524" s="108"/>
      <c r="GO524" s="108"/>
      <c r="GP524" s="108"/>
      <c r="GQ524" s="108"/>
      <c r="GR524" s="108"/>
      <c r="GS524" s="108"/>
      <c r="GT524" s="108"/>
      <c r="GU524" s="108"/>
      <c r="GV524" s="108"/>
      <c r="GW524" s="108"/>
      <c r="GX524" s="108"/>
      <c r="GY524" s="108"/>
      <c r="GZ524" s="108"/>
      <c r="HA524" s="108"/>
      <c r="HB524" s="108"/>
      <c r="HC524" s="108"/>
      <c r="HD524" s="108"/>
      <c r="HE524" s="108"/>
      <c r="HF524" s="108"/>
      <c r="HG524" s="108"/>
      <c r="HH524" s="108"/>
      <c r="HI524" s="108"/>
      <c r="HJ524" s="108"/>
      <c r="HK524" s="108"/>
      <c r="HL524" s="108"/>
      <c r="HM524" s="108"/>
      <c r="HN524" s="108"/>
      <c r="HO524" s="108"/>
      <c r="HP524" s="108"/>
      <c r="HQ524" s="108"/>
      <c r="HR524" s="108"/>
      <c r="HS524" s="108"/>
      <c r="HT524" s="108"/>
      <c r="HU524" s="108"/>
      <c r="HV524" s="108"/>
      <c r="HW524" s="108"/>
      <c r="HX524" s="108"/>
      <c r="HY524" s="108"/>
      <c r="HZ524" s="108"/>
      <c r="IA524" s="108"/>
      <c r="IB524" s="108"/>
      <c r="IC524" s="108"/>
      <c r="ID524" s="108"/>
      <c r="IE524" s="108"/>
      <c r="IF524" s="108"/>
      <c r="IG524" s="108"/>
      <c r="IH524" s="108"/>
      <c r="II524" s="108"/>
      <c r="IJ524" s="108"/>
      <c r="IK524" s="108"/>
      <c r="IL524" s="108"/>
      <c r="IM524" s="108"/>
      <c r="IN524" s="108"/>
      <c r="IO524" s="108"/>
      <c r="IP524" s="108"/>
      <c r="IQ524" s="108"/>
      <c r="IR524" s="108"/>
      <c r="IS524" s="108"/>
      <c r="IT524" s="108"/>
      <c r="IU524" s="108"/>
      <c r="IV524" s="108"/>
    </row>
    <row r="525" spans="1:256" s="108" customFormat="1" x14ac:dyDescent="0.2">
      <c r="C525" s="108" t="s">
        <v>4703</v>
      </c>
      <c r="D525" s="123">
        <v>36047</v>
      </c>
      <c r="E525" s="109" t="s">
        <v>89</v>
      </c>
      <c r="F525" s="120" t="s">
        <v>4584</v>
      </c>
      <c r="G525" s="120"/>
      <c r="H525" s="108" t="s">
        <v>315</v>
      </c>
      <c r="I525" s="108" t="s">
        <v>261</v>
      </c>
      <c r="J525" s="120" t="s">
        <v>241</v>
      </c>
      <c r="M525" s="120"/>
      <c r="N525" s="108" t="s">
        <v>315</v>
      </c>
      <c r="O525" s="108" t="s">
        <v>583</v>
      </c>
      <c r="P525" s="120" t="s">
        <v>241</v>
      </c>
      <c r="S525" s="120"/>
      <c r="V525" s="120"/>
      <c r="Y525" s="120"/>
      <c r="AB525" s="120"/>
      <c r="AE525" s="120"/>
    </row>
    <row r="526" spans="1:256" s="108" customFormat="1" x14ac:dyDescent="0.2">
      <c r="A526" s="108" t="s">
        <v>168</v>
      </c>
      <c r="B526" s="108" t="s">
        <v>207</v>
      </c>
      <c r="C526" s="108" t="s">
        <v>3495</v>
      </c>
      <c r="D526" s="123">
        <v>35717</v>
      </c>
      <c r="E526" s="109" t="s">
        <v>677</v>
      </c>
      <c r="F526" s="120" t="s">
        <v>338</v>
      </c>
      <c r="G526" s="120" t="s">
        <v>1042</v>
      </c>
      <c r="H526" s="108" t="s">
        <v>168</v>
      </c>
      <c r="I526" s="108" t="s">
        <v>227</v>
      </c>
      <c r="J526" s="120" t="s">
        <v>183</v>
      </c>
      <c r="K526" s="108" t="s">
        <v>162</v>
      </c>
      <c r="L526" s="108" t="s">
        <v>227</v>
      </c>
      <c r="M526" s="120" t="s">
        <v>1043</v>
      </c>
      <c r="N526" s="108" t="s">
        <v>168</v>
      </c>
      <c r="O526" s="108" t="s">
        <v>227</v>
      </c>
      <c r="P526" s="120" t="s">
        <v>183</v>
      </c>
      <c r="S526" s="120"/>
      <c r="V526" s="120"/>
      <c r="Y526" s="120"/>
      <c r="AB526" s="120"/>
      <c r="AE526" s="120"/>
      <c r="BB526" s="116"/>
      <c r="BC526" s="120"/>
      <c r="BE526" s="116"/>
      <c r="BF526" s="120"/>
      <c r="BH526" s="116"/>
      <c r="BI526" s="120"/>
      <c r="BL526" s="120"/>
      <c r="BM526" s="116"/>
      <c r="BN526" s="116"/>
      <c r="BO526" s="116"/>
      <c r="BP526" s="116"/>
      <c r="BQ526" s="116"/>
      <c r="BR526" s="116"/>
    </row>
    <row r="527" spans="1:256" s="108" customFormat="1" x14ac:dyDescent="0.2">
      <c r="A527" s="108" t="s">
        <v>274</v>
      </c>
      <c r="B527" s="108" t="s">
        <v>306</v>
      </c>
      <c r="C527" s="108" t="s">
        <v>4704</v>
      </c>
      <c r="D527" s="123">
        <v>37599</v>
      </c>
      <c r="E527" s="109" t="s">
        <v>1706</v>
      </c>
      <c r="F527" s="120" t="s">
        <v>295</v>
      </c>
      <c r="G527" s="120" t="s">
        <v>269</v>
      </c>
      <c r="H527" s="108" t="s">
        <v>2842</v>
      </c>
      <c r="I527" s="108" t="s">
        <v>306</v>
      </c>
      <c r="J527" s="120" t="s">
        <v>539</v>
      </c>
      <c r="M527" s="120"/>
      <c r="P527" s="120"/>
      <c r="S527" s="120"/>
      <c r="V527" s="120"/>
      <c r="Y527" s="120"/>
      <c r="AB527" s="120"/>
      <c r="AE527" s="120"/>
    </row>
    <row r="528" spans="1:256" s="108" customFormat="1" x14ac:dyDescent="0.2">
      <c r="A528" s="120" t="s">
        <v>315</v>
      </c>
      <c r="B528" s="120" t="s">
        <v>215</v>
      </c>
      <c r="C528" s="108" t="s">
        <v>3621</v>
      </c>
      <c r="D528" s="123">
        <v>34762</v>
      </c>
      <c r="E528" s="116" t="s">
        <v>244</v>
      </c>
      <c r="F528" s="120" t="s">
        <v>4630</v>
      </c>
      <c r="G528" s="120" t="s">
        <v>269</v>
      </c>
      <c r="H528" s="108" t="s">
        <v>315</v>
      </c>
      <c r="I528" s="108" t="s">
        <v>215</v>
      </c>
      <c r="J528" s="120" t="s">
        <v>266</v>
      </c>
      <c r="K528" s="108" t="s">
        <v>288</v>
      </c>
      <c r="L528" s="108" t="s">
        <v>227</v>
      </c>
      <c r="M528" s="120" t="s">
        <v>247</v>
      </c>
      <c r="N528" s="108" t="s">
        <v>746</v>
      </c>
      <c r="O528" s="108" t="s">
        <v>227</v>
      </c>
      <c r="P528" s="120" t="s">
        <v>539</v>
      </c>
      <c r="Q528" s="108" t="s">
        <v>313</v>
      </c>
      <c r="R528" s="108" t="s">
        <v>306</v>
      </c>
      <c r="S528" s="120" t="s">
        <v>247</v>
      </c>
      <c r="T528" s="108" t="s">
        <v>288</v>
      </c>
      <c r="U528" s="108" t="s">
        <v>306</v>
      </c>
      <c r="V528" s="120" t="s">
        <v>593</v>
      </c>
      <c r="W528" s="108" t="s">
        <v>315</v>
      </c>
      <c r="X528" s="108" t="s">
        <v>306</v>
      </c>
      <c r="Y528" s="120" t="s">
        <v>240</v>
      </c>
      <c r="AB528" s="120"/>
      <c r="AE528" s="120"/>
    </row>
    <row r="529" spans="1:256" x14ac:dyDescent="0.2">
      <c r="A529" s="108" t="s">
        <v>194</v>
      </c>
      <c r="B529" s="108" t="s">
        <v>177</v>
      </c>
      <c r="C529" s="108" t="s">
        <v>4705</v>
      </c>
      <c r="D529" s="123">
        <v>36810</v>
      </c>
      <c r="E529" s="109" t="s">
        <v>572</v>
      </c>
      <c r="F529" s="120"/>
      <c r="G529" s="120" t="s">
        <v>228</v>
      </c>
      <c r="H529" s="108"/>
      <c r="I529" s="108"/>
      <c r="J529" s="120"/>
      <c r="K529" s="108"/>
      <c r="L529" s="108"/>
      <c r="M529" s="120"/>
      <c r="N529" s="108"/>
      <c r="O529" s="108"/>
      <c r="P529" s="120"/>
      <c r="Q529" s="108"/>
      <c r="R529" s="108"/>
      <c r="S529" s="120"/>
      <c r="T529" s="108"/>
      <c r="U529" s="108"/>
      <c r="V529" s="120"/>
      <c r="W529" s="108"/>
      <c r="X529" s="108"/>
      <c r="Y529" s="120"/>
      <c r="Z529" s="108"/>
      <c r="AA529" s="108"/>
      <c r="AB529" s="120"/>
      <c r="AC529" s="108"/>
      <c r="AD529" s="108"/>
      <c r="AE529" s="120"/>
      <c r="AF529" s="108"/>
      <c r="AG529" s="108"/>
      <c r="AH529" s="108"/>
      <c r="AI529" s="108"/>
      <c r="AJ529" s="108"/>
      <c r="AK529" s="108"/>
      <c r="AL529" s="108"/>
      <c r="AM529" s="108"/>
      <c r="AN529" s="108"/>
      <c r="AO529" s="108"/>
      <c r="AP529" s="108"/>
      <c r="AQ529" s="108"/>
      <c r="AR529" s="108"/>
      <c r="AS529" s="108"/>
      <c r="AT529" s="108"/>
      <c r="AU529" s="108"/>
      <c r="AV529" s="108"/>
      <c r="AW529" s="108"/>
      <c r="AX529" s="108"/>
      <c r="AY529" s="108"/>
      <c r="AZ529" s="108"/>
      <c r="BA529" s="108"/>
      <c r="BB529" s="108"/>
      <c r="BC529" s="108"/>
      <c r="BD529" s="108"/>
      <c r="BE529" s="108"/>
      <c r="BF529" s="108"/>
      <c r="BG529" s="108"/>
      <c r="BH529" s="108"/>
      <c r="BI529" s="108"/>
      <c r="BJ529" s="108"/>
      <c r="BK529" s="108"/>
      <c r="BL529" s="108"/>
      <c r="BM529" s="108"/>
      <c r="BN529" s="108"/>
      <c r="BO529" s="108"/>
      <c r="BP529" s="108"/>
      <c r="BQ529" s="108"/>
      <c r="BR529" s="108"/>
      <c r="BS529" s="108"/>
      <c r="BT529" s="108"/>
      <c r="BU529" s="108"/>
      <c r="BV529" s="108"/>
      <c r="BW529" s="108"/>
      <c r="BX529" s="108"/>
      <c r="BY529" s="108"/>
      <c r="BZ529" s="108"/>
      <c r="CA529" s="108"/>
      <c r="CB529" s="108"/>
      <c r="CC529" s="108"/>
      <c r="CD529" s="108"/>
      <c r="CE529" s="108"/>
      <c r="CF529" s="108"/>
      <c r="CG529" s="108"/>
      <c r="CH529" s="108"/>
      <c r="CI529" s="108"/>
      <c r="CJ529" s="108"/>
      <c r="CK529" s="108"/>
      <c r="CL529" s="108"/>
      <c r="CM529" s="108"/>
      <c r="CN529" s="108"/>
      <c r="CO529" s="108"/>
      <c r="CP529" s="108"/>
      <c r="CQ529" s="108"/>
      <c r="CR529" s="108"/>
      <c r="CS529" s="108"/>
      <c r="CT529" s="108"/>
      <c r="CU529" s="108"/>
      <c r="CV529" s="108"/>
      <c r="CW529" s="108"/>
      <c r="CX529" s="108"/>
      <c r="CY529" s="108"/>
      <c r="CZ529" s="108"/>
      <c r="DA529" s="108"/>
      <c r="DB529" s="108"/>
      <c r="DC529" s="108"/>
      <c r="DD529" s="108"/>
      <c r="DE529" s="108"/>
      <c r="DF529" s="108"/>
      <c r="DG529" s="108"/>
      <c r="DH529" s="108"/>
      <c r="DI529" s="108"/>
      <c r="DJ529" s="108"/>
      <c r="DK529" s="108"/>
      <c r="DL529" s="108"/>
      <c r="DM529" s="108"/>
      <c r="DN529" s="108"/>
      <c r="DO529" s="108"/>
      <c r="DP529" s="108"/>
      <c r="DQ529" s="108"/>
      <c r="DR529" s="108"/>
      <c r="DS529" s="108"/>
      <c r="DT529" s="108"/>
      <c r="DU529" s="108"/>
      <c r="DV529" s="108"/>
      <c r="DW529" s="108"/>
      <c r="DX529" s="108"/>
      <c r="DY529" s="108"/>
      <c r="DZ529" s="108"/>
      <c r="EA529" s="108"/>
      <c r="EB529" s="108"/>
      <c r="EC529" s="108"/>
      <c r="ED529" s="108"/>
      <c r="EE529" s="108"/>
      <c r="EF529" s="108"/>
      <c r="EG529" s="108"/>
      <c r="EH529" s="108"/>
      <c r="EI529" s="108"/>
      <c r="EJ529" s="108"/>
      <c r="EK529" s="108"/>
      <c r="EL529" s="108"/>
      <c r="EM529" s="108"/>
      <c r="EN529" s="108"/>
      <c r="EO529" s="108"/>
      <c r="EP529" s="108"/>
      <c r="EQ529" s="108"/>
      <c r="ER529" s="108"/>
      <c r="ES529" s="108"/>
      <c r="ET529" s="108"/>
      <c r="EU529" s="108"/>
      <c r="EV529" s="108"/>
      <c r="EW529" s="108"/>
      <c r="EX529" s="108"/>
      <c r="EY529" s="108"/>
      <c r="EZ529" s="108"/>
      <c r="FA529" s="108"/>
      <c r="FB529" s="108"/>
      <c r="FC529" s="108"/>
      <c r="FD529" s="108"/>
      <c r="FE529" s="108"/>
      <c r="FF529" s="108"/>
      <c r="FG529" s="108"/>
      <c r="FH529" s="108"/>
      <c r="FI529" s="108"/>
      <c r="FJ529" s="108"/>
      <c r="FK529" s="108"/>
      <c r="FL529" s="108"/>
      <c r="FM529" s="108"/>
      <c r="FN529" s="108"/>
      <c r="FO529" s="108"/>
      <c r="FP529" s="108"/>
      <c r="FQ529" s="108"/>
      <c r="FR529" s="108"/>
      <c r="FS529" s="108"/>
      <c r="FT529" s="108"/>
      <c r="FU529" s="108"/>
      <c r="FV529" s="108"/>
      <c r="FW529" s="108"/>
      <c r="FX529" s="108"/>
      <c r="FY529" s="108"/>
      <c r="FZ529" s="108"/>
      <c r="GA529" s="108"/>
      <c r="GB529" s="108"/>
      <c r="GC529" s="108"/>
      <c r="GD529" s="108"/>
      <c r="GE529" s="108"/>
      <c r="GF529" s="108"/>
      <c r="GG529" s="108"/>
      <c r="GH529" s="108"/>
      <c r="GI529" s="108"/>
      <c r="GJ529" s="108"/>
      <c r="GK529" s="108"/>
      <c r="GL529" s="108"/>
      <c r="GM529" s="108"/>
      <c r="GN529" s="108"/>
      <c r="GO529" s="108"/>
      <c r="GP529" s="108"/>
      <c r="GQ529" s="108"/>
      <c r="GR529" s="108"/>
      <c r="GS529" s="108"/>
      <c r="GT529" s="108"/>
      <c r="GU529" s="108"/>
      <c r="GV529" s="108"/>
      <c r="GW529" s="108"/>
      <c r="GX529" s="108"/>
      <c r="GY529" s="108"/>
      <c r="GZ529" s="108"/>
      <c r="HA529" s="108"/>
      <c r="HB529" s="108"/>
      <c r="HC529" s="108"/>
      <c r="HD529" s="108"/>
      <c r="HE529" s="108"/>
      <c r="HF529" s="108"/>
      <c r="HG529" s="108"/>
      <c r="HH529" s="108"/>
      <c r="HI529" s="108"/>
      <c r="HJ529" s="108"/>
      <c r="HK529" s="108"/>
      <c r="HL529" s="108"/>
      <c r="HM529" s="108"/>
      <c r="HN529" s="108"/>
      <c r="HO529" s="108"/>
      <c r="HP529" s="108"/>
      <c r="HQ529" s="108"/>
      <c r="HR529" s="108"/>
      <c r="HS529" s="108"/>
      <c r="HT529" s="108"/>
      <c r="HU529" s="108"/>
      <c r="HV529" s="108"/>
      <c r="HW529" s="108"/>
      <c r="HX529" s="108"/>
      <c r="HY529" s="108"/>
      <c r="HZ529" s="108"/>
      <c r="IA529" s="108"/>
      <c r="IB529" s="108"/>
      <c r="IC529" s="108"/>
      <c r="ID529" s="108"/>
      <c r="IE529" s="108"/>
      <c r="IF529" s="108"/>
      <c r="IG529" s="108"/>
      <c r="IH529" s="108"/>
      <c r="II529" s="108"/>
      <c r="IJ529" s="108"/>
      <c r="IK529" s="108"/>
      <c r="IL529" s="108"/>
      <c r="IM529" s="108"/>
      <c r="IN529" s="108"/>
      <c r="IO529" s="108"/>
      <c r="IP529" s="108"/>
      <c r="IQ529" s="108"/>
      <c r="IR529" s="108"/>
      <c r="IS529" s="108"/>
      <c r="IT529" s="108"/>
      <c r="IU529" s="108"/>
      <c r="IV529" s="108"/>
    </row>
    <row r="530" spans="1:256" x14ac:dyDescent="0.2">
      <c r="A530" s="108" t="s">
        <v>212</v>
      </c>
      <c r="B530" s="108" t="s">
        <v>432</v>
      </c>
      <c r="C530" s="108" t="s">
        <v>2385</v>
      </c>
      <c r="D530" s="123">
        <v>34483</v>
      </c>
      <c r="E530" s="116" t="s">
        <v>405</v>
      </c>
      <c r="F530" s="120" t="s">
        <v>934</v>
      </c>
      <c r="G530" s="120" t="s">
        <v>269</v>
      </c>
      <c r="H530" s="108" t="s">
        <v>202</v>
      </c>
      <c r="I530" s="108" t="s">
        <v>232</v>
      </c>
      <c r="J530" s="120" t="s">
        <v>241</v>
      </c>
      <c r="K530" s="108" t="s">
        <v>202</v>
      </c>
      <c r="L530" s="108" t="s">
        <v>454</v>
      </c>
      <c r="M530" s="120" t="s">
        <v>241</v>
      </c>
      <c r="N530" s="108" t="s">
        <v>265</v>
      </c>
      <c r="O530" s="108" t="s">
        <v>306</v>
      </c>
      <c r="P530" s="120" t="s">
        <v>266</v>
      </c>
      <c r="Q530" s="108" t="s">
        <v>1505</v>
      </c>
      <c r="R530" s="108" t="s">
        <v>306</v>
      </c>
      <c r="S530" s="120" t="s">
        <v>1510</v>
      </c>
      <c r="T530" s="108" t="s">
        <v>202</v>
      </c>
      <c r="U530" s="108" t="s">
        <v>242</v>
      </c>
      <c r="V530" s="120" t="s">
        <v>224</v>
      </c>
      <c r="W530" s="108" t="s">
        <v>543</v>
      </c>
      <c r="X530" s="108" t="s">
        <v>242</v>
      </c>
      <c r="Y530" s="120" t="s">
        <v>224</v>
      </c>
      <c r="Z530" s="108" t="s">
        <v>226</v>
      </c>
      <c r="AA530" s="108" t="s">
        <v>242</v>
      </c>
      <c r="AB530" s="120" t="s">
        <v>203</v>
      </c>
      <c r="AC530" s="108" t="s">
        <v>543</v>
      </c>
      <c r="AD530" s="108" t="s">
        <v>242</v>
      </c>
      <c r="AE530" s="120" t="s">
        <v>534</v>
      </c>
      <c r="AF530" s="108"/>
      <c r="AG530" s="108"/>
      <c r="AH530" s="108"/>
      <c r="AI530" s="108"/>
      <c r="AJ530" s="108"/>
      <c r="AK530" s="108"/>
      <c r="AL530" s="108"/>
      <c r="AM530" s="108"/>
      <c r="AN530" s="108"/>
      <c r="AO530" s="108"/>
      <c r="AP530" s="108"/>
      <c r="AQ530" s="108"/>
      <c r="AR530" s="108"/>
      <c r="AS530" s="108"/>
      <c r="AT530" s="108"/>
      <c r="AU530" s="108"/>
      <c r="AV530" s="108"/>
      <c r="AW530" s="108"/>
      <c r="AX530" s="108"/>
      <c r="AY530" s="108"/>
      <c r="AZ530" s="108"/>
      <c r="BA530" s="108"/>
      <c r="BB530" s="116"/>
      <c r="BC530" s="120"/>
      <c r="BD530" s="108"/>
      <c r="BE530" s="116"/>
      <c r="BF530" s="120"/>
      <c r="BG530" s="108"/>
      <c r="BH530" s="116"/>
      <c r="BI530" s="120"/>
      <c r="BJ530" s="108"/>
      <c r="BK530" s="116"/>
      <c r="BL530" s="120"/>
      <c r="BM530" s="108"/>
      <c r="BN530" s="116"/>
      <c r="BO530" s="120"/>
      <c r="BP530" s="108"/>
      <c r="BQ530" s="108"/>
      <c r="BR530" s="120"/>
      <c r="BS530" s="116"/>
      <c r="BT530" s="116"/>
      <c r="BU530" s="116"/>
      <c r="BV530" s="116"/>
      <c r="BW530" s="116"/>
      <c r="BX530" s="116"/>
      <c r="BY530" s="108"/>
      <c r="BZ530" s="108"/>
      <c r="CA530" s="108"/>
      <c r="CB530" s="108"/>
      <c r="CC530" s="108"/>
      <c r="CD530" s="108"/>
      <c r="CE530" s="108"/>
      <c r="CF530" s="108"/>
      <c r="CG530" s="108"/>
      <c r="CH530" s="108"/>
      <c r="CI530" s="108"/>
      <c r="CJ530" s="108"/>
      <c r="CK530" s="108"/>
      <c r="CL530" s="108"/>
      <c r="CM530" s="108"/>
      <c r="CN530" s="108"/>
      <c r="CO530" s="108"/>
      <c r="CP530" s="108"/>
      <c r="CQ530" s="108"/>
      <c r="CR530" s="108"/>
      <c r="CS530" s="108"/>
      <c r="CT530" s="108"/>
      <c r="CU530" s="108"/>
      <c r="CV530" s="108"/>
      <c r="CW530" s="108"/>
      <c r="CX530" s="108"/>
      <c r="CY530" s="108"/>
      <c r="CZ530" s="108"/>
      <c r="DA530" s="108"/>
      <c r="DB530" s="108"/>
      <c r="DC530" s="108"/>
      <c r="DD530" s="108"/>
      <c r="DE530" s="108"/>
      <c r="DF530" s="108"/>
      <c r="DG530" s="108"/>
      <c r="DH530" s="108"/>
      <c r="DI530" s="108"/>
      <c r="DJ530" s="108"/>
      <c r="DK530" s="108"/>
      <c r="DL530" s="108"/>
      <c r="DM530" s="108"/>
      <c r="DN530" s="108"/>
      <c r="DO530" s="108"/>
      <c r="DP530" s="108"/>
      <c r="DQ530" s="108"/>
      <c r="DR530" s="108"/>
      <c r="DS530" s="108"/>
      <c r="DT530" s="108"/>
      <c r="DU530" s="108"/>
      <c r="DV530" s="108"/>
      <c r="DW530" s="108"/>
      <c r="DX530" s="108"/>
      <c r="DY530" s="108"/>
      <c r="DZ530" s="108"/>
      <c r="EA530" s="108"/>
      <c r="EB530" s="108"/>
      <c r="EC530" s="108"/>
      <c r="ED530" s="108"/>
      <c r="EE530" s="108"/>
      <c r="EF530" s="108"/>
      <c r="EG530" s="108"/>
      <c r="EH530" s="108"/>
      <c r="EI530" s="108"/>
      <c r="EJ530" s="108"/>
      <c r="EK530" s="108"/>
      <c r="EL530" s="108"/>
      <c r="EM530" s="108"/>
      <c r="EN530" s="108"/>
      <c r="EO530" s="108"/>
      <c r="EP530" s="108"/>
      <c r="EQ530" s="108"/>
      <c r="ER530" s="108"/>
      <c r="ES530" s="108"/>
      <c r="ET530" s="108"/>
      <c r="EU530" s="108"/>
      <c r="EV530" s="108"/>
      <c r="EW530" s="108"/>
      <c r="EX530" s="108"/>
      <c r="EY530" s="108"/>
      <c r="EZ530" s="108"/>
      <c r="FA530" s="108"/>
      <c r="FB530" s="108"/>
      <c r="FC530" s="108"/>
      <c r="FD530" s="108"/>
      <c r="FE530" s="108"/>
      <c r="FF530" s="108"/>
      <c r="FG530" s="108"/>
      <c r="FH530" s="108"/>
      <c r="FI530" s="108"/>
      <c r="FJ530" s="108"/>
      <c r="FK530" s="108"/>
      <c r="FL530" s="108"/>
      <c r="FM530" s="108"/>
      <c r="FN530" s="108"/>
      <c r="FO530" s="108"/>
      <c r="FP530" s="108"/>
      <c r="FQ530" s="108"/>
      <c r="FR530" s="108"/>
      <c r="FS530" s="108"/>
      <c r="FT530" s="108"/>
      <c r="FU530" s="108"/>
      <c r="FV530" s="108"/>
      <c r="FW530" s="108"/>
      <c r="FX530" s="108"/>
      <c r="FY530" s="108"/>
      <c r="FZ530" s="108"/>
      <c r="GA530" s="108"/>
      <c r="GB530" s="108"/>
      <c r="GC530" s="108"/>
      <c r="GD530" s="108"/>
      <c r="GE530" s="108"/>
      <c r="GF530" s="108"/>
      <c r="GG530" s="108"/>
      <c r="GH530" s="108"/>
      <c r="GI530" s="108"/>
      <c r="GJ530" s="108"/>
      <c r="GK530" s="108"/>
      <c r="GL530" s="108"/>
      <c r="GM530" s="108"/>
      <c r="GN530" s="108"/>
      <c r="GO530" s="108"/>
      <c r="GP530" s="108"/>
      <c r="GQ530" s="108"/>
      <c r="GR530" s="108"/>
      <c r="GS530" s="108"/>
      <c r="GT530" s="108"/>
      <c r="GU530" s="108"/>
      <c r="GV530" s="108"/>
      <c r="GW530" s="108"/>
      <c r="GX530" s="108"/>
      <c r="GY530" s="108"/>
      <c r="GZ530" s="108"/>
      <c r="HA530" s="108"/>
      <c r="HB530" s="108"/>
      <c r="HC530" s="108"/>
      <c r="HD530" s="108"/>
      <c r="HE530" s="108"/>
      <c r="HF530" s="108"/>
      <c r="HG530" s="108"/>
      <c r="HH530" s="108"/>
      <c r="HI530" s="108"/>
      <c r="HJ530" s="108"/>
      <c r="HK530" s="108"/>
      <c r="HL530" s="108"/>
      <c r="HM530" s="108"/>
      <c r="HN530" s="108"/>
      <c r="HO530" s="108"/>
      <c r="HP530" s="108"/>
      <c r="HQ530" s="108"/>
      <c r="HR530" s="108"/>
      <c r="HS530" s="108"/>
      <c r="HT530" s="108"/>
      <c r="HU530" s="108"/>
      <c r="HV530" s="108"/>
      <c r="HW530" s="108"/>
      <c r="HX530" s="108"/>
      <c r="HY530" s="108"/>
      <c r="HZ530" s="108"/>
      <c r="IA530" s="108"/>
      <c r="IB530" s="108"/>
      <c r="IC530" s="108"/>
      <c r="ID530" s="108"/>
      <c r="IE530" s="108"/>
      <c r="IF530" s="108"/>
      <c r="IG530" s="108"/>
      <c r="IH530" s="108"/>
      <c r="II530" s="108"/>
      <c r="IJ530" s="108"/>
      <c r="IK530" s="108"/>
      <c r="IL530" s="108"/>
      <c r="IM530" s="108"/>
      <c r="IN530" s="108"/>
      <c r="IO530" s="108"/>
      <c r="IP530" s="108"/>
      <c r="IQ530" s="108"/>
      <c r="IR530" s="108"/>
      <c r="IS530" s="108"/>
      <c r="IT530" s="108"/>
      <c r="IU530" s="108"/>
      <c r="IV530" s="108"/>
    </row>
    <row r="531" spans="1:256" s="108" customFormat="1" x14ac:dyDescent="0.2">
      <c r="C531" s="108" t="s">
        <v>4706</v>
      </c>
      <c r="D531" s="123">
        <v>33792</v>
      </c>
      <c r="E531" s="116" t="s">
        <v>1103</v>
      </c>
      <c r="F531" s="120" t="s">
        <v>1574</v>
      </c>
      <c r="G531" s="120"/>
      <c r="J531" s="120"/>
      <c r="K531" s="108" t="s">
        <v>258</v>
      </c>
      <c r="L531" s="108" t="s">
        <v>432</v>
      </c>
      <c r="M531" s="120" t="s">
        <v>273</v>
      </c>
      <c r="N531" s="108" t="s">
        <v>226</v>
      </c>
      <c r="O531" s="108" t="s">
        <v>242</v>
      </c>
      <c r="P531" s="120" t="s">
        <v>228</v>
      </c>
      <c r="Q531" s="108" t="s">
        <v>226</v>
      </c>
      <c r="R531" s="108" t="s">
        <v>242</v>
      </c>
      <c r="S531" s="120" t="s">
        <v>249</v>
      </c>
      <c r="T531" s="108" t="s">
        <v>214</v>
      </c>
      <c r="U531" s="108" t="s">
        <v>177</v>
      </c>
      <c r="V531" s="120" t="s">
        <v>260</v>
      </c>
      <c r="W531" s="108" t="s">
        <v>194</v>
      </c>
      <c r="X531" s="108" t="s">
        <v>177</v>
      </c>
      <c r="Y531" s="120" t="s">
        <v>228</v>
      </c>
      <c r="Z531" s="108" t="s">
        <v>712</v>
      </c>
      <c r="AA531" s="108" t="s">
        <v>177</v>
      </c>
      <c r="AB531" s="120" t="s">
        <v>221</v>
      </c>
      <c r="AC531" s="108" t="s">
        <v>905</v>
      </c>
      <c r="AD531" s="108" t="s">
        <v>177</v>
      </c>
      <c r="AE531" s="120" t="s">
        <v>241</v>
      </c>
    </row>
    <row r="532" spans="1:256" s="108" customFormat="1" x14ac:dyDescent="0.2">
      <c r="C532" s="108" t="s">
        <v>4707</v>
      </c>
      <c r="D532" s="123">
        <v>33644</v>
      </c>
      <c r="E532" s="109" t="s">
        <v>1436</v>
      </c>
      <c r="F532" s="108" t="s">
        <v>2603</v>
      </c>
      <c r="G532" s="120"/>
      <c r="I532" s="116"/>
      <c r="J532" s="120"/>
      <c r="K532" s="108" t="s">
        <v>265</v>
      </c>
      <c r="L532" s="116" t="s">
        <v>207</v>
      </c>
      <c r="M532" s="120" t="s">
        <v>247</v>
      </c>
      <c r="N532" s="108" t="s">
        <v>202</v>
      </c>
      <c r="O532" s="116" t="s">
        <v>275</v>
      </c>
      <c r="P532" s="120" t="s">
        <v>269</v>
      </c>
      <c r="Q532" s="108" t="s">
        <v>3276</v>
      </c>
      <c r="R532" s="116" t="s">
        <v>140</v>
      </c>
      <c r="S532" s="120" t="s">
        <v>161</v>
      </c>
      <c r="T532" s="108" t="s">
        <v>528</v>
      </c>
      <c r="U532" s="116" t="s">
        <v>140</v>
      </c>
      <c r="V532" s="120" t="s">
        <v>4708</v>
      </c>
      <c r="W532" s="108" t="s">
        <v>528</v>
      </c>
      <c r="X532" s="116" t="s">
        <v>140</v>
      </c>
      <c r="Y532" s="120" t="s">
        <v>264</v>
      </c>
      <c r="Z532" s="108" t="s">
        <v>1505</v>
      </c>
      <c r="AA532" s="116" t="s">
        <v>331</v>
      </c>
      <c r="AB532" s="120" t="s">
        <v>4709</v>
      </c>
      <c r="AC532" s="108" t="s">
        <v>265</v>
      </c>
      <c r="AD532" s="116" t="s">
        <v>331</v>
      </c>
      <c r="AE532" s="120" t="s">
        <v>273</v>
      </c>
      <c r="AF532" s="108" t="s">
        <v>265</v>
      </c>
      <c r="AG532" s="116" t="s">
        <v>331</v>
      </c>
      <c r="AH532" s="120" t="s">
        <v>266</v>
      </c>
      <c r="AI532" s="108" t="s">
        <v>258</v>
      </c>
      <c r="AJ532" s="116" t="s">
        <v>331</v>
      </c>
      <c r="AK532" s="120" t="s">
        <v>241</v>
      </c>
      <c r="AM532" s="116"/>
      <c r="AN532" s="120"/>
      <c r="AP532" s="116"/>
      <c r="AQ532" s="120"/>
      <c r="AS532" s="116"/>
      <c r="AT532" s="120"/>
      <c r="AV532" s="116"/>
      <c r="AW532" s="120"/>
      <c r="AY532" s="116"/>
      <c r="AZ532" s="120"/>
    </row>
    <row r="533" spans="1:256" ht="12.75" customHeight="1" x14ac:dyDescent="0.2">
      <c r="A533" s="108" t="s">
        <v>147</v>
      </c>
      <c r="B533" s="108" t="s">
        <v>232</v>
      </c>
      <c r="C533" s="108" t="s">
        <v>4085</v>
      </c>
      <c r="D533" s="123">
        <v>37695</v>
      </c>
      <c r="E533" s="109" t="s">
        <v>3181</v>
      </c>
      <c r="F533" s="120"/>
      <c r="G533" s="120"/>
      <c r="H533" s="108"/>
      <c r="I533" s="108"/>
      <c r="J533" s="120"/>
      <c r="K533" s="108"/>
      <c r="L533" s="108"/>
      <c r="M533" s="120"/>
      <c r="N533" s="108"/>
      <c r="O533" s="108"/>
      <c r="P533" s="120"/>
      <c r="Q533" s="108"/>
      <c r="R533" s="108"/>
      <c r="S533" s="120"/>
      <c r="T533" s="108"/>
      <c r="U533" s="108"/>
      <c r="V533" s="120"/>
      <c r="W533" s="108"/>
      <c r="X533" s="108"/>
      <c r="Y533" s="120"/>
      <c r="Z533" s="108"/>
      <c r="AA533" s="108"/>
      <c r="AB533" s="120"/>
      <c r="AC533" s="108"/>
      <c r="AD533" s="108"/>
      <c r="AE533" s="120"/>
      <c r="AF533" s="108"/>
      <c r="AG533" s="108"/>
      <c r="AH533" s="108"/>
      <c r="AI533" s="108"/>
      <c r="AJ533" s="108"/>
      <c r="AK533" s="108"/>
      <c r="AL533" s="108"/>
      <c r="AM533" s="108"/>
      <c r="AN533" s="108"/>
      <c r="AO533" s="108"/>
      <c r="AP533" s="108"/>
      <c r="AQ533" s="108"/>
      <c r="AR533" s="108"/>
      <c r="AS533" s="108"/>
      <c r="AT533" s="108"/>
      <c r="AU533" s="108"/>
      <c r="AV533" s="108"/>
      <c r="AW533" s="108"/>
      <c r="AX533" s="108"/>
      <c r="AY533" s="108"/>
      <c r="AZ533" s="108"/>
      <c r="BA533" s="108"/>
      <c r="BB533" s="108"/>
      <c r="BC533" s="108"/>
      <c r="BD533" s="108"/>
      <c r="BE533" s="108"/>
      <c r="BF533" s="108"/>
      <c r="BG533" s="108"/>
      <c r="BH533" s="108"/>
      <c r="BI533" s="108"/>
      <c r="BJ533" s="108"/>
      <c r="BK533" s="108"/>
      <c r="BL533" s="108"/>
      <c r="BM533" s="108"/>
      <c r="BN533" s="108"/>
      <c r="BO533" s="108"/>
      <c r="BP533" s="108"/>
      <c r="BQ533" s="108"/>
      <c r="BR533" s="108"/>
      <c r="BS533" s="108"/>
      <c r="BT533" s="108"/>
      <c r="BU533" s="108"/>
      <c r="BV533" s="108"/>
      <c r="BW533" s="108"/>
      <c r="BX533" s="108"/>
      <c r="BY533" s="108"/>
      <c r="BZ533" s="108"/>
      <c r="CA533" s="108"/>
      <c r="CB533" s="108"/>
      <c r="CC533" s="108"/>
      <c r="CD533" s="108"/>
      <c r="CE533" s="108"/>
      <c r="CF533" s="108"/>
      <c r="CG533" s="108"/>
      <c r="CH533" s="108"/>
      <c r="CI533" s="108"/>
      <c r="CJ533" s="108"/>
      <c r="CK533" s="108"/>
      <c r="CL533" s="108"/>
      <c r="CM533" s="108"/>
      <c r="CN533" s="108"/>
      <c r="CO533" s="108"/>
      <c r="CP533" s="108"/>
      <c r="CQ533" s="108"/>
      <c r="CR533" s="108"/>
      <c r="CS533" s="108"/>
      <c r="CT533" s="108"/>
      <c r="CU533" s="108"/>
      <c r="CV533" s="108"/>
      <c r="CW533" s="108"/>
      <c r="CX533" s="108"/>
      <c r="CY533" s="108"/>
      <c r="CZ533" s="108"/>
      <c r="DA533" s="108"/>
      <c r="DB533" s="108"/>
      <c r="DC533" s="108"/>
      <c r="DD533" s="108"/>
      <c r="DE533" s="108"/>
      <c r="DF533" s="108"/>
      <c r="DG533" s="108"/>
      <c r="DH533" s="108"/>
      <c r="DI533" s="108"/>
      <c r="DJ533" s="108"/>
      <c r="DK533" s="108"/>
      <c r="DL533" s="108"/>
      <c r="DM533" s="108"/>
      <c r="DN533" s="108"/>
      <c r="DO533" s="108"/>
      <c r="DP533" s="108"/>
      <c r="DQ533" s="108"/>
      <c r="DR533" s="108"/>
      <c r="DS533" s="108"/>
      <c r="DT533" s="108"/>
      <c r="DU533" s="108"/>
      <c r="DV533" s="108"/>
      <c r="DW533" s="108"/>
      <c r="DX533" s="108"/>
      <c r="DY533" s="108"/>
      <c r="DZ533" s="108"/>
      <c r="EA533" s="108"/>
      <c r="EB533" s="108"/>
      <c r="EC533" s="108"/>
      <c r="ED533" s="108"/>
      <c r="EE533" s="108"/>
      <c r="EF533" s="108"/>
      <c r="EG533" s="108"/>
      <c r="EH533" s="108"/>
      <c r="EI533" s="108"/>
      <c r="EJ533" s="108"/>
      <c r="EK533" s="108"/>
      <c r="EL533" s="108"/>
      <c r="EM533" s="108"/>
      <c r="EN533" s="108"/>
      <c r="EO533" s="108"/>
      <c r="EP533" s="108"/>
      <c r="EQ533" s="108"/>
      <c r="ER533" s="108"/>
      <c r="ES533" s="108"/>
      <c r="ET533" s="108"/>
      <c r="EU533" s="108"/>
      <c r="EV533" s="108"/>
      <c r="EW533" s="108"/>
      <c r="EX533" s="108"/>
      <c r="EY533" s="108"/>
      <c r="EZ533" s="108"/>
      <c r="FA533" s="108"/>
      <c r="FB533" s="108"/>
      <c r="FC533" s="108"/>
      <c r="FD533" s="108"/>
      <c r="FE533" s="108"/>
      <c r="FF533" s="108"/>
      <c r="FG533" s="108"/>
      <c r="FH533" s="108"/>
      <c r="FI533" s="108"/>
      <c r="FJ533" s="108"/>
      <c r="FK533" s="108"/>
      <c r="FL533" s="108"/>
      <c r="FM533" s="108"/>
      <c r="FN533" s="108"/>
      <c r="FO533" s="108"/>
      <c r="FP533" s="108"/>
      <c r="FQ533" s="108"/>
      <c r="FR533" s="108"/>
      <c r="FS533" s="108"/>
      <c r="FT533" s="108"/>
      <c r="FU533" s="108"/>
      <c r="FV533" s="108"/>
      <c r="FW533" s="108"/>
      <c r="FX533" s="108"/>
      <c r="FY533" s="108"/>
      <c r="FZ533" s="108"/>
      <c r="GA533" s="108"/>
      <c r="GB533" s="108"/>
      <c r="GC533" s="108"/>
      <c r="GD533" s="108"/>
      <c r="GE533" s="108"/>
      <c r="GF533" s="108"/>
      <c r="GG533" s="108"/>
      <c r="GH533" s="108"/>
      <c r="GI533" s="108"/>
      <c r="GJ533" s="108"/>
      <c r="GK533" s="108"/>
      <c r="GL533" s="108"/>
      <c r="GM533" s="108"/>
      <c r="GN533" s="108"/>
      <c r="GO533" s="108"/>
      <c r="GP533" s="108"/>
      <c r="GQ533" s="108"/>
      <c r="GR533" s="108"/>
      <c r="GS533" s="108"/>
      <c r="GT533" s="108"/>
      <c r="GU533" s="108"/>
      <c r="GV533" s="108"/>
      <c r="GW533" s="108"/>
      <c r="GX533" s="108"/>
      <c r="GY533" s="108"/>
      <c r="GZ533" s="108"/>
      <c r="HA533" s="108"/>
      <c r="HB533" s="108"/>
      <c r="HC533" s="108"/>
      <c r="HD533" s="108"/>
      <c r="HE533" s="108"/>
      <c r="HF533" s="108"/>
      <c r="HG533" s="108"/>
      <c r="HH533" s="108"/>
      <c r="HI533" s="108"/>
      <c r="HJ533" s="108"/>
      <c r="HK533" s="108"/>
      <c r="HL533" s="108"/>
      <c r="HM533" s="108"/>
      <c r="HN533" s="108"/>
      <c r="HO533" s="108"/>
      <c r="HP533" s="108"/>
      <c r="HQ533" s="108"/>
      <c r="HR533" s="108"/>
      <c r="HS533" s="108"/>
      <c r="HT533" s="108"/>
      <c r="HU533" s="108"/>
      <c r="HV533" s="108"/>
      <c r="HW533" s="108"/>
      <c r="HX533" s="108"/>
      <c r="HY533" s="108"/>
      <c r="HZ533" s="108"/>
      <c r="IA533" s="108"/>
      <c r="IB533" s="108"/>
      <c r="IC533" s="108"/>
      <c r="ID533" s="108"/>
      <c r="IE533" s="108"/>
      <c r="IF533" s="108"/>
      <c r="IG533" s="108"/>
      <c r="IH533" s="108"/>
      <c r="II533" s="108"/>
      <c r="IJ533" s="108"/>
      <c r="IK533" s="108"/>
      <c r="IL533" s="108"/>
      <c r="IM533" s="108"/>
      <c r="IN533" s="108"/>
      <c r="IO533" s="108"/>
      <c r="IP533" s="108"/>
      <c r="IQ533" s="108"/>
      <c r="IR533" s="108"/>
      <c r="IS533" s="108"/>
      <c r="IT533" s="108"/>
      <c r="IU533" s="108"/>
      <c r="IV533" s="108"/>
    </row>
    <row r="534" spans="1:256" s="108" customFormat="1" x14ac:dyDescent="0.2">
      <c r="A534" s="108" t="s">
        <v>156</v>
      </c>
      <c r="B534" s="108" t="s">
        <v>195</v>
      </c>
      <c r="C534" s="108" t="s">
        <v>3369</v>
      </c>
      <c r="D534" s="123">
        <v>36178</v>
      </c>
      <c r="E534" s="109" t="s">
        <v>89</v>
      </c>
      <c r="F534" s="109" t="s">
        <v>89</v>
      </c>
      <c r="G534" s="120" t="s">
        <v>141</v>
      </c>
      <c r="H534" s="108" t="s">
        <v>156</v>
      </c>
      <c r="I534" s="108" t="s">
        <v>195</v>
      </c>
      <c r="J534" s="120" t="s">
        <v>141</v>
      </c>
      <c r="K534" s="108" t="s">
        <v>156</v>
      </c>
      <c r="L534" s="108" t="s">
        <v>195</v>
      </c>
      <c r="M534" s="120" t="s">
        <v>393</v>
      </c>
      <c r="N534" s="108" t="s">
        <v>156</v>
      </c>
      <c r="O534" s="108" t="s">
        <v>195</v>
      </c>
      <c r="P534" s="120" t="s">
        <v>141</v>
      </c>
      <c r="S534" s="120"/>
      <c r="V534" s="120"/>
      <c r="Y534" s="120"/>
      <c r="AB534" s="120"/>
      <c r="AE534" s="120"/>
    </row>
    <row r="535" spans="1:256" s="108" customFormat="1" x14ac:dyDescent="0.2">
      <c r="A535" s="108" t="s">
        <v>156</v>
      </c>
      <c r="B535" s="108" t="s">
        <v>434</v>
      </c>
      <c r="C535" s="108" t="s">
        <v>4032</v>
      </c>
      <c r="D535" s="123">
        <v>37687</v>
      </c>
      <c r="E535" s="109" t="s">
        <v>4435</v>
      </c>
      <c r="F535" s="120"/>
      <c r="G535" s="120" t="s">
        <v>141</v>
      </c>
      <c r="J535" s="120"/>
      <c r="M535" s="120"/>
      <c r="P535" s="120"/>
      <c r="S535" s="120"/>
      <c r="V535" s="120"/>
      <c r="Y535" s="120"/>
      <c r="AB535" s="120"/>
      <c r="AE535" s="120"/>
    </row>
    <row r="536" spans="1:256" s="108" customFormat="1" x14ac:dyDescent="0.2">
      <c r="A536" s="108" t="s">
        <v>329</v>
      </c>
      <c r="B536" s="108" t="s">
        <v>207</v>
      </c>
      <c r="C536" s="108" t="s">
        <v>922</v>
      </c>
      <c r="D536" s="123">
        <v>35567</v>
      </c>
      <c r="E536" s="116" t="s">
        <v>923</v>
      </c>
      <c r="F536" s="120" t="s">
        <v>591</v>
      </c>
      <c r="G536" s="120" t="s">
        <v>224</v>
      </c>
      <c r="H536" s="108" t="s">
        <v>284</v>
      </c>
      <c r="I536" s="108" t="s">
        <v>134</v>
      </c>
      <c r="J536" s="120" t="s">
        <v>781</v>
      </c>
      <c r="K536" s="108" t="s">
        <v>308</v>
      </c>
      <c r="L536" s="108" t="s">
        <v>207</v>
      </c>
      <c r="M536" s="120" t="s">
        <v>228</v>
      </c>
      <c r="N536" s="108" t="s">
        <v>376</v>
      </c>
      <c r="O536" s="108" t="s">
        <v>583</v>
      </c>
      <c r="P536" s="120" t="s">
        <v>926</v>
      </c>
      <c r="Q536" s="108" t="s">
        <v>329</v>
      </c>
      <c r="R536" s="108" t="s">
        <v>583</v>
      </c>
      <c r="S536" s="120" t="s">
        <v>273</v>
      </c>
      <c r="T536" s="108" t="s">
        <v>308</v>
      </c>
      <c r="U536" s="108" t="s">
        <v>583</v>
      </c>
      <c r="V536" s="120" t="s">
        <v>196</v>
      </c>
      <c r="W536" s="108" t="s">
        <v>308</v>
      </c>
      <c r="X536" s="108" t="s">
        <v>331</v>
      </c>
      <c r="Y536" s="120" t="s">
        <v>781</v>
      </c>
      <c r="AB536" s="120"/>
      <c r="AE536" s="120"/>
    </row>
    <row r="537" spans="1:256" s="108" customFormat="1" x14ac:dyDescent="0.2">
      <c r="A537" s="108" t="s">
        <v>80</v>
      </c>
      <c r="B537" s="108" t="s">
        <v>306</v>
      </c>
      <c r="C537" s="108" t="s">
        <v>3342</v>
      </c>
      <c r="D537" s="123">
        <v>36224</v>
      </c>
      <c r="E537" s="116" t="s">
        <v>3019</v>
      </c>
      <c r="F537" s="120" t="s">
        <v>4287</v>
      </c>
      <c r="G537" s="120"/>
      <c r="H537" s="108" t="s">
        <v>80</v>
      </c>
      <c r="I537" s="108" t="s">
        <v>177</v>
      </c>
      <c r="J537" s="120"/>
      <c r="K537" s="108" t="s">
        <v>80</v>
      </c>
      <c r="L537" s="108" t="s">
        <v>454</v>
      </c>
      <c r="M537" s="120"/>
      <c r="N537" s="108" t="s">
        <v>80</v>
      </c>
      <c r="O537" s="108" t="s">
        <v>454</v>
      </c>
      <c r="P537" s="120"/>
      <c r="Q537" s="108" t="s">
        <v>80</v>
      </c>
      <c r="R537" s="108" t="s">
        <v>454</v>
      </c>
      <c r="S537" s="120"/>
      <c r="V537" s="120"/>
      <c r="Y537" s="120"/>
      <c r="AB537" s="120"/>
      <c r="AE537" s="120"/>
    </row>
    <row r="538" spans="1:256" s="108" customFormat="1" x14ac:dyDescent="0.2">
      <c r="C538" s="108" t="s">
        <v>4710</v>
      </c>
      <c r="D538" s="123">
        <v>36329</v>
      </c>
      <c r="E538" s="109" t="s">
        <v>677</v>
      </c>
      <c r="F538" s="120" t="s">
        <v>381</v>
      </c>
      <c r="G538" s="120"/>
      <c r="J538" s="120"/>
      <c r="K538" s="108" t="s">
        <v>340</v>
      </c>
      <c r="L538" s="108" t="s">
        <v>556</v>
      </c>
      <c r="M538" s="120" t="s">
        <v>341</v>
      </c>
      <c r="N538" s="108" t="s">
        <v>340</v>
      </c>
      <c r="O538" s="108" t="s">
        <v>556</v>
      </c>
      <c r="P538" s="120" t="s">
        <v>341</v>
      </c>
      <c r="S538" s="120"/>
      <c r="V538" s="120"/>
      <c r="Y538" s="120"/>
      <c r="AB538" s="120"/>
      <c r="AE538" s="120"/>
      <c r="BB538" s="116"/>
      <c r="BC538" s="120"/>
      <c r="BE538" s="116"/>
      <c r="BF538" s="120"/>
      <c r="BH538" s="116"/>
      <c r="BI538" s="120"/>
      <c r="BK538" s="116"/>
      <c r="BL538" s="120"/>
      <c r="BN538" s="116"/>
      <c r="BO538" s="120"/>
      <c r="BR538" s="120"/>
      <c r="BS538" s="116"/>
      <c r="BT538" s="116"/>
      <c r="BU538" s="116"/>
      <c r="BV538" s="116"/>
      <c r="BW538" s="116"/>
      <c r="BX538" s="116"/>
    </row>
    <row r="539" spans="1:256" s="108" customFormat="1" x14ac:dyDescent="0.2">
      <c r="A539" s="108" t="s">
        <v>168</v>
      </c>
      <c r="B539" s="109" t="s">
        <v>118</v>
      </c>
      <c r="C539" s="108" t="s">
        <v>4040</v>
      </c>
      <c r="D539" s="123">
        <v>34749</v>
      </c>
      <c r="E539" s="109" t="s">
        <v>884</v>
      </c>
      <c r="F539" s="109" t="s">
        <v>1081</v>
      </c>
      <c r="G539" s="109" t="s">
        <v>183</v>
      </c>
      <c r="I539" s="109"/>
      <c r="J539" s="109"/>
      <c r="L539" s="109"/>
      <c r="M539" s="109"/>
      <c r="O539" s="109"/>
      <c r="P539" s="109"/>
      <c r="Q539" s="108" t="s">
        <v>168</v>
      </c>
      <c r="R539" s="109" t="s">
        <v>324</v>
      </c>
      <c r="S539" s="109" t="s">
        <v>193</v>
      </c>
      <c r="T539" s="108" t="s">
        <v>168</v>
      </c>
      <c r="U539" s="109" t="s">
        <v>324</v>
      </c>
      <c r="V539" s="109" t="s">
        <v>183</v>
      </c>
      <c r="W539" s="108" t="s">
        <v>156</v>
      </c>
      <c r="X539" s="109" t="s">
        <v>324</v>
      </c>
      <c r="Y539" s="109" t="s">
        <v>141</v>
      </c>
      <c r="Z539" s="108" t="s">
        <v>168</v>
      </c>
      <c r="AA539" s="109" t="s">
        <v>324</v>
      </c>
      <c r="AB539" s="109" t="s">
        <v>193</v>
      </c>
      <c r="AD539" s="109"/>
      <c r="AE539" s="109"/>
      <c r="AG539" s="109"/>
      <c r="AH539" s="109"/>
      <c r="AJ539" s="109"/>
      <c r="AK539" s="109"/>
      <c r="AM539" s="109"/>
      <c r="AN539" s="109"/>
      <c r="AP539" s="109"/>
      <c r="AQ539" s="109"/>
      <c r="AS539" s="109"/>
      <c r="AT539" s="109"/>
      <c r="AV539" s="109"/>
      <c r="AW539" s="109"/>
      <c r="AY539" s="109"/>
      <c r="AZ539" s="109"/>
    </row>
    <row r="540" spans="1:256" x14ac:dyDescent="0.2">
      <c r="A540" s="108" t="s">
        <v>555</v>
      </c>
      <c r="B540" s="108" t="s">
        <v>215</v>
      </c>
      <c r="C540" s="108" t="s">
        <v>1653</v>
      </c>
      <c r="D540" s="123">
        <v>37705</v>
      </c>
      <c r="E540" s="109" t="s">
        <v>295</v>
      </c>
      <c r="F540" s="120" t="s">
        <v>344</v>
      </c>
      <c r="G540" s="120" t="s">
        <v>1641</v>
      </c>
      <c r="H540" s="108" t="s">
        <v>238</v>
      </c>
      <c r="I540" s="108" t="s">
        <v>215</v>
      </c>
      <c r="J540" s="120" t="s">
        <v>266</v>
      </c>
      <c r="K540" s="108"/>
      <c r="L540" s="108"/>
      <c r="M540" s="120"/>
      <c r="N540" s="108"/>
      <c r="O540" s="108"/>
      <c r="P540" s="120"/>
      <c r="Q540" s="108"/>
      <c r="R540" s="108"/>
      <c r="S540" s="120"/>
      <c r="T540" s="108"/>
      <c r="U540" s="108"/>
      <c r="V540" s="120"/>
      <c r="W540" s="108"/>
      <c r="X540" s="108"/>
      <c r="Y540" s="120"/>
      <c r="Z540" s="108"/>
      <c r="AA540" s="108"/>
      <c r="AB540" s="120"/>
      <c r="AC540" s="108"/>
      <c r="AD540" s="108"/>
      <c r="AE540" s="120"/>
      <c r="AF540" s="108"/>
      <c r="AG540" s="108"/>
      <c r="AH540" s="108"/>
      <c r="AI540" s="108"/>
      <c r="AJ540" s="108"/>
      <c r="AK540" s="108"/>
      <c r="AL540" s="108"/>
      <c r="AM540" s="108"/>
      <c r="AN540" s="108"/>
      <c r="AO540" s="108"/>
      <c r="AP540" s="108"/>
      <c r="AQ540" s="108"/>
      <c r="AR540" s="108"/>
      <c r="AS540" s="108"/>
      <c r="AT540" s="108"/>
      <c r="AU540" s="108"/>
      <c r="AV540" s="108"/>
      <c r="AW540" s="108"/>
      <c r="AX540" s="108"/>
      <c r="AY540" s="108"/>
      <c r="AZ540" s="108"/>
      <c r="BA540" s="108"/>
      <c r="BB540" s="108"/>
      <c r="BC540" s="108"/>
      <c r="BD540" s="108"/>
      <c r="BE540" s="108"/>
      <c r="BF540" s="108"/>
      <c r="BG540" s="108"/>
      <c r="BH540" s="108"/>
      <c r="BI540" s="108"/>
      <c r="BJ540" s="108"/>
      <c r="BK540" s="108"/>
      <c r="BL540" s="108"/>
      <c r="BM540" s="108"/>
      <c r="BN540" s="108"/>
      <c r="BO540" s="108"/>
      <c r="BP540" s="108"/>
      <c r="BQ540" s="108"/>
      <c r="BR540" s="108"/>
      <c r="BS540" s="108"/>
      <c r="BT540" s="108"/>
      <c r="BU540" s="108"/>
      <c r="BV540" s="108"/>
      <c r="BW540" s="108"/>
      <c r="BX540" s="108"/>
      <c r="BY540" s="108"/>
      <c r="BZ540" s="108"/>
      <c r="CA540" s="108"/>
      <c r="CB540" s="108"/>
      <c r="CC540" s="108"/>
      <c r="CD540" s="108"/>
      <c r="CE540" s="108"/>
      <c r="CF540" s="108"/>
      <c r="CG540" s="108"/>
      <c r="CH540" s="108"/>
      <c r="CI540" s="108"/>
      <c r="CJ540" s="108"/>
      <c r="CK540" s="108"/>
      <c r="CL540" s="108"/>
      <c r="CM540" s="108"/>
      <c r="CN540" s="108"/>
      <c r="CO540" s="108"/>
      <c r="CP540" s="108"/>
      <c r="CQ540" s="108"/>
      <c r="CR540" s="108"/>
      <c r="CS540" s="108"/>
      <c r="CT540" s="108"/>
      <c r="CU540" s="108"/>
      <c r="CV540" s="108"/>
      <c r="CW540" s="108"/>
      <c r="CX540" s="108"/>
      <c r="CY540" s="108"/>
      <c r="CZ540" s="108"/>
      <c r="DA540" s="108"/>
      <c r="DB540" s="108"/>
      <c r="DC540" s="108"/>
      <c r="DD540" s="108"/>
      <c r="DE540" s="108"/>
      <c r="DF540" s="108"/>
      <c r="DG540" s="108"/>
      <c r="DH540" s="108"/>
      <c r="DI540" s="108"/>
      <c r="DJ540" s="108"/>
      <c r="DK540" s="108"/>
      <c r="DL540" s="108"/>
      <c r="DM540" s="108"/>
      <c r="DN540" s="108"/>
      <c r="DO540" s="108"/>
      <c r="DP540" s="108"/>
      <c r="DQ540" s="108"/>
      <c r="DR540" s="108"/>
      <c r="DS540" s="108"/>
      <c r="DT540" s="108"/>
      <c r="DU540" s="108"/>
      <c r="DV540" s="108"/>
      <c r="DW540" s="108"/>
      <c r="DX540" s="108"/>
      <c r="DY540" s="108"/>
      <c r="DZ540" s="108"/>
      <c r="EA540" s="108"/>
      <c r="EB540" s="108"/>
      <c r="EC540" s="108"/>
      <c r="ED540" s="108"/>
      <c r="EE540" s="108"/>
      <c r="EF540" s="108"/>
      <c r="EG540" s="108"/>
      <c r="EH540" s="108"/>
      <c r="EI540" s="108"/>
      <c r="EJ540" s="108"/>
      <c r="EK540" s="108"/>
      <c r="EL540" s="108"/>
      <c r="EM540" s="108"/>
      <c r="EN540" s="108"/>
      <c r="EO540" s="108"/>
      <c r="EP540" s="108"/>
      <c r="EQ540" s="108"/>
      <c r="ER540" s="108"/>
      <c r="ES540" s="108"/>
      <c r="ET540" s="108"/>
      <c r="EU540" s="108"/>
      <c r="EV540" s="108"/>
      <c r="EW540" s="108"/>
      <c r="EX540" s="108"/>
      <c r="EY540" s="108"/>
      <c r="EZ540" s="108"/>
      <c r="FA540" s="108"/>
      <c r="FB540" s="108"/>
      <c r="FC540" s="108"/>
      <c r="FD540" s="108"/>
      <c r="FE540" s="108"/>
      <c r="FF540" s="108"/>
      <c r="FG540" s="108"/>
      <c r="FH540" s="108"/>
      <c r="FI540" s="108"/>
      <c r="FJ540" s="108"/>
      <c r="FK540" s="108"/>
      <c r="FL540" s="108"/>
      <c r="FM540" s="108"/>
      <c r="FN540" s="108"/>
      <c r="FO540" s="108"/>
      <c r="FP540" s="108"/>
      <c r="FQ540" s="108"/>
      <c r="FR540" s="108"/>
      <c r="FS540" s="108"/>
      <c r="FT540" s="108"/>
      <c r="FU540" s="108"/>
      <c r="FV540" s="108"/>
      <c r="FW540" s="108"/>
      <c r="FX540" s="108"/>
      <c r="FY540" s="108"/>
      <c r="FZ540" s="108"/>
      <c r="GA540" s="108"/>
      <c r="GB540" s="108"/>
      <c r="GC540" s="108"/>
      <c r="GD540" s="108"/>
      <c r="GE540" s="108"/>
      <c r="GF540" s="108"/>
      <c r="GG540" s="108"/>
      <c r="GH540" s="108"/>
      <c r="GI540" s="108"/>
      <c r="GJ540" s="108"/>
      <c r="GK540" s="108"/>
      <c r="GL540" s="108"/>
      <c r="GM540" s="108"/>
      <c r="GN540" s="108"/>
      <c r="GO540" s="108"/>
      <c r="GP540" s="108"/>
      <c r="GQ540" s="108"/>
      <c r="GR540" s="108"/>
      <c r="GS540" s="108"/>
      <c r="GT540" s="108"/>
      <c r="GU540" s="108"/>
      <c r="GV540" s="108"/>
      <c r="GW540" s="108"/>
      <c r="GX540" s="108"/>
      <c r="GY540" s="108"/>
      <c r="GZ540" s="108"/>
      <c r="HA540" s="108"/>
      <c r="HB540" s="108"/>
      <c r="HC540" s="108"/>
      <c r="HD540" s="108"/>
      <c r="HE540" s="108"/>
      <c r="HF540" s="108"/>
      <c r="HG540" s="108"/>
      <c r="HH540" s="108"/>
      <c r="HI540" s="108"/>
      <c r="HJ540" s="108"/>
      <c r="HK540" s="108"/>
      <c r="HL540" s="108"/>
      <c r="HM540" s="108"/>
      <c r="HN540" s="108"/>
      <c r="HO540" s="108"/>
      <c r="HP540" s="108"/>
      <c r="HQ540" s="108"/>
      <c r="HR540" s="108"/>
      <c r="HS540" s="108"/>
      <c r="HT540" s="108"/>
      <c r="HU540" s="108"/>
      <c r="HV540" s="108"/>
      <c r="HW540" s="108"/>
      <c r="HX540" s="108"/>
      <c r="HY540" s="108"/>
      <c r="HZ540" s="108"/>
      <c r="IA540" s="108"/>
      <c r="IB540" s="108"/>
      <c r="IC540" s="108"/>
      <c r="ID540" s="108"/>
      <c r="IE540" s="108"/>
      <c r="IF540" s="108"/>
      <c r="IG540" s="108"/>
      <c r="IH540" s="108"/>
      <c r="II540" s="108"/>
      <c r="IJ540" s="108"/>
      <c r="IK540" s="108"/>
      <c r="IL540" s="108"/>
      <c r="IM540" s="108"/>
      <c r="IN540" s="108"/>
      <c r="IO540" s="108"/>
      <c r="IP540" s="108"/>
      <c r="IQ540" s="108"/>
      <c r="IR540" s="108"/>
      <c r="IS540" s="108"/>
      <c r="IT540" s="108"/>
      <c r="IU540" s="108"/>
      <c r="IV540" s="108"/>
    </row>
    <row r="541" spans="1:256" x14ac:dyDescent="0.2">
      <c r="A541" s="108" t="s">
        <v>168</v>
      </c>
      <c r="B541" s="108" t="s">
        <v>242</v>
      </c>
      <c r="C541" s="108" t="s">
        <v>4037</v>
      </c>
      <c r="D541" s="123">
        <v>36179</v>
      </c>
      <c r="E541" s="109" t="s">
        <v>698</v>
      </c>
      <c r="F541" s="120"/>
      <c r="G541" s="120" t="s">
        <v>183</v>
      </c>
      <c r="H541" s="108"/>
      <c r="I541" s="108"/>
      <c r="J541" s="120"/>
      <c r="K541" s="108"/>
      <c r="L541" s="108"/>
      <c r="M541" s="120"/>
      <c r="N541" s="108"/>
      <c r="O541" s="108"/>
      <c r="P541" s="120"/>
      <c r="Q541" s="108"/>
      <c r="R541" s="108"/>
      <c r="S541" s="120"/>
      <c r="T541" s="108"/>
      <c r="U541" s="108"/>
      <c r="V541" s="120"/>
      <c r="W541" s="108"/>
      <c r="X541" s="108"/>
      <c r="Y541" s="120"/>
      <c r="Z541" s="108"/>
      <c r="AA541" s="108"/>
      <c r="AB541" s="120"/>
      <c r="AC541" s="108"/>
      <c r="AD541" s="108"/>
      <c r="AE541" s="120"/>
      <c r="AF541" s="108"/>
      <c r="AG541" s="108"/>
      <c r="AH541" s="108"/>
      <c r="AI541" s="108"/>
      <c r="AJ541" s="108"/>
      <c r="AK541" s="108"/>
      <c r="AL541" s="108"/>
      <c r="AM541" s="108"/>
      <c r="AN541" s="108"/>
      <c r="AO541" s="108"/>
      <c r="AP541" s="108"/>
      <c r="AQ541" s="108"/>
      <c r="AR541" s="108"/>
      <c r="AS541" s="108"/>
      <c r="AT541" s="108"/>
      <c r="AU541" s="108"/>
      <c r="AV541" s="108"/>
      <c r="AW541" s="108"/>
      <c r="AX541" s="108"/>
      <c r="AY541" s="108"/>
      <c r="AZ541" s="108"/>
      <c r="BA541" s="108"/>
      <c r="BB541" s="108"/>
      <c r="BC541" s="108"/>
      <c r="BD541" s="108"/>
      <c r="BE541" s="108"/>
      <c r="BF541" s="108"/>
      <c r="BG541" s="108"/>
      <c r="BH541" s="108"/>
      <c r="BI541" s="108"/>
      <c r="BJ541" s="108"/>
      <c r="BK541" s="108"/>
      <c r="BL541" s="108"/>
      <c r="BM541" s="108"/>
      <c r="BN541" s="108"/>
      <c r="BO541" s="108"/>
      <c r="BP541" s="108"/>
      <c r="BQ541" s="108"/>
      <c r="BR541" s="108"/>
      <c r="BS541" s="108"/>
      <c r="BT541" s="108"/>
      <c r="BU541" s="108"/>
      <c r="BV541" s="108"/>
      <c r="BW541" s="108"/>
      <c r="BX541" s="108"/>
      <c r="BY541" s="108"/>
      <c r="BZ541" s="108"/>
      <c r="CA541" s="108"/>
      <c r="CB541" s="108"/>
      <c r="CC541" s="108"/>
      <c r="CD541" s="108"/>
      <c r="CE541" s="108"/>
      <c r="CF541" s="108"/>
      <c r="CG541" s="108"/>
      <c r="CH541" s="108"/>
      <c r="CI541" s="108"/>
      <c r="CJ541" s="108"/>
      <c r="CK541" s="108"/>
      <c r="CL541" s="108"/>
      <c r="CM541" s="108"/>
      <c r="CN541" s="108"/>
      <c r="CO541" s="108"/>
      <c r="CP541" s="108"/>
      <c r="CQ541" s="108"/>
      <c r="CR541" s="108"/>
      <c r="CS541" s="108"/>
      <c r="CT541" s="108"/>
      <c r="CU541" s="108"/>
      <c r="CV541" s="108"/>
      <c r="CW541" s="108"/>
      <c r="CX541" s="108"/>
      <c r="CY541" s="108"/>
      <c r="CZ541" s="108"/>
      <c r="DA541" s="108"/>
      <c r="DB541" s="108"/>
      <c r="DC541" s="108"/>
      <c r="DD541" s="108"/>
      <c r="DE541" s="108"/>
      <c r="DF541" s="108"/>
      <c r="DG541" s="108"/>
      <c r="DH541" s="108"/>
      <c r="DI541" s="108"/>
      <c r="DJ541" s="108"/>
      <c r="DK541" s="108"/>
      <c r="DL541" s="108"/>
      <c r="DM541" s="108"/>
      <c r="DN541" s="108"/>
      <c r="DO541" s="108"/>
      <c r="DP541" s="108"/>
      <c r="DQ541" s="108"/>
      <c r="DR541" s="108"/>
      <c r="DS541" s="108"/>
      <c r="DT541" s="108"/>
      <c r="DU541" s="108"/>
      <c r="DV541" s="108"/>
      <c r="DW541" s="108"/>
      <c r="DX541" s="108"/>
      <c r="DY541" s="108"/>
      <c r="DZ541" s="108"/>
      <c r="EA541" s="108"/>
      <c r="EB541" s="108"/>
      <c r="EC541" s="108"/>
      <c r="ED541" s="108"/>
      <c r="EE541" s="108"/>
      <c r="EF541" s="108"/>
      <c r="EG541" s="108"/>
      <c r="EH541" s="108"/>
      <c r="EI541" s="108"/>
      <c r="EJ541" s="108"/>
      <c r="EK541" s="108"/>
      <c r="EL541" s="108"/>
      <c r="EM541" s="108"/>
      <c r="EN541" s="108"/>
      <c r="EO541" s="108"/>
      <c r="EP541" s="108"/>
      <c r="EQ541" s="108"/>
      <c r="ER541" s="108"/>
      <c r="ES541" s="108"/>
      <c r="ET541" s="108"/>
      <c r="EU541" s="108"/>
      <c r="EV541" s="108"/>
      <c r="EW541" s="108"/>
      <c r="EX541" s="108"/>
      <c r="EY541" s="108"/>
      <c r="EZ541" s="108"/>
      <c r="FA541" s="108"/>
      <c r="FB541" s="108"/>
      <c r="FC541" s="108"/>
      <c r="FD541" s="108"/>
      <c r="FE541" s="108"/>
      <c r="FF541" s="108"/>
      <c r="FG541" s="108"/>
      <c r="FH541" s="108"/>
      <c r="FI541" s="108"/>
      <c r="FJ541" s="108"/>
      <c r="FK541" s="108"/>
      <c r="FL541" s="108"/>
      <c r="FM541" s="108"/>
      <c r="FN541" s="108"/>
      <c r="FO541" s="108"/>
      <c r="FP541" s="108"/>
      <c r="FQ541" s="108"/>
      <c r="FR541" s="108"/>
      <c r="FS541" s="108"/>
      <c r="FT541" s="108"/>
      <c r="FU541" s="108"/>
      <c r="FV541" s="108"/>
      <c r="FW541" s="108"/>
      <c r="FX541" s="108"/>
      <c r="FY541" s="108"/>
      <c r="FZ541" s="108"/>
      <c r="GA541" s="108"/>
      <c r="GB541" s="108"/>
      <c r="GC541" s="108"/>
      <c r="GD541" s="108"/>
      <c r="GE541" s="108"/>
      <c r="GF541" s="108"/>
      <c r="GG541" s="108"/>
      <c r="GH541" s="108"/>
      <c r="GI541" s="108"/>
      <c r="GJ541" s="108"/>
      <c r="GK541" s="108"/>
      <c r="GL541" s="108"/>
      <c r="GM541" s="108"/>
      <c r="GN541" s="108"/>
      <c r="GO541" s="108"/>
      <c r="GP541" s="108"/>
      <c r="GQ541" s="108"/>
      <c r="GR541" s="108"/>
      <c r="GS541" s="108"/>
      <c r="GT541" s="108"/>
      <c r="GU541" s="108"/>
      <c r="GV541" s="108"/>
      <c r="GW541" s="108"/>
      <c r="GX541" s="108"/>
      <c r="GY541" s="108"/>
      <c r="GZ541" s="108"/>
      <c r="HA541" s="108"/>
      <c r="HB541" s="108"/>
      <c r="HC541" s="108"/>
      <c r="HD541" s="108"/>
      <c r="HE541" s="108"/>
      <c r="HF541" s="108"/>
      <c r="HG541" s="108"/>
      <c r="HH541" s="108"/>
      <c r="HI541" s="108"/>
      <c r="HJ541" s="108"/>
      <c r="HK541" s="108"/>
      <c r="HL541" s="108"/>
      <c r="HM541" s="108"/>
      <c r="HN541" s="108"/>
      <c r="HO541" s="108"/>
      <c r="HP541" s="108"/>
      <c r="HQ541" s="108"/>
      <c r="HR541" s="108"/>
      <c r="HS541" s="108"/>
      <c r="HT541" s="108"/>
      <c r="HU541" s="108"/>
      <c r="HV541" s="108"/>
      <c r="HW541" s="108"/>
      <c r="HX541" s="108"/>
      <c r="HY541" s="108"/>
      <c r="HZ541" s="108"/>
      <c r="IA541" s="108"/>
      <c r="IB541" s="108"/>
      <c r="IC541" s="108"/>
      <c r="ID541" s="108"/>
      <c r="IE541" s="108"/>
      <c r="IF541" s="108"/>
      <c r="IG541" s="108"/>
      <c r="IH541" s="108"/>
      <c r="II541" s="108"/>
      <c r="IJ541" s="108"/>
      <c r="IK541" s="108"/>
      <c r="IL541" s="108"/>
      <c r="IM541" s="108"/>
      <c r="IN541" s="108"/>
      <c r="IO541" s="108"/>
      <c r="IP541" s="108"/>
      <c r="IQ541" s="108"/>
      <c r="IR541" s="108"/>
      <c r="IS541" s="108"/>
      <c r="IT541" s="108"/>
      <c r="IU541" s="108"/>
      <c r="IV541" s="108"/>
    </row>
    <row r="542" spans="1:256" s="108" customFormat="1" x14ac:dyDescent="0.2">
      <c r="A542" s="108" t="s">
        <v>284</v>
      </c>
      <c r="B542" s="108" t="s">
        <v>434</v>
      </c>
      <c r="C542" s="108" t="s">
        <v>578</v>
      </c>
      <c r="D542" s="123">
        <v>36543</v>
      </c>
      <c r="E542" s="109" t="s">
        <v>295</v>
      </c>
      <c r="F542" s="109" t="s">
        <v>295</v>
      </c>
      <c r="G542" s="120" t="s">
        <v>196</v>
      </c>
      <c r="H542" s="108" t="s">
        <v>284</v>
      </c>
      <c r="I542" s="108" t="s">
        <v>434</v>
      </c>
      <c r="J542" s="120" t="s">
        <v>580</v>
      </c>
      <c r="M542" s="120"/>
      <c r="P542" s="120"/>
      <c r="S542" s="120"/>
      <c r="V542" s="120"/>
      <c r="Y542" s="120"/>
      <c r="AB542" s="120"/>
      <c r="AE542" s="120"/>
      <c r="BB542" s="109"/>
      <c r="BC542" s="109"/>
      <c r="BE542" s="109"/>
      <c r="BF542" s="109"/>
      <c r="BH542" s="109"/>
      <c r="BI542" s="109"/>
      <c r="BK542" s="109"/>
      <c r="BL542" s="109"/>
      <c r="BN542" s="109"/>
      <c r="BO542" s="120"/>
      <c r="BR542" s="120"/>
      <c r="BS542" s="120"/>
      <c r="BT542" s="120"/>
      <c r="BU542" s="120"/>
      <c r="BW542" s="116"/>
      <c r="BX542" s="116"/>
    </row>
    <row r="543" spans="1:256" s="108" customFormat="1" x14ac:dyDescent="0.2">
      <c r="A543" s="108" t="s">
        <v>450</v>
      </c>
      <c r="B543" s="108" t="s">
        <v>170</v>
      </c>
      <c r="C543" s="108" t="s">
        <v>4014</v>
      </c>
      <c r="D543" s="123">
        <v>36751</v>
      </c>
      <c r="E543" s="109" t="s">
        <v>4449</v>
      </c>
      <c r="F543" s="120"/>
      <c r="G543" s="120"/>
      <c r="J543" s="120"/>
      <c r="M543" s="120"/>
      <c r="P543" s="120"/>
      <c r="S543" s="120"/>
      <c r="V543" s="120"/>
      <c r="Y543" s="120"/>
      <c r="AB543" s="120"/>
      <c r="AE543" s="120"/>
    </row>
    <row r="544" spans="1:256" s="108" customFormat="1" x14ac:dyDescent="0.2">
      <c r="A544" s="108" t="s">
        <v>168</v>
      </c>
      <c r="B544" s="108" t="s">
        <v>185</v>
      </c>
      <c r="C544" s="108" t="s">
        <v>4042</v>
      </c>
      <c r="D544" s="123">
        <v>36594</v>
      </c>
      <c r="E544" s="109" t="s">
        <v>416</v>
      </c>
      <c r="F544" s="120"/>
      <c r="G544" s="120" t="s">
        <v>183</v>
      </c>
      <c r="J544" s="120"/>
      <c r="M544" s="120"/>
      <c r="P544" s="120"/>
      <c r="S544" s="120"/>
      <c r="V544" s="120"/>
      <c r="Y544" s="120"/>
      <c r="AB544" s="120"/>
      <c r="AE544" s="120"/>
    </row>
    <row r="545" spans="1:256" s="108" customFormat="1" x14ac:dyDescent="0.2">
      <c r="A545" t="s">
        <v>384</v>
      </c>
      <c r="B545" t="s">
        <v>261</v>
      </c>
      <c r="C545" s="108" t="s">
        <v>3107</v>
      </c>
      <c r="D545" s="123">
        <v>35386</v>
      </c>
      <c r="E545" s="109" t="s">
        <v>3108</v>
      </c>
      <c r="F545" s="109" t="s">
        <v>4711</v>
      </c>
      <c r="G545" s="120" t="s">
        <v>831</v>
      </c>
      <c r="H545" s="108" t="s">
        <v>384</v>
      </c>
      <c r="I545" s="109" t="s">
        <v>177</v>
      </c>
      <c r="J545" s="109" t="s">
        <v>622</v>
      </c>
      <c r="K545" s="108" t="s">
        <v>384</v>
      </c>
      <c r="L545" s="109" t="s">
        <v>177</v>
      </c>
      <c r="M545" s="109" t="s">
        <v>831</v>
      </c>
      <c r="N545" s="108" t="s">
        <v>384</v>
      </c>
      <c r="O545" s="109" t="s">
        <v>177</v>
      </c>
      <c r="P545" s="109" t="s">
        <v>830</v>
      </c>
      <c r="Q545" s="108" t="s">
        <v>384</v>
      </c>
      <c r="R545" s="109" t="s">
        <v>177</v>
      </c>
      <c r="S545" s="109" t="s">
        <v>410</v>
      </c>
      <c r="T545" s="108" t="s">
        <v>384</v>
      </c>
      <c r="U545" s="109" t="s">
        <v>177</v>
      </c>
      <c r="V545" s="109" t="s">
        <v>830</v>
      </c>
      <c r="W545" s="108" t="s">
        <v>384</v>
      </c>
      <c r="X545" s="109" t="s">
        <v>177</v>
      </c>
      <c r="Y545" s="109" t="s">
        <v>830</v>
      </c>
      <c r="Z545" s="108" t="s">
        <v>386</v>
      </c>
      <c r="AA545" s="109" t="s">
        <v>261</v>
      </c>
      <c r="AB545" s="109" t="s">
        <v>141</v>
      </c>
      <c r="AD545" s="109"/>
      <c r="AE545" s="109"/>
      <c r="AG545" s="109"/>
      <c r="AH545" s="109"/>
      <c r="AJ545" s="109"/>
      <c r="AK545" s="109"/>
      <c r="AM545" s="109"/>
      <c r="AN545" s="109"/>
      <c r="AP545" s="109"/>
      <c r="AQ545" s="109"/>
      <c r="AS545" s="109"/>
      <c r="AT545" s="109"/>
      <c r="AV545" s="109"/>
      <c r="AW545" s="109"/>
      <c r="AY545" s="109"/>
      <c r="AZ545" s="109"/>
      <c r="BB545" s="109"/>
      <c r="BC545" s="109"/>
      <c r="BE545" s="109"/>
      <c r="BF545" s="109"/>
      <c r="BH545" s="109"/>
      <c r="BI545" s="109"/>
      <c r="BK545" s="109"/>
      <c r="BL545" s="109"/>
      <c r="BN545" s="109"/>
      <c r="BO545" s="109"/>
      <c r="BQ545" s="123"/>
      <c r="BR545" s="109"/>
      <c r="BS545" s="116"/>
      <c r="BU545" s="120"/>
      <c r="BV545" s="116"/>
      <c r="BW545" s="116"/>
      <c r="BX545" s="125"/>
    </row>
    <row r="546" spans="1:256" s="108" customFormat="1" x14ac:dyDescent="0.2">
      <c r="A546" s="108" t="s">
        <v>80</v>
      </c>
      <c r="B546" s="108" t="s">
        <v>128</v>
      </c>
      <c r="C546" t="s">
        <v>3553</v>
      </c>
      <c r="D546" s="40">
        <v>31063</v>
      </c>
      <c r="E546" s="36" t="s">
        <v>3554</v>
      </c>
      <c r="F546" s="36" t="s">
        <v>188</v>
      </c>
      <c r="G546" s="120"/>
      <c r="H546" s="108" t="s">
        <v>80</v>
      </c>
      <c r="I546" s="36" t="s">
        <v>192</v>
      </c>
      <c r="J546" s="36"/>
      <c r="K546" s="108" t="s">
        <v>80</v>
      </c>
      <c r="L546" s="36" t="s">
        <v>556</v>
      </c>
      <c r="M546" s="36"/>
      <c r="N546" s="108" t="s">
        <v>80</v>
      </c>
      <c r="O546" s="36" t="s">
        <v>306</v>
      </c>
      <c r="P546" s="36"/>
      <c r="Q546" s="108" t="s">
        <v>80</v>
      </c>
      <c r="R546" s="36" t="s">
        <v>306</v>
      </c>
      <c r="S546" s="36" t="s">
        <v>2670</v>
      </c>
      <c r="T546" s="108" t="s">
        <v>80</v>
      </c>
      <c r="U546" s="36" t="s">
        <v>306</v>
      </c>
      <c r="V546" s="36"/>
      <c r="W546" t="s">
        <v>80</v>
      </c>
      <c r="X546" s="36" t="s">
        <v>123</v>
      </c>
      <c r="Y546" s="36"/>
      <c r="Z546" t="s">
        <v>80</v>
      </c>
      <c r="AA546" s="36" t="s">
        <v>252</v>
      </c>
      <c r="AB546" s="36"/>
      <c r="AC546" t="s">
        <v>80</v>
      </c>
      <c r="AD546" s="36" t="s">
        <v>252</v>
      </c>
      <c r="AE546" s="36"/>
      <c r="AF546" t="s">
        <v>80</v>
      </c>
      <c r="AG546" s="36" t="s">
        <v>252</v>
      </c>
      <c r="AH546" s="36"/>
      <c r="AI546" t="s">
        <v>80</v>
      </c>
      <c r="AJ546" s="36" t="s">
        <v>252</v>
      </c>
      <c r="AK546" s="36"/>
      <c r="AL546" t="s">
        <v>80</v>
      </c>
      <c r="AM546" s="36" t="s">
        <v>252</v>
      </c>
      <c r="AN546" s="36"/>
      <c r="AO546" t="s">
        <v>80</v>
      </c>
      <c r="AP546" s="36" t="s">
        <v>252</v>
      </c>
      <c r="AQ546" s="36"/>
      <c r="AR546" t="s">
        <v>80</v>
      </c>
      <c r="AS546" s="36" t="s">
        <v>252</v>
      </c>
      <c r="AT546" s="36"/>
      <c r="AU546" t="s">
        <v>80</v>
      </c>
      <c r="AV546" s="36" t="s">
        <v>252</v>
      </c>
      <c r="AW546" s="36"/>
      <c r="AX546" t="s">
        <v>80</v>
      </c>
      <c r="AY546" s="36" t="s">
        <v>252</v>
      </c>
      <c r="AZ546" s="36"/>
      <c r="BB546" s="109"/>
      <c r="BC546" s="109"/>
      <c r="BE546" s="109"/>
      <c r="BF546" s="109"/>
      <c r="BH546" s="109"/>
      <c r="BI546" s="109"/>
      <c r="BK546" s="109"/>
      <c r="BL546" s="109"/>
      <c r="BN546" s="109"/>
      <c r="BO546" s="109"/>
      <c r="BQ546" s="123"/>
      <c r="BR546" s="109"/>
      <c r="BS546" s="116"/>
      <c r="BU546" s="120"/>
      <c r="BV546" s="116"/>
      <c r="BW546" s="116"/>
      <c r="BX546" s="125"/>
    </row>
    <row r="547" spans="1:256" s="108" customFormat="1" x14ac:dyDescent="0.2">
      <c r="A547" s="108" t="s">
        <v>367</v>
      </c>
      <c r="B547" s="108" t="s">
        <v>275</v>
      </c>
      <c r="C547" s="108" t="s">
        <v>4267</v>
      </c>
      <c r="D547" s="123">
        <v>35312</v>
      </c>
      <c r="E547" s="109" t="s">
        <v>121</v>
      </c>
      <c r="F547" s="120" t="s">
        <v>3427</v>
      </c>
      <c r="G547" s="120" t="s">
        <v>823</v>
      </c>
      <c r="H547" s="108" t="s">
        <v>340</v>
      </c>
      <c r="I547" s="108" t="s">
        <v>207</v>
      </c>
      <c r="J547" s="120" t="s">
        <v>341</v>
      </c>
      <c r="K547" s="108" t="s">
        <v>340</v>
      </c>
      <c r="L547" s="108" t="s">
        <v>207</v>
      </c>
      <c r="M547" s="120" t="s">
        <v>341</v>
      </c>
      <c r="N547" s="108" t="s">
        <v>340</v>
      </c>
      <c r="O547" s="108" t="s">
        <v>207</v>
      </c>
      <c r="P547" s="120" t="s">
        <v>823</v>
      </c>
      <c r="Q547" s="108" t="s">
        <v>340</v>
      </c>
      <c r="R547" s="108" t="s">
        <v>207</v>
      </c>
      <c r="S547" s="120" t="s">
        <v>341</v>
      </c>
      <c r="T547" s="108" t="s">
        <v>340</v>
      </c>
      <c r="U547" s="108" t="s">
        <v>207</v>
      </c>
      <c r="V547" s="120" t="s">
        <v>341</v>
      </c>
      <c r="Y547" s="120"/>
      <c r="AB547" s="120"/>
      <c r="AE547" s="120"/>
    </row>
    <row r="548" spans="1:256" s="108" customFormat="1" x14ac:dyDescent="0.2">
      <c r="A548" s="108" t="s">
        <v>402</v>
      </c>
      <c r="B548" s="108" t="s">
        <v>275</v>
      </c>
      <c r="C548" s="108" t="s">
        <v>3221</v>
      </c>
      <c r="D548" s="123">
        <v>37127</v>
      </c>
      <c r="E548" s="109" t="s">
        <v>191</v>
      </c>
      <c r="F548" s="120" t="s">
        <v>1549</v>
      </c>
      <c r="G548" s="120" t="s">
        <v>393</v>
      </c>
      <c r="H548" s="108" t="s">
        <v>386</v>
      </c>
      <c r="I548" s="108" t="s">
        <v>275</v>
      </c>
      <c r="J548" s="120" t="s">
        <v>141</v>
      </c>
      <c r="K548" s="108" t="s">
        <v>397</v>
      </c>
      <c r="L548" s="108" t="s">
        <v>275</v>
      </c>
      <c r="M548" s="120" t="s">
        <v>398</v>
      </c>
      <c r="N548" s="108" t="s">
        <v>397</v>
      </c>
      <c r="O548" s="108" t="s">
        <v>275</v>
      </c>
      <c r="P548" s="120" t="s">
        <v>398</v>
      </c>
      <c r="S548" s="120"/>
      <c r="V548" s="120"/>
      <c r="Y548" s="120"/>
      <c r="AB548" s="120"/>
      <c r="AE548" s="120"/>
    </row>
    <row r="549" spans="1:256" s="108" customFormat="1" x14ac:dyDescent="0.2">
      <c r="A549" s="108" t="s">
        <v>147</v>
      </c>
      <c r="B549" s="108" t="s">
        <v>195</v>
      </c>
      <c r="C549" s="108" t="s">
        <v>4063</v>
      </c>
      <c r="D549" s="123">
        <v>36460</v>
      </c>
      <c r="E549" s="109" t="s">
        <v>719</v>
      </c>
      <c r="F549" s="120"/>
      <c r="G549" s="120"/>
      <c r="H549" s="108" t="s">
        <v>147</v>
      </c>
      <c r="I549" s="108" t="s">
        <v>195</v>
      </c>
      <c r="J549" s="120"/>
      <c r="M549" s="120"/>
      <c r="P549" s="120"/>
      <c r="S549" s="120"/>
      <c r="V549" s="120"/>
      <c r="Y549" s="120"/>
      <c r="AB549" s="120"/>
      <c r="AE549" s="120"/>
    </row>
    <row r="550" spans="1:256" s="108" customFormat="1" x14ac:dyDescent="0.2">
      <c r="A550" s="108" t="s">
        <v>127</v>
      </c>
      <c r="B550" s="108" t="s">
        <v>252</v>
      </c>
      <c r="C550" s="108" t="s">
        <v>877</v>
      </c>
      <c r="D550" s="123">
        <v>36780</v>
      </c>
      <c r="E550" s="109" t="s">
        <v>878</v>
      </c>
      <c r="F550" s="109" t="s">
        <v>268</v>
      </c>
      <c r="G550" s="120"/>
      <c r="H550" s="108" t="s">
        <v>127</v>
      </c>
      <c r="I550" s="116" t="s">
        <v>252</v>
      </c>
      <c r="J550" s="120"/>
      <c r="K550" s="108" t="s">
        <v>133</v>
      </c>
      <c r="L550" s="116" t="s">
        <v>252</v>
      </c>
      <c r="M550" s="120"/>
      <c r="O550" s="116"/>
      <c r="P550" s="120"/>
      <c r="R550" s="116"/>
      <c r="S550" s="120"/>
      <c r="U550" s="116"/>
      <c r="V550" s="120"/>
      <c r="X550" s="116"/>
      <c r="Y550" s="120"/>
      <c r="AA550" s="116"/>
      <c r="AB550" s="120"/>
      <c r="AD550" s="116"/>
      <c r="AE550" s="120"/>
      <c r="AG550" s="116"/>
      <c r="AH550" s="120"/>
      <c r="AJ550" s="116"/>
      <c r="AK550" s="120"/>
      <c r="AM550" s="116"/>
      <c r="AN550" s="120"/>
    </row>
    <row r="551" spans="1:256" s="108" customFormat="1" x14ac:dyDescent="0.2">
      <c r="A551" s="108" t="s">
        <v>279</v>
      </c>
      <c r="B551" s="108" t="s">
        <v>105</v>
      </c>
      <c r="C551" s="108" t="s">
        <v>761</v>
      </c>
      <c r="D551" s="123">
        <v>33855</v>
      </c>
      <c r="E551" s="109" t="s">
        <v>762</v>
      </c>
      <c r="F551" s="108" t="s">
        <v>4712</v>
      </c>
      <c r="G551" s="120" t="s">
        <v>280</v>
      </c>
      <c r="H551" s="108" t="s">
        <v>284</v>
      </c>
      <c r="I551" s="108" t="s">
        <v>207</v>
      </c>
      <c r="J551" s="109" t="s">
        <v>764</v>
      </c>
      <c r="K551" s="108" t="s">
        <v>284</v>
      </c>
      <c r="L551" s="108" t="s">
        <v>140</v>
      </c>
      <c r="M551" s="109" t="s">
        <v>765</v>
      </c>
      <c r="N551" s="108" t="s">
        <v>279</v>
      </c>
      <c r="O551" s="108" t="s">
        <v>434</v>
      </c>
      <c r="P551" s="109" t="s">
        <v>766</v>
      </c>
      <c r="Q551" s="108" t="s">
        <v>808</v>
      </c>
      <c r="R551" s="108" t="s">
        <v>434</v>
      </c>
      <c r="S551" s="109" t="s">
        <v>767</v>
      </c>
      <c r="T551" s="108" t="s">
        <v>279</v>
      </c>
      <c r="U551" s="108" t="s">
        <v>434</v>
      </c>
      <c r="V551" s="109" t="s">
        <v>1807</v>
      </c>
      <c r="W551" s="108" t="s">
        <v>279</v>
      </c>
      <c r="X551" s="108" t="s">
        <v>454</v>
      </c>
      <c r="Y551" s="109" t="s">
        <v>375</v>
      </c>
      <c r="Z551" s="108" t="s">
        <v>279</v>
      </c>
      <c r="AA551" s="108" t="s">
        <v>454</v>
      </c>
      <c r="AB551" s="109" t="s">
        <v>769</v>
      </c>
      <c r="AC551" s="108" t="s">
        <v>332</v>
      </c>
      <c r="AD551" s="108" t="s">
        <v>454</v>
      </c>
      <c r="AE551" s="109" t="s">
        <v>770</v>
      </c>
      <c r="AF551" s="108" t="s">
        <v>279</v>
      </c>
      <c r="AG551" s="108" t="s">
        <v>454</v>
      </c>
      <c r="AH551" s="109" t="s">
        <v>771</v>
      </c>
    </row>
    <row r="552" spans="1:256" s="108" customFormat="1" x14ac:dyDescent="0.2">
      <c r="A552" s="108" t="s">
        <v>450</v>
      </c>
      <c r="B552" s="108" t="s">
        <v>306</v>
      </c>
      <c r="C552" s="108" t="s">
        <v>3449</v>
      </c>
      <c r="D552" s="123">
        <v>30991</v>
      </c>
      <c r="E552" s="109" t="s">
        <v>4300</v>
      </c>
      <c r="F552" s="109" t="s">
        <v>236</v>
      </c>
      <c r="G552" s="120"/>
      <c r="H552" s="116" t="s">
        <v>450</v>
      </c>
      <c r="I552" s="116" t="s">
        <v>324</v>
      </c>
      <c r="J552" s="109"/>
      <c r="K552" s="116" t="s">
        <v>450</v>
      </c>
      <c r="L552" s="116" t="s">
        <v>324</v>
      </c>
      <c r="M552" s="109"/>
      <c r="N552" s="116" t="s">
        <v>450</v>
      </c>
      <c r="O552" s="116" t="s">
        <v>93</v>
      </c>
      <c r="P552" s="109"/>
      <c r="Q552" s="116" t="s">
        <v>450</v>
      </c>
      <c r="R552" s="116" t="s">
        <v>93</v>
      </c>
      <c r="S552" s="109"/>
      <c r="T552" s="116" t="s">
        <v>450</v>
      </c>
      <c r="U552" s="116" t="s">
        <v>93</v>
      </c>
      <c r="V552" s="109"/>
      <c r="W552" s="116" t="s">
        <v>450</v>
      </c>
      <c r="X552" s="116" t="s">
        <v>93</v>
      </c>
      <c r="Y552" s="109"/>
      <c r="Z552" s="109"/>
      <c r="AB552" s="120"/>
      <c r="AD552" s="109"/>
      <c r="AE552" s="109"/>
      <c r="AF552" s="108" t="s">
        <v>450</v>
      </c>
      <c r="AG552" s="109" t="s">
        <v>306</v>
      </c>
      <c r="AH552" s="109"/>
      <c r="AJ552" s="109"/>
      <c r="AK552" s="109"/>
      <c r="AL552" s="108" t="s">
        <v>450</v>
      </c>
      <c r="AM552" s="109" t="s">
        <v>306</v>
      </c>
      <c r="AN552" s="109"/>
      <c r="AO552" s="108" t="s">
        <v>450</v>
      </c>
      <c r="AP552" s="109" t="s">
        <v>306</v>
      </c>
      <c r="AQ552" s="109"/>
      <c r="AR552" s="108" t="s">
        <v>450</v>
      </c>
      <c r="AS552" s="109" t="s">
        <v>306</v>
      </c>
      <c r="AT552" s="109"/>
      <c r="AU552" s="108" t="s">
        <v>450</v>
      </c>
      <c r="AV552" s="109" t="s">
        <v>306</v>
      </c>
      <c r="AW552" s="109"/>
      <c r="AX552" s="108" t="s">
        <v>450</v>
      </c>
      <c r="AY552" s="109" t="s">
        <v>306</v>
      </c>
      <c r="AZ552" s="109"/>
    </row>
    <row r="553" spans="1:256" s="108" customFormat="1" x14ac:dyDescent="0.2">
      <c r="A553" s="108" t="s">
        <v>402</v>
      </c>
      <c r="B553" s="108" t="s">
        <v>434</v>
      </c>
      <c r="C553" s="108" t="s">
        <v>3001</v>
      </c>
      <c r="D553" s="123">
        <v>36904</v>
      </c>
      <c r="E553" s="109" t="s">
        <v>2119</v>
      </c>
      <c r="F553" s="109" t="s">
        <v>180</v>
      </c>
      <c r="G553" s="120" t="s">
        <v>141</v>
      </c>
      <c r="H553" s="108" t="s">
        <v>397</v>
      </c>
      <c r="I553" s="116" t="s">
        <v>434</v>
      </c>
      <c r="J553" s="120" t="s">
        <v>398</v>
      </c>
      <c r="K553" s="108" t="s">
        <v>397</v>
      </c>
      <c r="L553" s="116" t="s">
        <v>134</v>
      </c>
      <c r="M553" s="120" t="s">
        <v>398</v>
      </c>
      <c r="O553" s="116"/>
      <c r="P553" s="120"/>
      <c r="R553" s="116"/>
      <c r="S553" s="120"/>
      <c r="U553" s="116"/>
      <c r="V553" s="120"/>
      <c r="X553" s="116"/>
      <c r="Y553" s="120"/>
      <c r="AA553" s="116"/>
      <c r="AB553" s="120"/>
      <c r="AD553" s="116"/>
      <c r="AE553" s="120"/>
      <c r="AG553" s="116"/>
      <c r="AH553" s="120"/>
      <c r="AJ553" s="116"/>
      <c r="AK553" s="120"/>
      <c r="AM553" s="116"/>
      <c r="AN553" s="120"/>
    </row>
    <row r="554" spans="1:256" ht="12.75" customHeight="1" x14ac:dyDescent="0.2">
      <c r="A554" s="108" t="s">
        <v>555</v>
      </c>
      <c r="B554" s="108" t="s">
        <v>128</v>
      </c>
      <c r="C554" s="108" t="s">
        <v>2494</v>
      </c>
      <c r="D554" s="123">
        <v>35427</v>
      </c>
      <c r="E554" s="116" t="s">
        <v>591</v>
      </c>
      <c r="F554" s="120" t="s">
        <v>1079</v>
      </c>
      <c r="G554" s="120" t="s">
        <v>161</v>
      </c>
      <c r="H554" s="108" t="s">
        <v>557</v>
      </c>
      <c r="I554" s="108" t="s">
        <v>128</v>
      </c>
      <c r="J554" s="120" t="s">
        <v>1506</v>
      </c>
      <c r="K554" s="108" t="s">
        <v>557</v>
      </c>
      <c r="L554" s="108" t="s">
        <v>128</v>
      </c>
      <c r="M554" s="120" t="s">
        <v>1510</v>
      </c>
      <c r="N554" s="108" t="s">
        <v>905</v>
      </c>
      <c r="O554" s="108" t="s">
        <v>81</v>
      </c>
      <c r="P554" s="120" t="s">
        <v>241</v>
      </c>
      <c r="Q554" s="108" t="s">
        <v>258</v>
      </c>
      <c r="R554" s="108" t="s">
        <v>140</v>
      </c>
      <c r="S554" s="120" t="s">
        <v>241</v>
      </c>
      <c r="T554" s="108" t="s">
        <v>258</v>
      </c>
      <c r="U554" s="108" t="s">
        <v>140</v>
      </c>
      <c r="V554" s="120" t="s">
        <v>266</v>
      </c>
      <c r="W554" s="108" t="s">
        <v>712</v>
      </c>
      <c r="X554" s="108" t="s">
        <v>140</v>
      </c>
      <c r="Y554" s="120" t="s">
        <v>273</v>
      </c>
      <c r="Z554" s="108"/>
      <c r="AA554" s="108"/>
      <c r="AB554" s="120"/>
      <c r="AC554" s="108"/>
      <c r="AD554" s="108"/>
      <c r="AE554" s="120"/>
      <c r="AF554" s="108"/>
      <c r="AG554" s="108"/>
      <c r="AH554" s="108"/>
      <c r="AI554" s="108"/>
      <c r="AJ554" s="108"/>
      <c r="AK554" s="108"/>
      <c r="AL554" s="108"/>
      <c r="AM554" s="108"/>
      <c r="AN554" s="108"/>
      <c r="AO554" s="108"/>
      <c r="AP554" s="108"/>
      <c r="AQ554" s="108"/>
      <c r="AR554" s="108"/>
      <c r="AS554" s="108"/>
      <c r="AT554" s="108"/>
      <c r="AU554" s="108"/>
      <c r="AV554" s="108"/>
      <c r="AW554" s="108"/>
      <c r="AX554" s="108"/>
      <c r="AY554" s="108"/>
      <c r="AZ554" s="108"/>
      <c r="BA554" s="108"/>
      <c r="BB554" s="108"/>
      <c r="BC554" s="108"/>
      <c r="BD554" s="108"/>
      <c r="BE554" s="108"/>
      <c r="BF554" s="108"/>
      <c r="BG554" s="108"/>
      <c r="BH554" s="108"/>
      <c r="BI554" s="108"/>
      <c r="BJ554" s="108"/>
      <c r="BK554" s="108"/>
      <c r="BL554" s="108"/>
      <c r="BM554" s="108"/>
      <c r="BN554" s="108"/>
      <c r="BO554" s="108"/>
      <c r="BP554" s="108"/>
      <c r="BQ554" s="108"/>
      <c r="BR554" s="108"/>
      <c r="BS554" s="108"/>
      <c r="BT554" s="108"/>
      <c r="BU554" s="108"/>
      <c r="BV554" s="108"/>
      <c r="BW554" s="108"/>
      <c r="BX554" s="108"/>
      <c r="BY554" s="108"/>
      <c r="BZ554" s="108"/>
      <c r="CA554" s="108"/>
      <c r="CB554" s="108"/>
      <c r="CC554" s="108"/>
      <c r="CD554" s="108"/>
      <c r="CE554" s="108"/>
      <c r="CF554" s="108"/>
      <c r="CG554" s="108"/>
      <c r="CH554" s="108"/>
      <c r="CI554" s="108"/>
      <c r="CJ554" s="108"/>
      <c r="CK554" s="108"/>
      <c r="CL554" s="108"/>
      <c r="CM554" s="108"/>
      <c r="CN554" s="108"/>
      <c r="CO554" s="108"/>
      <c r="CP554" s="108"/>
      <c r="CQ554" s="108"/>
      <c r="CR554" s="108"/>
      <c r="CS554" s="108"/>
      <c r="CT554" s="108"/>
      <c r="CU554" s="108"/>
      <c r="CV554" s="108"/>
      <c r="CW554" s="108"/>
      <c r="CX554" s="108"/>
      <c r="CY554" s="108"/>
      <c r="CZ554" s="108"/>
      <c r="DA554" s="108"/>
      <c r="DB554" s="108"/>
      <c r="DC554" s="108"/>
      <c r="DD554" s="108"/>
      <c r="DE554" s="108"/>
      <c r="DF554" s="108"/>
      <c r="DG554" s="108"/>
      <c r="DH554" s="108"/>
      <c r="DI554" s="108"/>
      <c r="DJ554" s="108"/>
      <c r="DK554" s="108"/>
      <c r="DL554" s="108"/>
      <c r="DM554" s="108"/>
      <c r="DN554" s="108"/>
      <c r="DO554" s="108"/>
      <c r="DP554" s="108"/>
      <c r="DQ554" s="108"/>
      <c r="DR554" s="108"/>
      <c r="DS554" s="108"/>
      <c r="DT554" s="108"/>
      <c r="DU554" s="108"/>
      <c r="DV554" s="108"/>
      <c r="DW554" s="108"/>
      <c r="DX554" s="108"/>
      <c r="DY554" s="108"/>
      <c r="DZ554" s="108"/>
      <c r="EA554" s="108"/>
      <c r="EB554" s="108"/>
      <c r="EC554" s="108"/>
      <c r="ED554" s="108"/>
      <c r="EE554" s="108"/>
      <c r="EF554" s="108"/>
      <c r="EG554" s="108"/>
      <c r="EH554" s="108"/>
      <c r="EI554" s="108"/>
      <c r="EJ554" s="108"/>
      <c r="EK554" s="108"/>
      <c r="EL554" s="108"/>
      <c r="EM554" s="108"/>
      <c r="EN554" s="108"/>
      <c r="EO554" s="108"/>
      <c r="EP554" s="108"/>
      <c r="EQ554" s="108"/>
      <c r="ER554" s="108"/>
      <c r="ES554" s="108"/>
      <c r="ET554" s="108"/>
      <c r="EU554" s="108"/>
      <c r="EV554" s="108"/>
      <c r="EW554" s="108"/>
      <c r="EX554" s="108"/>
      <c r="EY554" s="108"/>
      <c r="EZ554" s="108"/>
      <c r="FA554" s="108"/>
      <c r="FB554" s="108"/>
      <c r="FC554" s="108"/>
      <c r="FD554" s="108"/>
      <c r="FE554" s="108"/>
      <c r="FF554" s="108"/>
      <c r="FG554" s="108"/>
      <c r="FH554" s="108"/>
      <c r="FI554" s="108"/>
      <c r="FJ554" s="108"/>
      <c r="FK554" s="108"/>
      <c r="FL554" s="108"/>
      <c r="FM554" s="108"/>
      <c r="FN554" s="108"/>
      <c r="FO554" s="108"/>
      <c r="FP554" s="108"/>
      <c r="FQ554" s="108"/>
      <c r="FR554" s="108"/>
      <c r="FS554" s="108"/>
      <c r="FT554" s="108"/>
      <c r="FU554" s="108"/>
      <c r="FV554" s="108"/>
      <c r="FW554" s="108"/>
      <c r="FX554" s="108"/>
      <c r="FY554" s="108"/>
      <c r="FZ554" s="108"/>
      <c r="GA554" s="108"/>
      <c r="GB554" s="108"/>
      <c r="GC554" s="108"/>
      <c r="GD554" s="108"/>
      <c r="GE554" s="108"/>
      <c r="GF554" s="108"/>
      <c r="GG554" s="108"/>
      <c r="GH554" s="108"/>
      <c r="GI554" s="108"/>
      <c r="GJ554" s="108"/>
      <c r="GK554" s="108"/>
      <c r="GL554" s="108"/>
      <c r="GM554" s="108"/>
      <c r="GN554" s="108"/>
      <c r="GO554" s="108"/>
      <c r="GP554" s="108"/>
      <c r="GQ554" s="108"/>
      <c r="GR554" s="108"/>
      <c r="GS554" s="108"/>
      <c r="GT554" s="108"/>
      <c r="GU554" s="108"/>
      <c r="GV554" s="108"/>
      <c r="GW554" s="108"/>
      <c r="GX554" s="108"/>
      <c r="GY554" s="108"/>
      <c r="GZ554" s="108"/>
      <c r="HA554" s="108"/>
      <c r="HB554" s="108"/>
      <c r="HC554" s="108"/>
      <c r="HD554" s="108"/>
      <c r="HE554" s="108"/>
      <c r="HF554" s="108"/>
      <c r="HG554" s="108"/>
      <c r="HH554" s="108"/>
      <c r="HI554" s="108"/>
      <c r="HJ554" s="108"/>
      <c r="HK554" s="108"/>
      <c r="HL554" s="108"/>
      <c r="HM554" s="108"/>
      <c r="HN554" s="108"/>
      <c r="HO554" s="108"/>
      <c r="HP554" s="108"/>
      <c r="HQ554" s="108"/>
      <c r="HR554" s="108"/>
      <c r="HS554" s="108"/>
      <c r="HT554" s="108"/>
      <c r="HU554" s="108"/>
      <c r="HV554" s="108"/>
      <c r="HW554" s="108"/>
      <c r="HX554" s="108"/>
      <c r="HY554" s="108"/>
      <c r="HZ554" s="108"/>
      <c r="IA554" s="108"/>
      <c r="IB554" s="108"/>
      <c r="IC554" s="108"/>
      <c r="ID554" s="108"/>
      <c r="IE554" s="108"/>
      <c r="IF554" s="108"/>
      <c r="IG554" s="108"/>
      <c r="IH554" s="108"/>
      <c r="II554" s="108"/>
      <c r="IJ554" s="108"/>
      <c r="IK554" s="108"/>
      <c r="IL554" s="108"/>
      <c r="IM554" s="108"/>
      <c r="IN554" s="108"/>
      <c r="IO554" s="108"/>
      <c r="IP554" s="108"/>
      <c r="IQ554" s="108"/>
      <c r="IR554" s="108"/>
      <c r="IS554" s="108"/>
      <c r="IT554" s="108"/>
      <c r="IU554" s="108"/>
      <c r="IV554" s="108"/>
    </row>
    <row r="555" spans="1:256" s="108" customFormat="1" x14ac:dyDescent="0.2">
      <c r="A555" s="108" t="s">
        <v>340</v>
      </c>
      <c r="B555" s="108" t="s">
        <v>330</v>
      </c>
      <c r="C555" s="108" t="s">
        <v>4713</v>
      </c>
      <c r="D555" s="123">
        <v>37223</v>
      </c>
      <c r="E555" s="109" t="s">
        <v>506</v>
      </c>
      <c r="F555" s="120"/>
      <c r="G555" s="120" t="s">
        <v>341</v>
      </c>
      <c r="J555" s="120"/>
      <c r="M555" s="120"/>
      <c r="P555" s="120"/>
      <c r="S555" s="120"/>
      <c r="V555" s="120"/>
      <c r="Y555" s="120"/>
      <c r="AB555" s="120"/>
      <c r="AE555" s="120"/>
    </row>
    <row r="556" spans="1:256" s="108" customFormat="1" x14ac:dyDescent="0.2">
      <c r="A556" s="108" t="s">
        <v>103</v>
      </c>
      <c r="B556" s="108" t="s">
        <v>556</v>
      </c>
      <c r="C556" s="108" t="s">
        <v>3027</v>
      </c>
      <c r="D556" s="123">
        <v>36415</v>
      </c>
      <c r="E556" s="109" t="s">
        <v>99</v>
      </c>
      <c r="F556" s="120" t="s">
        <v>416</v>
      </c>
      <c r="G556" s="120" t="s">
        <v>3026</v>
      </c>
      <c r="H556" s="108" t="s">
        <v>94</v>
      </c>
      <c r="I556" s="108" t="s">
        <v>556</v>
      </c>
      <c r="J556" s="120" t="s">
        <v>4714</v>
      </c>
      <c r="K556" s="108" t="s">
        <v>103</v>
      </c>
      <c r="L556" s="108" t="s">
        <v>556</v>
      </c>
      <c r="M556" s="120" t="s">
        <v>3029</v>
      </c>
      <c r="N556" s="108" t="s">
        <v>3030</v>
      </c>
      <c r="O556" s="108" t="s">
        <v>556</v>
      </c>
      <c r="P556" s="120" t="s">
        <v>3031</v>
      </c>
      <c r="S556" s="120"/>
      <c r="V556" s="120"/>
      <c r="Y556" s="120"/>
      <c r="AB556" s="120"/>
      <c r="AE556" s="120"/>
    </row>
    <row r="557" spans="1:256" s="108" customFormat="1" x14ac:dyDescent="0.2">
      <c r="A557" s="108" t="s">
        <v>288</v>
      </c>
      <c r="B557" s="108" t="s">
        <v>434</v>
      </c>
      <c r="C557" s="108" t="s">
        <v>2028</v>
      </c>
      <c r="D557" s="123">
        <v>35022</v>
      </c>
      <c r="E557" s="109" t="s">
        <v>391</v>
      </c>
      <c r="F557" s="109" t="s">
        <v>428</v>
      </c>
      <c r="G557" s="120" t="s">
        <v>233</v>
      </c>
      <c r="H557" s="108" t="s">
        <v>308</v>
      </c>
      <c r="I557" s="109" t="s">
        <v>242</v>
      </c>
      <c r="J557" s="109" t="s">
        <v>593</v>
      </c>
      <c r="K557" s="108" t="s">
        <v>315</v>
      </c>
      <c r="L557" s="109" t="s">
        <v>140</v>
      </c>
      <c r="M557" s="109" t="s">
        <v>273</v>
      </c>
      <c r="N557" s="108" t="s">
        <v>284</v>
      </c>
      <c r="O557" s="109" t="s">
        <v>316</v>
      </c>
      <c r="P557" s="109" t="s">
        <v>269</v>
      </c>
      <c r="Q557" s="108" t="s">
        <v>575</v>
      </c>
      <c r="R557" s="109" t="s">
        <v>316</v>
      </c>
      <c r="S557" s="109" t="s">
        <v>203</v>
      </c>
      <c r="T557" s="108" t="s">
        <v>575</v>
      </c>
      <c r="U557" s="109" t="s">
        <v>316</v>
      </c>
      <c r="V557" s="109" t="s">
        <v>233</v>
      </c>
      <c r="W557" s="108" t="s">
        <v>575</v>
      </c>
      <c r="X557" s="109" t="s">
        <v>316</v>
      </c>
      <c r="Y557" s="109" t="s">
        <v>291</v>
      </c>
      <c r="Z557" s="108" t="s">
        <v>315</v>
      </c>
      <c r="AA557" s="109" t="s">
        <v>316</v>
      </c>
      <c r="AB557" s="109" t="s">
        <v>247</v>
      </c>
      <c r="AD557" s="109"/>
      <c r="AE557" s="109"/>
      <c r="AG557" s="109"/>
      <c r="AH557" s="109"/>
      <c r="AJ557" s="109"/>
      <c r="AK557" s="109"/>
      <c r="AM557" s="109"/>
      <c r="AN557" s="109"/>
      <c r="AP557" s="109"/>
      <c r="AQ557" s="109"/>
      <c r="AS557" s="109"/>
      <c r="AT557" s="109"/>
      <c r="AV557" s="109"/>
      <c r="AW557" s="109"/>
      <c r="AY557" s="109"/>
      <c r="AZ557" s="109"/>
    </row>
    <row r="558" spans="1:256" s="108" customFormat="1" x14ac:dyDescent="0.2">
      <c r="C558" s="108" t="s">
        <v>4715</v>
      </c>
      <c r="D558" s="123">
        <v>34639</v>
      </c>
      <c r="E558" s="109" t="s">
        <v>404</v>
      </c>
      <c r="F558" s="120" t="s">
        <v>416</v>
      </c>
      <c r="G558" s="120"/>
      <c r="J558" s="120"/>
      <c r="K558" s="108" t="s">
        <v>421</v>
      </c>
      <c r="L558" s="108" t="s">
        <v>185</v>
      </c>
      <c r="M558" s="120" t="s">
        <v>433</v>
      </c>
      <c r="N558" s="108" t="s">
        <v>421</v>
      </c>
      <c r="O558" s="108" t="s">
        <v>185</v>
      </c>
      <c r="P558" s="120" t="s">
        <v>433</v>
      </c>
      <c r="Q558" s="108" t="s">
        <v>397</v>
      </c>
      <c r="R558" s="108" t="s">
        <v>227</v>
      </c>
      <c r="S558" s="120" t="s">
        <v>398</v>
      </c>
      <c r="V558" s="120"/>
      <c r="Y558" s="120"/>
      <c r="Z558" s="108" t="s">
        <v>397</v>
      </c>
      <c r="AA558" s="108" t="s">
        <v>81</v>
      </c>
      <c r="AB558" s="120" t="s">
        <v>398</v>
      </c>
      <c r="AE558" s="120"/>
    </row>
    <row r="559" spans="1:256" s="108" customFormat="1" x14ac:dyDescent="0.2">
      <c r="C559" s="108" t="s">
        <v>2090</v>
      </c>
      <c r="D559" s="123">
        <v>35179</v>
      </c>
      <c r="E559" s="116" t="s">
        <v>405</v>
      </c>
      <c r="F559" s="120" t="s">
        <v>405</v>
      </c>
      <c r="G559" s="120"/>
      <c r="H559" s="108" t="s">
        <v>103</v>
      </c>
      <c r="I559" s="108" t="s">
        <v>556</v>
      </c>
      <c r="J559" s="120" t="s">
        <v>2363</v>
      </c>
      <c r="K559" s="108" t="s">
        <v>103</v>
      </c>
      <c r="L559" s="108" t="s">
        <v>454</v>
      </c>
      <c r="M559" s="120" t="s">
        <v>2092</v>
      </c>
      <c r="N559" s="108" t="s">
        <v>103</v>
      </c>
      <c r="O559" s="108" t="s">
        <v>170</v>
      </c>
      <c r="P559" s="120" t="s">
        <v>2093</v>
      </c>
      <c r="Q559" s="108" t="s">
        <v>103</v>
      </c>
      <c r="R559" s="108" t="s">
        <v>324</v>
      </c>
      <c r="S559" s="120" t="s">
        <v>2094</v>
      </c>
      <c r="T559" s="108" t="s">
        <v>103</v>
      </c>
      <c r="U559" s="108" t="s">
        <v>324</v>
      </c>
      <c r="V559" s="120" t="s">
        <v>2443</v>
      </c>
      <c r="W559" s="108" t="s">
        <v>1056</v>
      </c>
      <c r="Y559" s="120"/>
      <c r="Z559" s="108" t="s">
        <v>103</v>
      </c>
      <c r="AA559" s="108" t="s">
        <v>215</v>
      </c>
      <c r="AB559" s="120" t="s">
        <v>1839</v>
      </c>
      <c r="AC559" s="108" t="s">
        <v>103</v>
      </c>
      <c r="AD559" s="108" t="s">
        <v>215</v>
      </c>
      <c r="AE559" s="120" t="s">
        <v>4716</v>
      </c>
    </row>
    <row r="560" spans="1:256" s="108" customFormat="1" x14ac:dyDescent="0.2">
      <c r="A560" s="108" t="s">
        <v>717</v>
      </c>
      <c r="B560" s="108" t="s">
        <v>123</v>
      </c>
      <c r="C560" s="108" t="s">
        <v>718</v>
      </c>
      <c r="D560" s="123">
        <v>36204</v>
      </c>
      <c r="E560" s="109" t="s">
        <v>114</v>
      </c>
      <c r="F560" s="120" t="s">
        <v>719</v>
      </c>
      <c r="G560" s="120" t="s">
        <v>273</v>
      </c>
      <c r="H560" s="108" t="s">
        <v>202</v>
      </c>
      <c r="I560" s="108" t="s">
        <v>123</v>
      </c>
      <c r="J560" s="120" t="s">
        <v>203</v>
      </c>
      <c r="M560" s="120"/>
      <c r="P560" s="120"/>
      <c r="S560" s="120"/>
      <c r="V560" s="120"/>
      <c r="Y560" s="120"/>
      <c r="AB560" s="120"/>
      <c r="AE560" s="120"/>
    </row>
    <row r="561" spans="1:256" ht="12.75" customHeight="1" x14ac:dyDescent="0.2">
      <c r="A561" s="108" t="s">
        <v>274</v>
      </c>
      <c r="B561" s="108" t="s">
        <v>583</v>
      </c>
      <c r="C561" s="108" t="s">
        <v>2384</v>
      </c>
      <c r="D561" s="123">
        <v>35793</v>
      </c>
      <c r="E561" s="109" t="s">
        <v>122</v>
      </c>
      <c r="F561" s="120" t="s">
        <v>934</v>
      </c>
      <c r="G561" s="120" t="s">
        <v>241</v>
      </c>
      <c r="H561" s="108" t="s">
        <v>238</v>
      </c>
      <c r="I561" s="108" t="s">
        <v>316</v>
      </c>
      <c r="J561" s="120" t="s">
        <v>241</v>
      </c>
      <c r="K561" s="108" t="s">
        <v>194</v>
      </c>
      <c r="L561" s="108" t="s">
        <v>316</v>
      </c>
      <c r="M561" s="120" t="s">
        <v>249</v>
      </c>
      <c r="N561" s="108" t="s">
        <v>555</v>
      </c>
      <c r="O561" s="108" t="s">
        <v>316</v>
      </c>
      <c r="P561" s="120" t="s">
        <v>161</v>
      </c>
      <c r="Q561" s="108" t="s">
        <v>238</v>
      </c>
      <c r="R561" s="108" t="s">
        <v>316</v>
      </c>
      <c r="S561" s="120" t="s">
        <v>241</v>
      </c>
      <c r="T561" s="108"/>
      <c r="U561" s="108"/>
      <c r="V561" s="120"/>
      <c r="W561" s="108"/>
      <c r="X561" s="108"/>
      <c r="Y561" s="120"/>
      <c r="Z561" s="108"/>
      <c r="AA561" s="108"/>
      <c r="AB561" s="120"/>
      <c r="AC561" s="108"/>
      <c r="AD561" s="108"/>
      <c r="AE561" s="120"/>
      <c r="AF561" s="108"/>
      <c r="AG561" s="108"/>
      <c r="AH561" s="108"/>
      <c r="AI561" s="108"/>
      <c r="AJ561" s="108"/>
      <c r="AK561" s="108"/>
      <c r="AL561" s="108"/>
      <c r="AM561" s="108"/>
      <c r="AN561" s="108"/>
      <c r="AO561" s="108"/>
      <c r="AP561" s="108"/>
      <c r="AQ561" s="108"/>
      <c r="AR561" s="108"/>
      <c r="AS561" s="108"/>
      <c r="AT561" s="108"/>
      <c r="AU561" s="108"/>
      <c r="AV561" s="108"/>
      <c r="AW561" s="108"/>
      <c r="AX561" s="108"/>
      <c r="AY561" s="108"/>
      <c r="AZ561" s="108"/>
      <c r="BA561" s="108"/>
      <c r="BB561" s="109"/>
      <c r="BC561" s="109"/>
      <c r="BD561" s="108"/>
      <c r="BE561" s="109"/>
      <c r="BF561" s="109"/>
      <c r="BG561" s="108"/>
      <c r="BH561" s="109"/>
      <c r="BI561" s="109"/>
      <c r="BJ561" s="108"/>
      <c r="BK561" s="109"/>
      <c r="BL561" s="109"/>
      <c r="BM561" s="108"/>
      <c r="BN561" s="109"/>
      <c r="BO561" s="109"/>
      <c r="BP561" s="108"/>
      <c r="BQ561" s="123"/>
      <c r="BR561" s="109"/>
      <c r="BS561" s="116"/>
      <c r="BT561" s="108"/>
      <c r="BU561" s="120"/>
      <c r="BV561" s="116"/>
      <c r="BW561" s="116"/>
      <c r="BX561" s="125"/>
      <c r="BY561" s="108"/>
      <c r="BZ561" s="108"/>
      <c r="CA561" s="108"/>
      <c r="CB561" s="108"/>
      <c r="CC561" s="108"/>
      <c r="CD561" s="108"/>
      <c r="CE561" s="108"/>
      <c r="CF561" s="108"/>
      <c r="CG561" s="108"/>
      <c r="CH561" s="108"/>
      <c r="CI561" s="108"/>
      <c r="CJ561" s="108"/>
      <c r="CK561" s="108"/>
      <c r="CL561" s="108"/>
      <c r="CM561" s="108"/>
      <c r="CN561" s="108"/>
      <c r="CO561" s="108"/>
      <c r="CP561" s="108"/>
      <c r="CQ561" s="108"/>
      <c r="CR561" s="108"/>
      <c r="CS561" s="108"/>
      <c r="CT561" s="108"/>
      <c r="CU561" s="108"/>
      <c r="CV561" s="108"/>
      <c r="CW561" s="108"/>
      <c r="CX561" s="108"/>
      <c r="CY561" s="108"/>
      <c r="CZ561" s="108"/>
      <c r="DA561" s="108"/>
      <c r="DB561" s="108"/>
      <c r="DC561" s="108"/>
      <c r="DD561" s="108"/>
      <c r="DE561" s="108"/>
      <c r="DF561" s="108"/>
      <c r="DG561" s="108"/>
      <c r="DH561" s="108"/>
      <c r="DI561" s="108"/>
      <c r="DJ561" s="108"/>
      <c r="DK561" s="108"/>
      <c r="DL561" s="108"/>
      <c r="DM561" s="108"/>
      <c r="DN561" s="108"/>
      <c r="DO561" s="108"/>
      <c r="DP561" s="108"/>
      <c r="DQ561" s="108"/>
      <c r="DR561" s="108"/>
      <c r="DS561" s="108"/>
      <c r="DT561" s="108"/>
      <c r="DU561" s="108"/>
      <c r="DV561" s="108"/>
      <c r="DW561" s="108"/>
      <c r="DX561" s="108"/>
      <c r="DY561" s="108"/>
      <c r="DZ561" s="108"/>
      <c r="EA561" s="108"/>
      <c r="EB561" s="108"/>
      <c r="EC561" s="108"/>
      <c r="ED561" s="108"/>
      <c r="EE561" s="108"/>
      <c r="EF561" s="108"/>
      <c r="EG561" s="108"/>
      <c r="EH561" s="108"/>
      <c r="EI561" s="108"/>
      <c r="EJ561" s="108"/>
      <c r="EK561" s="108"/>
      <c r="EL561" s="108"/>
      <c r="EM561" s="108"/>
      <c r="EN561" s="108"/>
      <c r="EO561" s="108"/>
      <c r="EP561" s="108"/>
      <c r="EQ561" s="108"/>
      <c r="ER561" s="108"/>
      <c r="ES561" s="108"/>
      <c r="ET561" s="108"/>
      <c r="EU561" s="108"/>
      <c r="EV561" s="108"/>
      <c r="EW561" s="108"/>
      <c r="EX561" s="108"/>
      <c r="EY561" s="108"/>
      <c r="EZ561" s="108"/>
      <c r="FA561" s="108"/>
      <c r="FB561" s="108"/>
      <c r="FC561" s="108"/>
      <c r="FD561" s="108"/>
      <c r="FE561" s="108"/>
      <c r="FF561" s="108"/>
      <c r="FG561" s="108"/>
      <c r="FH561" s="108"/>
      <c r="FI561" s="108"/>
      <c r="FJ561" s="108"/>
      <c r="FK561" s="108"/>
      <c r="FL561" s="108"/>
      <c r="FM561" s="108"/>
      <c r="FN561" s="108"/>
      <c r="FO561" s="108"/>
      <c r="FP561" s="108"/>
      <c r="FQ561" s="108"/>
      <c r="FR561" s="108"/>
      <c r="FS561" s="108"/>
      <c r="FT561" s="108"/>
      <c r="FU561" s="108"/>
      <c r="FV561" s="108"/>
      <c r="FW561" s="108"/>
      <c r="FX561" s="108"/>
      <c r="FY561" s="108"/>
      <c r="FZ561" s="108"/>
      <c r="GA561" s="108"/>
      <c r="GB561" s="108"/>
      <c r="GC561" s="108"/>
      <c r="GD561" s="108"/>
      <c r="GE561" s="108"/>
      <c r="GF561" s="108"/>
      <c r="GG561" s="108"/>
      <c r="GH561" s="108"/>
      <c r="GI561" s="108"/>
      <c r="GJ561" s="108"/>
      <c r="GK561" s="108"/>
      <c r="GL561" s="108"/>
      <c r="GM561" s="108"/>
      <c r="GN561" s="108"/>
      <c r="GO561" s="108"/>
      <c r="GP561" s="108"/>
      <c r="GQ561" s="108"/>
      <c r="GR561" s="108"/>
      <c r="GS561" s="108"/>
      <c r="GT561" s="108"/>
      <c r="GU561" s="108"/>
      <c r="GV561" s="108"/>
      <c r="GW561" s="108"/>
      <c r="GX561" s="108"/>
      <c r="GY561" s="108"/>
      <c r="GZ561" s="108"/>
      <c r="HA561" s="108"/>
      <c r="HB561" s="108"/>
      <c r="HC561" s="108"/>
      <c r="HD561" s="108"/>
      <c r="HE561" s="108"/>
      <c r="HF561" s="108"/>
      <c r="HG561" s="108"/>
      <c r="HH561" s="108"/>
      <c r="HI561" s="108"/>
      <c r="HJ561" s="108"/>
      <c r="HK561" s="108"/>
      <c r="HL561" s="108"/>
      <c r="HM561" s="108"/>
      <c r="HN561" s="108"/>
      <c r="HO561" s="108"/>
      <c r="HP561" s="108"/>
      <c r="HQ561" s="108"/>
      <c r="HR561" s="108"/>
      <c r="HS561" s="108"/>
      <c r="HT561" s="108"/>
      <c r="HU561" s="108"/>
      <c r="HV561" s="108"/>
      <c r="HW561" s="108"/>
      <c r="HX561" s="108"/>
      <c r="HY561" s="108"/>
      <c r="HZ561" s="108"/>
      <c r="IA561" s="108"/>
      <c r="IB561" s="108"/>
      <c r="IC561" s="108"/>
      <c r="ID561" s="108"/>
      <c r="IE561" s="108"/>
      <c r="IF561" s="108"/>
      <c r="IG561" s="108"/>
      <c r="IH561" s="108"/>
      <c r="II561" s="108"/>
      <c r="IJ561" s="108"/>
      <c r="IK561" s="108"/>
      <c r="IL561" s="108"/>
      <c r="IM561" s="108"/>
      <c r="IN561" s="108"/>
      <c r="IO561" s="108"/>
      <c r="IP561" s="108"/>
      <c r="IQ561" s="108"/>
      <c r="IR561" s="108"/>
      <c r="IS561" s="108"/>
      <c r="IT561" s="108"/>
      <c r="IU561" s="108"/>
      <c r="IV561" s="108"/>
    </row>
    <row r="562" spans="1:256" s="108" customFormat="1" x14ac:dyDescent="0.2">
      <c r="A562" s="108" t="s">
        <v>202</v>
      </c>
      <c r="B562" s="108" t="s">
        <v>330</v>
      </c>
      <c r="C562" s="108" t="s">
        <v>1911</v>
      </c>
      <c r="D562" s="123">
        <v>35930</v>
      </c>
      <c r="E562" s="109" t="s">
        <v>191</v>
      </c>
      <c r="F562" s="120" t="s">
        <v>89</v>
      </c>
      <c r="G562" s="120" t="s">
        <v>228</v>
      </c>
      <c r="H562" s="108" t="s">
        <v>717</v>
      </c>
      <c r="I562" s="108" t="s">
        <v>227</v>
      </c>
      <c r="J562" s="120" t="s">
        <v>241</v>
      </c>
      <c r="K562" s="108" t="s">
        <v>202</v>
      </c>
      <c r="L562" s="108" t="s">
        <v>227</v>
      </c>
      <c r="M562" s="120" t="s">
        <v>269</v>
      </c>
      <c r="N562" s="108" t="s">
        <v>202</v>
      </c>
      <c r="O562" s="108" t="s">
        <v>227</v>
      </c>
      <c r="P562" s="120" t="s">
        <v>266</v>
      </c>
      <c r="S562" s="120"/>
      <c r="V562" s="120"/>
      <c r="Y562" s="120"/>
      <c r="AB562" s="120"/>
      <c r="AE562" s="120"/>
    </row>
    <row r="563" spans="1:256" s="108" customFormat="1" x14ac:dyDescent="0.2">
      <c r="A563" s="108" t="s">
        <v>329</v>
      </c>
      <c r="B563" s="116" t="s">
        <v>128</v>
      </c>
      <c r="C563" s="108" t="s">
        <v>2857</v>
      </c>
      <c r="D563" s="123">
        <v>36829</v>
      </c>
      <c r="E563" s="109" t="s">
        <v>268</v>
      </c>
      <c r="F563" s="109" t="s">
        <v>348</v>
      </c>
      <c r="G563" s="120" t="s">
        <v>241</v>
      </c>
      <c r="H563" s="108" t="s">
        <v>329</v>
      </c>
      <c r="I563" s="116" t="s">
        <v>330</v>
      </c>
      <c r="J563" s="120" t="s">
        <v>241</v>
      </c>
      <c r="K563" s="108" t="s">
        <v>329</v>
      </c>
      <c r="L563" s="116" t="s">
        <v>330</v>
      </c>
      <c r="M563" s="120" t="s">
        <v>339</v>
      </c>
      <c r="O563" s="116"/>
      <c r="P563" s="120"/>
      <c r="R563" s="116"/>
      <c r="S563" s="120"/>
      <c r="U563" s="116"/>
      <c r="V563" s="120"/>
      <c r="X563" s="116"/>
      <c r="Y563" s="120"/>
      <c r="AA563" s="116"/>
      <c r="AB563" s="120"/>
      <c r="AD563" s="116"/>
      <c r="AE563" s="120"/>
      <c r="AG563" s="116"/>
      <c r="AH563" s="120"/>
      <c r="AJ563" s="116"/>
      <c r="AK563" s="120"/>
      <c r="AM563" s="116"/>
      <c r="AN563" s="120"/>
    </row>
    <row r="564" spans="1:256" s="108" customFormat="1" x14ac:dyDescent="0.2">
      <c r="A564" t="s">
        <v>315</v>
      </c>
      <c r="B564" t="s">
        <v>215</v>
      </c>
      <c r="C564" s="108" t="s">
        <v>1931</v>
      </c>
      <c r="D564" s="123">
        <v>36030</v>
      </c>
      <c r="E564" s="116" t="s">
        <v>149</v>
      </c>
      <c r="F564" s="120" t="s">
        <v>756</v>
      </c>
      <c r="G564" s="120" t="s">
        <v>273</v>
      </c>
      <c r="J564" s="120"/>
      <c r="K564" s="108" t="s">
        <v>315</v>
      </c>
      <c r="L564" s="108" t="s">
        <v>81</v>
      </c>
      <c r="M564" s="120" t="s">
        <v>269</v>
      </c>
      <c r="N564" s="108" t="s">
        <v>288</v>
      </c>
      <c r="O564" s="108" t="s">
        <v>81</v>
      </c>
      <c r="P564" s="120" t="s">
        <v>247</v>
      </c>
      <c r="Q564" s="108" t="s">
        <v>315</v>
      </c>
      <c r="R564" s="108" t="s">
        <v>81</v>
      </c>
      <c r="S564" s="120" t="s">
        <v>241</v>
      </c>
      <c r="T564" s="108" t="s">
        <v>329</v>
      </c>
      <c r="U564" s="108" t="s">
        <v>81</v>
      </c>
      <c r="V564" s="120" t="s">
        <v>266</v>
      </c>
      <c r="Y564" s="120"/>
      <c r="AB564" s="120"/>
      <c r="AE564" s="120"/>
    </row>
    <row r="565" spans="1:256" s="108" customFormat="1" x14ac:dyDescent="0.2">
      <c r="A565" t="s">
        <v>376</v>
      </c>
      <c r="B565" t="s">
        <v>195</v>
      </c>
      <c r="C565" s="108" t="s">
        <v>1693</v>
      </c>
      <c r="D565" s="123">
        <v>34549</v>
      </c>
      <c r="E565" s="109" t="s">
        <v>1694</v>
      </c>
      <c r="F565" s="108" t="s">
        <v>1350</v>
      </c>
      <c r="G565" s="120" t="s">
        <v>377</v>
      </c>
      <c r="H565" s="108" t="s">
        <v>332</v>
      </c>
      <c r="I565" s="108" t="s">
        <v>134</v>
      </c>
      <c r="J565" s="109" t="s">
        <v>1696</v>
      </c>
      <c r="K565" s="108" t="s">
        <v>329</v>
      </c>
      <c r="L565" s="108" t="s">
        <v>195</v>
      </c>
      <c r="M565" s="109" t="s">
        <v>317</v>
      </c>
      <c r="N565" s="108" t="s">
        <v>329</v>
      </c>
      <c r="O565" s="108" t="s">
        <v>195</v>
      </c>
      <c r="P565" s="109" t="s">
        <v>216</v>
      </c>
      <c r="Q565" s="108" t="s">
        <v>1378</v>
      </c>
      <c r="R565" s="108" t="s">
        <v>105</v>
      </c>
      <c r="S565" s="109" t="s">
        <v>1697</v>
      </c>
      <c r="T565" s="108" t="s">
        <v>308</v>
      </c>
      <c r="U565" s="108" t="s">
        <v>105</v>
      </c>
      <c r="V565" s="109" t="s">
        <v>248</v>
      </c>
      <c r="W565" s="108" t="s">
        <v>808</v>
      </c>
      <c r="X565" s="108" t="s">
        <v>434</v>
      </c>
      <c r="Y565" s="109" t="s">
        <v>1698</v>
      </c>
      <c r="Z565" s="108" t="s">
        <v>808</v>
      </c>
      <c r="AA565" s="108" t="s">
        <v>434</v>
      </c>
      <c r="AB565" s="109" t="s">
        <v>1699</v>
      </c>
      <c r="AC565" s="108" t="s">
        <v>329</v>
      </c>
      <c r="AD565" s="108" t="s">
        <v>227</v>
      </c>
      <c r="AE565" s="109" t="s">
        <v>1082</v>
      </c>
      <c r="AF565" s="108" t="s">
        <v>329</v>
      </c>
      <c r="AG565" s="108" t="s">
        <v>227</v>
      </c>
      <c r="AH565" s="109" t="s">
        <v>224</v>
      </c>
    </row>
    <row r="566" spans="1:256" s="108" customFormat="1" x14ac:dyDescent="0.2">
      <c r="A566" s="108" t="s">
        <v>445</v>
      </c>
      <c r="B566" s="108" t="s">
        <v>118</v>
      </c>
      <c r="C566" s="108" t="s">
        <v>1843</v>
      </c>
      <c r="D566" s="123">
        <v>35309</v>
      </c>
      <c r="E566" s="109" t="s">
        <v>121</v>
      </c>
      <c r="F566" s="109" t="s">
        <v>1239</v>
      </c>
      <c r="G566" s="120"/>
      <c r="H566" s="108" t="s">
        <v>445</v>
      </c>
      <c r="I566" s="109" t="s">
        <v>118</v>
      </c>
      <c r="J566" s="109"/>
      <c r="K566" s="108" t="s">
        <v>445</v>
      </c>
      <c r="L566" s="109" t="s">
        <v>118</v>
      </c>
      <c r="M566" s="109"/>
      <c r="N566" s="108" t="s">
        <v>445</v>
      </c>
      <c r="O566" s="109" t="s">
        <v>118</v>
      </c>
      <c r="P566" s="109"/>
      <c r="Q566" s="108" t="s">
        <v>445</v>
      </c>
      <c r="R566" s="109" t="s">
        <v>118</v>
      </c>
      <c r="S566" s="109"/>
      <c r="T566" s="108" t="s">
        <v>445</v>
      </c>
      <c r="U566" s="109" t="s">
        <v>118</v>
      </c>
      <c r="V566" s="109"/>
      <c r="X566" s="109"/>
      <c r="Y566" s="109"/>
      <c r="AA566" s="109"/>
      <c r="AB566" s="109"/>
      <c r="AD566" s="109"/>
      <c r="AE566" s="109"/>
      <c r="AG566" s="109"/>
      <c r="AH566" s="109"/>
      <c r="AJ566" s="109"/>
      <c r="AK566" s="109"/>
      <c r="AM566" s="109"/>
      <c r="AN566" s="109"/>
      <c r="AP566" s="109"/>
      <c r="AQ566" s="109"/>
      <c r="AS566" s="109"/>
      <c r="AT566" s="109"/>
      <c r="AV566" s="109"/>
      <c r="AW566" s="109"/>
      <c r="AY566" s="109"/>
      <c r="AZ566" s="109"/>
    </row>
    <row r="567" spans="1:256" s="108" customFormat="1" x14ac:dyDescent="0.2">
      <c r="C567" s="108" t="s">
        <v>4195</v>
      </c>
      <c r="D567" s="123">
        <v>34589</v>
      </c>
      <c r="E567" s="109" t="s">
        <v>423</v>
      </c>
      <c r="F567" s="120" t="s">
        <v>1239</v>
      </c>
      <c r="G567" s="120"/>
      <c r="H567" s="108" t="s">
        <v>329</v>
      </c>
      <c r="I567" s="108" t="s">
        <v>242</v>
      </c>
      <c r="J567" s="109" t="s">
        <v>269</v>
      </c>
      <c r="K567" s="108" t="s">
        <v>329</v>
      </c>
      <c r="L567" s="108" t="s">
        <v>242</v>
      </c>
      <c r="M567" s="109" t="s">
        <v>224</v>
      </c>
      <c r="N567" s="108" t="s">
        <v>308</v>
      </c>
      <c r="O567" s="108" t="s">
        <v>242</v>
      </c>
      <c r="P567" s="109" t="s">
        <v>314</v>
      </c>
      <c r="Q567" s="108" t="s">
        <v>308</v>
      </c>
      <c r="R567" s="108" t="s">
        <v>170</v>
      </c>
      <c r="S567" s="109" t="s">
        <v>203</v>
      </c>
      <c r="T567" s="108" t="s">
        <v>329</v>
      </c>
      <c r="U567" s="108" t="s">
        <v>434</v>
      </c>
      <c r="V567" s="109" t="s">
        <v>216</v>
      </c>
      <c r="W567" s="108" t="s">
        <v>298</v>
      </c>
      <c r="X567" s="108" t="s">
        <v>434</v>
      </c>
      <c r="Y567" s="109" t="s">
        <v>266</v>
      </c>
      <c r="Z567" s="109"/>
      <c r="AB567" s="120"/>
      <c r="AC567" s="108" t="s">
        <v>329</v>
      </c>
      <c r="AD567" s="108" t="s">
        <v>434</v>
      </c>
      <c r="AE567" s="109" t="s">
        <v>273</v>
      </c>
      <c r="AF567" s="108" t="s">
        <v>329</v>
      </c>
      <c r="AG567" s="108" t="s">
        <v>1299</v>
      </c>
      <c r="AH567" s="109" t="s">
        <v>241</v>
      </c>
    </row>
    <row r="568" spans="1:256" s="108" customFormat="1" x14ac:dyDescent="0.2">
      <c r="A568" s="120" t="s">
        <v>379</v>
      </c>
      <c r="B568" s="120" t="s">
        <v>275</v>
      </c>
      <c r="C568" s="108" t="s">
        <v>2055</v>
      </c>
      <c r="D568" s="123">
        <v>35870</v>
      </c>
      <c r="E568" s="109" t="s">
        <v>698</v>
      </c>
      <c r="F568" s="120" t="s">
        <v>4630</v>
      </c>
      <c r="G568" s="120" t="s">
        <v>341</v>
      </c>
      <c r="H568" s="108" t="s">
        <v>340</v>
      </c>
      <c r="I568" s="108" t="s">
        <v>275</v>
      </c>
      <c r="J568" s="120" t="s">
        <v>809</v>
      </c>
      <c r="M568" s="120"/>
      <c r="N568" s="108" t="s">
        <v>379</v>
      </c>
      <c r="O568" s="108" t="s">
        <v>275</v>
      </c>
      <c r="P568" s="120" t="s">
        <v>823</v>
      </c>
      <c r="S568" s="120"/>
      <c r="V568" s="120"/>
      <c r="Y568" s="120"/>
      <c r="AB568" s="120"/>
      <c r="AE568" s="120"/>
    </row>
    <row r="569" spans="1:256" s="108" customFormat="1" x14ac:dyDescent="0.2">
      <c r="A569" s="108" t="s">
        <v>127</v>
      </c>
      <c r="B569" s="108" t="s">
        <v>123</v>
      </c>
      <c r="C569" s="108" t="s">
        <v>2926</v>
      </c>
      <c r="D569" s="123">
        <v>37658</v>
      </c>
      <c r="E569" s="109" t="s">
        <v>173</v>
      </c>
      <c r="F569" s="120" t="s">
        <v>506</v>
      </c>
      <c r="G569" s="120"/>
      <c r="H569" s="108" t="s">
        <v>147</v>
      </c>
      <c r="I569" s="108" t="s">
        <v>123</v>
      </c>
      <c r="J569" s="120"/>
      <c r="M569" s="120"/>
      <c r="P569" s="120"/>
      <c r="S569" s="120"/>
      <c r="V569" s="120"/>
      <c r="Y569" s="120"/>
      <c r="AB569" s="120"/>
      <c r="AE569" s="120"/>
    </row>
    <row r="570" spans="1:256" s="108" customFormat="1" x14ac:dyDescent="0.2">
      <c r="A570" s="108" t="s">
        <v>345</v>
      </c>
      <c r="B570" s="108" t="s">
        <v>192</v>
      </c>
      <c r="C570" s="108" t="s">
        <v>1543</v>
      </c>
      <c r="D570" s="123">
        <v>35248</v>
      </c>
      <c r="E570" s="116" t="s">
        <v>245</v>
      </c>
      <c r="F570" s="120" t="s">
        <v>990</v>
      </c>
      <c r="G570" s="120" t="s">
        <v>346</v>
      </c>
      <c r="H570" s="108" t="s">
        <v>351</v>
      </c>
      <c r="I570" s="108" t="s">
        <v>192</v>
      </c>
      <c r="J570" s="120" t="s">
        <v>1545</v>
      </c>
      <c r="K570" s="108" t="s">
        <v>351</v>
      </c>
      <c r="L570" s="108" t="s">
        <v>192</v>
      </c>
      <c r="M570" s="120" t="s">
        <v>355</v>
      </c>
      <c r="N570" s="108" t="s">
        <v>370</v>
      </c>
      <c r="O570" s="108" t="s">
        <v>192</v>
      </c>
      <c r="P570" s="120" t="s">
        <v>375</v>
      </c>
      <c r="Q570" s="108" t="s">
        <v>370</v>
      </c>
      <c r="R570" s="108" t="s">
        <v>192</v>
      </c>
      <c r="S570" s="120" t="s">
        <v>796</v>
      </c>
      <c r="T570" s="108" t="s">
        <v>379</v>
      </c>
      <c r="U570" s="108" t="s">
        <v>192</v>
      </c>
      <c r="V570" s="120" t="s">
        <v>341</v>
      </c>
      <c r="Y570" s="120"/>
      <c r="Z570" s="108" t="s">
        <v>340</v>
      </c>
      <c r="AA570" s="109" t="s">
        <v>192</v>
      </c>
      <c r="AB570" s="109" t="s">
        <v>341</v>
      </c>
      <c r="AE570" s="120"/>
    </row>
    <row r="571" spans="1:256" s="108" customFormat="1" x14ac:dyDescent="0.2">
      <c r="A571" s="108" t="s">
        <v>308</v>
      </c>
      <c r="B571" s="108" t="s">
        <v>123</v>
      </c>
      <c r="C571" s="108" t="s">
        <v>3407</v>
      </c>
      <c r="D571" s="123">
        <v>35334</v>
      </c>
      <c r="E571" s="116" t="s">
        <v>362</v>
      </c>
      <c r="F571" s="120" t="s">
        <v>149</v>
      </c>
      <c r="G571" s="120" t="s">
        <v>774</v>
      </c>
      <c r="H571" s="108" t="s">
        <v>308</v>
      </c>
      <c r="I571" s="108" t="s">
        <v>123</v>
      </c>
      <c r="J571" s="120" t="s">
        <v>216</v>
      </c>
      <c r="K571" s="108" t="s">
        <v>284</v>
      </c>
      <c r="L571" s="108" t="s">
        <v>306</v>
      </c>
      <c r="M571" s="120" t="s">
        <v>201</v>
      </c>
      <c r="N571" s="108" t="s">
        <v>284</v>
      </c>
      <c r="O571" s="108" t="s">
        <v>306</v>
      </c>
      <c r="P571" s="120" t="s">
        <v>259</v>
      </c>
      <c r="Q571" s="108" t="s">
        <v>284</v>
      </c>
      <c r="R571" s="108" t="s">
        <v>306</v>
      </c>
      <c r="S571" s="120" t="s">
        <v>259</v>
      </c>
      <c r="T571" s="108" t="s">
        <v>329</v>
      </c>
      <c r="U571" s="108" t="s">
        <v>306</v>
      </c>
      <c r="V571" s="120" t="s">
        <v>269</v>
      </c>
      <c r="Y571" s="120"/>
      <c r="AB571" s="120"/>
      <c r="AE571" s="120"/>
    </row>
    <row r="572" spans="1:256" s="108" customFormat="1" x14ac:dyDescent="0.2">
      <c r="A572" s="108" t="s">
        <v>168</v>
      </c>
      <c r="B572" s="108" t="s">
        <v>105</v>
      </c>
      <c r="C572" s="108" t="s">
        <v>4717</v>
      </c>
      <c r="D572" s="123">
        <v>35786</v>
      </c>
      <c r="E572" s="109" t="s">
        <v>482</v>
      </c>
      <c r="F572" s="120"/>
      <c r="G572" s="120" t="s">
        <v>193</v>
      </c>
      <c r="J572" s="120"/>
      <c r="M572" s="120"/>
      <c r="P572" s="120"/>
      <c r="S572" s="120"/>
      <c r="V572" s="120"/>
      <c r="Y572" s="120"/>
      <c r="AB572" s="120"/>
      <c r="AE572" s="120"/>
    </row>
    <row r="573" spans="1:256" s="108" customFormat="1" x14ac:dyDescent="0.2">
      <c r="A573" s="108" t="s">
        <v>258</v>
      </c>
      <c r="B573" s="108" t="s">
        <v>118</v>
      </c>
      <c r="C573" s="108" t="s">
        <v>4718</v>
      </c>
      <c r="D573" s="123">
        <v>37237</v>
      </c>
      <c r="E573" s="109" t="s">
        <v>4462</v>
      </c>
      <c r="F573" s="120"/>
      <c r="G573" s="120" t="s">
        <v>241</v>
      </c>
      <c r="J573" s="120"/>
      <c r="M573" s="120"/>
      <c r="P573" s="120"/>
      <c r="S573" s="120"/>
      <c r="V573" s="120"/>
      <c r="Y573" s="120"/>
      <c r="AB573" s="120"/>
      <c r="AE573" s="120"/>
    </row>
    <row r="574" spans="1:256" s="108" customFormat="1" x14ac:dyDescent="0.2">
      <c r="A574" s="108" t="s">
        <v>202</v>
      </c>
      <c r="B574" s="108" t="s">
        <v>177</v>
      </c>
      <c r="C574" s="108" t="s">
        <v>524</v>
      </c>
      <c r="D574" s="123">
        <v>37132</v>
      </c>
      <c r="E574" s="109" t="s">
        <v>295</v>
      </c>
      <c r="F574" s="109" t="s">
        <v>295</v>
      </c>
      <c r="G574" s="120" t="s">
        <v>259</v>
      </c>
      <c r="H574" s="108" t="s">
        <v>202</v>
      </c>
      <c r="I574" s="108" t="s">
        <v>177</v>
      </c>
      <c r="J574" s="120" t="s">
        <v>249</v>
      </c>
      <c r="M574" s="120"/>
      <c r="P574" s="120"/>
      <c r="S574" s="120"/>
      <c r="V574" s="120"/>
      <c r="Y574" s="120"/>
      <c r="AB574" s="120"/>
      <c r="AE574" s="120"/>
    </row>
    <row r="575" spans="1:256" s="108" customFormat="1" x14ac:dyDescent="0.2">
      <c r="C575" s="108" t="s">
        <v>2135</v>
      </c>
      <c r="D575" s="123">
        <v>37014</v>
      </c>
      <c r="E575" s="109" t="s">
        <v>180</v>
      </c>
      <c r="F575" s="109" t="s">
        <v>188</v>
      </c>
      <c r="G575" s="120"/>
      <c r="H575" s="108" t="s">
        <v>905</v>
      </c>
      <c r="I575" s="116" t="s">
        <v>192</v>
      </c>
      <c r="J575" s="120" t="s">
        <v>241</v>
      </c>
      <c r="K575" s="108" t="s">
        <v>238</v>
      </c>
      <c r="L575" s="116" t="s">
        <v>192</v>
      </c>
      <c r="M575" s="120" t="s">
        <v>241</v>
      </c>
      <c r="O575" s="116"/>
      <c r="P575" s="120"/>
      <c r="R575" s="116"/>
      <c r="S575" s="120"/>
      <c r="U575" s="116"/>
      <c r="V575" s="120"/>
      <c r="X575" s="116"/>
      <c r="Y575" s="120"/>
      <c r="AA575" s="116"/>
      <c r="AB575" s="120"/>
      <c r="AD575" s="116"/>
      <c r="AE575" s="120"/>
      <c r="AG575" s="116"/>
      <c r="AH575" s="120"/>
      <c r="AJ575" s="116"/>
      <c r="AK575" s="120"/>
      <c r="AM575" s="116"/>
      <c r="AN575" s="120"/>
    </row>
    <row r="576" spans="1:256" s="100" customFormat="1" x14ac:dyDescent="0.2">
      <c r="A576" s="108"/>
      <c r="B576" s="108"/>
      <c r="C576" s="108" t="s">
        <v>4719</v>
      </c>
      <c r="D576" s="123">
        <v>35119</v>
      </c>
      <c r="E576" s="109" t="s">
        <v>361</v>
      </c>
      <c r="F576" s="109" t="s">
        <v>361</v>
      </c>
      <c r="G576" s="120"/>
      <c r="H576" s="108"/>
      <c r="I576" s="109"/>
      <c r="J576" s="109"/>
      <c r="K576" s="108" t="s">
        <v>103</v>
      </c>
      <c r="L576" s="109" t="s">
        <v>434</v>
      </c>
      <c r="M576" s="109" t="s">
        <v>4720</v>
      </c>
      <c r="N576" s="108" t="s">
        <v>103</v>
      </c>
      <c r="O576" s="109" t="s">
        <v>215</v>
      </c>
      <c r="P576" s="109" t="s">
        <v>4721</v>
      </c>
      <c r="Q576" s="108" t="s">
        <v>103</v>
      </c>
      <c r="R576" s="109" t="s">
        <v>215</v>
      </c>
      <c r="S576" s="109" t="s">
        <v>4722</v>
      </c>
      <c r="T576" s="108" t="s">
        <v>103</v>
      </c>
      <c r="U576" s="109" t="s">
        <v>123</v>
      </c>
      <c r="V576" s="109" t="s">
        <v>475</v>
      </c>
      <c r="W576" s="108" t="s">
        <v>103</v>
      </c>
      <c r="X576" s="109" t="s">
        <v>123</v>
      </c>
      <c r="Y576" s="109" t="s">
        <v>4723</v>
      </c>
      <c r="Z576" s="108" t="s">
        <v>103</v>
      </c>
      <c r="AA576" s="109" t="s">
        <v>123</v>
      </c>
      <c r="AB576" s="109" t="s">
        <v>4724</v>
      </c>
      <c r="AC576" s="108"/>
      <c r="AD576" s="109"/>
      <c r="AE576" s="109"/>
      <c r="AF576" s="108"/>
      <c r="AG576" s="109"/>
      <c r="AH576" s="109"/>
      <c r="AI576" s="108"/>
      <c r="AJ576" s="109"/>
      <c r="AK576" s="109"/>
      <c r="AL576" s="108"/>
      <c r="AM576" s="109"/>
      <c r="AN576" s="109"/>
      <c r="AO576" s="108"/>
      <c r="AP576" s="109"/>
      <c r="AQ576" s="109"/>
      <c r="AR576" s="108"/>
      <c r="AS576" s="109"/>
      <c r="AT576" s="109"/>
      <c r="AU576" s="108"/>
      <c r="AV576" s="109"/>
      <c r="AW576" s="109"/>
      <c r="AX576" s="108"/>
      <c r="AY576" s="109"/>
      <c r="AZ576" s="109"/>
      <c r="BA576" s="108"/>
      <c r="BB576" s="108"/>
      <c r="BC576" s="108"/>
      <c r="BD576" s="108"/>
      <c r="BE576" s="108"/>
      <c r="BF576" s="108"/>
      <c r="BG576" s="108"/>
      <c r="BH576" s="108"/>
      <c r="BI576" s="108"/>
      <c r="BJ576" s="108"/>
      <c r="BK576" s="108"/>
      <c r="BL576" s="108"/>
      <c r="BM576" s="108"/>
      <c r="BN576" s="108"/>
      <c r="BO576" s="108"/>
      <c r="BP576" s="108"/>
      <c r="BQ576" s="108"/>
      <c r="BR576" s="108"/>
      <c r="BS576" s="108"/>
      <c r="BT576" s="108"/>
      <c r="BU576" s="108"/>
      <c r="BV576" s="108"/>
      <c r="BW576" s="108"/>
      <c r="BX576" s="108"/>
      <c r="BY576" s="108"/>
      <c r="BZ576" s="108"/>
      <c r="CA576" s="108"/>
      <c r="CB576" s="108"/>
      <c r="CC576" s="108"/>
      <c r="CD576" s="108"/>
      <c r="CE576" s="108"/>
      <c r="CF576" s="108"/>
      <c r="CG576" s="108"/>
      <c r="CH576" s="108"/>
      <c r="CI576" s="108"/>
      <c r="CJ576" s="108"/>
      <c r="CK576" s="108"/>
      <c r="CL576" s="108"/>
      <c r="CM576" s="108"/>
      <c r="CN576" s="108"/>
      <c r="CO576" s="108"/>
      <c r="CP576" s="108"/>
      <c r="CQ576" s="108"/>
      <c r="CR576" s="108"/>
      <c r="CS576" s="108"/>
      <c r="CT576" s="108"/>
      <c r="CU576" s="108"/>
      <c r="CV576" s="108"/>
      <c r="CW576" s="108"/>
      <c r="CX576" s="108"/>
      <c r="CY576" s="108"/>
      <c r="CZ576" s="108"/>
      <c r="DA576" s="108"/>
      <c r="DB576" s="108"/>
      <c r="DC576" s="108"/>
      <c r="DD576" s="108"/>
      <c r="DE576" s="108"/>
      <c r="DF576" s="108"/>
      <c r="DG576" s="108"/>
      <c r="DH576" s="108"/>
      <c r="DI576" s="108"/>
      <c r="DJ576" s="108"/>
      <c r="DK576" s="108"/>
      <c r="DL576" s="108"/>
      <c r="DM576" s="108"/>
      <c r="DN576" s="108"/>
      <c r="DO576" s="108"/>
      <c r="DP576" s="108"/>
      <c r="DQ576" s="108"/>
      <c r="DR576" s="108"/>
      <c r="DS576" s="108"/>
      <c r="DT576" s="108"/>
      <c r="DU576" s="108"/>
      <c r="DV576" s="108"/>
      <c r="DW576" s="108"/>
      <c r="DX576" s="108"/>
      <c r="DY576" s="108"/>
      <c r="DZ576" s="108"/>
      <c r="EA576" s="108"/>
      <c r="EB576" s="108"/>
      <c r="EC576" s="108"/>
      <c r="ED576" s="108"/>
      <c r="EE576" s="108"/>
      <c r="EF576" s="108"/>
      <c r="EG576" s="108"/>
      <c r="EH576" s="108"/>
      <c r="EI576" s="108"/>
      <c r="EJ576" s="108"/>
      <c r="EK576" s="108"/>
      <c r="EL576" s="108"/>
      <c r="EM576" s="108"/>
      <c r="EN576" s="108"/>
      <c r="EO576" s="108"/>
      <c r="EP576" s="108"/>
      <c r="EQ576" s="108"/>
      <c r="ER576" s="108"/>
      <c r="ES576" s="108"/>
      <c r="ET576" s="108"/>
      <c r="EU576" s="108"/>
      <c r="EV576" s="108"/>
      <c r="EW576" s="108"/>
      <c r="EX576" s="108"/>
      <c r="EY576" s="108"/>
      <c r="EZ576" s="108"/>
      <c r="FA576" s="108"/>
      <c r="FB576" s="108"/>
      <c r="FC576" s="108"/>
      <c r="FD576" s="108"/>
      <c r="FE576" s="108"/>
      <c r="FF576" s="108"/>
      <c r="FG576" s="108"/>
      <c r="FH576" s="108"/>
      <c r="FI576" s="108"/>
      <c r="FJ576" s="108"/>
      <c r="FK576" s="108"/>
      <c r="FL576" s="108"/>
      <c r="FM576" s="108"/>
      <c r="FN576" s="108"/>
      <c r="FO576" s="108"/>
      <c r="FP576" s="108"/>
      <c r="FQ576" s="108"/>
      <c r="FR576" s="108"/>
      <c r="FS576" s="108"/>
      <c r="FT576" s="108"/>
      <c r="FU576" s="108"/>
      <c r="FV576" s="108"/>
      <c r="FW576" s="108"/>
      <c r="FX576" s="108"/>
      <c r="FY576" s="108"/>
      <c r="FZ576" s="108"/>
      <c r="GA576" s="108"/>
      <c r="GB576" s="108"/>
      <c r="GC576" s="108"/>
      <c r="GD576" s="108"/>
      <c r="GE576" s="108"/>
      <c r="GF576" s="108"/>
      <c r="GG576" s="108"/>
      <c r="GH576" s="108"/>
      <c r="GI576" s="108"/>
      <c r="GJ576" s="108"/>
      <c r="GK576" s="108"/>
      <c r="GL576" s="108"/>
      <c r="GM576" s="108"/>
      <c r="GN576" s="108"/>
      <c r="GO576" s="108"/>
      <c r="GP576" s="108"/>
      <c r="GQ576" s="108"/>
      <c r="GR576" s="108"/>
      <c r="GS576" s="108"/>
      <c r="GT576" s="108"/>
      <c r="GU576" s="108"/>
      <c r="GV576" s="108"/>
      <c r="GW576" s="108"/>
      <c r="GX576" s="108"/>
      <c r="GY576" s="108"/>
      <c r="GZ576" s="108"/>
      <c r="HA576" s="108"/>
      <c r="HB576" s="108"/>
      <c r="HC576" s="108"/>
      <c r="HD576" s="108"/>
      <c r="HE576" s="108"/>
      <c r="HF576" s="108"/>
      <c r="HG576" s="108"/>
      <c r="HH576" s="108"/>
      <c r="HI576" s="108"/>
      <c r="HJ576" s="108"/>
      <c r="HK576" s="108"/>
      <c r="HL576" s="108"/>
      <c r="HM576" s="108"/>
      <c r="HN576" s="108"/>
      <c r="HO576" s="108"/>
      <c r="HP576" s="108"/>
      <c r="HQ576" s="108"/>
      <c r="HR576" s="108"/>
      <c r="HS576" s="108"/>
      <c r="HT576" s="108"/>
      <c r="HU576" s="108"/>
      <c r="HV576" s="108"/>
      <c r="HW576" s="108"/>
      <c r="HX576" s="108"/>
      <c r="HY576" s="108"/>
      <c r="HZ576" s="108"/>
      <c r="IA576" s="108"/>
      <c r="IB576" s="108"/>
      <c r="IC576" s="108"/>
      <c r="ID576" s="108"/>
      <c r="IE576" s="108"/>
      <c r="IF576" s="108"/>
      <c r="IG576" s="108"/>
      <c r="IH576" s="108"/>
      <c r="II576" s="108"/>
      <c r="IJ576" s="108"/>
      <c r="IK576" s="108"/>
      <c r="IL576" s="108"/>
      <c r="IM576" s="108"/>
      <c r="IN576" s="108"/>
      <c r="IO576" s="108"/>
      <c r="IP576" s="108"/>
      <c r="IQ576" s="108"/>
      <c r="IR576" s="108"/>
      <c r="IS576" s="108"/>
      <c r="IT576" s="108"/>
      <c r="IU576" s="108"/>
      <c r="IV576" s="108"/>
    </row>
    <row r="577" spans="1:256" s="108" customFormat="1" x14ac:dyDescent="0.2">
      <c r="A577" s="108" t="s">
        <v>156</v>
      </c>
      <c r="B577" s="108" t="s">
        <v>177</v>
      </c>
      <c r="C577" s="108" t="s">
        <v>2929</v>
      </c>
      <c r="D577" s="123">
        <v>36093</v>
      </c>
      <c r="E577" s="116" t="s">
        <v>283</v>
      </c>
      <c r="F577" s="120" t="s">
        <v>4290</v>
      </c>
      <c r="G577" s="120" t="s">
        <v>141</v>
      </c>
      <c r="H577" s="108" t="s">
        <v>156</v>
      </c>
      <c r="I577" s="108" t="s">
        <v>177</v>
      </c>
      <c r="J577" s="120" t="s">
        <v>164</v>
      </c>
      <c r="K577" s="108" t="s">
        <v>156</v>
      </c>
      <c r="L577" s="108" t="s">
        <v>177</v>
      </c>
      <c r="M577" s="120" t="s">
        <v>141</v>
      </c>
      <c r="N577" s="108" t="s">
        <v>162</v>
      </c>
      <c r="O577" s="108" t="s">
        <v>177</v>
      </c>
      <c r="P577" s="120" t="s">
        <v>1043</v>
      </c>
      <c r="Q577" s="108" t="s">
        <v>162</v>
      </c>
      <c r="R577" s="108" t="s">
        <v>177</v>
      </c>
      <c r="S577" s="120" t="s">
        <v>2930</v>
      </c>
      <c r="V577" s="120"/>
      <c r="Y577" s="120"/>
      <c r="AB577" s="120"/>
      <c r="AE577" s="120"/>
      <c r="BB577" s="116"/>
      <c r="BC577" s="120"/>
      <c r="BE577" s="116"/>
      <c r="BF577" s="120"/>
      <c r="BH577" s="116"/>
      <c r="BI577" s="120"/>
      <c r="BK577" s="116"/>
      <c r="BL577" s="120"/>
      <c r="BN577" s="116"/>
      <c r="BO577" s="120"/>
      <c r="BR577" s="120"/>
      <c r="BS577" s="116"/>
      <c r="BT577" s="116"/>
      <c r="BU577" s="116"/>
      <c r="BV577" s="116"/>
      <c r="BW577" s="116"/>
      <c r="BX577" s="116"/>
    </row>
    <row r="578" spans="1:256" s="108" customFormat="1" x14ac:dyDescent="0.2">
      <c r="A578" t="s">
        <v>212</v>
      </c>
      <c r="B578" t="s">
        <v>232</v>
      </c>
      <c r="C578" s="108" t="s">
        <v>3715</v>
      </c>
      <c r="D578" s="123">
        <v>35889</v>
      </c>
      <c r="E578" s="109" t="s">
        <v>448</v>
      </c>
      <c r="F578" s="120" t="s">
        <v>187</v>
      </c>
      <c r="G578" s="120" t="s">
        <v>247</v>
      </c>
      <c r="J578" s="120"/>
      <c r="K578" s="108" t="s">
        <v>212</v>
      </c>
      <c r="L578" s="108" t="s">
        <v>192</v>
      </c>
      <c r="M578" s="120" t="s">
        <v>203</v>
      </c>
      <c r="N578" s="108" t="s">
        <v>212</v>
      </c>
      <c r="O578" s="108" t="s">
        <v>192</v>
      </c>
      <c r="P578" s="120" t="s">
        <v>247</v>
      </c>
      <c r="Q578" s="108" t="s">
        <v>258</v>
      </c>
      <c r="R578" s="108" t="s">
        <v>192</v>
      </c>
      <c r="S578" s="120" t="s">
        <v>241</v>
      </c>
      <c r="V578" s="120"/>
      <c r="Y578" s="120"/>
      <c r="AB578" s="120"/>
      <c r="AE578" s="120"/>
      <c r="BB578" s="109"/>
      <c r="BC578" s="109"/>
      <c r="BE578" s="109"/>
      <c r="BF578" s="109"/>
      <c r="BH578" s="109"/>
      <c r="BI578" s="109"/>
      <c r="BK578" s="109"/>
      <c r="BL578" s="109"/>
      <c r="BN578" s="109"/>
      <c r="BO578" s="109"/>
      <c r="BQ578" s="123"/>
      <c r="BR578" s="109"/>
      <c r="BS578" s="116"/>
      <c r="BU578" s="120"/>
      <c r="BV578" s="116"/>
      <c r="BW578" s="116"/>
      <c r="BX578" s="125"/>
    </row>
    <row r="579" spans="1:256" s="108" customFormat="1" x14ac:dyDescent="0.2">
      <c r="A579" t="s">
        <v>202</v>
      </c>
      <c r="B579" t="s">
        <v>81</v>
      </c>
      <c r="C579" s="108" t="s">
        <v>2018</v>
      </c>
      <c r="D579" s="123">
        <v>35297</v>
      </c>
      <c r="E579" s="116" t="s">
        <v>548</v>
      </c>
      <c r="F579" s="120" t="s">
        <v>1631</v>
      </c>
      <c r="G579" s="120" t="s">
        <v>234</v>
      </c>
      <c r="H579" s="108" t="s">
        <v>202</v>
      </c>
      <c r="I579" s="108" t="s">
        <v>81</v>
      </c>
      <c r="J579" s="120" t="s">
        <v>249</v>
      </c>
      <c r="K579" s="108" t="s">
        <v>202</v>
      </c>
      <c r="L579" s="108" t="s">
        <v>81</v>
      </c>
      <c r="M579" s="120" t="s">
        <v>196</v>
      </c>
      <c r="N579" s="108" t="s">
        <v>265</v>
      </c>
      <c r="O579" s="108" t="s">
        <v>556</v>
      </c>
      <c r="P579" s="120" t="s">
        <v>587</v>
      </c>
      <c r="S579" s="120"/>
      <c r="T579" s="108" t="s">
        <v>258</v>
      </c>
      <c r="U579" s="108" t="s">
        <v>93</v>
      </c>
      <c r="V579" s="120" t="s">
        <v>273</v>
      </c>
      <c r="Y579" s="120"/>
      <c r="AB579" s="120"/>
      <c r="AE579" s="120"/>
      <c r="BY579" s="124"/>
    </row>
    <row r="580" spans="1:256" s="108" customFormat="1" x14ac:dyDescent="0.2">
      <c r="A580" s="108" t="s">
        <v>238</v>
      </c>
      <c r="B580" s="108" t="s">
        <v>81</v>
      </c>
      <c r="C580" s="108" t="s">
        <v>4725</v>
      </c>
      <c r="D580" s="123">
        <v>37299</v>
      </c>
      <c r="E580" s="109" t="s">
        <v>4449</v>
      </c>
      <c r="F580" s="120"/>
      <c r="G580" s="120" t="s">
        <v>161</v>
      </c>
      <c r="J580" s="120"/>
      <c r="M580" s="120"/>
      <c r="P580" s="120"/>
      <c r="S580" s="120"/>
      <c r="V580" s="120"/>
      <c r="Y580" s="120"/>
      <c r="AB580" s="120"/>
      <c r="AE580" s="120"/>
    </row>
    <row r="581" spans="1:256" s="108" customFormat="1" x14ac:dyDescent="0.2">
      <c r="A581" s="108" t="s">
        <v>194</v>
      </c>
      <c r="B581" s="108" t="s">
        <v>330</v>
      </c>
      <c r="C581" s="108" t="s">
        <v>1053</v>
      </c>
      <c r="D581" s="123">
        <v>37351</v>
      </c>
      <c r="E581" s="109" t="s">
        <v>2419</v>
      </c>
      <c r="F581" s="120" t="s">
        <v>295</v>
      </c>
      <c r="G581" s="120" t="s">
        <v>228</v>
      </c>
      <c r="H581" s="108" t="s">
        <v>274</v>
      </c>
      <c r="I581" s="108" t="s">
        <v>330</v>
      </c>
      <c r="J581" s="120" t="s">
        <v>248</v>
      </c>
      <c r="M581" s="120"/>
      <c r="P581" s="120"/>
      <c r="S581" s="120"/>
      <c r="V581" s="120"/>
      <c r="Y581" s="120"/>
      <c r="AB581" s="120"/>
      <c r="AE581" s="120"/>
    </row>
    <row r="582" spans="1:256" s="108" customFormat="1" x14ac:dyDescent="0.2">
      <c r="C582" s="108" t="s">
        <v>1286</v>
      </c>
      <c r="D582" s="123">
        <v>35858</v>
      </c>
      <c r="E582" s="116" t="s">
        <v>415</v>
      </c>
      <c r="F582" s="120" t="s">
        <v>150</v>
      </c>
      <c r="G582" s="120"/>
      <c r="H582" s="108" t="s">
        <v>409</v>
      </c>
      <c r="I582" s="108" t="s">
        <v>170</v>
      </c>
      <c r="J582" s="120" t="s">
        <v>412</v>
      </c>
      <c r="K582" s="108" t="s">
        <v>409</v>
      </c>
      <c r="L582" s="108" t="s">
        <v>434</v>
      </c>
      <c r="M582" s="120" t="s">
        <v>389</v>
      </c>
      <c r="N582" s="108" t="s">
        <v>397</v>
      </c>
      <c r="O582" s="108" t="s">
        <v>434</v>
      </c>
      <c r="P582" s="120" t="s">
        <v>398</v>
      </c>
      <c r="Q582" s="108" t="s">
        <v>409</v>
      </c>
      <c r="R582" s="108" t="s">
        <v>434</v>
      </c>
      <c r="S582" s="120" t="s">
        <v>831</v>
      </c>
      <c r="T582" s="108" t="s">
        <v>409</v>
      </c>
      <c r="U582" s="108" t="s">
        <v>434</v>
      </c>
      <c r="V582" s="120" t="s">
        <v>406</v>
      </c>
      <c r="Y582" s="120"/>
      <c r="AB582" s="120"/>
      <c r="AE582" s="120"/>
    </row>
    <row r="583" spans="1:256" s="108" customFormat="1" x14ac:dyDescent="0.2">
      <c r="C583" s="108" t="s">
        <v>3315</v>
      </c>
      <c r="D583" s="123">
        <v>34743</v>
      </c>
      <c r="E583" s="109" t="s">
        <v>536</v>
      </c>
      <c r="F583" s="108" t="s">
        <v>2534</v>
      </c>
      <c r="G583" s="120"/>
      <c r="H583" s="108" t="s">
        <v>386</v>
      </c>
      <c r="I583" s="108" t="s">
        <v>261</v>
      </c>
      <c r="J583" s="109" t="s">
        <v>393</v>
      </c>
      <c r="K583" s="108" t="s">
        <v>386</v>
      </c>
      <c r="L583" s="108" t="s">
        <v>134</v>
      </c>
      <c r="M583" s="109" t="s">
        <v>167</v>
      </c>
      <c r="N583" s="108" t="s">
        <v>402</v>
      </c>
      <c r="O583" s="108" t="s">
        <v>134</v>
      </c>
      <c r="P583" s="109" t="s">
        <v>393</v>
      </c>
      <c r="Q583" s="108" t="s">
        <v>402</v>
      </c>
      <c r="R583" s="108" t="s">
        <v>134</v>
      </c>
      <c r="S583" s="109" t="s">
        <v>167</v>
      </c>
      <c r="T583" s="108" t="s">
        <v>402</v>
      </c>
      <c r="U583" s="108" t="s">
        <v>134</v>
      </c>
      <c r="V583" s="109" t="s">
        <v>393</v>
      </c>
      <c r="W583" s="108" t="s">
        <v>399</v>
      </c>
      <c r="X583" s="108" t="s">
        <v>396</v>
      </c>
      <c r="Y583" s="109" t="s">
        <v>141</v>
      </c>
      <c r="Z583" s="108" t="s">
        <v>386</v>
      </c>
      <c r="AA583" s="108" t="s">
        <v>396</v>
      </c>
      <c r="AB583" s="109" t="s">
        <v>393</v>
      </c>
      <c r="AC583" s="108" t="s">
        <v>1278</v>
      </c>
      <c r="AD583" s="108" t="s">
        <v>134</v>
      </c>
      <c r="AE583" s="109" t="s">
        <v>167</v>
      </c>
      <c r="AF583" s="108" t="s">
        <v>397</v>
      </c>
      <c r="AG583" s="108" t="s">
        <v>134</v>
      </c>
      <c r="AH583" s="109" t="s">
        <v>398</v>
      </c>
    </row>
    <row r="584" spans="1:256" s="108" customFormat="1" x14ac:dyDescent="0.2">
      <c r="A584" s="108" t="s">
        <v>399</v>
      </c>
      <c r="B584" s="108" t="s">
        <v>396</v>
      </c>
      <c r="C584" s="108" t="s">
        <v>1424</v>
      </c>
      <c r="D584" s="123">
        <v>36041</v>
      </c>
      <c r="E584" s="116" t="s">
        <v>230</v>
      </c>
      <c r="F584" s="120" t="s">
        <v>150</v>
      </c>
      <c r="G584" s="120" t="s">
        <v>141</v>
      </c>
      <c r="H584" s="108" t="s">
        <v>402</v>
      </c>
      <c r="I584" s="108" t="s">
        <v>242</v>
      </c>
      <c r="J584" s="120" t="s">
        <v>141</v>
      </c>
      <c r="K584" s="108" t="s">
        <v>402</v>
      </c>
      <c r="L584" s="108" t="s">
        <v>324</v>
      </c>
      <c r="M584" s="120" t="s">
        <v>164</v>
      </c>
      <c r="N584" s="108" t="s">
        <v>402</v>
      </c>
      <c r="O584" s="108" t="s">
        <v>324</v>
      </c>
      <c r="P584" s="120" t="s">
        <v>141</v>
      </c>
      <c r="Q584" s="108" t="s">
        <v>402</v>
      </c>
      <c r="R584" s="108" t="s">
        <v>324</v>
      </c>
      <c r="S584" s="120" t="s">
        <v>393</v>
      </c>
      <c r="T584" s="108" t="s">
        <v>397</v>
      </c>
      <c r="U584" s="108" t="s">
        <v>324</v>
      </c>
      <c r="V584" s="120" t="s">
        <v>398</v>
      </c>
      <c r="Y584" s="120"/>
      <c r="AB584" s="120"/>
      <c r="AE584" s="120"/>
      <c r="BY584" s="128"/>
    </row>
    <row r="585" spans="1:256" s="108" customFormat="1" x14ac:dyDescent="0.2">
      <c r="A585" s="108" t="s">
        <v>80</v>
      </c>
      <c r="B585" s="108" t="s">
        <v>556</v>
      </c>
      <c r="C585" s="108" t="s">
        <v>3882</v>
      </c>
      <c r="D585" s="123">
        <v>36888</v>
      </c>
      <c r="E585" s="109" t="s">
        <v>3181</v>
      </c>
      <c r="F585" s="120"/>
      <c r="G585" s="120"/>
      <c r="J585" s="120"/>
      <c r="M585" s="120"/>
      <c r="P585" s="120"/>
      <c r="S585" s="120"/>
      <c r="V585" s="120"/>
      <c r="Y585" s="120"/>
      <c r="AB585" s="120"/>
      <c r="AE585" s="120"/>
      <c r="BB585" s="109"/>
      <c r="BC585" s="109"/>
      <c r="BE585" s="109"/>
      <c r="BF585" s="109"/>
      <c r="BH585" s="109"/>
      <c r="BI585" s="109"/>
      <c r="BK585" s="109"/>
      <c r="BL585" s="109"/>
      <c r="BN585" s="109"/>
      <c r="BO585" s="109"/>
      <c r="BQ585" s="123"/>
      <c r="BR585" s="109"/>
      <c r="BS585" s="116"/>
      <c r="BU585" s="120"/>
      <c r="BV585" s="116"/>
      <c r="BW585" s="116"/>
      <c r="BX585" s="125"/>
    </row>
    <row r="586" spans="1:256" s="108" customFormat="1" x14ac:dyDescent="0.2">
      <c r="A586" s="108" t="s">
        <v>156</v>
      </c>
      <c r="B586" s="108" t="s">
        <v>242</v>
      </c>
      <c r="C586" s="108" t="s">
        <v>4726</v>
      </c>
      <c r="D586" s="123">
        <v>37797</v>
      </c>
      <c r="E586" s="109" t="s">
        <v>4462</v>
      </c>
      <c r="F586" s="120"/>
      <c r="G586" s="120" t="s">
        <v>164</v>
      </c>
      <c r="J586" s="120"/>
      <c r="M586" s="120"/>
      <c r="P586" s="120"/>
      <c r="S586" s="120"/>
      <c r="V586" s="120"/>
      <c r="Y586" s="120"/>
      <c r="AB586" s="120"/>
      <c r="AE586" s="120"/>
    </row>
    <row r="587" spans="1:256" s="108" customFormat="1" x14ac:dyDescent="0.2">
      <c r="A587" s="108" t="s">
        <v>315</v>
      </c>
      <c r="B587" s="108" t="s">
        <v>432</v>
      </c>
      <c r="C587" s="108" t="s">
        <v>1233</v>
      </c>
      <c r="D587" s="123">
        <v>35191</v>
      </c>
      <c r="E587" s="109" t="s">
        <v>548</v>
      </c>
      <c r="F587" s="109" t="s">
        <v>4727</v>
      </c>
      <c r="G587" s="120" t="s">
        <v>266</v>
      </c>
      <c r="H587" s="108" t="s">
        <v>298</v>
      </c>
      <c r="I587" s="109" t="s">
        <v>432</v>
      </c>
      <c r="J587" s="120" t="s">
        <v>339</v>
      </c>
      <c r="K587" s="108" t="s">
        <v>315</v>
      </c>
      <c r="L587" s="109" t="s">
        <v>432</v>
      </c>
      <c r="M587" s="120" t="s">
        <v>339</v>
      </c>
      <c r="N587" s="108" t="s">
        <v>288</v>
      </c>
      <c r="O587" s="109" t="s">
        <v>434</v>
      </c>
      <c r="P587" s="120" t="s">
        <v>228</v>
      </c>
      <c r="Q587" s="108" t="s">
        <v>288</v>
      </c>
      <c r="R587" s="109" t="s">
        <v>434</v>
      </c>
      <c r="S587" s="120" t="s">
        <v>201</v>
      </c>
      <c r="T587" s="108" t="s">
        <v>315</v>
      </c>
      <c r="U587" s="109" t="s">
        <v>434</v>
      </c>
      <c r="V587" s="120" t="s">
        <v>266</v>
      </c>
      <c r="W587" s="108" t="s">
        <v>315</v>
      </c>
      <c r="X587" s="109" t="s">
        <v>434</v>
      </c>
      <c r="Y587" s="109" t="s">
        <v>754</v>
      </c>
      <c r="AA587" s="109"/>
      <c r="AB587" s="109"/>
      <c r="AD587" s="109"/>
      <c r="AE587" s="109"/>
      <c r="AG587" s="109"/>
      <c r="AH587" s="109"/>
      <c r="AJ587" s="109"/>
      <c r="AK587" s="109"/>
      <c r="AM587" s="109"/>
      <c r="AN587" s="109"/>
      <c r="AP587" s="109"/>
      <c r="AQ587" s="109"/>
      <c r="AS587" s="109"/>
      <c r="AT587" s="109"/>
      <c r="AV587" s="109"/>
      <c r="AW587" s="109"/>
      <c r="AY587" s="109"/>
      <c r="AZ587" s="109"/>
      <c r="BB587" s="109"/>
      <c r="BC587" s="109"/>
      <c r="BE587" s="109"/>
      <c r="BF587" s="109"/>
      <c r="BH587" s="109"/>
      <c r="BI587" s="109"/>
      <c r="BK587" s="109"/>
      <c r="BL587" s="109"/>
      <c r="BN587" s="109"/>
      <c r="BO587" s="109"/>
      <c r="BQ587" s="123"/>
      <c r="BR587" s="109"/>
      <c r="BS587" s="116"/>
      <c r="BU587" s="120"/>
      <c r="BV587" s="116"/>
      <c r="BW587" s="116"/>
      <c r="BX587" s="125"/>
    </row>
    <row r="588" spans="1:256" s="108" customFormat="1" x14ac:dyDescent="0.2">
      <c r="A588" s="108" t="s">
        <v>265</v>
      </c>
      <c r="B588" s="108" t="s">
        <v>81</v>
      </c>
      <c r="C588" s="108" t="s">
        <v>1776</v>
      </c>
      <c r="D588" s="123">
        <v>36304</v>
      </c>
      <c r="E588" s="109" t="s">
        <v>180</v>
      </c>
      <c r="F588" s="120" t="s">
        <v>621</v>
      </c>
      <c r="G588" s="120" t="s">
        <v>266</v>
      </c>
      <c r="H588" s="108" t="s">
        <v>202</v>
      </c>
      <c r="I588" s="108" t="s">
        <v>81</v>
      </c>
      <c r="J588" s="120" t="s">
        <v>266</v>
      </c>
      <c r="M588" s="120"/>
      <c r="P588" s="120"/>
      <c r="S588" s="120"/>
      <c r="V588" s="120"/>
      <c r="Y588" s="120"/>
      <c r="AB588" s="120"/>
      <c r="AE588" s="120"/>
    </row>
    <row r="589" spans="1:256" s="108" customFormat="1" x14ac:dyDescent="0.2">
      <c r="A589" s="108" t="s">
        <v>94</v>
      </c>
      <c r="B589" s="108" t="s">
        <v>177</v>
      </c>
      <c r="C589" s="108" t="s">
        <v>1982</v>
      </c>
      <c r="D589" s="123">
        <v>36233</v>
      </c>
      <c r="E589" s="116" t="s">
        <v>677</v>
      </c>
      <c r="F589" s="120" t="s">
        <v>283</v>
      </c>
      <c r="G589" s="120" t="s">
        <v>1981</v>
      </c>
      <c r="H589" s="108" t="s">
        <v>94</v>
      </c>
      <c r="I589" s="108" t="s">
        <v>95</v>
      </c>
      <c r="J589" s="120" t="s">
        <v>4728</v>
      </c>
      <c r="K589" s="108" t="s">
        <v>103</v>
      </c>
      <c r="L589" s="108" t="s">
        <v>95</v>
      </c>
      <c r="M589" s="120" t="s">
        <v>1984</v>
      </c>
      <c r="N589" s="108" t="s">
        <v>103</v>
      </c>
      <c r="O589" s="108" t="s">
        <v>95</v>
      </c>
      <c r="P589" s="120" t="s">
        <v>1985</v>
      </c>
      <c r="Q589" s="108" t="s">
        <v>94</v>
      </c>
      <c r="R589" s="108" t="s">
        <v>95</v>
      </c>
      <c r="S589" s="120" t="s">
        <v>1986</v>
      </c>
      <c r="V589" s="120"/>
      <c r="Y589" s="120"/>
      <c r="AB589" s="120"/>
      <c r="AE589" s="120"/>
      <c r="BB589" s="116"/>
      <c r="BC589" s="120"/>
      <c r="BE589" s="116"/>
      <c r="BF589" s="120"/>
      <c r="BH589" s="116"/>
      <c r="BI589" s="120"/>
      <c r="BK589" s="116"/>
      <c r="BL589" s="120"/>
      <c r="BN589" s="116"/>
      <c r="BO589" s="120"/>
      <c r="BR589" s="120"/>
      <c r="BS589" s="116"/>
      <c r="BT589" s="116"/>
      <c r="BU589" s="116"/>
      <c r="BV589" s="116"/>
      <c r="BW589" s="116"/>
      <c r="BX589" s="116"/>
    </row>
    <row r="590" spans="1:256" s="108" customFormat="1" x14ac:dyDescent="0.2">
      <c r="A590" s="108" t="s">
        <v>298</v>
      </c>
      <c r="B590" s="108" t="s">
        <v>192</v>
      </c>
      <c r="C590" s="108" t="s">
        <v>2158</v>
      </c>
      <c r="D590" s="123">
        <v>35447</v>
      </c>
      <c r="E590" s="116" t="s">
        <v>150</v>
      </c>
      <c r="F590" s="120" t="s">
        <v>990</v>
      </c>
      <c r="G590" s="120" t="s">
        <v>269</v>
      </c>
      <c r="H590" s="108" t="s">
        <v>298</v>
      </c>
      <c r="I590" s="108" t="s">
        <v>434</v>
      </c>
      <c r="J590" s="120" t="s">
        <v>241</v>
      </c>
      <c r="K590" s="108" t="s">
        <v>315</v>
      </c>
      <c r="L590" s="108" t="s">
        <v>195</v>
      </c>
      <c r="M590" s="120" t="s">
        <v>273</v>
      </c>
      <c r="N590" s="108" t="s">
        <v>315</v>
      </c>
      <c r="O590" s="108" t="s">
        <v>195</v>
      </c>
      <c r="P590" s="120" t="s">
        <v>266</v>
      </c>
      <c r="Q590" s="108" t="s">
        <v>315</v>
      </c>
      <c r="R590" s="108" t="s">
        <v>195</v>
      </c>
      <c r="S590" s="120" t="s">
        <v>266</v>
      </c>
      <c r="T590" s="108" t="s">
        <v>575</v>
      </c>
      <c r="U590" s="108" t="s">
        <v>195</v>
      </c>
      <c r="V590" s="120" t="s">
        <v>266</v>
      </c>
      <c r="Y590" s="120"/>
      <c r="AB590" s="120"/>
      <c r="AE590" s="120"/>
    </row>
    <row r="591" spans="1:256" ht="12.75" customHeight="1" x14ac:dyDescent="0.2">
      <c r="A591" s="108"/>
      <c r="B591" s="108"/>
      <c r="C591" s="108" t="s">
        <v>4729</v>
      </c>
      <c r="D591" s="123">
        <v>35128</v>
      </c>
      <c r="E591" s="109" t="s">
        <v>361</v>
      </c>
      <c r="F591" s="109" t="s">
        <v>362</v>
      </c>
      <c r="G591" s="120"/>
      <c r="H591" s="108"/>
      <c r="I591" s="109"/>
      <c r="J591" s="109"/>
      <c r="K591" s="108" t="s">
        <v>147</v>
      </c>
      <c r="L591" s="109" t="s">
        <v>195</v>
      </c>
      <c r="M591" s="109"/>
      <c r="N591" s="108" t="s">
        <v>147</v>
      </c>
      <c r="O591" s="109" t="s">
        <v>195</v>
      </c>
      <c r="P591" s="109"/>
      <c r="Q591" s="108" t="s">
        <v>147</v>
      </c>
      <c r="R591" s="109" t="s">
        <v>195</v>
      </c>
      <c r="S591" s="109"/>
      <c r="T591" s="108" t="s">
        <v>133</v>
      </c>
      <c r="U591" s="109" t="s">
        <v>195</v>
      </c>
      <c r="V591" s="109"/>
      <c r="W591" s="108" t="s">
        <v>133</v>
      </c>
      <c r="X591" s="109" t="s">
        <v>195</v>
      </c>
      <c r="Y591" s="109"/>
      <c r="Z591" s="108" t="s">
        <v>133</v>
      </c>
      <c r="AA591" s="109" t="s">
        <v>195</v>
      </c>
      <c r="AB591" s="109"/>
      <c r="AC591" s="108"/>
      <c r="AD591" s="109"/>
      <c r="AE591" s="109"/>
      <c r="AF591" s="108"/>
      <c r="AG591" s="109"/>
      <c r="AH591" s="109"/>
      <c r="AI591" s="108"/>
      <c r="AJ591" s="109"/>
      <c r="AK591" s="109"/>
      <c r="AL591" s="108"/>
      <c r="AM591" s="109"/>
      <c r="AN591" s="109"/>
      <c r="AO591" s="108"/>
      <c r="AP591" s="109"/>
      <c r="AQ591" s="109"/>
      <c r="AR591" s="108"/>
      <c r="AS591" s="109"/>
      <c r="AT591" s="109"/>
      <c r="AU591" s="108"/>
      <c r="AV591" s="109"/>
      <c r="AW591" s="109"/>
      <c r="AX591" s="108"/>
      <c r="AY591" s="109"/>
      <c r="AZ591" s="109"/>
      <c r="BA591" s="108"/>
      <c r="BB591" s="108"/>
      <c r="BC591" s="108"/>
      <c r="BD591" s="108"/>
      <c r="BE591" s="108"/>
      <c r="BF591" s="108"/>
      <c r="BG591" s="108"/>
      <c r="BH591" s="108"/>
      <c r="BI591" s="108"/>
      <c r="BJ591" s="108"/>
      <c r="BK591" s="108"/>
      <c r="BL591" s="108"/>
      <c r="BM591" s="108"/>
      <c r="BN591" s="108"/>
      <c r="BO591" s="108"/>
      <c r="BP591" s="108"/>
      <c r="BQ591" s="108"/>
      <c r="BR591" s="108"/>
      <c r="BS591" s="108"/>
      <c r="BT591" s="108"/>
      <c r="BU591" s="108"/>
      <c r="BV591" s="108"/>
      <c r="BW591" s="108"/>
      <c r="BX591" s="108"/>
      <c r="BY591" s="108"/>
      <c r="BZ591" s="108"/>
      <c r="CA591" s="108"/>
      <c r="CB591" s="108"/>
      <c r="CC591" s="108"/>
      <c r="CD591" s="108"/>
      <c r="CE591" s="108"/>
      <c r="CF591" s="108"/>
      <c r="CG591" s="108"/>
      <c r="CH591" s="108"/>
      <c r="CI591" s="108"/>
      <c r="CJ591" s="108"/>
      <c r="CK591" s="108"/>
      <c r="CL591" s="108"/>
      <c r="CM591" s="108"/>
      <c r="CN591" s="108"/>
      <c r="CO591" s="108"/>
      <c r="CP591" s="108"/>
      <c r="CQ591" s="108"/>
      <c r="CR591" s="108"/>
      <c r="CS591" s="108"/>
      <c r="CT591" s="108"/>
      <c r="CU591" s="108"/>
      <c r="CV591" s="108"/>
      <c r="CW591" s="108"/>
      <c r="CX591" s="108"/>
      <c r="CY591" s="108"/>
      <c r="CZ591" s="108"/>
      <c r="DA591" s="108"/>
      <c r="DB591" s="108"/>
      <c r="DC591" s="108"/>
      <c r="DD591" s="108"/>
      <c r="DE591" s="108"/>
      <c r="DF591" s="108"/>
      <c r="DG591" s="108"/>
      <c r="DH591" s="108"/>
      <c r="DI591" s="108"/>
      <c r="DJ591" s="108"/>
      <c r="DK591" s="108"/>
      <c r="DL591" s="108"/>
      <c r="DM591" s="108"/>
      <c r="DN591" s="108"/>
      <c r="DO591" s="108"/>
      <c r="DP591" s="108"/>
      <c r="DQ591" s="108"/>
      <c r="DR591" s="108"/>
      <c r="DS591" s="108"/>
      <c r="DT591" s="108"/>
      <c r="DU591" s="108"/>
      <c r="DV591" s="108"/>
      <c r="DW591" s="108"/>
      <c r="DX591" s="108"/>
      <c r="DY591" s="108"/>
      <c r="DZ591" s="108"/>
      <c r="EA591" s="108"/>
      <c r="EB591" s="108"/>
      <c r="EC591" s="108"/>
      <c r="ED591" s="108"/>
      <c r="EE591" s="108"/>
      <c r="EF591" s="108"/>
      <c r="EG591" s="108"/>
      <c r="EH591" s="108"/>
      <c r="EI591" s="108"/>
      <c r="EJ591" s="108"/>
      <c r="EK591" s="108"/>
      <c r="EL591" s="108"/>
      <c r="EM591" s="108"/>
      <c r="EN591" s="108"/>
      <c r="EO591" s="108"/>
      <c r="EP591" s="108"/>
      <c r="EQ591" s="108"/>
      <c r="ER591" s="108"/>
      <c r="ES591" s="108"/>
      <c r="ET591" s="108"/>
      <c r="EU591" s="108"/>
      <c r="EV591" s="108"/>
      <c r="EW591" s="108"/>
      <c r="EX591" s="108"/>
      <c r="EY591" s="108"/>
      <c r="EZ591" s="108"/>
      <c r="FA591" s="108"/>
      <c r="FB591" s="108"/>
      <c r="FC591" s="108"/>
      <c r="FD591" s="108"/>
      <c r="FE591" s="108"/>
      <c r="FF591" s="108"/>
      <c r="FG591" s="108"/>
      <c r="FH591" s="108"/>
      <c r="FI591" s="108"/>
      <c r="FJ591" s="108"/>
      <c r="FK591" s="108"/>
      <c r="FL591" s="108"/>
      <c r="FM591" s="108"/>
      <c r="FN591" s="108"/>
      <c r="FO591" s="108"/>
      <c r="FP591" s="108"/>
      <c r="FQ591" s="108"/>
      <c r="FR591" s="108"/>
      <c r="FS591" s="108"/>
      <c r="FT591" s="108"/>
      <c r="FU591" s="108"/>
      <c r="FV591" s="108"/>
      <c r="FW591" s="108"/>
      <c r="FX591" s="108"/>
      <c r="FY591" s="108"/>
      <c r="FZ591" s="108"/>
      <c r="GA591" s="108"/>
      <c r="GB591" s="108"/>
      <c r="GC591" s="108"/>
      <c r="GD591" s="108"/>
      <c r="GE591" s="108"/>
      <c r="GF591" s="108"/>
      <c r="GG591" s="108"/>
      <c r="GH591" s="108"/>
      <c r="GI591" s="108"/>
      <c r="GJ591" s="108"/>
      <c r="GK591" s="108"/>
      <c r="GL591" s="108"/>
      <c r="GM591" s="108"/>
      <c r="GN591" s="108"/>
      <c r="GO591" s="108"/>
      <c r="GP591" s="108"/>
      <c r="GQ591" s="108"/>
      <c r="GR591" s="108"/>
      <c r="GS591" s="108"/>
      <c r="GT591" s="108"/>
      <c r="GU591" s="108"/>
      <c r="GV591" s="108"/>
      <c r="GW591" s="108"/>
      <c r="GX591" s="108"/>
      <c r="GY591" s="108"/>
      <c r="GZ591" s="108"/>
      <c r="HA591" s="108"/>
      <c r="HB591" s="108"/>
      <c r="HC591" s="108"/>
      <c r="HD591" s="108"/>
      <c r="HE591" s="108"/>
      <c r="HF591" s="108"/>
      <c r="HG591" s="108"/>
      <c r="HH591" s="108"/>
      <c r="HI591" s="108"/>
      <c r="HJ591" s="108"/>
      <c r="HK591" s="108"/>
      <c r="HL591" s="108"/>
      <c r="HM591" s="108"/>
      <c r="HN591" s="108"/>
      <c r="HO591" s="108"/>
      <c r="HP591" s="108"/>
      <c r="HQ591" s="108"/>
      <c r="HR591" s="108"/>
      <c r="HS591" s="108"/>
      <c r="HT591" s="108"/>
      <c r="HU591" s="108"/>
      <c r="HV591" s="108"/>
      <c r="HW591" s="108"/>
      <c r="HX591" s="108"/>
      <c r="HY591" s="108"/>
      <c r="HZ591" s="108"/>
      <c r="IA591" s="108"/>
      <c r="IB591" s="108"/>
      <c r="IC591" s="108"/>
      <c r="ID591" s="108"/>
      <c r="IE591" s="108"/>
      <c r="IF591" s="108"/>
      <c r="IG591" s="108"/>
      <c r="IH591" s="108"/>
      <c r="II591" s="108"/>
      <c r="IJ591" s="108"/>
      <c r="IK591" s="108"/>
      <c r="IL591" s="108"/>
      <c r="IM591" s="108"/>
      <c r="IN591" s="108"/>
      <c r="IO591" s="108"/>
      <c r="IP591" s="108"/>
      <c r="IQ591" s="108"/>
      <c r="IR591" s="108"/>
      <c r="IS591" s="108"/>
      <c r="IT591" s="108"/>
      <c r="IU591" s="108"/>
      <c r="IV591" s="108"/>
    </row>
    <row r="592" spans="1:256" s="108" customFormat="1" x14ac:dyDescent="0.2">
      <c r="A592" s="120" t="s">
        <v>298</v>
      </c>
      <c r="B592" s="120" t="s">
        <v>105</v>
      </c>
      <c r="C592" s="108" t="s">
        <v>2042</v>
      </c>
      <c r="D592" s="123">
        <v>35865</v>
      </c>
      <c r="E592" s="109" t="s">
        <v>698</v>
      </c>
      <c r="F592" s="109" t="s">
        <v>1427</v>
      </c>
      <c r="G592" s="120" t="s">
        <v>339</v>
      </c>
      <c r="H592" s="108" t="s">
        <v>298</v>
      </c>
      <c r="I592" s="116" t="s">
        <v>275</v>
      </c>
      <c r="J592" s="120" t="s">
        <v>587</v>
      </c>
      <c r="K592" s="108" t="s">
        <v>298</v>
      </c>
      <c r="L592" s="116" t="s">
        <v>123</v>
      </c>
      <c r="M592" s="120" t="s">
        <v>266</v>
      </c>
      <c r="O592" s="116"/>
      <c r="P592" s="120"/>
      <c r="R592" s="116"/>
      <c r="S592" s="120"/>
      <c r="U592" s="116"/>
      <c r="V592" s="120"/>
      <c r="X592" s="116"/>
      <c r="Y592" s="120"/>
      <c r="AA592" s="116"/>
      <c r="AB592" s="120"/>
      <c r="AD592" s="116"/>
      <c r="AE592" s="120"/>
      <c r="AG592" s="116"/>
      <c r="AH592" s="120"/>
      <c r="AJ592" s="116"/>
      <c r="AK592" s="120"/>
      <c r="AM592" s="116"/>
      <c r="AN592" s="120"/>
    </row>
    <row r="593" spans="1:76" s="108" customFormat="1" x14ac:dyDescent="0.2">
      <c r="A593" s="108" t="s">
        <v>332</v>
      </c>
      <c r="B593" s="108" t="s">
        <v>227</v>
      </c>
      <c r="C593" s="108" t="s">
        <v>2765</v>
      </c>
      <c r="D593" s="123">
        <v>34555</v>
      </c>
      <c r="E593" s="109" t="s">
        <v>391</v>
      </c>
      <c r="F593" s="108" t="s">
        <v>4640</v>
      </c>
      <c r="G593" s="120" t="s">
        <v>346</v>
      </c>
      <c r="H593" s="108" t="s">
        <v>379</v>
      </c>
      <c r="I593" s="116" t="s">
        <v>81</v>
      </c>
      <c r="J593" s="120" t="s">
        <v>280</v>
      </c>
      <c r="K593" s="108" t="s">
        <v>808</v>
      </c>
      <c r="L593" s="116" t="s">
        <v>81</v>
      </c>
      <c r="M593" s="120" t="s">
        <v>2759</v>
      </c>
      <c r="N593" s="108" t="s">
        <v>379</v>
      </c>
      <c r="O593" s="116" t="s">
        <v>81</v>
      </c>
      <c r="P593" s="120" t="s">
        <v>632</v>
      </c>
      <c r="Q593" s="108" t="s">
        <v>379</v>
      </c>
      <c r="R593" s="108" t="s">
        <v>81</v>
      </c>
      <c r="S593" s="108" t="s">
        <v>341</v>
      </c>
      <c r="T593" s="108" t="s">
        <v>379</v>
      </c>
      <c r="U593" s="108" t="s">
        <v>81</v>
      </c>
      <c r="V593" s="108" t="s">
        <v>2766</v>
      </c>
      <c r="X593" s="109"/>
      <c r="Y593" s="109"/>
      <c r="Z593" s="108" t="s">
        <v>340</v>
      </c>
      <c r="AA593" s="109" t="s">
        <v>81</v>
      </c>
      <c r="AB593" s="109" t="s">
        <v>341</v>
      </c>
      <c r="AD593" s="109"/>
      <c r="AE593" s="109"/>
      <c r="AG593" s="109"/>
      <c r="AH593" s="109"/>
      <c r="AJ593" s="109"/>
      <c r="AK593" s="109"/>
      <c r="AM593" s="109"/>
      <c r="AN593" s="109"/>
      <c r="AP593" s="109"/>
      <c r="AQ593" s="109"/>
      <c r="AS593" s="109"/>
      <c r="AT593" s="109"/>
      <c r="AV593" s="109"/>
      <c r="AW593" s="109"/>
      <c r="AY593" s="109"/>
      <c r="AZ593" s="109"/>
    </row>
    <row r="594" spans="1:76" s="108" customFormat="1" x14ac:dyDescent="0.2">
      <c r="A594" s="108" t="s">
        <v>402</v>
      </c>
      <c r="B594" s="108" t="s">
        <v>192</v>
      </c>
      <c r="C594" s="108" t="s">
        <v>3639</v>
      </c>
      <c r="D594" s="123">
        <v>36769</v>
      </c>
      <c r="E594" s="109" t="s">
        <v>2925</v>
      </c>
      <c r="F594" s="109" t="s">
        <v>4730</v>
      </c>
      <c r="G594" s="120" t="s">
        <v>393</v>
      </c>
      <c r="H594" s="108" t="s">
        <v>386</v>
      </c>
      <c r="I594" s="108" t="s">
        <v>306</v>
      </c>
      <c r="J594" s="120" t="s">
        <v>393</v>
      </c>
      <c r="K594" s="108" t="s">
        <v>386</v>
      </c>
      <c r="L594" s="108" t="s">
        <v>306</v>
      </c>
      <c r="M594" s="120" t="s">
        <v>167</v>
      </c>
      <c r="N594" s="108" t="s">
        <v>386</v>
      </c>
      <c r="O594" s="108" t="s">
        <v>306</v>
      </c>
      <c r="P594" s="120" t="s">
        <v>167</v>
      </c>
      <c r="S594" s="120"/>
      <c r="V594" s="120"/>
      <c r="Y594" s="120"/>
      <c r="AB594" s="120"/>
      <c r="AE594" s="120"/>
    </row>
    <row r="595" spans="1:76" s="108" customFormat="1" ht="12.75" customHeight="1" x14ac:dyDescent="0.2">
      <c r="A595" s="108" t="s">
        <v>4731</v>
      </c>
      <c r="B595" s="108" t="s">
        <v>454</v>
      </c>
      <c r="C595" s="108" t="s">
        <v>4732</v>
      </c>
      <c r="D595" s="123">
        <v>35784</v>
      </c>
      <c r="E595" s="116" t="s">
        <v>548</v>
      </c>
      <c r="F595" s="120" t="s">
        <v>136</v>
      </c>
      <c r="G595" s="120" t="s">
        <v>4733</v>
      </c>
      <c r="H595" s="108" t="s">
        <v>409</v>
      </c>
      <c r="I595" s="108" t="s">
        <v>95</v>
      </c>
      <c r="J595" s="120" t="s">
        <v>833</v>
      </c>
      <c r="K595" s="108" t="s">
        <v>397</v>
      </c>
      <c r="L595" s="108" t="s">
        <v>118</v>
      </c>
      <c r="M595" s="120" t="s">
        <v>4734</v>
      </c>
      <c r="N595" s="108" t="s">
        <v>409</v>
      </c>
      <c r="O595" s="108" t="s">
        <v>95</v>
      </c>
      <c r="P595" s="120" t="s">
        <v>385</v>
      </c>
      <c r="Q595" s="108" t="s">
        <v>399</v>
      </c>
      <c r="R595" s="108" t="s">
        <v>330</v>
      </c>
      <c r="S595" s="120" t="s">
        <v>141</v>
      </c>
      <c r="T595" s="108" t="s">
        <v>399</v>
      </c>
      <c r="U595" s="108" t="s">
        <v>330</v>
      </c>
      <c r="V595" s="120" t="s">
        <v>141</v>
      </c>
      <c r="W595" s="108" t="s">
        <v>421</v>
      </c>
      <c r="X595" s="108" t="s">
        <v>330</v>
      </c>
      <c r="Y595" s="120" t="s">
        <v>389</v>
      </c>
      <c r="AB595" s="120"/>
      <c r="AE595" s="120"/>
    </row>
    <row r="596" spans="1:76" s="108" customFormat="1" x14ac:dyDescent="0.2">
      <c r="A596" s="100" t="s">
        <v>80</v>
      </c>
      <c r="B596" s="100" t="s">
        <v>434</v>
      </c>
      <c r="C596" s="108" t="s">
        <v>1447</v>
      </c>
      <c r="D596" s="123">
        <v>33544</v>
      </c>
      <c r="E596" s="109" t="s">
        <v>1391</v>
      </c>
      <c r="F596" s="109" t="s">
        <v>749</v>
      </c>
      <c r="G596" s="120" t="s">
        <v>1446</v>
      </c>
      <c r="H596" s="108" t="s">
        <v>80</v>
      </c>
      <c r="I596" s="116" t="s">
        <v>434</v>
      </c>
      <c r="J596" s="120" t="s">
        <v>4735</v>
      </c>
      <c r="K596" s="108" t="s">
        <v>80</v>
      </c>
      <c r="L596" s="116" t="s">
        <v>583</v>
      </c>
      <c r="M596" s="120"/>
      <c r="N596" s="108" t="s">
        <v>80</v>
      </c>
      <c r="O596" s="116" t="s">
        <v>207</v>
      </c>
      <c r="P596" s="120"/>
      <c r="Q596" s="108" t="s">
        <v>80</v>
      </c>
      <c r="R596" s="116" t="s">
        <v>207</v>
      </c>
      <c r="S596" s="120"/>
      <c r="T596" s="108" t="s">
        <v>80</v>
      </c>
      <c r="U596" s="116" t="s">
        <v>207</v>
      </c>
      <c r="V596" s="120"/>
      <c r="W596" s="108" t="s">
        <v>80</v>
      </c>
      <c r="X596" s="116" t="s">
        <v>207</v>
      </c>
      <c r="Y596" s="120"/>
      <c r="Z596" s="108" t="s">
        <v>80</v>
      </c>
      <c r="AA596" s="116" t="s">
        <v>207</v>
      </c>
      <c r="AB596" s="120" t="s">
        <v>1450</v>
      </c>
      <c r="AC596" s="108" t="s">
        <v>80</v>
      </c>
      <c r="AD596" s="116" t="s">
        <v>207</v>
      </c>
      <c r="AE596" s="120"/>
      <c r="AF596" s="108" t="s">
        <v>80</v>
      </c>
      <c r="AG596" s="116" t="s">
        <v>93</v>
      </c>
      <c r="AH596" s="120" t="s">
        <v>1451</v>
      </c>
      <c r="AI596" s="108" t="s">
        <v>80</v>
      </c>
      <c r="AJ596" s="116" t="s">
        <v>93</v>
      </c>
      <c r="AK596" s="120" t="s">
        <v>1156</v>
      </c>
      <c r="AL596" s="108" t="s">
        <v>80</v>
      </c>
      <c r="AM596" s="116" t="s">
        <v>93</v>
      </c>
      <c r="AN596" s="120" t="s">
        <v>1452</v>
      </c>
      <c r="AP596" s="116"/>
      <c r="AQ596" s="120"/>
      <c r="AS596" s="116"/>
      <c r="AT596" s="120"/>
      <c r="AV596" s="116"/>
      <c r="AW596" s="120"/>
      <c r="AY596" s="116"/>
      <c r="AZ596" s="120"/>
      <c r="BB596" s="109"/>
      <c r="BC596" s="109"/>
      <c r="BE596" s="109"/>
      <c r="BF596" s="109"/>
      <c r="BH596" s="109"/>
      <c r="BI596" s="109"/>
      <c r="BK596" s="109"/>
      <c r="BL596" s="109"/>
      <c r="BN596" s="109"/>
      <c r="BO596" s="109"/>
      <c r="BQ596" s="123"/>
      <c r="BR596" s="109"/>
      <c r="BS596" s="116"/>
      <c r="BU596" s="120"/>
      <c r="BV596" s="116"/>
      <c r="BW596" s="116"/>
      <c r="BX596" s="125"/>
    </row>
    <row r="597" spans="1:76" s="108" customFormat="1" x14ac:dyDescent="0.2">
      <c r="A597" s="108" t="s">
        <v>308</v>
      </c>
      <c r="B597" s="108" t="s">
        <v>556</v>
      </c>
      <c r="C597" s="108" t="s">
        <v>2503</v>
      </c>
      <c r="D597" s="123">
        <v>35062</v>
      </c>
      <c r="E597" s="116" t="s">
        <v>645</v>
      </c>
      <c r="F597" s="120" t="s">
        <v>4736</v>
      </c>
      <c r="G597" s="120" t="s">
        <v>1268</v>
      </c>
      <c r="H597" s="108" t="s">
        <v>284</v>
      </c>
      <c r="I597" s="108" t="s">
        <v>556</v>
      </c>
      <c r="J597" s="120" t="s">
        <v>730</v>
      </c>
      <c r="K597" s="108" t="s">
        <v>308</v>
      </c>
      <c r="L597" s="108" t="s">
        <v>556</v>
      </c>
      <c r="M597" s="120" t="s">
        <v>2505</v>
      </c>
      <c r="N597" s="108" t="s">
        <v>308</v>
      </c>
      <c r="O597" s="108" t="s">
        <v>556</v>
      </c>
      <c r="P597" s="120" t="s">
        <v>2505</v>
      </c>
      <c r="Q597" s="108" t="s">
        <v>308</v>
      </c>
      <c r="R597" s="108" t="s">
        <v>556</v>
      </c>
      <c r="S597" s="120" t="s">
        <v>2506</v>
      </c>
      <c r="T597" s="108" t="s">
        <v>308</v>
      </c>
      <c r="U597" s="108" t="s">
        <v>556</v>
      </c>
      <c r="V597" s="120" t="s">
        <v>731</v>
      </c>
      <c r="W597" s="108" t="s">
        <v>284</v>
      </c>
      <c r="X597" s="108" t="s">
        <v>556</v>
      </c>
      <c r="Y597" s="120" t="s">
        <v>938</v>
      </c>
      <c r="Z597" s="108" t="s">
        <v>284</v>
      </c>
      <c r="AA597" s="108" t="s">
        <v>556</v>
      </c>
      <c r="AB597" s="120" t="s">
        <v>1365</v>
      </c>
      <c r="AC597" s="108" t="s">
        <v>308</v>
      </c>
      <c r="AD597" s="108" t="s">
        <v>556</v>
      </c>
      <c r="AE597" s="120" t="s">
        <v>1074</v>
      </c>
    </row>
    <row r="598" spans="1:76" s="108" customFormat="1" x14ac:dyDescent="0.2">
      <c r="C598" s="108" t="s">
        <v>4737</v>
      </c>
      <c r="D598" s="123">
        <v>36616</v>
      </c>
      <c r="E598" s="109" t="s">
        <v>477</v>
      </c>
      <c r="F598" s="109" t="s">
        <v>237</v>
      </c>
      <c r="G598" s="120"/>
      <c r="I598" s="116"/>
      <c r="J598" s="120"/>
      <c r="K598" s="108" t="s">
        <v>1125</v>
      </c>
      <c r="L598" s="116" t="s">
        <v>324</v>
      </c>
      <c r="M598" s="120" t="s">
        <v>398</v>
      </c>
      <c r="O598" s="116"/>
      <c r="P598" s="120"/>
      <c r="R598" s="116"/>
      <c r="S598" s="120"/>
      <c r="U598" s="116"/>
      <c r="V598" s="120"/>
      <c r="X598" s="116"/>
      <c r="Y598" s="120"/>
      <c r="AA598" s="116"/>
      <c r="AB598" s="120"/>
      <c r="AD598" s="116"/>
      <c r="AE598" s="120"/>
      <c r="AG598" s="116"/>
      <c r="AH598" s="120"/>
      <c r="AJ598" s="116"/>
      <c r="AK598" s="120"/>
      <c r="AM598" s="116"/>
      <c r="AN598" s="120"/>
    </row>
    <row r="599" spans="1:76" s="108" customFormat="1" x14ac:dyDescent="0.2">
      <c r="A599" s="108" t="s">
        <v>284</v>
      </c>
      <c r="B599" s="108" t="s">
        <v>185</v>
      </c>
      <c r="C599" s="108" t="s">
        <v>3512</v>
      </c>
      <c r="D599" s="123">
        <v>35767</v>
      </c>
      <c r="E599" s="116" t="s">
        <v>1762</v>
      </c>
      <c r="F599" s="120" t="s">
        <v>136</v>
      </c>
      <c r="G599" s="120" t="s">
        <v>592</v>
      </c>
      <c r="H599" s="108" t="s">
        <v>308</v>
      </c>
      <c r="I599" s="108" t="s">
        <v>185</v>
      </c>
      <c r="J599" s="120" t="s">
        <v>729</v>
      </c>
      <c r="K599" s="108" t="s">
        <v>279</v>
      </c>
      <c r="L599" s="108" t="s">
        <v>185</v>
      </c>
      <c r="M599" s="120" t="s">
        <v>3513</v>
      </c>
      <c r="N599" s="108" t="s">
        <v>279</v>
      </c>
      <c r="O599" s="108" t="s">
        <v>185</v>
      </c>
      <c r="P599" s="120" t="s">
        <v>3514</v>
      </c>
      <c r="Q599" s="108" t="s">
        <v>279</v>
      </c>
      <c r="R599" s="108" t="s">
        <v>185</v>
      </c>
      <c r="S599" s="120" t="s">
        <v>3514</v>
      </c>
      <c r="T599" s="108" t="s">
        <v>379</v>
      </c>
      <c r="U599" s="108" t="s">
        <v>185</v>
      </c>
      <c r="V599" s="120" t="s">
        <v>615</v>
      </c>
      <c r="W599" s="108" t="s">
        <v>379</v>
      </c>
      <c r="X599" s="108" t="s">
        <v>185</v>
      </c>
      <c r="Y599" s="120" t="s">
        <v>382</v>
      </c>
      <c r="AB599" s="120"/>
      <c r="AE599" s="120"/>
    </row>
    <row r="600" spans="1:76" s="108" customFormat="1" x14ac:dyDescent="0.2">
      <c r="C600" s="108" t="s">
        <v>4148</v>
      </c>
      <c r="D600" s="123">
        <v>35030</v>
      </c>
      <c r="E600" s="116" t="s">
        <v>391</v>
      </c>
      <c r="F600" s="120" t="s">
        <v>607</v>
      </c>
      <c r="G600" s="120"/>
      <c r="H600" s="108" t="s">
        <v>265</v>
      </c>
      <c r="I600" s="108" t="s">
        <v>95</v>
      </c>
      <c r="J600" s="120" t="s">
        <v>241</v>
      </c>
      <c r="K600" s="108" t="s">
        <v>202</v>
      </c>
      <c r="L600" s="108" t="s">
        <v>134</v>
      </c>
      <c r="M600" s="120" t="s">
        <v>233</v>
      </c>
      <c r="N600" s="108" t="s">
        <v>265</v>
      </c>
      <c r="O600" s="108" t="s">
        <v>275</v>
      </c>
      <c r="P600" s="120" t="s">
        <v>241</v>
      </c>
      <c r="S600" s="120"/>
      <c r="T600" s="108" t="s">
        <v>202</v>
      </c>
      <c r="U600" s="108" t="s">
        <v>275</v>
      </c>
      <c r="V600" s="120" t="s">
        <v>248</v>
      </c>
      <c r="W600" s="108" t="s">
        <v>557</v>
      </c>
      <c r="X600" s="108" t="s">
        <v>275</v>
      </c>
      <c r="Y600" s="120" t="s">
        <v>558</v>
      </c>
      <c r="AB600" s="120"/>
      <c r="AE600" s="120"/>
      <c r="BB600" s="36"/>
      <c r="BC600" s="36"/>
      <c r="BE600" s="36"/>
      <c r="BF600" s="36"/>
      <c r="BH600" s="36"/>
      <c r="BI600" s="36"/>
      <c r="BK600" s="36"/>
      <c r="BL600" s="36"/>
      <c r="BN600" s="36"/>
      <c r="BO600" s="36"/>
      <c r="BQ600" s="40"/>
      <c r="BR600" s="36"/>
      <c r="BS600" s="9"/>
      <c r="BU600" s="8"/>
      <c r="BV600" s="9"/>
      <c r="BW600" s="9"/>
      <c r="BX600" s="126"/>
    </row>
    <row r="601" spans="1:76" s="108" customFormat="1" x14ac:dyDescent="0.2">
      <c r="C601" s="108" t="s">
        <v>2546</v>
      </c>
      <c r="D601" s="123">
        <v>34408</v>
      </c>
      <c r="E601" s="116" t="s">
        <v>607</v>
      </c>
      <c r="F601" s="120" t="s">
        <v>1948</v>
      </c>
      <c r="G601" s="120"/>
      <c r="H601" s="108" t="s">
        <v>450</v>
      </c>
      <c r="I601" s="108" t="s">
        <v>192</v>
      </c>
      <c r="J601" s="120"/>
      <c r="K601" s="108" t="s">
        <v>450</v>
      </c>
      <c r="L601" s="108" t="s">
        <v>192</v>
      </c>
      <c r="M601" s="120"/>
      <c r="N601" s="108" t="s">
        <v>450</v>
      </c>
      <c r="O601" s="108" t="s">
        <v>434</v>
      </c>
      <c r="P601" s="120"/>
      <c r="Q601" s="108" t="s">
        <v>450</v>
      </c>
      <c r="R601" s="108" t="s">
        <v>434</v>
      </c>
      <c r="S601" s="120"/>
      <c r="T601" s="108" t="s">
        <v>450</v>
      </c>
      <c r="U601" s="108" t="s">
        <v>434</v>
      </c>
      <c r="V601" s="120"/>
      <c r="W601" s="108" t="s">
        <v>450</v>
      </c>
      <c r="X601" s="108" t="s">
        <v>432</v>
      </c>
      <c r="Y601" s="120"/>
      <c r="AB601" s="120"/>
      <c r="AE601" s="120"/>
    </row>
    <row r="602" spans="1:76" s="108" customFormat="1" x14ac:dyDescent="0.2">
      <c r="A602" s="108" t="s">
        <v>379</v>
      </c>
      <c r="B602" s="108" t="s">
        <v>261</v>
      </c>
      <c r="C602" s="108" t="s">
        <v>1412</v>
      </c>
      <c r="D602" s="123">
        <v>35841</v>
      </c>
      <c r="E602" s="116" t="s">
        <v>230</v>
      </c>
      <c r="F602" s="120" t="s">
        <v>4738</v>
      </c>
      <c r="G602" s="120" t="s">
        <v>1097</v>
      </c>
      <c r="H602" s="108" t="s">
        <v>332</v>
      </c>
      <c r="I602" s="108" t="s">
        <v>330</v>
      </c>
      <c r="J602" s="120" t="s">
        <v>382</v>
      </c>
      <c r="K602" s="108" t="s">
        <v>370</v>
      </c>
      <c r="L602" s="108" t="s">
        <v>396</v>
      </c>
      <c r="M602" s="120" t="s">
        <v>609</v>
      </c>
      <c r="N602" s="108" t="s">
        <v>370</v>
      </c>
      <c r="O602" s="108" t="s">
        <v>396</v>
      </c>
      <c r="P602" s="120" t="s">
        <v>945</v>
      </c>
      <c r="Q602" s="108" t="s">
        <v>332</v>
      </c>
      <c r="R602" s="108" t="s">
        <v>396</v>
      </c>
      <c r="S602" s="120" t="s">
        <v>365</v>
      </c>
      <c r="T602" s="108" t="s">
        <v>332</v>
      </c>
      <c r="U602" s="108" t="s">
        <v>396</v>
      </c>
      <c r="V602" s="120" t="s">
        <v>609</v>
      </c>
      <c r="Y602" s="120"/>
      <c r="AB602" s="120"/>
      <c r="AE602" s="120"/>
    </row>
    <row r="603" spans="1:76" s="108" customFormat="1" x14ac:dyDescent="0.2">
      <c r="A603" s="120"/>
      <c r="B603" s="120"/>
      <c r="C603" s="108" t="s">
        <v>1676</v>
      </c>
      <c r="D603" s="123">
        <v>36128</v>
      </c>
      <c r="E603" s="109" t="s">
        <v>477</v>
      </c>
      <c r="F603" s="120" t="s">
        <v>4651</v>
      </c>
      <c r="G603" s="120"/>
      <c r="H603" s="108" t="s">
        <v>376</v>
      </c>
      <c r="I603" s="108" t="s">
        <v>324</v>
      </c>
      <c r="J603" s="120" t="s">
        <v>4624</v>
      </c>
      <c r="M603" s="120"/>
      <c r="P603" s="120"/>
      <c r="S603" s="120"/>
      <c r="V603" s="120"/>
      <c r="Y603" s="120"/>
      <c r="AB603" s="120"/>
      <c r="AE603" s="120"/>
    </row>
    <row r="604" spans="1:76" s="108" customFormat="1" x14ac:dyDescent="0.2">
      <c r="A604" s="108" t="s">
        <v>156</v>
      </c>
      <c r="B604" s="108" t="s">
        <v>128</v>
      </c>
      <c r="C604" s="108" t="s">
        <v>515</v>
      </c>
      <c r="D604" s="123">
        <v>34975</v>
      </c>
      <c r="E604" s="109" t="s">
        <v>516</v>
      </c>
      <c r="F604" s="109" t="s">
        <v>428</v>
      </c>
      <c r="G604" s="120" t="s">
        <v>141</v>
      </c>
      <c r="H604" s="108" t="s">
        <v>162</v>
      </c>
      <c r="I604" s="109" t="s">
        <v>128</v>
      </c>
      <c r="J604" s="109" t="s">
        <v>519</v>
      </c>
      <c r="K604" s="108" t="s">
        <v>162</v>
      </c>
      <c r="L604" s="109" t="s">
        <v>93</v>
      </c>
      <c r="M604" s="109" t="s">
        <v>518</v>
      </c>
      <c r="N604" s="108" t="s">
        <v>168</v>
      </c>
      <c r="O604" s="109" t="s">
        <v>261</v>
      </c>
      <c r="P604" s="109" t="s">
        <v>193</v>
      </c>
      <c r="Q604" s="108" t="s">
        <v>156</v>
      </c>
      <c r="R604" s="109" t="s">
        <v>261</v>
      </c>
      <c r="S604" s="109" t="s">
        <v>164</v>
      </c>
      <c r="T604" s="108" t="s">
        <v>156</v>
      </c>
      <c r="U604" s="109" t="s">
        <v>261</v>
      </c>
      <c r="V604" s="109" t="s">
        <v>164</v>
      </c>
      <c r="W604" s="108" t="s">
        <v>162</v>
      </c>
      <c r="X604" s="109" t="s">
        <v>261</v>
      </c>
      <c r="Y604" s="109" t="s">
        <v>519</v>
      </c>
      <c r="Z604" s="108" t="s">
        <v>168</v>
      </c>
      <c r="AA604" s="109" t="s">
        <v>261</v>
      </c>
      <c r="AB604" s="109" t="s">
        <v>193</v>
      </c>
      <c r="AD604" s="109"/>
      <c r="AE604" s="109"/>
      <c r="AG604" s="109"/>
      <c r="AH604" s="109"/>
      <c r="AJ604" s="109"/>
      <c r="AK604" s="109"/>
      <c r="AM604" s="109"/>
      <c r="AN604" s="109"/>
      <c r="AP604" s="109"/>
      <c r="AQ604" s="109"/>
      <c r="AS604" s="109"/>
      <c r="AT604" s="109"/>
      <c r="AV604" s="109"/>
      <c r="AW604" s="109"/>
      <c r="AY604" s="109"/>
      <c r="AZ604" s="109"/>
    </row>
    <row r="605" spans="1:76" s="108" customFormat="1" x14ac:dyDescent="0.2">
      <c r="A605" s="108" t="s">
        <v>379</v>
      </c>
      <c r="B605" s="108" t="s">
        <v>93</v>
      </c>
      <c r="C605" s="108" t="s">
        <v>3626</v>
      </c>
      <c r="D605" s="123">
        <v>36123</v>
      </c>
      <c r="E605" s="109" t="s">
        <v>698</v>
      </c>
      <c r="F605" s="120" t="s">
        <v>187</v>
      </c>
      <c r="G605" s="120" t="s">
        <v>358</v>
      </c>
      <c r="H605" s="108" t="s">
        <v>367</v>
      </c>
      <c r="I605" s="108" t="s">
        <v>324</v>
      </c>
      <c r="J605" s="120" t="s">
        <v>1683</v>
      </c>
      <c r="K605" s="108" t="s">
        <v>419</v>
      </c>
      <c r="L605" s="108" t="s">
        <v>324</v>
      </c>
      <c r="M605" s="120" t="s">
        <v>358</v>
      </c>
      <c r="N605" s="108" t="s">
        <v>367</v>
      </c>
      <c r="O605" s="108" t="s">
        <v>324</v>
      </c>
      <c r="P605" s="120" t="s">
        <v>341</v>
      </c>
      <c r="S605" s="120"/>
      <c r="V605" s="120"/>
      <c r="Y605" s="120"/>
      <c r="AB605" s="120"/>
      <c r="AE605" s="120"/>
    </row>
    <row r="606" spans="1:76" s="108" customFormat="1" x14ac:dyDescent="0.2">
      <c r="A606" s="108" t="s">
        <v>103</v>
      </c>
      <c r="B606" s="108" t="s">
        <v>118</v>
      </c>
      <c r="C606" s="108" t="s">
        <v>1739</v>
      </c>
      <c r="D606" s="123">
        <v>37335</v>
      </c>
      <c r="E606" s="109" t="s">
        <v>1740</v>
      </c>
      <c r="F606" s="109" t="s">
        <v>4739</v>
      </c>
      <c r="G606" s="120" t="s">
        <v>1738</v>
      </c>
      <c r="H606" s="108" t="s">
        <v>103</v>
      </c>
      <c r="I606" s="116" t="s">
        <v>118</v>
      </c>
      <c r="J606" s="120" t="s">
        <v>4740</v>
      </c>
      <c r="K606" s="108" t="s">
        <v>103</v>
      </c>
      <c r="L606" s="116" t="s">
        <v>118</v>
      </c>
      <c r="M606" s="120" t="s">
        <v>1742</v>
      </c>
      <c r="O606" s="116"/>
      <c r="P606" s="120"/>
      <c r="R606" s="116"/>
      <c r="S606" s="120"/>
      <c r="U606" s="116"/>
      <c r="V606" s="120"/>
      <c r="X606" s="116"/>
      <c r="Y606" s="120"/>
      <c r="AA606" s="116"/>
      <c r="AB606" s="120"/>
      <c r="AD606" s="116"/>
      <c r="AE606" s="120"/>
      <c r="AG606" s="116"/>
      <c r="AH606" s="120"/>
      <c r="AJ606" s="116"/>
      <c r="AK606" s="120"/>
      <c r="AM606" s="116"/>
      <c r="AN606" s="120"/>
      <c r="BB606" s="116"/>
      <c r="BC606" s="120"/>
      <c r="BE606" s="116"/>
      <c r="BF606" s="120"/>
      <c r="BH606" s="116"/>
      <c r="BI606" s="120"/>
      <c r="BK606" s="116"/>
      <c r="BL606" s="120"/>
      <c r="BN606" s="116"/>
      <c r="BO606" s="120"/>
      <c r="BR606" s="120"/>
      <c r="BS606" s="116"/>
      <c r="BT606" s="116"/>
      <c r="BU606" s="116"/>
      <c r="BV606" s="116"/>
      <c r="BW606" s="116"/>
      <c r="BX606" s="116"/>
    </row>
    <row r="607" spans="1:76" s="108" customFormat="1" x14ac:dyDescent="0.2">
      <c r="A607" s="108" t="s">
        <v>94</v>
      </c>
      <c r="B607" s="108" t="s">
        <v>93</v>
      </c>
      <c r="C607" s="108" t="s">
        <v>1167</v>
      </c>
      <c r="D607" s="123">
        <v>35969</v>
      </c>
      <c r="E607" s="116" t="s">
        <v>150</v>
      </c>
      <c r="F607" s="120" t="s">
        <v>4741</v>
      </c>
      <c r="G607" s="120" t="s">
        <v>1166</v>
      </c>
      <c r="H607" s="108" t="s">
        <v>94</v>
      </c>
      <c r="I607" s="108" t="s">
        <v>93</v>
      </c>
      <c r="J607" s="120" t="s">
        <v>4742</v>
      </c>
      <c r="K607" s="108" t="s">
        <v>94</v>
      </c>
      <c r="L607" s="108" t="s">
        <v>134</v>
      </c>
      <c r="M607" s="120" t="s">
        <v>1170</v>
      </c>
      <c r="N607" s="108" t="s">
        <v>94</v>
      </c>
      <c r="O607" s="108" t="s">
        <v>134</v>
      </c>
      <c r="P607" s="120" t="s">
        <v>1171</v>
      </c>
      <c r="Q607" s="108" t="s">
        <v>103</v>
      </c>
      <c r="R607" s="108" t="s">
        <v>134</v>
      </c>
      <c r="S607" s="120" t="s">
        <v>1172</v>
      </c>
      <c r="T607" s="108" t="s">
        <v>103</v>
      </c>
      <c r="U607" s="108" t="s">
        <v>134</v>
      </c>
      <c r="V607" s="120" t="s">
        <v>873</v>
      </c>
      <c r="Y607" s="120"/>
      <c r="AB607" s="120"/>
      <c r="AE607" s="120"/>
    </row>
    <row r="608" spans="1:76" s="108" customFormat="1" x14ac:dyDescent="0.2">
      <c r="A608" s="108" t="s">
        <v>103</v>
      </c>
      <c r="B608" s="108" t="s">
        <v>192</v>
      </c>
      <c r="C608" s="108" t="s">
        <v>4743</v>
      </c>
      <c r="D608" s="123">
        <v>37859</v>
      </c>
      <c r="E608" s="109" t="s">
        <v>4462</v>
      </c>
      <c r="F608" s="120"/>
      <c r="G608" s="120" t="s">
        <v>4744</v>
      </c>
      <c r="J608" s="120"/>
      <c r="M608" s="120"/>
      <c r="P608" s="120"/>
      <c r="S608" s="120"/>
      <c r="V608" s="120"/>
      <c r="Y608" s="120"/>
      <c r="AB608" s="120"/>
      <c r="AE608" s="120"/>
    </row>
    <row r="609" spans="1:256" s="108" customFormat="1" x14ac:dyDescent="0.2">
      <c r="A609" s="120"/>
      <c r="B609" s="120"/>
      <c r="C609" s="108" t="s">
        <v>3535</v>
      </c>
      <c r="D609" s="123">
        <v>34939</v>
      </c>
      <c r="E609" s="109" t="s">
        <v>121</v>
      </c>
      <c r="F609" s="120" t="s">
        <v>115</v>
      </c>
      <c r="G609" s="120"/>
      <c r="H609" s="108" t="s">
        <v>367</v>
      </c>
      <c r="I609" s="108" t="s">
        <v>324</v>
      </c>
      <c r="J609" s="120" t="s">
        <v>350</v>
      </c>
      <c r="M609" s="120"/>
      <c r="N609" s="108" t="s">
        <v>340</v>
      </c>
      <c r="O609" s="108" t="s">
        <v>195</v>
      </c>
      <c r="P609" s="120" t="s">
        <v>341</v>
      </c>
      <c r="Q609" s="108" t="s">
        <v>340</v>
      </c>
      <c r="R609" s="108" t="s">
        <v>195</v>
      </c>
      <c r="S609" s="120" t="s">
        <v>341</v>
      </c>
      <c r="V609" s="120"/>
      <c r="Y609" s="120"/>
      <c r="AB609" s="120"/>
      <c r="AE609" s="120"/>
    </row>
    <row r="610" spans="1:256" ht="12.75" customHeight="1" x14ac:dyDescent="0.2">
      <c r="A610" s="108" t="s">
        <v>340</v>
      </c>
      <c r="B610" s="108" t="s">
        <v>128</v>
      </c>
      <c r="C610" s="108" t="s">
        <v>4745</v>
      </c>
      <c r="D610" s="123">
        <v>35521</v>
      </c>
      <c r="E610" s="116" t="s">
        <v>121</v>
      </c>
      <c r="F610" s="120" t="s">
        <v>1136</v>
      </c>
      <c r="G610" s="120" t="s">
        <v>341</v>
      </c>
      <c r="H610" s="108"/>
      <c r="I610" s="108"/>
      <c r="J610" s="120"/>
      <c r="K610" s="108"/>
      <c r="L610" s="108"/>
      <c r="M610" s="120"/>
      <c r="N610" s="108"/>
      <c r="O610" s="108"/>
      <c r="P610" s="120"/>
      <c r="Q610" s="108"/>
      <c r="R610" s="108"/>
      <c r="S610" s="120"/>
      <c r="T610" s="108" t="s">
        <v>340</v>
      </c>
      <c r="U610" s="108" t="s">
        <v>227</v>
      </c>
      <c r="V610" s="120" t="s">
        <v>382</v>
      </c>
      <c r="W610" s="108"/>
      <c r="X610" s="108"/>
      <c r="Y610" s="120"/>
      <c r="Z610" s="108"/>
      <c r="AA610" s="108"/>
      <c r="AB610" s="120"/>
      <c r="AC610" s="108"/>
      <c r="AD610" s="108"/>
      <c r="AE610" s="120"/>
      <c r="AF610" s="108"/>
      <c r="AG610" s="108"/>
      <c r="AH610" s="108"/>
      <c r="AI610" s="108"/>
      <c r="AJ610" s="108"/>
      <c r="AK610" s="108"/>
      <c r="AL610" s="108"/>
      <c r="AM610" s="108"/>
      <c r="AN610" s="108"/>
      <c r="AO610" s="108"/>
      <c r="AP610" s="108"/>
      <c r="AQ610" s="108"/>
      <c r="AR610" s="108"/>
      <c r="AS610" s="108"/>
      <c r="AT610" s="108"/>
      <c r="AU610" s="108"/>
      <c r="AV610" s="108"/>
      <c r="AW610" s="108"/>
      <c r="AX610" s="108"/>
      <c r="AY610" s="108"/>
      <c r="AZ610" s="108"/>
      <c r="BA610" s="108"/>
      <c r="BB610" s="108"/>
      <c r="BC610" s="108"/>
      <c r="BD610" s="108"/>
      <c r="BE610" s="108"/>
      <c r="BF610" s="108"/>
      <c r="BG610" s="108"/>
      <c r="BH610" s="108"/>
      <c r="BI610" s="108"/>
      <c r="BJ610" s="108"/>
      <c r="BK610" s="108"/>
      <c r="BL610" s="108"/>
      <c r="BM610" s="108"/>
      <c r="BN610" s="108"/>
      <c r="BO610" s="108"/>
      <c r="BP610" s="108"/>
      <c r="BQ610" s="108"/>
      <c r="BR610" s="108"/>
      <c r="BS610" s="108"/>
      <c r="BT610" s="108"/>
      <c r="BU610" s="108"/>
      <c r="BV610" s="108"/>
      <c r="BW610" s="108"/>
      <c r="BX610" s="108"/>
      <c r="BY610" s="108"/>
      <c r="BZ610" s="108"/>
      <c r="CA610" s="108"/>
      <c r="CB610" s="108"/>
      <c r="CC610" s="108"/>
      <c r="CD610" s="108"/>
      <c r="CE610" s="108"/>
      <c r="CF610" s="108"/>
      <c r="CG610" s="108"/>
      <c r="CH610" s="108"/>
      <c r="CI610" s="108"/>
      <c r="CJ610" s="108"/>
      <c r="CK610" s="108"/>
      <c r="CL610" s="108"/>
      <c r="CM610" s="108"/>
      <c r="CN610" s="108"/>
      <c r="CO610" s="108"/>
      <c r="CP610" s="108"/>
      <c r="CQ610" s="108"/>
      <c r="CR610" s="108"/>
      <c r="CS610" s="108"/>
      <c r="CT610" s="108"/>
      <c r="CU610" s="108"/>
      <c r="CV610" s="108"/>
      <c r="CW610" s="108"/>
      <c r="CX610" s="108"/>
      <c r="CY610" s="108"/>
      <c r="CZ610" s="108"/>
      <c r="DA610" s="108"/>
      <c r="DB610" s="108"/>
      <c r="DC610" s="108"/>
      <c r="DD610" s="108"/>
      <c r="DE610" s="108"/>
      <c r="DF610" s="108"/>
      <c r="DG610" s="108"/>
      <c r="DH610" s="108"/>
      <c r="DI610" s="108"/>
      <c r="DJ610" s="108"/>
      <c r="DK610" s="108"/>
      <c r="DL610" s="108"/>
      <c r="DM610" s="108"/>
      <c r="DN610" s="108"/>
      <c r="DO610" s="108"/>
      <c r="DP610" s="108"/>
      <c r="DQ610" s="108"/>
      <c r="DR610" s="108"/>
      <c r="DS610" s="108"/>
      <c r="DT610" s="108"/>
      <c r="DU610" s="108"/>
      <c r="DV610" s="108"/>
      <c r="DW610" s="108"/>
      <c r="DX610" s="108"/>
      <c r="DY610" s="108"/>
      <c r="DZ610" s="108"/>
      <c r="EA610" s="108"/>
      <c r="EB610" s="108"/>
      <c r="EC610" s="108"/>
      <c r="ED610" s="108"/>
      <c r="EE610" s="108"/>
      <c r="EF610" s="108"/>
      <c r="EG610" s="108"/>
      <c r="EH610" s="108"/>
      <c r="EI610" s="108"/>
      <c r="EJ610" s="108"/>
      <c r="EK610" s="108"/>
      <c r="EL610" s="108"/>
      <c r="EM610" s="108"/>
      <c r="EN610" s="108"/>
      <c r="EO610" s="108"/>
      <c r="EP610" s="108"/>
      <c r="EQ610" s="108"/>
      <c r="ER610" s="108"/>
      <c r="ES610" s="108"/>
      <c r="ET610" s="108"/>
      <c r="EU610" s="108"/>
      <c r="EV610" s="108"/>
      <c r="EW610" s="108"/>
      <c r="EX610" s="108"/>
      <c r="EY610" s="108"/>
      <c r="EZ610" s="108"/>
      <c r="FA610" s="108"/>
      <c r="FB610" s="108"/>
      <c r="FC610" s="108"/>
      <c r="FD610" s="108"/>
      <c r="FE610" s="108"/>
      <c r="FF610" s="108"/>
      <c r="FG610" s="108"/>
      <c r="FH610" s="108"/>
      <c r="FI610" s="108"/>
      <c r="FJ610" s="108"/>
      <c r="FK610" s="108"/>
      <c r="FL610" s="108"/>
      <c r="FM610" s="108"/>
      <c r="FN610" s="108"/>
      <c r="FO610" s="108"/>
      <c r="FP610" s="108"/>
      <c r="FQ610" s="108"/>
      <c r="FR610" s="108"/>
      <c r="FS610" s="108"/>
      <c r="FT610" s="108"/>
      <c r="FU610" s="108"/>
      <c r="FV610" s="108"/>
      <c r="FW610" s="108"/>
      <c r="FX610" s="108"/>
      <c r="FY610" s="108"/>
      <c r="FZ610" s="108"/>
      <c r="GA610" s="108"/>
      <c r="GB610" s="108"/>
      <c r="GC610" s="108"/>
      <c r="GD610" s="108"/>
      <c r="GE610" s="108"/>
      <c r="GF610" s="108"/>
      <c r="GG610" s="108"/>
      <c r="GH610" s="108"/>
      <c r="GI610" s="108"/>
      <c r="GJ610" s="108"/>
      <c r="GK610" s="108"/>
      <c r="GL610" s="108"/>
      <c r="GM610" s="108"/>
      <c r="GN610" s="108"/>
      <c r="GO610" s="108"/>
      <c r="GP610" s="108"/>
      <c r="GQ610" s="108"/>
      <c r="GR610" s="108"/>
      <c r="GS610" s="108"/>
      <c r="GT610" s="108"/>
      <c r="GU610" s="108"/>
      <c r="GV610" s="108"/>
      <c r="GW610" s="108"/>
      <c r="GX610" s="108"/>
      <c r="GY610" s="108"/>
      <c r="GZ610" s="108"/>
      <c r="HA610" s="108"/>
      <c r="HB610" s="108"/>
      <c r="HC610" s="108"/>
      <c r="HD610" s="108"/>
      <c r="HE610" s="108"/>
      <c r="HF610" s="108"/>
      <c r="HG610" s="108"/>
      <c r="HH610" s="108"/>
      <c r="HI610" s="108"/>
      <c r="HJ610" s="108"/>
      <c r="HK610" s="108"/>
      <c r="HL610" s="108"/>
      <c r="HM610" s="108"/>
      <c r="HN610" s="108"/>
      <c r="HO610" s="108"/>
      <c r="HP610" s="108"/>
      <c r="HQ610" s="108"/>
      <c r="HR610" s="108"/>
      <c r="HS610" s="108"/>
      <c r="HT610" s="108"/>
      <c r="HU610" s="108"/>
      <c r="HV610" s="108"/>
      <c r="HW610" s="108"/>
      <c r="HX610" s="108"/>
      <c r="HY610" s="108"/>
      <c r="HZ610" s="108"/>
      <c r="IA610" s="108"/>
      <c r="IB610" s="108"/>
      <c r="IC610" s="108"/>
      <c r="ID610" s="108"/>
      <c r="IE610" s="108"/>
      <c r="IF610" s="108"/>
      <c r="IG610" s="108"/>
      <c r="IH610" s="108"/>
      <c r="II610" s="108"/>
      <c r="IJ610" s="108"/>
      <c r="IK610" s="108"/>
      <c r="IL610" s="108"/>
      <c r="IM610" s="108"/>
      <c r="IN610" s="108"/>
      <c r="IO610" s="108"/>
      <c r="IP610" s="108"/>
      <c r="IQ610" s="108"/>
      <c r="IR610" s="108"/>
      <c r="IS610" s="108"/>
      <c r="IT610" s="108"/>
      <c r="IU610" s="108"/>
      <c r="IV610" s="108"/>
    </row>
    <row r="611" spans="1:256" s="108" customFormat="1" x14ac:dyDescent="0.2">
      <c r="A611" s="108" t="s">
        <v>332</v>
      </c>
      <c r="B611" s="108" t="s">
        <v>207</v>
      </c>
      <c r="C611" s="108" t="s">
        <v>4746</v>
      </c>
      <c r="D611" s="123">
        <v>34939</v>
      </c>
      <c r="E611" s="109" t="s">
        <v>121</v>
      </c>
      <c r="F611" s="120"/>
      <c r="G611" s="120" t="s">
        <v>341</v>
      </c>
      <c r="J611" s="120"/>
      <c r="M611" s="120"/>
      <c r="P611" s="120"/>
      <c r="S611" s="120"/>
      <c r="V611" s="120"/>
      <c r="Y611" s="120"/>
      <c r="AB611" s="120"/>
      <c r="AE611" s="120"/>
    </row>
    <row r="612" spans="1:256" s="108" customFormat="1" x14ac:dyDescent="0.2">
      <c r="A612" s="108" t="s">
        <v>445</v>
      </c>
      <c r="B612" s="108" t="s">
        <v>275</v>
      </c>
      <c r="C612" s="108" t="s">
        <v>4010</v>
      </c>
      <c r="D612" s="123">
        <v>35615</v>
      </c>
      <c r="E612" s="116" t="s">
        <v>121</v>
      </c>
      <c r="F612" s="120" t="s">
        <v>895</v>
      </c>
      <c r="G612" s="120"/>
      <c r="H612" s="108" t="s">
        <v>445</v>
      </c>
      <c r="I612" s="108" t="s">
        <v>275</v>
      </c>
      <c r="J612" s="120"/>
      <c r="K612" s="108" t="s">
        <v>445</v>
      </c>
      <c r="L612" s="108" t="s">
        <v>275</v>
      </c>
      <c r="M612" s="120"/>
      <c r="N612" s="108" t="s">
        <v>445</v>
      </c>
      <c r="O612" s="108" t="s">
        <v>275</v>
      </c>
      <c r="P612" s="120"/>
      <c r="Q612" s="108" t="s">
        <v>445</v>
      </c>
      <c r="R612" s="108" t="s">
        <v>556</v>
      </c>
      <c r="S612" s="120"/>
      <c r="T612" s="108" t="s">
        <v>445</v>
      </c>
      <c r="U612" s="108" t="s">
        <v>556</v>
      </c>
      <c r="V612" s="120"/>
      <c r="W612" s="108" t="s">
        <v>445</v>
      </c>
      <c r="X612" s="108" t="s">
        <v>556</v>
      </c>
      <c r="Y612" s="120"/>
      <c r="AB612" s="120"/>
      <c r="AE612" s="120"/>
    </row>
    <row r="613" spans="1:256" s="108" customFormat="1" x14ac:dyDescent="0.2">
      <c r="A613" s="108" t="s">
        <v>487</v>
      </c>
      <c r="B613" s="108" t="s">
        <v>140</v>
      </c>
      <c r="C613" s="108" t="s">
        <v>1178</v>
      </c>
      <c r="D613" s="123">
        <v>35662</v>
      </c>
      <c r="E613" s="116" t="s">
        <v>198</v>
      </c>
      <c r="F613" s="120" t="s">
        <v>448</v>
      </c>
      <c r="G613" s="120" t="s">
        <v>1018</v>
      </c>
      <c r="H613" s="108" t="s">
        <v>692</v>
      </c>
      <c r="I613" s="108" t="s">
        <v>140</v>
      </c>
      <c r="J613" s="120" t="s">
        <v>4747</v>
      </c>
      <c r="M613" s="120"/>
      <c r="N613" s="108" t="s">
        <v>692</v>
      </c>
      <c r="O613" s="108" t="s">
        <v>140</v>
      </c>
      <c r="P613" s="120" t="s">
        <v>1181</v>
      </c>
      <c r="Q613" s="108" t="s">
        <v>487</v>
      </c>
      <c r="R613" s="108" t="s">
        <v>140</v>
      </c>
      <c r="S613" s="120" t="s">
        <v>1182</v>
      </c>
      <c r="V613" s="120"/>
      <c r="Y613" s="120"/>
      <c r="AB613" s="120"/>
      <c r="AE613" s="120"/>
    </row>
    <row r="614" spans="1:256" s="108" customFormat="1" x14ac:dyDescent="0.2">
      <c r="C614" s="108" t="s">
        <v>3448</v>
      </c>
      <c r="D614" s="123">
        <v>35816</v>
      </c>
      <c r="E614" s="116" t="s">
        <v>198</v>
      </c>
      <c r="F614" s="120" t="s">
        <v>553</v>
      </c>
      <c r="G614" s="120"/>
      <c r="H614" s="108" t="s">
        <v>445</v>
      </c>
      <c r="I614" s="108" t="s">
        <v>81</v>
      </c>
      <c r="J614" s="120"/>
      <c r="K614" s="108" t="s">
        <v>445</v>
      </c>
      <c r="L614" s="108" t="s">
        <v>81</v>
      </c>
      <c r="M614" s="120"/>
      <c r="N614" s="108" t="s">
        <v>445</v>
      </c>
      <c r="O614" s="108" t="s">
        <v>330</v>
      </c>
      <c r="P614" s="120"/>
      <c r="Q614" s="108" t="s">
        <v>445</v>
      </c>
      <c r="R614" s="108" t="s">
        <v>330</v>
      </c>
      <c r="S614" s="120"/>
      <c r="V614" s="120"/>
      <c r="Y614" s="120"/>
      <c r="AB614" s="120"/>
      <c r="AE614" s="120"/>
    </row>
    <row r="615" spans="1:256" s="108" customFormat="1" x14ac:dyDescent="0.2">
      <c r="A615" s="108" t="s">
        <v>329</v>
      </c>
      <c r="B615" s="108" t="s">
        <v>396</v>
      </c>
      <c r="C615" s="108" t="s">
        <v>4748</v>
      </c>
      <c r="D615" s="123">
        <v>37559</v>
      </c>
      <c r="E615" s="109" t="s">
        <v>3181</v>
      </c>
      <c r="F615" s="120"/>
      <c r="G615" s="120" t="s">
        <v>273</v>
      </c>
      <c r="J615" s="120"/>
      <c r="M615" s="120"/>
      <c r="P615" s="120"/>
      <c r="S615" s="120"/>
      <c r="V615" s="120"/>
      <c r="Y615" s="120"/>
      <c r="AB615" s="120"/>
      <c r="AE615" s="120"/>
      <c r="BB615" s="109"/>
      <c r="BC615" s="109"/>
      <c r="BE615" s="109"/>
      <c r="BF615" s="109"/>
      <c r="BH615" s="109"/>
      <c r="BI615" s="109"/>
      <c r="BK615" s="109"/>
      <c r="BL615" s="109"/>
      <c r="BN615" s="109"/>
      <c r="BO615" s="109"/>
      <c r="BQ615" s="123"/>
      <c r="BR615" s="109"/>
      <c r="BS615" s="116"/>
      <c r="BU615" s="120"/>
      <c r="BV615" s="116"/>
      <c r="BW615" s="116"/>
      <c r="BX615" s="125"/>
    </row>
    <row r="616" spans="1:256" s="108" customFormat="1" x14ac:dyDescent="0.2">
      <c r="A616" s="108" t="s">
        <v>421</v>
      </c>
      <c r="B616" s="108" t="s">
        <v>252</v>
      </c>
      <c r="C616" s="108" t="s">
        <v>2536</v>
      </c>
      <c r="D616" s="123">
        <v>35690</v>
      </c>
      <c r="E616" s="116" t="s">
        <v>415</v>
      </c>
      <c r="F616" s="120" t="s">
        <v>756</v>
      </c>
      <c r="G616" s="120" t="s">
        <v>389</v>
      </c>
      <c r="H616" s="108" t="s">
        <v>384</v>
      </c>
      <c r="I616" s="108" t="s">
        <v>242</v>
      </c>
      <c r="J616" s="120" t="s">
        <v>412</v>
      </c>
      <c r="K616" s="108" t="s">
        <v>384</v>
      </c>
      <c r="L616" s="108" t="s">
        <v>242</v>
      </c>
      <c r="M616" s="120" t="s">
        <v>622</v>
      </c>
      <c r="N616" s="108" t="s">
        <v>397</v>
      </c>
      <c r="O616" s="108" t="s">
        <v>242</v>
      </c>
      <c r="P616" s="120" t="s">
        <v>412</v>
      </c>
      <c r="Q616" s="108" t="s">
        <v>397</v>
      </c>
      <c r="R616" s="108" t="s">
        <v>242</v>
      </c>
      <c r="S616" s="120" t="s">
        <v>398</v>
      </c>
      <c r="T616" s="108" t="s">
        <v>397</v>
      </c>
      <c r="U616" s="108" t="s">
        <v>242</v>
      </c>
      <c r="V616" s="120" t="s">
        <v>398</v>
      </c>
      <c r="Y616" s="120"/>
      <c r="AB616" s="120"/>
      <c r="AE616" s="120"/>
      <c r="BB616" s="109"/>
      <c r="BC616" s="109"/>
      <c r="BE616" s="109"/>
      <c r="BF616" s="109"/>
      <c r="BH616" s="109"/>
      <c r="BI616" s="109"/>
      <c r="BK616" s="109"/>
      <c r="BL616" s="109"/>
      <c r="BN616" s="109"/>
      <c r="BO616" s="109"/>
      <c r="BQ616" s="123"/>
      <c r="BR616" s="109"/>
      <c r="BS616" s="116"/>
      <c r="BU616" s="120"/>
      <c r="BV616" s="116"/>
      <c r="BW616" s="116"/>
      <c r="BX616" s="125"/>
    </row>
    <row r="617" spans="1:256" s="108" customFormat="1" x14ac:dyDescent="0.2">
      <c r="C617" s="108" t="s">
        <v>2205</v>
      </c>
      <c r="D617" s="123">
        <v>33135</v>
      </c>
      <c r="E617" s="109" t="s">
        <v>2206</v>
      </c>
      <c r="F617" s="109" t="s">
        <v>4749</v>
      </c>
      <c r="G617" s="120"/>
      <c r="H617" s="108" t="s">
        <v>386</v>
      </c>
      <c r="I617" s="109" t="s">
        <v>232</v>
      </c>
      <c r="J617" s="109" t="s">
        <v>141</v>
      </c>
      <c r="K617" s="108" t="s">
        <v>386</v>
      </c>
      <c r="L617" s="109" t="s">
        <v>195</v>
      </c>
      <c r="M617" s="109" t="s">
        <v>393</v>
      </c>
      <c r="N617" s="108" t="s">
        <v>402</v>
      </c>
      <c r="O617" s="109" t="s">
        <v>192</v>
      </c>
      <c r="P617" s="109" t="s">
        <v>167</v>
      </c>
      <c r="Q617" s="108" t="s">
        <v>399</v>
      </c>
      <c r="R617" s="109" t="s">
        <v>170</v>
      </c>
      <c r="S617" s="109" t="s">
        <v>141</v>
      </c>
      <c r="T617" s="108" t="s">
        <v>402</v>
      </c>
      <c r="U617" s="109" t="s">
        <v>93</v>
      </c>
      <c r="V617" s="109" t="s">
        <v>167</v>
      </c>
      <c r="W617" s="108" t="s">
        <v>402</v>
      </c>
      <c r="X617" s="109" t="s">
        <v>93</v>
      </c>
      <c r="Y617" s="109" t="s">
        <v>167</v>
      </c>
      <c r="Z617" s="108" t="s">
        <v>402</v>
      </c>
      <c r="AA617" s="109" t="s">
        <v>93</v>
      </c>
      <c r="AB617" s="109" t="s">
        <v>167</v>
      </c>
      <c r="AC617" s="108" t="s">
        <v>402</v>
      </c>
      <c r="AD617" s="109" t="s">
        <v>93</v>
      </c>
      <c r="AE617" s="109" t="s">
        <v>167</v>
      </c>
      <c r="AF617" s="108" t="s">
        <v>402</v>
      </c>
      <c r="AG617" s="109" t="s">
        <v>140</v>
      </c>
      <c r="AH617" s="109" t="s">
        <v>393</v>
      </c>
      <c r="AI617" s="108" t="s">
        <v>402</v>
      </c>
      <c r="AJ617" s="109" t="s">
        <v>140</v>
      </c>
      <c r="AK617" s="109" t="s">
        <v>393</v>
      </c>
      <c r="AL617" s="108" t="s">
        <v>402</v>
      </c>
      <c r="AM617" s="109" t="s">
        <v>140</v>
      </c>
      <c r="AN617" s="109" t="s">
        <v>393</v>
      </c>
      <c r="AO617" s="108" t="s">
        <v>402</v>
      </c>
      <c r="AP617" s="109" t="s">
        <v>140</v>
      </c>
      <c r="AQ617" s="109" t="s">
        <v>141</v>
      </c>
      <c r="AR617" s="108" t="s">
        <v>402</v>
      </c>
      <c r="AS617" s="109" t="s">
        <v>140</v>
      </c>
      <c r="AT617" s="109" t="s">
        <v>141</v>
      </c>
      <c r="AV617" s="109"/>
      <c r="AW617" s="109"/>
      <c r="AY617" s="109"/>
      <c r="AZ617" s="109"/>
    </row>
    <row r="618" spans="1:256" s="108" customFormat="1" x14ac:dyDescent="0.2">
      <c r="C618" s="108" t="s">
        <v>4750</v>
      </c>
      <c r="D618" s="123">
        <v>33092</v>
      </c>
      <c r="E618" s="109" t="s">
        <v>1573</v>
      </c>
      <c r="F618" s="109" t="s">
        <v>1486</v>
      </c>
      <c r="G618" s="120"/>
      <c r="I618" s="109"/>
      <c r="J618" s="109"/>
      <c r="K618" s="108" t="s">
        <v>384</v>
      </c>
      <c r="L618" s="109" t="s">
        <v>207</v>
      </c>
      <c r="M618" s="109" t="s">
        <v>831</v>
      </c>
      <c r="N618" s="108" t="s">
        <v>384</v>
      </c>
      <c r="O618" s="109" t="s">
        <v>207</v>
      </c>
      <c r="P618" s="109" t="s">
        <v>831</v>
      </c>
      <c r="Q618" s="108" t="s">
        <v>409</v>
      </c>
      <c r="R618" s="109" t="s">
        <v>454</v>
      </c>
      <c r="S618" s="109" t="s">
        <v>406</v>
      </c>
      <c r="T618" s="108" t="s">
        <v>384</v>
      </c>
      <c r="U618" s="109" t="s">
        <v>454</v>
      </c>
      <c r="V618" s="109" t="s">
        <v>389</v>
      </c>
      <c r="W618" s="108" t="s">
        <v>384</v>
      </c>
      <c r="X618" s="109" t="s">
        <v>215</v>
      </c>
      <c r="Y618" s="109" t="s">
        <v>433</v>
      </c>
      <c r="Z618" s="108" t="s">
        <v>384</v>
      </c>
      <c r="AA618" s="109" t="s">
        <v>227</v>
      </c>
      <c r="AB618" s="109" t="s">
        <v>406</v>
      </c>
      <c r="AC618" s="108" t="s">
        <v>384</v>
      </c>
      <c r="AD618" s="109" t="s">
        <v>227</v>
      </c>
      <c r="AE618" s="109" t="s">
        <v>389</v>
      </c>
      <c r="AF618" s="108" t="s">
        <v>384</v>
      </c>
      <c r="AG618" s="109" t="s">
        <v>227</v>
      </c>
      <c r="AH618" s="109" t="s">
        <v>406</v>
      </c>
      <c r="AI618" s="108" t="s">
        <v>384</v>
      </c>
      <c r="AJ618" s="109" t="s">
        <v>556</v>
      </c>
      <c r="AK618" s="109" t="s">
        <v>406</v>
      </c>
      <c r="AL618" s="108" t="s">
        <v>384</v>
      </c>
      <c r="AM618" s="109" t="s">
        <v>556</v>
      </c>
      <c r="AN618" s="109" t="s">
        <v>622</v>
      </c>
      <c r="AO618" s="108" t="s">
        <v>384</v>
      </c>
      <c r="AP618" s="109" t="s">
        <v>556</v>
      </c>
      <c r="AQ618" s="109" t="s">
        <v>141</v>
      </c>
      <c r="AR618" s="108" t="s">
        <v>397</v>
      </c>
      <c r="AS618" s="109" t="s">
        <v>556</v>
      </c>
      <c r="AT618" s="109" t="s">
        <v>164</v>
      </c>
      <c r="AV618" s="109"/>
      <c r="AW618" s="109"/>
      <c r="AY618" s="109"/>
      <c r="AZ618" s="109"/>
    </row>
    <row r="619" spans="1:256" s="108" customFormat="1" x14ac:dyDescent="0.2">
      <c r="A619" s="108" t="s">
        <v>379</v>
      </c>
      <c r="B619" s="108" t="s">
        <v>170</v>
      </c>
      <c r="C619" s="108" t="s">
        <v>4751</v>
      </c>
      <c r="D619" s="123">
        <v>35594</v>
      </c>
      <c r="E619" s="116" t="s">
        <v>1239</v>
      </c>
      <c r="F619" s="120" t="s">
        <v>1136</v>
      </c>
      <c r="G619" s="120" t="s">
        <v>382</v>
      </c>
      <c r="J619" s="120"/>
      <c r="K619" s="108" t="s">
        <v>379</v>
      </c>
      <c r="L619" s="108" t="s">
        <v>324</v>
      </c>
      <c r="M619" s="120" t="s">
        <v>823</v>
      </c>
      <c r="N619" s="108" t="s">
        <v>284</v>
      </c>
      <c r="O619" s="108" t="s">
        <v>454</v>
      </c>
      <c r="P619" s="120" t="s">
        <v>269</v>
      </c>
      <c r="Q619" s="108" t="s">
        <v>279</v>
      </c>
      <c r="R619" s="108" t="s">
        <v>454</v>
      </c>
      <c r="S619" s="120" t="s">
        <v>3635</v>
      </c>
      <c r="T619" s="108" t="s">
        <v>1578</v>
      </c>
      <c r="U619" s="108" t="s">
        <v>454</v>
      </c>
      <c r="V619" s="120" t="s">
        <v>1127</v>
      </c>
      <c r="Y619" s="120"/>
      <c r="AB619" s="120"/>
      <c r="AE619" s="120"/>
    </row>
    <row r="620" spans="1:256" s="108" customFormat="1" x14ac:dyDescent="0.2">
      <c r="A620" s="108" t="s">
        <v>850</v>
      </c>
      <c r="B620" s="108" t="s">
        <v>95</v>
      </c>
      <c r="C620" s="108" t="s">
        <v>3054</v>
      </c>
      <c r="D620" s="123">
        <v>36958</v>
      </c>
      <c r="E620" s="109" t="s">
        <v>477</v>
      </c>
      <c r="F620" s="109" t="s">
        <v>98</v>
      </c>
      <c r="G620" s="120"/>
      <c r="H620" s="108" t="s">
        <v>501</v>
      </c>
      <c r="I620" s="116" t="s">
        <v>306</v>
      </c>
      <c r="J620" s="120"/>
      <c r="K620" s="108" t="s">
        <v>502</v>
      </c>
      <c r="L620" s="116" t="s">
        <v>306</v>
      </c>
      <c r="M620" s="120"/>
      <c r="O620" s="116"/>
      <c r="P620" s="120"/>
      <c r="R620" s="116"/>
      <c r="S620" s="120"/>
      <c r="U620" s="116"/>
      <c r="V620" s="120"/>
      <c r="X620" s="116"/>
      <c r="Y620" s="120"/>
      <c r="AA620" s="116"/>
      <c r="AB620" s="120"/>
      <c r="AD620" s="116"/>
      <c r="AE620" s="120"/>
      <c r="AG620" s="116"/>
      <c r="AH620" s="120"/>
      <c r="AJ620" s="116"/>
      <c r="AK620" s="120"/>
      <c r="AM620" s="116"/>
      <c r="AN620" s="120"/>
    </row>
    <row r="621" spans="1:256" s="108" customFormat="1" x14ac:dyDescent="0.2">
      <c r="A621" s="120"/>
      <c r="B621" s="120"/>
      <c r="C621" s="108" t="s">
        <v>2396</v>
      </c>
      <c r="D621" s="123">
        <v>35490</v>
      </c>
      <c r="E621" s="116" t="s">
        <v>121</v>
      </c>
      <c r="F621" s="120" t="s">
        <v>1039</v>
      </c>
      <c r="G621" s="120"/>
      <c r="H621" s="108" t="s">
        <v>315</v>
      </c>
      <c r="I621" s="108" t="s">
        <v>207</v>
      </c>
      <c r="J621" s="120" t="s">
        <v>317</v>
      </c>
      <c r="K621" s="108" t="s">
        <v>315</v>
      </c>
      <c r="L621" s="108" t="s">
        <v>207</v>
      </c>
      <c r="M621" s="120" t="s">
        <v>273</v>
      </c>
      <c r="N621" s="108" t="s">
        <v>315</v>
      </c>
      <c r="O621" s="108" t="s">
        <v>207</v>
      </c>
      <c r="P621" s="120" t="s">
        <v>273</v>
      </c>
      <c r="Q621" s="108" t="s">
        <v>315</v>
      </c>
      <c r="R621" s="108" t="s">
        <v>207</v>
      </c>
      <c r="S621" s="120" t="s">
        <v>241</v>
      </c>
      <c r="T621" s="108" t="s">
        <v>315</v>
      </c>
      <c r="U621" s="108" t="s">
        <v>207</v>
      </c>
      <c r="V621" s="120" t="s">
        <v>266</v>
      </c>
      <c r="Y621" s="120"/>
      <c r="AB621" s="120"/>
      <c r="AE621" s="120"/>
    </row>
    <row r="622" spans="1:256" s="108" customFormat="1" x14ac:dyDescent="0.2">
      <c r="A622" t="s">
        <v>202</v>
      </c>
      <c r="B622" t="s">
        <v>118</v>
      </c>
      <c r="C622" s="108" t="s">
        <v>535</v>
      </c>
      <c r="D622" s="123">
        <v>33804</v>
      </c>
      <c r="E622" s="109" t="s">
        <v>536</v>
      </c>
      <c r="F622" s="108" t="s">
        <v>310</v>
      </c>
      <c r="G622" s="120" t="s">
        <v>273</v>
      </c>
      <c r="H622" s="108" t="s">
        <v>543</v>
      </c>
      <c r="I622" s="108" t="s">
        <v>118</v>
      </c>
      <c r="J622" s="109" t="s">
        <v>539</v>
      </c>
      <c r="K622" s="108" t="s">
        <v>528</v>
      </c>
      <c r="L622" s="108" t="s">
        <v>118</v>
      </c>
      <c r="M622" s="109" t="s">
        <v>540</v>
      </c>
      <c r="N622" s="108" t="s">
        <v>265</v>
      </c>
      <c r="O622" s="108" t="s">
        <v>123</v>
      </c>
      <c r="P622" s="109" t="s">
        <v>241</v>
      </c>
      <c r="S622" s="109"/>
      <c r="T622" s="108" t="s">
        <v>212</v>
      </c>
      <c r="U622" s="108" t="s">
        <v>123</v>
      </c>
      <c r="V622" s="109" t="s">
        <v>201</v>
      </c>
      <c r="W622" s="108" t="s">
        <v>528</v>
      </c>
      <c r="X622" s="108" t="s">
        <v>118</v>
      </c>
      <c r="Y622" s="109" t="s">
        <v>542</v>
      </c>
      <c r="Z622" s="108" t="s">
        <v>202</v>
      </c>
      <c r="AA622" s="108" t="s">
        <v>118</v>
      </c>
      <c r="AB622" s="109" t="s">
        <v>228</v>
      </c>
      <c r="AC622" s="108" t="s">
        <v>543</v>
      </c>
      <c r="AD622" s="108" t="s">
        <v>118</v>
      </c>
      <c r="AE622" s="109" t="s">
        <v>542</v>
      </c>
      <c r="AF622" s="108" t="s">
        <v>265</v>
      </c>
      <c r="AG622" s="108" t="s">
        <v>118</v>
      </c>
      <c r="AH622" s="109" t="s">
        <v>273</v>
      </c>
      <c r="BB622" s="109"/>
      <c r="BC622" s="109"/>
      <c r="BE622" s="109"/>
      <c r="BF622" s="109"/>
      <c r="BH622" s="109"/>
      <c r="BI622" s="109"/>
      <c r="BK622" s="109"/>
      <c r="BL622" s="109"/>
      <c r="BN622" s="109"/>
      <c r="BO622" s="109"/>
      <c r="BQ622" s="123"/>
      <c r="BR622" s="109"/>
      <c r="BS622" s="116"/>
      <c r="BU622" s="120"/>
      <c r="BV622" s="116"/>
      <c r="BW622" s="116"/>
      <c r="BX622" s="125"/>
    </row>
    <row r="623" spans="1:256" s="108" customFormat="1" x14ac:dyDescent="0.2">
      <c r="A623" s="120" t="s">
        <v>194</v>
      </c>
      <c r="B623" s="120" t="s">
        <v>583</v>
      </c>
      <c r="C623" s="108" t="s">
        <v>4752</v>
      </c>
      <c r="D623" s="123">
        <v>37472</v>
      </c>
      <c r="E623" s="109" t="s">
        <v>144</v>
      </c>
      <c r="F623" s="109" t="s">
        <v>144</v>
      </c>
      <c r="G623" s="120" t="s">
        <v>273</v>
      </c>
      <c r="H623" s="108" t="s">
        <v>194</v>
      </c>
      <c r="I623" s="108" t="s">
        <v>583</v>
      </c>
      <c r="J623" s="120" t="s">
        <v>203</v>
      </c>
      <c r="M623" s="120"/>
      <c r="P623" s="120"/>
      <c r="S623" s="120"/>
      <c r="V623" s="120"/>
      <c r="Y623" s="120"/>
      <c r="AB623" s="120"/>
      <c r="AE623" s="120"/>
    </row>
    <row r="624" spans="1:256" s="108" customFormat="1" x14ac:dyDescent="0.2">
      <c r="A624" s="108" t="s">
        <v>288</v>
      </c>
      <c r="B624" s="108" t="s">
        <v>330</v>
      </c>
      <c r="C624" s="108" t="s">
        <v>1383</v>
      </c>
      <c r="D624" s="123">
        <v>34649</v>
      </c>
      <c r="E624" s="116" t="s">
        <v>706</v>
      </c>
      <c r="F624" s="120" t="s">
        <v>773</v>
      </c>
      <c r="G624" s="120" t="s">
        <v>247</v>
      </c>
      <c r="H624" s="108" t="s">
        <v>288</v>
      </c>
      <c r="I624" s="108" t="s">
        <v>93</v>
      </c>
      <c r="J624" s="120" t="s">
        <v>247</v>
      </c>
      <c r="K624" s="108" t="s">
        <v>288</v>
      </c>
      <c r="L624" s="108" t="s">
        <v>93</v>
      </c>
      <c r="M624" s="120" t="s">
        <v>576</v>
      </c>
      <c r="N624" s="108" t="s">
        <v>288</v>
      </c>
      <c r="O624" s="108" t="s">
        <v>93</v>
      </c>
      <c r="P624" s="120" t="s">
        <v>240</v>
      </c>
      <c r="Q624" s="108" t="s">
        <v>288</v>
      </c>
      <c r="R624" s="108" t="s">
        <v>93</v>
      </c>
      <c r="S624" s="120" t="s">
        <v>240</v>
      </c>
      <c r="V624" s="120"/>
      <c r="W624" s="108" t="s">
        <v>575</v>
      </c>
      <c r="X624" s="108" t="s">
        <v>261</v>
      </c>
      <c r="Y624" s="120" t="s">
        <v>196</v>
      </c>
      <c r="Z624" s="108" t="s">
        <v>313</v>
      </c>
      <c r="AA624" s="108" t="s">
        <v>261</v>
      </c>
      <c r="AB624" s="120" t="s">
        <v>196</v>
      </c>
      <c r="AC624" s="108" t="s">
        <v>315</v>
      </c>
      <c r="AD624" s="108" t="s">
        <v>261</v>
      </c>
      <c r="AE624" s="120" t="s">
        <v>241</v>
      </c>
    </row>
    <row r="625" spans="1:256" s="108" customFormat="1" x14ac:dyDescent="0.2">
      <c r="A625" s="108" t="s">
        <v>238</v>
      </c>
      <c r="B625" s="108" t="s">
        <v>396</v>
      </c>
      <c r="C625" s="108" t="s">
        <v>4753</v>
      </c>
      <c r="D625" s="123">
        <v>36810</v>
      </c>
      <c r="E625" s="109" t="s">
        <v>4449</v>
      </c>
      <c r="F625" s="120"/>
      <c r="G625" s="120" t="s">
        <v>241</v>
      </c>
      <c r="J625" s="120"/>
      <c r="M625" s="120"/>
      <c r="P625" s="120"/>
      <c r="S625" s="120"/>
      <c r="V625" s="120"/>
      <c r="Y625" s="120"/>
      <c r="AB625" s="120"/>
      <c r="AE625" s="120"/>
    </row>
    <row r="626" spans="1:256" s="108" customFormat="1" x14ac:dyDescent="0.2">
      <c r="A626" s="108" t="s">
        <v>147</v>
      </c>
      <c r="B626" s="108" t="s">
        <v>432</v>
      </c>
      <c r="C626" s="108" t="s">
        <v>1626</v>
      </c>
      <c r="D626" s="123">
        <v>35122</v>
      </c>
      <c r="E626" s="116" t="s">
        <v>405</v>
      </c>
      <c r="F626" s="120" t="s">
        <v>585</v>
      </c>
      <c r="G626" s="120"/>
      <c r="H626" s="108" t="s">
        <v>127</v>
      </c>
      <c r="I626" s="108" t="s">
        <v>432</v>
      </c>
      <c r="J626" s="120"/>
      <c r="K626" s="108" t="s">
        <v>127</v>
      </c>
      <c r="L626" s="108" t="s">
        <v>432</v>
      </c>
      <c r="M626" s="120"/>
      <c r="N626" s="108" t="s">
        <v>127</v>
      </c>
      <c r="O626" s="108" t="s">
        <v>432</v>
      </c>
      <c r="P626" s="120"/>
      <c r="Q626" s="108" t="s">
        <v>127</v>
      </c>
      <c r="R626" s="108" t="s">
        <v>432</v>
      </c>
      <c r="S626" s="120"/>
      <c r="T626" s="108" t="s">
        <v>127</v>
      </c>
      <c r="U626" s="108" t="s">
        <v>432</v>
      </c>
      <c r="V626" s="120"/>
      <c r="W626" s="108" t="s">
        <v>127</v>
      </c>
      <c r="X626" s="108" t="s">
        <v>432</v>
      </c>
      <c r="Y626" s="120"/>
      <c r="Z626" s="108" t="s">
        <v>147</v>
      </c>
      <c r="AA626" s="108" t="s">
        <v>432</v>
      </c>
      <c r="AB626" s="120"/>
      <c r="AC626" s="108" t="s">
        <v>147</v>
      </c>
      <c r="AD626" s="108" t="s">
        <v>432</v>
      </c>
      <c r="AE626" s="120"/>
    </row>
    <row r="627" spans="1:256" s="108" customFormat="1" x14ac:dyDescent="0.2">
      <c r="A627" s="108" t="s">
        <v>194</v>
      </c>
      <c r="B627" s="108" t="s">
        <v>432</v>
      </c>
      <c r="C627" s="108" t="s">
        <v>3393</v>
      </c>
      <c r="D627" s="123">
        <v>36120</v>
      </c>
      <c r="E627" s="109" t="s">
        <v>90</v>
      </c>
      <c r="F627" s="120" t="s">
        <v>89</v>
      </c>
      <c r="G627" s="120" t="s">
        <v>201</v>
      </c>
      <c r="H627" s="108" t="s">
        <v>194</v>
      </c>
      <c r="I627" s="108" t="s">
        <v>432</v>
      </c>
      <c r="J627" s="120" t="s">
        <v>201</v>
      </c>
      <c r="K627" s="108" t="s">
        <v>194</v>
      </c>
      <c r="L627" s="108" t="s">
        <v>432</v>
      </c>
      <c r="M627" s="120" t="s">
        <v>259</v>
      </c>
      <c r="N627" s="108" t="s">
        <v>531</v>
      </c>
      <c r="O627" s="108" t="s">
        <v>432</v>
      </c>
      <c r="P627" s="120" t="s">
        <v>161</v>
      </c>
      <c r="S627" s="120"/>
      <c r="V627" s="120"/>
      <c r="Y627" s="120"/>
      <c r="AB627" s="120"/>
      <c r="AE627" s="120"/>
    </row>
    <row r="628" spans="1:256" x14ac:dyDescent="0.2">
      <c r="A628" s="108" t="s">
        <v>156</v>
      </c>
      <c r="B628" s="108" t="s">
        <v>95</v>
      </c>
      <c r="C628" s="108" t="s">
        <v>3261</v>
      </c>
      <c r="D628" s="123">
        <v>34702</v>
      </c>
      <c r="E628" s="109" t="s">
        <v>516</v>
      </c>
      <c r="F628" s="109" t="s">
        <v>516</v>
      </c>
      <c r="G628" s="120" t="s">
        <v>141</v>
      </c>
      <c r="H628" s="108" t="s">
        <v>156</v>
      </c>
      <c r="I628" s="109" t="s">
        <v>95</v>
      </c>
      <c r="J628" s="109" t="s">
        <v>164</v>
      </c>
      <c r="K628" s="108" t="s">
        <v>156</v>
      </c>
      <c r="L628" s="109" t="s">
        <v>95</v>
      </c>
      <c r="M628" s="109" t="s">
        <v>167</v>
      </c>
      <c r="N628" s="108" t="s">
        <v>162</v>
      </c>
      <c r="O628" s="109" t="s">
        <v>95</v>
      </c>
      <c r="P628" s="109" t="s">
        <v>891</v>
      </c>
      <c r="Q628" s="108" t="s">
        <v>156</v>
      </c>
      <c r="R628" s="109" t="s">
        <v>95</v>
      </c>
      <c r="S628" s="109" t="s">
        <v>141</v>
      </c>
      <c r="T628" s="108" t="s">
        <v>156</v>
      </c>
      <c r="U628" s="109" t="s">
        <v>95</v>
      </c>
      <c r="V628" s="109" t="s">
        <v>167</v>
      </c>
      <c r="W628" s="108" t="s">
        <v>162</v>
      </c>
      <c r="X628" s="109" t="s">
        <v>95</v>
      </c>
      <c r="Y628" s="109" t="s">
        <v>3263</v>
      </c>
      <c r="Z628" s="108" t="s">
        <v>162</v>
      </c>
      <c r="AA628" s="109" t="s">
        <v>95</v>
      </c>
      <c r="AB628" s="109" t="s">
        <v>3264</v>
      </c>
      <c r="AC628" s="108"/>
      <c r="AD628" s="109"/>
      <c r="AE628" s="109"/>
      <c r="AF628" s="108"/>
      <c r="AG628" s="109"/>
      <c r="AH628" s="109"/>
      <c r="AI628" s="108"/>
      <c r="AJ628" s="109"/>
      <c r="AK628" s="109"/>
      <c r="AL628" s="108"/>
      <c r="AM628" s="109"/>
      <c r="AN628" s="109"/>
      <c r="AO628" s="108"/>
      <c r="AP628" s="109"/>
      <c r="AQ628" s="109"/>
      <c r="AR628" s="108"/>
      <c r="AS628" s="109"/>
      <c r="AT628" s="109"/>
      <c r="AU628" s="108"/>
      <c r="AV628" s="109"/>
      <c r="AW628" s="109"/>
      <c r="AX628" s="108"/>
      <c r="AY628" s="109"/>
      <c r="AZ628" s="109"/>
      <c r="BA628" s="108"/>
      <c r="BB628" s="108"/>
      <c r="BC628" s="108"/>
      <c r="BD628" s="108"/>
      <c r="BE628" s="108"/>
      <c r="BF628" s="108"/>
      <c r="BG628" s="108"/>
      <c r="BH628" s="108"/>
      <c r="BI628" s="108"/>
      <c r="BJ628" s="108"/>
      <c r="BK628" s="108"/>
      <c r="BL628" s="108"/>
      <c r="BM628" s="108"/>
      <c r="BN628" s="108"/>
      <c r="BO628" s="108"/>
      <c r="BP628" s="108"/>
      <c r="BQ628" s="108"/>
      <c r="BR628" s="108"/>
      <c r="BS628" s="108"/>
      <c r="BT628" s="108"/>
      <c r="BU628" s="108"/>
      <c r="BV628" s="108"/>
      <c r="BW628" s="108"/>
      <c r="BX628" s="108"/>
      <c r="BY628" s="108"/>
      <c r="BZ628" s="108"/>
      <c r="CA628" s="108"/>
      <c r="CB628" s="108"/>
      <c r="CC628" s="108"/>
      <c r="CD628" s="108"/>
      <c r="CE628" s="108"/>
      <c r="CF628" s="108"/>
      <c r="CG628" s="108"/>
      <c r="CH628" s="108"/>
      <c r="CI628" s="108"/>
      <c r="CJ628" s="108"/>
      <c r="CK628" s="108"/>
      <c r="CL628" s="108"/>
      <c r="CM628" s="108"/>
      <c r="CN628" s="108"/>
      <c r="CO628" s="108"/>
      <c r="CP628" s="108"/>
      <c r="CQ628" s="108"/>
      <c r="CR628" s="108"/>
      <c r="CS628" s="108"/>
      <c r="CT628" s="108"/>
      <c r="CU628" s="108"/>
      <c r="CV628" s="108"/>
      <c r="CW628" s="108"/>
      <c r="CX628" s="108"/>
      <c r="CY628" s="108"/>
      <c r="CZ628" s="108"/>
      <c r="DA628" s="108"/>
      <c r="DB628" s="108"/>
      <c r="DC628" s="108"/>
      <c r="DD628" s="108"/>
      <c r="DE628" s="108"/>
      <c r="DF628" s="108"/>
      <c r="DG628" s="108"/>
      <c r="DH628" s="108"/>
      <c r="DI628" s="108"/>
      <c r="DJ628" s="108"/>
      <c r="DK628" s="108"/>
      <c r="DL628" s="108"/>
      <c r="DM628" s="108"/>
      <c r="DN628" s="108"/>
      <c r="DO628" s="108"/>
      <c r="DP628" s="108"/>
      <c r="DQ628" s="108"/>
      <c r="DR628" s="108"/>
      <c r="DS628" s="108"/>
      <c r="DT628" s="108"/>
      <c r="DU628" s="108"/>
      <c r="DV628" s="108"/>
      <c r="DW628" s="108"/>
      <c r="DX628" s="108"/>
      <c r="DY628" s="108"/>
      <c r="DZ628" s="108"/>
      <c r="EA628" s="108"/>
      <c r="EB628" s="108"/>
      <c r="EC628" s="108"/>
      <c r="ED628" s="108"/>
      <c r="EE628" s="108"/>
      <c r="EF628" s="108"/>
      <c r="EG628" s="108"/>
      <c r="EH628" s="108"/>
      <c r="EI628" s="108"/>
      <c r="EJ628" s="108"/>
      <c r="EK628" s="108"/>
      <c r="EL628" s="108"/>
      <c r="EM628" s="108"/>
      <c r="EN628" s="108"/>
      <c r="EO628" s="108"/>
      <c r="EP628" s="108"/>
      <c r="EQ628" s="108"/>
      <c r="ER628" s="108"/>
      <c r="ES628" s="108"/>
      <c r="ET628" s="108"/>
      <c r="EU628" s="108"/>
      <c r="EV628" s="108"/>
      <c r="EW628" s="108"/>
      <c r="EX628" s="108"/>
      <c r="EY628" s="108"/>
      <c r="EZ628" s="108"/>
      <c r="FA628" s="108"/>
      <c r="FB628" s="108"/>
      <c r="FC628" s="108"/>
      <c r="FD628" s="108"/>
      <c r="FE628" s="108"/>
      <c r="FF628" s="108"/>
      <c r="FG628" s="108"/>
      <c r="FH628" s="108"/>
      <c r="FI628" s="108"/>
      <c r="FJ628" s="108"/>
      <c r="FK628" s="108"/>
      <c r="FL628" s="108"/>
      <c r="FM628" s="108"/>
      <c r="FN628" s="108"/>
      <c r="FO628" s="108"/>
      <c r="FP628" s="108"/>
      <c r="FQ628" s="108"/>
      <c r="FR628" s="108"/>
      <c r="FS628" s="108"/>
      <c r="FT628" s="108"/>
      <c r="FU628" s="108"/>
      <c r="FV628" s="108"/>
      <c r="FW628" s="108"/>
      <c r="FX628" s="108"/>
      <c r="FY628" s="108"/>
      <c r="FZ628" s="108"/>
      <c r="GA628" s="108"/>
      <c r="GB628" s="108"/>
      <c r="GC628" s="108"/>
      <c r="GD628" s="108"/>
      <c r="GE628" s="108"/>
      <c r="GF628" s="108"/>
      <c r="GG628" s="108"/>
      <c r="GH628" s="108"/>
      <c r="GI628" s="108"/>
      <c r="GJ628" s="108"/>
      <c r="GK628" s="108"/>
      <c r="GL628" s="108"/>
      <c r="GM628" s="108"/>
      <c r="GN628" s="108"/>
      <c r="GO628" s="108"/>
      <c r="GP628" s="108"/>
      <c r="GQ628" s="108"/>
      <c r="GR628" s="108"/>
      <c r="GS628" s="108"/>
      <c r="GT628" s="108"/>
      <c r="GU628" s="108"/>
      <c r="GV628" s="108"/>
      <c r="GW628" s="108"/>
      <c r="GX628" s="108"/>
      <c r="GY628" s="108"/>
      <c r="GZ628" s="108"/>
      <c r="HA628" s="108"/>
      <c r="HB628" s="108"/>
      <c r="HC628" s="108"/>
      <c r="HD628" s="108"/>
      <c r="HE628" s="108"/>
      <c r="HF628" s="108"/>
      <c r="HG628" s="108"/>
      <c r="HH628" s="108"/>
      <c r="HI628" s="108"/>
      <c r="HJ628" s="108"/>
      <c r="HK628" s="108"/>
      <c r="HL628" s="108"/>
      <c r="HM628" s="108"/>
      <c r="HN628" s="108"/>
      <c r="HO628" s="108"/>
      <c r="HP628" s="108"/>
      <c r="HQ628" s="108"/>
      <c r="HR628" s="108"/>
      <c r="HS628" s="108"/>
      <c r="HT628" s="108"/>
      <c r="HU628" s="108"/>
      <c r="HV628" s="108"/>
      <c r="HW628" s="108"/>
      <c r="HX628" s="108"/>
      <c r="HY628" s="108"/>
      <c r="HZ628" s="108"/>
      <c r="IA628" s="108"/>
      <c r="IB628" s="108"/>
      <c r="IC628" s="108"/>
      <c r="ID628" s="108"/>
      <c r="IE628" s="108"/>
      <c r="IF628" s="108"/>
      <c r="IG628" s="108"/>
      <c r="IH628" s="108"/>
      <c r="II628" s="108"/>
      <c r="IJ628" s="108"/>
      <c r="IK628" s="108"/>
      <c r="IL628" s="108"/>
      <c r="IM628" s="108"/>
      <c r="IN628" s="108"/>
      <c r="IO628" s="108"/>
      <c r="IP628" s="108"/>
      <c r="IQ628" s="108"/>
      <c r="IR628" s="108"/>
      <c r="IS628" s="108"/>
      <c r="IT628" s="108"/>
      <c r="IU628" s="108"/>
      <c r="IV628" s="108"/>
    </row>
    <row r="629" spans="1:256" s="108" customFormat="1" x14ac:dyDescent="0.2">
      <c r="A629" s="108" t="s">
        <v>80</v>
      </c>
      <c r="B629" s="108" t="s">
        <v>118</v>
      </c>
      <c r="C629" s="108" t="s">
        <v>1296</v>
      </c>
      <c r="D629" s="123">
        <v>34621</v>
      </c>
      <c r="E629" s="116" t="s">
        <v>1297</v>
      </c>
      <c r="F629" s="108" t="s">
        <v>4754</v>
      </c>
      <c r="G629" s="120"/>
      <c r="H629" s="108" t="s">
        <v>80</v>
      </c>
      <c r="I629" s="108" t="s">
        <v>118</v>
      </c>
      <c r="J629" s="109"/>
      <c r="K629" s="108" t="s">
        <v>80</v>
      </c>
      <c r="L629" s="108" t="s">
        <v>118</v>
      </c>
      <c r="M629" s="109"/>
      <c r="N629" s="108" t="s">
        <v>80</v>
      </c>
      <c r="O629" s="108" t="s">
        <v>118</v>
      </c>
      <c r="P629" s="109"/>
      <c r="Q629" s="108" t="s">
        <v>80</v>
      </c>
      <c r="R629" s="108" t="s">
        <v>118</v>
      </c>
      <c r="S629" s="109"/>
      <c r="T629" s="108" t="s">
        <v>80</v>
      </c>
      <c r="U629" s="108" t="s">
        <v>434</v>
      </c>
      <c r="V629" s="109"/>
      <c r="W629" s="108" t="s">
        <v>80</v>
      </c>
      <c r="X629" s="108" t="s">
        <v>434</v>
      </c>
      <c r="Y629" s="109"/>
      <c r="Z629" s="108" t="s">
        <v>80</v>
      </c>
      <c r="AA629" s="108" t="s">
        <v>434</v>
      </c>
      <c r="AB629" s="109"/>
      <c r="AC629" s="108" t="s">
        <v>80</v>
      </c>
      <c r="AD629" s="108" t="s">
        <v>434</v>
      </c>
      <c r="AE629" s="109"/>
      <c r="AF629" s="108" t="s">
        <v>80</v>
      </c>
      <c r="AG629" s="108" t="s">
        <v>1299</v>
      </c>
      <c r="AH629" s="109"/>
    </row>
    <row r="630" spans="1:256" x14ac:dyDescent="0.2">
      <c r="A630" s="108"/>
      <c r="B630" s="108"/>
      <c r="C630" s="108" t="s">
        <v>4755</v>
      </c>
      <c r="D630" s="123">
        <v>33310</v>
      </c>
      <c r="E630" s="109" t="s">
        <v>321</v>
      </c>
      <c r="F630" s="109" t="s">
        <v>321</v>
      </c>
      <c r="G630" s="120"/>
      <c r="H630" s="108"/>
      <c r="I630" s="116"/>
      <c r="J630" s="120"/>
      <c r="K630" s="108" t="s">
        <v>379</v>
      </c>
      <c r="L630" s="116" t="s">
        <v>177</v>
      </c>
      <c r="M630" s="120" t="s">
        <v>809</v>
      </c>
      <c r="N630" s="108" t="s">
        <v>279</v>
      </c>
      <c r="O630" s="116" t="s">
        <v>81</v>
      </c>
      <c r="P630" s="120" t="s">
        <v>1683</v>
      </c>
      <c r="Q630" s="108" t="s">
        <v>279</v>
      </c>
      <c r="R630" s="116" t="s">
        <v>81</v>
      </c>
      <c r="S630" s="120" t="s">
        <v>1807</v>
      </c>
      <c r="T630" s="108" t="s">
        <v>279</v>
      </c>
      <c r="U630" s="116" t="s">
        <v>81</v>
      </c>
      <c r="V630" s="120" t="s">
        <v>292</v>
      </c>
      <c r="W630" s="108" t="s">
        <v>279</v>
      </c>
      <c r="X630" s="116" t="s">
        <v>275</v>
      </c>
      <c r="Y630" s="120" t="s">
        <v>2292</v>
      </c>
      <c r="Z630" s="108" t="s">
        <v>284</v>
      </c>
      <c r="AA630" s="116" t="s">
        <v>81</v>
      </c>
      <c r="AB630" s="120" t="s">
        <v>228</v>
      </c>
      <c r="AC630" s="108" t="s">
        <v>1056</v>
      </c>
      <c r="AD630" s="116"/>
      <c r="AE630" s="120"/>
      <c r="AF630" s="108" t="s">
        <v>808</v>
      </c>
      <c r="AG630" s="116" t="s">
        <v>81</v>
      </c>
      <c r="AH630" s="120" t="s">
        <v>4756</v>
      </c>
      <c r="AI630" s="108" t="s">
        <v>279</v>
      </c>
      <c r="AJ630" s="116" t="s">
        <v>81</v>
      </c>
      <c r="AK630" s="120" t="s">
        <v>804</v>
      </c>
      <c r="AL630" s="108"/>
      <c r="AM630" s="116"/>
      <c r="AN630" s="120"/>
      <c r="AO630" s="108"/>
      <c r="AP630" s="116"/>
      <c r="AQ630" s="120"/>
      <c r="AR630" s="108"/>
      <c r="AS630" s="116"/>
      <c r="AT630" s="120"/>
      <c r="AU630" s="108"/>
      <c r="AV630" s="116"/>
      <c r="AW630" s="120"/>
      <c r="AX630" s="108"/>
      <c r="AY630" s="116"/>
      <c r="AZ630" s="120"/>
      <c r="BA630" s="108"/>
      <c r="BB630" s="108"/>
      <c r="BC630" s="108"/>
      <c r="BD630" s="108"/>
      <c r="BE630" s="108"/>
      <c r="BF630" s="108"/>
      <c r="BG630" s="108"/>
      <c r="BH630" s="108"/>
      <c r="BI630" s="108"/>
      <c r="BJ630" s="108"/>
      <c r="BK630" s="108"/>
      <c r="BL630" s="108"/>
      <c r="BM630" s="108"/>
      <c r="BN630" s="108"/>
      <c r="BO630" s="108"/>
      <c r="BP630" s="108"/>
      <c r="BQ630" s="108"/>
      <c r="BR630" s="108"/>
      <c r="BS630" s="108"/>
      <c r="BT630" s="108"/>
      <c r="BU630" s="108"/>
      <c r="BV630" s="108"/>
      <c r="BW630" s="108"/>
      <c r="BX630" s="108"/>
      <c r="BY630" s="108"/>
      <c r="BZ630" s="108"/>
      <c r="CA630" s="108"/>
      <c r="CB630" s="108"/>
      <c r="CC630" s="108"/>
      <c r="CD630" s="108"/>
      <c r="CE630" s="108"/>
      <c r="CF630" s="108"/>
      <c r="CG630" s="108"/>
      <c r="CH630" s="108"/>
      <c r="CI630" s="108"/>
      <c r="CJ630" s="108"/>
      <c r="CK630" s="108"/>
      <c r="CL630" s="108"/>
      <c r="CM630" s="108"/>
      <c r="CN630" s="108"/>
      <c r="CO630" s="108"/>
      <c r="CP630" s="108"/>
      <c r="CQ630" s="108"/>
      <c r="CR630" s="108"/>
      <c r="CS630" s="108"/>
      <c r="CT630" s="108"/>
      <c r="CU630" s="108"/>
      <c r="CV630" s="108"/>
      <c r="CW630" s="108"/>
      <c r="CX630" s="108"/>
      <c r="CY630" s="108"/>
      <c r="CZ630" s="108"/>
      <c r="DA630" s="108"/>
      <c r="DB630" s="108"/>
      <c r="DC630" s="108"/>
      <c r="DD630" s="108"/>
      <c r="DE630" s="108"/>
      <c r="DF630" s="108"/>
      <c r="DG630" s="108"/>
      <c r="DH630" s="108"/>
      <c r="DI630" s="108"/>
      <c r="DJ630" s="108"/>
      <c r="DK630" s="108"/>
      <c r="DL630" s="108"/>
      <c r="DM630" s="108"/>
      <c r="DN630" s="108"/>
      <c r="DO630" s="108"/>
      <c r="DP630" s="108"/>
      <c r="DQ630" s="108"/>
      <c r="DR630" s="108"/>
      <c r="DS630" s="108"/>
      <c r="DT630" s="108"/>
      <c r="DU630" s="108"/>
      <c r="DV630" s="108"/>
      <c r="DW630" s="108"/>
      <c r="DX630" s="108"/>
      <c r="DY630" s="108"/>
      <c r="DZ630" s="108"/>
      <c r="EA630" s="108"/>
      <c r="EB630" s="108"/>
      <c r="EC630" s="108"/>
      <c r="ED630" s="108"/>
      <c r="EE630" s="108"/>
      <c r="EF630" s="108"/>
      <c r="EG630" s="108"/>
      <c r="EH630" s="108"/>
      <c r="EI630" s="108"/>
      <c r="EJ630" s="108"/>
      <c r="EK630" s="108"/>
      <c r="EL630" s="108"/>
      <c r="EM630" s="108"/>
      <c r="EN630" s="108"/>
      <c r="EO630" s="108"/>
      <c r="EP630" s="108"/>
      <c r="EQ630" s="108"/>
      <c r="ER630" s="108"/>
      <c r="ES630" s="108"/>
      <c r="ET630" s="108"/>
      <c r="EU630" s="108"/>
      <c r="EV630" s="108"/>
      <c r="EW630" s="108"/>
      <c r="EX630" s="108"/>
      <c r="EY630" s="108"/>
      <c r="EZ630" s="108"/>
      <c r="FA630" s="108"/>
      <c r="FB630" s="108"/>
      <c r="FC630" s="108"/>
      <c r="FD630" s="108"/>
      <c r="FE630" s="108"/>
      <c r="FF630" s="108"/>
      <c r="FG630" s="108"/>
      <c r="FH630" s="108"/>
      <c r="FI630" s="108"/>
      <c r="FJ630" s="108"/>
      <c r="FK630" s="108"/>
      <c r="FL630" s="108"/>
      <c r="FM630" s="108"/>
      <c r="FN630" s="108"/>
      <c r="FO630" s="108"/>
      <c r="FP630" s="108"/>
      <c r="FQ630" s="108"/>
      <c r="FR630" s="108"/>
      <c r="FS630" s="108"/>
      <c r="FT630" s="108"/>
      <c r="FU630" s="108"/>
      <c r="FV630" s="108"/>
      <c r="FW630" s="108"/>
      <c r="FX630" s="108"/>
      <c r="FY630" s="108"/>
      <c r="FZ630" s="108"/>
      <c r="GA630" s="108"/>
      <c r="GB630" s="108"/>
      <c r="GC630" s="108"/>
      <c r="GD630" s="108"/>
      <c r="GE630" s="108"/>
      <c r="GF630" s="108"/>
      <c r="GG630" s="108"/>
      <c r="GH630" s="108"/>
      <c r="GI630" s="108"/>
      <c r="GJ630" s="108"/>
      <c r="GK630" s="108"/>
      <c r="GL630" s="108"/>
      <c r="GM630" s="108"/>
      <c r="GN630" s="108"/>
      <c r="GO630" s="108"/>
      <c r="GP630" s="108"/>
      <c r="GQ630" s="108"/>
      <c r="GR630" s="108"/>
      <c r="GS630" s="108"/>
      <c r="GT630" s="108"/>
      <c r="GU630" s="108"/>
      <c r="GV630" s="108"/>
      <c r="GW630" s="108"/>
      <c r="GX630" s="108"/>
      <c r="GY630" s="108"/>
      <c r="GZ630" s="108"/>
      <c r="HA630" s="108"/>
      <c r="HB630" s="108"/>
      <c r="HC630" s="108"/>
      <c r="HD630" s="108"/>
      <c r="HE630" s="108"/>
      <c r="HF630" s="108"/>
      <c r="HG630" s="108"/>
      <c r="HH630" s="108"/>
      <c r="HI630" s="108"/>
      <c r="HJ630" s="108"/>
      <c r="HK630" s="108"/>
      <c r="HL630" s="108"/>
      <c r="HM630" s="108"/>
      <c r="HN630" s="108"/>
      <c r="HO630" s="108"/>
      <c r="HP630" s="108"/>
      <c r="HQ630" s="108"/>
      <c r="HR630" s="108"/>
      <c r="HS630" s="108"/>
      <c r="HT630" s="108"/>
      <c r="HU630" s="108"/>
      <c r="HV630" s="108"/>
      <c r="HW630" s="108"/>
      <c r="HX630" s="108"/>
      <c r="HY630" s="108"/>
      <c r="HZ630" s="108"/>
      <c r="IA630" s="108"/>
      <c r="IB630" s="108"/>
      <c r="IC630" s="108"/>
      <c r="ID630" s="108"/>
      <c r="IE630" s="108"/>
      <c r="IF630" s="108"/>
      <c r="IG630" s="108"/>
      <c r="IH630" s="108"/>
      <c r="II630" s="108"/>
      <c r="IJ630" s="108"/>
      <c r="IK630" s="108"/>
      <c r="IL630" s="108"/>
      <c r="IM630" s="108"/>
      <c r="IN630" s="108"/>
      <c r="IO630" s="108"/>
      <c r="IP630" s="108"/>
      <c r="IQ630" s="108"/>
      <c r="IR630" s="108"/>
      <c r="IS630" s="108"/>
      <c r="IT630" s="108"/>
      <c r="IU630" s="108"/>
      <c r="IV630" s="108"/>
    </row>
    <row r="631" spans="1:256" s="108" customFormat="1" x14ac:dyDescent="0.2">
      <c r="A631" s="108" t="s">
        <v>1035</v>
      </c>
      <c r="B631" s="108" t="s">
        <v>185</v>
      </c>
      <c r="C631" s="108" t="s">
        <v>3984</v>
      </c>
      <c r="D631" s="123">
        <v>37834</v>
      </c>
      <c r="E631" s="109" t="s">
        <v>4757</v>
      </c>
      <c r="F631" s="120"/>
      <c r="G631" s="120"/>
      <c r="J631" s="120"/>
      <c r="M631" s="120"/>
      <c r="P631" s="120"/>
      <c r="S631" s="120"/>
      <c r="V631" s="120"/>
      <c r="Y631" s="120"/>
      <c r="AB631" s="120"/>
      <c r="AE631" s="120"/>
    </row>
    <row r="632" spans="1:256" s="108" customFormat="1" x14ac:dyDescent="0.2">
      <c r="A632" s="108" t="s">
        <v>315</v>
      </c>
      <c r="B632" s="108" t="s">
        <v>134</v>
      </c>
      <c r="C632" s="108" t="s">
        <v>3613</v>
      </c>
      <c r="D632" s="123">
        <v>34340</v>
      </c>
      <c r="E632" s="109" t="s">
        <v>321</v>
      </c>
      <c r="F632" s="109" t="s">
        <v>621</v>
      </c>
      <c r="G632" s="120" t="s">
        <v>241</v>
      </c>
      <c r="H632" s="109" t="s">
        <v>288</v>
      </c>
      <c r="I632" s="116" t="s">
        <v>105</v>
      </c>
      <c r="J632" s="120" t="s">
        <v>754</v>
      </c>
      <c r="K632" s="109"/>
      <c r="L632" s="116"/>
      <c r="M632" s="120"/>
      <c r="O632" s="116"/>
      <c r="P632" s="120"/>
      <c r="Q632" s="108" t="s">
        <v>288</v>
      </c>
      <c r="R632" s="116" t="s">
        <v>454</v>
      </c>
      <c r="S632" s="120" t="s">
        <v>266</v>
      </c>
      <c r="U632" s="116"/>
      <c r="V632" s="120"/>
      <c r="W632" s="108" t="s">
        <v>288</v>
      </c>
      <c r="X632" s="116" t="s">
        <v>454</v>
      </c>
      <c r="Y632" s="120" t="s">
        <v>291</v>
      </c>
      <c r="Z632" s="108" t="s">
        <v>288</v>
      </c>
      <c r="AA632" s="116" t="s">
        <v>454</v>
      </c>
      <c r="AB632" s="120" t="s">
        <v>593</v>
      </c>
      <c r="AC632" s="108" t="s">
        <v>288</v>
      </c>
      <c r="AD632" s="116" t="s">
        <v>454</v>
      </c>
      <c r="AE632" s="120" t="s">
        <v>240</v>
      </c>
      <c r="AF632" s="108" t="s">
        <v>288</v>
      </c>
      <c r="AG632" s="116" t="s">
        <v>454</v>
      </c>
      <c r="AH632" s="120" t="s">
        <v>248</v>
      </c>
      <c r="AI632" s="108" t="s">
        <v>288</v>
      </c>
      <c r="AJ632" s="116" t="s">
        <v>454</v>
      </c>
      <c r="AK632" s="120" t="s">
        <v>228</v>
      </c>
      <c r="AM632" s="116"/>
      <c r="AN632" s="120"/>
      <c r="AP632" s="116"/>
      <c r="AQ632" s="120"/>
      <c r="AS632" s="116"/>
      <c r="AT632" s="120"/>
      <c r="AV632" s="116"/>
      <c r="AW632" s="120"/>
      <c r="AY632" s="116"/>
      <c r="AZ632" s="120"/>
      <c r="BY632" s="124"/>
    </row>
    <row r="633" spans="1:256" s="108" customFormat="1" x14ac:dyDescent="0.2">
      <c r="C633" s="108" t="s">
        <v>2510</v>
      </c>
      <c r="D633" s="123">
        <v>35846</v>
      </c>
      <c r="E633" s="116" t="s">
        <v>473</v>
      </c>
      <c r="F633" s="120" t="s">
        <v>1362</v>
      </c>
      <c r="G633" s="120"/>
      <c r="H633" s="108" t="s">
        <v>284</v>
      </c>
      <c r="I633" s="108" t="s">
        <v>195</v>
      </c>
      <c r="J633" s="120" t="s">
        <v>216</v>
      </c>
      <c r="K633" s="108" t="s">
        <v>298</v>
      </c>
      <c r="L633" s="108" t="s">
        <v>195</v>
      </c>
      <c r="M633" s="120" t="s">
        <v>269</v>
      </c>
      <c r="N633" s="108" t="s">
        <v>329</v>
      </c>
      <c r="O633" s="108" t="s">
        <v>195</v>
      </c>
      <c r="P633" s="120" t="s">
        <v>266</v>
      </c>
      <c r="Q633" s="108" t="s">
        <v>329</v>
      </c>
      <c r="R633" s="108" t="s">
        <v>195</v>
      </c>
      <c r="S633" s="120" t="s">
        <v>266</v>
      </c>
      <c r="V633" s="120"/>
      <c r="Y633" s="120"/>
      <c r="AB633" s="120"/>
      <c r="AE633" s="120"/>
    </row>
    <row r="634" spans="1:256" s="108" customFormat="1" x14ac:dyDescent="0.2">
      <c r="A634" s="120" t="s">
        <v>206</v>
      </c>
      <c r="B634" s="120" t="s">
        <v>192</v>
      </c>
      <c r="C634" s="108" t="s">
        <v>2377</v>
      </c>
      <c r="D634" s="123">
        <v>36917</v>
      </c>
      <c r="E634" s="109" t="s">
        <v>144</v>
      </c>
      <c r="F634" s="120" t="s">
        <v>173</v>
      </c>
      <c r="G634" s="120" t="s">
        <v>264</v>
      </c>
      <c r="H634" s="108" t="s">
        <v>2842</v>
      </c>
      <c r="I634" s="108" t="s">
        <v>192</v>
      </c>
      <c r="J634" s="120" t="s">
        <v>587</v>
      </c>
      <c r="M634" s="120"/>
      <c r="P634" s="120"/>
      <c r="S634" s="120"/>
      <c r="V634" s="120"/>
      <c r="Y634" s="120"/>
      <c r="AB634" s="120"/>
      <c r="AE634" s="120"/>
    </row>
    <row r="635" spans="1:256" s="108" customFormat="1" x14ac:dyDescent="0.2">
      <c r="A635" s="120" t="s">
        <v>402</v>
      </c>
      <c r="B635" s="120" t="s">
        <v>93</v>
      </c>
      <c r="C635" s="108" t="s">
        <v>1118</v>
      </c>
      <c r="D635" s="123">
        <v>37435</v>
      </c>
      <c r="E635" s="109" t="s">
        <v>1154</v>
      </c>
      <c r="F635" s="109" t="s">
        <v>3803</v>
      </c>
      <c r="G635" s="120" t="s">
        <v>167</v>
      </c>
      <c r="H635" s="108" t="s">
        <v>402</v>
      </c>
      <c r="I635" s="108" t="s">
        <v>93</v>
      </c>
      <c r="J635" s="120" t="s">
        <v>167</v>
      </c>
      <c r="M635" s="120"/>
      <c r="P635" s="120"/>
      <c r="S635" s="120"/>
      <c r="V635" s="120"/>
      <c r="Y635" s="120"/>
      <c r="AB635" s="120"/>
      <c r="AE635" s="120"/>
    </row>
    <row r="636" spans="1:256" s="108" customFormat="1" x14ac:dyDescent="0.2">
      <c r="A636" s="109" t="s">
        <v>450</v>
      </c>
      <c r="B636" s="108" t="s">
        <v>105</v>
      </c>
      <c r="C636" s="108" t="s">
        <v>451</v>
      </c>
      <c r="D636" s="123">
        <v>34826</v>
      </c>
      <c r="E636" s="116" t="s">
        <v>452</v>
      </c>
      <c r="F636" s="120" t="s">
        <v>802</v>
      </c>
      <c r="G636" s="120"/>
      <c r="H636" s="109" t="s">
        <v>450</v>
      </c>
      <c r="I636" s="108" t="s">
        <v>134</v>
      </c>
      <c r="J636" s="120"/>
      <c r="K636" s="109"/>
      <c r="M636" s="120"/>
      <c r="P636" s="120"/>
      <c r="Q636" s="108" t="s">
        <v>450</v>
      </c>
      <c r="R636" s="108" t="s">
        <v>170</v>
      </c>
      <c r="S636" s="120"/>
      <c r="T636" s="108" t="s">
        <v>450</v>
      </c>
      <c r="U636" s="108" t="s">
        <v>81</v>
      </c>
      <c r="V636" s="120"/>
      <c r="W636" s="108" t="s">
        <v>450</v>
      </c>
      <c r="X636" s="108" t="s">
        <v>81</v>
      </c>
      <c r="Y636" s="120"/>
      <c r="Z636" s="120"/>
      <c r="AB636" s="120"/>
      <c r="AC636" s="108" t="s">
        <v>450</v>
      </c>
      <c r="AD636" s="108" t="s">
        <v>556</v>
      </c>
      <c r="AE636" s="120"/>
    </row>
    <row r="637" spans="1:256" s="108" customFormat="1" x14ac:dyDescent="0.2">
      <c r="A637" s="108" t="s">
        <v>340</v>
      </c>
      <c r="B637" s="108" t="s">
        <v>261</v>
      </c>
      <c r="C637" s="108" t="s">
        <v>4758</v>
      </c>
      <c r="D637" s="123">
        <v>35900</v>
      </c>
      <c r="E637" s="109" t="s">
        <v>187</v>
      </c>
      <c r="F637" s="120"/>
      <c r="G637" s="120" t="s">
        <v>359</v>
      </c>
      <c r="J637" s="120"/>
      <c r="M637" s="120"/>
      <c r="P637" s="120"/>
      <c r="S637" s="120"/>
      <c r="V637" s="120"/>
      <c r="Y637" s="120"/>
      <c r="AB637" s="120"/>
      <c r="AE637" s="120"/>
    </row>
    <row r="638" spans="1:256" x14ac:dyDescent="0.2">
      <c r="A638" s="108"/>
      <c r="B638" s="108"/>
      <c r="C638" s="108" t="s">
        <v>2692</v>
      </c>
      <c r="D638" s="123">
        <v>36840</v>
      </c>
      <c r="E638" s="109" t="s">
        <v>698</v>
      </c>
      <c r="F638" s="120" t="s">
        <v>719</v>
      </c>
      <c r="G638" s="120"/>
      <c r="H638" s="108" t="s">
        <v>94</v>
      </c>
      <c r="I638" s="108" t="s">
        <v>192</v>
      </c>
      <c r="J638" s="120" t="s">
        <v>1874</v>
      </c>
      <c r="K638" s="108"/>
      <c r="L638" s="108"/>
      <c r="M638" s="120"/>
      <c r="N638" s="108"/>
      <c r="O638" s="108"/>
      <c r="P638" s="120"/>
      <c r="Q638" s="108"/>
      <c r="R638" s="108"/>
      <c r="S638" s="120"/>
      <c r="T638" s="108"/>
      <c r="U638" s="108"/>
      <c r="V638" s="120"/>
      <c r="W638" s="108"/>
      <c r="X638" s="108"/>
      <c r="Y638" s="120"/>
      <c r="Z638" s="108"/>
      <c r="AA638" s="108"/>
      <c r="AB638" s="120"/>
      <c r="AC638" s="108"/>
      <c r="AD638" s="108"/>
      <c r="AE638" s="120"/>
      <c r="AF638" s="108"/>
      <c r="AG638" s="108"/>
      <c r="AH638" s="108"/>
      <c r="AI638" s="108"/>
      <c r="AJ638" s="108"/>
      <c r="AK638" s="108"/>
      <c r="AL638" s="108"/>
      <c r="AM638" s="108"/>
      <c r="AN638" s="108"/>
      <c r="AO638" s="108"/>
      <c r="AP638" s="108"/>
      <c r="AQ638" s="108"/>
      <c r="AR638" s="108"/>
      <c r="AS638" s="108"/>
      <c r="AT638" s="108"/>
      <c r="AU638" s="108"/>
      <c r="AV638" s="108"/>
      <c r="AW638" s="108"/>
      <c r="AX638" s="108"/>
      <c r="AY638" s="108"/>
      <c r="AZ638" s="108"/>
      <c r="BA638" s="108"/>
      <c r="BB638" s="108"/>
      <c r="BC638" s="108"/>
      <c r="BD638" s="108"/>
      <c r="BE638" s="108"/>
      <c r="BF638" s="108"/>
      <c r="BG638" s="108"/>
      <c r="BH638" s="108"/>
      <c r="BI638" s="108"/>
      <c r="BJ638" s="108"/>
      <c r="BK638" s="108"/>
      <c r="BL638" s="108"/>
      <c r="BM638" s="108"/>
      <c r="BN638" s="108"/>
      <c r="BO638" s="108"/>
      <c r="BP638" s="108"/>
      <c r="BQ638" s="108"/>
      <c r="BR638" s="108"/>
      <c r="BS638" s="108"/>
      <c r="BT638" s="108"/>
      <c r="BU638" s="108"/>
      <c r="BV638" s="108"/>
      <c r="BW638" s="108"/>
      <c r="BX638" s="108"/>
      <c r="BY638" s="108"/>
      <c r="BZ638" s="108"/>
      <c r="CA638" s="108"/>
      <c r="CB638" s="108"/>
      <c r="CC638" s="108"/>
      <c r="CD638" s="108"/>
      <c r="CE638" s="108"/>
      <c r="CF638" s="108"/>
      <c r="CG638" s="108"/>
      <c r="CH638" s="108"/>
      <c r="CI638" s="108"/>
      <c r="CJ638" s="108"/>
      <c r="CK638" s="108"/>
      <c r="CL638" s="108"/>
      <c r="CM638" s="108"/>
      <c r="CN638" s="108"/>
      <c r="CO638" s="108"/>
      <c r="CP638" s="108"/>
      <c r="CQ638" s="108"/>
      <c r="CR638" s="108"/>
      <c r="CS638" s="108"/>
      <c r="CT638" s="108"/>
      <c r="CU638" s="108"/>
      <c r="CV638" s="108"/>
      <c r="CW638" s="108"/>
      <c r="CX638" s="108"/>
      <c r="CY638" s="108"/>
      <c r="CZ638" s="108"/>
      <c r="DA638" s="108"/>
      <c r="DB638" s="108"/>
      <c r="DC638" s="108"/>
      <c r="DD638" s="108"/>
      <c r="DE638" s="108"/>
      <c r="DF638" s="108"/>
      <c r="DG638" s="108"/>
      <c r="DH638" s="108"/>
      <c r="DI638" s="108"/>
      <c r="DJ638" s="108"/>
      <c r="DK638" s="108"/>
      <c r="DL638" s="108"/>
      <c r="DM638" s="108"/>
      <c r="DN638" s="108"/>
      <c r="DO638" s="108"/>
      <c r="DP638" s="108"/>
      <c r="DQ638" s="108"/>
      <c r="DR638" s="108"/>
      <c r="DS638" s="108"/>
      <c r="DT638" s="108"/>
      <c r="DU638" s="108"/>
      <c r="DV638" s="108"/>
      <c r="DW638" s="108"/>
      <c r="DX638" s="108"/>
      <c r="DY638" s="108"/>
      <c r="DZ638" s="108"/>
      <c r="EA638" s="108"/>
      <c r="EB638" s="108"/>
      <c r="EC638" s="108"/>
      <c r="ED638" s="108"/>
      <c r="EE638" s="108"/>
      <c r="EF638" s="108"/>
      <c r="EG638" s="108"/>
      <c r="EH638" s="108"/>
      <c r="EI638" s="108"/>
      <c r="EJ638" s="108"/>
      <c r="EK638" s="108"/>
      <c r="EL638" s="108"/>
      <c r="EM638" s="108"/>
      <c r="EN638" s="108"/>
      <c r="EO638" s="108"/>
      <c r="EP638" s="108"/>
      <c r="EQ638" s="108"/>
      <c r="ER638" s="108"/>
      <c r="ES638" s="108"/>
      <c r="ET638" s="108"/>
      <c r="EU638" s="108"/>
      <c r="EV638" s="108"/>
      <c r="EW638" s="108"/>
      <c r="EX638" s="108"/>
      <c r="EY638" s="108"/>
      <c r="EZ638" s="108"/>
      <c r="FA638" s="108"/>
      <c r="FB638" s="108"/>
      <c r="FC638" s="108"/>
      <c r="FD638" s="108"/>
      <c r="FE638" s="108"/>
      <c r="FF638" s="108"/>
      <c r="FG638" s="108"/>
      <c r="FH638" s="108"/>
      <c r="FI638" s="108"/>
      <c r="FJ638" s="108"/>
      <c r="FK638" s="108"/>
      <c r="FL638" s="108"/>
      <c r="FM638" s="108"/>
      <c r="FN638" s="108"/>
      <c r="FO638" s="108"/>
      <c r="FP638" s="108"/>
      <c r="FQ638" s="108"/>
      <c r="FR638" s="108"/>
      <c r="FS638" s="108"/>
      <c r="FT638" s="108"/>
      <c r="FU638" s="108"/>
      <c r="FV638" s="108"/>
      <c r="FW638" s="108"/>
      <c r="FX638" s="108"/>
      <c r="FY638" s="108"/>
      <c r="FZ638" s="108"/>
      <c r="GA638" s="108"/>
      <c r="GB638" s="108"/>
      <c r="GC638" s="108"/>
      <c r="GD638" s="108"/>
      <c r="GE638" s="108"/>
      <c r="GF638" s="108"/>
      <c r="GG638" s="108"/>
      <c r="GH638" s="108"/>
      <c r="GI638" s="108"/>
      <c r="GJ638" s="108"/>
      <c r="GK638" s="108"/>
      <c r="GL638" s="108"/>
      <c r="GM638" s="108"/>
      <c r="GN638" s="108"/>
      <c r="GO638" s="108"/>
      <c r="GP638" s="108"/>
      <c r="GQ638" s="108"/>
      <c r="GR638" s="108"/>
      <c r="GS638" s="108"/>
      <c r="GT638" s="108"/>
      <c r="GU638" s="108"/>
      <c r="GV638" s="108"/>
      <c r="GW638" s="108"/>
      <c r="GX638" s="108"/>
      <c r="GY638" s="108"/>
      <c r="GZ638" s="108"/>
      <c r="HA638" s="108"/>
      <c r="HB638" s="108"/>
      <c r="HC638" s="108"/>
      <c r="HD638" s="108"/>
      <c r="HE638" s="108"/>
      <c r="HF638" s="108"/>
      <c r="HG638" s="108"/>
      <c r="HH638" s="108"/>
      <c r="HI638" s="108"/>
      <c r="HJ638" s="108"/>
      <c r="HK638" s="108"/>
      <c r="HL638" s="108"/>
      <c r="HM638" s="108"/>
      <c r="HN638" s="108"/>
      <c r="HO638" s="108"/>
      <c r="HP638" s="108"/>
      <c r="HQ638" s="108"/>
      <c r="HR638" s="108"/>
      <c r="HS638" s="108"/>
      <c r="HT638" s="108"/>
      <c r="HU638" s="108"/>
      <c r="HV638" s="108"/>
      <c r="HW638" s="108"/>
      <c r="HX638" s="108"/>
      <c r="HY638" s="108"/>
      <c r="HZ638" s="108"/>
      <c r="IA638" s="108"/>
      <c r="IB638" s="108"/>
      <c r="IC638" s="108"/>
      <c r="ID638" s="108"/>
      <c r="IE638" s="108"/>
      <c r="IF638" s="108"/>
      <c r="IG638" s="108"/>
      <c r="IH638" s="108"/>
      <c r="II638" s="108"/>
      <c r="IJ638" s="108"/>
      <c r="IK638" s="108"/>
      <c r="IL638" s="108"/>
      <c r="IM638" s="108"/>
      <c r="IN638" s="108"/>
      <c r="IO638" s="108"/>
      <c r="IP638" s="108"/>
      <c r="IQ638" s="108"/>
      <c r="IR638" s="108"/>
      <c r="IS638" s="108"/>
      <c r="IT638" s="108"/>
      <c r="IU638" s="108"/>
      <c r="IV638" s="108"/>
    </row>
    <row r="639" spans="1:256" s="108" customFormat="1" x14ac:dyDescent="0.2">
      <c r="A639" s="108" t="s">
        <v>397</v>
      </c>
      <c r="B639" s="108" t="s">
        <v>454</v>
      </c>
      <c r="C639" s="108" t="s">
        <v>3319</v>
      </c>
      <c r="D639" s="123">
        <v>36511</v>
      </c>
      <c r="E639" s="109" t="s">
        <v>90</v>
      </c>
      <c r="F639" s="120" t="s">
        <v>89</v>
      </c>
      <c r="G639" s="120" t="s">
        <v>412</v>
      </c>
      <c r="H639" s="108" t="s">
        <v>399</v>
      </c>
      <c r="I639" s="108" t="s">
        <v>454</v>
      </c>
      <c r="J639" s="120" t="s">
        <v>393</v>
      </c>
      <c r="K639" s="108" t="s">
        <v>399</v>
      </c>
      <c r="L639" s="108" t="s">
        <v>454</v>
      </c>
      <c r="M639" s="120" t="s">
        <v>141</v>
      </c>
      <c r="N639" s="108" t="s">
        <v>386</v>
      </c>
      <c r="O639" s="108" t="s">
        <v>454</v>
      </c>
      <c r="P639" s="120" t="s">
        <v>164</v>
      </c>
      <c r="S639" s="120"/>
      <c r="V639" s="120"/>
      <c r="Y639" s="120"/>
      <c r="AB639" s="120"/>
      <c r="AE639" s="120"/>
    </row>
    <row r="640" spans="1:256" s="108" customFormat="1" x14ac:dyDescent="0.2">
      <c r="A640" s="108" t="s">
        <v>103</v>
      </c>
      <c r="B640" s="108" t="s">
        <v>261</v>
      </c>
      <c r="C640" s="108" t="s">
        <v>3965</v>
      </c>
      <c r="D640" s="123">
        <v>38001</v>
      </c>
      <c r="E640" s="109" t="s">
        <v>4503</v>
      </c>
      <c r="F640" s="120"/>
      <c r="G640" s="120" t="s">
        <v>2362</v>
      </c>
      <c r="J640" s="120"/>
      <c r="M640" s="120"/>
      <c r="P640" s="120"/>
      <c r="S640" s="120"/>
      <c r="V640" s="120"/>
      <c r="Y640" s="120"/>
      <c r="AB640" s="120"/>
      <c r="AE640" s="120"/>
    </row>
    <row r="641" spans="1:256" s="108" customFormat="1" x14ac:dyDescent="0.2">
      <c r="A641" s="120" t="s">
        <v>442</v>
      </c>
      <c r="B641" s="120" t="s">
        <v>192</v>
      </c>
      <c r="C641" s="108" t="s">
        <v>3329</v>
      </c>
      <c r="D641" s="123">
        <v>36987</v>
      </c>
      <c r="E641" s="109" t="s">
        <v>506</v>
      </c>
      <c r="F641" s="120" t="s">
        <v>344</v>
      </c>
      <c r="G641" s="120"/>
      <c r="H641" s="108" t="s">
        <v>442</v>
      </c>
      <c r="I641" s="108" t="s">
        <v>192</v>
      </c>
      <c r="J641" s="120"/>
      <c r="M641" s="120"/>
      <c r="P641" s="120"/>
      <c r="S641" s="120"/>
      <c r="V641" s="120"/>
      <c r="Y641" s="120"/>
      <c r="AB641" s="120"/>
      <c r="AE641" s="120"/>
    </row>
    <row r="642" spans="1:256" s="108" customFormat="1" x14ac:dyDescent="0.2">
      <c r="A642" s="108" t="s">
        <v>238</v>
      </c>
      <c r="B642" s="108" t="s">
        <v>140</v>
      </c>
      <c r="C642" s="108" t="s">
        <v>4364</v>
      </c>
      <c r="D642" s="123">
        <v>36437</v>
      </c>
      <c r="E642" s="109" t="s">
        <v>719</v>
      </c>
      <c r="F642" s="120"/>
      <c r="G642" s="120" t="s">
        <v>241</v>
      </c>
      <c r="H642" s="108" t="s">
        <v>238</v>
      </c>
      <c r="I642" s="108" t="s">
        <v>140</v>
      </c>
      <c r="J642" s="120" t="s">
        <v>266</v>
      </c>
      <c r="M642" s="120"/>
      <c r="P642" s="120"/>
      <c r="S642" s="120"/>
      <c r="V642" s="120"/>
      <c r="Y642" s="120"/>
      <c r="AB642" s="120"/>
      <c r="AE642" s="120"/>
    </row>
    <row r="643" spans="1:256" s="108" customFormat="1" x14ac:dyDescent="0.2">
      <c r="A643" s="108" t="s">
        <v>298</v>
      </c>
      <c r="B643" s="108" t="s">
        <v>95</v>
      </c>
      <c r="C643" t="s">
        <v>1669</v>
      </c>
      <c r="D643" s="40">
        <v>32236</v>
      </c>
      <c r="E643" s="36" t="s">
        <v>1670</v>
      </c>
      <c r="F643" s="36" t="s">
        <v>4759</v>
      </c>
      <c r="G643" s="120" t="s">
        <v>269</v>
      </c>
      <c r="H643" s="108" t="s">
        <v>1524</v>
      </c>
      <c r="I643" s="36" t="s">
        <v>95</v>
      </c>
      <c r="J643" s="36" t="s">
        <v>4760</v>
      </c>
      <c r="K643" s="108" t="s">
        <v>329</v>
      </c>
      <c r="L643" s="36" t="s">
        <v>95</v>
      </c>
      <c r="M643" s="36" t="s">
        <v>203</v>
      </c>
      <c r="N643" s="108" t="s">
        <v>329</v>
      </c>
      <c r="O643" s="36" t="s">
        <v>95</v>
      </c>
      <c r="P643" s="36" t="s">
        <v>734</v>
      </c>
      <c r="R643" s="36"/>
      <c r="S643" s="36"/>
      <c r="T643" s="108" t="s">
        <v>284</v>
      </c>
      <c r="U643" s="36" t="s">
        <v>95</v>
      </c>
      <c r="V643" s="36" t="s">
        <v>731</v>
      </c>
      <c r="W643" s="100" t="s">
        <v>284</v>
      </c>
      <c r="X643" s="36" t="s">
        <v>95</v>
      </c>
      <c r="Y643" s="36" t="s">
        <v>592</v>
      </c>
      <c r="Z643" s="100" t="s">
        <v>284</v>
      </c>
      <c r="AA643" s="36" t="s">
        <v>95</v>
      </c>
      <c r="AB643" s="36" t="s">
        <v>249</v>
      </c>
      <c r="AC643" s="100" t="s">
        <v>284</v>
      </c>
      <c r="AD643" s="36" t="s">
        <v>95</v>
      </c>
      <c r="AE643" s="36" t="s">
        <v>592</v>
      </c>
      <c r="AF643" s="100" t="s">
        <v>308</v>
      </c>
      <c r="AG643" s="36" t="s">
        <v>95</v>
      </c>
      <c r="AH643" s="36" t="s">
        <v>276</v>
      </c>
      <c r="AI643" s="100" t="s">
        <v>808</v>
      </c>
      <c r="AJ643" s="36" t="s">
        <v>95</v>
      </c>
      <c r="AK643" s="36" t="s">
        <v>1673</v>
      </c>
      <c r="AL643" s="100" t="s">
        <v>379</v>
      </c>
      <c r="AM643" s="36" t="s">
        <v>95</v>
      </c>
      <c r="AN643" s="36" t="s">
        <v>1674</v>
      </c>
      <c r="AO643" s="100" t="s">
        <v>379</v>
      </c>
      <c r="AP643" s="36" t="s">
        <v>95</v>
      </c>
      <c r="AQ643" s="36" t="s">
        <v>269</v>
      </c>
      <c r="AR643" s="100" t="s">
        <v>284</v>
      </c>
      <c r="AS643" s="36" t="s">
        <v>95</v>
      </c>
      <c r="AT643" s="36" t="s">
        <v>774</v>
      </c>
      <c r="AU643" s="100"/>
      <c r="AV643" s="36"/>
      <c r="AW643" s="36"/>
      <c r="AX643" t="s">
        <v>329</v>
      </c>
      <c r="AY643" s="36" t="s">
        <v>95</v>
      </c>
      <c r="AZ643" s="36" t="s">
        <v>224</v>
      </c>
    </row>
    <row r="644" spans="1:256" ht="12.75" customHeight="1" x14ac:dyDescent="0.2">
      <c r="A644" s="108" t="s">
        <v>575</v>
      </c>
      <c r="B644" s="108" t="s">
        <v>556</v>
      </c>
      <c r="C644" s="108" t="s">
        <v>4761</v>
      </c>
      <c r="D644" s="123">
        <v>37866</v>
      </c>
      <c r="E644" s="109" t="s">
        <v>4762</v>
      </c>
      <c r="F644" s="120"/>
      <c r="G644" s="120" t="s">
        <v>233</v>
      </c>
      <c r="H644" s="108"/>
      <c r="I644" s="108"/>
      <c r="J644" s="120"/>
      <c r="K644" s="108"/>
      <c r="L644" s="108"/>
      <c r="M644" s="120"/>
      <c r="N644" s="108"/>
      <c r="O644" s="108"/>
      <c r="P644" s="120"/>
      <c r="Q644" s="108"/>
      <c r="R644" s="108"/>
      <c r="S644" s="120"/>
      <c r="T644" s="108"/>
      <c r="U644" s="108"/>
      <c r="V644" s="120"/>
      <c r="W644" s="108"/>
      <c r="X644" s="108"/>
      <c r="Y644" s="120"/>
      <c r="Z644" s="108"/>
      <c r="AA644" s="108"/>
      <c r="AB644" s="120"/>
      <c r="AC644" s="108"/>
      <c r="AD644" s="108"/>
      <c r="AE644" s="120"/>
      <c r="AF644" s="108"/>
      <c r="AG644" s="108"/>
      <c r="AH644" s="108"/>
      <c r="AI644" s="108"/>
      <c r="AJ644" s="108"/>
      <c r="AK644" s="108"/>
      <c r="AL644" s="108"/>
      <c r="AM644" s="108"/>
      <c r="AN644" s="108"/>
      <c r="AO644" s="108"/>
      <c r="AP644" s="108"/>
      <c r="AQ644" s="108"/>
      <c r="AR644" s="108"/>
      <c r="AS644" s="108"/>
      <c r="AT644" s="108"/>
      <c r="AU644" s="108"/>
      <c r="AV644" s="108"/>
      <c r="AW644" s="108"/>
      <c r="AX644" s="108"/>
      <c r="AY644" s="108"/>
      <c r="AZ644" s="108"/>
      <c r="BA644" s="108"/>
      <c r="BB644" s="108"/>
      <c r="BC644" s="108"/>
      <c r="BD644" s="108"/>
      <c r="BE644" s="108"/>
      <c r="BF644" s="108"/>
      <c r="BG644" s="108"/>
      <c r="BH644" s="108"/>
      <c r="BI644" s="108"/>
      <c r="BJ644" s="108"/>
      <c r="BK644" s="108"/>
      <c r="BL644" s="108"/>
      <c r="BM644" s="108"/>
      <c r="BN644" s="108"/>
      <c r="BO644" s="108"/>
      <c r="BP644" s="108"/>
      <c r="BQ644" s="108"/>
      <c r="BR644" s="108"/>
      <c r="BS644" s="108"/>
      <c r="BT644" s="108"/>
      <c r="BU644" s="108"/>
      <c r="BV644" s="108"/>
      <c r="BW644" s="108"/>
      <c r="BX644" s="108"/>
      <c r="BY644" s="108"/>
      <c r="BZ644" s="108"/>
      <c r="CA644" s="108"/>
      <c r="CB644" s="108"/>
      <c r="CC644" s="108"/>
      <c r="CD644" s="108"/>
      <c r="CE644" s="108"/>
      <c r="CF644" s="108"/>
      <c r="CG644" s="108"/>
      <c r="CH644" s="108"/>
      <c r="CI644" s="108"/>
      <c r="CJ644" s="108"/>
      <c r="CK644" s="108"/>
      <c r="CL644" s="108"/>
      <c r="CM644" s="108"/>
      <c r="CN644" s="108"/>
      <c r="CO644" s="108"/>
      <c r="CP644" s="108"/>
      <c r="CQ644" s="108"/>
      <c r="CR644" s="108"/>
      <c r="CS644" s="108"/>
      <c r="CT644" s="108"/>
      <c r="CU644" s="108"/>
      <c r="CV644" s="108"/>
      <c r="CW644" s="108"/>
      <c r="CX644" s="108"/>
      <c r="CY644" s="108"/>
      <c r="CZ644" s="108"/>
      <c r="DA644" s="108"/>
      <c r="DB644" s="108"/>
      <c r="DC644" s="108"/>
      <c r="DD644" s="108"/>
      <c r="DE644" s="108"/>
      <c r="DF644" s="108"/>
      <c r="DG644" s="108"/>
      <c r="DH644" s="108"/>
      <c r="DI644" s="108"/>
      <c r="DJ644" s="108"/>
      <c r="DK644" s="108"/>
      <c r="DL644" s="108"/>
      <c r="DM644" s="108"/>
      <c r="DN644" s="108"/>
      <c r="DO644" s="108"/>
      <c r="DP644" s="108"/>
      <c r="DQ644" s="108"/>
      <c r="DR644" s="108"/>
      <c r="DS644" s="108"/>
      <c r="DT644" s="108"/>
      <c r="DU644" s="108"/>
      <c r="DV644" s="108"/>
      <c r="DW644" s="108"/>
      <c r="DX644" s="108"/>
      <c r="DY644" s="108"/>
      <c r="DZ644" s="108"/>
      <c r="EA644" s="108"/>
      <c r="EB644" s="108"/>
      <c r="EC644" s="108"/>
      <c r="ED644" s="108"/>
      <c r="EE644" s="108"/>
      <c r="EF644" s="108"/>
      <c r="EG644" s="108"/>
      <c r="EH644" s="108"/>
      <c r="EI644" s="108"/>
      <c r="EJ644" s="108"/>
      <c r="EK644" s="108"/>
      <c r="EL644" s="108"/>
      <c r="EM644" s="108"/>
      <c r="EN644" s="108"/>
      <c r="EO644" s="108"/>
      <c r="EP644" s="108"/>
      <c r="EQ644" s="108"/>
      <c r="ER644" s="108"/>
      <c r="ES644" s="108"/>
      <c r="ET644" s="108"/>
      <c r="EU644" s="108"/>
      <c r="EV644" s="108"/>
      <c r="EW644" s="108"/>
      <c r="EX644" s="108"/>
      <c r="EY644" s="108"/>
      <c r="EZ644" s="108"/>
      <c r="FA644" s="108"/>
      <c r="FB644" s="108"/>
      <c r="FC644" s="108"/>
      <c r="FD644" s="108"/>
      <c r="FE644" s="108"/>
      <c r="FF644" s="108"/>
      <c r="FG644" s="108"/>
      <c r="FH644" s="108"/>
      <c r="FI644" s="108"/>
      <c r="FJ644" s="108"/>
      <c r="FK644" s="108"/>
      <c r="FL644" s="108"/>
      <c r="FM644" s="108"/>
      <c r="FN644" s="108"/>
      <c r="FO644" s="108"/>
      <c r="FP644" s="108"/>
      <c r="FQ644" s="108"/>
      <c r="FR644" s="108"/>
      <c r="FS644" s="108"/>
      <c r="FT644" s="108"/>
      <c r="FU644" s="108"/>
      <c r="FV644" s="108"/>
      <c r="FW644" s="108"/>
      <c r="FX644" s="108"/>
      <c r="FY644" s="108"/>
      <c r="FZ644" s="108"/>
      <c r="GA644" s="108"/>
      <c r="GB644" s="108"/>
      <c r="GC644" s="108"/>
      <c r="GD644" s="108"/>
      <c r="GE644" s="108"/>
      <c r="GF644" s="108"/>
      <c r="GG644" s="108"/>
      <c r="GH644" s="108"/>
      <c r="GI644" s="108"/>
      <c r="GJ644" s="108"/>
      <c r="GK644" s="108"/>
      <c r="GL644" s="108"/>
      <c r="GM644" s="108"/>
      <c r="GN644" s="108"/>
      <c r="GO644" s="108"/>
      <c r="GP644" s="108"/>
      <c r="GQ644" s="108"/>
      <c r="GR644" s="108"/>
      <c r="GS644" s="108"/>
      <c r="GT644" s="108"/>
      <c r="GU644" s="108"/>
      <c r="GV644" s="108"/>
      <c r="GW644" s="108"/>
      <c r="GX644" s="108"/>
      <c r="GY644" s="108"/>
      <c r="GZ644" s="108"/>
      <c r="HA644" s="108"/>
      <c r="HB644" s="108"/>
      <c r="HC644" s="108"/>
      <c r="HD644" s="108"/>
      <c r="HE644" s="108"/>
      <c r="HF644" s="108"/>
      <c r="HG644" s="108"/>
      <c r="HH644" s="108"/>
      <c r="HI644" s="108"/>
      <c r="HJ644" s="108"/>
      <c r="HK644" s="108"/>
      <c r="HL644" s="108"/>
      <c r="HM644" s="108"/>
      <c r="HN644" s="108"/>
      <c r="HO644" s="108"/>
      <c r="HP644" s="108"/>
      <c r="HQ644" s="108"/>
      <c r="HR644" s="108"/>
      <c r="HS644" s="108"/>
      <c r="HT644" s="108"/>
      <c r="HU644" s="108"/>
      <c r="HV644" s="108"/>
      <c r="HW644" s="108"/>
      <c r="HX644" s="108"/>
      <c r="HY644" s="108"/>
      <c r="HZ644" s="108"/>
      <c r="IA644" s="108"/>
      <c r="IB644" s="108"/>
      <c r="IC644" s="108"/>
      <c r="ID644" s="108"/>
      <c r="IE644" s="108"/>
      <c r="IF644" s="108"/>
      <c r="IG644" s="108"/>
      <c r="IH644" s="108"/>
      <c r="II644" s="108"/>
      <c r="IJ644" s="108"/>
      <c r="IK644" s="108"/>
      <c r="IL644" s="108"/>
      <c r="IM644" s="108"/>
      <c r="IN644" s="108"/>
      <c r="IO644" s="108"/>
      <c r="IP644" s="108"/>
      <c r="IQ644" s="108"/>
      <c r="IR644" s="108"/>
      <c r="IS644" s="108"/>
      <c r="IT644" s="108"/>
      <c r="IU644" s="108"/>
      <c r="IV644" s="108"/>
    </row>
    <row r="645" spans="1:256" s="108" customFormat="1" x14ac:dyDescent="0.2">
      <c r="C645" s="108" t="s">
        <v>3522</v>
      </c>
      <c r="D645" s="123">
        <v>36130</v>
      </c>
      <c r="E645" s="116" t="s">
        <v>677</v>
      </c>
      <c r="F645" s="120" t="s">
        <v>122</v>
      </c>
      <c r="G645" s="120"/>
      <c r="H645" s="108" t="s">
        <v>315</v>
      </c>
      <c r="I645" s="108" t="s">
        <v>105</v>
      </c>
      <c r="J645" s="120" t="s">
        <v>247</v>
      </c>
      <c r="K645" s="108" t="s">
        <v>315</v>
      </c>
      <c r="L645" s="108" t="s">
        <v>105</v>
      </c>
      <c r="M645" s="120" t="s">
        <v>266</v>
      </c>
      <c r="N645" s="108" t="s">
        <v>284</v>
      </c>
      <c r="O645" s="108" t="s">
        <v>105</v>
      </c>
      <c r="P645" s="120" t="s">
        <v>576</v>
      </c>
      <c r="Q645" s="108" t="s">
        <v>298</v>
      </c>
      <c r="R645" s="108" t="s">
        <v>105</v>
      </c>
      <c r="S645" s="120" t="s">
        <v>241</v>
      </c>
      <c r="V645" s="120"/>
      <c r="Y645" s="120"/>
      <c r="AB645" s="120"/>
      <c r="AE645" s="120"/>
      <c r="BB645" s="116"/>
      <c r="BC645" s="120"/>
      <c r="BE645" s="116"/>
      <c r="BF645" s="120"/>
      <c r="BH645" s="116"/>
      <c r="BI645" s="120"/>
      <c r="BK645" s="116"/>
      <c r="BL645" s="120"/>
      <c r="BN645" s="116"/>
      <c r="BO645" s="120"/>
      <c r="BR645" s="120"/>
      <c r="BS645" s="116"/>
      <c r="BT645" s="116"/>
      <c r="BU645" s="116"/>
      <c r="BV645" s="116"/>
      <c r="BW645" s="116"/>
      <c r="BX645" s="116"/>
    </row>
    <row r="646" spans="1:256" s="108" customFormat="1" x14ac:dyDescent="0.2">
      <c r="A646" t="s">
        <v>1524</v>
      </c>
      <c r="B646" t="s">
        <v>330</v>
      </c>
      <c r="C646" s="108" t="s">
        <v>3820</v>
      </c>
      <c r="D646" s="123">
        <v>35417</v>
      </c>
      <c r="E646" s="116" t="s">
        <v>121</v>
      </c>
      <c r="F646" s="120" t="s">
        <v>1136</v>
      </c>
      <c r="G646" s="120" t="s">
        <v>3819</v>
      </c>
      <c r="H646" s="108" t="s">
        <v>308</v>
      </c>
      <c r="I646" s="108" t="s">
        <v>330</v>
      </c>
      <c r="J646" s="120" t="s">
        <v>785</v>
      </c>
      <c r="K646" s="108" t="s">
        <v>308</v>
      </c>
      <c r="L646" s="108" t="s">
        <v>330</v>
      </c>
      <c r="M646" s="120" t="s">
        <v>738</v>
      </c>
      <c r="N646" s="108" t="s">
        <v>329</v>
      </c>
      <c r="O646" s="108" t="s">
        <v>330</v>
      </c>
      <c r="P646" s="120" t="s">
        <v>234</v>
      </c>
      <c r="Q646" s="108" t="s">
        <v>329</v>
      </c>
      <c r="R646" s="108" t="s">
        <v>330</v>
      </c>
      <c r="S646" s="120" t="s">
        <v>248</v>
      </c>
      <c r="T646" s="108" t="s">
        <v>329</v>
      </c>
      <c r="U646" s="108" t="s">
        <v>330</v>
      </c>
      <c r="V646" s="120" t="s">
        <v>317</v>
      </c>
      <c r="W646" s="108" t="s">
        <v>329</v>
      </c>
      <c r="X646" s="108" t="s">
        <v>330</v>
      </c>
      <c r="Y646" s="120" t="s">
        <v>339</v>
      </c>
      <c r="AB646" s="120"/>
      <c r="AE646" s="120"/>
      <c r="BB646" s="116"/>
      <c r="BC646" s="120"/>
      <c r="BE646" s="116"/>
      <c r="BF646" s="120"/>
      <c r="BH646" s="116"/>
      <c r="BI646" s="120"/>
      <c r="BK646" s="116"/>
      <c r="BL646" s="120"/>
      <c r="BN646" s="116"/>
      <c r="BO646" s="120"/>
      <c r="BR646" s="120"/>
      <c r="BS646" s="116"/>
      <c r="BT646" s="116"/>
      <c r="BU646" s="116"/>
      <c r="BV646" s="116"/>
      <c r="BW646" s="116"/>
      <c r="BX646" s="116"/>
      <c r="BY646" s="124"/>
    </row>
    <row r="647" spans="1:256" x14ac:dyDescent="0.2">
      <c r="A647" s="108" t="s">
        <v>168</v>
      </c>
      <c r="B647" s="108" t="s">
        <v>95</v>
      </c>
      <c r="C647" s="108" t="s">
        <v>1197</v>
      </c>
      <c r="D647" s="123">
        <v>35881</v>
      </c>
      <c r="E647" s="116" t="s">
        <v>553</v>
      </c>
      <c r="F647" s="120" t="s">
        <v>426</v>
      </c>
      <c r="G647" s="120" t="s">
        <v>183</v>
      </c>
      <c r="H647" s="108" t="s">
        <v>168</v>
      </c>
      <c r="I647" s="108" t="s">
        <v>192</v>
      </c>
      <c r="J647" s="120" t="s">
        <v>183</v>
      </c>
      <c r="K647" s="108" t="s">
        <v>156</v>
      </c>
      <c r="L647" s="108" t="s">
        <v>192</v>
      </c>
      <c r="M647" s="120" t="s">
        <v>141</v>
      </c>
      <c r="N647" s="108" t="s">
        <v>168</v>
      </c>
      <c r="O647" s="108" t="s">
        <v>192</v>
      </c>
      <c r="P647" s="120" t="s">
        <v>193</v>
      </c>
      <c r="Q647" s="108" t="s">
        <v>168</v>
      </c>
      <c r="R647" s="108" t="s">
        <v>192</v>
      </c>
      <c r="S647" s="120" t="s">
        <v>193</v>
      </c>
      <c r="T647" s="108"/>
      <c r="U647" s="108"/>
      <c r="V647" s="120"/>
      <c r="W647" s="108"/>
      <c r="X647" s="108"/>
      <c r="Y647" s="120"/>
      <c r="Z647" s="108"/>
      <c r="AA647" s="108"/>
      <c r="AB647" s="120"/>
      <c r="AC647" s="108"/>
      <c r="AD647" s="108"/>
      <c r="AE647" s="120"/>
      <c r="AF647" s="108"/>
      <c r="AG647" s="108"/>
      <c r="AH647" s="108"/>
      <c r="AI647" s="108"/>
      <c r="AJ647" s="108"/>
      <c r="AK647" s="108"/>
      <c r="AL647" s="108"/>
      <c r="AM647" s="108"/>
      <c r="AN647" s="108"/>
      <c r="AO647" s="108"/>
      <c r="AP647" s="108"/>
      <c r="AQ647" s="108"/>
      <c r="AR647" s="108"/>
      <c r="AS647" s="108"/>
      <c r="AT647" s="108"/>
      <c r="AU647" s="108"/>
      <c r="AV647" s="108"/>
      <c r="AW647" s="108"/>
      <c r="AX647" s="108"/>
      <c r="AY647" s="108"/>
      <c r="AZ647" s="108"/>
      <c r="BA647" s="108"/>
      <c r="BB647" s="108"/>
      <c r="BC647" s="108"/>
      <c r="BD647" s="108"/>
      <c r="BE647" s="108"/>
      <c r="BF647" s="108"/>
      <c r="BG647" s="108"/>
      <c r="BH647" s="108"/>
      <c r="BI647" s="108"/>
      <c r="BJ647" s="108"/>
      <c r="BK647" s="108"/>
      <c r="BL647" s="108"/>
      <c r="BM647" s="108"/>
      <c r="BN647" s="108"/>
      <c r="BO647" s="108"/>
      <c r="BP647" s="108"/>
      <c r="BQ647" s="108"/>
      <c r="BR647" s="108"/>
      <c r="BS647" s="108"/>
      <c r="BT647" s="108"/>
      <c r="BU647" s="108"/>
      <c r="BV647" s="108"/>
      <c r="BW647" s="108"/>
      <c r="BX647" s="108"/>
      <c r="BY647" s="108"/>
      <c r="BZ647" s="108"/>
      <c r="CA647" s="108"/>
      <c r="CB647" s="108"/>
      <c r="CC647" s="108"/>
      <c r="CD647" s="108"/>
      <c r="CE647" s="108"/>
      <c r="CF647" s="108"/>
      <c r="CG647" s="108"/>
      <c r="CH647" s="108"/>
      <c r="CI647" s="108"/>
      <c r="CJ647" s="108"/>
      <c r="CK647" s="108"/>
      <c r="CL647" s="108"/>
      <c r="CM647" s="108"/>
      <c r="CN647" s="108"/>
      <c r="CO647" s="108"/>
      <c r="CP647" s="108"/>
      <c r="CQ647" s="108"/>
      <c r="CR647" s="108"/>
      <c r="CS647" s="108"/>
      <c r="CT647" s="108"/>
      <c r="CU647" s="108"/>
      <c r="CV647" s="108"/>
      <c r="CW647" s="108"/>
      <c r="CX647" s="108"/>
      <c r="CY647" s="108"/>
      <c r="CZ647" s="108"/>
      <c r="DA647" s="108"/>
      <c r="DB647" s="108"/>
      <c r="DC647" s="108"/>
      <c r="DD647" s="108"/>
      <c r="DE647" s="108"/>
      <c r="DF647" s="108"/>
      <c r="DG647" s="108"/>
      <c r="DH647" s="108"/>
      <c r="DI647" s="108"/>
      <c r="DJ647" s="108"/>
      <c r="DK647" s="108"/>
      <c r="DL647" s="108"/>
      <c r="DM647" s="108"/>
      <c r="DN647" s="108"/>
      <c r="DO647" s="108"/>
      <c r="DP647" s="108"/>
      <c r="DQ647" s="108"/>
      <c r="DR647" s="108"/>
      <c r="DS647" s="108"/>
      <c r="DT647" s="108"/>
      <c r="DU647" s="108"/>
      <c r="DV647" s="108"/>
      <c r="DW647" s="108"/>
      <c r="DX647" s="108"/>
      <c r="DY647" s="108"/>
      <c r="DZ647" s="108"/>
      <c r="EA647" s="108"/>
      <c r="EB647" s="108"/>
      <c r="EC647" s="108"/>
      <c r="ED647" s="108"/>
      <c r="EE647" s="108"/>
      <c r="EF647" s="108"/>
      <c r="EG647" s="108"/>
      <c r="EH647" s="108"/>
      <c r="EI647" s="108"/>
      <c r="EJ647" s="108"/>
      <c r="EK647" s="108"/>
      <c r="EL647" s="108"/>
      <c r="EM647" s="108"/>
      <c r="EN647" s="108"/>
      <c r="EO647" s="108"/>
      <c r="EP647" s="108"/>
      <c r="EQ647" s="108"/>
      <c r="ER647" s="108"/>
      <c r="ES647" s="108"/>
      <c r="ET647" s="108"/>
      <c r="EU647" s="108"/>
      <c r="EV647" s="108"/>
      <c r="EW647" s="108"/>
      <c r="EX647" s="108"/>
      <c r="EY647" s="108"/>
      <c r="EZ647" s="108"/>
      <c r="FA647" s="108"/>
      <c r="FB647" s="108"/>
      <c r="FC647" s="108"/>
      <c r="FD647" s="108"/>
      <c r="FE647" s="108"/>
      <c r="FF647" s="108"/>
      <c r="FG647" s="108"/>
      <c r="FH647" s="108"/>
      <c r="FI647" s="108"/>
      <c r="FJ647" s="108"/>
      <c r="FK647" s="108"/>
      <c r="FL647" s="108"/>
      <c r="FM647" s="108"/>
      <c r="FN647" s="108"/>
      <c r="FO647" s="108"/>
      <c r="FP647" s="108"/>
      <c r="FQ647" s="108"/>
      <c r="FR647" s="108"/>
      <c r="FS647" s="108"/>
      <c r="FT647" s="108"/>
      <c r="FU647" s="108"/>
      <c r="FV647" s="108"/>
      <c r="FW647" s="108"/>
      <c r="FX647" s="108"/>
      <c r="FY647" s="108"/>
      <c r="FZ647" s="108"/>
      <c r="GA647" s="108"/>
      <c r="GB647" s="108"/>
      <c r="GC647" s="108"/>
      <c r="GD647" s="108"/>
      <c r="GE647" s="108"/>
      <c r="GF647" s="108"/>
      <c r="GG647" s="108"/>
      <c r="GH647" s="108"/>
      <c r="GI647" s="108"/>
      <c r="GJ647" s="108"/>
      <c r="GK647" s="108"/>
      <c r="GL647" s="108"/>
      <c r="GM647" s="108"/>
      <c r="GN647" s="108"/>
      <c r="GO647" s="108"/>
      <c r="GP647" s="108"/>
      <c r="GQ647" s="108"/>
      <c r="GR647" s="108"/>
      <c r="GS647" s="108"/>
      <c r="GT647" s="108"/>
      <c r="GU647" s="108"/>
      <c r="GV647" s="108"/>
      <c r="GW647" s="108"/>
      <c r="GX647" s="108"/>
      <c r="GY647" s="108"/>
      <c r="GZ647" s="108"/>
      <c r="HA647" s="108"/>
      <c r="HB647" s="108"/>
      <c r="HC647" s="108"/>
      <c r="HD647" s="108"/>
      <c r="HE647" s="108"/>
      <c r="HF647" s="108"/>
      <c r="HG647" s="108"/>
      <c r="HH647" s="108"/>
      <c r="HI647" s="108"/>
      <c r="HJ647" s="108"/>
      <c r="HK647" s="108"/>
      <c r="HL647" s="108"/>
      <c r="HM647" s="108"/>
      <c r="HN647" s="108"/>
      <c r="HO647" s="108"/>
      <c r="HP647" s="108"/>
      <c r="HQ647" s="108"/>
      <c r="HR647" s="108"/>
      <c r="HS647" s="108"/>
      <c r="HT647" s="108"/>
      <c r="HU647" s="108"/>
      <c r="HV647" s="108"/>
      <c r="HW647" s="108"/>
      <c r="HX647" s="108"/>
      <c r="HY647" s="108"/>
      <c r="HZ647" s="108"/>
      <c r="IA647" s="108"/>
      <c r="IB647" s="108"/>
      <c r="IC647" s="108"/>
      <c r="ID647" s="108"/>
      <c r="IE647" s="108"/>
      <c r="IF647" s="108"/>
      <c r="IG647" s="108"/>
      <c r="IH647" s="108"/>
      <c r="II647" s="108"/>
      <c r="IJ647" s="108"/>
      <c r="IK647" s="108"/>
      <c r="IL647" s="108"/>
      <c r="IM647" s="108"/>
      <c r="IN647" s="108"/>
      <c r="IO647" s="108"/>
      <c r="IP647" s="108"/>
      <c r="IQ647" s="108"/>
      <c r="IR647" s="108"/>
      <c r="IS647" s="108"/>
      <c r="IT647" s="108"/>
      <c r="IU647" s="108"/>
      <c r="IV647" s="108"/>
    </row>
    <row r="648" spans="1:256" s="108" customFormat="1" x14ac:dyDescent="0.2">
      <c r="A648" s="108" t="s">
        <v>238</v>
      </c>
      <c r="B648" s="108" t="s">
        <v>583</v>
      </c>
      <c r="C648" s="108" t="s">
        <v>4763</v>
      </c>
      <c r="D648" s="123">
        <v>37337</v>
      </c>
      <c r="E648" s="109" t="s">
        <v>3181</v>
      </c>
      <c r="F648" s="120"/>
      <c r="G648" s="120" t="s">
        <v>241</v>
      </c>
      <c r="J648" s="120"/>
      <c r="M648" s="120"/>
      <c r="P648" s="120"/>
      <c r="S648" s="120"/>
      <c r="V648" s="120"/>
      <c r="Y648" s="120"/>
      <c r="AB648" s="120"/>
      <c r="AE648" s="120"/>
    </row>
    <row r="649" spans="1:256" s="108" customFormat="1" x14ac:dyDescent="0.2">
      <c r="A649" s="108" t="s">
        <v>288</v>
      </c>
      <c r="B649" s="108" t="s">
        <v>261</v>
      </c>
      <c r="C649" s="108" t="s">
        <v>4764</v>
      </c>
      <c r="D649" s="123">
        <v>37921</v>
      </c>
      <c r="E649" s="109" t="s">
        <v>4765</v>
      </c>
      <c r="F649" s="120"/>
      <c r="G649" s="120" t="s">
        <v>266</v>
      </c>
      <c r="J649" s="120"/>
      <c r="M649" s="120"/>
      <c r="P649" s="120"/>
      <c r="S649" s="120"/>
      <c r="V649" s="120"/>
      <c r="Y649" s="120"/>
      <c r="AB649" s="120"/>
      <c r="AE649" s="120"/>
    </row>
    <row r="650" spans="1:256" s="108" customFormat="1" x14ac:dyDescent="0.2">
      <c r="A650" s="108" t="s">
        <v>419</v>
      </c>
      <c r="B650" s="108" t="s">
        <v>324</v>
      </c>
      <c r="C650" s="108" t="s">
        <v>3105</v>
      </c>
      <c r="D650" s="123">
        <v>37559</v>
      </c>
      <c r="E650" s="109" t="s">
        <v>173</v>
      </c>
      <c r="F650" s="120" t="s">
        <v>506</v>
      </c>
      <c r="G650" s="120" t="s">
        <v>355</v>
      </c>
      <c r="H650" s="108" t="s">
        <v>340</v>
      </c>
      <c r="I650" s="108" t="s">
        <v>324</v>
      </c>
      <c r="J650" s="120" t="s">
        <v>341</v>
      </c>
      <c r="M650" s="120"/>
      <c r="P650" s="120"/>
      <c r="S650" s="120"/>
      <c r="V650" s="120"/>
      <c r="Y650" s="120"/>
      <c r="AB650" s="120"/>
      <c r="AE650" s="120"/>
    </row>
    <row r="651" spans="1:256" s="108" customFormat="1" x14ac:dyDescent="0.2">
      <c r="A651" s="108" t="s">
        <v>168</v>
      </c>
      <c r="B651" s="108" t="s">
        <v>396</v>
      </c>
      <c r="C651" s="108" t="s">
        <v>1894</v>
      </c>
      <c r="D651" s="123">
        <v>36280</v>
      </c>
      <c r="E651" s="109" t="s">
        <v>677</v>
      </c>
      <c r="F651" s="120" t="s">
        <v>187</v>
      </c>
      <c r="G651" s="120" t="s">
        <v>183</v>
      </c>
      <c r="H651" s="108" t="s">
        <v>162</v>
      </c>
      <c r="I651" s="108" t="s">
        <v>396</v>
      </c>
      <c r="J651" s="120" t="s">
        <v>1058</v>
      </c>
      <c r="K651" s="108" t="s">
        <v>162</v>
      </c>
      <c r="L651" s="108" t="s">
        <v>396</v>
      </c>
      <c r="M651" s="120" t="s">
        <v>1896</v>
      </c>
      <c r="N651" s="108" t="s">
        <v>168</v>
      </c>
      <c r="O651" s="108" t="s">
        <v>396</v>
      </c>
      <c r="P651" s="120" t="s">
        <v>183</v>
      </c>
      <c r="S651" s="120"/>
      <c r="V651" s="120"/>
      <c r="Y651" s="120"/>
      <c r="AB651" s="120"/>
      <c r="AE651" s="120"/>
    </row>
    <row r="652" spans="1:256" s="108" customFormat="1" x14ac:dyDescent="0.2">
      <c r="A652" s="108" t="s">
        <v>329</v>
      </c>
      <c r="B652" s="108" t="s">
        <v>227</v>
      </c>
      <c r="C652" s="108" t="s">
        <v>4766</v>
      </c>
      <c r="D652" s="123">
        <v>37805</v>
      </c>
      <c r="E652" s="109" t="s">
        <v>4449</v>
      </c>
      <c r="F652" s="120"/>
      <c r="G652" s="120" t="s">
        <v>273</v>
      </c>
      <c r="J652" s="120"/>
      <c r="M652" s="120"/>
      <c r="P652" s="120"/>
      <c r="S652" s="120"/>
      <c r="V652" s="120"/>
      <c r="Y652" s="120"/>
      <c r="AB652" s="120"/>
      <c r="AE652" s="120"/>
    </row>
    <row r="653" spans="1:256" s="108" customFormat="1" x14ac:dyDescent="0.2">
      <c r="C653" s="108" t="s">
        <v>4216</v>
      </c>
      <c r="D653" s="123">
        <v>36151</v>
      </c>
      <c r="E653" s="116" t="s">
        <v>473</v>
      </c>
      <c r="F653" s="120" t="s">
        <v>122</v>
      </c>
      <c r="G653" s="120"/>
      <c r="H653" s="108" t="s">
        <v>258</v>
      </c>
      <c r="I653" s="108" t="s">
        <v>215</v>
      </c>
      <c r="J653" s="120" t="s">
        <v>241</v>
      </c>
      <c r="K653" s="108" t="s">
        <v>265</v>
      </c>
      <c r="L653" s="108" t="s">
        <v>215</v>
      </c>
      <c r="M653" s="120" t="s">
        <v>273</v>
      </c>
      <c r="P653" s="120"/>
      <c r="Q653" s="108" t="s">
        <v>202</v>
      </c>
      <c r="R653" s="108" t="s">
        <v>177</v>
      </c>
      <c r="S653" s="120" t="s">
        <v>269</v>
      </c>
      <c r="V653" s="120"/>
      <c r="Y653" s="120"/>
      <c r="AB653" s="120"/>
      <c r="AE653" s="120"/>
    </row>
    <row r="654" spans="1:256" s="108" customFormat="1" ht="12.75" customHeight="1" x14ac:dyDescent="0.2">
      <c r="A654" s="108" t="s">
        <v>1524</v>
      </c>
      <c r="B654" s="108" t="s">
        <v>252</v>
      </c>
      <c r="C654" s="108" t="s">
        <v>4767</v>
      </c>
      <c r="D654" s="123">
        <v>37830</v>
      </c>
      <c r="E654" s="109" t="s">
        <v>4435</v>
      </c>
      <c r="F654" s="120"/>
      <c r="G654" s="120" t="s">
        <v>3302</v>
      </c>
      <c r="J654" s="120"/>
      <c r="M654" s="120"/>
      <c r="P654" s="120"/>
      <c r="S654" s="120"/>
      <c r="V654" s="120"/>
      <c r="Y654" s="120"/>
      <c r="AB654" s="120"/>
      <c r="AE654" s="120"/>
    </row>
    <row r="655" spans="1:256" s="108" customFormat="1" x14ac:dyDescent="0.2">
      <c r="A655" s="120" t="s">
        <v>402</v>
      </c>
      <c r="B655" s="120" t="s">
        <v>207</v>
      </c>
      <c r="C655" s="108" t="s">
        <v>2646</v>
      </c>
      <c r="D655" s="123">
        <v>36839</v>
      </c>
      <c r="E655" s="109" t="s">
        <v>295</v>
      </c>
      <c r="F655" s="120" t="s">
        <v>721</v>
      </c>
      <c r="G655" s="120" t="s">
        <v>141</v>
      </c>
      <c r="H655" s="108" t="s">
        <v>402</v>
      </c>
      <c r="I655" s="108" t="s">
        <v>207</v>
      </c>
      <c r="J655" s="120" t="s">
        <v>393</v>
      </c>
      <c r="M655" s="120"/>
      <c r="P655" s="120"/>
      <c r="S655" s="120"/>
      <c r="V655" s="120"/>
      <c r="Y655" s="120"/>
      <c r="AB655" s="120"/>
      <c r="AE655" s="120"/>
    </row>
    <row r="656" spans="1:256" s="108" customFormat="1" x14ac:dyDescent="0.2">
      <c r="A656" s="108" t="s">
        <v>808</v>
      </c>
      <c r="B656" s="108" t="s">
        <v>232</v>
      </c>
      <c r="C656" s="108" t="s">
        <v>3531</v>
      </c>
      <c r="D656" s="123">
        <v>35575</v>
      </c>
      <c r="E656" s="116" t="s">
        <v>150</v>
      </c>
      <c r="F656" s="120" t="s">
        <v>1136</v>
      </c>
      <c r="G656" s="120" t="s">
        <v>1408</v>
      </c>
      <c r="H656" s="108" t="s">
        <v>2736</v>
      </c>
      <c r="I656" s="108" t="s">
        <v>232</v>
      </c>
      <c r="J656" s="120" t="s">
        <v>4768</v>
      </c>
      <c r="K656" s="108" t="s">
        <v>308</v>
      </c>
      <c r="L656" s="108" t="s">
        <v>215</v>
      </c>
      <c r="M656" s="120" t="s">
        <v>3533</v>
      </c>
      <c r="N656" s="108" t="s">
        <v>329</v>
      </c>
      <c r="O656" s="108" t="s">
        <v>215</v>
      </c>
      <c r="P656" s="120" t="s">
        <v>248</v>
      </c>
      <c r="Q656" s="108" t="s">
        <v>308</v>
      </c>
      <c r="R656" s="108" t="s">
        <v>215</v>
      </c>
      <c r="S656" s="120" t="s">
        <v>938</v>
      </c>
      <c r="T656" s="108" t="s">
        <v>340</v>
      </c>
      <c r="U656" s="108" t="s">
        <v>215</v>
      </c>
      <c r="V656" s="120" t="s">
        <v>617</v>
      </c>
      <c r="Y656" s="120"/>
      <c r="AB656" s="120"/>
      <c r="AE656" s="120"/>
    </row>
    <row r="657" spans="1:77" s="108" customFormat="1" x14ac:dyDescent="0.2">
      <c r="A657" s="108" t="s">
        <v>345</v>
      </c>
      <c r="B657" s="108" t="s">
        <v>123</v>
      </c>
      <c r="C657" s="108" t="s">
        <v>2982</v>
      </c>
      <c r="D657" s="123">
        <v>35575</v>
      </c>
      <c r="E657" s="116" t="s">
        <v>607</v>
      </c>
      <c r="F657" s="120" t="s">
        <v>591</v>
      </c>
      <c r="G657" s="120" t="s">
        <v>790</v>
      </c>
      <c r="J657" s="120"/>
      <c r="K657" s="108" t="s">
        <v>370</v>
      </c>
      <c r="L657" s="108" t="s">
        <v>207</v>
      </c>
      <c r="M657" s="120" t="s">
        <v>946</v>
      </c>
      <c r="N657" s="108" t="s">
        <v>370</v>
      </c>
      <c r="O657" s="108" t="s">
        <v>207</v>
      </c>
      <c r="P657" s="120" t="s">
        <v>2983</v>
      </c>
      <c r="Q657" s="108" t="s">
        <v>340</v>
      </c>
      <c r="R657" s="108" t="s">
        <v>207</v>
      </c>
      <c r="S657" s="120" t="s">
        <v>341</v>
      </c>
      <c r="T657" s="108" t="s">
        <v>332</v>
      </c>
      <c r="U657" s="108" t="s">
        <v>207</v>
      </c>
      <c r="V657" s="120" t="s">
        <v>1093</v>
      </c>
      <c r="W657" s="108" t="s">
        <v>332</v>
      </c>
      <c r="X657" s="108" t="s">
        <v>207</v>
      </c>
      <c r="Y657" s="120" t="s">
        <v>2985</v>
      </c>
      <c r="AB657" s="120"/>
      <c r="AE657" s="120"/>
    </row>
    <row r="658" spans="1:77" s="108" customFormat="1" x14ac:dyDescent="0.2">
      <c r="C658" s="108" t="s">
        <v>4769</v>
      </c>
      <c r="D658" s="123">
        <v>33870</v>
      </c>
      <c r="E658" s="109" t="s">
        <v>321</v>
      </c>
      <c r="F658" s="109" t="s">
        <v>724</v>
      </c>
      <c r="G658" s="120"/>
      <c r="I658" s="116"/>
      <c r="J658" s="120"/>
      <c r="K658" s="108" t="s">
        <v>379</v>
      </c>
      <c r="L658" s="116" t="s">
        <v>207</v>
      </c>
      <c r="M658" s="120" t="s">
        <v>1097</v>
      </c>
      <c r="N658" s="108" t="s">
        <v>340</v>
      </c>
      <c r="O658" s="116" t="s">
        <v>123</v>
      </c>
      <c r="P658" s="120" t="s">
        <v>617</v>
      </c>
      <c r="Q658" s="108" t="s">
        <v>308</v>
      </c>
      <c r="R658" s="116" t="s">
        <v>195</v>
      </c>
      <c r="S658" s="120" t="s">
        <v>234</v>
      </c>
      <c r="T658" s="108" t="s">
        <v>329</v>
      </c>
      <c r="U658" s="116" t="s">
        <v>195</v>
      </c>
      <c r="V658" s="120" t="s">
        <v>224</v>
      </c>
      <c r="W658" s="108" t="s">
        <v>1056</v>
      </c>
      <c r="X658" s="116"/>
      <c r="Y658" s="120"/>
      <c r="Z658" s="108" t="s">
        <v>329</v>
      </c>
      <c r="AA658" s="116" t="s">
        <v>195</v>
      </c>
      <c r="AB658" s="120" t="s">
        <v>216</v>
      </c>
      <c r="AC658" s="108" t="s">
        <v>1056</v>
      </c>
      <c r="AD658" s="116"/>
      <c r="AE658" s="120"/>
      <c r="AF658" s="108" t="s">
        <v>329</v>
      </c>
      <c r="AG658" s="116" t="s">
        <v>195</v>
      </c>
      <c r="AH658" s="120" t="s">
        <v>266</v>
      </c>
      <c r="AI658" s="108" t="s">
        <v>329</v>
      </c>
      <c r="AJ658" s="116" t="s">
        <v>195</v>
      </c>
      <c r="AK658" s="120" t="s">
        <v>241</v>
      </c>
      <c r="AM658" s="116"/>
      <c r="AN658" s="120"/>
      <c r="AP658" s="116"/>
      <c r="AQ658" s="120"/>
      <c r="AS658" s="116"/>
      <c r="AT658" s="120"/>
      <c r="AV658" s="116"/>
      <c r="AW658" s="120"/>
      <c r="AY658" s="116"/>
      <c r="AZ658" s="120"/>
    </row>
    <row r="659" spans="1:77" s="108" customFormat="1" x14ac:dyDescent="0.2">
      <c r="A659" s="108" t="s">
        <v>397</v>
      </c>
      <c r="B659" s="108" t="s">
        <v>316</v>
      </c>
      <c r="C659" s="108" t="s">
        <v>3546</v>
      </c>
      <c r="D659" s="123">
        <v>34900</v>
      </c>
      <c r="E659" s="116" t="s">
        <v>405</v>
      </c>
      <c r="F659" s="120" t="s">
        <v>405</v>
      </c>
      <c r="G659" s="120" t="s">
        <v>398</v>
      </c>
      <c r="H659" s="108" t="s">
        <v>397</v>
      </c>
      <c r="I659" s="109" t="s">
        <v>232</v>
      </c>
      <c r="J659" s="109" t="s">
        <v>412</v>
      </c>
      <c r="K659" s="109"/>
      <c r="M659" s="120"/>
      <c r="P659" s="120"/>
      <c r="Q659" s="108" t="s">
        <v>386</v>
      </c>
      <c r="R659" s="108" t="s">
        <v>227</v>
      </c>
      <c r="S659" s="120" t="s">
        <v>393</v>
      </c>
      <c r="T659" s="108" t="s">
        <v>386</v>
      </c>
      <c r="U659" s="108" t="s">
        <v>316</v>
      </c>
      <c r="V659" s="120" t="s">
        <v>141</v>
      </c>
      <c r="W659" s="108" t="s">
        <v>386</v>
      </c>
      <c r="X659" s="108" t="s">
        <v>316</v>
      </c>
      <c r="Y659" s="120" t="s">
        <v>393</v>
      </c>
      <c r="Z659" s="108" t="s">
        <v>386</v>
      </c>
      <c r="AA659" s="108" t="s">
        <v>316</v>
      </c>
      <c r="AB659" s="120" t="s">
        <v>141</v>
      </c>
      <c r="AC659" s="108" t="s">
        <v>402</v>
      </c>
      <c r="AD659" s="108" t="s">
        <v>316</v>
      </c>
      <c r="AE659" s="120" t="s">
        <v>141</v>
      </c>
    </row>
    <row r="660" spans="1:77" s="108" customFormat="1" x14ac:dyDescent="0.2">
      <c r="A660" s="108" t="s">
        <v>298</v>
      </c>
      <c r="B660" s="108" t="s">
        <v>207</v>
      </c>
      <c r="C660" s="108" t="s">
        <v>2619</v>
      </c>
      <c r="D660" s="123">
        <v>35852</v>
      </c>
      <c r="E660" s="116" t="s">
        <v>230</v>
      </c>
      <c r="F660" s="120" t="s">
        <v>150</v>
      </c>
      <c r="G660" s="120" t="s">
        <v>241</v>
      </c>
      <c r="H660" s="108" t="s">
        <v>329</v>
      </c>
      <c r="I660" s="108" t="s">
        <v>207</v>
      </c>
      <c r="J660" s="120" t="s">
        <v>317</v>
      </c>
      <c r="K660" s="108" t="s">
        <v>808</v>
      </c>
      <c r="L660" s="108" t="s">
        <v>170</v>
      </c>
      <c r="M660" s="120" t="s">
        <v>1399</v>
      </c>
      <c r="N660" s="108" t="s">
        <v>284</v>
      </c>
      <c r="O660" s="108" t="s">
        <v>170</v>
      </c>
      <c r="P660" s="120" t="s">
        <v>196</v>
      </c>
      <c r="Q660" s="108" t="s">
        <v>329</v>
      </c>
      <c r="R660" s="108" t="s">
        <v>170</v>
      </c>
      <c r="S660" s="120" t="s">
        <v>224</v>
      </c>
      <c r="T660" s="108" t="s">
        <v>329</v>
      </c>
      <c r="U660" s="108" t="s">
        <v>170</v>
      </c>
      <c r="V660" s="120" t="s">
        <v>269</v>
      </c>
      <c r="Y660" s="120"/>
      <c r="AB660" s="120"/>
      <c r="AE660" s="120"/>
    </row>
    <row r="661" spans="1:77" s="108" customFormat="1" x14ac:dyDescent="0.2">
      <c r="A661" s="108" t="s">
        <v>450</v>
      </c>
      <c r="B661" s="108" t="s">
        <v>192</v>
      </c>
      <c r="C661" s="108" t="s">
        <v>1967</v>
      </c>
      <c r="D661" s="123">
        <v>36104</v>
      </c>
      <c r="E661" s="109" t="s">
        <v>477</v>
      </c>
      <c r="F661" s="109" t="s">
        <v>236</v>
      </c>
      <c r="G661" s="120"/>
      <c r="H661" s="108" t="s">
        <v>450</v>
      </c>
      <c r="I661" s="116" t="s">
        <v>330</v>
      </c>
      <c r="J661" s="120"/>
      <c r="K661" s="108" t="s">
        <v>450</v>
      </c>
      <c r="L661" s="116" t="s">
        <v>330</v>
      </c>
      <c r="M661" s="120"/>
      <c r="O661" s="116"/>
      <c r="P661" s="120"/>
      <c r="R661" s="116"/>
      <c r="S661" s="120"/>
      <c r="U661" s="116"/>
      <c r="V661" s="120"/>
      <c r="X661" s="116"/>
      <c r="Y661" s="120"/>
      <c r="AA661" s="116"/>
      <c r="AB661" s="120"/>
      <c r="AD661" s="116"/>
      <c r="AE661" s="120"/>
      <c r="AG661" s="116"/>
      <c r="AH661" s="120"/>
      <c r="AJ661" s="116"/>
      <c r="AK661" s="120"/>
      <c r="AM661" s="116"/>
      <c r="AN661" s="120"/>
      <c r="BB661" s="116"/>
      <c r="BC661" s="120"/>
      <c r="BE661" s="116"/>
      <c r="BF661" s="120"/>
      <c r="BH661" s="116"/>
      <c r="BI661" s="120"/>
      <c r="BK661" s="116"/>
      <c r="BL661" s="120"/>
      <c r="BN661" s="116"/>
      <c r="BO661" s="120"/>
      <c r="BR661" s="120"/>
      <c r="BS661" s="116"/>
      <c r="BT661" s="116"/>
      <c r="BU661" s="116"/>
      <c r="BV661" s="116"/>
      <c r="BW661" s="116"/>
      <c r="BX661" s="116"/>
    </row>
    <row r="662" spans="1:77" s="108" customFormat="1" x14ac:dyDescent="0.2">
      <c r="C662" s="108" t="s">
        <v>2805</v>
      </c>
      <c r="D662" s="123">
        <v>36705</v>
      </c>
      <c r="E662" s="109" t="s">
        <v>173</v>
      </c>
      <c r="F662" s="120" t="s">
        <v>506</v>
      </c>
      <c r="G662" s="120"/>
      <c r="H662" s="108" t="s">
        <v>94</v>
      </c>
      <c r="I662" s="108" t="s">
        <v>207</v>
      </c>
      <c r="J662" s="120" t="s">
        <v>1984</v>
      </c>
      <c r="M662" s="120"/>
      <c r="P662" s="120"/>
      <c r="S662" s="120"/>
      <c r="V662" s="120"/>
      <c r="Y662" s="120"/>
      <c r="AB662" s="120"/>
      <c r="AE662" s="120"/>
    </row>
    <row r="663" spans="1:77" s="108" customFormat="1" ht="12.75" customHeight="1" x14ac:dyDescent="0.2">
      <c r="C663" s="108" t="s">
        <v>4770</v>
      </c>
      <c r="D663" s="123">
        <v>32949</v>
      </c>
      <c r="E663" s="109" t="s">
        <v>4771</v>
      </c>
      <c r="F663" s="109" t="s">
        <v>724</v>
      </c>
      <c r="G663" s="120"/>
      <c r="I663" s="109"/>
      <c r="J663" s="109"/>
      <c r="K663" s="108" t="s">
        <v>298</v>
      </c>
      <c r="L663" s="109" t="s">
        <v>93</v>
      </c>
      <c r="M663" s="109" t="s">
        <v>247</v>
      </c>
      <c r="N663" s="108" t="s">
        <v>284</v>
      </c>
      <c r="O663" s="109" t="s">
        <v>93</v>
      </c>
      <c r="P663" s="109" t="s">
        <v>240</v>
      </c>
      <c r="Q663" s="108" t="s">
        <v>284</v>
      </c>
      <c r="R663" s="109" t="s">
        <v>93</v>
      </c>
      <c r="S663" s="109" t="s">
        <v>196</v>
      </c>
      <c r="T663" s="108" t="s">
        <v>284</v>
      </c>
      <c r="U663" s="109" t="s">
        <v>93</v>
      </c>
      <c r="V663" s="109" t="s">
        <v>203</v>
      </c>
      <c r="W663" s="108" t="s">
        <v>746</v>
      </c>
      <c r="X663" s="109" t="s">
        <v>93</v>
      </c>
      <c r="Y663" s="109" t="s">
        <v>264</v>
      </c>
      <c r="Z663" s="108" t="s">
        <v>313</v>
      </c>
      <c r="AA663" s="109" t="s">
        <v>93</v>
      </c>
      <c r="AB663" s="109" t="s">
        <v>2744</v>
      </c>
      <c r="AC663" s="108" t="s">
        <v>284</v>
      </c>
      <c r="AD663" s="109" t="s">
        <v>93</v>
      </c>
      <c r="AE663" s="109" t="s">
        <v>754</v>
      </c>
      <c r="AF663" s="108" t="s">
        <v>4772</v>
      </c>
      <c r="AG663" s="109" t="s">
        <v>252</v>
      </c>
      <c r="AH663" s="109" t="s">
        <v>4773</v>
      </c>
      <c r="AI663" s="108" t="s">
        <v>329</v>
      </c>
      <c r="AJ663" s="109" t="s">
        <v>252</v>
      </c>
      <c r="AK663" s="109" t="s">
        <v>228</v>
      </c>
      <c r="AL663" s="108" t="s">
        <v>298</v>
      </c>
      <c r="AM663" s="109" t="s">
        <v>252</v>
      </c>
      <c r="AN663" s="109" t="s">
        <v>241</v>
      </c>
      <c r="AO663" s="108" t="s">
        <v>329</v>
      </c>
      <c r="AP663" s="109" t="s">
        <v>1344</v>
      </c>
      <c r="AQ663" s="109" t="s">
        <v>241</v>
      </c>
      <c r="AR663" s="108" t="s">
        <v>329</v>
      </c>
      <c r="AS663" s="109" t="s">
        <v>192</v>
      </c>
      <c r="AT663" s="109" t="s">
        <v>266</v>
      </c>
      <c r="AV663" s="109"/>
      <c r="AW663" s="109"/>
      <c r="AY663" s="109"/>
      <c r="AZ663" s="109"/>
      <c r="BY663" s="128"/>
    </row>
    <row r="664" spans="1:77" s="108" customFormat="1" x14ac:dyDescent="0.2">
      <c r="A664" s="120" t="s">
        <v>274</v>
      </c>
      <c r="B664" s="120" t="s">
        <v>195</v>
      </c>
      <c r="C664" s="108" t="s">
        <v>2253</v>
      </c>
      <c r="D664" s="123">
        <v>37053</v>
      </c>
      <c r="E664" s="109" t="s">
        <v>4774</v>
      </c>
      <c r="F664" s="120" t="s">
        <v>144</v>
      </c>
      <c r="G664" s="120" t="s">
        <v>248</v>
      </c>
      <c r="H664" s="108" t="s">
        <v>274</v>
      </c>
      <c r="I664" s="108" t="s">
        <v>195</v>
      </c>
      <c r="J664" s="120" t="s">
        <v>273</v>
      </c>
      <c r="M664" s="120"/>
      <c r="P664" s="120"/>
      <c r="S664" s="120"/>
      <c r="V664" s="120"/>
      <c r="Y664" s="120"/>
      <c r="AB664" s="120"/>
      <c r="AE664" s="120"/>
    </row>
    <row r="665" spans="1:77" s="108" customFormat="1" x14ac:dyDescent="0.2">
      <c r="A665" s="108" t="s">
        <v>265</v>
      </c>
      <c r="B665" s="108" t="s">
        <v>105</v>
      </c>
      <c r="C665" s="108" t="s">
        <v>4775</v>
      </c>
      <c r="D665" s="123">
        <v>36237</v>
      </c>
      <c r="E665" s="109" t="s">
        <v>114</v>
      </c>
      <c r="F665" s="120"/>
      <c r="G665" s="120" t="s">
        <v>241</v>
      </c>
      <c r="J665" s="120"/>
      <c r="M665" s="120"/>
      <c r="P665" s="120"/>
      <c r="S665" s="120"/>
      <c r="V665" s="120"/>
      <c r="Y665" s="120"/>
      <c r="AB665" s="120"/>
      <c r="AE665" s="120"/>
      <c r="BB665" s="109"/>
      <c r="BC665" s="109"/>
      <c r="BE665" s="109"/>
      <c r="BF665" s="109"/>
      <c r="BH665" s="109"/>
      <c r="BI665" s="109"/>
      <c r="BK665" s="109"/>
      <c r="BL665" s="109"/>
      <c r="BN665" s="109"/>
      <c r="BO665" s="120"/>
      <c r="BR665" s="120"/>
      <c r="BS665" s="120"/>
      <c r="BT665" s="120"/>
      <c r="BU665" s="120"/>
      <c r="BW665" s="116"/>
      <c r="BX665" s="116"/>
    </row>
    <row r="666" spans="1:77" s="108" customFormat="1" x14ac:dyDescent="0.2">
      <c r="A666" s="108" t="s">
        <v>445</v>
      </c>
      <c r="B666" s="108" t="s">
        <v>81</v>
      </c>
      <c r="C666" s="108" t="s">
        <v>4002</v>
      </c>
      <c r="D666" s="123">
        <v>34540</v>
      </c>
      <c r="E666" s="116" t="s">
        <v>884</v>
      </c>
      <c r="F666" s="120" t="s">
        <v>404</v>
      </c>
      <c r="G666" s="120"/>
      <c r="J666" s="120"/>
      <c r="M666" s="120"/>
      <c r="N666" s="108" t="s">
        <v>445</v>
      </c>
      <c r="O666" s="108" t="s">
        <v>192</v>
      </c>
      <c r="P666" s="120"/>
      <c r="Q666" s="108" t="s">
        <v>445</v>
      </c>
      <c r="R666" s="108" t="s">
        <v>140</v>
      </c>
      <c r="S666" s="120"/>
      <c r="T666" s="108" t="s">
        <v>445</v>
      </c>
      <c r="U666" s="108" t="s">
        <v>261</v>
      </c>
      <c r="V666" s="120"/>
      <c r="W666" s="108" t="s">
        <v>445</v>
      </c>
      <c r="X666" s="108" t="s">
        <v>261</v>
      </c>
      <c r="Y666" s="120"/>
      <c r="Z666" s="108" t="s">
        <v>445</v>
      </c>
      <c r="AA666" s="108" t="s">
        <v>261</v>
      </c>
      <c r="AB666" s="120"/>
      <c r="AC666" s="108" t="s">
        <v>445</v>
      </c>
      <c r="AD666" s="108" t="s">
        <v>261</v>
      </c>
      <c r="AE666" s="120"/>
    </row>
    <row r="667" spans="1:77" s="108" customFormat="1" x14ac:dyDescent="0.2">
      <c r="A667" s="108" t="s">
        <v>258</v>
      </c>
      <c r="B667" s="108" t="s">
        <v>432</v>
      </c>
      <c r="C667" s="108" t="s">
        <v>4776</v>
      </c>
      <c r="D667" s="123">
        <v>36528</v>
      </c>
      <c r="E667" s="109" t="s">
        <v>477</v>
      </c>
      <c r="F667" s="120"/>
      <c r="G667" s="120" t="s">
        <v>266</v>
      </c>
      <c r="J667" s="120"/>
      <c r="M667" s="120"/>
      <c r="P667" s="120"/>
      <c r="S667" s="120"/>
      <c r="V667" s="120"/>
      <c r="Y667" s="120"/>
      <c r="AB667" s="120"/>
      <c r="AE667" s="120"/>
    </row>
    <row r="668" spans="1:77" s="108" customFormat="1" x14ac:dyDescent="0.2">
      <c r="A668" s="108" t="s">
        <v>202</v>
      </c>
      <c r="B668" s="108" t="s">
        <v>227</v>
      </c>
      <c r="C668" s="108" t="s">
        <v>2131</v>
      </c>
      <c r="D668" s="123">
        <v>36019</v>
      </c>
      <c r="E668" s="116" t="s">
        <v>473</v>
      </c>
      <c r="F668" s="120" t="s">
        <v>553</v>
      </c>
      <c r="G668" s="120" t="s">
        <v>196</v>
      </c>
      <c r="H668" s="108" t="s">
        <v>263</v>
      </c>
      <c r="I668" s="108" t="s">
        <v>432</v>
      </c>
      <c r="J668" s="120" t="s">
        <v>587</v>
      </c>
      <c r="K668" s="108" t="s">
        <v>202</v>
      </c>
      <c r="L668" s="108" t="s">
        <v>432</v>
      </c>
      <c r="M668" s="120" t="s">
        <v>269</v>
      </c>
      <c r="N668" s="108" t="s">
        <v>202</v>
      </c>
      <c r="O668" s="108" t="s">
        <v>432</v>
      </c>
      <c r="P668" s="120" t="s">
        <v>234</v>
      </c>
      <c r="Q668" s="108" t="s">
        <v>202</v>
      </c>
      <c r="R668" s="108" t="s">
        <v>432</v>
      </c>
      <c r="S668" s="120" t="s">
        <v>266</v>
      </c>
      <c r="V668" s="120"/>
      <c r="Y668" s="120"/>
      <c r="AB668" s="120"/>
      <c r="AE668" s="120"/>
    </row>
    <row r="669" spans="1:77" s="108" customFormat="1" x14ac:dyDescent="0.2">
      <c r="A669" s="108" t="s">
        <v>399</v>
      </c>
      <c r="B669" s="108" t="s">
        <v>140</v>
      </c>
      <c r="C669" s="108" t="s">
        <v>4777</v>
      </c>
      <c r="D669" s="123">
        <v>37839</v>
      </c>
      <c r="E669" s="109" t="s">
        <v>4778</v>
      </c>
      <c r="F669" s="120"/>
      <c r="G669" s="120" t="s">
        <v>141</v>
      </c>
      <c r="J669" s="120"/>
      <c r="M669" s="120"/>
      <c r="P669" s="120"/>
      <c r="S669" s="120"/>
      <c r="V669" s="120"/>
      <c r="Y669" s="120"/>
      <c r="AB669" s="120"/>
      <c r="AE669" s="120"/>
      <c r="BB669" s="109"/>
      <c r="BC669" s="109"/>
      <c r="BE669" s="109"/>
      <c r="BF669" s="109"/>
      <c r="BH669" s="109"/>
      <c r="BI669" s="109"/>
      <c r="BK669" s="109"/>
      <c r="BL669" s="109"/>
      <c r="BN669" s="109"/>
      <c r="BO669" s="120"/>
      <c r="BR669" s="120"/>
      <c r="BS669" s="120"/>
      <c r="BT669" s="120"/>
      <c r="BU669" s="120"/>
      <c r="BW669" s="116"/>
      <c r="BX669" s="116"/>
    </row>
    <row r="670" spans="1:77" s="108" customFormat="1" x14ac:dyDescent="0.2">
      <c r="A670" s="108" t="s">
        <v>298</v>
      </c>
      <c r="B670" s="108" t="s">
        <v>556</v>
      </c>
      <c r="C670" s="108" t="s">
        <v>4779</v>
      </c>
      <c r="D670" s="123">
        <v>37785</v>
      </c>
      <c r="E670" s="109" t="s">
        <v>295</v>
      </c>
      <c r="F670" s="120" t="s">
        <v>506</v>
      </c>
      <c r="G670" s="120" t="s">
        <v>273</v>
      </c>
      <c r="H670" s="108" t="s">
        <v>298</v>
      </c>
      <c r="I670" s="108" t="s">
        <v>556</v>
      </c>
      <c r="J670" s="120" t="s">
        <v>534</v>
      </c>
      <c r="M670" s="120"/>
      <c r="P670" s="120"/>
      <c r="S670" s="120"/>
      <c r="V670" s="120"/>
      <c r="Y670" s="120"/>
      <c r="AB670" s="120"/>
      <c r="AE670" s="120"/>
    </row>
    <row r="671" spans="1:77" s="108" customFormat="1" x14ac:dyDescent="0.2">
      <c r="A671" s="108" t="s">
        <v>103</v>
      </c>
      <c r="B671" s="108" t="s">
        <v>306</v>
      </c>
      <c r="C671" s="108" t="s">
        <v>2222</v>
      </c>
      <c r="D671" s="123">
        <v>37032</v>
      </c>
      <c r="E671" s="109" t="s">
        <v>90</v>
      </c>
      <c r="F671" s="120" t="s">
        <v>4780</v>
      </c>
      <c r="G671" s="120" t="s">
        <v>1738</v>
      </c>
      <c r="H671" s="108" t="s">
        <v>103</v>
      </c>
      <c r="I671" s="108" t="s">
        <v>306</v>
      </c>
      <c r="J671" s="120" t="s">
        <v>4781</v>
      </c>
      <c r="K671" s="108" t="s">
        <v>103</v>
      </c>
      <c r="L671" s="108" t="s">
        <v>306</v>
      </c>
      <c r="M671" s="120" t="s">
        <v>2224</v>
      </c>
      <c r="N671" s="108" t="s">
        <v>103</v>
      </c>
      <c r="O671" s="108" t="s">
        <v>306</v>
      </c>
      <c r="P671" s="120" t="s">
        <v>2225</v>
      </c>
      <c r="S671" s="120"/>
      <c r="V671" s="120"/>
      <c r="Y671" s="120"/>
      <c r="AB671" s="120"/>
      <c r="AE671" s="120"/>
      <c r="BB671" s="109"/>
      <c r="BC671" s="109"/>
      <c r="BE671" s="109"/>
      <c r="BF671" s="109"/>
      <c r="BH671" s="109"/>
      <c r="BI671" s="109"/>
      <c r="BK671" s="109"/>
      <c r="BL671" s="109"/>
      <c r="BN671" s="109"/>
      <c r="BO671" s="109"/>
      <c r="BQ671" s="123"/>
      <c r="BR671" s="109"/>
      <c r="BS671" s="116"/>
      <c r="BU671" s="120"/>
      <c r="BV671" s="116"/>
      <c r="BW671" s="116"/>
      <c r="BX671" s="125"/>
    </row>
    <row r="672" spans="1:77" s="108" customFormat="1" x14ac:dyDescent="0.2">
      <c r="C672" s="108" t="s">
        <v>4782</v>
      </c>
      <c r="D672" s="123">
        <v>35739</v>
      </c>
      <c r="E672" s="116" t="s">
        <v>1239</v>
      </c>
      <c r="F672" s="120" t="s">
        <v>230</v>
      </c>
      <c r="G672" s="120"/>
      <c r="J672" s="120"/>
      <c r="K672" s="108" t="s">
        <v>399</v>
      </c>
      <c r="L672" s="108" t="s">
        <v>306</v>
      </c>
      <c r="M672" s="120" t="s">
        <v>141</v>
      </c>
      <c r="P672" s="120"/>
      <c r="Q672" s="108" t="s">
        <v>386</v>
      </c>
      <c r="R672" s="108" t="s">
        <v>306</v>
      </c>
      <c r="S672" s="120" t="s">
        <v>141</v>
      </c>
      <c r="T672" s="108" t="s">
        <v>386</v>
      </c>
      <c r="U672" s="108" t="s">
        <v>306</v>
      </c>
      <c r="V672" s="120" t="s">
        <v>141</v>
      </c>
      <c r="Y672" s="120"/>
      <c r="AB672" s="120"/>
      <c r="AE672" s="120"/>
    </row>
    <row r="673" spans="1:256" x14ac:dyDescent="0.2">
      <c r="A673" s="108" t="s">
        <v>397</v>
      </c>
      <c r="B673" s="108" t="s">
        <v>81</v>
      </c>
      <c r="C673" s="108" t="s">
        <v>3866</v>
      </c>
      <c r="D673" s="123">
        <v>36648</v>
      </c>
      <c r="E673" s="109" t="s">
        <v>553</v>
      </c>
      <c r="F673" s="120"/>
      <c r="G673" s="120" t="s">
        <v>398</v>
      </c>
      <c r="H673" s="108"/>
      <c r="I673" s="108"/>
      <c r="J673" s="120"/>
      <c r="K673" s="108"/>
      <c r="L673" s="108"/>
      <c r="M673" s="120"/>
      <c r="N673" s="108"/>
      <c r="O673" s="108"/>
      <c r="P673" s="120"/>
      <c r="Q673" s="108"/>
      <c r="R673" s="108"/>
      <c r="S673" s="120"/>
      <c r="T673" s="108"/>
      <c r="U673" s="108"/>
      <c r="V673" s="120"/>
      <c r="W673" s="108"/>
      <c r="X673" s="108"/>
      <c r="Y673" s="120"/>
      <c r="Z673" s="108"/>
      <c r="AA673" s="108"/>
      <c r="AB673" s="120"/>
      <c r="AC673" s="108"/>
      <c r="AD673" s="108"/>
      <c r="AE673" s="120"/>
      <c r="AF673" s="108"/>
      <c r="AG673" s="108"/>
      <c r="AH673" s="108"/>
      <c r="AI673" s="108"/>
      <c r="AJ673" s="108"/>
      <c r="AK673" s="108"/>
      <c r="AL673" s="108"/>
      <c r="AM673" s="108"/>
      <c r="AN673" s="108"/>
      <c r="AO673" s="108"/>
      <c r="AP673" s="108"/>
      <c r="AQ673" s="108"/>
      <c r="AR673" s="108"/>
      <c r="AS673" s="108"/>
      <c r="AT673" s="108"/>
      <c r="AU673" s="108"/>
      <c r="AV673" s="108"/>
      <c r="AW673" s="108"/>
      <c r="AX673" s="108"/>
      <c r="AY673" s="108"/>
      <c r="AZ673" s="108"/>
      <c r="BA673" s="108"/>
      <c r="BB673" s="108"/>
      <c r="BC673" s="108"/>
      <c r="BD673" s="108"/>
      <c r="BE673" s="108"/>
      <c r="BF673" s="108"/>
      <c r="BG673" s="108"/>
      <c r="BH673" s="108"/>
      <c r="BI673" s="108"/>
      <c r="BJ673" s="108"/>
      <c r="BK673" s="108"/>
      <c r="BL673" s="108"/>
      <c r="BM673" s="108"/>
      <c r="BN673" s="108"/>
      <c r="BO673" s="108"/>
      <c r="BP673" s="108"/>
      <c r="BQ673" s="108"/>
      <c r="BR673" s="108"/>
      <c r="BS673" s="108"/>
      <c r="BT673" s="108"/>
      <c r="BU673" s="108"/>
      <c r="BV673" s="108"/>
      <c r="BW673" s="108"/>
      <c r="BX673" s="108"/>
      <c r="BY673" s="108"/>
      <c r="BZ673" s="108"/>
      <c r="CA673" s="108"/>
      <c r="CB673" s="108"/>
      <c r="CC673" s="108"/>
      <c r="CD673" s="108"/>
      <c r="CE673" s="108"/>
      <c r="CF673" s="108"/>
      <c r="CG673" s="108"/>
      <c r="CH673" s="108"/>
      <c r="CI673" s="108"/>
      <c r="CJ673" s="108"/>
      <c r="CK673" s="108"/>
      <c r="CL673" s="108"/>
      <c r="CM673" s="108"/>
      <c r="CN673" s="108"/>
      <c r="CO673" s="108"/>
      <c r="CP673" s="108"/>
      <c r="CQ673" s="108"/>
      <c r="CR673" s="108"/>
      <c r="CS673" s="108"/>
      <c r="CT673" s="108"/>
      <c r="CU673" s="108"/>
      <c r="CV673" s="108"/>
      <c r="CW673" s="108"/>
      <c r="CX673" s="108"/>
      <c r="CY673" s="108"/>
      <c r="CZ673" s="108"/>
      <c r="DA673" s="108"/>
      <c r="DB673" s="108"/>
      <c r="DC673" s="108"/>
      <c r="DD673" s="108"/>
      <c r="DE673" s="108"/>
      <c r="DF673" s="108"/>
      <c r="DG673" s="108"/>
      <c r="DH673" s="108"/>
      <c r="DI673" s="108"/>
      <c r="DJ673" s="108"/>
      <c r="DK673" s="108"/>
      <c r="DL673" s="108"/>
      <c r="DM673" s="108"/>
      <c r="DN673" s="108"/>
      <c r="DO673" s="108"/>
      <c r="DP673" s="108"/>
      <c r="DQ673" s="108"/>
      <c r="DR673" s="108"/>
      <c r="DS673" s="108"/>
      <c r="DT673" s="108"/>
      <c r="DU673" s="108"/>
      <c r="DV673" s="108"/>
      <c r="DW673" s="108"/>
      <c r="DX673" s="108"/>
      <c r="DY673" s="108"/>
      <c r="DZ673" s="108"/>
      <c r="EA673" s="108"/>
      <c r="EB673" s="108"/>
      <c r="EC673" s="108"/>
      <c r="ED673" s="108"/>
      <c r="EE673" s="108"/>
      <c r="EF673" s="108"/>
      <c r="EG673" s="108"/>
      <c r="EH673" s="108"/>
      <c r="EI673" s="108"/>
      <c r="EJ673" s="108"/>
      <c r="EK673" s="108"/>
      <c r="EL673" s="108"/>
      <c r="EM673" s="108"/>
      <c r="EN673" s="108"/>
      <c r="EO673" s="108"/>
      <c r="EP673" s="108"/>
      <c r="EQ673" s="108"/>
      <c r="ER673" s="108"/>
      <c r="ES673" s="108"/>
      <c r="ET673" s="108"/>
      <c r="EU673" s="108"/>
      <c r="EV673" s="108"/>
      <c r="EW673" s="108"/>
      <c r="EX673" s="108"/>
      <c r="EY673" s="108"/>
      <c r="EZ673" s="108"/>
      <c r="FA673" s="108"/>
      <c r="FB673" s="108"/>
      <c r="FC673" s="108"/>
      <c r="FD673" s="108"/>
      <c r="FE673" s="108"/>
      <c r="FF673" s="108"/>
      <c r="FG673" s="108"/>
      <c r="FH673" s="108"/>
      <c r="FI673" s="108"/>
      <c r="FJ673" s="108"/>
      <c r="FK673" s="108"/>
      <c r="FL673" s="108"/>
      <c r="FM673" s="108"/>
      <c r="FN673" s="108"/>
      <c r="FO673" s="108"/>
      <c r="FP673" s="108"/>
      <c r="FQ673" s="108"/>
      <c r="FR673" s="108"/>
      <c r="FS673" s="108"/>
      <c r="FT673" s="108"/>
      <c r="FU673" s="108"/>
      <c r="FV673" s="108"/>
      <c r="FW673" s="108"/>
      <c r="FX673" s="108"/>
      <c r="FY673" s="108"/>
      <c r="FZ673" s="108"/>
      <c r="GA673" s="108"/>
      <c r="GB673" s="108"/>
      <c r="GC673" s="108"/>
      <c r="GD673" s="108"/>
      <c r="GE673" s="108"/>
      <c r="GF673" s="108"/>
      <c r="GG673" s="108"/>
      <c r="GH673" s="108"/>
      <c r="GI673" s="108"/>
      <c r="GJ673" s="108"/>
      <c r="GK673" s="108"/>
      <c r="GL673" s="108"/>
      <c r="GM673" s="108"/>
      <c r="GN673" s="108"/>
      <c r="GO673" s="108"/>
      <c r="GP673" s="108"/>
      <c r="GQ673" s="108"/>
      <c r="GR673" s="108"/>
      <c r="GS673" s="108"/>
      <c r="GT673" s="108"/>
      <c r="GU673" s="108"/>
      <c r="GV673" s="108"/>
      <c r="GW673" s="108"/>
      <c r="GX673" s="108"/>
      <c r="GY673" s="108"/>
      <c r="GZ673" s="108"/>
      <c r="HA673" s="108"/>
      <c r="HB673" s="108"/>
      <c r="HC673" s="108"/>
      <c r="HD673" s="108"/>
      <c r="HE673" s="108"/>
      <c r="HF673" s="108"/>
      <c r="HG673" s="108"/>
      <c r="HH673" s="108"/>
      <c r="HI673" s="108"/>
      <c r="HJ673" s="108"/>
      <c r="HK673" s="108"/>
      <c r="HL673" s="108"/>
      <c r="HM673" s="108"/>
      <c r="HN673" s="108"/>
      <c r="HO673" s="108"/>
      <c r="HP673" s="108"/>
      <c r="HQ673" s="108"/>
      <c r="HR673" s="108"/>
      <c r="HS673" s="108"/>
      <c r="HT673" s="108"/>
      <c r="HU673" s="108"/>
      <c r="HV673" s="108"/>
      <c r="HW673" s="108"/>
      <c r="HX673" s="108"/>
      <c r="HY673" s="108"/>
      <c r="HZ673" s="108"/>
      <c r="IA673" s="108"/>
      <c r="IB673" s="108"/>
      <c r="IC673" s="108"/>
      <c r="ID673" s="108"/>
      <c r="IE673" s="108"/>
      <c r="IF673" s="108"/>
      <c r="IG673" s="108"/>
      <c r="IH673" s="108"/>
      <c r="II673" s="108"/>
      <c r="IJ673" s="108"/>
      <c r="IK673" s="108"/>
      <c r="IL673" s="108"/>
      <c r="IM673" s="108"/>
      <c r="IN673" s="108"/>
      <c r="IO673" s="108"/>
      <c r="IP673" s="108"/>
      <c r="IQ673" s="108"/>
      <c r="IR673" s="108"/>
      <c r="IS673" s="108"/>
      <c r="IT673" s="108"/>
      <c r="IU673" s="108"/>
      <c r="IV673" s="108"/>
    </row>
    <row r="674" spans="1:256" s="108" customFormat="1" x14ac:dyDescent="0.2">
      <c r="A674" s="108" t="s">
        <v>376</v>
      </c>
      <c r="B674" s="108" t="s">
        <v>316</v>
      </c>
      <c r="C674" s="108" t="s">
        <v>2975</v>
      </c>
      <c r="D674" s="123">
        <v>36969</v>
      </c>
      <c r="E674" s="109" t="s">
        <v>268</v>
      </c>
      <c r="F674" s="109" t="s">
        <v>348</v>
      </c>
      <c r="G674" s="120" t="s">
        <v>2974</v>
      </c>
      <c r="H674" s="108" t="s">
        <v>808</v>
      </c>
      <c r="I674" s="116" t="s">
        <v>316</v>
      </c>
      <c r="J674" s="120" t="s">
        <v>2976</v>
      </c>
      <c r="K674" s="108" t="s">
        <v>376</v>
      </c>
      <c r="L674" s="116" t="s">
        <v>316</v>
      </c>
      <c r="M674" s="120" t="s">
        <v>2977</v>
      </c>
      <c r="O674" s="116"/>
      <c r="P674" s="120"/>
      <c r="R674" s="116"/>
      <c r="S674" s="120"/>
      <c r="U674" s="116"/>
      <c r="V674" s="120"/>
      <c r="X674" s="116"/>
      <c r="Y674" s="120"/>
      <c r="AA674" s="116"/>
      <c r="AB674" s="120"/>
      <c r="AD674" s="116"/>
      <c r="AE674" s="120"/>
      <c r="AG674" s="116"/>
      <c r="AH674" s="120"/>
      <c r="AJ674" s="116"/>
      <c r="AK674" s="120"/>
      <c r="AM674" s="116"/>
      <c r="AN674" s="120"/>
      <c r="BB674" s="116"/>
      <c r="BC674" s="120"/>
      <c r="BE674" s="116"/>
      <c r="BF674" s="120"/>
      <c r="BH674" s="116"/>
      <c r="BI674" s="120"/>
      <c r="BK674" s="116"/>
      <c r="BL674" s="120"/>
      <c r="BN674" s="116"/>
      <c r="BO674" s="120"/>
      <c r="BR674" s="120"/>
      <c r="BS674" s="116"/>
      <c r="BT674" s="116"/>
      <c r="BU674" s="116"/>
      <c r="BV674" s="116"/>
      <c r="BW674" s="116"/>
      <c r="BX674" s="116"/>
    </row>
    <row r="675" spans="1:256" s="108" customFormat="1" x14ac:dyDescent="0.2">
      <c r="A675" s="108" t="s">
        <v>308</v>
      </c>
      <c r="B675" s="108" t="s">
        <v>432</v>
      </c>
      <c r="C675" s="108" t="s">
        <v>1385</v>
      </c>
      <c r="D675" s="123">
        <v>36638</v>
      </c>
      <c r="E675" s="109" t="s">
        <v>90</v>
      </c>
      <c r="F675" s="120" t="s">
        <v>99</v>
      </c>
      <c r="G675" s="120" t="s">
        <v>240</v>
      </c>
      <c r="H675" s="108" t="s">
        <v>308</v>
      </c>
      <c r="I675" s="108" t="s">
        <v>432</v>
      </c>
      <c r="J675" s="120" t="s">
        <v>781</v>
      </c>
      <c r="K675" s="108" t="s">
        <v>308</v>
      </c>
      <c r="L675" s="108" t="s">
        <v>432</v>
      </c>
      <c r="M675" s="120" t="s">
        <v>339</v>
      </c>
      <c r="N675" s="108" t="s">
        <v>329</v>
      </c>
      <c r="O675" s="108" t="s">
        <v>432</v>
      </c>
      <c r="P675" s="120" t="s">
        <v>273</v>
      </c>
      <c r="S675" s="120"/>
      <c r="V675" s="120"/>
      <c r="Y675" s="120"/>
      <c r="AB675" s="120"/>
      <c r="AE675" s="120"/>
    </row>
    <row r="676" spans="1:256" x14ac:dyDescent="0.2">
      <c r="A676" s="108" t="s">
        <v>487</v>
      </c>
      <c r="B676" s="108" t="s">
        <v>232</v>
      </c>
      <c r="C676" s="108" t="s">
        <v>2458</v>
      </c>
      <c r="D676" s="123">
        <v>34172</v>
      </c>
      <c r="E676" s="116" t="s">
        <v>423</v>
      </c>
      <c r="F676" s="120" t="s">
        <v>392</v>
      </c>
      <c r="G676" s="120" t="s">
        <v>2457</v>
      </c>
      <c r="H676" s="108" t="s">
        <v>487</v>
      </c>
      <c r="I676" s="108" t="s">
        <v>232</v>
      </c>
      <c r="J676" s="120" t="s">
        <v>4783</v>
      </c>
      <c r="K676" s="108" t="s">
        <v>487</v>
      </c>
      <c r="L676" s="108" t="s">
        <v>232</v>
      </c>
      <c r="M676" s="120" t="s">
        <v>2459</v>
      </c>
      <c r="N676" s="108" t="s">
        <v>487</v>
      </c>
      <c r="O676" s="108" t="s">
        <v>232</v>
      </c>
      <c r="P676" s="120" t="s">
        <v>2460</v>
      </c>
      <c r="Q676" s="108" t="s">
        <v>692</v>
      </c>
      <c r="R676" s="108" t="s">
        <v>232</v>
      </c>
      <c r="S676" s="120" t="s">
        <v>2461</v>
      </c>
      <c r="T676" s="108" t="s">
        <v>692</v>
      </c>
      <c r="U676" s="108" t="s">
        <v>232</v>
      </c>
      <c r="V676" s="120" t="s">
        <v>2462</v>
      </c>
      <c r="W676" s="108" t="s">
        <v>487</v>
      </c>
      <c r="X676" s="108" t="s">
        <v>232</v>
      </c>
      <c r="Y676" s="120" t="s">
        <v>2463</v>
      </c>
      <c r="Z676" s="108" t="s">
        <v>692</v>
      </c>
      <c r="AA676" s="108" t="s">
        <v>232</v>
      </c>
      <c r="AB676" s="120" t="s">
        <v>2464</v>
      </c>
      <c r="AC676" s="108" t="s">
        <v>487</v>
      </c>
      <c r="AD676" s="108" t="s">
        <v>232</v>
      </c>
      <c r="AE676" s="120" t="s">
        <v>2465</v>
      </c>
      <c r="AF676" s="108"/>
      <c r="AG676" s="108"/>
      <c r="AH676" s="108"/>
      <c r="AI676" s="108"/>
      <c r="AJ676" s="108"/>
      <c r="AK676" s="108"/>
      <c r="AL676" s="108"/>
      <c r="AM676" s="108"/>
      <c r="AN676" s="108"/>
      <c r="AO676" s="108"/>
      <c r="AP676" s="108"/>
      <c r="AQ676" s="108"/>
      <c r="AR676" s="108"/>
      <c r="AS676" s="108"/>
      <c r="AT676" s="108"/>
      <c r="AU676" s="108"/>
      <c r="AV676" s="108"/>
      <c r="AW676" s="108"/>
      <c r="AX676" s="108"/>
      <c r="AY676" s="108"/>
      <c r="AZ676" s="108"/>
      <c r="BA676" s="108"/>
      <c r="BB676" s="109"/>
      <c r="BC676" s="109"/>
      <c r="BD676" s="108"/>
      <c r="BE676" s="109"/>
      <c r="BF676" s="109"/>
      <c r="BG676" s="108"/>
      <c r="BH676" s="109"/>
      <c r="BI676" s="109"/>
      <c r="BJ676" s="108"/>
      <c r="BK676" s="109"/>
      <c r="BL676" s="109"/>
      <c r="BM676" s="108"/>
      <c r="BN676" s="109"/>
      <c r="BO676" s="109"/>
      <c r="BP676" s="108"/>
      <c r="BQ676" s="123"/>
      <c r="BR676" s="109"/>
      <c r="BS676" s="116"/>
      <c r="BT676" s="108"/>
      <c r="BU676" s="120"/>
      <c r="BV676" s="116"/>
      <c r="BW676" s="116"/>
      <c r="BX676" s="125"/>
      <c r="BY676" s="108"/>
      <c r="BZ676" s="108"/>
      <c r="CA676" s="108"/>
      <c r="CB676" s="108"/>
      <c r="CC676" s="108"/>
      <c r="CD676" s="108"/>
      <c r="CE676" s="108"/>
      <c r="CF676" s="108"/>
      <c r="CG676" s="108"/>
      <c r="CH676" s="108"/>
      <c r="CI676" s="108"/>
      <c r="CJ676" s="108"/>
      <c r="CK676" s="108"/>
      <c r="CL676" s="108"/>
      <c r="CM676" s="108"/>
      <c r="CN676" s="108"/>
      <c r="CO676" s="108"/>
      <c r="CP676" s="108"/>
      <c r="CQ676" s="108"/>
      <c r="CR676" s="108"/>
      <c r="CS676" s="108"/>
      <c r="CT676" s="108"/>
      <c r="CU676" s="108"/>
      <c r="CV676" s="108"/>
      <c r="CW676" s="108"/>
      <c r="CX676" s="108"/>
      <c r="CY676" s="108"/>
      <c r="CZ676" s="108"/>
      <c r="DA676" s="108"/>
      <c r="DB676" s="108"/>
      <c r="DC676" s="108"/>
      <c r="DD676" s="108"/>
      <c r="DE676" s="108"/>
      <c r="DF676" s="108"/>
      <c r="DG676" s="108"/>
      <c r="DH676" s="108"/>
      <c r="DI676" s="108"/>
      <c r="DJ676" s="108"/>
      <c r="DK676" s="108"/>
      <c r="DL676" s="108"/>
      <c r="DM676" s="108"/>
      <c r="DN676" s="108"/>
      <c r="DO676" s="108"/>
      <c r="DP676" s="108"/>
      <c r="DQ676" s="108"/>
      <c r="DR676" s="108"/>
      <c r="DS676" s="108"/>
      <c r="DT676" s="108"/>
      <c r="DU676" s="108"/>
      <c r="DV676" s="108"/>
      <c r="DW676" s="108"/>
      <c r="DX676" s="108"/>
      <c r="DY676" s="108"/>
      <c r="DZ676" s="108"/>
      <c r="EA676" s="108"/>
      <c r="EB676" s="108"/>
      <c r="EC676" s="108"/>
      <c r="ED676" s="108"/>
      <c r="EE676" s="108"/>
      <c r="EF676" s="108"/>
      <c r="EG676" s="108"/>
      <c r="EH676" s="108"/>
      <c r="EI676" s="108"/>
      <c r="EJ676" s="108"/>
      <c r="EK676" s="108"/>
      <c r="EL676" s="108"/>
      <c r="EM676" s="108"/>
      <c r="EN676" s="108"/>
      <c r="EO676" s="108"/>
      <c r="EP676" s="108"/>
      <c r="EQ676" s="108"/>
      <c r="ER676" s="108"/>
      <c r="ES676" s="108"/>
      <c r="ET676" s="108"/>
      <c r="EU676" s="108"/>
      <c r="EV676" s="108"/>
      <c r="EW676" s="108"/>
      <c r="EX676" s="108"/>
      <c r="EY676" s="108"/>
      <c r="EZ676" s="108"/>
      <c r="FA676" s="108"/>
      <c r="FB676" s="108"/>
      <c r="FC676" s="108"/>
      <c r="FD676" s="108"/>
      <c r="FE676" s="108"/>
      <c r="FF676" s="108"/>
      <c r="FG676" s="108"/>
      <c r="FH676" s="108"/>
      <c r="FI676" s="108"/>
      <c r="FJ676" s="108"/>
      <c r="FK676" s="108"/>
      <c r="FL676" s="108"/>
      <c r="FM676" s="108"/>
      <c r="FN676" s="108"/>
      <c r="FO676" s="108"/>
      <c r="FP676" s="108"/>
      <c r="FQ676" s="108"/>
      <c r="FR676" s="108"/>
      <c r="FS676" s="108"/>
      <c r="FT676" s="108"/>
      <c r="FU676" s="108"/>
      <c r="FV676" s="108"/>
      <c r="FW676" s="108"/>
      <c r="FX676" s="108"/>
      <c r="FY676" s="108"/>
      <c r="FZ676" s="108"/>
      <c r="GA676" s="108"/>
      <c r="GB676" s="108"/>
      <c r="GC676" s="108"/>
      <c r="GD676" s="108"/>
      <c r="GE676" s="108"/>
      <c r="GF676" s="108"/>
      <c r="GG676" s="108"/>
      <c r="GH676" s="108"/>
      <c r="GI676" s="108"/>
      <c r="GJ676" s="108"/>
      <c r="GK676" s="108"/>
      <c r="GL676" s="108"/>
      <c r="GM676" s="108"/>
      <c r="GN676" s="108"/>
      <c r="GO676" s="108"/>
      <c r="GP676" s="108"/>
      <c r="GQ676" s="108"/>
      <c r="GR676" s="108"/>
      <c r="GS676" s="108"/>
      <c r="GT676" s="108"/>
      <c r="GU676" s="108"/>
      <c r="GV676" s="108"/>
      <c r="GW676" s="108"/>
      <c r="GX676" s="108"/>
      <c r="GY676" s="108"/>
      <c r="GZ676" s="108"/>
      <c r="HA676" s="108"/>
      <c r="HB676" s="108"/>
      <c r="HC676" s="108"/>
      <c r="HD676" s="108"/>
      <c r="HE676" s="108"/>
      <c r="HF676" s="108"/>
      <c r="HG676" s="108"/>
      <c r="HH676" s="108"/>
      <c r="HI676" s="108"/>
      <c r="HJ676" s="108"/>
      <c r="HK676" s="108"/>
      <c r="HL676" s="108"/>
      <c r="HM676" s="108"/>
      <c r="HN676" s="108"/>
      <c r="HO676" s="108"/>
      <c r="HP676" s="108"/>
      <c r="HQ676" s="108"/>
      <c r="HR676" s="108"/>
      <c r="HS676" s="108"/>
      <c r="HT676" s="108"/>
      <c r="HU676" s="108"/>
      <c r="HV676" s="108"/>
      <c r="HW676" s="108"/>
      <c r="HX676" s="108"/>
      <c r="HY676" s="108"/>
      <c r="HZ676" s="108"/>
      <c r="IA676" s="108"/>
      <c r="IB676" s="108"/>
      <c r="IC676" s="108"/>
      <c r="ID676" s="108"/>
      <c r="IE676" s="108"/>
      <c r="IF676" s="108"/>
      <c r="IG676" s="108"/>
      <c r="IH676" s="108"/>
      <c r="II676" s="108"/>
      <c r="IJ676" s="108"/>
      <c r="IK676" s="108"/>
      <c r="IL676" s="108"/>
      <c r="IM676" s="108"/>
      <c r="IN676" s="108"/>
      <c r="IO676" s="108"/>
      <c r="IP676" s="108"/>
      <c r="IQ676" s="108"/>
      <c r="IR676" s="108"/>
      <c r="IS676" s="108"/>
      <c r="IT676" s="108"/>
      <c r="IU676" s="108"/>
      <c r="IV676" s="108"/>
    </row>
    <row r="677" spans="1:256" s="108" customFormat="1" x14ac:dyDescent="0.2">
      <c r="A677" s="108" t="s">
        <v>397</v>
      </c>
      <c r="B677" s="108" t="s">
        <v>134</v>
      </c>
      <c r="C677" s="108" t="s">
        <v>4784</v>
      </c>
      <c r="D677" s="123">
        <v>33993</v>
      </c>
      <c r="E677" s="109" t="s">
        <v>423</v>
      </c>
      <c r="F677" s="120" t="s">
        <v>934</v>
      </c>
      <c r="G677" s="120" t="s">
        <v>412</v>
      </c>
      <c r="J677" s="120"/>
      <c r="K677" s="108" t="s">
        <v>386</v>
      </c>
      <c r="L677" s="108" t="s">
        <v>81</v>
      </c>
      <c r="M677" s="120" t="s">
        <v>141</v>
      </c>
      <c r="N677" s="108" t="s">
        <v>399</v>
      </c>
      <c r="O677" s="108" t="s">
        <v>81</v>
      </c>
      <c r="P677" s="120" t="s">
        <v>141</v>
      </c>
      <c r="Q677" s="108" t="s">
        <v>397</v>
      </c>
      <c r="R677" s="108" t="s">
        <v>81</v>
      </c>
      <c r="S677" s="120" t="s">
        <v>412</v>
      </c>
      <c r="T677" s="108" t="s">
        <v>397</v>
      </c>
      <c r="U677" s="108" t="s">
        <v>396</v>
      </c>
      <c r="V677" s="120" t="s">
        <v>398</v>
      </c>
      <c r="W677" s="108" t="s">
        <v>397</v>
      </c>
      <c r="X677" s="108" t="s">
        <v>275</v>
      </c>
      <c r="Y677" s="120" t="s">
        <v>398</v>
      </c>
      <c r="Z677" s="120"/>
      <c r="AB677" s="120"/>
      <c r="AC677" s="108" t="s">
        <v>397</v>
      </c>
      <c r="AD677" s="108" t="s">
        <v>331</v>
      </c>
      <c r="AE677" s="120" t="s">
        <v>398</v>
      </c>
    </row>
    <row r="678" spans="1:256" s="108" customFormat="1" x14ac:dyDescent="0.2">
      <c r="A678" s="108" t="s">
        <v>313</v>
      </c>
      <c r="B678" s="108" t="s">
        <v>227</v>
      </c>
      <c r="C678" s="108" t="s">
        <v>1224</v>
      </c>
      <c r="D678" s="123">
        <v>35462</v>
      </c>
      <c r="E678" s="116" t="s">
        <v>150</v>
      </c>
      <c r="F678" s="120" t="s">
        <v>149</v>
      </c>
      <c r="G678" s="120" t="s">
        <v>240</v>
      </c>
      <c r="H678" s="108" t="s">
        <v>313</v>
      </c>
      <c r="I678" s="108" t="s">
        <v>227</v>
      </c>
      <c r="J678" s="120" t="s">
        <v>247</v>
      </c>
      <c r="K678" s="108" t="s">
        <v>315</v>
      </c>
      <c r="L678" s="108" t="s">
        <v>227</v>
      </c>
      <c r="M678" s="120" t="s">
        <v>241</v>
      </c>
      <c r="N678" s="108" t="s">
        <v>288</v>
      </c>
      <c r="O678" s="108" t="s">
        <v>227</v>
      </c>
      <c r="P678" s="120" t="s">
        <v>203</v>
      </c>
      <c r="Q678" s="108" t="s">
        <v>315</v>
      </c>
      <c r="R678" s="108" t="s">
        <v>227</v>
      </c>
      <c r="S678" s="120" t="s">
        <v>273</v>
      </c>
      <c r="T678" s="108" t="s">
        <v>315</v>
      </c>
      <c r="U678" s="108" t="s">
        <v>227</v>
      </c>
      <c r="V678" s="120" t="s">
        <v>266</v>
      </c>
      <c r="Y678" s="120"/>
      <c r="AB678" s="120"/>
      <c r="AE678" s="120"/>
    </row>
    <row r="679" spans="1:256" s="108" customFormat="1" x14ac:dyDescent="0.2">
      <c r="A679" s="108" t="s">
        <v>2192</v>
      </c>
      <c r="B679" s="108" t="s">
        <v>252</v>
      </c>
      <c r="C679" s="108" t="s">
        <v>2194</v>
      </c>
      <c r="D679" s="123">
        <v>36966</v>
      </c>
      <c r="E679" s="109" t="s">
        <v>2195</v>
      </c>
      <c r="F679" s="120" t="s">
        <v>4785</v>
      </c>
      <c r="G679" s="120" t="s">
        <v>2193</v>
      </c>
      <c r="H679" s="108" t="s">
        <v>4786</v>
      </c>
      <c r="I679" s="108" t="s">
        <v>252</v>
      </c>
      <c r="J679" s="120" t="s">
        <v>2198</v>
      </c>
      <c r="K679" s="108" t="s">
        <v>1282</v>
      </c>
      <c r="L679" s="108" t="s">
        <v>252</v>
      </c>
      <c r="M679" s="120" t="s">
        <v>2199</v>
      </c>
      <c r="N679" s="108" t="s">
        <v>399</v>
      </c>
      <c r="O679" s="108" t="s">
        <v>252</v>
      </c>
      <c r="P679" s="120" t="s">
        <v>393</v>
      </c>
      <c r="S679" s="120"/>
      <c r="V679" s="120"/>
      <c r="Y679" s="120"/>
      <c r="AB679" s="120"/>
      <c r="AE679" s="120"/>
    </row>
    <row r="680" spans="1:256" s="108" customFormat="1" x14ac:dyDescent="0.2">
      <c r="A680" s="108" t="s">
        <v>298</v>
      </c>
      <c r="B680" s="108" t="s">
        <v>434</v>
      </c>
      <c r="C680" s="108" t="s">
        <v>4787</v>
      </c>
      <c r="D680" s="123">
        <v>37361</v>
      </c>
      <c r="E680" s="109" t="s">
        <v>4462</v>
      </c>
      <c r="F680" s="120"/>
      <c r="G680" s="120" t="s">
        <v>241</v>
      </c>
      <c r="J680" s="120"/>
      <c r="M680" s="120"/>
      <c r="P680" s="120"/>
      <c r="S680" s="120"/>
      <c r="V680" s="120"/>
      <c r="Y680" s="120"/>
      <c r="AB680" s="120"/>
      <c r="AE680" s="120"/>
    </row>
    <row r="681" spans="1:256" s="108" customFormat="1" x14ac:dyDescent="0.2">
      <c r="C681" s="108" t="s">
        <v>1285</v>
      </c>
      <c r="D681" s="123">
        <v>35878</v>
      </c>
      <c r="E681" s="109" t="s">
        <v>122</v>
      </c>
      <c r="F681" s="120" t="s">
        <v>1549</v>
      </c>
      <c r="G681" s="120"/>
      <c r="H681" s="108" t="s">
        <v>384</v>
      </c>
      <c r="I681" s="108" t="s">
        <v>140</v>
      </c>
      <c r="J681" s="120" t="s">
        <v>388</v>
      </c>
      <c r="M681" s="120"/>
      <c r="N681" s="108" t="s">
        <v>409</v>
      </c>
      <c r="O681" s="108" t="s">
        <v>140</v>
      </c>
      <c r="P681" s="120" t="s">
        <v>433</v>
      </c>
      <c r="S681" s="120"/>
      <c r="V681" s="120"/>
      <c r="Y681" s="120"/>
      <c r="AB681" s="120"/>
      <c r="AE681" s="120"/>
    </row>
    <row r="682" spans="1:256" s="108" customFormat="1" x14ac:dyDescent="0.2">
      <c r="A682" s="108" t="s">
        <v>379</v>
      </c>
      <c r="B682" s="116" t="s">
        <v>434</v>
      </c>
      <c r="C682" s="108" t="s">
        <v>2412</v>
      </c>
      <c r="D682" s="123">
        <v>36621</v>
      </c>
      <c r="E682" s="109" t="s">
        <v>236</v>
      </c>
      <c r="F682" s="109" t="s">
        <v>188</v>
      </c>
      <c r="G682" s="120" t="s">
        <v>359</v>
      </c>
      <c r="H682" s="108" t="s">
        <v>340</v>
      </c>
      <c r="I682" s="116" t="s">
        <v>434</v>
      </c>
      <c r="J682" s="120" t="s">
        <v>341</v>
      </c>
      <c r="K682" s="108" t="s">
        <v>379</v>
      </c>
      <c r="L682" s="116" t="s">
        <v>434</v>
      </c>
      <c r="M682" s="120" t="s">
        <v>341</v>
      </c>
      <c r="O682" s="116"/>
      <c r="P682" s="120"/>
      <c r="R682" s="116"/>
      <c r="S682" s="120"/>
      <c r="U682" s="116"/>
      <c r="V682" s="120"/>
      <c r="X682" s="116"/>
      <c r="Y682" s="120"/>
      <c r="AA682" s="116"/>
      <c r="AB682" s="120"/>
      <c r="AD682" s="116"/>
      <c r="AE682" s="120"/>
      <c r="AG682" s="116"/>
      <c r="AH682" s="120"/>
      <c r="AJ682" s="116"/>
      <c r="AK682" s="120"/>
      <c r="AM682" s="116"/>
      <c r="AN682" s="120"/>
    </row>
    <row r="683" spans="1:256" s="108" customFormat="1" x14ac:dyDescent="0.2">
      <c r="A683" s="108" t="s">
        <v>103</v>
      </c>
      <c r="B683" s="108" t="s">
        <v>242</v>
      </c>
      <c r="C683" s="108" t="s">
        <v>3909</v>
      </c>
      <c r="D683" s="123">
        <v>37696</v>
      </c>
      <c r="E683" s="109" t="s">
        <v>4788</v>
      </c>
      <c r="F683" s="120"/>
      <c r="G683" s="120" t="s">
        <v>4789</v>
      </c>
      <c r="J683" s="120"/>
      <c r="M683" s="120"/>
      <c r="P683" s="120"/>
      <c r="S683" s="120"/>
      <c r="V683" s="120"/>
      <c r="Y683" s="120"/>
      <c r="AB683" s="120"/>
      <c r="AE683" s="120"/>
    </row>
    <row r="684" spans="1:256" s="108" customFormat="1" x14ac:dyDescent="0.2">
      <c r="A684" s="108" t="s">
        <v>258</v>
      </c>
      <c r="B684" s="108" t="s">
        <v>324</v>
      </c>
      <c r="C684" s="108" t="s">
        <v>1512</v>
      </c>
      <c r="D684" s="123">
        <v>35075</v>
      </c>
      <c r="E684" s="109" t="s">
        <v>121</v>
      </c>
      <c r="F684" s="120"/>
      <c r="G684" s="120" t="s">
        <v>266</v>
      </c>
      <c r="H684" s="108" t="s">
        <v>905</v>
      </c>
      <c r="I684" s="108" t="s">
        <v>227</v>
      </c>
      <c r="J684" s="120" t="s">
        <v>266</v>
      </c>
      <c r="K684" s="108" t="s">
        <v>557</v>
      </c>
      <c r="L684" s="108" t="s">
        <v>227</v>
      </c>
      <c r="M684" s="120" t="s">
        <v>558</v>
      </c>
      <c r="N684" s="108" t="s">
        <v>905</v>
      </c>
      <c r="O684" s="108" t="s">
        <v>227</v>
      </c>
      <c r="P684" s="120" t="s">
        <v>241</v>
      </c>
      <c r="Q684" s="108" t="s">
        <v>222</v>
      </c>
      <c r="R684" s="108" t="s">
        <v>556</v>
      </c>
      <c r="S684" s="120" t="s">
        <v>1068</v>
      </c>
      <c r="V684" s="120"/>
      <c r="Y684" s="120"/>
      <c r="AB684" s="120"/>
      <c r="AE684" s="120"/>
    </row>
    <row r="685" spans="1:256" x14ac:dyDescent="0.2">
      <c r="A685" s="108" t="s">
        <v>421</v>
      </c>
      <c r="B685" s="108" t="s">
        <v>140</v>
      </c>
      <c r="C685" s="108" t="s">
        <v>4790</v>
      </c>
      <c r="D685" s="123">
        <v>37845</v>
      </c>
      <c r="E685" s="109" t="s">
        <v>4462</v>
      </c>
      <c r="F685" s="120"/>
      <c r="G685" s="120" t="s">
        <v>406</v>
      </c>
      <c r="H685" s="108"/>
      <c r="I685" s="108"/>
      <c r="J685" s="120"/>
      <c r="K685" s="108"/>
      <c r="L685" s="108"/>
      <c r="M685" s="120"/>
      <c r="N685" s="108"/>
      <c r="O685" s="108"/>
      <c r="P685" s="120"/>
      <c r="Q685" s="108"/>
      <c r="R685" s="108"/>
      <c r="S685" s="120"/>
      <c r="T685" s="108"/>
      <c r="U685" s="108"/>
      <c r="V685" s="120"/>
      <c r="W685" s="108"/>
      <c r="X685" s="108"/>
      <c r="Y685" s="120"/>
      <c r="Z685" s="108"/>
      <c r="AA685" s="108"/>
      <c r="AB685" s="120"/>
      <c r="AC685" s="108"/>
      <c r="AD685" s="108"/>
      <c r="AE685" s="120"/>
      <c r="AF685" s="108"/>
      <c r="AG685" s="108"/>
      <c r="AH685" s="108"/>
      <c r="AI685" s="108"/>
      <c r="AJ685" s="108"/>
      <c r="AK685" s="108"/>
      <c r="AL685" s="108"/>
      <c r="AM685" s="108"/>
      <c r="AN685" s="108"/>
      <c r="AO685" s="108"/>
      <c r="AP685" s="108"/>
      <c r="AQ685" s="108"/>
      <c r="AR685" s="108"/>
      <c r="AS685" s="108"/>
      <c r="AT685" s="108"/>
      <c r="AU685" s="108"/>
      <c r="AV685" s="108"/>
      <c r="AW685" s="108"/>
      <c r="AX685" s="108"/>
      <c r="AY685" s="108"/>
      <c r="AZ685" s="108"/>
    </row>
    <row r="686" spans="1:256" x14ac:dyDescent="0.2">
      <c r="A686" s="108" t="s">
        <v>308</v>
      </c>
      <c r="B686" s="108" t="s">
        <v>242</v>
      </c>
      <c r="C686" s="108" t="s">
        <v>2511</v>
      </c>
      <c r="D686" s="123">
        <v>35017</v>
      </c>
      <c r="E686" s="109" t="s">
        <v>362</v>
      </c>
      <c r="F686" s="109" t="s">
        <v>237</v>
      </c>
      <c r="G686" s="120" t="s">
        <v>240</v>
      </c>
      <c r="H686" s="108" t="s">
        <v>315</v>
      </c>
      <c r="I686" s="109" t="s">
        <v>261</v>
      </c>
      <c r="J686" s="109" t="s">
        <v>339</v>
      </c>
      <c r="K686" s="108" t="s">
        <v>315</v>
      </c>
      <c r="L686" s="109" t="s">
        <v>261</v>
      </c>
      <c r="M686" s="109" t="s">
        <v>754</v>
      </c>
      <c r="N686" s="108"/>
      <c r="O686" s="109"/>
      <c r="P686" s="109"/>
      <c r="Q686" s="108"/>
      <c r="R686" s="109"/>
      <c r="S686" s="109"/>
      <c r="T686" s="108" t="s">
        <v>315</v>
      </c>
      <c r="U686" s="109" t="s">
        <v>118</v>
      </c>
      <c r="V686" s="109" t="s">
        <v>241</v>
      </c>
      <c r="W686" s="108"/>
      <c r="X686" s="109"/>
      <c r="Y686" s="109"/>
      <c r="Z686" s="108" t="s">
        <v>313</v>
      </c>
      <c r="AA686" s="109" t="s">
        <v>118</v>
      </c>
      <c r="AB686" s="109" t="s">
        <v>249</v>
      </c>
      <c r="AC686" s="108"/>
      <c r="AD686" s="109"/>
      <c r="AE686" s="109"/>
      <c r="AF686" s="108"/>
      <c r="AG686" s="109"/>
      <c r="AH686" s="109"/>
      <c r="AI686" s="108"/>
      <c r="AJ686" s="109"/>
      <c r="AK686" s="109"/>
      <c r="AL686" s="108"/>
      <c r="AM686" s="109"/>
      <c r="AN686" s="109"/>
      <c r="AO686" s="108"/>
      <c r="AP686" s="109"/>
      <c r="AQ686" s="109"/>
      <c r="AR686" s="108"/>
      <c r="AS686" s="109"/>
      <c r="AT686" s="109"/>
      <c r="AU686" s="108"/>
      <c r="AV686" s="109"/>
      <c r="AW686" s="109"/>
      <c r="AX686" s="108"/>
      <c r="AY686" s="109"/>
      <c r="AZ686" s="109"/>
      <c r="BA686" s="108"/>
      <c r="BB686" s="108"/>
      <c r="BC686" s="108"/>
      <c r="BD686" s="108"/>
      <c r="BE686" s="108"/>
      <c r="BF686" s="108"/>
      <c r="BG686" s="108"/>
      <c r="BH686" s="108"/>
      <c r="BI686" s="108"/>
      <c r="BJ686" s="108"/>
      <c r="BK686" s="108"/>
      <c r="BL686" s="108"/>
      <c r="BM686" s="108"/>
      <c r="BN686" s="108"/>
      <c r="BO686" s="108"/>
      <c r="BP686" s="108"/>
      <c r="BQ686" s="108"/>
      <c r="BR686" s="108"/>
      <c r="BS686" s="108"/>
      <c r="BT686" s="108"/>
      <c r="BU686" s="108"/>
      <c r="BV686" s="108"/>
      <c r="BW686" s="108"/>
      <c r="BX686" s="108"/>
      <c r="BY686" s="108"/>
      <c r="BZ686" s="108"/>
      <c r="CA686" s="108"/>
      <c r="CB686" s="108"/>
      <c r="CC686" s="108"/>
      <c r="CD686" s="108"/>
      <c r="CE686" s="108"/>
      <c r="CF686" s="108"/>
      <c r="CG686" s="108"/>
      <c r="CH686" s="108"/>
      <c r="CI686" s="108"/>
      <c r="CJ686" s="108"/>
      <c r="CK686" s="108"/>
      <c r="CL686" s="108"/>
      <c r="CM686" s="108"/>
      <c r="CN686" s="108"/>
      <c r="CO686" s="108"/>
      <c r="CP686" s="108"/>
      <c r="CQ686" s="108"/>
      <c r="CR686" s="108"/>
      <c r="CS686" s="108"/>
      <c r="CT686" s="108"/>
      <c r="CU686" s="108"/>
      <c r="CV686" s="108"/>
      <c r="CW686" s="108"/>
      <c r="CX686" s="108"/>
      <c r="CY686" s="108"/>
      <c r="CZ686" s="108"/>
      <c r="DA686" s="108"/>
      <c r="DB686" s="108"/>
      <c r="DC686" s="108"/>
      <c r="DD686" s="108"/>
      <c r="DE686" s="108"/>
      <c r="DF686" s="108"/>
      <c r="DG686" s="108"/>
      <c r="DH686" s="108"/>
      <c r="DI686" s="108"/>
      <c r="DJ686" s="108"/>
      <c r="DK686" s="108"/>
      <c r="DL686" s="108"/>
      <c r="DM686" s="108"/>
      <c r="DN686" s="108"/>
      <c r="DO686" s="108"/>
      <c r="DP686" s="108"/>
      <c r="DQ686" s="108"/>
      <c r="DR686" s="108"/>
      <c r="DS686" s="108"/>
      <c r="DT686" s="108"/>
      <c r="DU686" s="108"/>
      <c r="DV686" s="108"/>
      <c r="DW686" s="108"/>
      <c r="DX686" s="108"/>
      <c r="DY686" s="108"/>
      <c r="DZ686" s="108"/>
      <c r="EA686" s="108"/>
      <c r="EB686" s="108"/>
      <c r="EC686" s="108"/>
      <c r="ED686" s="108"/>
      <c r="EE686" s="108"/>
      <c r="EF686" s="108"/>
      <c r="EG686" s="108"/>
      <c r="EH686" s="108"/>
      <c r="EI686" s="108"/>
      <c r="EJ686" s="108"/>
      <c r="EK686" s="108"/>
      <c r="EL686" s="108"/>
      <c r="EM686" s="108"/>
      <c r="EN686" s="108"/>
      <c r="EO686" s="108"/>
      <c r="EP686" s="108"/>
      <c r="EQ686" s="108"/>
      <c r="ER686" s="108"/>
      <c r="ES686" s="108"/>
      <c r="ET686" s="108"/>
      <c r="EU686" s="108"/>
      <c r="EV686" s="108"/>
      <c r="EW686" s="108"/>
      <c r="EX686" s="108"/>
      <c r="EY686" s="108"/>
      <c r="EZ686" s="108"/>
      <c r="FA686" s="108"/>
      <c r="FB686" s="108"/>
      <c r="FC686" s="108"/>
      <c r="FD686" s="108"/>
      <c r="FE686" s="108"/>
      <c r="FF686" s="108"/>
      <c r="FG686" s="108"/>
      <c r="FH686" s="108"/>
      <c r="FI686" s="108"/>
      <c r="FJ686" s="108"/>
      <c r="FK686" s="108"/>
      <c r="FL686" s="108"/>
      <c r="FM686" s="108"/>
      <c r="FN686" s="108"/>
      <c r="FO686" s="108"/>
      <c r="FP686" s="108"/>
      <c r="FQ686" s="108"/>
      <c r="FR686" s="108"/>
      <c r="FS686" s="108"/>
      <c r="FT686" s="108"/>
      <c r="FU686" s="108"/>
      <c r="FV686" s="108"/>
      <c r="FW686" s="108"/>
      <c r="FX686" s="108"/>
      <c r="FY686" s="108"/>
      <c r="FZ686" s="108"/>
      <c r="GA686" s="108"/>
      <c r="GB686" s="108"/>
      <c r="GC686" s="108"/>
      <c r="GD686" s="108"/>
      <c r="GE686" s="108"/>
      <c r="GF686" s="108"/>
      <c r="GG686" s="108"/>
      <c r="GH686" s="108"/>
      <c r="GI686" s="108"/>
      <c r="GJ686" s="108"/>
      <c r="GK686" s="108"/>
      <c r="GL686" s="108"/>
      <c r="GM686" s="108"/>
      <c r="GN686" s="108"/>
      <c r="GO686" s="108"/>
      <c r="GP686" s="108"/>
      <c r="GQ686" s="108"/>
      <c r="GR686" s="108"/>
      <c r="GS686" s="108"/>
      <c r="GT686" s="108"/>
      <c r="GU686" s="108"/>
      <c r="GV686" s="108"/>
      <c r="GW686" s="108"/>
      <c r="GX686" s="108"/>
      <c r="GY686" s="108"/>
      <c r="GZ686" s="108"/>
      <c r="HA686" s="108"/>
      <c r="HB686" s="108"/>
      <c r="HC686" s="108"/>
      <c r="HD686" s="108"/>
      <c r="HE686" s="108"/>
      <c r="HF686" s="108"/>
      <c r="HG686" s="108"/>
      <c r="HH686" s="108"/>
      <c r="HI686" s="108"/>
      <c r="HJ686" s="108"/>
      <c r="HK686" s="108"/>
      <c r="HL686" s="108"/>
      <c r="HM686" s="108"/>
      <c r="HN686" s="108"/>
      <c r="HO686" s="108"/>
      <c r="HP686" s="108"/>
      <c r="HQ686" s="108"/>
      <c r="HR686" s="108"/>
      <c r="HS686" s="108"/>
      <c r="HT686" s="108"/>
      <c r="HU686" s="108"/>
      <c r="HV686" s="108"/>
      <c r="HW686" s="108"/>
      <c r="HX686" s="108"/>
      <c r="HY686" s="108"/>
      <c r="HZ686" s="108"/>
      <c r="IA686" s="108"/>
      <c r="IB686" s="108"/>
      <c r="IC686" s="108"/>
      <c r="ID686" s="108"/>
      <c r="IE686" s="108"/>
      <c r="IF686" s="108"/>
      <c r="IG686" s="108"/>
      <c r="IH686" s="108"/>
      <c r="II686" s="108"/>
      <c r="IJ686" s="108"/>
      <c r="IK686" s="108"/>
      <c r="IL686" s="108"/>
      <c r="IM686" s="108"/>
      <c r="IN686" s="108"/>
      <c r="IO686" s="108"/>
      <c r="IP686" s="108"/>
      <c r="IQ686" s="108"/>
      <c r="IR686" s="108"/>
      <c r="IS686" s="108"/>
      <c r="IT686" s="108"/>
      <c r="IU686" s="108"/>
      <c r="IV686" s="108"/>
    </row>
    <row r="687" spans="1:256" s="108" customFormat="1" x14ac:dyDescent="0.2">
      <c r="C687" s="108" t="s">
        <v>4366</v>
      </c>
      <c r="D687" s="123">
        <v>33692</v>
      </c>
      <c r="E687" s="109" t="s">
        <v>158</v>
      </c>
      <c r="F687" s="109" t="s">
        <v>4791</v>
      </c>
      <c r="G687" s="120"/>
      <c r="H687" s="108" t="s">
        <v>315</v>
      </c>
      <c r="I687" s="116" t="s">
        <v>316</v>
      </c>
      <c r="J687" s="120" t="s">
        <v>339</v>
      </c>
      <c r="K687" s="108" t="s">
        <v>313</v>
      </c>
      <c r="L687" s="116" t="s">
        <v>195</v>
      </c>
      <c r="M687" s="120" t="s">
        <v>224</v>
      </c>
      <c r="N687" s="108" t="s">
        <v>315</v>
      </c>
      <c r="O687" s="116" t="s">
        <v>195</v>
      </c>
      <c r="P687" s="120" t="s">
        <v>241</v>
      </c>
      <c r="Q687" s="108" t="s">
        <v>313</v>
      </c>
      <c r="R687" s="116" t="s">
        <v>583</v>
      </c>
      <c r="S687" s="120" t="s">
        <v>247</v>
      </c>
      <c r="T687" s="108" t="s">
        <v>575</v>
      </c>
      <c r="U687" s="116" t="s">
        <v>275</v>
      </c>
      <c r="V687" s="120" t="s">
        <v>240</v>
      </c>
      <c r="W687" s="108" t="s">
        <v>313</v>
      </c>
      <c r="X687" s="116" t="s">
        <v>331</v>
      </c>
      <c r="Y687" s="120" t="s">
        <v>196</v>
      </c>
      <c r="Z687" s="108" t="s">
        <v>575</v>
      </c>
      <c r="AA687" s="116" t="s">
        <v>331</v>
      </c>
      <c r="AB687" s="120" t="s">
        <v>247</v>
      </c>
      <c r="AC687" s="108" t="s">
        <v>284</v>
      </c>
      <c r="AD687" s="116" t="s">
        <v>192</v>
      </c>
      <c r="AE687" s="120" t="s">
        <v>593</v>
      </c>
      <c r="AF687" s="108" t="s">
        <v>575</v>
      </c>
      <c r="AG687" s="116" t="s">
        <v>275</v>
      </c>
      <c r="AH687" s="120" t="s">
        <v>203</v>
      </c>
      <c r="AI687" s="108" t="s">
        <v>575</v>
      </c>
      <c r="AJ687" s="116" t="s">
        <v>275</v>
      </c>
      <c r="AK687" s="120" t="s">
        <v>576</v>
      </c>
      <c r="AL687" s="108" t="s">
        <v>575</v>
      </c>
      <c r="AM687" s="116" t="s">
        <v>275</v>
      </c>
      <c r="AN687" s="120" t="s">
        <v>592</v>
      </c>
      <c r="AO687" s="108" t="s">
        <v>315</v>
      </c>
      <c r="AP687" s="116" t="s">
        <v>275</v>
      </c>
      <c r="AQ687" s="120" t="s">
        <v>247</v>
      </c>
      <c r="AS687" s="116"/>
      <c r="AT687" s="120"/>
      <c r="AV687" s="116"/>
      <c r="AW687" s="120"/>
      <c r="AY687" s="116"/>
      <c r="AZ687" s="120"/>
    </row>
    <row r="688" spans="1:256" s="108" customFormat="1" x14ac:dyDescent="0.2">
      <c r="C688" s="108" t="s">
        <v>1548</v>
      </c>
      <c r="D688" s="123">
        <v>35965</v>
      </c>
      <c r="E688" s="109" t="s">
        <v>698</v>
      </c>
      <c r="F688" s="120" t="s">
        <v>1437</v>
      </c>
      <c r="G688" s="120"/>
      <c r="H688" s="108" t="s">
        <v>340</v>
      </c>
      <c r="I688" s="108" t="s">
        <v>215</v>
      </c>
      <c r="J688" s="120" t="s">
        <v>632</v>
      </c>
      <c r="K688" s="108" t="s">
        <v>340</v>
      </c>
      <c r="L688" s="108" t="s">
        <v>215</v>
      </c>
      <c r="M688" s="120" t="s">
        <v>341</v>
      </c>
      <c r="N688" s="108" t="s">
        <v>332</v>
      </c>
      <c r="O688" s="108" t="s">
        <v>215</v>
      </c>
      <c r="P688" s="120" t="s">
        <v>346</v>
      </c>
      <c r="S688" s="120"/>
      <c r="V688" s="120"/>
      <c r="Y688" s="120"/>
      <c r="AB688" s="120"/>
      <c r="AE688" s="120"/>
    </row>
    <row r="689" spans="1:77" s="108" customFormat="1" x14ac:dyDescent="0.2">
      <c r="C689" s="108" t="s">
        <v>2604</v>
      </c>
      <c r="D689" s="123">
        <v>35549</v>
      </c>
      <c r="E689" s="116" t="s">
        <v>554</v>
      </c>
      <c r="F689" s="120" t="s">
        <v>554</v>
      </c>
      <c r="G689" s="120"/>
      <c r="H689" s="108" t="s">
        <v>258</v>
      </c>
      <c r="I689" s="108" t="s">
        <v>306</v>
      </c>
      <c r="J689" s="120" t="s">
        <v>247</v>
      </c>
      <c r="K689" s="108" t="s">
        <v>212</v>
      </c>
      <c r="L689" s="108" t="s">
        <v>306</v>
      </c>
      <c r="M689" s="120" t="s">
        <v>248</v>
      </c>
      <c r="N689" s="108" t="s">
        <v>265</v>
      </c>
      <c r="O689" s="108" t="s">
        <v>185</v>
      </c>
      <c r="P689" s="120" t="s">
        <v>241</v>
      </c>
      <c r="Q689" s="108" t="s">
        <v>258</v>
      </c>
      <c r="R689" s="108" t="s">
        <v>185</v>
      </c>
      <c r="S689" s="120" t="s">
        <v>241</v>
      </c>
      <c r="V689" s="120"/>
      <c r="Y689" s="120"/>
      <c r="AB689" s="120"/>
      <c r="AE689" s="120"/>
    </row>
    <row r="690" spans="1:77" s="108" customFormat="1" x14ac:dyDescent="0.2">
      <c r="A690" s="108" t="s">
        <v>397</v>
      </c>
      <c r="B690" s="108" t="s">
        <v>556</v>
      </c>
      <c r="C690" s="108" t="s">
        <v>4792</v>
      </c>
      <c r="D690" s="123">
        <v>37238</v>
      </c>
      <c r="E690" s="109" t="s">
        <v>344</v>
      </c>
      <c r="F690" s="120"/>
      <c r="G690" s="120" t="s">
        <v>412</v>
      </c>
      <c r="J690" s="120"/>
      <c r="M690" s="120"/>
      <c r="P690" s="120"/>
      <c r="S690" s="120"/>
      <c r="V690" s="120"/>
      <c r="Y690" s="120"/>
      <c r="AB690" s="120"/>
      <c r="AE690" s="120"/>
    </row>
    <row r="691" spans="1:77" s="108" customFormat="1" x14ac:dyDescent="0.2">
      <c r="C691" s="108" t="s">
        <v>3366</v>
      </c>
      <c r="D691" s="123">
        <v>35866</v>
      </c>
      <c r="E691" s="116" t="s">
        <v>591</v>
      </c>
      <c r="F691" s="120" t="s">
        <v>591</v>
      </c>
      <c r="G691" s="120"/>
      <c r="H691" s="108" t="s">
        <v>1035</v>
      </c>
      <c r="I691" s="108" t="s">
        <v>396</v>
      </c>
      <c r="J691" s="120"/>
      <c r="K691" s="108" t="s">
        <v>147</v>
      </c>
      <c r="L691" s="108" t="s">
        <v>396</v>
      </c>
      <c r="M691" s="120"/>
      <c r="N691" s="108" t="s">
        <v>147</v>
      </c>
      <c r="O691" s="108" t="s">
        <v>396</v>
      </c>
      <c r="P691" s="120"/>
      <c r="Q691" s="108" t="s">
        <v>1035</v>
      </c>
      <c r="R691" s="108" t="s">
        <v>396</v>
      </c>
      <c r="S691" s="120"/>
      <c r="T691" s="108" t="s">
        <v>501</v>
      </c>
      <c r="U691" s="108" t="s">
        <v>396</v>
      </c>
      <c r="V691" s="120"/>
      <c r="W691" s="108" t="s">
        <v>3367</v>
      </c>
      <c r="X691" s="108" t="s">
        <v>396</v>
      </c>
      <c r="Y691" s="120"/>
      <c r="AB691" s="120"/>
      <c r="AE691" s="120"/>
      <c r="BB691" s="116"/>
      <c r="BC691" s="120"/>
      <c r="BE691" s="116"/>
      <c r="BF691" s="120"/>
      <c r="BH691" s="116"/>
      <c r="BI691" s="120"/>
      <c r="BK691" s="116"/>
      <c r="BL691" s="120"/>
      <c r="BN691" s="116"/>
      <c r="BO691" s="120"/>
      <c r="BR691" s="120"/>
      <c r="BS691" s="116"/>
      <c r="BT691" s="116"/>
      <c r="BU691" s="116"/>
      <c r="BV691" s="116"/>
      <c r="BW691" s="116"/>
      <c r="BX691" s="116"/>
    </row>
    <row r="692" spans="1:77" s="108" customFormat="1" x14ac:dyDescent="0.2">
      <c r="A692" s="108" t="s">
        <v>288</v>
      </c>
      <c r="B692" s="108" t="s">
        <v>232</v>
      </c>
      <c r="C692" s="108" t="s">
        <v>782</v>
      </c>
      <c r="D692" s="123">
        <v>34007</v>
      </c>
      <c r="E692" s="109" t="s">
        <v>536</v>
      </c>
      <c r="F692" s="108" t="s">
        <v>4793</v>
      </c>
      <c r="G692" s="120" t="s">
        <v>781</v>
      </c>
      <c r="J692" s="109"/>
      <c r="K692" s="108" t="s">
        <v>575</v>
      </c>
      <c r="L692" s="108" t="s">
        <v>207</v>
      </c>
      <c r="M692" s="109" t="s">
        <v>314</v>
      </c>
      <c r="N692" s="108" t="s">
        <v>575</v>
      </c>
      <c r="O692" s="108" t="s">
        <v>95</v>
      </c>
      <c r="P692" s="109" t="s">
        <v>784</v>
      </c>
      <c r="Q692" s="108" t="s">
        <v>313</v>
      </c>
      <c r="R692" s="108" t="s">
        <v>95</v>
      </c>
      <c r="S692" s="109" t="s">
        <v>580</v>
      </c>
      <c r="T692" s="108" t="s">
        <v>575</v>
      </c>
      <c r="U692" s="108" t="s">
        <v>95</v>
      </c>
      <c r="V692" s="109" t="s">
        <v>314</v>
      </c>
      <c r="W692" s="108" t="s">
        <v>288</v>
      </c>
      <c r="X692" s="108" t="s">
        <v>177</v>
      </c>
      <c r="Y692" s="109" t="s">
        <v>249</v>
      </c>
      <c r="Z692" s="108" t="s">
        <v>288</v>
      </c>
      <c r="AA692" s="108" t="s">
        <v>177</v>
      </c>
      <c r="AB692" s="109" t="s">
        <v>785</v>
      </c>
      <c r="AC692" s="108" t="s">
        <v>288</v>
      </c>
      <c r="AD692" s="108" t="s">
        <v>177</v>
      </c>
      <c r="AE692" s="109" t="s">
        <v>240</v>
      </c>
      <c r="AF692" s="108" t="s">
        <v>288</v>
      </c>
      <c r="AG692" s="108" t="s">
        <v>177</v>
      </c>
      <c r="AH692" s="109" t="s">
        <v>240</v>
      </c>
      <c r="BY692" s="124"/>
    </row>
    <row r="693" spans="1:77" s="108" customFormat="1" x14ac:dyDescent="0.2">
      <c r="A693" s="108" t="s">
        <v>284</v>
      </c>
      <c r="B693" s="108" t="s">
        <v>177</v>
      </c>
      <c r="C693" s="108" t="s">
        <v>4794</v>
      </c>
      <c r="D693" s="123">
        <v>37836</v>
      </c>
      <c r="E693" s="109" t="s">
        <v>4795</v>
      </c>
      <c r="F693" s="120"/>
      <c r="G693" s="120" t="s">
        <v>273</v>
      </c>
      <c r="J693" s="120"/>
      <c r="M693" s="120"/>
      <c r="P693" s="120"/>
      <c r="S693" s="120"/>
      <c r="V693" s="120"/>
      <c r="Y693" s="120"/>
      <c r="AB693" s="120"/>
      <c r="AE693" s="120"/>
    </row>
    <row r="694" spans="1:77" x14ac:dyDescent="0.2">
      <c r="A694" s="108" t="s">
        <v>384</v>
      </c>
      <c r="B694" s="108" t="s">
        <v>118</v>
      </c>
      <c r="C694" s="108" t="s">
        <v>4167</v>
      </c>
      <c r="D694" s="123">
        <v>36835</v>
      </c>
      <c r="E694" s="109" t="s">
        <v>172</v>
      </c>
      <c r="F694" s="120"/>
      <c r="G694" s="120" t="s">
        <v>629</v>
      </c>
      <c r="H694" s="108" t="s">
        <v>397</v>
      </c>
      <c r="I694" s="108" t="s">
        <v>583</v>
      </c>
      <c r="J694" s="120" t="s">
        <v>398</v>
      </c>
      <c r="K694" s="108"/>
      <c r="L694" s="108"/>
      <c r="M694" s="120"/>
      <c r="N694" s="108"/>
      <c r="O694" s="108"/>
      <c r="P694" s="120"/>
      <c r="Q694" s="108"/>
      <c r="R694" s="108"/>
      <c r="S694" s="120"/>
      <c r="T694" s="108"/>
      <c r="U694" s="108"/>
      <c r="V694" s="120"/>
      <c r="W694" s="108"/>
      <c r="X694" s="108"/>
      <c r="Y694" s="120"/>
      <c r="Z694" s="108"/>
      <c r="AA694" s="108"/>
      <c r="AB694" s="120"/>
      <c r="AC694" s="108"/>
      <c r="AD694" s="108"/>
      <c r="AE694" s="120"/>
      <c r="AF694" s="108"/>
      <c r="AG694" s="108"/>
      <c r="AH694" s="108"/>
      <c r="AI694" s="108"/>
      <c r="AJ694" s="108"/>
      <c r="AK694" s="108"/>
      <c r="AL694" s="108"/>
      <c r="AM694" s="108"/>
      <c r="AN694" s="108"/>
      <c r="AO694" s="108"/>
      <c r="AP694" s="108"/>
      <c r="AQ694" s="108"/>
      <c r="AR694" s="108"/>
      <c r="AS694" s="108"/>
      <c r="AT694" s="108"/>
      <c r="AU694" s="108"/>
      <c r="AV694" s="108"/>
      <c r="AW694" s="108"/>
      <c r="AX694" s="108"/>
      <c r="AY694" s="108"/>
      <c r="AZ694" s="108"/>
    </row>
    <row r="695" spans="1:77" s="108" customFormat="1" x14ac:dyDescent="0.2">
      <c r="A695" s="108" t="s">
        <v>1524</v>
      </c>
      <c r="B695" s="108" t="s">
        <v>324</v>
      </c>
      <c r="C695" s="108" t="s">
        <v>2853</v>
      </c>
      <c r="D695" s="123">
        <v>37377</v>
      </c>
      <c r="E695" s="109" t="s">
        <v>344</v>
      </c>
      <c r="F695" s="120"/>
      <c r="G695" s="120" t="s">
        <v>2852</v>
      </c>
      <c r="H695" s="108" t="s">
        <v>376</v>
      </c>
      <c r="I695" s="108" t="s">
        <v>324</v>
      </c>
      <c r="J695" s="120" t="s">
        <v>4796</v>
      </c>
      <c r="M695" s="120"/>
      <c r="P695" s="120"/>
      <c r="S695" s="120"/>
      <c r="V695" s="120"/>
      <c r="Y695" s="120"/>
      <c r="AB695" s="120"/>
      <c r="AE695" s="120"/>
    </row>
    <row r="696" spans="1:77" s="108" customFormat="1" x14ac:dyDescent="0.2">
      <c r="C696" s="108" t="s">
        <v>3534</v>
      </c>
      <c r="D696" s="123">
        <v>34764</v>
      </c>
      <c r="E696" s="116" t="s">
        <v>3493</v>
      </c>
      <c r="F696" s="120" t="s">
        <v>1631</v>
      </c>
      <c r="G696" s="120"/>
      <c r="H696" s="109" t="s">
        <v>379</v>
      </c>
      <c r="I696" s="109" t="s">
        <v>95</v>
      </c>
      <c r="J696" s="109" t="s">
        <v>1246</v>
      </c>
      <c r="K696" s="109" t="s">
        <v>329</v>
      </c>
      <c r="L696" s="109" t="s">
        <v>118</v>
      </c>
      <c r="M696" s="109" t="s">
        <v>266</v>
      </c>
      <c r="N696" s="109" t="s">
        <v>379</v>
      </c>
      <c r="O696" s="109" t="s">
        <v>118</v>
      </c>
      <c r="P696" s="109" t="s">
        <v>617</v>
      </c>
      <c r="Q696" s="109" t="s">
        <v>808</v>
      </c>
      <c r="R696" s="109" t="s">
        <v>118</v>
      </c>
      <c r="S696" s="109" t="s">
        <v>817</v>
      </c>
      <c r="T696" s="109" t="s">
        <v>329</v>
      </c>
      <c r="U696" s="109" t="s">
        <v>105</v>
      </c>
      <c r="V696" s="109" t="s">
        <v>269</v>
      </c>
      <c r="W696" s="109" t="s">
        <v>329</v>
      </c>
      <c r="X696" s="109" t="s">
        <v>261</v>
      </c>
      <c r="Y696" s="109" t="s">
        <v>339</v>
      </c>
      <c r="Z696" s="109" t="s">
        <v>329</v>
      </c>
      <c r="AA696" s="109" t="s">
        <v>261</v>
      </c>
      <c r="AB696" s="109" t="s">
        <v>273</v>
      </c>
      <c r="AC696" s="108" t="s">
        <v>329</v>
      </c>
      <c r="AD696" s="108" t="s">
        <v>261</v>
      </c>
      <c r="AE696" s="120" t="s">
        <v>273</v>
      </c>
    </row>
    <row r="697" spans="1:77" s="108" customFormat="1" x14ac:dyDescent="0.2">
      <c r="A697" s="108" t="s">
        <v>340</v>
      </c>
      <c r="B697" s="108" t="s">
        <v>215</v>
      </c>
      <c r="C697" s="108" t="s">
        <v>1703</v>
      </c>
      <c r="D697" s="123">
        <v>36907</v>
      </c>
      <c r="E697" s="109" t="s">
        <v>191</v>
      </c>
      <c r="F697" s="109" t="s">
        <v>191</v>
      </c>
      <c r="G697" s="120" t="s">
        <v>341</v>
      </c>
      <c r="J697" s="120"/>
      <c r="K697" s="108" t="s">
        <v>370</v>
      </c>
      <c r="L697" s="108" t="s">
        <v>215</v>
      </c>
      <c r="M697" s="120" t="s">
        <v>945</v>
      </c>
      <c r="N697" s="108" t="s">
        <v>370</v>
      </c>
      <c r="O697" s="108" t="s">
        <v>215</v>
      </c>
      <c r="P697" s="120" t="s">
        <v>346</v>
      </c>
      <c r="S697" s="120"/>
      <c r="V697" s="120"/>
      <c r="Y697" s="120"/>
      <c r="AB697" s="120"/>
      <c r="AE697" s="120"/>
    </row>
    <row r="698" spans="1:77" s="108" customFormat="1" x14ac:dyDescent="0.2">
      <c r="A698" s="120"/>
      <c r="B698" s="120"/>
      <c r="C698" s="108" t="s">
        <v>3719</v>
      </c>
      <c r="D698" s="123">
        <v>35063</v>
      </c>
      <c r="E698" s="109" t="s">
        <v>391</v>
      </c>
      <c r="F698" s="120" t="s">
        <v>1487</v>
      </c>
      <c r="G698" s="120"/>
      <c r="H698" s="108" t="s">
        <v>329</v>
      </c>
      <c r="I698" s="108" t="s">
        <v>105</v>
      </c>
      <c r="J698" s="120" t="s">
        <v>247</v>
      </c>
      <c r="M698" s="120"/>
      <c r="N698" s="108" t="s">
        <v>329</v>
      </c>
      <c r="O698" s="108" t="s">
        <v>215</v>
      </c>
      <c r="P698" s="120" t="s">
        <v>241</v>
      </c>
      <c r="S698" s="120"/>
      <c r="V698" s="120"/>
      <c r="W698" s="108" t="s">
        <v>329</v>
      </c>
      <c r="X698" s="108" t="s">
        <v>396</v>
      </c>
      <c r="Y698" s="120" t="s">
        <v>241</v>
      </c>
      <c r="AB698" s="120"/>
      <c r="AE698" s="120"/>
    </row>
    <row r="699" spans="1:77" s="108" customFormat="1" x14ac:dyDescent="0.2">
      <c r="C699" s="108" t="s">
        <v>4797</v>
      </c>
      <c r="D699" s="123">
        <v>35281</v>
      </c>
      <c r="E699" s="109" t="s">
        <v>121</v>
      </c>
      <c r="F699" s="120" t="s">
        <v>1515</v>
      </c>
      <c r="G699" s="120"/>
      <c r="I699" s="109"/>
      <c r="J699" s="127"/>
      <c r="K699" s="108" t="s">
        <v>298</v>
      </c>
      <c r="L699" s="109" t="s">
        <v>123</v>
      </c>
      <c r="M699" s="127" t="s">
        <v>266</v>
      </c>
      <c r="N699" s="108" t="s">
        <v>315</v>
      </c>
      <c r="O699" s="109" t="s">
        <v>123</v>
      </c>
      <c r="P699" s="127" t="s">
        <v>241</v>
      </c>
      <c r="Q699" s="108" t="s">
        <v>315</v>
      </c>
      <c r="R699" s="109" t="s">
        <v>123</v>
      </c>
      <c r="S699" s="127" t="s">
        <v>241</v>
      </c>
      <c r="T699" s="120"/>
      <c r="W699" s="108" t="s">
        <v>298</v>
      </c>
      <c r="X699" s="108" t="s">
        <v>123</v>
      </c>
      <c r="Y699" s="120" t="s">
        <v>241</v>
      </c>
      <c r="AB699" s="120"/>
      <c r="AE699" s="120"/>
    </row>
    <row r="700" spans="1:77" s="108" customFormat="1" x14ac:dyDescent="0.2">
      <c r="C700" s="108" t="s">
        <v>4798</v>
      </c>
      <c r="D700" s="123">
        <v>36847</v>
      </c>
      <c r="E700" s="109" t="s">
        <v>416</v>
      </c>
      <c r="F700" s="120" t="s">
        <v>188</v>
      </c>
      <c r="G700" s="120"/>
      <c r="J700" s="120"/>
      <c r="K700" s="108" t="s">
        <v>103</v>
      </c>
      <c r="L700" s="108" t="s">
        <v>93</v>
      </c>
      <c r="M700" s="120" t="s">
        <v>4534</v>
      </c>
      <c r="N700" s="108" t="s">
        <v>103</v>
      </c>
      <c r="O700" s="108" t="s">
        <v>93</v>
      </c>
      <c r="P700" s="120" t="s">
        <v>4799</v>
      </c>
      <c r="S700" s="120"/>
      <c r="V700" s="120"/>
      <c r="Y700" s="120"/>
      <c r="AB700" s="120"/>
      <c r="AE700" s="120"/>
    </row>
    <row r="701" spans="1:77" s="108" customFormat="1" x14ac:dyDescent="0.2">
      <c r="A701" s="108" t="s">
        <v>399</v>
      </c>
      <c r="B701" s="108" t="s">
        <v>324</v>
      </c>
      <c r="C701" s="108" t="s">
        <v>4800</v>
      </c>
      <c r="D701" s="123">
        <v>36796</v>
      </c>
      <c r="E701" s="109" t="s">
        <v>344</v>
      </c>
      <c r="F701" s="120"/>
      <c r="G701" s="120" t="s">
        <v>141</v>
      </c>
      <c r="J701" s="120"/>
      <c r="M701" s="120"/>
      <c r="P701" s="120"/>
      <c r="S701" s="120"/>
      <c r="V701" s="120"/>
      <c r="Y701" s="120"/>
      <c r="AB701" s="120"/>
      <c r="AE701" s="120"/>
    </row>
    <row r="702" spans="1:77" s="108" customFormat="1" x14ac:dyDescent="0.2">
      <c r="C702" s="108" t="s">
        <v>2084</v>
      </c>
      <c r="D702" s="123">
        <v>35863</v>
      </c>
      <c r="E702" s="116" t="s">
        <v>2085</v>
      </c>
      <c r="F702" s="120" t="s">
        <v>4801</v>
      </c>
      <c r="G702" s="120"/>
      <c r="H702" s="108" t="s">
        <v>103</v>
      </c>
      <c r="I702" s="116" t="s">
        <v>177</v>
      </c>
      <c r="J702" s="120" t="s">
        <v>4802</v>
      </c>
      <c r="K702" s="108" t="s">
        <v>103</v>
      </c>
      <c r="L702" s="116" t="s">
        <v>177</v>
      </c>
      <c r="M702" s="120" t="s">
        <v>2087</v>
      </c>
      <c r="N702" s="108" t="s">
        <v>103</v>
      </c>
      <c r="O702" s="108" t="s">
        <v>177</v>
      </c>
      <c r="P702" s="120" t="s">
        <v>2088</v>
      </c>
      <c r="Q702" s="108" t="s">
        <v>103</v>
      </c>
      <c r="R702" s="108" t="s">
        <v>177</v>
      </c>
      <c r="S702" s="120" t="s">
        <v>2089</v>
      </c>
      <c r="V702" s="120"/>
      <c r="Y702" s="120"/>
      <c r="AB702" s="120"/>
      <c r="AE702" s="120"/>
    </row>
    <row r="703" spans="1:77" s="108" customFormat="1" x14ac:dyDescent="0.2">
      <c r="A703" s="108" t="s">
        <v>298</v>
      </c>
      <c r="B703" s="108" t="s">
        <v>556</v>
      </c>
      <c r="C703" s="108" t="s">
        <v>2266</v>
      </c>
      <c r="D703" s="123">
        <v>33461</v>
      </c>
      <c r="E703" s="109" t="s">
        <v>2267</v>
      </c>
      <c r="F703" s="109" t="s">
        <v>753</v>
      </c>
      <c r="G703" s="120" t="s">
        <v>534</v>
      </c>
      <c r="H703" s="108" t="s">
        <v>575</v>
      </c>
      <c r="I703" s="116" t="s">
        <v>556</v>
      </c>
      <c r="J703" s="120" t="s">
        <v>196</v>
      </c>
      <c r="K703" s="108" t="s">
        <v>307</v>
      </c>
      <c r="L703" s="116" t="s">
        <v>556</v>
      </c>
      <c r="M703" s="120" t="s">
        <v>534</v>
      </c>
      <c r="N703" s="108" t="s">
        <v>308</v>
      </c>
      <c r="O703" s="116" t="s">
        <v>316</v>
      </c>
      <c r="P703" s="120" t="s">
        <v>196</v>
      </c>
      <c r="Q703" s="108" t="s">
        <v>308</v>
      </c>
      <c r="R703" s="116" t="s">
        <v>123</v>
      </c>
      <c r="S703" s="120" t="s">
        <v>234</v>
      </c>
      <c r="T703" s="108" t="s">
        <v>308</v>
      </c>
      <c r="U703" s="116" t="s">
        <v>123</v>
      </c>
      <c r="V703" s="120" t="s">
        <v>196</v>
      </c>
      <c r="W703" s="108" t="s">
        <v>308</v>
      </c>
      <c r="X703" s="116" t="s">
        <v>123</v>
      </c>
      <c r="Y703" s="120" t="s">
        <v>781</v>
      </c>
      <c r="Z703" s="108" t="s">
        <v>315</v>
      </c>
      <c r="AA703" s="116" t="s">
        <v>123</v>
      </c>
      <c r="AB703" s="120" t="s">
        <v>240</v>
      </c>
      <c r="AC703" s="108" t="s">
        <v>329</v>
      </c>
      <c r="AD703" s="116" t="s">
        <v>123</v>
      </c>
      <c r="AE703" s="120" t="s">
        <v>781</v>
      </c>
      <c r="AG703" s="116"/>
      <c r="AH703" s="120"/>
      <c r="AI703" s="108" t="s">
        <v>329</v>
      </c>
      <c r="AJ703" s="116" t="s">
        <v>331</v>
      </c>
      <c r="AK703" s="120" t="s">
        <v>339</v>
      </c>
      <c r="AM703" s="116"/>
      <c r="AN703" s="120"/>
      <c r="AP703" s="116"/>
      <c r="AQ703" s="120"/>
      <c r="AS703" s="116"/>
      <c r="AT703" s="120"/>
      <c r="AV703" s="116"/>
      <c r="AW703" s="120"/>
      <c r="AY703" s="116"/>
      <c r="AZ703" s="120"/>
      <c r="BB703" s="109"/>
      <c r="BC703" s="109"/>
      <c r="BE703" s="109"/>
      <c r="BF703" s="109"/>
      <c r="BH703" s="109"/>
      <c r="BI703" s="109"/>
      <c r="BK703" s="109"/>
      <c r="BL703" s="109"/>
      <c r="BN703" s="109"/>
      <c r="BO703" s="109"/>
      <c r="BQ703" s="123"/>
      <c r="BR703" s="109"/>
      <c r="BS703" s="116"/>
      <c r="BU703" s="120"/>
      <c r="BV703" s="116"/>
      <c r="BW703" s="116"/>
      <c r="BX703" s="125"/>
    </row>
    <row r="704" spans="1:77" x14ac:dyDescent="0.2">
      <c r="A704" s="108" t="s">
        <v>147</v>
      </c>
      <c r="B704" s="108" t="s">
        <v>242</v>
      </c>
      <c r="C704" s="108" t="s">
        <v>4071</v>
      </c>
      <c r="D704" s="123">
        <v>37315</v>
      </c>
      <c r="E704" s="109" t="s">
        <v>4435</v>
      </c>
      <c r="F704" s="120"/>
      <c r="G704" s="120"/>
      <c r="H704" s="108"/>
      <c r="I704" s="108"/>
      <c r="J704" s="120"/>
      <c r="K704" s="108"/>
      <c r="L704" s="108"/>
      <c r="M704" s="120"/>
      <c r="N704" s="108"/>
      <c r="O704" s="108"/>
      <c r="P704" s="120"/>
      <c r="Q704" s="108"/>
      <c r="R704" s="108"/>
      <c r="S704" s="120"/>
      <c r="T704" s="108"/>
      <c r="U704" s="108"/>
      <c r="V704" s="120"/>
      <c r="W704" s="108"/>
      <c r="X704" s="108"/>
      <c r="Y704" s="120"/>
      <c r="Z704" s="108"/>
      <c r="AA704" s="108"/>
      <c r="AB704" s="120"/>
      <c r="AC704" s="108"/>
      <c r="AD704" s="108"/>
      <c r="AE704" s="120"/>
      <c r="AF704" s="108"/>
      <c r="AG704" s="108"/>
      <c r="AH704" s="108"/>
      <c r="AI704" s="108"/>
      <c r="AJ704" s="108"/>
      <c r="AK704" s="108"/>
      <c r="AL704" s="108"/>
      <c r="AM704" s="108"/>
      <c r="AN704" s="108"/>
      <c r="AO704" s="108"/>
      <c r="AP704" s="108"/>
      <c r="AQ704" s="108"/>
      <c r="AR704" s="108"/>
      <c r="AS704" s="108"/>
      <c r="AT704" s="108"/>
      <c r="AU704" s="108"/>
      <c r="AV704" s="108"/>
      <c r="AW704" s="108"/>
      <c r="AX704" s="108"/>
      <c r="AY704" s="108"/>
      <c r="AZ704" s="108"/>
    </row>
    <row r="705" spans="1:256" ht="12.75" customHeight="1" x14ac:dyDescent="0.2">
      <c r="A705" s="108" t="s">
        <v>409</v>
      </c>
      <c r="B705" s="108" t="s">
        <v>134</v>
      </c>
      <c r="C705" s="108" t="s">
        <v>3540</v>
      </c>
      <c r="D705" s="123">
        <v>35052</v>
      </c>
      <c r="E705" s="109" t="s">
        <v>136</v>
      </c>
      <c r="F705" s="120" t="s">
        <v>188</v>
      </c>
      <c r="G705" s="120" t="s">
        <v>406</v>
      </c>
      <c r="H705" s="108" t="s">
        <v>409</v>
      </c>
      <c r="I705" s="108" t="s">
        <v>330</v>
      </c>
      <c r="J705" s="120" t="s">
        <v>406</v>
      </c>
      <c r="K705" s="108" t="s">
        <v>397</v>
      </c>
      <c r="L705" s="108" t="s">
        <v>118</v>
      </c>
      <c r="M705" s="120" t="s">
        <v>398</v>
      </c>
      <c r="N705" s="108" t="s">
        <v>397</v>
      </c>
      <c r="O705" s="108" t="s">
        <v>118</v>
      </c>
      <c r="P705" s="120" t="s">
        <v>398</v>
      </c>
      <c r="Q705" s="108" t="s">
        <v>397</v>
      </c>
      <c r="R705" s="108" t="s">
        <v>118</v>
      </c>
      <c r="S705" s="120" t="s">
        <v>398</v>
      </c>
      <c r="T705" s="108" t="s">
        <v>397</v>
      </c>
      <c r="U705" s="108" t="s">
        <v>118</v>
      </c>
      <c r="V705" s="120" t="s">
        <v>398</v>
      </c>
      <c r="W705" s="108" t="s">
        <v>397</v>
      </c>
      <c r="X705" s="108" t="s">
        <v>118</v>
      </c>
      <c r="Y705" s="120" t="s">
        <v>398</v>
      </c>
      <c r="Z705" s="108"/>
      <c r="AA705" s="108"/>
      <c r="AB705" s="120"/>
      <c r="AC705" s="108"/>
      <c r="AD705" s="108"/>
      <c r="AE705" s="120"/>
      <c r="AF705" s="108"/>
      <c r="AG705" s="108"/>
      <c r="AH705" s="108"/>
      <c r="AI705" s="108"/>
      <c r="AJ705" s="108"/>
      <c r="AK705" s="108"/>
      <c r="AL705" s="108"/>
      <c r="AM705" s="108"/>
      <c r="AN705" s="108"/>
      <c r="AO705" s="108"/>
      <c r="AP705" s="108"/>
      <c r="AQ705" s="108"/>
      <c r="AR705" s="108"/>
      <c r="AS705" s="108"/>
      <c r="AT705" s="108"/>
      <c r="AU705" s="108"/>
      <c r="AV705" s="108"/>
      <c r="AW705" s="108"/>
      <c r="AX705" s="108"/>
      <c r="AY705" s="108"/>
      <c r="AZ705" s="108"/>
      <c r="BA705" s="108"/>
      <c r="BB705" s="108"/>
      <c r="BC705" s="108"/>
      <c r="BD705" s="108"/>
      <c r="BE705" s="108"/>
      <c r="BF705" s="108"/>
      <c r="BG705" s="108"/>
      <c r="BH705" s="108"/>
      <c r="BI705" s="108"/>
      <c r="BJ705" s="108"/>
      <c r="BK705" s="108"/>
      <c r="BL705" s="108"/>
      <c r="BM705" s="108"/>
      <c r="BN705" s="108"/>
      <c r="BO705" s="108"/>
      <c r="BP705" s="108"/>
      <c r="BQ705" s="108"/>
      <c r="BR705" s="108"/>
      <c r="BS705" s="108"/>
      <c r="BT705" s="108"/>
      <c r="BU705" s="108"/>
      <c r="BV705" s="108"/>
      <c r="BW705" s="108"/>
      <c r="BX705" s="108"/>
      <c r="BY705" s="108"/>
      <c r="BZ705" s="108"/>
      <c r="CA705" s="108"/>
      <c r="CB705" s="108"/>
      <c r="CC705" s="108"/>
      <c r="CD705" s="108"/>
      <c r="CE705" s="108"/>
      <c r="CF705" s="108"/>
      <c r="CG705" s="108"/>
      <c r="CH705" s="108"/>
      <c r="CI705" s="108"/>
      <c r="CJ705" s="108"/>
      <c r="CK705" s="108"/>
      <c r="CL705" s="108"/>
      <c r="CM705" s="108"/>
      <c r="CN705" s="108"/>
      <c r="CO705" s="108"/>
      <c r="CP705" s="108"/>
      <c r="CQ705" s="108"/>
      <c r="CR705" s="108"/>
      <c r="CS705" s="108"/>
      <c r="CT705" s="108"/>
      <c r="CU705" s="108"/>
      <c r="CV705" s="108"/>
      <c r="CW705" s="108"/>
      <c r="CX705" s="108"/>
      <c r="CY705" s="108"/>
      <c r="CZ705" s="108"/>
      <c r="DA705" s="108"/>
      <c r="DB705" s="108"/>
      <c r="DC705" s="108"/>
      <c r="DD705" s="108"/>
      <c r="DE705" s="108"/>
      <c r="DF705" s="108"/>
      <c r="DG705" s="108"/>
      <c r="DH705" s="108"/>
      <c r="DI705" s="108"/>
      <c r="DJ705" s="108"/>
      <c r="DK705" s="108"/>
      <c r="DL705" s="108"/>
      <c r="DM705" s="108"/>
      <c r="DN705" s="108"/>
      <c r="DO705" s="108"/>
      <c r="DP705" s="108"/>
      <c r="DQ705" s="108"/>
      <c r="DR705" s="108"/>
      <c r="DS705" s="108"/>
      <c r="DT705" s="108"/>
      <c r="DU705" s="108"/>
      <c r="DV705" s="108"/>
      <c r="DW705" s="108"/>
      <c r="DX705" s="108"/>
      <c r="DY705" s="108"/>
      <c r="DZ705" s="108"/>
      <c r="EA705" s="108"/>
      <c r="EB705" s="108"/>
      <c r="EC705" s="108"/>
      <c r="ED705" s="108"/>
      <c r="EE705" s="108"/>
      <c r="EF705" s="108"/>
      <c r="EG705" s="108"/>
      <c r="EH705" s="108"/>
      <c r="EI705" s="108"/>
      <c r="EJ705" s="108"/>
      <c r="EK705" s="108"/>
      <c r="EL705" s="108"/>
      <c r="EM705" s="108"/>
      <c r="EN705" s="108"/>
      <c r="EO705" s="108"/>
      <c r="EP705" s="108"/>
      <c r="EQ705" s="108"/>
      <c r="ER705" s="108"/>
      <c r="ES705" s="108"/>
      <c r="ET705" s="108"/>
      <c r="EU705" s="108"/>
      <c r="EV705" s="108"/>
      <c r="EW705" s="108"/>
      <c r="EX705" s="108"/>
      <c r="EY705" s="108"/>
      <c r="EZ705" s="108"/>
      <c r="FA705" s="108"/>
      <c r="FB705" s="108"/>
      <c r="FC705" s="108"/>
      <c r="FD705" s="108"/>
      <c r="FE705" s="108"/>
      <c r="FF705" s="108"/>
      <c r="FG705" s="108"/>
      <c r="FH705" s="108"/>
      <c r="FI705" s="108"/>
      <c r="FJ705" s="108"/>
      <c r="FK705" s="108"/>
      <c r="FL705" s="108"/>
      <c r="FM705" s="108"/>
      <c r="FN705" s="108"/>
      <c r="FO705" s="108"/>
      <c r="FP705" s="108"/>
      <c r="FQ705" s="108"/>
      <c r="FR705" s="108"/>
      <c r="FS705" s="108"/>
      <c r="FT705" s="108"/>
      <c r="FU705" s="108"/>
      <c r="FV705" s="108"/>
      <c r="FW705" s="108"/>
      <c r="FX705" s="108"/>
      <c r="FY705" s="108"/>
      <c r="FZ705" s="108"/>
      <c r="GA705" s="108"/>
      <c r="GB705" s="108"/>
      <c r="GC705" s="108"/>
      <c r="GD705" s="108"/>
      <c r="GE705" s="108"/>
      <c r="GF705" s="108"/>
      <c r="GG705" s="108"/>
      <c r="GH705" s="108"/>
      <c r="GI705" s="108"/>
      <c r="GJ705" s="108"/>
      <c r="GK705" s="108"/>
      <c r="GL705" s="108"/>
      <c r="GM705" s="108"/>
      <c r="GN705" s="108"/>
      <c r="GO705" s="108"/>
      <c r="GP705" s="108"/>
      <c r="GQ705" s="108"/>
      <c r="GR705" s="108"/>
      <c r="GS705" s="108"/>
      <c r="GT705" s="108"/>
      <c r="GU705" s="108"/>
      <c r="GV705" s="108"/>
      <c r="GW705" s="108"/>
      <c r="GX705" s="108"/>
      <c r="GY705" s="108"/>
      <c r="GZ705" s="108"/>
      <c r="HA705" s="108"/>
      <c r="HB705" s="108"/>
      <c r="HC705" s="108"/>
      <c r="HD705" s="108"/>
      <c r="HE705" s="108"/>
      <c r="HF705" s="108"/>
      <c r="HG705" s="108"/>
      <c r="HH705" s="108"/>
      <c r="HI705" s="108"/>
      <c r="HJ705" s="108"/>
      <c r="HK705" s="108"/>
      <c r="HL705" s="108"/>
      <c r="HM705" s="108"/>
      <c r="HN705" s="108"/>
      <c r="HO705" s="108"/>
      <c r="HP705" s="108"/>
      <c r="HQ705" s="108"/>
      <c r="HR705" s="108"/>
      <c r="HS705" s="108"/>
      <c r="HT705" s="108"/>
      <c r="HU705" s="108"/>
      <c r="HV705" s="108"/>
      <c r="HW705" s="108"/>
      <c r="HX705" s="108"/>
      <c r="HY705" s="108"/>
      <c r="HZ705" s="108"/>
      <c r="IA705" s="108"/>
      <c r="IB705" s="108"/>
      <c r="IC705" s="108"/>
      <c r="ID705" s="108"/>
      <c r="IE705" s="108"/>
      <c r="IF705" s="108"/>
      <c r="IG705" s="108"/>
      <c r="IH705" s="108"/>
      <c r="II705" s="108"/>
      <c r="IJ705" s="108"/>
      <c r="IK705" s="108"/>
      <c r="IL705" s="108"/>
      <c r="IM705" s="108"/>
      <c r="IN705" s="108"/>
      <c r="IO705" s="108"/>
      <c r="IP705" s="108"/>
      <c r="IQ705" s="108"/>
      <c r="IR705" s="108"/>
      <c r="IS705" s="108"/>
      <c r="IT705" s="108"/>
      <c r="IU705" s="108"/>
      <c r="IV705" s="108"/>
    </row>
    <row r="706" spans="1:256" s="108" customFormat="1" x14ac:dyDescent="0.2">
      <c r="A706" s="120" t="s">
        <v>133</v>
      </c>
      <c r="B706" s="120" t="s">
        <v>81</v>
      </c>
      <c r="C706" s="108" t="s">
        <v>3046</v>
      </c>
      <c r="D706" s="123">
        <v>37479</v>
      </c>
      <c r="E706" s="109" t="s">
        <v>3011</v>
      </c>
      <c r="F706" s="109" t="s">
        <v>1223</v>
      </c>
      <c r="G706" s="120"/>
      <c r="H706" s="108" t="s">
        <v>133</v>
      </c>
      <c r="I706" s="108" t="s">
        <v>81</v>
      </c>
      <c r="J706" s="120"/>
      <c r="M706" s="120"/>
      <c r="P706" s="120"/>
      <c r="S706" s="120"/>
      <c r="V706" s="120"/>
      <c r="Y706" s="120"/>
      <c r="AB706" s="120"/>
      <c r="AE706" s="120"/>
    </row>
    <row r="707" spans="1:256" s="108" customFormat="1" x14ac:dyDescent="0.2">
      <c r="A707" s="108" t="s">
        <v>194</v>
      </c>
      <c r="B707" s="108" t="s">
        <v>227</v>
      </c>
      <c r="C707" s="108" t="s">
        <v>2837</v>
      </c>
      <c r="D707" s="123">
        <v>37289</v>
      </c>
      <c r="E707" s="109" t="s">
        <v>2594</v>
      </c>
      <c r="F707" s="109" t="s">
        <v>268</v>
      </c>
      <c r="G707" s="120" t="s">
        <v>234</v>
      </c>
      <c r="H707" s="108" t="s">
        <v>194</v>
      </c>
      <c r="I707" s="116" t="s">
        <v>227</v>
      </c>
      <c r="J707" s="120" t="s">
        <v>269</v>
      </c>
      <c r="K707" s="108" t="s">
        <v>194</v>
      </c>
      <c r="L707" s="116" t="s">
        <v>227</v>
      </c>
      <c r="M707" s="120" t="s">
        <v>228</v>
      </c>
      <c r="O707" s="116"/>
      <c r="P707" s="120"/>
      <c r="R707" s="116"/>
      <c r="S707" s="120"/>
      <c r="U707" s="116"/>
      <c r="V707" s="120"/>
      <c r="X707" s="116"/>
      <c r="Y707" s="120"/>
      <c r="AA707" s="116"/>
      <c r="AB707" s="120"/>
      <c r="AD707" s="116"/>
      <c r="AE707" s="120"/>
      <c r="AG707" s="116"/>
      <c r="AH707" s="120"/>
      <c r="AJ707" s="116"/>
      <c r="AK707" s="120"/>
      <c r="AM707" s="116"/>
      <c r="AN707" s="120"/>
    </row>
    <row r="708" spans="1:256" s="108" customFormat="1" x14ac:dyDescent="0.2">
      <c r="A708" s="108" t="s">
        <v>419</v>
      </c>
      <c r="B708" s="108" t="s">
        <v>177</v>
      </c>
      <c r="C708" s="108" t="s">
        <v>1689</v>
      </c>
      <c r="D708" s="123">
        <v>35859</v>
      </c>
      <c r="E708" s="116" t="s">
        <v>150</v>
      </c>
      <c r="F708" s="120" t="s">
        <v>934</v>
      </c>
      <c r="G708" s="120" t="s">
        <v>364</v>
      </c>
      <c r="H708" s="108" t="s">
        <v>1089</v>
      </c>
      <c r="I708" s="108" t="s">
        <v>252</v>
      </c>
      <c r="J708" s="120" t="s">
        <v>382</v>
      </c>
      <c r="K708" s="108" t="s">
        <v>279</v>
      </c>
      <c r="L708" s="108" t="s">
        <v>252</v>
      </c>
      <c r="M708" s="120" t="s">
        <v>364</v>
      </c>
      <c r="N708" s="108" t="s">
        <v>367</v>
      </c>
      <c r="O708" s="108" t="s">
        <v>252</v>
      </c>
      <c r="P708" s="120" t="s">
        <v>359</v>
      </c>
      <c r="Q708" s="108" t="s">
        <v>367</v>
      </c>
      <c r="R708" s="108" t="s">
        <v>252</v>
      </c>
      <c r="S708" s="120" t="s">
        <v>341</v>
      </c>
      <c r="T708" s="108" t="s">
        <v>367</v>
      </c>
      <c r="U708" s="108" t="s">
        <v>252</v>
      </c>
      <c r="V708" s="120" t="s">
        <v>359</v>
      </c>
      <c r="Y708" s="120"/>
      <c r="AB708" s="120"/>
      <c r="AE708" s="120"/>
    </row>
    <row r="709" spans="1:256" s="108" customFormat="1" x14ac:dyDescent="0.2">
      <c r="A709" s="108" t="s">
        <v>1552</v>
      </c>
      <c r="B709" s="109" t="s">
        <v>105</v>
      </c>
      <c r="C709" s="108" t="s">
        <v>4803</v>
      </c>
      <c r="D709" s="123">
        <v>35538</v>
      </c>
      <c r="E709" s="109" t="s">
        <v>361</v>
      </c>
      <c r="F709" s="109" t="s">
        <v>362</v>
      </c>
      <c r="G709" s="109" t="s">
        <v>4804</v>
      </c>
      <c r="I709" s="109"/>
      <c r="J709" s="109"/>
      <c r="K709" s="108" t="s">
        <v>4805</v>
      </c>
      <c r="L709" s="109" t="s">
        <v>192</v>
      </c>
      <c r="M709" s="109" t="s">
        <v>4806</v>
      </c>
      <c r="N709" s="108" t="s">
        <v>397</v>
      </c>
      <c r="O709" s="109" t="s">
        <v>556</v>
      </c>
      <c r="P709" s="109" t="s">
        <v>398</v>
      </c>
      <c r="Q709" s="108" t="s">
        <v>409</v>
      </c>
      <c r="R709" s="109" t="s">
        <v>556</v>
      </c>
      <c r="S709" s="109" t="s">
        <v>388</v>
      </c>
      <c r="T709" s="108" t="s">
        <v>409</v>
      </c>
      <c r="U709" s="109" t="s">
        <v>556</v>
      </c>
      <c r="V709" s="109" t="s">
        <v>406</v>
      </c>
      <c r="W709" s="108" t="s">
        <v>384</v>
      </c>
      <c r="X709" s="109" t="s">
        <v>227</v>
      </c>
      <c r="Y709" s="109" t="s">
        <v>433</v>
      </c>
      <c r="Z709" s="108" t="s">
        <v>397</v>
      </c>
      <c r="AA709" s="109" t="s">
        <v>227</v>
      </c>
      <c r="AB709" s="109" t="s">
        <v>398</v>
      </c>
      <c r="AD709" s="109"/>
      <c r="AE709" s="109"/>
      <c r="AG709" s="109"/>
      <c r="AH709" s="109"/>
      <c r="AJ709" s="109"/>
      <c r="AK709" s="109"/>
      <c r="AM709" s="109"/>
      <c r="AN709" s="109"/>
      <c r="AP709" s="109"/>
      <c r="AQ709" s="109"/>
      <c r="AS709" s="109"/>
      <c r="AT709" s="109"/>
      <c r="AV709" s="109"/>
      <c r="AW709" s="109"/>
      <c r="AY709" s="109"/>
      <c r="AZ709" s="109"/>
    </row>
    <row r="710" spans="1:256" s="108" customFormat="1" x14ac:dyDescent="0.2">
      <c r="A710" s="108" t="s">
        <v>315</v>
      </c>
      <c r="B710" s="108" t="s">
        <v>105</v>
      </c>
      <c r="C710" s="108" t="s">
        <v>3622</v>
      </c>
      <c r="D710" s="123">
        <v>37117</v>
      </c>
      <c r="E710" s="109" t="s">
        <v>98</v>
      </c>
      <c r="F710" s="109" t="s">
        <v>180</v>
      </c>
      <c r="G710" s="120" t="s">
        <v>317</v>
      </c>
      <c r="H710" s="108" t="s">
        <v>329</v>
      </c>
      <c r="I710" s="116" t="s">
        <v>105</v>
      </c>
      <c r="J710" s="120" t="s">
        <v>339</v>
      </c>
      <c r="K710" s="108" t="s">
        <v>329</v>
      </c>
      <c r="L710" s="116" t="s">
        <v>105</v>
      </c>
      <c r="M710" s="120" t="s">
        <v>269</v>
      </c>
      <c r="O710" s="116"/>
      <c r="P710" s="120"/>
      <c r="R710" s="116"/>
      <c r="S710" s="120"/>
      <c r="U710" s="116"/>
      <c r="V710" s="120"/>
      <c r="X710" s="116"/>
      <c r="Y710" s="120"/>
      <c r="AA710" s="116"/>
      <c r="AB710" s="120"/>
      <c r="AD710" s="116"/>
      <c r="AE710" s="120"/>
      <c r="AG710" s="116"/>
      <c r="AH710" s="120"/>
      <c r="AJ710" s="116"/>
      <c r="AK710" s="120"/>
      <c r="AM710" s="116"/>
      <c r="AN710" s="120"/>
    </row>
    <row r="711" spans="1:256" ht="12.75" customHeight="1" x14ac:dyDescent="0.2">
      <c r="A711" s="108" t="s">
        <v>238</v>
      </c>
      <c r="B711" s="108" t="s">
        <v>242</v>
      </c>
      <c r="C711" s="108" t="s">
        <v>4807</v>
      </c>
      <c r="D711" s="123">
        <v>34567</v>
      </c>
      <c r="E711" s="109" t="s">
        <v>724</v>
      </c>
      <c r="F711" s="108" t="s">
        <v>4808</v>
      </c>
      <c r="G711" s="108" t="s">
        <v>241</v>
      </c>
      <c r="H711" s="108"/>
      <c r="I711" s="108"/>
      <c r="J711" s="108"/>
      <c r="K711" s="108"/>
      <c r="L711" s="108"/>
      <c r="M711" s="108"/>
      <c r="N711" s="108" t="s">
        <v>557</v>
      </c>
      <c r="O711" s="108" t="s">
        <v>140</v>
      </c>
      <c r="P711" s="108" t="s">
        <v>558</v>
      </c>
      <c r="Q711" s="108"/>
      <c r="R711" s="116"/>
      <c r="S711" s="120"/>
      <c r="T711" s="108" t="s">
        <v>194</v>
      </c>
      <c r="U711" s="116" t="s">
        <v>128</v>
      </c>
      <c r="V711" s="120" t="s">
        <v>248</v>
      </c>
      <c r="W711" s="108" t="s">
        <v>194</v>
      </c>
      <c r="X711" s="116" t="s">
        <v>128</v>
      </c>
      <c r="Y711" s="120" t="s">
        <v>224</v>
      </c>
      <c r="Z711" s="108" t="s">
        <v>194</v>
      </c>
      <c r="AA711" s="116" t="s">
        <v>128</v>
      </c>
      <c r="AB711" s="120" t="s">
        <v>273</v>
      </c>
      <c r="AC711" s="108" t="s">
        <v>238</v>
      </c>
      <c r="AD711" s="116" t="s">
        <v>275</v>
      </c>
      <c r="AE711" s="120" t="s">
        <v>241</v>
      </c>
      <c r="AF711" s="108" t="s">
        <v>712</v>
      </c>
      <c r="AG711" s="116" t="s">
        <v>275</v>
      </c>
      <c r="AH711" s="120" t="s">
        <v>221</v>
      </c>
      <c r="AI711" s="108" t="s">
        <v>238</v>
      </c>
      <c r="AJ711" s="116" t="s">
        <v>275</v>
      </c>
      <c r="AK711" s="120" t="s">
        <v>241</v>
      </c>
      <c r="AL711" s="108"/>
      <c r="AM711" s="116"/>
      <c r="AN711" s="120"/>
      <c r="AO711" s="108"/>
      <c r="AP711" s="116"/>
      <c r="AQ711" s="120"/>
      <c r="AR711" s="108"/>
      <c r="AS711" s="116"/>
      <c r="AT711" s="120"/>
      <c r="AU711" s="108"/>
      <c r="AV711" s="116"/>
      <c r="AW711" s="120"/>
      <c r="AX711" s="108"/>
      <c r="AY711" s="116"/>
      <c r="AZ711" s="120"/>
    </row>
    <row r="712" spans="1:256" s="108" customFormat="1" x14ac:dyDescent="0.2">
      <c r="A712" s="108" t="s">
        <v>399</v>
      </c>
      <c r="B712" s="108" t="s">
        <v>242</v>
      </c>
      <c r="C712" s="108" t="s">
        <v>3861</v>
      </c>
      <c r="D712" s="123">
        <v>36865</v>
      </c>
      <c r="E712" s="109" t="s">
        <v>506</v>
      </c>
      <c r="F712" s="120" t="s">
        <v>173</v>
      </c>
      <c r="G712" s="120" t="s">
        <v>141</v>
      </c>
      <c r="H712" s="108" t="s">
        <v>397</v>
      </c>
      <c r="I712" s="108" t="s">
        <v>242</v>
      </c>
      <c r="J712" s="120" t="s">
        <v>412</v>
      </c>
      <c r="M712" s="120"/>
      <c r="P712" s="120"/>
      <c r="S712" s="120"/>
      <c r="V712" s="120"/>
      <c r="Y712" s="120"/>
      <c r="AB712" s="120"/>
      <c r="AE712" s="120"/>
      <c r="BB712" s="109"/>
      <c r="BC712" s="109"/>
      <c r="BE712" s="109"/>
      <c r="BF712" s="109"/>
      <c r="BH712" s="109"/>
      <c r="BI712" s="109"/>
      <c r="BK712" s="109"/>
      <c r="BL712" s="109"/>
      <c r="BN712" s="109"/>
      <c r="BO712" s="109"/>
      <c r="BQ712" s="123"/>
      <c r="BR712" s="109"/>
      <c r="BS712" s="116"/>
      <c r="BU712" s="120"/>
      <c r="BV712" s="116"/>
      <c r="BW712" s="116"/>
      <c r="BX712" s="125"/>
    </row>
    <row r="713" spans="1:256" s="108" customFormat="1" x14ac:dyDescent="0.2">
      <c r="C713" s="108" t="s">
        <v>3228</v>
      </c>
      <c r="D713" s="123">
        <v>35768</v>
      </c>
      <c r="E713" s="116" t="s">
        <v>121</v>
      </c>
      <c r="F713" s="120" t="s">
        <v>548</v>
      </c>
      <c r="G713" s="120"/>
      <c r="H713" s="108" t="s">
        <v>850</v>
      </c>
      <c r="I713" s="108" t="s">
        <v>252</v>
      </c>
      <c r="J713" s="120"/>
      <c r="K713" s="108" t="s">
        <v>852</v>
      </c>
      <c r="L713" s="108" t="s">
        <v>140</v>
      </c>
      <c r="M713" s="120"/>
      <c r="N713" s="108" t="s">
        <v>184</v>
      </c>
      <c r="O713" s="108" t="s">
        <v>330</v>
      </c>
      <c r="P713" s="120"/>
      <c r="Q713" s="108" t="s">
        <v>3367</v>
      </c>
      <c r="R713" s="108" t="s">
        <v>330</v>
      </c>
      <c r="S713" s="120" t="s">
        <v>4809</v>
      </c>
      <c r="T713" s="108" t="s">
        <v>1757</v>
      </c>
      <c r="U713" s="108" t="s">
        <v>330</v>
      </c>
      <c r="V713" s="120"/>
      <c r="W713" s="108" t="s">
        <v>502</v>
      </c>
      <c r="X713" s="108" t="s">
        <v>330</v>
      </c>
      <c r="Y713" s="120"/>
      <c r="AB713" s="120"/>
      <c r="AE713" s="120"/>
    </row>
    <row r="714" spans="1:256" ht="12.75" customHeight="1" x14ac:dyDescent="0.2">
      <c r="A714" s="108" t="s">
        <v>103</v>
      </c>
      <c r="B714" s="108" t="s">
        <v>123</v>
      </c>
      <c r="C714" s="108" t="s">
        <v>3959</v>
      </c>
      <c r="D714" s="123">
        <v>36926</v>
      </c>
      <c r="E714" s="109" t="s">
        <v>4435</v>
      </c>
      <c r="F714" s="120"/>
      <c r="G714" s="120" t="s">
        <v>4810</v>
      </c>
      <c r="H714" s="108"/>
      <c r="I714" s="108"/>
      <c r="J714" s="120"/>
      <c r="K714" s="108"/>
      <c r="L714" s="108"/>
      <c r="M714" s="120"/>
      <c r="N714" s="108"/>
      <c r="O714" s="108"/>
      <c r="P714" s="120"/>
      <c r="Q714" s="108"/>
      <c r="R714" s="108"/>
      <c r="S714" s="120"/>
      <c r="T714" s="108"/>
      <c r="U714" s="108"/>
      <c r="V714" s="120"/>
      <c r="W714" s="108"/>
      <c r="X714" s="108"/>
      <c r="Y714" s="120"/>
      <c r="Z714" s="108"/>
      <c r="AA714" s="108"/>
      <c r="AB714" s="120"/>
      <c r="AC714" s="108"/>
      <c r="AD714" s="108"/>
      <c r="AE714" s="120"/>
      <c r="AF714" s="108"/>
      <c r="AG714" s="108"/>
      <c r="AH714" s="108"/>
      <c r="AI714" s="108"/>
      <c r="AJ714" s="108"/>
      <c r="AK714" s="108"/>
      <c r="AL714" s="108"/>
      <c r="AM714" s="108"/>
      <c r="AN714" s="108"/>
      <c r="AO714" s="108"/>
      <c r="AP714" s="108"/>
      <c r="AQ714" s="108"/>
      <c r="AR714" s="108"/>
      <c r="AS714" s="108"/>
      <c r="AT714" s="108"/>
      <c r="AU714" s="108"/>
      <c r="AV714" s="108"/>
      <c r="AW714" s="108"/>
      <c r="AX714" s="108"/>
      <c r="AY714" s="108"/>
      <c r="AZ714" s="108"/>
    </row>
    <row r="715" spans="1:256" s="108" customFormat="1" x14ac:dyDescent="0.2">
      <c r="C715" s="108" t="s">
        <v>4811</v>
      </c>
      <c r="D715" s="123">
        <v>36055</v>
      </c>
      <c r="E715" s="116" t="s">
        <v>448</v>
      </c>
      <c r="F715" s="120" t="s">
        <v>448</v>
      </c>
      <c r="G715" s="120"/>
      <c r="J715" s="120"/>
      <c r="K715" s="108" t="s">
        <v>445</v>
      </c>
      <c r="L715" s="108" t="s">
        <v>177</v>
      </c>
      <c r="M715" s="120"/>
      <c r="N715" s="108" t="s">
        <v>445</v>
      </c>
      <c r="O715" s="108" t="s">
        <v>177</v>
      </c>
      <c r="P715" s="120"/>
      <c r="Q715" s="108" t="s">
        <v>445</v>
      </c>
      <c r="R715" s="108" t="s">
        <v>177</v>
      </c>
      <c r="S715" s="120"/>
      <c r="V715" s="120"/>
      <c r="Y715" s="120"/>
      <c r="AB715" s="120"/>
      <c r="AE715" s="120"/>
      <c r="BB715" s="116"/>
      <c r="BC715" s="120"/>
      <c r="BE715" s="116"/>
      <c r="BF715" s="120"/>
      <c r="BH715" s="116"/>
      <c r="BI715" s="120"/>
      <c r="BK715" s="116"/>
      <c r="BL715" s="120"/>
      <c r="BN715" s="116"/>
      <c r="BO715" s="120"/>
      <c r="BR715" s="120"/>
      <c r="BS715" s="116"/>
      <c r="BT715" s="116"/>
      <c r="BU715" s="116"/>
      <c r="BV715" s="116"/>
      <c r="BW715" s="116"/>
      <c r="BX715" s="116"/>
    </row>
    <row r="716" spans="1:256" s="108" customFormat="1" x14ac:dyDescent="0.2">
      <c r="A716" s="108" t="s">
        <v>103</v>
      </c>
      <c r="B716" s="108" t="s">
        <v>242</v>
      </c>
      <c r="C716" s="108" t="s">
        <v>1474</v>
      </c>
      <c r="D716" s="123">
        <v>36490</v>
      </c>
      <c r="E716" s="109" t="s">
        <v>89</v>
      </c>
      <c r="F716" s="120" t="s">
        <v>338</v>
      </c>
      <c r="G716" s="120" t="s">
        <v>1473</v>
      </c>
      <c r="H716" s="108" t="s">
        <v>1622</v>
      </c>
      <c r="I716" s="108" t="s">
        <v>242</v>
      </c>
      <c r="J716" s="120" t="s">
        <v>986</v>
      </c>
      <c r="M716" s="120"/>
      <c r="N716" s="108" t="s">
        <v>94</v>
      </c>
      <c r="O716" s="108" t="s">
        <v>324</v>
      </c>
      <c r="P716" s="120" t="s">
        <v>1166</v>
      </c>
      <c r="S716" s="120"/>
      <c r="V716" s="120"/>
      <c r="Y716" s="120"/>
      <c r="AB716" s="120"/>
      <c r="AE716" s="120"/>
    </row>
    <row r="717" spans="1:256" s="108" customFormat="1" x14ac:dyDescent="0.2">
      <c r="C717" s="108" t="s">
        <v>4254</v>
      </c>
      <c r="D717" s="123">
        <v>35320</v>
      </c>
      <c r="E717" s="116" t="s">
        <v>198</v>
      </c>
      <c r="F717" s="120" t="s">
        <v>2603</v>
      </c>
      <c r="G717" s="120"/>
      <c r="H717" s="108" t="s">
        <v>94</v>
      </c>
      <c r="I717" s="108" t="s">
        <v>93</v>
      </c>
      <c r="J717" s="120" t="s">
        <v>2565</v>
      </c>
      <c r="M717" s="120"/>
      <c r="N717" s="108" t="s">
        <v>103</v>
      </c>
      <c r="O717" s="108" t="s">
        <v>227</v>
      </c>
      <c r="P717" s="120" t="s">
        <v>4812</v>
      </c>
      <c r="Q717" s="108" t="s">
        <v>184</v>
      </c>
      <c r="R717" s="108" t="s">
        <v>207</v>
      </c>
      <c r="S717" s="120"/>
      <c r="V717" s="120"/>
      <c r="Y717" s="120"/>
      <c r="AB717" s="120"/>
      <c r="AE717" s="120"/>
    </row>
    <row r="718" spans="1:256" s="108" customFormat="1" x14ac:dyDescent="0.2">
      <c r="C718" s="108" t="s">
        <v>2595</v>
      </c>
      <c r="D718" s="123">
        <v>33737</v>
      </c>
      <c r="E718" s="109" t="s">
        <v>321</v>
      </c>
      <c r="F718" s="109" t="s">
        <v>321</v>
      </c>
      <c r="G718" s="120"/>
      <c r="H718" s="108" t="s">
        <v>194</v>
      </c>
      <c r="I718" s="116" t="s">
        <v>434</v>
      </c>
      <c r="J718" s="120" t="s">
        <v>259</v>
      </c>
      <c r="K718" s="108" t="s">
        <v>194</v>
      </c>
      <c r="L718" s="116" t="s">
        <v>434</v>
      </c>
      <c r="M718" s="120" t="s">
        <v>276</v>
      </c>
      <c r="N718" s="108" t="s">
        <v>194</v>
      </c>
      <c r="O718" s="116" t="s">
        <v>434</v>
      </c>
      <c r="P718" s="120" t="s">
        <v>196</v>
      </c>
      <c r="Q718" s="108" t="s">
        <v>194</v>
      </c>
      <c r="R718" s="116" t="s">
        <v>434</v>
      </c>
      <c r="S718" s="120" t="s">
        <v>259</v>
      </c>
      <c r="T718" s="108" t="s">
        <v>194</v>
      </c>
      <c r="U718" s="116" t="s">
        <v>434</v>
      </c>
      <c r="V718" s="120" t="s">
        <v>259</v>
      </c>
      <c r="W718" s="108" t="s">
        <v>194</v>
      </c>
      <c r="X718" s="116" t="s">
        <v>434</v>
      </c>
      <c r="Y718" s="120" t="s">
        <v>216</v>
      </c>
      <c r="Z718" s="108" t="s">
        <v>194</v>
      </c>
      <c r="AA718" s="116" t="s">
        <v>434</v>
      </c>
      <c r="AB718" s="120" t="s">
        <v>276</v>
      </c>
      <c r="AC718" s="108" t="s">
        <v>194</v>
      </c>
      <c r="AD718" s="116" t="s">
        <v>434</v>
      </c>
      <c r="AE718" s="120" t="s">
        <v>594</v>
      </c>
      <c r="AF718" s="108" t="s">
        <v>194</v>
      </c>
      <c r="AG718" s="116" t="s">
        <v>1299</v>
      </c>
      <c r="AH718" s="120" t="s">
        <v>228</v>
      </c>
      <c r="AI718" s="108" t="s">
        <v>194</v>
      </c>
      <c r="AJ718" s="116" t="s">
        <v>1577</v>
      </c>
      <c r="AK718" s="120" t="s">
        <v>234</v>
      </c>
      <c r="AM718" s="116"/>
      <c r="AN718" s="120"/>
      <c r="AP718" s="116"/>
      <c r="AQ718" s="120"/>
      <c r="AS718" s="116"/>
      <c r="AT718" s="120"/>
      <c r="AV718" s="116"/>
      <c r="AW718" s="120"/>
      <c r="AY718" s="116"/>
      <c r="AZ718" s="120"/>
      <c r="BY718" s="128"/>
    </row>
    <row r="719" spans="1:256" s="108" customFormat="1" x14ac:dyDescent="0.2">
      <c r="A719" s="108" t="s">
        <v>168</v>
      </c>
      <c r="B719" s="108" t="s">
        <v>140</v>
      </c>
      <c r="C719" s="108" t="s">
        <v>4027</v>
      </c>
      <c r="D719" s="123">
        <v>36866</v>
      </c>
      <c r="E719" s="109" t="s">
        <v>4462</v>
      </c>
      <c r="F719" s="120"/>
      <c r="G719" s="120" t="s">
        <v>2373</v>
      </c>
      <c r="J719" s="120"/>
      <c r="M719" s="120"/>
      <c r="P719" s="120"/>
      <c r="S719" s="120"/>
      <c r="V719" s="120"/>
      <c r="Y719" s="120"/>
      <c r="AB719" s="120"/>
      <c r="AE719" s="120"/>
    </row>
    <row r="720" spans="1:256" s="108" customFormat="1" x14ac:dyDescent="0.2">
      <c r="A720" s="108" t="s">
        <v>384</v>
      </c>
      <c r="B720" s="108" t="s">
        <v>93</v>
      </c>
      <c r="C720" s="108" t="s">
        <v>630</v>
      </c>
      <c r="D720" s="123">
        <v>35667</v>
      </c>
      <c r="E720" s="116" t="s">
        <v>149</v>
      </c>
      <c r="F720" s="120" t="s">
        <v>115</v>
      </c>
      <c r="G720" s="120" t="s">
        <v>629</v>
      </c>
      <c r="H720" s="108" t="s">
        <v>384</v>
      </c>
      <c r="I720" s="108" t="s">
        <v>93</v>
      </c>
      <c r="J720" s="120" t="s">
        <v>412</v>
      </c>
      <c r="K720" s="108" t="s">
        <v>397</v>
      </c>
      <c r="L720" s="108" t="s">
        <v>242</v>
      </c>
      <c r="M720" s="120" t="s">
        <v>412</v>
      </c>
      <c r="N720" s="108" t="s">
        <v>384</v>
      </c>
      <c r="O720" s="108" t="s">
        <v>105</v>
      </c>
      <c r="P720" s="120" t="s">
        <v>433</v>
      </c>
      <c r="Q720" s="108" t="s">
        <v>397</v>
      </c>
      <c r="R720" s="108" t="s">
        <v>105</v>
      </c>
      <c r="S720" s="120" t="s">
        <v>433</v>
      </c>
      <c r="T720" s="108" t="s">
        <v>631</v>
      </c>
      <c r="U720" s="108" t="s">
        <v>105</v>
      </c>
      <c r="V720" s="120" t="s">
        <v>4813</v>
      </c>
      <c r="Y720" s="120"/>
      <c r="AB720" s="120"/>
      <c r="AE720" s="120"/>
    </row>
    <row r="721" spans="1:256" s="108" customFormat="1" x14ac:dyDescent="0.2">
      <c r="A721" s="120" t="s">
        <v>265</v>
      </c>
      <c r="B721" s="120" t="s">
        <v>316</v>
      </c>
      <c r="C721" s="108" t="s">
        <v>1070</v>
      </c>
      <c r="D721" s="123">
        <v>36629</v>
      </c>
      <c r="E721" s="109" t="s">
        <v>144</v>
      </c>
      <c r="F721" s="120" t="s">
        <v>1487</v>
      </c>
      <c r="G721" s="120" t="s">
        <v>241</v>
      </c>
      <c r="H721" s="108" t="s">
        <v>258</v>
      </c>
      <c r="I721" s="108" t="s">
        <v>316</v>
      </c>
      <c r="J721" s="120" t="s">
        <v>241</v>
      </c>
      <c r="M721" s="120"/>
      <c r="P721" s="120"/>
      <c r="S721" s="120"/>
      <c r="V721" s="120"/>
      <c r="Y721" s="120"/>
      <c r="AB721" s="120"/>
      <c r="AE721" s="120"/>
    </row>
    <row r="722" spans="1:256" ht="12.75" customHeight="1" x14ac:dyDescent="0.2">
      <c r="A722" s="108"/>
      <c r="B722" s="108"/>
      <c r="C722" s="108" t="s">
        <v>4814</v>
      </c>
      <c r="D722" s="123">
        <v>34991</v>
      </c>
      <c r="E722" s="109" t="s">
        <v>548</v>
      </c>
      <c r="F722" s="120" t="s">
        <v>1437</v>
      </c>
      <c r="G722" s="120"/>
      <c r="H722" s="108"/>
      <c r="I722" s="108"/>
      <c r="J722" s="120"/>
      <c r="K722" s="108" t="s">
        <v>258</v>
      </c>
      <c r="L722" s="108" t="s">
        <v>316</v>
      </c>
      <c r="M722" s="120" t="s">
        <v>269</v>
      </c>
      <c r="N722" s="108" t="s">
        <v>258</v>
      </c>
      <c r="O722" s="108" t="s">
        <v>316</v>
      </c>
      <c r="P722" s="120" t="s">
        <v>241</v>
      </c>
      <c r="Q722" s="108" t="s">
        <v>258</v>
      </c>
      <c r="R722" s="108" t="s">
        <v>316</v>
      </c>
      <c r="S722" s="120" t="s">
        <v>241</v>
      </c>
      <c r="T722" s="108"/>
      <c r="U722" s="108"/>
      <c r="V722" s="120"/>
      <c r="W722" s="108"/>
      <c r="X722" s="108"/>
      <c r="Y722" s="120"/>
      <c r="Z722" s="108"/>
      <c r="AA722" s="108"/>
      <c r="AB722" s="120"/>
      <c r="AC722" s="108"/>
      <c r="AD722" s="108"/>
      <c r="AE722" s="120"/>
      <c r="AF722" s="108"/>
      <c r="AG722" s="108"/>
      <c r="AH722" s="108"/>
      <c r="AI722" s="108"/>
      <c r="AJ722" s="108"/>
      <c r="AK722" s="108"/>
      <c r="AL722" s="108"/>
      <c r="AM722" s="108"/>
      <c r="AN722" s="108"/>
      <c r="AO722" s="108"/>
      <c r="AP722" s="108"/>
      <c r="AQ722" s="108"/>
      <c r="AR722" s="108"/>
      <c r="AS722" s="108"/>
      <c r="AT722" s="108"/>
      <c r="AU722" s="108"/>
      <c r="AV722" s="108"/>
      <c r="AW722" s="108"/>
      <c r="AX722" s="108"/>
      <c r="AY722" s="108"/>
      <c r="AZ722" s="108"/>
      <c r="BA722" s="108"/>
      <c r="BB722" s="108"/>
      <c r="BC722" s="108"/>
      <c r="BD722" s="108"/>
      <c r="BE722" s="108"/>
      <c r="BF722" s="108"/>
      <c r="BG722" s="108"/>
      <c r="BH722" s="108"/>
      <c r="BI722" s="108"/>
      <c r="BJ722" s="108"/>
      <c r="BK722" s="108"/>
      <c r="BL722" s="108"/>
      <c r="BM722" s="108"/>
      <c r="BN722" s="108"/>
      <c r="BO722" s="108"/>
      <c r="BP722" s="108"/>
      <c r="BQ722" s="108"/>
      <c r="BR722" s="108"/>
      <c r="BS722" s="108"/>
      <c r="BT722" s="108"/>
      <c r="BU722" s="108"/>
      <c r="BV722" s="108"/>
      <c r="BW722" s="108"/>
      <c r="BX722" s="108"/>
      <c r="BY722" s="108"/>
      <c r="BZ722" s="108"/>
      <c r="CA722" s="108"/>
      <c r="CB722" s="108"/>
      <c r="CC722" s="108"/>
      <c r="CD722" s="108"/>
      <c r="CE722" s="108"/>
      <c r="CF722" s="108"/>
      <c r="CG722" s="108"/>
      <c r="CH722" s="108"/>
      <c r="CI722" s="108"/>
      <c r="CJ722" s="108"/>
      <c r="CK722" s="108"/>
      <c r="CL722" s="108"/>
      <c r="CM722" s="108"/>
      <c r="CN722" s="108"/>
      <c r="CO722" s="108"/>
      <c r="CP722" s="108"/>
      <c r="CQ722" s="108"/>
      <c r="CR722" s="108"/>
      <c r="CS722" s="108"/>
      <c r="CT722" s="108"/>
      <c r="CU722" s="108"/>
      <c r="CV722" s="108"/>
      <c r="CW722" s="108"/>
      <c r="CX722" s="108"/>
      <c r="CY722" s="108"/>
      <c r="CZ722" s="108"/>
      <c r="DA722" s="108"/>
      <c r="DB722" s="108"/>
      <c r="DC722" s="108"/>
      <c r="DD722" s="108"/>
      <c r="DE722" s="108"/>
      <c r="DF722" s="108"/>
      <c r="DG722" s="108"/>
      <c r="DH722" s="108"/>
      <c r="DI722" s="108"/>
      <c r="DJ722" s="108"/>
      <c r="DK722" s="108"/>
      <c r="DL722" s="108"/>
      <c r="DM722" s="108"/>
      <c r="DN722" s="108"/>
      <c r="DO722" s="108"/>
      <c r="DP722" s="108"/>
      <c r="DQ722" s="108"/>
      <c r="DR722" s="108"/>
      <c r="DS722" s="108"/>
      <c r="DT722" s="108"/>
      <c r="DU722" s="108"/>
      <c r="DV722" s="108"/>
      <c r="DW722" s="108"/>
      <c r="DX722" s="108"/>
      <c r="DY722" s="108"/>
      <c r="DZ722" s="108"/>
      <c r="EA722" s="108"/>
      <c r="EB722" s="108"/>
      <c r="EC722" s="108"/>
      <c r="ED722" s="108"/>
      <c r="EE722" s="108"/>
      <c r="EF722" s="108"/>
      <c r="EG722" s="108"/>
      <c r="EH722" s="108"/>
      <c r="EI722" s="108"/>
      <c r="EJ722" s="108"/>
      <c r="EK722" s="108"/>
      <c r="EL722" s="108"/>
      <c r="EM722" s="108"/>
      <c r="EN722" s="108"/>
      <c r="EO722" s="108"/>
      <c r="EP722" s="108"/>
      <c r="EQ722" s="108"/>
      <c r="ER722" s="108"/>
      <c r="ES722" s="108"/>
      <c r="ET722" s="108"/>
      <c r="EU722" s="108"/>
      <c r="EV722" s="108"/>
      <c r="EW722" s="108"/>
      <c r="EX722" s="108"/>
      <c r="EY722" s="108"/>
      <c r="EZ722" s="108"/>
      <c r="FA722" s="108"/>
      <c r="FB722" s="108"/>
      <c r="FC722" s="108"/>
      <c r="FD722" s="108"/>
      <c r="FE722" s="108"/>
      <c r="FF722" s="108"/>
      <c r="FG722" s="108"/>
      <c r="FH722" s="108"/>
      <c r="FI722" s="108"/>
      <c r="FJ722" s="108"/>
      <c r="FK722" s="108"/>
      <c r="FL722" s="108"/>
      <c r="FM722" s="108"/>
      <c r="FN722" s="108"/>
      <c r="FO722" s="108"/>
      <c r="FP722" s="108"/>
      <c r="FQ722" s="108"/>
      <c r="FR722" s="108"/>
      <c r="FS722" s="108"/>
      <c r="FT722" s="108"/>
      <c r="FU722" s="108"/>
      <c r="FV722" s="108"/>
      <c r="FW722" s="108"/>
      <c r="FX722" s="108"/>
      <c r="FY722" s="108"/>
      <c r="FZ722" s="108"/>
      <c r="GA722" s="108"/>
      <c r="GB722" s="108"/>
      <c r="GC722" s="108"/>
      <c r="GD722" s="108"/>
      <c r="GE722" s="108"/>
      <c r="GF722" s="108"/>
      <c r="GG722" s="108"/>
      <c r="GH722" s="108"/>
      <c r="GI722" s="108"/>
      <c r="GJ722" s="108"/>
      <c r="GK722" s="108"/>
      <c r="GL722" s="108"/>
      <c r="GM722" s="108"/>
      <c r="GN722" s="108"/>
      <c r="GO722" s="108"/>
      <c r="GP722" s="108"/>
      <c r="GQ722" s="108"/>
      <c r="GR722" s="108"/>
      <c r="GS722" s="108"/>
      <c r="GT722" s="108"/>
      <c r="GU722" s="108"/>
      <c r="GV722" s="108"/>
      <c r="GW722" s="108"/>
      <c r="GX722" s="108"/>
      <c r="GY722" s="108"/>
      <c r="GZ722" s="108"/>
      <c r="HA722" s="108"/>
      <c r="HB722" s="108"/>
      <c r="HC722" s="108"/>
      <c r="HD722" s="108"/>
      <c r="HE722" s="108"/>
      <c r="HF722" s="108"/>
      <c r="HG722" s="108"/>
      <c r="HH722" s="108"/>
      <c r="HI722" s="108"/>
      <c r="HJ722" s="108"/>
      <c r="HK722" s="108"/>
      <c r="HL722" s="108"/>
      <c r="HM722" s="108"/>
      <c r="HN722" s="108"/>
      <c r="HO722" s="108"/>
      <c r="HP722" s="108"/>
      <c r="HQ722" s="108"/>
      <c r="HR722" s="108"/>
      <c r="HS722" s="108"/>
      <c r="HT722" s="108"/>
      <c r="HU722" s="108"/>
      <c r="HV722" s="108"/>
      <c r="HW722" s="108"/>
      <c r="HX722" s="108"/>
      <c r="HY722" s="108"/>
      <c r="HZ722" s="108"/>
      <c r="IA722" s="108"/>
      <c r="IB722" s="108"/>
      <c r="IC722" s="108"/>
      <c r="ID722" s="108"/>
      <c r="IE722" s="108"/>
      <c r="IF722" s="108"/>
      <c r="IG722" s="108"/>
      <c r="IH722" s="108"/>
      <c r="II722" s="108"/>
      <c r="IJ722" s="108"/>
      <c r="IK722" s="108"/>
      <c r="IL722" s="108"/>
      <c r="IM722" s="108"/>
      <c r="IN722" s="108"/>
      <c r="IO722" s="108"/>
      <c r="IP722" s="108"/>
      <c r="IQ722" s="108"/>
      <c r="IR722" s="108"/>
      <c r="IS722" s="108"/>
      <c r="IT722" s="108"/>
      <c r="IU722" s="108"/>
      <c r="IV722" s="108"/>
    </row>
    <row r="723" spans="1:256" s="108" customFormat="1" x14ac:dyDescent="0.2">
      <c r="A723" s="108" t="s">
        <v>555</v>
      </c>
      <c r="B723" s="108" t="s">
        <v>432</v>
      </c>
      <c r="C723" s="108" t="s">
        <v>1663</v>
      </c>
      <c r="D723" s="123">
        <v>35389</v>
      </c>
      <c r="E723" s="116" t="s">
        <v>149</v>
      </c>
      <c r="F723" s="120" t="s">
        <v>554</v>
      </c>
      <c r="G723" s="120" t="s">
        <v>161</v>
      </c>
      <c r="H723" s="108" t="s">
        <v>238</v>
      </c>
      <c r="I723" s="108" t="s">
        <v>207</v>
      </c>
      <c r="J723" s="120" t="s">
        <v>241</v>
      </c>
      <c r="K723" s="108" t="s">
        <v>238</v>
      </c>
      <c r="L723" s="108" t="s">
        <v>215</v>
      </c>
      <c r="M723" s="120" t="s">
        <v>241</v>
      </c>
      <c r="N723" s="108" t="s">
        <v>555</v>
      </c>
      <c r="O723" s="108" t="s">
        <v>215</v>
      </c>
      <c r="P723" s="120" t="s">
        <v>161</v>
      </c>
      <c r="Q723" s="108" t="s">
        <v>194</v>
      </c>
      <c r="R723" s="108" t="s">
        <v>215</v>
      </c>
      <c r="S723" s="120" t="s">
        <v>269</v>
      </c>
      <c r="V723" s="120"/>
      <c r="Y723" s="120"/>
      <c r="AB723" s="120"/>
      <c r="AE723" s="120"/>
    </row>
    <row r="724" spans="1:256" s="108" customFormat="1" x14ac:dyDescent="0.2">
      <c r="C724" s="108" t="s">
        <v>648</v>
      </c>
      <c r="D724" s="123">
        <v>34043</v>
      </c>
      <c r="E724" s="109" t="s">
        <v>551</v>
      </c>
      <c r="F724" s="108" t="s">
        <v>756</v>
      </c>
      <c r="G724" s="120"/>
      <c r="H724" s="108" t="s">
        <v>80</v>
      </c>
      <c r="I724" s="108" t="s">
        <v>242</v>
      </c>
      <c r="J724" s="120" t="s">
        <v>2667</v>
      </c>
      <c r="K724" s="108" t="s">
        <v>80</v>
      </c>
      <c r="L724" s="108" t="s">
        <v>105</v>
      </c>
      <c r="M724" s="120"/>
      <c r="N724" s="108" t="s">
        <v>80</v>
      </c>
      <c r="O724" s="108" t="s">
        <v>134</v>
      </c>
      <c r="P724" s="120"/>
      <c r="Q724" s="108" t="s">
        <v>80</v>
      </c>
      <c r="R724" s="108" t="s">
        <v>134</v>
      </c>
      <c r="S724" s="120"/>
      <c r="T724" s="108" t="s">
        <v>80</v>
      </c>
      <c r="U724" s="108" t="s">
        <v>134</v>
      </c>
      <c r="V724" s="120" t="s">
        <v>650</v>
      </c>
      <c r="X724" s="109"/>
      <c r="Y724" s="109"/>
      <c r="Z724" s="108" t="s">
        <v>80</v>
      </c>
      <c r="AA724" s="109" t="s">
        <v>170</v>
      </c>
      <c r="AB724" s="109" t="s">
        <v>651</v>
      </c>
      <c r="AD724" s="109"/>
      <c r="AE724" s="109"/>
      <c r="AG724" s="109"/>
      <c r="AH724" s="109"/>
      <c r="AJ724" s="109"/>
      <c r="AK724" s="109"/>
      <c r="AM724" s="109"/>
      <c r="AN724" s="109"/>
      <c r="AP724" s="109"/>
      <c r="AQ724" s="109"/>
      <c r="AS724" s="109"/>
      <c r="AT724" s="109"/>
      <c r="AV724" s="109"/>
      <c r="AW724" s="109"/>
      <c r="AY724" s="109"/>
      <c r="AZ724" s="109"/>
    </row>
    <row r="725" spans="1:256" s="108" customFormat="1" x14ac:dyDescent="0.2">
      <c r="A725" s="108" t="s">
        <v>445</v>
      </c>
      <c r="B725" s="108" t="s">
        <v>324</v>
      </c>
      <c r="C725" s="108" t="s">
        <v>2663</v>
      </c>
      <c r="D725" s="123">
        <v>32912</v>
      </c>
      <c r="E725" s="109" t="s">
        <v>1573</v>
      </c>
      <c r="F725" s="109" t="s">
        <v>3427</v>
      </c>
      <c r="G725" s="120"/>
      <c r="H725" s="108" t="s">
        <v>445</v>
      </c>
      <c r="I725" s="109" t="s">
        <v>170</v>
      </c>
      <c r="J725" s="109"/>
      <c r="K725" s="108" t="s">
        <v>445</v>
      </c>
      <c r="L725" s="109" t="s">
        <v>170</v>
      </c>
      <c r="M725" s="109"/>
      <c r="N725" s="108" t="s">
        <v>445</v>
      </c>
      <c r="O725" s="109" t="s">
        <v>170</v>
      </c>
      <c r="P725" s="109"/>
      <c r="Q725" s="108" t="s">
        <v>445</v>
      </c>
      <c r="R725" s="109" t="s">
        <v>434</v>
      </c>
      <c r="S725" s="109"/>
      <c r="T725" s="108" t="s">
        <v>445</v>
      </c>
      <c r="U725" s="109" t="s">
        <v>434</v>
      </c>
      <c r="V725" s="109"/>
      <c r="W725" s="108" t="s">
        <v>445</v>
      </c>
      <c r="X725" s="109" t="s">
        <v>434</v>
      </c>
      <c r="Y725" s="109"/>
      <c r="Z725" s="108" t="s">
        <v>445</v>
      </c>
      <c r="AA725" s="109" t="s">
        <v>434</v>
      </c>
      <c r="AB725" s="109"/>
      <c r="AC725" s="108" t="s">
        <v>445</v>
      </c>
      <c r="AD725" s="109" t="s">
        <v>434</v>
      </c>
      <c r="AE725" s="109"/>
      <c r="AF725" s="108" t="s">
        <v>445</v>
      </c>
      <c r="AG725" s="109" t="s">
        <v>1299</v>
      </c>
      <c r="AH725" s="109"/>
      <c r="AI725" s="108" t="s">
        <v>445</v>
      </c>
      <c r="AJ725" s="109" t="s">
        <v>1577</v>
      </c>
      <c r="AK725" s="109"/>
      <c r="AL725" s="108" t="s">
        <v>445</v>
      </c>
      <c r="AM725" s="109" t="s">
        <v>1577</v>
      </c>
      <c r="AN725" s="109"/>
      <c r="AO725" s="108" t="s">
        <v>445</v>
      </c>
      <c r="AP725" s="109" t="s">
        <v>1577</v>
      </c>
      <c r="AQ725" s="109"/>
      <c r="AR725" s="108" t="s">
        <v>445</v>
      </c>
      <c r="AS725" s="109" t="s">
        <v>1577</v>
      </c>
      <c r="AT725" s="109"/>
      <c r="AV725" s="109"/>
      <c r="AW725" s="109"/>
      <c r="AY725" s="109"/>
      <c r="AZ725" s="109"/>
    </row>
    <row r="726" spans="1:256" s="108" customFormat="1" x14ac:dyDescent="0.2">
      <c r="C726" s="108" t="s">
        <v>3119</v>
      </c>
      <c r="D726" s="123">
        <v>36682</v>
      </c>
      <c r="E726" s="109" t="s">
        <v>114</v>
      </c>
      <c r="F726" s="109" t="s">
        <v>237</v>
      </c>
      <c r="G726" s="120"/>
      <c r="I726" s="116"/>
      <c r="J726" s="120"/>
      <c r="K726" s="108" t="s">
        <v>421</v>
      </c>
      <c r="L726" s="116" t="s">
        <v>105</v>
      </c>
      <c r="M726" s="120" t="s">
        <v>412</v>
      </c>
      <c r="O726" s="116"/>
      <c r="P726" s="120"/>
      <c r="R726" s="116"/>
      <c r="S726" s="120"/>
      <c r="U726" s="116"/>
      <c r="V726" s="120"/>
      <c r="X726" s="116"/>
      <c r="Y726" s="120"/>
      <c r="AA726" s="116"/>
      <c r="AB726" s="120"/>
      <c r="AD726" s="116"/>
      <c r="AE726" s="120"/>
      <c r="AG726" s="116"/>
      <c r="AH726" s="120"/>
      <c r="AJ726" s="116"/>
      <c r="AK726" s="120"/>
      <c r="AM726" s="116"/>
      <c r="AN726" s="120"/>
      <c r="BB726" s="109"/>
      <c r="BC726" s="109"/>
      <c r="BE726" s="109"/>
      <c r="BF726" s="109"/>
      <c r="BH726" s="109"/>
      <c r="BI726" s="109"/>
      <c r="BK726" s="109"/>
      <c r="BL726" s="109"/>
      <c r="BN726" s="109"/>
      <c r="BO726" s="109"/>
      <c r="BQ726" s="123"/>
      <c r="BR726" s="109"/>
      <c r="BS726" s="116"/>
      <c r="BU726" s="120"/>
      <c r="BV726" s="116"/>
      <c r="BW726" s="116"/>
      <c r="BX726" s="125"/>
    </row>
    <row r="727" spans="1:256" ht="12.75" customHeight="1" x14ac:dyDescent="0.2">
      <c r="A727" s="108" t="s">
        <v>156</v>
      </c>
      <c r="B727" s="108" t="s">
        <v>324</v>
      </c>
      <c r="C727" s="108" t="s">
        <v>4033</v>
      </c>
      <c r="D727" s="123">
        <v>37505</v>
      </c>
      <c r="E727" s="109" t="s">
        <v>4445</v>
      </c>
      <c r="F727" s="120"/>
      <c r="G727" s="120" t="s">
        <v>141</v>
      </c>
      <c r="H727" s="108"/>
      <c r="I727" s="108"/>
      <c r="J727" s="120"/>
      <c r="K727" s="108"/>
      <c r="L727" s="108"/>
      <c r="M727" s="120"/>
      <c r="N727" s="108"/>
      <c r="O727" s="108"/>
      <c r="P727" s="120"/>
      <c r="Q727" s="108"/>
      <c r="R727" s="108"/>
      <c r="S727" s="120"/>
      <c r="T727" s="108"/>
      <c r="U727" s="108"/>
      <c r="V727" s="120"/>
      <c r="W727" s="108"/>
      <c r="X727" s="108"/>
      <c r="Y727" s="120"/>
      <c r="Z727" s="108"/>
      <c r="AA727" s="108"/>
      <c r="AB727" s="120"/>
      <c r="AC727" s="108"/>
      <c r="AD727" s="108"/>
      <c r="AE727" s="120"/>
      <c r="AF727" s="108"/>
      <c r="AG727" s="108"/>
      <c r="AH727" s="108"/>
      <c r="AI727" s="108"/>
      <c r="AJ727" s="108"/>
      <c r="AK727" s="108"/>
      <c r="AL727" s="108"/>
      <c r="AM727" s="108"/>
      <c r="AN727" s="108"/>
      <c r="AO727" s="108"/>
      <c r="AP727" s="108"/>
      <c r="AQ727" s="108"/>
      <c r="AR727" s="108"/>
      <c r="AS727" s="108"/>
      <c r="AT727" s="108"/>
      <c r="AU727" s="108"/>
      <c r="AV727" s="108"/>
      <c r="AW727" s="108"/>
      <c r="AX727" s="108"/>
      <c r="AY727" s="108"/>
      <c r="AZ727" s="108"/>
    </row>
    <row r="728" spans="1:256" s="108" customFormat="1" x14ac:dyDescent="0.2">
      <c r="A728" s="108" t="s">
        <v>298</v>
      </c>
      <c r="B728" s="108" t="s">
        <v>583</v>
      </c>
      <c r="C728" s="108" t="s">
        <v>4815</v>
      </c>
      <c r="D728" s="123">
        <v>37195</v>
      </c>
      <c r="E728" s="109" t="s">
        <v>4445</v>
      </c>
      <c r="F728" s="120"/>
      <c r="G728" s="120" t="s">
        <v>224</v>
      </c>
      <c r="J728" s="120"/>
      <c r="M728" s="120"/>
      <c r="P728" s="120"/>
      <c r="S728" s="120"/>
      <c r="V728" s="120"/>
      <c r="Y728" s="120"/>
      <c r="AB728" s="120"/>
      <c r="AE728" s="120"/>
    </row>
    <row r="729" spans="1:256" s="108" customFormat="1" x14ac:dyDescent="0.2">
      <c r="C729" s="108" t="s">
        <v>4816</v>
      </c>
      <c r="D729" s="123">
        <v>35661</v>
      </c>
      <c r="E729" s="116" t="s">
        <v>136</v>
      </c>
      <c r="F729" s="120" t="s">
        <v>548</v>
      </c>
      <c r="G729" s="120"/>
      <c r="J729" s="120"/>
      <c r="K729" s="108" t="s">
        <v>103</v>
      </c>
      <c r="L729" s="108" t="s">
        <v>434</v>
      </c>
      <c r="M729" s="120" t="s">
        <v>4817</v>
      </c>
      <c r="N729" s="108" t="s">
        <v>103</v>
      </c>
      <c r="O729" s="108" t="s">
        <v>434</v>
      </c>
      <c r="P729" s="120" t="s">
        <v>4818</v>
      </c>
      <c r="Q729" s="108" t="s">
        <v>103</v>
      </c>
      <c r="R729" s="108" t="s">
        <v>434</v>
      </c>
      <c r="S729" s="120" t="s">
        <v>1171</v>
      </c>
      <c r="T729" s="108" t="s">
        <v>103</v>
      </c>
      <c r="U729" s="108" t="s">
        <v>434</v>
      </c>
      <c r="V729" s="120" t="s">
        <v>4819</v>
      </c>
      <c r="W729" s="108" t="s">
        <v>103</v>
      </c>
      <c r="X729" s="108" t="s">
        <v>434</v>
      </c>
      <c r="Y729" s="120" t="s">
        <v>4820</v>
      </c>
      <c r="AB729" s="120"/>
      <c r="AE729" s="120"/>
      <c r="BB729" s="36"/>
      <c r="BC729" s="36"/>
      <c r="BE729" s="36"/>
      <c r="BF729" s="36"/>
      <c r="BH729" s="36"/>
      <c r="BI729" s="36"/>
      <c r="BK729" s="36"/>
      <c r="BL729" s="36"/>
      <c r="BN729" s="36"/>
      <c r="BO729" s="8"/>
      <c r="BR729" s="8"/>
      <c r="BS729" s="8"/>
      <c r="BT729" s="8"/>
      <c r="BU729" s="8"/>
      <c r="BW729" s="9"/>
      <c r="BX729" s="9"/>
    </row>
    <row r="730" spans="1:256" s="108" customFormat="1" x14ac:dyDescent="0.2">
      <c r="A730" s="108" t="s">
        <v>399</v>
      </c>
      <c r="B730" s="108" t="s">
        <v>105</v>
      </c>
      <c r="C730" s="108" t="s">
        <v>1589</v>
      </c>
      <c r="D730" s="123">
        <v>36068</v>
      </c>
      <c r="E730" s="116" t="s">
        <v>1590</v>
      </c>
      <c r="F730" s="116" t="s">
        <v>4821</v>
      </c>
      <c r="G730" s="120" t="s">
        <v>141</v>
      </c>
      <c r="J730" s="120"/>
      <c r="K730" s="108" t="s">
        <v>397</v>
      </c>
      <c r="L730" s="108" t="s">
        <v>170</v>
      </c>
      <c r="M730" s="120" t="s">
        <v>398</v>
      </c>
      <c r="N730" s="108" t="s">
        <v>397</v>
      </c>
      <c r="O730" s="108" t="s">
        <v>170</v>
      </c>
      <c r="P730" s="120" t="s">
        <v>412</v>
      </c>
      <c r="S730" s="120"/>
      <c r="T730" s="108" t="s">
        <v>386</v>
      </c>
      <c r="U730" s="108" t="s">
        <v>227</v>
      </c>
      <c r="V730" s="120" t="s">
        <v>164</v>
      </c>
      <c r="Y730" s="120"/>
      <c r="AB730" s="120"/>
      <c r="AE730" s="120"/>
    </row>
    <row r="731" spans="1:256" s="108" customFormat="1" x14ac:dyDescent="0.2">
      <c r="A731" s="108" t="s">
        <v>103</v>
      </c>
      <c r="B731" s="108" t="s">
        <v>93</v>
      </c>
      <c r="C731" s="108" t="s">
        <v>3921</v>
      </c>
      <c r="D731" s="123">
        <v>37551</v>
      </c>
      <c r="E731" s="109" t="s">
        <v>4435</v>
      </c>
      <c r="F731" s="120"/>
      <c r="G731" s="120" t="s">
        <v>2329</v>
      </c>
      <c r="J731" s="120"/>
      <c r="M731" s="120"/>
      <c r="P731" s="120"/>
      <c r="S731" s="120"/>
      <c r="V731" s="120"/>
      <c r="Y731" s="120"/>
      <c r="AB731" s="120"/>
      <c r="AE731" s="120"/>
    </row>
    <row r="732" spans="1:256" s="108" customFormat="1" x14ac:dyDescent="0.2">
      <c r="C732" s="108" t="s">
        <v>2733</v>
      </c>
      <c r="D732" s="123">
        <v>34673</v>
      </c>
      <c r="E732" s="116" t="s">
        <v>405</v>
      </c>
      <c r="F732" s="120" t="s">
        <v>1226</v>
      </c>
      <c r="G732" s="120"/>
      <c r="H732" s="108" t="s">
        <v>740</v>
      </c>
      <c r="I732" s="108" t="s">
        <v>128</v>
      </c>
      <c r="J732" s="120" t="s">
        <v>4822</v>
      </c>
      <c r="K732" s="108" t="s">
        <v>740</v>
      </c>
      <c r="L732" s="108" t="s">
        <v>128</v>
      </c>
      <c r="M732" s="120" t="s">
        <v>2735</v>
      </c>
      <c r="N732" s="108" t="s">
        <v>2736</v>
      </c>
      <c r="O732" s="108" t="s">
        <v>128</v>
      </c>
      <c r="P732" s="120" t="s">
        <v>2737</v>
      </c>
      <c r="Q732" s="108" t="s">
        <v>740</v>
      </c>
      <c r="R732" s="108" t="s">
        <v>128</v>
      </c>
      <c r="S732" s="120" t="s">
        <v>2738</v>
      </c>
      <c r="T732" s="108" t="s">
        <v>308</v>
      </c>
      <c r="U732" s="108" t="s">
        <v>330</v>
      </c>
      <c r="V732" s="120" t="s">
        <v>4823</v>
      </c>
      <c r="W732" s="108" t="s">
        <v>329</v>
      </c>
      <c r="X732" s="108" t="s">
        <v>330</v>
      </c>
      <c r="Y732" s="120" t="s">
        <v>228</v>
      </c>
      <c r="Z732" s="108" t="s">
        <v>329</v>
      </c>
      <c r="AA732" s="108" t="s">
        <v>330</v>
      </c>
      <c r="AB732" s="120" t="s">
        <v>241</v>
      </c>
      <c r="AC732" s="108" t="s">
        <v>329</v>
      </c>
      <c r="AD732" s="108" t="s">
        <v>330</v>
      </c>
      <c r="AE732" s="120" t="s">
        <v>266</v>
      </c>
    </row>
    <row r="733" spans="1:256" s="108" customFormat="1" x14ac:dyDescent="0.2">
      <c r="A733" s="108" t="s">
        <v>419</v>
      </c>
      <c r="B733" s="108" t="s">
        <v>242</v>
      </c>
      <c r="C733" s="108" t="s">
        <v>3732</v>
      </c>
      <c r="D733" s="123">
        <v>36482</v>
      </c>
      <c r="E733" s="109" t="s">
        <v>98</v>
      </c>
      <c r="F733" s="109" t="s">
        <v>98</v>
      </c>
      <c r="G733" s="120" t="s">
        <v>292</v>
      </c>
      <c r="H733" s="108" t="s">
        <v>345</v>
      </c>
      <c r="I733" s="116" t="s">
        <v>242</v>
      </c>
      <c r="J733" s="120" t="s">
        <v>605</v>
      </c>
      <c r="K733" s="108" t="s">
        <v>340</v>
      </c>
      <c r="L733" s="116" t="s">
        <v>242</v>
      </c>
      <c r="M733" s="120" t="s">
        <v>341</v>
      </c>
      <c r="O733" s="116"/>
      <c r="P733" s="120"/>
      <c r="R733" s="116"/>
      <c r="S733" s="120"/>
      <c r="U733" s="116"/>
      <c r="V733" s="120"/>
      <c r="X733" s="116"/>
      <c r="Y733" s="120"/>
      <c r="AA733" s="116"/>
      <c r="AB733" s="120"/>
      <c r="AD733" s="116"/>
      <c r="AE733" s="120"/>
      <c r="AG733" s="116"/>
      <c r="AH733" s="120"/>
      <c r="AJ733" s="116"/>
      <c r="AK733" s="120"/>
      <c r="AM733" s="116"/>
      <c r="AN733" s="120"/>
    </row>
    <row r="734" spans="1:256" s="108" customFormat="1" x14ac:dyDescent="0.2">
      <c r="A734" s="108" t="s">
        <v>202</v>
      </c>
      <c r="B734" s="109" t="s">
        <v>207</v>
      </c>
      <c r="C734" s="108" t="s">
        <v>4824</v>
      </c>
      <c r="D734" s="123">
        <v>35751</v>
      </c>
      <c r="E734" s="116" t="s">
        <v>150</v>
      </c>
      <c r="F734" s="120" t="s">
        <v>149</v>
      </c>
      <c r="G734" s="120" t="s">
        <v>247</v>
      </c>
      <c r="I734" s="109"/>
      <c r="J734" s="120"/>
      <c r="M734" s="120"/>
      <c r="N734" s="108" t="s">
        <v>258</v>
      </c>
      <c r="O734" s="108" t="s">
        <v>105</v>
      </c>
      <c r="P734" s="120" t="s">
        <v>247</v>
      </c>
      <c r="Q734" s="108" t="s">
        <v>202</v>
      </c>
      <c r="R734" s="108" t="s">
        <v>105</v>
      </c>
      <c r="S734" s="120" t="s">
        <v>594</v>
      </c>
      <c r="T734" s="108" t="s">
        <v>265</v>
      </c>
      <c r="U734" s="108" t="s">
        <v>105</v>
      </c>
      <c r="V734" s="120" t="s">
        <v>241</v>
      </c>
      <c r="Y734" s="120"/>
      <c r="AB734" s="120"/>
      <c r="AE734" s="120"/>
    </row>
    <row r="735" spans="1:256" s="108" customFormat="1" x14ac:dyDescent="0.2">
      <c r="C735" s="108" t="s">
        <v>4825</v>
      </c>
      <c r="D735" s="123">
        <v>36350</v>
      </c>
      <c r="E735" s="109" t="s">
        <v>416</v>
      </c>
      <c r="F735" s="120" t="s">
        <v>1079</v>
      </c>
      <c r="G735" s="120"/>
      <c r="J735" s="120"/>
      <c r="K735" s="108" t="s">
        <v>298</v>
      </c>
      <c r="L735" s="108" t="s">
        <v>123</v>
      </c>
      <c r="M735" s="120" t="s">
        <v>241</v>
      </c>
      <c r="N735" s="108" t="s">
        <v>329</v>
      </c>
      <c r="O735" s="108" t="s">
        <v>123</v>
      </c>
      <c r="P735" s="120" t="s">
        <v>339</v>
      </c>
      <c r="S735" s="120"/>
      <c r="V735" s="120"/>
      <c r="Y735" s="120"/>
      <c r="AB735" s="120"/>
      <c r="AE735" s="120"/>
    </row>
    <row r="736" spans="1:256" x14ac:dyDescent="0.2">
      <c r="A736" s="108" t="s">
        <v>103</v>
      </c>
      <c r="B736" s="108" t="s">
        <v>252</v>
      </c>
      <c r="C736" s="108" t="s">
        <v>653</v>
      </c>
      <c r="D736" s="123">
        <v>34532</v>
      </c>
      <c r="E736" s="109" t="s">
        <v>654</v>
      </c>
      <c r="F736" s="108" t="s">
        <v>4826</v>
      </c>
      <c r="G736" s="120" t="s">
        <v>652</v>
      </c>
      <c r="H736" s="108" t="s">
        <v>103</v>
      </c>
      <c r="I736" s="108" t="s">
        <v>252</v>
      </c>
      <c r="J736" s="109" t="s">
        <v>4827</v>
      </c>
      <c r="K736" s="108" t="s">
        <v>103</v>
      </c>
      <c r="L736" s="108" t="s">
        <v>324</v>
      </c>
      <c r="M736" s="109" t="s">
        <v>657</v>
      </c>
      <c r="N736" s="108" t="s">
        <v>103</v>
      </c>
      <c r="O736" s="108" t="s">
        <v>324</v>
      </c>
      <c r="P736" s="109" t="s">
        <v>658</v>
      </c>
      <c r="Q736" s="108" t="s">
        <v>103</v>
      </c>
      <c r="R736" s="108" t="s">
        <v>324</v>
      </c>
      <c r="S736" s="109" t="s">
        <v>659</v>
      </c>
      <c r="T736" s="108" t="s">
        <v>103</v>
      </c>
      <c r="U736" s="108" t="s">
        <v>324</v>
      </c>
      <c r="V736" s="109" t="s">
        <v>660</v>
      </c>
      <c r="W736" s="108" t="s">
        <v>103</v>
      </c>
      <c r="X736" s="108" t="s">
        <v>324</v>
      </c>
      <c r="Y736" s="109" t="s">
        <v>661</v>
      </c>
      <c r="Z736" s="108" t="s">
        <v>103</v>
      </c>
      <c r="AA736" s="108" t="s">
        <v>324</v>
      </c>
      <c r="AB736" s="109" t="s">
        <v>662</v>
      </c>
      <c r="AC736" s="108" t="s">
        <v>103</v>
      </c>
      <c r="AD736" s="108" t="s">
        <v>324</v>
      </c>
      <c r="AE736" s="109" t="s">
        <v>663</v>
      </c>
      <c r="AF736" s="108" t="s">
        <v>103</v>
      </c>
      <c r="AG736" s="108" t="s">
        <v>324</v>
      </c>
      <c r="AH736" s="109" t="s">
        <v>664</v>
      </c>
      <c r="AI736" s="108"/>
      <c r="AJ736" s="108"/>
      <c r="AK736" s="108"/>
      <c r="AL736" s="108"/>
      <c r="AM736" s="108"/>
      <c r="AN736" s="108"/>
      <c r="AO736" s="108"/>
      <c r="AP736" s="108"/>
      <c r="AQ736" s="108"/>
      <c r="AR736" s="108"/>
      <c r="AS736" s="108"/>
      <c r="AT736" s="108"/>
      <c r="AU736" s="108"/>
      <c r="AV736" s="108"/>
      <c r="AW736" s="108"/>
      <c r="AX736" s="108"/>
      <c r="AY736" s="108"/>
      <c r="AZ736" s="108"/>
      <c r="BA736" s="108"/>
      <c r="BB736" s="108"/>
      <c r="BC736" s="108"/>
      <c r="BD736" s="108"/>
      <c r="BE736" s="108"/>
      <c r="BF736" s="108"/>
      <c r="BG736" s="108"/>
      <c r="BH736" s="108"/>
      <c r="BI736" s="108"/>
      <c r="BJ736" s="108"/>
      <c r="BK736" s="108"/>
      <c r="BL736" s="108"/>
      <c r="BM736" s="108"/>
      <c r="BN736" s="108"/>
      <c r="BO736" s="108"/>
      <c r="BP736" s="108"/>
      <c r="BQ736" s="108"/>
      <c r="BR736" s="108"/>
      <c r="BS736" s="108"/>
      <c r="BT736" s="108"/>
      <c r="BU736" s="108"/>
      <c r="BV736" s="108"/>
      <c r="BW736" s="108"/>
      <c r="BX736" s="108"/>
      <c r="BY736" s="108"/>
      <c r="BZ736" s="108"/>
      <c r="CA736" s="108"/>
      <c r="CB736" s="108"/>
      <c r="CC736" s="108"/>
      <c r="CD736" s="108"/>
      <c r="CE736" s="108"/>
      <c r="CF736" s="108"/>
      <c r="CG736" s="108"/>
      <c r="CH736" s="108"/>
      <c r="CI736" s="108"/>
      <c r="CJ736" s="108"/>
      <c r="CK736" s="108"/>
      <c r="CL736" s="108"/>
      <c r="CM736" s="108"/>
      <c r="CN736" s="108"/>
      <c r="CO736" s="108"/>
      <c r="CP736" s="108"/>
      <c r="CQ736" s="108"/>
      <c r="CR736" s="108"/>
      <c r="CS736" s="108"/>
      <c r="CT736" s="108"/>
      <c r="CU736" s="108"/>
      <c r="CV736" s="108"/>
      <c r="CW736" s="108"/>
      <c r="CX736" s="108"/>
      <c r="CY736" s="108"/>
      <c r="CZ736" s="108"/>
      <c r="DA736" s="108"/>
      <c r="DB736" s="108"/>
      <c r="DC736" s="108"/>
      <c r="DD736" s="108"/>
      <c r="DE736" s="108"/>
      <c r="DF736" s="108"/>
      <c r="DG736" s="108"/>
      <c r="DH736" s="108"/>
      <c r="DI736" s="108"/>
      <c r="DJ736" s="108"/>
      <c r="DK736" s="108"/>
      <c r="DL736" s="108"/>
      <c r="DM736" s="108"/>
      <c r="DN736" s="108"/>
      <c r="DO736" s="108"/>
      <c r="DP736" s="108"/>
      <c r="DQ736" s="108"/>
      <c r="DR736" s="108"/>
      <c r="DS736" s="108"/>
      <c r="DT736" s="108"/>
      <c r="DU736" s="108"/>
      <c r="DV736" s="108"/>
      <c r="DW736" s="108"/>
      <c r="DX736" s="108"/>
      <c r="DY736" s="108"/>
      <c r="DZ736" s="108"/>
      <c r="EA736" s="108"/>
      <c r="EB736" s="108"/>
      <c r="EC736" s="108"/>
      <c r="ED736" s="108"/>
      <c r="EE736" s="108"/>
      <c r="EF736" s="108"/>
      <c r="EG736" s="108"/>
      <c r="EH736" s="108"/>
      <c r="EI736" s="108"/>
      <c r="EJ736" s="108"/>
      <c r="EK736" s="108"/>
      <c r="EL736" s="108"/>
      <c r="EM736" s="108"/>
      <c r="EN736" s="108"/>
      <c r="EO736" s="108"/>
      <c r="EP736" s="108"/>
      <c r="EQ736" s="108"/>
      <c r="ER736" s="108"/>
      <c r="ES736" s="108"/>
      <c r="ET736" s="108"/>
      <c r="EU736" s="108"/>
      <c r="EV736" s="108"/>
      <c r="EW736" s="108"/>
      <c r="EX736" s="108"/>
      <c r="EY736" s="108"/>
      <c r="EZ736" s="108"/>
      <c r="FA736" s="108"/>
      <c r="FB736" s="108"/>
      <c r="FC736" s="108"/>
      <c r="FD736" s="108"/>
      <c r="FE736" s="108"/>
      <c r="FF736" s="108"/>
      <c r="FG736" s="108"/>
      <c r="FH736" s="108"/>
      <c r="FI736" s="108"/>
      <c r="FJ736" s="108"/>
      <c r="FK736" s="108"/>
      <c r="FL736" s="108"/>
      <c r="FM736" s="108"/>
      <c r="FN736" s="108"/>
      <c r="FO736" s="108"/>
      <c r="FP736" s="108"/>
      <c r="FQ736" s="108"/>
      <c r="FR736" s="108"/>
      <c r="FS736" s="108"/>
      <c r="FT736" s="108"/>
      <c r="FU736" s="108"/>
      <c r="FV736" s="108"/>
      <c r="FW736" s="108"/>
      <c r="FX736" s="108"/>
      <c r="FY736" s="108"/>
      <c r="FZ736" s="108"/>
      <c r="GA736" s="108"/>
      <c r="GB736" s="108"/>
      <c r="GC736" s="108"/>
      <c r="GD736" s="108"/>
      <c r="GE736" s="108"/>
      <c r="GF736" s="108"/>
      <c r="GG736" s="108"/>
      <c r="GH736" s="108"/>
      <c r="GI736" s="108"/>
      <c r="GJ736" s="108"/>
      <c r="GK736" s="108"/>
      <c r="GL736" s="108"/>
      <c r="GM736" s="108"/>
      <c r="GN736" s="108"/>
      <c r="GO736" s="108"/>
      <c r="GP736" s="108"/>
      <c r="GQ736" s="108"/>
      <c r="GR736" s="108"/>
      <c r="GS736" s="108"/>
      <c r="GT736" s="108"/>
      <c r="GU736" s="108"/>
      <c r="GV736" s="108"/>
      <c r="GW736" s="108"/>
      <c r="GX736" s="108"/>
      <c r="GY736" s="108"/>
      <c r="GZ736" s="108"/>
      <c r="HA736" s="108"/>
      <c r="HB736" s="108"/>
      <c r="HC736" s="108"/>
      <c r="HD736" s="108"/>
      <c r="HE736" s="108"/>
      <c r="HF736" s="108"/>
      <c r="HG736" s="108"/>
      <c r="HH736" s="108"/>
      <c r="HI736" s="108"/>
      <c r="HJ736" s="108"/>
      <c r="HK736" s="108"/>
      <c r="HL736" s="108"/>
      <c r="HM736" s="108"/>
      <c r="HN736" s="108"/>
      <c r="HO736" s="108"/>
      <c r="HP736" s="108"/>
      <c r="HQ736" s="108"/>
      <c r="HR736" s="108"/>
      <c r="HS736" s="108"/>
      <c r="HT736" s="108"/>
      <c r="HU736" s="108"/>
      <c r="HV736" s="108"/>
      <c r="HW736" s="108"/>
      <c r="HX736" s="108"/>
      <c r="HY736" s="108"/>
      <c r="HZ736" s="108"/>
      <c r="IA736" s="108"/>
      <c r="IB736" s="108"/>
      <c r="IC736" s="108"/>
      <c r="ID736" s="108"/>
      <c r="IE736" s="108"/>
      <c r="IF736" s="108"/>
      <c r="IG736" s="108"/>
      <c r="IH736" s="108"/>
      <c r="II736" s="108"/>
      <c r="IJ736" s="108"/>
      <c r="IK736" s="108"/>
      <c r="IL736" s="108"/>
      <c r="IM736" s="108"/>
      <c r="IN736" s="108"/>
      <c r="IO736" s="108"/>
      <c r="IP736" s="108"/>
      <c r="IQ736" s="108"/>
      <c r="IR736" s="108"/>
      <c r="IS736" s="108"/>
      <c r="IT736" s="108"/>
      <c r="IU736" s="108"/>
      <c r="IV736" s="108"/>
    </row>
    <row r="737" spans="1:76" s="108" customFormat="1" x14ac:dyDescent="0.2">
      <c r="A737" s="108" t="s">
        <v>156</v>
      </c>
      <c r="B737" s="108" t="s">
        <v>93</v>
      </c>
      <c r="C737" s="108" t="s">
        <v>1341</v>
      </c>
      <c r="D737" s="123">
        <v>34675</v>
      </c>
      <c r="E737" s="109" t="s">
        <v>654</v>
      </c>
      <c r="F737" s="108" t="s">
        <v>654</v>
      </c>
      <c r="G737" s="120" t="s">
        <v>141</v>
      </c>
      <c r="H737" s="108" t="s">
        <v>162</v>
      </c>
      <c r="I737" s="108" t="s">
        <v>93</v>
      </c>
      <c r="J737" s="109" t="s">
        <v>4465</v>
      </c>
      <c r="K737" s="108" t="s">
        <v>156</v>
      </c>
      <c r="L737" s="108" t="s">
        <v>93</v>
      </c>
      <c r="M737" s="109" t="s">
        <v>141</v>
      </c>
      <c r="N737" s="108" t="s">
        <v>156</v>
      </c>
      <c r="O737" s="108" t="s">
        <v>93</v>
      </c>
      <c r="P737" s="109" t="s">
        <v>164</v>
      </c>
      <c r="Q737" s="108" t="s">
        <v>156</v>
      </c>
      <c r="R737" s="108" t="s">
        <v>93</v>
      </c>
      <c r="S737" s="109" t="s">
        <v>141</v>
      </c>
      <c r="T737" s="108" t="s">
        <v>156</v>
      </c>
      <c r="U737" s="108" t="s">
        <v>242</v>
      </c>
      <c r="V737" s="109" t="s">
        <v>141</v>
      </c>
      <c r="W737" s="108" t="s">
        <v>156</v>
      </c>
      <c r="X737" s="108" t="s">
        <v>242</v>
      </c>
      <c r="Y737" s="109" t="s">
        <v>141</v>
      </c>
      <c r="Z737" s="108" t="s">
        <v>1056</v>
      </c>
      <c r="AB737" s="109"/>
      <c r="AC737" s="108" t="s">
        <v>156</v>
      </c>
      <c r="AD737" s="108" t="s">
        <v>242</v>
      </c>
      <c r="AE737" s="109" t="s">
        <v>167</v>
      </c>
      <c r="AF737" s="108" t="s">
        <v>156</v>
      </c>
      <c r="AG737" s="108" t="s">
        <v>1344</v>
      </c>
      <c r="AH737" s="109" t="s">
        <v>141</v>
      </c>
      <c r="BB737" s="116"/>
      <c r="BC737" s="120"/>
      <c r="BE737" s="116"/>
      <c r="BF737" s="120"/>
      <c r="BH737" s="116"/>
      <c r="BI737" s="120"/>
      <c r="BK737" s="116"/>
      <c r="BL737" s="120"/>
      <c r="BN737" s="116"/>
      <c r="BO737" s="120"/>
      <c r="BR737" s="120"/>
      <c r="BS737" s="116"/>
      <c r="BT737" s="116"/>
      <c r="BU737" s="116"/>
      <c r="BV737" s="116"/>
      <c r="BW737" s="116"/>
      <c r="BX737" s="116"/>
    </row>
    <row r="738" spans="1:76" s="108" customFormat="1" x14ac:dyDescent="0.2">
      <c r="A738" s="108" t="s">
        <v>80</v>
      </c>
      <c r="B738" s="108" t="s">
        <v>242</v>
      </c>
      <c r="C738" s="108" t="s">
        <v>2433</v>
      </c>
      <c r="D738" s="123">
        <v>35864</v>
      </c>
      <c r="E738" s="116" t="s">
        <v>1232</v>
      </c>
      <c r="F738" s="120" t="s">
        <v>4828</v>
      </c>
      <c r="G738" s="120"/>
      <c r="H738" s="108" t="s">
        <v>80</v>
      </c>
      <c r="I738" s="108" t="s">
        <v>242</v>
      </c>
      <c r="J738" s="120"/>
      <c r="K738" s="108" t="s">
        <v>80</v>
      </c>
      <c r="L738" s="108" t="s">
        <v>242</v>
      </c>
      <c r="M738" s="120"/>
      <c r="N738" s="108" t="s">
        <v>80</v>
      </c>
      <c r="O738" s="108" t="s">
        <v>242</v>
      </c>
      <c r="P738" s="120"/>
      <c r="Q738" s="108" t="s">
        <v>80</v>
      </c>
      <c r="R738" s="108" t="s">
        <v>242</v>
      </c>
      <c r="S738" s="120"/>
      <c r="T738" s="108" t="s">
        <v>80</v>
      </c>
      <c r="U738" s="108" t="s">
        <v>242</v>
      </c>
      <c r="V738" s="120"/>
      <c r="Y738" s="120"/>
      <c r="AB738" s="120"/>
      <c r="AE738" s="120"/>
      <c r="BB738" s="109"/>
      <c r="BC738" s="109"/>
      <c r="BE738" s="109"/>
      <c r="BF738" s="109"/>
      <c r="BH738" s="109"/>
      <c r="BI738" s="109"/>
      <c r="BK738" s="109"/>
      <c r="BL738" s="109"/>
      <c r="BN738" s="109"/>
      <c r="BO738" s="109"/>
      <c r="BQ738" s="123"/>
      <c r="BR738" s="109"/>
      <c r="BS738" s="116"/>
      <c r="BU738" s="120"/>
      <c r="BV738" s="116"/>
      <c r="BW738" s="116"/>
      <c r="BX738" s="125"/>
    </row>
    <row r="739" spans="1:76" s="108" customFormat="1" x14ac:dyDescent="0.2">
      <c r="C739" s="108" t="s">
        <v>3249</v>
      </c>
      <c r="D739" s="123">
        <v>35906</v>
      </c>
      <c r="E739" s="116" t="s">
        <v>122</v>
      </c>
      <c r="F739" s="120" t="s">
        <v>283</v>
      </c>
      <c r="G739" s="120"/>
      <c r="H739" s="108" t="s">
        <v>103</v>
      </c>
      <c r="I739" s="108" t="s">
        <v>128</v>
      </c>
      <c r="J739" s="120" t="s">
        <v>4829</v>
      </c>
      <c r="K739" s="108" t="s">
        <v>103</v>
      </c>
      <c r="L739" s="108" t="s">
        <v>454</v>
      </c>
      <c r="M739" s="120" t="s">
        <v>4830</v>
      </c>
      <c r="N739" s="108" t="s">
        <v>103</v>
      </c>
      <c r="O739" s="108" t="s">
        <v>454</v>
      </c>
      <c r="P739" s="120" t="s">
        <v>1867</v>
      </c>
      <c r="Q739" s="108" t="s">
        <v>94</v>
      </c>
      <c r="R739" s="108" t="s">
        <v>454</v>
      </c>
      <c r="S739" s="120" t="s">
        <v>3252</v>
      </c>
      <c r="V739" s="120"/>
      <c r="Y739" s="120"/>
      <c r="AB739" s="120"/>
      <c r="AE739" s="120"/>
    </row>
    <row r="740" spans="1:76" s="108" customFormat="1" x14ac:dyDescent="0.2">
      <c r="C740" s="108" t="s">
        <v>4831</v>
      </c>
      <c r="D740" s="123">
        <v>35986</v>
      </c>
      <c r="E740" s="116" t="s">
        <v>121</v>
      </c>
      <c r="F740" s="120" t="s">
        <v>4446</v>
      </c>
      <c r="G740" s="120"/>
      <c r="J740" s="120"/>
      <c r="K740" s="108" t="s">
        <v>263</v>
      </c>
      <c r="L740" s="108" t="s">
        <v>177</v>
      </c>
      <c r="M740" s="120" t="s">
        <v>587</v>
      </c>
      <c r="N740" s="108" t="s">
        <v>212</v>
      </c>
      <c r="O740" s="108" t="s">
        <v>306</v>
      </c>
      <c r="P740" s="120" t="s">
        <v>224</v>
      </c>
      <c r="Q740" s="108" t="s">
        <v>263</v>
      </c>
      <c r="R740" s="108" t="s">
        <v>95</v>
      </c>
      <c r="S740" s="120" t="s">
        <v>587</v>
      </c>
      <c r="T740" s="108" t="s">
        <v>528</v>
      </c>
      <c r="U740" s="108" t="s">
        <v>95</v>
      </c>
      <c r="V740" s="120" t="s">
        <v>542</v>
      </c>
      <c r="W740" s="108" t="s">
        <v>238</v>
      </c>
      <c r="X740" s="108" t="s">
        <v>95</v>
      </c>
      <c r="Y740" s="120" t="s">
        <v>241</v>
      </c>
      <c r="AB740" s="120"/>
      <c r="AE740" s="120"/>
      <c r="BB740" s="36"/>
      <c r="BC740" s="36"/>
      <c r="BE740" s="36"/>
      <c r="BF740" s="36"/>
      <c r="BH740" s="36"/>
      <c r="BI740" s="36"/>
      <c r="BK740" s="36"/>
      <c r="BL740" s="36"/>
      <c r="BN740" s="36"/>
      <c r="BO740" s="8"/>
      <c r="BR740" s="8"/>
      <c r="BS740" s="8"/>
      <c r="BT740" s="8"/>
      <c r="BU740" s="8"/>
      <c r="BW740" s="9"/>
      <c r="BX740" s="9"/>
    </row>
    <row r="741" spans="1:76" s="108" customFormat="1" x14ac:dyDescent="0.2">
      <c r="A741" s="108" t="s">
        <v>379</v>
      </c>
      <c r="B741" s="108" t="s">
        <v>177</v>
      </c>
      <c r="C741" s="108" t="s">
        <v>1803</v>
      </c>
      <c r="D741" s="123">
        <v>37216</v>
      </c>
      <c r="E741" s="109" t="s">
        <v>180</v>
      </c>
      <c r="F741" s="109" t="s">
        <v>98</v>
      </c>
      <c r="G741" s="120" t="s">
        <v>1674</v>
      </c>
      <c r="H741" s="108" t="s">
        <v>379</v>
      </c>
      <c r="I741" s="116" t="s">
        <v>177</v>
      </c>
      <c r="J741" s="120" t="s">
        <v>615</v>
      </c>
      <c r="K741" s="108" t="s">
        <v>379</v>
      </c>
      <c r="L741" s="116" t="s">
        <v>177</v>
      </c>
      <c r="M741" s="120" t="s">
        <v>1097</v>
      </c>
      <c r="O741" s="116"/>
      <c r="P741" s="120"/>
      <c r="R741" s="116"/>
      <c r="S741" s="120"/>
      <c r="U741" s="116"/>
      <c r="V741" s="120"/>
      <c r="X741" s="116"/>
      <c r="Y741" s="120"/>
      <c r="AA741" s="116"/>
      <c r="AB741" s="120"/>
      <c r="AD741" s="116"/>
      <c r="AE741" s="120"/>
      <c r="AG741" s="116"/>
      <c r="AH741" s="120"/>
      <c r="AJ741" s="116"/>
      <c r="AK741" s="120"/>
      <c r="AM741" s="116"/>
      <c r="AN741" s="120"/>
    </row>
    <row r="742" spans="1:76" s="108" customFormat="1" x14ac:dyDescent="0.2">
      <c r="C742" s="108" t="s">
        <v>3607</v>
      </c>
      <c r="D742" s="123">
        <v>34944</v>
      </c>
      <c r="E742" s="109" t="s">
        <v>516</v>
      </c>
      <c r="F742" s="109" t="s">
        <v>4832</v>
      </c>
      <c r="G742" s="120"/>
      <c r="I742" s="109"/>
      <c r="J742" s="109"/>
      <c r="K742" s="108" t="s">
        <v>212</v>
      </c>
      <c r="L742" s="109" t="s">
        <v>81</v>
      </c>
      <c r="M742" s="109" t="s">
        <v>234</v>
      </c>
      <c r="N742" s="108" t="s">
        <v>212</v>
      </c>
      <c r="O742" s="109" t="s">
        <v>81</v>
      </c>
      <c r="P742" s="109" t="s">
        <v>228</v>
      </c>
      <c r="Q742" s="108" t="s">
        <v>212</v>
      </c>
      <c r="R742" s="109" t="s">
        <v>275</v>
      </c>
      <c r="S742" s="109" t="s">
        <v>224</v>
      </c>
      <c r="T742" s="108" t="s">
        <v>258</v>
      </c>
      <c r="U742" s="109" t="s">
        <v>275</v>
      </c>
      <c r="V742" s="109" t="s">
        <v>241</v>
      </c>
      <c r="W742" s="108" t="s">
        <v>226</v>
      </c>
      <c r="X742" s="109" t="s">
        <v>275</v>
      </c>
      <c r="Y742" s="109" t="s">
        <v>224</v>
      </c>
      <c r="Z742" s="108" t="s">
        <v>226</v>
      </c>
      <c r="AA742" s="109" t="s">
        <v>275</v>
      </c>
      <c r="AB742" s="109" t="s">
        <v>234</v>
      </c>
      <c r="AD742" s="109"/>
      <c r="AE742" s="109"/>
      <c r="AG742" s="109"/>
      <c r="AH742" s="109"/>
      <c r="AJ742" s="109"/>
      <c r="AK742" s="109"/>
      <c r="AM742" s="109"/>
      <c r="AN742" s="109"/>
      <c r="AP742" s="109"/>
      <c r="AQ742" s="109"/>
      <c r="AS742" s="109"/>
      <c r="AT742" s="109"/>
      <c r="AV742" s="109"/>
      <c r="AW742" s="109"/>
      <c r="AY742" s="109"/>
      <c r="AZ742" s="109"/>
      <c r="BB742" s="36"/>
      <c r="BC742" s="36"/>
      <c r="BE742" s="36"/>
      <c r="BF742" s="36"/>
      <c r="BH742" s="36"/>
      <c r="BI742" s="36"/>
      <c r="BK742" s="36"/>
      <c r="BL742" s="36"/>
      <c r="BN742" s="36"/>
      <c r="BO742" s="8"/>
      <c r="BR742" s="8"/>
      <c r="BS742" s="8"/>
      <c r="BT742" s="8"/>
      <c r="BU742" s="8"/>
      <c r="BW742" s="9"/>
      <c r="BX742" s="9"/>
    </row>
    <row r="743" spans="1:76" s="108" customFormat="1" x14ac:dyDescent="0.2">
      <c r="C743" s="108" t="s">
        <v>2544</v>
      </c>
      <c r="D743" s="123">
        <v>35129</v>
      </c>
      <c r="E743" s="109" t="s">
        <v>391</v>
      </c>
      <c r="F743" s="109" t="s">
        <v>490</v>
      </c>
      <c r="G743" s="120"/>
      <c r="J743" s="120"/>
      <c r="K743" s="108" t="s">
        <v>399</v>
      </c>
      <c r="L743" s="108" t="s">
        <v>227</v>
      </c>
      <c r="M743" s="120" t="s">
        <v>141</v>
      </c>
      <c r="N743" s="108" t="s">
        <v>397</v>
      </c>
      <c r="O743" s="108" t="s">
        <v>227</v>
      </c>
      <c r="P743" s="120" t="s">
        <v>398</v>
      </c>
      <c r="Q743" s="108" t="s">
        <v>397</v>
      </c>
      <c r="R743" s="108" t="s">
        <v>227</v>
      </c>
      <c r="S743" s="120" t="s">
        <v>398</v>
      </c>
      <c r="T743" s="108" t="s">
        <v>402</v>
      </c>
      <c r="U743" s="109" t="s">
        <v>227</v>
      </c>
      <c r="V743" s="109" t="s">
        <v>164</v>
      </c>
      <c r="W743" s="108" t="s">
        <v>386</v>
      </c>
      <c r="X743" s="109" t="s">
        <v>227</v>
      </c>
      <c r="Y743" s="109" t="s">
        <v>164</v>
      </c>
      <c r="Z743" s="108" t="s">
        <v>397</v>
      </c>
      <c r="AA743" s="109" t="s">
        <v>227</v>
      </c>
      <c r="AB743" s="109" t="s">
        <v>398</v>
      </c>
      <c r="AD743" s="109"/>
      <c r="AE743" s="109"/>
      <c r="AG743" s="109"/>
      <c r="AH743" s="109"/>
      <c r="AJ743" s="109"/>
      <c r="AK743" s="109"/>
      <c r="AM743" s="109"/>
      <c r="AN743" s="109"/>
      <c r="AP743" s="109"/>
      <c r="AQ743" s="109"/>
      <c r="AS743" s="109"/>
      <c r="AT743" s="109"/>
      <c r="AV743" s="109"/>
      <c r="AW743" s="109"/>
      <c r="AY743" s="109"/>
      <c r="AZ743" s="109"/>
    </row>
    <row r="744" spans="1:76" s="108" customFormat="1" ht="12.75" customHeight="1" x14ac:dyDescent="0.2">
      <c r="C744" s="108" t="s">
        <v>4833</v>
      </c>
      <c r="D744" s="123">
        <v>35030</v>
      </c>
      <c r="E744" s="116" t="s">
        <v>415</v>
      </c>
      <c r="F744" s="120" t="s">
        <v>199</v>
      </c>
      <c r="G744" s="120"/>
      <c r="J744" s="120"/>
      <c r="K744" s="108" t="s">
        <v>555</v>
      </c>
      <c r="L744" s="108" t="s">
        <v>583</v>
      </c>
      <c r="M744" s="120" t="s">
        <v>161</v>
      </c>
      <c r="P744" s="120"/>
      <c r="Q744" s="108" t="s">
        <v>555</v>
      </c>
      <c r="R744" s="108" t="s">
        <v>93</v>
      </c>
      <c r="S744" s="120" t="s">
        <v>1068</v>
      </c>
      <c r="T744" s="108" t="s">
        <v>557</v>
      </c>
      <c r="U744" s="108" t="s">
        <v>93</v>
      </c>
      <c r="V744" s="120" t="s">
        <v>558</v>
      </c>
      <c r="Y744" s="120"/>
      <c r="AB744" s="120"/>
      <c r="AE744" s="120"/>
    </row>
    <row r="745" spans="1:76" s="108" customFormat="1" x14ac:dyDescent="0.2">
      <c r="A745" s="120"/>
      <c r="B745" s="120"/>
      <c r="C745" s="108" t="s">
        <v>2050</v>
      </c>
      <c r="D745" s="123">
        <v>34065</v>
      </c>
      <c r="E745" s="109" t="s">
        <v>551</v>
      </c>
      <c r="F745" s="109" t="s">
        <v>719</v>
      </c>
      <c r="G745" s="120"/>
      <c r="H745" s="116" t="s">
        <v>332</v>
      </c>
      <c r="I745" s="116" t="s">
        <v>215</v>
      </c>
      <c r="J745" s="109" t="s">
        <v>1798</v>
      </c>
      <c r="K745" s="116"/>
      <c r="L745" s="116"/>
      <c r="M745" s="109"/>
      <c r="N745" s="116"/>
      <c r="O745" s="116"/>
      <c r="P745" s="109"/>
      <c r="Q745" s="116" t="s">
        <v>351</v>
      </c>
      <c r="R745" s="116" t="s">
        <v>215</v>
      </c>
      <c r="S745" s="109" t="s">
        <v>341</v>
      </c>
      <c r="T745" s="116" t="s">
        <v>345</v>
      </c>
      <c r="U745" s="116" t="s">
        <v>306</v>
      </c>
      <c r="V745" s="109" t="s">
        <v>798</v>
      </c>
      <c r="W745" s="116" t="s">
        <v>419</v>
      </c>
      <c r="X745" s="116" t="s">
        <v>306</v>
      </c>
      <c r="Y745" s="109" t="s">
        <v>1097</v>
      </c>
      <c r="Z745" s="116" t="s">
        <v>367</v>
      </c>
      <c r="AA745" s="116" t="s">
        <v>306</v>
      </c>
      <c r="AB745" s="109" t="s">
        <v>617</v>
      </c>
      <c r="AD745" s="116"/>
      <c r="AE745" s="120"/>
      <c r="AF745" s="108" t="s">
        <v>379</v>
      </c>
      <c r="AG745" s="116" t="s">
        <v>261</v>
      </c>
      <c r="AH745" s="120" t="s">
        <v>823</v>
      </c>
      <c r="AI745" s="108" t="s">
        <v>379</v>
      </c>
      <c r="AJ745" s="116" t="s">
        <v>261</v>
      </c>
      <c r="AK745" s="120" t="s">
        <v>341</v>
      </c>
      <c r="AM745" s="116"/>
      <c r="AN745" s="120"/>
      <c r="AP745" s="116"/>
      <c r="AQ745" s="120"/>
      <c r="AS745" s="116"/>
      <c r="AT745" s="120"/>
      <c r="AV745" s="116"/>
      <c r="AW745" s="120"/>
      <c r="AY745" s="116"/>
      <c r="AZ745" s="120"/>
    </row>
    <row r="746" spans="1:76" s="108" customFormat="1" x14ac:dyDescent="0.2">
      <c r="A746" s="108" t="s">
        <v>308</v>
      </c>
      <c r="B746" s="108" t="s">
        <v>177</v>
      </c>
      <c r="C746" t="s">
        <v>1778</v>
      </c>
      <c r="D746" s="40">
        <v>32634</v>
      </c>
      <c r="E746" s="36" t="s">
        <v>1779</v>
      </c>
      <c r="F746" s="36" t="s">
        <v>4834</v>
      </c>
      <c r="G746" s="120" t="s">
        <v>593</v>
      </c>
      <c r="H746" s="108" t="s">
        <v>308</v>
      </c>
      <c r="I746" s="36" t="s">
        <v>177</v>
      </c>
      <c r="J746" s="36" t="s">
        <v>1392</v>
      </c>
      <c r="K746" s="108" t="s">
        <v>308</v>
      </c>
      <c r="L746" s="36" t="s">
        <v>177</v>
      </c>
      <c r="M746" s="36" t="s">
        <v>233</v>
      </c>
      <c r="N746" s="108" t="s">
        <v>308</v>
      </c>
      <c r="O746" s="36" t="s">
        <v>177</v>
      </c>
      <c r="P746" s="36" t="s">
        <v>726</v>
      </c>
      <c r="Q746" s="108" t="s">
        <v>308</v>
      </c>
      <c r="R746" s="36" t="s">
        <v>177</v>
      </c>
      <c r="S746" s="36" t="s">
        <v>726</v>
      </c>
      <c r="T746" s="108" t="s">
        <v>308</v>
      </c>
      <c r="U746" s="36" t="s">
        <v>177</v>
      </c>
      <c r="V746" s="36" t="s">
        <v>594</v>
      </c>
      <c r="W746" s="108" t="s">
        <v>308</v>
      </c>
      <c r="X746" s="36" t="s">
        <v>177</v>
      </c>
      <c r="Y746" s="36" t="s">
        <v>729</v>
      </c>
      <c r="Z746" s="108" t="s">
        <v>284</v>
      </c>
      <c r="AA746" s="36" t="s">
        <v>177</v>
      </c>
      <c r="AB746" s="36" t="s">
        <v>1074</v>
      </c>
      <c r="AC746" s="108" t="s">
        <v>284</v>
      </c>
      <c r="AD746" s="36" t="s">
        <v>177</v>
      </c>
      <c r="AE746" s="36" t="s">
        <v>287</v>
      </c>
      <c r="AF746" s="108" t="s">
        <v>284</v>
      </c>
      <c r="AG746" s="36" t="s">
        <v>177</v>
      </c>
      <c r="AH746" s="36" t="s">
        <v>203</v>
      </c>
      <c r="AI746" s="108" t="s">
        <v>284</v>
      </c>
      <c r="AJ746" s="36" t="s">
        <v>177</v>
      </c>
      <c r="AK746" s="36" t="s">
        <v>259</v>
      </c>
      <c r="AL746" t="s">
        <v>284</v>
      </c>
      <c r="AM746" s="36" t="s">
        <v>177</v>
      </c>
      <c r="AN746" s="36" t="s">
        <v>1074</v>
      </c>
      <c r="AO746" t="s">
        <v>284</v>
      </c>
      <c r="AP746" s="36" t="s">
        <v>177</v>
      </c>
      <c r="AQ746" s="36" t="s">
        <v>201</v>
      </c>
      <c r="AR746" t="s">
        <v>329</v>
      </c>
      <c r="AS746" s="36" t="s">
        <v>177</v>
      </c>
      <c r="AT746" s="36" t="s">
        <v>240</v>
      </c>
      <c r="AU746" t="s">
        <v>329</v>
      </c>
      <c r="AV746" s="36" t="s">
        <v>177</v>
      </c>
      <c r="AW746" s="36" t="s">
        <v>266</v>
      </c>
      <c r="AY746" s="36"/>
      <c r="AZ746" s="36"/>
    </row>
    <row r="747" spans="1:76" s="108" customFormat="1" x14ac:dyDescent="0.2">
      <c r="A747" s="108" t="s">
        <v>692</v>
      </c>
      <c r="B747" s="108" t="s">
        <v>177</v>
      </c>
      <c r="C747" s="108" t="s">
        <v>694</v>
      </c>
      <c r="D747" s="123">
        <v>36182</v>
      </c>
      <c r="E747" s="109" t="s">
        <v>416</v>
      </c>
      <c r="F747" s="109" t="s">
        <v>416</v>
      </c>
      <c r="G747" s="120" t="s">
        <v>693</v>
      </c>
      <c r="H747" s="108" t="s">
        <v>168</v>
      </c>
      <c r="I747" s="109" t="s">
        <v>177</v>
      </c>
      <c r="J747" s="109" t="s">
        <v>3374</v>
      </c>
      <c r="K747" s="108" t="s">
        <v>168</v>
      </c>
      <c r="L747" s="109" t="s">
        <v>177</v>
      </c>
      <c r="M747" s="109" t="s">
        <v>183</v>
      </c>
      <c r="N747" s="108" t="s">
        <v>168</v>
      </c>
      <c r="O747" s="109" t="s">
        <v>177</v>
      </c>
      <c r="P747" s="109" t="s">
        <v>193</v>
      </c>
      <c r="R747" s="109"/>
      <c r="S747" s="109"/>
      <c r="U747" s="109"/>
      <c r="V747" s="109"/>
      <c r="X747" s="109"/>
      <c r="Y747" s="109"/>
      <c r="AA747" s="109"/>
      <c r="AB747" s="109"/>
      <c r="AD747" s="109"/>
      <c r="AE747" s="109"/>
      <c r="AG747" s="109"/>
      <c r="AH747" s="109"/>
      <c r="AJ747" s="109"/>
      <c r="AK747" s="109"/>
      <c r="AM747" s="109"/>
      <c r="AN747" s="109"/>
      <c r="AP747" s="109"/>
      <c r="AQ747" s="109"/>
      <c r="AS747" s="109"/>
      <c r="AT747" s="109"/>
      <c r="AV747" s="109"/>
      <c r="AW747" s="109"/>
      <c r="AY747" s="109"/>
      <c r="AZ747" s="109"/>
    </row>
    <row r="748" spans="1:76" s="108" customFormat="1" x14ac:dyDescent="0.2">
      <c r="A748" s="108" t="s">
        <v>340</v>
      </c>
      <c r="B748" s="108" t="s">
        <v>128</v>
      </c>
      <c r="C748" s="108" t="s">
        <v>4835</v>
      </c>
      <c r="D748" s="123">
        <v>36635</v>
      </c>
      <c r="E748" s="109" t="s">
        <v>477</v>
      </c>
      <c r="F748" s="120"/>
      <c r="G748" s="120" t="s">
        <v>341</v>
      </c>
      <c r="J748" s="120"/>
      <c r="M748" s="120"/>
      <c r="P748" s="120"/>
      <c r="S748" s="120"/>
      <c r="V748" s="120"/>
      <c r="Y748" s="120"/>
      <c r="AB748" s="120"/>
      <c r="AE748" s="120"/>
    </row>
    <row r="749" spans="1:76" s="108" customFormat="1" x14ac:dyDescent="0.2">
      <c r="A749" s="108" t="s">
        <v>384</v>
      </c>
      <c r="B749" s="108" t="s">
        <v>556</v>
      </c>
      <c r="C749" s="108" t="s">
        <v>4836</v>
      </c>
      <c r="D749" s="123">
        <v>37175</v>
      </c>
      <c r="E749" s="109" t="s">
        <v>477</v>
      </c>
      <c r="F749" s="109" t="s">
        <v>114</v>
      </c>
      <c r="G749" s="120" t="s">
        <v>408</v>
      </c>
      <c r="H749" s="108" t="s">
        <v>421</v>
      </c>
      <c r="I749" s="116" t="s">
        <v>556</v>
      </c>
      <c r="J749" s="120" t="s">
        <v>433</v>
      </c>
      <c r="K749" s="108" t="s">
        <v>421</v>
      </c>
      <c r="L749" s="116" t="s">
        <v>556</v>
      </c>
      <c r="M749" s="120" t="s">
        <v>433</v>
      </c>
      <c r="O749" s="116"/>
      <c r="P749" s="120"/>
      <c r="R749" s="116"/>
      <c r="S749" s="120"/>
      <c r="U749" s="116"/>
      <c r="V749" s="120"/>
      <c r="X749" s="116"/>
      <c r="Y749" s="120"/>
      <c r="AA749" s="116"/>
      <c r="AB749" s="120"/>
      <c r="AD749" s="116"/>
      <c r="AE749" s="120"/>
      <c r="AG749" s="116"/>
      <c r="AH749" s="120"/>
      <c r="AJ749" s="116"/>
      <c r="AK749" s="120"/>
      <c r="AM749" s="116"/>
      <c r="AN749" s="120"/>
    </row>
    <row r="750" spans="1:76" s="108" customFormat="1" x14ac:dyDescent="0.2">
      <c r="C750" s="108" t="s">
        <v>1953</v>
      </c>
      <c r="D750" s="123">
        <v>36449</v>
      </c>
      <c r="E750" s="109" t="s">
        <v>187</v>
      </c>
      <c r="F750" s="120" t="s">
        <v>173</v>
      </c>
      <c r="G750" s="120"/>
      <c r="H750" s="108" t="s">
        <v>409</v>
      </c>
      <c r="I750" s="108" t="s">
        <v>454</v>
      </c>
      <c r="J750" s="120" t="s">
        <v>389</v>
      </c>
      <c r="K750" s="108" t="s">
        <v>397</v>
      </c>
      <c r="L750" s="108" t="s">
        <v>454</v>
      </c>
      <c r="M750" s="120" t="s">
        <v>412</v>
      </c>
      <c r="N750" s="108" t="s">
        <v>397</v>
      </c>
      <c r="O750" s="108" t="s">
        <v>454</v>
      </c>
      <c r="P750" s="120" t="s">
        <v>412</v>
      </c>
      <c r="S750" s="120"/>
      <c r="V750" s="120"/>
      <c r="Y750" s="120"/>
      <c r="AB750" s="120"/>
      <c r="AE750" s="120"/>
    </row>
    <row r="751" spans="1:76" s="108" customFormat="1" x14ac:dyDescent="0.2">
      <c r="A751" s="120" t="s">
        <v>397</v>
      </c>
      <c r="B751" s="120" t="s">
        <v>396</v>
      </c>
      <c r="C751" s="108" t="s">
        <v>2420</v>
      </c>
      <c r="D751" s="123">
        <v>37484</v>
      </c>
      <c r="E751" s="109" t="s">
        <v>173</v>
      </c>
      <c r="F751" s="120" t="s">
        <v>506</v>
      </c>
      <c r="G751" s="120" t="s">
        <v>412</v>
      </c>
      <c r="H751" s="108" t="s">
        <v>421</v>
      </c>
      <c r="I751" s="108" t="s">
        <v>396</v>
      </c>
      <c r="J751" s="120" t="s">
        <v>406</v>
      </c>
      <c r="M751" s="120"/>
      <c r="P751" s="120"/>
      <c r="S751" s="120"/>
      <c r="V751" s="120"/>
      <c r="Y751" s="120"/>
      <c r="AB751" s="120"/>
      <c r="AE751" s="120"/>
    </row>
    <row r="752" spans="1:76" s="108" customFormat="1" x14ac:dyDescent="0.2">
      <c r="C752" s="108" t="s">
        <v>2969</v>
      </c>
      <c r="D752" s="123">
        <v>33782</v>
      </c>
      <c r="E752" s="109" t="s">
        <v>1376</v>
      </c>
      <c r="F752" s="109" t="s">
        <v>321</v>
      </c>
      <c r="G752" s="120"/>
      <c r="H752" s="108" t="s">
        <v>4837</v>
      </c>
      <c r="I752" s="116" t="s">
        <v>556</v>
      </c>
      <c r="J752" s="120" t="s">
        <v>1942</v>
      </c>
      <c r="K752" s="108" t="s">
        <v>345</v>
      </c>
      <c r="L752" s="116" t="s">
        <v>232</v>
      </c>
      <c r="M752" s="120" t="s">
        <v>609</v>
      </c>
      <c r="N752" s="108" t="s">
        <v>419</v>
      </c>
      <c r="O752" s="116" t="s">
        <v>232</v>
      </c>
      <c r="P752" s="120" t="s">
        <v>375</v>
      </c>
      <c r="Q752" s="108" t="s">
        <v>419</v>
      </c>
      <c r="R752" s="116" t="s">
        <v>81</v>
      </c>
      <c r="S752" s="120" t="s">
        <v>1560</v>
      </c>
      <c r="T752" s="108" t="s">
        <v>345</v>
      </c>
      <c r="U752" s="116" t="s">
        <v>81</v>
      </c>
      <c r="V752" s="120" t="s">
        <v>1798</v>
      </c>
      <c r="W752" s="108" t="s">
        <v>345</v>
      </c>
      <c r="X752" s="116" t="s">
        <v>81</v>
      </c>
      <c r="Y752" s="120" t="s">
        <v>333</v>
      </c>
      <c r="Z752" s="108" t="s">
        <v>351</v>
      </c>
      <c r="AA752" s="116" t="s">
        <v>95</v>
      </c>
      <c r="AB752" s="120" t="s">
        <v>1943</v>
      </c>
      <c r="AC752" s="108" t="s">
        <v>1056</v>
      </c>
      <c r="AD752" s="116"/>
      <c r="AE752" s="120"/>
      <c r="AF752" s="108" t="s">
        <v>351</v>
      </c>
      <c r="AG752" s="116" t="s">
        <v>95</v>
      </c>
      <c r="AH752" s="120" t="s">
        <v>799</v>
      </c>
      <c r="AI752" s="108" t="s">
        <v>367</v>
      </c>
      <c r="AJ752" s="116" t="s">
        <v>95</v>
      </c>
      <c r="AK752" s="120" t="s">
        <v>358</v>
      </c>
      <c r="AM752" s="116"/>
      <c r="AN752" s="120"/>
      <c r="AP752" s="116"/>
      <c r="AQ752" s="120"/>
      <c r="AS752" s="116"/>
      <c r="AT752" s="120"/>
      <c r="AV752" s="116"/>
      <c r="AW752" s="120"/>
      <c r="AY752" s="116"/>
      <c r="AZ752" s="120"/>
    </row>
    <row r="753" spans="1:256" s="108" customFormat="1" x14ac:dyDescent="0.2">
      <c r="A753" s="108" t="s">
        <v>168</v>
      </c>
      <c r="B753" s="108" t="s">
        <v>434</v>
      </c>
      <c r="C753" s="108" t="s">
        <v>1349</v>
      </c>
      <c r="D753" s="123">
        <v>33970</v>
      </c>
      <c r="E753" s="109" t="s">
        <v>1350</v>
      </c>
      <c r="F753" s="108" t="s">
        <v>256</v>
      </c>
      <c r="G753" s="120" t="s">
        <v>183</v>
      </c>
      <c r="H753" s="108" t="s">
        <v>156</v>
      </c>
      <c r="I753" s="108" t="s">
        <v>434</v>
      </c>
      <c r="J753" s="109" t="s">
        <v>141</v>
      </c>
      <c r="K753" s="108" t="s">
        <v>156</v>
      </c>
      <c r="L753" s="108" t="s">
        <v>434</v>
      </c>
      <c r="M753" s="109" t="s">
        <v>141</v>
      </c>
      <c r="N753" s="108" t="s">
        <v>156</v>
      </c>
      <c r="O753" s="108" t="s">
        <v>434</v>
      </c>
      <c r="P753" s="109" t="s">
        <v>141</v>
      </c>
      <c r="Q753" s="108" t="s">
        <v>156</v>
      </c>
      <c r="R753" s="108" t="s">
        <v>434</v>
      </c>
      <c r="S753" s="109" t="s">
        <v>141</v>
      </c>
      <c r="T753" s="108" t="s">
        <v>156</v>
      </c>
      <c r="U753" s="108" t="s">
        <v>434</v>
      </c>
      <c r="V753" s="109" t="s">
        <v>141</v>
      </c>
      <c r="W753" s="108" t="s">
        <v>156</v>
      </c>
      <c r="X753" s="108" t="s">
        <v>434</v>
      </c>
      <c r="Y753" s="109" t="s">
        <v>393</v>
      </c>
      <c r="Z753" s="108" t="s">
        <v>168</v>
      </c>
      <c r="AA753" s="108" t="s">
        <v>434</v>
      </c>
      <c r="AB753" s="109" t="s">
        <v>169</v>
      </c>
      <c r="AC753" s="108" t="s">
        <v>156</v>
      </c>
      <c r="AD753" s="108" t="s">
        <v>434</v>
      </c>
      <c r="AE753" s="109" t="s">
        <v>393</v>
      </c>
      <c r="AF753" s="108" t="s">
        <v>168</v>
      </c>
      <c r="AG753" s="108" t="s">
        <v>1299</v>
      </c>
      <c r="AH753" s="109" t="s">
        <v>183</v>
      </c>
    </row>
    <row r="754" spans="1:256" s="108" customFormat="1" x14ac:dyDescent="0.2">
      <c r="A754" s="108" t="s">
        <v>162</v>
      </c>
      <c r="B754" s="108" t="s">
        <v>81</v>
      </c>
      <c r="C754" s="108" t="s">
        <v>2243</v>
      </c>
      <c r="D754" s="123">
        <v>36826</v>
      </c>
      <c r="E754" s="109" t="s">
        <v>348</v>
      </c>
      <c r="F754" s="109" t="s">
        <v>114</v>
      </c>
      <c r="G754" s="120" t="s">
        <v>519</v>
      </c>
      <c r="H754" s="108" t="s">
        <v>156</v>
      </c>
      <c r="I754" s="116" t="s">
        <v>81</v>
      </c>
      <c r="J754" s="120" t="s">
        <v>164</v>
      </c>
      <c r="K754" s="108" t="s">
        <v>168</v>
      </c>
      <c r="L754" s="116" t="s">
        <v>81</v>
      </c>
      <c r="M754" s="120" t="s">
        <v>183</v>
      </c>
      <c r="O754" s="116"/>
      <c r="P754" s="120"/>
      <c r="R754" s="116"/>
      <c r="S754" s="120"/>
      <c r="U754" s="116"/>
      <c r="V754" s="120"/>
      <c r="X754" s="116"/>
      <c r="Y754" s="120"/>
      <c r="AA754" s="116"/>
      <c r="AB754" s="120"/>
      <c r="AD754" s="116"/>
      <c r="AE754" s="120"/>
      <c r="AG754" s="116"/>
      <c r="AH754" s="120"/>
      <c r="AJ754" s="116"/>
      <c r="AK754" s="120"/>
      <c r="AM754" s="116"/>
      <c r="AN754" s="120"/>
    </row>
    <row r="755" spans="1:256" s="108" customFormat="1" x14ac:dyDescent="0.2">
      <c r="A755" s="108" t="s">
        <v>127</v>
      </c>
      <c r="B755" s="108" t="s">
        <v>215</v>
      </c>
      <c r="C755" s="108" t="s">
        <v>4058</v>
      </c>
      <c r="D755" s="123">
        <v>37605</v>
      </c>
      <c r="E755" s="109" t="s">
        <v>4435</v>
      </c>
      <c r="F755" s="120"/>
      <c r="G755" s="120"/>
      <c r="J755" s="120"/>
      <c r="M755" s="120"/>
      <c r="P755" s="120"/>
      <c r="S755" s="120"/>
      <c r="V755" s="120"/>
      <c r="Y755" s="120"/>
      <c r="AB755" s="120"/>
      <c r="AE755" s="120"/>
    </row>
    <row r="756" spans="1:256" s="108" customFormat="1" x14ac:dyDescent="0.2">
      <c r="A756" s="108" t="s">
        <v>133</v>
      </c>
      <c r="B756" s="108" t="s">
        <v>128</v>
      </c>
      <c r="C756" s="108" t="s">
        <v>2109</v>
      </c>
      <c r="D756" s="123">
        <v>36178</v>
      </c>
      <c r="E756" s="116" t="s">
        <v>230</v>
      </c>
      <c r="F756" s="116" t="s">
        <v>230</v>
      </c>
      <c r="G756" s="120"/>
      <c r="H756" s="108" t="s">
        <v>133</v>
      </c>
      <c r="I756" s="108" t="s">
        <v>128</v>
      </c>
      <c r="J756" s="120"/>
      <c r="K756" s="108" t="s">
        <v>127</v>
      </c>
      <c r="L756" s="108" t="s">
        <v>128</v>
      </c>
      <c r="M756" s="120"/>
      <c r="N756" s="108" t="s">
        <v>133</v>
      </c>
      <c r="O756" s="108" t="s">
        <v>128</v>
      </c>
      <c r="P756" s="120"/>
      <c r="Q756" s="108" t="s">
        <v>133</v>
      </c>
      <c r="R756" s="108" t="s">
        <v>128</v>
      </c>
      <c r="S756" s="120"/>
      <c r="T756" s="108" t="s">
        <v>127</v>
      </c>
      <c r="U756" s="108" t="s">
        <v>128</v>
      </c>
      <c r="V756" s="120"/>
      <c r="Y756" s="120"/>
      <c r="AB756" s="120"/>
      <c r="AE756" s="120"/>
    </row>
    <row r="757" spans="1:256" s="108" customFormat="1" x14ac:dyDescent="0.2">
      <c r="A757" t="s">
        <v>808</v>
      </c>
      <c r="B757" t="s">
        <v>177</v>
      </c>
      <c r="C757" s="108" t="s">
        <v>1396</v>
      </c>
      <c r="D757" s="123">
        <v>35649</v>
      </c>
      <c r="E757" s="116" t="s">
        <v>150</v>
      </c>
      <c r="F757" s="120" t="s">
        <v>230</v>
      </c>
      <c r="G757" s="120" t="s">
        <v>813</v>
      </c>
      <c r="H757" s="108" t="s">
        <v>808</v>
      </c>
      <c r="I757" s="108" t="s">
        <v>177</v>
      </c>
      <c r="J757" s="120" t="s">
        <v>1397</v>
      </c>
      <c r="K757" s="108" t="s">
        <v>808</v>
      </c>
      <c r="L757" s="108" t="s">
        <v>177</v>
      </c>
      <c r="M757" s="120" t="s">
        <v>601</v>
      </c>
      <c r="N757" s="108" t="s">
        <v>808</v>
      </c>
      <c r="O757" s="108" t="s">
        <v>177</v>
      </c>
      <c r="P757" s="120" t="s">
        <v>1398</v>
      </c>
      <c r="Q757" s="108" t="s">
        <v>808</v>
      </c>
      <c r="R757" s="108" t="s">
        <v>177</v>
      </c>
      <c r="S757" s="120" t="s">
        <v>1399</v>
      </c>
      <c r="T757" s="108" t="s">
        <v>379</v>
      </c>
      <c r="U757" s="108" t="s">
        <v>177</v>
      </c>
      <c r="V757" s="120" t="s">
        <v>346</v>
      </c>
      <c r="Y757" s="120"/>
      <c r="AB757" s="120"/>
      <c r="AE757" s="120"/>
    </row>
    <row r="758" spans="1:256" s="108" customFormat="1" x14ac:dyDescent="0.2">
      <c r="A758" s="108" t="s">
        <v>575</v>
      </c>
      <c r="B758" s="108" t="s">
        <v>128</v>
      </c>
      <c r="C758" s="108" t="s">
        <v>2264</v>
      </c>
      <c r="D758" s="123">
        <v>35175</v>
      </c>
      <c r="E758" s="109" t="s">
        <v>361</v>
      </c>
      <c r="F758" s="109" t="s">
        <v>516</v>
      </c>
      <c r="G758" s="120" t="s">
        <v>781</v>
      </c>
      <c r="H758" s="108" t="s">
        <v>575</v>
      </c>
      <c r="I758" s="109" t="s">
        <v>128</v>
      </c>
      <c r="J758" s="109" t="s">
        <v>249</v>
      </c>
      <c r="K758" s="108" t="s">
        <v>313</v>
      </c>
      <c r="L758" s="109" t="s">
        <v>128</v>
      </c>
      <c r="M758" s="109" t="s">
        <v>228</v>
      </c>
      <c r="N758" s="108" t="s">
        <v>284</v>
      </c>
      <c r="O758" s="109" t="s">
        <v>128</v>
      </c>
      <c r="P758" s="109" t="s">
        <v>203</v>
      </c>
      <c r="Q758" s="108" t="s">
        <v>315</v>
      </c>
      <c r="R758" s="109" t="s">
        <v>128</v>
      </c>
      <c r="S758" s="109" t="s">
        <v>228</v>
      </c>
      <c r="T758" s="108" t="s">
        <v>298</v>
      </c>
      <c r="U758" s="109" t="s">
        <v>275</v>
      </c>
      <c r="V758" s="109" t="s">
        <v>240</v>
      </c>
      <c r="W758" s="108" t="s">
        <v>315</v>
      </c>
      <c r="X758" s="109" t="s">
        <v>275</v>
      </c>
      <c r="Y758" s="109" t="s">
        <v>240</v>
      </c>
      <c r="Z758" s="108" t="s">
        <v>746</v>
      </c>
      <c r="AA758" s="109" t="s">
        <v>275</v>
      </c>
      <c r="AB758" s="109" t="s">
        <v>2265</v>
      </c>
      <c r="AD758" s="109"/>
      <c r="AE758" s="109"/>
      <c r="AG758" s="109"/>
      <c r="AH758" s="109"/>
      <c r="AJ758" s="109"/>
      <c r="AK758" s="109"/>
      <c r="AM758" s="109"/>
      <c r="AN758" s="109"/>
      <c r="AP758" s="109"/>
      <c r="AQ758" s="109"/>
      <c r="AS758" s="109"/>
      <c r="AT758" s="109"/>
      <c r="AV758" s="109"/>
      <c r="AW758" s="109"/>
      <c r="AY758" s="109"/>
      <c r="AZ758" s="109"/>
    </row>
    <row r="759" spans="1:256" s="108" customFormat="1" x14ac:dyDescent="0.2">
      <c r="A759" s="108" t="s">
        <v>386</v>
      </c>
      <c r="B759" s="108" t="s">
        <v>128</v>
      </c>
      <c r="C759" s="108" t="s">
        <v>637</v>
      </c>
      <c r="D759" s="123">
        <v>36798</v>
      </c>
      <c r="E759" s="109" t="s">
        <v>638</v>
      </c>
      <c r="F759" s="120" t="s">
        <v>90</v>
      </c>
      <c r="G759" s="120" t="s">
        <v>141</v>
      </c>
      <c r="J759" s="120"/>
      <c r="K759" s="108" t="s">
        <v>384</v>
      </c>
      <c r="L759" s="108" t="s">
        <v>128</v>
      </c>
      <c r="M759" s="120" t="s">
        <v>412</v>
      </c>
      <c r="N759" s="108" t="s">
        <v>397</v>
      </c>
      <c r="O759" s="108" t="s">
        <v>128</v>
      </c>
      <c r="P759" s="120" t="s">
        <v>412</v>
      </c>
      <c r="S759" s="120"/>
      <c r="V759" s="120"/>
      <c r="Y759" s="120"/>
      <c r="AB759" s="120"/>
      <c r="AE759" s="120"/>
    </row>
    <row r="760" spans="1:256" x14ac:dyDescent="0.2">
      <c r="A760" s="108" t="s">
        <v>168</v>
      </c>
      <c r="B760" s="108" t="s">
        <v>261</v>
      </c>
      <c r="C760" s="108" t="s">
        <v>3697</v>
      </c>
      <c r="D760" s="123">
        <v>36716</v>
      </c>
      <c r="E760" s="109" t="s">
        <v>477</v>
      </c>
      <c r="F760" s="109" t="s">
        <v>1574</v>
      </c>
      <c r="G760" s="120" t="s">
        <v>183</v>
      </c>
      <c r="H760" s="108" t="s">
        <v>168</v>
      </c>
      <c r="I760" s="116" t="s">
        <v>261</v>
      </c>
      <c r="J760" s="120" t="s">
        <v>193</v>
      </c>
      <c r="K760" s="108" t="s">
        <v>168</v>
      </c>
      <c r="L760" s="116" t="s">
        <v>261</v>
      </c>
      <c r="M760" s="120" t="s">
        <v>183</v>
      </c>
      <c r="N760" s="108"/>
      <c r="O760" s="116"/>
      <c r="P760" s="120"/>
      <c r="Q760" s="108"/>
      <c r="R760" s="116"/>
      <c r="S760" s="120"/>
      <c r="T760" s="108"/>
      <c r="U760" s="116"/>
      <c r="V760" s="120"/>
      <c r="W760" s="108"/>
      <c r="X760" s="116"/>
      <c r="Y760" s="120"/>
      <c r="Z760" s="108"/>
      <c r="AA760" s="116"/>
      <c r="AB760" s="120"/>
      <c r="AC760" s="108"/>
      <c r="AD760" s="116"/>
      <c r="AE760" s="120"/>
      <c r="AF760" s="108"/>
      <c r="AG760" s="116"/>
      <c r="AH760" s="120"/>
      <c r="AI760" s="108"/>
      <c r="AJ760" s="116"/>
      <c r="AK760" s="120"/>
      <c r="AL760" s="108"/>
      <c r="AM760" s="116"/>
      <c r="AN760" s="120"/>
      <c r="AO760" s="108"/>
      <c r="AP760" s="108"/>
      <c r="AQ760" s="108"/>
      <c r="AR760" s="108"/>
      <c r="AS760" s="108"/>
      <c r="AT760" s="108"/>
      <c r="AU760" s="108"/>
      <c r="AV760" s="108"/>
      <c r="AW760" s="108"/>
      <c r="AX760" s="108"/>
      <c r="AY760" s="108"/>
      <c r="AZ760" s="108"/>
      <c r="BA760" s="108"/>
      <c r="BB760" s="108"/>
      <c r="BC760" s="108"/>
      <c r="BD760" s="108"/>
      <c r="BE760" s="108"/>
      <c r="BF760" s="108"/>
      <c r="BG760" s="108"/>
      <c r="BH760" s="108"/>
      <c r="BI760" s="108"/>
      <c r="BJ760" s="108"/>
      <c r="BK760" s="108"/>
      <c r="BL760" s="108"/>
      <c r="BM760" s="108"/>
      <c r="BN760" s="108"/>
      <c r="BO760" s="108"/>
      <c r="BP760" s="108"/>
      <c r="BQ760" s="108"/>
      <c r="BR760" s="108"/>
      <c r="BS760" s="108"/>
      <c r="BT760" s="108"/>
      <c r="BU760" s="108"/>
      <c r="BV760" s="108"/>
      <c r="BW760" s="108"/>
      <c r="BX760" s="108"/>
      <c r="BY760" s="108"/>
      <c r="BZ760" s="108"/>
      <c r="CA760" s="108"/>
      <c r="CB760" s="108"/>
      <c r="CC760" s="108"/>
      <c r="CD760" s="108"/>
      <c r="CE760" s="108"/>
      <c r="CF760" s="108"/>
      <c r="CG760" s="108"/>
      <c r="CH760" s="108"/>
      <c r="CI760" s="108"/>
      <c r="CJ760" s="108"/>
      <c r="CK760" s="108"/>
      <c r="CL760" s="108"/>
      <c r="CM760" s="108"/>
      <c r="CN760" s="108"/>
      <c r="CO760" s="108"/>
      <c r="CP760" s="108"/>
      <c r="CQ760" s="108"/>
      <c r="CR760" s="108"/>
      <c r="CS760" s="108"/>
      <c r="CT760" s="108"/>
      <c r="CU760" s="108"/>
      <c r="CV760" s="108"/>
      <c r="CW760" s="108"/>
      <c r="CX760" s="108"/>
      <c r="CY760" s="108"/>
      <c r="CZ760" s="108"/>
      <c r="DA760" s="108"/>
      <c r="DB760" s="108"/>
      <c r="DC760" s="108"/>
      <c r="DD760" s="108"/>
      <c r="DE760" s="108"/>
      <c r="DF760" s="108"/>
      <c r="DG760" s="108"/>
      <c r="DH760" s="108"/>
      <c r="DI760" s="108"/>
      <c r="DJ760" s="108"/>
      <c r="DK760" s="108"/>
      <c r="DL760" s="108"/>
      <c r="DM760" s="108"/>
      <c r="DN760" s="108"/>
      <c r="DO760" s="108"/>
      <c r="DP760" s="108"/>
      <c r="DQ760" s="108"/>
      <c r="DR760" s="108"/>
      <c r="DS760" s="108"/>
      <c r="DT760" s="108"/>
      <c r="DU760" s="108"/>
      <c r="DV760" s="108"/>
      <c r="DW760" s="108"/>
      <c r="DX760" s="108"/>
      <c r="DY760" s="108"/>
      <c r="DZ760" s="108"/>
      <c r="EA760" s="108"/>
      <c r="EB760" s="108"/>
      <c r="EC760" s="108"/>
      <c r="ED760" s="108"/>
      <c r="EE760" s="108"/>
      <c r="EF760" s="108"/>
      <c r="EG760" s="108"/>
      <c r="EH760" s="108"/>
      <c r="EI760" s="108"/>
      <c r="EJ760" s="108"/>
      <c r="EK760" s="108"/>
      <c r="EL760" s="108"/>
      <c r="EM760" s="108"/>
      <c r="EN760" s="108"/>
      <c r="EO760" s="108"/>
      <c r="EP760" s="108"/>
      <c r="EQ760" s="108"/>
      <c r="ER760" s="108"/>
      <c r="ES760" s="108"/>
      <c r="ET760" s="108"/>
      <c r="EU760" s="108"/>
      <c r="EV760" s="108"/>
      <c r="EW760" s="108"/>
      <c r="EX760" s="108"/>
      <c r="EY760" s="108"/>
      <c r="EZ760" s="108"/>
      <c r="FA760" s="108"/>
      <c r="FB760" s="108"/>
      <c r="FC760" s="108"/>
      <c r="FD760" s="108"/>
      <c r="FE760" s="108"/>
      <c r="FF760" s="108"/>
      <c r="FG760" s="108"/>
      <c r="FH760" s="108"/>
      <c r="FI760" s="108"/>
      <c r="FJ760" s="108"/>
      <c r="FK760" s="108"/>
      <c r="FL760" s="108"/>
      <c r="FM760" s="108"/>
      <c r="FN760" s="108"/>
      <c r="FO760" s="108"/>
      <c r="FP760" s="108"/>
      <c r="FQ760" s="108"/>
      <c r="FR760" s="108"/>
      <c r="FS760" s="108"/>
      <c r="FT760" s="108"/>
      <c r="FU760" s="108"/>
      <c r="FV760" s="108"/>
      <c r="FW760" s="108"/>
      <c r="FX760" s="108"/>
      <c r="FY760" s="108"/>
      <c r="FZ760" s="108"/>
      <c r="GA760" s="108"/>
      <c r="GB760" s="108"/>
      <c r="GC760" s="108"/>
      <c r="GD760" s="108"/>
      <c r="GE760" s="108"/>
      <c r="GF760" s="108"/>
      <c r="GG760" s="108"/>
      <c r="GH760" s="108"/>
      <c r="GI760" s="108"/>
      <c r="GJ760" s="108"/>
      <c r="GK760" s="108"/>
      <c r="GL760" s="108"/>
      <c r="GM760" s="108"/>
      <c r="GN760" s="108"/>
      <c r="GO760" s="108"/>
      <c r="GP760" s="108"/>
      <c r="GQ760" s="108"/>
      <c r="GR760" s="108"/>
      <c r="GS760" s="108"/>
      <c r="GT760" s="108"/>
      <c r="GU760" s="108"/>
      <c r="GV760" s="108"/>
      <c r="GW760" s="108"/>
      <c r="GX760" s="108"/>
      <c r="GY760" s="108"/>
      <c r="GZ760" s="108"/>
      <c r="HA760" s="108"/>
      <c r="HB760" s="108"/>
      <c r="HC760" s="108"/>
      <c r="HD760" s="108"/>
      <c r="HE760" s="108"/>
      <c r="HF760" s="108"/>
      <c r="HG760" s="108"/>
      <c r="HH760" s="108"/>
      <c r="HI760" s="108"/>
      <c r="HJ760" s="108"/>
      <c r="HK760" s="108"/>
      <c r="HL760" s="108"/>
      <c r="HM760" s="108"/>
      <c r="HN760" s="108"/>
      <c r="HO760" s="108"/>
      <c r="HP760" s="108"/>
      <c r="HQ760" s="108"/>
      <c r="HR760" s="108"/>
      <c r="HS760" s="108"/>
      <c r="HT760" s="108"/>
      <c r="HU760" s="108"/>
      <c r="HV760" s="108"/>
      <c r="HW760" s="108"/>
      <c r="HX760" s="108"/>
      <c r="HY760" s="108"/>
      <c r="HZ760" s="108"/>
      <c r="IA760" s="108"/>
      <c r="IB760" s="108"/>
      <c r="IC760" s="108"/>
      <c r="ID760" s="108"/>
      <c r="IE760" s="108"/>
      <c r="IF760" s="108"/>
      <c r="IG760" s="108"/>
      <c r="IH760" s="108"/>
      <c r="II760" s="108"/>
      <c r="IJ760" s="108"/>
      <c r="IK760" s="108"/>
      <c r="IL760" s="108"/>
      <c r="IM760" s="108"/>
      <c r="IN760" s="108"/>
      <c r="IO760" s="108"/>
      <c r="IP760" s="108"/>
      <c r="IQ760" s="108"/>
      <c r="IR760" s="108"/>
      <c r="IS760" s="108"/>
      <c r="IT760" s="108"/>
      <c r="IU760" s="108"/>
      <c r="IV760" s="108"/>
    </row>
    <row r="761" spans="1:256" s="108" customFormat="1" x14ac:dyDescent="0.2">
      <c r="A761" s="108" t="s">
        <v>103</v>
      </c>
      <c r="B761" s="108" t="s">
        <v>252</v>
      </c>
      <c r="C761" s="108" t="s">
        <v>1988</v>
      </c>
      <c r="D761" s="123">
        <v>35748</v>
      </c>
      <c r="E761" s="116" t="s">
        <v>548</v>
      </c>
      <c r="F761" s="120" t="s">
        <v>1234</v>
      </c>
      <c r="G761" s="120" t="s">
        <v>1987</v>
      </c>
      <c r="H761" s="108" t="s">
        <v>94</v>
      </c>
      <c r="I761" s="108" t="s">
        <v>252</v>
      </c>
      <c r="J761" s="120" t="s">
        <v>2000</v>
      </c>
      <c r="K761" s="108" t="s">
        <v>94</v>
      </c>
      <c r="L761" s="108" t="s">
        <v>252</v>
      </c>
      <c r="M761" s="120" t="s">
        <v>1990</v>
      </c>
      <c r="N761" s="108" t="s">
        <v>184</v>
      </c>
      <c r="O761" s="108" t="s">
        <v>252</v>
      </c>
      <c r="P761" s="120"/>
      <c r="S761" s="120"/>
      <c r="T761" s="108" t="s">
        <v>103</v>
      </c>
      <c r="U761" s="108" t="s">
        <v>252</v>
      </c>
      <c r="V761" s="120" t="s">
        <v>1619</v>
      </c>
      <c r="W761" s="108" t="s">
        <v>94</v>
      </c>
      <c r="X761" s="108" t="s">
        <v>252</v>
      </c>
      <c r="Y761" s="120" t="s">
        <v>1991</v>
      </c>
      <c r="AB761" s="120"/>
      <c r="AE761" s="120"/>
    </row>
    <row r="762" spans="1:256" s="108" customFormat="1" x14ac:dyDescent="0.2">
      <c r="A762" s="108" t="s">
        <v>2936</v>
      </c>
      <c r="B762" s="108" t="s">
        <v>330</v>
      </c>
      <c r="C762" s="108" t="s">
        <v>3377</v>
      </c>
      <c r="D762" s="123">
        <v>33108</v>
      </c>
      <c r="E762" s="109" t="s">
        <v>884</v>
      </c>
      <c r="F762" s="109" t="s">
        <v>244</v>
      </c>
      <c r="G762" s="120" t="s">
        <v>3376</v>
      </c>
      <c r="H762" s="108" t="s">
        <v>2936</v>
      </c>
      <c r="I762" s="116" t="s">
        <v>330</v>
      </c>
      <c r="J762" s="109" t="s">
        <v>4838</v>
      </c>
      <c r="K762" s="108" t="s">
        <v>3379</v>
      </c>
      <c r="L762" s="116" t="s">
        <v>330</v>
      </c>
      <c r="M762" s="109" t="s">
        <v>3380</v>
      </c>
      <c r="N762" s="108" t="s">
        <v>80</v>
      </c>
      <c r="O762" s="116" t="s">
        <v>330</v>
      </c>
      <c r="P762" s="109" t="s">
        <v>650</v>
      </c>
      <c r="Q762" s="108" t="s">
        <v>80</v>
      </c>
      <c r="R762" s="116" t="s">
        <v>330</v>
      </c>
      <c r="S762" s="109"/>
      <c r="T762" s="108" t="s">
        <v>80</v>
      </c>
      <c r="U762" s="109" t="s">
        <v>330</v>
      </c>
      <c r="V762" s="109"/>
      <c r="W762" s="108" t="s">
        <v>3379</v>
      </c>
      <c r="X762" s="109" t="s">
        <v>330</v>
      </c>
      <c r="Y762" s="109" t="s">
        <v>3381</v>
      </c>
      <c r="Z762" s="108" t="s">
        <v>3382</v>
      </c>
      <c r="AA762" s="109" t="s">
        <v>330</v>
      </c>
      <c r="AB762" s="109" t="s">
        <v>3383</v>
      </c>
      <c r="AD762" s="109"/>
      <c r="AE762" s="109"/>
      <c r="AG762" s="109"/>
      <c r="AH762" s="109"/>
      <c r="AJ762" s="109"/>
      <c r="AK762" s="109"/>
      <c r="AM762" s="109"/>
      <c r="AN762" s="109"/>
      <c r="AP762" s="109"/>
      <c r="AQ762" s="109"/>
      <c r="AS762" s="109"/>
      <c r="AT762" s="109"/>
      <c r="AV762" s="109"/>
      <c r="AW762" s="109"/>
      <c r="AY762" s="109"/>
      <c r="AZ762" s="109"/>
      <c r="BB762" s="109"/>
      <c r="BC762" s="109"/>
      <c r="BE762" s="109"/>
      <c r="BF762" s="109"/>
      <c r="BH762" s="109"/>
      <c r="BI762" s="109"/>
      <c r="BK762" s="109"/>
      <c r="BL762" s="109"/>
      <c r="BN762" s="109"/>
      <c r="BO762" s="109"/>
      <c r="BQ762" s="123"/>
      <c r="BR762" s="109"/>
      <c r="BS762" s="116"/>
      <c r="BU762" s="120"/>
      <c r="BV762" s="116"/>
      <c r="BW762" s="116"/>
      <c r="BX762" s="125"/>
    </row>
    <row r="763" spans="1:256" x14ac:dyDescent="0.2">
      <c r="A763" s="108"/>
      <c r="C763" s="108" t="s">
        <v>4839</v>
      </c>
      <c r="D763" s="123">
        <v>33479</v>
      </c>
      <c r="E763" s="109" t="s">
        <v>551</v>
      </c>
      <c r="F763" s="120" t="s">
        <v>3357</v>
      </c>
      <c r="G763" s="120"/>
      <c r="H763" s="108"/>
      <c r="I763" s="108"/>
      <c r="J763" s="109"/>
      <c r="K763" s="108" t="s">
        <v>397</v>
      </c>
      <c r="L763" s="108" t="s">
        <v>170</v>
      </c>
      <c r="M763" s="109" t="s">
        <v>398</v>
      </c>
      <c r="N763" s="108" t="s">
        <v>386</v>
      </c>
      <c r="O763" s="108" t="s">
        <v>434</v>
      </c>
      <c r="P763" s="109" t="s">
        <v>393</v>
      </c>
      <c r="Q763" s="108" t="s">
        <v>399</v>
      </c>
      <c r="R763" s="108" t="s">
        <v>556</v>
      </c>
      <c r="S763" s="109" t="s">
        <v>141</v>
      </c>
      <c r="T763" s="108" t="s">
        <v>399</v>
      </c>
      <c r="U763" s="108" t="s">
        <v>434</v>
      </c>
      <c r="V763" s="109" t="s">
        <v>393</v>
      </c>
      <c r="W763" s="108" t="s">
        <v>402</v>
      </c>
      <c r="X763" s="108" t="s">
        <v>434</v>
      </c>
      <c r="Y763" s="109" t="s">
        <v>393</v>
      </c>
      <c r="Z763" s="108" t="s">
        <v>397</v>
      </c>
      <c r="AA763" s="108" t="s">
        <v>434</v>
      </c>
      <c r="AB763" s="109" t="s">
        <v>388</v>
      </c>
      <c r="AC763" s="108" t="s">
        <v>397</v>
      </c>
      <c r="AD763" s="108" t="s">
        <v>434</v>
      </c>
      <c r="AE763" s="109" t="s">
        <v>398</v>
      </c>
      <c r="AF763" s="108" t="s">
        <v>397</v>
      </c>
      <c r="AG763" s="108" t="s">
        <v>1299</v>
      </c>
      <c r="AH763" s="109" t="s">
        <v>412</v>
      </c>
      <c r="AI763" s="108"/>
      <c r="AJ763" s="108"/>
      <c r="AK763" s="108"/>
      <c r="AL763" s="108"/>
      <c r="AM763" s="108"/>
      <c r="AN763" s="108"/>
      <c r="AO763" s="108"/>
      <c r="AP763" s="108"/>
      <c r="AQ763" s="108"/>
      <c r="AR763" s="108"/>
      <c r="AS763" s="108"/>
      <c r="AT763" s="108"/>
      <c r="AU763" s="108"/>
      <c r="AV763" s="108"/>
      <c r="AW763" s="108"/>
      <c r="AX763" s="108"/>
      <c r="AY763" s="108"/>
      <c r="AZ763" s="108"/>
      <c r="BA763" s="108"/>
      <c r="BB763" s="108"/>
      <c r="BC763" s="108"/>
      <c r="BD763" s="108"/>
      <c r="BE763" s="108"/>
      <c r="BF763" s="108"/>
      <c r="BG763" s="108"/>
      <c r="BH763" s="108"/>
      <c r="BI763" s="108"/>
      <c r="BJ763" s="108"/>
      <c r="BK763" s="108"/>
      <c r="BL763" s="108"/>
      <c r="BM763" s="108"/>
      <c r="BN763" s="108"/>
      <c r="BO763" s="108"/>
      <c r="BP763" s="108"/>
      <c r="BQ763" s="108"/>
      <c r="BR763" s="108"/>
      <c r="BS763" s="108"/>
      <c r="BT763" s="108"/>
      <c r="BU763" s="108"/>
      <c r="BV763" s="108"/>
      <c r="BW763" s="108"/>
      <c r="BX763" s="108"/>
      <c r="BY763" s="108"/>
      <c r="BZ763" s="108"/>
      <c r="CA763" s="108"/>
      <c r="CB763" s="108"/>
      <c r="CC763" s="108"/>
      <c r="CD763" s="108"/>
      <c r="CE763" s="108"/>
      <c r="CF763" s="108"/>
      <c r="CG763" s="108"/>
      <c r="CH763" s="108"/>
      <c r="CI763" s="108"/>
      <c r="CJ763" s="108"/>
      <c r="CK763" s="108"/>
      <c r="CL763" s="108"/>
      <c r="CM763" s="108"/>
      <c r="CN763" s="108"/>
      <c r="CO763" s="108"/>
      <c r="CP763" s="108"/>
      <c r="CQ763" s="108"/>
      <c r="CR763" s="108"/>
      <c r="CS763" s="108"/>
      <c r="CT763" s="108"/>
      <c r="CU763" s="108"/>
      <c r="CV763" s="108"/>
      <c r="CW763" s="108"/>
      <c r="CX763" s="108"/>
      <c r="CY763" s="108"/>
      <c r="CZ763" s="108"/>
      <c r="DA763" s="108"/>
      <c r="DB763" s="108"/>
      <c r="DC763" s="108"/>
      <c r="DD763" s="108"/>
      <c r="DE763" s="108"/>
      <c r="DF763" s="108"/>
      <c r="DG763" s="108"/>
      <c r="DH763" s="108"/>
      <c r="DI763" s="108"/>
      <c r="DJ763" s="108"/>
      <c r="DK763" s="108"/>
      <c r="DL763" s="108"/>
      <c r="DM763" s="108"/>
      <c r="DN763" s="108"/>
      <c r="DO763" s="108"/>
      <c r="DP763" s="108"/>
      <c r="DQ763" s="108"/>
      <c r="DR763" s="108"/>
      <c r="DS763" s="108"/>
      <c r="DT763" s="108"/>
      <c r="DU763" s="108"/>
      <c r="DV763" s="108"/>
      <c r="DW763" s="108"/>
      <c r="DX763" s="108"/>
      <c r="DY763" s="108"/>
      <c r="DZ763" s="108"/>
      <c r="EA763" s="108"/>
      <c r="EB763" s="108"/>
      <c r="EC763" s="108"/>
      <c r="ED763" s="108"/>
      <c r="EE763" s="108"/>
      <c r="EF763" s="108"/>
      <c r="EG763" s="108"/>
      <c r="EH763" s="108"/>
      <c r="EI763" s="108"/>
      <c r="EJ763" s="108"/>
      <c r="EK763" s="108"/>
      <c r="EL763" s="108"/>
      <c r="EM763" s="108"/>
      <c r="EN763" s="108"/>
      <c r="EO763" s="108"/>
      <c r="EP763" s="108"/>
      <c r="EQ763" s="108"/>
      <c r="ER763" s="108"/>
      <c r="ES763" s="108"/>
      <c r="ET763" s="108"/>
      <c r="EU763" s="108"/>
      <c r="EV763" s="108"/>
      <c r="EW763" s="108"/>
      <c r="EX763" s="108"/>
      <c r="EY763" s="108"/>
      <c r="EZ763" s="108"/>
      <c r="FA763" s="108"/>
      <c r="FB763" s="108"/>
      <c r="FC763" s="108"/>
      <c r="FD763" s="108"/>
      <c r="FE763" s="108"/>
      <c r="FF763" s="108"/>
      <c r="FG763" s="108"/>
      <c r="FH763" s="108"/>
      <c r="FI763" s="108"/>
      <c r="FJ763" s="108"/>
      <c r="FK763" s="108"/>
      <c r="FL763" s="108"/>
      <c r="FM763" s="108"/>
      <c r="FN763" s="108"/>
      <c r="FO763" s="108"/>
      <c r="FP763" s="108"/>
      <c r="FQ763" s="108"/>
      <c r="FR763" s="108"/>
      <c r="FS763" s="108"/>
      <c r="FT763" s="108"/>
      <c r="FU763" s="108"/>
      <c r="FV763" s="108"/>
      <c r="FW763" s="108"/>
      <c r="FX763" s="108"/>
      <c r="FY763" s="108"/>
      <c r="FZ763" s="108"/>
      <c r="GA763" s="108"/>
      <c r="GB763" s="108"/>
      <c r="GC763" s="108"/>
      <c r="GD763" s="108"/>
      <c r="GE763" s="108"/>
      <c r="GF763" s="108"/>
      <c r="GG763" s="108"/>
      <c r="GH763" s="108"/>
      <c r="GI763" s="108"/>
      <c r="GJ763" s="108"/>
      <c r="GK763" s="108"/>
      <c r="GL763" s="108"/>
      <c r="GM763" s="108"/>
      <c r="GN763" s="108"/>
      <c r="GO763" s="108"/>
      <c r="GP763" s="108"/>
      <c r="GQ763" s="108"/>
      <c r="GR763" s="108"/>
      <c r="GS763" s="108"/>
      <c r="GT763" s="108"/>
      <c r="GU763" s="108"/>
      <c r="GV763" s="108"/>
      <c r="GW763" s="108"/>
      <c r="GX763" s="108"/>
      <c r="GY763" s="108"/>
      <c r="GZ763" s="108"/>
      <c r="HA763" s="108"/>
      <c r="HB763" s="108"/>
      <c r="HC763" s="108"/>
      <c r="HD763" s="108"/>
      <c r="HE763" s="108"/>
      <c r="HF763" s="108"/>
      <c r="HG763" s="108"/>
      <c r="HH763" s="108"/>
      <c r="HI763" s="108"/>
      <c r="HJ763" s="108"/>
      <c r="HK763" s="108"/>
      <c r="HL763" s="108"/>
      <c r="HM763" s="108"/>
      <c r="HN763" s="108"/>
      <c r="HO763" s="108"/>
      <c r="HP763" s="108"/>
      <c r="HQ763" s="108"/>
      <c r="HR763" s="108"/>
      <c r="HS763" s="108"/>
      <c r="HT763" s="108"/>
      <c r="HU763" s="108"/>
      <c r="HV763" s="108"/>
      <c r="HW763" s="108"/>
      <c r="HX763" s="108"/>
      <c r="HY763" s="108"/>
      <c r="HZ763" s="108"/>
      <c r="IA763" s="108"/>
      <c r="IB763" s="108"/>
      <c r="IC763" s="108"/>
      <c r="ID763" s="108"/>
      <c r="IE763" s="108"/>
      <c r="IF763" s="108"/>
      <c r="IG763" s="108"/>
      <c r="IH763" s="108"/>
      <c r="II763" s="108"/>
      <c r="IJ763" s="108"/>
      <c r="IK763" s="108"/>
      <c r="IL763" s="108"/>
      <c r="IM763" s="108"/>
      <c r="IN763" s="108"/>
      <c r="IO763" s="108"/>
      <c r="IP763" s="108"/>
      <c r="IQ763" s="108"/>
      <c r="IR763" s="108"/>
      <c r="IS763" s="108"/>
      <c r="IT763" s="108"/>
      <c r="IU763" s="108"/>
      <c r="IV763" s="108"/>
    </row>
    <row r="764" spans="1:256" s="108" customFormat="1" x14ac:dyDescent="0.2">
      <c r="A764" s="108" t="s">
        <v>147</v>
      </c>
      <c r="B764" s="108" t="s">
        <v>261</v>
      </c>
      <c r="C764" s="108" t="s">
        <v>2695</v>
      </c>
      <c r="D764" s="123">
        <v>34394</v>
      </c>
      <c r="E764" s="109" t="s">
        <v>310</v>
      </c>
      <c r="F764" s="108" t="s">
        <v>654</v>
      </c>
      <c r="G764" s="120"/>
      <c r="H764" s="108" t="s">
        <v>127</v>
      </c>
      <c r="I764" s="108" t="s">
        <v>261</v>
      </c>
      <c r="J764" s="109"/>
      <c r="K764" s="108" t="s">
        <v>127</v>
      </c>
      <c r="L764" s="108" t="s">
        <v>261</v>
      </c>
      <c r="M764" s="109"/>
      <c r="N764" s="108" t="s">
        <v>127</v>
      </c>
      <c r="O764" s="108" t="s">
        <v>261</v>
      </c>
      <c r="P764" s="109"/>
      <c r="Q764" s="108" t="s">
        <v>127</v>
      </c>
      <c r="R764" s="108" t="s">
        <v>396</v>
      </c>
      <c r="S764" s="109"/>
      <c r="T764" s="108" t="s">
        <v>127</v>
      </c>
      <c r="U764" s="108" t="s">
        <v>396</v>
      </c>
      <c r="V764" s="109"/>
      <c r="W764" s="108" t="s">
        <v>1186</v>
      </c>
      <c r="X764" s="108" t="s">
        <v>396</v>
      </c>
      <c r="Y764" s="109"/>
      <c r="Z764" s="108" t="s">
        <v>2697</v>
      </c>
      <c r="AA764" s="108" t="s">
        <v>396</v>
      </c>
      <c r="AB764" s="109"/>
      <c r="AC764" s="108" t="s">
        <v>2698</v>
      </c>
      <c r="AD764" s="108" t="s">
        <v>396</v>
      </c>
      <c r="AE764" s="109" t="s">
        <v>1473</v>
      </c>
      <c r="AF764" s="108" t="s">
        <v>2699</v>
      </c>
      <c r="AG764" s="108" t="s">
        <v>396</v>
      </c>
      <c r="AH764" s="109" t="s">
        <v>2573</v>
      </c>
    </row>
    <row r="765" spans="1:256" s="108" customFormat="1" x14ac:dyDescent="0.2">
      <c r="A765" s="120"/>
      <c r="B765" s="120"/>
      <c r="C765" s="108" t="s">
        <v>422</v>
      </c>
      <c r="D765" s="123">
        <v>34402</v>
      </c>
      <c r="E765" s="116" t="s">
        <v>423</v>
      </c>
      <c r="F765" s="120" t="s">
        <v>1039</v>
      </c>
      <c r="G765" s="120"/>
      <c r="H765" s="108" t="s">
        <v>399</v>
      </c>
      <c r="I765" s="108" t="s">
        <v>128</v>
      </c>
      <c r="J765" s="120" t="s">
        <v>141</v>
      </c>
      <c r="K765" s="108" t="s">
        <v>399</v>
      </c>
      <c r="L765" s="108" t="s">
        <v>128</v>
      </c>
      <c r="M765" s="120" t="s">
        <v>167</v>
      </c>
      <c r="N765" s="108" t="s">
        <v>399</v>
      </c>
      <c r="O765" s="108" t="s">
        <v>128</v>
      </c>
      <c r="P765" s="120" t="s">
        <v>141</v>
      </c>
      <c r="Q765" s="108" t="s">
        <v>399</v>
      </c>
      <c r="R765" s="108" t="s">
        <v>128</v>
      </c>
      <c r="S765" s="120" t="s">
        <v>393</v>
      </c>
      <c r="T765" s="108" t="s">
        <v>399</v>
      </c>
      <c r="U765" s="108" t="s">
        <v>177</v>
      </c>
      <c r="V765" s="120" t="s">
        <v>141</v>
      </c>
      <c r="W765" s="108" t="s">
        <v>399</v>
      </c>
      <c r="X765" s="108" t="s">
        <v>177</v>
      </c>
      <c r="Y765" s="120" t="s">
        <v>141</v>
      </c>
      <c r="Z765" s="108" t="s">
        <v>399</v>
      </c>
      <c r="AA765" s="108" t="s">
        <v>177</v>
      </c>
      <c r="AB765" s="120" t="s">
        <v>141</v>
      </c>
      <c r="AC765" s="108" t="s">
        <v>399</v>
      </c>
      <c r="AD765" s="108" t="s">
        <v>177</v>
      </c>
      <c r="AE765" s="120" t="s">
        <v>141</v>
      </c>
      <c r="BB765" s="116"/>
      <c r="BC765" s="120"/>
      <c r="BE765" s="116"/>
      <c r="BF765" s="120"/>
      <c r="BH765" s="116"/>
      <c r="BI765" s="120"/>
      <c r="BK765" s="116"/>
      <c r="BL765" s="120"/>
      <c r="BN765" s="116"/>
      <c r="BO765" s="120"/>
      <c r="BR765" s="120"/>
      <c r="BS765" s="116"/>
      <c r="BT765" s="116"/>
      <c r="BU765" s="116"/>
      <c r="BV765" s="116"/>
      <c r="BW765" s="116"/>
      <c r="BX765" s="116"/>
    </row>
    <row r="766" spans="1:256" s="108" customFormat="1" x14ac:dyDescent="0.2">
      <c r="A766" s="108" t="s">
        <v>308</v>
      </c>
      <c r="B766" s="108" t="s">
        <v>227</v>
      </c>
      <c r="C766" s="108" t="s">
        <v>4840</v>
      </c>
      <c r="D766" s="123">
        <v>35624</v>
      </c>
      <c r="E766" s="116" t="s">
        <v>1001</v>
      </c>
      <c r="F766" s="116" t="s">
        <v>4841</v>
      </c>
      <c r="G766" s="120" t="s">
        <v>592</v>
      </c>
      <c r="H766" s="108" t="s">
        <v>284</v>
      </c>
      <c r="I766" s="108" t="s">
        <v>227</v>
      </c>
      <c r="J766" s="120" t="s">
        <v>592</v>
      </c>
      <c r="K766" s="108" t="s">
        <v>808</v>
      </c>
      <c r="L766" s="108" t="s">
        <v>227</v>
      </c>
      <c r="M766" s="120" t="s">
        <v>4842</v>
      </c>
      <c r="N766" s="108" t="s">
        <v>808</v>
      </c>
      <c r="O766" s="108" t="s">
        <v>227</v>
      </c>
      <c r="P766" s="120" t="s">
        <v>2032</v>
      </c>
      <c r="Q766" s="108" t="s">
        <v>279</v>
      </c>
      <c r="R766" s="108" t="s">
        <v>227</v>
      </c>
      <c r="S766" s="120" t="s">
        <v>2033</v>
      </c>
      <c r="T766" s="108" t="s">
        <v>4843</v>
      </c>
      <c r="U766" s="108" t="s">
        <v>227</v>
      </c>
      <c r="V766" s="120" t="s">
        <v>2637</v>
      </c>
      <c r="W766" s="108" t="s">
        <v>329</v>
      </c>
      <c r="X766" s="108" t="s">
        <v>227</v>
      </c>
      <c r="Y766" s="120" t="s">
        <v>784</v>
      </c>
      <c r="AB766" s="120"/>
      <c r="AE766" s="120"/>
    </row>
    <row r="767" spans="1:256" s="108" customFormat="1" x14ac:dyDescent="0.2">
      <c r="C767" s="108" t="s">
        <v>4844</v>
      </c>
      <c r="D767" s="123">
        <v>36277</v>
      </c>
      <c r="E767" s="109" t="s">
        <v>698</v>
      </c>
      <c r="F767" s="120" t="s">
        <v>934</v>
      </c>
      <c r="G767" s="120"/>
      <c r="J767" s="120"/>
      <c r="K767" s="108" t="s">
        <v>315</v>
      </c>
      <c r="L767" s="108" t="s">
        <v>215</v>
      </c>
      <c r="M767" s="120" t="s">
        <v>266</v>
      </c>
      <c r="N767" s="108" t="s">
        <v>315</v>
      </c>
      <c r="O767" s="108" t="s">
        <v>215</v>
      </c>
      <c r="P767" s="120" t="s">
        <v>273</v>
      </c>
      <c r="S767" s="120"/>
      <c r="V767" s="120"/>
      <c r="Y767" s="120"/>
      <c r="AB767" s="120"/>
      <c r="AE767" s="120"/>
    </row>
    <row r="768" spans="1:256" s="108" customFormat="1" x14ac:dyDescent="0.2">
      <c r="A768" s="108" t="s">
        <v>258</v>
      </c>
      <c r="B768" s="108" t="s">
        <v>105</v>
      </c>
      <c r="C768" s="108" t="s">
        <v>4218</v>
      </c>
      <c r="D768" s="123">
        <v>35853</v>
      </c>
      <c r="E768" s="109" t="s">
        <v>756</v>
      </c>
      <c r="F768" s="120"/>
      <c r="G768" s="120" t="s">
        <v>269</v>
      </c>
      <c r="H768" s="108" t="s">
        <v>258</v>
      </c>
      <c r="I768" s="108" t="s">
        <v>105</v>
      </c>
      <c r="J768" s="120" t="s">
        <v>266</v>
      </c>
      <c r="K768" s="108" t="s">
        <v>258</v>
      </c>
      <c r="L768" s="108" t="s">
        <v>105</v>
      </c>
      <c r="M768" s="120" t="s">
        <v>241</v>
      </c>
      <c r="N768" s="108" t="s">
        <v>258</v>
      </c>
      <c r="O768" s="108" t="s">
        <v>232</v>
      </c>
      <c r="P768" s="120" t="s">
        <v>241</v>
      </c>
      <c r="S768" s="120"/>
      <c r="V768" s="120"/>
      <c r="Y768" s="120"/>
      <c r="AB768" s="120"/>
      <c r="AE768" s="120"/>
    </row>
    <row r="769" spans="1:256" s="108" customFormat="1" x14ac:dyDescent="0.2">
      <c r="A769" s="108" t="s">
        <v>399</v>
      </c>
      <c r="B769" s="108" t="s">
        <v>185</v>
      </c>
      <c r="C769" s="108" t="s">
        <v>3855</v>
      </c>
      <c r="D769" s="123">
        <v>36335</v>
      </c>
      <c r="E769" s="116" t="s">
        <v>677</v>
      </c>
      <c r="F769" s="120" t="s">
        <v>283</v>
      </c>
      <c r="G769" s="120" t="s">
        <v>141</v>
      </c>
      <c r="H769" s="108" t="s">
        <v>399</v>
      </c>
      <c r="I769" s="108" t="s">
        <v>583</v>
      </c>
      <c r="J769" s="120" t="s">
        <v>141</v>
      </c>
      <c r="K769" s="108" t="s">
        <v>399</v>
      </c>
      <c r="L769" s="108" t="s">
        <v>583</v>
      </c>
      <c r="M769" s="120" t="s">
        <v>141</v>
      </c>
      <c r="N769" s="108" t="s">
        <v>402</v>
      </c>
      <c r="O769" s="108" t="s">
        <v>583</v>
      </c>
      <c r="P769" s="120" t="s">
        <v>141</v>
      </c>
      <c r="Q769" s="108" t="s">
        <v>399</v>
      </c>
      <c r="R769" s="108" t="s">
        <v>583</v>
      </c>
      <c r="S769" s="120" t="s">
        <v>393</v>
      </c>
      <c r="V769" s="120"/>
      <c r="Y769" s="120"/>
      <c r="AB769" s="120"/>
      <c r="AE769" s="120"/>
    </row>
    <row r="770" spans="1:256" x14ac:dyDescent="0.2">
      <c r="A770" s="108" t="s">
        <v>156</v>
      </c>
      <c r="B770" s="108" t="s">
        <v>232</v>
      </c>
      <c r="C770" s="108" t="s">
        <v>1760</v>
      </c>
      <c r="D770" s="123">
        <v>35614</v>
      </c>
      <c r="E770" s="116" t="s">
        <v>1761</v>
      </c>
      <c r="F770" s="116" t="s">
        <v>4845</v>
      </c>
      <c r="G770" s="120" t="s">
        <v>141</v>
      </c>
      <c r="H770" s="108" t="s">
        <v>162</v>
      </c>
      <c r="I770" s="108" t="s">
        <v>232</v>
      </c>
      <c r="J770" s="120" t="s">
        <v>518</v>
      </c>
      <c r="K770" s="108" t="s">
        <v>156</v>
      </c>
      <c r="L770" s="108" t="s">
        <v>232</v>
      </c>
      <c r="M770" s="120" t="s">
        <v>141</v>
      </c>
      <c r="N770" s="108" t="s">
        <v>162</v>
      </c>
      <c r="O770" s="108" t="s">
        <v>232</v>
      </c>
      <c r="P770" s="120" t="s">
        <v>519</v>
      </c>
      <c r="Q770" s="108" t="s">
        <v>156</v>
      </c>
      <c r="R770" s="108" t="s">
        <v>118</v>
      </c>
      <c r="S770" s="120" t="s">
        <v>164</v>
      </c>
      <c r="T770" s="108" t="s">
        <v>156</v>
      </c>
      <c r="U770" s="108" t="s">
        <v>118</v>
      </c>
      <c r="V770" s="120" t="s">
        <v>141</v>
      </c>
      <c r="W770" s="108" t="s">
        <v>162</v>
      </c>
      <c r="X770" s="108" t="s">
        <v>118</v>
      </c>
      <c r="Y770" s="120" t="s">
        <v>161</v>
      </c>
      <c r="Z770" s="108"/>
      <c r="AA770" s="108"/>
      <c r="AB770" s="120"/>
      <c r="AC770" s="108"/>
      <c r="AD770" s="108"/>
      <c r="AE770" s="120"/>
      <c r="AF770" s="108"/>
      <c r="AG770" s="108"/>
      <c r="AH770" s="108"/>
      <c r="AI770" s="108"/>
      <c r="AJ770" s="108"/>
      <c r="AK770" s="108"/>
      <c r="AL770" s="108"/>
      <c r="AM770" s="108"/>
      <c r="AN770" s="108"/>
      <c r="AO770" s="108"/>
      <c r="AP770" s="108"/>
      <c r="AQ770" s="108"/>
      <c r="AR770" s="108"/>
      <c r="AS770" s="108"/>
      <c r="AT770" s="108"/>
      <c r="AU770" s="108"/>
      <c r="AV770" s="108"/>
      <c r="AW770" s="108"/>
      <c r="AX770" s="108"/>
      <c r="AY770" s="108"/>
      <c r="AZ770" s="108"/>
      <c r="BA770" s="108"/>
      <c r="BB770" s="108"/>
      <c r="BC770" s="108"/>
      <c r="BD770" s="108"/>
      <c r="BE770" s="108"/>
      <c r="BF770" s="108"/>
      <c r="BG770" s="108"/>
      <c r="BH770" s="108"/>
      <c r="BI770" s="108"/>
      <c r="BJ770" s="108"/>
      <c r="BK770" s="108"/>
      <c r="BL770" s="108"/>
      <c r="BM770" s="108"/>
      <c r="BN770" s="108"/>
      <c r="BO770" s="108"/>
      <c r="BP770" s="108"/>
      <c r="BQ770" s="108"/>
      <c r="BR770" s="108"/>
      <c r="BS770" s="108"/>
      <c r="BT770" s="108"/>
      <c r="BU770" s="108"/>
      <c r="BV770" s="108"/>
      <c r="BW770" s="108"/>
      <c r="BX770" s="108"/>
      <c r="BY770" s="108"/>
      <c r="BZ770" s="108"/>
      <c r="CA770" s="108"/>
      <c r="CB770" s="108"/>
      <c r="CC770" s="108"/>
      <c r="CD770" s="108"/>
      <c r="CE770" s="108"/>
      <c r="CF770" s="108"/>
      <c r="CG770" s="108"/>
      <c r="CH770" s="108"/>
      <c r="CI770" s="108"/>
      <c r="CJ770" s="108"/>
      <c r="CK770" s="108"/>
      <c r="CL770" s="108"/>
      <c r="CM770" s="108"/>
      <c r="CN770" s="108"/>
      <c r="CO770" s="108"/>
      <c r="CP770" s="108"/>
      <c r="CQ770" s="108"/>
      <c r="CR770" s="108"/>
      <c r="CS770" s="108"/>
      <c r="CT770" s="108"/>
      <c r="CU770" s="108"/>
      <c r="CV770" s="108"/>
      <c r="CW770" s="108"/>
      <c r="CX770" s="108"/>
      <c r="CY770" s="108"/>
      <c r="CZ770" s="108"/>
      <c r="DA770" s="108"/>
      <c r="DB770" s="108"/>
      <c r="DC770" s="108"/>
      <c r="DD770" s="108"/>
      <c r="DE770" s="108"/>
      <c r="DF770" s="108"/>
      <c r="DG770" s="108"/>
      <c r="DH770" s="108"/>
      <c r="DI770" s="108"/>
      <c r="DJ770" s="108"/>
      <c r="DK770" s="108"/>
      <c r="DL770" s="108"/>
      <c r="DM770" s="108"/>
      <c r="DN770" s="108"/>
      <c r="DO770" s="108"/>
      <c r="DP770" s="108"/>
      <c r="DQ770" s="108"/>
      <c r="DR770" s="108"/>
      <c r="DS770" s="108"/>
      <c r="DT770" s="108"/>
      <c r="DU770" s="108"/>
      <c r="DV770" s="108"/>
      <c r="DW770" s="108"/>
      <c r="DX770" s="108"/>
      <c r="DY770" s="108"/>
      <c r="DZ770" s="108"/>
      <c r="EA770" s="108"/>
      <c r="EB770" s="108"/>
      <c r="EC770" s="108"/>
      <c r="ED770" s="108"/>
      <c r="EE770" s="108"/>
      <c r="EF770" s="108"/>
      <c r="EG770" s="108"/>
      <c r="EH770" s="108"/>
      <c r="EI770" s="108"/>
      <c r="EJ770" s="108"/>
      <c r="EK770" s="108"/>
      <c r="EL770" s="108"/>
      <c r="EM770" s="108"/>
      <c r="EN770" s="108"/>
      <c r="EO770" s="108"/>
      <c r="EP770" s="108"/>
      <c r="EQ770" s="108"/>
      <c r="ER770" s="108"/>
      <c r="ES770" s="108"/>
      <c r="ET770" s="108"/>
      <c r="EU770" s="108"/>
      <c r="EV770" s="108"/>
      <c r="EW770" s="108"/>
      <c r="EX770" s="108"/>
      <c r="EY770" s="108"/>
      <c r="EZ770" s="108"/>
      <c r="FA770" s="108"/>
      <c r="FB770" s="108"/>
      <c r="FC770" s="108"/>
      <c r="FD770" s="108"/>
      <c r="FE770" s="108"/>
      <c r="FF770" s="108"/>
      <c r="FG770" s="108"/>
      <c r="FH770" s="108"/>
      <c r="FI770" s="108"/>
      <c r="FJ770" s="108"/>
      <c r="FK770" s="108"/>
      <c r="FL770" s="108"/>
      <c r="FM770" s="108"/>
      <c r="FN770" s="108"/>
      <c r="FO770" s="108"/>
      <c r="FP770" s="108"/>
      <c r="FQ770" s="108"/>
      <c r="FR770" s="108"/>
      <c r="FS770" s="108"/>
      <c r="FT770" s="108"/>
      <c r="FU770" s="108"/>
      <c r="FV770" s="108"/>
      <c r="FW770" s="108"/>
      <c r="FX770" s="108"/>
      <c r="FY770" s="108"/>
      <c r="FZ770" s="108"/>
      <c r="GA770" s="108"/>
      <c r="GB770" s="108"/>
      <c r="GC770" s="108"/>
      <c r="GD770" s="108"/>
      <c r="GE770" s="108"/>
      <c r="GF770" s="108"/>
      <c r="GG770" s="108"/>
      <c r="GH770" s="108"/>
      <c r="GI770" s="108"/>
      <c r="GJ770" s="108"/>
      <c r="GK770" s="108"/>
      <c r="GL770" s="108"/>
      <c r="GM770" s="108"/>
      <c r="GN770" s="108"/>
      <c r="GO770" s="108"/>
      <c r="GP770" s="108"/>
      <c r="GQ770" s="108"/>
      <c r="GR770" s="108"/>
      <c r="GS770" s="108"/>
      <c r="GT770" s="108"/>
      <c r="GU770" s="108"/>
      <c r="GV770" s="108"/>
      <c r="GW770" s="108"/>
      <c r="GX770" s="108"/>
      <c r="GY770" s="108"/>
      <c r="GZ770" s="108"/>
      <c r="HA770" s="108"/>
      <c r="HB770" s="108"/>
      <c r="HC770" s="108"/>
      <c r="HD770" s="108"/>
      <c r="HE770" s="108"/>
      <c r="HF770" s="108"/>
      <c r="HG770" s="108"/>
      <c r="HH770" s="108"/>
      <c r="HI770" s="108"/>
      <c r="HJ770" s="108"/>
      <c r="HK770" s="108"/>
      <c r="HL770" s="108"/>
      <c r="HM770" s="108"/>
      <c r="HN770" s="108"/>
      <c r="HO770" s="108"/>
      <c r="HP770" s="108"/>
      <c r="HQ770" s="108"/>
      <c r="HR770" s="108"/>
      <c r="HS770" s="108"/>
      <c r="HT770" s="108"/>
      <c r="HU770" s="108"/>
      <c r="HV770" s="108"/>
      <c r="HW770" s="108"/>
      <c r="HX770" s="108"/>
      <c r="HY770" s="108"/>
      <c r="HZ770" s="108"/>
      <c r="IA770" s="108"/>
      <c r="IB770" s="108"/>
      <c r="IC770" s="108"/>
      <c r="ID770" s="108"/>
      <c r="IE770" s="108"/>
      <c r="IF770" s="108"/>
      <c r="IG770" s="108"/>
      <c r="IH770" s="108"/>
      <c r="II770" s="108"/>
      <c r="IJ770" s="108"/>
      <c r="IK770" s="108"/>
      <c r="IL770" s="108"/>
      <c r="IM770" s="108"/>
      <c r="IN770" s="108"/>
      <c r="IO770" s="108"/>
      <c r="IP770" s="108"/>
      <c r="IQ770" s="108"/>
      <c r="IR770" s="108"/>
      <c r="IS770" s="108"/>
      <c r="IT770" s="108"/>
      <c r="IU770" s="108"/>
      <c r="IV770" s="108"/>
    </row>
    <row r="771" spans="1:256" s="108" customFormat="1" x14ac:dyDescent="0.2">
      <c r="C771" s="108" t="s">
        <v>2819</v>
      </c>
      <c r="D771" s="123">
        <v>34702</v>
      </c>
      <c r="E771" s="116" t="s">
        <v>391</v>
      </c>
      <c r="F771" s="120" t="s">
        <v>1948</v>
      </c>
      <c r="G771" s="120"/>
      <c r="H771" s="108" t="s">
        <v>147</v>
      </c>
      <c r="I771" s="108" t="s">
        <v>105</v>
      </c>
      <c r="J771" s="120"/>
      <c r="K771" s="108" t="s">
        <v>127</v>
      </c>
      <c r="L771" s="108" t="s">
        <v>105</v>
      </c>
      <c r="M771" s="120"/>
      <c r="N771" s="108" t="s">
        <v>147</v>
      </c>
      <c r="O771" s="108" t="s">
        <v>105</v>
      </c>
      <c r="P771" s="120"/>
      <c r="Q771" s="108" t="s">
        <v>147</v>
      </c>
      <c r="R771" s="108" t="s">
        <v>118</v>
      </c>
      <c r="S771" s="120"/>
      <c r="V771" s="120"/>
      <c r="Y771" s="120"/>
      <c r="AB771" s="120"/>
      <c r="AE771" s="120"/>
      <c r="BB771" s="109"/>
      <c r="BC771" s="109"/>
      <c r="BE771" s="109"/>
      <c r="BF771" s="109"/>
      <c r="BH771" s="109"/>
      <c r="BI771" s="109"/>
      <c r="BK771" s="109"/>
      <c r="BL771" s="109"/>
      <c r="BN771" s="109"/>
      <c r="BO771" s="109"/>
      <c r="BQ771" s="123"/>
      <c r="BR771" s="109"/>
      <c r="BS771" s="116"/>
      <c r="BU771" s="120"/>
      <c r="BV771" s="116"/>
      <c r="BW771" s="116"/>
      <c r="BX771" s="125"/>
    </row>
    <row r="772" spans="1:256" s="108" customFormat="1" x14ac:dyDescent="0.2">
      <c r="A772" s="108" t="s">
        <v>147</v>
      </c>
      <c r="B772" s="108" t="s">
        <v>275</v>
      </c>
      <c r="C772" s="108" t="s">
        <v>4075</v>
      </c>
      <c r="D772" s="123">
        <v>36089</v>
      </c>
      <c r="E772" s="109" t="s">
        <v>415</v>
      </c>
      <c r="F772" s="120" t="s">
        <v>416</v>
      </c>
      <c r="G772" s="120"/>
      <c r="J772" s="120"/>
      <c r="K772" s="108" t="s">
        <v>147</v>
      </c>
      <c r="L772" s="108" t="s">
        <v>275</v>
      </c>
      <c r="M772" s="120"/>
      <c r="N772" s="108" t="s">
        <v>147</v>
      </c>
      <c r="O772" s="108" t="s">
        <v>275</v>
      </c>
      <c r="P772" s="120"/>
      <c r="S772" s="120"/>
      <c r="V772" s="120"/>
      <c r="Y772" s="120"/>
      <c r="AB772" s="120"/>
      <c r="AE772" s="120"/>
    </row>
    <row r="773" spans="1:256" s="108" customFormat="1" x14ac:dyDescent="0.2">
      <c r="A773" s="108" t="s">
        <v>329</v>
      </c>
      <c r="B773" s="108" t="s">
        <v>140</v>
      </c>
      <c r="C773" s="108" t="s">
        <v>1692</v>
      </c>
      <c r="D773" s="123">
        <v>35708</v>
      </c>
      <c r="E773" s="109" t="s">
        <v>198</v>
      </c>
      <c r="F773" s="120" t="s">
        <v>89</v>
      </c>
      <c r="G773" s="120" t="s">
        <v>269</v>
      </c>
      <c r="H773" s="108" t="s">
        <v>340</v>
      </c>
      <c r="I773" s="108" t="s">
        <v>434</v>
      </c>
      <c r="J773" s="120" t="s">
        <v>292</v>
      </c>
      <c r="K773" s="108" t="s">
        <v>279</v>
      </c>
      <c r="L773" s="108" t="s">
        <v>434</v>
      </c>
      <c r="M773" s="120" t="s">
        <v>770</v>
      </c>
      <c r="N773" s="108" t="s">
        <v>808</v>
      </c>
      <c r="O773" s="108" t="s">
        <v>434</v>
      </c>
      <c r="P773" s="120" t="s">
        <v>770</v>
      </c>
      <c r="Q773" s="108" t="s">
        <v>315</v>
      </c>
      <c r="R773" s="108" t="s">
        <v>434</v>
      </c>
      <c r="S773" s="120" t="s">
        <v>241</v>
      </c>
      <c r="V773" s="120"/>
      <c r="Y773" s="120"/>
      <c r="AB773" s="120"/>
      <c r="AE773" s="120"/>
    </row>
    <row r="774" spans="1:256" s="108" customFormat="1" x14ac:dyDescent="0.2">
      <c r="A774" t="s">
        <v>265</v>
      </c>
      <c r="B774" t="s">
        <v>195</v>
      </c>
      <c r="C774" s="108" t="s">
        <v>2376</v>
      </c>
      <c r="D774" s="123">
        <v>36343</v>
      </c>
      <c r="E774" s="109" t="s">
        <v>698</v>
      </c>
      <c r="F774" s="109" t="s">
        <v>114</v>
      </c>
      <c r="G774" s="120" t="s">
        <v>266</v>
      </c>
      <c r="H774" s="108" t="s">
        <v>263</v>
      </c>
      <c r="I774" s="116" t="s">
        <v>195</v>
      </c>
      <c r="J774" s="120" t="s">
        <v>539</v>
      </c>
      <c r="K774" s="108" t="s">
        <v>202</v>
      </c>
      <c r="L774" s="116" t="s">
        <v>195</v>
      </c>
      <c r="M774" s="120" t="s">
        <v>266</v>
      </c>
      <c r="O774" s="116"/>
      <c r="P774" s="120"/>
      <c r="R774" s="116"/>
      <c r="S774" s="120"/>
      <c r="U774" s="116"/>
      <c r="V774" s="120"/>
      <c r="X774" s="116"/>
      <c r="Y774" s="120"/>
      <c r="AA774" s="116"/>
      <c r="AB774" s="120"/>
      <c r="AD774" s="116"/>
      <c r="AE774" s="120"/>
      <c r="AG774" s="116"/>
      <c r="AH774" s="120"/>
      <c r="AJ774" s="116"/>
      <c r="AK774" s="120"/>
      <c r="AM774" s="116"/>
      <c r="AN774" s="120"/>
    </row>
    <row r="775" spans="1:256" s="108" customFormat="1" x14ac:dyDescent="0.2">
      <c r="A775" s="108" t="s">
        <v>94</v>
      </c>
      <c r="B775" s="108" t="s">
        <v>316</v>
      </c>
      <c r="C775" s="108" t="s">
        <v>3995</v>
      </c>
      <c r="D775" s="123">
        <v>36510</v>
      </c>
      <c r="E775" s="109" t="s">
        <v>172</v>
      </c>
      <c r="F775" s="120"/>
      <c r="G775" s="120" t="s">
        <v>2443</v>
      </c>
      <c r="J775" s="120"/>
      <c r="M775" s="120"/>
      <c r="P775" s="120"/>
      <c r="S775" s="120"/>
      <c r="V775" s="120"/>
      <c r="Y775" s="120"/>
      <c r="AB775" s="120"/>
      <c r="AE775" s="120"/>
    </row>
    <row r="776" spans="1:256" s="108" customFormat="1" x14ac:dyDescent="0.2">
      <c r="A776" s="108" t="s">
        <v>367</v>
      </c>
      <c r="B776" s="108" t="s">
        <v>177</v>
      </c>
      <c r="C776" s="108" t="s">
        <v>4846</v>
      </c>
      <c r="D776" s="123">
        <v>35276</v>
      </c>
      <c r="E776" s="116" t="s">
        <v>607</v>
      </c>
      <c r="F776" s="120" t="s">
        <v>548</v>
      </c>
      <c r="G776" s="120" t="s">
        <v>359</v>
      </c>
      <c r="J776" s="120"/>
      <c r="K776" s="108" t="s">
        <v>419</v>
      </c>
      <c r="L776" s="108" t="s">
        <v>177</v>
      </c>
      <c r="M776" s="120" t="s">
        <v>796</v>
      </c>
      <c r="P776" s="120"/>
      <c r="Q776" s="108" t="s">
        <v>370</v>
      </c>
      <c r="R776" s="108" t="s">
        <v>134</v>
      </c>
      <c r="S776" s="120" t="s">
        <v>632</v>
      </c>
      <c r="T776" s="108" t="s">
        <v>332</v>
      </c>
      <c r="U776" s="108" t="s">
        <v>134</v>
      </c>
      <c r="V776" s="120" t="s">
        <v>804</v>
      </c>
      <c r="W776" s="108" t="s">
        <v>419</v>
      </c>
      <c r="X776" s="108" t="s">
        <v>134</v>
      </c>
      <c r="Y776" s="120" t="s">
        <v>1683</v>
      </c>
      <c r="AB776" s="120"/>
      <c r="AE776" s="120"/>
    </row>
    <row r="777" spans="1:256" s="108" customFormat="1" x14ac:dyDescent="0.2">
      <c r="A777" s="108" t="s">
        <v>384</v>
      </c>
      <c r="B777" s="108" t="s">
        <v>275</v>
      </c>
      <c r="C777" s="108" t="s">
        <v>3643</v>
      </c>
      <c r="D777" s="123">
        <v>36588</v>
      </c>
      <c r="E777" s="116" t="s">
        <v>283</v>
      </c>
      <c r="F777" s="120" t="s">
        <v>4212</v>
      </c>
      <c r="G777" s="120" t="s">
        <v>388</v>
      </c>
      <c r="H777" s="108" t="s">
        <v>384</v>
      </c>
      <c r="I777" s="108" t="s">
        <v>261</v>
      </c>
      <c r="J777" s="120" t="s">
        <v>389</v>
      </c>
      <c r="K777" s="108" t="s">
        <v>409</v>
      </c>
      <c r="L777" s="108" t="s">
        <v>261</v>
      </c>
      <c r="M777" s="120" t="s">
        <v>830</v>
      </c>
      <c r="N777" s="108" t="s">
        <v>384</v>
      </c>
      <c r="O777" s="108" t="s">
        <v>261</v>
      </c>
      <c r="P777" s="120" t="s">
        <v>406</v>
      </c>
      <c r="Q777" s="108" t="s">
        <v>4847</v>
      </c>
      <c r="R777" s="108" t="s">
        <v>261</v>
      </c>
      <c r="S777" s="120" t="s">
        <v>629</v>
      </c>
      <c r="V777" s="120"/>
      <c r="Y777" s="120"/>
      <c r="AB777" s="120"/>
      <c r="AE777" s="120"/>
    </row>
    <row r="778" spans="1:256" s="108" customFormat="1" x14ac:dyDescent="0.2">
      <c r="A778" s="108" t="s">
        <v>147</v>
      </c>
      <c r="B778" s="108" t="s">
        <v>93</v>
      </c>
      <c r="C778" s="108" t="s">
        <v>1189</v>
      </c>
      <c r="D778" s="123">
        <v>34228</v>
      </c>
      <c r="E778" s="116" t="s">
        <v>585</v>
      </c>
      <c r="F778" s="120" t="s">
        <v>554</v>
      </c>
      <c r="G778" s="120"/>
      <c r="H778" s="108" t="s">
        <v>147</v>
      </c>
      <c r="I778" s="108" t="s">
        <v>140</v>
      </c>
      <c r="J778" s="120"/>
      <c r="K778" s="108" t="s">
        <v>147</v>
      </c>
      <c r="L778" s="108" t="s">
        <v>105</v>
      </c>
      <c r="M778" s="120"/>
      <c r="N778" s="108" t="s">
        <v>133</v>
      </c>
      <c r="O778" s="108" t="s">
        <v>583</v>
      </c>
      <c r="P778" s="120"/>
      <c r="Q778" s="108" t="s">
        <v>147</v>
      </c>
      <c r="R778" s="108" t="s">
        <v>261</v>
      </c>
      <c r="S778" s="120"/>
      <c r="T778" s="108" t="s">
        <v>147</v>
      </c>
      <c r="U778" s="108" t="s">
        <v>261</v>
      </c>
      <c r="V778" s="120"/>
      <c r="AC778" s="108" t="s">
        <v>147</v>
      </c>
      <c r="AD778" s="108" t="s">
        <v>95</v>
      </c>
      <c r="BB778" s="116"/>
      <c r="BC778" s="120"/>
      <c r="BE778" s="116"/>
      <c r="BF778" s="120"/>
      <c r="BH778" s="116"/>
      <c r="BI778" s="120"/>
      <c r="BK778" s="116"/>
      <c r="BL778" s="120"/>
      <c r="BN778" s="116"/>
      <c r="BO778" s="120"/>
      <c r="BR778" s="120"/>
      <c r="BS778" s="116"/>
      <c r="BT778" s="116"/>
      <c r="BU778" s="116"/>
      <c r="BV778" s="116"/>
      <c r="BW778" s="116"/>
      <c r="BX778" s="116"/>
    </row>
    <row r="779" spans="1:256" s="108" customFormat="1" x14ac:dyDescent="0.2">
      <c r="A779" s="120" t="s">
        <v>397</v>
      </c>
      <c r="B779" s="120" t="s">
        <v>583</v>
      </c>
      <c r="C779" s="108" t="s">
        <v>1135</v>
      </c>
      <c r="D779" s="123">
        <v>35969</v>
      </c>
      <c r="E779" s="116" t="s">
        <v>149</v>
      </c>
      <c r="F779" s="120" t="s">
        <v>1039</v>
      </c>
      <c r="G779" s="120" t="s">
        <v>398</v>
      </c>
      <c r="H779" s="108" t="s">
        <v>397</v>
      </c>
      <c r="I779" s="108" t="s">
        <v>583</v>
      </c>
      <c r="J779" s="120" t="s">
        <v>412</v>
      </c>
      <c r="K779" s="108" t="s">
        <v>397</v>
      </c>
      <c r="L779" s="108" t="s">
        <v>275</v>
      </c>
      <c r="M779" s="120" t="s">
        <v>398</v>
      </c>
      <c r="N779" s="108" t="s">
        <v>397</v>
      </c>
      <c r="O779" s="108" t="s">
        <v>275</v>
      </c>
      <c r="P779" s="120" t="s">
        <v>412</v>
      </c>
      <c r="Q779" s="108" t="s">
        <v>399</v>
      </c>
      <c r="R779" s="108" t="s">
        <v>275</v>
      </c>
      <c r="S779" s="120" t="s">
        <v>141</v>
      </c>
      <c r="T779" s="108" t="s">
        <v>397</v>
      </c>
      <c r="U779" s="108" t="s">
        <v>275</v>
      </c>
      <c r="V779" s="120" t="s">
        <v>398</v>
      </c>
      <c r="Y779" s="120"/>
      <c r="AB779" s="120"/>
      <c r="AE779" s="120"/>
    </row>
    <row r="780" spans="1:256" s="108" customFormat="1" x14ac:dyDescent="0.2">
      <c r="C780" s="108" t="s">
        <v>4206</v>
      </c>
      <c r="D780" s="123">
        <v>35089</v>
      </c>
      <c r="E780" s="109" t="s">
        <v>362</v>
      </c>
      <c r="F780" s="109" t="s">
        <v>1544</v>
      </c>
      <c r="G780" s="120"/>
      <c r="H780" s="108" t="s">
        <v>298</v>
      </c>
      <c r="I780" s="109" t="s">
        <v>134</v>
      </c>
      <c r="J780" s="109" t="s">
        <v>269</v>
      </c>
      <c r="K780" s="108" t="s">
        <v>315</v>
      </c>
      <c r="L780" s="109" t="s">
        <v>306</v>
      </c>
      <c r="M780" s="109" t="s">
        <v>273</v>
      </c>
      <c r="O780" s="109"/>
      <c r="P780" s="109"/>
      <c r="Q780" s="108" t="s">
        <v>329</v>
      </c>
      <c r="R780" s="109" t="s">
        <v>330</v>
      </c>
      <c r="S780" s="109" t="s">
        <v>241</v>
      </c>
      <c r="T780" s="108" t="s">
        <v>284</v>
      </c>
      <c r="U780" s="109" t="s">
        <v>232</v>
      </c>
      <c r="V780" s="109" t="s">
        <v>247</v>
      </c>
      <c r="W780" s="108" t="s">
        <v>298</v>
      </c>
      <c r="X780" s="109" t="s">
        <v>232</v>
      </c>
      <c r="Y780" s="109" t="s">
        <v>241</v>
      </c>
      <c r="Z780" s="108" t="s">
        <v>329</v>
      </c>
      <c r="AA780" s="109" t="s">
        <v>232</v>
      </c>
      <c r="AB780" s="109" t="s">
        <v>273</v>
      </c>
      <c r="AD780" s="109"/>
      <c r="AE780" s="109"/>
      <c r="AG780" s="109"/>
      <c r="AH780" s="109"/>
      <c r="AJ780" s="109"/>
      <c r="AK780" s="109"/>
      <c r="AM780" s="109"/>
      <c r="AN780" s="109"/>
      <c r="AP780" s="109"/>
      <c r="AQ780" s="109"/>
      <c r="AS780" s="109"/>
      <c r="AT780" s="109"/>
      <c r="AV780" s="109"/>
      <c r="AW780" s="109"/>
      <c r="AY780" s="109"/>
      <c r="AZ780" s="109"/>
    </row>
    <row r="781" spans="1:256" x14ac:dyDescent="0.2">
      <c r="A781" s="108"/>
      <c r="B781" s="108"/>
      <c r="C781" s="108" t="s">
        <v>4248</v>
      </c>
      <c r="D781" s="123">
        <v>36014</v>
      </c>
      <c r="E781" s="116" t="s">
        <v>802</v>
      </c>
      <c r="F781" s="120" t="s">
        <v>4667</v>
      </c>
      <c r="G781" s="120"/>
      <c r="H781" s="108" t="s">
        <v>103</v>
      </c>
      <c r="I781" s="108" t="s">
        <v>454</v>
      </c>
      <c r="J781" s="120" t="s">
        <v>4848</v>
      </c>
      <c r="K781" s="108"/>
      <c r="L781" s="108"/>
      <c r="M781" s="120"/>
      <c r="N781" s="108" t="s">
        <v>103</v>
      </c>
      <c r="O781" s="108" t="s">
        <v>316</v>
      </c>
      <c r="P781" s="120" t="s">
        <v>4849</v>
      </c>
      <c r="Q781" s="108" t="s">
        <v>184</v>
      </c>
      <c r="R781" s="108" t="s">
        <v>316</v>
      </c>
      <c r="S781" s="120"/>
      <c r="T781" s="108" t="s">
        <v>94</v>
      </c>
      <c r="U781" s="108" t="s">
        <v>316</v>
      </c>
      <c r="V781" s="120" t="s">
        <v>4850</v>
      </c>
      <c r="W781" s="108" t="s">
        <v>184</v>
      </c>
      <c r="X781" s="108" t="s">
        <v>316</v>
      </c>
      <c r="Y781" s="120"/>
      <c r="Z781" s="108"/>
      <c r="AA781" s="108"/>
      <c r="AB781" s="120"/>
      <c r="AC781" s="108"/>
      <c r="AD781" s="108"/>
      <c r="AE781" s="120"/>
      <c r="AF781" s="108"/>
      <c r="AG781" s="108"/>
      <c r="AH781" s="108"/>
      <c r="AI781" s="108"/>
      <c r="AJ781" s="108"/>
      <c r="AK781" s="108"/>
      <c r="AL781" s="108"/>
      <c r="AM781" s="108"/>
      <c r="AN781" s="108"/>
      <c r="AO781" s="108"/>
      <c r="AP781" s="108"/>
      <c r="AQ781" s="108"/>
      <c r="AR781" s="108"/>
      <c r="AS781" s="108"/>
      <c r="AT781" s="108"/>
      <c r="AU781" s="108"/>
      <c r="AV781" s="108"/>
      <c r="AW781" s="108"/>
      <c r="AX781" s="108"/>
      <c r="AY781" s="108"/>
      <c r="AZ781" s="108"/>
      <c r="BA781" s="108"/>
      <c r="BB781" s="108"/>
      <c r="BC781" s="108"/>
      <c r="BD781" s="108"/>
      <c r="BE781" s="108"/>
      <c r="BF781" s="108"/>
      <c r="BG781" s="108"/>
      <c r="BH781" s="108"/>
      <c r="BI781" s="108"/>
      <c r="BJ781" s="108"/>
      <c r="BK781" s="108"/>
      <c r="BL781" s="108"/>
      <c r="BM781" s="108"/>
      <c r="BN781" s="108"/>
      <c r="BO781" s="108"/>
      <c r="BP781" s="108"/>
      <c r="BQ781" s="108"/>
      <c r="BR781" s="108"/>
      <c r="BS781" s="108"/>
      <c r="BT781" s="108"/>
      <c r="BU781" s="108"/>
      <c r="BV781" s="108"/>
      <c r="BW781" s="108"/>
      <c r="BX781" s="108"/>
      <c r="BY781" s="108"/>
      <c r="BZ781" s="108"/>
      <c r="CA781" s="108"/>
      <c r="CB781" s="108"/>
      <c r="CC781" s="108"/>
      <c r="CD781" s="108"/>
      <c r="CE781" s="108"/>
      <c r="CF781" s="108"/>
      <c r="CG781" s="108"/>
      <c r="CH781" s="108"/>
      <c r="CI781" s="108"/>
      <c r="CJ781" s="108"/>
      <c r="CK781" s="108"/>
      <c r="CL781" s="108"/>
      <c r="CM781" s="108"/>
      <c r="CN781" s="108"/>
      <c r="CO781" s="108"/>
      <c r="CP781" s="108"/>
      <c r="CQ781" s="108"/>
      <c r="CR781" s="108"/>
      <c r="CS781" s="108"/>
      <c r="CT781" s="108"/>
      <c r="CU781" s="108"/>
      <c r="CV781" s="108"/>
      <c r="CW781" s="108"/>
      <c r="CX781" s="108"/>
      <c r="CY781" s="108"/>
      <c r="CZ781" s="108"/>
      <c r="DA781" s="108"/>
      <c r="DB781" s="108"/>
      <c r="DC781" s="108"/>
      <c r="DD781" s="108"/>
      <c r="DE781" s="108"/>
      <c r="DF781" s="108"/>
      <c r="DG781" s="108"/>
      <c r="DH781" s="108"/>
      <c r="DI781" s="108"/>
      <c r="DJ781" s="108"/>
      <c r="DK781" s="108"/>
      <c r="DL781" s="108"/>
      <c r="DM781" s="108"/>
      <c r="DN781" s="108"/>
      <c r="DO781" s="108"/>
      <c r="DP781" s="108"/>
      <c r="DQ781" s="108"/>
      <c r="DR781" s="108"/>
      <c r="DS781" s="108"/>
      <c r="DT781" s="108"/>
      <c r="DU781" s="108"/>
      <c r="DV781" s="108"/>
      <c r="DW781" s="108"/>
      <c r="DX781" s="108"/>
      <c r="DY781" s="108"/>
      <c r="DZ781" s="108"/>
      <c r="EA781" s="108"/>
      <c r="EB781" s="108"/>
      <c r="EC781" s="108"/>
      <c r="ED781" s="108"/>
      <c r="EE781" s="108"/>
      <c r="EF781" s="108"/>
      <c r="EG781" s="108"/>
      <c r="EH781" s="108"/>
      <c r="EI781" s="108"/>
      <c r="EJ781" s="108"/>
      <c r="EK781" s="108"/>
      <c r="EL781" s="108"/>
      <c r="EM781" s="108"/>
      <c r="EN781" s="108"/>
      <c r="EO781" s="108"/>
      <c r="EP781" s="108"/>
      <c r="EQ781" s="108"/>
      <c r="ER781" s="108"/>
      <c r="ES781" s="108"/>
      <c r="ET781" s="108"/>
      <c r="EU781" s="108"/>
      <c r="EV781" s="108"/>
      <c r="EW781" s="108"/>
      <c r="EX781" s="108"/>
      <c r="EY781" s="108"/>
      <c r="EZ781" s="108"/>
      <c r="FA781" s="108"/>
      <c r="FB781" s="108"/>
      <c r="FC781" s="108"/>
      <c r="FD781" s="108"/>
      <c r="FE781" s="108"/>
      <c r="FF781" s="108"/>
      <c r="FG781" s="108"/>
      <c r="FH781" s="108"/>
      <c r="FI781" s="108"/>
      <c r="FJ781" s="108"/>
      <c r="FK781" s="108"/>
      <c r="FL781" s="108"/>
      <c r="FM781" s="108"/>
      <c r="FN781" s="108"/>
      <c r="FO781" s="108"/>
      <c r="FP781" s="108"/>
      <c r="FQ781" s="108"/>
      <c r="FR781" s="108"/>
      <c r="FS781" s="108"/>
      <c r="FT781" s="108"/>
      <c r="FU781" s="108"/>
      <c r="FV781" s="108"/>
      <c r="FW781" s="108"/>
      <c r="FX781" s="108"/>
      <c r="FY781" s="108"/>
      <c r="FZ781" s="108"/>
      <c r="GA781" s="108"/>
      <c r="GB781" s="108"/>
      <c r="GC781" s="108"/>
      <c r="GD781" s="108"/>
      <c r="GE781" s="108"/>
      <c r="GF781" s="108"/>
      <c r="GG781" s="108"/>
      <c r="GH781" s="108"/>
      <c r="GI781" s="108"/>
      <c r="GJ781" s="108"/>
      <c r="GK781" s="108"/>
      <c r="GL781" s="108"/>
      <c r="GM781" s="108"/>
      <c r="GN781" s="108"/>
      <c r="GO781" s="108"/>
      <c r="GP781" s="108"/>
      <c r="GQ781" s="108"/>
      <c r="GR781" s="108"/>
      <c r="GS781" s="108"/>
      <c r="GT781" s="108"/>
      <c r="GU781" s="108"/>
      <c r="GV781" s="108"/>
      <c r="GW781" s="108"/>
      <c r="GX781" s="108"/>
      <c r="GY781" s="108"/>
      <c r="GZ781" s="108"/>
      <c r="HA781" s="108"/>
      <c r="HB781" s="108"/>
      <c r="HC781" s="108"/>
      <c r="HD781" s="108"/>
      <c r="HE781" s="108"/>
      <c r="HF781" s="108"/>
      <c r="HG781" s="108"/>
      <c r="HH781" s="108"/>
      <c r="HI781" s="108"/>
      <c r="HJ781" s="108"/>
      <c r="HK781" s="108"/>
      <c r="HL781" s="108"/>
      <c r="HM781" s="108"/>
      <c r="HN781" s="108"/>
      <c r="HO781" s="108"/>
      <c r="HP781" s="108"/>
      <c r="HQ781" s="108"/>
      <c r="HR781" s="108"/>
      <c r="HS781" s="108"/>
      <c r="HT781" s="108"/>
      <c r="HU781" s="108"/>
      <c r="HV781" s="108"/>
      <c r="HW781" s="108"/>
      <c r="HX781" s="108"/>
      <c r="HY781" s="108"/>
      <c r="HZ781" s="108"/>
      <c r="IA781" s="108"/>
      <c r="IB781" s="108"/>
      <c r="IC781" s="108"/>
      <c r="ID781" s="108"/>
      <c r="IE781" s="108"/>
      <c r="IF781" s="108"/>
      <c r="IG781" s="108"/>
      <c r="IH781" s="108"/>
      <c r="II781" s="108"/>
      <c r="IJ781" s="108"/>
      <c r="IK781" s="108"/>
      <c r="IL781" s="108"/>
      <c r="IM781" s="108"/>
      <c r="IN781" s="108"/>
      <c r="IO781" s="108"/>
      <c r="IP781" s="108"/>
      <c r="IQ781" s="108"/>
      <c r="IR781" s="108"/>
      <c r="IS781" s="108"/>
      <c r="IT781" s="108"/>
      <c r="IU781" s="108"/>
      <c r="IV781" s="108"/>
    </row>
    <row r="782" spans="1:256" s="108" customFormat="1" x14ac:dyDescent="0.2">
      <c r="A782" s="108" t="s">
        <v>409</v>
      </c>
      <c r="B782" s="108" t="s">
        <v>324</v>
      </c>
      <c r="C782" s="108" t="s">
        <v>1949</v>
      </c>
      <c r="D782" s="123">
        <v>35960</v>
      </c>
      <c r="E782" s="116" t="s">
        <v>548</v>
      </c>
      <c r="F782" s="120" t="s">
        <v>607</v>
      </c>
      <c r="G782" s="120" t="s">
        <v>389</v>
      </c>
      <c r="H782" s="108" t="s">
        <v>409</v>
      </c>
      <c r="I782" s="108" t="s">
        <v>324</v>
      </c>
      <c r="J782" s="120" t="s">
        <v>385</v>
      </c>
      <c r="K782" s="108" t="s">
        <v>409</v>
      </c>
      <c r="L782" s="108" t="s">
        <v>324</v>
      </c>
      <c r="M782" s="120" t="s">
        <v>406</v>
      </c>
      <c r="N782" s="108" t="s">
        <v>421</v>
      </c>
      <c r="O782" s="108" t="s">
        <v>324</v>
      </c>
      <c r="P782" s="120" t="s">
        <v>406</v>
      </c>
      <c r="Q782" s="108" t="s">
        <v>409</v>
      </c>
      <c r="R782" s="108" t="s">
        <v>324</v>
      </c>
      <c r="S782" s="120" t="s">
        <v>622</v>
      </c>
      <c r="T782" s="108" t="s">
        <v>421</v>
      </c>
      <c r="U782" s="108" t="s">
        <v>324</v>
      </c>
      <c r="V782" s="120" t="s">
        <v>433</v>
      </c>
      <c r="W782" s="108" t="s">
        <v>397</v>
      </c>
      <c r="X782" s="108" t="s">
        <v>324</v>
      </c>
      <c r="Y782" s="120" t="s">
        <v>433</v>
      </c>
      <c r="AB782" s="120"/>
      <c r="AE782" s="120"/>
    </row>
    <row r="783" spans="1:256" s="108" customFormat="1" x14ac:dyDescent="0.2">
      <c r="A783" s="120"/>
      <c r="B783" s="120"/>
      <c r="C783" s="108" t="s">
        <v>2900</v>
      </c>
      <c r="D783" s="123">
        <v>35808</v>
      </c>
      <c r="E783" s="109" t="s">
        <v>98</v>
      </c>
      <c r="F783" s="120" t="s">
        <v>4651</v>
      </c>
      <c r="G783" s="120"/>
      <c r="H783" s="108" t="s">
        <v>80</v>
      </c>
      <c r="I783" s="108" t="s">
        <v>118</v>
      </c>
      <c r="J783" s="120" t="s">
        <v>4851</v>
      </c>
      <c r="M783" s="120"/>
      <c r="P783" s="120"/>
      <c r="S783" s="120"/>
      <c r="V783" s="120"/>
      <c r="Y783" s="120"/>
      <c r="AB783" s="120"/>
      <c r="AE783" s="120"/>
    </row>
    <row r="784" spans="1:256" s="108" customFormat="1" x14ac:dyDescent="0.2">
      <c r="A784" s="108" t="s">
        <v>384</v>
      </c>
      <c r="B784" s="108" t="s">
        <v>195</v>
      </c>
      <c r="C784" s="108" t="s">
        <v>2071</v>
      </c>
      <c r="D784" s="123">
        <v>35157</v>
      </c>
      <c r="E784" s="109" t="s">
        <v>2072</v>
      </c>
      <c r="F784" s="109" t="s">
        <v>4852</v>
      </c>
      <c r="G784" s="120" t="s">
        <v>2070</v>
      </c>
      <c r="H784" s="108" t="s">
        <v>384</v>
      </c>
      <c r="I784" s="109" t="s">
        <v>195</v>
      </c>
      <c r="J784" s="109" t="s">
        <v>388</v>
      </c>
      <c r="K784" s="108" t="s">
        <v>384</v>
      </c>
      <c r="L784" s="109" t="s">
        <v>195</v>
      </c>
      <c r="M784" s="109" t="s">
        <v>831</v>
      </c>
      <c r="N784" s="108" t="s">
        <v>421</v>
      </c>
      <c r="O784" s="109" t="s">
        <v>195</v>
      </c>
      <c r="P784" s="109" t="s">
        <v>389</v>
      </c>
      <c r="Q784" s="108" t="s">
        <v>409</v>
      </c>
      <c r="R784" s="109" t="s">
        <v>195</v>
      </c>
      <c r="S784" s="109" t="s">
        <v>406</v>
      </c>
      <c r="U784" s="109"/>
      <c r="V784" s="109"/>
      <c r="W784" s="108" t="s">
        <v>384</v>
      </c>
      <c r="X784" s="109" t="s">
        <v>192</v>
      </c>
      <c r="Y784" s="109" t="s">
        <v>389</v>
      </c>
      <c r="Z784" s="108" t="s">
        <v>384</v>
      </c>
      <c r="AA784" s="109" t="s">
        <v>192</v>
      </c>
      <c r="AB784" s="109" t="s">
        <v>629</v>
      </c>
      <c r="AD784" s="109"/>
      <c r="AE784" s="109"/>
      <c r="AG784" s="109"/>
      <c r="AH784" s="109"/>
      <c r="AJ784" s="109"/>
      <c r="AK784" s="109"/>
      <c r="AM784" s="109"/>
      <c r="AN784" s="109"/>
      <c r="AP784" s="109"/>
      <c r="AQ784" s="109"/>
      <c r="AS784" s="109"/>
      <c r="AT784" s="109"/>
      <c r="AV784" s="109"/>
      <c r="AW784" s="109"/>
      <c r="AY784" s="109"/>
      <c r="AZ784" s="109"/>
    </row>
    <row r="785" spans="1:256" s="108" customFormat="1" x14ac:dyDescent="0.2">
      <c r="A785" s="108" t="s">
        <v>168</v>
      </c>
      <c r="B785" s="108" t="s">
        <v>93</v>
      </c>
      <c r="C785" s="108" t="s">
        <v>2931</v>
      </c>
      <c r="D785" s="123">
        <v>34642</v>
      </c>
      <c r="E785" s="109" t="s">
        <v>536</v>
      </c>
      <c r="F785" s="108" t="s">
        <v>536</v>
      </c>
      <c r="G785" s="120" t="s">
        <v>183</v>
      </c>
      <c r="H785" s="108" t="s">
        <v>156</v>
      </c>
      <c r="I785" s="108" t="s">
        <v>93</v>
      </c>
      <c r="J785" s="109" t="s">
        <v>141</v>
      </c>
      <c r="K785" s="108" t="s">
        <v>168</v>
      </c>
      <c r="L785" s="108" t="s">
        <v>583</v>
      </c>
      <c r="M785" s="109" t="s">
        <v>183</v>
      </c>
      <c r="N785" s="108" t="s">
        <v>168</v>
      </c>
      <c r="O785" s="108" t="s">
        <v>324</v>
      </c>
      <c r="P785" s="109" t="s">
        <v>193</v>
      </c>
      <c r="Q785" s="108" t="s">
        <v>156</v>
      </c>
      <c r="R785" s="108" t="s">
        <v>556</v>
      </c>
      <c r="S785" s="109" t="s">
        <v>141</v>
      </c>
      <c r="T785" s="108" t="s">
        <v>156</v>
      </c>
      <c r="U785" s="108" t="s">
        <v>556</v>
      </c>
      <c r="V785" s="109" t="s">
        <v>141</v>
      </c>
      <c r="W785" s="108" t="s">
        <v>156</v>
      </c>
      <c r="X785" s="108" t="s">
        <v>105</v>
      </c>
      <c r="Y785" s="109" t="s">
        <v>141</v>
      </c>
      <c r="Z785" s="108" t="s">
        <v>156</v>
      </c>
      <c r="AA785" s="108" t="s">
        <v>105</v>
      </c>
      <c r="AB785" s="109" t="s">
        <v>141</v>
      </c>
      <c r="AC785" s="108" t="s">
        <v>156</v>
      </c>
      <c r="AD785" s="108" t="s">
        <v>105</v>
      </c>
      <c r="AE785" s="109" t="s">
        <v>167</v>
      </c>
      <c r="AF785" s="108" t="s">
        <v>168</v>
      </c>
      <c r="AG785" s="108" t="s">
        <v>105</v>
      </c>
      <c r="AH785" s="109" t="s">
        <v>1042</v>
      </c>
    </row>
    <row r="786" spans="1:256" ht="12.75" customHeight="1" x14ac:dyDescent="0.2">
      <c r="A786" s="108"/>
      <c r="B786" s="108"/>
      <c r="C786" s="108" t="s">
        <v>4853</v>
      </c>
      <c r="D786" s="123">
        <v>35516</v>
      </c>
      <c r="E786" s="116" t="s">
        <v>149</v>
      </c>
      <c r="F786" s="120" t="s">
        <v>979</v>
      </c>
      <c r="G786" s="120"/>
      <c r="H786" s="108"/>
      <c r="I786" s="108"/>
      <c r="J786" s="120"/>
      <c r="K786" s="108" t="s">
        <v>168</v>
      </c>
      <c r="L786" s="108" t="s">
        <v>434</v>
      </c>
      <c r="M786" s="120" t="s">
        <v>183</v>
      </c>
      <c r="N786" s="108" t="s">
        <v>168</v>
      </c>
      <c r="O786" s="108" t="s">
        <v>434</v>
      </c>
      <c r="P786" s="120" t="s">
        <v>183</v>
      </c>
      <c r="Q786" s="108" t="s">
        <v>168</v>
      </c>
      <c r="R786" s="108" t="s">
        <v>434</v>
      </c>
      <c r="S786" s="120" t="s">
        <v>193</v>
      </c>
      <c r="T786" s="108"/>
      <c r="U786" s="108"/>
      <c r="V786" s="120"/>
      <c r="W786" s="108"/>
      <c r="X786" s="108"/>
      <c r="Y786" s="120"/>
      <c r="Z786" s="108"/>
      <c r="AA786" s="108"/>
      <c r="AB786" s="120"/>
      <c r="AC786" s="108"/>
      <c r="AD786" s="108"/>
      <c r="AE786" s="120"/>
      <c r="AF786" s="108"/>
      <c r="AG786" s="108"/>
      <c r="AH786" s="108"/>
      <c r="AI786" s="108"/>
      <c r="AJ786" s="108"/>
      <c r="AK786" s="108"/>
      <c r="AL786" s="108"/>
      <c r="AM786" s="108"/>
      <c r="AN786" s="108"/>
      <c r="AO786" s="108"/>
      <c r="AP786" s="108"/>
      <c r="AQ786" s="108"/>
      <c r="AR786" s="108"/>
      <c r="AS786" s="108"/>
      <c r="AT786" s="108"/>
      <c r="AU786" s="108"/>
      <c r="AV786" s="108"/>
      <c r="AW786" s="108"/>
      <c r="AX786" s="108"/>
      <c r="AY786" s="108"/>
      <c r="AZ786" s="108"/>
      <c r="BA786" s="108"/>
      <c r="BB786" s="108"/>
      <c r="BC786" s="108"/>
      <c r="BD786" s="108"/>
      <c r="BE786" s="108"/>
      <c r="BF786" s="108"/>
      <c r="BG786" s="108"/>
      <c r="BH786" s="108"/>
      <c r="BI786" s="108"/>
      <c r="BJ786" s="108"/>
      <c r="BK786" s="108"/>
      <c r="BL786" s="108"/>
      <c r="BM786" s="108"/>
      <c r="BN786" s="108"/>
      <c r="BO786" s="108"/>
      <c r="BP786" s="108"/>
      <c r="BQ786" s="108"/>
      <c r="BR786" s="108"/>
      <c r="BS786" s="108"/>
      <c r="BT786" s="108"/>
      <c r="BU786" s="108"/>
      <c r="BV786" s="108"/>
      <c r="BW786" s="108"/>
      <c r="BX786" s="108"/>
      <c r="BY786" s="108"/>
      <c r="BZ786" s="108"/>
      <c r="CA786" s="108"/>
      <c r="CB786" s="108"/>
      <c r="CC786" s="108"/>
      <c r="CD786" s="108"/>
      <c r="CE786" s="108"/>
      <c r="CF786" s="108"/>
      <c r="CG786" s="108"/>
      <c r="CH786" s="108"/>
      <c r="CI786" s="108"/>
      <c r="CJ786" s="108"/>
      <c r="CK786" s="108"/>
      <c r="CL786" s="108"/>
      <c r="CM786" s="108"/>
      <c r="CN786" s="108"/>
      <c r="CO786" s="108"/>
      <c r="CP786" s="108"/>
      <c r="CQ786" s="108"/>
      <c r="CR786" s="108"/>
      <c r="CS786" s="108"/>
      <c r="CT786" s="108"/>
      <c r="CU786" s="108"/>
      <c r="CV786" s="108"/>
      <c r="CW786" s="108"/>
      <c r="CX786" s="108"/>
      <c r="CY786" s="108"/>
      <c r="CZ786" s="108"/>
      <c r="DA786" s="108"/>
      <c r="DB786" s="108"/>
      <c r="DC786" s="108"/>
      <c r="DD786" s="108"/>
      <c r="DE786" s="108"/>
      <c r="DF786" s="108"/>
      <c r="DG786" s="108"/>
      <c r="DH786" s="108"/>
      <c r="DI786" s="108"/>
      <c r="DJ786" s="108"/>
      <c r="DK786" s="108"/>
      <c r="DL786" s="108"/>
      <c r="DM786" s="108"/>
      <c r="DN786" s="108"/>
      <c r="DO786" s="108"/>
      <c r="DP786" s="108"/>
      <c r="DQ786" s="108"/>
      <c r="DR786" s="108"/>
      <c r="DS786" s="108"/>
      <c r="DT786" s="108"/>
      <c r="DU786" s="108"/>
      <c r="DV786" s="108"/>
      <c r="DW786" s="108"/>
      <c r="DX786" s="108"/>
      <c r="DY786" s="108"/>
      <c r="DZ786" s="108"/>
      <c r="EA786" s="108"/>
      <c r="EB786" s="108"/>
      <c r="EC786" s="108"/>
      <c r="ED786" s="108"/>
      <c r="EE786" s="108"/>
      <c r="EF786" s="108"/>
      <c r="EG786" s="108"/>
      <c r="EH786" s="108"/>
      <c r="EI786" s="108"/>
      <c r="EJ786" s="108"/>
      <c r="EK786" s="108"/>
      <c r="EL786" s="108"/>
      <c r="EM786" s="108"/>
      <c r="EN786" s="108"/>
      <c r="EO786" s="108"/>
      <c r="EP786" s="108"/>
      <c r="EQ786" s="108"/>
      <c r="ER786" s="108"/>
      <c r="ES786" s="108"/>
      <c r="ET786" s="108"/>
      <c r="EU786" s="108"/>
      <c r="EV786" s="108"/>
      <c r="EW786" s="108"/>
      <c r="EX786" s="108"/>
      <c r="EY786" s="108"/>
      <c r="EZ786" s="108"/>
      <c r="FA786" s="108"/>
      <c r="FB786" s="108"/>
      <c r="FC786" s="108"/>
      <c r="FD786" s="108"/>
      <c r="FE786" s="108"/>
      <c r="FF786" s="108"/>
      <c r="FG786" s="108"/>
      <c r="FH786" s="108"/>
      <c r="FI786" s="108"/>
      <c r="FJ786" s="108"/>
      <c r="FK786" s="108"/>
      <c r="FL786" s="108"/>
      <c r="FM786" s="108"/>
      <c r="FN786" s="108"/>
      <c r="FO786" s="108"/>
      <c r="FP786" s="108"/>
      <c r="FQ786" s="108"/>
      <c r="FR786" s="108"/>
      <c r="FS786" s="108"/>
      <c r="FT786" s="108"/>
      <c r="FU786" s="108"/>
      <c r="FV786" s="108"/>
      <c r="FW786" s="108"/>
      <c r="FX786" s="108"/>
      <c r="FY786" s="108"/>
      <c r="FZ786" s="108"/>
      <c r="GA786" s="108"/>
      <c r="GB786" s="108"/>
      <c r="GC786" s="108"/>
      <c r="GD786" s="108"/>
      <c r="GE786" s="108"/>
      <c r="GF786" s="108"/>
      <c r="GG786" s="108"/>
      <c r="GH786" s="108"/>
      <c r="GI786" s="108"/>
      <c r="GJ786" s="108"/>
      <c r="GK786" s="108"/>
      <c r="GL786" s="108"/>
      <c r="GM786" s="108"/>
      <c r="GN786" s="108"/>
      <c r="GO786" s="108"/>
      <c r="GP786" s="108"/>
      <c r="GQ786" s="108"/>
      <c r="GR786" s="108"/>
      <c r="GS786" s="108"/>
      <c r="GT786" s="108"/>
      <c r="GU786" s="108"/>
      <c r="GV786" s="108"/>
      <c r="GW786" s="108"/>
      <c r="GX786" s="108"/>
      <c r="GY786" s="108"/>
      <c r="GZ786" s="108"/>
      <c r="HA786" s="108"/>
      <c r="HB786" s="108"/>
      <c r="HC786" s="108"/>
      <c r="HD786" s="108"/>
      <c r="HE786" s="108"/>
      <c r="HF786" s="108"/>
      <c r="HG786" s="108"/>
      <c r="HH786" s="108"/>
      <c r="HI786" s="108"/>
      <c r="HJ786" s="108"/>
      <c r="HK786" s="108"/>
      <c r="HL786" s="108"/>
      <c r="HM786" s="108"/>
      <c r="HN786" s="108"/>
      <c r="HO786" s="108"/>
      <c r="HP786" s="108"/>
      <c r="HQ786" s="108"/>
      <c r="HR786" s="108"/>
      <c r="HS786" s="108"/>
      <c r="HT786" s="108"/>
      <c r="HU786" s="108"/>
      <c r="HV786" s="108"/>
      <c r="HW786" s="108"/>
      <c r="HX786" s="108"/>
      <c r="HY786" s="108"/>
      <c r="HZ786" s="108"/>
      <c r="IA786" s="108"/>
      <c r="IB786" s="108"/>
      <c r="IC786" s="108"/>
      <c r="ID786" s="108"/>
      <c r="IE786" s="108"/>
      <c r="IF786" s="108"/>
      <c r="IG786" s="108"/>
      <c r="IH786" s="108"/>
      <c r="II786" s="108"/>
      <c r="IJ786" s="108"/>
      <c r="IK786" s="108"/>
      <c r="IL786" s="108"/>
      <c r="IM786" s="108"/>
      <c r="IN786" s="108"/>
      <c r="IO786" s="108"/>
      <c r="IP786" s="108"/>
      <c r="IQ786" s="108"/>
      <c r="IR786" s="108"/>
      <c r="IS786" s="108"/>
      <c r="IT786" s="108"/>
      <c r="IU786" s="108"/>
      <c r="IV786" s="108"/>
    </row>
    <row r="787" spans="1:256" ht="12.75" customHeight="1" x14ac:dyDescent="0.2">
      <c r="A787" t="s">
        <v>147</v>
      </c>
      <c r="B787" t="s">
        <v>252</v>
      </c>
      <c r="C787" s="108" t="s">
        <v>3478</v>
      </c>
      <c r="D787" s="123">
        <v>33761</v>
      </c>
      <c r="E787" s="109" t="s">
        <v>3479</v>
      </c>
      <c r="F787" s="109" t="s">
        <v>158</v>
      </c>
      <c r="G787" s="120"/>
      <c r="H787" s="108" t="s">
        <v>127</v>
      </c>
      <c r="I787" s="116" t="s">
        <v>396</v>
      </c>
      <c r="J787" s="120"/>
      <c r="K787" s="108" t="s">
        <v>133</v>
      </c>
      <c r="L787" s="116" t="s">
        <v>324</v>
      </c>
      <c r="M787" s="120"/>
      <c r="N787" s="108" t="s">
        <v>133</v>
      </c>
      <c r="O787" s="116" t="s">
        <v>81</v>
      </c>
      <c r="P787" s="120"/>
      <c r="Q787" s="108" t="s">
        <v>133</v>
      </c>
      <c r="R787" s="116" t="s">
        <v>81</v>
      </c>
      <c r="S787" s="120"/>
      <c r="T787" s="108" t="s">
        <v>133</v>
      </c>
      <c r="U787" s="116" t="s">
        <v>81</v>
      </c>
      <c r="V787" s="120"/>
      <c r="W787" s="108" t="s">
        <v>133</v>
      </c>
      <c r="X787" s="116" t="s">
        <v>215</v>
      </c>
      <c r="Y787" s="120"/>
      <c r="Z787" s="108" t="s">
        <v>133</v>
      </c>
      <c r="AA787" s="116" t="s">
        <v>215</v>
      </c>
      <c r="AB787" s="120"/>
      <c r="AC787" s="108" t="s">
        <v>133</v>
      </c>
      <c r="AD787" s="116" t="s">
        <v>215</v>
      </c>
      <c r="AE787" s="120"/>
      <c r="AF787" s="108" t="s">
        <v>133</v>
      </c>
      <c r="AG787" s="116" t="s">
        <v>215</v>
      </c>
      <c r="AH787" s="120" t="s">
        <v>141</v>
      </c>
      <c r="AI787" s="108" t="s">
        <v>133</v>
      </c>
      <c r="AJ787" s="116" t="s">
        <v>215</v>
      </c>
      <c r="AK787" s="120"/>
      <c r="AL787" s="108" t="s">
        <v>133</v>
      </c>
      <c r="AM787" s="116" t="s">
        <v>215</v>
      </c>
      <c r="AN787" s="120"/>
      <c r="AO787" s="108" t="s">
        <v>133</v>
      </c>
      <c r="AP787" s="116" t="s">
        <v>215</v>
      </c>
      <c r="AQ787" s="120"/>
      <c r="AR787" s="108"/>
      <c r="AS787" s="116"/>
      <c r="AT787" s="120"/>
      <c r="AU787" s="108"/>
      <c r="AV787" s="116"/>
      <c r="AW787" s="120"/>
      <c r="AX787" s="108"/>
      <c r="AY787" s="116"/>
      <c r="AZ787" s="120"/>
      <c r="BA787" s="108"/>
      <c r="BB787" s="109"/>
      <c r="BC787" s="109"/>
      <c r="BD787" s="108"/>
      <c r="BE787" s="109"/>
      <c r="BF787" s="109"/>
      <c r="BG787" s="108"/>
      <c r="BH787" s="109"/>
      <c r="BI787" s="109"/>
      <c r="BJ787" s="108"/>
      <c r="BK787" s="109"/>
      <c r="BL787" s="109"/>
      <c r="BM787" s="108"/>
      <c r="BN787" s="109"/>
      <c r="BO787" s="109"/>
      <c r="BP787" s="108"/>
      <c r="BQ787" s="123"/>
      <c r="BR787" s="109"/>
      <c r="BS787" s="116"/>
      <c r="BT787" s="108"/>
      <c r="BU787" s="120"/>
      <c r="BV787" s="116"/>
      <c r="BW787" s="116"/>
      <c r="BX787" s="125"/>
    </row>
    <row r="788" spans="1:256" s="108" customFormat="1" x14ac:dyDescent="0.2">
      <c r="A788" s="108" t="s">
        <v>340</v>
      </c>
      <c r="B788" s="108" t="s">
        <v>185</v>
      </c>
      <c r="C788" s="108" t="s">
        <v>950</v>
      </c>
      <c r="D788" s="123">
        <v>37007</v>
      </c>
      <c r="E788" s="109" t="s">
        <v>144</v>
      </c>
      <c r="F788" s="120" t="s">
        <v>115</v>
      </c>
      <c r="G788" s="120" t="s">
        <v>341</v>
      </c>
      <c r="H788" s="108" t="s">
        <v>340</v>
      </c>
      <c r="I788" s="108" t="s">
        <v>185</v>
      </c>
      <c r="J788" s="120" t="s">
        <v>341</v>
      </c>
      <c r="M788" s="120"/>
      <c r="P788" s="120"/>
      <c r="S788" s="120"/>
      <c r="V788" s="120"/>
      <c r="Y788" s="120"/>
      <c r="AB788" s="120"/>
      <c r="AE788" s="120"/>
      <c r="BB788" s="109"/>
      <c r="BC788" s="109"/>
      <c r="BE788" s="109"/>
      <c r="BF788" s="109"/>
      <c r="BH788" s="109"/>
      <c r="BI788" s="109"/>
      <c r="BK788" s="109"/>
      <c r="BL788" s="109"/>
      <c r="BN788" s="109"/>
      <c r="BO788" s="109"/>
      <c r="BQ788" s="123"/>
      <c r="BR788" s="109"/>
      <c r="BS788" s="116"/>
      <c r="BU788" s="120"/>
      <c r="BV788" s="116"/>
      <c r="BW788" s="116"/>
      <c r="BX788" s="125"/>
    </row>
    <row r="789" spans="1:256" s="108" customFormat="1" x14ac:dyDescent="0.2">
      <c r="A789" s="108" t="s">
        <v>147</v>
      </c>
      <c r="B789" s="108" t="s">
        <v>170</v>
      </c>
      <c r="C789" s="108" t="s">
        <v>4080</v>
      </c>
      <c r="D789" s="123">
        <v>37511</v>
      </c>
      <c r="E789" s="109" t="s">
        <v>4503</v>
      </c>
      <c r="F789" s="120"/>
      <c r="G789" s="120"/>
      <c r="J789" s="120"/>
      <c r="M789" s="120"/>
      <c r="P789" s="120"/>
      <c r="S789" s="120"/>
      <c r="V789" s="120"/>
      <c r="Y789" s="120"/>
      <c r="AB789" s="120"/>
      <c r="AE789" s="120"/>
    </row>
    <row r="790" spans="1:256" ht="12.75" customHeight="1" x14ac:dyDescent="0.2">
      <c r="A790" s="108" t="s">
        <v>402</v>
      </c>
      <c r="B790" s="108" t="s">
        <v>170</v>
      </c>
      <c r="C790" s="108" t="s">
        <v>2644</v>
      </c>
      <c r="D790" s="123">
        <v>36490</v>
      </c>
      <c r="E790" s="109" t="s">
        <v>2645</v>
      </c>
      <c r="F790" s="109" t="s">
        <v>4854</v>
      </c>
      <c r="G790" s="120" t="s">
        <v>167</v>
      </c>
      <c r="H790" s="108" t="s">
        <v>402</v>
      </c>
      <c r="I790" s="108" t="s">
        <v>170</v>
      </c>
      <c r="J790" s="120" t="s">
        <v>393</v>
      </c>
      <c r="K790" s="108" t="s">
        <v>386</v>
      </c>
      <c r="L790" s="108" t="s">
        <v>170</v>
      </c>
      <c r="M790" s="120" t="s">
        <v>393</v>
      </c>
      <c r="N790" s="108" t="s">
        <v>402</v>
      </c>
      <c r="O790" s="108" t="s">
        <v>170</v>
      </c>
      <c r="P790" s="120" t="s">
        <v>141</v>
      </c>
      <c r="Q790" s="108"/>
      <c r="R790" s="108"/>
      <c r="S790" s="120"/>
      <c r="T790" s="108"/>
      <c r="U790" s="108"/>
      <c r="V790" s="120"/>
      <c r="W790" s="108"/>
      <c r="X790" s="108"/>
      <c r="Y790" s="120"/>
      <c r="Z790" s="108"/>
      <c r="AA790" s="108"/>
      <c r="AB790" s="120"/>
      <c r="AC790" s="108"/>
      <c r="AD790" s="108"/>
      <c r="AE790" s="120"/>
      <c r="AF790" s="108"/>
      <c r="AG790" s="108"/>
      <c r="AH790" s="108"/>
      <c r="AI790" s="108"/>
      <c r="AJ790" s="108"/>
      <c r="AK790" s="108"/>
      <c r="AL790" s="108"/>
      <c r="AM790" s="108"/>
      <c r="AN790" s="108"/>
      <c r="AO790" s="108"/>
      <c r="AP790" s="108"/>
      <c r="AQ790" s="108"/>
      <c r="AR790" s="108"/>
      <c r="AS790" s="108"/>
      <c r="AT790" s="108"/>
      <c r="AU790" s="108"/>
      <c r="AV790" s="108"/>
      <c r="AW790" s="108"/>
      <c r="AX790" s="108"/>
      <c r="AY790" s="108"/>
      <c r="AZ790" s="108"/>
      <c r="BA790" s="108"/>
      <c r="BB790" s="108"/>
      <c r="BC790" s="108"/>
      <c r="BD790" s="108"/>
      <c r="BE790" s="108"/>
      <c r="BF790" s="108"/>
      <c r="BG790" s="108"/>
      <c r="BH790" s="108"/>
      <c r="BI790" s="108"/>
      <c r="BJ790" s="108"/>
      <c r="BK790" s="108"/>
      <c r="BL790" s="108"/>
      <c r="BM790" s="108"/>
      <c r="BN790" s="108"/>
      <c r="BO790" s="108"/>
      <c r="BP790" s="108"/>
      <c r="BQ790" s="108"/>
      <c r="BR790" s="108"/>
      <c r="BS790" s="108"/>
      <c r="BT790" s="108"/>
      <c r="BU790" s="108"/>
      <c r="BV790" s="108"/>
      <c r="BW790" s="108"/>
      <c r="BX790" s="108"/>
      <c r="BY790" s="108"/>
      <c r="BZ790" s="108"/>
      <c r="CA790" s="108"/>
      <c r="CB790" s="108"/>
      <c r="CC790" s="108"/>
      <c r="CD790" s="108"/>
      <c r="CE790" s="108"/>
      <c r="CF790" s="108"/>
      <c r="CG790" s="108"/>
      <c r="CH790" s="108"/>
      <c r="CI790" s="108"/>
      <c r="CJ790" s="108"/>
      <c r="CK790" s="108"/>
      <c r="CL790" s="108"/>
      <c r="CM790" s="108"/>
      <c r="CN790" s="108"/>
      <c r="CO790" s="108"/>
      <c r="CP790" s="108"/>
      <c r="CQ790" s="108"/>
      <c r="CR790" s="108"/>
      <c r="CS790" s="108"/>
      <c r="CT790" s="108"/>
      <c r="CU790" s="108"/>
      <c r="CV790" s="108"/>
      <c r="CW790" s="108"/>
      <c r="CX790" s="108"/>
      <c r="CY790" s="108"/>
      <c r="CZ790" s="108"/>
      <c r="DA790" s="108"/>
      <c r="DB790" s="108"/>
      <c r="DC790" s="108"/>
      <c r="DD790" s="108"/>
      <c r="DE790" s="108"/>
      <c r="DF790" s="108"/>
      <c r="DG790" s="108"/>
      <c r="DH790" s="108"/>
      <c r="DI790" s="108"/>
      <c r="DJ790" s="108"/>
      <c r="DK790" s="108"/>
      <c r="DL790" s="108"/>
      <c r="DM790" s="108"/>
      <c r="DN790" s="108"/>
      <c r="DO790" s="108"/>
      <c r="DP790" s="108"/>
      <c r="DQ790" s="108"/>
      <c r="DR790" s="108"/>
      <c r="DS790" s="108"/>
      <c r="DT790" s="108"/>
      <c r="DU790" s="108"/>
      <c r="DV790" s="108"/>
      <c r="DW790" s="108"/>
      <c r="DX790" s="108"/>
      <c r="DY790" s="108"/>
      <c r="DZ790" s="108"/>
      <c r="EA790" s="108"/>
      <c r="EB790" s="108"/>
      <c r="EC790" s="108"/>
      <c r="ED790" s="108"/>
      <c r="EE790" s="108"/>
      <c r="EF790" s="108"/>
      <c r="EG790" s="108"/>
      <c r="EH790" s="108"/>
      <c r="EI790" s="108"/>
      <c r="EJ790" s="108"/>
      <c r="EK790" s="108"/>
      <c r="EL790" s="108"/>
      <c r="EM790" s="108"/>
      <c r="EN790" s="108"/>
      <c r="EO790" s="108"/>
      <c r="EP790" s="108"/>
      <c r="EQ790" s="108"/>
      <c r="ER790" s="108"/>
      <c r="ES790" s="108"/>
      <c r="ET790" s="108"/>
      <c r="EU790" s="108"/>
      <c r="EV790" s="108"/>
      <c r="EW790" s="108"/>
      <c r="EX790" s="108"/>
      <c r="EY790" s="108"/>
      <c r="EZ790" s="108"/>
      <c r="FA790" s="108"/>
      <c r="FB790" s="108"/>
      <c r="FC790" s="108"/>
      <c r="FD790" s="108"/>
      <c r="FE790" s="108"/>
      <c r="FF790" s="108"/>
      <c r="FG790" s="108"/>
      <c r="FH790" s="108"/>
      <c r="FI790" s="108"/>
      <c r="FJ790" s="108"/>
      <c r="FK790" s="108"/>
      <c r="FL790" s="108"/>
      <c r="FM790" s="108"/>
      <c r="FN790" s="108"/>
      <c r="FO790" s="108"/>
      <c r="FP790" s="108"/>
      <c r="FQ790" s="108"/>
      <c r="FR790" s="108"/>
      <c r="FS790" s="108"/>
      <c r="FT790" s="108"/>
      <c r="FU790" s="108"/>
      <c r="FV790" s="108"/>
      <c r="FW790" s="108"/>
      <c r="FX790" s="108"/>
      <c r="FY790" s="108"/>
      <c r="FZ790" s="108"/>
      <c r="GA790" s="108"/>
      <c r="GB790" s="108"/>
      <c r="GC790" s="108"/>
      <c r="GD790" s="108"/>
      <c r="GE790" s="108"/>
      <c r="GF790" s="108"/>
      <c r="GG790" s="108"/>
      <c r="GH790" s="108"/>
      <c r="GI790" s="108"/>
      <c r="GJ790" s="108"/>
      <c r="GK790" s="108"/>
      <c r="GL790" s="108"/>
      <c r="GM790" s="108"/>
      <c r="GN790" s="108"/>
      <c r="GO790" s="108"/>
      <c r="GP790" s="108"/>
      <c r="GQ790" s="108"/>
      <c r="GR790" s="108"/>
      <c r="GS790" s="108"/>
      <c r="GT790" s="108"/>
      <c r="GU790" s="108"/>
      <c r="GV790" s="108"/>
      <c r="GW790" s="108"/>
      <c r="GX790" s="108"/>
      <c r="GY790" s="108"/>
      <c r="GZ790" s="108"/>
      <c r="HA790" s="108"/>
      <c r="HB790" s="108"/>
      <c r="HC790" s="108"/>
      <c r="HD790" s="108"/>
      <c r="HE790" s="108"/>
      <c r="HF790" s="108"/>
      <c r="HG790" s="108"/>
      <c r="HH790" s="108"/>
      <c r="HI790" s="108"/>
      <c r="HJ790" s="108"/>
      <c r="HK790" s="108"/>
      <c r="HL790" s="108"/>
      <c r="HM790" s="108"/>
      <c r="HN790" s="108"/>
      <c r="HO790" s="108"/>
      <c r="HP790" s="108"/>
      <c r="HQ790" s="108"/>
      <c r="HR790" s="108"/>
      <c r="HS790" s="108"/>
      <c r="HT790" s="108"/>
      <c r="HU790" s="108"/>
      <c r="HV790" s="108"/>
      <c r="HW790" s="108"/>
      <c r="HX790" s="108"/>
      <c r="HY790" s="108"/>
      <c r="HZ790" s="108"/>
      <c r="IA790" s="108"/>
      <c r="IB790" s="108"/>
      <c r="IC790" s="108"/>
      <c r="ID790" s="108"/>
      <c r="IE790" s="108"/>
      <c r="IF790" s="108"/>
      <c r="IG790" s="108"/>
      <c r="IH790" s="108"/>
      <c r="II790" s="108"/>
      <c r="IJ790" s="108"/>
      <c r="IK790" s="108"/>
      <c r="IL790" s="108"/>
      <c r="IM790" s="108"/>
      <c r="IN790" s="108"/>
      <c r="IO790" s="108"/>
      <c r="IP790" s="108"/>
      <c r="IQ790" s="108"/>
      <c r="IR790" s="108"/>
      <c r="IS790" s="108"/>
      <c r="IT790" s="108"/>
      <c r="IU790" s="108"/>
      <c r="IV790" s="108"/>
    </row>
    <row r="791" spans="1:256" s="108" customFormat="1" x14ac:dyDescent="0.2">
      <c r="A791" s="120" t="s">
        <v>329</v>
      </c>
      <c r="B791" s="120" t="s">
        <v>215</v>
      </c>
      <c r="C791" s="108" t="s">
        <v>2156</v>
      </c>
      <c r="D791" s="123">
        <v>36759</v>
      </c>
      <c r="E791" s="109" t="s">
        <v>180</v>
      </c>
      <c r="F791" s="109" t="s">
        <v>1427</v>
      </c>
      <c r="G791" s="120" t="s">
        <v>273</v>
      </c>
      <c r="H791" s="108" t="s">
        <v>329</v>
      </c>
      <c r="I791" s="116" t="s">
        <v>215</v>
      </c>
      <c r="J791" s="120" t="s">
        <v>241</v>
      </c>
      <c r="K791" s="108" t="s">
        <v>329</v>
      </c>
      <c r="L791" s="116" t="s">
        <v>215</v>
      </c>
      <c r="M791" s="120" t="s">
        <v>241</v>
      </c>
      <c r="O791" s="116"/>
      <c r="P791" s="120"/>
      <c r="R791" s="116"/>
      <c r="S791" s="120"/>
      <c r="U791" s="116"/>
      <c r="V791" s="120"/>
      <c r="X791" s="116"/>
      <c r="Y791" s="120"/>
      <c r="AA791" s="116"/>
      <c r="AB791" s="120"/>
      <c r="AD791" s="116"/>
      <c r="AE791" s="120"/>
      <c r="AG791" s="116"/>
      <c r="AH791" s="120"/>
      <c r="AJ791" s="116"/>
      <c r="AK791" s="120"/>
      <c r="AM791" s="116"/>
      <c r="AN791" s="120"/>
    </row>
    <row r="792" spans="1:256" s="108" customFormat="1" x14ac:dyDescent="0.2">
      <c r="A792" s="108" t="s">
        <v>1035</v>
      </c>
      <c r="B792" s="108" t="s">
        <v>316</v>
      </c>
      <c r="C792" s="108" t="s">
        <v>3970</v>
      </c>
      <c r="D792" s="123">
        <v>37589</v>
      </c>
      <c r="E792" s="109" t="s">
        <v>4462</v>
      </c>
      <c r="F792" s="120"/>
      <c r="G792" s="120"/>
      <c r="J792" s="120"/>
      <c r="M792" s="120"/>
      <c r="P792" s="120"/>
      <c r="S792" s="120"/>
      <c r="V792" s="120"/>
      <c r="Y792" s="120"/>
      <c r="AB792" s="120"/>
      <c r="AE792" s="120"/>
    </row>
    <row r="793" spans="1:256" s="108" customFormat="1" x14ac:dyDescent="0.2">
      <c r="A793" s="108" t="s">
        <v>379</v>
      </c>
      <c r="B793" s="108" t="s">
        <v>195</v>
      </c>
      <c r="C793" s="108" t="s">
        <v>2398</v>
      </c>
      <c r="D793" s="123">
        <v>36115</v>
      </c>
      <c r="E793" s="109" t="s">
        <v>416</v>
      </c>
      <c r="F793" s="120" t="s">
        <v>89</v>
      </c>
      <c r="G793" s="120" t="s">
        <v>770</v>
      </c>
      <c r="H793" s="108" t="s">
        <v>329</v>
      </c>
      <c r="I793" s="108" t="s">
        <v>556</v>
      </c>
      <c r="J793" s="120" t="s">
        <v>273</v>
      </c>
      <c r="M793" s="120"/>
      <c r="N793" s="108" t="s">
        <v>379</v>
      </c>
      <c r="O793" s="108" t="s">
        <v>118</v>
      </c>
      <c r="P793" s="120" t="s">
        <v>613</v>
      </c>
      <c r="S793" s="120"/>
      <c r="V793" s="120"/>
      <c r="Y793" s="120"/>
      <c r="AB793" s="120"/>
      <c r="AE793" s="120"/>
    </row>
    <row r="794" spans="1:256" s="108" customFormat="1" x14ac:dyDescent="0.2">
      <c r="A794" s="108" t="s">
        <v>214</v>
      </c>
      <c r="B794" s="108" t="s">
        <v>215</v>
      </c>
      <c r="C794" s="108" t="s">
        <v>217</v>
      </c>
      <c r="D794" s="123">
        <v>35208</v>
      </c>
      <c r="E794" s="116" t="s">
        <v>218</v>
      </c>
      <c r="F794" s="120" t="s">
        <v>136</v>
      </c>
      <c r="G794" s="120" t="s">
        <v>216</v>
      </c>
      <c r="H794" s="108" t="s">
        <v>712</v>
      </c>
      <c r="I794" s="108" t="s">
        <v>215</v>
      </c>
      <c r="J794" s="120" t="s">
        <v>221</v>
      </c>
      <c r="M794" s="120"/>
      <c r="N794" s="108" t="s">
        <v>222</v>
      </c>
      <c r="O794" s="108" t="s">
        <v>215</v>
      </c>
      <c r="P794" s="120" t="s">
        <v>223</v>
      </c>
      <c r="Q794" s="108" t="s">
        <v>214</v>
      </c>
      <c r="R794" s="108" t="s">
        <v>215</v>
      </c>
      <c r="S794" s="120" t="s">
        <v>224</v>
      </c>
      <c r="T794" s="108" t="s">
        <v>712</v>
      </c>
      <c r="U794" s="108" t="s">
        <v>215</v>
      </c>
      <c r="V794" s="120" t="s">
        <v>264</v>
      </c>
      <c r="W794" s="108" t="s">
        <v>194</v>
      </c>
      <c r="X794" s="108" t="s">
        <v>215</v>
      </c>
      <c r="Y794" s="120" t="s">
        <v>203</v>
      </c>
      <c r="AB794" s="120"/>
      <c r="AE794" s="120"/>
    </row>
    <row r="795" spans="1:256" s="108" customFormat="1" x14ac:dyDescent="0.2">
      <c r="A795" s="108" t="s">
        <v>397</v>
      </c>
      <c r="B795" s="108" t="s">
        <v>192</v>
      </c>
      <c r="C795" s="108" t="s">
        <v>1587</v>
      </c>
      <c r="D795" s="123">
        <v>34154</v>
      </c>
      <c r="E795" s="109" t="s">
        <v>654</v>
      </c>
      <c r="F795" s="108" t="s">
        <v>536</v>
      </c>
      <c r="G795" s="120" t="s">
        <v>398</v>
      </c>
      <c r="J795" s="109"/>
      <c r="K795" s="108" t="s">
        <v>386</v>
      </c>
      <c r="L795" s="108" t="s">
        <v>261</v>
      </c>
      <c r="M795" s="109" t="s">
        <v>141</v>
      </c>
      <c r="N795" s="108" t="s">
        <v>386</v>
      </c>
      <c r="O795" s="108" t="s">
        <v>261</v>
      </c>
      <c r="P795" s="109" t="s">
        <v>167</v>
      </c>
      <c r="Q795" s="108" t="s">
        <v>386</v>
      </c>
      <c r="R795" s="108" t="s">
        <v>261</v>
      </c>
      <c r="S795" s="109" t="s">
        <v>167</v>
      </c>
      <c r="T795" s="108" t="s">
        <v>386</v>
      </c>
      <c r="U795" s="108" t="s">
        <v>261</v>
      </c>
      <c r="V795" s="109" t="s">
        <v>167</v>
      </c>
      <c r="W795" s="108" t="s">
        <v>1056</v>
      </c>
      <c r="Y795" s="109"/>
      <c r="Z795" s="108" t="s">
        <v>402</v>
      </c>
      <c r="AA795" s="108" t="s">
        <v>261</v>
      </c>
      <c r="AB795" s="109" t="s">
        <v>167</v>
      </c>
      <c r="AC795" s="108" t="s">
        <v>402</v>
      </c>
      <c r="AD795" s="108" t="s">
        <v>261</v>
      </c>
      <c r="AE795" s="109" t="s">
        <v>141</v>
      </c>
      <c r="AF795" s="108" t="s">
        <v>397</v>
      </c>
      <c r="AG795" s="108" t="s">
        <v>261</v>
      </c>
      <c r="AH795" s="109" t="s">
        <v>412</v>
      </c>
    </row>
    <row r="796" spans="1:256" s="108" customFormat="1" x14ac:dyDescent="0.2">
      <c r="A796" s="108" t="s">
        <v>397</v>
      </c>
      <c r="B796" s="108" t="s">
        <v>330</v>
      </c>
      <c r="C796" s="108" t="s">
        <v>2424</v>
      </c>
      <c r="D796" s="123">
        <v>36660</v>
      </c>
      <c r="E796" s="109" t="s">
        <v>236</v>
      </c>
      <c r="F796" s="109" t="s">
        <v>236</v>
      </c>
      <c r="G796" s="120" t="s">
        <v>388</v>
      </c>
      <c r="H796" s="108" t="s">
        <v>421</v>
      </c>
      <c r="I796" s="116" t="s">
        <v>330</v>
      </c>
      <c r="J796" s="120" t="s">
        <v>388</v>
      </c>
      <c r="K796" s="108" t="s">
        <v>409</v>
      </c>
      <c r="L796" s="116" t="s">
        <v>330</v>
      </c>
      <c r="M796" s="120" t="s">
        <v>433</v>
      </c>
      <c r="O796" s="116"/>
      <c r="P796" s="120"/>
      <c r="R796" s="116"/>
      <c r="S796" s="120"/>
      <c r="U796" s="116"/>
      <c r="V796" s="120"/>
      <c r="X796" s="116"/>
      <c r="Y796" s="120"/>
      <c r="AA796" s="116"/>
      <c r="AB796" s="120"/>
      <c r="AD796" s="116"/>
      <c r="AE796" s="120"/>
      <c r="AG796" s="116"/>
      <c r="AH796" s="120"/>
      <c r="AJ796" s="116"/>
      <c r="AK796" s="120"/>
      <c r="AM796" s="116"/>
      <c r="AN796" s="120"/>
      <c r="BB796" s="116"/>
      <c r="BC796" s="120"/>
      <c r="BE796" s="116"/>
      <c r="BF796" s="120"/>
      <c r="BH796" s="116"/>
      <c r="BI796" s="120"/>
      <c r="BK796" s="116"/>
      <c r="BL796" s="120"/>
      <c r="BN796" s="116"/>
      <c r="BO796" s="120"/>
      <c r="BR796" s="120"/>
      <c r="BS796" s="116"/>
      <c r="BT796" s="116"/>
      <c r="BU796" s="116"/>
      <c r="BV796" s="116"/>
      <c r="BW796" s="116"/>
      <c r="BX796" s="116"/>
    </row>
    <row r="797" spans="1:256" s="108" customFormat="1" x14ac:dyDescent="0.2">
      <c r="C797" s="108" t="s">
        <v>4310</v>
      </c>
      <c r="D797" s="123">
        <v>36785</v>
      </c>
      <c r="E797" s="109" t="s">
        <v>99</v>
      </c>
      <c r="F797" s="120" t="s">
        <v>4855</v>
      </c>
      <c r="G797" s="120"/>
      <c r="H797" s="108" t="s">
        <v>80</v>
      </c>
      <c r="I797" s="108" t="s">
        <v>316</v>
      </c>
      <c r="J797" s="120" t="s">
        <v>2669</v>
      </c>
      <c r="K797" s="108" t="s">
        <v>80</v>
      </c>
      <c r="L797" s="108" t="s">
        <v>134</v>
      </c>
      <c r="M797" s="120"/>
      <c r="N797" s="108" t="s">
        <v>80</v>
      </c>
      <c r="O797" s="108" t="s">
        <v>134</v>
      </c>
      <c r="P797" s="120" t="s">
        <v>650</v>
      </c>
      <c r="S797" s="120"/>
      <c r="V797" s="120"/>
      <c r="Y797" s="120"/>
      <c r="AB797" s="120"/>
      <c r="AE797" s="120"/>
      <c r="BB797" s="109"/>
      <c r="BC797" s="109"/>
      <c r="BE797" s="109"/>
      <c r="BF797" s="109"/>
      <c r="BH797" s="109"/>
      <c r="BI797" s="109"/>
      <c r="BK797" s="109"/>
      <c r="BL797" s="109"/>
      <c r="BN797" s="109"/>
      <c r="BO797" s="120"/>
      <c r="BR797" s="120"/>
      <c r="BS797" s="120"/>
      <c r="BT797" s="120"/>
      <c r="BU797" s="120"/>
      <c r="BW797" s="116"/>
      <c r="BY797" s="124"/>
      <c r="BZ797" s="124"/>
      <c r="CA797" s="124"/>
      <c r="CB797" s="124"/>
      <c r="CC797" s="124"/>
      <c r="CD797" s="124"/>
      <c r="CE797" s="124"/>
      <c r="CF797" s="124"/>
      <c r="CG797" s="124"/>
      <c r="CH797" s="124"/>
      <c r="CI797" s="124"/>
      <c r="CJ797" s="124"/>
      <c r="CK797" s="124"/>
      <c r="CL797" s="124"/>
      <c r="CM797" s="124"/>
      <c r="CN797" s="124"/>
      <c r="CO797" s="124"/>
      <c r="CP797" s="124"/>
      <c r="CQ797" s="124"/>
      <c r="CR797" s="124"/>
      <c r="CS797" s="124"/>
      <c r="CT797" s="124"/>
      <c r="CU797" s="124"/>
      <c r="CV797" s="124"/>
      <c r="CW797" s="124"/>
      <c r="CX797" s="124"/>
      <c r="CY797" s="124"/>
      <c r="CZ797" s="124"/>
      <c r="DA797" s="124"/>
      <c r="DB797" s="124"/>
      <c r="DC797" s="124"/>
      <c r="DD797" s="124"/>
      <c r="DE797" s="124"/>
      <c r="DF797" s="124"/>
      <c r="DG797" s="124"/>
      <c r="DH797" s="124"/>
      <c r="DI797" s="124"/>
      <c r="DJ797" s="124"/>
      <c r="DK797" s="124"/>
      <c r="DL797" s="124"/>
      <c r="DM797" s="124"/>
      <c r="DN797" s="124"/>
      <c r="DO797" s="124"/>
      <c r="DP797" s="124"/>
      <c r="DQ797" s="124"/>
      <c r="DR797" s="124"/>
      <c r="DS797" s="124"/>
      <c r="DT797" s="124"/>
      <c r="DU797" s="124"/>
      <c r="DV797" s="124"/>
      <c r="DW797" s="124"/>
      <c r="DX797" s="124"/>
      <c r="DY797" s="124"/>
      <c r="DZ797" s="124"/>
      <c r="EA797" s="124"/>
      <c r="EB797" s="124"/>
      <c r="EC797" s="124"/>
      <c r="ED797" s="124"/>
      <c r="EE797" s="124"/>
      <c r="EF797" s="124"/>
      <c r="EG797" s="124"/>
      <c r="EH797" s="124"/>
      <c r="EI797" s="124"/>
      <c r="EJ797" s="124"/>
      <c r="EK797" s="124"/>
      <c r="EL797" s="124"/>
      <c r="EM797" s="124"/>
      <c r="EN797" s="124"/>
      <c r="EO797" s="124"/>
      <c r="EP797" s="124"/>
      <c r="EQ797" s="124"/>
      <c r="ER797" s="124"/>
      <c r="ES797" s="124"/>
      <c r="ET797" s="124"/>
      <c r="EU797" s="124"/>
      <c r="EV797" s="124"/>
      <c r="EW797" s="124"/>
      <c r="EX797" s="124"/>
      <c r="EY797" s="124"/>
      <c r="EZ797" s="124"/>
      <c r="FA797" s="124"/>
      <c r="FB797" s="124"/>
      <c r="FC797" s="124"/>
      <c r="FD797" s="124"/>
      <c r="FE797" s="124"/>
      <c r="FF797" s="124"/>
      <c r="FG797" s="124"/>
      <c r="FH797" s="124"/>
      <c r="FI797" s="124"/>
      <c r="FJ797" s="124"/>
      <c r="FK797" s="124"/>
      <c r="FL797" s="124"/>
      <c r="FM797" s="124"/>
      <c r="FN797" s="124"/>
      <c r="FO797" s="124"/>
      <c r="FP797" s="124"/>
      <c r="FQ797" s="124"/>
      <c r="FR797" s="124"/>
      <c r="FS797" s="124"/>
      <c r="FT797" s="124"/>
      <c r="FU797" s="124"/>
      <c r="FV797" s="124"/>
      <c r="FW797" s="124"/>
      <c r="FX797" s="124"/>
      <c r="FY797" s="124"/>
      <c r="FZ797" s="124"/>
      <c r="GA797" s="124"/>
      <c r="GB797" s="124"/>
      <c r="GC797" s="124"/>
      <c r="GD797" s="124"/>
      <c r="GE797" s="124"/>
      <c r="GF797" s="124"/>
      <c r="GG797" s="124"/>
      <c r="GH797" s="124"/>
      <c r="GI797" s="124"/>
      <c r="GJ797" s="124"/>
      <c r="GK797" s="124"/>
      <c r="GL797" s="124"/>
      <c r="GM797" s="124"/>
      <c r="GN797" s="124"/>
      <c r="GO797" s="124"/>
      <c r="GP797" s="124"/>
      <c r="GQ797" s="124"/>
      <c r="GR797" s="124"/>
      <c r="GS797" s="124"/>
      <c r="GT797" s="124"/>
      <c r="GU797" s="124"/>
      <c r="GV797" s="124"/>
      <c r="GW797" s="124"/>
      <c r="GX797" s="124"/>
      <c r="GY797" s="124"/>
      <c r="GZ797" s="124"/>
      <c r="HA797" s="124"/>
      <c r="HB797" s="124"/>
      <c r="HC797" s="124"/>
      <c r="HD797" s="124"/>
      <c r="HE797" s="124"/>
      <c r="HF797" s="124"/>
      <c r="HG797" s="124"/>
      <c r="HH797" s="124"/>
      <c r="HI797" s="124"/>
      <c r="HJ797" s="124"/>
      <c r="HK797" s="124"/>
      <c r="HL797" s="124"/>
      <c r="HM797" s="124"/>
      <c r="HN797" s="124"/>
      <c r="HO797" s="124"/>
      <c r="HP797" s="124"/>
      <c r="HQ797" s="124"/>
      <c r="HR797" s="124"/>
      <c r="HS797" s="124"/>
      <c r="HT797" s="124"/>
      <c r="HU797" s="124"/>
      <c r="HV797" s="124"/>
      <c r="HW797" s="124"/>
      <c r="HX797" s="124"/>
      <c r="HY797" s="124"/>
      <c r="HZ797" s="124"/>
      <c r="IA797" s="124"/>
      <c r="IB797" s="124"/>
      <c r="IC797" s="124"/>
      <c r="ID797" s="124"/>
      <c r="IE797" s="124"/>
      <c r="IF797" s="124"/>
      <c r="IG797" s="124"/>
      <c r="IH797" s="124"/>
      <c r="II797" s="124"/>
      <c r="IJ797" s="124"/>
      <c r="IK797" s="124"/>
      <c r="IL797" s="124"/>
      <c r="IM797" s="124"/>
      <c r="IN797" s="124"/>
      <c r="IO797" s="124"/>
      <c r="IP797" s="124"/>
      <c r="IQ797" s="124"/>
      <c r="IR797" s="124"/>
      <c r="IS797" s="124"/>
      <c r="IT797" s="124"/>
      <c r="IU797" s="124"/>
      <c r="IV797" s="124"/>
    </row>
    <row r="798" spans="1:256" s="108" customFormat="1" x14ac:dyDescent="0.2">
      <c r="A798" s="108" t="s">
        <v>238</v>
      </c>
      <c r="B798" s="108" t="s">
        <v>118</v>
      </c>
      <c r="C798" s="108" t="s">
        <v>3069</v>
      </c>
      <c r="D798" s="123">
        <v>33351</v>
      </c>
      <c r="E798" s="109" t="s">
        <v>1728</v>
      </c>
      <c r="F798" s="108" t="s">
        <v>4856</v>
      </c>
      <c r="G798" s="120" t="s">
        <v>241</v>
      </c>
      <c r="H798" s="108" t="s">
        <v>238</v>
      </c>
      <c r="I798" s="109" t="s">
        <v>275</v>
      </c>
      <c r="J798" s="120" t="s">
        <v>247</v>
      </c>
      <c r="K798" s="108" t="s">
        <v>194</v>
      </c>
      <c r="L798" s="109" t="s">
        <v>324</v>
      </c>
      <c r="M798" s="120" t="s">
        <v>203</v>
      </c>
      <c r="N798" s="108" t="s">
        <v>555</v>
      </c>
      <c r="O798" s="109" t="s">
        <v>556</v>
      </c>
      <c r="P798" s="120" t="s">
        <v>161</v>
      </c>
      <c r="Q798" s="108" t="s">
        <v>238</v>
      </c>
      <c r="R798" s="109" t="s">
        <v>556</v>
      </c>
      <c r="S798" s="120" t="s">
        <v>241</v>
      </c>
      <c r="T798" s="108" t="s">
        <v>905</v>
      </c>
      <c r="U798" s="109" t="s">
        <v>556</v>
      </c>
      <c r="V798" s="120" t="s">
        <v>241</v>
      </c>
      <c r="W798" s="108" t="s">
        <v>194</v>
      </c>
      <c r="X798" s="109" t="s">
        <v>556</v>
      </c>
      <c r="Y798" s="120" t="s">
        <v>266</v>
      </c>
      <c r="Z798" s="108" t="s">
        <v>194</v>
      </c>
      <c r="AA798" s="109" t="s">
        <v>556</v>
      </c>
      <c r="AB798" s="120" t="s">
        <v>248</v>
      </c>
      <c r="AC798" s="108" t="s">
        <v>1662</v>
      </c>
      <c r="AD798" s="109" t="s">
        <v>177</v>
      </c>
      <c r="AE798" s="120" t="s">
        <v>3071</v>
      </c>
      <c r="AF798" s="108" t="s">
        <v>555</v>
      </c>
      <c r="AG798" s="109" t="s">
        <v>177</v>
      </c>
      <c r="AH798" s="120" t="s">
        <v>1638</v>
      </c>
      <c r="AI798" s="108" t="s">
        <v>1913</v>
      </c>
      <c r="AJ798" s="109" t="s">
        <v>177</v>
      </c>
      <c r="AK798" s="120" t="s">
        <v>241</v>
      </c>
      <c r="AL798" s="108" t="s">
        <v>258</v>
      </c>
      <c r="AM798" s="109" t="s">
        <v>177</v>
      </c>
      <c r="AN798" s="120" t="s">
        <v>241</v>
      </c>
    </row>
    <row r="799" spans="1:256" s="108" customFormat="1" x14ac:dyDescent="0.2">
      <c r="A799" s="108" t="s">
        <v>94</v>
      </c>
      <c r="B799" s="108" t="s">
        <v>170</v>
      </c>
      <c r="C799" s="108" t="s">
        <v>2799</v>
      </c>
      <c r="D799" s="123">
        <v>36322</v>
      </c>
      <c r="E799" s="116" t="s">
        <v>553</v>
      </c>
      <c r="F799" s="120" t="s">
        <v>553</v>
      </c>
      <c r="G799" s="120" t="s">
        <v>2331</v>
      </c>
      <c r="H799" s="108" t="s">
        <v>103</v>
      </c>
      <c r="I799" s="108" t="s">
        <v>170</v>
      </c>
      <c r="J799" s="120" t="s">
        <v>4857</v>
      </c>
      <c r="K799" s="108" t="s">
        <v>103</v>
      </c>
      <c r="L799" s="108" t="s">
        <v>170</v>
      </c>
      <c r="M799" s="120" t="s">
        <v>2801</v>
      </c>
      <c r="N799" s="108" t="s">
        <v>94</v>
      </c>
      <c r="O799" s="108" t="s">
        <v>170</v>
      </c>
      <c r="P799" s="120" t="s">
        <v>2454</v>
      </c>
      <c r="Q799" s="108" t="s">
        <v>1622</v>
      </c>
      <c r="R799" s="108" t="s">
        <v>170</v>
      </c>
      <c r="S799" s="120" t="s">
        <v>2802</v>
      </c>
      <c r="V799" s="120"/>
      <c r="Y799" s="120"/>
      <c r="AB799" s="120"/>
      <c r="AE799" s="120"/>
    </row>
    <row r="800" spans="1:256" s="108" customFormat="1" x14ac:dyDescent="0.2">
      <c r="C800" s="108" t="s">
        <v>1519</v>
      </c>
      <c r="D800" s="123">
        <v>34879</v>
      </c>
      <c r="E800" s="109" t="s">
        <v>361</v>
      </c>
      <c r="F800" s="109" t="s">
        <v>361</v>
      </c>
      <c r="G800" s="120"/>
      <c r="H800" s="108" t="s">
        <v>1378</v>
      </c>
      <c r="I800" s="109" t="s">
        <v>128</v>
      </c>
      <c r="J800" s="109" t="s">
        <v>4858</v>
      </c>
      <c r="K800" s="108" t="s">
        <v>284</v>
      </c>
      <c r="L800" s="109" t="s">
        <v>128</v>
      </c>
      <c r="M800" s="109" t="s">
        <v>234</v>
      </c>
      <c r="N800" s="108" t="s">
        <v>323</v>
      </c>
      <c r="O800" s="109" t="s">
        <v>128</v>
      </c>
      <c r="P800" s="109" t="s">
        <v>1522</v>
      </c>
      <c r="Q800" s="108" t="s">
        <v>1378</v>
      </c>
      <c r="R800" s="109" t="s">
        <v>128</v>
      </c>
      <c r="S800" s="109" t="s">
        <v>1523</v>
      </c>
      <c r="T800" s="108" t="s">
        <v>284</v>
      </c>
      <c r="U800" s="109" t="s">
        <v>128</v>
      </c>
      <c r="V800" s="109" t="s">
        <v>203</v>
      </c>
      <c r="W800" s="108" t="s">
        <v>308</v>
      </c>
      <c r="X800" s="109" t="s">
        <v>128</v>
      </c>
      <c r="Y800" s="109" t="s">
        <v>592</v>
      </c>
      <c r="Z800" s="108" t="s">
        <v>329</v>
      </c>
      <c r="AA800" s="109" t="s">
        <v>128</v>
      </c>
      <c r="AB800" s="109" t="s">
        <v>234</v>
      </c>
      <c r="AD800" s="109"/>
      <c r="AE800" s="109"/>
      <c r="AG800" s="109"/>
      <c r="AH800" s="109"/>
      <c r="AJ800" s="109"/>
      <c r="AK800" s="109"/>
      <c r="AM800" s="109"/>
      <c r="AN800" s="109"/>
      <c r="AP800" s="109"/>
      <c r="AQ800" s="109"/>
      <c r="AS800" s="109"/>
      <c r="AT800" s="109"/>
      <c r="AV800" s="109"/>
      <c r="AW800" s="109"/>
      <c r="AY800" s="109"/>
      <c r="AZ800" s="109"/>
    </row>
    <row r="801" spans="1:256" s="108" customFormat="1" x14ac:dyDescent="0.2">
      <c r="A801" s="108" t="s">
        <v>258</v>
      </c>
      <c r="B801" s="108" t="s">
        <v>232</v>
      </c>
      <c r="C801" s="108" t="s">
        <v>4859</v>
      </c>
      <c r="D801" s="123">
        <v>37378</v>
      </c>
      <c r="E801" s="109" t="s">
        <v>4449</v>
      </c>
      <c r="F801" s="120"/>
      <c r="G801" s="120" t="s">
        <v>241</v>
      </c>
      <c r="J801" s="120"/>
      <c r="M801" s="120"/>
      <c r="P801" s="120"/>
      <c r="S801" s="120"/>
      <c r="V801" s="120"/>
      <c r="Y801" s="120"/>
      <c r="AB801" s="120"/>
      <c r="AE801" s="120"/>
    </row>
    <row r="802" spans="1:256" s="108" customFormat="1" x14ac:dyDescent="0.2">
      <c r="A802" s="108" t="s">
        <v>238</v>
      </c>
      <c r="B802" s="108" t="s">
        <v>275</v>
      </c>
      <c r="C802" s="108" t="s">
        <v>4860</v>
      </c>
      <c r="D802" s="123">
        <v>36902</v>
      </c>
      <c r="E802" s="109" t="s">
        <v>172</v>
      </c>
      <c r="F802" s="120"/>
      <c r="G802" s="120" t="s">
        <v>241</v>
      </c>
      <c r="J802" s="120"/>
      <c r="M802" s="120"/>
      <c r="P802" s="120"/>
      <c r="S802" s="120"/>
      <c r="V802" s="120"/>
      <c r="Y802" s="120"/>
      <c r="AB802" s="120"/>
      <c r="AE802" s="120"/>
    </row>
    <row r="803" spans="1:256" s="108" customFormat="1" x14ac:dyDescent="0.2">
      <c r="C803" s="108" t="s">
        <v>552</v>
      </c>
      <c r="D803" s="123">
        <v>36232</v>
      </c>
      <c r="E803" s="116" t="s">
        <v>553</v>
      </c>
      <c r="F803" s="120" t="s">
        <v>1948</v>
      </c>
      <c r="G803" s="120"/>
      <c r="H803" s="108" t="s">
        <v>238</v>
      </c>
      <c r="I803" s="108" t="s">
        <v>556</v>
      </c>
      <c r="J803" s="120" t="s">
        <v>241</v>
      </c>
      <c r="K803" s="108" t="s">
        <v>555</v>
      </c>
      <c r="L803" s="108" t="s">
        <v>556</v>
      </c>
      <c r="M803" s="120" t="s">
        <v>161</v>
      </c>
      <c r="N803" s="108" t="s">
        <v>555</v>
      </c>
      <c r="O803" s="108" t="s">
        <v>556</v>
      </c>
      <c r="P803" s="120" t="s">
        <v>161</v>
      </c>
      <c r="Q803" s="108" t="s">
        <v>238</v>
      </c>
      <c r="R803" s="108" t="s">
        <v>556</v>
      </c>
      <c r="S803" s="120" t="s">
        <v>241</v>
      </c>
      <c r="V803" s="120"/>
      <c r="Y803" s="120"/>
      <c r="AB803" s="120"/>
      <c r="AE803" s="120"/>
    </row>
    <row r="804" spans="1:256" s="108" customFormat="1" x14ac:dyDescent="0.2">
      <c r="C804" s="108" t="s">
        <v>4861</v>
      </c>
      <c r="D804" s="123">
        <v>35770</v>
      </c>
      <c r="E804" s="116" t="s">
        <v>1239</v>
      </c>
      <c r="F804" s="120" t="s">
        <v>415</v>
      </c>
      <c r="G804" s="120"/>
      <c r="J804" s="120"/>
      <c r="K804" s="108" t="s">
        <v>370</v>
      </c>
      <c r="L804" s="108" t="s">
        <v>134</v>
      </c>
      <c r="M804" s="120" t="s">
        <v>358</v>
      </c>
      <c r="N804" s="108" t="s">
        <v>340</v>
      </c>
      <c r="O804" s="108" t="s">
        <v>134</v>
      </c>
      <c r="P804" s="120" t="s">
        <v>341</v>
      </c>
      <c r="Q804" s="108" t="s">
        <v>340</v>
      </c>
      <c r="R804" s="108" t="s">
        <v>134</v>
      </c>
      <c r="S804" s="120" t="s">
        <v>341</v>
      </c>
      <c r="T804" s="108" t="s">
        <v>340</v>
      </c>
      <c r="U804" s="108" t="s">
        <v>134</v>
      </c>
      <c r="V804" s="120" t="s">
        <v>341</v>
      </c>
      <c r="Y804" s="120"/>
      <c r="AB804" s="120"/>
      <c r="AE804" s="120"/>
    </row>
    <row r="805" spans="1:256" s="108" customFormat="1" x14ac:dyDescent="0.2">
      <c r="A805" s="108" t="s">
        <v>156</v>
      </c>
      <c r="B805" s="108" t="s">
        <v>128</v>
      </c>
      <c r="C805" s="108" t="s">
        <v>2481</v>
      </c>
      <c r="D805" s="123">
        <v>34650</v>
      </c>
      <c r="E805" s="109" t="s">
        <v>391</v>
      </c>
      <c r="F805" s="120" t="s">
        <v>114</v>
      </c>
      <c r="G805" s="120" t="s">
        <v>141</v>
      </c>
      <c r="H805" s="108" t="s">
        <v>168</v>
      </c>
      <c r="I805" s="108" t="s">
        <v>128</v>
      </c>
      <c r="J805" s="120" t="s">
        <v>193</v>
      </c>
      <c r="K805" s="108" t="s">
        <v>2482</v>
      </c>
      <c r="L805" s="108" t="s">
        <v>128</v>
      </c>
      <c r="M805" s="120" t="s">
        <v>2483</v>
      </c>
      <c r="N805" s="108" t="s">
        <v>168</v>
      </c>
      <c r="O805" s="108" t="s">
        <v>275</v>
      </c>
      <c r="P805" s="120" t="s">
        <v>183</v>
      </c>
      <c r="S805" s="120"/>
      <c r="V805" s="120"/>
      <c r="Y805" s="120"/>
      <c r="AB805" s="120"/>
      <c r="AE805" s="120"/>
    </row>
    <row r="806" spans="1:256" s="108" customFormat="1" x14ac:dyDescent="0.2">
      <c r="A806" s="108" t="s">
        <v>409</v>
      </c>
      <c r="B806" s="108" t="s">
        <v>123</v>
      </c>
      <c r="C806" s="108" t="s">
        <v>2212</v>
      </c>
      <c r="D806" s="123">
        <v>36193</v>
      </c>
      <c r="E806" s="116" t="s">
        <v>677</v>
      </c>
      <c r="F806" s="120" t="s">
        <v>677</v>
      </c>
      <c r="G806" s="120" t="s">
        <v>831</v>
      </c>
      <c r="H806" s="108" t="s">
        <v>421</v>
      </c>
      <c r="I806" s="108" t="s">
        <v>207</v>
      </c>
      <c r="J806" s="120" t="s">
        <v>388</v>
      </c>
      <c r="K806" s="108" t="s">
        <v>409</v>
      </c>
      <c r="L806" s="108" t="s">
        <v>207</v>
      </c>
      <c r="M806" s="120" t="s">
        <v>408</v>
      </c>
      <c r="N806" s="108" t="s">
        <v>409</v>
      </c>
      <c r="O806" s="108" t="s">
        <v>207</v>
      </c>
      <c r="P806" s="120" t="s">
        <v>830</v>
      </c>
      <c r="Q806" s="108" t="s">
        <v>397</v>
      </c>
      <c r="R806" s="108" t="s">
        <v>207</v>
      </c>
      <c r="S806" s="120" t="s">
        <v>412</v>
      </c>
      <c r="V806" s="120"/>
      <c r="Y806" s="120"/>
      <c r="AB806" s="120"/>
      <c r="AE806" s="120"/>
    </row>
    <row r="807" spans="1:256" s="108" customFormat="1" x14ac:dyDescent="0.2">
      <c r="A807" s="108" t="s">
        <v>329</v>
      </c>
      <c r="B807" s="108" t="s">
        <v>207</v>
      </c>
      <c r="C807" s="108" t="s">
        <v>755</v>
      </c>
      <c r="D807" s="123">
        <v>35902</v>
      </c>
      <c r="E807" s="116" t="s">
        <v>198</v>
      </c>
      <c r="F807" s="120" t="s">
        <v>1509</v>
      </c>
      <c r="G807" s="120" t="s">
        <v>224</v>
      </c>
      <c r="H807" s="108" t="s">
        <v>1524</v>
      </c>
      <c r="I807" s="108" t="s">
        <v>95</v>
      </c>
      <c r="J807" s="120" t="s">
        <v>4862</v>
      </c>
      <c r="K807" s="108" t="s">
        <v>376</v>
      </c>
      <c r="L807" s="108" t="s">
        <v>306</v>
      </c>
      <c r="M807" s="120" t="s">
        <v>759</v>
      </c>
      <c r="N807" s="108" t="s">
        <v>329</v>
      </c>
      <c r="O807" s="108" t="s">
        <v>306</v>
      </c>
      <c r="P807" s="120" t="s">
        <v>317</v>
      </c>
      <c r="Q807" s="108" t="s">
        <v>329</v>
      </c>
      <c r="R807" s="108" t="s">
        <v>306</v>
      </c>
      <c r="S807" s="120" t="s">
        <v>273</v>
      </c>
      <c r="T807" s="108" t="s">
        <v>329</v>
      </c>
      <c r="U807" s="108" t="s">
        <v>306</v>
      </c>
      <c r="V807" s="120" t="s">
        <v>273</v>
      </c>
      <c r="Y807" s="120"/>
      <c r="AB807" s="120"/>
      <c r="AE807" s="120"/>
    </row>
    <row r="808" spans="1:256" s="108" customFormat="1" x14ac:dyDescent="0.2">
      <c r="C808" t="s">
        <v>4863</v>
      </c>
      <c r="D808" s="40">
        <v>32368</v>
      </c>
      <c r="E808" s="36" t="s">
        <v>4864</v>
      </c>
      <c r="F808" s="36" t="s">
        <v>3826</v>
      </c>
      <c r="G808" s="120"/>
      <c r="H808" s="100"/>
      <c r="I808" s="129"/>
      <c r="J808" s="129"/>
      <c r="K808" s="100" t="s">
        <v>329</v>
      </c>
      <c r="L808" s="129" t="s">
        <v>215</v>
      </c>
      <c r="M808" s="129" t="s">
        <v>224</v>
      </c>
      <c r="N808" s="100" t="s">
        <v>284</v>
      </c>
      <c r="O808" s="129" t="s">
        <v>215</v>
      </c>
      <c r="P808" s="129" t="s">
        <v>2622</v>
      </c>
      <c r="Q808" s="100" t="s">
        <v>308</v>
      </c>
      <c r="R808" s="129" t="s">
        <v>140</v>
      </c>
      <c r="S808" s="129" t="s">
        <v>228</v>
      </c>
      <c r="T808" s="100" t="s">
        <v>284</v>
      </c>
      <c r="U808" s="129" t="s">
        <v>140</v>
      </c>
      <c r="V808" s="129" t="s">
        <v>228</v>
      </c>
      <c r="W808" s="100" t="s">
        <v>308</v>
      </c>
      <c r="X808" s="129" t="s">
        <v>140</v>
      </c>
      <c r="Y808" s="129" t="s">
        <v>228</v>
      </c>
      <c r="Z808" s="100" t="s">
        <v>308</v>
      </c>
      <c r="AA808" s="129" t="s">
        <v>140</v>
      </c>
      <c r="AB808" s="129" t="s">
        <v>234</v>
      </c>
      <c r="AC808" s="100" t="s">
        <v>308</v>
      </c>
      <c r="AD808" s="129" t="s">
        <v>140</v>
      </c>
      <c r="AE808" s="129" t="s">
        <v>594</v>
      </c>
      <c r="AF808" s="100" t="s">
        <v>808</v>
      </c>
      <c r="AG808" s="129" t="s">
        <v>140</v>
      </c>
      <c r="AH808" s="129" t="s">
        <v>2759</v>
      </c>
      <c r="AI808" s="100" t="s">
        <v>308</v>
      </c>
      <c r="AJ808" s="129" t="s">
        <v>140</v>
      </c>
      <c r="AK808" s="129" t="s">
        <v>201</v>
      </c>
      <c r="AL808" s="100" t="s">
        <v>308</v>
      </c>
      <c r="AM808" s="129" t="s">
        <v>140</v>
      </c>
      <c r="AN808" s="129" t="s">
        <v>567</v>
      </c>
      <c r="AO808" s="100" t="s">
        <v>379</v>
      </c>
      <c r="AP808" s="129" t="s">
        <v>140</v>
      </c>
      <c r="AQ808" s="129" t="s">
        <v>4865</v>
      </c>
      <c r="AR808" t="s">
        <v>379</v>
      </c>
      <c r="AS808" s="36" t="s">
        <v>192</v>
      </c>
      <c r="AT808" s="36" t="s">
        <v>216</v>
      </c>
      <c r="AU808" t="s">
        <v>329</v>
      </c>
      <c r="AV808" s="36" t="s">
        <v>192</v>
      </c>
      <c r="AW808" s="36" t="s">
        <v>273</v>
      </c>
      <c r="AX808" t="s">
        <v>329</v>
      </c>
      <c r="AY808" s="36" t="s">
        <v>192</v>
      </c>
      <c r="AZ808" s="36" t="s">
        <v>241</v>
      </c>
    </row>
    <row r="809" spans="1:256" x14ac:dyDescent="0.2">
      <c r="A809" s="108" t="s">
        <v>386</v>
      </c>
      <c r="B809" s="108" t="s">
        <v>105</v>
      </c>
      <c r="C809" s="108" t="s">
        <v>2200</v>
      </c>
      <c r="D809" s="123">
        <v>35472</v>
      </c>
      <c r="E809" s="109" t="s">
        <v>2201</v>
      </c>
      <c r="F809" s="109" t="s">
        <v>348</v>
      </c>
      <c r="G809" s="120" t="s">
        <v>141</v>
      </c>
      <c r="H809" s="108" t="s">
        <v>386</v>
      </c>
      <c r="I809" s="109" t="s">
        <v>105</v>
      </c>
      <c r="J809" s="109" t="s">
        <v>393</v>
      </c>
      <c r="K809" s="108" t="s">
        <v>1584</v>
      </c>
      <c r="L809" s="109" t="s">
        <v>105</v>
      </c>
      <c r="M809" s="109" t="s">
        <v>398</v>
      </c>
      <c r="N809" s="108" t="s">
        <v>397</v>
      </c>
      <c r="O809" s="109" t="s">
        <v>118</v>
      </c>
      <c r="P809" s="109" t="s">
        <v>388</v>
      </c>
      <c r="Q809" s="108" t="s">
        <v>1956</v>
      </c>
      <c r="R809" s="109" t="s">
        <v>396</v>
      </c>
      <c r="S809" s="109" t="s">
        <v>141</v>
      </c>
      <c r="T809" s="108" t="s">
        <v>397</v>
      </c>
      <c r="U809" s="109" t="s">
        <v>232</v>
      </c>
      <c r="V809" s="109" t="s">
        <v>398</v>
      </c>
      <c r="W809" s="108" t="s">
        <v>1125</v>
      </c>
      <c r="X809" s="109" t="s">
        <v>232</v>
      </c>
      <c r="Y809" s="109" t="s">
        <v>398</v>
      </c>
      <c r="Z809" s="108" t="s">
        <v>1584</v>
      </c>
      <c r="AA809" s="109" t="s">
        <v>232</v>
      </c>
      <c r="AB809" s="109" t="s">
        <v>412</v>
      </c>
      <c r="AC809" s="108"/>
      <c r="AD809" s="109"/>
      <c r="AE809" s="109"/>
      <c r="AF809" s="108"/>
      <c r="AG809" s="109"/>
      <c r="AH809" s="109"/>
      <c r="AI809" s="108"/>
      <c r="AJ809" s="109"/>
      <c r="AK809" s="109"/>
      <c r="AL809" s="108"/>
      <c r="AM809" s="109"/>
      <c r="AN809" s="109"/>
      <c r="AO809" s="108"/>
      <c r="AP809" s="109"/>
      <c r="AQ809" s="109"/>
      <c r="AR809" s="108"/>
      <c r="AS809" s="109"/>
      <c r="AT809" s="109"/>
      <c r="AU809" s="108"/>
      <c r="AV809" s="109"/>
      <c r="AW809" s="109"/>
      <c r="AX809" s="108"/>
      <c r="AY809" s="109"/>
      <c r="AZ809" s="109"/>
      <c r="BA809" s="108"/>
      <c r="BB809" s="108"/>
      <c r="BC809" s="108"/>
      <c r="BD809" s="108"/>
      <c r="BE809" s="108"/>
      <c r="BF809" s="108"/>
      <c r="BG809" s="108"/>
      <c r="BH809" s="108"/>
      <c r="BI809" s="108"/>
      <c r="BJ809" s="108"/>
      <c r="BK809" s="108"/>
      <c r="BL809" s="108"/>
      <c r="BM809" s="108"/>
      <c r="BN809" s="108"/>
      <c r="BO809" s="108"/>
      <c r="BP809" s="108"/>
      <c r="BQ809" s="108"/>
      <c r="BR809" s="108"/>
      <c r="BS809" s="108"/>
      <c r="BT809" s="108"/>
      <c r="BU809" s="108"/>
      <c r="BV809" s="108"/>
      <c r="BW809" s="108"/>
      <c r="BX809" s="108"/>
      <c r="BY809" s="108"/>
      <c r="BZ809" s="108"/>
      <c r="CA809" s="108"/>
      <c r="CB809" s="108"/>
      <c r="CC809" s="108"/>
      <c r="CD809" s="108"/>
      <c r="CE809" s="108"/>
      <c r="CF809" s="108"/>
      <c r="CG809" s="108"/>
      <c r="CH809" s="108"/>
      <c r="CI809" s="108"/>
      <c r="CJ809" s="108"/>
      <c r="CK809" s="108"/>
      <c r="CL809" s="108"/>
      <c r="CM809" s="108"/>
      <c r="CN809" s="108"/>
      <c r="CO809" s="108"/>
      <c r="CP809" s="108"/>
      <c r="CQ809" s="108"/>
      <c r="CR809" s="108"/>
      <c r="CS809" s="108"/>
      <c r="CT809" s="108"/>
      <c r="CU809" s="108"/>
      <c r="CV809" s="108"/>
      <c r="CW809" s="108"/>
      <c r="CX809" s="108"/>
      <c r="CY809" s="108"/>
      <c r="CZ809" s="108"/>
      <c r="DA809" s="108"/>
      <c r="DB809" s="108"/>
      <c r="DC809" s="108"/>
      <c r="DD809" s="108"/>
      <c r="DE809" s="108"/>
      <c r="DF809" s="108"/>
      <c r="DG809" s="108"/>
      <c r="DH809" s="108"/>
      <c r="DI809" s="108"/>
      <c r="DJ809" s="108"/>
      <c r="DK809" s="108"/>
      <c r="DL809" s="108"/>
      <c r="DM809" s="108"/>
      <c r="DN809" s="108"/>
      <c r="DO809" s="108"/>
      <c r="DP809" s="108"/>
      <c r="DQ809" s="108"/>
      <c r="DR809" s="108"/>
      <c r="DS809" s="108"/>
      <c r="DT809" s="108"/>
      <c r="DU809" s="108"/>
      <c r="DV809" s="108"/>
      <c r="DW809" s="108"/>
      <c r="DX809" s="108"/>
      <c r="DY809" s="108"/>
      <c r="DZ809" s="108"/>
      <c r="EA809" s="108"/>
      <c r="EB809" s="108"/>
      <c r="EC809" s="108"/>
      <c r="ED809" s="108"/>
      <c r="EE809" s="108"/>
      <c r="EF809" s="108"/>
      <c r="EG809" s="108"/>
      <c r="EH809" s="108"/>
      <c r="EI809" s="108"/>
      <c r="EJ809" s="108"/>
      <c r="EK809" s="108"/>
      <c r="EL809" s="108"/>
      <c r="EM809" s="108"/>
      <c r="EN809" s="108"/>
      <c r="EO809" s="108"/>
      <c r="EP809" s="108"/>
      <c r="EQ809" s="108"/>
      <c r="ER809" s="108"/>
      <c r="ES809" s="108"/>
      <c r="ET809" s="108"/>
      <c r="EU809" s="108"/>
      <c r="EV809" s="108"/>
      <c r="EW809" s="108"/>
      <c r="EX809" s="108"/>
      <c r="EY809" s="108"/>
      <c r="EZ809" s="108"/>
      <c r="FA809" s="108"/>
      <c r="FB809" s="108"/>
      <c r="FC809" s="108"/>
      <c r="FD809" s="108"/>
      <c r="FE809" s="108"/>
      <c r="FF809" s="108"/>
      <c r="FG809" s="108"/>
      <c r="FH809" s="108"/>
      <c r="FI809" s="108"/>
      <c r="FJ809" s="108"/>
      <c r="FK809" s="108"/>
      <c r="FL809" s="108"/>
      <c r="FM809" s="108"/>
      <c r="FN809" s="108"/>
      <c r="FO809" s="108"/>
      <c r="FP809" s="108"/>
      <c r="FQ809" s="108"/>
      <c r="FR809" s="108"/>
      <c r="FS809" s="108"/>
      <c r="FT809" s="108"/>
      <c r="FU809" s="108"/>
      <c r="FV809" s="108"/>
      <c r="FW809" s="108"/>
      <c r="FX809" s="108"/>
      <c r="FY809" s="108"/>
      <c r="FZ809" s="108"/>
      <c r="GA809" s="108"/>
      <c r="GB809" s="108"/>
      <c r="GC809" s="108"/>
      <c r="GD809" s="108"/>
      <c r="GE809" s="108"/>
      <c r="GF809" s="108"/>
      <c r="GG809" s="108"/>
      <c r="GH809" s="108"/>
      <c r="GI809" s="108"/>
      <c r="GJ809" s="108"/>
      <c r="GK809" s="108"/>
      <c r="GL809" s="108"/>
      <c r="GM809" s="108"/>
      <c r="GN809" s="108"/>
      <c r="GO809" s="108"/>
      <c r="GP809" s="108"/>
      <c r="GQ809" s="108"/>
      <c r="GR809" s="108"/>
      <c r="GS809" s="108"/>
      <c r="GT809" s="108"/>
      <c r="GU809" s="108"/>
      <c r="GV809" s="108"/>
      <c r="GW809" s="108"/>
      <c r="GX809" s="108"/>
      <c r="GY809" s="108"/>
      <c r="GZ809" s="108"/>
      <c r="HA809" s="108"/>
      <c r="HB809" s="108"/>
      <c r="HC809" s="108"/>
      <c r="HD809" s="108"/>
      <c r="HE809" s="108"/>
      <c r="HF809" s="108"/>
      <c r="HG809" s="108"/>
      <c r="HH809" s="108"/>
      <c r="HI809" s="108"/>
      <c r="HJ809" s="108"/>
      <c r="HK809" s="108"/>
      <c r="HL809" s="108"/>
      <c r="HM809" s="108"/>
      <c r="HN809" s="108"/>
      <c r="HO809" s="108"/>
      <c r="HP809" s="108"/>
      <c r="HQ809" s="108"/>
      <c r="HR809" s="108"/>
      <c r="HS809" s="108"/>
      <c r="HT809" s="108"/>
      <c r="HU809" s="108"/>
      <c r="HV809" s="108"/>
      <c r="HW809" s="108"/>
      <c r="HX809" s="108"/>
      <c r="HY809" s="108"/>
      <c r="HZ809" s="108"/>
      <c r="IA809" s="108"/>
      <c r="IB809" s="108"/>
      <c r="IC809" s="108"/>
      <c r="ID809" s="108"/>
      <c r="IE809" s="108"/>
      <c r="IF809" s="108"/>
      <c r="IG809" s="108"/>
      <c r="IH809" s="108"/>
      <c r="II809" s="108"/>
      <c r="IJ809" s="108"/>
      <c r="IK809" s="108"/>
      <c r="IL809" s="108"/>
      <c r="IM809" s="108"/>
      <c r="IN809" s="108"/>
      <c r="IO809" s="108"/>
      <c r="IP809" s="108"/>
      <c r="IQ809" s="108"/>
      <c r="IR809" s="108"/>
      <c r="IS809" s="108"/>
      <c r="IT809" s="108"/>
      <c r="IU809" s="108"/>
      <c r="IV809" s="108"/>
    </row>
    <row r="810" spans="1:256" s="108" customFormat="1" x14ac:dyDescent="0.2">
      <c r="A810" s="120"/>
      <c r="B810" s="120"/>
      <c r="C810" s="108" t="s">
        <v>4270</v>
      </c>
      <c r="D810" s="123">
        <v>36164</v>
      </c>
      <c r="E810" s="109" t="s">
        <v>698</v>
      </c>
      <c r="F810" s="120" t="s">
        <v>4651</v>
      </c>
      <c r="G810" s="120"/>
      <c r="H810" s="108" t="s">
        <v>340</v>
      </c>
      <c r="I810" s="108" t="s">
        <v>434</v>
      </c>
      <c r="J810" s="120" t="s">
        <v>341</v>
      </c>
      <c r="M810" s="120"/>
      <c r="P810" s="120"/>
      <c r="S810" s="120"/>
      <c r="V810" s="120"/>
      <c r="Y810" s="120"/>
      <c r="AB810" s="120"/>
      <c r="AE810" s="120"/>
    </row>
    <row r="811" spans="1:256" s="108" customFormat="1" x14ac:dyDescent="0.2">
      <c r="A811" t="s">
        <v>202</v>
      </c>
      <c r="B811" t="s">
        <v>396</v>
      </c>
      <c r="C811" s="108" t="s">
        <v>3063</v>
      </c>
      <c r="D811" s="123">
        <v>36339</v>
      </c>
      <c r="E811" s="116" t="s">
        <v>283</v>
      </c>
      <c r="F811" s="120" t="s">
        <v>4325</v>
      </c>
      <c r="G811" s="120" t="s">
        <v>276</v>
      </c>
      <c r="H811" s="108" t="s">
        <v>202</v>
      </c>
      <c r="I811" s="108" t="s">
        <v>396</v>
      </c>
      <c r="J811" s="120" t="s">
        <v>276</v>
      </c>
      <c r="K811" s="108" t="s">
        <v>265</v>
      </c>
      <c r="L811" s="108" t="s">
        <v>396</v>
      </c>
      <c r="M811" s="120" t="s">
        <v>1897</v>
      </c>
      <c r="N811" s="108" t="s">
        <v>202</v>
      </c>
      <c r="O811" s="108" t="s">
        <v>396</v>
      </c>
      <c r="P811" s="120" t="s">
        <v>276</v>
      </c>
      <c r="Q811" s="108" t="s">
        <v>202</v>
      </c>
      <c r="R811" s="108" t="s">
        <v>396</v>
      </c>
      <c r="S811" s="120" t="s">
        <v>259</v>
      </c>
      <c r="V811" s="120"/>
      <c r="Y811" s="120"/>
      <c r="AB811" s="120"/>
      <c r="AE811" s="120"/>
    </row>
    <row r="812" spans="1:256" s="108" customFormat="1" x14ac:dyDescent="0.2">
      <c r="A812" s="108" t="s">
        <v>147</v>
      </c>
      <c r="B812" s="108" t="s">
        <v>123</v>
      </c>
      <c r="C812" s="108" t="s">
        <v>153</v>
      </c>
      <c r="D812" s="123">
        <v>35904</v>
      </c>
      <c r="E812" s="116" t="s">
        <v>121</v>
      </c>
      <c r="F812" s="120" t="s">
        <v>426</v>
      </c>
      <c r="G812" s="120"/>
      <c r="H812" s="108" t="s">
        <v>147</v>
      </c>
      <c r="I812" s="108" t="s">
        <v>123</v>
      </c>
      <c r="J812" s="120"/>
      <c r="K812" s="108" t="s">
        <v>147</v>
      </c>
      <c r="L812" s="108" t="s">
        <v>123</v>
      </c>
      <c r="M812" s="120"/>
      <c r="P812" s="120"/>
      <c r="Q812" s="108" t="s">
        <v>147</v>
      </c>
      <c r="R812" s="108" t="s">
        <v>330</v>
      </c>
      <c r="S812" s="120"/>
      <c r="V812" s="120"/>
      <c r="Y812" s="120"/>
      <c r="AB812" s="120"/>
      <c r="AE812" s="120"/>
    </row>
    <row r="813" spans="1:256" s="108" customFormat="1" x14ac:dyDescent="0.2">
      <c r="A813" s="108" t="s">
        <v>386</v>
      </c>
      <c r="B813" s="108" t="s">
        <v>252</v>
      </c>
      <c r="C813" s="108" t="s">
        <v>3316</v>
      </c>
      <c r="D813" s="123">
        <v>35254</v>
      </c>
      <c r="E813" s="116" t="s">
        <v>3317</v>
      </c>
      <c r="F813" s="120" t="s">
        <v>301</v>
      </c>
      <c r="G813" s="120" t="s">
        <v>164</v>
      </c>
      <c r="H813" s="108" t="s">
        <v>399</v>
      </c>
      <c r="I813" s="108" t="s">
        <v>252</v>
      </c>
      <c r="J813" s="120" t="s">
        <v>167</v>
      </c>
      <c r="K813" s="108" t="s">
        <v>386</v>
      </c>
      <c r="L813" s="108" t="s">
        <v>252</v>
      </c>
      <c r="M813" s="120" t="s">
        <v>141</v>
      </c>
      <c r="N813" s="108" t="s">
        <v>402</v>
      </c>
      <c r="O813" s="108" t="s">
        <v>252</v>
      </c>
      <c r="P813" s="120" t="s">
        <v>167</v>
      </c>
      <c r="Q813" s="108" t="s">
        <v>402</v>
      </c>
      <c r="R813" s="108" t="s">
        <v>252</v>
      </c>
      <c r="S813" s="120" t="s">
        <v>141</v>
      </c>
      <c r="T813" s="108" t="s">
        <v>402</v>
      </c>
      <c r="U813" s="108" t="s">
        <v>252</v>
      </c>
      <c r="V813" s="120" t="s">
        <v>167</v>
      </c>
      <c r="W813" s="108" t="s">
        <v>386</v>
      </c>
      <c r="X813" s="108" t="s">
        <v>252</v>
      </c>
      <c r="Y813" s="120" t="s">
        <v>167</v>
      </c>
      <c r="Z813" s="108" t="s">
        <v>399</v>
      </c>
      <c r="AA813" s="108" t="s">
        <v>252</v>
      </c>
      <c r="AB813" s="120" t="s">
        <v>393</v>
      </c>
      <c r="AC813" s="108" t="s">
        <v>399</v>
      </c>
      <c r="AD813" s="108" t="s">
        <v>252</v>
      </c>
      <c r="AE813" s="120" t="s">
        <v>141</v>
      </c>
    </row>
    <row r="814" spans="1:256" s="108" customFormat="1" x14ac:dyDescent="0.2">
      <c r="A814" s="108" t="s">
        <v>238</v>
      </c>
      <c r="B814" s="108" t="s">
        <v>434</v>
      </c>
      <c r="C814" s="108" t="s">
        <v>2726</v>
      </c>
      <c r="D814" s="123">
        <v>34331</v>
      </c>
      <c r="E814" s="109" t="s">
        <v>2727</v>
      </c>
      <c r="F814" s="108" t="s">
        <v>654</v>
      </c>
      <c r="G814" s="120" t="s">
        <v>241</v>
      </c>
      <c r="H814" s="108" t="s">
        <v>238</v>
      </c>
      <c r="I814" s="108" t="s">
        <v>396</v>
      </c>
      <c r="J814" s="127" t="s">
        <v>266</v>
      </c>
      <c r="K814" s="108" t="s">
        <v>274</v>
      </c>
      <c r="L814" s="108" t="s">
        <v>81</v>
      </c>
      <c r="M814" s="127" t="s">
        <v>234</v>
      </c>
      <c r="N814" s="108" t="s">
        <v>274</v>
      </c>
      <c r="O814" s="108" t="s">
        <v>81</v>
      </c>
      <c r="P814" s="127" t="s">
        <v>234</v>
      </c>
      <c r="Q814" s="108" t="s">
        <v>274</v>
      </c>
      <c r="R814" s="108" t="s">
        <v>81</v>
      </c>
      <c r="S814" s="127" t="s">
        <v>259</v>
      </c>
      <c r="T814" s="108" t="s">
        <v>274</v>
      </c>
      <c r="U814" s="108" t="s">
        <v>81</v>
      </c>
      <c r="V814" s="109" t="s">
        <v>276</v>
      </c>
      <c r="W814" s="108" t="s">
        <v>522</v>
      </c>
      <c r="X814" s="108" t="s">
        <v>81</v>
      </c>
      <c r="Y814" s="109" t="s">
        <v>2601</v>
      </c>
      <c r="Z814" s="108" t="s">
        <v>274</v>
      </c>
      <c r="AA814" s="108" t="s">
        <v>81</v>
      </c>
      <c r="AB814" s="109" t="s">
        <v>593</v>
      </c>
      <c r="AC814" s="108" t="s">
        <v>1056</v>
      </c>
      <c r="AE814" s="109"/>
      <c r="AF814" s="108" t="s">
        <v>194</v>
      </c>
      <c r="AG814" s="108" t="s">
        <v>81</v>
      </c>
      <c r="AH814" s="109" t="s">
        <v>203</v>
      </c>
    </row>
    <row r="815" spans="1:256" s="108" customFormat="1" x14ac:dyDescent="0.2">
      <c r="A815" s="108" t="s">
        <v>379</v>
      </c>
      <c r="B815" s="108" t="s">
        <v>95</v>
      </c>
      <c r="C815" s="108" t="s">
        <v>3098</v>
      </c>
      <c r="D815" s="123">
        <v>36963</v>
      </c>
      <c r="E815" s="109" t="s">
        <v>144</v>
      </c>
      <c r="F815" s="120" t="s">
        <v>144</v>
      </c>
      <c r="G815" s="120" t="s">
        <v>2760</v>
      </c>
      <c r="H815" s="108" t="s">
        <v>379</v>
      </c>
      <c r="I815" s="108" t="s">
        <v>95</v>
      </c>
      <c r="J815" s="120" t="s">
        <v>346</v>
      </c>
      <c r="M815" s="120"/>
      <c r="P815" s="120"/>
      <c r="S815" s="120"/>
      <c r="V815" s="120"/>
      <c r="Y815" s="120"/>
      <c r="AB815" s="120"/>
      <c r="AE815" s="120"/>
    </row>
    <row r="816" spans="1:256" s="108" customFormat="1" x14ac:dyDescent="0.2">
      <c r="A816" s="108" t="s">
        <v>103</v>
      </c>
      <c r="B816" s="108" t="s">
        <v>396</v>
      </c>
      <c r="C816" s="108" t="s">
        <v>1454</v>
      </c>
      <c r="D816" s="123">
        <v>34917</v>
      </c>
      <c r="E816" s="116" t="s">
        <v>405</v>
      </c>
      <c r="F816" s="120" t="s">
        <v>4866</v>
      </c>
      <c r="G816" s="120" t="s">
        <v>1453</v>
      </c>
      <c r="H816" s="108" t="s">
        <v>103</v>
      </c>
      <c r="I816" s="108" t="s">
        <v>396</v>
      </c>
      <c r="J816" s="120" t="s">
        <v>4867</v>
      </c>
      <c r="K816" s="108" t="s">
        <v>103</v>
      </c>
      <c r="L816" s="108" t="s">
        <v>556</v>
      </c>
      <c r="M816" s="120" t="s">
        <v>1457</v>
      </c>
      <c r="N816" s="108" t="s">
        <v>103</v>
      </c>
      <c r="O816" s="108" t="s">
        <v>556</v>
      </c>
      <c r="P816" s="120" t="s">
        <v>1458</v>
      </c>
      <c r="Q816" s="108" t="s">
        <v>103</v>
      </c>
      <c r="R816" s="108" t="s">
        <v>556</v>
      </c>
      <c r="S816" s="120" t="s">
        <v>1459</v>
      </c>
      <c r="T816" s="108" t="s">
        <v>103</v>
      </c>
      <c r="U816" s="108" t="s">
        <v>556</v>
      </c>
      <c r="V816" s="120" t="s">
        <v>1460</v>
      </c>
      <c r="W816" s="108" t="s">
        <v>1461</v>
      </c>
      <c r="X816" s="108" t="s">
        <v>556</v>
      </c>
      <c r="Y816" s="120" t="s">
        <v>1462</v>
      </c>
      <c r="Z816" s="108" t="s">
        <v>103</v>
      </c>
      <c r="AA816" s="108" t="s">
        <v>396</v>
      </c>
      <c r="AB816" s="120" t="s">
        <v>1463</v>
      </c>
      <c r="AC816" s="108" t="s">
        <v>103</v>
      </c>
      <c r="AD816" s="108" t="s">
        <v>396</v>
      </c>
      <c r="AE816" s="120" t="s">
        <v>1464</v>
      </c>
    </row>
    <row r="817" spans="1:256" s="108" customFormat="1" x14ac:dyDescent="0.2">
      <c r="C817" s="108" t="s">
        <v>704</v>
      </c>
      <c r="D817" s="123">
        <v>35302</v>
      </c>
      <c r="E817" s="116" t="s">
        <v>230</v>
      </c>
      <c r="F817" s="120" t="s">
        <v>150</v>
      </c>
      <c r="G817" s="120"/>
      <c r="H817" s="108" t="s">
        <v>212</v>
      </c>
      <c r="I817" s="108" t="s">
        <v>170</v>
      </c>
      <c r="J817" s="120" t="s">
        <v>201</v>
      </c>
      <c r="K817" s="108" t="s">
        <v>212</v>
      </c>
      <c r="L817" s="108" t="s">
        <v>261</v>
      </c>
      <c r="M817" s="120" t="s">
        <v>259</v>
      </c>
      <c r="N817" s="108" t="s">
        <v>206</v>
      </c>
      <c r="O817" s="108" t="s">
        <v>261</v>
      </c>
      <c r="P817" s="120" t="s">
        <v>208</v>
      </c>
      <c r="Q817" s="108" t="s">
        <v>212</v>
      </c>
      <c r="R817" s="108" t="s">
        <v>261</v>
      </c>
      <c r="S817" s="120" t="s">
        <v>234</v>
      </c>
      <c r="T817" s="108" t="s">
        <v>194</v>
      </c>
      <c r="U817" s="108" t="s">
        <v>261</v>
      </c>
      <c r="V817" s="120" t="s">
        <v>228</v>
      </c>
      <c r="Y817" s="120"/>
      <c r="AB817" s="120"/>
      <c r="AE817" s="120"/>
      <c r="BB817" s="116"/>
      <c r="BC817" s="120"/>
      <c r="BE817" s="116"/>
      <c r="BF817" s="120"/>
      <c r="BH817" s="116"/>
      <c r="BI817" s="120"/>
      <c r="BK817" s="116"/>
      <c r="BL817" s="120"/>
      <c r="BN817" s="116"/>
      <c r="BO817" s="120"/>
      <c r="BR817" s="120"/>
      <c r="BS817" s="116"/>
      <c r="BT817" s="116"/>
      <c r="BU817" s="116"/>
      <c r="BV817" s="116"/>
      <c r="BW817" s="116"/>
      <c r="BX817" s="116"/>
    </row>
    <row r="818" spans="1:256" s="108" customFormat="1" x14ac:dyDescent="0.2">
      <c r="A818" s="108" t="s">
        <v>308</v>
      </c>
      <c r="B818" s="108" t="s">
        <v>215</v>
      </c>
      <c r="C818" s="108" t="s">
        <v>1375</v>
      </c>
      <c r="D818" s="123">
        <v>34636</v>
      </c>
      <c r="E818" s="109" t="s">
        <v>1376</v>
      </c>
      <c r="F818" s="109" t="s">
        <v>321</v>
      </c>
      <c r="G818" s="120" t="s">
        <v>1374</v>
      </c>
      <c r="H818" s="108" t="s">
        <v>308</v>
      </c>
      <c r="I818" s="116" t="s">
        <v>215</v>
      </c>
      <c r="J818" s="120" t="s">
        <v>1377</v>
      </c>
      <c r="K818" s="108" t="s">
        <v>1378</v>
      </c>
      <c r="L818" s="116" t="s">
        <v>232</v>
      </c>
      <c r="M818" s="120" t="s">
        <v>1379</v>
      </c>
      <c r="N818" s="108" t="s">
        <v>323</v>
      </c>
      <c r="O818" s="116" t="s">
        <v>232</v>
      </c>
      <c r="P818" s="120" t="s">
        <v>4868</v>
      </c>
      <c r="R818" s="116"/>
      <c r="S818" s="120"/>
      <c r="U818" s="116"/>
      <c r="V818" s="120"/>
      <c r="W818" s="108" t="s">
        <v>284</v>
      </c>
      <c r="X818" s="116" t="s">
        <v>232</v>
      </c>
      <c r="Y818" s="120" t="s">
        <v>1374</v>
      </c>
      <c r="Z818" s="108" t="s">
        <v>284</v>
      </c>
      <c r="AA818" s="116" t="s">
        <v>232</v>
      </c>
      <c r="AB818" s="120" t="s">
        <v>1382</v>
      </c>
      <c r="AC818" s="108" t="s">
        <v>284</v>
      </c>
      <c r="AD818" s="116" t="s">
        <v>232</v>
      </c>
      <c r="AE818" s="120" t="s">
        <v>259</v>
      </c>
      <c r="AF818" s="108" t="s">
        <v>329</v>
      </c>
      <c r="AG818" s="116" t="s">
        <v>232</v>
      </c>
      <c r="AH818" s="120" t="s">
        <v>784</v>
      </c>
      <c r="AI818" s="108" t="s">
        <v>329</v>
      </c>
      <c r="AJ818" s="116" t="s">
        <v>232</v>
      </c>
      <c r="AK818" s="120" t="s">
        <v>216</v>
      </c>
      <c r="AM818" s="116"/>
      <c r="AN818" s="120"/>
      <c r="AP818" s="116"/>
      <c r="AQ818" s="120"/>
      <c r="AS818" s="116"/>
      <c r="AT818" s="120"/>
      <c r="AV818" s="116"/>
      <c r="AW818" s="120"/>
      <c r="AY818" s="116"/>
      <c r="AZ818" s="120"/>
    </row>
    <row r="819" spans="1:256" s="108" customFormat="1" x14ac:dyDescent="0.2">
      <c r="A819" s="108" t="s">
        <v>4869</v>
      </c>
      <c r="B819" s="108" t="s">
        <v>227</v>
      </c>
      <c r="C819" s="108" t="s">
        <v>4064</v>
      </c>
      <c r="D819" s="123">
        <v>37759</v>
      </c>
      <c r="E819" s="109" t="s">
        <v>4870</v>
      </c>
      <c r="F819" s="120"/>
      <c r="G819" s="120" t="s">
        <v>4871</v>
      </c>
      <c r="J819" s="120"/>
      <c r="M819" s="120"/>
      <c r="P819" s="120"/>
      <c r="S819" s="120"/>
      <c r="V819" s="120"/>
      <c r="Y819" s="120"/>
      <c r="AB819" s="120"/>
      <c r="AE819" s="120"/>
    </row>
    <row r="820" spans="1:256" x14ac:dyDescent="0.2">
      <c r="A820" s="108" t="s">
        <v>298</v>
      </c>
      <c r="B820" s="108" t="s">
        <v>556</v>
      </c>
      <c r="C820" s="108" t="s">
        <v>4872</v>
      </c>
      <c r="D820" s="123">
        <v>37333</v>
      </c>
      <c r="E820" s="109" t="s">
        <v>4449</v>
      </c>
      <c r="F820" s="120"/>
      <c r="G820" s="120" t="s">
        <v>266</v>
      </c>
      <c r="H820" s="108"/>
      <c r="I820" s="108"/>
      <c r="J820" s="120"/>
      <c r="K820" s="108"/>
      <c r="L820" s="108"/>
      <c r="M820" s="120"/>
      <c r="N820" s="108"/>
      <c r="O820" s="108"/>
      <c r="P820" s="120"/>
      <c r="Q820" s="108"/>
      <c r="R820" s="108"/>
      <c r="S820" s="120"/>
      <c r="T820" s="108"/>
      <c r="U820" s="108"/>
      <c r="V820" s="120"/>
      <c r="W820" s="108"/>
      <c r="X820" s="108"/>
      <c r="Y820" s="120"/>
      <c r="Z820" s="108"/>
      <c r="AA820" s="108"/>
      <c r="AB820" s="120"/>
      <c r="AC820" s="108"/>
      <c r="AD820" s="108"/>
      <c r="AE820" s="120"/>
      <c r="AF820" s="108"/>
      <c r="AG820" s="108"/>
      <c r="AH820" s="108"/>
      <c r="AI820" s="108"/>
      <c r="AJ820" s="108"/>
      <c r="AK820" s="108"/>
      <c r="AL820" s="108"/>
      <c r="AM820" s="108"/>
      <c r="AN820" s="108"/>
      <c r="AO820" s="108"/>
      <c r="AP820" s="108"/>
      <c r="AQ820" s="108"/>
      <c r="AR820" s="108"/>
      <c r="AS820" s="108"/>
      <c r="AT820" s="108"/>
      <c r="AU820" s="108"/>
      <c r="AV820" s="108"/>
      <c r="AW820" s="108"/>
      <c r="AX820" s="108"/>
      <c r="AY820" s="108"/>
      <c r="AZ820" s="108"/>
    </row>
    <row r="821" spans="1:256" s="108" customFormat="1" x14ac:dyDescent="0.2">
      <c r="A821" s="108" t="s">
        <v>80</v>
      </c>
      <c r="B821" s="108" t="s">
        <v>252</v>
      </c>
      <c r="C821" s="108" t="s">
        <v>3662</v>
      </c>
      <c r="D821" s="123">
        <v>35829</v>
      </c>
      <c r="E821" s="116" t="s">
        <v>198</v>
      </c>
      <c r="F821" s="120" t="s">
        <v>283</v>
      </c>
      <c r="G821" s="120" t="s">
        <v>3661</v>
      </c>
      <c r="H821" s="108" t="s">
        <v>80</v>
      </c>
      <c r="I821" s="108" t="s">
        <v>261</v>
      </c>
      <c r="J821" s="120"/>
      <c r="K821" s="108" t="s">
        <v>80</v>
      </c>
      <c r="L821" s="108" t="s">
        <v>252</v>
      </c>
      <c r="M821" s="120" t="s">
        <v>3758</v>
      </c>
      <c r="N821" s="108" t="s">
        <v>80</v>
      </c>
      <c r="O821" s="108" t="s">
        <v>252</v>
      </c>
      <c r="P821" s="120"/>
      <c r="Q821" s="108" t="s">
        <v>80</v>
      </c>
      <c r="R821" s="108" t="s">
        <v>252</v>
      </c>
      <c r="S821" s="120"/>
      <c r="V821" s="120"/>
      <c r="Y821" s="120"/>
      <c r="AB821" s="120"/>
      <c r="AE821" s="120"/>
    </row>
    <row r="822" spans="1:256" s="108" customFormat="1" x14ac:dyDescent="0.2">
      <c r="C822" s="108" t="s">
        <v>4403</v>
      </c>
      <c r="D822" s="123">
        <v>34205</v>
      </c>
      <c r="E822" s="116" t="s">
        <v>4404</v>
      </c>
      <c r="F822" s="120" t="s">
        <v>591</v>
      </c>
      <c r="G822" s="120"/>
      <c r="H822" s="108" t="s">
        <v>168</v>
      </c>
      <c r="I822" s="116" t="s">
        <v>242</v>
      </c>
      <c r="J822" s="120" t="s">
        <v>193</v>
      </c>
      <c r="K822" s="108" t="s">
        <v>168</v>
      </c>
      <c r="L822" s="108" t="s">
        <v>170</v>
      </c>
      <c r="M822" s="120" t="s">
        <v>1042</v>
      </c>
      <c r="N822" s="108" t="s">
        <v>156</v>
      </c>
      <c r="O822" s="108" t="s">
        <v>128</v>
      </c>
      <c r="P822" s="120" t="s">
        <v>393</v>
      </c>
      <c r="Q822" s="108" t="s">
        <v>168</v>
      </c>
      <c r="R822" s="108" t="s">
        <v>105</v>
      </c>
      <c r="S822" s="120" t="s">
        <v>183</v>
      </c>
      <c r="T822" s="108" t="s">
        <v>162</v>
      </c>
      <c r="U822" s="108" t="s">
        <v>105</v>
      </c>
      <c r="V822" s="120" t="s">
        <v>1494</v>
      </c>
      <c r="W822" s="108" t="s">
        <v>168</v>
      </c>
      <c r="X822" s="108" t="s">
        <v>252</v>
      </c>
      <c r="Y822" s="120" t="s">
        <v>183</v>
      </c>
      <c r="AB822" s="120"/>
      <c r="AE822" s="120"/>
    </row>
    <row r="823" spans="1:256" s="108" customFormat="1" x14ac:dyDescent="0.2">
      <c r="C823" s="108" t="s">
        <v>4873</v>
      </c>
      <c r="D823" s="123">
        <v>33589</v>
      </c>
      <c r="E823" s="109" t="s">
        <v>1103</v>
      </c>
      <c r="F823" s="109" t="s">
        <v>1251</v>
      </c>
      <c r="G823" s="120"/>
      <c r="I823" s="116"/>
      <c r="J823" s="120"/>
      <c r="K823" s="108" t="s">
        <v>214</v>
      </c>
      <c r="L823" s="116" t="s">
        <v>330</v>
      </c>
      <c r="M823" s="120" t="s">
        <v>260</v>
      </c>
      <c r="N823" s="108" t="s">
        <v>274</v>
      </c>
      <c r="O823" s="116" t="s">
        <v>330</v>
      </c>
      <c r="P823" s="120" t="s">
        <v>216</v>
      </c>
      <c r="Q823" s="108" t="s">
        <v>2381</v>
      </c>
      <c r="R823" s="116" t="s">
        <v>330</v>
      </c>
      <c r="S823" s="120" t="s">
        <v>1510</v>
      </c>
      <c r="T823" s="108" t="s">
        <v>557</v>
      </c>
      <c r="U823" s="116" t="s">
        <v>330</v>
      </c>
      <c r="V823" s="120" t="s">
        <v>558</v>
      </c>
      <c r="W823" s="108" t="s">
        <v>557</v>
      </c>
      <c r="X823" s="116" t="s">
        <v>252</v>
      </c>
      <c r="Y823" s="120" t="s">
        <v>4874</v>
      </c>
      <c r="Z823" s="108" t="s">
        <v>905</v>
      </c>
      <c r="AA823" s="116" t="s">
        <v>252</v>
      </c>
      <c r="AB823" s="120" t="s">
        <v>273</v>
      </c>
      <c r="AC823" s="108" t="s">
        <v>226</v>
      </c>
      <c r="AD823" s="116" t="s">
        <v>252</v>
      </c>
      <c r="AE823" s="120" t="s">
        <v>216</v>
      </c>
      <c r="AF823" s="108" t="s">
        <v>238</v>
      </c>
      <c r="AG823" s="116" t="s">
        <v>252</v>
      </c>
      <c r="AH823" s="120" t="s">
        <v>241</v>
      </c>
      <c r="AI823" s="108" t="s">
        <v>555</v>
      </c>
      <c r="AJ823" s="116" t="s">
        <v>252</v>
      </c>
      <c r="AK823" s="120" t="s">
        <v>163</v>
      </c>
      <c r="AL823" s="108" t="s">
        <v>238</v>
      </c>
      <c r="AM823" s="116" t="s">
        <v>252</v>
      </c>
      <c r="AN823" s="120" t="s">
        <v>266</v>
      </c>
    </row>
    <row r="824" spans="1:256" s="108" customFormat="1" x14ac:dyDescent="0.2">
      <c r="A824" s="108" t="s">
        <v>80</v>
      </c>
      <c r="B824" s="108" t="s">
        <v>95</v>
      </c>
      <c r="C824" s="108" t="s">
        <v>2078</v>
      </c>
      <c r="D824" s="123">
        <v>36014</v>
      </c>
      <c r="E824" s="116" t="s">
        <v>230</v>
      </c>
      <c r="F824" s="116" t="s">
        <v>230</v>
      </c>
      <c r="G824" s="120"/>
      <c r="H824" s="108" t="s">
        <v>80</v>
      </c>
      <c r="I824" s="108" t="s">
        <v>95</v>
      </c>
      <c r="J824" s="120"/>
      <c r="K824" s="108" t="s">
        <v>80</v>
      </c>
      <c r="L824" s="108" t="s">
        <v>95</v>
      </c>
      <c r="M824" s="120"/>
      <c r="N824" s="108" t="s">
        <v>80</v>
      </c>
      <c r="O824" s="108" t="s">
        <v>95</v>
      </c>
      <c r="P824" s="120"/>
      <c r="Q824" s="108" t="s">
        <v>80</v>
      </c>
      <c r="R824" s="108" t="s">
        <v>95</v>
      </c>
      <c r="S824" s="120"/>
      <c r="T824" s="108" t="s">
        <v>80</v>
      </c>
      <c r="U824" s="108" t="s">
        <v>95</v>
      </c>
      <c r="V824" s="120"/>
      <c r="Y824" s="120"/>
      <c r="AB824" s="120"/>
      <c r="AE824" s="120"/>
    </row>
    <row r="825" spans="1:256" s="108" customFormat="1" x14ac:dyDescent="0.2">
      <c r="A825" s="108" t="s">
        <v>284</v>
      </c>
      <c r="B825" s="108" t="s">
        <v>118</v>
      </c>
      <c r="C825" s="108" t="s">
        <v>3730</v>
      </c>
      <c r="D825" s="123">
        <v>36747</v>
      </c>
      <c r="E825" s="109" t="s">
        <v>3640</v>
      </c>
      <c r="F825" s="109" t="s">
        <v>4875</v>
      </c>
      <c r="G825" s="120" t="s">
        <v>730</v>
      </c>
      <c r="J825" s="120"/>
      <c r="K825" s="108" t="s">
        <v>284</v>
      </c>
      <c r="L825" s="108" t="s">
        <v>118</v>
      </c>
      <c r="M825" s="120" t="s">
        <v>3731</v>
      </c>
      <c r="N825" s="108" t="s">
        <v>284</v>
      </c>
      <c r="O825" s="108" t="s">
        <v>118</v>
      </c>
      <c r="P825" s="120" t="s">
        <v>286</v>
      </c>
      <c r="S825" s="120"/>
      <c r="V825" s="120"/>
      <c r="Y825" s="120"/>
      <c r="AB825" s="120"/>
      <c r="AE825" s="120"/>
    </row>
    <row r="826" spans="1:256" s="108" customFormat="1" x14ac:dyDescent="0.2">
      <c r="A826" s="120" t="s">
        <v>147</v>
      </c>
      <c r="B826" s="120" t="s">
        <v>215</v>
      </c>
      <c r="C826" s="108" t="s">
        <v>2928</v>
      </c>
      <c r="D826" s="123">
        <v>36678</v>
      </c>
      <c r="E826" s="109" t="s">
        <v>348</v>
      </c>
      <c r="F826" s="120" t="s">
        <v>1487</v>
      </c>
      <c r="G826" s="120"/>
      <c r="H826" s="108" t="s">
        <v>147</v>
      </c>
      <c r="I826" s="108" t="s">
        <v>215</v>
      </c>
      <c r="J826" s="120"/>
      <c r="M826" s="120"/>
      <c r="P826" s="120"/>
      <c r="S826" s="120"/>
      <c r="V826" s="120"/>
      <c r="Y826" s="120"/>
      <c r="AB826" s="120"/>
      <c r="AE826" s="120"/>
    </row>
    <row r="827" spans="1:256" s="108" customFormat="1" x14ac:dyDescent="0.2">
      <c r="C827" s="108" t="s">
        <v>1753</v>
      </c>
      <c r="D827" s="123">
        <v>37159</v>
      </c>
      <c r="E827" s="109" t="s">
        <v>98</v>
      </c>
      <c r="F827" s="109" t="s">
        <v>180</v>
      </c>
      <c r="G827" s="120"/>
      <c r="H827" s="108" t="s">
        <v>147</v>
      </c>
      <c r="I827" s="116" t="s">
        <v>275</v>
      </c>
      <c r="J827" s="120"/>
      <c r="K827" s="108" t="s">
        <v>147</v>
      </c>
      <c r="L827" s="116" t="s">
        <v>275</v>
      </c>
      <c r="M827" s="120"/>
      <c r="O827" s="116"/>
      <c r="P827" s="120"/>
      <c r="R827" s="116"/>
      <c r="S827" s="120"/>
      <c r="U827" s="116"/>
      <c r="V827" s="120"/>
      <c r="X827" s="116"/>
      <c r="Y827" s="120"/>
      <c r="AA827" s="116"/>
      <c r="AB827" s="120"/>
      <c r="AD827" s="116"/>
      <c r="AE827" s="120"/>
      <c r="AG827" s="116"/>
      <c r="AH827" s="120"/>
      <c r="AJ827" s="116"/>
      <c r="AK827" s="120"/>
      <c r="AM827" s="116"/>
      <c r="AN827" s="120"/>
    </row>
    <row r="828" spans="1:256" s="108" customFormat="1" x14ac:dyDescent="0.2">
      <c r="C828" s="108" t="s">
        <v>4876</v>
      </c>
      <c r="D828" s="123">
        <v>33238</v>
      </c>
      <c r="E828" s="109" t="s">
        <v>2431</v>
      </c>
      <c r="F828" s="109" t="s">
        <v>1782</v>
      </c>
      <c r="G828" s="120"/>
      <c r="I828" s="116"/>
      <c r="J828" s="120"/>
      <c r="K828" s="108" t="s">
        <v>384</v>
      </c>
      <c r="L828" s="116" t="s">
        <v>140</v>
      </c>
      <c r="M828" s="120" t="s">
        <v>433</v>
      </c>
      <c r="O828" s="116"/>
      <c r="P828" s="120"/>
      <c r="Q828" s="108" t="s">
        <v>384</v>
      </c>
      <c r="R828" s="116" t="s">
        <v>140</v>
      </c>
      <c r="S828" s="120" t="s">
        <v>622</v>
      </c>
      <c r="T828" s="108" t="s">
        <v>384</v>
      </c>
      <c r="U828" s="116" t="s">
        <v>140</v>
      </c>
      <c r="V828" s="120" t="s">
        <v>831</v>
      </c>
      <c r="W828" s="108" t="s">
        <v>384</v>
      </c>
      <c r="X828" s="116" t="s">
        <v>140</v>
      </c>
      <c r="Y828" s="120" t="s">
        <v>629</v>
      </c>
      <c r="Z828" s="108" t="s">
        <v>4877</v>
      </c>
      <c r="AA828" s="116" t="s">
        <v>140</v>
      </c>
      <c r="AB828" s="120" t="s">
        <v>833</v>
      </c>
      <c r="AC828" s="108" t="s">
        <v>409</v>
      </c>
      <c r="AD828" s="116" t="s">
        <v>140</v>
      </c>
      <c r="AE828" s="120" t="s">
        <v>833</v>
      </c>
      <c r="AF828" s="108" t="s">
        <v>4878</v>
      </c>
      <c r="AG828" s="116" t="s">
        <v>185</v>
      </c>
      <c r="AH828" s="120" t="s">
        <v>389</v>
      </c>
      <c r="AI828" s="108" t="s">
        <v>4879</v>
      </c>
      <c r="AJ828" s="116" t="s">
        <v>185</v>
      </c>
      <c r="AK828" s="120" t="s">
        <v>433</v>
      </c>
      <c r="AL828" s="108" t="s">
        <v>1125</v>
      </c>
      <c r="AM828" s="116" t="s">
        <v>185</v>
      </c>
      <c r="AN828" s="120" t="s">
        <v>433</v>
      </c>
      <c r="AO828" s="108" t="s">
        <v>1718</v>
      </c>
      <c r="AP828" s="116" t="s">
        <v>185</v>
      </c>
      <c r="AQ828" s="120" t="s">
        <v>141</v>
      </c>
      <c r="AS828" s="116"/>
      <c r="AT828" s="120"/>
      <c r="AV828" s="116"/>
      <c r="AW828" s="120"/>
      <c r="AY828" s="116"/>
      <c r="AZ828" s="120"/>
    </row>
    <row r="829" spans="1:256" s="108" customFormat="1" x14ac:dyDescent="0.2">
      <c r="A829" s="108" t="s">
        <v>397</v>
      </c>
      <c r="B829" s="108" t="s">
        <v>134</v>
      </c>
      <c r="C829" s="108" t="s">
        <v>3324</v>
      </c>
      <c r="D829" s="123">
        <v>36491</v>
      </c>
      <c r="E829" s="116" t="s">
        <v>3325</v>
      </c>
      <c r="F829" s="120" t="s">
        <v>1239</v>
      </c>
      <c r="G829" s="120" t="s">
        <v>398</v>
      </c>
      <c r="H829" s="108" t="s">
        <v>397</v>
      </c>
      <c r="I829" s="108" t="s">
        <v>134</v>
      </c>
      <c r="J829" s="120" t="s">
        <v>398</v>
      </c>
      <c r="M829" s="120"/>
      <c r="N829" s="108" t="s">
        <v>397</v>
      </c>
      <c r="O829" s="108" t="s">
        <v>261</v>
      </c>
      <c r="P829" s="120" t="s">
        <v>412</v>
      </c>
      <c r="Q829" s="108" t="s">
        <v>397</v>
      </c>
      <c r="R829" s="108" t="s">
        <v>261</v>
      </c>
      <c r="S829" s="120" t="s">
        <v>398</v>
      </c>
      <c r="T829" s="108" t="s">
        <v>1584</v>
      </c>
      <c r="U829" s="108" t="s">
        <v>261</v>
      </c>
      <c r="V829" s="120" t="s">
        <v>398</v>
      </c>
      <c r="Y829" s="120"/>
      <c r="AB829" s="120"/>
      <c r="AE829" s="120"/>
      <c r="BB829" s="116"/>
      <c r="BC829" s="120"/>
      <c r="BE829" s="116"/>
      <c r="BF829" s="120"/>
      <c r="BH829" s="116"/>
      <c r="BI829" s="120"/>
      <c r="BK829" s="116"/>
      <c r="BL829" s="120"/>
      <c r="BN829" s="116"/>
      <c r="BO829" s="120"/>
      <c r="BR829" s="120"/>
      <c r="BS829" s="116"/>
      <c r="BT829" s="116"/>
      <c r="BU829" s="116"/>
      <c r="BV829" s="116"/>
      <c r="BW829" s="116"/>
      <c r="BX829" s="116"/>
    </row>
    <row r="830" spans="1:256" s="108" customFormat="1" x14ac:dyDescent="0.2">
      <c r="C830" s="108" t="s">
        <v>4880</v>
      </c>
      <c r="D830" s="123">
        <v>34587</v>
      </c>
      <c r="E830" s="116" t="s">
        <v>391</v>
      </c>
      <c r="F830" s="120" t="s">
        <v>979</v>
      </c>
      <c r="G830" s="120"/>
      <c r="J830" s="120"/>
      <c r="K830" s="108" t="s">
        <v>184</v>
      </c>
      <c r="L830" s="108" t="s">
        <v>177</v>
      </c>
      <c r="M830" s="120"/>
      <c r="N830" s="108" t="s">
        <v>184</v>
      </c>
      <c r="O830" s="108" t="s">
        <v>316</v>
      </c>
      <c r="P830" s="120"/>
      <c r="Q830" s="108" t="s">
        <v>2691</v>
      </c>
      <c r="R830" s="108" t="s">
        <v>118</v>
      </c>
      <c r="S830" s="120"/>
      <c r="V830" s="120"/>
      <c r="Y830" s="120"/>
      <c r="AB830" s="120"/>
      <c r="AE830" s="120"/>
    </row>
    <row r="831" spans="1:256" s="108" customFormat="1" x14ac:dyDescent="0.2">
      <c r="A831" s="108" t="s">
        <v>340</v>
      </c>
      <c r="B831" s="116" t="s">
        <v>170</v>
      </c>
      <c r="C831" s="108" t="s">
        <v>3436</v>
      </c>
      <c r="D831" s="123">
        <v>36210</v>
      </c>
      <c r="E831" s="109" t="s">
        <v>477</v>
      </c>
      <c r="F831" s="109"/>
      <c r="G831" s="120" t="s">
        <v>341</v>
      </c>
      <c r="I831" s="116"/>
      <c r="J831" s="120"/>
      <c r="K831" s="108" t="s">
        <v>340</v>
      </c>
      <c r="L831" s="116" t="s">
        <v>123</v>
      </c>
      <c r="M831" s="120" t="s">
        <v>341</v>
      </c>
      <c r="O831" s="116"/>
      <c r="P831" s="120"/>
      <c r="R831" s="116"/>
      <c r="S831" s="120"/>
      <c r="U831" s="116"/>
      <c r="V831" s="120"/>
      <c r="X831" s="116"/>
      <c r="Y831" s="120"/>
      <c r="AA831" s="116"/>
      <c r="AB831" s="120"/>
      <c r="AD831" s="116"/>
      <c r="AE831" s="120"/>
      <c r="AG831" s="116"/>
      <c r="AH831" s="120"/>
      <c r="AJ831" s="116"/>
      <c r="AK831" s="120"/>
      <c r="AM831" s="116"/>
      <c r="AN831" s="120"/>
    </row>
    <row r="832" spans="1:256" x14ac:dyDescent="0.2">
      <c r="A832" s="108" t="s">
        <v>487</v>
      </c>
      <c r="B832" s="108" t="s">
        <v>261</v>
      </c>
      <c r="C832" s="108" t="s">
        <v>2916</v>
      </c>
      <c r="D832" s="123">
        <v>35255</v>
      </c>
      <c r="E832" s="116" t="s">
        <v>121</v>
      </c>
      <c r="F832" s="120" t="s">
        <v>574</v>
      </c>
      <c r="G832" s="120" t="s">
        <v>2915</v>
      </c>
      <c r="H832" s="108" t="s">
        <v>487</v>
      </c>
      <c r="I832" s="108" t="s">
        <v>261</v>
      </c>
      <c r="J832" s="120" t="s">
        <v>4881</v>
      </c>
      <c r="K832" s="108" t="s">
        <v>487</v>
      </c>
      <c r="L832" s="108" t="s">
        <v>261</v>
      </c>
      <c r="M832" s="120" t="s">
        <v>2917</v>
      </c>
      <c r="N832" s="108" t="s">
        <v>692</v>
      </c>
      <c r="O832" s="108" t="s">
        <v>261</v>
      </c>
      <c r="P832" s="120" t="s">
        <v>2918</v>
      </c>
      <c r="Q832" s="108" t="s">
        <v>487</v>
      </c>
      <c r="R832" s="108" t="s">
        <v>583</v>
      </c>
      <c r="S832" s="120" t="s">
        <v>2915</v>
      </c>
      <c r="T832" s="108" t="s">
        <v>487</v>
      </c>
      <c r="U832" s="108" t="s">
        <v>583</v>
      </c>
      <c r="V832" s="120" t="s">
        <v>2919</v>
      </c>
      <c r="W832" s="108" t="s">
        <v>487</v>
      </c>
      <c r="X832" s="108" t="s">
        <v>331</v>
      </c>
      <c r="Y832" s="120" t="s">
        <v>2920</v>
      </c>
      <c r="Z832" s="108"/>
      <c r="AA832" s="108"/>
      <c r="AB832" s="120"/>
      <c r="AC832" s="108"/>
      <c r="AD832" s="108"/>
      <c r="AE832" s="120"/>
      <c r="AF832" s="108"/>
      <c r="AG832" s="108"/>
      <c r="AH832" s="108"/>
      <c r="AI832" s="108"/>
      <c r="AJ832" s="108"/>
      <c r="AK832" s="108"/>
      <c r="AL832" s="108"/>
      <c r="AM832" s="108"/>
      <c r="AN832" s="108"/>
      <c r="AO832" s="108"/>
      <c r="AP832" s="108"/>
      <c r="AQ832" s="108"/>
      <c r="AR832" s="108"/>
      <c r="AS832" s="108"/>
      <c r="AT832" s="108"/>
      <c r="AU832" s="108"/>
      <c r="AV832" s="108"/>
      <c r="AW832" s="108"/>
      <c r="AX832" s="108"/>
      <c r="AY832" s="108"/>
      <c r="AZ832" s="108"/>
      <c r="BA832" s="108"/>
      <c r="BB832" s="108"/>
      <c r="BC832" s="108"/>
      <c r="BD832" s="108"/>
      <c r="BE832" s="108"/>
      <c r="BF832" s="108"/>
      <c r="BG832" s="108"/>
      <c r="BH832" s="108"/>
      <c r="BI832" s="108"/>
      <c r="BJ832" s="108"/>
      <c r="BK832" s="108"/>
      <c r="BL832" s="108"/>
      <c r="BM832" s="108"/>
      <c r="BN832" s="108"/>
      <c r="BO832" s="108"/>
      <c r="BP832" s="108"/>
      <c r="BQ832" s="108"/>
      <c r="BR832" s="108"/>
      <c r="BS832" s="108"/>
      <c r="BT832" s="108"/>
      <c r="BU832" s="108"/>
      <c r="BV832" s="108"/>
      <c r="BW832" s="108"/>
      <c r="BX832" s="108"/>
      <c r="BY832" s="108"/>
      <c r="BZ832" s="108"/>
      <c r="CA832" s="108"/>
      <c r="CB832" s="108"/>
      <c r="CC832" s="108"/>
      <c r="CD832" s="108"/>
      <c r="CE832" s="108"/>
      <c r="CF832" s="108"/>
      <c r="CG832" s="108"/>
      <c r="CH832" s="108"/>
      <c r="CI832" s="108"/>
      <c r="CJ832" s="108"/>
      <c r="CK832" s="108"/>
      <c r="CL832" s="108"/>
      <c r="CM832" s="108"/>
      <c r="CN832" s="108"/>
      <c r="CO832" s="108"/>
      <c r="CP832" s="108"/>
      <c r="CQ832" s="108"/>
      <c r="CR832" s="108"/>
      <c r="CS832" s="108"/>
      <c r="CT832" s="108"/>
      <c r="CU832" s="108"/>
      <c r="CV832" s="108"/>
      <c r="CW832" s="108"/>
      <c r="CX832" s="108"/>
      <c r="CY832" s="108"/>
      <c r="CZ832" s="108"/>
      <c r="DA832" s="108"/>
      <c r="DB832" s="108"/>
      <c r="DC832" s="108"/>
      <c r="DD832" s="108"/>
      <c r="DE832" s="108"/>
      <c r="DF832" s="108"/>
      <c r="DG832" s="108"/>
      <c r="DH832" s="108"/>
      <c r="DI832" s="108"/>
      <c r="DJ832" s="108"/>
      <c r="DK832" s="108"/>
      <c r="DL832" s="108"/>
      <c r="DM832" s="108"/>
      <c r="DN832" s="108"/>
      <c r="DO832" s="108"/>
      <c r="DP832" s="108"/>
      <c r="DQ832" s="108"/>
      <c r="DR832" s="108"/>
      <c r="DS832" s="108"/>
      <c r="DT832" s="108"/>
      <c r="DU832" s="108"/>
      <c r="DV832" s="108"/>
      <c r="DW832" s="108"/>
      <c r="DX832" s="108"/>
      <c r="DY832" s="108"/>
      <c r="DZ832" s="108"/>
      <c r="EA832" s="108"/>
      <c r="EB832" s="108"/>
      <c r="EC832" s="108"/>
      <c r="ED832" s="108"/>
      <c r="EE832" s="108"/>
      <c r="EF832" s="108"/>
      <c r="EG832" s="108"/>
      <c r="EH832" s="108"/>
      <c r="EI832" s="108"/>
      <c r="EJ832" s="108"/>
      <c r="EK832" s="108"/>
      <c r="EL832" s="108"/>
      <c r="EM832" s="108"/>
      <c r="EN832" s="108"/>
      <c r="EO832" s="108"/>
      <c r="EP832" s="108"/>
      <c r="EQ832" s="108"/>
      <c r="ER832" s="108"/>
      <c r="ES832" s="108"/>
      <c r="ET832" s="108"/>
      <c r="EU832" s="108"/>
      <c r="EV832" s="108"/>
      <c r="EW832" s="108"/>
      <c r="EX832" s="108"/>
      <c r="EY832" s="108"/>
      <c r="EZ832" s="108"/>
      <c r="FA832" s="108"/>
      <c r="FB832" s="108"/>
      <c r="FC832" s="108"/>
      <c r="FD832" s="108"/>
      <c r="FE832" s="108"/>
      <c r="FF832" s="108"/>
      <c r="FG832" s="108"/>
      <c r="FH832" s="108"/>
      <c r="FI832" s="108"/>
      <c r="FJ832" s="108"/>
      <c r="FK832" s="108"/>
      <c r="FL832" s="108"/>
      <c r="FM832" s="108"/>
      <c r="FN832" s="108"/>
      <c r="FO832" s="108"/>
      <c r="FP832" s="108"/>
      <c r="FQ832" s="108"/>
      <c r="FR832" s="108"/>
      <c r="FS832" s="108"/>
      <c r="FT832" s="108"/>
      <c r="FU832" s="108"/>
      <c r="FV832" s="108"/>
      <c r="FW832" s="108"/>
      <c r="FX832" s="108"/>
      <c r="FY832" s="108"/>
      <c r="FZ832" s="108"/>
      <c r="GA832" s="108"/>
      <c r="GB832" s="108"/>
      <c r="GC832" s="108"/>
      <c r="GD832" s="108"/>
      <c r="GE832" s="108"/>
      <c r="GF832" s="108"/>
      <c r="GG832" s="108"/>
      <c r="GH832" s="108"/>
      <c r="GI832" s="108"/>
      <c r="GJ832" s="108"/>
      <c r="GK832" s="108"/>
      <c r="GL832" s="108"/>
      <c r="GM832" s="108"/>
      <c r="GN832" s="108"/>
      <c r="GO832" s="108"/>
      <c r="GP832" s="108"/>
      <c r="GQ832" s="108"/>
      <c r="GR832" s="108"/>
      <c r="GS832" s="108"/>
      <c r="GT832" s="108"/>
      <c r="GU832" s="108"/>
      <c r="GV832" s="108"/>
      <c r="GW832" s="108"/>
      <c r="GX832" s="108"/>
      <c r="GY832" s="108"/>
      <c r="GZ832" s="108"/>
      <c r="HA832" s="108"/>
      <c r="HB832" s="108"/>
      <c r="HC832" s="108"/>
      <c r="HD832" s="108"/>
      <c r="HE832" s="108"/>
      <c r="HF832" s="108"/>
      <c r="HG832" s="108"/>
      <c r="HH832" s="108"/>
      <c r="HI832" s="108"/>
      <c r="HJ832" s="108"/>
      <c r="HK832" s="108"/>
      <c r="HL832" s="108"/>
      <c r="HM832" s="108"/>
      <c r="HN832" s="108"/>
      <c r="HO832" s="108"/>
      <c r="HP832" s="108"/>
      <c r="HQ832" s="108"/>
      <c r="HR832" s="108"/>
      <c r="HS832" s="108"/>
      <c r="HT832" s="108"/>
      <c r="HU832" s="108"/>
      <c r="HV832" s="108"/>
      <c r="HW832" s="108"/>
      <c r="HX832" s="108"/>
      <c r="HY832" s="108"/>
      <c r="HZ832" s="108"/>
      <c r="IA832" s="108"/>
      <c r="IB832" s="108"/>
      <c r="IC832" s="108"/>
      <c r="ID832" s="108"/>
      <c r="IE832" s="108"/>
      <c r="IF832" s="108"/>
      <c r="IG832" s="108"/>
      <c r="IH832" s="108"/>
      <c r="II832" s="108"/>
      <c r="IJ832" s="108"/>
      <c r="IK832" s="108"/>
      <c r="IL832" s="108"/>
      <c r="IM832" s="108"/>
      <c r="IN832" s="108"/>
      <c r="IO832" s="108"/>
      <c r="IP832" s="108"/>
      <c r="IQ832" s="108"/>
      <c r="IR832" s="108"/>
      <c r="IS832" s="108"/>
      <c r="IT832" s="108"/>
      <c r="IU832" s="108"/>
      <c r="IV832" s="108"/>
    </row>
    <row r="833" spans="1:256" s="108" customFormat="1" x14ac:dyDescent="0.2">
      <c r="A833" s="108" t="s">
        <v>212</v>
      </c>
      <c r="B833" s="108" t="s">
        <v>215</v>
      </c>
      <c r="C833" s="108" t="s">
        <v>1215</v>
      </c>
      <c r="D833" s="123">
        <v>36202</v>
      </c>
      <c r="E833" s="109" t="s">
        <v>90</v>
      </c>
      <c r="F833" s="120" t="s">
        <v>89</v>
      </c>
      <c r="G833" s="120" t="s">
        <v>249</v>
      </c>
      <c r="H833" s="108" t="s">
        <v>258</v>
      </c>
      <c r="I833" s="108" t="s">
        <v>232</v>
      </c>
      <c r="J833" s="120" t="s">
        <v>241</v>
      </c>
      <c r="K833" s="108" t="s">
        <v>212</v>
      </c>
      <c r="L833" s="108" t="s">
        <v>232</v>
      </c>
      <c r="M833" s="120" t="s">
        <v>240</v>
      </c>
      <c r="N833" s="108" t="s">
        <v>212</v>
      </c>
      <c r="O833" s="108" t="s">
        <v>232</v>
      </c>
      <c r="P833" s="120" t="s">
        <v>240</v>
      </c>
      <c r="S833" s="120"/>
      <c r="V833" s="120"/>
      <c r="Y833" s="120"/>
      <c r="AB833" s="120"/>
      <c r="AE833" s="120"/>
    </row>
    <row r="834" spans="1:256" x14ac:dyDescent="0.2">
      <c r="A834" s="108"/>
      <c r="B834" s="108"/>
      <c r="C834" s="108" t="s">
        <v>3045</v>
      </c>
      <c r="D834" s="123">
        <v>36459</v>
      </c>
      <c r="E834" s="109" t="s">
        <v>416</v>
      </c>
      <c r="F834" s="120" t="s">
        <v>416</v>
      </c>
      <c r="G834" s="120"/>
      <c r="H834" s="108"/>
      <c r="I834" s="108"/>
      <c r="J834" s="120"/>
      <c r="K834" s="108" t="s">
        <v>103</v>
      </c>
      <c r="L834" s="108" t="s">
        <v>81</v>
      </c>
      <c r="M834" s="120" t="s">
        <v>984</v>
      </c>
      <c r="N834" s="108" t="s">
        <v>487</v>
      </c>
      <c r="O834" s="108" t="s">
        <v>81</v>
      </c>
      <c r="P834" s="120" t="s">
        <v>2104</v>
      </c>
      <c r="Q834" s="108"/>
      <c r="R834" s="108"/>
      <c r="S834" s="120"/>
      <c r="T834" s="108"/>
      <c r="U834" s="108"/>
      <c r="V834" s="120"/>
      <c r="W834" s="108"/>
      <c r="X834" s="108"/>
      <c r="Y834" s="120"/>
      <c r="Z834" s="108"/>
      <c r="AA834" s="108"/>
      <c r="AB834" s="120"/>
      <c r="AC834" s="108"/>
      <c r="AD834" s="108"/>
      <c r="AE834" s="120"/>
      <c r="AF834" s="108"/>
      <c r="AG834" s="108"/>
      <c r="AH834" s="108"/>
      <c r="AI834" s="108"/>
      <c r="AJ834" s="108"/>
      <c r="AK834" s="108"/>
      <c r="AL834" s="108"/>
      <c r="AM834" s="108"/>
      <c r="AN834" s="108"/>
      <c r="AO834" s="108"/>
      <c r="AP834" s="108"/>
      <c r="AQ834" s="108"/>
      <c r="AR834" s="108"/>
      <c r="AS834" s="108"/>
      <c r="AT834" s="108"/>
      <c r="AU834" s="108"/>
      <c r="AV834" s="108"/>
      <c r="AW834" s="108"/>
      <c r="AX834" s="108"/>
      <c r="AY834" s="108"/>
      <c r="AZ834" s="108"/>
      <c r="BA834" s="108"/>
      <c r="BB834" s="108"/>
      <c r="BC834" s="108"/>
      <c r="BD834" s="108"/>
      <c r="BE834" s="108"/>
      <c r="BF834" s="108"/>
      <c r="BG834" s="108"/>
      <c r="BH834" s="108"/>
      <c r="BI834" s="108"/>
      <c r="BJ834" s="108"/>
      <c r="BK834" s="108"/>
      <c r="BL834" s="108"/>
      <c r="BM834" s="108"/>
      <c r="BN834" s="108"/>
      <c r="BO834" s="108"/>
      <c r="BP834" s="108"/>
      <c r="BQ834" s="108"/>
      <c r="BR834" s="108"/>
      <c r="BS834" s="108"/>
      <c r="BT834" s="108"/>
      <c r="BU834" s="108"/>
      <c r="BV834" s="108"/>
      <c r="BW834" s="108"/>
      <c r="BX834" s="108"/>
      <c r="BY834" s="108"/>
      <c r="BZ834" s="108"/>
      <c r="CA834" s="108"/>
      <c r="CB834" s="108"/>
      <c r="CC834" s="108"/>
      <c r="CD834" s="108"/>
      <c r="CE834" s="108"/>
      <c r="CF834" s="108"/>
      <c r="CG834" s="108"/>
      <c r="CH834" s="108"/>
      <c r="CI834" s="108"/>
      <c r="CJ834" s="108"/>
      <c r="CK834" s="108"/>
      <c r="CL834" s="108"/>
      <c r="CM834" s="108"/>
      <c r="CN834" s="108"/>
      <c r="CO834" s="108"/>
      <c r="CP834" s="108"/>
      <c r="CQ834" s="108"/>
      <c r="CR834" s="108"/>
      <c r="CS834" s="108"/>
      <c r="CT834" s="108"/>
      <c r="CU834" s="108"/>
      <c r="CV834" s="108"/>
      <c r="CW834" s="108"/>
      <c r="CX834" s="108"/>
      <c r="CY834" s="108"/>
      <c r="CZ834" s="108"/>
      <c r="DA834" s="108"/>
      <c r="DB834" s="108"/>
      <c r="DC834" s="108"/>
      <c r="DD834" s="108"/>
      <c r="DE834" s="108"/>
      <c r="DF834" s="108"/>
      <c r="DG834" s="108"/>
      <c r="DH834" s="108"/>
      <c r="DI834" s="108"/>
      <c r="DJ834" s="108"/>
      <c r="DK834" s="108"/>
      <c r="DL834" s="108"/>
      <c r="DM834" s="108"/>
      <c r="DN834" s="108"/>
      <c r="DO834" s="108"/>
      <c r="DP834" s="108"/>
      <c r="DQ834" s="108"/>
      <c r="DR834" s="108"/>
      <c r="DS834" s="108"/>
      <c r="DT834" s="108"/>
      <c r="DU834" s="108"/>
      <c r="DV834" s="108"/>
      <c r="DW834" s="108"/>
      <c r="DX834" s="108"/>
      <c r="DY834" s="108"/>
      <c r="DZ834" s="108"/>
      <c r="EA834" s="108"/>
      <c r="EB834" s="108"/>
      <c r="EC834" s="108"/>
      <c r="ED834" s="108"/>
      <c r="EE834" s="108"/>
      <c r="EF834" s="108"/>
      <c r="EG834" s="108"/>
      <c r="EH834" s="108"/>
      <c r="EI834" s="108"/>
      <c r="EJ834" s="108"/>
      <c r="EK834" s="108"/>
      <c r="EL834" s="108"/>
      <c r="EM834" s="108"/>
      <c r="EN834" s="108"/>
      <c r="EO834" s="108"/>
      <c r="EP834" s="108"/>
      <c r="EQ834" s="108"/>
      <c r="ER834" s="108"/>
      <c r="ES834" s="108"/>
      <c r="ET834" s="108"/>
      <c r="EU834" s="108"/>
      <c r="EV834" s="108"/>
      <c r="EW834" s="108"/>
      <c r="EX834" s="108"/>
      <c r="EY834" s="108"/>
      <c r="EZ834" s="108"/>
      <c r="FA834" s="108"/>
      <c r="FB834" s="108"/>
      <c r="FC834" s="108"/>
      <c r="FD834" s="108"/>
      <c r="FE834" s="108"/>
      <c r="FF834" s="108"/>
      <c r="FG834" s="108"/>
      <c r="FH834" s="108"/>
      <c r="FI834" s="108"/>
      <c r="FJ834" s="108"/>
      <c r="FK834" s="108"/>
      <c r="FL834" s="108"/>
      <c r="FM834" s="108"/>
      <c r="FN834" s="108"/>
      <c r="FO834" s="108"/>
      <c r="FP834" s="108"/>
      <c r="FQ834" s="108"/>
      <c r="FR834" s="108"/>
      <c r="FS834" s="108"/>
      <c r="FT834" s="108"/>
      <c r="FU834" s="108"/>
      <c r="FV834" s="108"/>
      <c r="FW834" s="108"/>
      <c r="FX834" s="108"/>
      <c r="FY834" s="108"/>
      <c r="FZ834" s="108"/>
      <c r="GA834" s="108"/>
      <c r="GB834" s="108"/>
      <c r="GC834" s="108"/>
      <c r="GD834" s="108"/>
      <c r="GE834" s="108"/>
      <c r="GF834" s="108"/>
      <c r="GG834" s="108"/>
      <c r="GH834" s="108"/>
      <c r="GI834" s="108"/>
      <c r="GJ834" s="108"/>
      <c r="GK834" s="108"/>
      <c r="GL834" s="108"/>
      <c r="GM834" s="108"/>
      <c r="GN834" s="108"/>
      <c r="GO834" s="108"/>
      <c r="GP834" s="108"/>
      <c r="GQ834" s="108"/>
      <c r="GR834" s="108"/>
      <c r="GS834" s="108"/>
      <c r="GT834" s="108"/>
      <c r="GU834" s="108"/>
      <c r="GV834" s="108"/>
      <c r="GW834" s="108"/>
      <c r="GX834" s="108"/>
      <c r="GY834" s="108"/>
      <c r="GZ834" s="108"/>
      <c r="HA834" s="108"/>
      <c r="HB834" s="108"/>
      <c r="HC834" s="108"/>
      <c r="HD834" s="108"/>
      <c r="HE834" s="108"/>
      <c r="HF834" s="108"/>
      <c r="HG834" s="108"/>
      <c r="HH834" s="108"/>
      <c r="HI834" s="108"/>
      <c r="HJ834" s="108"/>
      <c r="HK834" s="108"/>
      <c r="HL834" s="108"/>
      <c r="HM834" s="108"/>
      <c r="HN834" s="108"/>
      <c r="HO834" s="108"/>
      <c r="HP834" s="108"/>
      <c r="HQ834" s="108"/>
      <c r="HR834" s="108"/>
      <c r="HS834" s="108"/>
      <c r="HT834" s="108"/>
      <c r="HU834" s="108"/>
      <c r="HV834" s="108"/>
      <c r="HW834" s="108"/>
      <c r="HX834" s="108"/>
      <c r="HY834" s="108"/>
      <c r="HZ834" s="108"/>
      <c r="IA834" s="108"/>
      <c r="IB834" s="108"/>
      <c r="IC834" s="108"/>
      <c r="ID834" s="108"/>
      <c r="IE834" s="108"/>
      <c r="IF834" s="108"/>
      <c r="IG834" s="108"/>
      <c r="IH834" s="108"/>
      <c r="II834" s="108"/>
      <c r="IJ834" s="108"/>
      <c r="IK834" s="108"/>
      <c r="IL834" s="108"/>
      <c r="IM834" s="108"/>
      <c r="IN834" s="108"/>
      <c r="IO834" s="108"/>
      <c r="IP834" s="108"/>
      <c r="IQ834" s="108"/>
      <c r="IR834" s="108"/>
      <c r="IS834" s="108"/>
      <c r="IT834" s="108"/>
      <c r="IU834" s="108"/>
      <c r="IV834" s="108"/>
    </row>
    <row r="835" spans="1:256" s="108" customFormat="1" x14ac:dyDescent="0.2">
      <c r="C835" s="108" t="s">
        <v>4882</v>
      </c>
      <c r="D835" s="123">
        <v>32624</v>
      </c>
      <c r="E835" s="109" t="s">
        <v>4883</v>
      </c>
      <c r="F835" s="109" t="s">
        <v>460</v>
      </c>
      <c r="G835" s="120"/>
      <c r="I835" s="109"/>
      <c r="J835" s="109"/>
      <c r="K835" s="108" t="s">
        <v>379</v>
      </c>
      <c r="L835" s="109" t="s">
        <v>261</v>
      </c>
      <c r="M835" s="109" t="s">
        <v>823</v>
      </c>
      <c r="N835" s="108" t="s">
        <v>379</v>
      </c>
      <c r="O835" s="109" t="s">
        <v>261</v>
      </c>
      <c r="P835" s="109" t="s">
        <v>292</v>
      </c>
      <c r="Q835" s="108" t="s">
        <v>1378</v>
      </c>
      <c r="R835" s="109" t="s">
        <v>396</v>
      </c>
      <c r="S835" s="109" t="s">
        <v>4884</v>
      </c>
      <c r="U835" s="109"/>
      <c r="V835" s="109"/>
      <c r="W835" s="108" t="s">
        <v>308</v>
      </c>
      <c r="X835" s="109" t="s">
        <v>242</v>
      </c>
      <c r="Y835" s="109" t="s">
        <v>774</v>
      </c>
      <c r="Z835" s="108" t="s">
        <v>308</v>
      </c>
      <c r="AA835" s="109" t="s">
        <v>242</v>
      </c>
      <c r="AB835" s="109" t="s">
        <v>1392</v>
      </c>
      <c r="AC835" s="108" t="s">
        <v>308</v>
      </c>
      <c r="AD835" s="109" t="s">
        <v>242</v>
      </c>
      <c r="AE835" s="109" t="s">
        <v>567</v>
      </c>
      <c r="AF835" s="108" t="s">
        <v>279</v>
      </c>
      <c r="AG835" s="109" t="s">
        <v>1344</v>
      </c>
      <c r="AH835" s="109" t="s">
        <v>4885</v>
      </c>
      <c r="AI835" s="108" t="s">
        <v>808</v>
      </c>
      <c r="AJ835" s="109" t="s">
        <v>1344</v>
      </c>
      <c r="AK835" s="109" t="s">
        <v>2168</v>
      </c>
      <c r="AL835" s="108" t="s">
        <v>808</v>
      </c>
      <c r="AM835" s="109" t="s">
        <v>1344</v>
      </c>
      <c r="AN835" s="109" t="s">
        <v>1407</v>
      </c>
      <c r="AO835" s="108" t="s">
        <v>379</v>
      </c>
      <c r="AP835" s="109" t="s">
        <v>1344</v>
      </c>
      <c r="AQ835" s="109" t="s">
        <v>273</v>
      </c>
      <c r="AR835" s="108" t="s">
        <v>379</v>
      </c>
      <c r="AS835" s="109" t="s">
        <v>1344</v>
      </c>
      <c r="AT835" s="109" t="s">
        <v>273</v>
      </c>
      <c r="AV835" s="109"/>
      <c r="AW835" s="109"/>
      <c r="AY835" s="109"/>
      <c r="AZ835" s="109"/>
    </row>
    <row r="836" spans="1:256" s="108" customFormat="1" x14ac:dyDescent="0.2">
      <c r="A836" s="108" t="s">
        <v>298</v>
      </c>
      <c r="B836" s="108" t="s">
        <v>232</v>
      </c>
      <c r="C836" s="108" t="s">
        <v>4886</v>
      </c>
      <c r="D836" s="123">
        <v>37798</v>
      </c>
      <c r="E836" s="109" t="s">
        <v>4462</v>
      </c>
      <c r="F836" s="120"/>
      <c r="G836" s="120" t="s">
        <v>273</v>
      </c>
      <c r="J836" s="120"/>
      <c r="M836" s="120"/>
      <c r="P836" s="120"/>
      <c r="S836" s="120"/>
      <c r="V836" s="120"/>
      <c r="Y836" s="120"/>
      <c r="AB836" s="120"/>
      <c r="AE836" s="120"/>
    </row>
    <row r="837" spans="1:256" ht="12.75" customHeight="1" x14ac:dyDescent="0.2">
      <c r="A837" s="108" t="s">
        <v>147</v>
      </c>
      <c r="B837" s="108" t="s">
        <v>128</v>
      </c>
      <c r="C837" s="108" t="s">
        <v>3585</v>
      </c>
      <c r="D837" s="123">
        <v>36448</v>
      </c>
      <c r="E837" s="109" t="s">
        <v>348</v>
      </c>
      <c r="F837" s="109" t="s">
        <v>236</v>
      </c>
      <c r="G837" s="120"/>
      <c r="H837" s="108" t="s">
        <v>147</v>
      </c>
      <c r="I837" s="116" t="s">
        <v>128</v>
      </c>
      <c r="J837" s="120"/>
      <c r="K837" s="108" t="s">
        <v>147</v>
      </c>
      <c r="L837" s="116" t="s">
        <v>128</v>
      </c>
      <c r="M837" s="120"/>
      <c r="N837" s="108"/>
      <c r="O837" s="116"/>
      <c r="P837" s="120"/>
      <c r="Q837" s="108"/>
      <c r="R837" s="116"/>
      <c r="S837" s="120"/>
      <c r="T837" s="108"/>
      <c r="U837" s="116"/>
      <c r="V837" s="120"/>
      <c r="W837" s="108"/>
      <c r="X837" s="116"/>
      <c r="Y837" s="120"/>
      <c r="Z837" s="108"/>
      <c r="AA837" s="116"/>
      <c r="AB837" s="120"/>
      <c r="AC837" s="108"/>
      <c r="AD837" s="116"/>
      <c r="AE837" s="120"/>
      <c r="AF837" s="108"/>
      <c r="AG837" s="116"/>
      <c r="AH837" s="120"/>
      <c r="AI837" s="108"/>
      <c r="AJ837" s="116"/>
      <c r="AK837" s="120"/>
      <c r="AL837" s="108"/>
      <c r="AM837" s="116"/>
      <c r="AN837" s="120"/>
      <c r="AO837" s="108"/>
      <c r="AP837" s="108"/>
      <c r="AQ837" s="108"/>
      <c r="AR837" s="108"/>
      <c r="AS837" s="108"/>
      <c r="AT837" s="108"/>
      <c r="AU837" s="108"/>
      <c r="AV837" s="108"/>
      <c r="AW837" s="108"/>
      <c r="AX837" s="108"/>
      <c r="AY837" s="108"/>
      <c r="AZ837" s="108"/>
      <c r="BY837" s="108"/>
      <c r="BZ837" s="108"/>
      <c r="CA837" s="108"/>
      <c r="CB837" s="108"/>
      <c r="CC837" s="108"/>
      <c r="CD837" s="108"/>
      <c r="CE837" s="108"/>
      <c r="CF837" s="108"/>
      <c r="CG837" s="108"/>
      <c r="CH837" s="108"/>
      <c r="CI837" s="108"/>
      <c r="CJ837" s="108"/>
      <c r="CK837" s="108"/>
      <c r="CL837" s="108"/>
      <c r="CM837" s="108"/>
      <c r="CN837" s="108"/>
      <c r="CO837" s="108"/>
      <c r="CP837" s="108"/>
      <c r="CQ837" s="108"/>
      <c r="CR837" s="108"/>
      <c r="CS837" s="108"/>
      <c r="CT837" s="108"/>
      <c r="CU837" s="108"/>
      <c r="CV837" s="108"/>
      <c r="CW837" s="108"/>
      <c r="CX837" s="108"/>
      <c r="CY837" s="108"/>
      <c r="CZ837" s="108"/>
      <c r="DA837" s="108"/>
      <c r="DB837" s="108"/>
      <c r="DC837" s="108"/>
      <c r="DD837" s="108"/>
      <c r="DE837" s="108"/>
      <c r="DF837" s="108"/>
      <c r="DG837" s="108"/>
      <c r="DH837" s="108"/>
      <c r="DI837" s="108"/>
      <c r="DJ837" s="108"/>
      <c r="DK837" s="108"/>
      <c r="DL837" s="108"/>
      <c r="DM837" s="108"/>
      <c r="DN837" s="108"/>
      <c r="DO837" s="108"/>
      <c r="DP837" s="108"/>
      <c r="DQ837" s="108"/>
      <c r="DR837" s="108"/>
      <c r="DS837" s="108"/>
      <c r="DT837" s="108"/>
      <c r="DU837" s="108"/>
      <c r="DV837" s="108"/>
      <c r="DW837" s="108"/>
      <c r="DX837" s="108"/>
      <c r="DY837" s="108"/>
      <c r="DZ837" s="108"/>
      <c r="EA837" s="108"/>
      <c r="EB837" s="108"/>
      <c r="EC837" s="108"/>
      <c r="ED837" s="108"/>
      <c r="EE837" s="108"/>
      <c r="EF837" s="108"/>
      <c r="EG837" s="108"/>
      <c r="EH837" s="108"/>
      <c r="EI837" s="108"/>
      <c r="EJ837" s="108"/>
      <c r="EK837" s="108"/>
      <c r="EL837" s="108"/>
      <c r="EM837" s="108"/>
      <c r="EN837" s="108"/>
      <c r="EO837" s="108"/>
      <c r="EP837" s="108"/>
      <c r="EQ837" s="108"/>
      <c r="ER837" s="108"/>
      <c r="ES837" s="108"/>
      <c r="ET837" s="108"/>
      <c r="EU837" s="108"/>
      <c r="EV837" s="108"/>
      <c r="EW837" s="108"/>
      <c r="EX837" s="108"/>
      <c r="EY837" s="108"/>
      <c r="EZ837" s="108"/>
      <c r="FA837" s="108"/>
      <c r="FB837" s="108"/>
      <c r="FC837" s="108"/>
      <c r="FD837" s="108"/>
      <c r="FE837" s="108"/>
      <c r="FF837" s="108"/>
      <c r="FG837" s="108"/>
      <c r="FH837" s="108"/>
      <c r="FI837" s="108"/>
      <c r="FJ837" s="108"/>
      <c r="FK837" s="108"/>
      <c r="FL837" s="108"/>
      <c r="FM837" s="108"/>
      <c r="FN837" s="108"/>
      <c r="FO837" s="108"/>
      <c r="FP837" s="108"/>
      <c r="FQ837" s="108"/>
      <c r="FR837" s="108"/>
      <c r="FS837" s="108"/>
      <c r="FT837" s="108"/>
      <c r="FU837" s="108"/>
      <c r="FV837" s="108"/>
      <c r="FW837" s="108"/>
      <c r="FX837" s="108"/>
      <c r="FY837" s="108"/>
      <c r="FZ837" s="108"/>
      <c r="GA837" s="108"/>
      <c r="GB837" s="108"/>
      <c r="GC837" s="108"/>
      <c r="GD837" s="108"/>
      <c r="GE837" s="108"/>
      <c r="GF837" s="108"/>
      <c r="GG837" s="108"/>
      <c r="GH837" s="108"/>
      <c r="GI837" s="108"/>
      <c r="GJ837" s="108"/>
      <c r="GK837" s="108"/>
      <c r="GL837" s="108"/>
      <c r="GM837" s="108"/>
      <c r="GN837" s="108"/>
      <c r="GO837" s="108"/>
      <c r="GP837" s="108"/>
      <c r="GQ837" s="108"/>
      <c r="GR837" s="108"/>
      <c r="GS837" s="108"/>
      <c r="GT837" s="108"/>
      <c r="GU837" s="108"/>
      <c r="GV837" s="108"/>
      <c r="GW837" s="108"/>
      <c r="GX837" s="108"/>
      <c r="GY837" s="108"/>
      <c r="GZ837" s="108"/>
      <c r="HA837" s="108"/>
      <c r="HB837" s="108"/>
      <c r="HC837" s="108"/>
      <c r="HD837" s="108"/>
      <c r="HE837" s="108"/>
      <c r="HF837" s="108"/>
      <c r="HG837" s="108"/>
      <c r="HH837" s="108"/>
      <c r="HI837" s="108"/>
      <c r="HJ837" s="108"/>
      <c r="HK837" s="108"/>
      <c r="HL837" s="108"/>
      <c r="HM837" s="108"/>
      <c r="HN837" s="108"/>
      <c r="HO837" s="108"/>
      <c r="HP837" s="108"/>
      <c r="HQ837" s="108"/>
      <c r="HR837" s="108"/>
      <c r="HS837" s="108"/>
      <c r="HT837" s="108"/>
      <c r="HU837" s="108"/>
      <c r="HV837" s="108"/>
      <c r="HW837" s="108"/>
      <c r="HX837" s="108"/>
      <c r="HY837" s="108"/>
      <c r="HZ837" s="108"/>
      <c r="IA837" s="108"/>
      <c r="IB837" s="108"/>
      <c r="IC837" s="108"/>
      <c r="ID837" s="108"/>
      <c r="IE837" s="108"/>
      <c r="IF837" s="108"/>
      <c r="IG837" s="108"/>
      <c r="IH837" s="108"/>
      <c r="II837" s="108"/>
      <c r="IJ837" s="108"/>
      <c r="IK837" s="108"/>
      <c r="IL837" s="108"/>
      <c r="IM837" s="108"/>
      <c r="IN837" s="108"/>
      <c r="IO837" s="108"/>
      <c r="IP837" s="108"/>
      <c r="IQ837" s="108"/>
      <c r="IR837" s="108"/>
      <c r="IS837" s="108"/>
      <c r="IT837" s="108"/>
      <c r="IU837" s="108"/>
      <c r="IV837" s="108"/>
    </row>
    <row r="838" spans="1:256" x14ac:dyDescent="0.2">
      <c r="A838" s="108"/>
      <c r="B838" s="108"/>
      <c r="C838" s="108" t="s">
        <v>4887</v>
      </c>
      <c r="D838" s="123">
        <v>32082</v>
      </c>
      <c r="E838" s="109" t="s">
        <v>4888</v>
      </c>
      <c r="F838" s="109" t="s">
        <v>460</v>
      </c>
      <c r="G838" s="120"/>
      <c r="H838" s="108"/>
      <c r="I838" s="109"/>
      <c r="J838" s="127"/>
      <c r="K838" s="108" t="s">
        <v>379</v>
      </c>
      <c r="L838" s="109" t="s">
        <v>261</v>
      </c>
      <c r="M838" s="127" t="s">
        <v>823</v>
      </c>
      <c r="N838" s="108" t="s">
        <v>808</v>
      </c>
      <c r="O838" s="109" t="s">
        <v>316</v>
      </c>
      <c r="P838" s="127" t="s">
        <v>292</v>
      </c>
      <c r="Q838" s="108" t="s">
        <v>379</v>
      </c>
      <c r="R838" s="109" t="s">
        <v>454</v>
      </c>
      <c r="S838" s="127" t="s">
        <v>341</v>
      </c>
      <c r="T838" s="108"/>
      <c r="U838" s="109"/>
      <c r="V838" s="109"/>
      <c r="W838" s="108" t="s">
        <v>279</v>
      </c>
      <c r="X838" s="109" t="s">
        <v>170</v>
      </c>
      <c r="Y838" s="109" t="s">
        <v>568</v>
      </c>
      <c r="Z838" s="108" t="s">
        <v>329</v>
      </c>
      <c r="AA838" s="109" t="s">
        <v>105</v>
      </c>
      <c r="AB838" s="109" t="s">
        <v>216</v>
      </c>
      <c r="AC838" s="108" t="s">
        <v>370</v>
      </c>
      <c r="AD838" s="109" t="s">
        <v>331</v>
      </c>
      <c r="AE838" s="109" t="s">
        <v>1556</v>
      </c>
      <c r="AF838" s="108" t="s">
        <v>332</v>
      </c>
      <c r="AG838" s="109" t="s">
        <v>331</v>
      </c>
      <c r="AH838" s="109" t="s">
        <v>2280</v>
      </c>
      <c r="AI838" s="108" t="s">
        <v>332</v>
      </c>
      <c r="AJ838" s="109" t="s">
        <v>316</v>
      </c>
      <c r="AK838" s="109" t="s">
        <v>4889</v>
      </c>
      <c r="AL838" s="108" t="s">
        <v>332</v>
      </c>
      <c r="AM838" s="109" t="s">
        <v>316</v>
      </c>
      <c r="AN838" s="109" t="s">
        <v>3304</v>
      </c>
      <c r="AO838" s="108" t="s">
        <v>370</v>
      </c>
      <c r="AP838" s="109" t="s">
        <v>316</v>
      </c>
      <c r="AQ838" s="109" t="s">
        <v>228</v>
      </c>
      <c r="AR838" s="108" t="s">
        <v>329</v>
      </c>
      <c r="AS838" s="109" t="s">
        <v>316</v>
      </c>
      <c r="AT838" s="109" t="s">
        <v>314</v>
      </c>
      <c r="AU838" s="108"/>
      <c r="AV838" s="109"/>
      <c r="AW838" s="109"/>
      <c r="AX838" s="108"/>
      <c r="AY838" s="109"/>
      <c r="AZ838" s="109"/>
      <c r="BA838" s="108"/>
      <c r="BB838" s="108"/>
      <c r="BC838" s="108"/>
      <c r="BD838" s="108"/>
      <c r="BE838" s="108"/>
      <c r="BF838" s="108"/>
      <c r="BG838" s="108"/>
      <c r="BH838" s="108"/>
      <c r="BI838" s="108"/>
      <c r="BJ838" s="108"/>
      <c r="BK838" s="108"/>
      <c r="BL838" s="108"/>
      <c r="BM838" s="108"/>
      <c r="BN838" s="108"/>
      <c r="BO838" s="108"/>
      <c r="BP838" s="108"/>
      <c r="BQ838" s="108"/>
      <c r="BR838" s="108"/>
      <c r="BS838" s="108"/>
      <c r="BT838" s="108"/>
      <c r="BU838" s="108"/>
      <c r="BV838" s="108"/>
      <c r="BW838" s="108"/>
      <c r="BX838" s="108"/>
      <c r="BY838" s="108"/>
      <c r="BZ838" s="108"/>
      <c r="CA838" s="108"/>
      <c r="CB838" s="108"/>
      <c r="CC838" s="108"/>
      <c r="CD838" s="108"/>
      <c r="CE838" s="108"/>
      <c r="CF838" s="108"/>
      <c r="CG838" s="108"/>
      <c r="CH838" s="108"/>
      <c r="CI838" s="108"/>
      <c r="CJ838" s="108"/>
      <c r="CK838" s="108"/>
      <c r="CL838" s="108"/>
      <c r="CM838" s="108"/>
      <c r="CN838" s="108"/>
      <c r="CO838" s="108"/>
      <c r="CP838" s="108"/>
      <c r="CQ838" s="108"/>
      <c r="CR838" s="108"/>
      <c r="CS838" s="108"/>
      <c r="CT838" s="108"/>
      <c r="CU838" s="108"/>
      <c r="CV838" s="108"/>
      <c r="CW838" s="108"/>
      <c r="CX838" s="108"/>
      <c r="CY838" s="108"/>
      <c r="CZ838" s="108"/>
      <c r="DA838" s="108"/>
      <c r="DB838" s="108"/>
      <c r="DC838" s="108"/>
      <c r="DD838" s="108"/>
      <c r="DE838" s="108"/>
      <c r="DF838" s="108"/>
      <c r="DG838" s="108"/>
      <c r="DH838" s="108"/>
      <c r="DI838" s="108"/>
      <c r="DJ838" s="108"/>
      <c r="DK838" s="108"/>
      <c r="DL838" s="108"/>
      <c r="DM838" s="108"/>
      <c r="DN838" s="108"/>
      <c r="DO838" s="108"/>
      <c r="DP838" s="108"/>
      <c r="DQ838" s="108"/>
      <c r="DR838" s="108"/>
      <c r="DS838" s="108"/>
      <c r="DT838" s="108"/>
      <c r="DU838" s="108"/>
      <c r="DV838" s="108"/>
      <c r="DW838" s="108"/>
      <c r="DX838" s="108"/>
      <c r="DY838" s="108"/>
      <c r="DZ838" s="108"/>
      <c r="EA838" s="108"/>
      <c r="EB838" s="108"/>
      <c r="EC838" s="108"/>
      <c r="ED838" s="108"/>
      <c r="EE838" s="108"/>
      <c r="EF838" s="108"/>
      <c r="EG838" s="108"/>
      <c r="EH838" s="108"/>
      <c r="EI838" s="108"/>
      <c r="EJ838" s="108"/>
      <c r="EK838" s="108"/>
      <c r="EL838" s="108"/>
      <c r="EM838" s="108"/>
      <c r="EN838" s="108"/>
      <c r="EO838" s="108"/>
      <c r="EP838" s="108"/>
      <c r="EQ838" s="108"/>
      <c r="ER838" s="108"/>
      <c r="ES838" s="108"/>
      <c r="ET838" s="108"/>
      <c r="EU838" s="108"/>
      <c r="EV838" s="108"/>
      <c r="EW838" s="108"/>
      <c r="EX838" s="108"/>
      <c r="EY838" s="108"/>
      <c r="EZ838" s="108"/>
      <c r="FA838" s="108"/>
      <c r="FB838" s="108"/>
      <c r="FC838" s="108"/>
      <c r="FD838" s="108"/>
      <c r="FE838" s="108"/>
      <c r="FF838" s="108"/>
      <c r="FG838" s="108"/>
      <c r="FH838" s="108"/>
      <c r="FI838" s="108"/>
      <c r="FJ838" s="108"/>
      <c r="FK838" s="108"/>
      <c r="FL838" s="108"/>
      <c r="FM838" s="108"/>
      <c r="FN838" s="108"/>
      <c r="FO838" s="108"/>
      <c r="FP838" s="108"/>
      <c r="FQ838" s="108"/>
      <c r="FR838" s="108"/>
      <c r="FS838" s="108"/>
      <c r="FT838" s="108"/>
      <c r="FU838" s="108"/>
      <c r="FV838" s="108"/>
      <c r="FW838" s="108"/>
      <c r="FX838" s="108"/>
      <c r="FY838" s="108"/>
      <c r="FZ838" s="108"/>
      <c r="GA838" s="108"/>
      <c r="GB838" s="108"/>
      <c r="GC838" s="108"/>
      <c r="GD838" s="108"/>
      <c r="GE838" s="108"/>
      <c r="GF838" s="108"/>
      <c r="GG838" s="108"/>
      <c r="GH838" s="108"/>
      <c r="GI838" s="108"/>
      <c r="GJ838" s="108"/>
      <c r="GK838" s="108"/>
      <c r="GL838" s="108"/>
      <c r="GM838" s="108"/>
      <c r="GN838" s="108"/>
      <c r="GO838" s="108"/>
      <c r="GP838" s="108"/>
      <c r="GQ838" s="108"/>
      <c r="GR838" s="108"/>
      <c r="GS838" s="108"/>
      <c r="GT838" s="108"/>
      <c r="GU838" s="108"/>
      <c r="GV838" s="108"/>
      <c r="GW838" s="108"/>
      <c r="GX838" s="108"/>
      <c r="GY838" s="108"/>
      <c r="GZ838" s="108"/>
      <c r="HA838" s="108"/>
      <c r="HB838" s="108"/>
      <c r="HC838" s="108"/>
      <c r="HD838" s="108"/>
      <c r="HE838" s="108"/>
      <c r="HF838" s="108"/>
      <c r="HG838" s="108"/>
      <c r="HH838" s="108"/>
      <c r="HI838" s="108"/>
      <c r="HJ838" s="108"/>
      <c r="HK838" s="108"/>
      <c r="HL838" s="108"/>
      <c r="HM838" s="108"/>
      <c r="HN838" s="108"/>
      <c r="HO838" s="108"/>
      <c r="HP838" s="108"/>
      <c r="HQ838" s="108"/>
      <c r="HR838" s="108"/>
      <c r="HS838" s="108"/>
      <c r="HT838" s="108"/>
      <c r="HU838" s="108"/>
      <c r="HV838" s="108"/>
      <c r="HW838" s="108"/>
      <c r="HX838" s="108"/>
      <c r="HY838" s="108"/>
      <c r="HZ838" s="108"/>
      <c r="IA838" s="108"/>
      <c r="IB838" s="108"/>
      <c r="IC838" s="108"/>
      <c r="ID838" s="108"/>
      <c r="IE838" s="108"/>
      <c r="IF838" s="108"/>
      <c r="IG838" s="108"/>
      <c r="IH838" s="108"/>
      <c r="II838" s="108"/>
      <c r="IJ838" s="108"/>
      <c r="IK838" s="108"/>
      <c r="IL838" s="108"/>
      <c r="IM838" s="108"/>
      <c r="IN838" s="108"/>
      <c r="IO838" s="108"/>
      <c r="IP838" s="108"/>
      <c r="IQ838" s="108"/>
      <c r="IR838" s="108"/>
      <c r="IS838" s="108"/>
      <c r="IT838" s="108"/>
      <c r="IU838" s="108"/>
      <c r="IV838" s="108"/>
    </row>
    <row r="839" spans="1:256" s="108" customFormat="1" x14ac:dyDescent="0.2">
      <c r="A839" s="120" t="s">
        <v>103</v>
      </c>
      <c r="B839" s="120" t="s">
        <v>432</v>
      </c>
      <c r="C839" s="108" t="s">
        <v>861</v>
      </c>
      <c r="D839" s="123">
        <v>37487</v>
      </c>
      <c r="E839" s="109" t="s">
        <v>173</v>
      </c>
      <c r="F839" s="120" t="s">
        <v>3588</v>
      </c>
      <c r="G839" s="120" t="s">
        <v>860</v>
      </c>
      <c r="H839" s="108" t="s">
        <v>94</v>
      </c>
      <c r="I839" s="108" t="s">
        <v>432</v>
      </c>
      <c r="J839" s="120" t="s">
        <v>4619</v>
      </c>
      <c r="M839" s="120"/>
      <c r="P839" s="120"/>
      <c r="S839" s="120"/>
      <c r="V839" s="120"/>
      <c r="Y839" s="120"/>
      <c r="AB839" s="120"/>
      <c r="AE839" s="120"/>
    </row>
    <row r="840" spans="1:256" x14ac:dyDescent="0.2">
      <c r="A840" s="108"/>
      <c r="B840" s="108"/>
      <c r="C840" s="108" t="s">
        <v>4890</v>
      </c>
      <c r="D840" s="123">
        <v>35043</v>
      </c>
      <c r="E840" s="109" t="s">
        <v>121</v>
      </c>
      <c r="F840" s="120" t="s">
        <v>1515</v>
      </c>
      <c r="G840" s="120"/>
      <c r="H840" s="108"/>
      <c r="I840" s="108"/>
      <c r="J840" s="120"/>
      <c r="K840" s="108" t="s">
        <v>1035</v>
      </c>
      <c r="L840" s="108" t="s">
        <v>128</v>
      </c>
      <c r="M840" s="120"/>
      <c r="N840" s="108" t="s">
        <v>147</v>
      </c>
      <c r="O840" s="108" t="s">
        <v>128</v>
      </c>
      <c r="P840" s="120"/>
      <c r="Q840" s="108"/>
      <c r="R840" s="108"/>
      <c r="S840" s="120"/>
      <c r="T840" s="108"/>
      <c r="U840" s="108"/>
      <c r="V840" s="120"/>
      <c r="W840" s="108"/>
      <c r="X840" s="108"/>
      <c r="Y840" s="120"/>
      <c r="Z840" s="108"/>
      <c r="AA840" s="108"/>
      <c r="AB840" s="120"/>
      <c r="AC840" s="108"/>
      <c r="AD840" s="108"/>
      <c r="AE840" s="120"/>
      <c r="AF840" s="108"/>
      <c r="AG840" s="108"/>
      <c r="AH840" s="108"/>
      <c r="AI840" s="108"/>
      <c r="AJ840" s="108"/>
      <c r="AK840" s="108"/>
      <c r="AL840" s="108"/>
      <c r="AM840" s="108"/>
      <c r="AN840" s="108"/>
      <c r="AO840" s="108"/>
      <c r="AP840" s="108"/>
      <c r="AQ840" s="108"/>
      <c r="AR840" s="108"/>
      <c r="AS840" s="108"/>
      <c r="AT840" s="108"/>
      <c r="AU840" s="108"/>
      <c r="AV840" s="108"/>
      <c r="AW840" s="108"/>
      <c r="AX840" s="108"/>
      <c r="AY840" s="108"/>
      <c r="AZ840" s="108"/>
      <c r="BA840" s="108"/>
      <c r="BB840" s="108"/>
      <c r="BC840" s="108"/>
      <c r="BD840" s="108"/>
      <c r="BE840" s="108"/>
      <c r="BF840" s="108"/>
      <c r="BG840" s="108"/>
      <c r="BH840" s="108"/>
      <c r="BI840" s="108"/>
      <c r="BJ840" s="108"/>
      <c r="BK840" s="108"/>
      <c r="BL840" s="108"/>
      <c r="BM840" s="108"/>
      <c r="BN840" s="108"/>
      <c r="BO840" s="108"/>
      <c r="BP840" s="108"/>
      <c r="BQ840" s="108"/>
      <c r="BR840" s="108"/>
      <c r="BS840" s="108"/>
      <c r="BT840" s="108"/>
      <c r="BU840" s="108"/>
      <c r="BV840" s="108"/>
      <c r="BW840" s="108"/>
      <c r="BX840" s="108"/>
      <c r="BY840" s="108"/>
      <c r="BZ840" s="108"/>
      <c r="CA840" s="108"/>
      <c r="CB840" s="108"/>
      <c r="CC840" s="108"/>
      <c r="CD840" s="108"/>
      <c r="CE840" s="108"/>
      <c r="CF840" s="108"/>
      <c r="CG840" s="108"/>
      <c r="CH840" s="108"/>
      <c r="CI840" s="108"/>
      <c r="CJ840" s="108"/>
      <c r="CK840" s="108"/>
      <c r="CL840" s="108"/>
      <c r="CM840" s="108"/>
      <c r="CN840" s="108"/>
      <c r="CO840" s="108"/>
      <c r="CP840" s="108"/>
      <c r="CQ840" s="108"/>
      <c r="CR840" s="108"/>
      <c r="CS840" s="108"/>
      <c r="CT840" s="108"/>
      <c r="CU840" s="108"/>
      <c r="CV840" s="108"/>
      <c r="CW840" s="108"/>
      <c r="CX840" s="108"/>
      <c r="CY840" s="108"/>
      <c r="CZ840" s="108"/>
      <c r="DA840" s="108"/>
      <c r="DB840" s="108"/>
      <c r="DC840" s="108"/>
      <c r="DD840" s="108"/>
      <c r="DE840" s="108"/>
      <c r="DF840" s="108"/>
      <c r="DG840" s="108"/>
      <c r="DH840" s="108"/>
      <c r="DI840" s="108"/>
      <c r="DJ840" s="108"/>
      <c r="DK840" s="108"/>
      <c r="DL840" s="108"/>
      <c r="DM840" s="108"/>
      <c r="DN840" s="108"/>
      <c r="DO840" s="108"/>
      <c r="DP840" s="108"/>
      <c r="DQ840" s="108"/>
      <c r="DR840" s="108"/>
      <c r="DS840" s="108"/>
      <c r="DT840" s="108"/>
      <c r="DU840" s="108"/>
      <c r="DV840" s="108"/>
      <c r="DW840" s="108"/>
      <c r="DX840" s="108"/>
      <c r="DY840" s="108"/>
      <c r="DZ840" s="108"/>
      <c r="EA840" s="108"/>
      <c r="EB840" s="108"/>
      <c r="EC840" s="108"/>
      <c r="ED840" s="108"/>
      <c r="EE840" s="108"/>
      <c r="EF840" s="108"/>
      <c r="EG840" s="108"/>
      <c r="EH840" s="108"/>
      <c r="EI840" s="108"/>
      <c r="EJ840" s="108"/>
      <c r="EK840" s="108"/>
      <c r="EL840" s="108"/>
      <c r="EM840" s="108"/>
      <c r="EN840" s="108"/>
      <c r="EO840" s="108"/>
      <c r="EP840" s="108"/>
      <c r="EQ840" s="108"/>
      <c r="ER840" s="108"/>
      <c r="ES840" s="108"/>
      <c r="ET840" s="108"/>
      <c r="EU840" s="108"/>
      <c r="EV840" s="108"/>
      <c r="EW840" s="108"/>
      <c r="EX840" s="108"/>
      <c r="EY840" s="108"/>
      <c r="EZ840" s="108"/>
      <c r="FA840" s="108"/>
      <c r="FB840" s="108"/>
      <c r="FC840" s="108"/>
      <c r="FD840" s="108"/>
      <c r="FE840" s="108"/>
      <c r="FF840" s="108"/>
      <c r="FG840" s="108"/>
      <c r="FH840" s="108"/>
      <c r="FI840" s="108"/>
      <c r="FJ840" s="108"/>
      <c r="FK840" s="108"/>
      <c r="FL840" s="108"/>
      <c r="FM840" s="108"/>
      <c r="FN840" s="108"/>
      <c r="FO840" s="108"/>
      <c r="FP840" s="108"/>
      <c r="FQ840" s="108"/>
      <c r="FR840" s="108"/>
      <c r="FS840" s="108"/>
      <c r="FT840" s="108"/>
      <c r="FU840" s="108"/>
      <c r="FV840" s="108"/>
      <c r="FW840" s="108"/>
      <c r="FX840" s="108"/>
      <c r="FY840" s="108"/>
      <c r="FZ840" s="108"/>
      <c r="GA840" s="108"/>
      <c r="GB840" s="108"/>
      <c r="GC840" s="108"/>
      <c r="GD840" s="108"/>
      <c r="GE840" s="108"/>
      <c r="GF840" s="108"/>
      <c r="GG840" s="108"/>
      <c r="GH840" s="108"/>
      <c r="GI840" s="108"/>
      <c r="GJ840" s="108"/>
      <c r="GK840" s="108"/>
      <c r="GL840" s="108"/>
      <c r="GM840" s="108"/>
      <c r="GN840" s="108"/>
      <c r="GO840" s="108"/>
      <c r="GP840" s="108"/>
      <c r="GQ840" s="108"/>
      <c r="GR840" s="108"/>
      <c r="GS840" s="108"/>
      <c r="GT840" s="108"/>
      <c r="GU840" s="108"/>
      <c r="GV840" s="108"/>
      <c r="GW840" s="108"/>
      <c r="GX840" s="108"/>
      <c r="GY840" s="108"/>
      <c r="GZ840" s="108"/>
      <c r="HA840" s="108"/>
      <c r="HB840" s="108"/>
      <c r="HC840" s="108"/>
      <c r="HD840" s="108"/>
      <c r="HE840" s="108"/>
      <c r="HF840" s="108"/>
      <c r="HG840" s="108"/>
      <c r="HH840" s="108"/>
      <c r="HI840" s="108"/>
      <c r="HJ840" s="108"/>
      <c r="HK840" s="108"/>
      <c r="HL840" s="108"/>
      <c r="HM840" s="108"/>
      <c r="HN840" s="108"/>
      <c r="HO840" s="108"/>
      <c r="HP840" s="108"/>
      <c r="HQ840" s="108"/>
      <c r="HR840" s="108"/>
      <c r="HS840" s="108"/>
      <c r="HT840" s="108"/>
      <c r="HU840" s="108"/>
      <c r="HV840" s="108"/>
      <c r="HW840" s="108"/>
      <c r="HX840" s="108"/>
      <c r="HY840" s="108"/>
      <c r="HZ840" s="108"/>
      <c r="IA840" s="108"/>
      <c r="IB840" s="108"/>
      <c r="IC840" s="108"/>
      <c r="ID840" s="108"/>
      <c r="IE840" s="108"/>
      <c r="IF840" s="108"/>
      <c r="IG840" s="108"/>
      <c r="IH840" s="108"/>
      <c r="II840" s="108"/>
      <c r="IJ840" s="108"/>
      <c r="IK840" s="108"/>
      <c r="IL840" s="108"/>
      <c r="IM840" s="108"/>
      <c r="IN840" s="108"/>
      <c r="IO840" s="108"/>
      <c r="IP840" s="108"/>
      <c r="IQ840" s="108"/>
      <c r="IR840" s="108"/>
      <c r="IS840" s="108"/>
      <c r="IT840" s="108"/>
      <c r="IU840" s="108"/>
      <c r="IV840" s="108"/>
    </row>
    <row r="841" spans="1:256" x14ac:dyDescent="0.2">
      <c r="A841" s="108"/>
      <c r="B841" s="108"/>
      <c r="C841" s="108" t="s">
        <v>2190</v>
      </c>
      <c r="D841" s="123">
        <v>37168</v>
      </c>
      <c r="E841" s="109" t="s">
        <v>144</v>
      </c>
      <c r="F841" s="120" t="s">
        <v>115</v>
      </c>
      <c r="G841" s="120"/>
      <c r="H841" s="108" t="s">
        <v>340</v>
      </c>
      <c r="I841" s="108" t="s">
        <v>252</v>
      </c>
      <c r="J841" s="120" t="s">
        <v>341</v>
      </c>
      <c r="K841" s="108"/>
      <c r="L841" s="108"/>
      <c r="M841" s="120"/>
      <c r="N841" s="108"/>
      <c r="O841" s="108"/>
      <c r="P841" s="120"/>
      <c r="Q841" s="108"/>
      <c r="R841" s="108"/>
      <c r="S841" s="120"/>
      <c r="T841" s="108"/>
      <c r="U841" s="108"/>
      <c r="V841" s="120"/>
      <c r="W841" s="108"/>
      <c r="X841" s="108"/>
      <c r="Y841" s="120"/>
      <c r="Z841" s="108"/>
      <c r="AA841" s="108"/>
      <c r="AB841" s="120"/>
      <c r="AC841" s="108"/>
      <c r="AD841" s="108"/>
      <c r="AE841" s="120"/>
      <c r="AF841" s="108"/>
      <c r="AG841" s="108"/>
      <c r="AH841" s="108"/>
      <c r="AI841" s="108"/>
      <c r="AJ841" s="108"/>
      <c r="AK841" s="108"/>
      <c r="AL841" s="108"/>
      <c r="AM841" s="108"/>
      <c r="AN841" s="108"/>
      <c r="AO841" s="108"/>
      <c r="AP841" s="108"/>
      <c r="AQ841" s="108"/>
      <c r="AR841" s="108"/>
      <c r="AS841" s="108"/>
      <c r="AT841" s="108"/>
      <c r="AU841" s="108"/>
      <c r="AV841" s="108"/>
      <c r="AW841" s="108"/>
      <c r="AX841" s="108"/>
      <c r="AY841" s="108"/>
      <c r="AZ841" s="108"/>
      <c r="BY841" s="108"/>
      <c r="BZ841" s="108"/>
      <c r="CA841" s="108"/>
      <c r="CB841" s="108"/>
      <c r="CC841" s="108"/>
      <c r="CD841" s="108"/>
      <c r="CE841" s="108"/>
      <c r="CF841" s="108"/>
      <c r="CG841" s="108"/>
      <c r="CH841" s="108"/>
      <c r="CI841" s="108"/>
      <c r="CJ841" s="108"/>
      <c r="CK841" s="108"/>
      <c r="CL841" s="108"/>
      <c r="CM841" s="108"/>
      <c r="CN841" s="108"/>
      <c r="CO841" s="108"/>
      <c r="CP841" s="108"/>
      <c r="CQ841" s="108"/>
      <c r="CR841" s="108"/>
      <c r="CS841" s="108"/>
      <c r="CT841" s="108"/>
      <c r="CU841" s="108"/>
      <c r="CV841" s="108"/>
      <c r="CW841" s="108"/>
      <c r="CX841" s="108"/>
      <c r="CY841" s="108"/>
      <c r="CZ841" s="108"/>
      <c r="DA841" s="108"/>
      <c r="DB841" s="108"/>
      <c r="DC841" s="108"/>
      <c r="DD841" s="108"/>
      <c r="DE841" s="108"/>
      <c r="DF841" s="108"/>
      <c r="DG841" s="108"/>
      <c r="DH841" s="108"/>
      <c r="DI841" s="108"/>
      <c r="DJ841" s="108"/>
      <c r="DK841" s="108"/>
      <c r="DL841" s="108"/>
      <c r="DM841" s="108"/>
      <c r="DN841" s="108"/>
      <c r="DO841" s="108"/>
      <c r="DP841" s="108"/>
      <c r="DQ841" s="108"/>
      <c r="DR841" s="108"/>
      <c r="DS841" s="108"/>
      <c r="DT841" s="108"/>
      <c r="DU841" s="108"/>
      <c r="DV841" s="108"/>
      <c r="DW841" s="108"/>
      <c r="DX841" s="108"/>
      <c r="DY841" s="108"/>
      <c r="DZ841" s="108"/>
      <c r="EA841" s="108"/>
      <c r="EB841" s="108"/>
      <c r="EC841" s="108"/>
      <c r="ED841" s="108"/>
      <c r="EE841" s="108"/>
      <c r="EF841" s="108"/>
      <c r="EG841" s="108"/>
      <c r="EH841" s="108"/>
      <c r="EI841" s="108"/>
      <c r="EJ841" s="108"/>
      <c r="EK841" s="108"/>
      <c r="EL841" s="108"/>
      <c r="EM841" s="108"/>
      <c r="EN841" s="108"/>
      <c r="EO841" s="108"/>
      <c r="EP841" s="108"/>
      <c r="EQ841" s="108"/>
      <c r="ER841" s="108"/>
      <c r="ES841" s="108"/>
      <c r="ET841" s="108"/>
      <c r="EU841" s="108"/>
      <c r="EV841" s="108"/>
      <c r="EW841" s="108"/>
      <c r="EX841" s="108"/>
      <c r="EY841" s="108"/>
      <c r="EZ841" s="108"/>
      <c r="FA841" s="108"/>
      <c r="FB841" s="108"/>
      <c r="FC841" s="108"/>
      <c r="FD841" s="108"/>
      <c r="FE841" s="108"/>
      <c r="FF841" s="108"/>
      <c r="FG841" s="108"/>
      <c r="FH841" s="108"/>
      <c r="FI841" s="108"/>
      <c r="FJ841" s="108"/>
      <c r="FK841" s="108"/>
      <c r="FL841" s="108"/>
      <c r="FM841" s="108"/>
      <c r="FN841" s="108"/>
      <c r="FO841" s="108"/>
      <c r="FP841" s="108"/>
      <c r="FQ841" s="108"/>
      <c r="FR841" s="108"/>
      <c r="FS841" s="108"/>
      <c r="FT841" s="108"/>
      <c r="FU841" s="108"/>
      <c r="FV841" s="108"/>
      <c r="FW841" s="108"/>
      <c r="FX841" s="108"/>
      <c r="FY841" s="108"/>
      <c r="FZ841" s="108"/>
      <c r="GA841" s="108"/>
      <c r="GB841" s="108"/>
      <c r="GC841" s="108"/>
      <c r="GD841" s="108"/>
      <c r="GE841" s="108"/>
      <c r="GF841" s="108"/>
      <c r="GG841" s="108"/>
      <c r="GH841" s="108"/>
      <c r="GI841" s="108"/>
      <c r="GJ841" s="108"/>
      <c r="GK841" s="108"/>
      <c r="GL841" s="108"/>
      <c r="GM841" s="108"/>
      <c r="GN841" s="108"/>
      <c r="GO841" s="108"/>
      <c r="GP841" s="108"/>
      <c r="GQ841" s="108"/>
      <c r="GR841" s="108"/>
      <c r="GS841" s="108"/>
      <c r="GT841" s="108"/>
      <c r="GU841" s="108"/>
      <c r="GV841" s="108"/>
      <c r="GW841" s="108"/>
      <c r="GX841" s="108"/>
      <c r="GY841" s="108"/>
      <c r="GZ841" s="108"/>
      <c r="HA841" s="108"/>
      <c r="HB841" s="108"/>
      <c r="HC841" s="108"/>
      <c r="HD841" s="108"/>
      <c r="HE841" s="108"/>
      <c r="HF841" s="108"/>
      <c r="HG841" s="108"/>
      <c r="HH841" s="108"/>
      <c r="HI841" s="108"/>
      <c r="HJ841" s="108"/>
      <c r="HK841" s="108"/>
      <c r="HL841" s="108"/>
      <c r="HM841" s="108"/>
      <c r="HN841" s="108"/>
      <c r="HO841" s="108"/>
      <c r="HP841" s="108"/>
      <c r="HQ841" s="108"/>
      <c r="HR841" s="108"/>
      <c r="HS841" s="108"/>
      <c r="HT841" s="108"/>
      <c r="HU841" s="108"/>
      <c r="HV841" s="108"/>
      <c r="HW841" s="108"/>
      <c r="HX841" s="108"/>
      <c r="HY841" s="108"/>
      <c r="HZ841" s="108"/>
      <c r="IA841" s="108"/>
      <c r="IB841" s="108"/>
      <c r="IC841" s="108"/>
      <c r="ID841" s="108"/>
      <c r="IE841" s="108"/>
      <c r="IF841" s="108"/>
      <c r="IG841" s="108"/>
      <c r="IH841" s="108"/>
      <c r="II841" s="108"/>
      <c r="IJ841" s="108"/>
      <c r="IK841" s="108"/>
      <c r="IL841" s="108"/>
      <c r="IM841" s="108"/>
      <c r="IN841" s="108"/>
      <c r="IO841" s="108"/>
      <c r="IP841" s="108"/>
      <c r="IQ841" s="108"/>
      <c r="IR841" s="108"/>
      <c r="IS841" s="108"/>
      <c r="IT841" s="108"/>
      <c r="IU841" s="108"/>
      <c r="IV841" s="108"/>
    </row>
    <row r="842" spans="1:256" s="108" customFormat="1" x14ac:dyDescent="0.2">
      <c r="A842" s="108" t="s">
        <v>397</v>
      </c>
      <c r="B842" s="116" t="s">
        <v>128</v>
      </c>
      <c r="C842" s="108" t="s">
        <v>2779</v>
      </c>
      <c r="D842" s="123">
        <v>36581</v>
      </c>
      <c r="E842" s="109" t="s">
        <v>114</v>
      </c>
      <c r="F842" s="109"/>
      <c r="G842" s="120" t="s">
        <v>398</v>
      </c>
      <c r="H842" s="108" t="s">
        <v>397</v>
      </c>
      <c r="I842" s="116" t="s">
        <v>128</v>
      </c>
      <c r="J842" s="120" t="s">
        <v>398</v>
      </c>
      <c r="K842" s="108" t="s">
        <v>397</v>
      </c>
      <c r="L842" s="116" t="s">
        <v>128</v>
      </c>
      <c r="M842" s="120" t="s">
        <v>398</v>
      </c>
      <c r="O842" s="116"/>
      <c r="P842" s="120"/>
      <c r="R842" s="116"/>
      <c r="S842" s="120"/>
      <c r="U842" s="116"/>
      <c r="V842" s="120"/>
      <c r="X842" s="116"/>
      <c r="Y842" s="120"/>
      <c r="AA842" s="116"/>
      <c r="AB842" s="120"/>
      <c r="AD842" s="116"/>
      <c r="AE842" s="120"/>
      <c r="AG842" s="116"/>
      <c r="AH842" s="120"/>
      <c r="AJ842" s="116"/>
      <c r="AK842" s="120"/>
      <c r="AM842" s="116"/>
      <c r="AN842" s="120"/>
    </row>
    <row r="843" spans="1:256" s="108" customFormat="1" x14ac:dyDescent="0.2">
      <c r="A843" s="108" t="s">
        <v>397</v>
      </c>
      <c r="B843" s="108" t="s">
        <v>432</v>
      </c>
      <c r="C843" s="108" t="s">
        <v>3000</v>
      </c>
      <c r="D843" s="123">
        <v>36685</v>
      </c>
      <c r="E843" s="109" t="s">
        <v>477</v>
      </c>
      <c r="F843" s="109" t="s">
        <v>348</v>
      </c>
      <c r="G843" s="120" t="s">
        <v>412</v>
      </c>
      <c r="H843" s="108" t="s">
        <v>421</v>
      </c>
      <c r="I843" s="116" t="s">
        <v>432</v>
      </c>
      <c r="J843" s="120" t="s">
        <v>412</v>
      </c>
      <c r="K843" s="108" t="s">
        <v>397</v>
      </c>
      <c r="L843" s="116" t="s">
        <v>432</v>
      </c>
      <c r="M843" s="120" t="s">
        <v>412</v>
      </c>
      <c r="O843" s="116"/>
      <c r="P843" s="120"/>
      <c r="R843" s="116"/>
      <c r="S843" s="120"/>
      <c r="U843" s="116"/>
      <c r="V843" s="120"/>
      <c r="X843" s="116"/>
      <c r="Y843" s="120"/>
      <c r="AA843" s="116"/>
      <c r="AB843" s="120"/>
      <c r="AD843" s="116"/>
      <c r="AE843" s="120"/>
      <c r="AG843" s="116"/>
      <c r="AH843" s="120"/>
      <c r="AJ843" s="116"/>
      <c r="AK843" s="120"/>
      <c r="AM843" s="116"/>
      <c r="AN843" s="120"/>
    </row>
    <row r="844" spans="1:256" s="108" customFormat="1" x14ac:dyDescent="0.2">
      <c r="C844" s="108" t="s">
        <v>4891</v>
      </c>
      <c r="D844" s="123">
        <v>34945</v>
      </c>
      <c r="E844" s="109" t="s">
        <v>654</v>
      </c>
      <c r="F844" s="108" t="s">
        <v>654</v>
      </c>
      <c r="G844" s="120"/>
      <c r="J844" s="109"/>
      <c r="K844" s="108" t="s">
        <v>340</v>
      </c>
      <c r="L844" s="108" t="s">
        <v>177</v>
      </c>
      <c r="M844" s="109" t="s">
        <v>632</v>
      </c>
      <c r="N844" s="108" t="s">
        <v>419</v>
      </c>
      <c r="O844" s="108" t="s">
        <v>177</v>
      </c>
      <c r="P844" s="109" t="s">
        <v>364</v>
      </c>
      <c r="Q844" s="108" t="s">
        <v>419</v>
      </c>
      <c r="R844" s="108" t="s">
        <v>227</v>
      </c>
      <c r="S844" s="109" t="s">
        <v>796</v>
      </c>
      <c r="T844" s="108" t="s">
        <v>370</v>
      </c>
      <c r="U844" s="108" t="s">
        <v>227</v>
      </c>
      <c r="V844" s="109" t="s">
        <v>1402</v>
      </c>
      <c r="W844" s="108" t="s">
        <v>351</v>
      </c>
      <c r="X844" s="108" t="s">
        <v>227</v>
      </c>
      <c r="Y844" s="109" t="s">
        <v>941</v>
      </c>
      <c r="Z844" s="108" t="s">
        <v>351</v>
      </c>
      <c r="AA844" s="108" t="s">
        <v>227</v>
      </c>
      <c r="AB844" s="109" t="s">
        <v>1683</v>
      </c>
      <c r="AC844" s="108" t="s">
        <v>3096</v>
      </c>
      <c r="AD844" s="108" t="s">
        <v>227</v>
      </c>
      <c r="AE844" s="109" t="s">
        <v>4892</v>
      </c>
      <c r="AF844" s="108" t="s">
        <v>3096</v>
      </c>
      <c r="AG844" s="108" t="s">
        <v>227</v>
      </c>
      <c r="AH844" s="109" t="s">
        <v>941</v>
      </c>
    </row>
    <row r="845" spans="1:256" s="108" customFormat="1" x14ac:dyDescent="0.2">
      <c r="A845" s="108" t="s">
        <v>386</v>
      </c>
      <c r="B845" s="108" t="s">
        <v>95</v>
      </c>
      <c r="C845" s="108" t="s">
        <v>2207</v>
      </c>
      <c r="D845" s="123">
        <v>34960</v>
      </c>
      <c r="E845" s="116" t="s">
        <v>2208</v>
      </c>
      <c r="F845" s="120" t="s">
        <v>4893</v>
      </c>
      <c r="G845" s="120" t="s">
        <v>164</v>
      </c>
      <c r="H845" s="108" t="s">
        <v>399</v>
      </c>
      <c r="I845" s="108" t="s">
        <v>275</v>
      </c>
      <c r="J845" s="120" t="s">
        <v>141</v>
      </c>
      <c r="K845" s="108" t="s">
        <v>386</v>
      </c>
      <c r="L845" s="108" t="s">
        <v>275</v>
      </c>
      <c r="M845" s="120" t="s">
        <v>141</v>
      </c>
      <c r="N845" s="108" t="s">
        <v>386</v>
      </c>
      <c r="O845" s="108" t="s">
        <v>275</v>
      </c>
      <c r="P845" s="120" t="s">
        <v>393</v>
      </c>
      <c r="Q845" s="108" t="s">
        <v>402</v>
      </c>
      <c r="R845" s="108" t="s">
        <v>275</v>
      </c>
      <c r="S845" s="120" t="s">
        <v>167</v>
      </c>
      <c r="T845" s="108" t="s">
        <v>397</v>
      </c>
      <c r="U845" s="108" t="s">
        <v>324</v>
      </c>
      <c r="V845" s="120" t="s">
        <v>398</v>
      </c>
      <c r="W845" s="108" t="s">
        <v>386</v>
      </c>
      <c r="X845" s="108" t="s">
        <v>324</v>
      </c>
      <c r="Y845" s="120" t="s">
        <v>393</v>
      </c>
      <c r="Z845" s="108" t="s">
        <v>2209</v>
      </c>
      <c r="AA845" s="108" t="s">
        <v>324</v>
      </c>
      <c r="AB845" s="120" t="s">
        <v>141</v>
      </c>
      <c r="AC845" s="108" t="s">
        <v>2210</v>
      </c>
      <c r="AD845" s="108" t="s">
        <v>324</v>
      </c>
      <c r="AE845" s="120" t="s">
        <v>393</v>
      </c>
    </row>
    <row r="846" spans="1:256" s="108" customFormat="1" x14ac:dyDescent="0.2">
      <c r="A846" t="s">
        <v>274</v>
      </c>
      <c r="B846" t="s">
        <v>434</v>
      </c>
      <c r="C846" s="108" t="s">
        <v>1767</v>
      </c>
      <c r="D846" s="123">
        <v>35990</v>
      </c>
      <c r="E846" s="109" t="s">
        <v>482</v>
      </c>
      <c r="F846" s="120" t="s">
        <v>338</v>
      </c>
      <c r="G846" s="120" t="s">
        <v>276</v>
      </c>
      <c r="H846" s="108" t="s">
        <v>274</v>
      </c>
      <c r="I846" s="108" t="s">
        <v>434</v>
      </c>
      <c r="J846" s="120" t="s">
        <v>259</v>
      </c>
      <c r="K846" s="108" t="s">
        <v>274</v>
      </c>
      <c r="L846" s="108" t="s">
        <v>434</v>
      </c>
      <c r="M846" s="120" t="s">
        <v>234</v>
      </c>
      <c r="N846" s="108" t="s">
        <v>905</v>
      </c>
      <c r="O846" s="108" t="s">
        <v>434</v>
      </c>
      <c r="P846" s="120" t="s">
        <v>241</v>
      </c>
      <c r="Q846" s="108" t="s">
        <v>238</v>
      </c>
      <c r="R846" s="108" t="s">
        <v>434</v>
      </c>
      <c r="S846" s="120" t="s">
        <v>4894</v>
      </c>
      <c r="V846" s="120"/>
      <c r="Y846" s="120"/>
      <c r="AB846" s="120"/>
      <c r="AE846" s="120"/>
    </row>
    <row r="847" spans="1:256" ht="12.75" customHeight="1" x14ac:dyDescent="0.2">
      <c r="A847" s="108"/>
      <c r="B847" s="108"/>
      <c r="C847" s="108" t="s">
        <v>3599</v>
      </c>
      <c r="D847" s="123">
        <v>36383</v>
      </c>
      <c r="E847" s="116" t="s">
        <v>2052</v>
      </c>
      <c r="F847" s="120" t="s">
        <v>150</v>
      </c>
      <c r="G847" s="120"/>
      <c r="H847" s="108" t="s">
        <v>194</v>
      </c>
      <c r="I847" s="108" t="s">
        <v>261</v>
      </c>
      <c r="J847" s="120" t="s">
        <v>201</v>
      </c>
      <c r="K847" s="108" t="s">
        <v>194</v>
      </c>
      <c r="L847" s="108" t="s">
        <v>261</v>
      </c>
      <c r="M847" s="120" t="s">
        <v>249</v>
      </c>
      <c r="N847" s="108"/>
      <c r="O847" s="108"/>
      <c r="P847" s="120"/>
      <c r="Q847" s="108" t="s">
        <v>214</v>
      </c>
      <c r="R847" s="108" t="s">
        <v>261</v>
      </c>
      <c r="S847" s="120" t="s">
        <v>224</v>
      </c>
      <c r="T847" s="108" t="s">
        <v>274</v>
      </c>
      <c r="U847" s="108" t="s">
        <v>261</v>
      </c>
      <c r="V847" s="120" t="s">
        <v>269</v>
      </c>
      <c r="W847" s="108"/>
      <c r="X847" s="108"/>
      <c r="Y847" s="120"/>
      <c r="Z847" s="108"/>
      <c r="AA847" s="108"/>
      <c r="AB847" s="120"/>
      <c r="AC847" s="108"/>
      <c r="AD847" s="108"/>
      <c r="AE847" s="120"/>
      <c r="AF847" s="108"/>
      <c r="AG847" s="108"/>
      <c r="AH847" s="108"/>
      <c r="AI847" s="108"/>
      <c r="AJ847" s="108"/>
      <c r="AK847" s="108"/>
      <c r="AL847" s="108"/>
      <c r="AM847" s="108"/>
      <c r="AN847" s="108"/>
      <c r="AO847" s="108"/>
      <c r="AP847" s="108"/>
      <c r="AQ847" s="108"/>
      <c r="AR847" s="108"/>
      <c r="AS847" s="108"/>
      <c r="AT847" s="108"/>
      <c r="AU847" s="108"/>
      <c r="AV847" s="108"/>
      <c r="AW847" s="108"/>
      <c r="AX847" s="108"/>
      <c r="AY847" s="108"/>
      <c r="AZ847" s="108"/>
      <c r="BA847" s="108"/>
      <c r="BB847" s="108"/>
      <c r="BC847" s="108"/>
      <c r="BD847" s="108"/>
      <c r="BE847" s="108"/>
      <c r="BF847" s="108"/>
      <c r="BG847" s="108"/>
      <c r="BH847" s="108"/>
      <c r="BI847" s="108"/>
      <c r="BJ847" s="108"/>
      <c r="BK847" s="108"/>
      <c r="BL847" s="108"/>
      <c r="BM847" s="108"/>
      <c r="BN847" s="108"/>
      <c r="BO847" s="108"/>
      <c r="BP847" s="108"/>
      <c r="BQ847" s="108"/>
      <c r="BR847" s="108"/>
      <c r="BS847" s="108"/>
      <c r="BT847" s="108"/>
      <c r="BU847" s="108"/>
      <c r="BV847" s="108"/>
      <c r="BW847" s="108"/>
      <c r="BX847" s="108"/>
      <c r="BY847" s="108"/>
      <c r="BZ847" s="108"/>
      <c r="CA847" s="108"/>
      <c r="CB847" s="108"/>
      <c r="CC847" s="108"/>
      <c r="CD847" s="108"/>
      <c r="CE847" s="108"/>
      <c r="CF847" s="108"/>
      <c r="CG847" s="108"/>
      <c r="CH847" s="108"/>
      <c r="CI847" s="108"/>
      <c r="CJ847" s="108"/>
      <c r="CK847" s="108"/>
      <c r="CL847" s="108"/>
      <c r="CM847" s="108"/>
      <c r="CN847" s="108"/>
      <c r="CO847" s="108"/>
      <c r="CP847" s="108"/>
      <c r="CQ847" s="108"/>
      <c r="CR847" s="108"/>
      <c r="CS847" s="108"/>
      <c r="CT847" s="108"/>
      <c r="CU847" s="108"/>
      <c r="CV847" s="108"/>
      <c r="CW847" s="108"/>
      <c r="CX847" s="108"/>
      <c r="CY847" s="108"/>
      <c r="CZ847" s="108"/>
      <c r="DA847" s="108"/>
      <c r="DB847" s="108"/>
      <c r="DC847" s="108"/>
      <c r="DD847" s="108"/>
      <c r="DE847" s="108"/>
      <c r="DF847" s="108"/>
      <c r="DG847" s="108"/>
      <c r="DH847" s="108"/>
      <c r="DI847" s="108"/>
      <c r="DJ847" s="108"/>
      <c r="DK847" s="108"/>
      <c r="DL847" s="108"/>
      <c r="DM847" s="108"/>
      <c r="DN847" s="108"/>
      <c r="DO847" s="108"/>
      <c r="DP847" s="108"/>
      <c r="DQ847" s="108"/>
      <c r="DR847" s="108"/>
      <c r="DS847" s="108"/>
      <c r="DT847" s="108"/>
      <c r="DU847" s="108"/>
      <c r="DV847" s="108"/>
      <c r="DW847" s="108"/>
      <c r="DX847" s="108"/>
      <c r="DY847" s="108"/>
      <c r="DZ847" s="108"/>
      <c r="EA847" s="108"/>
      <c r="EB847" s="108"/>
      <c r="EC847" s="108"/>
      <c r="ED847" s="108"/>
      <c r="EE847" s="108"/>
      <c r="EF847" s="108"/>
      <c r="EG847" s="108"/>
      <c r="EH847" s="108"/>
      <c r="EI847" s="108"/>
      <c r="EJ847" s="108"/>
      <c r="EK847" s="108"/>
      <c r="EL847" s="108"/>
      <c r="EM847" s="108"/>
      <c r="EN847" s="108"/>
      <c r="EO847" s="108"/>
      <c r="EP847" s="108"/>
      <c r="EQ847" s="108"/>
      <c r="ER847" s="108"/>
      <c r="ES847" s="108"/>
      <c r="ET847" s="108"/>
      <c r="EU847" s="108"/>
      <c r="EV847" s="108"/>
      <c r="EW847" s="108"/>
      <c r="EX847" s="108"/>
      <c r="EY847" s="108"/>
      <c r="EZ847" s="108"/>
      <c r="FA847" s="108"/>
      <c r="FB847" s="108"/>
      <c r="FC847" s="108"/>
      <c r="FD847" s="108"/>
      <c r="FE847" s="108"/>
      <c r="FF847" s="108"/>
      <c r="FG847" s="108"/>
      <c r="FH847" s="108"/>
      <c r="FI847" s="108"/>
      <c r="FJ847" s="108"/>
      <c r="FK847" s="108"/>
      <c r="FL847" s="108"/>
      <c r="FM847" s="108"/>
      <c r="FN847" s="108"/>
      <c r="FO847" s="108"/>
      <c r="FP847" s="108"/>
      <c r="FQ847" s="108"/>
      <c r="FR847" s="108"/>
      <c r="FS847" s="108"/>
      <c r="FT847" s="108"/>
      <c r="FU847" s="108"/>
      <c r="FV847" s="108"/>
      <c r="FW847" s="108"/>
      <c r="FX847" s="108"/>
      <c r="FY847" s="108"/>
      <c r="FZ847" s="108"/>
      <c r="GA847" s="108"/>
      <c r="GB847" s="108"/>
      <c r="GC847" s="108"/>
      <c r="GD847" s="108"/>
      <c r="GE847" s="108"/>
      <c r="GF847" s="108"/>
      <c r="GG847" s="108"/>
      <c r="GH847" s="108"/>
      <c r="GI847" s="108"/>
      <c r="GJ847" s="108"/>
      <c r="GK847" s="108"/>
      <c r="GL847" s="108"/>
      <c r="GM847" s="108"/>
      <c r="GN847" s="108"/>
      <c r="GO847" s="108"/>
      <c r="GP847" s="108"/>
      <c r="GQ847" s="108"/>
      <c r="GR847" s="108"/>
      <c r="GS847" s="108"/>
      <c r="GT847" s="108"/>
      <c r="GU847" s="108"/>
      <c r="GV847" s="108"/>
      <c r="GW847" s="108"/>
      <c r="GX847" s="108"/>
      <c r="GY847" s="108"/>
      <c r="GZ847" s="108"/>
      <c r="HA847" s="108"/>
      <c r="HB847" s="108"/>
      <c r="HC847" s="108"/>
      <c r="HD847" s="108"/>
      <c r="HE847" s="108"/>
      <c r="HF847" s="108"/>
      <c r="HG847" s="108"/>
      <c r="HH847" s="108"/>
      <c r="HI847" s="108"/>
      <c r="HJ847" s="108"/>
      <c r="HK847" s="108"/>
      <c r="HL847" s="108"/>
      <c r="HM847" s="108"/>
      <c r="HN847" s="108"/>
      <c r="HO847" s="108"/>
      <c r="HP847" s="108"/>
      <c r="HQ847" s="108"/>
      <c r="HR847" s="108"/>
      <c r="HS847" s="108"/>
      <c r="HT847" s="108"/>
      <c r="HU847" s="108"/>
      <c r="HV847" s="108"/>
      <c r="HW847" s="108"/>
      <c r="HX847" s="108"/>
      <c r="HY847" s="108"/>
      <c r="HZ847" s="108"/>
      <c r="IA847" s="108"/>
      <c r="IB847" s="108"/>
      <c r="IC847" s="108"/>
      <c r="ID847" s="108"/>
      <c r="IE847" s="108"/>
      <c r="IF847" s="108"/>
      <c r="IG847" s="108"/>
      <c r="IH847" s="108"/>
      <c r="II847" s="108"/>
      <c r="IJ847" s="108"/>
      <c r="IK847" s="108"/>
      <c r="IL847" s="108"/>
      <c r="IM847" s="108"/>
      <c r="IN847" s="108"/>
      <c r="IO847" s="108"/>
      <c r="IP847" s="108"/>
      <c r="IQ847" s="108"/>
      <c r="IR847" s="108"/>
      <c r="IS847" s="108"/>
      <c r="IT847" s="108"/>
      <c r="IU847" s="108"/>
      <c r="IV847" s="108"/>
    </row>
    <row r="848" spans="1:256" s="108" customFormat="1" x14ac:dyDescent="0.2">
      <c r="A848" s="120"/>
      <c r="B848" s="120"/>
      <c r="C848" s="108" t="s">
        <v>3847</v>
      </c>
      <c r="D848" s="123">
        <v>36813</v>
      </c>
      <c r="E848" s="109" t="s">
        <v>506</v>
      </c>
      <c r="F848" s="120" t="s">
        <v>4630</v>
      </c>
      <c r="G848" s="120"/>
      <c r="H848" s="108" t="s">
        <v>379</v>
      </c>
      <c r="I848" s="108" t="s">
        <v>434</v>
      </c>
      <c r="J848" s="120" t="s">
        <v>341</v>
      </c>
      <c r="M848" s="120"/>
      <c r="P848" s="120"/>
      <c r="S848" s="120"/>
      <c r="V848" s="120"/>
      <c r="Y848" s="120"/>
      <c r="AB848" s="120"/>
      <c r="AE848" s="120"/>
    </row>
    <row r="849" spans="1:256" s="108" customFormat="1" x14ac:dyDescent="0.2">
      <c r="A849" s="108" t="s">
        <v>315</v>
      </c>
      <c r="B849" s="108" t="s">
        <v>170</v>
      </c>
      <c r="C849" s="108" t="s">
        <v>4895</v>
      </c>
      <c r="D849" s="123">
        <v>37475</v>
      </c>
      <c r="E849" s="109" t="s">
        <v>4462</v>
      </c>
      <c r="F849" s="120"/>
      <c r="G849" s="120" t="s">
        <v>241</v>
      </c>
      <c r="J849" s="120"/>
      <c r="M849" s="120"/>
      <c r="P849" s="120"/>
      <c r="S849" s="120"/>
      <c r="V849" s="120"/>
      <c r="Y849" s="120"/>
      <c r="AB849" s="120"/>
      <c r="AE849" s="120"/>
    </row>
    <row r="850" spans="1:256" s="108" customFormat="1" x14ac:dyDescent="0.2">
      <c r="C850" s="108" t="s">
        <v>1715</v>
      </c>
      <c r="D850" s="123">
        <v>35398</v>
      </c>
      <c r="E850" s="116" t="s">
        <v>756</v>
      </c>
      <c r="F850" s="120" t="s">
        <v>677</v>
      </c>
      <c r="G850" s="120"/>
      <c r="H850" s="108" t="s">
        <v>397</v>
      </c>
      <c r="I850" s="108" t="s">
        <v>170</v>
      </c>
      <c r="J850" s="120" t="s">
        <v>398</v>
      </c>
      <c r="K850" s="108" t="s">
        <v>399</v>
      </c>
      <c r="L850" s="108" t="s">
        <v>140</v>
      </c>
      <c r="M850" s="120" t="s">
        <v>141</v>
      </c>
      <c r="N850" s="108" t="s">
        <v>402</v>
      </c>
      <c r="O850" s="108" t="s">
        <v>140</v>
      </c>
      <c r="P850" s="120" t="s">
        <v>141</v>
      </c>
      <c r="Q850" s="108" t="s">
        <v>397</v>
      </c>
      <c r="R850" s="108" t="s">
        <v>140</v>
      </c>
      <c r="S850" s="120" t="s">
        <v>388</v>
      </c>
      <c r="T850" s="108" t="s">
        <v>397</v>
      </c>
      <c r="U850" s="108" t="s">
        <v>140</v>
      </c>
      <c r="V850" s="120" t="s">
        <v>412</v>
      </c>
      <c r="Y850" s="120"/>
      <c r="AB850" s="120"/>
      <c r="AE850" s="120"/>
      <c r="BB850" s="36"/>
      <c r="BC850" s="36"/>
      <c r="BE850" s="36"/>
      <c r="BF850" s="36"/>
      <c r="BH850" s="36"/>
      <c r="BI850" s="36"/>
      <c r="BK850" s="36"/>
      <c r="BL850" s="36"/>
      <c r="BN850" s="36"/>
      <c r="BO850" s="8"/>
      <c r="BR850" s="8"/>
      <c r="BS850" s="8"/>
      <c r="BT850" s="8"/>
      <c r="BU850" s="8"/>
      <c r="BW850" s="9"/>
      <c r="BX850" s="9"/>
    </row>
    <row r="851" spans="1:256" s="108" customFormat="1" x14ac:dyDescent="0.2">
      <c r="A851" s="108" t="s">
        <v>340</v>
      </c>
      <c r="B851" s="116" t="s">
        <v>454</v>
      </c>
      <c r="C851" s="108" t="s">
        <v>4271</v>
      </c>
      <c r="D851" s="123">
        <v>35996</v>
      </c>
      <c r="E851" s="109" t="s">
        <v>99</v>
      </c>
      <c r="F851" s="109"/>
      <c r="G851" s="120" t="s">
        <v>941</v>
      </c>
      <c r="H851" s="108" t="s">
        <v>340</v>
      </c>
      <c r="I851" s="116" t="s">
        <v>330</v>
      </c>
      <c r="J851" s="120" t="s">
        <v>341</v>
      </c>
      <c r="K851" s="108" t="s">
        <v>340</v>
      </c>
      <c r="L851" s="116" t="s">
        <v>330</v>
      </c>
      <c r="M851" s="120" t="s">
        <v>341</v>
      </c>
      <c r="O851" s="116"/>
      <c r="P851" s="120"/>
      <c r="R851" s="116"/>
      <c r="S851" s="120"/>
      <c r="U851" s="116"/>
      <c r="V851" s="120"/>
      <c r="X851" s="116"/>
      <c r="Y851" s="120"/>
      <c r="AA851" s="116"/>
      <c r="AB851" s="120"/>
      <c r="AD851" s="116"/>
      <c r="AE851" s="120"/>
      <c r="AG851" s="116"/>
      <c r="AH851" s="120"/>
      <c r="AJ851" s="116"/>
      <c r="AK851" s="120"/>
      <c r="AM851" s="116"/>
      <c r="AN851" s="120"/>
    </row>
    <row r="852" spans="1:256" x14ac:dyDescent="0.2">
      <c r="A852" s="108" t="s">
        <v>226</v>
      </c>
      <c r="B852" s="108" t="s">
        <v>232</v>
      </c>
      <c r="C852" s="108" t="s">
        <v>4896</v>
      </c>
      <c r="D852" s="123">
        <v>37594</v>
      </c>
      <c r="E852" s="109" t="s">
        <v>1815</v>
      </c>
      <c r="F852" s="120"/>
      <c r="G852" s="120" t="s">
        <v>240</v>
      </c>
      <c r="H852" s="108"/>
      <c r="I852" s="108"/>
      <c r="J852" s="120"/>
      <c r="K852" s="108"/>
      <c r="L852" s="108"/>
      <c r="M852" s="120"/>
      <c r="N852" s="108"/>
      <c r="O852" s="108"/>
      <c r="P852" s="120"/>
      <c r="Q852" s="108"/>
      <c r="R852" s="108"/>
      <c r="S852" s="120"/>
      <c r="T852" s="108"/>
      <c r="U852" s="108"/>
      <c r="V852" s="120"/>
      <c r="W852" s="108"/>
      <c r="X852" s="108"/>
      <c r="Y852" s="120"/>
      <c r="Z852" s="108"/>
      <c r="AA852" s="108"/>
      <c r="AB852" s="120"/>
      <c r="AC852" s="108"/>
      <c r="AD852" s="108"/>
      <c r="AE852" s="120"/>
      <c r="AF852" s="108"/>
      <c r="AG852" s="108"/>
      <c r="AH852" s="108"/>
      <c r="AI852" s="108"/>
      <c r="AJ852" s="108"/>
      <c r="AK852" s="108"/>
      <c r="AL852" s="108"/>
      <c r="AM852" s="108"/>
      <c r="AN852" s="108"/>
      <c r="AO852" s="108"/>
      <c r="AP852" s="108"/>
      <c r="AQ852" s="108"/>
      <c r="AR852" s="108"/>
      <c r="AS852" s="108"/>
      <c r="AT852" s="108"/>
      <c r="AU852" s="108"/>
      <c r="AV852" s="108"/>
      <c r="AW852" s="108"/>
      <c r="AX852" s="108"/>
      <c r="AY852" s="108"/>
      <c r="AZ852" s="108"/>
    </row>
    <row r="853" spans="1:256" s="108" customFormat="1" x14ac:dyDescent="0.2">
      <c r="A853" s="108" t="s">
        <v>402</v>
      </c>
      <c r="B853" s="108" t="s">
        <v>242</v>
      </c>
      <c r="C853" s="108" t="s">
        <v>845</v>
      </c>
      <c r="D853" s="123">
        <v>35011</v>
      </c>
      <c r="E853" s="109" t="s">
        <v>516</v>
      </c>
      <c r="F853" s="109" t="s">
        <v>516</v>
      </c>
      <c r="G853" s="120" t="s">
        <v>167</v>
      </c>
      <c r="H853" s="108" t="s">
        <v>386</v>
      </c>
      <c r="I853" s="109" t="s">
        <v>177</v>
      </c>
      <c r="J853" s="109" t="s">
        <v>164</v>
      </c>
      <c r="K853" s="108" t="s">
        <v>402</v>
      </c>
      <c r="L853" s="109" t="s">
        <v>170</v>
      </c>
      <c r="M853" s="109" t="s">
        <v>141</v>
      </c>
      <c r="N853" s="108" t="s">
        <v>386</v>
      </c>
      <c r="O853" s="109" t="s">
        <v>170</v>
      </c>
      <c r="P853" s="109" t="s">
        <v>164</v>
      </c>
      <c r="Q853" s="108" t="s">
        <v>402</v>
      </c>
      <c r="R853" s="109" t="s">
        <v>170</v>
      </c>
      <c r="S853" s="109" t="s">
        <v>141</v>
      </c>
      <c r="T853" s="108" t="s">
        <v>386</v>
      </c>
      <c r="U853" s="109" t="s">
        <v>170</v>
      </c>
      <c r="V853" s="109" t="s">
        <v>393</v>
      </c>
      <c r="W853" s="108" t="s">
        <v>386</v>
      </c>
      <c r="X853" s="109" t="s">
        <v>170</v>
      </c>
      <c r="Y853" s="109" t="s">
        <v>164</v>
      </c>
      <c r="Z853" s="108" t="s">
        <v>402</v>
      </c>
      <c r="AA853" s="109" t="s">
        <v>170</v>
      </c>
      <c r="AB853" s="109" t="s">
        <v>141</v>
      </c>
      <c r="AD853" s="109"/>
      <c r="AE853" s="109"/>
      <c r="AG853" s="109"/>
      <c r="AH853" s="109"/>
      <c r="AJ853" s="109"/>
      <c r="AK853" s="109"/>
      <c r="AM853" s="109"/>
      <c r="AN853" s="109"/>
      <c r="AP853" s="109"/>
      <c r="AQ853" s="109"/>
      <c r="AS853" s="109"/>
      <c r="AT853" s="109"/>
      <c r="AV853" s="109"/>
      <c r="AW853" s="109"/>
      <c r="AY853" s="109"/>
      <c r="AZ853" s="109"/>
    </row>
    <row r="854" spans="1:256" s="108" customFormat="1" x14ac:dyDescent="0.2">
      <c r="C854" s="108" t="s">
        <v>4897</v>
      </c>
      <c r="D854" s="123">
        <v>36993</v>
      </c>
      <c r="E854" s="109" t="s">
        <v>90</v>
      </c>
      <c r="F854" s="120" t="s">
        <v>90</v>
      </c>
      <c r="G854" s="120"/>
      <c r="J854" s="120"/>
      <c r="K854" s="108" t="s">
        <v>329</v>
      </c>
      <c r="L854" s="108" t="s">
        <v>207</v>
      </c>
      <c r="M854" s="120" t="s">
        <v>269</v>
      </c>
      <c r="N854" s="108" t="s">
        <v>329</v>
      </c>
      <c r="O854" s="108" t="s">
        <v>207</v>
      </c>
      <c r="P854" s="120" t="s">
        <v>248</v>
      </c>
      <c r="S854" s="120"/>
      <c r="V854" s="120"/>
      <c r="Y854" s="120"/>
      <c r="AB854" s="120"/>
      <c r="AE854" s="120"/>
    </row>
    <row r="855" spans="1:256" x14ac:dyDescent="0.2">
      <c r="A855" s="108"/>
      <c r="B855" s="108"/>
      <c r="C855" s="108" t="s">
        <v>3445</v>
      </c>
      <c r="D855" s="123">
        <v>34313</v>
      </c>
      <c r="E855" s="116" t="s">
        <v>585</v>
      </c>
      <c r="F855" s="120" t="s">
        <v>301</v>
      </c>
      <c r="G855" s="120"/>
      <c r="H855" s="108" t="s">
        <v>397</v>
      </c>
      <c r="I855" s="108" t="s">
        <v>242</v>
      </c>
      <c r="J855" s="120" t="s">
        <v>398</v>
      </c>
      <c r="K855" s="108" t="s">
        <v>384</v>
      </c>
      <c r="L855" s="108" t="s">
        <v>454</v>
      </c>
      <c r="M855" s="120" t="s">
        <v>433</v>
      </c>
      <c r="N855" s="108" t="s">
        <v>384</v>
      </c>
      <c r="O855" s="108" t="s">
        <v>454</v>
      </c>
      <c r="P855" s="120" t="s">
        <v>408</v>
      </c>
      <c r="Q855" s="108" t="s">
        <v>384</v>
      </c>
      <c r="R855" s="108" t="s">
        <v>454</v>
      </c>
      <c r="S855" s="120" t="s">
        <v>406</v>
      </c>
      <c r="T855" s="108" t="s">
        <v>409</v>
      </c>
      <c r="U855" s="108" t="s">
        <v>454</v>
      </c>
      <c r="V855" s="120" t="s">
        <v>406</v>
      </c>
      <c r="W855" s="108" t="s">
        <v>384</v>
      </c>
      <c r="X855" s="108" t="s">
        <v>454</v>
      </c>
      <c r="Y855" s="120" t="s">
        <v>833</v>
      </c>
      <c r="Z855" s="108" t="s">
        <v>384</v>
      </c>
      <c r="AA855" s="108" t="s">
        <v>454</v>
      </c>
      <c r="AB855" s="120" t="s">
        <v>622</v>
      </c>
      <c r="AC855" s="108" t="s">
        <v>384</v>
      </c>
      <c r="AD855" s="108" t="s">
        <v>454</v>
      </c>
      <c r="AE855" s="120" t="s">
        <v>406</v>
      </c>
      <c r="AF855" s="108"/>
      <c r="AG855" s="108"/>
      <c r="AH855" s="108"/>
      <c r="AI855" s="108"/>
      <c r="AJ855" s="108"/>
      <c r="AK855" s="108"/>
      <c r="AL855" s="108"/>
      <c r="AM855" s="108"/>
      <c r="AN855" s="108"/>
      <c r="AO855" s="108"/>
      <c r="AP855" s="108"/>
      <c r="AQ855" s="108"/>
      <c r="AR855" s="108"/>
      <c r="AS855" s="108"/>
      <c r="AT855" s="108"/>
      <c r="AU855" s="108"/>
      <c r="AV855" s="108"/>
      <c r="AW855" s="108"/>
      <c r="AX855" s="108"/>
      <c r="AY855" s="108"/>
      <c r="AZ855" s="108"/>
      <c r="BA855" s="108"/>
      <c r="BB855" s="108"/>
      <c r="BC855" s="108"/>
      <c r="BD855" s="108"/>
      <c r="BE855" s="108"/>
      <c r="BF855" s="108"/>
      <c r="BG855" s="108"/>
      <c r="BH855" s="108"/>
      <c r="BI855" s="108"/>
      <c r="BJ855" s="108"/>
      <c r="BK855" s="108"/>
      <c r="BL855" s="108"/>
      <c r="BM855" s="108"/>
      <c r="BN855" s="108"/>
      <c r="BO855" s="108"/>
      <c r="BP855" s="108"/>
      <c r="BQ855" s="108"/>
      <c r="BR855" s="108"/>
      <c r="BS855" s="108"/>
      <c r="BT855" s="108"/>
      <c r="BU855" s="108"/>
      <c r="BV855" s="108"/>
      <c r="BW855" s="108"/>
      <c r="BX855" s="108"/>
    </row>
    <row r="856" spans="1:256" s="108" customFormat="1" x14ac:dyDescent="0.2">
      <c r="C856" s="108" t="s">
        <v>4898</v>
      </c>
      <c r="D856" s="40">
        <v>33431</v>
      </c>
      <c r="E856" s="109" t="s">
        <v>2127</v>
      </c>
      <c r="F856" s="108" t="s">
        <v>1391</v>
      </c>
      <c r="G856" s="120"/>
      <c r="I856" s="116"/>
      <c r="J856" s="127"/>
      <c r="K856" s="108" t="s">
        <v>258</v>
      </c>
      <c r="L856" s="116" t="s">
        <v>170</v>
      </c>
      <c r="M856" s="127" t="s">
        <v>241</v>
      </c>
      <c r="N856" s="108" t="s">
        <v>212</v>
      </c>
      <c r="O856" s="116" t="s">
        <v>316</v>
      </c>
      <c r="P856" s="127" t="s">
        <v>266</v>
      </c>
      <c r="Q856" s="108" t="s">
        <v>212</v>
      </c>
      <c r="R856" s="116" t="s">
        <v>316</v>
      </c>
      <c r="S856" s="127" t="s">
        <v>240</v>
      </c>
      <c r="T856" s="100" t="s">
        <v>212</v>
      </c>
      <c r="U856" s="116" t="s">
        <v>583</v>
      </c>
      <c r="V856" s="127" t="s">
        <v>228</v>
      </c>
      <c r="W856" s="100" t="s">
        <v>212</v>
      </c>
      <c r="X856" s="116" t="s">
        <v>331</v>
      </c>
      <c r="Y856" s="127" t="s">
        <v>228</v>
      </c>
      <c r="Z856" s="100" t="s">
        <v>212</v>
      </c>
      <c r="AA856" s="116" t="s">
        <v>331</v>
      </c>
      <c r="AB856" s="127" t="s">
        <v>228</v>
      </c>
      <c r="AC856" s="100" t="s">
        <v>212</v>
      </c>
      <c r="AD856" s="116" t="s">
        <v>331</v>
      </c>
      <c r="AE856" s="127" t="s">
        <v>228</v>
      </c>
      <c r="AF856" s="100" t="s">
        <v>212</v>
      </c>
      <c r="AG856" s="116" t="s">
        <v>331</v>
      </c>
      <c r="AH856" s="127" t="s">
        <v>259</v>
      </c>
      <c r="AI856" s="100" t="s">
        <v>226</v>
      </c>
      <c r="AJ856" s="116" t="s">
        <v>331</v>
      </c>
      <c r="AK856" s="127" t="s">
        <v>201</v>
      </c>
      <c r="AL856" s="100" t="s">
        <v>3162</v>
      </c>
      <c r="AM856" s="116" t="s">
        <v>331</v>
      </c>
      <c r="AN856" s="127" t="s">
        <v>223</v>
      </c>
      <c r="BB856" s="36"/>
      <c r="BC856" s="36"/>
      <c r="BE856" s="36"/>
      <c r="BF856" s="36"/>
      <c r="BH856" s="36"/>
      <c r="BI856" s="36"/>
      <c r="BK856" s="36"/>
      <c r="BL856" s="36"/>
      <c r="BN856" s="36"/>
      <c r="BO856" s="8"/>
      <c r="BR856" s="8"/>
      <c r="BS856" s="8"/>
      <c r="BT856" s="8"/>
      <c r="BU856" s="8"/>
      <c r="BW856" s="9"/>
      <c r="BX856" s="9"/>
    </row>
    <row r="857" spans="1:256" s="108" customFormat="1" x14ac:dyDescent="0.2">
      <c r="C857" s="108" t="s">
        <v>4899</v>
      </c>
      <c r="D857" s="123">
        <v>35020</v>
      </c>
      <c r="E857" s="109" t="s">
        <v>391</v>
      </c>
      <c r="F857" s="109" t="s">
        <v>362</v>
      </c>
      <c r="G857" s="120"/>
      <c r="I857" s="109"/>
      <c r="J857" s="109"/>
      <c r="K857" s="108" t="s">
        <v>397</v>
      </c>
      <c r="L857" s="109" t="s">
        <v>93</v>
      </c>
      <c r="M857" s="109" t="s">
        <v>398</v>
      </c>
      <c r="O857" s="109"/>
      <c r="P857" s="109"/>
      <c r="Q857" s="108" t="s">
        <v>386</v>
      </c>
      <c r="R857" s="109" t="s">
        <v>93</v>
      </c>
      <c r="S857" s="109" t="s">
        <v>167</v>
      </c>
      <c r="T857" s="108" t="s">
        <v>386</v>
      </c>
      <c r="U857" s="109" t="s">
        <v>93</v>
      </c>
      <c r="V857" s="109" t="s">
        <v>393</v>
      </c>
      <c r="W857" s="108" t="s">
        <v>399</v>
      </c>
      <c r="X857" s="109" t="s">
        <v>93</v>
      </c>
      <c r="Y857" s="109" t="s">
        <v>141</v>
      </c>
      <c r="Z857" s="108" t="s">
        <v>399</v>
      </c>
      <c r="AA857" s="109" t="s">
        <v>93</v>
      </c>
      <c r="AB857" s="109" t="s">
        <v>141</v>
      </c>
      <c r="AD857" s="109"/>
      <c r="AE857" s="109"/>
      <c r="AG857" s="109"/>
      <c r="AH857" s="109"/>
      <c r="AJ857" s="109"/>
      <c r="AK857" s="109"/>
      <c r="AM857" s="109"/>
      <c r="AN857" s="109"/>
      <c r="AP857" s="109"/>
      <c r="AQ857" s="109"/>
      <c r="AS857" s="109"/>
      <c r="AT857" s="109"/>
      <c r="AV857" s="109"/>
      <c r="AW857" s="109"/>
      <c r="AY857" s="109"/>
      <c r="AZ857" s="109"/>
      <c r="BB857" s="109"/>
      <c r="BC857" s="109"/>
      <c r="BE857" s="109"/>
      <c r="BF857" s="109"/>
      <c r="BH857" s="109"/>
      <c r="BI857" s="109"/>
      <c r="BK857" s="109"/>
      <c r="BL857" s="109"/>
      <c r="BN857" s="109"/>
      <c r="BO857" s="109"/>
      <c r="BQ857" s="123"/>
      <c r="BR857" s="109"/>
      <c r="BS857" s="116"/>
      <c r="BU857" s="120"/>
      <c r="BV857" s="116"/>
      <c r="BW857" s="116"/>
      <c r="BX857" s="125"/>
    </row>
    <row r="858" spans="1:256" s="108" customFormat="1" x14ac:dyDescent="0.2">
      <c r="C858" s="108" t="s">
        <v>4260</v>
      </c>
      <c r="D858" s="123">
        <v>36679</v>
      </c>
      <c r="E858" s="109" t="s">
        <v>172</v>
      </c>
      <c r="F858" s="120" t="s">
        <v>441</v>
      </c>
      <c r="G858" s="120"/>
      <c r="H858" s="108" t="s">
        <v>184</v>
      </c>
      <c r="I858" s="108" t="s">
        <v>330</v>
      </c>
      <c r="J858" s="120"/>
      <c r="M858" s="120"/>
      <c r="P858" s="120"/>
      <c r="S858" s="120"/>
      <c r="V858" s="120"/>
      <c r="Y858" s="120"/>
      <c r="AB858" s="120"/>
      <c r="AE858" s="120"/>
    </row>
    <row r="859" spans="1:256" s="108" customFormat="1" x14ac:dyDescent="0.2">
      <c r="C859" s="108" t="s">
        <v>847</v>
      </c>
      <c r="D859" s="123">
        <v>36661</v>
      </c>
      <c r="E859" s="109" t="s">
        <v>719</v>
      </c>
      <c r="F859" s="120" t="s">
        <v>115</v>
      </c>
      <c r="G859" s="120"/>
      <c r="H859" s="108" t="s">
        <v>639</v>
      </c>
      <c r="I859" s="108" t="s">
        <v>324</v>
      </c>
      <c r="J859" s="120"/>
      <c r="M859" s="120"/>
      <c r="P859" s="120"/>
      <c r="S859" s="120"/>
      <c r="V859" s="120"/>
      <c r="Y859" s="120"/>
      <c r="AB859" s="120"/>
      <c r="AE859" s="120"/>
    </row>
    <row r="860" spans="1:256" x14ac:dyDescent="0.2">
      <c r="A860" s="108" t="s">
        <v>212</v>
      </c>
      <c r="B860" s="108" t="s">
        <v>454</v>
      </c>
      <c r="C860" s="108" t="s">
        <v>3504</v>
      </c>
      <c r="D860" s="123">
        <v>35466</v>
      </c>
      <c r="E860" s="116" t="s">
        <v>150</v>
      </c>
      <c r="F860" s="116" t="s">
        <v>150</v>
      </c>
      <c r="G860" s="120" t="s">
        <v>196</v>
      </c>
      <c r="H860" s="108" t="s">
        <v>263</v>
      </c>
      <c r="I860" s="108" t="s">
        <v>434</v>
      </c>
      <c r="J860" s="120" t="s">
        <v>587</v>
      </c>
      <c r="K860" s="108" t="s">
        <v>226</v>
      </c>
      <c r="L860" s="108" t="s">
        <v>118</v>
      </c>
      <c r="M860" s="120" t="s">
        <v>248</v>
      </c>
      <c r="N860" s="108" t="s">
        <v>226</v>
      </c>
      <c r="O860" s="108" t="s">
        <v>118</v>
      </c>
      <c r="P860" s="120" t="s">
        <v>201</v>
      </c>
      <c r="Q860" s="108" t="s">
        <v>226</v>
      </c>
      <c r="R860" s="108" t="s">
        <v>118</v>
      </c>
      <c r="S860" s="120" t="s">
        <v>196</v>
      </c>
      <c r="T860" s="108" t="s">
        <v>226</v>
      </c>
      <c r="U860" s="108" t="s">
        <v>118</v>
      </c>
      <c r="V860" s="120" t="s">
        <v>203</v>
      </c>
      <c r="W860" s="108"/>
      <c r="X860" s="108"/>
      <c r="Y860" s="120"/>
      <c r="Z860" s="108"/>
      <c r="AA860" s="108"/>
      <c r="AB860" s="120"/>
      <c r="AC860" s="108"/>
      <c r="AD860" s="108"/>
      <c r="AE860" s="120"/>
      <c r="AF860" s="108"/>
      <c r="AG860" s="108"/>
      <c r="AH860" s="108"/>
      <c r="AI860" s="108"/>
      <c r="AJ860" s="108"/>
      <c r="AK860" s="108"/>
      <c r="AL860" s="108"/>
      <c r="AM860" s="108"/>
      <c r="AN860" s="108"/>
      <c r="AO860" s="108"/>
      <c r="AP860" s="108"/>
      <c r="AQ860" s="108"/>
      <c r="AR860" s="108"/>
      <c r="AS860" s="108"/>
      <c r="AT860" s="108"/>
      <c r="AU860" s="108"/>
      <c r="AV860" s="108"/>
      <c r="AW860" s="108"/>
      <c r="AX860" s="108"/>
      <c r="AY860" s="108"/>
      <c r="AZ860" s="108"/>
      <c r="BA860" s="108"/>
      <c r="BB860" s="109"/>
      <c r="BC860" s="109"/>
      <c r="BD860" s="108"/>
      <c r="BE860" s="109"/>
      <c r="BF860" s="109"/>
      <c r="BG860" s="108"/>
      <c r="BH860" s="109"/>
      <c r="BI860" s="109"/>
      <c r="BJ860" s="108"/>
      <c r="BK860" s="109"/>
      <c r="BL860" s="109"/>
      <c r="BM860" s="108"/>
      <c r="BN860" s="109"/>
      <c r="BO860" s="109"/>
      <c r="BP860" s="108"/>
      <c r="BQ860" s="123"/>
      <c r="BR860" s="109"/>
      <c r="BS860" s="116"/>
      <c r="BT860" s="108"/>
      <c r="BU860" s="120"/>
      <c r="BV860" s="116"/>
      <c r="BW860" s="116"/>
      <c r="BX860" s="125"/>
      <c r="BY860" s="108"/>
      <c r="BZ860" s="108"/>
      <c r="CA860" s="108"/>
      <c r="CB860" s="108"/>
      <c r="CC860" s="108"/>
      <c r="CD860" s="108"/>
      <c r="CE860" s="108"/>
      <c r="CF860" s="108"/>
      <c r="CG860" s="108"/>
      <c r="CH860" s="108"/>
      <c r="CI860" s="108"/>
      <c r="CJ860" s="108"/>
      <c r="CK860" s="108"/>
      <c r="CL860" s="108"/>
      <c r="CM860" s="108"/>
      <c r="CN860" s="108"/>
      <c r="CO860" s="108"/>
      <c r="CP860" s="108"/>
      <c r="CQ860" s="108"/>
      <c r="CR860" s="108"/>
      <c r="CS860" s="108"/>
      <c r="CT860" s="108"/>
      <c r="CU860" s="108"/>
      <c r="CV860" s="108"/>
      <c r="CW860" s="108"/>
      <c r="CX860" s="108"/>
      <c r="CY860" s="108"/>
      <c r="CZ860" s="108"/>
      <c r="DA860" s="108"/>
      <c r="DB860" s="108"/>
      <c r="DC860" s="108"/>
      <c r="DD860" s="108"/>
      <c r="DE860" s="108"/>
      <c r="DF860" s="108"/>
      <c r="DG860" s="108"/>
      <c r="DH860" s="108"/>
      <c r="DI860" s="108"/>
      <c r="DJ860" s="108"/>
      <c r="DK860" s="108"/>
      <c r="DL860" s="108"/>
      <c r="DM860" s="108"/>
      <c r="DN860" s="108"/>
      <c r="DO860" s="108"/>
      <c r="DP860" s="108"/>
      <c r="DQ860" s="108"/>
      <c r="DR860" s="108"/>
      <c r="DS860" s="108"/>
      <c r="DT860" s="108"/>
      <c r="DU860" s="108"/>
      <c r="DV860" s="108"/>
      <c r="DW860" s="108"/>
      <c r="DX860" s="108"/>
      <c r="DY860" s="108"/>
      <c r="DZ860" s="108"/>
      <c r="EA860" s="108"/>
      <c r="EB860" s="108"/>
      <c r="EC860" s="108"/>
      <c r="ED860" s="108"/>
      <c r="EE860" s="108"/>
      <c r="EF860" s="108"/>
      <c r="EG860" s="108"/>
      <c r="EH860" s="108"/>
      <c r="EI860" s="108"/>
      <c r="EJ860" s="108"/>
      <c r="EK860" s="108"/>
      <c r="EL860" s="108"/>
      <c r="EM860" s="108"/>
      <c r="EN860" s="108"/>
      <c r="EO860" s="108"/>
      <c r="EP860" s="108"/>
      <c r="EQ860" s="108"/>
      <c r="ER860" s="108"/>
      <c r="ES860" s="108"/>
      <c r="ET860" s="108"/>
      <c r="EU860" s="108"/>
      <c r="EV860" s="108"/>
      <c r="EW860" s="108"/>
      <c r="EX860" s="108"/>
      <c r="EY860" s="108"/>
      <c r="EZ860" s="108"/>
      <c r="FA860" s="108"/>
      <c r="FB860" s="108"/>
      <c r="FC860" s="108"/>
      <c r="FD860" s="108"/>
      <c r="FE860" s="108"/>
      <c r="FF860" s="108"/>
      <c r="FG860" s="108"/>
      <c r="FH860" s="108"/>
      <c r="FI860" s="108"/>
      <c r="FJ860" s="108"/>
      <c r="FK860" s="108"/>
      <c r="FL860" s="108"/>
      <c r="FM860" s="108"/>
      <c r="FN860" s="108"/>
      <c r="FO860" s="108"/>
      <c r="FP860" s="108"/>
      <c r="FQ860" s="108"/>
      <c r="FR860" s="108"/>
      <c r="FS860" s="108"/>
      <c r="FT860" s="108"/>
      <c r="FU860" s="108"/>
      <c r="FV860" s="108"/>
      <c r="FW860" s="108"/>
      <c r="FX860" s="108"/>
      <c r="FY860" s="108"/>
      <c r="FZ860" s="108"/>
      <c r="GA860" s="108"/>
      <c r="GB860" s="108"/>
      <c r="GC860" s="108"/>
      <c r="GD860" s="108"/>
      <c r="GE860" s="108"/>
      <c r="GF860" s="108"/>
      <c r="GG860" s="108"/>
      <c r="GH860" s="108"/>
      <c r="GI860" s="108"/>
      <c r="GJ860" s="108"/>
      <c r="GK860" s="108"/>
      <c r="GL860" s="108"/>
      <c r="GM860" s="108"/>
      <c r="GN860" s="108"/>
      <c r="GO860" s="108"/>
      <c r="GP860" s="108"/>
      <c r="GQ860" s="108"/>
      <c r="GR860" s="108"/>
      <c r="GS860" s="108"/>
      <c r="GT860" s="108"/>
      <c r="GU860" s="108"/>
      <c r="GV860" s="108"/>
      <c r="GW860" s="108"/>
      <c r="GX860" s="108"/>
      <c r="GY860" s="108"/>
      <c r="GZ860" s="108"/>
      <c r="HA860" s="108"/>
      <c r="HB860" s="108"/>
      <c r="HC860" s="108"/>
      <c r="HD860" s="108"/>
      <c r="HE860" s="108"/>
      <c r="HF860" s="108"/>
      <c r="HG860" s="108"/>
      <c r="HH860" s="108"/>
      <c r="HI860" s="108"/>
      <c r="HJ860" s="108"/>
      <c r="HK860" s="108"/>
      <c r="HL860" s="108"/>
      <c r="HM860" s="108"/>
      <c r="HN860" s="108"/>
      <c r="HO860" s="108"/>
      <c r="HP860" s="108"/>
      <c r="HQ860" s="108"/>
      <c r="HR860" s="108"/>
      <c r="HS860" s="108"/>
      <c r="HT860" s="108"/>
      <c r="HU860" s="108"/>
      <c r="HV860" s="108"/>
      <c r="HW860" s="108"/>
      <c r="HX860" s="108"/>
      <c r="HY860" s="108"/>
      <c r="HZ860" s="108"/>
      <c r="IA860" s="108"/>
      <c r="IB860" s="108"/>
      <c r="IC860" s="108"/>
      <c r="ID860" s="108"/>
      <c r="IE860" s="108"/>
      <c r="IF860" s="108"/>
      <c r="IG860" s="108"/>
      <c r="IH860" s="108"/>
      <c r="II860" s="108"/>
      <c r="IJ860" s="108"/>
      <c r="IK860" s="108"/>
      <c r="IL860" s="108"/>
      <c r="IM860" s="108"/>
      <c r="IN860" s="108"/>
      <c r="IO860" s="108"/>
      <c r="IP860" s="108"/>
      <c r="IQ860" s="108"/>
      <c r="IR860" s="108"/>
      <c r="IS860" s="108"/>
      <c r="IT860" s="108"/>
      <c r="IU860" s="108"/>
      <c r="IV860" s="108"/>
    </row>
    <row r="861" spans="1:256" x14ac:dyDescent="0.2">
      <c r="A861" s="108" t="s">
        <v>298</v>
      </c>
      <c r="B861" s="108" t="s">
        <v>123</v>
      </c>
      <c r="C861" s="108" t="s">
        <v>4207</v>
      </c>
      <c r="D861" s="123">
        <v>35825</v>
      </c>
      <c r="E861" s="109" t="s">
        <v>416</v>
      </c>
      <c r="F861" s="120"/>
      <c r="G861" s="120" t="s">
        <v>241</v>
      </c>
      <c r="H861" s="108" t="s">
        <v>298</v>
      </c>
      <c r="I861" s="108" t="s">
        <v>123</v>
      </c>
      <c r="J861" s="120" t="s">
        <v>339</v>
      </c>
      <c r="K861" s="108"/>
      <c r="L861" s="108"/>
      <c r="M861" s="120"/>
      <c r="N861" s="108"/>
      <c r="O861" s="108"/>
      <c r="P861" s="120"/>
      <c r="Q861" s="108"/>
      <c r="R861" s="108"/>
      <c r="S861" s="120"/>
      <c r="T861" s="108"/>
      <c r="U861" s="108"/>
      <c r="V861" s="120"/>
      <c r="W861" s="108"/>
      <c r="X861" s="108"/>
      <c r="Y861" s="120"/>
      <c r="Z861" s="108"/>
      <c r="AA861" s="108"/>
      <c r="AB861" s="120"/>
      <c r="AC861" s="108"/>
      <c r="AD861" s="108"/>
      <c r="AE861" s="120"/>
      <c r="AF861" s="108"/>
      <c r="AG861" s="108"/>
      <c r="AH861" s="108"/>
      <c r="AI861" s="108"/>
      <c r="AJ861" s="108"/>
      <c r="AK861" s="108"/>
      <c r="AL861" s="108"/>
      <c r="AM861" s="108"/>
      <c r="AN861" s="108"/>
      <c r="AO861" s="108"/>
      <c r="AP861" s="108"/>
      <c r="AQ861" s="108"/>
      <c r="AR861" s="108"/>
      <c r="AS861" s="108"/>
      <c r="AT861" s="108"/>
      <c r="AU861" s="108"/>
      <c r="AV861" s="108"/>
      <c r="AW861" s="108"/>
      <c r="AX861" s="108"/>
      <c r="AY861" s="108"/>
      <c r="AZ861" s="108"/>
    </row>
    <row r="862" spans="1:256" s="108" customFormat="1" x14ac:dyDescent="0.2">
      <c r="C862" t="s">
        <v>4900</v>
      </c>
      <c r="D862" s="40">
        <v>32243</v>
      </c>
      <c r="E862" s="36" t="s">
        <v>4901</v>
      </c>
      <c r="F862" s="36" t="s">
        <v>4902</v>
      </c>
      <c r="G862" s="120"/>
      <c r="H862" s="100"/>
      <c r="I862" s="36"/>
      <c r="J862" s="36"/>
      <c r="K862" s="100" t="s">
        <v>397</v>
      </c>
      <c r="L862" s="36" t="s">
        <v>215</v>
      </c>
      <c r="M862" s="36" t="s">
        <v>398</v>
      </c>
      <c r="N862" s="100" t="s">
        <v>384</v>
      </c>
      <c r="O862" s="36" t="s">
        <v>123</v>
      </c>
      <c r="P862" s="36" t="s">
        <v>406</v>
      </c>
      <c r="Q862" s="100" t="s">
        <v>409</v>
      </c>
      <c r="R862" s="36" t="s">
        <v>123</v>
      </c>
      <c r="S862" s="36" t="s">
        <v>412</v>
      </c>
      <c r="T862" s="100" t="s">
        <v>409</v>
      </c>
      <c r="U862" s="36" t="s">
        <v>123</v>
      </c>
      <c r="V862" s="36" t="s">
        <v>629</v>
      </c>
      <c r="W862" s="100" t="s">
        <v>409</v>
      </c>
      <c r="X862" s="36" t="s">
        <v>123</v>
      </c>
      <c r="Y862" s="36" t="s">
        <v>629</v>
      </c>
      <c r="Z862" s="100" t="s">
        <v>402</v>
      </c>
      <c r="AA862" s="36" t="s">
        <v>215</v>
      </c>
      <c r="AB862" s="36" t="s">
        <v>393</v>
      </c>
      <c r="AC862" s="100" t="s">
        <v>402</v>
      </c>
      <c r="AD862" s="36" t="s">
        <v>215</v>
      </c>
      <c r="AE862" s="36" t="s">
        <v>164</v>
      </c>
      <c r="AF862" s="100" t="s">
        <v>399</v>
      </c>
      <c r="AG862" s="36" t="s">
        <v>215</v>
      </c>
      <c r="AH862" s="36" t="s">
        <v>393</v>
      </c>
      <c r="AI862" s="100" t="s">
        <v>386</v>
      </c>
      <c r="AJ862" s="36" t="s">
        <v>215</v>
      </c>
      <c r="AK862" s="36" t="s">
        <v>141</v>
      </c>
      <c r="AL862" s="100" t="s">
        <v>386</v>
      </c>
      <c r="AM862" s="36" t="s">
        <v>215</v>
      </c>
      <c r="AN862" s="36" t="s">
        <v>167</v>
      </c>
      <c r="AO862" t="s">
        <v>386</v>
      </c>
      <c r="AP862" s="36" t="s">
        <v>215</v>
      </c>
      <c r="AQ862" s="36" t="s">
        <v>141</v>
      </c>
      <c r="AR862" t="s">
        <v>386</v>
      </c>
      <c r="AS862" s="36" t="s">
        <v>215</v>
      </c>
      <c r="AT862" s="36" t="s">
        <v>393</v>
      </c>
      <c r="AU862" t="s">
        <v>386</v>
      </c>
      <c r="AV862" s="36" t="s">
        <v>215</v>
      </c>
      <c r="AW862" s="36" t="s">
        <v>164</v>
      </c>
      <c r="AX862" t="s">
        <v>402</v>
      </c>
      <c r="AY862" s="36" t="s">
        <v>215</v>
      </c>
      <c r="AZ862" s="36" t="s">
        <v>164</v>
      </c>
    </row>
    <row r="863" spans="1:256" ht="12.75" customHeight="1" x14ac:dyDescent="0.2">
      <c r="A863" s="108" t="s">
        <v>80</v>
      </c>
      <c r="B863" s="108" t="s">
        <v>252</v>
      </c>
      <c r="C863" s="108" t="s">
        <v>2315</v>
      </c>
      <c r="D863" s="123">
        <v>35437</v>
      </c>
      <c r="E863" s="109" t="s">
        <v>2316</v>
      </c>
      <c r="F863" s="109" t="s">
        <v>516</v>
      </c>
      <c r="G863" s="120"/>
      <c r="H863" s="108" t="s">
        <v>80</v>
      </c>
      <c r="I863" s="109" t="s">
        <v>252</v>
      </c>
      <c r="J863" s="109"/>
      <c r="K863" s="108" t="s">
        <v>80</v>
      </c>
      <c r="L863" s="109" t="s">
        <v>252</v>
      </c>
      <c r="M863" s="109"/>
      <c r="N863" s="108" t="s">
        <v>80</v>
      </c>
      <c r="O863" s="109" t="s">
        <v>252</v>
      </c>
      <c r="P863" s="109"/>
      <c r="Q863" s="108" t="s">
        <v>80</v>
      </c>
      <c r="R863" s="109" t="s">
        <v>252</v>
      </c>
      <c r="S863" s="109"/>
      <c r="T863" s="108" t="s">
        <v>80</v>
      </c>
      <c r="U863" s="109" t="s">
        <v>252</v>
      </c>
      <c r="V863" s="109"/>
      <c r="W863" s="108" t="s">
        <v>80</v>
      </c>
      <c r="X863" s="109" t="s">
        <v>252</v>
      </c>
      <c r="Y863" s="109"/>
      <c r="Z863" s="108" t="s">
        <v>80</v>
      </c>
      <c r="AA863" s="109" t="s">
        <v>252</v>
      </c>
      <c r="AB863" s="109"/>
      <c r="AC863" s="108"/>
      <c r="AD863" s="109"/>
      <c r="AE863" s="109"/>
      <c r="AF863" s="108"/>
      <c r="AG863" s="109"/>
      <c r="AH863" s="109"/>
      <c r="AI863" s="108"/>
      <c r="AJ863" s="109"/>
      <c r="AK863" s="109"/>
      <c r="AL863" s="108"/>
      <c r="AM863" s="109"/>
      <c r="AN863" s="109"/>
      <c r="AO863" s="108"/>
      <c r="AP863" s="109"/>
      <c r="AQ863" s="109"/>
      <c r="AR863" s="108"/>
      <c r="AS863" s="109"/>
      <c r="AT863" s="109"/>
      <c r="AU863" s="108"/>
      <c r="AV863" s="109"/>
      <c r="AW863" s="109"/>
      <c r="AX863" s="108"/>
      <c r="AY863" s="109"/>
      <c r="AZ863" s="109"/>
      <c r="BA863" s="108"/>
      <c r="BB863" s="108"/>
      <c r="BC863" s="108"/>
      <c r="BD863" s="108"/>
      <c r="BE863" s="108"/>
      <c r="BF863" s="108"/>
      <c r="BG863" s="108"/>
      <c r="BH863" s="108"/>
      <c r="BI863" s="108"/>
      <c r="BJ863" s="108"/>
      <c r="BK863" s="108"/>
      <c r="BL863" s="108"/>
      <c r="BM863" s="108"/>
      <c r="BN863" s="108"/>
      <c r="BO863" s="108"/>
      <c r="BP863" s="108"/>
      <c r="BQ863" s="108"/>
      <c r="BR863" s="108"/>
      <c r="BS863" s="108"/>
      <c r="BT863" s="108"/>
      <c r="BU863" s="108"/>
      <c r="BV863" s="108"/>
      <c r="BW863" s="108"/>
      <c r="BX863" s="108"/>
      <c r="BY863" s="108"/>
      <c r="BZ863" s="108"/>
      <c r="CA863" s="108"/>
      <c r="CB863" s="108"/>
      <c r="CC863" s="108"/>
      <c r="CD863" s="108"/>
      <c r="CE863" s="108"/>
      <c r="CF863" s="108"/>
      <c r="CG863" s="108"/>
      <c r="CH863" s="108"/>
      <c r="CI863" s="108"/>
      <c r="CJ863" s="108"/>
      <c r="CK863" s="108"/>
      <c r="CL863" s="108"/>
      <c r="CM863" s="108"/>
      <c r="CN863" s="108"/>
      <c r="CO863" s="108"/>
      <c r="CP863" s="108"/>
      <c r="CQ863" s="108"/>
      <c r="CR863" s="108"/>
      <c r="CS863" s="108"/>
      <c r="CT863" s="108"/>
      <c r="CU863" s="108"/>
      <c r="CV863" s="108"/>
      <c r="CW863" s="108"/>
      <c r="CX863" s="108"/>
      <c r="CY863" s="108"/>
      <c r="CZ863" s="108"/>
      <c r="DA863" s="108"/>
      <c r="DB863" s="108"/>
      <c r="DC863" s="108"/>
      <c r="DD863" s="108"/>
      <c r="DE863" s="108"/>
      <c r="DF863" s="108"/>
      <c r="DG863" s="108"/>
      <c r="DH863" s="108"/>
      <c r="DI863" s="108"/>
      <c r="DJ863" s="108"/>
      <c r="DK863" s="108"/>
      <c r="DL863" s="108"/>
      <c r="DM863" s="108"/>
      <c r="DN863" s="108"/>
      <c r="DO863" s="108"/>
      <c r="DP863" s="108"/>
      <c r="DQ863" s="108"/>
      <c r="DR863" s="108"/>
      <c r="DS863" s="108"/>
      <c r="DT863" s="108"/>
      <c r="DU863" s="108"/>
      <c r="DV863" s="108"/>
      <c r="DW863" s="108"/>
      <c r="DX863" s="108"/>
      <c r="DY863" s="108"/>
      <c r="DZ863" s="108"/>
      <c r="EA863" s="108"/>
      <c r="EB863" s="108"/>
      <c r="EC863" s="108"/>
      <c r="ED863" s="108"/>
      <c r="EE863" s="108"/>
      <c r="EF863" s="108"/>
      <c r="EG863" s="108"/>
      <c r="EH863" s="108"/>
      <c r="EI863" s="108"/>
      <c r="EJ863" s="108"/>
      <c r="EK863" s="108"/>
      <c r="EL863" s="108"/>
      <c r="EM863" s="108"/>
      <c r="EN863" s="108"/>
      <c r="EO863" s="108"/>
      <c r="EP863" s="108"/>
      <c r="EQ863" s="108"/>
      <c r="ER863" s="108"/>
      <c r="ES863" s="108"/>
      <c r="ET863" s="108"/>
      <c r="EU863" s="108"/>
      <c r="EV863" s="108"/>
      <c r="EW863" s="108"/>
      <c r="EX863" s="108"/>
      <c r="EY863" s="108"/>
      <c r="EZ863" s="108"/>
      <c r="FA863" s="108"/>
      <c r="FB863" s="108"/>
      <c r="FC863" s="108"/>
      <c r="FD863" s="108"/>
      <c r="FE863" s="108"/>
      <c r="FF863" s="108"/>
      <c r="FG863" s="108"/>
      <c r="FH863" s="108"/>
      <c r="FI863" s="108"/>
      <c r="FJ863" s="108"/>
      <c r="FK863" s="108"/>
      <c r="FL863" s="108"/>
      <c r="FM863" s="108"/>
      <c r="FN863" s="108"/>
      <c r="FO863" s="108"/>
      <c r="FP863" s="108"/>
      <c r="FQ863" s="108"/>
      <c r="FR863" s="108"/>
      <c r="FS863" s="108"/>
      <c r="FT863" s="108"/>
      <c r="FU863" s="108"/>
      <c r="FV863" s="108"/>
      <c r="FW863" s="108"/>
      <c r="FX863" s="108"/>
      <c r="FY863" s="108"/>
      <c r="FZ863" s="108"/>
      <c r="GA863" s="108"/>
      <c r="GB863" s="108"/>
      <c r="GC863" s="108"/>
      <c r="GD863" s="108"/>
      <c r="GE863" s="108"/>
      <c r="GF863" s="108"/>
      <c r="GG863" s="108"/>
      <c r="GH863" s="108"/>
      <c r="GI863" s="108"/>
      <c r="GJ863" s="108"/>
      <c r="GK863" s="108"/>
      <c r="GL863" s="108"/>
      <c r="GM863" s="108"/>
      <c r="GN863" s="108"/>
      <c r="GO863" s="108"/>
      <c r="GP863" s="108"/>
      <c r="GQ863" s="108"/>
      <c r="GR863" s="108"/>
      <c r="GS863" s="108"/>
      <c r="GT863" s="108"/>
      <c r="GU863" s="108"/>
      <c r="GV863" s="108"/>
      <c r="GW863" s="108"/>
      <c r="GX863" s="108"/>
      <c r="GY863" s="108"/>
      <c r="GZ863" s="108"/>
      <c r="HA863" s="108"/>
      <c r="HB863" s="108"/>
      <c r="HC863" s="108"/>
      <c r="HD863" s="108"/>
      <c r="HE863" s="108"/>
      <c r="HF863" s="108"/>
      <c r="HG863" s="108"/>
      <c r="HH863" s="108"/>
      <c r="HI863" s="108"/>
      <c r="HJ863" s="108"/>
      <c r="HK863" s="108"/>
      <c r="HL863" s="108"/>
      <c r="HM863" s="108"/>
      <c r="HN863" s="108"/>
      <c r="HO863" s="108"/>
      <c r="HP863" s="108"/>
      <c r="HQ863" s="108"/>
      <c r="HR863" s="108"/>
      <c r="HS863" s="108"/>
      <c r="HT863" s="108"/>
      <c r="HU863" s="108"/>
      <c r="HV863" s="108"/>
      <c r="HW863" s="108"/>
      <c r="HX863" s="108"/>
      <c r="HY863" s="108"/>
      <c r="HZ863" s="108"/>
      <c r="IA863" s="108"/>
      <c r="IB863" s="108"/>
      <c r="IC863" s="108"/>
      <c r="ID863" s="108"/>
      <c r="IE863" s="108"/>
      <c r="IF863" s="108"/>
      <c r="IG863" s="108"/>
      <c r="IH863" s="108"/>
      <c r="II863" s="108"/>
      <c r="IJ863" s="108"/>
      <c r="IK863" s="108"/>
      <c r="IL863" s="108"/>
      <c r="IM863" s="108"/>
      <c r="IN863" s="108"/>
      <c r="IO863" s="108"/>
      <c r="IP863" s="108"/>
      <c r="IQ863" s="108"/>
      <c r="IR863" s="108"/>
      <c r="IS863" s="108"/>
      <c r="IT863" s="108"/>
      <c r="IU863" s="108"/>
      <c r="IV863" s="108"/>
    </row>
    <row r="864" spans="1:256" s="108" customFormat="1" x14ac:dyDescent="0.2">
      <c r="A864" s="120"/>
      <c r="B864" s="120"/>
      <c r="C864" s="108" t="s">
        <v>1387</v>
      </c>
      <c r="D864" s="123">
        <v>37251</v>
      </c>
      <c r="E864" s="109" t="s">
        <v>144</v>
      </c>
      <c r="F864" s="120" t="s">
        <v>115</v>
      </c>
      <c r="G864" s="120"/>
      <c r="H864" s="108" t="s">
        <v>315</v>
      </c>
      <c r="I864" s="108" t="s">
        <v>128</v>
      </c>
      <c r="J864" s="120" t="s">
        <v>266</v>
      </c>
      <c r="M864" s="120"/>
      <c r="P864" s="120"/>
      <c r="S864" s="120"/>
      <c r="V864" s="120"/>
      <c r="Y864" s="120"/>
      <c r="AB864" s="120"/>
      <c r="AE864" s="120"/>
    </row>
    <row r="865" spans="1:256" s="108" customFormat="1" x14ac:dyDescent="0.2">
      <c r="A865" s="108" t="s">
        <v>315</v>
      </c>
      <c r="B865" s="108" t="s">
        <v>128</v>
      </c>
      <c r="C865" s="108" t="s">
        <v>1387</v>
      </c>
      <c r="D865" s="123">
        <v>37251</v>
      </c>
      <c r="E865" s="109" t="s">
        <v>144</v>
      </c>
      <c r="F865" s="120"/>
      <c r="G865" s="120" t="s">
        <v>241</v>
      </c>
      <c r="J865" s="120"/>
      <c r="M865" s="120"/>
      <c r="P865" s="120"/>
      <c r="S865" s="120"/>
      <c r="V865" s="120"/>
      <c r="Y865" s="120"/>
      <c r="AB865" s="120"/>
      <c r="AE865" s="120"/>
    </row>
    <row r="866" spans="1:256" ht="12.75" customHeight="1" x14ac:dyDescent="0.2">
      <c r="A866" s="108" t="s">
        <v>386</v>
      </c>
      <c r="B866" s="108" t="s">
        <v>170</v>
      </c>
      <c r="C866" s="108" t="s">
        <v>3113</v>
      </c>
      <c r="D866" s="123">
        <v>35440</v>
      </c>
      <c r="E866" s="109" t="s">
        <v>607</v>
      </c>
      <c r="F866" s="120" t="s">
        <v>1515</v>
      </c>
      <c r="G866" s="120" t="s">
        <v>167</v>
      </c>
      <c r="H866" s="108" t="s">
        <v>386</v>
      </c>
      <c r="I866" s="108" t="s">
        <v>170</v>
      </c>
      <c r="J866" s="120" t="s">
        <v>393</v>
      </c>
      <c r="K866" s="108" t="s">
        <v>399</v>
      </c>
      <c r="L866" s="108" t="s">
        <v>316</v>
      </c>
      <c r="M866" s="120" t="s">
        <v>141</v>
      </c>
      <c r="N866" s="108" t="s">
        <v>386</v>
      </c>
      <c r="O866" s="108" t="s">
        <v>316</v>
      </c>
      <c r="P866" s="120" t="s">
        <v>164</v>
      </c>
      <c r="Q866" s="108"/>
      <c r="R866" s="108"/>
      <c r="S866" s="120"/>
      <c r="T866" s="108"/>
      <c r="U866" s="108"/>
      <c r="V866" s="120"/>
      <c r="W866" s="108"/>
      <c r="X866" s="108"/>
      <c r="Y866" s="120"/>
      <c r="Z866" s="108"/>
      <c r="AA866" s="108"/>
      <c r="AB866" s="120"/>
      <c r="AC866" s="108"/>
      <c r="AD866" s="108"/>
      <c r="AE866" s="120"/>
      <c r="AF866" s="108"/>
      <c r="AG866" s="108"/>
      <c r="AH866" s="108"/>
      <c r="AI866" s="108"/>
      <c r="AJ866" s="108"/>
      <c r="AK866" s="108"/>
      <c r="AL866" s="108"/>
      <c r="AM866" s="108"/>
      <c r="AN866" s="108"/>
      <c r="AO866" s="108"/>
      <c r="AP866" s="108"/>
      <c r="AQ866" s="108"/>
      <c r="AR866" s="108"/>
      <c r="AS866" s="108"/>
      <c r="AT866" s="108"/>
      <c r="AU866" s="108"/>
      <c r="AV866" s="108"/>
      <c r="AW866" s="108"/>
      <c r="AX866" s="108"/>
      <c r="AY866" s="108"/>
      <c r="AZ866" s="108"/>
      <c r="BA866" s="108"/>
      <c r="BB866" s="108"/>
      <c r="BC866" s="108"/>
      <c r="BD866" s="108"/>
      <c r="BE866" s="108"/>
      <c r="BF866" s="108"/>
      <c r="BG866" s="108"/>
      <c r="BH866" s="108"/>
      <c r="BI866" s="108"/>
      <c r="BJ866" s="108"/>
      <c r="BK866" s="108"/>
      <c r="BL866" s="108"/>
      <c r="BM866" s="108"/>
      <c r="BN866" s="108"/>
      <c r="BO866" s="108"/>
      <c r="BP866" s="108"/>
      <c r="BQ866" s="108"/>
      <c r="BR866" s="108"/>
      <c r="BS866" s="108"/>
      <c r="BT866" s="108"/>
      <c r="BU866" s="108"/>
      <c r="BV866" s="108"/>
      <c r="BW866" s="108"/>
      <c r="BX866" s="108"/>
      <c r="BY866" s="108"/>
      <c r="BZ866" s="108"/>
      <c r="CA866" s="108"/>
      <c r="CB866" s="108"/>
      <c r="CC866" s="108"/>
      <c r="CD866" s="108"/>
      <c r="CE866" s="108"/>
      <c r="CF866" s="108"/>
      <c r="CG866" s="108"/>
      <c r="CH866" s="108"/>
      <c r="CI866" s="108"/>
      <c r="CJ866" s="108"/>
      <c r="CK866" s="108"/>
      <c r="CL866" s="108"/>
      <c r="CM866" s="108"/>
      <c r="CN866" s="108"/>
      <c r="CO866" s="108"/>
      <c r="CP866" s="108"/>
      <c r="CQ866" s="108"/>
      <c r="CR866" s="108"/>
      <c r="CS866" s="108"/>
      <c r="CT866" s="108"/>
      <c r="CU866" s="108"/>
      <c r="CV866" s="108"/>
      <c r="CW866" s="108"/>
      <c r="CX866" s="108"/>
      <c r="CY866" s="108"/>
      <c r="CZ866" s="108"/>
      <c r="DA866" s="108"/>
      <c r="DB866" s="108"/>
      <c r="DC866" s="108"/>
      <c r="DD866" s="108"/>
      <c r="DE866" s="108"/>
      <c r="DF866" s="108"/>
      <c r="DG866" s="108"/>
      <c r="DH866" s="108"/>
      <c r="DI866" s="108"/>
      <c r="DJ866" s="108"/>
      <c r="DK866" s="108"/>
      <c r="DL866" s="108"/>
      <c r="DM866" s="108"/>
      <c r="DN866" s="108"/>
      <c r="DO866" s="108"/>
      <c r="DP866" s="108"/>
      <c r="DQ866" s="108"/>
      <c r="DR866" s="108"/>
      <c r="DS866" s="108"/>
      <c r="DT866" s="108"/>
      <c r="DU866" s="108"/>
      <c r="DV866" s="108"/>
      <c r="DW866" s="108"/>
      <c r="DX866" s="108"/>
      <c r="DY866" s="108"/>
      <c r="DZ866" s="108"/>
      <c r="EA866" s="108"/>
      <c r="EB866" s="108"/>
      <c r="EC866" s="108"/>
      <c r="ED866" s="108"/>
      <c r="EE866" s="108"/>
      <c r="EF866" s="108"/>
      <c r="EG866" s="108"/>
      <c r="EH866" s="108"/>
      <c r="EI866" s="108"/>
      <c r="EJ866" s="108"/>
      <c r="EK866" s="108"/>
      <c r="EL866" s="108"/>
      <c r="EM866" s="108"/>
      <c r="EN866" s="108"/>
      <c r="EO866" s="108"/>
      <c r="EP866" s="108"/>
      <c r="EQ866" s="108"/>
      <c r="ER866" s="108"/>
      <c r="ES866" s="108"/>
      <c r="ET866" s="108"/>
      <c r="EU866" s="108"/>
      <c r="EV866" s="108"/>
      <c r="EW866" s="108"/>
      <c r="EX866" s="108"/>
      <c r="EY866" s="108"/>
      <c r="EZ866" s="108"/>
      <c r="FA866" s="108"/>
      <c r="FB866" s="108"/>
      <c r="FC866" s="108"/>
      <c r="FD866" s="108"/>
      <c r="FE866" s="108"/>
      <c r="FF866" s="108"/>
      <c r="FG866" s="108"/>
      <c r="FH866" s="108"/>
      <c r="FI866" s="108"/>
      <c r="FJ866" s="108"/>
      <c r="FK866" s="108"/>
      <c r="FL866" s="108"/>
      <c r="FM866" s="108"/>
      <c r="FN866" s="108"/>
      <c r="FO866" s="108"/>
      <c r="FP866" s="108"/>
      <c r="FQ866" s="108"/>
      <c r="FR866" s="108"/>
      <c r="FS866" s="108"/>
      <c r="FT866" s="108"/>
      <c r="FU866" s="108"/>
      <c r="FV866" s="108"/>
      <c r="FW866" s="108"/>
      <c r="FX866" s="108"/>
      <c r="FY866" s="108"/>
      <c r="FZ866" s="108"/>
      <c r="GA866" s="108"/>
      <c r="GB866" s="108"/>
      <c r="GC866" s="108"/>
      <c r="GD866" s="108"/>
      <c r="GE866" s="108"/>
      <c r="GF866" s="108"/>
      <c r="GG866" s="108"/>
      <c r="GH866" s="108"/>
      <c r="GI866" s="108"/>
      <c r="GJ866" s="108"/>
      <c r="GK866" s="108"/>
      <c r="GL866" s="108"/>
      <c r="GM866" s="108"/>
      <c r="GN866" s="108"/>
      <c r="GO866" s="108"/>
      <c r="GP866" s="108"/>
      <c r="GQ866" s="108"/>
      <c r="GR866" s="108"/>
      <c r="GS866" s="108"/>
      <c r="GT866" s="108"/>
      <c r="GU866" s="108"/>
      <c r="GV866" s="108"/>
      <c r="GW866" s="108"/>
      <c r="GX866" s="108"/>
      <c r="GY866" s="108"/>
      <c r="GZ866" s="108"/>
      <c r="HA866" s="108"/>
      <c r="HB866" s="108"/>
      <c r="HC866" s="108"/>
      <c r="HD866" s="108"/>
      <c r="HE866" s="108"/>
      <c r="HF866" s="108"/>
      <c r="HG866" s="108"/>
      <c r="HH866" s="108"/>
      <c r="HI866" s="108"/>
      <c r="HJ866" s="108"/>
      <c r="HK866" s="108"/>
      <c r="HL866" s="108"/>
      <c r="HM866" s="108"/>
      <c r="HN866" s="108"/>
      <c r="HO866" s="108"/>
      <c r="HP866" s="108"/>
      <c r="HQ866" s="108"/>
      <c r="HR866" s="108"/>
      <c r="HS866" s="108"/>
      <c r="HT866" s="108"/>
      <c r="HU866" s="108"/>
      <c r="HV866" s="108"/>
      <c r="HW866" s="108"/>
      <c r="HX866" s="108"/>
      <c r="HY866" s="108"/>
      <c r="HZ866" s="108"/>
      <c r="IA866" s="108"/>
      <c r="IB866" s="108"/>
      <c r="IC866" s="108"/>
      <c r="ID866" s="108"/>
      <c r="IE866" s="108"/>
      <c r="IF866" s="108"/>
      <c r="IG866" s="108"/>
      <c r="IH866" s="108"/>
      <c r="II866" s="108"/>
      <c r="IJ866" s="108"/>
      <c r="IK866" s="108"/>
      <c r="IL866" s="108"/>
      <c r="IM866" s="108"/>
      <c r="IN866" s="108"/>
      <c r="IO866" s="108"/>
      <c r="IP866" s="108"/>
      <c r="IQ866" s="108"/>
      <c r="IR866" s="108"/>
      <c r="IS866" s="108"/>
      <c r="IT866" s="108"/>
      <c r="IU866" s="108"/>
      <c r="IV866" s="108"/>
    </row>
    <row r="867" spans="1:256" s="108" customFormat="1" x14ac:dyDescent="0.2">
      <c r="A867" s="108" t="s">
        <v>340</v>
      </c>
      <c r="B867" s="108" t="s">
        <v>432</v>
      </c>
      <c r="C867" s="108" t="s">
        <v>4903</v>
      </c>
      <c r="D867" s="123">
        <v>36896</v>
      </c>
      <c r="E867" s="109" t="s">
        <v>4449</v>
      </c>
      <c r="F867" s="120"/>
      <c r="G867" s="120" t="s">
        <v>341</v>
      </c>
      <c r="J867" s="120"/>
      <c r="M867" s="120"/>
      <c r="P867" s="120"/>
      <c r="S867" s="120"/>
      <c r="V867" s="120"/>
      <c r="Y867" s="120"/>
      <c r="AB867" s="120"/>
      <c r="AE867" s="120"/>
    </row>
    <row r="868" spans="1:256" s="108" customFormat="1" x14ac:dyDescent="0.2">
      <c r="A868" t="s">
        <v>397</v>
      </c>
      <c r="B868" t="s">
        <v>232</v>
      </c>
      <c r="C868" s="108" t="s">
        <v>2075</v>
      </c>
      <c r="D868" s="123">
        <v>36070</v>
      </c>
      <c r="E868" s="109" t="s">
        <v>416</v>
      </c>
      <c r="F868" s="109" t="s">
        <v>1437</v>
      </c>
      <c r="G868" s="120" t="s">
        <v>406</v>
      </c>
      <c r="H868" s="108" t="s">
        <v>397</v>
      </c>
      <c r="I868" s="116" t="s">
        <v>232</v>
      </c>
      <c r="J868" s="120" t="s">
        <v>398</v>
      </c>
      <c r="K868" s="108" t="s">
        <v>397</v>
      </c>
      <c r="L868" s="116" t="s">
        <v>232</v>
      </c>
      <c r="M868" s="120" t="s">
        <v>398</v>
      </c>
      <c r="O868" s="116"/>
      <c r="P868" s="120"/>
      <c r="R868" s="116"/>
      <c r="S868" s="120"/>
      <c r="U868" s="116"/>
      <c r="V868" s="120"/>
      <c r="X868" s="116"/>
      <c r="Y868" s="120"/>
      <c r="AA868" s="116"/>
      <c r="AB868" s="120"/>
      <c r="AD868" s="116"/>
      <c r="AE868" s="120"/>
      <c r="AG868" s="116"/>
      <c r="AH868" s="120"/>
      <c r="AJ868" s="116"/>
      <c r="AK868" s="120"/>
      <c r="AM868" s="116"/>
      <c r="AN868" s="120"/>
    </row>
    <row r="869" spans="1:256" s="108" customFormat="1" x14ac:dyDescent="0.2">
      <c r="A869" s="108" t="s">
        <v>555</v>
      </c>
      <c r="B869" s="108" t="s">
        <v>81</v>
      </c>
      <c r="C869" s="108" t="s">
        <v>4326</v>
      </c>
      <c r="D869" s="123">
        <v>36121</v>
      </c>
      <c r="E869" s="109" t="s">
        <v>477</v>
      </c>
      <c r="F869" s="120"/>
      <c r="G869" s="120" t="s">
        <v>161</v>
      </c>
      <c r="H869" s="108" t="s">
        <v>194</v>
      </c>
      <c r="I869" s="108" t="s">
        <v>93</v>
      </c>
      <c r="J869" s="120" t="s">
        <v>273</v>
      </c>
      <c r="M869" s="120"/>
      <c r="P869" s="120"/>
      <c r="S869" s="120"/>
      <c r="V869" s="120"/>
      <c r="Y869" s="120"/>
      <c r="AB869" s="120"/>
      <c r="AE869" s="120"/>
    </row>
    <row r="870" spans="1:256" s="108" customFormat="1" x14ac:dyDescent="0.2">
      <c r="A870" s="108" t="s">
        <v>103</v>
      </c>
      <c r="B870" s="108" t="s">
        <v>185</v>
      </c>
      <c r="C870" s="108" t="s">
        <v>999</v>
      </c>
      <c r="D870" s="123">
        <v>35837</v>
      </c>
      <c r="E870" s="116" t="s">
        <v>1000</v>
      </c>
      <c r="F870" s="120" t="s">
        <v>4904</v>
      </c>
      <c r="G870" s="120" t="s">
        <v>998</v>
      </c>
      <c r="H870" s="108" t="s">
        <v>103</v>
      </c>
      <c r="I870" s="108" t="s">
        <v>185</v>
      </c>
      <c r="J870" s="120" t="s">
        <v>4905</v>
      </c>
      <c r="K870" s="108" t="s">
        <v>103</v>
      </c>
      <c r="L870" s="108" t="s">
        <v>583</v>
      </c>
      <c r="M870" s="120" t="s">
        <v>1003</v>
      </c>
      <c r="N870" s="108" t="s">
        <v>103</v>
      </c>
      <c r="O870" s="108" t="s">
        <v>583</v>
      </c>
      <c r="P870" s="120" t="s">
        <v>1004</v>
      </c>
      <c r="Q870" s="108" t="s">
        <v>103</v>
      </c>
      <c r="R870" s="108" t="s">
        <v>583</v>
      </c>
      <c r="S870" s="120" t="s">
        <v>1005</v>
      </c>
      <c r="T870" s="108" t="s">
        <v>103</v>
      </c>
      <c r="U870" s="108" t="s">
        <v>583</v>
      </c>
      <c r="V870" s="120" t="s">
        <v>1006</v>
      </c>
      <c r="W870" s="108" t="s">
        <v>103</v>
      </c>
      <c r="X870" s="108" t="s">
        <v>331</v>
      </c>
      <c r="Y870" s="120" t="s">
        <v>1007</v>
      </c>
      <c r="AB870" s="120"/>
      <c r="AE870" s="120"/>
    </row>
    <row r="871" spans="1:256" x14ac:dyDescent="0.2">
      <c r="A871" s="108" t="s">
        <v>202</v>
      </c>
      <c r="B871" s="108" t="s">
        <v>93</v>
      </c>
      <c r="C871" s="108" t="s">
        <v>4142</v>
      </c>
      <c r="D871" s="123">
        <v>36308</v>
      </c>
      <c r="E871" s="109" t="s">
        <v>677</v>
      </c>
      <c r="F871" s="120" t="s">
        <v>4584</v>
      </c>
      <c r="G871" s="120" t="s">
        <v>241</v>
      </c>
      <c r="H871" s="108" t="s">
        <v>202</v>
      </c>
      <c r="I871" s="108" t="s">
        <v>242</v>
      </c>
      <c r="J871" s="120" t="s">
        <v>241</v>
      </c>
      <c r="K871" s="108" t="s">
        <v>202</v>
      </c>
      <c r="L871" s="108" t="s">
        <v>242</v>
      </c>
      <c r="M871" s="120" t="s">
        <v>241</v>
      </c>
      <c r="N871" s="108" t="s">
        <v>265</v>
      </c>
      <c r="O871" s="108" t="s">
        <v>242</v>
      </c>
      <c r="P871" s="120" t="s">
        <v>241</v>
      </c>
      <c r="Q871" s="108" t="s">
        <v>258</v>
      </c>
      <c r="R871" s="108" t="s">
        <v>242</v>
      </c>
      <c r="S871" s="120" t="s">
        <v>241</v>
      </c>
      <c r="T871" s="108"/>
      <c r="U871" s="108"/>
      <c r="V871" s="120"/>
      <c r="W871" s="108"/>
      <c r="X871" s="108"/>
      <c r="Y871" s="120"/>
      <c r="Z871" s="108"/>
      <c r="AA871" s="108"/>
      <c r="AB871" s="120"/>
      <c r="AC871" s="108"/>
      <c r="AD871" s="108"/>
      <c r="AE871" s="120"/>
      <c r="AF871" s="108"/>
      <c r="AG871" s="108"/>
      <c r="AH871" s="108"/>
      <c r="AI871" s="108"/>
      <c r="AJ871" s="108"/>
      <c r="AK871" s="108"/>
      <c r="AL871" s="108"/>
      <c r="AM871" s="108"/>
      <c r="AN871" s="108"/>
      <c r="AO871" s="108"/>
      <c r="AP871" s="108"/>
      <c r="AQ871" s="108"/>
      <c r="AR871" s="108"/>
      <c r="AS871" s="108"/>
      <c r="AT871" s="108"/>
      <c r="AU871" s="108"/>
      <c r="AV871" s="108"/>
      <c r="AW871" s="108"/>
      <c r="AX871" s="108"/>
      <c r="AY871" s="108"/>
      <c r="AZ871" s="108"/>
      <c r="BA871" s="108"/>
      <c r="BB871" s="108"/>
      <c r="BC871" s="108"/>
      <c r="BD871" s="108"/>
      <c r="BE871" s="108"/>
      <c r="BF871" s="108"/>
      <c r="BG871" s="108"/>
      <c r="BH871" s="108"/>
      <c r="BI871" s="108"/>
      <c r="BJ871" s="108"/>
      <c r="BK871" s="108"/>
      <c r="BL871" s="108"/>
      <c r="BM871" s="108"/>
      <c r="BN871" s="108"/>
      <c r="BO871" s="108"/>
      <c r="BP871" s="108"/>
      <c r="BQ871" s="108"/>
      <c r="BR871" s="108"/>
      <c r="BS871" s="108"/>
      <c r="BT871" s="108"/>
      <c r="BU871" s="108"/>
      <c r="BV871" s="108"/>
      <c r="BW871" s="108"/>
      <c r="BX871" s="108"/>
      <c r="BY871" s="108"/>
      <c r="BZ871" s="108"/>
      <c r="CA871" s="108"/>
      <c r="CB871" s="108"/>
      <c r="CC871" s="108"/>
      <c r="CD871" s="108"/>
      <c r="CE871" s="108"/>
      <c r="CF871" s="108"/>
      <c r="CG871" s="108"/>
      <c r="CH871" s="108"/>
      <c r="CI871" s="108"/>
      <c r="CJ871" s="108"/>
      <c r="CK871" s="108"/>
      <c r="CL871" s="108"/>
      <c r="CM871" s="108"/>
      <c r="CN871" s="108"/>
      <c r="CO871" s="108"/>
      <c r="CP871" s="108"/>
      <c r="CQ871" s="108"/>
      <c r="CR871" s="108"/>
      <c r="CS871" s="108"/>
      <c r="CT871" s="108"/>
      <c r="CU871" s="108"/>
      <c r="CV871" s="108"/>
      <c r="CW871" s="108"/>
      <c r="CX871" s="108"/>
      <c r="CY871" s="108"/>
      <c r="CZ871" s="108"/>
      <c r="DA871" s="108"/>
      <c r="DB871" s="108"/>
      <c r="DC871" s="108"/>
      <c r="DD871" s="108"/>
      <c r="DE871" s="108"/>
      <c r="DF871" s="108"/>
      <c r="DG871" s="108"/>
      <c r="DH871" s="108"/>
      <c r="DI871" s="108"/>
      <c r="DJ871" s="108"/>
      <c r="DK871" s="108"/>
      <c r="DL871" s="108"/>
      <c r="DM871" s="108"/>
      <c r="DN871" s="108"/>
      <c r="DO871" s="108"/>
      <c r="DP871" s="108"/>
      <c r="DQ871" s="108"/>
      <c r="DR871" s="108"/>
      <c r="DS871" s="108"/>
      <c r="DT871" s="108"/>
      <c r="DU871" s="108"/>
      <c r="DV871" s="108"/>
      <c r="DW871" s="108"/>
      <c r="DX871" s="108"/>
      <c r="DY871" s="108"/>
      <c r="DZ871" s="108"/>
      <c r="EA871" s="108"/>
      <c r="EB871" s="108"/>
      <c r="EC871" s="108"/>
      <c r="ED871" s="108"/>
      <c r="EE871" s="108"/>
      <c r="EF871" s="108"/>
      <c r="EG871" s="108"/>
      <c r="EH871" s="108"/>
      <c r="EI871" s="108"/>
      <c r="EJ871" s="108"/>
      <c r="EK871" s="108"/>
      <c r="EL871" s="108"/>
      <c r="EM871" s="108"/>
      <c r="EN871" s="108"/>
      <c r="EO871" s="108"/>
      <c r="EP871" s="108"/>
      <c r="EQ871" s="108"/>
      <c r="ER871" s="108"/>
      <c r="ES871" s="108"/>
      <c r="ET871" s="108"/>
      <c r="EU871" s="108"/>
      <c r="EV871" s="108"/>
      <c r="EW871" s="108"/>
      <c r="EX871" s="108"/>
      <c r="EY871" s="108"/>
      <c r="EZ871" s="108"/>
      <c r="FA871" s="108"/>
      <c r="FB871" s="108"/>
      <c r="FC871" s="108"/>
      <c r="FD871" s="108"/>
      <c r="FE871" s="108"/>
      <c r="FF871" s="108"/>
      <c r="FG871" s="108"/>
      <c r="FH871" s="108"/>
      <c r="FI871" s="108"/>
      <c r="FJ871" s="108"/>
      <c r="FK871" s="108"/>
      <c r="FL871" s="108"/>
      <c r="FM871" s="108"/>
      <c r="FN871" s="108"/>
      <c r="FO871" s="108"/>
      <c r="FP871" s="108"/>
      <c r="FQ871" s="108"/>
      <c r="FR871" s="108"/>
      <c r="FS871" s="108"/>
      <c r="FT871" s="108"/>
      <c r="FU871" s="108"/>
      <c r="FV871" s="108"/>
      <c r="FW871" s="108"/>
      <c r="FX871" s="108"/>
      <c r="FY871" s="108"/>
      <c r="FZ871" s="108"/>
      <c r="GA871" s="108"/>
      <c r="GB871" s="108"/>
      <c r="GC871" s="108"/>
      <c r="GD871" s="108"/>
      <c r="GE871" s="108"/>
      <c r="GF871" s="108"/>
      <c r="GG871" s="108"/>
      <c r="GH871" s="108"/>
      <c r="GI871" s="108"/>
      <c r="GJ871" s="108"/>
      <c r="GK871" s="108"/>
      <c r="GL871" s="108"/>
      <c r="GM871" s="108"/>
      <c r="GN871" s="108"/>
      <c r="GO871" s="108"/>
      <c r="GP871" s="108"/>
      <c r="GQ871" s="108"/>
      <c r="GR871" s="108"/>
      <c r="GS871" s="108"/>
      <c r="GT871" s="108"/>
      <c r="GU871" s="108"/>
      <c r="GV871" s="108"/>
      <c r="GW871" s="108"/>
      <c r="GX871" s="108"/>
      <c r="GY871" s="108"/>
      <c r="GZ871" s="108"/>
      <c r="HA871" s="108"/>
      <c r="HB871" s="108"/>
      <c r="HC871" s="108"/>
      <c r="HD871" s="108"/>
      <c r="HE871" s="108"/>
      <c r="HF871" s="108"/>
      <c r="HG871" s="108"/>
      <c r="HH871" s="108"/>
      <c r="HI871" s="108"/>
      <c r="HJ871" s="108"/>
      <c r="HK871" s="108"/>
      <c r="HL871" s="108"/>
      <c r="HM871" s="108"/>
      <c r="HN871" s="108"/>
      <c r="HO871" s="108"/>
      <c r="HP871" s="108"/>
      <c r="HQ871" s="108"/>
      <c r="HR871" s="108"/>
      <c r="HS871" s="108"/>
      <c r="HT871" s="108"/>
      <c r="HU871" s="108"/>
      <c r="HV871" s="108"/>
      <c r="HW871" s="108"/>
      <c r="HX871" s="108"/>
      <c r="HY871" s="108"/>
      <c r="HZ871" s="108"/>
      <c r="IA871" s="108"/>
      <c r="IB871" s="108"/>
      <c r="IC871" s="108"/>
      <c r="ID871" s="108"/>
      <c r="IE871" s="108"/>
      <c r="IF871" s="108"/>
      <c r="IG871" s="108"/>
      <c r="IH871" s="108"/>
      <c r="II871" s="108"/>
      <c r="IJ871" s="108"/>
      <c r="IK871" s="108"/>
      <c r="IL871" s="108"/>
      <c r="IM871" s="108"/>
      <c r="IN871" s="108"/>
      <c r="IO871" s="108"/>
      <c r="IP871" s="108"/>
      <c r="IQ871" s="108"/>
      <c r="IR871" s="108"/>
      <c r="IS871" s="108"/>
      <c r="IT871" s="108"/>
      <c r="IU871" s="108"/>
      <c r="IV871" s="108"/>
    </row>
    <row r="872" spans="1:256" s="108" customFormat="1" x14ac:dyDescent="0.2">
      <c r="A872" s="108" t="s">
        <v>202</v>
      </c>
      <c r="B872" s="108" t="s">
        <v>242</v>
      </c>
      <c r="C872" s="108" t="s">
        <v>3397</v>
      </c>
      <c r="D872" s="123">
        <v>35552</v>
      </c>
      <c r="E872" s="116" t="s">
        <v>121</v>
      </c>
      <c r="F872" s="120" t="s">
        <v>677</v>
      </c>
      <c r="G872" s="120" t="s">
        <v>273</v>
      </c>
      <c r="H872" s="108" t="s">
        <v>202</v>
      </c>
      <c r="I872" s="108" t="s">
        <v>583</v>
      </c>
      <c r="J872" s="120" t="s">
        <v>269</v>
      </c>
      <c r="K872" s="108" t="s">
        <v>202</v>
      </c>
      <c r="L872" s="108" t="s">
        <v>583</v>
      </c>
      <c r="M872" s="120" t="s">
        <v>201</v>
      </c>
      <c r="N872" s="108" t="s">
        <v>202</v>
      </c>
      <c r="O872" s="108" t="s">
        <v>583</v>
      </c>
      <c r="P872" s="120" t="s">
        <v>248</v>
      </c>
      <c r="Q872" s="108" t="s">
        <v>202</v>
      </c>
      <c r="R872" s="108" t="s">
        <v>583</v>
      </c>
      <c r="S872" s="120" t="s">
        <v>224</v>
      </c>
      <c r="T872" s="120"/>
      <c r="W872" s="108" t="s">
        <v>717</v>
      </c>
      <c r="X872" s="108" t="s">
        <v>331</v>
      </c>
      <c r="Y872" s="120" t="s">
        <v>241</v>
      </c>
      <c r="AB872" s="120"/>
      <c r="AE872" s="120"/>
    </row>
    <row r="873" spans="1:256" s="108" customFormat="1" x14ac:dyDescent="0.2">
      <c r="A873" s="108" t="s">
        <v>963</v>
      </c>
      <c r="B873" s="108" t="s">
        <v>242</v>
      </c>
      <c r="C873" s="108" t="s">
        <v>965</v>
      </c>
      <c r="D873" s="123">
        <v>35280</v>
      </c>
      <c r="E873" s="109" t="s">
        <v>966</v>
      </c>
      <c r="F873" s="109" t="s">
        <v>4906</v>
      </c>
      <c r="G873" s="120" t="s">
        <v>964</v>
      </c>
      <c r="H873" s="108" t="s">
        <v>1282</v>
      </c>
      <c r="I873" s="109" t="s">
        <v>242</v>
      </c>
      <c r="J873" s="109" t="s">
        <v>968</v>
      </c>
      <c r="K873" s="108" t="s">
        <v>409</v>
      </c>
      <c r="L873" s="109" t="s">
        <v>242</v>
      </c>
      <c r="M873" s="109" t="s">
        <v>389</v>
      </c>
      <c r="N873" s="108" t="s">
        <v>409</v>
      </c>
      <c r="O873" s="109" t="s">
        <v>242</v>
      </c>
      <c r="P873" s="109" t="s">
        <v>830</v>
      </c>
      <c r="Q873" s="108" t="s">
        <v>409</v>
      </c>
      <c r="R873" s="109" t="s">
        <v>242</v>
      </c>
      <c r="S873" s="109" t="s">
        <v>830</v>
      </c>
      <c r="U873" s="109"/>
      <c r="V873" s="109"/>
      <c r="X873" s="109"/>
      <c r="Y873" s="109"/>
      <c r="Z873" s="108" t="s">
        <v>409</v>
      </c>
      <c r="AA873" s="109" t="s">
        <v>242</v>
      </c>
      <c r="AB873" s="109" t="s">
        <v>622</v>
      </c>
      <c r="AD873" s="109"/>
      <c r="AE873" s="109"/>
      <c r="AG873" s="109"/>
      <c r="AH873" s="109"/>
      <c r="AJ873" s="109"/>
      <c r="AK873" s="109"/>
      <c r="AM873" s="109"/>
      <c r="AN873" s="109"/>
      <c r="AP873" s="109"/>
      <c r="AQ873" s="109"/>
      <c r="AS873" s="109"/>
      <c r="AT873" s="109"/>
      <c r="AV873" s="109"/>
      <c r="AW873" s="109"/>
      <c r="AY873" s="109"/>
      <c r="AZ873" s="109"/>
    </row>
    <row r="874" spans="1:256" x14ac:dyDescent="0.2">
      <c r="A874" s="108"/>
      <c r="B874" s="108"/>
      <c r="C874" s="108" t="s">
        <v>4907</v>
      </c>
      <c r="D874" s="123">
        <v>34947</v>
      </c>
      <c r="E874" s="109" t="s">
        <v>245</v>
      </c>
      <c r="F874" s="109" t="s">
        <v>1544</v>
      </c>
      <c r="G874" s="120"/>
      <c r="H874" s="108"/>
      <c r="I874" s="109"/>
      <c r="J874" s="109"/>
      <c r="K874" s="108" t="s">
        <v>3006</v>
      </c>
      <c r="L874" s="109" t="s">
        <v>396</v>
      </c>
      <c r="M874" s="109"/>
      <c r="N874" s="108" t="s">
        <v>2697</v>
      </c>
      <c r="O874" s="109" t="s">
        <v>275</v>
      </c>
      <c r="P874" s="109"/>
      <c r="Q874" s="108"/>
      <c r="R874" s="109"/>
      <c r="S874" s="109"/>
      <c r="T874" s="108" t="s">
        <v>1035</v>
      </c>
      <c r="U874" s="109" t="s">
        <v>207</v>
      </c>
      <c r="V874" s="109"/>
      <c r="W874" s="108" t="s">
        <v>1142</v>
      </c>
      <c r="X874" s="109" t="s">
        <v>207</v>
      </c>
      <c r="Y874" s="109"/>
      <c r="Z874" s="108" t="s">
        <v>442</v>
      </c>
      <c r="AA874" s="109" t="s">
        <v>207</v>
      </c>
      <c r="AB874" s="109"/>
      <c r="AC874" s="108"/>
      <c r="AD874" s="109"/>
      <c r="AE874" s="109"/>
      <c r="AF874" s="108"/>
      <c r="AG874" s="109"/>
      <c r="AH874" s="109"/>
      <c r="AI874" s="108"/>
      <c r="AJ874" s="109"/>
      <c r="AK874" s="109"/>
      <c r="AL874" s="108"/>
      <c r="AM874" s="109"/>
      <c r="AN874" s="109"/>
      <c r="AO874" s="108"/>
      <c r="AP874" s="109"/>
      <c r="AQ874" s="109"/>
      <c r="AR874" s="108"/>
      <c r="AS874" s="109"/>
      <c r="AT874" s="109"/>
      <c r="AU874" s="108"/>
      <c r="AV874" s="109"/>
      <c r="AW874" s="109"/>
      <c r="AX874" s="108"/>
      <c r="AY874" s="109"/>
      <c r="AZ874" s="109"/>
      <c r="BA874" s="108"/>
      <c r="BB874" s="108"/>
      <c r="BC874" s="108"/>
      <c r="BD874" s="108"/>
      <c r="BE874" s="108"/>
      <c r="BF874" s="108"/>
      <c r="BG874" s="108"/>
      <c r="BH874" s="108"/>
      <c r="BI874" s="108"/>
      <c r="BJ874" s="108"/>
      <c r="BK874" s="108"/>
      <c r="BL874" s="108"/>
      <c r="BM874" s="108"/>
      <c r="BN874" s="108"/>
      <c r="BO874" s="108"/>
      <c r="BP874" s="108"/>
      <c r="BQ874" s="108"/>
      <c r="BR874" s="108"/>
      <c r="BS874" s="108"/>
      <c r="BT874" s="108"/>
      <c r="BU874" s="108"/>
      <c r="BV874" s="108"/>
      <c r="BW874" s="108"/>
      <c r="BX874" s="108"/>
      <c r="BY874" s="108"/>
      <c r="BZ874" s="108"/>
      <c r="CA874" s="108"/>
      <c r="CB874" s="108"/>
      <c r="CC874" s="108"/>
      <c r="CD874" s="108"/>
      <c r="CE874" s="108"/>
      <c r="CF874" s="108"/>
      <c r="CG874" s="108"/>
      <c r="CH874" s="108"/>
      <c r="CI874" s="108"/>
      <c r="CJ874" s="108"/>
      <c r="CK874" s="108"/>
      <c r="CL874" s="108"/>
      <c r="CM874" s="108"/>
      <c r="CN874" s="108"/>
      <c r="CO874" s="108"/>
      <c r="CP874" s="108"/>
      <c r="CQ874" s="108"/>
      <c r="CR874" s="108"/>
      <c r="CS874" s="108"/>
      <c r="CT874" s="108"/>
      <c r="CU874" s="108"/>
      <c r="CV874" s="108"/>
      <c r="CW874" s="108"/>
      <c r="CX874" s="108"/>
      <c r="CY874" s="108"/>
      <c r="CZ874" s="108"/>
      <c r="DA874" s="108"/>
      <c r="DB874" s="108"/>
      <c r="DC874" s="108"/>
      <c r="DD874" s="108"/>
      <c r="DE874" s="108"/>
      <c r="DF874" s="108"/>
      <c r="DG874" s="108"/>
      <c r="DH874" s="108"/>
      <c r="DI874" s="108"/>
      <c r="DJ874" s="108"/>
      <c r="DK874" s="108"/>
      <c r="DL874" s="108"/>
      <c r="DM874" s="108"/>
      <c r="DN874" s="108"/>
      <c r="DO874" s="108"/>
      <c r="DP874" s="108"/>
      <c r="DQ874" s="108"/>
      <c r="DR874" s="108"/>
      <c r="DS874" s="108"/>
      <c r="DT874" s="108"/>
      <c r="DU874" s="108"/>
      <c r="DV874" s="108"/>
      <c r="DW874" s="108"/>
      <c r="DX874" s="108"/>
      <c r="DY874" s="108"/>
      <c r="DZ874" s="108"/>
      <c r="EA874" s="108"/>
      <c r="EB874" s="108"/>
      <c r="EC874" s="108"/>
      <c r="ED874" s="108"/>
      <c r="EE874" s="108"/>
      <c r="EF874" s="108"/>
      <c r="EG874" s="108"/>
      <c r="EH874" s="108"/>
      <c r="EI874" s="108"/>
      <c r="EJ874" s="108"/>
      <c r="EK874" s="108"/>
      <c r="EL874" s="108"/>
      <c r="EM874" s="108"/>
      <c r="EN874" s="108"/>
      <c r="EO874" s="108"/>
      <c r="EP874" s="108"/>
      <c r="EQ874" s="108"/>
      <c r="ER874" s="108"/>
      <c r="ES874" s="108"/>
      <c r="ET874" s="108"/>
      <c r="EU874" s="108"/>
      <c r="EV874" s="108"/>
      <c r="EW874" s="108"/>
      <c r="EX874" s="108"/>
      <c r="EY874" s="108"/>
      <c r="EZ874" s="108"/>
      <c r="FA874" s="108"/>
      <c r="FB874" s="108"/>
      <c r="FC874" s="108"/>
      <c r="FD874" s="108"/>
      <c r="FE874" s="108"/>
      <c r="FF874" s="108"/>
      <c r="FG874" s="108"/>
      <c r="FH874" s="108"/>
      <c r="FI874" s="108"/>
      <c r="FJ874" s="108"/>
      <c r="FK874" s="108"/>
      <c r="FL874" s="108"/>
      <c r="FM874" s="108"/>
      <c r="FN874" s="108"/>
      <c r="FO874" s="108"/>
      <c r="FP874" s="108"/>
      <c r="FQ874" s="108"/>
      <c r="FR874" s="108"/>
      <c r="FS874" s="108"/>
      <c r="FT874" s="108"/>
      <c r="FU874" s="108"/>
      <c r="FV874" s="108"/>
      <c r="FW874" s="108"/>
      <c r="FX874" s="108"/>
      <c r="FY874" s="108"/>
      <c r="FZ874" s="108"/>
      <c r="GA874" s="108"/>
      <c r="GB874" s="108"/>
      <c r="GC874" s="108"/>
      <c r="GD874" s="108"/>
      <c r="GE874" s="108"/>
      <c r="GF874" s="108"/>
      <c r="GG874" s="108"/>
      <c r="GH874" s="108"/>
      <c r="GI874" s="108"/>
      <c r="GJ874" s="108"/>
      <c r="GK874" s="108"/>
      <c r="GL874" s="108"/>
      <c r="GM874" s="108"/>
      <c r="GN874" s="108"/>
      <c r="GO874" s="108"/>
      <c r="GP874" s="108"/>
      <c r="GQ874" s="108"/>
      <c r="GR874" s="108"/>
      <c r="GS874" s="108"/>
      <c r="GT874" s="108"/>
      <c r="GU874" s="108"/>
      <c r="GV874" s="108"/>
      <c r="GW874" s="108"/>
      <c r="GX874" s="108"/>
      <c r="GY874" s="108"/>
      <c r="GZ874" s="108"/>
      <c r="HA874" s="108"/>
      <c r="HB874" s="108"/>
      <c r="HC874" s="108"/>
      <c r="HD874" s="108"/>
      <c r="HE874" s="108"/>
      <c r="HF874" s="108"/>
      <c r="HG874" s="108"/>
      <c r="HH874" s="108"/>
      <c r="HI874" s="108"/>
      <c r="HJ874" s="108"/>
      <c r="HK874" s="108"/>
      <c r="HL874" s="108"/>
      <c r="HM874" s="108"/>
      <c r="HN874" s="108"/>
      <c r="HO874" s="108"/>
      <c r="HP874" s="108"/>
      <c r="HQ874" s="108"/>
      <c r="HR874" s="108"/>
      <c r="HS874" s="108"/>
      <c r="HT874" s="108"/>
      <c r="HU874" s="108"/>
      <c r="HV874" s="108"/>
      <c r="HW874" s="108"/>
      <c r="HX874" s="108"/>
      <c r="HY874" s="108"/>
      <c r="HZ874" s="108"/>
      <c r="IA874" s="108"/>
      <c r="IB874" s="108"/>
      <c r="IC874" s="108"/>
      <c r="ID874" s="108"/>
      <c r="IE874" s="108"/>
      <c r="IF874" s="108"/>
      <c r="IG874" s="108"/>
      <c r="IH874" s="108"/>
      <c r="II874" s="108"/>
      <c r="IJ874" s="108"/>
      <c r="IK874" s="108"/>
      <c r="IL874" s="108"/>
      <c r="IM874" s="108"/>
      <c r="IN874" s="108"/>
      <c r="IO874" s="108"/>
      <c r="IP874" s="108"/>
      <c r="IQ874" s="108"/>
      <c r="IR874" s="108"/>
      <c r="IS874" s="108"/>
      <c r="IT874" s="108"/>
      <c r="IU874" s="108"/>
      <c r="IV874" s="108"/>
    </row>
    <row r="875" spans="1:256" s="108" customFormat="1" x14ac:dyDescent="0.2">
      <c r="A875" s="108" t="s">
        <v>340</v>
      </c>
      <c r="B875" s="108" t="s">
        <v>195</v>
      </c>
      <c r="C875" s="108" t="s">
        <v>4908</v>
      </c>
      <c r="D875" s="123">
        <v>38162</v>
      </c>
      <c r="E875" s="109" t="s">
        <v>4462</v>
      </c>
      <c r="F875" s="120"/>
      <c r="G875" s="120" t="s">
        <v>617</v>
      </c>
      <c r="J875" s="120"/>
      <c r="M875" s="120"/>
      <c r="P875" s="120"/>
      <c r="S875" s="120"/>
      <c r="V875" s="120"/>
      <c r="Y875" s="120"/>
      <c r="AB875" s="120"/>
      <c r="AE875" s="120"/>
    </row>
    <row r="876" spans="1:256" s="108" customFormat="1" x14ac:dyDescent="0.2">
      <c r="A876" s="108" t="s">
        <v>575</v>
      </c>
      <c r="B876" s="108" t="s">
        <v>454</v>
      </c>
      <c r="C876" s="108" t="s">
        <v>3295</v>
      </c>
      <c r="D876" s="123">
        <v>34087</v>
      </c>
      <c r="E876" s="109" t="s">
        <v>447</v>
      </c>
      <c r="F876" s="109" t="s">
        <v>1436</v>
      </c>
      <c r="G876" s="120" t="s">
        <v>203</v>
      </c>
      <c r="H876" s="108" t="s">
        <v>284</v>
      </c>
      <c r="I876" s="116" t="s">
        <v>105</v>
      </c>
      <c r="J876" s="120" t="s">
        <v>203</v>
      </c>
      <c r="K876" s="108" t="s">
        <v>284</v>
      </c>
      <c r="L876" s="116" t="s">
        <v>105</v>
      </c>
      <c r="M876" s="120" t="s">
        <v>203</v>
      </c>
      <c r="N876" s="108" t="s">
        <v>308</v>
      </c>
      <c r="O876" s="116" t="s">
        <v>105</v>
      </c>
      <c r="P876" s="120" t="s">
        <v>259</v>
      </c>
      <c r="Q876" s="108" t="s">
        <v>308</v>
      </c>
      <c r="R876" s="116" t="s">
        <v>105</v>
      </c>
      <c r="S876" s="120" t="s">
        <v>233</v>
      </c>
      <c r="T876" s="108" t="s">
        <v>313</v>
      </c>
      <c r="U876" s="116" t="s">
        <v>105</v>
      </c>
      <c r="V876" s="120" t="s">
        <v>594</v>
      </c>
      <c r="W876" s="108" t="s">
        <v>575</v>
      </c>
      <c r="X876" s="116" t="s">
        <v>105</v>
      </c>
      <c r="Y876" s="120" t="s">
        <v>1392</v>
      </c>
      <c r="Z876" s="108" t="s">
        <v>575</v>
      </c>
      <c r="AA876" s="116" t="s">
        <v>105</v>
      </c>
      <c r="AB876" s="120" t="s">
        <v>1389</v>
      </c>
      <c r="AC876" s="108" t="s">
        <v>313</v>
      </c>
      <c r="AD876" s="116" t="s">
        <v>105</v>
      </c>
      <c r="AE876" s="120" t="s">
        <v>204</v>
      </c>
      <c r="AF876" s="108" t="s">
        <v>575</v>
      </c>
      <c r="AG876" s="116" t="s">
        <v>105</v>
      </c>
      <c r="AH876" s="120" t="s">
        <v>203</v>
      </c>
      <c r="AI876" s="108" t="s">
        <v>315</v>
      </c>
      <c r="AJ876" s="116" t="s">
        <v>105</v>
      </c>
      <c r="AK876" s="120" t="s">
        <v>266</v>
      </c>
      <c r="AM876" s="116"/>
      <c r="AN876" s="120"/>
      <c r="AP876" s="116"/>
      <c r="AQ876" s="120"/>
      <c r="AS876" s="116"/>
      <c r="AT876" s="120"/>
      <c r="AV876" s="116"/>
      <c r="AW876" s="120"/>
      <c r="AY876" s="116"/>
      <c r="AZ876" s="120"/>
    </row>
    <row r="877" spans="1:256" s="108" customFormat="1" x14ac:dyDescent="0.2">
      <c r="A877" s="108" t="s">
        <v>329</v>
      </c>
      <c r="B877" s="108" t="s">
        <v>134</v>
      </c>
      <c r="C877" s="108" t="s">
        <v>3724</v>
      </c>
      <c r="D877" s="123">
        <v>36662</v>
      </c>
      <c r="E877" s="109" t="s">
        <v>344</v>
      </c>
      <c r="F877" s="120"/>
      <c r="G877" s="120" t="s">
        <v>266</v>
      </c>
      <c r="H877" s="108" t="s">
        <v>329</v>
      </c>
      <c r="I877" s="108" t="s">
        <v>134</v>
      </c>
      <c r="J877" s="120" t="s">
        <v>273</v>
      </c>
      <c r="M877" s="120"/>
      <c r="P877" s="120"/>
      <c r="S877" s="120"/>
      <c r="V877" s="120"/>
      <c r="Y877" s="120"/>
      <c r="AB877" s="120"/>
      <c r="AE877" s="120"/>
    </row>
    <row r="878" spans="1:256" s="108" customFormat="1" x14ac:dyDescent="0.2">
      <c r="A878" s="108" t="s">
        <v>103</v>
      </c>
      <c r="B878" s="108" t="s">
        <v>583</v>
      </c>
      <c r="C878" s="108" t="s">
        <v>3953</v>
      </c>
      <c r="D878" s="123">
        <v>37957</v>
      </c>
      <c r="E878" s="109" t="s">
        <v>4909</v>
      </c>
      <c r="F878" s="120"/>
      <c r="G878" s="120" t="s">
        <v>4910</v>
      </c>
      <c r="J878" s="120"/>
      <c r="M878" s="120"/>
      <c r="P878" s="120"/>
      <c r="S878" s="120"/>
      <c r="V878" s="120"/>
      <c r="Y878" s="120"/>
      <c r="AB878" s="120"/>
      <c r="AE878" s="120"/>
    </row>
    <row r="879" spans="1:256" s="108" customFormat="1" x14ac:dyDescent="0.2">
      <c r="A879" s="108" t="s">
        <v>127</v>
      </c>
      <c r="B879" s="108" t="s">
        <v>232</v>
      </c>
      <c r="C879" s="108" t="s">
        <v>2233</v>
      </c>
      <c r="D879" s="123">
        <v>36327</v>
      </c>
      <c r="E879" s="116" t="s">
        <v>2234</v>
      </c>
      <c r="F879" s="120" t="s">
        <v>4911</v>
      </c>
      <c r="G879" s="120"/>
      <c r="H879" s="108" t="s">
        <v>133</v>
      </c>
      <c r="I879" s="108" t="s">
        <v>232</v>
      </c>
      <c r="J879" s="120"/>
      <c r="K879" s="108" t="s">
        <v>127</v>
      </c>
      <c r="L879" s="108" t="s">
        <v>232</v>
      </c>
      <c r="M879" s="120"/>
      <c r="N879" s="108" t="s">
        <v>133</v>
      </c>
      <c r="O879" s="108" t="s">
        <v>232</v>
      </c>
      <c r="P879" s="120"/>
      <c r="Q879" s="108" t="s">
        <v>133</v>
      </c>
      <c r="R879" s="108" t="s">
        <v>232</v>
      </c>
      <c r="S879" s="120"/>
      <c r="T879" s="108" t="s">
        <v>133</v>
      </c>
      <c r="U879" s="108" t="s">
        <v>232</v>
      </c>
      <c r="V879" s="120"/>
      <c r="Y879" s="120"/>
      <c r="AB879" s="120"/>
      <c r="AE879" s="120"/>
    </row>
    <row r="880" spans="1:256" x14ac:dyDescent="0.2">
      <c r="A880" s="108" t="s">
        <v>421</v>
      </c>
      <c r="B880" s="116" t="s">
        <v>242</v>
      </c>
      <c r="C880" s="108" t="s">
        <v>4329</v>
      </c>
      <c r="D880" s="123">
        <v>33630</v>
      </c>
      <c r="E880" s="109" t="s">
        <v>1728</v>
      </c>
      <c r="F880" s="109" t="s">
        <v>934</v>
      </c>
      <c r="G880" s="120" t="s">
        <v>406</v>
      </c>
      <c r="H880" s="108" t="s">
        <v>421</v>
      </c>
      <c r="I880" s="116" t="s">
        <v>242</v>
      </c>
      <c r="J880" s="120" t="s">
        <v>412</v>
      </c>
      <c r="K880" s="108"/>
      <c r="L880" s="116"/>
      <c r="M880" s="120"/>
      <c r="N880" s="108" t="s">
        <v>421</v>
      </c>
      <c r="O880" s="116" t="s">
        <v>275</v>
      </c>
      <c r="P880" s="120" t="s">
        <v>433</v>
      </c>
      <c r="Q880" s="108" t="s">
        <v>397</v>
      </c>
      <c r="R880" s="116" t="s">
        <v>252</v>
      </c>
      <c r="S880" s="120" t="s">
        <v>398</v>
      </c>
      <c r="T880" s="120"/>
      <c r="U880" s="108"/>
      <c r="V880" s="116"/>
      <c r="W880" s="108"/>
      <c r="X880" s="116"/>
      <c r="Y880" s="120"/>
      <c r="Z880" s="108" t="s">
        <v>409</v>
      </c>
      <c r="AA880" s="116" t="s">
        <v>252</v>
      </c>
      <c r="AB880" s="120" t="s">
        <v>389</v>
      </c>
      <c r="AC880" s="108" t="s">
        <v>409</v>
      </c>
      <c r="AD880" s="116" t="s">
        <v>252</v>
      </c>
      <c r="AE880" s="120" t="s">
        <v>389</v>
      </c>
      <c r="AF880" s="108" t="s">
        <v>409</v>
      </c>
      <c r="AG880" s="116" t="s">
        <v>81</v>
      </c>
      <c r="AH880" s="120" t="s">
        <v>410</v>
      </c>
      <c r="AI880" s="108" t="s">
        <v>421</v>
      </c>
      <c r="AJ880" s="116" t="s">
        <v>81</v>
      </c>
      <c r="AK880" s="120" t="s">
        <v>406</v>
      </c>
      <c r="AL880" s="108" t="s">
        <v>409</v>
      </c>
      <c r="AM880" s="116" t="s">
        <v>81</v>
      </c>
      <c r="AN880" s="120" t="s">
        <v>412</v>
      </c>
      <c r="AO880" s="108" t="s">
        <v>397</v>
      </c>
      <c r="AP880" s="116" t="s">
        <v>81</v>
      </c>
      <c r="AQ880" s="120" t="s">
        <v>164</v>
      </c>
      <c r="AR880" s="108"/>
      <c r="AS880" s="116"/>
      <c r="AT880" s="120"/>
      <c r="AU880" s="108"/>
      <c r="AV880" s="116"/>
      <c r="AW880" s="120"/>
      <c r="AX880" s="108"/>
      <c r="AY880" s="116"/>
      <c r="AZ880" s="120"/>
    </row>
    <row r="881" spans="1:256" s="108" customFormat="1" x14ac:dyDescent="0.2">
      <c r="A881" s="108" t="s">
        <v>147</v>
      </c>
      <c r="B881" s="108" t="s">
        <v>324</v>
      </c>
      <c r="C881" s="108" t="s">
        <v>2008</v>
      </c>
      <c r="D881" s="123">
        <v>35272</v>
      </c>
      <c r="E881" s="116" t="s">
        <v>230</v>
      </c>
      <c r="F881" s="120" t="s">
        <v>1239</v>
      </c>
      <c r="G881" s="120"/>
      <c r="H881" s="108" t="s">
        <v>127</v>
      </c>
      <c r="I881" s="108" t="s">
        <v>177</v>
      </c>
      <c r="J881" s="120"/>
      <c r="K881" s="108" t="s">
        <v>147</v>
      </c>
      <c r="L881" s="108" t="s">
        <v>105</v>
      </c>
      <c r="M881" s="120"/>
      <c r="N881" s="108" t="s">
        <v>147</v>
      </c>
      <c r="O881" s="108" t="s">
        <v>434</v>
      </c>
      <c r="P881" s="120"/>
      <c r="Q881" s="108" t="s">
        <v>147</v>
      </c>
      <c r="R881" s="108" t="s">
        <v>434</v>
      </c>
      <c r="S881" s="120"/>
      <c r="T881" s="108" t="s">
        <v>147</v>
      </c>
      <c r="U881" s="108" t="s">
        <v>434</v>
      </c>
      <c r="V881" s="120"/>
      <c r="Y881" s="120"/>
      <c r="AB881" s="120"/>
      <c r="AE881" s="120"/>
      <c r="BY881" s="128"/>
    </row>
    <row r="882" spans="1:256" s="108" customFormat="1" x14ac:dyDescent="0.2">
      <c r="A882" s="108" t="s">
        <v>315</v>
      </c>
      <c r="B882" s="108" t="s">
        <v>128</v>
      </c>
      <c r="C882" s="108" t="s">
        <v>4912</v>
      </c>
      <c r="D882" s="123">
        <v>37174</v>
      </c>
      <c r="E882" s="109" t="s">
        <v>295</v>
      </c>
      <c r="F882" s="120" t="s">
        <v>719</v>
      </c>
      <c r="G882" s="120" t="s">
        <v>273</v>
      </c>
      <c r="H882" s="108" t="s">
        <v>313</v>
      </c>
      <c r="I882" s="108" t="s">
        <v>128</v>
      </c>
      <c r="J882" s="120" t="s">
        <v>269</v>
      </c>
      <c r="M882" s="120"/>
      <c r="P882" s="120"/>
      <c r="S882" s="120"/>
      <c r="V882" s="120"/>
      <c r="Y882" s="120"/>
      <c r="AB882" s="120"/>
      <c r="AE882" s="120"/>
    </row>
    <row r="883" spans="1:256" s="108" customFormat="1" x14ac:dyDescent="0.2">
      <c r="A883" s="120"/>
      <c r="B883" s="120"/>
      <c r="C883" s="108" t="s">
        <v>4405</v>
      </c>
      <c r="D883" s="123">
        <v>36102</v>
      </c>
      <c r="E883" s="109" t="s">
        <v>477</v>
      </c>
      <c r="F883" s="120" t="s">
        <v>1427</v>
      </c>
      <c r="G883" s="120"/>
      <c r="H883" s="108" t="s">
        <v>168</v>
      </c>
      <c r="I883" s="108" t="s">
        <v>95</v>
      </c>
      <c r="J883" s="120" t="s">
        <v>183</v>
      </c>
      <c r="M883" s="120"/>
      <c r="P883" s="120"/>
      <c r="S883" s="120"/>
      <c r="V883" s="120"/>
      <c r="Y883" s="120"/>
      <c r="AB883" s="120"/>
      <c r="AE883" s="120"/>
    </row>
    <row r="884" spans="1:256" s="108" customFormat="1" x14ac:dyDescent="0.2">
      <c r="A884" s="108" t="s">
        <v>202</v>
      </c>
      <c r="B884" s="108" t="s">
        <v>185</v>
      </c>
      <c r="C884" s="108" t="s">
        <v>2019</v>
      </c>
      <c r="D884" s="123">
        <v>35059</v>
      </c>
      <c r="E884" s="116" t="s">
        <v>591</v>
      </c>
      <c r="F884" s="120" t="s">
        <v>136</v>
      </c>
      <c r="G884" s="120" t="s">
        <v>234</v>
      </c>
      <c r="H884" s="108" t="s">
        <v>543</v>
      </c>
      <c r="I884" s="108" t="s">
        <v>185</v>
      </c>
      <c r="J884" s="120" t="s">
        <v>260</v>
      </c>
      <c r="K884" s="108" t="s">
        <v>226</v>
      </c>
      <c r="L884" s="108" t="s">
        <v>185</v>
      </c>
      <c r="M884" s="120" t="s">
        <v>234</v>
      </c>
      <c r="N884" s="108" t="s">
        <v>214</v>
      </c>
      <c r="O884" s="108" t="s">
        <v>185</v>
      </c>
      <c r="P884" s="120" t="s">
        <v>319</v>
      </c>
      <c r="Q884" s="108" t="s">
        <v>274</v>
      </c>
      <c r="R884" s="108" t="s">
        <v>185</v>
      </c>
      <c r="S884" s="120" t="s">
        <v>259</v>
      </c>
      <c r="T884" s="108" t="s">
        <v>3390</v>
      </c>
      <c r="U884" s="108" t="s">
        <v>185</v>
      </c>
      <c r="V884" s="120" t="s">
        <v>3391</v>
      </c>
      <c r="W884" s="108" t="s">
        <v>214</v>
      </c>
      <c r="X884" s="108" t="s">
        <v>185</v>
      </c>
      <c r="Y884" s="120" t="s">
        <v>264</v>
      </c>
      <c r="AB884" s="120"/>
      <c r="AE884" s="120"/>
    </row>
    <row r="885" spans="1:256" s="108" customFormat="1" x14ac:dyDescent="0.2">
      <c r="A885" t="s">
        <v>288</v>
      </c>
      <c r="B885" t="s">
        <v>252</v>
      </c>
      <c r="C885" s="108" t="s">
        <v>1781</v>
      </c>
      <c r="D885" s="123">
        <v>32700</v>
      </c>
      <c r="E885" s="109" t="s">
        <v>1782</v>
      </c>
      <c r="F885" s="109" t="s">
        <v>1509</v>
      </c>
      <c r="G885" s="120" t="s">
        <v>339</v>
      </c>
      <c r="H885" s="108" t="s">
        <v>313</v>
      </c>
      <c r="I885" s="116" t="s">
        <v>583</v>
      </c>
      <c r="J885" s="120" t="s">
        <v>203</v>
      </c>
      <c r="K885" s="108" t="s">
        <v>313</v>
      </c>
      <c r="L885" s="116" t="s">
        <v>583</v>
      </c>
      <c r="M885" s="120" t="s">
        <v>203</v>
      </c>
      <c r="N885" s="108" t="s">
        <v>315</v>
      </c>
      <c r="O885" s="116" t="s">
        <v>261</v>
      </c>
      <c r="P885" s="120" t="s">
        <v>241</v>
      </c>
      <c r="Q885" s="108" t="s">
        <v>315</v>
      </c>
      <c r="R885" s="116" t="s">
        <v>261</v>
      </c>
      <c r="S885" s="120" t="s">
        <v>247</v>
      </c>
      <c r="T885" s="108" t="s">
        <v>315</v>
      </c>
      <c r="U885" s="116" t="s">
        <v>454</v>
      </c>
      <c r="V885" s="120" t="s">
        <v>247</v>
      </c>
      <c r="W885" s="108" t="s">
        <v>315</v>
      </c>
      <c r="X885" s="116" t="s">
        <v>261</v>
      </c>
      <c r="Y885" s="120" t="s">
        <v>240</v>
      </c>
      <c r="Z885" s="108" t="s">
        <v>315</v>
      </c>
      <c r="AA885" s="116" t="s">
        <v>275</v>
      </c>
      <c r="AB885" s="120" t="s">
        <v>241</v>
      </c>
      <c r="AC885" s="108" t="s">
        <v>288</v>
      </c>
      <c r="AD885" s="116" t="s">
        <v>454</v>
      </c>
      <c r="AE885" s="120" t="s">
        <v>241</v>
      </c>
      <c r="AG885" s="116"/>
      <c r="AH885" s="120"/>
      <c r="AI885" s="108" t="s">
        <v>313</v>
      </c>
      <c r="AJ885" s="116" t="s">
        <v>330</v>
      </c>
      <c r="AK885" s="120" t="s">
        <v>754</v>
      </c>
      <c r="AL885" s="108" t="s">
        <v>288</v>
      </c>
      <c r="AM885" s="116" t="s">
        <v>330</v>
      </c>
      <c r="AN885" s="120" t="s">
        <v>266</v>
      </c>
      <c r="AO885" s="108" t="s">
        <v>288</v>
      </c>
      <c r="AP885" s="116" t="s">
        <v>330</v>
      </c>
      <c r="AQ885" s="120" t="s">
        <v>241</v>
      </c>
      <c r="AS885" s="116"/>
      <c r="AT885" s="120"/>
      <c r="AV885" s="116"/>
      <c r="AW885" s="120"/>
      <c r="AY885" s="116"/>
      <c r="AZ885" s="120"/>
    </row>
    <row r="886" spans="1:256" s="108" customFormat="1" x14ac:dyDescent="0.2">
      <c r="A886" s="108" t="s">
        <v>1578</v>
      </c>
      <c r="B886" s="108" t="s">
        <v>556</v>
      </c>
      <c r="C886" s="108" t="s">
        <v>1579</v>
      </c>
      <c r="D886" s="123">
        <v>34359</v>
      </c>
      <c r="E886" s="116" t="s">
        <v>585</v>
      </c>
      <c r="F886" s="120" t="s">
        <v>753</v>
      </c>
      <c r="G886" s="120" t="s">
        <v>1127</v>
      </c>
      <c r="H886" s="108" t="s">
        <v>397</v>
      </c>
      <c r="I886" s="108" t="s">
        <v>316</v>
      </c>
      <c r="J886" s="120" t="s">
        <v>398</v>
      </c>
      <c r="K886" s="108" t="s">
        <v>409</v>
      </c>
      <c r="L886" s="108" t="s">
        <v>227</v>
      </c>
      <c r="M886" s="120" t="s">
        <v>433</v>
      </c>
      <c r="N886" s="108" t="s">
        <v>409</v>
      </c>
      <c r="O886" s="108" t="s">
        <v>227</v>
      </c>
      <c r="P886" s="120" t="s">
        <v>406</v>
      </c>
      <c r="Q886" s="108" t="s">
        <v>409</v>
      </c>
      <c r="R886" s="108" t="s">
        <v>227</v>
      </c>
      <c r="S886" s="120" t="s">
        <v>406</v>
      </c>
      <c r="T886" s="108" t="s">
        <v>409</v>
      </c>
      <c r="U886" s="108" t="s">
        <v>242</v>
      </c>
      <c r="V886" s="120" t="s">
        <v>433</v>
      </c>
      <c r="W886" s="108" t="s">
        <v>384</v>
      </c>
      <c r="X886" s="108" t="s">
        <v>242</v>
      </c>
      <c r="Y886" s="120" t="s">
        <v>433</v>
      </c>
      <c r="Z886" s="108" t="s">
        <v>397</v>
      </c>
      <c r="AA886" s="108" t="s">
        <v>242</v>
      </c>
      <c r="AB886" s="120" t="s">
        <v>398</v>
      </c>
      <c r="AC886" s="108" t="s">
        <v>397</v>
      </c>
      <c r="AD886" s="108" t="s">
        <v>242</v>
      </c>
      <c r="AE886" s="120" t="s">
        <v>398</v>
      </c>
    </row>
    <row r="887" spans="1:256" s="108" customFormat="1" x14ac:dyDescent="0.2">
      <c r="A887" s="108" t="s">
        <v>905</v>
      </c>
      <c r="B887" s="108" t="s">
        <v>556</v>
      </c>
      <c r="C887" s="108" t="s">
        <v>3064</v>
      </c>
      <c r="D887" s="123">
        <v>35857</v>
      </c>
      <c r="E887" s="116" t="s">
        <v>283</v>
      </c>
      <c r="F887" s="120" t="s">
        <v>677</v>
      </c>
      <c r="G887" s="120" t="s">
        <v>587</v>
      </c>
      <c r="H887" s="108" t="s">
        <v>226</v>
      </c>
      <c r="I887" s="108" t="s">
        <v>454</v>
      </c>
      <c r="J887" s="120" t="s">
        <v>233</v>
      </c>
      <c r="K887" s="108" t="s">
        <v>226</v>
      </c>
      <c r="L887" s="108" t="s">
        <v>454</v>
      </c>
      <c r="M887" s="120" t="s">
        <v>201</v>
      </c>
      <c r="N887" s="108" t="s">
        <v>212</v>
      </c>
      <c r="O887" s="108" t="s">
        <v>454</v>
      </c>
      <c r="P887" s="120" t="s">
        <v>744</v>
      </c>
      <c r="Q887" s="108" t="s">
        <v>238</v>
      </c>
      <c r="R887" s="108" t="s">
        <v>454</v>
      </c>
      <c r="S887" s="120" t="s">
        <v>241</v>
      </c>
      <c r="V887" s="120"/>
      <c r="Y887" s="120"/>
      <c r="AB887" s="120"/>
      <c r="AE887" s="120"/>
      <c r="BB887" s="116"/>
      <c r="BC887" s="120"/>
      <c r="BE887" s="116"/>
      <c r="BF887" s="120"/>
      <c r="BH887" s="116"/>
      <c r="BI887" s="120"/>
      <c r="BK887" s="116"/>
      <c r="BL887" s="120"/>
      <c r="BN887" s="116"/>
      <c r="BO887" s="120"/>
      <c r="BR887" s="120"/>
      <c r="BS887" s="116"/>
      <c r="BT887" s="116"/>
      <c r="BU887" s="116"/>
      <c r="BV887" s="116"/>
      <c r="BW887" s="116"/>
      <c r="BX887" s="116"/>
    </row>
    <row r="888" spans="1:256" ht="12.75" customHeight="1" x14ac:dyDescent="0.2">
      <c r="A888" s="108" t="s">
        <v>340</v>
      </c>
      <c r="B888" s="108" t="s">
        <v>93</v>
      </c>
      <c r="C888" s="108" t="s">
        <v>2183</v>
      </c>
      <c r="D888" s="123">
        <v>35551</v>
      </c>
      <c r="E888" s="116" t="s">
        <v>150</v>
      </c>
      <c r="F888" s="120" t="s">
        <v>415</v>
      </c>
      <c r="G888" s="120" t="s">
        <v>382</v>
      </c>
      <c r="H888" s="108" t="s">
        <v>279</v>
      </c>
      <c r="I888" s="108" t="s">
        <v>93</v>
      </c>
      <c r="J888" s="120" t="s">
        <v>375</v>
      </c>
      <c r="K888" s="108" t="s">
        <v>808</v>
      </c>
      <c r="L888" s="108" t="s">
        <v>93</v>
      </c>
      <c r="M888" s="120" t="s">
        <v>604</v>
      </c>
      <c r="N888" s="108" t="s">
        <v>379</v>
      </c>
      <c r="O888" s="108" t="s">
        <v>93</v>
      </c>
      <c r="P888" s="120" t="s">
        <v>1403</v>
      </c>
      <c r="Q888" s="108"/>
      <c r="R888" s="108"/>
      <c r="S888" s="120"/>
      <c r="T888" s="108" t="s">
        <v>379</v>
      </c>
      <c r="U888" s="108" t="s">
        <v>93</v>
      </c>
      <c r="V888" s="120" t="s">
        <v>359</v>
      </c>
      <c r="W888" s="108"/>
      <c r="X888" s="108"/>
      <c r="Y888" s="120"/>
      <c r="Z888" s="108"/>
      <c r="AA888" s="108"/>
      <c r="AB888" s="120"/>
      <c r="AC888" s="108"/>
      <c r="AD888" s="108"/>
      <c r="AE888" s="120"/>
      <c r="AF888" s="108"/>
      <c r="AG888" s="108"/>
      <c r="AH888" s="108"/>
      <c r="AI888" s="108"/>
      <c r="AJ888" s="108"/>
      <c r="AK888" s="108"/>
      <c r="AL888" s="108"/>
      <c r="AM888" s="108"/>
      <c r="AN888" s="108"/>
      <c r="AO888" s="108"/>
      <c r="AP888" s="108"/>
      <c r="AQ888" s="108"/>
      <c r="AR888" s="108"/>
      <c r="AS888" s="108"/>
      <c r="AT888" s="108"/>
      <c r="AU888" s="108"/>
      <c r="AV888" s="108"/>
      <c r="AW888" s="108"/>
      <c r="AX888" s="108"/>
      <c r="AY888" s="108"/>
      <c r="AZ888" s="108"/>
      <c r="BB888" s="36"/>
      <c r="BC888" s="36"/>
      <c r="BE888" s="36"/>
      <c r="BF888" s="36"/>
      <c r="BH888" s="36"/>
      <c r="BI888" s="36"/>
      <c r="BK888" s="36"/>
      <c r="BL888" s="36"/>
      <c r="BN888" s="36"/>
      <c r="BO888" s="8"/>
      <c r="BR888" s="8"/>
      <c r="BS888" s="8"/>
      <c r="BT888" s="8"/>
      <c r="BU888" s="8"/>
      <c r="BW888" s="9"/>
      <c r="BX888" s="9"/>
      <c r="BY888" s="108"/>
      <c r="BZ888" s="108"/>
      <c r="CA888" s="108"/>
      <c r="CB888" s="108"/>
      <c r="CC888" s="108"/>
      <c r="CD888" s="108"/>
      <c r="CE888" s="108"/>
      <c r="CF888" s="108"/>
      <c r="CG888" s="108"/>
      <c r="CH888" s="108"/>
      <c r="CI888" s="108"/>
      <c r="CJ888" s="108"/>
      <c r="CK888" s="108"/>
      <c r="CL888" s="108"/>
      <c r="CM888" s="108"/>
      <c r="CN888" s="108"/>
      <c r="CO888" s="108"/>
      <c r="CP888" s="108"/>
      <c r="CQ888" s="108"/>
      <c r="CR888" s="108"/>
      <c r="CS888" s="108"/>
      <c r="CT888" s="108"/>
      <c r="CU888" s="108"/>
      <c r="CV888" s="108"/>
      <c r="CW888" s="108"/>
      <c r="CX888" s="108"/>
      <c r="CY888" s="108"/>
      <c r="CZ888" s="108"/>
      <c r="DA888" s="108"/>
      <c r="DB888" s="108"/>
      <c r="DC888" s="108"/>
      <c r="DD888" s="108"/>
      <c r="DE888" s="108"/>
      <c r="DF888" s="108"/>
      <c r="DG888" s="108"/>
      <c r="DH888" s="108"/>
      <c r="DI888" s="108"/>
      <c r="DJ888" s="108"/>
      <c r="DK888" s="108"/>
      <c r="DL888" s="108"/>
      <c r="DM888" s="108"/>
      <c r="DN888" s="108"/>
      <c r="DO888" s="108"/>
      <c r="DP888" s="108"/>
      <c r="DQ888" s="108"/>
      <c r="DR888" s="108"/>
      <c r="DS888" s="108"/>
      <c r="DT888" s="108"/>
      <c r="DU888" s="108"/>
      <c r="DV888" s="108"/>
      <c r="DW888" s="108"/>
      <c r="DX888" s="108"/>
      <c r="DY888" s="108"/>
      <c r="DZ888" s="108"/>
      <c r="EA888" s="108"/>
      <c r="EB888" s="108"/>
      <c r="EC888" s="108"/>
      <c r="ED888" s="108"/>
      <c r="EE888" s="108"/>
      <c r="EF888" s="108"/>
      <c r="EG888" s="108"/>
      <c r="EH888" s="108"/>
      <c r="EI888" s="108"/>
      <c r="EJ888" s="108"/>
      <c r="EK888" s="108"/>
      <c r="EL888" s="108"/>
      <c r="EM888" s="108"/>
      <c r="EN888" s="108"/>
      <c r="EO888" s="108"/>
      <c r="EP888" s="108"/>
      <c r="EQ888" s="108"/>
      <c r="ER888" s="108"/>
      <c r="ES888" s="108"/>
      <c r="ET888" s="108"/>
      <c r="EU888" s="108"/>
      <c r="EV888" s="108"/>
      <c r="EW888" s="108"/>
      <c r="EX888" s="108"/>
      <c r="EY888" s="108"/>
      <c r="EZ888" s="108"/>
      <c r="FA888" s="108"/>
      <c r="FB888" s="108"/>
      <c r="FC888" s="108"/>
      <c r="FD888" s="108"/>
      <c r="FE888" s="108"/>
      <c r="FF888" s="108"/>
      <c r="FG888" s="108"/>
      <c r="FH888" s="108"/>
      <c r="FI888" s="108"/>
      <c r="FJ888" s="108"/>
      <c r="FK888" s="108"/>
      <c r="FL888" s="108"/>
      <c r="FM888" s="108"/>
      <c r="FN888" s="108"/>
      <c r="FO888" s="108"/>
      <c r="FP888" s="108"/>
      <c r="FQ888" s="108"/>
      <c r="FR888" s="108"/>
      <c r="FS888" s="108"/>
      <c r="FT888" s="108"/>
      <c r="FU888" s="108"/>
      <c r="FV888" s="108"/>
      <c r="FW888" s="108"/>
      <c r="FX888" s="108"/>
      <c r="FY888" s="108"/>
      <c r="FZ888" s="108"/>
      <c r="GA888" s="108"/>
      <c r="GB888" s="108"/>
      <c r="GC888" s="108"/>
      <c r="GD888" s="108"/>
      <c r="GE888" s="108"/>
      <c r="GF888" s="108"/>
      <c r="GG888" s="108"/>
      <c r="GH888" s="108"/>
      <c r="GI888" s="108"/>
      <c r="GJ888" s="108"/>
      <c r="GK888" s="108"/>
      <c r="GL888" s="108"/>
      <c r="GM888" s="108"/>
      <c r="GN888" s="108"/>
      <c r="GO888" s="108"/>
      <c r="GP888" s="108"/>
      <c r="GQ888" s="108"/>
      <c r="GR888" s="108"/>
      <c r="GS888" s="108"/>
      <c r="GT888" s="108"/>
      <c r="GU888" s="108"/>
      <c r="GV888" s="108"/>
      <c r="GW888" s="108"/>
      <c r="GX888" s="108"/>
      <c r="GY888" s="108"/>
      <c r="GZ888" s="108"/>
      <c r="HA888" s="108"/>
      <c r="HB888" s="108"/>
      <c r="HC888" s="108"/>
      <c r="HD888" s="108"/>
      <c r="HE888" s="108"/>
      <c r="HF888" s="108"/>
      <c r="HG888" s="108"/>
      <c r="HH888" s="108"/>
      <c r="HI888" s="108"/>
      <c r="HJ888" s="108"/>
      <c r="HK888" s="108"/>
      <c r="HL888" s="108"/>
      <c r="HM888" s="108"/>
      <c r="HN888" s="108"/>
      <c r="HO888" s="108"/>
      <c r="HP888" s="108"/>
      <c r="HQ888" s="108"/>
      <c r="HR888" s="108"/>
      <c r="HS888" s="108"/>
      <c r="HT888" s="108"/>
      <c r="HU888" s="108"/>
      <c r="HV888" s="108"/>
      <c r="HW888" s="108"/>
      <c r="HX888" s="108"/>
      <c r="HY888" s="108"/>
      <c r="HZ888" s="108"/>
      <c r="IA888" s="108"/>
      <c r="IB888" s="108"/>
      <c r="IC888" s="108"/>
      <c r="ID888" s="108"/>
      <c r="IE888" s="108"/>
      <c r="IF888" s="108"/>
      <c r="IG888" s="108"/>
      <c r="IH888" s="108"/>
      <c r="II888" s="108"/>
      <c r="IJ888" s="108"/>
      <c r="IK888" s="108"/>
      <c r="IL888" s="108"/>
      <c r="IM888" s="108"/>
      <c r="IN888" s="108"/>
      <c r="IO888" s="108"/>
      <c r="IP888" s="108"/>
      <c r="IQ888" s="108"/>
      <c r="IR888" s="108"/>
      <c r="IS888" s="108"/>
      <c r="IT888" s="108"/>
      <c r="IU888" s="108"/>
      <c r="IV888" s="108"/>
    </row>
    <row r="889" spans="1:256" s="108" customFormat="1" x14ac:dyDescent="0.2">
      <c r="A889" s="108" t="s">
        <v>127</v>
      </c>
      <c r="B889" s="108" t="s">
        <v>207</v>
      </c>
      <c r="C889" s="108" t="s">
        <v>2235</v>
      </c>
      <c r="D889" s="123">
        <v>35621</v>
      </c>
      <c r="E889" s="116" t="s">
        <v>756</v>
      </c>
      <c r="F889" s="120" t="s">
        <v>122</v>
      </c>
      <c r="G889" s="120"/>
      <c r="H889" s="108" t="s">
        <v>127</v>
      </c>
      <c r="I889" s="108" t="s">
        <v>207</v>
      </c>
      <c r="J889" s="120"/>
      <c r="K889" s="108" t="s">
        <v>147</v>
      </c>
      <c r="L889" s="108" t="s">
        <v>207</v>
      </c>
      <c r="M889" s="120"/>
      <c r="N889" s="108" t="s">
        <v>147</v>
      </c>
      <c r="O889" s="108" t="s">
        <v>207</v>
      </c>
      <c r="P889" s="120"/>
      <c r="Q889" s="108" t="s">
        <v>147</v>
      </c>
      <c r="R889" s="108" t="s">
        <v>207</v>
      </c>
      <c r="S889" s="120"/>
      <c r="V889" s="120"/>
      <c r="Y889" s="120"/>
      <c r="AB889" s="120"/>
      <c r="AE889" s="120"/>
    </row>
    <row r="890" spans="1:256" s="108" customFormat="1" x14ac:dyDescent="0.2">
      <c r="A890" s="108" t="s">
        <v>103</v>
      </c>
      <c r="B890" s="108" t="s">
        <v>93</v>
      </c>
      <c r="C890" s="108" t="s">
        <v>4251</v>
      </c>
      <c r="D890" s="123">
        <v>36951</v>
      </c>
      <c r="E890" s="109" t="s">
        <v>172</v>
      </c>
      <c r="F890" s="120"/>
      <c r="G890" s="120" t="s">
        <v>125</v>
      </c>
      <c r="J890" s="120"/>
      <c r="M890" s="120"/>
      <c r="P890" s="120"/>
      <c r="S890" s="120"/>
      <c r="V890" s="120"/>
      <c r="Y890" s="120"/>
      <c r="AB890" s="120"/>
      <c r="AE890" s="120"/>
    </row>
    <row r="891" spans="1:256" s="108" customFormat="1" x14ac:dyDescent="0.2">
      <c r="A891" s="108" t="s">
        <v>238</v>
      </c>
      <c r="B891" s="108" t="s">
        <v>105</v>
      </c>
      <c r="C891" s="108" t="s">
        <v>3506</v>
      </c>
      <c r="D891" s="123">
        <v>36390</v>
      </c>
      <c r="E891" s="109" t="s">
        <v>719</v>
      </c>
      <c r="F891" s="120"/>
      <c r="G891" s="120" t="s">
        <v>241</v>
      </c>
      <c r="H891" s="108" t="s">
        <v>238</v>
      </c>
      <c r="I891" s="108" t="s">
        <v>316</v>
      </c>
      <c r="J891" s="120" t="s">
        <v>241</v>
      </c>
      <c r="M891" s="120"/>
      <c r="P891" s="120"/>
      <c r="S891" s="120"/>
      <c r="V891" s="120"/>
      <c r="Y891" s="120"/>
      <c r="AB891" s="120"/>
      <c r="AE891" s="120"/>
    </row>
    <row r="892" spans="1:256" s="108" customFormat="1" x14ac:dyDescent="0.2">
      <c r="A892" s="108" t="s">
        <v>133</v>
      </c>
      <c r="B892" s="108" t="s">
        <v>556</v>
      </c>
      <c r="C892" s="108" t="s">
        <v>2005</v>
      </c>
      <c r="D892" s="123">
        <v>36274</v>
      </c>
      <c r="E892" s="116" t="s">
        <v>1168</v>
      </c>
      <c r="F892" s="116" t="s">
        <v>4913</v>
      </c>
      <c r="G892" s="120"/>
      <c r="H892" s="108" t="s">
        <v>133</v>
      </c>
      <c r="I892" s="108" t="s">
        <v>556</v>
      </c>
      <c r="J892" s="120"/>
      <c r="K892" s="108" t="s">
        <v>127</v>
      </c>
      <c r="L892" s="108" t="s">
        <v>123</v>
      </c>
      <c r="M892" s="120"/>
      <c r="N892" s="108" t="s">
        <v>127</v>
      </c>
      <c r="O892" s="108" t="s">
        <v>123</v>
      </c>
      <c r="P892" s="120"/>
      <c r="Q892" s="108" t="s">
        <v>147</v>
      </c>
      <c r="R892" s="108" t="s">
        <v>123</v>
      </c>
      <c r="S892" s="120"/>
      <c r="T892" s="108" t="s">
        <v>133</v>
      </c>
      <c r="U892" s="108" t="s">
        <v>123</v>
      </c>
      <c r="V892" s="120"/>
      <c r="Y892" s="120"/>
      <c r="AB892" s="120"/>
      <c r="AE892" s="120"/>
    </row>
    <row r="893" spans="1:256" s="108" customFormat="1" x14ac:dyDescent="0.2">
      <c r="C893" s="108" t="s">
        <v>2287</v>
      </c>
      <c r="D893" s="123">
        <v>34693</v>
      </c>
      <c r="E893" s="109" t="s">
        <v>362</v>
      </c>
      <c r="F893" s="109" t="s">
        <v>361</v>
      </c>
      <c r="G893" s="120"/>
      <c r="H893" s="108" t="s">
        <v>419</v>
      </c>
      <c r="I893" s="109" t="s">
        <v>170</v>
      </c>
      <c r="J893" s="109" t="s">
        <v>2058</v>
      </c>
      <c r="K893" s="108" t="s">
        <v>345</v>
      </c>
      <c r="L893" s="109" t="s">
        <v>123</v>
      </c>
      <c r="M893" s="109" t="s">
        <v>1407</v>
      </c>
      <c r="N893" s="108" t="s">
        <v>345</v>
      </c>
      <c r="O893" s="109" t="s">
        <v>123</v>
      </c>
      <c r="P893" s="109" t="s">
        <v>333</v>
      </c>
      <c r="R893" s="109"/>
      <c r="S893" s="109"/>
      <c r="T893" s="108" t="s">
        <v>345</v>
      </c>
      <c r="U893" s="109" t="s">
        <v>123</v>
      </c>
      <c r="V893" s="109" t="s">
        <v>1942</v>
      </c>
      <c r="W893" s="108" t="s">
        <v>367</v>
      </c>
      <c r="X893" s="109" t="s">
        <v>123</v>
      </c>
      <c r="Y893" s="109" t="s">
        <v>610</v>
      </c>
      <c r="Z893" s="108" t="s">
        <v>345</v>
      </c>
      <c r="AA893" s="109" t="s">
        <v>123</v>
      </c>
      <c r="AB893" s="109" t="s">
        <v>364</v>
      </c>
      <c r="AD893" s="109"/>
      <c r="AE893" s="109"/>
      <c r="AG893" s="109"/>
      <c r="AH893" s="109"/>
      <c r="AJ893" s="109"/>
      <c r="AK893" s="109"/>
      <c r="AM893" s="109"/>
      <c r="AN893" s="109"/>
      <c r="AP893" s="109"/>
      <c r="AQ893" s="109"/>
      <c r="AS893" s="109"/>
      <c r="AT893" s="109"/>
      <c r="AV893" s="109"/>
      <c r="AW893" s="109"/>
      <c r="AY893" s="109"/>
      <c r="AZ893" s="109"/>
    </row>
    <row r="894" spans="1:256" s="108" customFormat="1" x14ac:dyDescent="0.2">
      <c r="A894" s="108" t="s">
        <v>402</v>
      </c>
      <c r="B894" s="108" t="s">
        <v>316</v>
      </c>
      <c r="C894" s="108" t="s">
        <v>3863</v>
      </c>
      <c r="D894" s="123">
        <v>35894</v>
      </c>
      <c r="E894" s="109" t="s">
        <v>698</v>
      </c>
      <c r="F894" s="109" t="s">
        <v>344</v>
      </c>
      <c r="G894" s="120" t="s">
        <v>141</v>
      </c>
      <c r="H894" s="108" t="s">
        <v>399</v>
      </c>
      <c r="I894" s="108" t="s">
        <v>316</v>
      </c>
      <c r="J894" s="120" t="s">
        <v>164</v>
      </c>
      <c r="K894" s="108" t="s">
        <v>397</v>
      </c>
      <c r="L894" s="116" t="s">
        <v>95</v>
      </c>
      <c r="M894" s="120" t="s">
        <v>398</v>
      </c>
      <c r="O894" s="116"/>
      <c r="P894" s="120"/>
      <c r="R894" s="116"/>
      <c r="S894" s="120"/>
      <c r="U894" s="116"/>
      <c r="V894" s="120"/>
      <c r="X894" s="116"/>
      <c r="Y894" s="120"/>
      <c r="AA894" s="116"/>
      <c r="AB894" s="120"/>
      <c r="AD894" s="116"/>
      <c r="AE894" s="120"/>
      <c r="AG894" s="116"/>
      <c r="AH894" s="120"/>
      <c r="AJ894" s="116"/>
      <c r="AK894" s="120"/>
      <c r="AM894" s="116"/>
      <c r="AN894" s="120"/>
    </row>
    <row r="895" spans="1:256" s="108" customFormat="1" x14ac:dyDescent="0.2">
      <c r="A895" s="108" t="s">
        <v>397</v>
      </c>
      <c r="B895" s="108" t="s">
        <v>583</v>
      </c>
      <c r="C895" s="108" t="s">
        <v>4914</v>
      </c>
      <c r="D895" s="123">
        <v>35007</v>
      </c>
      <c r="E895" s="109" t="s">
        <v>591</v>
      </c>
      <c r="F895" s="120" t="s">
        <v>1234</v>
      </c>
      <c r="G895" s="120" t="s">
        <v>398</v>
      </c>
      <c r="J895" s="120"/>
      <c r="K895" s="108" t="s">
        <v>397</v>
      </c>
      <c r="L895" s="108" t="s">
        <v>330</v>
      </c>
      <c r="M895" s="120" t="s">
        <v>398</v>
      </c>
      <c r="N895" s="108" t="s">
        <v>397</v>
      </c>
      <c r="O895" s="108" t="s">
        <v>324</v>
      </c>
      <c r="P895" s="120" t="s">
        <v>398</v>
      </c>
      <c r="Q895" s="108" t="s">
        <v>397</v>
      </c>
      <c r="R895" s="108" t="s">
        <v>215</v>
      </c>
      <c r="S895" s="120" t="s">
        <v>398</v>
      </c>
      <c r="T895" s="108" t="s">
        <v>4915</v>
      </c>
      <c r="U895" s="108" t="s">
        <v>215</v>
      </c>
      <c r="V895" s="120" t="s">
        <v>4916</v>
      </c>
      <c r="W895" s="108" t="s">
        <v>397</v>
      </c>
      <c r="X895" s="108" t="s">
        <v>215</v>
      </c>
      <c r="Y895" s="120" t="s">
        <v>412</v>
      </c>
      <c r="AB895" s="120"/>
      <c r="AE895" s="120"/>
    </row>
    <row r="896" spans="1:256" s="108" customFormat="1" x14ac:dyDescent="0.2">
      <c r="A896" s="100" t="s">
        <v>274</v>
      </c>
      <c r="B896" s="100" t="s">
        <v>81</v>
      </c>
      <c r="C896" s="108" t="s">
        <v>4917</v>
      </c>
      <c r="D896" s="123">
        <v>37075</v>
      </c>
      <c r="E896" s="109" t="s">
        <v>3704</v>
      </c>
      <c r="F896" s="109" t="s">
        <v>4918</v>
      </c>
      <c r="G896" s="120" t="s">
        <v>201</v>
      </c>
      <c r="H896" s="108" t="s">
        <v>274</v>
      </c>
      <c r="I896" s="116" t="s">
        <v>81</v>
      </c>
      <c r="J896" s="120" t="s">
        <v>259</v>
      </c>
      <c r="K896" s="108" t="s">
        <v>194</v>
      </c>
      <c r="L896" s="116" t="s">
        <v>81</v>
      </c>
      <c r="M896" s="120" t="s">
        <v>269</v>
      </c>
      <c r="O896" s="116"/>
      <c r="P896" s="120"/>
      <c r="R896" s="116"/>
      <c r="S896" s="120"/>
      <c r="U896" s="116"/>
      <c r="V896" s="120"/>
      <c r="X896" s="116"/>
      <c r="Y896" s="120"/>
      <c r="AA896" s="116"/>
      <c r="AB896" s="120"/>
      <c r="AD896" s="116"/>
      <c r="AE896" s="120"/>
      <c r="AG896" s="116"/>
      <c r="AH896" s="120"/>
      <c r="AJ896" s="116"/>
      <c r="AK896" s="120"/>
      <c r="AM896" s="116"/>
      <c r="AN896" s="120"/>
    </row>
    <row r="897" spans="1:256" s="108" customFormat="1" x14ac:dyDescent="0.2">
      <c r="A897" s="108" t="s">
        <v>409</v>
      </c>
      <c r="B897" s="108" t="s">
        <v>227</v>
      </c>
      <c r="C897" s="108" t="s">
        <v>1134</v>
      </c>
      <c r="D897" s="123">
        <v>37193</v>
      </c>
      <c r="E897" s="109" t="s">
        <v>236</v>
      </c>
      <c r="F897" s="109" t="s">
        <v>180</v>
      </c>
      <c r="G897" s="120" t="s">
        <v>622</v>
      </c>
      <c r="H897" s="108" t="s">
        <v>397</v>
      </c>
      <c r="I897" s="116" t="s">
        <v>227</v>
      </c>
      <c r="J897" s="120" t="s">
        <v>412</v>
      </c>
      <c r="K897" s="108" t="s">
        <v>399</v>
      </c>
      <c r="L897" s="116" t="s">
        <v>227</v>
      </c>
      <c r="M897" s="120" t="s">
        <v>141</v>
      </c>
      <c r="O897" s="116"/>
      <c r="P897" s="120"/>
      <c r="R897" s="116"/>
      <c r="S897" s="120"/>
      <c r="U897" s="116"/>
      <c r="V897" s="120"/>
      <c r="X897" s="116"/>
      <c r="Y897" s="120"/>
      <c r="AA897" s="116"/>
      <c r="AB897" s="120"/>
      <c r="AD897" s="116"/>
      <c r="AE897" s="120"/>
      <c r="AG897" s="116"/>
      <c r="AH897" s="120"/>
      <c r="AJ897" s="116"/>
      <c r="AK897" s="120"/>
      <c r="AM897" s="116"/>
      <c r="AN897" s="120"/>
      <c r="BB897" s="116"/>
      <c r="BC897" s="120"/>
      <c r="BE897" s="116"/>
      <c r="BF897" s="120"/>
      <c r="BH897" s="116"/>
      <c r="BI897" s="120"/>
      <c r="BK897" s="116"/>
      <c r="BL897" s="120"/>
      <c r="BN897" s="116"/>
      <c r="BO897" s="120"/>
      <c r="BR897" s="120"/>
      <c r="BS897" s="116"/>
      <c r="BT897" s="116"/>
      <c r="BU897" s="116"/>
      <c r="BV897" s="116"/>
      <c r="BW897" s="116"/>
      <c r="BX897" s="116"/>
    </row>
    <row r="898" spans="1:256" s="108" customFormat="1" x14ac:dyDescent="0.2">
      <c r="A898" s="108" t="s">
        <v>315</v>
      </c>
      <c r="B898" s="108" t="s">
        <v>227</v>
      </c>
      <c r="C898" s="108" t="s">
        <v>3526</v>
      </c>
      <c r="D898" s="123">
        <v>34462</v>
      </c>
      <c r="E898" s="109" t="s">
        <v>654</v>
      </c>
      <c r="F898" s="108" t="s">
        <v>934</v>
      </c>
      <c r="G898" s="120" t="s">
        <v>266</v>
      </c>
      <c r="H898" s="108" t="s">
        <v>315</v>
      </c>
      <c r="I898" s="108" t="s">
        <v>140</v>
      </c>
      <c r="J898" s="120" t="s">
        <v>266</v>
      </c>
      <c r="K898" s="108" t="s">
        <v>3081</v>
      </c>
      <c r="L898" s="108" t="s">
        <v>242</v>
      </c>
      <c r="M898" s="109" t="s">
        <v>241</v>
      </c>
      <c r="N898" s="108" t="s">
        <v>329</v>
      </c>
      <c r="O898" s="108" t="s">
        <v>242</v>
      </c>
      <c r="P898" s="109" t="s">
        <v>266</v>
      </c>
      <c r="Q898" s="108" t="s">
        <v>288</v>
      </c>
      <c r="R898" s="108" t="s">
        <v>275</v>
      </c>
      <c r="S898" s="109" t="s">
        <v>273</v>
      </c>
      <c r="T898" s="108" t="s">
        <v>315</v>
      </c>
      <c r="U898" s="108" t="s">
        <v>275</v>
      </c>
      <c r="V898" s="109" t="s">
        <v>266</v>
      </c>
      <c r="W898" s="108" t="s">
        <v>315</v>
      </c>
      <c r="X898" s="108" t="s">
        <v>324</v>
      </c>
      <c r="Y898" s="109" t="s">
        <v>247</v>
      </c>
      <c r="Z898" s="108" t="s">
        <v>288</v>
      </c>
      <c r="AA898" s="108" t="s">
        <v>324</v>
      </c>
      <c r="AB898" s="109" t="s">
        <v>339</v>
      </c>
      <c r="AC898" s="108" t="s">
        <v>298</v>
      </c>
      <c r="AD898" s="108" t="s">
        <v>324</v>
      </c>
      <c r="AE898" s="109" t="s">
        <v>339</v>
      </c>
      <c r="AF898" s="108" t="s">
        <v>315</v>
      </c>
      <c r="AG898" s="108" t="s">
        <v>324</v>
      </c>
      <c r="AH898" s="109" t="s">
        <v>339</v>
      </c>
    </row>
    <row r="899" spans="1:256" s="108" customFormat="1" x14ac:dyDescent="0.2">
      <c r="C899" s="108" t="s">
        <v>4919</v>
      </c>
      <c r="D899" s="123">
        <v>36002</v>
      </c>
      <c r="E899" s="109" t="s">
        <v>698</v>
      </c>
      <c r="F899" s="109" t="s">
        <v>188</v>
      </c>
      <c r="G899" s="120"/>
      <c r="I899" s="116"/>
      <c r="J899" s="120"/>
      <c r="K899" s="108" t="s">
        <v>147</v>
      </c>
      <c r="L899" s="116" t="s">
        <v>123</v>
      </c>
      <c r="M899" s="120"/>
      <c r="O899" s="116"/>
      <c r="P899" s="120"/>
      <c r="R899" s="116"/>
      <c r="S899" s="120"/>
      <c r="U899" s="116"/>
      <c r="V899" s="120"/>
      <c r="X899" s="116"/>
      <c r="Y899" s="120"/>
      <c r="AA899" s="116"/>
      <c r="AB899" s="120"/>
      <c r="AD899" s="116"/>
      <c r="AE899" s="120"/>
      <c r="AG899" s="116"/>
      <c r="AH899" s="120"/>
      <c r="AJ899" s="116"/>
      <c r="AK899" s="120"/>
      <c r="AM899" s="116"/>
      <c r="AN899" s="120"/>
    </row>
    <row r="900" spans="1:256" s="108" customFormat="1" x14ac:dyDescent="0.2">
      <c r="A900" s="108" t="s">
        <v>340</v>
      </c>
      <c r="B900" s="108" t="s">
        <v>192</v>
      </c>
      <c r="C900" s="108" t="s">
        <v>4920</v>
      </c>
      <c r="D900" s="123">
        <v>36218</v>
      </c>
      <c r="E900" s="109" t="s">
        <v>553</v>
      </c>
      <c r="F900" s="120"/>
      <c r="G900" s="120" t="s">
        <v>341</v>
      </c>
      <c r="J900" s="120"/>
      <c r="M900" s="120"/>
      <c r="P900" s="120"/>
      <c r="S900" s="120"/>
      <c r="V900" s="120"/>
      <c r="Y900" s="120"/>
      <c r="AB900" s="120"/>
      <c r="AE900" s="120"/>
    </row>
    <row r="901" spans="1:256" s="108" customFormat="1" x14ac:dyDescent="0.2">
      <c r="A901" s="108" t="s">
        <v>376</v>
      </c>
      <c r="B901" s="108" t="s">
        <v>128</v>
      </c>
      <c r="C901" s="108" t="s">
        <v>4197</v>
      </c>
      <c r="D901" s="123">
        <v>37505</v>
      </c>
      <c r="E901" s="109" t="s">
        <v>719</v>
      </c>
      <c r="F901" s="120"/>
      <c r="G901" s="120" t="s">
        <v>4921</v>
      </c>
      <c r="H901" s="108" t="s">
        <v>329</v>
      </c>
      <c r="I901" s="108" t="s">
        <v>128</v>
      </c>
      <c r="J901" s="120" t="s">
        <v>266</v>
      </c>
      <c r="M901" s="120"/>
      <c r="P901" s="120"/>
      <c r="S901" s="120"/>
      <c r="V901" s="120"/>
      <c r="Y901" s="120"/>
      <c r="AB901" s="120"/>
      <c r="AE901" s="120"/>
    </row>
    <row r="902" spans="1:256" s="108" customFormat="1" x14ac:dyDescent="0.2">
      <c r="C902" s="108" t="s">
        <v>4922</v>
      </c>
      <c r="D902" s="123">
        <v>35020</v>
      </c>
      <c r="E902" s="109" t="s">
        <v>391</v>
      </c>
      <c r="F902" s="120" t="s">
        <v>1515</v>
      </c>
      <c r="G902" s="120"/>
      <c r="J902" s="120"/>
      <c r="K902" s="108" t="s">
        <v>397</v>
      </c>
      <c r="L902" s="108" t="s">
        <v>134</v>
      </c>
      <c r="M902" s="120" t="s">
        <v>398</v>
      </c>
      <c r="N902" s="108" t="s">
        <v>399</v>
      </c>
      <c r="O902" s="108" t="s">
        <v>134</v>
      </c>
      <c r="P902" s="120" t="s">
        <v>141</v>
      </c>
      <c r="Q902" s="108" t="s">
        <v>399</v>
      </c>
      <c r="R902" s="108" t="s">
        <v>134</v>
      </c>
      <c r="S902" s="120" t="s">
        <v>141</v>
      </c>
      <c r="T902" s="108" t="s">
        <v>2691</v>
      </c>
      <c r="U902" s="108" t="s">
        <v>134</v>
      </c>
      <c r="V902" s="120"/>
      <c r="Y902" s="120"/>
      <c r="Z902" s="108" t="s">
        <v>1584</v>
      </c>
      <c r="AA902" s="109" t="s">
        <v>134</v>
      </c>
      <c r="AB902" s="109" t="s">
        <v>398</v>
      </c>
      <c r="AD902" s="109"/>
      <c r="AE902" s="109"/>
      <c r="AG902" s="109"/>
      <c r="AH902" s="109"/>
      <c r="AJ902" s="109"/>
      <c r="AK902" s="109"/>
      <c r="AM902" s="109"/>
      <c r="AN902" s="109"/>
      <c r="AP902" s="109"/>
      <c r="AQ902" s="109"/>
      <c r="AS902" s="109"/>
      <c r="AT902" s="109"/>
      <c r="BB902" s="36"/>
      <c r="BC902" s="36"/>
      <c r="BE902" s="36"/>
      <c r="BF902" s="36"/>
      <c r="BH902" s="36"/>
      <c r="BI902" s="36"/>
      <c r="BK902" s="36"/>
      <c r="BL902" s="36"/>
      <c r="BN902" s="36"/>
      <c r="BO902" s="8"/>
      <c r="BR902" s="8"/>
      <c r="BS902" s="8"/>
      <c r="BT902" s="8"/>
      <c r="BU902" s="8"/>
      <c r="BW902" s="9"/>
      <c r="BX902" s="9"/>
    </row>
    <row r="903" spans="1:256" ht="12.75" customHeight="1" x14ac:dyDescent="0.2">
      <c r="A903" s="108"/>
      <c r="B903" s="108"/>
      <c r="C903" s="108" t="s">
        <v>1743</v>
      </c>
      <c r="D903" s="123">
        <v>35122</v>
      </c>
      <c r="E903" s="116" t="s">
        <v>391</v>
      </c>
      <c r="F903" s="120" t="s">
        <v>990</v>
      </c>
      <c r="G903" s="120"/>
      <c r="H903" s="108" t="s">
        <v>103</v>
      </c>
      <c r="I903" s="108" t="s">
        <v>227</v>
      </c>
      <c r="J903" s="120" t="s">
        <v>1874</v>
      </c>
      <c r="K903" s="108" t="s">
        <v>94</v>
      </c>
      <c r="L903" s="108" t="s">
        <v>227</v>
      </c>
      <c r="M903" s="120" t="s">
        <v>124</v>
      </c>
      <c r="N903" s="108"/>
      <c r="O903" s="108"/>
      <c r="P903" s="120"/>
      <c r="Q903" s="108" t="s">
        <v>103</v>
      </c>
      <c r="R903" s="108" t="s">
        <v>556</v>
      </c>
      <c r="S903" s="120" t="s">
        <v>1745</v>
      </c>
      <c r="T903" s="108" t="s">
        <v>94</v>
      </c>
      <c r="U903" s="108" t="s">
        <v>556</v>
      </c>
      <c r="V903" s="120" t="s">
        <v>1746</v>
      </c>
      <c r="W903" s="108"/>
      <c r="X903" s="108"/>
      <c r="Y903" s="120"/>
      <c r="Z903" s="108"/>
      <c r="AA903" s="108"/>
      <c r="AB903" s="120"/>
      <c r="AC903" s="108"/>
      <c r="AD903" s="108"/>
      <c r="AE903" s="120"/>
      <c r="AF903" s="108"/>
      <c r="AG903" s="108"/>
      <c r="AH903" s="108"/>
      <c r="AI903" s="108"/>
      <c r="AJ903" s="108"/>
      <c r="AK903" s="108"/>
      <c r="AL903" s="108"/>
      <c r="AM903" s="108"/>
      <c r="AN903" s="108"/>
      <c r="AO903" s="108"/>
      <c r="AP903" s="108"/>
      <c r="AQ903" s="108"/>
      <c r="AR903" s="108"/>
      <c r="AS903" s="108"/>
      <c r="AT903" s="108"/>
      <c r="AU903" s="108"/>
      <c r="AV903" s="108"/>
      <c r="AW903" s="108"/>
      <c r="AX903" s="108"/>
      <c r="AY903" s="108"/>
      <c r="AZ903" s="108"/>
      <c r="BB903" s="36"/>
      <c r="BC903" s="36"/>
      <c r="BE903" s="36"/>
      <c r="BF903" s="36"/>
      <c r="BH903" s="36"/>
      <c r="BI903" s="36"/>
      <c r="BK903" s="36"/>
      <c r="BL903" s="36"/>
      <c r="BN903" s="36"/>
      <c r="BO903" s="8"/>
      <c r="BR903" s="8"/>
      <c r="BS903" s="8"/>
      <c r="BT903" s="8"/>
      <c r="BU903" s="8"/>
      <c r="BW903" s="9"/>
      <c r="BX903" s="9"/>
      <c r="BY903" s="108"/>
      <c r="BZ903" s="108"/>
      <c r="CA903" s="108"/>
      <c r="CB903" s="108"/>
      <c r="CC903" s="108"/>
      <c r="CD903" s="108"/>
      <c r="CE903" s="108"/>
      <c r="CF903" s="108"/>
      <c r="CG903" s="108"/>
      <c r="CH903" s="108"/>
      <c r="CI903" s="108"/>
      <c r="CJ903" s="108"/>
      <c r="CK903" s="108"/>
      <c r="CL903" s="108"/>
      <c r="CM903" s="108"/>
      <c r="CN903" s="108"/>
      <c r="CO903" s="108"/>
      <c r="CP903" s="108"/>
      <c r="CQ903" s="108"/>
      <c r="CR903" s="108"/>
      <c r="CS903" s="108"/>
      <c r="CT903" s="108"/>
      <c r="CU903" s="108"/>
      <c r="CV903" s="108"/>
      <c r="CW903" s="108"/>
      <c r="CX903" s="108"/>
      <c r="CY903" s="108"/>
      <c r="CZ903" s="108"/>
      <c r="DA903" s="108"/>
      <c r="DB903" s="108"/>
      <c r="DC903" s="108"/>
      <c r="DD903" s="108"/>
      <c r="DE903" s="108"/>
      <c r="DF903" s="108"/>
      <c r="DG903" s="108"/>
      <c r="DH903" s="108"/>
      <c r="DI903" s="108"/>
      <c r="DJ903" s="108"/>
      <c r="DK903" s="108"/>
      <c r="DL903" s="108"/>
      <c r="DM903" s="108"/>
      <c r="DN903" s="108"/>
      <c r="DO903" s="108"/>
      <c r="DP903" s="108"/>
      <c r="DQ903" s="108"/>
      <c r="DR903" s="108"/>
      <c r="DS903" s="108"/>
      <c r="DT903" s="108"/>
      <c r="DU903" s="108"/>
      <c r="DV903" s="108"/>
      <c r="DW903" s="108"/>
      <c r="DX903" s="108"/>
      <c r="DY903" s="108"/>
      <c r="DZ903" s="108"/>
      <c r="EA903" s="108"/>
      <c r="EB903" s="108"/>
      <c r="EC903" s="108"/>
      <c r="ED903" s="108"/>
      <c r="EE903" s="108"/>
      <c r="EF903" s="108"/>
      <c r="EG903" s="108"/>
      <c r="EH903" s="108"/>
      <c r="EI903" s="108"/>
      <c r="EJ903" s="108"/>
      <c r="EK903" s="108"/>
      <c r="EL903" s="108"/>
      <c r="EM903" s="108"/>
      <c r="EN903" s="108"/>
      <c r="EO903" s="108"/>
      <c r="EP903" s="108"/>
      <c r="EQ903" s="108"/>
      <c r="ER903" s="108"/>
      <c r="ES903" s="108"/>
      <c r="ET903" s="108"/>
      <c r="EU903" s="108"/>
      <c r="EV903" s="108"/>
      <c r="EW903" s="108"/>
      <c r="EX903" s="108"/>
      <c r="EY903" s="108"/>
      <c r="EZ903" s="108"/>
      <c r="FA903" s="108"/>
      <c r="FB903" s="108"/>
      <c r="FC903" s="108"/>
      <c r="FD903" s="108"/>
      <c r="FE903" s="108"/>
      <c r="FF903" s="108"/>
      <c r="FG903" s="108"/>
      <c r="FH903" s="108"/>
      <c r="FI903" s="108"/>
      <c r="FJ903" s="108"/>
      <c r="FK903" s="108"/>
      <c r="FL903" s="108"/>
      <c r="FM903" s="108"/>
      <c r="FN903" s="108"/>
      <c r="FO903" s="108"/>
      <c r="FP903" s="108"/>
      <c r="FQ903" s="108"/>
      <c r="FR903" s="108"/>
      <c r="FS903" s="108"/>
      <c r="FT903" s="108"/>
      <c r="FU903" s="108"/>
      <c r="FV903" s="108"/>
      <c r="FW903" s="108"/>
      <c r="FX903" s="108"/>
      <c r="FY903" s="108"/>
      <c r="FZ903" s="108"/>
      <c r="GA903" s="108"/>
      <c r="GB903" s="108"/>
      <c r="GC903" s="108"/>
      <c r="GD903" s="108"/>
      <c r="GE903" s="108"/>
      <c r="GF903" s="108"/>
      <c r="GG903" s="108"/>
      <c r="GH903" s="108"/>
      <c r="GI903" s="108"/>
      <c r="GJ903" s="108"/>
      <c r="GK903" s="108"/>
      <c r="GL903" s="108"/>
      <c r="GM903" s="108"/>
      <c r="GN903" s="108"/>
      <c r="GO903" s="108"/>
      <c r="GP903" s="108"/>
      <c r="GQ903" s="108"/>
      <c r="GR903" s="108"/>
      <c r="GS903" s="108"/>
      <c r="GT903" s="108"/>
      <c r="GU903" s="108"/>
      <c r="GV903" s="108"/>
      <c r="GW903" s="108"/>
      <c r="GX903" s="108"/>
      <c r="GY903" s="108"/>
      <c r="GZ903" s="108"/>
      <c r="HA903" s="108"/>
      <c r="HB903" s="108"/>
      <c r="HC903" s="108"/>
      <c r="HD903" s="108"/>
      <c r="HE903" s="108"/>
      <c r="HF903" s="108"/>
      <c r="HG903" s="108"/>
      <c r="HH903" s="108"/>
      <c r="HI903" s="108"/>
      <c r="HJ903" s="108"/>
      <c r="HK903" s="108"/>
      <c r="HL903" s="108"/>
      <c r="HM903" s="108"/>
      <c r="HN903" s="108"/>
      <c r="HO903" s="108"/>
      <c r="HP903" s="108"/>
      <c r="HQ903" s="108"/>
      <c r="HR903" s="108"/>
      <c r="HS903" s="108"/>
      <c r="HT903" s="108"/>
      <c r="HU903" s="108"/>
      <c r="HV903" s="108"/>
      <c r="HW903" s="108"/>
      <c r="HX903" s="108"/>
      <c r="HY903" s="108"/>
      <c r="HZ903" s="108"/>
      <c r="IA903" s="108"/>
      <c r="IB903" s="108"/>
      <c r="IC903" s="108"/>
      <c r="ID903" s="108"/>
      <c r="IE903" s="108"/>
      <c r="IF903" s="108"/>
      <c r="IG903" s="108"/>
      <c r="IH903" s="108"/>
      <c r="II903" s="108"/>
      <c r="IJ903" s="108"/>
      <c r="IK903" s="108"/>
      <c r="IL903" s="108"/>
      <c r="IM903" s="108"/>
      <c r="IN903" s="108"/>
      <c r="IO903" s="108"/>
      <c r="IP903" s="108"/>
      <c r="IQ903" s="108"/>
      <c r="IR903" s="108"/>
      <c r="IS903" s="108"/>
      <c r="IT903" s="108"/>
      <c r="IU903" s="108"/>
      <c r="IV903" s="108"/>
    </row>
    <row r="904" spans="1:256" s="108" customFormat="1" x14ac:dyDescent="0.2">
      <c r="A904" s="108" t="s">
        <v>379</v>
      </c>
      <c r="B904" s="116" t="s">
        <v>434</v>
      </c>
      <c r="C904" s="108" t="s">
        <v>4208</v>
      </c>
      <c r="D904" s="123">
        <v>36406</v>
      </c>
      <c r="E904" s="109" t="s">
        <v>114</v>
      </c>
      <c r="F904" s="109"/>
      <c r="G904" s="120" t="s">
        <v>382</v>
      </c>
      <c r="H904" s="108" t="s">
        <v>298</v>
      </c>
      <c r="I904" s="116" t="s">
        <v>434</v>
      </c>
      <c r="J904" s="120" t="s">
        <v>339</v>
      </c>
      <c r="K904" s="108" t="s">
        <v>298</v>
      </c>
      <c r="L904" s="116" t="s">
        <v>434</v>
      </c>
      <c r="M904" s="120" t="s">
        <v>266</v>
      </c>
      <c r="O904" s="116"/>
      <c r="P904" s="120"/>
      <c r="R904" s="116"/>
      <c r="S904" s="120"/>
      <c r="U904" s="116"/>
      <c r="V904" s="120"/>
      <c r="X904" s="116"/>
      <c r="Y904" s="120"/>
      <c r="AA904" s="116"/>
      <c r="AB904" s="120"/>
      <c r="AD904" s="116"/>
      <c r="AE904" s="120"/>
      <c r="AG904" s="116"/>
      <c r="AH904" s="120"/>
      <c r="AJ904" s="116"/>
      <c r="AK904" s="120"/>
      <c r="AM904" s="116"/>
      <c r="AN904" s="120"/>
    </row>
    <row r="905" spans="1:256" s="108" customFormat="1" x14ac:dyDescent="0.2">
      <c r="C905" s="108" t="s">
        <v>2817</v>
      </c>
      <c r="D905" s="123">
        <v>35251</v>
      </c>
      <c r="E905" s="116" t="s">
        <v>136</v>
      </c>
      <c r="F905" s="120" t="s">
        <v>591</v>
      </c>
      <c r="G905" s="120"/>
      <c r="H905" s="108" t="s">
        <v>147</v>
      </c>
      <c r="I905" s="108" t="s">
        <v>215</v>
      </c>
      <c r="J905" s="120"/>
      <c r="K905" s="108" t="s">
        <v>127</v>
      </c>
      <c r="L905" s="108" t="s">
        <v>177</v>
      </c>
      <c r="M905" s="120"/>
      <c r="N905" s="108" t="s">
        <v>133</v>
      </c>
      <c r="O905" s="108" t="s">
        <v>177</v>
      </c>
      <c r="P905" s="120"/>
      <c r="Q905" s="108" t="s">
        <v>133</v>
      </c>
      <c r="R905" s="108" t="s">
        <v>177</v>
      </c>
      <c r="S905" s="120"/>
      <c r="T905" s="108" t="s">
        <v>133</v>
      </c>
      <c r="U905" s="108" t="s">
        <v>177</v>
      </c>
      <c r="V905" s="120"/>
      <c r="W905" s="108" t="s">
        <v>510</v>
      </c>
      <c r="X905" s="108" t="s">
        <v>177</v>
      </c>
      <c r="Y905" s="120"/>
      <c r="AB905" s="120"/>
      <c r="AE905" s="120"/>
    </row>
    <row r="906" spans="1:256" s="108" customFormat="1" x14ac:dyDescent="0.2">
      <c r="C906" s="108" t="s">
        <v>2189</v>
      </c>
      <c r="D906" s="123">
        <v>36089</v>
      </c>
      <c r="E906" s="109" t="s">
        <v>98</v>
      </c>
      <c r="F906" s="109" t="s">
        <v>348</v>
      </c>
      <c r="G906" s="120"/>
      <c r="H906" s="108" t="s">
        <v>379</v>
      </c>
      <c r="I906" s="116" t="s">
        <v>170</v>
      </c>
      <c r="J906" s="120" t="s">
        <v>1097</v>
      </c>
      <c r="K906" s="108" t="s">
        <v>379</v>
      </c>
      <c r="L906" s="116" t="s">
        <v>170</v>
      </c>
      <c r="M906" s="120" t="s">
        <v>341</v>
      </c>
      <c r="O906" s="116"/>
      <c r="P906" s="120"/>
      <c r="R906" s="116"/>
      <c r="S906" s="120"/>
      <c r="U906" s="116"/>
      <c r="V906" s="120"/>
      <c r="X906" s="116"/>
      <c r="Y906" s="120"/>
      <c r="AA906" s="116"/>
      <c r="AB906" s="120"/>
      <c r="AD906" s="116"/>
      <c r="AE906" s="120"/>
      <c r="AG906" s="116"/>
      <c r="AH906" s="120"/>
      <c r="AJ906" s="116"/>
      <c r="AK906" s="120"/>
      <c r="AM906" s="116"/>
      <c r="AN906" s="120"/>
    </row>
    <row r="907" spans="1:256" s="108" customFormat="1" x14ac:dyDescent="0.2">
      <c r="A907" s="108" t="s">
        <v>555</v>
      </c>
      <c r="B907" s="108" t="s">
        <v>95</v>
      </c>
      <c r="C907" s="108" t="s">
        <v>4393</v>
      </c>
      <c r="D907" s="123">
        <v>35586</v>
      </c>
      <c r="E907" s="116" t="s">
        <v>121</v>
      </c>
      <c r="F907" s="120"/>
      <c r="G907" s="120" t="s">
        <v>1068</v>
      </c>
      <c r="H907" s="108" t="s">
        <v>555</v>
      </c>
      <c r="I907" s="108" t="s">
        <v>95</v>
      </c>
      <c r="J907" s="120" t="s">
        <v>161</v>
      </c>
      <c r="K907" s="108" t="s">
        <v>238</v>
      </c>
      <c r="L907" s="108" t="s">
        <v>95</v>
      </c>
      <c r="M907" s="120" t="s">
        <v>273</v>
      </c>
      <c r="P907" s="120"/>
      <c r="Q907" s="108" t="s">
        <v>557</v>
      </c>
      <c r="R907" s="108" t="s">
        <v>128</v>
      </c>
      <c r="S907" s="120" t="s">
        <v>558</v>
      </c>
      <c r="T907" s="108" t="s">
        <v>557</v>
      </c>
      <c r="U907" s="108" t="s">
        <v>128</v>
      </c>
      <c r="V907" s="120" t="s">
        <v>558</v>
      </c>
      <c r="W907" s="108" t="s">
        <v>555</v>
      </c>
      <c r="X907" s="108" t="s">
        <v>128</v>
      </c>
      <c r="Y907" s="120" t="s">
        <v>1638</v>
      </c>
      <c r="AB907" s="120"/>
      <c r="AE907" s="120"/>
    </row>
    <row r="908" spans="1:256" s="108" customFormat="1" x14ac:dyDescent="0.2">
      <c r="C908" s="108" t="s">
        <v>4923</v>
      </c>
      <c r="D908" s="123">
        <v>34683</v>
      </c>
      <c r="E908" s="116" t="s">
        <v>391</v>
      </c>
      <c r="F908" s="120" t="s">
        <v>990</v>
      </c>
      <c r="G908" s="120"/>
      <c r="J908" s="120"/>
      <c r="K908" s="108" t="s">
        <v>487</v>
      </c>
      <c r="L908" s="108" t="s">
        <v>583</v>
      </c>
      <c r="M908" s="120" t="s">
        <v>4924</v>
      </c>
      <c r="N908" s="108" t="s">
        <v>487</v>
      </c>
      <c r="O908" s="108" t="s">
        <v>583</v>
      </c>
      <c r="P908" s="120" t="s">
        <v>4925</v>
      </c>
      <c r="Q908" s="108" t="s">
        <v>487</v>
      </c>
      <c r="R908" s="108" t="s">
        <v>93</v>
      </c>
      <c r="S908" s="120" t="s">
        <v>4926</v>
      </c>
      <c r="T908" s="108" t="s">
        <v>487</v>
      </c>
      <c r="U908" s="108" t="s">
        <v>93</v>
      </c>
      <c r="V908" s="120" t="s">
        <v>4927</v>
      </c>
      <c r="Y908" s="120"/>
      <c r="AB908" s="120"/>
      <c r="AE908" s="120"/>
    </row>
    <row r="909" spans="1:256" s="108" customFormat="1" x14ac:dyDescent="0.2">
      <c r="A909" s="108" t="s">
        <v>386</v>
      </c>
      <c r="B909" s="108" t="s">
        <v>454</v>
      </c>
      <c r="C909" s="108" t="s">
        <v>3741</v>
      </c>
      <c r="D909" s="123">
        <v>36269</v>
      </c>
      <c r="E909" s="116" t="s">
        <v>230</v>
      </c>
      <c r="F909" s="120" t="s">
        <v>230</v>
      </c>
      <c r="G909" s="120" t="s">
        <v>141</v>
      </c>
      <c r="H909" s="108" t="s">
        <v>386</v>
      </c>
      <c r="I909" s="108" t="s">
        <v>454</v>
      </c>
      <c r="J909" s="120" t="s">
        <v>167</v>
      </c>
      <c r="K909" s="108" t="s">
        <v>386</v>
      </c>
      <c r="L909" s="108" t="s">
        <v>454</v>
      </c>
      <c r="M909" s="120" t="s">
        <v>167</v>
      </c>
      <c r="N909" s="108" t="s">
        <v>402</v>
      </c>
      <c r="O909" s="108" t="s">
        <v>454</v>
      </c>
      <c r="P909" s="120" t="s">
        <v>141</v>
      </c>
      <c r="Q909" s="108" t="s">
        <v>402</v>
      </c>
      <c r="R909" s="108" t="s">
        <v>454</v>
      </c>
      <c r="S909" s="120" t="s">
        <v>393</v>
      </c>
      <c r="T909" s="108" t="s">
        <v>402</v>
      </c>
      <c r="U909" s="108" t="s">
        <v>454</v>
      </c>
      <c r="V909" s="120" t="s">
        <v>141</v>
      </c>
      <c r="Y909" s="120"/>
      <c r="AB909" s="120"/>
      <c r="AE909" s="120"/>
    </row>
    <row r="910" spans="1:256" s="108" customFormat="1" x14ac:dyDescent="0.2">
      <c r="A910" s="108" t="s">
        <v>332</v>
      </c>
      <c r="B910" s="108" t="s">
        <v>306</v>
      </c>
      <c r="C910" s="108" t="s">
        <v>828</v>
      </c>
      <c r="D910" s="123">
        <v>36167</v>
      </c>
      <c r="E910" s="109" t="s">
        <v>675</v>
      </c>
      <c r="F910" s="120" t="s">
        <v>89</v>
      </c>
      <c r="G910" s="120" t="s">
        <v>292</v>
      </c>
      <c r="J910" s="120"/>
      <c r="K910" s="108" t="s">
        <v>370</v>
      </c>
      <c r="L910" s="108" t="s">
        <v>306</v>
      </c>
      <c r="M910" s="120" t="s">
        <v>817</v>
      </c>
      <c r="N910" s="108" t="s">
        <v>329</v>
      </c>
      <c r="O910" s="108" t="s">
        <v>306</v>
      </c>
      <c r="P910" s="120" t="s">
        <v>224</v>
      </c>
      <c r="S910" s="120"/>
      <c r="V910" s="120"/>
      <c r="Y910" s="120"/>
      <c r="AB910" s="120"/>
      <c r="AE910" s="120"/>
      <c r="BB910" s="109"/>
      <c r="BC910" s="109"/>
      <c r="BE910" s="109"/>
      <c r="BF910" s="109"/>
      <c r="BH910" s="109"/>
      <c r="BI910" s="109"/>
      <c r="BK910" s="109"/>
      <c r="BL910" s="109"/>
      <c r="BN910" s="109"/>
      <c r="BO910" s="109"/>
      <c r="BQ910" s="123"/>
      <c r="BR910" s="109"/>
      <c r="BS910" s="116"/>
      <c r="BU910" s="120"/>
      <c r="BV910" s="116"/>
      <c r="BW910" s="116"/>
      <c r="BX910" s="125"/>
    </row>
    <row r="911" spans="1:256" s="108" customFormat="1" x14ac:dyDescent="0.2">
      <c r="A911" s="109" t="s">
        <v>80</v>
      </c>
      <c r="B911" s="116" t="s">
        <v>134</v>
      </c>
      <c r="C911" s="108" t="s">
        <v>4311</v>
      </c>
      <c r="D911" s="123">
        <v>31547</v>
      </c>
      <c r="E911" s="109" t="s">
        <v>4312</v>
      </c>
      <c r="F911" s="109" t="s">
        <v>2603</v>
      </c>
      <c r="G911" s="109" t="s">
        <v>4928</v>
      </c>
      <c r="H911" s="109" t="s">
        <v>80</v>
      </c>
      <c r="I911" s="116" t="s">
        <v>252</v>
      </c>
      <c r="J911" s="109" t="s">
        <v>1734</v>
      </c>
      <c r="K911" s="109"/>
      <c r="L911" s="116"/>
      <c r="M911" s="109"/>
      <c r="N911" s="116"/>
      <c r="O911" s="116"/>
      <c r="P911" s="109"/>
      <c r="Q911" s="116" t="s">
        <v>80</v>
      </c>
      <c r="R911" s="116" t="s">
        <v>252</v>
      </c>
      <c r="S911" s="109" t="s">
        <v>2324</v>
      </c>
      <c r="T911" s="109"/>
      <c r="U911" s="116"/>
      <c r="V911" s="116"/>
      <c r="W911" s="116"/>
      <c r="X911" s="116"/>
      <c r="Y911" s="109"/>
      <c r="Z911" s="116"/>
      <c r="AA911" s="116"/>
      <c r="AB911" s="109"/>
      <c r="AD911" s="109"/>
      <c r="AE911" s="109"/>
      <c r="AG911" s="109"/>
      <c r="AH911" s="109"/>
      <c r="AJ911" s="109"/>
      <c r="AK911" s="109"/>
      <c r="AM911" s="109"/>
      <c r="AN911" s="109"/>
      <c r="AO911" s="108" t="s">
        <v>80</v>
      </c>
      <c r="AP911" s="109" t="s">
        <v>128</v>
      </c>
      <c r="AQ911" s="109" t="s">
        <v>1446</v>
      </c>
      <c r="AS911" s="109"/>
      <c r="AT911" s="109"/>
      <c r="AU911" s="108" t="s">
        <v>80</v>
      </c>
      <c r="AV911" s="109" t="s">
        <v>432</v>
      </c>
      <c r="AW911" s="109" t="s">
        <v>2668</v>
      </c>
      <c r="AX911" s="108" t="s">
        <v>80</v>
      </c>
      <c r="AY911" s="109" t="s">
        <v>432</v>
      </c>
      <c r="AZ911" s="109" t="s">
        <v>2792</v>
      </c>
    </row>
    <row r="912" spans="1:256" s="108" customFormat="1" x14ac:dyDescent="0.2">
      <c r="A912" s="108" t="s">
        <v>156</v>
      </c>
      <c r="B912" s="108" t="s">
        <v>330</v>
      </c>
      <c r="C912" s="108" t="s">
        <v>3155</v>
      </c>
      <c r="D912" s="123">
        <v>35321</v>
      </c>
      <c r="E912" s="116" t="s">
        <v>198</v>
      </c>
      <c r="F912" s="120" t="s">
        <v>448</v>
      </c>
      <c r="G912" s="120" t="s">
        <v>164</v>
      </c>
      <c r="H912" s="108" t="s">
        <v>156</v>
      </c>
      <c r="I912" s="108" t="s">
        <v>330</v>
      </c>
      <c r="J912" s="120" t="s">
        <v>164</v>
      </c>
      <c r="K912" s="108" t="s">
        <v>156</v>
      </c>
      <c r="L912" s="108" t="s">
        <v>330</v>
      </c>
      <c r="M912" s="120" t="s">
        <v>141</v>
      </c>
      <c r="N912" s="108" t="s">
        <v>162</v>
      </c>
      <c r="O912" s="108" t="s">
        <v>330</v>
      </c>
      <c r="P912" s="120" t="s">
        <v>1638</v>
      </c>
      <c r="Q912" s="108" t="s">
        <v>162</v>
      </c>
      <c r="R912" s="108" t="s">
        <v>330</v>
      </c>
      <c r="S912" s="120" t="s">
        <v>511</v>
      </c>
      <c r="V912" s="120"/>
      <c r="Y912" s="120"/>
      <c r="AB912" s="120"/>
      <c r="AE912" s="120"/>
    </row>
    <row r="913" spans="1:256" s="108" customFormat="1" x14ac:dyDescent="0.2">
      <c r="A913" s="108" t="s">
        <v>103</v>
      </c>
      <c r="B913" s="108" t="s">
        <v>177</v>
      </c>
      <c r="C913" s="108" t="s">
        <v>4929</v>
      </c>
      <c r="D913" s="123">
        <v>37847</v>
      </c>
      <c r="E913" s="109" t="s">
        <v>3181</v>
      </c>
      <c r="F913" s="120"/>
      <c r="G913" s="120" t="s">
        <v>1607</v>
      </c>
      <c r="J913" s="120"/>
      <c r="M913" s="120"/>
      <c r="P913" s="120"/>
      <c r="S913" s="120"/>
      <c r="V913" s="120"/>
      <c r="Y913" s="120"/>
      <c r="AB913" s="120"/>
      <c r="AE913" s="120"/>
    </row>
    <row r="914" spans="1:256" s="108" customFormat="1" x14ac:dyDescent="0.2">
      <c r="A914" s="108" t="s">
        <v>639</v>
      </c>
      <c r="B914" s="108" t="s">
        <v>432</v>
      </c>
      <c r="C914" s="108" t="s">
        <v>3975</v>
      </c>
      <c r="D914" s="123">
        <v>37332</v>
      </c>
      <c r="E914" s="109" t="s">
        <v>172</v>
      </c>
      <c r="F914" s="120"/>
      <c r="G914" s="120"/>
      <c r="J914" s="120"/>
      <c r="M914" s="120"/>
      <c r="P914" s="120"/>
      <c r="S914" s="120"/>
      <c r="V914" s="120"/>
      <c r="Y914" s="120"/>
      <c r="AB914" s="120"/>
      <c r="AE914" s="120"/>
    </row>
    <row r="915" spans="1:256" s="108" customFormat="1" x14ac:dyDescent="0.2">
      <c r="A915" t="s">
        <v>194</v>
      </c>
      <c r="B915" t="s">
        <v>95</v>
      </c>
      <c r="C915" s="108" t="s">
        <v>2938</v>
      </c>
      <c r="D915" s="123">
        <v>33001</v>
      </c>
      <c r="E915" s="109" t="s">
        <v>2939</v>
      </c>
      <c r="F915" s="109" t="s">
        <v>158</v>
      </c>
      <c r="G915" s="120" t="s">
        <v>201</v>
      </c>
      <c r="H915" s="108" t="s">
        <v>194</v>
      </c>
      <c r="I915" s="116" t="s">
        <v>95</v>
      </c>
      <c r="J915" s="120" t="s">
        <v>594</v>
      </c>
      <c r="K915" s="108" t="s">
        <v>194</v>
      </c>
      <c r="L915" s="116" t="s">
        <v>95</v>
      </c>
      <c r="M915" s="120" t="s">
        <v>276</v>
      </c>
      <c r="N915" s="108" t="s">
        <v>194</v>
      </c>
      <c r="O915" s="116" t="s">
        <v>95</v>
      </c>
      <c r="P915" s="120" t="s">
        <v>276</v>
      </c>
      <c r="Q915" s="108" t="s">
        <v>194</v>
      </c>
      <c r="R915" s="116" t="s">
        <v>95</v>
      </c>
      <c r="S915" s="120" t="s">
        <v>276</v>
      </c>
      <c r="U915" s="116"/>
      <c r="V915" s="120"/>
      <c r="W915" s="108" t="s">
        <v>194</v>
      </c>
      <c r="X915" s="116" t="s">
        <v>95</v>
      </c>
      <c r="Y915" s="120" t="s">
        <v>594</v>
      </c>
      <c r="Z915" s="108" t="s">
        <v>194</v>
      </c>
      <c r="AA915" s="116" t="s">
        <v>95</v>
      </c>
      <c r="AB915" s="120" t="s">
        <v>594</v>
      </c>
      <c r="AC915" s="108" t="s">
        <v>194</v>
      </c>
      <c r="AD915" s="116" t="s">
        <v>95</v>
      </c>
      <c r="AE915" s="120" t="s">
        <v>276</v>
      </c>
      <c r="AF915" s="108" t="s">
        <v>194</v>
      </c>
      <c r="AG915" s="116" t="s">
        <v>95</v>
      </c>
      <c r="AH915" s="120" t="s">
        <v>201</v>
      </c>
      <c r="AI915" s="108" t="s">
        <v>194</v>
      </c>
      <c r="AJ915" s="116" t="s">
        <v>95</v>
      </c>
      <c r="AK915" s="120" t="s">
        <v>201</v>
      </c>
      <c r="AL915" s="108" t="s">
        <v>194</v>
      </c>
      <c r="AM915" s="116" t="s">
        <v>95</v>
      </c>
      <c r="AN915" s="120" t="s">
        <v>594</v>
      </c>
      <c r="AO915" s="108" t="s">
        <v>194</v>
      </c>
      <c r="AP915" s="116" t="s">
        <v>95</v>
      </c>
      <c r="AQ915" s="120" t="s">
        <v>196</v>
      </c>
      <c r="AS915" s="116"/>
      <c r="AT915" s="120"/>
      <c r="AV915" s="116"/>
      <c r="AW915" s="120"/>
      <c r="AY915" s="116"/>
      <c r="AZ915" s="120"/>
    </row>
    <row r="916" spans="1:256" s="108" customFormat="1" x14ac:dyDescent="0.2">
      <c r="A916" s="120"/>
      <c r="B916" s="120"/>
      <c r="C916" s="108" t="s">
        <v>2780</v>
      </c>
      <c r="D916" s="123">
        <v>35993</v>
      </c>
      <c r="E916" s="109" t="s">
        <v>187</v>
      </c>
      <c r="F916" s="120" t="s">
        <v>1487</v>
      </c>
      <c r="G916" s="120"/>
      <c r="H916" s="108" t="s">
        <v>397</v>
      </c>
      <c r="I916" s="108" t="s">
        <v>396</v>
      </c>
      <c r="J916" s="120" t="s">
        <v>412</v>
      </c>
      <c r="M916" s="120"/>
      <c r="P916" s="120"/>
      <c r="S916" s="120"/>
      <c r="V916" s="120"/>
      <c r="Y916" s="120"/>
      <c r="AB916" s="120"/>
      <c r="AE916" s="120"/>
      <c r="BB916" s="116"/>
      <c r="BC916" s="120"/>
      <c r="BE916" s="116"/>
      <c r="BF916" s="120"/>
      <c r="BH916" s="116"/>
      <c r="BI916" s="120"/>
      <c r="BK916" s="116"/>
      <c r="BL916" s="120"/>
      <c r="BN916" s="116"/>
      <c r="BO916" s="120"/>
      <c r="BR916" s="120"/>
      <c r="BS916" s="116"/>
      <c r="BT916" s="116"/>
      <c r="BU916" s="116"/>
      <c r="BV916" s="116"/>
      <c r="BW916" s="116"/>
      <c r="BX916" s="116"/>
    </row>
    <row r="917" spans="1:256" s="108" customFormat="1" x14ac:dyDescent="0.2">
      <c r="A917" s="108" t="s">
        <v>379</v>
      </c>
      <c r="B917" s="109" t="s">
        <v>95</v>
      </c>
      <c r="C917" s="108" t="s">
        <v>4930</v>
      </c>
      <c r="D917" s="123">
        <v>35805</v>
      </c>
      <c r="E917" s="116" t="s">
        <v>448</v>
      </c>
      <c r="F917" s="120" t="s">
        <v>554</v>
      </c>
      <c r="G917" s="120" t="s">
        <v>823</v>
      </c>
      <c r="I917" s="109"/>
      <c r="J917" s="120"/>
      <c r="M917" s="120"/>
      <c r="N917" s="108" t="s">
        <v>379</v>
      </c>
      <c r="O917" s="108" t="s">
        <v>95</v>
      </c>
      <c r="P917" s="120" t="s">
        <v>341</v>
      </c>
      <c r="Q917" s="108" t="s">
        <v>379</v>
      </c>
      <c r="R917" s="108" t="s">
        <v>95</v>
      </c>
      <c r="S917" s="120" t="s">
        <v>341</v>
      </c>
      <c r="V917" s="120"/>
      <c r="Y917" s="120"/>
      <c r="AB917" s="120"/>
      <c r="AE917" s="120"/>
    </row>
    <row r="918" spans="1:256" s="108" customFormat="1" x14ac:dyDescent="0.2">
      <c r="C918" s="108" t="s">
        <v>3472</v>
      </c>
      <c r="D918" s="123">
        <v>36922</v>
      </c>
      <c r="E918" s="109" t="s">
        <v>180</v>
      </c>
      <c r="F918" s="109" t="s">
        <v>98</v>
      </c>
      <c r="G918" s="120"/>
      <c r="H918" s="108" t="s">
        <v>103</v>
      </c>
      <c r="I918" s="116" t="s">
        <v>454</v>
      </c>
      <c r="J918" s="120" t="s">
        <v>126</v>
      </c>
      <c r="K918" s="108" t="s">
        <v>103</v>
      </c>
      <c r="L918" s="116" t="s">
        <v>454</v>
      </c>
      <c r="M918" s="120" t="s">
        <v>3473</v>
      </c>
      <c r="O918" s="116"/>
      <c r="P918" s="120"/>
      <c r="R918" s="116"/>
      <c r="S918" s="120"/>
      <c r="U918" s="116"/>
      <c r="V918" s="120"/>
      <c r="X918" s="116"/>
      <c r="Y918" s="120"/>
      <c r="AA918" s="116"/>
      <c r="AB918" s="120"/>
      <c r="AD918" s="116"/>
      <c r="AE918" s="120"/>
      <c r="AG918" s="116"/>
      <c r="AH918" s="120"/>
      <c r="AJ918" s="116"/>
      <c r="AK918" s="120"/>
      <c r="AM918" s="116"/>
      <c r="AN918" s="120"/>
    </row>
    <row r="919" spans="1:256" ht="12.75" customHeight="1" x14ac:dyDescent="0.2">
      <c r="A919" s="108" t="s">
        <v>399</v>
      </c>
      <c r="B919" s="108" t="s">
        <v>140</v>
      </c>
      <c r="C919" s="108" t="s">
        <v>1568</v>
      </c>
      <c r="D919" s="123">
        <v>35273</v>
      </c>
      <c r="E919" s="109" t="s">
        <v>362</v>
      </c>
      <c r="F919" s="109" t="s">
        <v>1509</v>
      </c>
      <c r="G919" s="120" t="s">
        <v>141</v>
      </c>
      <c r="H919" s="108" t="s">
        <v>399</v>
      </c>
      <c r="I919" s="109" t="s">
        <v>140</v>
      </c>
      <c r="J919" s="109" t="s">
        <v>141</v>
      </c>
      <c r="K919" s="108" t="s">
        <v>399</v>
      </c>
      <c r="L919" s="109" t="s">
        <v>140</v>
      </c>
      <c r="M919" s="109" t="s">
        <v>167</v>
      </c>
      <c r="N919" s="108" t="s">
        <v>399</v>
      </c>
      <c r="O919" s="109" t="s">
        <v>140</v>
      </c>
      <c r="P919" s="109" t="s">
        <v>393</v>
      </c>
      <c r="Q919" s="108" t="s">
        <v>399</v>
      </c>
      <c r="R919" s="109" t="s">
        <v>140</v>
      </c>
      <c r="S919" s="109" t="s">
        <v>141</v>
      </c>
      <c r="T919" s="108" t="s">
        <v>397</v>
      </c>
      <c r="U919" s="109" t="s">
        <v>140</v>
      </c>
      <c r="V919" s="109" t="s">
        <v>398</v>
      </c>
      <c r="W919" s="108" t="s">
        <v>397</v>
      </c>
      <c r="X919" s="109" t="s">
        <v>140</v>
      </c>
      <c r="Y919" s="109" t="s">
        <v>398</v>
      </c>
      <c r="Z919" s="108" t="s">
        <v>399</v>
      </c>
      <c r="AA919" s="109" t="s">
        <v>140</v>
      </c>
      <c r="AB919" s="109" t="s">
        <v>141</v>
      </c>
      <c r="AC919" s="108"/>
      <c r="AD919" s="109"/>
      <c r="AE919" s="109"/>
      <c r="AF919" s="108"/>
      <c r="AG919" s="109"/>
      <c r="AH919" s="109"/>
      <c r="AI919" s="108"/>
      <c r="AJ919" s="109"/>
      <c r="AK919" s="109"/>
      <c r="AL919" s="108"/>
      <c r="AM919" s="109"/>
      <c r="AN919" s="109"/>
      <c r="AO919" s="108"/>
      <c r="AP919" s="109"/>
      <c r="AQ919" s="109"/>
      <c r="AR919" s="108"/>
      <c r="AS919" s="109"/>
      <c r="AT919" s="109"/>
      <c r="AU919" s="108"/>
      <c r="AV919" s="109"/>
      <c r="AW919" s="109"/>
      <c r="AX919" s="108"/>
      <c r="AY919" s="109"/>
      <c r="AZ919" s="109"/>
      <c r="BA919" s="108"/>
      <c r="BB919" s="109"/>
      <c r="BC919" s="109"/>
      <c r="BD919" s="108"/>
      <c r="BE919" s="109"/>
      <c r="BF919" s="109"/>
      <c r="BG919" s="108"/>
      <c r="BH919" s="109"/>
      <c r="BI919" s="109"/>
      <c r="BJ919" s="108"/>
      <c r="BK919" s="109"/>
      <c r="BL919" s="109"/>
      <c r="BM919" s="108"/>
      <c r="BN919" s="109"/>
      <c r="BO919" s="109"/>
      <c r="BP919" s="108"/>
      <c r="BQ919" s="123"/>
      <c r="BR919" s="109"/>
      <c r="BS919" s="116"/>
      <c r="BT919" s="108"/>
      <c r="BU919" s="120"/>
      <c r="BV919" s="116"/>
      <c r="BW919" s="116"/>
      <c r="BX919" s="125"/>
      <c r="BY919" s="108"/>
      <c r="BZ919" s="108"/>
      <c r="CA919" s="108"/>
      <c r="CB919" s="108"/>
      <c r="CC919" s="108"/>
      <c r="CD919" s="108"/>
      <c r="CE919" s="108"/>
      <c r="CF919" s="108"/>
      <c r="CG919" s="108"/>
      <c r="CH919" s="108"/>
      <c r="CI919" s="108"/>
      <c r="CJ919" s="108"/>
      <c r="CK919" s="108"/>
      <c r="CL919" s="108"/>
      <c r="CM919" s="108"/>
      <c r="CN919" s="108"/>
      <c r="CO919" s="108"/>
      <c r="CP919" s="108"/>
      <c r="CQ919" s="108"/>
      <c r="CR919" s="108"/>
      <c r="CS919" s="108"/>
      <c r="CT919" s="108"/>
      <c r="CU919" s="108"/>
      <c r="CV919" s="108"/>
      <c r="CW919" s="108"/>
      <c r="CX919" s="108"/>
      <c r="CY919" s="108"/>
      <c r="CZ919" s="108"/>
      <c r="DA919" s="108"/>
      <c r="DB919" s="108"/>
      <c r="DC919" s="108"/>
      <c r="DD919" s="108"/>
      <c r="DE919" s="108"/>
      <c r="DF919" s="108"/>
      <c r="DG919" s="108"/>
      <c r="DH919" s="108"/>
      <c r="DI919" s="108"/>
      <c r="DJ919" s="108"/>
      <c r="DK919" s="108"/>
      <c r="DL919" s="108"/>
      <c r="DM919" s="108"/>
      <c r="DN919" s="108"/>
      <c r="DO919" s="108"/>
      <c r="DP919" s="108"/>
      <c r="DQ919" s="108"/>
      <c r="DR919" s="108"/>
      <c r="DS919" s="108"/>
      <c r="DT919" s="108"/>
      <c r="DU919" s="108"/>
      <c r="DV919" s="108"/>
      <c r="DW919" s="108"/>
      <c r="DX919" s="108"/>
      <c r="DY919" s="108"/>
      <c r="DZ919" s="108"/>
      <c r="EA919" s="108"/>
      <c r="EB919" s="108"/>
      <c r="EC919" s="108"/>
      <c r="ED919" s="108"/>
      <c r="EE919" s="108"/>
      <c r="EF919" s="108"/>
      <c r="EG919" s="108"/>
      <c r="EH919" s="108"/>
      <c r="EI919" s="108"/>
      <c r="EJ919" s="108"/>
      <c r="EK919" s="108"/>
      <c r="EL919" s="108"/>
      <c r="EM919" s="108"/>
      <c r="EN919" s="108"/>
      <c r="EO919" s="108"/>
      <c r="EP919" s="108"/>
      <c r="EQ919" s="108"/>
      <c r="ER919" s="108"/>
      <c r="ES919" s="108"/>
      <c r="ET919" s="108"/>
      <c r="EU919" s="108"/>
      <c r="EV919" s="108"/>
      <c r="EW919" s="108"/>
      <c r="EX919" s="108"/>
      <c r="EY919" s="108"/>
      <c r="EZ919" s="108"/>
      <c r="FA919" s="108"/>
      <c r="FB919" s="108"/>
      <c r="FC919" s="108"/>
      <c r="FD919" s="108"/>
      <c r="FE919" s="108"/>
      <c r="FF919" s="108"/>
      <c r="FG919" s="108"/>
      <c r="FH919" s="108"/>
      <c r="FI919" s="108"/>
      <c r="FJ919" s="108"/>
      <c r="FK919" s="108"/>
      <c r="FL919" s="108"/>
      <c r="FM919" s="108"/>
      <c r="FN919" s="108"/>
      <c r="FO919" s="108"/>
      <c r="FP919" s="108"/>
      <c r="FQ919" s="108"/>
      <c r="FR919" s="108"/>
      <c r="FS919" s="108"/>
      <c r="FT919" s="108"/>
      <c r="FU919" s="108"/>
      <c r="FV919" s="108"/>
      <c r="FW919" s="108"/>
      <c r="FX919" s="108"/>
      <c r="FY919" s="108"/>
      <c r="FZ919" s="108"/>
      <c r="GA919" s="108"/>
      <c r="GB919" s="108"/>
      <c r="GC919" s="108"/>
      <c r="GD919" s="108"/>
      <c r="GE919" s="108"/>
      <c r="GF919" s="108"/>
      <c r="GG919" s="108"/>
      <c r="GH919" s="108"/>
      <c r="GI919" s="108"/>
      <c r="GJ919" s="108"/>
      <c r="GK919" s="108"/>
      <c r="GL919" s="108"/>
      <c r="GM919" s="108"/>
      <c r="GN919" s="108"/>
      <c r="GO919" s="108"/>
      <c r="GP919" s="108"/>
      <c r="GQ919" s="108"/>
      <c r="GR919" s="108"/>
      <c r="GS919" s="108"/>
      <c r="GT919" s="108"/>
      <c r="GU919" s="108"/>
      <c r="GV919" s="108"/>
      <c r="GW919" s="108"/>
      <c r="GX919" s="108"/>
      <c r="GY919" s="108"/>
      <c r="GZ919" s="108"/>
      <c r="HA919" s="108"/>
      <c r="HB919" s="108"/>
      <c r="HC919" s="108"/>
      <c r="HD919" s="108"/>
      <c r="HE919" s="108"/>
      <c r="HF919" s="108"/>
      <c r="HG919" s="108"/>
      <c r="HH919" s="108"/>
      <c r="HI919" s="108"/>
      <c r="HJ919" s="108"/>
      <c r="HK919" s="108"/>
      <c r="HL919" s="108"/>
      <c r="HM919" s="108"/>
      <c r="HN919" s="108"/>
      <c r="HO919" s="108"/>
      <c r="HP919" s="108"/>
      <c r="HQ919" s="108"/>
      <c r="HR919" s="108"/>
      <c r="HS919" s="108"/>
      <c r="HT919" s="108"/>
      <c r="HU919" s="108"/>
      <c r="HV919" s="108"/>
      <c r="HW919" s="108"/>
      <c r="HX919" s="108"/>
      <c r="HY919" s="108"/>
      <c r="HZ919" s="108"/>
      <c r="IA919" s="108"/>
      <c r="IB919" s="108"/>
      <c r="IC919" s="108"/>
      <c r="ID919" s="108"/>
      <c r="IE919" s="108"/>
      <c r="IF919" s="108"/>
      <c r="IG919" s="108"/>
      <c r="IH919" s="108"/>
      <c r="II919" s="108"/>
      <c r="IJ919" s="108"/>
      <c r="IK919" s="108"/>
      <c r="IL919" s="108"/>
      <c r="IM919" s="108"/>
      <c r="IN919" s="108"/>
      <c r="IO919" s="108"/>
      <c r="IP919" s="108"/>
      <c r="IQ919" s="108"/>
      <c r="IR919" s="108"/>
      <c r="IS919" s="108"/>
      <c r="IT919" s="108"/>
      <c r="IU919" s="108"/>
      <c r="IV919" s="108"/>
    </row>
    <row r="920" spans="1:256" x14ac:dyDescent="0.2">
      <c r="A920" s="108" t="s">
        <v>147</v>
      </c>
      <c r="B920" s="108" t="s">
        <v>432</v>
      </c>
      <c r="C920" s="108" t="s">
        <v>4070</v>
      </c>
      <c r="D920" s="123">
        <v>37394</v>
      </c>
      <c r="E920" s="109" t="s">
        <v>4421</v>
      </c>
      <c r="F920" s="120"/>
      <c r="G920" s="120"/>
      <c r="H920" s="108"/>
      <c r="I920" s="108"/>
      <c r="J920" s="120"/>
      <c r="K920" s="108"/>
      <c r="L920" s="108"/>
      <c r="M920" s="120"/>
      <c r="N920" s="108"/>
      <c r="O920" s="108"/>
      <c r="P920" s="120"/>
      <c r="Q920" s="108"/>
      <c r="R920" s="108"/>
      <c r="S920" s="120"/>
      <c r="T920" s="108"/>
      <c r="U920" s="108"/>
      <c r="V920" s="120"/>
      <c r="W920" s="108"/>
      <c r="X920" s="108"/>
      <c r="Y920" s="120"/>
      <c r="Z920" s="108"/>
      <c r="AA920" s="108"/>
      <c r="AB920" s="120"/>
      <c r="AC920" s="108"/>
      <c r="AD920" s="108"/>
      <c r="AE920" s="120"/>
      <c r="AF920" s="108"/>
      <c r="AG920" s="108"/>
      <c r="AH920" s="108"/>
      <c r="AI920" s="108"/>
      <c r="AJ920" s="108"/>
      <c r="AK920" s="108"/>
      <c r="AL920" s="108"/>
      <c r="AM920" s="108"/>
      <c r="AN920" s="108"/>
      <c r="AO920" s="108"/>
      <c r="AP920" s="108"/>
      <c r="AQ920" s="108"/>
      <c r="AR920" s="108"/>
      <c r="AS920" s="108"/>
      <c r="AT920" s="108"/>
      <c r="AU920" s="108"/>
      <c r="AV920" s="108"/>
      <c r="AW920" s="108"/>
      <c r="AX920" s="108"/>
      <c r="AY920" s="108"/>
      <c r="AZ920" s="108"/>
    </row>
    <row r="921" spans="1:256" s="108" customFormat="1" x14ac:dyDescent="0.2">
      <c r="A921" s="108" t="s">
        <v>156</v>
      </c>
      <c r="B921" s="108" t="s">
        <v>275</v>
      </c>
      <c r="C921" s="108" t="s">
        <v>3489</v>
      </c>
      <c r="D921" s="123">
        <v>36948</v>
      </c>
      <c r="E921" s="109" t="s">
        <v>173</v>
      </c>
      <c r="F921" s="120" t="s">
        <v>173</v>
      </c>
      <c r="G921" s="120" t="s">
        <v>141</v>
      </c>
      <c r="H921" s="108" t="s">
        <v>156</v>
      </c>
      <c r="I921" s="108" t="s">
        <v>275</v>
      </c>
      <c r="J921" s="120" t="s">
        <v>164</v>
      </c>
      <c r="M921" s="120"/>
      <c r="P921" s="120"/>
      <c r="S921" s="120"/>
      <c r="V921" s="120"/>
      <c r="Y921" s="120"/>
      <c r="AB921" s="120"/>
      <c r="AE921" s="120"/>
    </row>
    <row r="922" spans="1:256" s="108" customFormat="1" x14ac:dyDescent="0.2">
      <c r="A922" t="s">
        <v>103</v>
      </c>
      <c r="B922" t="s">
        <v>140</v>
      </c>
      <c r="C922" s="108" t="s">
        <v>2450</v>
      </c>
      <c r="D922" s="123">
        <v>35690</v>
      </c>
      <c r="E922" s="116" t="s">
        <v>802</v>
      </c>
      <c r="F922" s="120" t="s">
        <v>1437</v>
      </c>
      <c r="G922" s="120" t="s">
        <v>2449</v>
      </c>
      <c r="H922" s="108" t="s">
        <v>103</v>
      </c>
      <c r="I922" s="108" t="s">
        <v>140</v>
      </c>
      <c r="J922" s="120" t="s">
        <v>124</v>
      </c>
      <c r="K922" s="108" t="s">
        <v>94</v>
      </c>
      <c r="L922" s="108" t="s">
        <v>140</v>
      </c>
      <c r="M922" s="120" t="s">
        <v>2347</v>
      </c>
      <c r="P922" s="120"/>
      <c r="Q922" s="108" t="s">
        <v>103</v>
      </c>
      <c r="R922" s="108" t="s">
        <v>306</v>
      </c>
      <c r="S922" s="120" t="s">
        <v>4931</v>
      </c>
      <c r="T922" s="108" t="s">
        <v>103</v>
      </c>
      <c r="U922" s="108" t="s">
        <v>306</v>
      </c>
      <c r="V922" s="120" t="s">
        <v>4932</v>
      </c>
      <c r="W922" s="108" t="s">
        <v>103</v>
      </c>
      <c r="X922" s="108" t="s">
        <v>118</v>
      </c>
      <c r="Y922" s="120" t="s">
        <v>2455</v>
      </c>
      <c r="AB922" s="120"/>
      <c r="AE922" s="120"/>
    </row>
    <row r="923" spans="1:256" s="108" customFormat="1" x14ac:dyDescent="0.2">
      <c r="A923" s="108" t="s">
        <v>147</v>
      </c>
      <c r="B923" s="108" t="s">
        <v>306</v>
      </c>
      <c r="C923" s="108" t="s">
        <v>2704</v>
      </c>
      <c r="D923" s="123">
        <v>36032</v>
      </c>
      <c r="E923" s="116" t="s">
        <v>1239</v>
      </c>
      <c r="F923" s="120"/>
      <c r="G923" s="120"/>
      <c r="H923" s="108" t="s">
        <v>147</v>
      </c>
      <c r="I923" s="108" t="s">
        <v>434</v>
      </c>
      <c r="J923" s="120"/>
      <c r="M923" s="120"/>
      <c r="P923" s="120"/>
      <c r="Q923" s="108" t="s">
        <v>147</v>
      </c>
      <c r="R923" s="108" t="s">
        <v>432</v>
      </c>
      <c r="S923" s="120"/>
      <c r="T923" s="108" t="s">
        <v>147</v>
      </c>
      <c r="U923" s="108" t="s">
        <v>432</v>
      </c>
      <c r="V923" s="120"/>
      <c r="Y923" s="120"/>
      <c r="AB923" s="120"/>
      <c r="AE923" s="120"/>
    </row>
    <row r="924" spans="1:256" s="108" customFormat="1" x14ac:dyDescent="0.2">
      <c r="A924" s="108" t="s">
        <v>386</v>
      </c>
      <c r="B924" s="108" t="s">
        <v>81</v>
      </c>
      <c r="C924" s="108" t="s">
        <v>4933</v>
      </c>
      <c r="D924" s="123">
        <v>37709</v>
      </c>
      <c r="E924" s="109" t="s">
        <v>4435</v>
      </c>
      <c r="F924" s="120"/>
      <c r="G924" s="120" t="s">
        <v>141</v>
      </c>
      <c r="J924" s="120"/>
      <c r="M924" s="120"/>
      <c r="P924" s="120"/>
      <c r="S924" s="120"/>
      <c r="V924" s="120"/>
      <c r="Y924" s="120"/>
      <c r="AB924" s="120"/>
      <c r="AE924" s="120"/>
    </row>
    <row r="925" spans="1:256" s="108" customFormat="1" x14ac:dyDescent="0.2">
      <c r="A925" s="108" t="s">
        <v>226</v>
      </c>
      <c r="B925" s="108" t="s">
        <v>242</v>
      </c>
      <c r="C925" s="108" t="s">
        <v>2835</v>
      </c>
      <c r="D925" s="123">
        <v>36482</v>
      </c>
      <c r="E925" s="109" t="s">
        <v>2836</v>
      </c>
      <c r="F925" s="120" t="s">
        <v>4934</v>
      </c>
      <c r="G925" s="120" t="s">
        <v>228</v>
      </c>
      <c r="H925" s="108" t="s">
        <v>226</v>
      </c>
      <c r="I925" s="108" t="s">
        <v>242</v>
      </c>
      <c r="J925" s="120" t="s">
        <v>240</v>
      </c>
      <c r="K925" s="108" t="s">
        <v>226</v>
      </c>
      <c r="L925" s="108" t="s">
        <v>242</v>
      </c>
      <c r="M925" s="120" t="s">
        <v>273</v>
      </c>
      <c r="N925" s="108" t="s">
        <v>212</v>
      </c>
      <c r="O925" s="108" t="s">
        <v>242</v>
      </c>
      <c r="P925" s="120" t="s">
        <v>228</v>
      </c>
      <c r="S925" s="120"/>
      <c r="V925" s="120"/>
      <c r="Y925" s="120"/>
      <c r="AB925" s="120"/>
      <c r="AE925" s="120"/>
    </row>
    <row r="926" spans="1:256" s="108" customFormat="1" x14ac:dyDescent="0.2">
      <c r="C926" s="108" t="s">
        <v>1721</v>
      </c>
      <c r="D926" s="123">
        <v>33658</v>
      </c>
      <c r="E926" s="109" t="s">
        <v>884</v>
      </c>
      <c r="F926" s="109" t="s">
        <v>244</v>
      </c>
      <c r="G926" s="120"/>
      <c r="I926" s="109"/>
      <c r="J926" s="109"/>
      <c r="K926" s="108" t="s">
        <v>445</v>
      </c>
      <c r="L926" s="109" t="s">
        <v>215</v>
      </c>
      <c r="M926" s="109"/>
      <c r="N926" s="108" t="s">
        <v>445</v>
      </c>
      <c r="O926" s="109" t="s">
        <v>215</v>
      </c>
      <c r="P926" s="109"/>
      <c r="Q926" s="108" t="s">
        <v>445</v>
      </c>
      <c r="R926" s="109" t="s">
        <v>215</v>
      </c>
      <c r="S926" s="109"/>
      <c r="T926" s="108" t="s">
        <v>445</v>
      </c>
      <c r="U926" s="109" t="s">
        <v>95</v>
      </c>
      <c r="V926" s="109"/>
      <c r="W926" s="108" t="s">
        <v>445</v>
      </c>
      <c r="X926" s="109" t="s">
        <v>95</v>
      </c>
      <c r="Y926" s="109"/>
      <c r="Z926" s="108" t="s">
        <v>445</v>
      </c>
      <c r="AA926" s="109" t="s">
        <v>95</v>
      </c>
      <c r="AB926" s="109"/>
      <c r="AD926" s="109"/>
      <c r="AE926" s="109"/>
      <c r="AG926" s="109"/>
      <c r="AH926" s="109"/>
      <c r="AJ926" s="109"/>
      <c r="AK926" s="109"/>
      <c r="AM926" s="109"/>
      <c r="AN926" s="109"/>
      <c r="AP926" s="109"/>
      <c r="AQ926" s="109"/>
      <c r="AS926" s="109"/>
      <c r="AT926" s="109"/>
      <c r="AV926" s="109"/>
      <c r="AW926" s="109"/>
      <c r="AY926" s="109"/>
      <c r="AZ926" s="109"/>
    </row>
    <row r="927" spans="1:256" s="108" customFormat="1" x14ac:dyDescent="0.2">
      <c r="A927" s="108" t="s">
        <v>133</v>
      </c>
      <c r="B927" s="108" t="s">
        <v>242</v>
      </c>
      <c r="C927" s="108" t="s">
        <v>3051</v>
      </c>
      <c r="D927" s="123">
        <v>37140</v>
      </c>
      <c r="E927" s="109" t="s">
        <v>3052</v>
      </c>
      <c r="F927" s="109" t="s">
        <v>180</v>
      </c>
      <c r="G927" s="120"/>
      <c r="H927" s="108" t="s">
        <v>133</v>
      </c>
      <c r="I927" s="116" t="s">
        <v>242</v>
      </c>
      <c r="J927" s="120"/>
      <c r="K927" s="108" t="s">
        <v>133</v>
      </c>
      <c r="L927" s="116" t="s">
        <v>242</v>
      </c>
      <c r="M927" s="120"/>
      <c r="O927" s="116"/>
      <c r="P927" s="120"/>
      <c r="R927" s="116"/>
      <c r="S927" s="120"/>
      <c r="U927" s="116"/>
      <c r="V927" s="120"/>
      <c r="X927" s="116"/>
      <c r="Y927" s="120"/>
      <c r="AA927" s="116"/>
      <c r="AB927" s="120"/>
      <c r="AD927" s="116"/>
      <c r="AE927" s="120"/>
      <c r="AG927" s="116"/>
      <c r="AH927" s="120"/>
      <c r="AJ927" s="116"/>
      <c r="AK927" s="120"/>
      <c r="AM927" s="116"/>
      <c r="AN927" s="120"/>
    </row>
    <row r="928" spans="1:256" s="108" customFormat="1" x14ac:dyDescent="0.2">
      <c r="A928" s="108" t="s">
        <v>258</v>
      </c>
      <c r="B928" s="108" t="s">
        <v>252</v>
      </c>
      <c r="C928" s="108" t="s">
        <v>4935</v>
      </c>
      <c r="D928" s="123">
        <v>45356</v>
      </c>
      <c r="E928" s="109" t="s">
        <v>3181</v>
      </c>
      <c r="F928" s="120"/>
      <c r="G928" s="120" t="s">
        <v>241</v>
      </c>
      <c r="J928" s="120"/>
      <c r="M928" s="120"/>
      <c r="P928" s="120"/>
      <c r="S928" s="120"/>
      <c r="V928" s="120"/>
      <c r="Y928" s="120"/>
      <c r="AB928" s="120"/>
      <c r="AE928" s="120"/>
    </row>
    <row r="929" spans="1:256" s="108" customFormat="1" x14ac:dyDescent="0.2">
      <c r="C929" s="108" t="s">
        <v>4936</v>
      </c>
      <c r="D929" s="123">
        <v>35561</v>
      </c>
      <c r="E929" s="109" t="s">
        <v>191</v>
      </c>
      <c r="F929" s="120" t="s">
        <v>1549</v>
      </c>
      <c r="G929" s="120"/>
      <c r="J929" s="120"/>
      <c r="K929" s="108" t="s">
        <v>2691</v>
      </c>
      <c r="L929" s="108" t="s">
        <v>454</v>
      </c>
      <c r="M929" s="120"/>
      <c r="N929" s="108" t="s">
        <v>184</v>
      </c>
      <c r="O929" s="108" t="s">
        <v>454</v>
      </c>
      <c r="P929" s="120"/>
      <c r="S929" s="120"/>
      <c r="V929" s="120"/>
      <c r="Y929" s="120"/>
      <c r="AB929" s="120"/>
      <c r="AE929" s="120"/>
      <c r="BB929" s="109"/>
      <c r="BC929" s="109"/>
      <c r="BE929" s="109"/>
      <c r="BF929" s="109"/>
      <c r="BH929" s="109"/>
      <c r="BI929" s="109"/>
      <c r="BK929" s="109"/>
      <c r="BL929" s="109"/>
      <c r="BN929" s="109"/>
      <c r="BO929" s="109"/>
      <c r="BQ929" s="123"/>
      <c r="BR929" s="109"/>
      <c r="BS929" s="116"/>
      <c r="BU929" s="120"/>
      <c r="BV929" s="116"/>
      <c r="BW929" s="116"/>
      <c r="BX929" s="125"/>
    </row>
    <row r="930" spans="1:256" s="108" customFormat="1" ht="12.75" customHeight="1" x14ac:dyDescent="0.2">
      <c r="A930" s="108" t="s">
        <v>103</v>
      </c>
      <c r="B930" s="108" t="s">
        <v>232</v>
      </c>
      <c r="C930" s="108" t="s">
        <v>1305</v>
      </c>
      <c r="D930" s="123">
        <v>34670</v>
      </c>
      <c r="E930" s="116" t="s">
        <v>706</v>
      </c>
      <c r="F930" s="120" t="s">
        <v>405</v>
      </c>
      <c r="G930" s="120" t="s">
        <v>1304</v>
      </c>
      <c r="H930" s="108" t="s">
        <v>103</v>
      </c>
      <c r="I930" s="108" t="s">
        <v>232</v>
      </c>
      <c r="J930" s="120" t="s">
        <v>2087</v>
      </c>
      <c r="K930" s="108" t="s">
        <v>103</v>
      </c>
      <c r="L930" s="108" t="s">
        <v>185</v>
      </c>
      <c r="M930" s="120" t="s">
        <v>1307</v>
      </c>
      <c r="N930" s="108" t="s">
        <v>103</v>
      </c>
      <c r="O930" s="108" t="s">
        <v>185</v>
      </c>
      <c r="P930" s="120" t="s">
        <v>1308</v>
      </c>
      <c r="Q930" s="108" t="s">
        <v>103</v>
      </c>
      <c r="R930" s="108" t="s">
        <v>185</v>
      </c>
      <c r="S930" s="120" t="s">
        <v>1309</v>
      </c>
      <c r="T930" s="108" t="s">
        <v>103</v>
      </c>
      <c r="U930" s="108" t="s">
        <v>185</v>
      </c>
      <c r="V930" s="120" t="s">
        <v>1310</v>
      </c>
      <c r="W930" s="108" t="s">
        <v>103</v>
      </c>
      <c r="X930" s="108" t="s">
        <v>185</v>
      </c>
      <c r="Y930" s="120" t="s">
        <v>1311</v>
      </c>
      <c r="Z930" s="108" t="s">
        <v>103</v>
      </c>
      <c r="AA930" s="108" t="s">
        <v>185</v>
      </c>
      <c r="AB930" s="120" t="s">
        <v>1312</v>
      </c>
      <c r="AC930" s="108" t="s">
        <v>103</v>
      </c>
      <c r="AD930" s="108" t="s">
        <v>185</v>
      </c>
      <c r="AE930" s="120" t="s">
        <v>1313</v>
      </c>
      <c r="BB930" s="109"/>
      <c r="BC930" s="109"/>
      <c r="BE930" s="109"/>
      <c r="BF930" s="109"/>
      <c r="BH930" s="109"/>
      <c r="BI930" s="109"/>
      <c r="BK930" s="109"/>
      <c r="BL930" s="109"/>
      <c r="BN930" s="109"/>
      <c r="BO930" s="109"/>
      <c r="BQ930" s="123"/>
      <c r="BR930" s="109"/>
      <c r="BS930" s="116"/>
      <c r="BU930" s="120"/>
      <c r="BV930" s="116"/>
      <c r="BW930" s="116"/>
      <c r="BX930" s="125"/>
    </row>
    <row r="931" spans="1:256" s="108" customFormat="1" x14ac:dyDescent="0.2">
      <c r="A931" s="108" t="s">
        <v>288</v>
      </c>
      <c r="B931" s="108" t="s">
        <v>261</v>
      </c>
      <c r="C931" s="108" t="s">
        <v>3523</v>
      </c>
      <c r="D931" s="123">
        <v>35761</v>
      </c>
      <c r="E931" s="109" t="s">
        <v>198</v>
      </c>
      <c r="F931" s="120" t="s">
        <v>1549</v>
      </c>
      <c r="G931" s="120" t="s">
        <v>339</v>
      </c>
      <c r="H931" s="108" t="s">
        <v>313</v>
      </c>
      <c r="I931" s="108" t="s">
        <v>261</v>
      </c>
      <c r="J931" s="109" t="s">
        <v>247</v>
      </c>
      <c r="K931" s="108" t="s">
        <v>313</v>
      </c>
      <c r="L931" s="108" t="s">
        <v>118</v>
      </c>
      <c r="M931" s="109" t="s">
        <v>266</v>
      </c>
      <c r="N931" s="108" t="s">
        <v>315</v>
      </c>
      <c r="O931" s="108" t="s">
        <v>118</v>
      </c>
      <c r="P931" s="109" t="s">
        <v>266</v>
      </c>
      <c r="S931" s="109"/>
      <c r="T931" s="108" t="s">
        <v>315</v>
      </c>
      <c r="U931" s="108" t="s">
        <v>261</v>
      </c>
      <c r="V931" s="120" t="s">
        <v>241</v>
      </c>
      <c r="Y931" s="120"/>
      <c r="AB931" s="120"/>
      <c r="AE931" s="120"/>
    </row>
    <row r="932" spans="1:256" x14ac:dyDescent="0.2">
      <c r="A932" t="s">
        <v>384</v>
      </c>
      <c r="B932" t="s">
        <v>123</v>
      </c>
      <c r="C932" s="108" t="s">
        <v>2062</v>
      </c>
      <c r="D932" s="123">
        <v>35887</v>
      </c>
      <c r="E932" s="116" t="s">
        <v>150</v>
      </c>
      <c r="F932" s="120" t="s">
        <v>756</v>
      </c>
      <c r="G932" s="120" t="s">
        <v>389</v>
      </c>
      <c r="H932" s="108" t="s">
        <v>409</v>
      </c>
      <c r="I932" s="108" t="s">
        <v>123</v>
      </c>
      <c r="J932" s="120" t="s">
        <v>622</v>
      </c>
      <c r="K932" s="108" t="s">
        <v>421</v>
      </c>
      <c r="L932" s="108" t="s">
        <v>261</v>
      </c>
      <c r="M932" s="120" t="s">
        <v>433</v>
      </c>
      <c r="N932" s="108"/>
      <c r="O932" s="108"/>
      <c r="P932" s="120"/>
      <c r="Q932" s="108" t="s">
        <v>409</v>
      </c>
      <c r="R932" s="108" t="s">
        <v>261</v>
      </c>
      <c r="S932" s="120" t="s">
        <v>389</v>
      </c>
      <c r="T932" s="108" t="s">
        <v>397</v>
      </c>
      <c r="U932" s="108" t="s">
        <v>261</v>
      </c>
      <c r="V932" s="120" t="s">
        <v>412</v>
      </c>
      <c r="W932" s="108"/>
      <c r="X932" s="108"/>
      <c r="Y932" s="120"/>
      <c r="Z932" s="108"/>
      <c r="AA932" s="108"/>
      <c r="AB932" s="120"/>
      <c r="AC932" s="108"/>
      <c r="AD932" s="108"/>
      <c r="AE932" s="120"/>
      <c r="AF932" s="108"/>
      <c r="AG932" s="108"/>
      <c r="AH932" s="108"/>
      <c r="AI932" s="108"/>
      <c r="AJ932" s="108"/>
      <c r="AK932" s="108"/>
      <c r="AL932" s="108"/>
      <c r="AM932" s="108"/>
      <c r="AN932" s="108"/>
      <c r="AO932" s="108"/>
      <c r="AP932" s="108"/>
      <c r="AQ932" s="108"/>
      <c r="AR932" s="108"/>
      <c r="AS932" s="108"/>
      <c r="AT932" s="108"/>
      <c r="AU932" s="108"/>
      <c r="AV932" s="108"/>
      <c r="AW932" s="108"/>
      <c r="AX932" s="108"/>
      <c r="AY932" s="108"/>
      <c r="AZ932" s="108"/>
      <c r="BA932" s="108"/>
      <c r="BB932" s="108"/>
      <c r="BC932" s="108"/>
      <c r="BD932" s="108"/>
      <c r="BE932" s="108"/>
      <c r="BF932" s="108"/>
      <c r="BG932" s="108"/>
      <c r="BH932" s="108"/>
      <c r="BI932" s="108"/>
      <c r="BJ932" s="108"/>
      <c r="BK932" s="108"/>
      <c r="BL932" s="108"/>
      <c r="BM932" s="108"/>
      <c r="BN932" s="108"/>
      <c r="BO932" s="108"/>
      <c r="BP932" s="108"/>
      <c r="BQ932" s="108"/>
      <c r="BR932" s="108"/>
      <c r="BS932" s="108"/>
      <c r="BT932" s="108"/>
      <c r="BU932" s="108"/>
      <c r="BV932" s="108"/>
      <c r="BW932" s="108"/>
      <c r="BX932" s="108"/>
      <c r="BY932" s="108"/>
      <c r="BZ932" s="108"/>
      <c r="CA932" s="108"/>
      <c r="CB932" s="108"/>
      <c r="CC932" s="108"/>
      <c r="CD932" s="108"/>
      <c r="CE932" s="108"/>
      <c r="CF932" s="108"/>
      <c r="CG932" s="108"/>
      <c r="CH932" s="108"/>
      <c r="CI932" s="108"/>
      <c r="CJ932" s="108"/>
      <c r="CK932" s="108"/>
      <c r="CL932" s="108"/>
      <c r="CM932" s="108"/>
      <c r="CN932" s="108"/>
      <c r="CO932" s="108"/>
      <c r="CP932" s="108"/>
      <c r="CQ932" s="108"/>
      <c r="CR932" s="108"/>
      <c r="CS932" s="108"/>
      <c r="CT932" s="108"/>
      <c r="CU932" s="108"/>
      <c r="CV932" s="108"/>
      <c r="CW932" s="108"/>
      <c r="CX932" s="108"/>
      <c r="CY932" s="108"/>
      <c r="CZ932" s="108"/>
      <c r="DA932" s="108"/>
      <c r="DB932" s="108"/>
      <c r="DC932" s="108"/>
      <c r="DD932" s="108"/>
      <c r="DE932" s="108"/>
      <c r="DF932" s="108"/>
      <c r="DG932" s="108"/>
      <c r="DH932" s="108"/>
      <c r="DI932" s="108"/>
      <c r="DJ932" s="108"/>
      <c r="DK932" s="108"/>
      <c r="DL932" s="108"/>
      <c r="DM932" s="108"/>
      <c r="DN932" s="108"/>
      <c r="DO932" s="108"/>
      <c r="DP932" s="108"/>
      <c r="DQ932" s="108"/>
      <c r="DR932" s="108"/>
      <c r="DS932" s="108"/>
      <c r="DT932" s="108"/>
      <c r="DU932" s="108"/>
      <c r="DV932" s="108"/>
      <c r="DW932" s="108"/>
      <c r="DX932" s="108"/>
      <c r="DY932" s="108"/>
      <c r="DZ932" s="108"/>
      <c r="EA932" s="108"/>
      <c r="EB932" s="108"/>
      <c r="EC932" s="108"/>
      <c r="ED932" s="108"/>
      <c r="EE932" s="108"/>
      <c r="EF932" s="108"/>
      <c r="EG932" s="108"/>
      <c r="EH932" s="108"/>
      <c r="EI932" s="108"/>
      <c r="EJ932" s="108"/>
      <c r="EK932" s="108"/>
      <c r="EL932" s="108"/>
      <c r="EM932" s="108"/>
      <c r="EN932" s="108"/>
      <c r="EO932" s="108"/>
      <c r="EP932" s="108"/>
      <c r="EQ932" s="108"/>
      <c r="ER932" s="108"/>
      <c r="ES932" s="108"/>
      <c r="ET932" s="108"/>
      <c r="EU932" s="108"/>
      <c r="EV932" s="108"/>
      <c r="EW932" s="108"/>
      <c r="EX932" s="108"/>
      <c r="EY932" s="108"/>
      <c r="EZ932" s="108"/>
      <c r="FA932" s="108"/>
      <c r="FB932" s="108"/>
      <c r="FC932" s="108"/>
      <c r="FD932" s="108"/>
      <c r="FE932" s="108"/>
      <c r="FF932" s="108"/>
      <c r="FG932" s="108"/>
      <c r="FH932" s="108"/>
      <c r="FI932" s="108"/>
      <c r="FJ932" s="108"/>
      <c r="FK932" s="108"/>
      <c r="FL932" s="108"/>
      <c r="FM932" s="108"/>
      <c r="FN932" s="108"/>
      <c r="FO932" s="108"/>
      <c r="FP932" s="108"/>
      <c r="FQ932" s="108"/>
      <c r="FR932" s="108"/>
      <c r="FS932" s="108"/>
      <c r="FT932" s="108"/>
      <c r="FU932" s="108"/>
      <c r="FV932" s="108"/>
      <c r="FW932" s="108"/>
      <c r="FX932" s="108"/>
      <c r="FY932" s="108"/>
      <c r="FZ932" s="108"/>
      <c r="GA932" s="108"/>
      <c r="GB932" s="108"/>
      <c r="GC932" s="108"/>
      <c r="GD932" s="108"/>
      <c r="GE932" s="108"/>
      <c r="GF932" s="108"/>
      <c r="GG932" s="108"/>
      <c r="GH932" s="108"/>
      <c r="GI932" s="108"/>
      <c r="GJ932" s="108"/>
      <c r="GK932" s="108"/>
      <c r="GL932" s="108"/>
      <c r="GM932" s="108"/>
      <c r="GN932" s="108"/>
      <c r="GO932" s="108"/>
      <c r="GP932" s="108"/>
      <c r="GQ932" s="108"/>
      <c r="GR932" s="108"/>
      <c r="GS932" s="108"/>
      <c r="GT932" s="108"/>
      <c r="GU932" s="108"/>
      <c r="GV932" s="108"/>
      <c r="GW932" s="108"/>
      <c r="GX932" s="108"/>
      <c r="GY932" s="108"/>
      <c r="GZ932" s="108"/>
      <c r="HA932" s="108"/>
      <c r="HB932" s="108"/>
      <c r="HC932" s="108"/>
      <c r="HD932" s="108"/>
      <c r="HE932" s="108"/>
      <c r="HF932" s="108"/>
      <c r="HG932" s="108"/>
      <c r="HH932" s="108"/>
      <c r="HI932" s="108"/>
      <c r="HJ932" s="108"/>
      <c r="HK932" s="108"/>
      <c r="HL932" s="108"/>
      <c r="HM932" s="108"/>
      <c r="HN932" s="108"/>
      <c r="HO932" s="108"/>
      <c r="HP932" s="108"/>
      <c r="HQ932" s="108"/>
      <c r="HR932" s="108"/>
      <c r="HS932" s="108"/>
      <c r="HT932" s="108"/>
      <c r="HU932" s="108"/>
      <c r="HV932" s="108"/>
      <c r="HW932" s="108"/>
      <c r="HX932" s="108"/>
      <c r="HY932" s="108"/>
      <c r="HZ932" s="108"/>
      <c r="IA932" s="108"/>
      <c r="IB932" s="108"/>
      <c r="IC932" s="108"/>
      <c r="ID932" s="108"/>
      <c r="IE932" s="108"/>
      <c r="IF932" s="108"/>
      <c r="IG932" s="108"/>
      <c r="IH932" s="108"/>
      <c r="II932" s="108"/>
      <c r="IJ932" s="108"/>
      <c r="IK932" s="108"/>
      <c r="IL932" s="108"/>
      <c r="IM932" s="108"/>
      <c r="IN932" s="108"/>
      <c r="IO932" s="108"/>
      <c r="IP932" s="108"/>
      <c r="IQ932" s="108"/>
      <c r="IR932" s="108"/>
      <c r="IS932" s="108"/>
      <c r="IT932" s="108"/>
      <c r="IU932" s="108"/>
      <c r="IV932" s="108"/>
    </row>
    <row r="933" spans="1:256" s="108" customFormat="1" x14ac:dyDescent="0.2">
      <c r="C933" s="108" t="s">
        <v>3165</v>
      </c>
      <c r="D933" s="123">
        <v>36246</v>
      </c>
      <c r="E933" s="109" t="s">
        <v>99</v>
      </c>
      <c r="F933" s="120" t="s">
        <v>191</v>
      </c>
      <c r="G933" s="120"/>
      <c r="H933" s="108" t="s">
        <v>274</v>
      </c>
      <c r="I933" s="108" t="s">
        <v>454</v>
      </c>
      <c r="J933" s="120" t="s">
        <v>249</v>
      </c>
      <c r="K933" s="108" t="s">
        <v>274</v>
      </c>
      <c r="L933" s="108" t="s">
        <v>454</v>
      </c>
      <c r="M933" s="120" t="s">
        <v>234</v>
      </c>
      <c r="N933" s="108" t="s">
        <v>274</v>
      </c>
      <c r="O933" s="108" t="s">
        <v>454</v>
      </c>
      <c r="P933" s="120" t="s">
        <v>744</v>
      </c>
      <c r="S933" s="120"/>
      <c r="V933" s="120"/>
      <c r="Y933" s="120"/>
      <c r="AB933" s="120"/>
      <c r="AE933" s="120"/>
    </row>
    <row r="934" spans="1:256" s="108" customFormat="1" x14ac:dyDescent="0.2">
      <c r="A934" s="108" t="s">
        <v>274</v>
      </c>
      <c r="B934" s="108" t="s">
        <v>177</v>
      </c>
      <c r="C934" s="108" t="s">
        <v>1649</v>
      </c>
      <c r="D934" s="123">
        <v>37027</v>
      </c>
      <c r="E934" s="109" t="s">
        <v>1650</v>
      </c>
      <c r="F934" s="109" t="s">
        <v>268</v>
      </c>
      <c r="G934" s="120" t="s">
        <v>273</v>
      </c>
      <c r="H934" s="108" t="s">
        <v>194</v>
      </c>
      <c r="I934" s="116" t="s">
        <v>177</v>
      </c>
      <c r="J934" s="120" t="s">
        <v>203</v>
      </c>
      <c r="K934" s="108" t="s">
        <v>194</v>
      </c>
      <c r="L934" s="116" t="s">
        <v>177</v>
      </c>
      <c r="M934" s="120" t="s">
        <v>248</v>
      </c>
      <c r="O934" s="116"/>
      <c r="P934" s="120"/>
      <c r="R934" s="116"/>
      <c r="S934" s="120"/>
      <c r="U934" s="116"/>
      <c r="V934" s="120"/>
      <c r="X934" s="116"/>
      <c r="Y934" s="120"/>
      <c r="AA934" s="116"/>
      <c r="AB934" s="120"/>
      <c r="AD934" s="116"/>
      <c r="AE934" s="120"/>
      <c r="AG934" s="116"/>
      <c r="AH934" s="120"/>
      <c r="AJ934" s="116"/>
      <c r="AK934" s="120"/>
      <c r="AM934" s="116"/>
      <c r="AN934" s="120"/>
    </row>
    <row r="935" spans="1:256" s="108" customFormat="1" x14ac:dyDescent="0.2">
      <c r="A935" s="108" t="s">
        <v>442</v>
      </c>
      <c r="B935" s="108" t="s">
        <v>128</v>
      </c>
      <c r="C935" s="108" t="s">
        <v>1439</v>
      </c>
      <c r="D935" s="123">
        <v>36097</v>
      </c>
      <c r="E935" s="109" t="s">
        <v>180</v>
      </c>
      <c r="F935" s="109" t="s">
        <v>114</v>
      </c>
      <c r="G935" s="120"/>
      <c r="H935" s="108" t="s">
        <v>442</v>
      </c>
      <c r="I935" s="116" t="s">
        <v>128</v>
      </c>
      <c r="J935" s="120"/>
      <c r="K935" s="108" t="s">
        <v>850</v>
      </c>
      <c r="L935" s="116" t="s">
        <v>128</v>
      </c>
      <c r="M935" s="120"/>
      <c r="O935" s="116"/>
      <c r="P935" s="120"/>
      <c r="R935" s="116"/>
      <c r="S935" s="120"/>
      <c r="U935" s="116"/>
      <c r="V935" s="120"/>
      <c r="X935" s="116"/>
      <c r="Y935" s="120"/>
      <c r="AA935" s="116"/>
      <c r="AB935" s="120"/>
      <c r="AD935" s="116"/>
      <c r="AE935" s="120"/>
      <c r="AG935" s="116"/>
      <c r="AH935" s="120"/>
      <c r="AJ935" s="116"/>
      <c r="AK935" s="120"/>
      <c r="AM935" s="116"/>
      <c r="AN935" s="120"/>
    </row>
    <row r="936" spans="1:256" s="108" customFormat="1" x14ac:dyDescent="0.2">
      <c r="A936" s="108" t="s">
        <v>313</v>
      </c>
      <c r="B936" s="108" t="s">
        <v>396</v>
      </c>
      <c r="C936" s="108" t="s">
        <v>1664</v>
      </c>
      <c r="D936" s="123">
        <v>34518</v>
      </c>
      <c r="E936" s="109" t="s">
        <v>654</v>
      </c>
      <c r="F936" s="108" t="s">
        <v>4937</v>
      </c>
      <c r="G936" s="120" t="s">
        <v>1392</v>
      </c>
      <c r="H936" s="108" t="s">
        <v>575</v>
      </c>
      <c r="I936" s="116" t="s">
        <v>396</v>
      </c>
      <c r="J936" s="120" t="s">
        <v>276</v>
      </c>
      <c r="K936" s="108" t="s">
        <v>313</v>
      </c>
      <c r="L936" s="116" t="s">
        <v>396</v>
      </c>
      <c r="M936" s="120" t="s">
        <v>731</v>
      </c>
      <c r="N936" s="108" t="s">
        <v>313</v>
      </c>
      <c r="O936" s="116" t="s">
        <v>396</v>
      </c>
      <c r="P936" s="120" t="s">
        <v>1665</v>
      </c>
      <c r="Q936" s="108" t="s">
        <v>925</v>
      </c>
      <c r="R936" s="116" t="s">
        <v>396</v>
      </c>
      <c r="S936" s="120" t="s">
        <v>1666</v>
      </c>
      <c r="T936" s="108" t="s">
        <v>313</v>
      </c>
      <c r="U936" s="116" t="s">
        <v>396</v>
      </c>
      <c r="V936" s="120" t="s">
        <v>729</v>
      </c>
      <c r="W936" s="108" t="s">
        <v>313</v>
      </c>
      <c r="X936" s="116" t="s">
        <v>396</v>
      </c>
      <c r="Y936" s="120" t="s">
        <v>732</v>
      </c>
      <c r="Z936" s="108" t="s">
        <v>284</v>
      </c>
      <c r="AA936" s="116" t="s">
        <v>396</v>
      </c>
      <c r="AB936" s="120" t="s">
        <v>1377</v>
      </c>
      <c r="AC936" s="108" t="s">
        <v>329</v>
      </c>
      <c r="AD936" s="116" t="s">
        <v>396</v>
      </c>
      <c r="AE936" s="120" t="s">
        <v>216</v>
      </c>
      <c r="AF936" s="108" t="s">
        <v>308</v>
      </c>
      <c r="AG936" s="116" t="s">
        <v>396</v>
      </c>
      <c r="AH936" s="120" t="s">
        <v>233</v>
      </c>
    </row>
    <row r="937" spans="1:256" s="108" customFormat="1" x14ac:dyDescent="0.2">
      <c r="C937" s="108" t="s">
        <v>3605</v>
      </c>
      <c r="D937" s="123">
        <v>36658</v>
      </c>
      <c r="E937" s="109" t="s">
        <v>506</v>
      </c>
      <c r="F937" s="120" t="s">
        <v>621</v>
      </c>
      <c r="G937" s="120"/>
      <c r="H937" s="108" t="s">
        <v>238</v>
      </c>
      <c r="I937" s="108" t="s">
        <v>81</v>
      </c>
      <c r="J937" s="120" t="s">
        <v>269</v>
      </c>
      <c r="M937" s="120"/>
      <c r="P937" s="120"/>
      <c r="S937" s="120"/>
      <c r="V937" s="120"/>
      <c r="Y937" s="120"/>
      <c r="AB937" s="120"/>
      <c r="AE937" s="120"/>
    </row>
    <row r="938" spans="1:256" s="108" customFormat="1" x14ac:dyDescent="0.2">
      <c r="A938" s="108" t="s">
        <v>288</v>
      </c>
      <c r="B938" s="108" t="s">
        <v>123</v>
      </c>
      <c r="C938" s="108" t="s">
        <v>752</v>
      </c>
      <c r="D938" s="123">
        <v>34718</v>
      </c>
      <c r="E938" s="116" t="s">
        <v>404</v>
      </c>
      <c r="F938" s="120" t="s">
        <v>2600</v>
      </c>
      <c r="G938" s="120" t="s">
        <v>196</v>
      </c>
      <c r="H938" s="108" t="s">
        <v>288</v>
      </c>
      <c r="I938" s="108" t="s">
        <v>123</v>
      </c>
      <c r="J938" s="109" t="s">
        <v>754</v>
      </c>
      <c r="K938" s="108" t="s">
        <v>308</v>
      </c>
      <c r="L938" s="108" t="s">
        <v>123</v>
      </c>
      <c r="M938" s="109" t="s">
        <v>273</v>
      </c>
      <c r="N938" s="108" t="s">
        <v>288</v>
      </c>
      <c r="O938" s="108" t="s">
        <v>123</v>
      </c>
      <c r="P938" s="109" t="s">
        <v>266</v>
      </c>
      <c r="Q938" s="108" t="s">
        <v>575</v>
      </c>
      <c r="R938" s="108" t="s">
        <v>207</v>
      </c>
      <c r="S938" s="109" t="s">
        <v>249</v>
      </c>
      <c r="T938" s="108" t="s">
        <v>575</v>
      </c>
      <c r="U938" s="108" t="s">
        <v>207</v>
      </c>
      <c r="V938" s="109" t="s">
        <v>269</v>
      </c>
      <c r="W938" s="108" t="s">
        <v>313</v>
      </c>
      <c r="X938" s="108" t="s">
        <v>207</v>
      </c>
      <c r="Y938" s="109" t="s">
        <v>249</v>
      </c>
      <c r="Z938" s="108" t="s">
        <v>315</v>
      </c>
      <c r="AA938" s="108" t="s">
        <v>207</v>
      </c>
      <c r="AB938" s="109" t="s">
        <v>241</v>
      </c>
      <c r="AC938" s="108" t="s">
        <v>315</v>
      </c>
      <c r="AD938" s="108" t="s">
        <v>207</v>
      </c>
      <c r="AE938" s="109" t="s">
        <v>241</v>
      </c>
      <c r="BB938" s="116"/>
      <c r="BC938" s="120"/>
      <c r="BE938" s="116"/>
      <c r="BF938" s="120"/>
      <c r="BH938" s="116"/>
      <c r="BI938" s="120"/>
      <c r="BK938" s="116"/>
      <c r="BL938" s="120"/>
      <c r="BN938" s="116"/>
      <c r="BO938" s="120"/>
      <c r="BR938" s="120"/>
      <c r="BS938" s="116"/>
      <c r="BT938" s="116"/>
      <c r="BU938" s="116"/>
      <c r="BV938" s="116"/>
      <c r="BW938" s="116"/>
      <c r="BX938" s="116"/>
    </row>
    <row r="939" spans="1:256" s="108" customFormat="1" x14ac:dyDescent="0.2">
      <c r="A939" s="108" t="s">
        <v>80</v>
      </c>
      <c r="B939" s="108" t="s">
        <v>192</v>
      </c>
      <c r="C939" s="108" t="s">
        <v>2216</v>
      </c>
      <c r="D939" s="123">
        <v>35577</v>
      </c>
      <c r="E939" s="116" t="s">
        <v>2003</v>
      </c>
      <c r="F939" s="116" t="s">
        <v>4938</v>
      </c>
      <c r="G939" s="120"/>
      <c r="H939" s="108" t="s">
        <v>80</v>
      </c>
      <c r="I939" s="108" t="s">
        <v>275</v>
      </c>
      <c r="J939" s="120"/>
      <c r="K939" s="108" t="s">
        <v>80</v>
      </c>
      <c r="L939" s="108" t="s">
        <v>275</v>
      </c>
      <c r="M939" s="120"/>
      <c r="N939" s="108" t="s">
        <v>80</v>
      </c>
      <c r="O939" s="108" t="s">
        <v>275</v>
      </c>
      <c r="P939" s="120"/>
      <c r="Q939" s="108" t="s">
        <v>80</v>
      </c>
      <c r="R939" s="108" t="s">
        <v>275</v>
      </c>
      <c r="S939" s="120"/>
      <c r="T939" s="108" t="s">
        <v>80</v>
      </c>
      <c r="U939" s="108" t="s">
        <v>275</v>
      </c>
      <c r="V939" s="120"/>
      <c r="W939" s="108" t="s">
        <v>80</v>
      </c>
      <c r="X939" s="108" t="s">
        <v>275</v>
      </c>
      <c r="Y939" s="120"/>
      <c r="AB939" s="120"/>
      <c r="AE939" s="120"/>
    </row>
    <row r="940" spans="1:256" s="108" customFormat="1" x14ac:dyDescent="0.2">
      <c r="A940" s="108" t="s">
        <v>575</v>
      </c>
      <c r="B940" s="108" t="s">
        <v>140</v>
      </c>
      <c r="C940" s="108" t="s">
        <v>748</v>
      </c>
      <c r="D940" s="40">
        <v>33589</v>
      </c>
      <c r="E940" s="109" t="s">
        <v>749</v>
      </c>
      <c r="F940" s="108" t="s">
        <v>4939</v>
      </c>
      <c r="G940" s="120" t="s">
        <v>228</v>
      </c>
      <c r="H940" s="108" t="s">
        <v>313</v>
      </c>
      <c r="I940" s="129" t="s">
        <v>140</v>
      </c>
      <c r="J940" s="127" t="s">
        <v>248</v>
      </c>
      <c r="K940" s="108" t="s">
        <v>575</v>
      </c>
      <c r="L940" s="129" t="s">
        <v>140</v>
      </c>
      <c r="M940" s="127" t="s">
        <v>249</v>
      </c>
      <c r="N940" s="108" t="s">
        <v>313</v>
      </c>
      <c r="O940" s="36" t="s">
        <v>140</v>
      </c>
      <c r="P940" s="127" t="s">
        <v>203</v>
      </c>
      <c r="Q940" s="108" t="s">
        <v>4940</v>
      </c>
      <c r="R940" s="36" t="s">
        <v>170</v>
      </c>
      <c r="S940" s="127" t="s">
        <v>203</v>
      </c>
      <c r="T940" s="108" t="s">
        <v>288</v>
      </c>
      <c r="U940" s="36" t="s">
        <v>324</v>
      </c>
      <c r="V940" s="127" t="s">
        <v>701</v>
      </c>
      <c r="W940" s="108" t="s">
        <v>288</v>
      </c>
      <c r="X940" s="36" t="s">
        <v>324</v>
      </c>
      <c r="Y940" s="127" t="s">
        <v>291</v>
      </c>
      <c r="Z940" s="108" t="s">
        <v>284</v>
      </c>
      <c r="AA940" s="36" t="s">
        <v>324</v>
      </c>
      <c r="AB940" s="127" t="s">
        <v>247</v>
      </c>
      <c r="AC940" s="108" t="s">
        <v>284</v>
      </c>
      <c r="AD940" s="36" t="s">
        <v>324</v>
      </c>
      <c r="AE940" s="127" t="s">
        <v>196</v>
      </c>
      <c r="AF940" s="100" t="s">
        <v>284</v>
      </c>
      <c r="AG940" s="36" t="s">
        <v>324</v>
      </c>
      <c r="AH940" s="127" t="s">
        <v>233</v>
      </c>
      <c r="AI940" s="100" t="s">
        <v>284</v>
      </c>
      <c r="AJ940" s="36" t="s">
        <v>324</v>
      </c>
      <c r="AK940" s="127" t="s">
        <v>576</v>
      </c>
      <c r="AL940" s="100" t="s">
        <v>298</v>
      </c>
      <c r="AM940" s="36" t="s">
        <v>324</v>
      </c>
      <c r="AN940" s="127" t="s">
        <v>241</v>
      </c>
    </row>
    <row r="941" spans="1:256" s="108" customFormat="1" x14ac:dyDescent="0.2">
      <c r="A941" t="s">
        <v>238</v>
      </c>
      <c r="B941" t="s">
        <v>556</v>
      </c>
      <c r="C941" s="108" t="s">
        <v>3815</v>
      </c>
      <c r="D941" s="123">
        <v>37109</v>
      </c>
      <c r="E941" s="109" t="s">
        <v>180</v>
      </c>
      <c r="F941" s="109" t="s">
        <v>180</v>
      </c>
      <c r="G941" s="120" t="s">
        <v>241</v>
      </c>
      <c r="H941" s="108" t="s">
        <v>238</v>
      </c>
      <c r="I941" s="116" t="s">
        <v>556</v>
      </c>
      <c r="J941" s="120" t="s">
        <v>241</v>
      </c>
      <c r="K941" s="108" t="s">
        <v>712</v>
      </c>
      <c r="L941" s="116" t="s">
        <v>556</v>
      </c>
      <c r="M941" s="120" t="s">
        <v>221</v>
      </c>
      <c r="O941" s="116"/>
      <c r="P941" s="120"/>
      <c r="R941" s="116"/>
      <c r="S941" s="120"/>
      <c r="U941" s="116"/>
      <c r="V941" s="120"/>
      <c r="X941" s="116"/>
      <c r="Y941" s="120"/>
      <c r="AA941" s="116"/>
      <c r="AB941" s="120"/>
      <c r="AD941" s="116"/>
      <c r="AE941" s="120"/>
      <c r="AG941" s="116"/>
      <c r="AH941" s="120"/>
      <c r="AJ941" s="116"/>
      <c r="AK941" s="120"/>
      <c r="AM941" s="116"/>
      <c r="AN941" s="120"/>
    </row>
    <row r="942" spans="1:256" s="108" customFormat="1" x14ac:dyDescent="0.2">
      <c r="A942" s="108" t="s">
        <v>340</v>
      </c>
      <c r="B942" s="108" t="s">
        <v>432</v>
      </c>
      <c r="C942" s="108" t="s">
        <v>4941</v>
      </c>
      <c r="D942" s="123">
        <v>34642</v>
      </c>
      <c r="E942" s="109" t="s">
        <v>654</v>
      </c>
      <c r="F942" s="108" t="s">
        <v>4942</v>
      </c>
      <c r="G942" s="120" t="s">
        <v>341</v>
      </c>
      <c r="J942" s="109"/>
      <c r="K942" s="108" t="s">
        <v>340</v>
      </c>
      <c r="L942" s="108" t="s">
        <v>170</v>
      </c>
      <c r="M942" s="109" t="s">
        <v>1246</v>
      </c>
      <c r="N942" s="108" t="s">
        <v>351</v>
      </c>
      <c r="O942" s="108" t="s">
        <v>556</v>
      </c>
      <c r="P942" s="109" t="s">
        <v>809</v>
      </c>
      <c r="Q942" s="108" t="s">
        <v>419</v>
      </c>
      <c r="R942" s="108" t="s">
        <v>105</v>
      </c>
      <c r="S942" s="109" t="s">
        <v>1683</v>
      </c>
      <c r="T942" s="108" t="s">
        <v>351</v>
      </c>
      <c r="U942" s="108" t="s">
        <v>105</v>
      </c>
      <c r="V942" s="109" t="s">
        <v>2295</v>
      </c>
      <c r="W942" s="108" t="s">
        <v>351</v>
      </c>
      <c r="X942" s="108" t="s">
        <v>105</v>
      </c>
      <c r="Y942" s="109" t="s">
        <v>954</v>
      </c>
      <c r="Z942" s="108" t="s">
        <v>351</v>
      </c>
      <c r="AA942" s="108" t="s">
        <v>105</v>
      </c>
      <c r="AB942" s="109" t="s">
        <v>371</v>
      </c>
      <c r="AC942" s="108" t="s">
        <v>351</v>
      </c>
      <c r="AD942" s="108" t="s">
        <v>105</v>
      </c>
      <c r="AE942" s="109" t="s">
        <v>799</v>
      </c>
      <c r="AF942" s="108" t="s">
        <v>351</v>
      </c>
      <c r="AG942" s="108" t="s">
        <v>105</v>
      </c>
      <c r="AH942" s="109" t="s">
        <v>1798</v>
      </c>
    </row>
    <row r="943" spans="1:256" s="108" customFormat="1" x14ac:dyDescent="0.2">
      <c r="A943" s="108" t="s">
        <v>397</v>
      </c>
      <c r="B943" s="108" t="s">
        <v>556</v>
      </c>
      <c r="C943" s="108" t="s">
        <v>4943</v>
      </c>
      <c r="D943" s="123">
        <v>36723</v>
      </c>
      <c r="E943" s="109" t="s">
        <v>4449</v>
      </c>
      <c r="F943" s="120"/>
      <c r="G943" s="120" t="s">
        <v>398</v>
      </c>
      <c r="J943" s="120"/>
      <c r="M943" s="120"/>
      <c r="P943" s="120"/>
      <c r="S943" s="120"/>
      <c r="V943" s="120"/>
      <c r="Y943" s="120"/>
      <c r="AB943" s="120"/>
      <c r="AE943" s="120"/>
    </row>
    <row r="944" spans="1:256" s="108" customFormat="1" x14ac:dyDescent="0.2">
      <c r="A944" s="108" t="s">
        <v>1378</v>
      </c>
      <c r="B944" s="108" t="s">
        <v>252</v>
      </c>
      <c r="C944" s="108" t="s">
        <v>2054</v>
      </c>
      <c r="D944" s="123">
        <v>35435</v>
      </c>
      <c r="E944" s="116" t="s">
        <v>136</v>
      </c>
      <c r="F944" s="120" t="s">
        <v>548</v>
      </c>
      <c r="G944" s="120" t="s">
        <v>814</v>
      </c>
      <c r="H944" s="108" t="s">
        <v>379</v>
      </c>
      <c r="I944" s="108" t="s">
        <v>316</v>
      </c>
      <c r="J944" s="120" t="s">
        <v>1411</v>
      </c>
      <c r="K944" s="108" t="s">
        <v>308</v>
      </c>
      <c r="L944" s="108" t="s">
        <v>316</v>
      </c>
      <c r="M944" s="120" t="s">
        <v>224</v>
      </c>
      <c r="N944" s="108" t="s">
        <v>284</v>
      </c>
      <c r="O944" s="108" t="s">
        <v>123</v>
      </c>
      <c r="P944" s="120" t="s">
        <v>216</v>
      </c>
      <c r="Q944" s="108" t="s">
        <v>284</v>
      </c>
      <c r="R944" s="108" t="s">
        <v>123</v>
      </c>
      <c r="S944" s="120" t="s">
        <v>317</v>
      </c>
      <c r="T944" s="108" t="s">
        <v>284</v>
      </c>
      <c r="U944" s="108" t="s">
        <v>123</v>
      </c>
      <c r="V944" s="120" t="s">
        <v>234</v>
      </c>
      <c r="W944" s="108" t="s">
        <v>329</v>
      </c>
      <c r="X944" s="108" t="s">
        <v>123</v>
      </c>
      <c r="Y944" s="120" t="s">
        <v>269</v>
      </c>
      <c r="AB944" s="120"/>
      <c r="AE944" s="120"/>
    </row>
    <row r="945" spans="1:77" s="108" customFormat="1" x14ac:dyDescent="0.2">
      <c r="A945" s="108" t="s">
        <v>351</v>
      </c>
      <c r="B945" s="108" t="s">
        <v>316</v>
      </c>
      <c r="C945" s="108" t="s">
        <v>2297</v>
      </c>
      <c r="D945" s="123">
        <v>36486</v>
      </c>
      <c r="E945" s="116" t="s">
        <v>473</v>
      </c>
      <c r="F945" s="120" t="s">
        <v>473</v>
      </c>
      <c r="G945" s="120" t="s">
        <v>2296</v>
      </c>
      <c r="H945" s="108" t="s">
        <v>419</v>
      </c>
      <c r="I945" s="108" t="s">
        <v>316</v>
      </c>
      <c r="J945" s="120" t="s">
        <v>1403</v>
      </c>
      <c r="K945" s="108" t="s">
        <v>345</v>
      </c>
      <c r="L945" s="108" t="s">
        <v>434</v>
      </c>
      <c r="M945" s="120" t="s">
        <v>2298</v>
      </c>
      <c r="N945" s="108" t="s">
        <v>419</v>
      </c>
      <c r="O945" s="108" t="s">
        <v>434</v>
      </c>
      <c r="P945" s="120" t="s">
        <v>608</v>
      </c>
      <c r="Q945" s="108" t="s">
        <v>345</v>
      </c>
      <c r="R945" s="108" t="s">
        <v>434</v>
      </c>
      <c r="S945" s="120" t="s">
        <v>941</v>
      </c>
      <c r="V945" s="120"/>
      <c r="Y945" s="120"/>
      <c r="AB945" s="120"/>
      <c r="AE945" s="120"/>
    </row>
    <row r="946" spans="1:77" s="108" customFormat="1" x14ac:dyDescent="0.2">
      <c r="A946" s="108" t="s">
        <v>386</v>
      </c>
      <c r="B946" s="108" t="s">
        <v>261</v>
      </c>
      <c r="C946" s="108" t="s">
        <v>3538</v>
      </c>
      <c r="D946" s="123">
        <v>35784</v>
      </c>
      <c r="E946" s="109" t="s">
        <v>89</v>
      </c>
      <c r="F946" s="109" t="s">
        <v>89</v>
      </c>
      <c r="G946" s="120" t="s">
        <v>164</v>
      </c>
      <c r="H946" s="108" t="s">
        <v>386</v>
      </c>
      <c r="I946" s="108" t="s">
        <v>583</v>
      </c>
      <c r="J946" s="120" t="s">
        <v>141</v>
      </c>
      <c r="K946" s="108" t="s">
        <v>399</v>
      </c>
      <c r="L946" s="108" t="s">
        <v>583</v>
      </c>
      <c r="M946" s="120" t="s">
        <v>141</v>
      </c>
      <c r="N946" s="108" t="s">
        <v>399</v>
      </c>
      <c r="O946" s="108" t="s">
        <v>93</v>
      </c>
      <c r="P946" s="120" t="s">
        <v>141</v>
      </c>
      <c r="S946" s="120"/>
      <c r="V946" s="120"/>
      <c r="Y946" s="120"/>
      <c r="AB946" s="120"/>
      <c r="AE946" s="120"/>
    </row>
    <row r="947" spans="1:77" s="108" customFormat="1" x14ac:dyDescent="0.2">
      <c r="A947" s="108" t="s">
        <v>399</v>
      </c>
      <c r="B947" s="108" t="s">
        <v>227</v>
      </c>
      <c r="C947" s="108" t="s">
        <v>3859</v>
      </c>
      <c r="D947" s="123">
        <v>37019</v>
      </c>
      <c r="E947" s="109" t="s">
        <v>144</v>
      </c>
      <c r="F947" s="120" t="s">
        <v>173</v>
      </c>
      <c r="G947" s="120" t="s">
        <v>141</v>
      </c>
      <c r="H947" s="108" t="s">
        <v>399</v>
      </c>
      <c r="I947" s="108" t="s">
        <v>227</v>
      </c>
      <c r="J947" s="120" t="s">
        <v>141</v>
      </c>
      <c r="M947" s="120"/>
      <c r="P947" s="120"/>
      <c r="S947" s="120"/>
      <c r="V947" s="120"/>
      <c r="Y947" s="120"/>
      <c r="AB947" s="120"/>
      <c r="AE947" s="120"/>
    </row>
    <row r="948" spans="1:77" s="108" customFormat="1" x14ac:dyDescent="0.2">
      <c r="A948" s="108" t="s">
        <v>397</v>
      </c>
      <c r="B948" s="108" t="s">
        <v>192</v>
      </c>
      <c r="C948" s="108" t="s">
        <v>4172</v>
      </c>
      <c r="D948" s="123">
        <v>37349</v>
      </c>
      <c r="E948" s="109" t="s">
        <v>114</v>
      </c>
      <c r="F948" s="109" t="s">
        <v>98</v>
      </c>
      <c r="G948" s="120" t="s">
        <v>412</v>
      </c>
      <c r="H948" s="108" t="s">
        <v>402</v>
      </c>
      <c r="I948" s="116" t="s">
        <v>192</v>
      </c>
      <c r="J948" s="120" t="s">
        <v>141</v>
      </c>
      <c r="K948" s="108" t="s">
        <v>402</v>
      </c>
      <c r="L948" s="116" t="s">
        <v>192</v>
      </c>
      <c r="M948" s="120" t="s">
        <v>141</v>
      </c>
      <c r="O948" s="116"/>
      <c r="P948" s="120"/>
      <c r="R948" s="116"/>
      <c r="S948" s="120"/>
      <c r="U948" s="116"/>
      <c r="V948" s="120"/>
      <c r="X948" s="116"/>
      <c r="Y948" s="120"/>
      <c r="AA948" s="116"/>
      <c r="AB948" s="120"/>
      <c r="AD948" s="116"/>
      <c r="AE948" s="120"/>
      <c r="AG948" s="116"/>
      <c r="AH948" s="120"/>
      <c r="AJ948" s="116"/>
      <c r="AK948" s="120"/>
      <c r="AM948" s="116"/>
      <c r="AN948" s="120"/>
    </row>
    <row r="949" spans="1:77" s="108" customFormat="1" x14ac:dyDescent="0.2">
      <c r="A949" s="108" t="s">
        <v>397</v>
      </c>
      <c r="B949" s="108" t="s">
        <v>134</v>
      </c>
      <c r="C949" s="108" t="s">
        <v>2772</v>
      </c>
      <c r="D949" s="123">
        <v>34232</v>
      </c>
      <c r="E949" s="109" t="s">
        <v>423</v>
      </c>
      <c r="F949" s="108" t="s">
        <v>1226</v>
      </c>
      <c r="G949" s="120" t="s">
        <v>398</v>
      </c>
      <c r="H949" s="108" t="s">
        <v>386</v>
      </c>
      <c r="I949" s="108" t="s">
        <v>93</v>
      </c>
      <c r="J949" s="109" t="s">
        <v>393</v>
      </c>
      <c r="K949" s="108" t="s">
        <v>402</v>
      </c>
      <c r="L949" s="108" t="s">
        <v>93</v>
      </c>
      <c r="M949" s="109" t="s">
        <v>393</v>
      </c>
      <c r="N949" s="108" t="s">
        <v>386</v>
      </c>
      <c r="O949" s="108" t="s">
        <v>93</v>
      </c>
      <c r="P949" s="109" t="s">
        <v>141</v>
      </c>
      <c r="Q949" s="108" t="s">
        <v>397</v>
      </c>
      <c r="R949" s="108" t="s">
        <v>93</v>
      </c>
      <c r="S949" s="109" t="s">
        <v>412</v>
      </c>
      <c r="T949" s="108" t="s">
        <v>399</v>
      </c>
      <c r="U949" s="108" t="s">
        <v>93</v>
      </c>
      <c r="V949" s="109" t="s">
        <v>393</v>
      </c>
      <c r="W949" s="108" t="s">
        <v>399</v>
      </c>
      <c r="X949" s="108" t="s">
        <v>93</v>
      </c>
      <c r="Y949" s="109" t="s">
        <v>141</v>
      </c>
      <c r="Z949" s="108" t="s">
        <v>397</v>
      </c>
      <c r="AA949" s="108" t="s">
        <v>93</v>
      </c>
      <c r="AB949" s="109" t="s">
        <v>412</v>
      </c>
      <c r="AC949" s="108" t="s">
        <v>397</v>
      </c>
      <c r="AD949" s="108" t="s">
        <v>93</v>
      </c>
      <c r="AE949" s="109" t="s">
        <v>433</v>
      </c>
      <c r="AF949" s="108" t="s">
        <v>397</v>
      </c>
      <c r="AG949" s="108" t="s">
        <v>93</v>
      </c>
      <c r="AH949" s="109" t="s">
        <v>398</v>
      </c>
    </row>
    <row r="950" spans="1:77" s="108" customFormat="1" x14ac:dyDescent="0.2">
      <c r="A950" s="108" t="s">
        <v>555</v>
      </c>
      <c r="B950" s="108" t="s">
        <v>316</v>
      </c>
      <c r="C950" s="108" t="s">
        <v>2957</v>
      </c>
      <c r="D950" s="123">
        <v>35603</v>
      </c>
      <c r="E950" s="116" t="s">
        <v>150</v>
      </c>
      <c r="F950" s="120" t="s">
        <v>1239</v>
      </c>
      <c r="G950" s="120" t="s">
        <v>598</v>
      </c>
      <c r="H950" s="108" t="s">
        <v>555</v>
      </c>
      <c r="I950" s="108" t="s">
        <v>252</v>
      </c>
      <c r="J950" s="120" t="s">
        <v>161</v>
      </c>
      <c r="K950" s="108" t="s">
        <v>905</v>
      </c>
      <c r="L950" s="108" t="s">
        <v>215</v>
      </c>
      <c r="M950" s="120" t="s">
        <v>241</v>
      </c>
      <c r="N950" s="108" t="s">
        <v>2842</v>
      </c>
      <c r="O950" s="108" t="s">
        <v>81</v>
      </c>
      <c r="P950" s="120" t="s">
        <v>539</v>
      </c>
      <c r="Q950" s="108" t="s">
        <v>557</v>
      </c>
      <c r="R950" s="108" t="s">
        <v>81</v>
      </c>
      <c r="S950" s="120" t="s">
        <v>558</v>
      </c>
      <c r="T950" s="108" t="s">
        <v>238</v>
      </c>
      <c r="U950" s="108" t="s">
        <v>81</v>
      </c>
      <c r="V950" s="120" t="s">
        <v>266</v>
      </c>
      <c r="Y950" s="120"/>
      <c r="AB950" s="120"/>
      <c r="AE950" s="120"/>
    </row>
    <row r="951" spans="1:77" s="108" customFormat="1" x14ac:dyDescent="0.2">
      <c r="C951" t="s">
        <v>4944</v>
      </c>
      <c r="D951" s="40">
        <v>32547</v>
      </c>
      <c r="E951" s="36" t="s">
        <v>4945</v>
      </c>
      <c r="F951" s="36" t="s">
        <v>4946</v>
      </c>
      <c r="G951" s="120"/>
      <c r="I951" s="129"/>
      <c r="J951" s="36"/>
      <c r="K951" s="108" t="s">
        <v>147</v>
      </c>
      <c r="L951" s="129" t="s">
        <v>95</v>
      </c>
      <c r="M951" s="36"/>
      <c r="N951" s="108" t="s">
        <v>147</v>
      </c>
      <c r="O951" s="129" t="s">
        <v>432</v>
      </c>
      <c r="P951" s="36"/>
      <c r="Q951" s="100" t="s">
        <v>147</v>
      </c>
      <c r="R951" s="129" t="s">
        <v>324</v>
      </c>
      <c r="S951" s="36"/>
      <c r="T951" s="100" t="s">
        <v>133</v>
      </c>
      <c r="U951" s="129" t="s">
        <v>105</v>
      </c>
      <c r="V951" s="36"/>
      <c r="W951" s="100" t="s">
        <v>133</v>
      </c>
      <c r="X951" s="129" t="s">
        <v>105</v>
      </c>
      <c r="Y951" s="36"/>
      <c r="Z951" s="100" t="s">
        <v>133</v>
      </c>
      <c r="AA951" s="129" t="s">
        <v>105</v>
      </c>
      <c r="AB951" s="36"/>
      <c r="AC951" s="100" t="s">
        <v>133</v>
      </c>
      <c r="AD951" s="129" t="s">
        <v>105</v>
      </c>
      <c r="AE951" s="36"/>
      <c r="AF951" s="100" t="s">
        <v>133</v>
      </c>
      <c r="AG951" s="129" t="s">
        <v>105</v>
      </c>
      <c r="AH951" s="36"/>
      <c r="AI951" s="100" t="s">
        <v>133</v>
      </c>
      <c r="AJ951" s="129" t="s">
        <v>105</v>
      </c>
      <c r="AK951" s="36"/>
      <c r="AL951" s="100" t="s">
        <v>127</v>
      </c>
      <c r="AM951" s="129" t="s">
        <v>105</v>
      </c>
      <c r="AN951" s="36"/>
      <c r="AO951" t="s">
        <v>147</v>
      </c>
      <c r="AP951" s="36" t="s">
        <v>105</v>
      </c>
      <c r="AQ951" s="36"/>
      <c r="AR951" t="s">
        <v>133</v>
      </c>
      <c r="AS951" s="36" t="s">
        <v>105</v>
      </c>
      <c r="AT951" s="36"/>
      <c r="AU951" t="s">
        <v>127</v>
      </c>
      <c r="AV951" s="36" t="s">
        <v>105</v>
      </c>
      <c r="AW951" s="36"/>
      <c r="AY951" s="36"/>
      <c r="AZ951" s="36"/>
    </row>
    <row r="952" spans="1:77" s="108" customFormat="1" x14ac:dyDescent="0.2">
      <c r="C952" s="108" t="s">
        <v>2274</v>
      </c>
      <c r="D952" s="123">
        <v>35305</v>
      </c>
      <c r="E952" s="109" t="s">
        <v>361</v>
      </c>
      <c r="F952" s="109" t="s">
        <v>244</v>
      </c>
      <c r="G952" s="120"/>
      <c r="I952" s="109"/>
      <c r="J952" s="109"/>
      <c r="K952" s="108" t="s">
        <v>313</v>
      </c>
      <c r="L952" s="109" t="s">
        <v>454</v>
      </c>
      <c r="M952" s="109" t="s">
        <v>224</v>
      </c>
      <c r="N952" s="108" t="s">
        <v>313</v>
      </c>
      <c r="O952" s="109" t="s">
        <v>454</v>
      </c>
      <c r="P952" s="109" t="s">
        <v>269</v>
      </c>
      <c r="Q952" s="108" t="s">
        <v>308</v>
      </c>
      <c r="R952" s="109" t="s">
        <v>242</v>
      </c>
      <c r="S952" s="109" t="s">
        <v>273</v>
      </c>
      <c r="T952" s="108" t="s">
        <v>313</v>
      </c>
      <c r="U952" s="109" t="s">
        <v>242</v>
      </c>
      <c r="V952" s="109" t="s">
        <v>233</v>
      </c>
      <c r="W952" s="108" t="s">
        <v>313</v>
      </c>
      <c r="X952" s="109" t="s">
        <v>242</v>
      </c>
      <c r="Y952" s="109" t="s">
        <v>247</v>
      </c>
      <c r="Z952" s="108" t="s">
        <v>315</v>
      </c>
      <c r="AA952" s="109" t="s">
        <v>242</v>
      </c>
      <c r="AB952" s="109" t="s">
        <v>266</v>
      </c>
      <c r="AD952" s="109"/>
      <c r="AE952" s="109"/>
      <c r="AG952" s="109"/>
      <c r="AH952" s="109"/>
      <c r="AJ952" s="109"/>
      <c r="AK952" s="109"/>
      <c r="AM952" s="109"/>
      <c r="AN952" s="109"/>
      <c r="AP952" s="109"/>
      <c r="AQ952" s="109"/>
      <c r="AS952" s="109"/>
      <c r="AT952" s="109"/>
      <c r="AV952" s="109"/>
      <c r="AW952" s="109"/>
      <c r="AY952" s="109"/>
      <c r="AZ952" s="109"/>
      <c r="BB952" s="116"/>
      <c r="BC952" s="120"/>
      <c r="BE952" s="116"/>
      <c r="BF952" s="120"/>
      <c r="BH952" s="116"/>
      <c r="BI952" s="120"/>
      <c r="BK952" s="116"/>
      <c r="BL952" s="120"/>
      <c r="BN952" s="116"/>
      <c r="BO952" s="120"/>
      <c r="BR952" s="120"/>
      <c r="BS952" s="116"/>
      <c r="BT952" s="116"/>
      <c r="BU952" s="116"/>
      <c r="BV952" s="116"/>
      <c r="BW952" s="116"/>
      <c r="BX952" s="116"/>
    </row>
    <row r="953" spans="1:77" s="108" customFormat="1" x14ac:dyDescent="0.2">
      <c r="A953" s="108" t="s">
        <v>80</v>
      </c>
      <c r="B953" s="108" t="s">
        <v>207</v>
      </c>
      <c r="C953" s="108" t="s">
        <v>1971</v>
      </c>
      <c r="D953" s="123">
        <v>36043</v>
      </c>
      <c r="E953" s="116" t="s">
        <v>1972</v>
      </c>
      <c r="F953" s="116" t="s">
        <v>4401</v>
      </c>
      <c r="G953" s="120"/>
      <c r="H953" s="108" t="s">
        <v>80</v>
      </c>
      <c r="I953" s="108" t="s">
        <v>227</v>
      </c>
      <c r="J953" s="120"/>
      <c r="K953" s="108" t="s">
        <v>80</v>
      </c>
      <c r="L953" s="108" t="s">
        <v>93</v>
      </c>
      <c r="M953" s="120"/>
      <c r="N953" s="108" t="s">
        <v>80</v>
      </c>
      <c r="O953" s="108" t="s">
        <v>93</v>
      </c>
      <c r="P953" s="120"/>
      <c r="Q953" s="108" t="s">
        <v>80</v>
      </c>
      <c r="R953" s="108" t="s">
        <v>93</v>
      </c>
      <c r="S953" s="120"/>
      <c r="V953" s="120"/>
      <c r="Y953" s="120"/>
      <c r="AB953" s="120"/>
      <c r="AE953" s="120"/>
    </row>
    <row r="954" spans="1:77" s="108" customFormat="1" x14ac:dyDescent="0.2">
      <c r="A954" s="108" t="s">
        <v>1717</v>
      </c>
      <c r="B954" s="108" t="s">
        <v>93</v>
      </c>
      <c r="C954" s="108" t="s">
        <v>2654</v>
      </c>
      <c r="D954" s="123">
        <v>36090</v>
      </c>
      <c r="E954" s="109" t="s">
        <v>191</v>
      </c>
      <c r="F954" s="120" t="s">
        <v>191</v>
      </c>
      <c r="G954" s="120" t="s">
        <v>141</v>
      </c>
      <c r="H954" s="108" t="s">
        <v>1717</v>
      </c>
      <c r="I954" s="108" t="s">
        <v>93</v>
      </c>
      <c r="J954" s="120" t="s">
        <v>141</v>
      </c>
      <c r="M954" s="120"/>
      <c r="N954" s="108" t="s">
        <v>2656</v>
      </c>
      <c r="O954" s="108" t="s">
        <v>93</v>
      </c>
      <c r="P954" s="120" t="s">
        <v>412</v>
      </c>
      <c r="S954" s="120"/>
      <c r="V954" s="120"/>
      <c r="Y954" s="120"/>
      <c r="AB954" s="120"/>
      <c r="AE954" s="120"/>
      <c r="BB954" s="116"/>
      <c r="BC954" s="120"/>
      <c r="BE954" s="116"/>
      <c r="BF954" s="120"/>
      <c r="BH954" s="116"/>
      <c r="BI954" s="120"/>
      <c r="BK954" s="116"/>
      <c r="BL954" s="120"/>
      <c r="BN954" s="116"/>
      <c r="BO954" s="120"/>
      <c r="BR954" s="120"/>
      <c r="BS954" s="116"/>
      <c r="BT954" s="116"/>
      <c r="BU954" s="116"/>
      <c r="BV954" s="116"/>
      <c r="BW954" s="116"/>
      <c r="BX954" s="116"/>
    </row>
    <row r="955" spans="1:77" s="108" customFormat="1" x14ac:dyDescent="0.2">
      <c r="C955" s="108" t="s">
        <v>1410</v>
      </c>
      <c r="D955" s="123">
        <v>36067</v>
      </c>
      <c r="E955" s="116" t="s">
        <v>473</v>
      </c>
      <c r="F955" s="120" t="s">
        <v>554</v>
      </c>
      <c r="G955" s="120"/>
      <c r="H955" s="108" t="s">
        <v>379</v>
      </c>
      <c r="I955" s="108" t="s">
        <v>232</v>
      </c>
      <c r="J955" s="120" t="s">
        <v>770</v>
      </c>
      <c r="K955" s="108" t="s">
        <v>340</v>
      </c>
      <c r="L955" s="108" t="s">
        <v>232</v>
      </c>
      <c r="M955" s="120" t="s">
        <v>823</v>
      </c>
      <c r="N955" s="108" t="s">
        <v>379</v>
      </c>
      <c r="O955" s="108" t="s">
        <v>232</v>
      </c>
      <c r="P955" s="120" t="s">
        <v>1411</v>
      </c>
      <c r="Q955" s="108" t="s">
        <v>329</v>
      </c>
      <c r="R955" s="108" t="s">
        <v>232</v>
      </c>
      <c r="S955" s="120" t="s">
        <v>241</v>
      </c>
      <c r="V955" s="120"/>
      <c r="Y955" s="120"/>
      <c r="AB955" s="120"/>
      <c r="AE955" s="120"/>
    </row>
    <row r="956" spans="1:77" s="108" customFormat="1" x14ac:dyDescent="0.2">
      <c r="C956" s="108" t="s">
        <v>2605</v>
      </c>
      <c r="D956" s="123">
        <v>36188</v>
      </c>
      <c r="E956" s="109" t="s">
        <v>482</v>
      </c>
      <c r="F956" s="120" t="s">
        <v>237</v>
      </c>
      <c r="G956" s="120"/>
      <c r="H956" s="108" t="s">
        <v>226</v>
      </c>
      <c r="I956" s="108" t="s">
        <v>261</v>
      </c>
      <c r="J956" s="120" t="s">
        <v>269</v>
      </c>
      <c r="K956" s="108" t="s">
        <v>258</v>
      </c>
      <c r="L956" s="108" t="s">
        <v>261</v>
      </c>
      <c r="M956" s="120" t="s">
        <v>241</v>
      </c>
      <c r="N956" s="108" t="s">
        <v>258</v>
      </c>
      <c r="O956" s="108" t="s">
        <v>261</v>
      </c>
      <c r="P956" s="120" t="s">
        <v>241</v>
      </c>
      <c r="Q956" s="108" t="s">
        <v>555</v>
      </c>
      <c r="R956" s="108" t="s">
        <v>261</v>
      </c>
      <c r="S956" s="120" t="s">
        <v>161</v>
      </c>
      <c r="V956" s="120"/>
      <c r="Y956" s="120"/>
      <c r="AB956" s="120"/>
      <c r="AE956" s="120"/>
    </row>
    <row r="957" spans="1:77" s="108" customFormat="1" x14ac:dyDescent="0.2">
      <c r="A957" s="108" t="s">
        <v>329</v>
      </c>
      <c r="B957" s="108" t="s">
        <v>123</v>
      </c>
      <c r="C957" s="108" t="s">
        <v>4947</v>
      </c>
      <c r="D957" s="123">
        <v>37805</v>
      </c>
      <c r="E957" s="109" t="s">
        <v>3181</v>
      </c>
      <c r="F957" s="120"/>
      <c r="G957" s="120" t="s">
        <v>241</v>
      </c>
      <c r="J957" s="120"/>
      <c r="M957" s="120"/>
      <c r="P957" s="120"/>
      <c r="S957" s="120"/>
      <c r="V957" s="120"/>
      <c r="Y957" s="120"/>
      <c r="AB957" s="120"/>
      <c r="AE957" s="120"/>
    </row>
    <row r="958" spans="1:77" s="108" customFormat="1" x14ac:dyDescent="0.2">
      <c r="A958" s="108" t="s">
        <v>308</v>
      </c>
      <c r="B958" s="108" t="s">
        <v>252</v>
      </c>
      <c r="C958" s="108" t="s">
        <v>1780</v>
      </c>
      <c r="D958" s="123">
        <v>36448</v>
      </c>
      <c r="E958" s="109" t="s">
        <v>191</v>
      </c>
      <c r="F958" s="120" t="s">
        <v>99</v>
      </c>
      <c r="G958" s="120" t="s">
        <v>594</v>
      </c>
      <c r="H958" s="108" t="s">
        <v>288</v>
      </c>
      <c r="I958" s="108" t="s">
        <v>252</v>
      </c>
      <c r="J958" s="120" t="s">
        <v>291</v>
      </c>
      <c r="K958" s="108" t="s">
        <v>315</v>
      </c>
      <c r="L958" s="108" t="s">
        <v>252</v>
      </c>
      <c r="M958" s="120" t="s">
        <v>240</v>
      </c>
      <c r="N958" s="108" t="s">
        <v>315</v>
      </c>
      <c r="O958" s="108" t="s">
        <v>252</v>
      </c>
      <c r="P958" s="120" t="s">
        <v>339</v>
      </c>
      <c r="S958" s="120"/>
      <c r="V958" s="120"/>
      <c r="Y958" s="120"/>
      <c r="AB958" s="120"/>
      <c r="AE958" s="120"/>
    </row>
    <row r="959" spans="1:77" s="108" customFormat="1" x14ac:dyDescent="0.2">
      <c r="A959" s="108" t="s">
        <v>379</v>
      </c>
      <c r="B959" s="108" t="s">
        <v>324</v>
      </c>
      <c r="C959" s="108" t="s">
        <v>4948</v>
      </c>
      <c r="D959" s="123">
        <v>36659</v>
      </c>
      <c r="E959" s="109" t="s">
        <v>477</v>
      </c>
      <c r="F959" s="120"/>
      <c r="G959" s="120" t="s">
        <v>382</v>
      </c>
      <c r="J959" s="120"/>
      <c r="M959" s="120"/>
      <c r="P959" s="120"/>
      <c r="S959" s="120"/>
      <c r="V959" s="120"/>
      <c r="Y959" s="120"/>
      <c r="AB959" s="120"/>
      <c r="AE959" s="120"/>
    </row>
    <row r="960" spans="1:77" s="108" customFormat="1" x14ac:dyDescent="0.2">
      <c r="A960" s="108" t="s">
        <v>147</v>
      </c>
      <c r="B960" s="108" t="s">
        <v>81</v>
      </c>
      <c r="C960" s="108" t="s">
        <v>2702</v>
      </c>
      <c r="D960" s="123">
        <v>34788</v>
      </c>
      <c r="E960" s="116" t="s">
        <v>301</v>
      </c>
      <c r="F960" s="120" t="s">
        <v>404</v>
      </c>
      <c r="G960" s="120"/>
      <c r="H960" s="108" t="s">
        <v>147</v>
      </c>
      <c r="I960" s="108" t="s">
        <v>81</v>
      </c>
      <c r="J960" s="120"/>
      <c r="K960" s="108" t="s">
        <v>147</v>
      </c>
      <c r="L960" s="108" t="s">
        <v>227</v>
      </c>
      <c r="M960" s="120"/>
      <c r="N960" s="108" t="s">
        <v>133</v>
      </c>
      <c r="O960" s="108" t="s">
        <v>227</v>
      </c>
      <c r="P960" s="120"/>
      <c r="Q960" s="108" t="s">
        <v>147</v>
      </c>
      <c r="R960" s="108" t="s">
        <v>583</v>
      </c>
      <c r="S960" s="120"/>
      <c r="T960" s="108" t="s">
        <v>147</v>
      </c>
      <c r="U960" s="108" t="s">
        <v>583</v>
      </c>
      <c r="V960" s="120"/>
      <c r="W960" s="108" t="s">
        <v>127</v>
      </c>
      <c r="X960" s="108" t="s">
        <v>331</v>
      </c>
      <c r="Y960" s="120"/>
      <c r="Z960" s="108" t="s">
        <v>127</v>
      </c>
      <c r="AA960" s="108" t="s">
        <v>140</v>
      </c>
      <c r="AB960" s="120"/>
      <c r="AC960" s="108" t="s">
        <v>127</v>
      </c>
      <c r="AD960" s="108" t="s">
        <v>140</v>
      </c>
      <c r="AE960" s="120"/>
      <c r="BY960" s="124"/>
    </row>
    <row r="961" spans="1:77" s="108" customFormat="1" x14ac:dyDescent="0.2">
      <c r="C961" s="108" t="s">
        <v>3062</v>
      </c>
      <c r="D961" s="123">
        <v>36723</v>
      </c>
      <c r="E961" s="116" t="s">
        <v>677</v>
      </c>
      <c r="F961" s="120" t="s">
        <v>553</v>
      </c>
      <c r="G961" s="120"/>
      <c r="J961" s="120"/>
      <c r="K961" s="108" t="s">
        <v>168</v>
      </c>
      <c r="L961" s="108" t="s">
        <v>215</v>
      </c>
      <c r="M961" s="120" t="s">
        <v>183</v>
      </c>
      <c r="P961" s="120"/>
      <c r="Q961" s="108" t="s">
        <v>168</v>
      </c>
      <c r="R961" s="108" t="s">
        <v>215</v>
      </c>
      <c r="S961" s="120" t="s">
        <v>183</v>
      </c>
      <c r="V961" s="120"/>
      <c r="Y961" s="120"/>
      <c r="AB961" s="120"/>
      <c r="AE961" s="120"/>
      <c r="BB961" s="109"/>
      <c r="BC961" s="109"/>
      <c r="BE961" s="109"/>
      <c r="BF961" s="109"/>
      <c r="BH961" s="109"/>
      <c r="BI961" s="109"/>
      <c r="BK961" s="109"/>
      <c r="BL961" s="109"/>
      <c r="BN961" s="109"/>
      <c r="BO961" s="109"/>
      <c r="BQ961" s="123"/>
      <c r="BR961" s="109"/>
      <c r="BS961" s="116"/>
      <c r="BU961" s="120"/>
      <c r="BV961" s="116"/>
      <c r="BW961" s="116"/>
      <c r="BX961" s="125"/>
    </row>
    <row r="962" spans="1:77" s="108" customFormat="1" x14ac:dyDescent="0.2">
      <c r="A962" s="108" t="s">
        <v>279</v>
      </c>
      <c r="B962" s="108" t="s">
        <v>330</v>
      </c>
      <c r="C962" t="s">
        <v>3520</v>
      </c>
      <c r="D962" s="40">
        <v>32699</v>
      </c>
      <c r="E962" s="36" t="s">
        <v>3521</v>
      </c>
      <c r="F962" s="36" t="s">
        <v>3760</v>
      </c>
      <c r="G962" s="120" t="s">
        <v>3519</v>
      </c>
      <c r="H962" t="s">
        <v>284</v>
      </c>
      <c r="I962" s="36" t="s">
        <v>330</v>
      </c>
      <c r="J962" s="36" t="s">
        <v>228</v>
      </c>
      <c r="K962" t="s">
        <v>284</v>
      </c>
      <c r="L962" s="36" t="s">
        <v>330</v>
      </c>
      <c r="M962" s="36" t="s">
        <v>196</v>
      </c>
      <c r="N962" t="s">
        <v>284</v>
      </c>
      <c r="O962" s="36" t="s">
        <v>330</v>
      </c>
      <c r="P962" s="36" t="s">
        <v>732</v>
      </c>
      <c r="Q962" t="s">
        <v>284</v>
      </c>
      <c r="R962" s="36" t="s">
        <v>330</v>
      </c>
      <c r="S962" s="36" t="s">
        <v>731</v>
      </c>
      <c r="T962" t="s">
        <v>284</v>
      </c>
      <c r="U962" s="36" t="s">
        <v>330</v>
      </c>
      <c r="V962" s="36" t="s">
        <v>1392</v>
      </c>
      <c r="W962" t="s">
        <v>284</v>
      </c>
      <c r="X962" s="36" t="s">
        <v>330</v>
      </c>
      <c r="Y962" s="36" t="s">
        <v>1665</v>
      </c>
      <c r="Z962" t="s">
        <v>284</v>
      </c>
      <c r="AA962" s="36" t="s">
        <v>330</v>
      </c>
      <c r="AB962" s="36" t="s">
        <v>731</v>
      </c>
      <c r="AC962" t="s">
        <v>284</v>
      </c>
      <c r="AD962" s="36" t="s">
        <v>330</v>
      </c>
      <c r="AE962" s="36" t="s">
        <v>1365</v>
      </c>
      <c r="AF962" t="s">
        <v>308</v>
      </c>
      <c r="AG962" s="36" t="s">
        <v>330</v>
      </c>
      <c r="AH962" s="36" t="s">
        <v>1392</v>
      </c>
      <c r="AI962" t="s">
        <v>308</v>
      </c>
      <c r="AJ962" s="36" t="s">
        <v>330</v>
      </c>
      <c r="AK962" s="36" t="s">
        <v>286</v>
      </c>
      <c r="AL962" t="s">
        <v>308</v>
      </c>
      <c r="AM962" s="36" t="s">
        <v>330</v>
      </c>
      <c r="AN962" s="36" t="s">
        <v>1074</v>
      </c>
      <c r="AO962" t="s">
        <v>308</v>
      </c>
      <c r="AP962" s="36" t="s">
        <v>330</v>
      </c>
      <c r="AQ962" s="36" t="s">
        <v>1365</v>
      </c>
      <c r="AR962" t="s">
        <v>746</v>
      </c>
      <c r="AS962" s="36" t="s">
        <v>330</v>
      </c>
      <c r="AT962" s="36" t="s">
        <v>2041</v>
      </c>
      <c r="AU962" t="s">
        <v>284</v>
      </c>
      <c r="AV962" s="36" t="s">
        <v>330</v>
      </c>
      <c r="AW962" s="36" t="s">
        <v>291</v>
      </c>
      <c r="AY962" s="36"/>
      <c r="AZ962" s="36"/>
    </row>
    <row r="963" spans="1:77" s="108" customFormat="1" x14ac:dyDescent="0.2">
      <c r="A963" s="108" t="s">
        <v>103</v>
      </c>
      <c r="B963" s="108" t="s">
        <v>215</v>
      </c>
      <c r="C963" s="108" t="s">
        <v>4949</v>
      </c>
      <c r="D963" s="123">
        <v>36390</v>
      </c>
      <c r="E963" s="109" t="s">
        <v>719</v>
      </c>
      <c r="F963" s="120"/>
      <c r="G963" s="120" t="s">
        <v>1873</v>
      </c>
      <c r="J963" s="120"/>
      <c r="M963" s="120"/>
      <c r="P963" s="120"/>
      <c r="S963" s="120"/>
      <c r="V963" s="120"/>
      <c r="Y963" s="120"/>
      <c r="AB963" s="120"/>
      <c r="AE963" s="120"/>
    </row>
    <row r="964" spans="1:77" s="108" customFormat="1" x14ac:dyDescent="0.2">
      <c r="A964" s="108" t="s">
        <v>226</v>
      </c>
      <c r="B964" s="108" t="s">
        <v>432</v>
      </c>
      <c r="C964" s="108" t="s">
        <v>4220</v>
      </c>
      <c r="D964" s="123">
        <v>35820</v>
      </c>
      <c r="E964" s="116" t="s">
        <v>548</v>
      </c>
      <c r="F964" s="120" t="s">
        <v>1362</v>
      </c>
      <c r="G964" s="120" t="s">
        <v>224</v>
      </c>
      <c r="H964" s="108" t="s">
        <v>258</v>
      </c>
      <c r="I964" s="108" t="s">
        <v>93</v>
      </c>
      <c r="J964" s="120" t="s">
        <v>241</v>
      </c>
      <c r="M964" s="120"/>
      <c r="N964" s="108" t="s">
        <v>258</v>
      </c>
      <c r="O964" s="108" t="s">
        <v>170</v>
      </c>
      <c r="P964" s="120" t="s">
        <v>241</v>
      </c>
      <c r="Q964" s="108" t="s">
        <v>226</v>
      </c>
      <c r="R964" s="108" t="s">
        <v>170</v>
      </c>
      <c r="S964" s="120" t="s">
        <v>273</v>
      </c>
      <c r="T964" s="108" t="s">
        <v>226</v>
      </c>
      <c r="U964" s="108" t="s">
        <v>128</v>
      </c>
      <c r="V964" s="120" t="s">
        <v>203</v>
      </c>
      <c r="W964" s="108" t="s">
        <v>3162</v>
      </c>
      <c r="X964" s="108" t="s">
        <v>128</v>
      </c>
      <c r="Y964" s="120" t="s">
        <v>1043</v>
      </c>
      <c r="AB964" s="120"/>
      <c r="AE964" s="120"/>
    </row>
    <row r="965" spans="1:77" s="108" customFormat="1" x14ac:dyDescent="0.2">
      <c r="C965" s="108" t="s">
        <v>829</v>
      </c>
      <c r="D965" s="123">
        <v>36844</v>
      </c>
      <c r="E965" s="109" t="s">
        <v>191</v>
      </c>
      <c r="F965" s="109" t="s">
        <v>191</v>
      </c>
      <c r="G965" s="120"/>
      <c r="H965" s="108" t="s">
        <v>384</v>
      </c>
      <c r="I965" s="108" t="s">
        <v>118</v>
      </c>
      <c r="J965" s="120" t="s">
        <v>830</v>
      </c>
      <c r="K965" s="108" t="s">
        <v>384</v>
      </c>
      <c r="L965" s="108" t="s">
        <v>118</v>
      </c>
      <c r="M965" s="120" t="s">
        <v>412</v>
      </c>
      <c r="N965" s="108" t="s">
        <v>384</v>
      </c>
      <c r="O965" s="108" t="s">
        <v>118</v>
      </c>
      <c r="P965" s="120" t="s">
        <v>406</v>
      </c>
      <c r="S965" s="120"/>
      <c r="V965" s="120"/>
      <c r="Y965" s="120"/>
      <c r="AB965" s="120"/>
      <c r="AE965" s="120"/>
      <c r="BY965" s="128"/>
    </row>
    <row r="966" spans="1:77" s="108" customFormat="1" x14ac:dyDescent="0.2">
      <c r="A966" s="108" t="s">
        <v>284</v>
      </c>
      <c r="B966" s="108" t="s">
        <v>324</v>
      </c>
      <c r="C966" s="108" t="s">
        <v>3080</v>
      </c>
      <c r="D966" s="123">
        <v>34779</v>
      </c>
      <c r="E966" s="116" t="s">
        <v>244</v>
      </c>
      <c r="F966" s="120" t="s">
        <v>607</v>
      </c>
      <c r="G966" s="120" t="s">
        <v>203</v>
      </c>
      <c r="H966" s="108" t="s">
        <v>284</v>
      </c>
      <c r="I966" s="108" t="s">
        <v>324</v>
      </c>
      <c r="J966" s="120" t="s">
        <v>196</v>
      </c>
      <c r="K966" s="108" t="s">
        <v>315</v>
      </c>
      <c r="L966" s="108" t="s">
        <v>207</v>
      </c>
      <c r="M966" s="120" t="s">
        <v>269</v>
      </c>
      <c r="N966" s="108" t="s">
        <v>3081</v>
      </c>
      <c r="O966" s="108" t="s">
        <v>242</v>
      </c>
      <c r="P966" s="120" t="s">
        <v>534</v>
      </c>
      <c r="S966" s="120"/>
      <c r="T966" s="108" t="s">
        <v>288</v>
      </c>
      <c r="U966" s="108" t="s">
        <v>434</v>
      </c>
      <c r="V966" s="120" t="s">
        <v>233</v>
      </c>
      <c r="W966" s="108" t="s">
        <v>288</v>
      </c>
      <c r="X966" s="108" t="s">
        <v>434</v>
      </c>
      <c r="Y966" s="120" t="s">
        <v>240</v>
      </c>
      <c r="AB966" s="120"/>
      <c r="AE966" s="120"/>
      <c r="BB966" s="116"/>
      <c r="BC966" s="120"/>
      <c r="BE966" s="116"/>
      <c r="BF966" s="120"/>
      <c r="BH966" s="116"/>
      <c r="BI966" s="120"/>
      <c r="BK966" s="116"/>
      <c r="BL966" s="120"/>
      <c r="BN966" s="116"/>
      <c r="BO966" s="120"/>
      <c r="BR966" s="120"/>
      <c r="BS966" s="116"/>
      <c r="BT966" s="116"/>
      <c r="BU966" s="116"/>
      <c r="BV966" s="116"/>
      <c r="BW966" s="116"/>
      <c r="BX966" s="116"/>
    </row>
    <row r="967" spans="1:77" s="108" customFormat="1" x14ac:dyDescent="0.2">
      <c r="A967" s="108" t="s">
        <v>103</v>
      </c>
      <c r="B967" s="108" t="s">
        <v>556</v>
      </c>
      <c r="C967" s="108" t="s">
        <v>3956</v>
      </c>
      <c r="D967" s="123">
        <v>37923</v>
      </c>
      <c r="E967" s="109" t="s">
        <v>4435</v>
      </c>
      <c r="F967" s="120"/>
      <c r="G967" s="120" t="s">
        <v>4950</v>
      </c>
      <c r="J967" s="120"/>
      <c r="M967" s="120"/>
      <c r="P967" s="120"/>
      <c r="S967" s="120"/>
      <c r="V967" s="120"/>
      <c r="Y967" s="120"/>
      <c r="AB967" s="120"/>
      <c r="AE967" s="120"/>
    </row>
    <row r="968" spans="1:77" s="108" customFormat="1" x14ac:dyDescent="0.2">
      <c r="A968" s="108" t="s">
        <v>379</v>
      </c>
      <c r="B968" s="108" t="s">
        <v>261</v>
      </c>
      <c r="C968" s="108" t="s">
        <v>4951</v>
      </c>
      <c r="D968" s="123">
        <v>33831</v>
      </c>
      <c r="E968" s="109" t="s">
        <v>310</v>
      </c>
      <c r="F968" s="108" t="s">
        <v>256</v>
      </c>
      <c r="G968" s="120" t="s">
        <v>359</v>
      </c>
      <c r="H968" s="108" t="s">
        <v>808</v>
      </c>
      <c r="I968" s="108" t="s">
        <v>105</v>
      </c>
      <c r="J968" s="109" t="s">
        <v>770</v>
      </c>
      <c r="K968" s="108" t="s">
        <v>379</v>
      </c>
      <c r="L968" s="108" t="s">
        <v>93</v>
      </c>
      <c r="M968" s="109" t="s">
        <v>809</v>
      </c>
      <c r="N968" s="108" t="s">
        <v>808</v>
      </c>
      <c r="O968" s="108" t="s">
        <v>93</v>
      </c>
      <c r="P968" s="109" t="s">
        <v>810</v>
      </c>
      <c r="Q968" s="108" t="s">
        <v>323</v>
      </c>
      <c r="R968" s="108" t="s">
        <v>93</v>
      </c>
      <c r="S968" s="109" t="s">
        <v>811</v>
      </c>
      <c r="T968" s="108" t="s">
        <v>808</v>
      </c>
      <c r="U968" s="108" t="s">
        <v>252</v>
      </c>
      <c r="V968" s="109" t="s">
        <v>4952</v>
      </c>
      <c r="W968" s="108" t="s">
        <v>279</v>
      </c>
      <c r="X968" s="108" t="s">
        <v>252</v>
      </c>
      <c r="Y968" s="109" t="s">
        <v>813</v>
      </c>
      <c r="Z968" s="108" t="s">
        <v>740</v>
      </c>
      <c r="AA968" s="108" t="s">
        <v>252</v>
      </c>
      <c r="AB968" s="109" t="s">
        <v>814</v>
      </c>
      <c r="AC968" s="108" t="s">
        <v>279</v>
      </c>
      <c r="AD968" s="108" t="s">
        <v>252</v>
      </c>
      <c r="AE968" s="109" t="s">
        <v>771</v>
      </c>
      <c r="AF968" s="108" t="s">
        <v>379</v>
      </c>
      <c r="AG968" s="108" t="s">
        <v>252</v>
      </c>
      <c r="AH968" s="109" t="s">
        <v>809</v>
      </c>
    </row>
    <row r="969" spans="1:77" s="108" customFormat="1" x14ac:dyDescent="0.2">
      <c r="A969" s="108" t="s">
        <v>202</v>
      </c>
      <c r="B969" s="108" t="s">
        <v>95</v>
      </c>
      <c r="C969" s="108" t="s">
        <v>3275</v>
      </c>
      <c r="D969" s="123">
        <v>36393</v>
      </c>
      <c r="E969" s="109" t="s">
        <v>90</v>
      </c>
      <c r="F969" s="120" t="s">
        <v>191</v>
      </c>
      <c r="G969" s="120" t="s">
        <v>249</v>
      </c>
      <c r="H969" s="108" t="s">
        <v>202</v>
      </c>
      <c r="I969" s="108" t="s">
        <v>95</v>
      </c>
      <c r="J969" s="120" t="s">
        <v>701</v>
      </c>
      <c r="K969" s="108" t="s">
        <v>528</v>
      </c>
      <c r="L969" s="108" t="s">
        <v>95</v>
      </c>
      <c r="M969" s="120" t="s">
        <v>587</v>
      </c>
      <c r="N969" s="108" t="s">
        <v>3276</v>
      </c>
      <c r="O969" s="108" t="s">
        <v>95</v>
      </c>
      <c r="P969" s="120" t="s">
        <v>161</v>
      </c>
      <c r="S969" s="120"/>
      <c r="V969" s="120"/>
      <c r="Y969" s="120"/>
      <c r="AB969" s="120"/>
      <c r="AE969" s="120"/>
    </row>
    <row r="970" spans="1:77" ht="12.75" customHeight="1" x14ac:dyDescent="0.2">
      <c r="A970" s="108" t="s">
        <v>202</v>
      </c>
      <c r="B970" s="108" t="s">
        <v>232</v>
      </c>
      <c r="C970" s="108" t="s">
        <v>4953</v>
      </c>
      <c r="D970" s="123">
        <v>36526</v>
      </c>
      <c r="E970" s="109" t="s">
        <v>344</v>
      </c>
      <c r="F970" s="120"/>
      <c r="G970" s="120" t="s">
        <v>266</v>
      </c>
      <c r="H970" s="108"/>
      <c r="I970" s="108"/>
      <c r="J970" s="120"/>
      <c r="K970" s="108"/>
      <c r="L970" s="108"/>
      <c r="M970" s="120"/>
      <c r="N970" s="108"/>
      <c r="O970" s="108"/>
      <c r="P970" s="120"/>
      <c r="Q970" s="108"/>
      <c r="R970" s="108"/>
      <c r="S970" s="120"/>
      <c r="T970" s="108"/>
      <c r="U970" s="108"/>
      <c r="V970" s="120"/>
      <c r="W970" s="108"/>
      <c r="X970" s="108"/>
      <c r="Y970" s="120"/>
      <c r="Z970" s="108"/>
      <c r="AA970" s="108"/>
      <c r="AB970" s="120"/>
      <c r="AC970" s="108"/>
      <c r="AD970" s="108"/>
      <c r="AE970" s="120"/>
      <c r="AF970" s="108"/>
      <c r="AG970" s="108"/>
      <c r="AH970" s="108"/>
      <c r="AI970" s="108"/>
      <c r="AJ970" s="108"/>
      <c r="AK970" s="108"/>
      <c r="AL970" s="108"/>
      <c r="AM970" s="108"/>
      <c r="AN970" s="108"/>
      <c r="AO970" s="108"/>
      <c r="AP970" s="108"/>
      <c r="AQ970" s="108"/>
      <c r="AR970" s="108"/>
      <c r="AS970" s="108"/>
      <c r="AT970" s="108"/>
      <c r="AU970" s="108"/>
      <c r="AV970" s="108"/>
      <c r="AW970" s="108"/>
      <c r="AX970" s="108"/>
      <c r="AY970" s="108"/>
      <c r="AZ970" s="108"/>
    </row>
    <row r="971" spans="1:77" s="108" customFormat="1" x14ac:dyDescent="0.2">
      <c r="A971" t="s">
        <v>487</v>
      </c>
      <c r="B971" t="s">
        <v>207</v>
      </c>
      <c r="C971" s="100" t="s">
        <v>1019</v>
      </c>
      <c r="D971" s="40">
        <v>33351</v>
      </c>
      <c r="E971" s="109" t="s">
        <v>1020</v>
      </c>
      <c r="F971" s="100" t="s">
        <v>4939</v>
      </c>
      <c r="G971" s="120" t="s">
        <v>1018</v>
      </c>
      <c r="H971" s="108" t="s">
        <v>487</v>
      </c>
      <c r="I971" s="116" t="s">
        <v>207</v>
      </c>
      <c r="J971" s="127" t="s">
        <v>1021</v>
      </c>
      <c r="K971" s="108" t="s">
        <v>487</v>
      </c>
      <c r="L971" s="116" t="s">
        <v>207</v>
      </c>
      <c r="M971" s="127" t="s">
        <v>1021</v>
      </c>
      <c r="N971" s="108" t="s">
        <v>692</v>
      </c>
      <c r="O971" s="116" t="s">
        <v>207</v>
      </c>
      <c r="P971" s="127" t="s">
        <v>1022</v>
      </c>
      <c r="Q971" s="108" t="s">
        <v>487</v>
      </c>
      <c r="R971" s="116" t="s">
        <v>207</v>
      </c>
      <c r="S971" s="127" t="s">
        <v>1023</v>
      </c>
      <c r="T971" s="108" t="s">
        <v>487</v>
      </c>
      <c r="U971" s="116" t="s">
        <v>207</v>
      </c>
      <c r="V971" s="127" t="s">
        <v>1024</v>
      </c>
      <c r="W971" s="108" t="s">
        <v>487</v>
      </c>
      <c r="X971" s="116" t="s">
        <v>207</v>
      </c>
      <c r="Y971" s="127" t="s">
        <v>1025</v>
      </c>
      <c r="Z971" s="108" t="s">
        <v>487</v>
      </c>
      <c r="AA971" s="116" t="s">
        <v>207</v>
      </c>
      <c r="AB971" s="127" t="s">
        <v>1026</v>
      </c>
      <c r="AC971" s="108" t="s">
        <v>487</v>
      </c>
      <c r="AD971" s="116" t="s">
        <v>207</v>
      </c>
      <c r="AE971" s="127" t="s">
        <v>1027</v>
      </c>
      <c r="AF971" s="108" t="s">
        <v>487</v>
      </c>
      <c r="AG971" s="116" t="s">
        <v>252</v>
      </c>
      <c r="AH971" s="127" t="s">
        <v>1028</v>
      </c>
      <c r="AI971" s="108" t="s">
        <v>487</v>
      </c>
      <c r="AJ971" s="116" t="s">
        <v>252</v>
      </c>
      <c r="AK971" s="127" t="s">
        <v>1029</v>
      </c>
      <c r="AL971" s="108" t="s">
        <v>487</v>
      </c>
      <c r="AM971" s="116" t="s">
        <v>252</v>
      </c>
      <c r="AN971" s="127" t="s">
        <v>249</v>
      </c>
      <c r="BB971" s="109"/>
      <c r="BC971" s="109"/>
      <c r="BE971" s="109"/>
      <c r="BF971" s="109"/>
      <c r="BH971" s="109"/>
      <c r="BI971" s="109"/>
      <c r="BK971" s="109"/>
      <c r="BL971" s="109"/>
      <c r="BN971" s="109"/>
      <c r="BO971" s="109"/>
      <c r="BQ971" s="123"/>
      <c r="BR971" s="109"/>
      <c r="BS971" s="116"/>
      <c r="BU971" s="120"/>
      <c r="BV971" s="116"/>
      <c r="BW971" s="116"/>
      <c r="BX971" s="125"/>
    </row>
    <row r="972" spans="1:77" s="108" customFormat="1" x14ac:dyDescent="0.2">
      <c r="A972" s="108" t="s">
        <v>103</v>
      </c>
      <c r="B972" s="108" t="s">
        <v>330</v>
      </c>
      <c r="C972" s="108" t="s">
        <v>3765</v>
      </c>
      <c r="D972" s="123">
        <v>34905</v>
      </c>
      <c r="E972" s="116" t="s">
        <v>405</v>
      </c>
      <c r="F972" s="120" t="s">
        <v>4954</v>
      </c>
      <c r="G972" s="120" t="s">
        <v>3764</v>
      </c>
      <c r="H972" s="108" t="s">
        <v>103</v>
      </c>
      <c r="I972" s="108" t="s">
        <v>330</v>
      </c>
      <c r="J972" s="120" t="s">
        <v>2912</v>
      </c>
      <c r="K972" s="108" t="s">
        <v>103</v>
      </c>
      <c r="L972" s="108" t="s">
        <v>330</v>
      </c>
      <c r="M972" s="120" t="s">
        <v>3767</v>
      </c>
      <c r="N972" s="108" t="s">
        <v>103</v>
      </c>
      <c r="O972" s="108" t="s">
        <v>330</v>
      </c>
      <c r="P972" s="120" t="s">
        <v>464</v>
      </c>
      <c r="Q972" s="108" t="s">
        <v>1461</v>
      </c>
      <c r="R972" s="108" t="s">
        <v>330</v>
      </c>
      <c r="S972" s="120" t="s">
        <v>3768</v>
      </c>
      <c r="T972" s="108" t="s">
        <v>1461</v>
      </c>
      <c r="U972" s="108" t="s">
        <v>330</v>
      </c>
      <c r="V972" s="120" t="s">
        <v>3770</v>
      </c>
      <c r="W972" s="108" t="s">
        <v>103</v>
      </c>
      <c r="X972" s="108" t="s">
        <v>330</v>
      </c>
      <c r="Y972" s="120" t="s">
        <v>1309</v>
      </c>
      <c r="Z972" s="108" t="s">
        <v>3771</v>
      </c>
      <c r="AA972" s="108" t="s">
        <v>330</v>
      </c>
      <c r="AB972" s="120" t="s">
        <v>3772</v>
      </c>
      <c r="AC972" s="108" t="s">
        <v>3773</v>
      </c>
      <c r="AD972" s="108" t="s">
        <v>330</v>
      </c>
      <c r="AE972" s="120" t="s">
        <v>3774</v>
      </c>
    </row>
    <row r="973" spans="1:77" s="108" customFormat="1" x14ac:dyDescent="0.2">
      <c r="A973" s="108" t="s">
        <v>298</v>
      </c>
      <c r="B973" s="108" t="s">
        <v>556</v>
      </c>
      <c r="C973" s="108" t="s">
        <v>2043</v>
      </c>
      <c r="D973" s="123">
        <v>35785</v>
      </c>
      <c r="E973" s="116" t="s">
        <v>482</v>
      </c>
      <c r="F973" s="120"/>
      <c r="G973" s="120" t="s">
        <v>241</v>
      </c>
      <c r="H973" s="108" t="s">
        <v>298</v>
      </c>
      <c r="I973" s="108" t="s">
        <v>556</v>
      </c>
      <c r="J973" s="120" t="s">
        <v>587</v>
      </c>
      <c r="M973" s="120"/>
      <c r="P973" s="120"/>
      <c r="Q973" s="108" t="s">
        <v>340</v>
      </c>
      <c r="R973" s="108" t="s">
        <v>454</v>
      </c>
      <c r="S973" s="120" t="s">
        <v>341</v>
      </c>
      <c r="V973" s="120"/>
      <c r="Y973" s="120"/>
      <c r="AB973" s="120"/>
      <c r="AE973" s="120"/>
    </row>
    <row r="974" spans="1:77" s="108" customFormat="1" x14ac:dyDescent="0.2">
      <c r="A974" s="108" t="s">
        <v>298</v>
      </c>
      <c r="B974" s="108" t="s">
        <v>432</v>
      </c>
      <c r="C974" s="108" t="s">
        <v>3524</v>
      </c>
      <c r="D974" s="123">
        <v>36951</v>
      </c>
      <c r="E974" s="109" t="s">
        <v>3014</v>
      </c>
      <c r="F974" s="109" t="s">
        <v>268</v>
      </c>
      <c r="G974" s="120" t="s">
        <v>241</v>
      </c>
      <c r="H974" s="108" t="s">
        <v>284</v>
      </c>
      <c r="I974" s="116" t="s">
        <v>432</v>
      </c>
      <c r="J974" s="120" t="s">
        <v>314</v>
      </c>
      <c r="K974" s="108" t="s">
        <v>284</v>
      </c>
      <c r="L974" s="116" t="s">
        <v>432</v>
      </c>
      <c r="M974" s="120" t="s">
        <v>269</v>
      </c>
      <c r="O974" s="116"/>
      <c r="P974" s="120"/>
      <c r="R974" s="116"/>
      <c r="S974" s="120"/>
      <c r="U974" s="116"/>
      <c r="V974" s="120"/>
      <c r="X974" s="116"/>
      <c r="Y974" s="120"/>
      <c r="AA974" s="116"/>
      <c r="AB974" s="120"/>
      <c r="AD974" s="116"/>
      <c r="AE974" s="120"/>
      <c r="AG974" s="116"/>
      <c r="AH974" s="120"/>
      <c r="AJ974" s="116"/>
      <c r="AK974" s="120"/>
      <c r="AM974" s="116"/>
      <c r="AN974" s="120"/>
    </row>
    <row r="975" spans="1:77" s="108" customFormat="1" x14ac:dyDescent="0.2">
      <c r="A975" s="108" t="s">
        <v>397</v>
      </c>
      <c r="B975" s="108" t="s">
        <v>324</v>
      </c>
      <c r="C975" s="108" t="s">
        <v>4955</v>
      </c>
      <c r="D975" s="123">
        <v>37170</v>
      </c>
      <c r="E975" s="109" t="s">
        <v>344</v>
      </c>
      <c r="F975" s="120"/>
      <c r="G975" s="120" t="s">
        <v>398</v>
      </c>
      <c r="J975" s="120"/>
      <c r="M975" s="120"/>
      <c r="P975" s="120"/>
      <c r="S975" s="120"/>
      <c r="V975" s="120"/>
      <c r="Y975" s="120"/>
      <c r="AB975" s="120"/>
      <c r="AE975" s="120"/>
    </row>
    <row r="976" spans="1:77" s="108" customFormat="1" x14ac:dyDescent="0.2">
      <c r="A976" s="108" t="s">
        <v>1524</v>
      </c>
      <c r="B976" s="108" t="s">
        <v>105</v>
      </c>
      <c r="C976" s="108" t="s">
        <v>4956</v>
      </c>
      <c r="D976" s="123">
        <v>35913</v>
      </c>
      <c r="E976" s="109" t="s">
        <v>1239</v>
      </c>
      <c r="F976" s="120"/>
      <c r="G976" s="120" t="s">
        <v>4957</v>
      </c>
      <c r="J976" s="120"/>
      <c r="M976" s="120"/>
      <c r="N976" s="108" t="s">
        <v>329</v>
      </c>
      <c r="O976" s="108" t="s">
        <v>192</v>
      </c>
      <c r="P976" s="120" t="s">
        <v>241</v>
      </c>
      <c r="S976" s="109"/>
      <c r="T976" s="108" t="s">
        <v>329</v>
      </c>
      <c r="U976" s="108" t="s">
        <v>128</v>
      </c>
      <c r="V976" s="120" t="s">
        <v>266</v>
      </c>
      <c r="Y976" s="120"/>
      <c r="AB976" s="120"/>
      <c r="AE976" s="120"/>
    </row>
    <row r="977" spans="1:76" s="108" customFormat="1" x14ac:dyDescent="0.2">
      <c r="A977" s="108" t="s">
        <v>284</v>
      </c>
      <c r="B977" s="108" t="s">
        <v>396</v>
      </c>
      <c r="C977" s="108" t="s">
        <v>2394</v>
      </c>
      <c r="D977" s="123">
        <v>36984</v>
      </c>
      <c r="E977" s="109" t="s">
        <v>2395</v>
      </c>
      <c r="F977" s="120" t="s">
        <v>90</v>
      </c>
      <c r="G977" s="120" t="s">
        <v>259</v>
      </c>
      <c r="H977" s="108" t="s">
        <v>284</v>
      </c>
      <c r="I977" s="108" t="s">
        <v>396</v>
      </c>
      <c r="J977" s="120" t="s">
        <v>938</v>
      </c>
      <c r="K977" s="108" t="s">
        <v>284</v>
      </c>
      <c r="L977" s="108" t="s">
        <v>396</v>
      </c>
      <c r="M977" s="120" t="s">
        <v>734</v>
      </c>
      <c r="N977" s="108" t="s">
        <v>284</v>
      </c>
      <c r="O977" s="108" t="s">
        <v>396</v>
      </c>
      <c r="P977" s="120" t="s">
        <v>216</v>
      </c>
      <c r="S977" s="120"/>
      <c r="V977" s="120"/>
      <c r="Y977" s="120"/>
      <c r="AB977" s="120"/>
      <c r="AE977" s="120"/>
    </row>
    <row r="978" spans="1:76" s="108" customFormat="1" x14ac:dyDescent="0.2">
      <c r="A978" s="108" t="s">
        <v>202</v>
      </c>
      <c r="B978" s="108" t="s">
        <v>128</v>
      </c>
      <c r="C978" s="108" t="s">
        <v>255</v>
      </c>
      <c r="D978" s="123">
        <v>34043</v>
      </c>
      <c r="E978" s="109" t="s">
        <v>256</v>
      </c>
      <c r="F978" s="108" t="s">
        <v>4958</v>
      </c>
      <c r="G978" s="120" t="s">
        <v>234</v>
      </c>
      <c r="H978" s="108" t="s">
        <v>202</v>
      </c>
      <c r="I978" s="108" t="s">
        <v>128</v>
      </c>
      <c r="J978" s="109" t="s">
        <v>216</v>
      </c>
      <c r="K978" s="108" t="s">
        <v>202</v>
      </c>
      <c r="L978" s="108" t="s">
        <v>128</v>
      </c>
      <c r="M978" s="109" t="s">
        <v>259</v>
      </c>
      <c r="N978" s="108" t="s">
        <v>202</v>
      </c>
      <c r="O978" s="108" t="s">
        <v>128</v>
      </c>
      <c r="P978" s="109" t="s">
        <v>234</v>
      </c>
      <c r="Q978" s="108" t="s">
        <v>543</v>
      </c>
      <c r="R978" s="108" t="s">
        <v>93</v>
      </c>
      <c r="S978" s="109" t="s">
        <v>260</v>
      </c>
      <c r="T978" s="108" t="s">
        <v>202</v>
      </c>
      <c r="U978" s="108" t="s">
        <v>261</v>
      </c>
      <c r="V978" s="109" t="s">
        <v>234</v>
      </c>
      <c r="W978" s="108" t="s">
        <v>202</v>
      </c>
      <c r="X978" s="108" t="s">
        <v>93</v>
      </c>
      <c r="Y978" s="109" t="s">
        <v>259</v>
      </c>
      <c r="Z978" s="108" t="s">
        <v>263</v>
      </c>
      <c r="AA978" s="108" t="s">
        <v>93</v>
      </c>
      <c r="AB978" s="109" t="s">
        <v>264</v>
      </c>
      <c r="AC978" s="108" t="s">
        <v>265</v>
      </c>
      <c r="AD978" s="108" t="s">
        <v>93</v>
      </c>
      <c r="AE978" s="109" t="s">
        <v>240</v>
      </c>
      <c r="AF978" s="108" t="s">
        <v>265</v>
      </c>
      <c r="AG978" s="108" t="s">
        <v>93</v>
      </c>
      <c r="AH978" s="109" t="s">
        <v>266</v>
      </c>
      <c r="BB978" s="116"/>
      <c r="BC978" s="120"/>
      <c r="BE978" s="116"/>
      <c r="BF978" s="120"/>
      <c r="BH978" s="116"/>
      <c r="BI978" s="120"/>
      <c r="BK978" s="116"/>
      <c r="BL978" s="120"/>
      <c r="BN978" s="116"/>
      <c r="BO978" s="120"/>
      <c r="BR978" s="120"/>
      <c r="BS978" s="116"/>
      <c r="BT978" s="116"/>
      <c r="BU978" s="116"/>
      <c r="BV978" s="116"/>
      <c r="BW978" s="116"/>
      <c r="BX978" s="116"/>
    </row>
    <row r="979" spans="1:76" s="108" customFormat="1" x14ac:dyDescent="0.2">
      <c r="A979" s="120"/>
      <c r="B979" s="120"/>
      <c r="C979" s="108" t="s">
        <v>2892</v>
      </c>
      <c r="D979" s="123">
        <v>37322</v>
      </c>
      <c r="E979" s="109" t="s">
        <v>719</v>
      </c>
      <c r="F979" s="120" t="s">
        <v>115</v>
      </c>
      <c r="G979" s="120"/>
      <c r="H979" s="108" t="s">
        <v>450</v>
      </c>
      <c r="I979" s="108" t="s">
        <v>434</v>
      </c>
      <c r="J979" s="120"/>
      <c r="M979" s="120"/>
      <c r="P979" s="120"/>
      <c r="S979" s="120"/>
      <c r="V979" s="120"/>
      <c r="Y979" s="120"/>
      <c r="AB979" s="120"/>
      <c r="AE979" s="120"/>
    </row>
    <row r="980" spans="1:76" s="108" customFormat="1" x14ac:dyDescent="0.2">
      <c r="C980" s="108" t="s">
        <v>4959</v>
      </c>
      <c r="D980" s="123">
        <v>34376</v>
      </c>
      <c r="E980" s="109" t="s">
        <v>2534</v>
      </c>
      <c r="F980" s="120" t="s">
        <v>1544</v>
      </c>
      <c r="G980" s="120"/>
      <c r="I980" s="109"/>
      <c r="J980" s="109"/>
      <c r="K980" s="108" t="s">
        <v>2632</v>
      </c>
      <c r="L980" s="109" t="s">
        <v>195</v>
      </c>
      <c r="M980" s="109" t="s">
        <v>4960</v>
      </c>
      <c r="N980" s="108" t="s">
        <v>409</v>
      </c>
      <c r="O980" s="109" t="s">
        <v>195</v>
      </c>
      <c r="P980" s="109" t="s">
        <v>389</v>
      </c>
      <c r="Q980" s="108" t="s">
        <v>4586</v>
      </c>
      <c r="R980" s="109" t="s">
        <v>195</v>
      </c>
      <c r="S980" s="109" t="s">
        <v>4961</v>
      </c>
      <c r="T980" s="108" t="s">
        <v>397</v>
      </c>
      <c r="U980" s="109" t="s">
        <v>118</v>
      </c>
      <c r="V980" s="109" t="s">
        <v>398</v>
      </c>
      <c r="W980" s="108" t="s">
        <v>421</v>
      </c>
      <c r="X980" s="109" t="s">
        <v>232</v>
      </c>
      <c r="Y980" s="109" t="s">
        <v>406</v>
      </c>
      <c r="Z980" s="108" t="s">
        <v>397</v>
      </c>
      <c r="AA980" s="109" t="s">
        <v>232</v>
      </c>
      <c r="AB980" s="109" t="s">
        <v>412</v>
      </c>
      <c r="AC980" s="108" t="s">
        <v>397</v>
      </c>
      <c r="AD980" s="109" t="s">
        <v>232</v>
      </c>
      <c r="AE980" s="109" t="s">
        <v>398</v>
      </c>
      <c r="AF980" s="108" t="s">
        <v>397</v>
      </c>
      <c r="AG980" s="108" t="s">
        <v>232</v>
      </c>
      <c r="AH980" s="109" t="s">
        <v>398</v>
      </c>
    </row>
    <row r="981" spans="1:76" s="108" customFormat="1" x14ac:dyDescent="0.2">
      <c r="C981" t="s">
        <v>4962</v>
      </c>
      <c r="D981" s="40">
        <v>32086</v>
      </c>
      <c r="E981" s="36" t="s">
        <v>2320</v>
      </c>
      <c r="F981" s="36" t="s">
        <v>4963</v>
      </c>
      <c r="G981" s="120"/>
      <c r="I981" s="109"/>
      <c r="J981" s="109"/>
      <c r="K981" s="108" t="s">
        <v>202</v>
      </c>
      <c r="L981" s="109" t="s">
        <v>95</v>
      </c>
      <c r="M981" s="109" t="s">
        <v>594</v>
      </c>
      <c r="N981" s="108" t="s">
        <v>202</v>
      </c>
      <c r="O981" s="109" t="s">
        <v>95</v>
      </c>
      <c r="P981" s="109" t="s">
        <v>594</v>
      </c>
      <c r="Q981" s="108" t="s">
        <v>202</v>
      </c>
      <c r="R981" s="109" t="s">
        <v>95</v>
      </c>
      <c r="S981" s="109" t="s">
        <v>276</v>
      </c>
      <c r="T981" s="108" t="s">
        <v>202</v>
      </c>
      <c r="U981" s="109" t="s">
        <v>95</v>
      </c>
      <c r="V981" s="109" t="s">
        <v>204</v>
      </c>
      <c r="W981" s="108" t="s">
        <v>202</v>
      </c>
      <c r="X981" s="109" t="s">
        <v>95</v>
      </c>
      <c r="Y981" s="109" t="s">
        <v>276</v>
      </c>
      <c r="Z981" s="108" t="s">
        <v>202</v>
      </c>
      <c r="AA981" s="36" t="s">
        <v>95</v>
      </c>
      <c r="AB981" s="36" t="s">
        <v>276</v>
      </c>
      <c r="AC981" s="100" t="s">
        <v>202</v>
      </c>
      <c r="AD981" s="36" t="s">
        <v>95</v>
      </c>
      <c r="AE981" s="36" t="s">
        <v>594</v>
      </c>
      <c r="AF981" s="100" t="s">
        <v>202</v>
      </c>
      <c r="AG981" s="36" t="s">
        <v>95</v>
      </c>
      <c r="AH981" s="36" t="s">
        <v>233</v>
      </c>
      <c r="AI981" s="100" t="s">
        <v>202</v>
      </c>
      <c r="AJ981" s="36" t="s">
        <v>95</v>
      </c>
      <c r="AK981" s="36" t="s">
        <v>234</v>
      </c>
      <c r="AL981" s="100" t="s">
        <v>202</v>
      </c>
      <c r="AM981" s="36" t="s">
        <v>95</v>
      </c>
      <c r="AN981" s="36" t="s">
        <v>594</v>
      </c>
      <c r="AO981" s="100" t="s">
        <v>202</v>
      </c>
      <c r="AP981" s="36" t="s">
        <v>95</v>
      </c>
      <c r="AQ981" s="36" t="s">
        <v>201</v>
      </c>
      <c r="AS981" s="36"/>
      <c r="AT981" s="36"/>
      <c r="AU981" t="s">
        <v>202</v>
      </c>
      <c r="AV981" s="36" t="s">
        <v>95</v>
      </c>
      <c r="AW981" s="36" t="s">
        <v>248</v>
      </c>
      <c r="AY981" s="36"/>
      <c r="AZ981" s="36"/>
    </row>
    <row r="982" spans="1:76" s="108" customFormat="1" x14ac:dyDescent="0.2">
      <c r="A982" t="s">
        <v>156</v>
      </c>
      <c r="B982" t="s">
        <v>396</v>
      </c>
      <c r="C982" s="108" t="s">
        <v>3487</v>
      </c>
      <c r="D982" s="40">
        <v>32786</v>
      </c>
      <c r="E982" s="109" t="s">
        <v>1782</v>
      </c>
      <c r="F982" s="109" t="s">
        <v>4964</v>
      </c>
      <c r="G982" s="120" t="s">
        <v>141</v>
      </c>
      <c r="H982" s="108" t="s">
        <v>156</v>
      </c>
      <c r="I982" s="116" t="s">
        <v>396</v>
      </c>
      <c r="J982" s="127" t="s">
        <v>393</v>
      </c>
      <c r="K982" s="108" t="s">
        <v>156</v>
      </c>
      <c r="L982" s="116" t="s">
        <v>396</v>
      </c>
      <c r="M982" s="127" t="s">
        <v>393</v>
      </c>
      <c r="N982" s="108" t="s">
        <v>156</v>
      </c>
      <c r="O982" s="116" t="s">
        <v>396</v>
      </c>
      <c r="P982" s="127" t="s">
        <v>141</v>
      </c>
      <c r="Q982" s="108" t="s">
        <v>156</v>
      </c>
      <c r="R982" s="116" t="s">
        <v>396</v>
      </c>
      <c r="S982" s="127" t="s">
        <v>141</v>
      </c>
      <c r="T982" s="108" t="s">
        <v>156</v>
      </c>
      <c r="U982" s="116" t="s">
        <v>396</v>
      </c>
      <c r="V982" s="127" t="s">
        <v>393</v>
      </c>
      <c r="W982" s="108" t="s">
        <v>156</v>
      </c>
      <c r="X982" s="116" t="s">
        <v>396</v>
      </c>
      <c r="Y982" s="127" t="s">
        <v>393</v>
      </c>
      <c r="Z982" s="108" t="s">
        <v>156</v>
      </c>
      <c r="AA982" s="116" t="s">
        <v>396</v>
      </c>
      <c r="AB982" s="127" t="s">
        <v>141</v>
      </c>
      <c r="AC982" s="108" t="s">
        <v>156</v>
      </c>
      <c r="AD982" s="116" t="s">
        <v>396</v>
      </c>
      <c r="AE982" s="127" t="s">
        <v>393</v>
      </c>
      <c r="AF982" s="108" t="s">
        <v>156</v>
      </c>
      <c r="AG982" s="116" t="s">
        <v>396</v>
      </c>
      <c r="AH982" s="127" t="s">
        <v>167</v>
      </c>
      <c r="AI982" s="108" t="s">
        <v>156</v>
      </c>
      <c r="AJ982" s="116" t="s">
        <v>396</v>
      </c>
      <c r="AK982" s="127" t="s">
        <v>393</v>
      </c>
      <c r="AL982" s="108" t="s">
        <v>162</v>
      </c>
      <c r="AM982" s="116" t="s">
        <v>396</v>
      </c>
      <c r="AN982" s="127" t="s">
        <v>701</v>
      </c>
    </row>
    <row r="983" spans="1:76" s="108" customFormat="1" x14ac:dyDescent="0.2">
      <c r="C983" s="108" t="s">
        <v>4965</v>
      </c>
      <c r="D983" s="123">
        <v>35754</v>
      </c>
      <c r="E983" s="116" t="s">
        <v>149</v>
      </c>
      <c r="F983" s="120" t="s">
        <v>415</v>
      </c>
      <c r="G983" s="120"/>
      <c r="J983" s="120"/>
      <c r="K983" s="108" t="s">
        <v>103</v>
      </c>
      <c r="L983" s="108" t="s">
        <v>242</v>
      </c>
      <c r="M983" s="120" t="s">
        <v>4966</v>
      </c>
      <c r="N983" s="108" t="s">
        <v>103</v>
      </c>
      <c r="O983" s="108" t="s">
        <v>242</v>
      </c>
      <c r="P983" s="120" t="s">
        <v>4967</v>
      </c>
      <c r="Q983" s="108" t="s">
        <v>103</v>
      </c>
      <c r="R983" s="108" t="s">
        <v>242</v>
      </c>
      <c r="S983" s="120" t="s">
        <v>4968</v>
      </c>
      <c r="T983" s="108" t="s">
        <v>103</v>
      </c>
      <c r="U983" s="108" t="s">
        <v>242</v>
      </c>
      <c r="V983" s="120" t="s">
        <v>4969</v>
      </c>
      <c r="Y983" s="120"/>
      <c r="AB983" s="120"/>
      <c r="AE983" s="120"/>
    </row>
    <row r="984" spans="1:76" s="108" customFormat="1" x14ac:dyDescent="0.2">
      <c r="A984" s="108" t="s">
        <v>397</v>
      </c>
      <c r="B984" s="108" t="s">
        <v>583</v>
      </c>
      <c r="C984" s="108" t="s">
        <v>4970</v>
      </c>
      <c r="D984" s="123">
        <v>37033</v>
      </c>
      <c r="E984" s="109" t="s">
        <v>236</v>
      </c>
      <c r="F984" s="120"/>
      <c r="G984" s="120" t="s">
        <v>412</v>
      </c>
      <c r="J984" s="120"/>
      <c r="M984" s="120"/>
      <c r="P984" s="120"/>
      <c r="S984" s="120"/>
      <c r="V984" s="120"/>
      <c r="Y984" s="120"/>
      <c r="AB984" s="120"/>
      <c r="AE984" s="120"/>
    </row>
    <row r="985" spans="1:76" s="108" customFormat="1" x14ac:dyDescent="0.2">
      <c r="A985" s="108" t="s">
        <v>202</v>
      </c>
      <c r="B985" s="108" t="s">
        <v>232</v>
      </c>
      <c r="C985" s="108" t="s">
        <v>2945</v>
      </c>
      <c r="D985" s="123">
        <v>34119</v>
      </c>
      <c r="E985" s="109" t="s">
        <v>2946</v>
      </c>
      <c r="F985" s="108" t="s">
        <v>654</v>
      </c>
      <c r="G985" s="120" t="s">
        <v>233</v>
      </c>
      <c r="H985" s="108" t="s">
        <v>202</v>
      </c>
      <c r="I985" s="108" t="s">
        <v>192</v>
      </c>
      <c r="J985" s="109" t="s">
        <v>228</v>
      </c>
      <c r="K985" s="108" t="s">
        <v>202</v>
      </c>
      <c r="L985" s="108" t="s">
        <v>192</v>
      </c>
      <c r="M985" s="109" t="s">
        <v>259</v>
      </c>
      <c r="N985" s="108" t="s">
        <v>202</v>
      </c>
      <c r="O985" s="108" t="s">
        <v>192</v>
      </c>
      <c r="P985" s="109" t="s">
        <v>233</v>
      </c>
      <c r="Q985" s="108" t="s">
        <v>202</v>
      </c>
      <c r="R985" s="108" t="s">
        <v>192</v>
      </c>
      <c r="S985" s="109" t="s">
        <v>276</v>
      </c>
      <c r="T985" s="108" t="s">
        <v>202</v>
      </c>
      <c r="U985" s="108" t="s">
        <v>192</v>
      </c>
      <c r="V985" s="109" t="s">
        <v>594</v>
      </c>
      <c r="W985" s="108" t="s">
        <v>202</v>
      </c>
      <c r="X985" s="108" t="s">
        <v>192</v>
      </c>
      <c r="Y985" s="109" t="s">
        <v>249</v>
      </c>
      <c r="Z985" s="108" t="s">
        <v>202</v>
      </c>
      <c r="AA985" s="108" t="s">
        <v>192</v>
      </c>
      <c r="AB985" s="109" t="s">
        <v>259</v>
      </c>
      <c r="AC985" s="108" t="s">
        <v>202</v>
      </c>
      <c r="AD985" s="108" t="s">
        <v>192</v>
      </c>
      <c r="AE985" s="109" t="s">
        <v>240</v>
      </c>
      <c r="AF985" s="108" t="s">
        <v>202</v>
      </c>
      <c r="AG985" s="108" t="s">
        <v>192</v>
      </c>
      <c r="AH985" s="109" t="s">
        <v>234</v>
      </c>
    </row>
    <row r="986" spans="1:76" s="108" customFormat="1" x14ac:dyDescent="0.2">
      <c r="A986" s="108" t="s">
        <v>202</v>
      </c>
      <c r="B986" s="108" t="s">
        <v>95</v>
      </c>
      <c r="C986" s="108" t="s">
        <v>4971</v>
      </c>
      <c r="D986" s="123">
        <v>37222</v>
      </c>
      <c r="E986" s="109" t="s">
        <v>4462</v>
      </c>
      <c r="F986" s="120"/>
      <c r="G986" s="120" t="s">
        <v>241</v>
      </c>
      <c r="J986" s="120"/>
      <c r="M986" s="120"/>
      <c r="P986" s="120"/>
      <c r="S986" s="120"/>
      <c r="V986" s="120"/>
      <c r="Y986" s="120"/>
      <c r="AB986" s="120"/>
      <c r="AE986" s="120"/>
    </row>
    <row r="987" spans="1:76" s="108" customFormat="1" x14ac:dyDescent="0.2">
      <c r="A987" s="108" t="s">
        <v>397</v>
      </c>
      <c r="B987" s="108" t="s">
        <v>434</v>
      </c>
      <c r="C987" s="108" t="s">
        <v>2886</v>
      </c>
      <c r="D987" s="123">
        <v>36762</v>
      </c>
      <c r="E987" s="109" t="s">
        <v>416</v>
      </c>
      <c r="F987" s="120" t="s">
        <v>187</v>
      </c>
      <c r="G987" s="120" t="s">
        <v>398</v>
      </c>
      <c r="J987" s="120"/>
      <c r="K987" s="108" t="s">
        <v>402</v>
      </c>
      <c r="L987" s="108" t="s">
        <v>434</v>
      </c>
      <c r="M987" s="120" t="s">
        <v>164</v>
      </c>
      <c r="N987" s="108" t="s">
        <v>397</v>
      </c>
      <c r="O987" s="108" t="s">
        <v>434</v>
      </c>
      <c r="P987" s="120" t="s">
        <v>398</v>
      </c>
      <c r="S987" s="120"/>
      <c r="V987" s="120"/>
      <c r="Y987" s="120"/>
      <c r="AB987" s="120"/>
      <c r="AE987" s="120"/>
    </row>
    <row r="988" spans="1:76" s="108" customFormat="1" x14ac:dyDescent="0.2">
      <c r="A988" s="108" t="s">
        <v>340</v>
      </c>
      <c r="B988" s="108" t="s">
        <v>207</v>
      </c>
      <c r="C988" s="108" t="s">
        <v>1682</v>
      </c>
      <c r="D988" s="123">
        <v>33663</v>
      </c>
      <c r="E988" s="109" t="s">
        <v>321</v>
      </c>
      <c r="F988" s="109" t="s">
        <v>4972</v>
      </c>
      <c r="G988" s="120" t="s">
        <v>341</v>
      </c>
      <c r="H988" s="108" t="s">
        <v>351</v>
      </c>
      <c r="I988" s="116" t="s">
        <v>195</v>
      </c>
      <c r="J988" s="120" t="s">
        <v>1560</v>
      </c>
      <c r="K988" s="108" t="s">
        <v>345</v>
      </c>
      <c r="L988" s="116" t="s">
        <v>242</v>
      </c>
      <c r="M988" s="120" t="s">
        <v>1683</v>
      </c>
      <c r="N988" s="108" t="s">
        <v>345</v>
      </c>
      <c r="O988" s="116" t="s">
        <v>232</v>
      </c>
      <c r="P988" s="120" t="s">
        <v>333</v>
      </c>
      <c r="Q988" s="108" t="s">
        <v>351</v>
      </c>
      <c r="R988" s="116" t="s">
        <v>232</v>
      </c>
      <c r="S988" s="120" t="s">
        <v>1684</v>
      </c>
      <c r="T988" s="108" t="s">
        <v>351</v>
      </c>
      <c r="U988" s="116" t="s">
        <v>232</v>
      </c>
      <c r="V988" s="120" t="s">
        <v>2983</v>
      </c>
      <c r="W988" s="108" t="s">
        <v>351</v>
      </c>
      <c r="X988" s="116" t="s">
        <v>232</v>
      </c>
      <c r="Y988" s="120" t="s">
        <v>1686</v>
      </c>
      <c r="Z988" s="108" t="s">
        <v>351</v>
      </c>
      <c r="AA988" s="116" t="s">
        <v>232</v>
      </c>
      <c r="AB988" s="120" t="s">
        <v>333</v>
      </c>
      <c r="AC988" s="108" t="s">
        <v>351</v>
      </c>
      <c r="AD988" s="116" t="s">
        <v>232</v>
      </c>
      <c r="AE988" s="120" t="s">
        <v>1093</v>
      </c>
      <c r="AF988" s="108" t="s">
        <v>351</v>
      </c>
      <c r="AG988" s="116" t="s">
        <v>232</v>
      </c>
      <c r="AH988" s="120" t="s">
        <v>349</v>
      </c>
      <c r="AI988" s="108" t="s">
        <v>351</v>
      </c>
      <c r="AJ988" s="116" t="s">
        <v>232</v>
      </c>
      <c r="AK988" s="120" t="s">
        <v>375</v>
      </c>
      <c r="AM988" s="116"/>
      <c r="AN988" s="120"/>
      <c r="AP988" s="116"/>
      <c r="AQ988" s="120"/>
      <c r="AS988" s="116"/>
      <c r="AT988" s="120"/>
      <c r="AV988" s="116"/>
      <c r="AW988" s="120"/>
      <c r="AY988" s="116"/>
      <c r="AZ988" s="120"/>
    </row>
    <row r="989" spans="1:76" s="108" customFormat="1" x14ac:dyDescent="0.2">
      <c r="A989" s="108" t="s">
        <v>376</v>
      </c>
      <c r="B989" s="108" t="s">
        <v>242</v>
      </c>
      <c r="C989" s="108" t="s">
        <v>4973</v>
      </c>
      <c r="D989" s="123">
        <v>37237</v>
      </c>
      <c r="E989" s="109" t="s">
        <v>4445</v>
      </c>
      <c r="F989" s="120"/>
      <c r="G989" s="120" t="s">
        <v>2977</v>
      </c>
      <c r="J989" s="120"/>
      <c r="M989" s="120"/>
      <c r="P989" s="120"/>
      <c r="S989" s="120"/>
      <c r="V989" s="120"/>
      <c r="Y989" s="120"/>
      <c r="AB989" s="120"/>
      <c r="AE989" s="120"/>
    </row>
    <row r="990" spans="1:76" s="108" customFormat="1" x14ac:dyDescent="0.2">
      <c r="A990" s="108" t="s">
        <v>184</v>
      </c>
      <c r="B990" s="108" t="s">
        <v>118</v>
      </c>
      <c r="C990" s="108" t="s">
        <v>1838</v>
      </c>
      <c r="D990" s="123">
        <v>35275</v>
      </c>
      <c r="E990" s="109" t="s">
        <v>121</v>
      </c>
      <c r="F990" s="120" t="s">
        <v>344</v>
      </c>
      <c r="G990" s="120"/>
      <c r="H990" s="108" t="s">
        <v>184</v>
      </c>
      <c r="I990" s="108" t="s">
        <v>118</v>
      </c>
      <c r="J990" s="120"/>
      <c r="M990" s="120"/>
      <c r="P990" s="120"/>
      <c r="S990" s="120"/>
      <c r="V990" s="120"/>
      <c r="Y990" s="120"/>
      <c r="AB990" s="120"/>
      <c r="AE990" s="120"/>
    </row>
    <row r="991" spans="1:76" s="108" customFormat="1" x14ac:dyDescent="0.2">
      <c r="A991" s="108" t="s">
        <v>808</v>
      </c>
      <c r="B991" s="108" t="s">
        <v>324</v>
      </c>
      <c r="C991" s="108" t="s">
        <v>1940</v>
      </c>
      <c r="D991" s="123">
        <v>35188</v>
      </c>
      <c r="E991" s="109" t="s">
        <v>361</v>
      </c>
      <c r="F991" s="109" t="s">
        <v>244</v>
      </c>
      <c r="G991" s="120" t="s">
        <v>1108</v>
      </c>
      <c r="H991" s="108" t="s">
        <v>808</v>
      </c>
      <c r="I991" s="109" t="s">
        <v>324</v>
      </c>
      <c r="J991" s="109" t="s">
        <v>817</v>
      </c>
      <c r="K991" s="108" t="s">
        <v>808</v>
      </c>
      <c r="L991" s="109" t="s">
        <v>324</v>
      </c>
      <c r="M991" s="109" t="s">
        <v>615</v>
      </c>
      <c r="N991" s="108" t="s">
        <v>329</v>
      </c>
      <c r="O991" s="109" t="s">
        <v>227</v>
      </c>
      <c r="P991" s="109" t="s">
        <v>224</v>
      </c>
      <c r="Q991" s="108" t="s">
        <v>329</v>
      </c>
      <c r="R991" s="109" t="s">
        <v>207</v>
      </c>
      <c r="S991" s="109" t="s">
        <v>314</v>
      </c>
      <c r="T991" s="108" t="s">
        <v>329</v>
      </c>
      <c r="U991" s="109" t="s">
        <v>583</v>
      </c>
      <c r="V991" s="109" t="s">
        <v>241</v>
      </c>
      <c r="W991" s="108" t="s">
        <v>329</v>
      </c>
      <c r="X991" s="109" t="s">
        <v>331</v>
      </c>
      <c r="Y991" s="109" t="s">
        <v>269</v>
      </c>
      <c r="Z991" s="108" t="s">
        <v>308</v>
      </c>
      <c r="AA991" s="109" t="s">
        <v>331</v>
      </c>
      <c r="AB991" s="109" t="s">
        <v>266</v>
      </c>
      <c r="AD991" s="109"/>
      <c r="AE991" s="109"/>
      <c r="AG991" s="109"/>
      <c r="AH991" s="109"/>
      <c r="AJ991" s="109"/>
      <c r="AK991" s="109"/>
      <c r="AM991" s="109"/>
      <c r="AN991" s="109"/>
      <c r="AP991" s="109"/>
      <c r="AQ991" s="109"/>
      <c r="AS991" s="109"/>
      <c r="AT991" s="109"/>
      <c r="AV991" s="109"/>
      <c r="AW991" s="109"/>
      <c r="AY991" s="109"/>
      <c r="AZ991" s="109"/>
    </row>
    <row r="992" spans="1:76" s="108" customFormat="1" x14ac:dyDescent="0.2">
      <c r="A992" s="108" t="s">
        <v>397</v>
      </c>
      <c r="B992" s="108" t="s">
        <v>123</v>
      </c>
      <c r="C992" s="108" t="s">
        <v>4174</v>
      </c>
      <c r="D992" s="123">
        <v>35731</v>
      </c>
      <c r="E992" s="109" t="s">
        <v>482</v>
      </c>
      <c r="F992" s="120"/>
      <c r="G992" s="120" t="s">
        <v>398</v>
      </c>
      <c r="H992" s="108" t="s">
        <v>397</v>
      </c>
      <c r="I992" s="108" t="s">
        <v>123</v>
      </c>
      <c r="J992" s="120" t="s">
        <v>398</v>
      </c>
      <c r="M992" s="120"/>
      <c r="P992" s="120"/>
      <c r="S992" s="120"/>
      <c r="V992" s="120"/>
      <c r="Y992" s="120"/>
      <c r="AB992" s="120"/>
      <c r="AE992" s="120"/>
    </row>
    <row r="993" spans="1:76" s="108" customFormat="1" x14ac:dyDescent="0.2">
      <c r="C993" s="108" t="s">
        <v>3596</v>
      </c>
      <c r="D993" s="123">
        <v>35815</v>
      </c>
      <c r="E993" s="109" t="s">
        <v>416</v>
      </c>
      <c r="F993" s="120" t="s">
        <v>934</v>
      </c>
      <c r="G993" s="120"/>
      <c r="J993" s="120"/>
      <c r="K993" s="108" t="s">
        <v>168</v>
      </c>
      <c r="L993" s="108" t="s">
        <v>432</v>
      </c>
      <c r="M993" s="120" t="s">
        <v>1042</v>
      </c>
      <c r="N993" s="108" t="s">
        <v>156</v>
      </c>
      <c r="O993" s="108" t="s">
        <v>432</v>
      </c>
      <c r="P993" s="120" t="s">
        <v>393</v>
      </c>
      <c r="S993" s="120"/>
      <c r="V993" s="120"/>
      <c r="Y993" s="120"/>
      <c r="AB993" s="120"/>
      <c r="AE993" s="120"/>
    </row>
    <row r="994" spans="1:76" s="108" customFormat="1" x14ac:dyDescent="0.2">
      <c r="A994" s="108" t="s">
        <v>238</v>
      </c>
      <c r="B994" s="108" t="s">
        <v>316</v>
      </c>
      <c r="C994" s="108" t="s">
        <v>4974</v>
      </c>
      <c r="D994" s="123">
        <v>36881</v>
      </c>
      <c r="E994" s="109" t="s">
        <v>4449</v>
      </c>
      <c r="F994" s="120"/>
      <c r="G994" s="120" t="s">
        <v>241</v>
      </c>
      <c r="J994" s="120"/>
      <c r="M994" s="120"/>
      <c r="P994" s="120"/>
      <c r="S994" s="120"/>
      <c r="V994" s="120"/>
      <c r="Y994" s="120"/>
      <c r="AB994" s="120"/>
      <c r="AE994" s="120"/>
    </row>
    <row r="995" spans="1:76" s="108" customFormat="1" x14ac:dyDescent="0.2">
      <c r="A995" s="108" t="s">
        <v>156</v>
      </c>
      <c r="B995" s="108" t="s">
        <v>140</v>
      </c>
      <c r="C995" s="108" t="s">
        <v>2820</v>
      </c>
      <c r="D995" s="123">
        <v>36451</v>
      </c>
      <c r="E995" s="109" t="s">
        <v>2468</v>
      </c>
      <c r="F995" s="109" t="s">
        <v>4975</v>
      </c>
      <c r="G995" s="120" t="s">
        <v>393</v>
      </c>
      <c r="H995" s="108" t="s">
        <v>162</v>
      </c>
      <c r="I995" s="116" t="s">
        <v>140</v>
      </c>
      <c r="J995" s="120" t="s">
        <v>519</v>
      </c>
      <c r="K995" s="108" t="s">
        <v>156</v>
      </c>
      <c r="L995" s="116" t="s">
        <v>140</v>
      </c>
      <c r="M995" s="120" t="s">
        <v>164</v>
      </c>
      <c r="O995" s="116"/>
      <c r="P995" s="120"/>
      <c r="R995" s="116"/>
      <c r="S995" s="120"/>
      <c r="U995" s="116"/>
      <c r="V995" s="120"/>
      <c r="X995" s="116"/>
      <c r="Y995" s="120"/>
      <c r="AA995" s="116"/>
      <c r="AB995" s="120"/>
      <c r="AD995" s="116"/>
      <c r="AE995" s="120"/>
      <c r="AG995" s="116"/>
      <c r="AH995" s="120"/>
      <c r="AJ995" s="116"/>
      <c r="AK995" s="120"/>
      <c r="AM995" s="116"/>
      <c r="AN995" s="120"/>
    </row>
    <row r="996" spans="1:76" s="108" customFormat="1" x14ac:dyDescent="0.2">
      <c r="A996" s="120" t="s">
        <v>384</v>
      </c>
      <c r="B996" s="120" t="s">
        <v>434</v>
      </c>
      <c r="C996" s="108" t="s">
        <v>3647</v>
      </c>
      <c r="D996" s="123">
        <v>37528</v>
      </c>
      <c r="E996" s="109" t="s">
        <v>144</v>
      </c>
      <c r="F996" s="120" t="s">
        <v>173</v>
      </c>
      <c r="G996" s="120" t="s">
        <v>408</v>
      </c>
      <c r="H996" s="108" t="s">
        <v>384</v>
      </c>
      <c r="I996" s="108" t="s">
        <v>434</v>
      </c>
      <c r="J996" s="120" t="s">
        <v>406</v>
      </c>
      <c r="M996" s="120"/>
      <c r="P996" s="120"/>
      <c r="S996" s="120"/>
      <c r="V996" s="120"/>
      <c r="Y996" s="120"/>
      <c r="AB996" s="120"/>
      <c r="AE996" s="120"/>
    </row>
    <row r="997" spans="1:76" s="108" customFormat="1" x14ac:dyDescent="0.2">
      <c r="C997" s="108" t="s">
        <v>1716</v>
      </c>
      <c r="D997" s="123">
        <v>34682</v>
      </c>
      <c r="E997" s="116" t="s">
        <v>706</v>
      </c>
      <c r="F997" s="120" t="s">
        <v>301</v>
      </c>
      <c r="G997" s="120"/>
      <c r="J997" s="120"/>
      <c r="K997" s="108" t="s">
        <v>1956</v>
      </c>
      <c r="L997" s="108" t="s">
        <v>215</v>
      </c>
      <c r="M997" s="120" t="s">
        <v>141</v>
      </c>
      <c r="N997" s="108" t="s">
        <v>1717</v>
      </c>
      <c r="O997" s="108" t="s">
        <v>215</v>
      </c>
      <c r="P997" s="120" t="s">
        <v>141</v>
      </c>
      <c r="Q997" s="108" t="s">
        <v>4976</v>
      </c>
      <c r="R997" s="108" t="s">
        <v>215</v>
      </c>
      <c r="S997" s="120" t="s">
        <v>164</v>
      </c>
      <c r="T997" s="108" t="s">
        <v>399</v>
      </c>
      <c r="U997" s="108" t="s">
        <v>324</v>
      </c>
      <c r="V997" s="120" t="s">
        <v>141</v>
      </c>
      <c r="W997" s="108" t="s">
        <v>1718</v>
      </c>
      <c r="X997" s="108" t="s">
        <v>242</v>
      </c>
      <c r="Y997" s="120" t="s">
        <v>141</v>
      </c>
      <c r="Z997" s="108" t="s">
        <v>1719</v>
      </c>
      <c r="AA997" s="108" t="s">
        <v>242</v>
      </c>
      <c r="AB997" s="120" t="s">
        <v>167</v>
      </c>
      <c r="AC997" s="108" t="s">
        <v>1720</v>
      </c>
      <c r="AD997" s="108" t="s">
        <v>242</v>
      </c>
      <c r="AE997" s="120" t="s">
        <v>393</v>
      </c>
    </row>
    <row r="998" spans="1:76" ht="12.75" customHeight="1" x14ac:dyDescent="0.2">
      <c r="A998" s="108" t="s">
        <v>531</v>
      </c>
      <c r="B998" s="108" t="s">
        <v>215</v>
      </c>
      <c r="C998" s="108" t="s">
        <v>4371</v>
      </c>
      <c r="D998" s="123">
        <v>36496</v>
      </c>
      <c r="E998" s="109" t="s">
        <v>719</v>
      </c>
      <c r="F998" s="120"/>
      <c r="G998" s="120" t="s">
        <v>161</v>
      </c>
      <c r="H998" s="108" t="s">
        <v>238</v>
      </c>
      <c r="I998" s="108" t="s">
        <v>170</v>
      </c>
      <c r="J998" s="120" t="s">
        <v>241</v>
      </c>
      <c r="K998" s="108"/>
      <c r="L998" s="108"/>
      <c r="M998" s="120"/>
      <c r="N998" s="108"/>
      <c r="O998" s="108"/>
      <c r="P998" s="120"/>
      <c r="Q998" s="108"/>
      <c r="R998" s="108"/>
      <c r="S998" s="120"/>
      <c r="T998" s="108"/>
      <c r="U998" s="108"/>
      <c r="V998" s="120"/>
      <c r="W998" s="108"/>
      <c r="X998" s="108"/>
      <c r="Y998" s="120"/>
      <c r="Z998" s="108"/>
      <c r="AA998" s="108"/>
      <c r="AB998" s="120"/>
      <c r="AC998" s="108"/>
      <c r="AD998" s="108"/>
      <c r="AE998" s="120"/>
      <c r="AF998" s="108"/>
      <c r="AG998" s="108"/>
      <c r="AH998" s="108"/>
      <c r="AI998" s="108"/>
      <c r="AJ998" s="108"/>
      <c r="AK998" s="108"/>
      <c r="AL998" s="108"/>
      <c r="AM998" s="108"/>
      <c r="AN998" s="108"/>
      <c r="AO998" s="108"/>
      <c r="AP998" s="108"/>
      <c r="AQ998" s="108"/>
      <c r="AR998" s="108"/>
      <c r="AS998" s="108"/>
      <c r="AT998" s="108"/>
      <c r="AU998" s="108"/>
      <c r="AV998" s="108"/>
      <c r="AW998" s="108"/>
      <c r="AX998" s="108"/>
      <c r="AY998" s="108"/>
      <c r="AZ998" s="108"/>
    </row>
    <row r="999" spans="1:76" s="108" customFormat="1" x14ac:dyDescent="0.2">
      <c r="A999" s="108" t="s">
        <v>575</v>
      </c>
      <c r="B999" s="108" t="s">
        <v>134</v>
      </c>
      <c r="C999" s="108" t="s">
        <v>3615</v>
      </c>
      <c r="D999" s="123">
        <v>35706</v>
      </c>
      <c r="E999" s="116" t="s">
        <v>3616</v>
      </c>
      <c r="F999" s="120" t="s">
        <v>150</v>
      </c>
      <c r="G999" s="120" t="s">
        <v>247</v>
      </c>
      <c r="H999" s="108" t="s">
        <v>313</v>
      </c>
      <c r="I999" s="108" t="s">
        <v>306</v>
      </c>
      <c r="J999" s="120" t="s">
        <v>317</v>
      </c>
      <c r="K999" s="108" t="s">
        <v>315</v>
      </c>
      <c r="L999" s="108" t="s">
        <v>207</v>
      </c>
      <c r="M999" s="120" t="s">
        <v>224</v>
      </c>
      <c r="N999" s="108" t="s">
        <v>313</v>
      </c>
      <c r="O999" s="108" t="s">
        <v>207</v>
      </c>
      <c r="P999" s="120" t="s">
        <v>247</v>
      </c>
      <c r="S999" s="120"/>
      <c r="T999" s="108" t="s">
        <v>313</v>
      </c>
      <c r="U999" s="108" t="s">
        <v>207</v>
      </c>
      <c r="V999" s="120" t="s">
        <v>203</v>
      </c>
      <c r="Y999" s="120"/>
      <c r="AB999" s="120"/>
      <c r="AE999" s="120"/>
    </row>
    <row r="1000" spans="1:76" s="108" customFormat="1" x14ac:dyDescent="0.2">
      <c r="A1000" s="108" t="s">
        <v>238</v>
      </c>
      <c r="B1000" s="108" t="s">
        <v>185</v>
      </c>
      <c r="C1000" s="108" t="s">
        <v>4390</v>
      </c>
      <c r="D1000" s="123">
        <v>36523</v>
      </c>
      <c r="E1000" s="109" t="s">
        <v>99</v>
      </c>
      <c r="F1000" s="120"/>
      <c r="G1000" s="120" t="s">
        <v>266</v>
      </c>
      <c r="H1000" s="108" t="s">
        <v>905</v>
      </c>
      <c r="I1000" s="108" t="s">
        <v>95</v>
      </c>
      <c r="J1000" s="120" t="s">
        <v>241</v>
      </c>
      <c r="M1000" s="120"/>
      <c r="P1000" s="120"/>
      <c r="S1000" s="120"/>
      <c r="V1000" s="120"/>
      <c r="Y1000" s="120"/>
      <c r="AB1000" s="120"/>
      <c r="AE1000" s="120"/>
    </row>
    <row r="1001" spans="1:76" s="108" customFormat="1" x14ac:dyDescent="0.2">
      <c r="C1001" s="108" t="s">
        <v>4977</v>
      </c>
      <c r="D1001" s="123">
        <v>36036</v>
      </c>
      <c r="E1001" s="109" t="s">
        <v>198</v>
      </c>
      <c r="F1001" s="109" t="s">
        <v>381</v>
      </c>
      <c r="G1001" s="120"/>
      <c r="I1001" s="116"/>
      <c r="J1001" s="120"/>
      <c r="K1001" s="108" t="s">
        <v>850</v>
      </c>
      <c r="L1001" s="116" t="s">
        <v>324</v>
      </c>
      <c r="M1001" s="120"/>
      <c r="O1001" s="116"/>
      <c r="P1001" s="120"/>
      <c r="R1001" s="116"/>
      <c r="S1001" s="120"/>
      <c r="U1001" s="116"/>
      <c r="V1001" s="120"/>
      <c r="X1001" s="116"/>
      <c r="Y1001" s="120"/>
      <c r="AA1001" s="116"/>
      <c r="AB1001" s="120"/>
      <c r="AD1001" s="116"/>
      <c r="AE1001" s="120"/>
      <c r="AG1001" s="116"/>
      <c r="AH1001" s="120"/>
      <c r="AJ1001" s="116"/>
      <c r="AK1001" s="120"/>
      <c r="AM1001" s="116"/>
      <c r="AN1001" s="120"/>
      <c r="BB1001" s="116"/>
      <c r="BC1001" s="120"/>
      <c r="BE1001" s="116"/>
      <c r="BF1001" s="120"/>
      <c r="BH1001" s="116"/>
      <c r="BI1001" s="120"/>
      <c r="BK1001" s="116"/>
      <c r="BL1001" s="120"/>
      <c r="BN1001" s="116"/>
      <c r="BO1001" s="120"/>
      <c r="BR1001" s="120"/>
      <c r="BS1001" s="116"/>
      <c r="BT1001" s="116"/>
      <c r="BU1001" s="116"/>
      <c r="BV1001" s="116"/>
      <c r="BW1001" s="116"/>
      <c r="BX1001" s="116"/>
    </row>
    <row r="1002" spans="1:76" s="108" customFormat="1" x14ac:dyDescent="0.2">
      <c r="A1002" s="108" t="s">
        <v>147</v>
      </c>
      <c r="B1002" s="108" t="s">
        <v>215</v>
      </c>
      <c r="C1002" s="108" t="s">
        <v>1334</v>
      </c>
      <c r="D1002" s="123">
        <v>35387</v>
      </c>
      <c r="E1002" s="109" t="s">
        <v>516</v>
      </c>
      <c r="F1002" s="109" t="s">
        <v>362</v>
      </c>
      <c r="G1002" s="120"/>
      <c r="H1002" s="108" t="s">
        <v>127</v>
      </c>
      <c r="I1002" s="109" t="s">
        <v>227</v>
      </c>
      <c r="J1002" s="109"/>
      <c r="K1002" s="108" t="s">
        <v>127</v>
      </c>
      <c r="L1002" s="109" t="s">
        <v>227</v>
      </c>
      <c r="M1002" s="109"/>
      <c r="N1002" s="108" t="s">
        <v>127</v>
      </c>
      <c r="O1002" s="109" t="s">
        <v>227</v>
      </c>
      <c r="P1002" s="109"/>
      <c r="Q1002" s="108" t="s">
        <v>127</v>
      </c>
      <c r="R1002" s="109" t="s">
        <v>81</v>
      </c>
      <c r="S1002" s="109"/>
      <c r="T1002" s="108" t="s">
        <v>2697</v>
      </c>
      <c r="U1002" s="109" t="s">
        <v>81</v>
      </c>
      <c r="V1002" s="109"/>
      <c r="W1002" s="108" t="s">
        <v>133</v>
      </c>
      <c r="X1002" s="109" t="s">
        <v>81</v>
      </c>
      <c r="Y1002" s="109"/>
      <c r="Z1002" s="108" t="s">
        <v>510</v>
      </c>
      <c r="AA1002" s="109" t="s">
        <v>81</v>
      </c>
      <c r="AB1002" s="109"/>
      <c r="AD1002" s="109"/>
      <c r="AE1002" s="109"/>
      <c r="AG1002" s="109"/>
      <c r="AH1002" s="109"/>
      <c r="AJ1002" s="109"/>
      <c r="AK1002" s="109"/>
      <c r="AM1002" s="109"/>
      <c r="AN1002" s="109"/>
      <c r="AP1002" s="109"/>
      <c r="AQ1002" s="109"/>
      <c r="AS1002" s="109"/>
      <c r="AT1002" s="109"/>
      <c r="AV1002" s="109"/>
      <c r="AW1002" s="109"/>
      <c r="AY1002" s="109"/>
      <c r="AZ1002" s="109"/>
    </row>
    <row r="1003" spans="1:76" x14ac:dyDescent="0.2">
      <c r="A1003" s="108" t="s">
        <v>340</v>
      </c>
      <c r="B1003" s="108" t="s">
        <v>227</v>
      </c>
      <c r="C1003" s="108" t="s">
        <v>4978</v>
      </c>
      <c r="D1003" s="123">
        <v>36779</v>
      </c>
      <c r="E1003" s="109" t="s">
        <v>4445</v>
      </c>
      <c r="F1003" s="120"/>
      <c r="G1003" s="120" t="s">
        <v>341</v>
      </c>
      <c r="H1003" s="108"/>
      <c r="I1003" s="108"/>
      <c r="J1003" s="120"/>
      <c r="K1003" s="108"/>
      <c r="L1003" s="108"/>
      <c r="M1003" s="120"/>
      <c r="N1003" s="108"/>
      <c r="O1003" s="108"/>
      <c r="P1003" s="120"/>
      <c r="Q1003" s="108"/>
      <c r="R1003" s="108"/>
      <c r="S1003" s="120"/>
      <c r="T1003" s="108"/>
      <c r="U1003" s="108"/>
      <c r="V1003" s="120"/>
      <c r="W1003" s="108"/>
      <c r="X1003" s="108"/>
      <c r="Y1003" s="120"/>
      <c r="Z1003" s="108"/>
      <c r="AA1003" s="108"/>
      <c r="AB1003" s="120"/>
      <c r="AC1003" s="108"/>
      <c r="AD1003" s="108"/>
      <c r="AE1003" s="120"/>
      <c r="AF1003" s="108"/>
      <c r="AG1003" s="108"/>
      <c r="AH1003" s="108"/>
      <c r="AI1003" s="108"/>
      <c r="AJ1003" s="108"/>
      <c r="AK1003" s="108"/>
      <c r="AL1003" s="108"/>
      <c r="AM1003" s="108"/>
      <c r="AN1003" s="108"/>
      <c r="AO1003" s="108"/>
      <c r="AP1003" s="108"/>
      <c r="AQ1003" s="108"/>
      <c r="AR1003" s="108"/>
      <c r="AS1003" s="108"/>
      <c r="AT1003" s="108"/>
      <c r="AU1003" s="108"/>
      <c r="AV1003" s="108"/>
      <c r="AW1003" s="108"/>
      <c r="AX1003" s="108"/>
      <c r="AY1003" s="108"/>
      <c r="AZ1003" s="108"/>
    </row>
    <row r="1004" spans="1:76" s="108" customFormat="1" x14ac:dyDescent="0.2">
      <c r="A1004" s="108" t="s">
        <v>156</v>
      </c>
      <c r="B1004" s="108" t="s">
        <v>207</v>
      </c>
      <c r="C1004" s="108" t="s">
        <v>2114</v>
      </c>
      <c r="D1004" s="123">
        <v>34251</v>
      </c>
      <c r="E1004" s="116" t="s">
        <v>706</v>
      </c>
      <c r="F1004" s="120" t="s">
        <v>405</v>
      </c>
      <c r="G1004" s="120" t="s">
        <v>167</v>
      </c>
      <c r="H1004" s="108" t="s">
        <v>156</v>
      </c>
      <c r="I1004" s="108" t="s">
        <v>207</v>
      </c>
      <c r="J1004" s="120" t="s">
        <v>167</v>
      </c>
      <c r="K1004" s="108" t="s">
        <v>156</v>
      </c>
      <c r="L1004" s="108" t="s">
        <v>207</v>
      </c>
      <c r="M1004" s="120" t="s">
        <v>167</v>
      </c>
      <c r="N1004" s="108" t="s">
        <v>156</v>
      </c>
      <c r="O1004" s="108" t="s">
        <v>207</v>
      </c>
      <c r="P1004" s="120" t="s">
        <v>167</v>
      </c>
      <c r="Q1004" s="108" t="s">
        <v>156</v>
      </c>
      <c r="R1004" s="108" t="s">
        <v>207</v>
      </c>
      <c r="S1004" s="120" t="s">
        <v>393</v>
      </c>
      <c r="T1004" s="108" t="s">
        <v>156</v>
      </c>
      <c r="U1004" s="108" t="s">
        <v>207</v>
      </c>
      <c r="V1004" s="120" t="s">
        <v>167</v>
      </c>
      <c r="W1004" s="108" t="s">
        <v>156</v>
      </c>
      <c r="X1004" s="108" t="s">
        <v>207</v>
      </c>
      <c r="Y1004" s="120" t="s">
        <v>167</v>
      </c>
      <c r="Z1004" s="108" t="s">
        <v>156</v>
      </c>
      <c r="AA1004" s="108" t="s">
        <v>207</v>
      </c>
      <c r="AB1004" s="120" t="s">
        <v>167</v>
      </c>
      <c r="AC1004" s="108" t="s">
        <v>168</v>
      </c>
      <c r="AD1004" s="108" t="s">
        <v>207</v>
      </c>
      <c r="AE1004" s="120" t="s">
        <v>2117</v>
      </c>
    </row>
    <row r="1005" spans="1:76" s="108" customFormat="1" x14ac:dyDescent="0.2">
      <c r="A1005" s="100" t="s">
        <v>162</v>
      </c>
      <c r="B1005" s="100" t="s">
        <v>454</v>
      </c>
      <c r="C1005" s="108" t="s">
        <v>512</v>
      </c>
      <c r="D1005" s="123">
        <v>36229</v>
      </c>
      <c r="E1005" s="116" t="s">
        <v>230</v>
      </c>
      <c r="F1005" s="120" t="s">
        <v>150</v>
      </c>
      <c r="G1005" s="120" t="s">
        <v>511</v>
      </c>
      <c r="H1005" s="108" t="s">
        <v>156</v>
      </c>
      <c r="I1005" s="108" t="s">
        <v>454</v>
      </c>
      <c r="J1005" s="120" t="s">
        <v>393</v>
      </c>
      <c r="K1005" s="108" t="s">
        <v>156</v>
      </c>
      <c r="L1005" s="108" t="s">
        <v>454</v>
      </c>
      <c r="M1005" s="120" t="s">
        <v>141</v>
      </c>
      <c r="N1005" s="108" t="s">
        <v>156</v>
      </c>
      <c r="O1005" s="108" t="s">
        <v>454</v>
      </c>
      <c r="P1005" s="120" t="s">
        <v>393</v>
      </c>
      <c r="Q1005" s="108" t="s">
        <v>156</v>
      </c>
      <c r="R1005" s="108" t="s">
        <v>454</v>
      </c>
      <c r="S1005" s="120" t="s">
        <v>141</v>
      </c>
      <c r="T1005" s="108" t="s">
        <v>162</v>
      </c>
      <c r="U1005" s="108" t="s">
        <v>454</v>
      </c>
      <c r="V1005" s="120" t="s">
        <v>514</v>
      </c>
      <c r="Y1005" s="120"/>
      <c r="AB1005" s="120"/>
      <c r="AE1005" s="120"/>
    </row>
    <row r="1006" spans="1:76" s="108" customFormat="1" x14ac:dyDescent="0.2">
      <c r="A1006" s="120" t="s">
        <v>329</v>
      </c>
      <c r="B1006" s="120" t="s">
        <v>195</v>
      </c>
      <c r="C1006" s="108" t="s">
        <v>3089</v>
      </c>
      <c r="D1006" s="123">
        <v>37080</v>
      </c>
      <c r="E1006" s="109" t="s">
        <v>295</v>
      </c>
      <c r="F1006" s="120" t="s">
        <v>506</v>
      </c>
      <c r="G1006" s="120" t="s">
        <v>266</v>
      </c>
      <c r="H1006" s="108" t="s">
        <v>329</v>
      </c>
      <c r="I1006" s="108" t="s">
        <v>195</v>
      </c>
      <c r="J1006" s="120" t="s">
        <v>241</v>
      </c>
      <c r="M1006" s="120"/>
      <c r="P1006" s="120"/>
      <c r="S1006" s="120"/>
      <c r="V1006" s="120"/>
      <c r="Y1006" s="120"/>
      <c r="AB1006" s="120"/>
      <c r="AE1006" s="120"/>
    </row>
    <row r="1007" spans="1:76" ht="12.75" customHeight="1" x14ac:dyDescent="0.2">
      <c r="A1007" s="108" t="s">
        <v>370</v>
      </c>
      <c r="B1007" s="108" t="s">
        <v>128</v>
      </c>
      <c r="C1007" s="108" t="s">
        <v>4979</v>
      </c>
      <c r="D1007" s="123">
        <v>36728</v>
      </c>
      <c r="E1007" s="109" t="s">
        <v>4435</v>
      </c>
      <c r="F1007" s="120"/>
      <c r="G1007" s="120" t="s">
        <v>809</v>
      </c>
      <c r="H1007" s="108"/>
      <c r="I1007" s="108"/>
      <c r="J1007" s="120"/>
      <c r="K1007" s="108"/>
      <c r="L1007" s="108"/>
      <c r="M1007" s="120"/>
      <c r="N1007" s="108"/>
      <c r="O1007" s="108"/>
      <c r="P1007" s="120"/>
      <c r="Q1007" s="108"/>
      <c r="R1007" s="108"/>
      <c r="S1007" s="120"/>
      <c r="T1007" s="108"/>
      <c r="U1007" s="108"/>
      <c r="V1007" s="120"/>
      <c r="W1007" s="108"/>
      <c r="X1007" s="108"/>
      <c r="Y1007" s="120"/>
      <c r="Z1007" s="108"/>
      <c r="AA1007" s="108"/>
      <c r="AB1007" s="120"/>
      <c r="AC1007" s="108"/>
      <c r="AD1007" s="108"/>
      <c r="AE1007" s="120"/>
      <c r="AF1007" s="108"/>
      <c r="AG1007" s="108"/>
      <c r="AH1007" s="108"/>
      <c r="AI1007" s="108"/>
      <c r="AJ1007" s="108"/>
      <c r="AK1007" s="108"/>
      <c r="AL1007" s="108"/>
      <c r="AM1007" s="108"/>
      <c r="AN1007" s="108"/>
      <c r="AO1007" s="108"/>
      <c r="AP1007" s="108"/>
      <c r="AQ1007" s="108"/>
      <c r="AR1007" s="108"/>
      <c r="AS1007" s="108"/>
      <c r="AT1007" s="108"/>
      <c r="AU1007" s="108"/>
      <c r="AV1007" s="108"/>
      <c r="AW1007" s="108"/>
      <c r="AX1007" s="108"/>
      <c r="AY1007" s="108"/>
      <c r="AZ1007" s="108"/>
    </row>
    <row r="1008" spans="1:76" s="108" customFormat="1" x14ac:dyDescent="0.2">
      <c r="A1008" s="120" t="s">
        <v>379</v>
      </c>
      <c r="B1008" s="120" t="s">
        <v>316</v>
      </c>
      <c r="C1008" s="108" t="s">
        <v>1241</v>
      </c>
      <c r="D1008" s="123">
        <v>36880</v>
      </c>
      <c r="E1008" s="109" t="s">
        <v>173</v>
      </c>
      <c r="F1008" s="120" t="s">
        <v>144</v>
      </c>
      <c r="G1008" s="120" t="s">
        <v>798</v>
      </c>
      <c r="H1008" s="108" t="s">
        <v>345</v>
      </c>
      <c r="I1008" s="108" t="s">
        <v>316</v>
      </c>
      <c r="J1008" s="120" t="s">
        <v>798</v>
      </c>
      <c r="M1008" s="120"/>
      <c r="P1008" s="120"/>
      <c r="S1008" s="120"/>
      <c r="V1008" s="120"/>
      <c r="Y1008" s="120"/>
      <c r="AB1008" s="120"/>
      <c r="AE1008" s="120"/>
    </row>
    <row r="1009" spans="1:76" s="108" customFormat="1" x14ac:dyDescent="0.2">
      <c r="A1009" s="108" t="s">
        <v>94</v>
      </c>
      <c r="B1009" s="108" t="s">
        <v>81</v>
      </c>
      <c r="C1009" s="108" t="s">
        <v>3961</v>
      </c>
      <c r="D1009" s="123">
        <v>36992</v>
      </c>
      <c r="E1009" s="109" t="s">
        <v>698</v>
      </c>
      <c r="F1009" s="120" t="s">
        <v>1549</v>
      </c>
      <c r="G1009" s="120" t="s">
        <v>4980</v>
      </c>
      <c r="I1009" s="109"/>
      <c r="J1009" s="120"/>
      <c r="M1009" s="120"/>
      <c r="N1009" s="108" t="s">
        <v>103</v>
      </c>
      <c r="O1009" s="108" t="s">
        <v>306</v>
      </c>
      <c r="P1009" s="120" t="s">
        <v>4981</v>
      </c>
      <c r="S1009" s="120"/>
      <c r="V1009" s="120"/>
      <c r="Y1009" s="120"/>
      <c r="AB1009" s="120"/>
      <c r="AE1009" s="120"/>
    </row>
    <row r="1010" spans="1:76" s="108" customFormat="1" x14ac:dyDescent="0.2">
      <c r="A1010" s="108" t="s">
        <v>397</v>
      </c>
      <c r="B1010" s="108" t="s">
        <v>396</v>
      </c>
      <c r="C1010" s="108" t="s">
        <v>4982</v>
      </c>
      <c r="D1010" s="123">
        <v>37720</v>
      </c>
      <c r="E1010" s="109" t="s">
        <v>4449</v>
      </c>
      <c r="F1010" s="120"/>
      <c r="G1010" s="120" t="s">
        <v>398</v>
      </c>
      <c r="J1010" s="120"/>
      <c r="M1010" s="120"/>
      <c r="P1010" s="120"/>
      <c r="S1010" s="120"/>
      <c r="V1010" s="120"/>
      <c r="Y1010" s="120"/>
      <c r="AB1010" s="120"/>
      <c r="AE1010" s="120"/>
    </row>
    <row r="1011" spans="1:76" s="108" customFormat="1" x14ac:dyDescent="0.2">
      <c r="A1011" s="108" t="s">
        <v>162</v>
      </c>
      <c r="B1011" s="108" t="s">
        <v>140</v>
      </c>
      <c r="C1011" s="108" t="s">
        <v>1345</v>
      </c>
      <c r="D1011" s="123">
        <v>35383</v>
      </c>
      <c r="E1011" s="116" t="s">
        <v>136</v>
      </c>
      <c r="F1011" s="120" t="s">
        <v>136</v>
      </c>
      <c r="G1011" s="120" t="s">
        <v>519</v>
      </c>
      <c r="H1011" s="108" t="s">
        <v>156</v>
      </c>
      <c r="I1011" s="108" t="s">
        <v>140</v>
      </c>
      <c r="J1011" s="120" t="s">
        <v>141</v>
      </c>
      <c r="K1011" s="108" t="s">
        <v>162</v>
      </c>
      <c r="L1011" s="108" t="s">
        <v>140</v>
      </c>
      <c r="M1011" s="120" t="s">
        <v>1347</v>
      </c>
      <c r="N1011" s="108" t="s">
        <v>156</v>
      </c>
      <c r="O1011" s="108" t="s">
        <v>140</v>
      </c>
      <c r="P1011" s="120" t="s">
        <v>141</v>
      </c>
      <c r="Q1011" s="108" t="s">
        <v>156</v>
      </c>
      <c r="R1011" s="108" t="s">
        <v>140</v>
      </c>
      <c r="S1011" s="120" t="s">
        <v>141</v>
      </c>
      <c r="T1011" s="108" t="s">
        <v>168</v>
      </c>
      <c r="U1011" s="108" t="s">
        <v>140</v>
      </c>
      <c r="V1011" s="120" t="s">
        <v>1042</v>
      </c>
      <c r="W1011" s="108" t="s">
        <v>156</v>
      </c>
      <c r="X1011" s="108" t="s">
        <v>140</v>
      </c>
      <c r="Y1011" s="120" t="s">
        <v>393</v>
      </c>
      <c r="AB1011" s="120"/>
      <c r="AE1011" s="120"/>
    </row>
    <row r="1012" spans="1:76" s="108" customFormat="1" x14ac:dyDescent="0.2">
      <c r="C1012" s="108" t="s">
        <v>2423</v>
      </c>
      <c r="D1012" s="123">
        <v>36127</v>
      </c>
      <c r="E1012" s="109" t="s">
        <v>698</v>
      </c>
      <c r="F1012" s="120" t="s">
        <v>99</v>
      </c>
      <c r="G1012" s="120"/>
      <c r="H1012" s="108" t="s">
        <v>399</v>
      </c>
      <c r="I1012" s="108" t="s">
        <v>261</v>
      </c>
      <c r="J1012" s="120" t="s">
        <v>141</v>
      </c>
      <c r="K1012" s="108" t="s">
        <v>397</v>
      </c>
      <c r="L1012" s="108" t="s">
        <v>261</v>
      </c>
      <c r="M1012" s="120" t="s">
        <v>412</v>
      </c>
      <c r="N1012" s="108" t="s">
        <v>402</v>
      </c>
      <c r="O1012" s="108" t="s">
        <v>261</v>
      </c>
      <c r="P1012" s="120" t="s">
        <v>141</v>
      </c>
      <c r="S1012" s="120"/>
      <c r="V1012" s="120"/>
      <c r="Y1012" s="120"/>
      <c r="AB1012" s="120"/>
      <c r="AE1012" s="120"/>
    </row>
    <row r="1013" spans="1:76" s="108" customFormat="1" x14ac:dyDescent="0.2">
      <c r="A1013" s="108" t="s">
        <v>156</v>
      </c>
      <c r="B1013" s="108" t="s">
        <v>252</v>
      </c>
      <c r="C1013" s="108" t="s">
        <v>3593</v>
      </c>
      <c r="D1013" s="123">
        <v>36201</v>
      </c>
      <c r="E1013" s="109" t="s">
        <v>89</v>
      </c>
      <c r="F1013" s="109" t="s">
        <v>237</v>
      </c>
      <c r="G1013" s="120" t="s">
        <v>393</v>
      </c>
      <c r="H1013" s="108" t="s">
        <v>156</v>
      </c>
      <c r="I1013" s="116" t="s">
        <v>252</v>
      </c>
      <c r="J1013" s="120" t="s">
        <v>141</v>
      </c>
      <c r="K1013" s="108" t="s">
        <v>168</v>
      </c>
      <c r="L1013" s="116" t="s">
        <v>252</v>
      </c>
      <c r="M1013" s="120" t="s">
        <v>183</v>
      </c>
      <c r="O1013" s="116"/>
      <c r="P1013" s="120"/>
      <c r="R1013" s="116"/>
      <c r="S1013" s="120"/>
      <c r="U1013" s="116"/>
      <c r="V1013" s="120"/>
      <c r="X1013" s="116"/>
      <c r="Y1013" s="120"/>
      <c r="AA1013" s="116"/>
      <c r="AB1013" s="120"/>
      <c r="AD1013" s="116"/>
      <c r="AE1013" s="120"/>
      <c r="AG1013" s="116"/>
      <c r="AH1013" s="120"/>
      <c r="AJ1013" s="116"/>
      <c r="AK1013" s="120"/>
      <c r="AM1013" s="116"/>
      <c r="AN1013" s="120"/>
      <c r="BB1013" s="109"/>
      <c r="BC1013" s="109"/>
      <c r="BE1013" s="109"/>
      <c r="BF1013" s="109"/>
      <c r="BH1013" s="109"/>
      <c r="BI1013" s="109"/>
      <c r="BK1013" s="109"/>
      <c r="BL1013" s="109"/>
      <c r="BN1013" s="109"/>
      <c r="BO1013" s="109"/>
      <c r="BQ1013" s="123"/>
      <c r="BR1013" s="109"/>
      <c r="BS1013" s="116"/>
      <c r="BU1013" s="120"/>
      <c r="BV1013" s="116"/>
      <c r="BW1013" s="116"/>
      <c r="BX1013" s="125"/>
    </row>
    <row r="1014" spans="1:76" s="108" customFormat="1" x14ac:dyDescent="0.2">
      <c r="A1014" s="108" t="s">
        <v>450</v>
      </c>
      <c r="B1014" s="108" t="s">
        <v>275</v>
      </c>
      <c r="C1014" s="108" t="s">
        <v>4018</v>
      </c>
      <c r="D1014" s="123">
        <v>34549</v>
      </c>
      <c r="E1014" s="116" t="s">
        <v>884</v>
      </c>
      <c r="F1014" s="120" t="s">
        <v>607</v>
      </c>
      <c r="G1014" s="120"/>
      <c r="H1014" s="108" t="s">
        <v>450</v>
      </c>
      <c r="I1014" s="108" t="s">
        <v>105</v>
      </c>
      <c r="J1014" s="120"/>
      <c r="K1014" s="108" t="s">
        <v>450</v>
      </c>
      <c r="L1014" s="108" t="s">
        <v>105</v>
      </c>
      <c r="M1014" s="120"/>
      <c r="N1014" s="108" t="s">
        <v>450</v>
      </c>
      <c r="O1014" s="108" t="s">
        <v>105</v>
      </c>
      <c r="P1014" s="120"/>
      <c r="Q1014" s="108" t="s">
        <v>450</v>
      </c>
      <c r="R1014" s="108" t="s">
        <v>105</v>
      </c>
      <c r="S1014" s="120"/>
      <c r="T1014" s="108" t="s">
        <v>450</v>
      </c>
      <c r="U1014" s="108" t="s">
        <v>105</v>
      </c>
      <c r="V1014" s="120"/>
      <c r="W1014" s="108" t="s">
        <v>450</v>
      </c>
      <c r="X1014" s="108" t="s">
        <v>105</v>
      </c>
      <c r="Y1014" s="120"/>
      <c r="AB1014" s="120"/>
      <c r="AE1014" s="120"/>
    </row>
    <row r="1015" spans="1:76" s="108" customFormat="1" x14ac:dyDescent="0.2">
      <c r="A1015" s="108" t="s">
        <v>329</v>
      </c>
      <c r="B1015" s="108" t="s">
        <v>583</v>
      </c>
      <c r="C1015" s="108" t="s">
        <v>937</v>
      </c>
      <c r="D1015" s="123">
        <v>35952</v>
      </c>
      <c r="E1015" s="116" t="s">
        <v>473</v>
      </c>
      <c r="F1015" s="120" t="s">
        <v>426</v>
      </c>
      <c r="G1015" s="120" t="s">
        <v>317</v>
      </c>
      <c r="J1015" s="120"/>
      <c r="K1015" s="108" t="s">
        <v>308</v>
      </c>
      <c r="L1015" s="108" t="s">
        <v>583</v>
      </c>
      <c r="M1015" s="120" t="s">
        <v>938</v>
      </c>
      <c r="P1015" s="120"/>
      <c r="Q1015" s="108" t="s">
        <v>329</v>
      </c>
      <c r="R1015" s="108" t="s">
        <v>583</v>
      </c>
      <c r="S1015" s="120" t="s">
        <v>269</v>
      </c>
      <c r="V1015" s="120"/>
      <c r="Y1015" s="120"/>
      <c r="AB1015" s="120"/>
      <c r="AE1015" s="120"/>
    </row>
    <row r="1016" spans="1:76" s="108" customFormat="1" x14ac:dyDescent="0.2">
      <c r="A1016" s="108" t="s">
        <v>298</v>
      </c>
      <c r="B1016" s="108" t="s">
        <v>454</v>
      </c>
      <c r="C1016" s="108" t="s">
        <v>3196</v>
      </c>
      <c r="D1016" s="123">
        <v>34499</v>
      </c>
      <c r="E1016" s="116" t="s">
        <v>301</v>
      </c>
      <c r="F1016" s="120" t="s">
        <v>452</v>
      </c>
      <c r="G1016" s="120" t="s">
        <v>273</v>
      </c>
      <c r="H1016" s="108" t="s">
        <v>298</v>
      </c>
      <c r="I1016" s="108" t="s">
        <v>330</v>
      </c>
      <c r="J1016" s="120" t="s">
        <v>241</v>
      </c>
      <c r="K1016" s="108" t="s">
        <v>329</v>
      </c>
      <c r="L1016" s="108" t="s">
        <v>330</v>
      </c>
      <c r="M1016" s="120" t="s">
        <v>269</v>
      </c>
      <c r="N1016" s="108" t="s">
        <v>329</v>
      </c>
      <c r="O1016" s="108" t="s">
        <v>330</v>
      </c>
      <c r="P1016" s="120" t="s">
        <v>269</v>
      </c>
      <c r="Q1016" s="108" t="s">
        <v>329</v>
      </c>
      <c r="R1016" s="108" t="s">
        <v>330</v>
      </c>
      <c r="S1016" s="120" t="s">
        <v>224</v>
      </c>
      <c r="T1016" s="108" t="s">
        <v>284</v>
      </c>
      <c r="U1016" s="108" t="s">
        <v>396</v>
      </c>
      <c r="V1016" s="120" t="s">
        <v>203</v>
      </c>
      <c r="W1016" s="108" t="s">
        <v>329</v>
      </c>
      <c r="X1016" s="108" t="s">
        <v>396</v>
      </c>
      <c r="Y1016" s="120" t="s">
        <v>224</v>
      </c>
      <c r="Z1016" s="108" t="s">
        <v>379</v>
      </c>
      <c r="AA1016" s="108" t="s">
        <v>396</v>
      </c>
      <c r="AB1016" s="120" t="s">
        <v>341</v>
      </c>
      <c r="AC1016" s="108" t="s">
        <v>379</v>
      </c>
      <c r="AD1016" s="108" t="s">
        <v>396</v>
      </c>
      <c r="AE1016" s="120" t="s">
        <v>617</v>
      </c>
    </row>
    <row r="1017" spans="1:76" s="108" customFormat="1" x14ac:dyDescent="0.2">
      <c r="A1017" s="108" t="s">
        <v>156</v>
      </c>
      <c r="B1017" s="108" t="s">
        <v>185</v>
      </c>
      <c r="C1017" s="108" t="s">
        <v>3692</v>
      </c>
      <c r="D1017" s="123">
        <v>36833</v>
      </c>
      <c r="E1017" s="109" t="s">
        <v>98</v>
      </c>
      <c r="F1017" s="109" t="s">
        <v>98</v>
      </c>
      <c r="G1017" s="120" t="s">
        <v>141</v>
      </c>
      <c r="H1017" s="108" t="s">
        <v>156</v>
      </c>
      <c r="I1017" s="116" t="s">
        <v>185</v>
      </c>
      <c r="J1017" s="120" t="s">
        <v>141</v>
      </c>
      <c r="K1017" s="108" t="s">
        <v>168</v>
      </c>
      <c r="L1017" s="116" t="s">
        <v>185</v>
      </c>
      <c r="M1017" s="120" t="s">
        <v>183</v>
      </c>
      <c r="O1017" s="116"/>
      <c r="P1017" s="120"/>
      <c r="R1017" s="116"/>
      <c r="S1017" s="120"/>
      <c r="U1017" s="116"/>
      <c r="V1017" s="120"/>
      <c r="X1017" s="116"/>
      <c r="Y1017" s="120"/>
      <c r="AA1017" s="116"/>
      <c r="AB1017" s="120"/>
      <c r="AD1017" s="116"/>
      <c r="AE1017" s="120"/>
      <c r="AG1017" s="116"/>
      <c r="AH1017" s="120"/>
      <c r="AJ1017" s="116"/>
      <c r="AK1017" s="120"/>
      <c r="AM1017" s="116"/>
      <c r="AN1017" s="120"/>
    </row>
    <row r="1018" spans="1:76" s="108" customFormat="1" x14ac:dyDescent="0.2">
      <c r="A1018" s="108" t="s">
        <v>445</v>
      </c>
      <c r="B1018" s="108" t="s">
        <v>330</v>
      </c>
      <c r="C1018" s="108" t="s">
        <v>4008</v>
      </c>
      <c r="D1018" s="123">
        <v>37418</v>
      </c>
      <c r="E1018" s="109" t="s">
        <v>4449</v>
      </c>
      <c r="F1018" s="120"/>
      <c r="G1018" s="120"/>
      <c r="J1018" s="120"/>
      <c r="M1018" s="120"/>
      <c r="P1018" s="120"/>
      <c r="S1018" s="120"/>
      <c r="V1018" s="120"/>
      <c r="Y1018" s="120"/>
      <c r="AB1018" s="120"/>
      <c r="AE1018" s="120"/>
    </row>
    <row r="1019" spans="1:76" s="108" customFormat="1" x14ac:dyDescent="0.2">
      <c r="A1019" s="120"/>
      <c r="B1019" s="120"/>
      <c r="C1019" s="108" t="s">
        <v>1642</v>
      </c>
      <c r="D1019" s="123">
        <v>35987</v>
      </c>
      <c r="E1019" s="109" t="s">
        <v>698</v>
      </c>
      <c r="F1019" s="109" t="s">
        <v>1487</v>
      </c>
      <c r="G1019" s="120"/>
      <c r="H1019" s="108" t="s">
        <v>168</v>
      </c>
      <c r="I1019" s="116" t="s">
        <v>123</v>
      </c>
      <c r="J1019" s="120" t="s">
        <v>193</v>
      </c>
      <c r="K1019" s="108" t="s">
        <v>156</v>
      </c>
      <c r="L1019" s="116" t="s">
        <v>123</v>
      </c>
      <c r="M1019" s="120" t="s">
        <v>141</v>
      </c>
      <c r="O1019" s="116"/>
      <c r="P1019" s="120"/>
      <c r="R1019" s="116"/>
      <c r="S1019" s="120"/>
      <c r="U1019" s="116"/>
      <c r="V1019" s="120"/>
      <c r="X1019" s="116"/>
      <c r="Y1019" s="120"/>
      <c r="AA1019" s="116"/>
      <c r="AB1019" s="120"/>
      <c r="AD1019" s="116"/>
      <c r="AE1019" s="120"/>
      <c r="AG1019" s="116"/>
      <c r="AH1019" s="120"/>
      <c r="AJ1019" s="116"/>
      <c r="AK1019" s="120"/>
      <c r="AM1019" s="116"/>
      <c r="AN1019" s="120"/>
    </row>
    <row r="1020" spans="1:76" s="108" customFormat="1" x14ac:dyDescent="0.2">
      <c r="C1020" s="108" t="s">
        <v>4223</v>
      </c>
      <c r="D1020" s="123">
        <v>36751</v>
      </c>
      <c r="E1020" s="109" t="s">
        <v>172</v>
      </c>
      <c r="F1020" s="120" t="s">
        <v>441</v>
      </c>
      <c r="G1020" s="120"/>
      <c r="H1020" s="108" t="s">
        <v>258</v>
      </c>
      <c r="I1020" s="108" t="s">
        <v>275</v>
      </c>
      <c r="J1020" s="120" t="s">
        <v>266</v>
      </c>
      <c r="M1020" s="120"/>
      <c r="P1020" s="120"/>
      <c r="S1020" s="120"/>
      <c r="V1020" s="120"/>
      <c r="Y1020" s="120"/>
      <c r="AB1020" s="120"/>
      <c r="AE1020" s="120"/>
      <c r="BB1020" s="116"/>
      <c r="BC1020" s="120"/>
      <c r="BE1020" s="116"/>
      <c r="BF1020" s="120"/>
      <c r="BH1020" s="116"/>
      <c r="BI1020" s="120"/>
      <c r="BK1020" s="116"/>
      <c r="BL1020" s="120"/>
      <c r="BN1020" s="116"/>
      <c r="BO1020" s="120"/>
      <c r="BR1020" s="120"/>
      <c r="BS1020" s="116"/>
      <c r="BT1020" s="116"/>
      <c r="BU1020" s="116"/>
      <c r="BV1020" s="116"/>
      <c r="BW1020" s="116"/>
      <c r="BX1020" s="116"/>
    </row>
    <row r="1021" spans="1:76" s="108" customFormat="1" x14ac:dyDescent="0.2">
      <c r="A1021" s="108" t="s">
        <v>127</v>
      </c>
      <c r="B1021" s="108" t="s">
        <v>316</v>
      </c>
      <c r="C1021" s="108" t="s">
        <v>3477</v>
      </c>
      <c r="D1021" s="123">
        <v>34135</v>
      </c>
      <c r="E1021" s="116" t="s">
        <v>405</v>
      </c>
      <c r="F1021" s="120" t="s">
        <v>301</v>
      </c>
      <c r="G1021" s="120"/>
      <c r="H1021" s="108" t="s">
        <v>127</v>
      </c>
      <c r="I1021" s="108" t="s">
        <v>434</v>
      </c>
      <c r="J1021" s="120"/>
      <c r="K1021" s="108" t="s">
        <v>127</v>
      </c>
      <c r="L1021" s="108" t="s">
        <v>434</v>
      </c>
      <c r="M1021" s="120"/>
      <c r="N1021" s="108" t="s">
        <v>127</v>
      </c>
      <c r="O1021" s="108" t="s">
        <v>434</v>
      </c>
      <c r="P1021" s="120"/>
      <c r="Q1021" s="108" t="s">
        <v>127</v>
      </c>
      <c r="R1021" s="108" t="s">
        <v>434</v>
      </c>
      <c r="S1021" s="120"/>
      <c r="T1021" s="108" t="s">
        <v>133</v>
      </c>
      <c r="U1021" s="108" t="s">
        <v>434</v>
      </c>
      <c r="V1021" s="120" t="s">
        <v>141</v>
      </c>
      <c r="W1021" s="108" t="s">
        <v>147</v>
      </c>
      <c r="X1021" s="108" t="s">
        <v>434</v>
      </c>
      <c r="Y1021" s="120"/>
      <c r="Z1021" s="108" t="s">
        <v>147</v>
      </c>
      <c r="AA1021" s="108" t="s">
        <v>434</v>
      </c>
      <c r="AB1021" s="120"/>
      <c r="AC1021" s="108" t="s">
        <v>147</v>
      </c>
      <c r="AD1021" s="108" t="s">
        <v>434</v>
      </c>
      <c r="AE1021" s="120"/>
    </row>
    <row r="1022" spans="1:76" s="108" customFormat="1" x14ac:dyDescent="0.2">
      <c r="A1022" t="s">
        <v>329</v>
      </c>
      <c r="B1022" t="s">
        <v>118</v>
      </c>
      <c r="C1022" s="108" t="s">
        <v>4374</v>
      </c>
      <c r="D1022" s="123">
        <v>36474</v>
      </c>
      <c r="E1022" s="109" t="s">
        <v>180</v>
      </c>
      <c r="F1022" s="109" t="s">
        <v>381</v>
      </c>
      <c r="G1022" s="120" t="s">
        <v>240</v>
      </c>
      <c r="H1022" s="108" t="s">
        <v>315</v>
      </c>
      <c r="I1022" s="116" t="s">
        <v>227</v>
      </c>
      <c r="J1022" s="120" t="s">
        <v>241</v>
      </c>
      <c r="K1022" s="108" t="s">
        <v>298</v>
      </c>
      <c r="L1022" s="116" t="s">
        <v>227</v>
      </c>
      <c r="M1022" s="120" t="s">
        <v>241</v>
      </c>
      <c r="O1022" s="116"/>
      <c r="P1022" s="120"/>
      <c r="R1022" s="116"/>
      <c r="S1022" s="120"/>
      <c r="U1022" s="116"/>
      <c r="V1022" s="120"/>
      <c r="X1022" s="116"/>
      <c r="Y1022" s="120"/>
      <c r="AA1022" s="116"/>
      <c r="AB1022" s="120"/>
      <c r="AD1022" s="116"/>
      <c r="AE1022" s="120"/>
      <c r="AG1022" s="116"/>
      <c r="AH1022" s="120"/>
      <c r="AJ1022" s="116"/>
      <c r="AK1022" s="120"/>
      <c r="AM1022" s="116"/>
      <c r="AN1022" s="120"/>
    </row>
    <row r="1023" spans="1:76" s="108" customFormat="1" x14ac:dyDescent="0.2">
      <c r="A1023" s="108" t="s">
        <v>399</v>
      </c>
      <c r="B1023" s="108" t="s">
        <v>434</v>
      </c>
      <c r="C1023" s="108" t="s">
        <v>435</v>
      </c>
      <c r="D1023" s="123">
        <v>36189</v>
      </c>
      <c r="E1023" s="109" t="s">
        <v>416</v>
      </c>
      <c r="F1023" s="109" t="s">
        <v>236</v>
      </c>
      <c r="G1023" s="120" t="s">
        <v>393</v>
      </c>
      <c r="H1023" s="108" t="s">
        <v>4983</v>
      </c>
      <c r="I1023" s="116" t="s">
        <v>434</v>
      </c>
      <c r="J1023" s="120" t="s">
        <v>4984</v>
      </c>
      <c r="K1023" s="108" t="s">
        <v>399</v>
      </c>
      <c r="L1023" s="116" t="s">
        <v>434</v>
      </c>
      <c r="M1023" s="120" t="s">
        <v>141</v>
      </c>
      <c r="O1023" s="116"/>
      <c r="P1023" s="120"/>
      <c r="R1023" s="116"/>
      <c r="S1023" s="120"/>
      <c r="U1023" s="116"/>
      <c r="V1023" s="120"/>
      <c r="X1023" s="116"/>
      <c r="Y1023" s="120"/>
      <c r="AA1023" s="116"/>
      <c r="AB1023" s="120"/>
      <c r="AD1023" s="116"/>
      <c r="AE1023" s="120"/>
      <c r="AG1023" s="116"/>
      <c r="AH1023" s="120"/>
      <c r="AJ1023" s="116"/>
      <c r="AK1023" s="120"/>
      <c r="AM1023" s="116"/>
      <c r="AN1023" s="120"/>
    </row>
    <row r="1024" spans="1:76" s="108" customFormat="1" x14ac:dyDescent="0.2">
      <c r="A1024" s="108" t="s">
        <v>127</v>
      </c>
      <c r="B1024" s="108" t="s">
        <v>195</v>
      </c>
      <c r="C1024" s="108" t="s">
        <v>3253</v>
      </c>
      <c r="D1024" s="123">
        <v>36258</v>
      </c>
      <c r="E1024" s="116" t="s">
        <v>3254</v>
      </c>
      <c r="F1024" s="116" t="s">
        <v>4985</v>
      </c>
      <c r="G1024" s="120"/>
      <c r="H1024" s="108" t="s">
        <v>127</v>
      </c>
      <c r="I1024" s="108" t="s">
        <v>195</v>
      </c>
      <c r="J1024" s="120"/>
      <c r="K1024" s="108" t="s">
        <v>127</v>
      </c>
      <c r="L1024" s="108" t="s">
        <v>195</v>
      </c>
      <c r="M1024" s="120"/>
      <c r="N1024" s="108" t="s">
        <v>127</v>
      </c>
      <c r="O1024" s="108" t="s">
        <v>195</v>
      </c>
      <c r="P1024" s="120"/>
      <c r="Q1024" s="108" t="s">
        <v>1186</v>
      </c>
      <c r="R1024" s="108" t="s">
        <v>195</v>
      </c>
      <c r="S1024" s="120"/>
      <c r="T1024" s="108" t="s">
        <v>852</v>
      </c>
      <c r="U1024" s="108" t="s">
        <v>195</v>
      </c>
      <c r="V1024" s="120"/>
      <c r="Y1024" s="120"/>
      <c r="AB1024" s="120"/>
      <c r="AE1024" s="120"/>
      <c r="BB1024" s="116"/>
      <c r="BC1024" s="120"/>
      <c r="BE1024" s="116"/>
      <c r="BF1024" s="120"/>
      <c r="BH1024" s="116"/>
      <c r="BI1024" s="120"/>
      <c r="BK1024" s="116"/>
      <c r="BL1024" s="120"/>
      <c r="BN1024" s="116"/>
      <c r="BO1024" s="120"/>
      <c r="BR1024" s="120"/>
      <c r="BS1024" s="116"/>
      <c r="BT1024" s="116"/>
      <c r="BU1024" s="116"/>
      <c r="BV1024" s="116"/>
      <c r="BW1024" s="116"/>
      <c r="BX1024" s="116"/>
    </row>
    <row r="1025" spans="1:256" s="108" customFormat="1" x14ac:dyDescent="0.2">
      <c r="A1025" s="108" t="s">
        <v>184</v>
      </c>
      <c r="B1025" s="108" t="s">
        <v>242</v>
      </c>
      <c r="C1025" s="108" t="s">
        <v>3994</v>
      </c>
      <c r="D1025" s="123">
        <v>37180</v>
      </c>
      <c r="E1025" s="109" t="s">
        <v>4462</v>
      </c>
      <c r="F1025" s="120"/>
      <c r="G1025" s="120"/>
      <c r="J1025" s="120"/>
      <c r="M1025" s="120"/>
      <c r="P1025" s="120"/>
      <c r="S1025" s="120"/>
      <c r="V1025" s="120"/>
      <c r="Y1025" s="120"/>
      <c r="AB1025" s="120"/>
      <c r="AE1025" s="120"/>
    </row>
    <row r="1026" spans="1:256" s="108" customFormat="1" x14ac:dyDescent="0.2">
      <c r="A1026" s="108" t="s">
        <v>238</v>
      </c>
      <c r="B1026" s="116" t="s">
        <v>261</v>
      </c>
      <c r="C1026" s="108" t="s">
        <v>550</v>
      </c>
      <c r="D1026" s="123">
        <v>33760</v>
      </c>
      <c r="E1026" s="109" t="s">
        <v>551</v>
      </c>
      <c r="F1026" s="109" t="s">
        <v>4986</v>
      </c>
      <c r="G1026" s="120" t="s">
        <v>241</v>
      </c>
      <c r="H1026" s="108" t="s">
        <v>238</v>
      </c>
      <c r="I1026" s="116" t="s">
        <v>261</v>
      </c>
      <c r="J1026" s="120" t="s">
        <v>241</v>
      </c>
      <c r="K1026" s="108" t="s">
        <v>238</v>
      </c>
      <c r="L1026" s="116" t="s">
        <v>261</v>
      </c>
      <c r="M1026" s="120" t="s">
        <v>241</v>
      </c>
      <c r="N1026" s="108" t="s">
        <v>238</v>
      </c>
      <c r="O1026" s="116" t="s">
        <v>261</v>
      </c>
      <c r="P1026" s="120" t="s">
        <v>241</v>
      </c>
      <c r="Q1026" s="108" t="s">
        <v>531</v>
      </c>
      <c r="R1026" s="116" t="s">
        <v>324</v>
      </c>
      <c r="S1026" s="120" t="s">
        <v>161</v>
      </c>
      <c r="T1026" s="108" t="s">
        <v>555</v>
      </c>
      <c r="U1026" s="116" t="s">
        <v>556</v>
      </c>
      <c r="V1026" s="120" t="s">
        <v>161</v>
      </c>
      <c r="W1026" s="108" t="s">
        <v>238</v>
      </c>
      <c r="X1026" s="116" t="s">
        <v>556</v>
      </c>
      <c r="Y1026" s="120" t="s">
        <v>241</v>
      </c>
      <c r="Z1026" s="108" t="s">
        <v>194</v>
      </c>
      <c r="AA1026" s="116" t="s">
        <v>215</v>
      </c>
      <c r="AB1026" s="120" t="s">
        <v>269</v>
      </c>
      <c r="AC1026" s="108" t="s">
        <v>555</v>
      </c>
      <c r="AD1026" s="116" t="s">
        <v>215</v>
      </c>
      <c r="AE1026" s="120" t="s">
        <v>161</v>
      </c>
      <c r="AF1026" s="108" t="s">
        <v>555</v>
      </c>
      <c r="AG1026" s="116" t="s">
        <v>215</v>
      </c>
      <c r="AH1026" s="120" t="s">
        <v>519</v>
      </c>
      <c r="AI1026" s="108" t="s">
        <v>555</v>
      </c>
      <c r="AJ1026" s="116" t="s">
        <v>215</v>
      </c>
      <c r="AK1026" s="120" t="s">
        <v>161</v>
      </c>
      <c r="AM1026" s="116"/>
      <c r="AN1026" s="120"/>
      <c r="AP1026" s="116"/>
      <c r="AQ1026" s="120"/>
      <c r="AS1026" s="116"/>
      <c r="AT1026" s="120"/>
      <c r="AV1026" s="116"/>
      <c r="AW1026" s="120"/>
      <c r="AY1026" s="116"/>
      <c r="AZ1026" s="120"/>
    </row>
    <row r="1027" spans="1:256" x14ac:dyDescent="0.2">
      <c r="A1027" s="108" t="s">
        <v>80</v>
      </c>
      <c r="B1027" s="108" t="s">
        <v>242</v>
      </c>
      <c r="C1027" s="108" t="s">
        <v>2671</v>
      </c>
      <c r="D1027" s="123">
        <v>36655</v>
      </c>
      <c r="E1027" s="116" t="s">
        <v>2672</v>
      </c>
      <c r="F1027" s="116" t="s">
        <v>4211</v>
      </c>
      <c r="G1027" s="120" t="s">
        <v>651</v>
      </c>
      <c r="H1027" s="108" t="s">
        <v>80</v>
      </c>
      <c r="I1027" s="108" t="s">
        <v>195</v>
      </c>
      <c r="J1027" s="120" t="s">
        <v>4735</v>
      </c>
      <c r="K1027" s="108"/>
      <c r="L1027" s="108"/>
      <c r="M1027" s="120"/>
      <c r="N1027" s="108" t="s">
        <v>80</v>
      </c>
      <c r="O1027" s="108" t="s">
        <v>207</v>
      </c>
      <c r="P1027" s="120" t="s">
        <v>2673</v>
      </c>
      <c r="Q1027" s="108" t="s">
        <v>80</v>
      </c>
      <c r="R1027" s="108" t="s">
        <v>207</v>
      </c>
      <c r="S1027" s="120" t="s">
        <v>2674</v>
      </c>
      <c r="T1027" s="108"/>
      <c r="U1027" s="108"/>
      <c r="V1027" s="120"/>
      <c r="W1027" s="108"/>
      <c r="X1027" s="108"/>
      <c r="Y1027" s="120"/>
      <c r="Z1027" s="108"/>
      <c r="AA1027" s="108"/>
      <c r="AB1027" s="120"/>
      <c r="AC1027" s="108"/>
      <c r="AD1027" s="108"/>
      <c r="AE1027" s="120"/>
      <c r="AF1027" s="108"/>
      <c r="AG1027" s="108"/>
      <c r="AH1027" s="108"/>
      <c r="AI1027" s="108"/>
      <c r="AJ1027" s="108"/>
      <c r="AK1027" s="108"/>
      <c r="AL1027" s="108"/>
      <c r="AM1027" s="108"/>
      <c r="AN1027" s="108"/>
      <c r="AO1027" s="108"/>
      <c r="AP1027" s="108"/>
      <c r="AQ1027" s="108"/>
      <c r="AR1027" s="108"/>
      <c r="AS1027" s="108"/>
      <c r="AT1027" s="108"/>
      <c r="AU1027" s="108"/>
      <c r="AV1027" s="108"/>
      <c r="AW1027" s="108"/>
      <c r="AX1027" s="108"/>
      <c r="AY1027" s="108"/>
      <c r="AZ1027" s="108"/>
      <c r="BA1027" s="108"/>
      <c r="BB1027" s="108"/>
      <c r="BC1027" s="108"/>
      <c r="BD1027" s="108"/>
      <c r="BE1027" s="108"/>
      <c r="BF1027" s="108"/>
      <c r="BG1027" s="108"/>
      <c r="BH1027" s="108"/>
      <c r="BI1027" s="108"/>
      <c r="BJ1027" s="108"/>
      <c r="BK1027" s="108"/>
      <c r="BL1027" s="108"/>
      <c r="BM1027" s="108"/>
      <c r="BN1027" s="108"/>
      <c r="BO1027" s="108"/>
      <c r="BP1027" s="108"/>
      <c r="BQ1027" s="108"/>
      <c r="BR1027" s="108"/>
      <c r="BS1027" s="108"/>
      <c r="BT1027" s="108"/>
      <c r="BU1027" s="108"/>
      <c r="BV1027" s="108"/>
      <c r="BW1027" s="108"/>
      <c r="BX1027" s="108"/>
      <c r="BY1027" s="108"/>
      <c r="BZ1027" s="108"/>
      <c r="CA1027" s="108"/>
      <c r="CB1027" s="108"/>
      <c r="CC1027" s="108"/>
      <c r="CD1027" s="108"/>
      <c r="CE1027" s="108"/>
      <c r="CF1027" s="108"/>
      <c r="CG1027" s="108"/>
      <c r="CH1027" s="108"/>
      <c r="CI1027" s="108"/>
      <c r="CJ1027" s="108"/>
      <c r="CK1027" s="108"/>
      <c r="CL1027" s="108"/>
      <c r="CM1027" s="108"/>
      <c r="CN1027" s="108"/>
      <c r="CO1027" s="108"/>
      <c r="CP1027" s="108"/>
      <c r="CQ1027" s="108"/>
      <c r="CR1027" s="108"/>
      <c r="CS1027" s="108"/>
      <c r="CT1027" s="108"/>
      <c r="CU1027" s="108"/>
      <c r="CV1027" s="108"/>
      <c r="CW1027" s="108"/>
      <c r="CX1027" s="108"/>
      <c r="CY1027" s="108"/>
      <c r="CZ1027" s="108"/>
      <c r="DA1027" s="108"/>
      <c r="DB1027" s="108"/>
      <c r="DC1027" s="108"/>
      <c r="DD1027" s="108"/>
      <c r="DE1027" s="108"/>
      <c r="DF1027" s="108"/>
      <c r="DG1027" s="108"/>
      <c r="DH1027" s="108"/>
      <c r="DI1027" s="108"/>
      <c r="DJ1027" s="108"/>
      <c r="DK1027" s="108"/>
      <c r="DL1027" s="108"/>
      <c r="DM1027" s="108"/>
      <c r="DN1027" s="108"/>
      <c r="DO1027" s="108"/>
      <c r="DP1027" s="108"/>
      <c r="DQ1027" s="108"/>
      <c r="DR1027" s="108"/>
      <c r="DS1027" s="108"/>
      <c r="DT1027" s="108"/>
      <c r="DU1027" s="108"/>
      <c r="DV1027" s="108"/>
      <c r="DW1027" s="108"/>
      <c r="DX1027" s="108"/>
      <c r="DY1027" s="108"/>
      <c r="DZ1027" s="108"/>
      <c r="EA1027" s="108"/>
      <c r="EB1027" s="108"/>
      <c r="EC1027" s="108"/>
      <c r="ED1027" s="108"/>
      <c r="EE1027" s="108"/>
      <c r="EF1027" s="108"/>
      <c r="EG1027" s="108"/>
      <c r="EH1027" s="108"/>
      <c r="EI1027" s="108"/>
      <c r="EJ1027" s="108"/>
      <c r="EK1027" s="108"/>
      <c r="EL1027" s="108"/>
      <c r="EM1027" s="108"/>
      <c r="EN1027" s="108"/>
      <c r="EO1027" s="108"/>
      <c r="EP1027" s="108"/>
      <c r="EQ1027" s="108"/>
      <c r="ER1027" s="108"/>
      <c r="ES1027" s="108"/>
      <c r="ET1027" s="108"/>
      <c r="EU1027" s="108"/>
      <c r="EV1027" s="108"/>
      <c r="EW1027" s="108"/>
      <c r="EX1027" s="108"/>
      <c r="EY1027" s="108"/>
      <c r="EZ1027" s="108"/>
      <c r="FA1027" s="108"/>
      <c r="FB1027" s="108"/>
      <c r="FC1027" s="108"/>
      <c r="FD1027" s="108"/>
      <c r="FE1027" s="108"/>
      <c r="FF1027" s="108"/>
      <c r="FG1027" s="108"/>
      <c r="FH1027" s="108"/>
      <c r="FI1027" s="108"/>
      <c r="FJ1027" s="108"/>
      <c r="FK1027" s="108"/>
      <c r="FL1027" s="108"/>
      <c r="FM1027" s="108"/>
      <c r="FN1027" s="108"/>
      <c r="FO1027" s="108"/>
      <c r="FP1027" s="108"/>
      <c r="FQ1027" s="108"/>
      <c r="FR1027" s="108"/>
      <c r="FS1027" s="108"/>
      <c r="FT1027" s="108"/>
      <c r="FU1027" s="108"/>
      <c r="FV1027" s="108"/>
      <c r="FW1027" s="108"/>
      <c r="FX1027" s="108"/>
      <c r="FY1027" s="108"/>
      <c r="FZ1027" s="108"/>
      <c r="GA1027" s="108"/>
      <c r="GB1027" s="108"/>
      <c r="GC1027" s="108"/>
      <c r="GD1027" s="108"/>
      <c r="GE1027" s="108"/>
      <c r="GF1027" s="108"/>
      <c r="GG1027" s="108"/>
      <c r="GH1027" s="108"/>
      <c r="GI1027" s="108"/>
      <c r="GJ1027" s="108"/>
      <c r="GK1027" s="108"/>
      <c r="GL1027" s="108"/>
      <c r="GM1027" s="108"/>
      <c r="GN1027" s="108"/>
      <c r="GO1027" s="108"/>
      <c r="GP1027" s="108"/>
      <c r="GQ1027" s="108"/>
      <c r="GR1027" s="108"/>
      <c r="GS1027" s="108"/>
      <c r="GT1027" s="108"/>
      <c r="GU1027" s="108"/>
      <c r="GV1027" s="108"/>
      <c r="GW1027" s="108"/>
      <c r="GX1027" s="108"/>
      <c r="GY1027" s="108"/>
      <c r="GZ1027" s="108"/>
      <c r="HA1027" s="108"/>
      <c r="HB1027" s="108"/>
      <c r="HC1027" s="108"/>
      <c r="HD1027" s="108"/>
      <c r="HE1027" s="108"/>
      <c r="HF1027" s="108"/>
      <c r="HG1027" s="108"/>
      <c r="HH1027" s="108"/>
      <c r="HI1027" s="108"/>
      <c r="HJ1027" s="108"/>
      <c r="HK1027" s="108"/>
      <c r="HL1027" s="108"/>
      <c r="HM1027" s="108"/>
      <c r="HN1027" s="108"/>
      <c r="HO1027" s="108"/>
      <c r="HP1027" s="108"/>
      <c r="HQ1027" s="108"/>
      <c r="HR1027" s="108"/>
      <c r="HS1027" s="108"/>
      <c r="HT1027" s="108"/>
      <c r="HU1027" s="108"/>
      <c r="HV1027" s="108"/>
      <c r="HW1027" s="108"/>
      <c r="HX1027" s="108"/>
      <c r="HY1027" s="108"/>
      <c r="HZ1027" s="108"/>
      <c r="IA1027" s="108"/>
      <c r="IB1027" s="108"/>
      <c r="IC1027" s="108"/>
      <c r="ID1027" s="108"/>
      <c r="IE1027" s="108"/>
      <c r="IF1027" s="108"/>
      <c r="IG1027" s="108"/>
      <c r="IH1027" s="108"/>
      <c r="II1027" s="108"/>
      <c r="IJ1027" s="108"/>
      <c r="IK1027" s="108"/>
      <c r="IL1027" s="108"/>
      <c r="IM1027" s="108"/>
      <c r="IN1027" s="108"/>
      <c r="IO1027" s="108"/>
      <c r="IP1027" s="108"/>
      <c r="IQ1027" s="108"/>
      <c r="IR1027" s="108"/>
      <c r="IS1027" s="108"/>
      <c r="IT1027" s="108"/>
      <c r="IU1027" s="108"/>
      <c r="IV1027" s="108"/>
    </row>
    <row r="1028" spans="1:256" s="108" customFormat="1" x14ac:dyDescent="0.2">
      <c r="A1028" s="108" t="s">
        <v>419</v>
      </c>
      <c r="B1028" s="108" t="s">
        <v>434</v>
      </c>
      <c r="C1028" s="108" t="s">
        <v>2515</v>
      </c>
      <c r="D1028" s="123">
        <v>36118</v>
      </c>
      <c r="E1028" s="109" t="s">
        <v>698</v>
      </c>
      <c r="F1028" s="120" t="s">
        <v>236</v>
      </c>
      <c r="G1028" s="120" t="s">
        <v>769</v>
      </c>
      <c r="H1028" s="108" t="s">
        <v>345</v>
      </c>
      <c r="I1028" s="108" t="s">
        <v>105</v>
      </c>
      <c r="J1028" s="120" t="s">
        <v>608</v>
      </c>
      <c r="K1028" s="108" t="s">
        <v>345</v>
      </c>
      <c r="L1028" s="108" t="s">
        <v>105</v>
      </c>
      <c r="M1028" s="120" t="s">
        <v>818</v>
      </c>
      <c r="N1028" s="108" t="s">
        <v>367</v>
      </c>
      <c r="O1028" s="108" t="s">
        <v>105</v>
      </c>
      <c r="P1028" s="120" t="s">
        <v>341</v>
      </c>
      <c r="S1028" s="120"/>
      <c r="V1028" s="120"/>
      <c r="Y1028" s="120"/>
      <c r="AB1028" s="120"/>
      <c r="AE1028" s="120"/>
    </row>
    <row r="1029" spans="1:256" x14ac:dyDescent="0.2">
      <c r="A1029" t="s">
        <v>323</v>
      </c>
      <c r="B1029" t="s">
        <v>93</v>
      </c>
      <c r="C1029" s="108" t="s">
        <v>2862</v>
      </c>
      <c r="D1029" s="123">
        <v>35221</v>
      </c>
      <c r="E1029" s="109" t="s">
        <v>516</v>
      </c>
      <c r="F1029" s="109" t="s">
        <v>361</v>
      </c>
      <c r="G1029" s="120" t="s">
        <v>2861</v>
      </c>
      <c r="H1029" s="108" t="s">
        <v>279</v>
      </c>
      <c r="I1029" s="109" t="s">
        <v>324</v>
      </c>
      <c r="J1029" s="109" t="s">
        <v>2863</v>
      </c>
      <c r="K1029" s="108" t="s">
        <v>279</v>
      </c>
      <c r="L1029" s="109" t="s">
        <v>324</v>
      </c>
      <c r="M1029" s="109" t="s">
        <v>2864</v>
      </c>
      <c r="N1029" s="108"/>
      <c r="O1029" s="109"/>
      <c r="P1029" s="109"/>
      <c r="Q1029" s="108" t="s">
        <v>279</v>
      </c>
      <c r="R1029" s="109" t="s">
        <v>324</v>
      </c>
      <c r="S1029" s="109" t="s">
        <v>1556</v>
      </c>
      <c r="T1029" s="108" t="s">
        <v>808</v>
      </c>
      <c r="U1029" s="109" t="s">
        <v>324</v>
      </c>
      <c r="V1029" s="109" t="s">
        <v>1407</v>
      </c>
      <c r="W1029" s="108" t="s">
        <v>808</v>
      </c>
      <c r="X1029" s="109" t="s">
        <v>324</v>
      </c>
      <c r="Y1029" s="109" t="s">
        <v>1556</v>
      </c>
      <c r="Z1029" s="108" t="s">
        <v>379</v>
      </c>
      <c r="AA1029" s="109" t="s">
        <v>324</v>
      </c>
      <c r="AB1029" s="109" t="s">
        <v>292</v>
      </c>
      <c r="AC1029" s="108"/>
      <c r="AD1029" s="109"/>
      <c r="AE1029" s="109"/>
      <c r="AF1029" s="108"/>
      <c r="AG1029" s="109"/>
      <c r="AH1029" s="109"/>
      <c r="AI1029" s="108"/>
      <c r="AJ1029" s="109"/>
      <c r="AK1029" s="109"/>
      <c r="AL1029" s="108"/>
      <c r="AM1029" s="109"/>
      <c r="AN1029" s="109"/>
      <c r="AO1029" s="108"/>
      <c r="AP1029" s="109"/>
      <c r="AQ1029" s="109"/>
      <c r="AR1029" s="108"/>
      <c r="AS1029" s="109"/>
      <c r="AT1029" s="109"/>
      <c r="AU1029" s="108"/>
      <c r="AV1029" s="109"/>
      <c r="AW1029" s="109"/>
      <c r="AX1029" s="108"/>
      <c r="AY1029" s="109"/>
      <c r="AZ1029" s="109"/>
      <c r="BA1029" s="108"/>
      <c r="BB1029" s="108"/>
      <c r="BC1029" s="108"/>
      <c r="BD1029" s="108"/>
      <c r="BE1029" s="108"/>
      <c r="BF1029" s="108"/>
      <c r="BG1029" s="108"/>
      <c r="BH1029" s="108"/>
      <c r="BI1029" s="108"/>
      <c r="BJ1029" s="108"/>
      <c r="BK1029" s="108"/>
      <c r="BL1029" s="108"/>
      <c r="BM1029" s="108"/>
      <c r="BN1029" s="108"/>
      <c r="BO1029" s="108"/>
      <c r="BP1029" s="108"/>
      <c r="BQ1029" s="108"/>
      <c r="BR1029" s="108"/>
      <c r="BS1029" s="108"/>
      <c r="BT1029" s="108"/>
      <c r="BU1029" s="108"/>
      <c r="BV1029" s="108"/>
      <c r="BW1029" s="108"/>
      <c r="BX1029" s="108"/>
      <c r="BY1029" s="108"/>
      <c r="BZ1029" s="108"/>
      <c r="CA1029" s="108"/>
      <c r="CB1029" s="108"/>
      <c r="CC1029" s="108"/>
      <c r="CD1029" s="108"/>
      <c r="CE1029" s="108"/>
      <c r="CF1029" s="108"/>
      <c r="CG1029" s="108"/>
      <c r="CH1029" s="108"/>
      <c r="CI1029" s="108"/>
      <c r="CJ1029" s="108"/>
      <c r="CK1029" s="108"/>
      <c r="CL1029" s="108"/>
      <c r="CM1029" s="108"/>
      <c r="CN1029" s="108"/>
      <c r="CO1029" s="108"/>
      <c r="CP1029" s="108"/>
      <c r="CQ1029" s="108"/>
      <c r="CR1029" s="108"/>
      <c r="CS1029" s="108"/>
      <c r="CT1029" s="108"/>
      <c r="CU1029" s="108"/>
      <c r="CV1029" s="108"/>
      <c r="CW1029" s="108"/>
      <c r="CX1029" s="108"/>
      <c r="CY1029" s="108"/>
      <c r="CZ1029" s="108"/>
      <c r="DA1029" s="108"/>
      <c r="DB1029" s="108"/>
      <c r="DC1029" s="108"/>
      <c r="DD1029" s="108"/>
      <c r="DE1029" s="108"/>
      <c r="DF1029" s="108"/>
      <c r="DG1029" s="108"/>
      <c r="DH1029" s="108"/>
      <c r="DI1029" s="108"/>
      <c r="DJ1029" s="108"/>
      <c r="DK1029" s="108"/>
      <c r="DL1029" s="108"/>
      <c r="DM1029" s="108"/>
      <c r="DN1029" s="108"/>
      <c r="DO1029" s="108"/>
      <c r="DP1029" s="108"/>
      <c r="DQ1029" s="108"/>
      <c r="DR1029" s="108"/>
      <c r="DS1029" s="108"/>
      <c r="DT1029" s="108"/>
      <c r="DU1029" s="108"/>
      <c r="DV1029" s="108"/>
      <c r="DW1029" s="108"/>
      <c r="DX1029" s="108"/>
      <c r="DY1029" s="108"/>
      <c r="DZ1029" s="108"/>
      <c r="EA1029" s="108"/>
      <c r="EB1029" s="108"/>
      <c r="EC1029" s="108"/>
      <c r="ED1029" s="108"/>
      <c r="EE1029" s="108"/>
      <c r="EF1029" s="108"/>
      <c r="EG1029" s="108"/>
      <c r="EH1029" s="108"/>
      <c r="EI1029" s="108"/>
      <c r="EJ1029" s="108"/>
      <c r="EK1029" s="108"/>
      <c r="EL1029" s="108"/>
      <c r="EM1029" s="108"/>
      <c r="EN1029" s="108"/>
      <c r="EO1029" s="108"/>
      <c r="EP1029" s="108"/>
      <c r="EQ1029" s="108"/>
      <c r="ER1029" s="108"/>
      <c r="ES1029" s="108"/>
      <c r="ET1029" s="108"/>
      <c r="EU1029" s="108"/>
      <c r="EV1029" s="108"/>
      <c r="EW1029" s="108"/>
      <c r="EX1029" s="108"/>
      <c r="EY1029" s="108"/>
      <c r="EZ1029" s="108"/>
      <c r="FA1029" s="108"/>
      <c r="FB1029" s="108"/>
      <c r="FC1029" s="108"/>
      <c r="FD1029" s="108"/>
      <c r="FE1029" s="108"/>
      <c r="FF1029" s="108"/>
      <c r="FG1029" s="108"/>
      <c r="FH1029" s="108"/>
      <c r="FI1029" s="108"/>
      <c r="FJ1029" s="108"/>
      <c r="FK1029" s="108"/>
      <c r="FL1029" s="108"/>
      <c r="FM1029" s="108"/>
      <c r="FN1029" s="108"/>
      <c r="FO1029" s="108"/>
      <c r="FP1029" s="108"/>
      <c r="FQ1029" s="108"/>
      <c r="FR1029" s="108"/>
      <c r="FS1029" s="108"/>
      <c r="FT1029" s="108"/>
      <c r="FU1029" s="108"/>
      <c r="FV1029" s="108"/>
      <c r="FW1029" s="108"/>
      <c r="FX1029" s="108"/>
      <c r="FY1029" s="108"/>
      <c r="FZ1029" s="108"/>
      <c r="GA1029" s="108"/>
      <c r="GB1029" s="108"/>
      <c r="GC1029" s="108"/>
      <c r="GD1029" s="108"/>
      <c r="GE1029" s="108"/>
      <c r="GF1029" s="108"/>
      <c r="GG1029" s="108"/>
      <c r="GH1029" s="108"/>
      <c r="GI1029" s="108"/>
      <c r="GJ1029" s="108"/>
      <c r="GK1029" s="108"/>
      <c r="GL1029" s="108"/>
      <c r="GM1029" s="108"/>
      <c r="GN1029" s="108"/>
      <c r="GO1029" s="108"/>
      <c r="GP1029" s="108"/>
      <c r="GQ1029" s="108"/>
      <c r="GR1029" s="108"/>
      <c r="GS1029" s="108"/>
      <c r="GT1029" s="108"/>
      <c r="GU1029" s="108"/>
      <c r="GV1029" s="108"/>
      <c r="GW1029" s="108"/>
      <c r="GX1029" s="108"/>
      <c r="GY1029" s="108"/>
      <c r="GZ1029" s="108"/>
      <c r="HA1029" s="108"/>
      <c r="HB1029" s="108"/>
      <c r="HC1029" s="108"/>
      <c r="HD1029" s="108"/>
      <c r="HE1029" s="108"/>
      <c r="HF1029" s="108"/>
      <c r="HG1029" s="108"/>
      <c r="HH1029" s="108"/>
      <c r="HI1029" s="108"/>
      <c r="HJ1029" s="108"/>
      <c r="HK1029" s="108"/>
      <c r="HL1029" s="108"/>
      <c r="HM1029" s="108"/>
      <c r="HN1029" s="108"/>
      <c r="HO1029" s="108"/>
      <c r="HP1029" s="108"/>
      <c r="HQ1029" s="108"/>
      <c r="HR1029" s="108"/>
      <c r="HS1029" s="108"/>
      <c r="HT1029" s="108"/>
      <c r="HU1029" s="108"/>
      <c r="HV1029" s="108"/>
      <c r="HW1029" s="108"/>
      <c r="HX1029" s="108"/>
      <c r="HY1029" s="108"/>
      <c r="HZ1029" s="108"/>
      <c r="IA1029" s="108"/>
      <c r="IB1029" s="108"/>
      <c r="IC1029" s="108"/>
      <c r="ID1029" s="108"/>
      <c r="IE1029" s="108"/>
      <c r="IF1029" s="108"/>
      <c r="IG1029" s="108"/>
      <c r="IH1029" s="108"/>
      <c r="II1029" s="108"/>
      <c r="IJ1029" s="108"/>
      <c r="IK1029" s="108"/>
      <c r="IL1029" s="108"/>
      <c r="IM1029" s="108"/>
      <c r="IN1029" s="108"/>
      <c r="IO1029" s="108"/>
      <c r="IP1029" s="108"/>
      <c r="IQ1029" s="108"/>
      <c r="IR1029" s="108"/>
      <c r="IS1029" s="108"/>
      <c r="IT1029" s="108"/>
      <c r="IU1029" s="108"/>
      <c r="IV1029" s="108"/>
    </row>
    <row r="1030" spans="1:256" ht="12.75" customHeight="1" x14ac:dyDescent="0.2">
      <c r="A1030" s="108" t="s">
        <v>852</v>
      </c>
      <c r="B1030" s="108" t="s">
        <v>134</v>
      </c>
      <c r="C1030" s="108" t="s">
        <v>3969</v>
      </c>
      <c r="D1030" s="123">
        <v>37377</v>
      </c>
      <c r="E1030" s="109" t="s">
        <v>4445</v>
      </c>
      <c r="F1030" s="120"/>
      <c r="G1030" s="120"/>
      <c r="H1030" s="108"/>
      <c r="I1030" s="108"/>
      <c r="J1030" s="120"/>
      <c r="K1030" s="108"/>
      <c r="L1030" s="108"/>
      <c r="M1030" s="120"/>
      <c r="N1030" s="108"/>
      <c r="O1030" s="108"/>
      <c r="P1030" s="120"/>
      <c r="Q1030" s="108"/>
      <c r="R1030" s="108"/>
      <c r="S1030" s="120"/>
      <c r="T1030" s="108"/>
      <c r="U1030" s="108"/>
      <c r="V1030" s="120"/>
      <c r="W1030" s="108"/>
      <c r="X1030" s="108"/>
      <c r="Y1030" s="120"/>
      <c r="Z1030" s="108"/>
      <c r="AA1030" s="108"/>
      <c r="AB1030" s="120"/>
      <c r="AC1030" s="108"/>
      <c r="AD1030" s="108"/>
      <c r="AE1030" s="120"/>
      <c r="AF1030" s="108"/>
      <c r="AG1030" s="108"/>
      <c r="AH1030" s="108"/>
      <c r="AI1030" s="108"/>
      <c r="AJ1030" s="108"/>
      <c r="AK1030" s="108"/>
      <c r="AL1030" s="108"/>
      <c r="AM1030" s="108"/>
      <c r="AN1030" s="108"/>
      <c r="AO1030" s="108"/>
      <c r="AP1030" s="108"/>
      <c r="AQ1030" s="108"/>
      <c r="AR1030" s="108"/>
      <c r="AS1030" s="108"/>
      <c r="AT1030" s="108"/>
      <c r="AU1030" s="108"/>
      <c r="AV1030" s="108"/>
      <c r="AW1030" s="108"/>
      <c r="AX1030" s="108"/>
      <c r="AY1030" s="108"/>
      <c r="AZ1030" s="108"/>
    </row>
    <row r="1031" spans="1:256" s="108" customFormat="1" x14ac:dyDescent="0.2">
      <c r="A1031" s="108" t="s">
        <v>156</v>
      </c>
      <c r="B1031" s="108" t="s">
        <v>118</v>
      </c>
      <c r="C1031" s="108" t="s">
        <v>2118</v>
      </c>
      <c r="D1031" s="123">
        <v>36903</v>
      </c>
      <c r="E1031" s="109" t="s">
        <v>268</v>
      </c>
      <c r="F1031" s="109" t="s">
        <v>4987</v>
      </c>
      <c r="G1031" s="120" t="s">
        <v>141</v>
      </c>
      <c r="H1031" s="108" t="s">
        <v>156</v>
      </c>
      <c r="I1031" s="116" t="s">
        <v>118</v>
      </c>
      <c r="J1031" s="120" t="s">
        <v>164</v>
      </c>
      <c r="K1031" s="108" t="s">
        <v>156</v>
      </c>
      <c r="L1031" s="116" t="s">
        <v>118</v>
      </c>
      <c r="M1031" s="120" t="s">
        <v>141</v>
      </c>
      <c r="O1031" s="116"/>
      <c r="P1031" s="120"/>
      <c r="R1031" s="116"/>
      <c r="S1031" s="120"/>
      <c r="U1031" s="116"/>
      <c r="V1031" s="120"/>
      <c r="X1031" s="116"/>
      <c r="Y1031" s="120"/>
      <c r="AA1031" s="116"/>
      <c r="AB1031" s="120"/>
      <c r="AD1031" s="116"/>
      <c r="AE1031" s="120"/>
      <c r="AG1031" s="116"/>
      <c r="AH1031" s="120"/>
      <c r="AJ1031" s="116"/>
      <c r="AK1031" s="120"/>
      <c r="AM1031" s="116"/>
      <c r="AN1031" s="120"/>
    </row>
    <row r="1032" spans="1:256" ht="12.75" customHeight="1" x14ac:dyDescent="0.2">
      <c r="A1032" s="108"/>
      <c r="B1032" s="108"/>
      <c r="C1032" s="108" t="s">
        <v>4988</v>
      </c>
      <c r="D1032" s="123">
        <v>33427</v>
      </c>
      <c r="E1032" s="109" t="s">
        <v>1103</v>
      </c>
      <c r="F1032" s="120" t="s">
        <v>452</v>
      </c>
      <c r="G1032" s="120"/>
      <c r="H1032" s="108"/>
      <c r="I1032" s="108"/>
      <c r="J1032" s="120"/>
      <c r="K1032" s="108" t="s">
        <v>202</v>
      </c>
      <c r="L1032" s="108" t="s">
        <v>134</v>
      </c>
      <c r="M1032" s="120" t="s">
        <v>247</v>
      </c>
      <c r="N1032" s="108" t="s">
        <v>202</v>
      </c>
      <c r="O1032" s="108" t="s">
        <v>134</v>
      </c>
      <c r="P1032" s="120" t="s">
        <v>247</v>
      </c>
      <c r="Q1032" s="108" t="s">
        <v>202</v>
      </c>
      <c r="R1032" s="108" t="s">
        <v>134</v>
      </c>
      <c r="S1032" s="120" t="s">
        <v>203</v>
      </c>
      <c r="T1032" s="108" t="s">
        <v>265</v>
      </c>
      <c r="U1032" s="108" t="s">
        <v>170</v>
      </c>
      <c r="V1032" s="120" t="s">
        <v>241</v>
      </c>
      <c r="W1032" s="108" t="s">
        <v>265</v>
      </c>
      <c r="X1032" s="108" t="s">
        <v>170</v>
      </c>
      <c r="Y1032" s="109" t="s">
        <v>266</v>
      </c>
      <c r="Z1032" s="108" t="s">
        <v>265</v>
      </c>
      <c r="AA1032" s="108" t="s">
        <v>170</v>
      </c>
      <c r="AB1032" s="109" t="s">
        <v>241</v>
      </c>
      <c r="AC1032" s="108" t="s">
        <v>202</v>
      </c>
      <c r="AD1032" s="108" t="s">
        <v>170</v>
      </c>
      <c r="AE1032" s="109" t="s">
        <v>203</v>
      </c>
      <c r="AF1032" s="108" t="s">
        <v>202</v>
      </c>
      <c r="AG1032" s="108" t="s">
        <v>170</v>
      </c>
      <c r="AH1032" s="109" t="s">
        <v>273</v>
      </c>
      <c r="AI1032" s="108"/>
      <c r="AJ1032" s="108"/>
      <c r="AK1032" s="108"/>
      <c r="AL1032" s="108"/>
      <c r="AM1032" s="108"/>
      <c r="AN1032" s="108"/>
      <c r="AO1032" s="108"/>
      <c r="AP1032" s="108"/>
      <c r="AQ1032" s="108"/>
      <c r="AR1032" s="108"/>
      <c r="AS1032" s="108"/>
      <c r="AT1032" s="108"/>
      <c r="AU1032" s="108"/>
      <c r="AV1032" s="108"/>
      <c r="AW1032" s="108"/>
      <c r="AX1032" s="108"/>
      <c r="AY1032" s="108"/>
      <c r="AZ1032" s="108"/>
      <c r="BA1032" s="108"/>
      <c r="BB1032" s="116"/>
      <c r="BC1032" s="120"/>
      <c r="BD1032" s="108"/>
      <c r="BE1032" s="116"/>
      <c r="BF1032" s="120"/>
      <c r="BG1032" s="108"/>
      <c r="BH1032" s="116"/>
      <c r="BI1032" s="120"/>
      <c r="BJ1032" s="108"/>
      <c r="BK1032" s="116"/>
      <c r="BL1032" s="120"/>
      <c r="BM1032" s="108"/>
      <c r="BN1032" s="116"/>
      <c r="BO1032" s="120"/>
      <c r="BP1032" s="108"/>
      <c r="BQ1032" s="108"/>
      <c r="BR1032" s="120"/>
      <c r="BS1032" s="116"/>
      <c r="BT1032" s="116"/>
      <c r="BU1032" s="116"/>
      <c r="BV1032" s="116"/>
      <c r="BW1032" s="116"/>
      <c r="BX1032" s="116"/>
      <c r="BY1032" s="108"/>
      <c r="BZ1032" s="108"/>
      <c r="CA1032" s="108"/>
      <c r="CB1032" s="108"/>
      <c r="CC1032" s="108"/>
      <c r="CD1032" s="108"/>
      <c r="CE1032" s="108"/>
      <c r="CF1032" s="108"/>
      <c r="CG1032" s="108"/>
      <c r="CH1032" s="108"/>
      <c r="CI1032" s="108"/>
      <c r="CJ1032" s="108"/>
      <c r="CK1032" s="108"/>
      <c r="CL1032" s="108"/>
      <c r="CM1032" s="108"/>
      <c r="CN1032" s="108"/>
      <c r="CO1032" s="108"/>
      <c r="CP1032" s="108"/>
      <c r="CQ1032" s="108"/>
      <c r="CR1032" s="108"/>
      <c r="CS1032" s="108"/>
      <c r="CT1032" s="108"/>
      <c r="CU1032" s="108"/>
      <c r="CV1032" s="108"/>
      <c r="CW1032" s="108"/>
      <c r="CX1032" s="108"/>
      <c r="CY1032" s="108"/>
      <c r="CZ1032" s="108"/>
      <c r="DA1032" s="108"/>
      <c r="DB1032" s="108"/>
      <c r="DC1032" s="108"/>
      <c r="DD1032" s="108"/>
      <c r="DE1032" s="108"/>
      <c r="DF1032" s="108"/>
      <c r="DG1032" s="108"/>
      <c r="DH1032" s="108"/>
      <c r="DI1032" s="108"/>
      <c r="DJ1032" s="108"/>
      <c r="DK1032" s="108"/>
      <c r="DL1032" s="108"/>
      <c r="DM1032" s="108"/>
      <c r="DN1032" s="108"/>
      <c r="DO1032" s="108"/>
      <c r="DP1032" s="108"/>
      <c r="DQ1032" s="108"/>
      <c r="DR1032" s="108"/>
      <c r="DS1032" s="108"/>
      <c r="DT1032" s="108"/>
      <c r="DU1032" s="108"/>
      <c r="DV1032" s="108"/>
      <c r="DW1032" s="108"/>
      <c r="DX1032" s="108"/>
      <c r="DY1032" s="108"/>
      <c r="DZ1032" s="108"/>
      <c r="EA1032" s="108"/>
      <c r="EB1032" s="108"/>
      <c r="EC1032" s="108"/>
      <c r="ED1032" s="108"/>
      <c r="EE1032" s="108"/>
      <c r="EF1032" s="108"/>
      <c r="EG1032" s="108"/>
      <c r="EH1032" s="108"/>
      <c r="EI1032" s="108"/>
      <c r="EJ1032" s="108"/>
      <c r="EK1032" s="108"/>
      <c r="EL1032" s="108"/>
      <c r="EM1032" s="108"/>
      <c r="EN1032" s="108"/>
      <c r="EO1032" s="108"/>
      <c r="EP1032" s="108"/>
      <c r="EQ1032" s="108"/>
      <c r="ER1032" s="108"/>
      <c r="ES1032" s="108"/>
      <c r="ET1032" s="108"/>
      <c r="EU1032" s="108"/>
      <c r="EV1032" s="108"/>
      <c r="EW1032" s="108"/>
      <c r="EX1032" s="108"/>
      <c r="EY1032" s="108"/>
      <c r="EZ1032" s="108"/>
      <c r="FA1032" s="108"/>
      <c r="FB1032" s="108"/>
      <c r="FC1032" s="108"/>
      <c r="FD1032" s="108"/>
      <c r="FE1032" s="108"/>
      <c r="FF1032" s="108"/>
      <c r="FG1032" s="108"/>
      <c r="FH1032" s="108"/>
      <c r="FI1032" s="108"/>
      <c r="FJ1032" s="108"/>
      <c r="FK1032" s="108"/>
      <c r="FL1032" s="108"/>
      <c r="FM1032" s="108"/>
      <c r="FN1032" s="108"/>
      <c r="FO1032" s="108"/>
      <c r="FP1032" s="108"/>
      <c r="FQ1032" s="108"/>
      <c r="FR1032" s="108"/>
      <c r="FS1032" s="108"/>
      <c r="FT1032" s="108"/>
      <c r="FU1032" s="108"/>
      <c r="FV1032" s="108"/>
      <c r="FW1032" s="108"/>
      <c r="FX1032" s="108"/>
      <c r="FY1032" s="108"/>
      <c r="FZ1032" s="108"/>
      <c r="GA1032" s="108"/>
      <c r="GB1032" s="108"/>
      <c r="GC1032" s="108"/>
      <c r="GD1032" s="108"/>
      <c r="GE1032" s="108"/>
      <c r="GF1032" s="108"/>
      <c r="GG1032" s="108"/>
      <c r="GH1032" s="108"/>
      <c r="GI1032" s="108"/>
      <c r="GJ1032" s="108"/>
      <c r="GK1032" s="108"/>
      <c r="GL1032" s="108"/>
      <c r="GM1032" s="108"/>
      <c r="GN1032" s="108"/>
      <c r="GO1032" s="108"/>
      <c r="GP1032" s="108"/>
      <c r="GQ1032" s="108"/>
      <c r="GR1032" s="108"/>
      <c r="GS1032" s="108"/>
      <c r="GT1032" s="108"/>
      <c r="GU1032" s="108"/>
      <c r="GV1032" s="108"/>
      <c r="GW1032" s="108"/>
      <c r="GX1032" s="108"/>
      <c r="GY1032" s="108"/>
      <c r="GZ1032" s="108"/>
      <c r="HA1032" s="108"/>
      <c r="HB1032" s="108"/>
      <c r="HC1032" s="108"/>
      <c r="HD1032" s="108"/>
      <c r="HE1032" s="108"/>
      <c r="HF1032" s="108"/>
      <c r="HG1032" s="108"/>
      <c r="HH1032" s="108"/>
      <c r="HI1032" s="108"/>
      <c r="HJ1032" s="108"/>
      <c r="HK1032" s="108"/>
      <c r="HL1032" s="108"/>
      <c r="HM1032" s="108"/>
      <c r="HN1032" s="108"/>
      <c r="HO1032" s="108"/>
      <c r="HP1032" s="108"/>
      <c r="HQ1032" s="108"/>
      <c r="HR1032" s="108"/>
      <c r="HS1032" s="108"/>
      <c r="HT1032" s="108"/>
      <c r="HU1032" s="108"/>
      <c r="HV1032" s="108"/>
      <c r="HW1032" s="108"/>
      <c r="HX1032" s="108"/>
      <c r="HY1032" s="108"/>
      <c r="HZ1032" s="108"/>
      <c r="IA1032" s="108"/>
      <c r="IB1032" s="108"/>
      <c r="IC1032" s="108"/>
      <c r="ID1032" s="108"/>
      <c r="IE1032" s="108"/>
      <c r="IF1032" s="108"/>
      <c r="IG1032" s="108"/>
      <c r="IH1032" s="108"/>
      <c r="II1032" s="108"/>
      <c r="IJ1032" s="108"/>
      <c r="IK1032" s="108"/>
      <c r="IL1032" s="108"/>
      <c r="IM1032" s="108"/>
      <c r="IN1032" s="108"/>
      <c r="IO1032" s="108"/>
      <c r="IP1032" s="108"/>
      <c r="IQ1032" s="108"/>
      <c r="IR1032" s="108"/>
      <c r="IS1032" s="108"/>
      <c r="IT1032" s="108"/>
      <c r="IU1032" s="108"/>
      <c r="IV1032" s="108"/>
    </row>
    <row r="1033" spans="1:256" s="108" customFormat="1" x14ac:dyDescent="0.2">
      <c r="A1033" s="108" t="s">
        <v>402</v>
      </c>
      <c r="B1033" s="108" t="s">
        <v>215</v>
      </c>
      <c r="C1033" s="108" t="s">
        <v>2417</v>
      </c>
      <c r="D1033" s="123">
        <v>37644</v>
      </c>
      <c r="E1033" s="109" t="s">
        <v>295</v>
      </c>
      <c r="F1033" s="120" t="s">
        <v>1150</v>
      </c>
      <c r="G1033" s="120" t="s">
        <v>393</v>
      </c>
      <c r="H1033" s="108" t="s">
        <v>402</v>
      </c>
      <c r="I1033" s="108" t="s">
        <v>215</v>
      </c>
      <c r="J1033" s="120" t="s">
        <v>393</v>
      </c>
      <c r="M1033" s="120"/>
      <c r="P1033" s="120"/>
      <c r="S1033" s="120"/>
      <c r="V1033" s="120"/>
      <c r="Y1033" s="120"/>
      <c r="AB1033" s="120"/>
      <c r="AE1033" s="120"/>
    </row>
    <row r="1034" spans="1:256" s="108" customFormat="1" x14ac:dyDescent="0.2">
      <c r="A1034" s="108" t="s">
        <v>194</v>
      </c>
      <c r="B1034" s="108" t="s">
        <v>324</v>
      </c>
      <c r="C1034" s="108" t="s">
        <v>3802</v>
      </c>
      <c r="D1034" s="123">
        <v>37660</v>
      </c>
      <c r="E1034" s="109" t="s">
        <v>1120</v>
      </c>
      <c r="F1034" s="109" t="s">
        <v>2989</v>
      </c>
      <c r="G1034" s="120" t="s">
        <v>196</v>
      </c>
      <c r="H1034" s="108" t="s">
        <v>274</v>
      </c>
      <c r="I1034" s="108" t="s">
        <v>324</v>
      </c>
      <c r="J1034" s="120" t="s">
        <v>228</v>
      </c>
      <c r="M1034" s="120"/>
      <c r="P1034" s="120"/>
      <c r="S1034" s="120"/>
      <c r="V1034" s="120"/>
      <c r="Y1034" s="120"/>
      <c r="AB1034" s="120"/>
      <c r="AE1034" s="120"/>
    </row>
    <row r="1035" spans="1:256" s="108" customFormat="1" x14ac:dyDescent="0.2">
      <c r="A1035" s="108" t="s">
        <v>402</v>
      </c>
      <c r="B1035" s="108" t="s">
        <v>134</v>
      </c>
      <c r="C1035" s="108" t="s">
        <v>3856</v>
      </c>
      <c r="D1035" s="123">
        <v>35205</v>
      </c>
      <c r="E1035" s="116" t="s">
        <v>3857</v>
      </c>
      <c r="F1035" s="120" t="s">
        <v>4989</v>
      </c>
      <c r="G1035" s="120" t="s">
        <v>164</v>
      </c>
      <c r="H1035" s="108" t="s">
        <v>399</v>
      </c>
      <c r="I1035" s="108" t="s">
        <v>134</v>
      </c>
      <c r="J1035" s="120" t="s">
        <v>141</v>
      </c>
      <c r="K1035" s="108" t="s">
        <v>402</v>
      </c>
      <c r="L1035" s="108" t="s">
        <v>330</v>
      </c>
      <c r="M1035" s="120" t="s">
        <v>393</v>
      </c>
      <c r="N1035" s="108" t="s">
        <v>402</v>
      </c>
      <c r="O1035" s="108" t="s">
        <v>330</v>
      </c>
      <c r="P1035" s="120" t="s">
        <v>393</v>
      </c>
      <c r="Q1035" s="108" t="s">
        <v>402</v>
      </c>
      <c r="R1035" s="108" t="s">
        <v>330</v>
      </c>
      <c r="S1035" s="120" t="s">
        <v>167</v>
      </c>
      <c r="T1035" s="108" t="s">
        <v>402</v>
      </c>
      <c r="U1035" s="108" t="s">
        <v>330</v>
      </c>
      <c r="V1035" s="120" t="s">
        <v>167</v>
      </c>
      <c r="W1035" s="108" t="s">
        <v>402</v>
      </c>
      <c r="X1035" s="108" t="s">
        <v>330</v>
      </c>
      <c r="Y1035" s="120" t="s">
        <v>167</v>
      </c>
      <c r="Z1035" s="108" t="s">
        <v>402</v>
      </c>
      <c r="AA1035" s="108" t="s">
        <v>330</v>
      </c>
      <c r="AB1035" s="120" t="s">
        <v>393</v>
      </c>
      <c r="AC1035" s="108" t="s">
        <v>402</v>
      </c>
      <c r="AD1035" s="108" t="s">
        <v>330</v>
      </c>
      <c r="AE1035" s="120" t="s">
        <v>393</v>
      </c>
    </row>
    <row r="1036" spans="1:256" s="108" customFormat="1" x14ac:dyDescent="0.2">
      <c r="A1036" s="108" t="s">
        <v>808</v>
      </c>
      <c r="B1036" s="108" t="s">
        <v>192</v>
      </c>
      <c r="C1036" s="108" t="s">
        <v>3721</v>
      </c>
      <c r="D1036" s="123">
        <v>36891</v>
      </c>
      <c r="E1036" s="109" t="s">
        <v>4990</v>
      </c>
      <c r="F1036" s="120" t="s">
        <v>295</v>
      </c>
      <c r="G1036" s="120" t="s">
        <v>1556</v>
      </c>
      <c r="H1036" s="108" t="s">
        <v>329</v>
      </c>
      <c r="I1036" s="108" t="s">
        <v>192</v>
      </c>
      <c r="J1036" s="120" t="s">
        <v>317</v>
      </c>
      <c r="M1036" s="120"/>
      <c r="P1036" s="120"/>
      <c r="S1036" s="120"/>
      <c r="V1036" s="120"/>
      <c r="Y1036" s="120"/>
      <c r="AB1036" s="120"/>
      <c r="AE1036" s="120"/>
    </row>
    <row r="1037" spans="1:256" s="108" customFormat="1" x14ac:dyDescent="0.2">
      <c r="A1037" s="108" t="s">
        <v>94</v>
      </c>
      <c r="B1037" s="108" t="s">
        <v>583</v>
      </c>
      <c r="C1037" s="108" t="s">
        <v>1840</v>
      </c>
      <c r="D1037" s="123">
        <v>36508</v>
      </c>
      <c r="E1037" s="109" t="s">
        <v>719</v>
      </c>
      <c r="F1037" s="120" t="s">
        <v>344</v>
      </c>
      <c r="G1037" s="120" t="s">
        <v>1839</v>
      </c>
      <c r="H1037" s="108" t="s">
        <v>184</v>
      </c>
      <c r="I1037" s="108" t="s">
        <v>583</v>
      </c>
      <c r="J1037" s="120"/>
      <c r="M1037" s="120"/>
      <c r="P1037" s="120"/>
      <c r="S1037" s="120"/>
      <c r="V1037" s="120"/>
      <c r="Y1037" s="120"/>
      <c r="AB1037" s="120"/>
      <c r="AE1037" s="120"/>
    </row>
    <row r="1038" spans="1:256" s="108" customFormat="1" x14ac:dyDescent="0.2">
      <c r="A1038" s="108" t="s">
        <v>305</v>
      </c>
      <c r="B1038" s="108" t="s">
        <v>583</v>
      </c>
      <c r="C1038" s="108" t="s">
        <v>3827</v>
      </c>
      <c r="D1038" s="123">
        <v>36707</v>
      </c>
      <c r="E1038" s="109" t="s">
        <v>344</v>
      </c>
      <c r="F1038" s="109" t="s">
        <v>344</v>
      </c>
      <c r="G1038" s="120" t="s">
        <v>221</v>
      </c>
      <c r="H1038" s="108" t="s">
        <v>315</v>
      </c>
      <c r="I1038" s="108" t="s">
        <v>583</v>
      </c>
      <c r="J1038" s="120" t="s">
        <v>273</v>
      </c>
      <c r="M1038" s="120"/>
      <c r="P1038" s="120"/>
      <c r="S1038" s="120"/>
      <c r="V1038" s="120"/>
      <c r="Y1038" s="120"/>
      <c r="AB1038" s="120"/>
      <c r="AE1038" s="120"/>
    </row>
    <row r="1039" spans="1:256" s="108" customFormat="1" x14ac:dyDescent="0.2">
      <c r="A1039" s="108" t="s">
        <v>2429</v>
      </c>
      <c r="B1039" s="108" t="s">
        <v>556</v>
      </c>
      <c r="C1039" s="108" t="s">
        <v>4991</v>
      </c>
      <c r="D1039" s="123">
        <v>37624</v>
      </c>
      <c r="E1039" s="109" t="s">
        <v>4449</v>
      </c>
      <c r="F1039" s="120"/>
      <c r="G1039" s="120"/>
      <c r="J1039" s="120"/>
      <c r="M1039" s="120"/>
      <c r="P1039" s="120"/>
      <c r="S1039" s="120"/>
      <c r="V1039" s="120"/>
      <c r="Y1039" s="120"/>
      <c r="AB1039" s="120"/>
      <c r="AE1039" s="120"/>
    </row>
    <row r="1040" spans="1:256" s="108" customFormat="1" x14ac:dyDescent="0.2">
      <c r="A1040" s="108" t="s">
        <v>284</v>
      </c>
      <c r="B1040" s="108" t="s">
        <v>316</v>
      </c>
      <c r="C1040" s="100" t="s">
        <v>1390</v>
      </c>
      <c r="D1040" s="40">
        <v>33722</v>
      </c>
      <c r="E1040" s="109" t="s">
        <v>1391</v>
      </c>
      <c r="F1040" s="100" t="s">
        <v>1391</v>
      </c>
      <c r="G1040" s="120" t="s">
        <v>1389</v>
      </c>
      <c r="H1040" s="100"/>
      <c r="I1040" s="100"/>
      <c r="J1040" s="127"/>
      <c r="K1040" s="100" t="s">
        <v>284</v>
      </c>
      <c r="L1040" s="100" t="s">
        <v>195</v>
      </c>
      <c r="M1040" s="127" t="s">
        <v>1389</v>
      </c>
      <c r="N1040" s="100" t="s">
        <v>284</v>
      </c>
      <c r="O1040" s="100" t="s">
        <v>195</v>
      </c>
      <c r="P1040" s="127" t="s">
        <v>1392</v>
      </c>
      <c r="Q1040" s="100" t="s">
        <v>284</v>
      </c>
      <c r="R1040" s="100" t="s">
        <v>195</v>
      </c>
      <c r="S1040" s="127" t="s">
        <v>204</v>
      </c>
      <c r="T1040" s="100" t="s">
        <v>284</v>
      </c>
      <c r="U1040" s="100" t="s">
        <v>195</v>
      </c>
      <c r="V1040" s="127" t="s">
        <v>1392</v>
      </c>
      <c r="W1040" s="100" t="s">
        <v>284</v>
      </c>
      <c r="X1040" s="100" t="s">
        <v>195</v>
      </c>
      <c r="Y1040" s="127" t="s">
        <v>1389</v>
      </c>
      <c r="Z1040" s="100" t="s">
        <v>284</v>
      </c>
      <c r="AA1040" s="100" t="s">
        <v>195</v>
      </c>
      <c r="AB1040" s="127" t="s">
        <v>731</v>
      </c>
      <c r="AC1040" s="100" t="s">
        <v>284</v>
      </c>
      <c r="AD1040" s="100" t="s">
        <v>195</v>
      </c>
      <c r="AE1040" s="127" t="s">
        <v>730</v>
      </c>
      <c r="AF1040" s="100" t="s">
        <v>329</v>
      </c>
      <c r="AG1040" s="100" t="s">
        <v>195</v>
      </c>
      <c r="AH1040" s="127" t="s">
        <v>240</v>
      </c>
      <c r="AI1040" s="100" t="s">
        <v>284</v>
      </c>
      <c r="AJ1040" s="100" t="s">
        <v>195</v>
      </c>
      <c r="AK1040" s="127" t="s">
        <v>592</v>
      </c>
      <c r="AL1040" s="100" t="s">
        <v>329</v>
      </c>
      <c r="AM1040" s="100" t="s">
        <v>195</v>
      </c>
      <c r="AN1040" s="127" t="s">
        <v>241</v>
      </c>
    </row>
    <row r="1041" spans="1:256" s="108" customFormat="1" x14ac:dyDescent="0.2">
      <c r="A1041" t="s">
        <v>288</v>
      </c>
      <c r="B1041" t="s">
        <v>275</v>
      </c>
      <c r="C1041" s="108" t="s">
        <v>2962</v>
      </c>
      <c r="D1041" s="123">
        <v>35746</v>
      </c>
      <c r="E1041" s="116" t="s">
        <v>2567</v>
      </c>
      <c r="F1041" s="116" t="s">
        <v>4992</v>
      </c>
      <c r="G1041" s="120" t="s">
        <v>291</v>
      </c>
      <c r="H1041" s="108" t="s">
        <v>288</v>
      </c>
      <c r="I1041" s="108" t="s">
        <v>275</v>
      </c>
      <c r="J1041" s="120" t="s">
        <v>732</v>
      </c>
      <c r="K1041" s="108" t="s">
        <v>288</v>
      </c>
      <c r="L1041" s="108" t="s">
        <v>275</v>
      </c>
      <c r="M1041" s="120" t="s">
        <v>594</v>
      </c>
      <c r="N1041" s="108" t="s">
        <v>288</v>
      </c>
      <c r="O1041" s="108" t="s">
        <v>275</v>
      </c>
      <c r="P1041" s="120" t="s">
        <v>1392</v>
      </c>
      <c r="Q1041" s="108" t="s">
        <v>284</v>
      </c>
      <c r="R1041" s="108" t="s">
        <v>275</v>
      </c>
      <c r="S1041" s="120" t="s">
        <v>196</v>
      </c>
      <c r="T1041" s="108" t="s">
        <v>284</v>
      </c>
      <c r="U1041" s="108" t="s">
        <v>275</v>
      </c>
      <c r="V1041" s="120" t="s">
        <v>201</v>
      </c>
      <c r="W1041" s="108" t="s">
        <v>284</v>
      </c>
      <c r="X1041" s="108" t="s">
        <v>275</v>
      </c>
      <c r="Y1041" s="120" t="s">
        <v>196</v>
      </c>
      <c r="AB1041" s="120"/>
      <c r="AE1041" s="120"/>
      <c r="BY1041" s="128"/>
    </row>
    <row r="1042" spans="1:256" s="108" customFormat="1" x14ac:dyDescent="0.2">
      <c r="A1042" s="108" t="s">
        <v>80</v>
      </c>
      <c r="B1042" s="108" t="s">
        <v>227</v>
      </c>
      <c r="C1042" s="108" t="s">
        <v>3755</v>
      </c>
      <c r="D1042" s="123">
        <v>36439</v>
      </c>
      <c r="E1042" s="116" t="s">
        <v>3756</v>
      </c>
      <c r="F1042" s="116" t="s">
        <v>4315</v>
      </c>
      <c r="G1042" s="120"/>
      <c r="H1042" s="108" t="s">
        <v>80</v>
      </c>
      <c r="I1042" s="108" t="s">
        <v>227</v>
      </c>
      <c r="J1042" s="120"/>
      <c r="K1042" s="108" t="s">
        <v>80</v>
      </c>
      <c r="L1042" s="108" t="s">
        <v>227</v>
      </c>
      <c r="M1042" s="120"/>
      <c r="N1042" s="108" t="s">
        <v>80</v>
      </c>
      <c r="O1042" s="108" t="s">
        <v>227</v>
      </c>
      <c r="P1042" s="120"/>
      <c r="Q1042" s="108" t="s">
        <v>80</v>
      </c>
      <c r="R1042" s="108" t="s">
        <v>227</v>
      </c>
      <c r="S1042" s="120"/>
      <c r="V1042" s="120"/>
      <c r="Y1042" s="120"/>
      <c r="AB1042" s="120"/>
      <c r="AE1042" s="120"/>
    </row>
    <row r="1043" spans="1:256" s="108" customFormat="1" x14ac:dyDescent="0.2">
      <c r="C1043" s="108" t="s">
        <v>3184</v>
      </c>
      <c r="D1043" s="123">
        <v>34514</v>
      </c>
      <c r="E1043" s="116" t="s">
        <v>585</v>
      </c>
      <c r="F1043" s="120" t="s">
        <v>621</v>
      </c>
      <c r="G1043" s="120"/>
      <c r="H1043" s="108" t="s">
        <v>284</v>
      </c>
      <c r="I1043" s="108" t="s">
        <v>195</v>
      </c>
      <c r="J1043" s="120" t="s">
        <v>317</v>
      </c>
      <c r="K1043" s="108" t="s">
        <v>329</v>
      </c>
      <c r="L1043" s="108" t="s">
        <v>306</v>
      </c>
      <c r="M1043" s="120" t="s">
        <v>241</v>
      </c>
      <c r="N1043" s="108" t="s">
        <v>308</v>
      </c>
      <c r="O1043" s="108" t="s">
        <v>306</v>
      </c>
      <c r="P1043" s="120" t="s">
        <v>1082</v>
      </c>
      <c r="S1043" s="120"/>
      <c r="T1043" s="108" t="s">
        <v>308</v>
      </c>
      <c r="U1043" s="108" t="s">
        <v>128</v>
      </c>
      <c r="V1043" s="120" t="s">
        <v>781</v>
      </c>
      <c r="W1043" s="108" t="s">
        <v>329</v>
      </c>
      <c r="X1043" s="108" t="s">
        <v>128</v>
      </c>
      <c r="Y1043" s="120" t="s">
        <v>317</v>
      </c>
      <c r="Z1043" s="108" t="s">
        <v>329</v>
      </c>
      <c r="AA1043" s="108" t="s">
        <v>128</v>
      </c>
      <c r="AB1043" s="120" t="s">
        <v>266</v>
      </c>
      <c r="AC1043" s="108" t="s">
        <v>329</v>
      </c>
      <c r="AD1043" s="108" t="s">
        <v>128</v>
      </c>
      <c r="AE1043" s="120" t="s">
        <v>580</v>
      </c>
    </row>
    <row r="1044" spans="1:256" s="108" customFormat="1" x14ac:dyDescent="0.2">
      <c r="C1044" s="108" t="s">
        <v>4993</v>
      </c>
      <c r="D1044" s="123">
        <v>34502</v>
      </c>
      <c r="E1044" s="109" t="s">
        <v>4994</v>
      </c>
      <c r="F1044" s="108" t="s">
        <v>1948</v>
      </c>
      <c r="G1044" s="120"/>
      <c r="J1044" s="120"/>
      <c r="K1044" s="108" t="s">
        <v>329</v>
      </c>
      <c r="L1044" s="108" t="s">
        <v>140</v>
      </c>
      <c r="M1044" s="120" t="s">
        <v>273</v>
      </c>
      <c r="N1044" s="108" t="s">
        <v>308</v>
      </c>
      <c r="O1044" s="108" t="s">
        <v>140</v>
      </c>
      <c r="P1044" s="120" t="s">
        <v>248</v>
      </c>
      <c r="Q1044" s="108" t="s">
        <v>308</v>
      </c>
      <c r="R1044" s="108" t="s">
        <v>306</v>
      </c>
      <c r="S1044" s="109" t="s">
        <v>233</v>
      </c>
      <c r="T1044" s="108" t="s">
        <v>376</v>
      </c>
      <c r="U1044" s="108" t="s">
        <v>261</v>
      </c>
      <c r="V1044" s="109" t="s">
        <v>1087</v>
      </c>
      <c r="W1044" s="108" t="s">
        <v>329</v>
      </c>
      <c r="X1044" s="108" t="s">
        <v>140</v>
      </c>
      <c r="Y1044" s="109" t="s">
        <v>216</v>
      </c>
      <c r="Z1044" s="108" t="s">
        <v>329</v>
      </c>
      <c r="AA1044" s="108" t="s">
        <v>140</v>
      </c>
      <c r="AB1044" s="109" t="s">
        <v>248</v>
      </c>
      <c r="AC1044" s="108" t="s">
        <v>284</v>
      </c>
      <c r="AD1044" s="108" t="s">
        <v>140</v>
      </c>
      <c r="AE1044" s="109" t="s">
        <v>228</v>
      </c>
      <c r="AF1044" s="108" t="s">
        <v>379</v>
      </c>
      <c r="AG1044" s="108" t="s">
        <v>140</v>
      </c>
      <c r="AH1044" s="109" t="s">
        <v>809</v>
      </c>
    </row>
    <row r="1045" spans="1:256" s="108" customFormat="1" x14ac:dyDescent="0.2">
      <c r="A1045" s="108" t="s">
        <v>397</v>
      </c>
      <c r="B1045" s="108" t="s">
        <v>275</v>
      </c>
      <c r="C1045" s="108" t="s">
        <v>4995</v>
      </c>
      <c r="D1045" s="123">
        <v>36343</v>
      </c>
      <c r="E1045" s="109" t="s">
        <v>698</v>
      </c>
      <c r="F1045" s="120"/>
      <c r="G1045" s="120" t="s">
        <v>398</v>
      </c>
      <c r="J1045" s="120"/>
      <c r="M1045" s="120"/>
      <c r="P1045" s="120"/>
      <c r="S1045" s="120"/>
      <c r="V1045" s="120"/>
      <c r="Y1045" s="120"/>
      <c r="AB1045" s="120"/>
      <c r="AE1045" s="120"/>
    </row>
    <row r="1046" spans="1:256" ht="12.75" customHeight="1" x14ac:dyDescent="0.2">
      <c r="A1046" s="108" t="s">
        <v>147</v>
      </c>
      <c r="B1046" s="108" t="s">
        <v>306</v>
      </c>
      <c r="C1046" s="108" t="s">
        <v>2111</v>
      </c>
      <c r="D1046" s="123">
        <v>35044</v>
      </c>
      <c r="E1046" s="116" t="s">
        <v>607</v>
      </c>
      <c r="F1046" s="120" t="s">
        <v>607</v>
      </c>
      <c r="G1046" s="120"/>
      <c r="H1046" s="108" t="s">
        <v>147</v>
      </c>
      <c r="I1046" s="108" t="s">
        <v>306</v>
      </c>
      <c r="J1046" s="120"/>
      <c r="K1046" s="108" t="s">
        <v>127</v>
      </c>
      <c r="L1046" s="108" t="s">
        <v>306</v>
      </c>
      <c r="M1046" s="120"/>
      <c r="N1046" s="108" t="s">
        <v>127</v>
      </c>
      <c r="O1046" s="108" t="s">
        <v>185</v>
      </c>
      <c r="P1046" s="120"/>
      <c r="Q1046" s="108" t="s">
        <v>133</v>
      </c>
      <c r="R1046" s="108" t="s">
        <v>185</v>
      </c>
      <c r="S1046" s="120"/>
      <c r="T1046" s="108" t="s">
        <v>147</v>
      </c>
      <c r="U1046" s="108" t="s">
        <v>185</v>
      </c>
      <c r="V1046" s="120"/>
      <c r="W1046" s="108" t="s">
        <v>147</v>
      </c>
      <c r="X1046" s="108" t="s">
        <v>185</v>
      </c>
      <c r="Y1046" s="120"/>
      <c r="Z1046" s="108"/>
      <c r="AA1046" s="108"/>
      <c r="AB1046" s="120"/>
      <c r="AC1046" s="108"/>
      <c r="AD1046" s="108"/>
      <c r="AE1046" s="120"/>
      <c r="AF1046" s="108"/>
      <c r="AG1046" s="108"/>
      <c r="AH1046" s="108"/>
      <c r="AI1046" s="108"/>
      <c r="AJ1046" s="108"/>
      <c r="AK1046" s="108"/>
      <c r="AL1046" s="108"/>
      <c r="AM1046" s="108"/>
      <c r="AN1046" s="108"/>
      <c r="AO1046" s="108"/>
      <c r="AP1046" s="108"/>
      <c r="AQ1046" s="108"/>
      <c r="AR1046" s="108"/>
      <c r="AS1046" s="108"/>
      <c r="AT1046" s="108"/>
      <c r="AU1046" s="108"/>
      <c r="AV1046" s="108"/>
      <c r="AW1046" s="108"/>
      <c r="AX1046" s="108"/>
      <c r="AY1046" s="108"/>
      <c r="AZ1046" s="108"/>
      <c r="BA1046" s="108"/>
      <c r="BB1046" s="108"/>
      <c r="BC1046" s="108"/>
      <c r="BD1046" s="108"/>
      <c r="BE1046" s="108"/>
      <c r="BF1046" s="108"/>
      <c r="BG1046" s="108"/>
      <c r="BH1046" s="108"/>
      <c r="BI1046" s="108"/>
      <c r="BJ1046" s="108"/>
      <c r="BK1046" s="108"/>
      <c r="BL1046" s="108"/>
      <c r="BM1046" s="108"/>
      <c r="BN1046" s="108"/>
      <c r="BO1046" s="108"/>
      <c r="BP1046" s="108"/>
      <c r="BQ1046" s="108"/>
      <c r="BR1046" s="108"/>
      <c r="BS1046" s="108"/>
      <c r="BT1046" s="108"/>
      <c r="BU1046" s="108"/>
      <c r="BV1046" s="108"/>
      <c r="BW1046" s="108"/>
      <c r="BX1046" s="108"/>
      <c r="BY1046" s="108"/>
      <c r="BZ1046" s="108"/>
      <c r="CA1046" s="108"/>
      <c r="CB1046" s="108"/>
      <c r="CC1046" s="108"/>
      <c r="CD1046" s="108"/>
      <c r="CE1046" s="108"/>
      <c r="CF1046" s="108"/>
      <c r="CG1046" s="108"/>
      <c r="CH1046" s="108"/>
      <c r="CI1046" s="108"/>
      <c r="CJ1046" s="108"/>
      <c r="CK1046" s="108"/>
      <c r="CL1046" s="108"/>
      <c r="CM1046" s="108"/>
      <c r="CN1046" s="108"/>
      <c r="CO1046" s="108"/>
      <c r="CP1046" s="108"/>
      <c r="CQ1046" s="108"/>
      <c r="CR1046" s="108"/>
      <c r="CS1046" s="108"/>
      <c r="CT1046" s="108"/>
      <c r="CU1046" s="108"/>
      <c r="CV1046" s="108"/>
      <c r="CW1046" s="108"/>
      <c r="CX1046" s="108"/>
      <c r="CY1046" s="108"/>
      <c r="CZ1046" s="108"/>
      <c r="DA1046" s="108"/>
      <c r="DB1046" s="108"/>
      <c r="DC1046" s="108"/>
      <c r="DD1046" s="108"/>
      <c r="DE1046" s="108"/>
      <c r="DF1046" s="108"/>
      <c r="DG1046" s="108"/>
      <c r="DH1046" s="108"/>
      <c r="DI1046" s="108"/>
      <c r="DJ1046" s="108"/>
      <c r="DK1046" s="108"/>
      <c r="DL1046" s="108"/>
      <c r="DM1046" s="108"/>
      <c r="DN1046" s="108"/>
      <c r="DO1046" s="108"/>
      <c r="DP1046" s="108"/>
      <c r="DQ1046" s="108"/>
      <c r="DR1046" s="108"/>
      <c r="DS1046" s="108"/>
      <c r="DT1046" s="108"/>
      <c r="DU1046" s="108"/>
      <c r="DV1046" s="108"/>
      <c r="DW1046" s="108"/>
      <c r="DX1046" s="108"/>
      <c r="DY1046" s="108"/>
      <c r="DZ1046" s="108"/>
      <c r="EA1046" s="108"/>
      <c r="EB1046" s="108"/>
      <c r="EC1046" s="108"/>
      <c r="ED1046" s="108"/>
      <c r="EE1046" s="108"/>
      <c r="EF1046" s="108"/>
      <c r="EG1046" s="108"/>
      <c r="EH1046" s="108"/>
      <c r="EI1046" s="108"/>
      <c r="EJ1046" s="108"/>
      <c r="EK1046" s="108"/>
      <c r="EL1046" s="108"/>
      <c r="EM1046" s="108"/>
      <c r="EN1046" s="108"/>
      <c r="EO1046" s="108"/>
      <c r="EP1046" s="108"/>
      <c r="EQ1046" s="108"/>
      <c r="ER1046" s="108"/>
      <c r="ES1046" s="108"/>
      <c r="ET1046" s="108"/>
      <c r="EU1046" s="108"/>
      <c r="EV1046" s="108"/>
      <c r="EW1046" s="108"/>
      <c r="EX1046" s="108"/>
      <c r="EY1046" s="108"/>
      <c r="EZ1046" s="108"/>
      <c r="FA1046" s="108"/>
      <c r="FB1046" s="108"/>
      <c r="FC1046" s="108"/>
      <c r="FD1046" s="108"/>
      <c r="FE1046" s="108"/>
      <c r="FF1046" s="108"/>
      <c r="FG1046" s="108"/>
      <c r="FH1046" s="108"/>
      <c r="FI1046" s="108"/>
      <c r="FJ1046" s="108"/>
      <c r="FK1046" s="108"/>
      <c r="FL1046" s="108"/>
      <c r="FM1046" s="108"/>
      <c r="FN1046" s="108"/>
      <c r="FO1046" s="108"/>
      <c r="FP1046" s="108"/>
      <c r="FQ1046" s="108"/>
      <c r="FR1046" s="108"/>
      <c r="FS1046" s="108"/>
      <c r="FT1046" s="108"/>
      <c r="FU1046" s="108"/>
      <c r="FV1046" s="108"/>
      <c r="FW1046" s="108"/>
      <c r="FX1046" s="108"/>
      <c r="FY1046" s="108"/>
      <c r="FZ1046" s="108"/>
      <c r="GA1046" s="108"/>
      <c r="GB1046" s="108"/>
      <c r="GC1046" s="108"/>
      <c r="GD1046" s="108"/>
      <c r="GE1046" s="108"/>
      <c r="GF1046" s="108"/>
      <c r="GG1046" s="108"/>
      <c r="GH1046" s="108"/>
      <c r="GI1046" s="108"/>
      <c r="GJ1046" s="108"/>
      <c r="GK1046" s="108"/>
      <c r="GL1046" s="108"/>
      <c r="GM1046" s="108"/>
      <c r="GN1046" s="108"/>
      <c r="GO1046" s="108"/>
      <c r="GP1046" s="108"/>
      <c r="GQ1046" s="108"/>
      <c r="GR1046" s="108"/>
      <c r="GS1046" s="108"/>
      <c r="GT1046" s="108"/>
      <c r="GU1046" s="108"/>
      <c r="GV1046" s="108"/>
      <c r="GW1046" s="108"/>
      <c r="GX1046" s="108"/>
      <c r="GY1046" s="108"/>
      <c r="GZ1046" s="108"/>
      <c r="HA1046" s="108"/>
      <c r="HB1046" s="108"/>
      <c r="HC1046" s="108"/>
      <c r="HD1046" s="108"/>
      <c r="HE1046" s="108"/>
      <c r="HF1046" s="108"/>
      <c r="HG1046" s="108"/>
      <c r="HH1046" s="108"/>
      <c r="HI1046" s="108"/>
      <c r="HJ1046" s="108"/>
      <c r="HK1046" s="108"/>
      <c r="HL1046" s="108"/>
      <c r="HM1046" s="108"/>
      <c r="HN1046" s="108"/>
      <c r="HO1046" s="108"/>
      <c r="HP1046" s="108"/>
      <c r="HQ1046" s="108"/>
      <c r="HR1046" s="108"/>
      <c r="HS1046" s="108"/>
      <c r="HT1046" s="108"/>
      <c r="HU1046" s="108"/>
      <c r="HV1046" s="108"/>
      <c r="HW1046" s="108"/>
      <c r="HX1046" s="108"/>
      <c r="HY1046" s="108"/>
      <c r="HZ1046" s="108"/>
      <c r="IA1046" s="108"/>
      <c r="IB1046" s="108"/>
      <c r="IC1046" s="108"/>
      <c r="ID1046" s="108"/>
      <c r="IE1046" s="108"/>
      <c r="IF1046" s="108"/>
      <c r="IG1046" s="108"/>
      <c r="IH1046" s="108"/>
      <c r="II1046" s="108"/>
      <c r="IJ1046" s="108"/>
      <c r="IK1046" s="108"/>
      <c r="IL1046" s="108"/>
      <c r="IM1046" s="108"/>
      <c r="IN1046" s="108"/>
      <c r="IO1046" s="108"/>
      <c r="IP1046" s="108"/>
      <c r="IQ1046" s="108"/>
      <c r="IR1046" s="108"/>
      <c r="IS1046" s="108"/>
      <c r="IT1046" s="108"/>
      <c r="IU1046" s="108"/>
      <c r="IV1046" s="108"/>
    </row>
    <row r="1047" spans="1:256" s="108" customFormat="1" x14ac:dyDescent="0.2">
      <c r="C1047" s="108" t="s">
        <v>4996</v>
      </c>
      <c r="D1047" s="123">
        <v>35685</v>
      </c>
      <c r="E1047" s="109" t="s">
        <v>121</v>
      </c>
      <c r="F1047" s="120" t="s">
        <v>338</v>
      </c>
      <c r="G1047" s="120"/>
      <c r="H1047" s="108" t="s">
        <v>575</v>
      </c>
      <c r="I1047" s="108" t="s">
        <v>227</v>
      </c>
      <c r="J1047" s="120" t="s">
        <v>203</v>
      </c>
      <c r="K1047" s="108" t="s">
        <v>308</v>
      </c>
      <c r="L1047" s="108" t="s">
        <v>81</v>
      </c>
      <c r="M1047" s="120" t="s">
        <v>203</v>
      </c>
      <c r="N1047" s="108" t="s">
        <v>329</v>
      </c>
      <c r="O1047" s="108" t="s">
        <v>81</v>
      </c>
      <c r="P1047" s="120" t="s">
        <v>339</v>
      </c>
      <c r="S1047" s="120"/>
      <c r="V1047" s="120"/>
      <c r="Y1047" s="120"/>
      <c r="AB1047" s="120"/>
      <c r="AE1047" s="120"/>
      <c r="BB1047" s="109"/>
      <c r="BC1047" s="109"/>
      <c r="BE1047" s="109"/>
      <c r="BF1047" s="109"/>
      <c r="BH1047" s="109"/>
      <c r="BI1047" s="109"/>
      <c r="BK1047" s="109"/>
      <c r="BL1047" s="109"/>
      <c r="BN1047" s="109"/>
      <c r="BO1047" s="109"/>
      <c r="BQ1047" s="123"/>
      <c r="BR1047" s="109"/>
      <c r="BS1047" s="116"/>
      <c r="BU1047" s="120"/>
      <c r="BV1047" s="116"/>
      <c r="BW1047" s="116"/>
      <c r="BX1047" s="125"/>
    </row>
    <row r="1048" spans="1:256" s="108" customFormat="1" x14ac:dyDescent="0.2">
      <c r="A1048" s="108" t="s">
        <v>315</v>
      </c>
      <c r="B1048" s="108" t="s">
        <v>177</v>
      </c>
      <c r="C1048" s="108" t="s">
        <v>4997</v>
      </c>
      <c r="D1048" s="123">
        <v>36689</v>
      </c>
      <c r="E1048" s="109" t="s">
        <v>719</v>
      </c>
      <c r="F1048" s="120"/>
      <c r="G1048" s="120" t="s">
        <v>241</v>
      </c>
      <c r="J1048" s="120"/>
      <c r="M1048" s="120"/>
      <c r="P1048" s="120"/>
      <c r="S1048" s="120"/>
      <c r="V1048" s="120"/>
      <c r="Y1048" s="120"/>
      <c r="AB1048" s="120"/>
      <c r="AE1048" s="120"/>
    </row>
    <row r="1049" spans="1:256" s="108" customFormat="1" x14ac:dyDescent="0.2">
      <c r="A1049" s="108" t="s">
        <v>202</v>
      </c>
      <c r="B1049" s="108" t="s">
        <v>128</v>
      </c>
      <c r="C1049" s="108" t="s">
        <v>3816</v>
      </c>
      <c r="D1049" s="123">
        <v>37048</v>
      </c>
      <c r="E1049" s="109" t="s">
        <v>344</v>
      </c>
      <c r="F1049" s="120" t="s">
        <v>441</v>
      </c>
      <c r="G1049" s="120" t="s">
        <v>241</v>
      </c>
      <c r="H1049" s="108" t="s">
        <v>202</v>
      </c>
      <c r="I1049" s="108" t="s">
        <v>128</v>
      </c>
      <c r="J1049" s="120" t="s">
        <v>241</v>
      </c>
      <c r="M1049" s="120"/>
      <c r="P1049" s="120"/>
      <c r="S1049" s="120"/>
      <c r="V1049" s="120"/>
      <c r="Y1049" s="120"/>
      <c r="AB1049" s="120"/>
      <c r="AE1049" s="120"/>
    </row>
    <row r="1050" spans="1:256" s="108" customFormat="1" x14ac:dyDescent="0.2">
      <c r="A1050" s="108" t="s">
        <v>127</v>
      </c>
      <c r="B1050" s="108" t="s">
        <v>170</v>
      </c>
      <c r="C1050" s="108" t="s">
        <v>3482</v>
      </c>
      <c r="D1050" s="123">
        <v>36920</v>
      </c>
      <c r="E1050" s="109" t="s">
        <v>4998</v>
      </c>
      <c r="F1050" s="120" t="s">
        <v>144</v>
      </c>
      <c r="G1050" s="120"/>
      <c r="H1050" s="108" t="s">
        <v>133</v>
      </c>
      <c r="I1050" s="108" t="s">
        <v>170</v>
      </c>
      <c r="J1050" s="120"/>
      <c r="M1050" s="120"/>
      <c r="P1050" s="120"/>
      <c r="S1050" s="120"/>
      <c r="V1050" s="120"/>
      <c r="Y1050" s="120"/>
      <c r="AB1050" s="120"/>
      <c r="AE1050" s="120"/>
    </row>
    <row r="1051" spans="1:256" s="108" customFormat="1" x14ac:dyDescent="0.2">
      <c r="C1051" s="108" t="s">
        <v>4999</v>
      </c>
      <c r="D1051" s="123">
        <v>33520</v>
      </c>
      <c r="E1051" s="109" t="s">
        <v>2267</v>
      </c>
      <c r="F1051" s="109" t="s">
        <v>447</v>
      </c>
      <c r="G1051" s="120"/>
      <c r="J1051" s="109"/>
      <c r="K1051" s="108" t="s">
        <v>274</v>
      </c>
      <c r="L1051" s="108" t="s">
        <v>134</v>
      </c>
      <c r="M1051" s="109" t="s">
        <v>234</v>
      </c>
      <c r="N1051" s="108" t="s">
        <v>274</v>
      </c>
      <c r="O1051" s="108" t="s">
        <v>134</v>
      </c>
      <c r="P1051" s="109" t="s">
        <v>234</v>
      </c>
      <c r="Q1051" s="108" t="s">
        <v>274</v>
      </c>
      <c r="R1051" s="108" t="s">
        <v>134</v>
      </c>
      <c r="S1051" s="120" t="s">
        <v>234</v>
      </c>
      <c r="T1051" s="108" t="s">
        <v>274</v>
      </c>
      <c r="U1051" s="108" t="s">
        <v>454</v>
      </c>
      <c r="V1051" s="120" t="s">
        <v>234</v>
      </c>
      <c r="W1051" s="108" t="s">
        <v>274</v>
      </c>
      <c r="X1051" s="108" t="s">
        <v>454</v>
      </c>
      <c r="Y1051" s="120" t="s">
        <v>269</v>
      </c>
      <c r="Z1051" s="108" t="s">
        <v>274</v>
      </c>
      <c r="AA1051" s="108" t="s">
        <v>454</v>
      </c>
      <c r="AB1051" s="120" t="s">
        <v>234</v>
      </c>
      <c r="AC1051" s="108" t="s">
        <v>274</v>
      </c>
      <c r="AD1051" s="108" t="s">
        <v>454</v>
      </c>
      <c r="AE1051" s="120" t="s">
        <v>201</v>
      </c>
      <c r="AF1051" s="108" t="s">
        <v>274</v>
      </c>
      <c r="AG1051" s="108" t="s">
        <v>454</v>
      </c>
      <c r="AH1051" s="120" t="s">
        <v>269</v>
      </c>
      <c r="AI1051" s="108" t="s">
        <v>274</v>
      </c>
      <c r="AJ1051" s="108" t="s">
        <v>454</v>
      </c>
      <c r="AK1051" s="120" t="s">
        <v>248</v>
      </c>
      <c r="AL1051" s="108" t="s">
        <v>555</v>
      </c>
      <c r="AM1051" s="108" t="s">
        <v>454</v>
      </c>
      <c r="AN1051" s="120" t="s">
        <v>161</v>
      </c>
    </row>
    <row r="1052" spans="1:256" s="108" customFormat="1" x14ac:dyDescent="0.2">
      <c r="A1052" s="108" t="s">
        <v>386</v>
      </c>
      <c r="B1052" s="108" t="s">
        <v>207</v>
      </c>
      <c r="C1052" s="108" t="s">
        <v>973</v>
      </c>
      <c r="D1052" s="123">
        <v>36439</v>
      </c>
      <c r="E1052" s="109" t="s">
        <v>677</v>
      </c>
      <c r="F1052" s="120" t="s">
        <v>99</v>
      </c>
      <c r="G1052" s="120" t="s">
        <v>393</v>
      </c>
      <c r="H1052" s="108" t="s">
        <v>399</v>
      </c>
      <c r="I1052" s="108" t="s">
        <v>207</v>
      </c>
      <c r="J1052" s="120" t="s">
        <v>393</v>
      </c>
      <c r="K1052" s="108" t="s">
        <v>402</v>
      </c>
      <c r="L1052" s="108" t="s">
        <v>207</v>
      </c>
      <c r="M1052" s="120" t="s">
        <v>393</v>
      </c>
      <c r="N1052" s="108" t="s">
        <v>402</v>
      </c>
      <c r="O1052" s="108" t="s">
        <v>207</v>
      </c>
      <c r="P1052" s="120" t="s">
        <v>164</v>
      </c>
      <c r="Q1052" s="108" t="s">
        <v>397</v>
      </c>
      <c r="R1052" s="108" t="s">
        <v>207</v>
      </c>
      <c r="S1052" s="120" t="s">
        <v>398</v>
      </c>
      <c r="V1052" s="120"/>
      <c r="Y1052" s="120"/>
      <c r="AB1052" s="120"/>
      <c r="AE1052" s="120"/>
    </row>
    <row r="1053" spans="1:256" s="108" customFormat="1" x14ac:dyDescent="0.2">
      <c r="A1053" s="108" t="s">
        <v>80</v>
      </c>
      <c r="B1053" s="108" t="s">
        <v>192</v>
      </c>
      <c r="C1053" s="108" t="s">
        <v>5000</v>
      </c>
      <c r="D1053" s="123">
        <v>37512</v>
      </c>
      <c r="E1053" s="109" t="s">
        <v>4503</v>
      </c>
      <c r="F1053" s="120"/>
      <c r="G1053" s="120" t="s">
        <v>3661</v>
      </c>
      <c r="J1053" s="120"/>
      <c r="M1053" s="120"/>
      <c r="P1053" s="120"/>
      <c r="S1053" s="120"/>
      <c r="V1053" s="120"/>
      <c r="Y1053" s="120"/>
      <c r="AB1053" s="120"/>
      <c r="AE1053" s="120"/>
    </row>
    <row r="1054" spans="1:256" s="108" customFormat="1" x14ac:dyDescent="0.2">
      <c r="C1054" s="108" t="s">
        <v>5001</v>
      </c>
      <c r="D1054" s="123">
        <v>34907</v>
      </c>
      <c r="E1054" s="109" t="s">
        <v>516</v>
      </c>
      <c r="F1054" s="109" t="s">
        <v>5002</v>
      </c>
      <c r="G1054" s="120"/>
      <c r="I1054" s="109"/>
      <c r="J1054" s="109"/>
      <c r="K1054" s="108" t="s">
        <v>340</v>
      </c>
      <c r="L1054" s="109" t="s">
        <v>95</v>
      </c>
      <c r="M1054" s="109" t="s">
        <v>632</v>
      </c>
      <c r="N1054" s="108" t="s">
        <v>367</v>
      </c>
      <c r="O1054" s="109" t="s">
        <v>192</v>
      </c>
      <c r="P1054" s="109" t="s">
        <v>341</v>
      </c>
      <c r="Q1054" s="108" t="s">
        <v>332</v>
      </c>
      <c r="R1054" s="109" t="s">
        <v>192</v>
      </c>
      <c r="S1054" s="109" t="s">
        <v>5003</v>
      </c>
      <c r="T1054" s="108" t="s">
        <v>370</v>
      </c>
      <c r="U1054" s="109" t="s">
        <v>192</v>
      </c>
      <c r="V1054" s="109" t="s">
        <v>1540</v>
      </c>
      <c r="W1054" s="108" t="s">
        <v>332</v>
      </c>
      <c r="X1054" s="109" t="s">
        <v>192</v>
      </c>
      <c r="Y1054" s="109" t="s">
        <v>3530</v>
      </c>
      <c r="Z1054" s="108" t="s">
        <v>370</v>
      </c>
      <c r="AA1054" s="109" t="s">
        <v>192</v>
      </c>
      <c r="AB1054" s="109" t="s">
        <v>4952</v>
      </c>
      <c r="AD1054" s="109"/>
      <c r="AE1054" s="109"/>
      <c r="AG1054" s="109"/>
      <c r="AH1054" s="109"/>
      <c r="AJ1054" s="109"/>
      <c r="AK1054" s="109"/>
      <c r="AM1054" s="109"/>
      <c r="AN1054" s="109"/>
      <c r="AP1054" s="109"/>
      <c r="AQ1054" s="109"/>
      <c r="AS1054" s="109"/>
      <c r="AT1054" s="109"/>
      <c r="AV1054" s="109"/>
      <c r="AW1054" s="109"/>
      <c r="AY1054" s="109"/>
      <c r="AZ1054" s="109"/>
    </row>
    <row r="1055" spans="1:256" ht="12.75" customHeight="1" x14ac:dyDescent="0.2">
      <c r="A1055" s="108"/>
      <c r="C1055" s="108" t="s">
        <v>5004</v>
      </c>
      <c r="D1055" s="123">
        <v>35441</v>
      </c>
      <c r="E1055" s="109" t="s">
        <v>198</v>
      </c>
      <c r="F1055" s="120" t="s">
        <v>416</v>
      </c>
      <c r="G1055" s="120"/>
      <c r="H1055" s="108"/>
      <c r="I1055" s="108"/>
      <c r="J1055" s="120"/>
      <c r="K1055" s="108" t="s">
        <v>265</v>
      </c>
      <c r="L1055" s="108" t="s">
        <v>432</v>
      </c>
      <c r="M1055" s="120" t="s">
        <v>241</v>
      </c>
      <c r="N1055" s="108" t="s">
        <v>543</v>
      </c>
      <c r="O1055" s="108" t="s">
        <v>432</v>
      </c>
      <c r="P1055" s="120" t="s">
        <v>269</v>
      </c>
      <c r="Q1055" s="108" t="s">
        <v>258</v>
      </c>
      <c r="R1055" s="108" t="s">
        <v>432</v>
      </c>
      <c r="S1055" s="120" t="s">
        <v>241</v>
      </c>
      <c r="T1055" s="108"/>
      <c r="U1055" s="108"/>
      <c r="V1055" s="120"/>
      <c r="W1055" s="108"/>
      <c r="X1055" s="108"/>
      <c r="Y1055" s="120"/>
      <c r="Z1055" s="108"/>
      <c r="AA1055" s="108"/>
      <c r="AB1055" s="120"/>
      <c r="AC1055" s="108"/>
      <c r="AD1055" s="108"/>
      <c r="AE1055" s="120"/>
      <c r="AF1055" s="108"/>
      <c r="AG1055" s="108"/>
      <c r="AH1055" s="108"/>
      <c r="AI1055" s="108"/>
      <c r="AJ1055" s="108"/>
      <c r="AK1055" s="108"/>
      <c r="AL1055" s="108"/>
      <c r="AM1055" s="108"/>
      <c r="AN1055" s="108"/>
      <c r="AO1055" s="108"/>
      <c r="AP1055" s="108"/>
      <c r="AQ1055" s="108"/>
      <c r="AR1055" s="108"/>
      <c r="AS1055" s="108"/>
      <c r="AT1055" s="108"/>
      <c r="AU1055" s="108"/>
      <c r="AV1055" s="108"/>
      <c r="AW1055" s="108"/>
      <c r="AX1055" s="108"/>
      <c r="AY1055" s="108"/>
      <c r="AZ1055" s="108"/>
      <c r="BA1055" s="108"/>
      <c r="BB1055" s="108"/>
      <c r="BC1055" s="108"/>
      <c r="BD1055" s="108"/>
      <c r="BE1055" s="108"/>
      <c r="BF1055" s="108"/>
      <c r="BG1055" s="108"/>
      <c r="BH1055" s="108"/>
      <c r="BI1055" s="108"/>
      <c r="BJ1055" s="108"/>
      <c r="BK1055" s="108"/>
      <c r="BL1055" s="108"/>
      <c r="BM1055" s="108"/>
      <c r="BN1055" s="108"/>
      <c r="BO1055" s="108"/>
      <c r="BP1055" s="108"/>
      <c r="BQ1055" s="108"/>
      <c r="BR1055" s="108"/>
      <c r="BS1055" s="108"/>
      <c r="BT1055" s="108"/>
      <c r="BU1055" s="108"/>
      <c r="BV1055" s="108"/>
      <c r="BW1055" s="108"/>
      <c r="BX1055" s="108"/>
      <c r="BY1055" s="108"/>
      <c r="BZ1055" s="108"/>
      <c r="CA1055" s="108"/>
      <c r="CB1055" s="108"/>
      <c r="CC1055" s="108"/>
      <c r="CD1055" s="108"/>
      <c r="CE1055" s="108"/>
      <c r="CF1055" s="108"/>
      <c r="CG1055" s="108"/>
      <c r="CH1055" s="108"/>
      <c r="CI1055" s="108"/>
      <c r="CJ1055" s="108"/>
      <c r="CK1055" s="108"/>
      <c r="CL1055" s="108"/>
      <c r="CM1055" s="108"/>
      <c r="CN1055" s="108"/>
      <c r="CO1055" s="108"/>
      <c r="CP1055" s="108"/>
      <c r="CQ1055" s="108"/>
      <c r="CR1055" s="108"/>
      <c r="CS1055" s="108"/>
      <c r="CT1055" s="108"/>
      <c r="CU1055" s="108"/>
      <c r="CV1055" s="108"/>
      <c r="CW1055" s="108"/>
      <c r="CX1055" s="108"/>
      <c r="CY1055" s="108"/>
      <c r="CZ1055" s="108"/>
      <c r="DA1055" s="108"/>
      <c r="DB1055" s="108"/>
      <c r="DC1055" s="108"/>
      <c r="DD1055" s="108"/>
      <c r="DE1055" s="108"/>
      <c r="DF1055" s="108"/>
      <c r="DG1055" s="108"/>
      <c r="DH1055" s="108"/>
      <c r="DI1055" s="108"/>
      <c r="DJ1055" s="108"/>
      <c r="DK1055" s="108"/>
      <c r="DL1055" s="108"/>
      <c r="DM1055" s="108"/>
      <c r="DN1055" s="108"/>
      <c r="DO1055" s="108"/>
      <c r="DP1055" s="108"/>
      <c r="DQ1055" s="108"/>
      <c r="DR1055" s="108"/>
      <c r="DS1055" s="108"/>
      <c r="DT1055" s="108"/>
      <c r="DU1055" s="108"/>
      <c r="DV1055" s="108"/>
      <c r="DW1055" s="108"/>
      <c r="DX1055" s="108"/>
      <c r="DY1055" s="108"/>
      <c r="DZ1055" s="108"/>
      <c r="EA1055" s="108"/>
      <c r="EB1055" s="108"/>
      <c r="EC1055" s="108"/>
      <c r="ED1055" s="108"/>
      <c r="EE1055" s="108"/>
      <c r="EF1055" s="108"/>
      <c r="EG1055" s="108"/>
      <c r="EH1055" s="108"/>
      <c r="EI1055" s="108"/>
      <c r="EJ1055" s="108"/>
      <c r="EK1055" s="108"/>
      <c r="EL1055" s="108"/>
      <c r="EM1055" s="108"/>
      <c r="EN1055" s="108"/>
      <c r="EO1055" s="108"/>
      <c r="EP1055" s="108"/>
      <c r="EQ1055" s="108"/>
      <c r="ER1055" s="108"/>
      <c r="ES1055" s="108"/>
      <c r="ET1055" s="108"/>
      <c r="EU1055" s="108"/>
      <c r="EV1055" s="108"/>
      <c r="EW1055" s="108"/>
      <c r="EX1055" s="108"/>
      <c r="EY1055" s="108"/>
      <c r="EZ1055" s="108"/>
      <c r="FA1055" s="108"/>
      <c r="FB1055" s="108"/>
      <c r="FC1055" s="108"/>
      <c r="FD1055" s="108"/>
      <c r="FE1055" s="108"/>
      <c r="FF1055" s="108"/>
      <c r="FG1055" s="108"/>
      <c r="FH1055" s="108"/>
      <c r="FI1055" s="108"/>
      <c r="FJ1055" s="108"/>
      <c r="FK1055" s="108"/>
      <c r="FL1055" s="108"/>
      <c r="FM1055" s="108"/>
      <c r="FN1055" s="108"/>
      <c r="FO1055" s="108"/>
      <c r="FP1055" s="108"/>
      <c r="FQ1055" s="108"/>
      <c r="FR1055" s="108"/>
      <c r="FS1055" s="108"/>
      <c r="FT1055" s="108"/>
      <c r="FU1055" s="108"/>
      <c r="FV1055" s="108"/>
      <c r="FW1055" s="108"/>
      <c r="FX1055" s="108"/>
      <c r="FY1055" s="108"/>
      <c r="FZ1055" s="108"/>
      <c r="GA1055" s="108"/>
      <c r="GB1055" s="108"/>
      <c r="GC1055" s="108"/>
      <c r="GD1055" s="108"/>
      <c r="GE1055" s="108"/>
      <c r="GF1055" s="108"/>
      <c r="GG1055" s="108"/>
      <c r="GH1055" s="108"/>
      <c r="GI1055" s="108"/>
      <c r="GJ1055" s="108"/>
      <c r="GK1055" s="108"/>
      <c r="GL1055" s="108"/>
      <c r="GM1055" s="108"/>
      <c r="GN1055" s="108"/>
      <c r="GO1055" s="108"/>
      <c r="GP1055" s="108"/>
      <c r="GQ1055" s="108"/>
      <c r="GR1055" s="108"/>
      <c r="GS1055" s="108"/>
      <c r="GT1055" s="108"/>
      <c r="GU1055" s="108"/>
      <c r="GV1055" s="108"/>
      <c r="GW1055" s="108"/>
      <c r="GX1055" s="108"/>
      <c r="GY1055" s="108"/>
      <c r="GZ1055" s="108"/>
      <c r="HA1055" s="108"/>
      <c r="HB1055" s="108"/>
      <c r="HC1055" s="108"/>
      <c r="HD1055" s="108"/>
      <c r="HE1055" s="108"/>
      <c r="HF1055" s="108"/>
      <c r="HG1055" s="108"/>
      <c r="HH1055" s="108"/>
      <c r="HI1055" s="108"/>
      <c r="HJ1055" s="108"/>
      <c r="HK1055" s="108"/>
      <c r="HL1055" s="108"/>
      <c r="HM1055" s="108"/>
      <c r="HN1055" s="108"/>
      <c r="HO1055" s="108"/>
      <c r="HP1055" s="108"/>
      <c r="HQ1055" s="108"/>
      <c r="HR1055" s="108"/>
      <c r="HS1055" s="108"/>
      <c r="HT1055" s="108"/>
      <c r="HU1055" s="108"/>
      <c r="HV1055" s="108"/>
      <c r="HW1055" s="108"/>
      <c r="HX1055" s="108"/>
      <c r="HY1055" s="108"/>
      <c r="HZ1055" s="108"/>
      <c r="IA1055" s="108"/>
      <c r="IB1055" s="108"/>
      <c r="IC1055" s="108"/>
      <c r="ID1055" s="108"/>
      <c r="IE1055" s="108"/>
      <c r="IF1055" s="108"/>
      <c r="IG1055" s="108"/>
      <c r="IH1055" s="108"/>
      <c r="II1055" s="108"/>
      <c r="IJ1055" s="108"/>
      <c r="IK1055" s="108"/>
      <c r="IL1055" s="108"/>
      <c r="IM1055" s="108"/>
      <c r="IN1055" s="108"/>
      <c r="IO1055" s="108"/>
      <c r="IP1055" s="108"/>
      <c r="IQ1055" s="108"/>
      <c r="IR1055" s="108"/>
      <c r="IS1055" s="108"/>
      <c r="IT1055" s="108"/>
      <c r="IU1055" s="108"/>
      <c r="IV1055" s="108"/>
    </row>
    <row r="1056" spans="1:256" s="108" customFormat="1" x14ac:dyDescent="0.2">
      <c r="A1056" s="108" t="s">
        <v>238</v>
      </c>
      <c r="B1056" s="108" t="s">
        <v>556</v>
      </c>
      <c r="C1056" s="108" t="s">
        <v>5005</v>
      </c>
      <c r="D1056" s="123">
        <v>36461</v>
      </c>
      <c r="E1056" s="109" t="s">
        <v>344</v>
      </c>
      <c r="F1056" s="120"/>
      <c r="G1056" s="120" t="s">
        <v>241</v>
      </c>
      <c r="J1056" s="120"/>
      <c r="M1056" s="120"/>
      <c r="P1056" s="120"/>
      <c r="S1056" s="120"/>
      <c r="V1056" s="120"/>
      <c r="Y1056" s="120"/>
      <c r="AB1056" s="120"/>
      <c r="AE1056" s="120"/>
    </row>
    <row r="1057" spans="1:256" ht="12.75" customHeight="1" x14ac:dyDescent="0.2">
      <c r="A1057" s="108" t="s">
        <v>1505</v>
      </c>
      <c r="B1057" s="108" t="s">
        <v>324</v>
      </c>
      <c r="C1057" s="108" t="s">
        <v>4143</v>
      </c>
      <c r="D1057" s="123">
        <v>34558</v>
      </c>
      <c r="E1057" s="109" t="s">
        <v>404</v>
      </c>
      <c r="F1057" s="120" t="s">
        <v>1240</v>
      </c>
      <c r="G1057" s="109" t="s">
        <v>558</v>
      </c>
      <c r="H1057" s="108" t="s">
        <v>202</v>
      </c>
      <c r="I1057" s="108" t="s">
        <v>324</v>
      </c>
      <c r="J1057" s="109" t="s">
        <v>241</v>
      </c>
      <c r="K1057" s="108" t="s">
        <v>265</v>
      </c>
      <c r="L1057" s="108" t="s">
        <v>324</v>
      </c>
      <c r="M1057" s="109" t="s">
        <v>241</v>
      </c>
      <c r="N1057" s="108" t="s">
        <v>265</v>
      </c>
      <c r="O1057" s="108" t="s">
        <v>324</v>
      </c>
      <c r="P1057" s="109" t="s">
        <v>241</v>
      </c>
      <c r="Q1057" s="108" t="s">
        <v>557</v>
      </c>
      <c r="R1057" s="108" t="s">
        <v>324</v>
      </c>
      <c r="S1057" s="109" t="s">
        <v>558</v>
      </c>
      <c r="T1057" s="108"/>
      <c r="U1057" s="108"/>
      <c r="V1057" s="120"/>
      <c r="W1057" s="108"/>
      <c r="X1057" s="108"/>
      <c r="Y1057" s="120"/>
      <c r="Z1057" s="108" t="s">
        <v>265</v>
      </c>
      <c r="AA1057" s="108" t="s">
        <v>324</v>
      </c>
      <c r="AB1057" s="120" t="s">
        <v>241</v>
      </c>
      <c r="AC1057" s="108"/>
      <c r="AD1057" s="108"/>
      <c r="AE1057" s="120"/>
      <c r="AF1057" s="108"/>
      <c r="AG1057" s="108"/>
      <c r="AH1057" s="108"/>
      <c r="AI1057" s="108"/>
      <c r="AJ1057" s="108"/>
      <c r="AK1057" s="108"/>
      <c r="AL1057" s="108"/>
      <c r="AM1057" s="108"/>
      <c r="AN1057" s="108"/>
      <c r="AO1057" s="108"/>
      <c r="AP1057" s="108"/>
      <c r="AQ1057" s="108"/>
      <c r="AR1057" s="108"/>
      <c r="AS1057" s="108"/>
      <c r="AT1057" s="108"/>
      <c r="AU1057" s="108"/>
      <c r="AV1057" s="108"/>
      <c r="AW1057" s="108"/>
      <c r="AX1057" s="108"/>
      <c r="AY1057" s="108"/>
      <c r="AZ1057" s="108"/>
    </row>
    <row r="1058" spans="1:256" s="108" customFormat="1" x14ac:dyDescent="0.2">
      <c r="C1058" s="108" t="s">
        <v>1153</v>
      </c>
      <c r="D1058" s="123">
        <v>36338</v>
      </c>
      <c r="E1058" s="109" t="s">
        <v>268</v>
      </c>
      <c r="F1058" s="109" t="s">
        <v>5006</v>
      </c>
      <c r="G1058" s="120"/>
      <c r="H1058" s="108" t="s">
        <v>80</v>
      </c>
      <c r="I1058" s="116" t="s">
        <v>324</v>
      </c>
      <c r="J1058" s="120"/>
      <c r="K1058" s="108" t="s">
        <v>80</v>
      </c>
      <c r="L1058" s="116" t="s">
        <v>324</v>
      </c>
      <c r="M1058" s="120"/>
      <c r="O1058" s="116"/>
      <c r="P1058" s="120"/>
      <c r="R1058" s="116"/>
      <c r="S1058" s="120"/>
      <c r="U1058" s="116"/>
      <c r="V1058" s="120"/>
      <c r="X1058" s="116"/>
      <c r="Y1058" s="120"/>
      <c r="AA1058" s="116"/>
      <c r="AB1058" s="120"/>
      <c r="AD1058" s="116"/>
      <c r="AE1058" s="120"/>
      <c r="AG1058" s="116"/>
      <c r="AH1058" s="120"/>
      <c r="AJ1058" s="116"/>
      <c r="AK1058" s="120"/>
      <c r="AM1058" s="116"/>
      <c r="AN1058" s="120"/>
    </row>
    <row r="1059" spans="1:256" s="108" customFormat="1" x14ac:dyDescent="0.2">
      <c r="A1059" s="108" t="s">
        <v>1126</v>
      </c>
      <c r="B1059" s="108" t="s">
        <v>140</v>
      </c>
      <c r="C1059" s="108" t="s">
        <v>3224</v>
      </c>
      <c r="D1059" s="123">
        <v>35533</v>
      </c>
      <c r="E1059" s="109" t="s">
        <v>121</v>
      </c>
      <c r="F1059" s="120" t="s">
        <v>3427</v>
      </c>
      <c r="G1059" s="120" t="s">
        <v>843</v>
      </c>
      <c r="H1059" s="108" t="s">
        <v>421</v>
      </c>
      <c r="I1059" s="108" t="s">
        <v>140</v>
      </c>
      <c r="J1059" s="120" t="s">
        <v>412</v>
      </c>
      <c r="K1059" s="108" t="s">
        <v>397</v>
      </c>
      <c r="L1059" s="108" t="s">
        <v>140</v>
      </c>
      <c r="M1059" s="120" t="s">
        <v>388</v>
      </c>
      <c r="N1059" s="108" t="s">
        <v>397</v>
      </c>
      <c r="O1059" s="108" t="s">
        <v>140</v>
      </c>
      <c r="P1059" s="120" t="s">
        <v>398</v>
      </c>
      <c r="Q1059" s="108" t="s">
        <v>397</v>
      </c>
      <c r="R1059" s="108" t="s">
        <v>140</v>
      </c>
      <c r="S1059" s="120" t="s">
        <v>398</v>
      </c>
      <c r="V1059" s="120"/>
      <c r="Y1059" s="120"/>
      <c r="AB1059" s="120"/>
      <c r="AE1059" s="120"/>
    </row>
    <row r="1060" spans="1:256" s="108" customFormat="1" x14ac:dyDescent="0.2">
      <c r="A1060" t="s">
        <v>226</v>
      </c>
      <c r="B1060" t="s">
        <v>170</v>
      </c>
      <c r="C1060" s="108" t="s">
        <v>1905</v>
      </c>
      <c r="D1060" s="123">
        <v>35510</v>
      </c>
      <c r="E1060" s="116" t="s">
        <v>150</v>
      </c>
      <c r="F1060" s="120" t="s">
        <v>150</v>
      </c>
      <c r="G1060" s="120" t="s">
        <v>259</v>
      </c>
      <c r="H1060" s="108" t="s">
        <v>226</v>
      </c>
      <c r="I1060" s="108" t="s">
        <v>170</v>
      </c>
      <c r="J1060" s="120" t="s">
        <v>201</v>
      </c>
      <c r="K1060" s="108" t="s">
        <v>226</v>
      </c>
      <c r="L1060" s="108" t="s">
        <v>316</v>
      </c>
      <c r="M1060" s="120" t="s">
        <v>234</v>
      </c>
      <c r="N1060" s="108" t="s">
        <v>226</v>
      </c>
      <c r="O1060" s="108" t="s">
        <v>316</v>
      </c>
      <c r="P1060" s="120" t="s">
        <v>259</v>
      </c>
      <c r="Q1060" s="108" t="s">
        <v>226</v>
      </c>
      <c r="R1060" s="108" t="s">
        <v>316</v>
      </c>
      <c r="S1060" s="120" t="s">
        <v>228</v>
      </c>
      <c r="T1060" s="108" t="s">
        <v>528</v>
      </c>
      <c r="U1060" s="108" t="s">
        <v>316</v>
      </c>
      <c r="V1060" s="120" t="s">
        <v>1906</v>
      </c>
      <c r="Y1060" s="120"/>
      <c r="AB1060" s="120"/>
      <c r="AE1060" s="120"/>
    </row>
    <row r="1061" spans="1:256" s="108" customFormat="1" x14ac:dyDescent="0.2">
      <c r="A1061" s="108" t="s">
        <v>399</v>
      </c>
      <c r="B1061" s="108" t="s">
        <v>227</v>
      </c>
      <c r="C1061" s="108" t="s">
        <v>3646</v>
      </c>
      <c r="D1061" s="123">
        <v>34942</v>
      </c>
      <c r="E1061" s="116" t="s">
        <v>405</v>
      </c>
      <c r="F1061" s="120" t="s">
        <v>585</v>
      </c>
      <c r="G1061" s="120" t="s">
        <v>393</v>
      </c>
      <c r="H1061" s="108" t="s">
        <v>399</v>
      </c>
      <c r="I1061" s="108" t="s">
        <v>195</v>
      </c>
      <c r="J1061" s="120" t="s">
        <v>167</v>
      </c>
      <c r="K1061" s="108" t="s">
        <v>397</v>
      </c>
      <c r="L1061" s="108" t="s">
        <v>195</v>
      </c>
      <c r="M1061" s="120" t="s">
        <v>2070</v>
      </c>
      <c r="N1061" s="108" t="s">
        <v>397</v>
      </c>
      <c r="O1061" s="108" t="s">
        <v>195</v>
      </c>
      <c r="P1061" s="120" t="s">
        <v>412</v>
      </c>
      <c r="Q1061" s="108" t="s">
        <v>399</v>
      </c>
      <c r="R1061" s="108" t="s">
        <v>195</v>
      </c>
      <c r="S1061" s="120" t="s">
        <v>141</v>
      </c>
      <c r="T1061" s="108" t="s">
        <v>397</v>
      </c>
      <c r="U1061" s="108" t="s">
        <v>195</v>
      </c>
      <c r="V1061" s="120" t="s">
        <v>398</v>
      </c>
      <c r="W1061" s="108" t="s">
        <v>399</v>
      </c>
      <c r="X1061" s="108" t="s">
        <v>195</v>
      </c>
      <c r="Y1061" s="120" t="s">
        <v>141</v>
      </c>
      <c r="Z1061" s="108" t="s">
        <v>399</v>
      </c>
      <c r="AA1061" s="108" t="s">
        <v>195</v>
      </c>
      <c r="AB1061" s="120" t="s">
        <v>141</v>
      </c>
      <c r="AC1061" s="108" t="s">
        <v>402</v>
      </c>
      <c r="AD1061" s="108" t="s">
        <v>195</v>
      </c>
      <c r="AE1061" s="120" t="s">
        <v>141</v>
      </c>
      <c r="BB1061" s="109"/>
      <c r="BC1061" s="109"/>
      <c r="BE1061" s="109"/>
      <c r="BF1061" s="109"/>
      <c r="BH1061" s="109"/>
      <c r="BI1061" s="109"/>
      <c r="BK1061" s="109"/>
      <c r="BL1061" s="109"/>
      <c r="BN1061" s="109"/>
      <c r="BO1061" s="109"/>
      <c r="BQ1061" s="123"/>
      <c r="BR1061" s="109"/>
      <c r="BS1061" s="116"/>
      <c r="BU1061" s="120"/>
      <c r="BV1061" s="116"/>
      <c r="BW1061" s="116"/>
      <c r="BX1061" s="125"/>
    </row>
    <row r="1062" spans="1:256" s="108" customFormat="1" x14ac:dyDescent="0.2">
      <c r="A1062" s="108" t="s">
        <v>376</v>
      </c>
      <c r="B1062" s="108" t="s">
        <v>192</v>
      </c>
      <c r="C1062" s="108" t="s">
        <v>2037</v>
      </c>
      <c r="D1062" s="123">
        <v>34729</v>
      </c>
      <c r="E1062" s="109" t="s">
        <v>516</v>
      </c>
      <c r="F1062" s="109" t="s">
        <v>244</v>
      </c>
      <c r="G1062" s="120" t="s">
        <v>614</v>
      </c>
      <c r="H1062" s="108" t="s">
        <v>329</v>
      </c>
      <c r="I1062" s="109" t="s">
        <v>192</v>
      </c>
      <c r="J1062" s="109" t="s">
        <v>203</v>
      </c>
      <c r="K1062" s="108" t="s">
        <v>329</v>
      </c>
      <c r="L1062" s="109" t="s">
        <v>192</v>
      </c>
      <c r="M1062" s="109" t="s">
        <v>317</v>
      </c>
      <c r="N1062" s="108" t="s">
        <v>298</v>
      </c>
      <c r="O1062" s="109" t="s">
        <v>192</v>
      </c>
      <c r="P1062" s="109" t="s">
        <v>266</v>
      </c>
      <c r="Q1062" s="108" t="s">
        <v>329</v>
      </c>
      <c r="R1062" s="109" t="s">
        <v>192</v>
      </c>
      <c r="S1062" s="109" t="s">
        <v>273</v>
      </c>
      <c r="T1062" s="108" t="s">
        <v>298</v>
      </c>
      <c r="U1062" s="109" t="s">
        <v>192</v>
      </c>
      <c r="V1062" s="109" t="s">
        <v>224</v>
      </c>
      <c r="W1062" s="108" t="s">
        <v>329</v>
      </c>
      <c r="X1062" s="109" t="s">
        <v>192</v>
      </c>
      <c r="Y1062" s="109" t="s">
        <v>241</v>
      </c>
      <c r="Z1062" s="108" t="s">
        <v>298</v>
      </c>
      <c r="AA1062" s="109" t="s">
        <v>192</v>
      </c>
      <c r="AB1062" s="109" t="s">
        <v>273</v>
      </c>
      <c r="AD1062" s="109"/>
      <c r="AE1062" s="109"/>
      <c r="AG1062" s="109"/>
      <c r="AH1062" s="109"/>
      <c r="AJ1062" s="109"/>
      <c r="AK1062" s="109"/>
      <c r="AM1062" s="109"/>
      <c r="AN1062" s="109"/>
      <c r="AP1062" s="109"/>
      <c r="AQ1062" s="109"/>
      <c r="AS1062" s="109"/>
      <c r="AT1062" s="109"/>
      <c r="AV1062" s="109"/>
      <c r="AW1062" s="109"/>
      <c r="AY1062" s="109"/>
      <c r="AZ1062" s="109"/>
      <c r="BB1062" s="116"/>
      <c r="BC1062" s="120"/>
      <c r="BE1062" s="116"/>
      <c r="BF1062" s="120"/>
      <c r="BH1062" s="116"/>
      <c r="BI1062" s="120"/>
      <c r="BK1062" s="116"/>
      <c r="BL1062" s="120"/>
      <c r="BN1062" s="116"/>
      <c r="BO1062" s="120"/>
      <c r="BR1062" s="120"/>
      <c r="BS1062" s="116"/>
      <c r="BT1062" s="116"/>
      <c r="BU1062" s="116"/>
      <c r="BV1062" s="116"/>
      <c r="BW1062" s="116"/>
      <c r="BX1062" s="116"/>
    </row>
    <row r="1063" spans="1:256" s="108" customFormat="1" x14ac:dyDescent="0.2">
      <c r="A1063" s="108" t="s">
        <v>168</v>
      </c>
      <c r="B1063" s="108" t="s">
        <v>252</v>
      </c>
      <c r="C1063" s="108" t="s">
        <v>2479</v>
      </c>
      <c r="D1063" s="123">
        <v>36634</v>
      </c>
      <c r="E1063" s="109" t="s">
        <v>89</v>
      </c>
      <c r="F1063" s="120" t="s">
        <v>191</v>
      </c>
      <c r="G1063" s="120" t="s">
        <v>183</v>
      </c>
      <c r="H1063" s="108" t="s">
        <v>156</v>
      </c>
      <c r="I1063" s="108" t="s">
        <v>252</v>
      </c>
      <c r="J1063" s="120" t="s">
        <v>141</v>
      </c>
      <c r="K1063" s="108" t="s">
        <v>168</v>
      </c>
      <c r="L1063" s="108" t="s">
        <v>252</v>
      </c>
      <c r="M1063" s="120" t="s">
        <v>183</v>
      </c>
      <c r="N1063" s="108" t="s">
        <v>168</v>
      </c>
      <c r="O1063" s="108" t="s">
        <v>252</v>
      </c>
      <c r="P1063" s="120" t="s">
        <v>2373</v>
      </c>
      <c r="S1063" s="120"/>
      <c r="V1063" s="120"/>
      <c r="Y1063" s="120"/>
      <c r="AB1063" s="120"/>
      <c r="AE1063" s="120"/>
      <c r="BB1063" s="116"/>
      <c r="BC1063" s="120"/>
      <c r="BE1063" s="116"/>
      <c r="BF1063" s="120"/>
      <c r="BH1063" s="116"/>
      <c r="BI1063" s="120"/>
      <c r="BK1063" s="116"/>
      <c r="BL1063" s="120"/>
      <c r="BN1063" s="116"/>
      <c r="BO1063" s="120"/>
      <c r="BR1063" s="120"/>
      <c r="BS1063" s="116"/>
      <c r="BT1063" s="116"/>
      <c r="BU1063" s="116"/>
      <c r="BV1063" s="116"/>
      <c r="BW1063" s="116"/>
      <c r="BX1063" s="116"/>
    </row>
    <row r="1064" spans="1:256" s="108" customFormat="1" x14ac:dyDescent="0.2">
      <c r="A1064" s="108" t="s">
        <v>265</v>
      </c>
      <c r="B1064" s="108" t="s">
        <v>434</v>
      </c>
      <c r="C1064" s="108" t="s">
        <v>2947</v>
      </c>
      <c r="D1064" s="123">
        <v>37052</v>
      </c>
      <c r="E1064" s="109" t="s">
        <v>719</v>
      </c>
      <c r="F1064" s="120" t="s">
        <v>506</v>
      </c>
      <c r="G1064" s="120" t="s">
        <v>241</v>
      </c>
      <c r="H1064" s="108" t="s">
        <v>202</v>
      </c>
      <c r="I1064" s="108" t="s">
        <v>434</v>
      </c>
      <c r="J1064" s="120" t="s">
        <v>203</v>
      </c>
      <c r="M1064" s="120"/>
      <c r="P1064" s="120"/>
      <c r="S1064" s="120"/>
      <c r="V1064" s="120"/>
      <c r="Y1064" s="120"/>
      <c r="AB1064" s="120"/>
      <c r="AE1064" s="120"/>
    </row>
    <row r="1065" spans="1:256" s="108" customFormat="1" x14ac:dyDescent="0.2">
      <c r="A1065" s="108" t="s">
        <v>202</v>
      </c>
      <c r="B1065" s="108" t="s">
        <v>252</v>
      </c>
      <c r="C1065" s="108" t="s">
        <v>3700</v>
      </c>
      <c r="D1065" s="123">
        <v>36623</v>
      </c>
      <c r="E1065" s="109" t="s">
        <v>3701</v>
      </c>
      <c r="F1065" s="120" t="s">
        <v>5007</v>
      </c>
      <c r="G1065" s="120" t="s">
        <v>204</v>
      </c>
      <c r="H1065" s="108" t="s">
        <v>202</v>
      </c>
      <c r="I1065" s="108" t="s">
        <v>252</v>
      </c>
      <c r="J1065" s="120" t="s">
        <v>276</v>
      </c>
      <c r="K1065" s="108" t="s">
        <v>202</v>
      </c>
      <c r="L1065" s="108" t="s">
        <v>252</v>
      </c>
      <c r="M1065" s="120" t="s">
        <v>594</v>
      </c>
      <c r="N1065" s="108" t="s">
        <v>202</v>
      </c>
      <c r="O1065" s="108" t="s">
        <v>252</v>
      </c>
      <c r="P1065" s="120" t="s">
        <v>744</v>
      </c>
      <c r="S1065" s="120"/>
      <c r="V1065" s="120"/>
      <c r="Y1065" s="120"/>
      <c r="AB1065" s="120"/>
      <c r="AE1065" s="120"/>
      <c r="BB1065" s="109"/>
      <c r="BC1065" s="109"/>
      <c r="BE1065" s="109"/>
      <c r="BF1065" s="109"/>
      <c r="BH1065" s="109"/>
      <c r="BI1065" s="109"/>
      <c r="BK1065" s="109"/>
      <c r="BL1065" s="109"/>
      <c r="BN1065" s="109"/>
      <c r="BO1065" s="109"/>
      <c r="BQ1065" s="123"/>
      <c r="BR1065" s="109"/>
      <c r="BS1065" s="116"/>
      <c r="BU1065" s="120"/>
      <c r="BV1065" s="116"/>
      <c r="BW1065" s="116"/>
      <c r="BX1065" s="125"/>
    </row>
    <row r="1066" spans="1:256" s="108" customFormat="1" ht="12.75" customHeight="1" x14ac:dyDescent="0.2">
      <c r="A1066" s="108" t="s">
        <v>212</v>
      </c>
      <c r="B1066" s="108" t="s">
        <v>105</v>
      </c>
      <c r="C1066" s="108" t="s">
        <v>1765</v>
      </c>
      <c r="D1066" s="123">
        <v>35489</v>
      </c>
      <c r="E1066" s="116" t="s">
        <v>1766</v>
      </c>
      <c r="F1066" s="120" t="s">
        <v>591</v>
      </c>
      <c r="G1066" s="120" t="s">
        <v>594</v>
      </c>
      <c r="H1066" s="108" t="s">
        <v>212</v>
      </c>
      <c r="I1066" s="108" t="s">
        <v>105</v>
      </c>
      <c r="J1066" s="120" t="s">
        <v>276</v>
      </c>
      <c r="K1066" s="108" t="s">
        <v>212</v>
      </c>
      <c r="L1066" s="108" t="s">
        <v>105</v>
      </c>
      <c r="M1066" s="120" t="s">
        <v>276</v>
      </c>
      <c r="N1066" s="108" t="s">
        <v>212</v>
      </c>
      <c r="O1066" s="108" t="s">
        <v>105</v>
      </c>
      <c r="P1066" s="120" t="s">
        <v>276</v>
      </c>
      <c r="Q1066" s="108" t="s">
        <v>212</v>
      </c>
      <c r="R1066" s="108" t="s">
        <v>105</v>
      </c>
      <c r="S1066" s="120" t="s">
        <v>594</v>
      </c>
      <c r="T1066" s="108" t="s">
        <v>212</v>
      </c>
      <c r="U1066" s="108" t="s">
        <v>105</v>
      </c>
      <c r="V1066" s="120" t="s">
        <v>196</v>
      </c>
      <c r="W1066" s="108" t="s">
        <v>212</v>
      </c>
      <c r="X1066" s="108" t="s">
        <v>105</v>
      </c>
      <c r="Y1066" s="120" t="s">
        <v>203</v>
      </c>
      <c r="AB1066" s="120"/>
      <c r="AE1066" s="120"/>
    </row>
    <row r="1067" spans="1:256" s="108" customFormat="1" x14ac:dyDescent="0.2">
      <c r="A1067" s="108" t="s">
        <v>450</v>
      </c>
      <c r="B1067" s="108" t="s">
        <v>227</v>
      </c>
      <c r="C1067" s="108" t="s">
        <v>1440</v>
      </c>
      <c r="D1067" s="123">
        <v>37850</v>
      </c>
      <c r="E1067" s="109" t="s">
        <v>719</v>
      </c>
      <c r="F1067" s="120" t="s">
        <v>295</v>
      </c>
      <c r="G1067" s="120"/>
      <c r="H1067" s="108" t="s">
        <v>450</v>
      </c>
      <c r="I1067" s="108" t="s">
        <v>227</v>
      </c>
      <c r="J1067" s="120"/>
      <c r="M1067" s="120"/>
      <c r="P1067" s="120"/>
      <c r="S1067" s="120"/>
      <c r="V1067" s="120"/>
      <c r="Y1067" s="120"/>
      <c r="AB1067" s="120"/>
      <c r="AE1067" s="120"/>
    </row>
    <row r="1068" spans="1:256" s="108" customFormat="1" x14ac:dyDescent="0.2">
      <c r="A1068" s="108" t="s">
        <v>702</v>
      </c>
      <c r="B1068" s="108" t="s">
        <v>227</v>
      </c>
      <c r="C1068" s="108" t="s">
        <v>703</v>
      </c>
      <c r="D1068" s="123">
        <v>36251</v>
      </c>
      <c r="E1068" s="116" t="s">
        <v>283</v>
      </c>
      <c r="F1068" s="120" t="s">
        <v>122</v>
      </c>
      <c r="G1068" s="120" t="s">
        <v>264</v>
      </c>
      <c r="H1068" s="108" t="s">
        <v>274</v>
      </c>
      <c r="I1068" s="108" t="s">
        <v>227</v>
      </c>
      <c r="J1068" s="120" t="s">
        <v>259</v>
      </c>
      <c r="K1068" s="108" t="s">
        <v>905</v>
      </c>
      <c r="L1068" s="108" t="s">
        <v>227</v>
      </c>
      <c r="M1068" s="120" t="s">
        <v>273</v>
      </c>
      <c r="N1068" s="108" t="s">
        <v>238</v>
      </c>
      <c r="O1068" s="108" t="s">
        <v>227</v>
      </c>
      <c r="P1068" s="120" t="s">
        <v>241</v>
      </c>
      <c r="Q1068" s="108" t="s">
        <v>555</v>
      </c>
      <c r="R1068" s="108" t="s">
        <v>227</v>
      </c>
      <c r="S1068" s="120" t="s">
        <v>161</v>
      </c>
      <c r="V1068" s="120"/>
      <c r="Y1068" s="120"/>
      <c r="AB1068" s="120"/>
      <c r="AE1068" s="120"/>
    </row>
    <row r="1069" spans="1:256" x14ac:dyDescent="0.2">
      <c r="A1069" s="120" t="s">
        <v>340</v>
      </c>
      <c r="B1069" s="120" t="s">
        <v>195</v>
      </c>
      <c r="C1069" s="108" t="s">
        <v>1701</v>
      </c>
      <c r="D1069" s="123">
        <v>36931</v>
      </c>
      <c r="E1069" s="109" t="s">
        <v>144</v>
      </c>
      <c r="F1069" s="120" t="s">
        <v>719</v>
      </c>
      <c r="G1069" s="120" t="s">
        <v>632</v>
      </c>
      <c r="H1069" s="108" t="s">
        <v>370</v>
      </c>
      <c r="I1069" s="108" t="s">
        <v>195</v>
      </c>
      <c r="J1069" s="120" t="s">
        <v>617</v>
      </c>
      <c r="K1069" s="108"/>
      <c r="L1069" s="108"/>
      <c r="M1069" s="120"/>
      <c r="N1069" s="108"/>
      <c r="O1069" s="108"/>
      <c r="P1069" s="120"/>
      <c r="Q1069" s="108"/>
      <c r="R1069" s="108"/>
      <c r="S1069" s="120"/>
      <c r="T1069" s="108"/>
      <c r="U1069" s="108"/>
      <c r="V1069" s="120"/>
      <c r="W1069" s="108"/>
      <c r="X1069" s="108"/>
      <c r="Y1069" s="120"/>
      <c r="Z1069" s="108"/>
      <c r="AA1069" s="108"/>
      <c r="AB1069" s="120"/>
      <c r="AC1069" s="108"/>
      <c r="AD1069" s="108"/>
      <c r="AE1069" s="120"/>
      <c r="AF1069" s="108"/>
      <c r="AG1069" s="108"/>
      <c r="AH1069" s="108"/>
      <c r="AI1069" s="108"/>
      <c r="AJ1069" s="108"/>
      <c r="AK1069" s="108"/>
      <c r="AL1069" s="108"/>
      <c r="AM1069" s="108"/>
      <c r="AN1069" s="108"/>
      <c r="AO1069" s="108"/>
      <c r="AP1069" s="108"/>
      <c r="AQ1069" s="108"/>
      <c r="AR1069" s="108"/>
      <c r="AS1069" s="108"/>
      <c r="AT1069" s="108"/>
      <c r="AU1069" s="108"/>
      <c r="AV1069" s="108"/>
      <c r="AW1069" s="108"/>
      <c r="AX1069" s="108"/>
      <c r="AY1069" s="108"/>
      <c r="AZ1069" s="108"/>
      <c r="BA1069" s="108"/>
      <c r="BB1069" s="108"/>
      <c r="BC1069" s="108"/>
      <c r="BD1069" s="108"/>
      <c r="BE1069" s="108"/>
      <c r="BF1069" s="108"/>
      <c r="BG1069" s="108"/>
      <c r="BH1069" s="108"/>
      <c r="BI1069" s="108"/>
      <c r="BJ1069" s="108"/>
      <c r="BK1069" s="108"/>
      <c r="BL1069" s="108"/>
      <c r="BM1069" s="108"/>
      <c r="BN1069" s="108"/>
      <c r="BO1069" s="108"/>
      <c r="BP1069" s="108"/>
      <c r="BQ1069" s="108"/>
      <c r="BR1069" s="108"/>
      <c r="BS1069" s="108"/>
      <c r="BT1069" s="108"/>
      <c r="BU1069" s="108"/>
      <c r="BV1069" s="108"/>
      <c r="BW1069" s="108"/>
      <c r="BX1069" s="108"/>
      <c r="BY1069" s="108"/>
      <c r="BZ1069" s="108"/>
      <c r="CA1069" s="108"/>
      <c r="CB1069" s="108"/>
      <c r="CC1069" s="108"/>
      <c r="CD1069" s="108"/>
      <c r="CE1069" s="108"/>
      <c r="CF1069" s="108"/>
      <c r="CG1069" s="108"/>
      <c r="CH1069" s="108"/>
      <c r="CI1069" s="108"/>
      <c r="CJ1069" s="108"/>
      <c r="CK1069" s="108"/>
      <c r="CL1069" s="108"/>
      <c r="CM1069" s="108"/>
      <c r="CN1069" s="108"/>
      <c r="CO1069" s="108"/>
      <c r="CP1069" s="108"/>
      <c r="CQ1069" s="108"/>
      <c r="CR1069" s="108"/>
      <c r="CS1069" s="108"/>
      <c r="CT1069" s="108"/>
      <c r="CU1069" s="108"/>
      <c r="CV1069" s="108"/>
      <c r="CW1069" s="108"/>
      <c r="CX1069" s="108"/>
      <c r="CY1069" s="108"/>
      <c r="CZ1069" s="108"/>
      <c r="DA1069" s="108"/>
      <c r="DB1069" s="108"/>
      <c r="DC1069" s="108"/>
      <c r="DD1069" s="108"/>
      <c r="DE1069" s="108"/>
      <c r="DF1069" s="108"/>
      <c r="DG1069" s="108"/>
      <c r="DH1069" s="108"/>
      <c r="DI1069" s="108"/>
      <c r="DJ1069" s="108"/>
      <c r="DK1069" s="108"/>
      <c r="DL1069" s="108"/>
      <c r="DM1069" s="108"/>
      <c r="DN1069" s="108"/>
      <c r="DO1069" s="108"/>
      <c r="DP1069" s="108"/>
      <c r="DQ1069" s="108"/>
      <c r="DR1069" s="108"/>
      <c r="DS1069" s="108"/>
      <c r="DT1069" s="108"/>
      <c r="DU1069" s="108"/>
      <c r="DV1069" s="108"/>
      <c r="DW1069" s="108"/>
      <c r="DX1069" s="108"/>
      <c r="DY1069" s="108"/>
      <c r="DZ1069" s="108"/>
      <c r="EA1069" s="108"/>
      <c r="EB1069" s="108"/>
      <c r="EC1069" s="108"/>
      <c r="ED1069" s="108"/>
      <c r="EE1069" s="108"/>
      <c r="EF1069" s="108"/>
      <c r="EG1069" s="108"/>
      <c r="EH1069" s="108"/>
      <c r="EI1069" s="108"/>
      <c r="EJ1069" s="108"/>
      <c r="EK1069" s="108"/>
      <c r="EL1069" s="108"/>
      <c r="EM1069" s="108"/>
      <c r="EN1069" s="108"/>
      <c r="EO1069" s="108"/>
      <c r="EP1069" s="108"/>
      <c r="EQ1069" s="108"/>
      <c r="ER1069" s="108"/>
      <c r="ES1069" s="108"/>
      <c r="ET1069" s="108"/>
      <c r="EU1069" s="108"/>
      <c r="EV1069" s="108"/>
      <c r="EW1069" s="108"/>
      <c r="EX1069" s="108"/>
      <c r="EY1069" s="108"/>
      <c r="EZ1069" s="108"/>
      <c r="FA1069" s="108"/>
      <c r="FB1069" s="108"/>
      <c r="FC1069" s="108"/>
      <c r="FD1069" s="108"/>
      <c r="FE1069" s="108"/>
      <c r="FF1069" s="108"/>
      <c r="FG1069" s="108"/>
      <c r="FH1069" s="108"/>
      <c r="FI1069" s="108"/>
      <c r="FJ1069" s="108"/>
      <c r="FK1069" s="108"/>
      <c r="FL1069" s="108"/>
      <c r="FM1069" s="108"/>
      <c r="FN1069" s="108"/>
      <c r="FO1069" s="108"/>
      <c r="FP1069" s="108"/>
      <c r="FQ1069" s="108"/>
      <c r="FR1069" s="108"/>
      <c r="FS1069" s="108"/>
      <c r="FT1069" s="108"/>
      <c r="FU1069" s="108"/>
      <c r="FV1069" s="108"/>
      <c r="FW1069" s="108"/>
      <c r="FX1069" s="108"/>
      <c r="FY1069" s="108"/>
      <c r="FZ1069" s="108"/>
      <c r="GA1069" s="108"/>
      <c r="GB1069" s="108"/>
      <c r="GC1069" s="108"/>
      <c r="GD1069" s="108"/>
      <c r="GE1069" s="108"/>
      <c r="GF1069" s="108"/>
      <c r="GG1069" s="108"/>
      <c r="GH1069" s="108"/>
      <c r="GI1069" s="108"/>
      <c r="GJ1069" s="108"/>
      <c r="GK1069" s="108"/>
      <c r="GL1069" s="108"/>
      <c r="GM1069" s="108"/>
      <c r="GN1069" s="108"/>
      <c r="GO1069" s="108"/>
      <c r="GP1069" s="108"/>
      <c r="GQ1069" s="108"/>
      <c r="GR1069" s="108"/>
      <c r="GS1069" s="108"/>
      <c r="GT1069" s="108"/>
      <c r="GU1069" s="108"/>
      <c r="GV1069" s="108"/>
      <c r="GW1069" s="108"/>
      <c r="GX1069" s="108"/>
      <c r="GY1069" s="108"/>
      <c r="GZ1069" s="108"/>
      <c r="HA1069" s="108"/>
      <c r="HB1069" s="108"/>
      <c r="HC1069" s="108"/>
      <c r="HD1069" s="108"/>
      <c r="HE1069" s="108"/>
      <c r="HF1069" s="108"/>
      <c r="HG1069" s="108"/>
      <c r="HH1069" s="108"/>
      <c r="HI1069" s="108"/>
      <c r="HJ1069" s="108"/>
      <c r="HK1069" s="108"/>
      <c r="HL1069" s="108"/>
      <c r="HM1069" s="108"/>
      <c r="HN1069" s="108"/>
      <c r="HO1069" s="108"/>
      <c r="HP1069" s="108"/>
      <c r="HQ1069" s="108"/>
      <c r="HR1069" s="108"/>
      <c r="HS1069" s="108"/>
      <c r="HT1069" s="108"/>
      <c r="HU1069" s="108"/>
      <c r="HV1069" s="108"/>
      <c r="HW1069" s="108"/>
      <c r="HX1069" s="108"/>
      <c r="HY1069" s="108"/>
      <c r="HZ1069" s="108"/>
      <c r="IA1069" s="108"/>
      <c r="IB1069" s="108"/>
      <c r="IC1069" s="108"/>
      <c r="ID1069" s="108"/>
      <c r="IE1069" s="108"/>
      <c r="IF1069" s="108"/>
      <c r="IG1069" s="108"/>
      <c r="IH1069" s="108"/>
      <c r="II1069" s="108"/>
      <c r="IJ1069" s="108"/>
      <c r="IK1069" s="108"/>
      <c r="IL1069" s="108"/>
      <c r="IM1069" s="108"/>
      <c r="IN1069" s="108"/>
      <c r="IO1069" s="108"/>
      <c r="IP1069" s="108"/>
      <c r="IQ1069" s="108"/>
      <c r="IR1069" s="108"/>
      <c r="IS1069" s="108"/>
      <c r="IT1069" s="108"/>
      <c r="IU1069" s="108"/>
      <c r="IV1069" s="108"/>
    </row>
    <row r="1070" spans="1:256" s="108" customFormat="1" x14ac:dyDescent="0.2">
      <c r="A1070" s="108" t="s">
        <v>351</v>
      </c>
      <c r="B1070" s="108" t="s">
        <v>227</v>
      </c>
      <c r="C1070" s="108" t="s">
        <v>353</v>
      </c>
      <c r="D1070" s="123">
        <v>36068</v>
      </c>
      <c r="E1070" s="109" t="s">
        <v>354</v>
      </c>
      <c r="F1070" s="120" t="s">
        <v>5008</v>
      </c>
      <c r="G1070" s="120" t="s">
        <v>352</v>
      </c>
      <c r="H1070" s="108" t="s">
        <v>351</v>
      </c>
      <c r="I1070" s="108" t="s">
        <v>227</v>
      </c>
      <c r="J1070" s="120" t="s">
        <v>355</v>
      </c>
      <c r="K1070" s="108" t="s">
        <v>345</v>
      </c>
      <c r="L1070" s="108" t="s">
        <v>227</v>
      </c>
      <c r="M1070" s="120" t="s">
        <v>357</v>
      </c>
      <c r="N1070" s="108" t="s">
        <v>345</v>
      </c>
      <c r="O1070" s="108" t="s">
        <v>227</v>
      </c>
      <c r="P1070" s="120" t="s">
        <v>358</v>
      </c>
      <c r="S1070" s="120"/>
      <c r="V1070" s="120"/>
      <c r="Y1070" s="120"/>
      <c r="AB1070" s="120"/>
      <c r="AE1070" s="120"/>
      <c r="BB1070" s="109"/>
      <c r="BC1070" s="109"/>
      <c r="BE1070" s="109"/>
      <c r="BF1070" s="109"/>
      <c r="BH1070" s="109"/>
      <c r="BI1070" s="109"/>
      <c r="BK1070" s="109"/>
      <c r="BL1070" s="109"/>
      <c r="BN1070" s="109"/>
      <c r="BO1070" s="120"/>
      <c r="BR1070" s="120"/>
      <c r="BS1070" s="120"/>
      <c r="BT1070" s="120"/>
      <c r="BU1070" s="120"/>
      <c r="BW1070" s="116"/>
      <c r="BX1070" s="116"/>
    </row>
    <row r="1071" spans="1:256" s="108" customFormat="1" x14ac:dyDescent="0.2">
      <c r="A1071" s="108" t="s">
        <v>80</v>
      </c>
      <c r="B1071" s="108" t="s">
        <v>316</v>
      </c>
      <c r="C1071" s="108" t="s">
        <v>2080</v>
      </c>
      <c r="D1071" s="123">
        <v>35379</v>
      </c>
      <c r="E1071" s="116" t="s">
        <v>591</v>
      </c>
      <c r="F1071" s="120" t="s">
        <v>5009</v>
      </c>
      <c r="G1071" s="120" t="s">
        <v>1734</v>
      </c>
      <c r="H1071" s="108" t="s">
        <v>80</v>
      </c>
      <c r="I1071" s="108" t="s">
        <v>275</v>
      </c>
      <c r="J1071" s="120"/>
      <c r="K1071" s="108" t="s">
        <v>80</v>
      </c>
      <c r="L1071" s="108" t="s">
        <v>316</v>
      </c>
      <c r="M1071" s="120" t="s">
        <v>2083</v>
      </c>
      <c r="N1071" s="108" t="s">
        <v>80</v>
      </c>
      <c r="O1071" s="108" t="s">
        <v>316</v>
      </c>
      <c r="P1071" s="120" t="s">
        <v>1446</v>
      </c>
      <c r="Q1071" s="108" t="s">
        <v>80</v>
      </c>
      <c r="R1071" s="108" t="s">
        <v>123</v>
      </c>
      <c r="S1071" s="120"/>
      <c r="T1071" s="108" t="s">
        <v>80</v>
      </c>
      <c r="U1071" s="108" t="s">
        <v>123</v>
      </c>
      <c r="V1071" s="120"/>
      <c r="W1071" s="108" t="s">
        <v>80</v>
      </c>
      <c r="X1071" s="108" t="s">
        <v>123</v>
      </c>
      <c r="Y1071" s="120"/>
      <c r="AB1071" s="120"/>
      <c r="AE1071" s="120"/>
    </row>
    <row r="1072" spans="1:256" s="108" customFormat="1" x14ac:dyDescent="0.2">
      <c r="A1072" s="108" t="s">
        <v>421</v>
      </c>
      <c r="B1072" s="108" t="s">
        <v>123</v>
      </c>
      <c r="C1072" s="108" t="s">
        <v>2539</v>
      </c>
      <c r="D1072" s="123">
        <v>35473</v>
      </c>
      <c r="E1072" s="109" t="s">
        <v>121</v>
      </c>
      <c r="F1072" s="120" t="s">
        <v>348</v>
      </c>
      <c r="G1072" s="120" t="s">
        <v>406</v>
      </c>
      <c r="H1072" s="108" t="s">
        <v>384</v>
      </c>
      <c r="I1072" s="108" t="s">
        <v>123</v>
      </c>
      <c r="J1072" s="120" t="s">
        <v>398</v>
      </c>
      <c r="K1072" s="108" t="s">
        <v>409</v>
      </c>
      <c r="L1072" s="108" t="s">
        <v>123</v>
      </c>
      <c r="M1072" s="120" t="s">
        <v>412</v>
      </c>
      <c r="N1072" s="108" t="s">
        <v>397</v>
      </c>
      <c r="O1072" s="108" t="s">
        <v>123</v>
      </c>
      <c r="P1072" s="120" t="s">
        <v>398</v>
      </c>
      <c r="S1072" s="120"/>
      <c r="V1072" s="120"/>
      <c r="Y1072" s="120"/>
      <c r="AB1072" s="120"/>
      <c r="AE1072" s="120"/>
    </row>
    <row r="1073" spans="1:256" s="108" customFormat="1" x14ac:dyDescent="0.2">
      <c r="A1073" s="108" t="s">
        <v>127</v>
      </c>
      <c r="B1073" s="108" t="s">
        <v>583</v>
      </c>
      <c r="C1073" s="108" t="s">
        <v>678</v>
      </c>
      <c r="D1073" s="123">
        <v>33905</v>
      </c>
      <c r="E1073" s="109" t="s">
        <v>1376</v>
      </c>
      <c r="F1073" s="109" t="s">
        <v>5010</v>
      </c>
      <c r="G1073" s="120"/>
      <c r="H1073" s="108" t="s">
        <v>127</v>
      </c>
      <c r="I1073" s="116" t="s">
        <v>316</v>
      </c>
      <c r="J1073" s="120"/>
      <c r="K1073" s="108" t="s">
        <v>127</v>
      </c>
      <c r="L1073" s="116" t="s">
        <v>316</v>
      </c>
      <c r="M1073" s="120"/>
      <c r="N1073" s="108" t="s">
        <v>127</v>
      </c>
      <c r="O1073" s="116" t="s">
        <v>316</v>
      </c>
      <c r="P1073" s="120"/>
      <c r="Q1073" s="108" t="s">
        <v>127</v>
      </c>
      <c r="R1073" s="116" t="s">
        <v>316</v>
      </c>
      <c r="S1073" s="120"/>
      <c r="T1073" s="108" t="s">
        <v>127</v>
      </c>
      <c r="U1073" s="116" t="s">
        <v>316</v>
      </c>
      <c r="V1073" s="120"/>
      <c r="W1073" s="108" t="s">
        <v>680</v>
      </c>
      <c r="X1073" s="116" t="s">
        <v>316</v>
      </c>
      <c r="Y1073" s="120"/>
      <c r="Z1073" s="108" t="s">
        <v>681</v>
      </c>
      <c r="AA1073" s="116" t="s">
        <v>316</v>
      </c>
      <c r="AB1073" s="120"/>
      <c r="AC1073" s="108" t="s">
        <v>502</v>
      </c>
      <c r="AD1073" s="116" t="s">
        <v>316</v>
      </c>
      <c r="AE1073" s="120"/>
      <c r="AF1073" s="108" t="s">
        <v>501</v>
      </c>
      <c r="AG1073" s="116" t="s">
        <v>316</v>
      </c>
      <c r="AH1073" s="120"/>
      <c r="AI1073" s="108" t="s">
        <v>502</v>
      </c>
      <c r="AJ1073" s="116" t="s">
        <v>316</v>
      </c>
      <c r="AK1073" s="120"/>
      <c r="AM1073" s="116"/>
      <c r="AN1073" s="120"/>
      <c r="AP1073" s="116"/>
      <c r="AQ1073" s="120"/>
      <c r="AS1073" s="116"/>
      <c r="AT1073" s="120"/>
      <c r="AV1073" s="116"/>
      <c r="AW1073" s="120"/>
      <c r="AY1073" s="116"/>
      <c r="AZ1073" s="120"/>
      <c r="BY1073" s="128"/>
    </row>
    <row r="1074" spans="1:256" s="108" customFormat="1" x14ac:dyDescent="0.2">
      <c r="A1074" s="108" t="s">
        <v>133</v>
      </c>
      <c r="B1074" s="108" t="s">
        <v>105</v>
      </c>
      <c r="C1074" s="108" t="s">
        <v>3255</v>
      </c>
      <c r="D1074" s="123">
        <v>37096</v>
      </c>
      <c r="E1074" s="109" t="s">
        <v>2416</v>
      </c>
      <c r="F1074" s="120" t="s">
        <v>90</v>
      </c>
      <c r="G1074" s="120"/>
      <c r="H1074" s="108" t="s">
        <v>133</v>
      </c>
      <c r="I1074" s="108" t="s">
        <v>105</v>
      </c>
      <c r="J1074" s="120"/>
      <c r="K1074" s="108" t="s">
        <v>133</v>
      </c>
      <c r="L1074" s="108" t="s">
        <v>105</v>
      </c>
      <c r="M1074" s="120"/>
      <c r="N1074" s="108" t="s">
        <v>133</v>
      </c>
      <c r="O1074" s="108" t="s">
        <v>105</v>
      </c>
      <c r="P1074" s="120"/>
      <c r="S1074" s="120"/>
      <c r="V1074" s="120"/>
      <c r="Y1074" s="120"/>
      <c r="AB1074" s="120"/>
      <c r="AE1074" s="120"/>
    </row>
    <row r="1075" spans="1:256" s="108" customFormat="1" x14ac:dyDescent="0.2">
      <c r="A1075" s="108" t="s">
        <v>307</v>
      </c>
      <c r="B1075" s="116" t="s">
        <v>105</v>
      </c>
      <c r="C1075" s="108" t="s">
        <v>5011</v>
      </c>
      <c r="D1075" s="123">
        <v>35647</v>
      </c>
      <c r="E1075" s="109" t="s">
        <v>198</v>
      </c>
      <c r="F1075" s="109"/>
      <c r="G1075" s="120" t="s">
        <v>2265</v>
      </c>
      <c r="I1075" s="116"/>
      <c r="J1075" s="120"/>
      <c r="K1075" s="108" t="s">
        <v>315</v>
      </c>
      <c r="L1075" s="116" t="s">
        <v>105</v>
      </c>
      <c r="M1075" s="120" t="s">
        <v>241</v>
      </c>
      <c r="O1075" s="116"/>
      <c r="P1075" s="120"/>
      <c r="R1075" s="116"/>
      <c r="S1075" s="120"/>
      <c r="U1075" s="116"/>
      <c r="V1075" s="120"/>
      <c r="X1075" s="116"/>
      <c r="Y1075" s="120"/>
      <c r="AA1075" s="116"/>
      <c r="AB1075" s="120"/>
      <c r="AD1075" s="116"/>
      <c r="AE1075" s="120"/>
      <c r="AG1075" s="116"/>
      <c r="AH1075" s="120"/>
      <c r="AJ1075" s="116"/>
      <c r="AK1075" s="120"/>
      <c r="AM1075" s="116"/>
      <c r="AN1075" s="120"/>
    </row>
    <row r="1076" spans="1:256" s="108" customFormat="1" x14ac:dyDescent="0.2">
      <c r="C1076" s="108" t="s">
        <v>955</v>
      </c>
      <c r="D1076" s="123">
        <v>35350</v>
      </c>
      <c r="E1076" s="116" t="s">
        <v>802</v>
      </c>
      <c r="F1076" s="120" t="s">
        <v>956</v>
      </c>
      <c r="G1076" s="120"/>
      <c r="J1076" s="120"/>
      <c r="K1076" s="108" t="s">
        <v>345</v>
      </c>
      <c r="L1076" s="108" t="s">
        <v>261</v>
      </c>
      <c r="M1076" s="120" t="s">
        <v>957</v>
      </c>
      <c r="N1076" s="108" t="s">
        <v>345</v>
      </c>
      <c r="O1076" s="108" t="s">
        <v>324</v>
      </c>
      <c r="P1076" s="120" t="s">
        <v>357</v>
      </c>
      <c r="Q1076" s="108" t="s">
        <v>345</v>
      </c>
      <c r="R1076" s="108" t="s">
        <v>324</v>
      </c>
      <c r="S1076" s="120" t="s">
        <v>364</v>
      </c>
      <c r="T1076" s="108" t="s">
        <v>367</v>
      </c>
      <c r="U1076" s="108" t="s">
        <v>324</v>
      </c>
      <c r="V1076" s="120" t="s">
        <v>359</v>
      </c>
      <c r="W1076" s="108" t="s">
        <v>367</v>
      </c>
      <c r="X1076" s="108" t="s">
        <v>324</v>
      </c>
      <c r="Y1076" s="120" t="s">
        <v>341</v>
      </c>
      <c r="AB1076" s="120"/>
      <c r="AE1076" s="120"/>
    </row>
    <row r="1077" spans="1:256" x14ac:dyDescent="0.2">
      <c r="A1077" s="108" t="s">
        <v>156</v>
      </c>
      <c r="B1077" s="108" t="s">
        <v>227</v>
      </c>
      <c r="C1077" s="108" t="s">
        <v>1764</v>
      </c>
      <c r="D1077" s="123">
        <v>36026</v>
      </c>
      <c r="E1077" s="109" t="s">
        <v>473</v>
      </c>
      <c r="F1077" s="120" t="s">
        <v>115</v>
      </c>
      <c r="G1077" s="120" t="s">
        <v>141</v>
      </c>
      <c r="H1077" s="108" t="s">
        <v>168</v>
      </c>
      <c r="I1077" s="108" t="s">
        <v>434</v>
      </c>
      <c r="J1077" s="120" t="s">
        <v>183</v>
      </c>
      <c r="K1077" s="108"/>
      <c r="L1077" s="108"/>
      <c r="M1077" s="120"/>
      <c r="N1077" s="108"/>
      <c r="O1077" s="108"/>
      <c r="P1077" s="120"/>
      <c r="Q1077" s="108"/>
      <c r="R1077" s="108"/>
      <c r="S1077" s="120"/>
      <c r="T1077" s="108"/>
      <c r="U1077" s="108"/>
      <c r="V1077" s="120"/>
      <c r="W1077" s="108"/>
      <c r="X1077" s="108"/>
      <c r="Y1077" s="120"/>
      <c r="Z1077" s="108"/>
      <c r="AA1077" s="108"/>
      <c r="AB1077" s="120"/>
      <c r="AC1077" s="108"/>
      <c r="AD1077" s="108"/>
      <c r="AE1077" s="120"/>
      <c r="AF1077" s="108"/>
      <c r="AG1077" s="108"/>
      <c r="AH1077" s="108"/>
      <c r="AI1077" s="108"/>
      <c r="AJ1077" s="108"/>
      <c r="AK1077" s="108"/>
      <c r="AL1077" s="108"/>
      <c r="AM1077" s="108"/>
      <c r="AN1077" s="108"/>
      <c r="AO1077" s="108"/>
      <c r="AP1077" s="108"/>
      <c r="AQ1077" s="108"/>
      <c r="AR1077" s="108"/>
      <c r="AS1077" s="108"/>
      <c r="AT1077" s="108"/>
      <c r="AU1077" s="108"/>
      <c r="AV1077" s="108"/>
      <c r="AW1077" s="108"/>
      <c r="AX1077" s="108"/>
      <c r="AY1077" s="108"/>
      <c r="AZ1077" s="108"/>
      <c r="BA1077" s="108"/>
      <c r="BB1077" s="108"/>
      <c r="BC1077" s="108"/>
      <c r="BD1077" s="108"/>
      <c r="BE1077" s="108"/>
      <c r="BF1077" s="108"/>
      <c r="BG1077" s="108"/>
      <c r="BH1077" s="108"/>
      <c r="BI1077" s="108"/>
      <c r="BJ1077" s="108"/>
      <c r="BK1077" s="108"/>
      <c r="BL1077" s="108"/>
      <c r="BM1077" s="108"/>
      <c r="BN1077" s="108"/>
      <c r="BO1077" s="108"/>
      <c r="BP1077" s="108"/>
      <c r="BQ1077" s="108"/>
      <c r="BR1077" s="108"/>
      <c r="BS1077" s="108"/>
      <c r="BT1077" s="108"/>
      <c r="BU1077" s="108"/>
      <c r="BV1077" s="108"/>
      <c r="BW1077" s="108"/>
      <c r="BX1077" s="108"/>
      <c r="BY1077" s="108"/>
      <c r="BZ1077" s="108"/>
      <c r="CA1077" s="108"/>
      <c r="CB1077" s="108"/>
      <c r="CC1077" s="108"/>
      <c r="CD1077" s="108"/>
      <c r="CE1077" s="108"/>
      <c r="CF1077" s="108"/>
      <c r="CG1077" s="108"/>
      <c r="CH1077" s="108"/>
      <c r="CI1077" s="108"/>
      <c r="CJ1077" s="108"/>
      <c r="CK1077" s="108"/>
      <c r="CL1077" s="108"/>
      <c r="CM1077" s="108"/>
      <c r="CN1077" s="108"/>
      <c r="CO1077" s="108"/>
      <c r="CP1077" s="108"/>
      <c r="CQ1077" s="108"/>
      <c r="CR1077" s="108"/>
      <c r="CS1077" s="108"/>
      <c r="CT1077" s="108"/>
      <c r="CU1077" s="108"/>
      <c r="CV1077" s="108"/>
      <c r="CW1077" s="108"/>
      <c r="CX1077" s="108"/>
      <c r="CY1077" s="108"/>
      <c r="CZ1077" s="108"/>
      <c r="DA1077" s="108"/>
      <c r="DB1077" s="108"/>
      <c r="DC1077" s="108"/>
      <c r="DD1077" s="108"/>
      <c r="DE1077" s="108"/>
      <c r="DF1077" s="108"/>
      <c r="DG1077" s="108"/>
      <c r="DH1077" s="108"/>
      <c r="DI1077" s="108"/>
      <c r="DJ1077" s="108"/>
      <c r="DK1077" s="108"/>
      <c r="DL1077" s="108"/>
      <c r="DM1077" s="108"/>
      <c r="DN1077" s="108"/>
      <c r="DO1077" s="108"/>
      <c r="DP1077" s="108"/>
      <c r="DQ1077" s="108"/>
      <c r="DR1077" s="108"/>
      <c r="DS1077" s="108"/>
      <c r="DT1077" s="108"/>
      <c r="DU1077" s="108"/>
      <c r="DV1077" s="108"/>
      <c r="DW1077" s="108"/>
      <c r="DX1077" s="108"/>
      <c r="DY1077" s="108"/>
      <c r="DZ1077" s="108"/>
      <c r="EA1077" s="108"/>
      <c r="EB1077" s="108"/>
      <c r="EC1077" s="108"/>
      <c r="ED1077" s="108"/>
      <c r="EE1077" s="108"/>
      <c r="EF1077" s="108"/>
      <c r="EG1077" s="108"/>
      <c r="EH1077" s="108"/>
      <c r="EI1077" s="108"/>
      <c r="EJ1077" s="108"/>
      <c r="EK1077" s="108"/>
      <c r="EL1077" s="108"/>
      <c r="EM1077" s="108"/>
      <c r="EN1077" s="108"/>
      <c r="EO1077" s="108"/>
      <c r="EP1077" s="108"/>
      <c r="EQ1077" s="108"/>
      <c r="ER1077" s="108"/>
      <c r="ES1077" s="108"/>
      <c r="ET1077" s="108"/>
      <c r="EU1077" s="108"/>
      <c r="EV1077" s="108"/>
      <c r="EW1077" s="108"/>
      <c r="EX1077" s="108"/>
      <c r="EY1077" s="108"/>
      <c r="EZ1077" s="108"/>
      <c r="FA1077" s="108"/>
      <c r="FB1077" s="108"/>
      <c r="FC1077" s="108"/>
      <c r="FD1077" s="108"/>
      <c r="FE1077" s="108"/>
      <c r="FF1077" s="108"/>
      <c r="FG1077" s="108"/>
      <c r="FH1077" s="108"/>
      <c r="FI1077" s="108"/>
      <c r="FJ1077" s="108"/>
      <c r="FK1077" s="108"/>
      <c r="FL1077" s="108"/>
      <c r="FM1077" s="108"/>
      <c r="FN1077" s="108"/>
      <c r="FO1077" s="108"/>
      <c r="FP1077" s="108"/>
      <c r="FQ1077" s="108"/>
      <c r="FR1077" s="108"/>
      <c r="FS1077" s="108"/>
      <c r="FT1077" s="108"/>
      <c r="FU1077" s="108"/>
      <c r="FV1077" s="108"/>
      <c r="FW1077" s="108"/>
      <c r="FX1077" s="108"/>
      <c r="FY1077" s="108"/>
      <c r="FZ1077" s="108"/>
      <c r="GA1077" s="108"/>
      <c r="GB1077" s="108"/>
      <c r="GC1077" s="108"/>
      <c r="GD1077" s="108"/>
      <c r="GE1077" s="108"/>
      <c r="GF1077" s="108"/>
      <c r="GG1077" s="108"/>
      <c r="GH1077" s="108"/>
      <c r="GI1077" s="108"/>
      <c r="GJ1077" s="108"/>
      <c r="GK1077" s="108"/>
      <c r="GL1077" s="108"/>
      <c r="GM1077" s="108"/>
      <c r="GN1077" s="108"/>
      <c r="GO1077" s="108"/>
      <c r="GP1077" s="108"/>
      <c r="GQ1077" s="108"/>
      <c r="GR1077" s="108"/>
      <c r="GS1077" s="108"/>
      <c r="GT1077" s="108"/>
      <c r="GU1077" s="108"/>
      <c r="GV1077" s="108"/>
      <c r="GW1077" s="108"/>
      <c r="GX1077" s="108"/>
      <c r="GY1077" s="108"/>
      <c r="GZ1077" s="108"/>
      <c r="HA1077" s="108"/>
      <c r="HB1077" s="108"/>
      <c r="HC1077" s="108"/>
      <c r="HD1077" s="108"/>
      <c r="HE1077" s="108"/>
      <c r="HF1077" s="108"/>
      <c r="HG1077" s="108"/>
      <c r="HH1077" s="108"/>
      <c r="HI1077" s="108"/>
      <c r="HJ1077" s="108"/>
      <c r="HK1077" s="108"/>
      <c r="HL1077" s="108"/>
      <c r="HM1077" s="108"/>
      <c r="HN1077" s="108"/>
      <c r="HO1077" s="108"/>
      <c r="HP1077" s="108"/>
      <c r="HQ1077" s="108"/>
      <c r="HR1077" s="108"/>
      <c r="HS1077" s="108"/>
      <c r="HT1077" s="108"/>
      <c r="HU1077" s="108"/>
      <c r="HV1077" s="108"/>
      <c r="HW1077" s="108"/>
      <c r="HX1077" s="108"/>
      <c r="HY1077" s="108"/>
      <c r="HZ1077" s="108"/>
      <c r="IA1077" s="108"/>
      <c r="IB1077" s="108"/>
      <c r="IC1077" s="108"/>
      <c r="ID1077" s="108"/>
      <c r="IE1077" s="108"/>
      <c r="IF1077" s="108"/>
      <c r="IG1077" s="108"/>
      <c r="IH1077" s="108"/>
      <c r="II1077" s="108"/>
      <c r="IJ1077" s="108"/>
      <c r="IK1077" s="108"/>
      <c r="IL1077" s="108"/>
      <c r="IM1077" s="108"/>
      <c r="IN1077" s="108"/>
      <c r="IO1077" s="108"/>
      <c r="IP1077" s="108"/>
      <c r="IQ1077" s="108"/>
      <c r="IR1077" s="108"/>
      <c r="IS1077" s="108"/>
      <c r="IT1077" s="108"/>
      <c r="IU1077" s="108"/>
      <c r="IV1077" s="108"/>
    </row>
    <row r="1078" spans="1:256" s="108" customFormat="1" x14ac:dyDescent="0.2">
      <c r="A1078" s="108" t="s">
        <v>450</v>
      </c>
      <c r="B1078" s="108" t="s">
        <v>252</v>
      </c>
      <c r="C1078" s="108" t="s">
        <v>4016</v>
      </c>
      <c r="D1078" s="123">
        <v>37107</v>
      </c>
      <c r="E1078" s="116" t="s">
        <v>4503</v>
      </c>
      <c r="F1078" s="120"/>
      <c r="G1078" s="120"/>
      <c r="J1078" s="120"/>
      <c r="M1078" s="120"/>
      <c r="P1078" s="120"/>
      <c r="S1078" s="120"/>
      <c r="V1078" s="120"/>
      <c r="Y1078" s="120"/>
      <c r="AB1078" s="120"/>
      <c r="AE1078" s="120"/>
    </row>
    <row r="1079" spans="1:256" s="108" customFormat="1" x14ac:dyDescent="0.2">
      <c r="A1079" s="108" t="s">
        <v>315</v>
      </c>
      <c r="B1079" s="108" t="s">
        <v>118</v>
      </c>
      <c r="C1079" s="108" t="s">
        <v>3084</v>
      </c>
      <c r="D1079" s="123">
        <v>35649</v>
      </c>
      <c r="E1079" s="116" t="s">
        <v>122</v>
      </c>
      <c r="F1079" s="120" t="s">
        <v>553</v>
      </c>
      <c r="G1079" s="120" t="s">
        <v>273</v>
      </c>
      <c r="H1079" s="108" t="s">
        <v>288</v>
      </c>
      <c r="I1079" s="108" t="s">
        <v>81</v>
      </c>
      <c r="J1079" s="120" t="s">
        <v>240</v>
      </c>
      <c r="K1079" s="108" t="s">
        <v>288</v>
      </c>
      <c r="L1079" s="108" t="s">
        <v>81</v>
      </c>
      <c r="M1079" s="120" t="s">
        <v>247</v>
      </c>
      <c r="N1079" s="108" t="s">
        <v>313</v>
      </c>
      <c r="O1079" s="108" t="s">
        <v>215</v>
      </c>
      <c r="P1079" s="120" t="s">
        <v>203</v>
      </c>
      <c r="Q1079" s="108" t="s">
        <v>313</v>
      </c>
      <c r="R1079" s="108" t="s">
        <v>215</v>
      </c>
      <c r="S1079" s="120" t="s">
        <v>203</v>
      </c>
      <c r="V1079" s="120"/>
      <c r="Y1079" s="120"/>
      <c r="AB1079" s="120"/>
      <c r="AE1079" s="120"/>
    </row>
    <row r="1080" spans="1:256" s="108" customFormat="1" x14ac:dyDescent="0.2">
      <c r="C1080" s="108" t="s">
        <v>3411</v>
      </c>
      <c r="D1080" s="123">
        <v>35713</v>
      </c>
      <c r="E1080" s="116" t="s">
        <v>677</v>
      </c>
      <c r="F1080" s="120" t="s">
        <v>895</v>
      </c>
      <c r="G1080" s="120"/>
      <c r="H1080" s="108" t="s">
        <v>298</v>
      </c>
      <c r="I1080" s="108" t="s">
        <v>177</v>
      </c>
      <c r="J1080" s="120" t="s">
        <v>241</v>
      </c>
      <c r="M1080" s="120"/>
      <c r="N1080" s="108" t="s">
        <v>329</v>
      </c>
      <c r="O1080" s="108" t="s">
        <v>177</v>
      </c>
      <c r="P1080" s="120" t="s">
        <v>241</v>
      </c>
      <c r="Q1080" s="108" t="s">
        <v>298</v>
      </c>
      <c r="R1080" s="108" t="s">
        <v>177</v>
      </c>
      <c r="S1080" s="120" t="s">
        <v>266</v>
      </c>
      <c r="V1080" s="120"/>
      <c r="Y1080" s="120"/>
      <c r="AB1080" s="120"/>
      <c r="AE1080" s="120"/>
    </row>
    <row r="1081" spans="1:256" s="108" customFormat="1" x14ac:dyDescent="0.2">
      <c r="A1081" s="108" t="s">
        <v>80</v>
      </c>
      <c r="B1081" s="108" t="s">
        <v>185</v>
      </c>
      <c r="C1081" s="108" t="s">
        <v>3334</v>
      </c>
      <c r="D1081" s="123">
        <v>36101</v>
      </c>
      <c r="E1081" s="116" t="s">
        <v>1405</v>
      </c>
      <c r="F1081" s="120" t="s">
        <v>473</v>
      </c>
      <c r="G1081" s="120"/>
      <c r="H1081" s="108" t="s">
        <v>80</v>
      </c>
      <c r="I1081" s="108" t="s">
        <v>185</v>
      </c>
      <c r="J1081" s="120"/>
      <c r="K1081" s="108" t="s">
        <v>80</v>
      </c>
      <c r="L1081" s="108" t="s">
        <v>185</v>
      </c>
      <c r="M1081" s="120"/>
      <c r="N1081" s="108" t="s">
        <v>80</v>
      </c>
      <c r="O1081" s="108" t="s">
        <v>185</v>
      </c>
      <c r="P1081" s="120" t="s">
        <v>3127</v>
      </c>
      <c r="Q1081" s="108" t="s">
        <v>80</v>
      </c>
      <c r="R1081" s="108" t="s">
        <v>185</v>
      </c>
      <c r="S1081" s="120" t="s">
        <v>3336</v>
      </c>
      <c r="V1081" s="120"/>
      <c r="Y1081" s="120"/>
      <c r="AB1081" s="120"/>
      <c r="AE1081" s="120"/>
    </row>
    <row r="1082" spans="1:256" s="108" customFormat="1" x14ac:dyDescent="0.2">
      <c r="A1082" s="108" t="s">
        <v>409</v>
      </c>
      <c r="B1082" s="108" t="s">
        <v>316</v>
      </c>
      <c r="C1082" s="108" t="s">
        <v>2303</v>
      </c>
      <c r="D1082" s="123">
        <v>35873</v>
      </c>
      <c r="E1082" s="116" t="s">
        <v>548</v>
      </c>
      <c r="F1082" s="120" t="s">
        <v>802</v>
      </c>
      <c r="G1082" s="120" t="s">
        <v>833</v>
      </c>
      <c r="H1082" s="108" t="s">
        <v>384</v>
      </c>
      <c r="I1082" s="108" t="s">
        <v>316</v>
      </c>
      <c r="J1082" s="120" t="s">
        <v>831</v>
      </c>
      <c r="K1082" s="108" t="s">
        <v>409</v>
      </c>
      <c r="L1082" s="108" t="s">
        <v>316</v>
      </c>
      <c r="M1082" s="120" t="s">
        <v>385</v>
      </c>
      <c r="N1082" s="108" t="s">
        <v>409</v>
      </c>
      <c r="O1082" s="108" t="s">
        <v>275</v>
      </c>
      <c r="P1082" s="120" t="s">
        <v>385</v>
      </c>
      <c r="Q1082" s="108" t="s">
        <v>397</v>
      </c>
      <c r="R1082" s="108" t="s">
        <v>275</v>
      </c>
      <c r="S1082" s="120" t="s">
        <v>398</v>
      </c>
      <c r="T1082" s="108" t="s">
        <v>397</v>
      </c>
      <c r="U1082" s="108" t="s">
        <v>275</v>
      </c>
      <c r="V1082" s="120" t="s">
        <v>398</v>
      </c>
      <c r="W1082" s="108" t="s">
        <v>421</v>
      </c>
      <c r="X1082" s="108" t="s">
        <v>275</v>
      </c>
      <c r="Y1082" s="120" t="s">
        <v>388</v>
      </c>
      <c r="AB1082" s="120"/>
      <c r="AE1082" s="120"/>
      <c r="BB1082" s="109"/>
      <c r="BC1082" s="109"/>
      <c r="BE1082" s="109"/>
      <c r="BF1082" s="109"/>
      <c r="BH1082" s="109"/>
      <c r="BI1082" s="109"/>
      <c r="BK1082" s="109"/>
      <c r="BL1082" s="109"/>
      <c r="BN1082" s="109"/>
      <c r="BO1082" s="109"/>
      <c r="BQ1082" s="123"/>
      <c r="BR1082" s="109"/>
      <c r="BS1082" s="116"/>
      <c r="BU1082" s="120"/>
      <c r="BV1082" s="116"/>
      <c r="BW1082" s="116"/>
      <c r="BX1082" s="125"/>
    </row>
    <row r="1083" spans="1:256" s="108" customFormat="1" x14ac:dyDescent="0.2">
      <c r="A1083" s="108" t="s">
        <v>156</v>
      </c>
      <c r="B1083" s="108" t="s">
        <v>454</v>
      </c>
      <c r="C1083" s="108" t="s">
        <v>4024</v>
      </c>
      <c r="D1083" s="123">
        <v>38086</v>
      </c>
      <c r="E1083" s="109" t="s">
        <v>5012</v>
      </c>
      <c r="F1083" s="120"/>
      <c r="G1083" s="120" t="s">
        <v>141</v>
      </c>
      <c r="J1083" s="120"/>
      <c r="M1083" s="120"/>
      <c r="P1083" s="120"/>
      <c r="S1083" s="120"/>
      <c r="V1083" s="120"/>
      <c r="Y1083" s="120"/>
      <c r="AB1083" s="120"/>
      <c r="AE1083" s="120"/>
    </row>
    <row r="1084" spans="1:256" s="108" customFormat="1" x14ac:dyDescent="0.2">
      <c r="A1084" s="108" t="s">
        <v>555</v>
      </c>
      <c r="B1084" s="108" t="s">
        <v>93</v>
      </c>
      <c r="C1084" s="108" t="s">
        <v>2023</v>
      </c>
      <c r="D1084" s="123">
        <v>36267</v>
      </c>
      <c r="E1084" s="109" t="s">
        <v>416</v>
      </c>
      <c r="F1084" s="120" t="s">
        <v>237</v>
      </c>
      <c r="G1084" s="120" t="s">
        <v>161</v>
      </c>
      <c r="H1084" s="108" t="s">
        <v>274</v>
      </c>
      <c r="I1084" s="108" t="s">
        <v>93</v>
      </c>
      <c r="J1084" s="120" t="s">
        <v>224</v>
      </c>
      <c r="K1084" s="108" t="s">
        <v>238</v>
      </c>
      <c r="L1084" s="108" t="s">
        <v>93</v>
      </c>
      <c r="M1084" s="120" t="s">
        <v>241</v>
      </c>
      <c r="N1084" s="108" t="s">
        <v>238</v>
      </c>
      <c r="O1084" s="108" t="s">
        <v>232</v>
      </c>
      <c r="P1084" s="120" t="s">
        <v>241</v>
      </c>
      <c r="S1084" s="120"/>
      <c r="V1084" s="120"/>
      <c r="Y1084" s="120"/>
      <c r="AB1084" s="120"/>
      <c r="AE1084" s="120"/>
    </row>
    <row r="1085" spans="1:256" s="108" customFormat="1" x14ac:dyDescent="0.2">
      <c r="A1085" s="108" t="s">
        <v>194</v>
      </c>
      <c r="B1085" s="108" t="s">
        <v>316</v>
      </c>
      <c r="C1085" s="108" t="s">
        <v>3068</v>
      </c>
      <c r="D1085" s="123">
        <v>36093</v>
      </c>
      <c r="E1085" s="109" t="s">
        <v>191</v>
      </c>
      <c r="F1085" s="120" t="s">
        <v>90</v>
      </c>
      <c r="G1085" s="120" t="s">
        <v>259</v>
      </c>
      <c r="H1085" s="108" t="s">
        <v>194</v>
      </c>
      <c r="I1085" s="108" t="s">
        <v>316</v>
      </c>
      <c r="J1085" s="120" t="s">
        <v>228</v>
      </c>
      <c r="M1085" s="120"/>
      <c r="N1085" s="108" t="s">
        <v>194</v>
      </c>
      <c r="O1085" s="108" t="s">
        <v>316</v>
      </c>
      <c r="P1085" s="120" t="s">
        <v>228</v>
      </c>
      <c r="S1085" s="120"/>
      <c r="V1085" s="120"/>
      <c r="Y1085" s="120"/>
      <c r="AB1085" s="120"/>
      <c r="AE1085" s="120"/>
    </row>
    <row r="1086" spans="1:256" s="108" customFormat="1" ht="12.75" customHeight="1" x14ac:dyDescent="0.2">
      <c r="A1086" s="108" t="s">
        <v>397</v>
      </c>
      <c r="B1086" s="108" t="s">
        <v>207</v>
      </c>
      <c r="C1086" s="108" t="s">
        <v>5013</v>
      </c>
      <c r="D1086" s="123">
        <v>35493</v>
      </c>
      <c r="E1086" s="109" t="s">
        <v>187</v>
      </c>
      <c r="F1086" s="120"/>
      <c r="G1086" s="120" t="s">
        <v>398</v>
      </c>
      <c r="J1086" s="120"/>
      <c r="M1086" s="120"/>
      <c r="P1086" s="120"/>
      <c r="S1086" s="120"/>
      <c r="V1086" s="120"/>
      <c r="Y1086" s="120"/>
      <c r="AB1086" s="120"/>
      <c r="AE1086" s="120"/>
    </row>
    <row r="1087" spans="1:256" s="108" customFormat="1" x14ac:dyDescent="0.2">
      <c r="A1087" s="108" t="s">
        <v>555</v>
      </c>
      <c r="B1087" s="108" t="s">
        <v>556</v>
      </c>
      <c r="C1087" s="108" t="s">
        <v>2599</v>
      </c>
      <c r="D1087" s="123">
        <v>33437</v>
      </c>
      <c r="E1087" s="109" t="s">
        <v>1103</v>
      </c>
      <c r="F1087" s="120" t="s">
        <v>199</v>
      </c>
      <c r="G1087" s="120" t="s">
        <v>161</v>
      </c>
      <c r="H1087" s="108" t="s">
        <v>238</v>
      </c>
      <c r="I1087" s="108" t="s">
        <v>134</v>
      </c>
      <c r="J1087" s="120" t="s">
        <v>240</v>
      </c>
      <c r="K1087" s="108" t="s">
        <v>238</v>
      </c>
      <c r="L1087" s="108" t="s">
        <v>134</v>
      </c>
      <c r="M1087" s="120" t="s">
        <v>241</v>
      </c>
      <c r="N1087" s="108" t="s">
        <v>222</v>
      </c>
      <c r="O1087" s="108" t="s">
        <v>134</v>
      </c>
      <c r="P1087" s="120" t="s">
        <v>2601</v>
      </c>
      <c r="Q1087" s="108" t="s">
        <v>555</v>
      </c>
      <c r="R1087" s="108" t="s">
        <v>134</v>
      </c>
      <c r="S1087" s="120" t="s">
        <v>1363</v>
      </c>
      <c r="T1087" s="108" t="s">
        <v>274</v>
      </c>
      <c r="U1087" s="108" t="s">
        <v>134</v>
      </c>
      <c r="V1087" s="120" t="s">
        <v>228</v>
      </c>
      <c r="W1087" s="108" t="s">
        <v>555</v>
      </c>
      <c r="X1087" s="108" t="s">
        <v>454</v>
      </c>
      <c r="Y1087" s="120" t="s">
        <v>519</v>
      </c>
      <c r="Z1087" s="108" t="s">
        <v>238</v>
      </c>
      <c r="AA1087" s="108" t="s">
        <v>330</v>
      </c>
      <c r="AB1087" s="120" t="s">
        <v>241</v>
      </c>
      <c r="AC1087" s="108" t="s">
        <v>238</v>
      </c>
      <c r="AD1087" s="108" t="s">
        <v>434</v>
      </c>
      <c r="AE1087" s="120" t="s">
        <v>266</v>
      </c>
      <c r="AF1087" s="108" t="s">
        <v>555</v>
      </c>
      <c r="AG1087" s="108" t="s">
        <v>118</v>
      </c>
      <c r="AH1087" s="120" t="s">
        <v>519</v>
      </c>
      <c r="AI1087" s="108" t="s">
        <v>238</v>
      </c>
      <c r="AJ1087" s="108" t="s">
        <v>118</v>
      </c>
      <c r="AK1087" s="120" t="s">
        <v>266</v>
      </c>
      <c r="AL1087" s="108" t="s">
        <v>238</v>
      </c>
      <c r="AM1087" s="108" t="s">
        <v>118</v>
      </c>
      <c r="AN1087" s="120" t="s">
        <v>266</v>
      </c>
    </row>
    <row r="1088" spans="1:256" s="108" customFormat="1" x14ac:dyDescent="0.2">
      <c r="A1088" s="108" t="s">
        <v>484</v>
      </c>
      <c r="B1088" s="108" t="s">
        <v>195</v>
      </c>
      <c r="C1088" s="108" t="s">
        <v>486</v>
      </c>
      <c r="D1088" s="123">
        <v>36584</v>
      </c>
      <c r="E1088" s="109" t="s">
        <v>477</v>
      </c>
      <c r="F1088" s="109" t="s">
        <v>114</v>
      </c>
      <c r="G1088" s="120" t="s">
        <v>485</v>
      </c>
      <c r="H1088" s="108" t="s">
        <v>487</v>
      </c>
      <c r="I1088" s="116" t="s">
        <v>195</v>
      </c>
      <c r="J1088" s="120" t="s">
        <v>5014</v>
      </c>
      <c r="K1088" s="108" t="s">
        <v>487</v>
      </c>
      <c r="L1088" s="116" t="s">
        <v>195</v>
      </c>
      <c r="M1088" s="120" t="s">
        <v>488</v>
      </c>
      <c r="O1088" s="116"/>
      <c r="P1088" s="120"/>
      <c r="R1088" s="116"/>
      <c r="S1088" s="120"/>
      <c r="U1088" s="116"/>
      <c r="V1088" s="120"/>
      <c r="X1088" s="116"/>
      <c r="Y1088" s="120"/>
      <c r="AA1088" s="116"/>
      <c r="AB1088" s="120"/>
      <c r="AD1088" s="116"/>
      <c r="AE1088" s="120"/>
      <c r="AG1088" s="116"/>
      <c r="AH1088" s="120"/>
      <c r="AJ1088" s="116"/>
      <c r="AK1088" s="120"/>
      <c r="AM1088" s="116"/>
      <c r="AN1088" s="120"/>
      <c r="BB1088" s="109"/>
      <c r="BC1088" s="109"/>
      <c r="BE1088" s="109"/>
      <c r="BF1088" s="109"/>
      <c r="BH1088" s="109"/>
      <c r="BI1088" s="109"/>
      <c r="BK1088" s="109"/>
      <c r="BL1088" s="109"/>
      <c r="BN1088" s="109"/>
      <c r="BO1088" s="109"/>
      <c r="BQ1088" s="123"/>
      <c r="BR1088" s="109"/>
      <c r="BS1088" s="116"/>
      <c r="BU1088" s="120"/>
      <c r="BV1088" s="116"/>
      <c r="BW1088" s="116"/>
      <c r="BX1088" s="125"/>
    </row>
    <row r="1089" spans="1:256" s="108" customFormat="1" x14ac:dyDescent="0.2">
      <c r="A1089" s="108" t="s">
        <v>397</v>
      </c>
      <c r="B1089" s="116" t="s">
        <v>207</v>
      </c>
      <c r="C1089" s="108" t="s">
        <v>5015</v>
      </c>
      <c r="D1089" s="123">
        <v>36640</v>
      </c>
      <c r="E1089" s="109" t="s">
        <v>236</v>
      </c>
      <c r="F1089" s="109"/>
      <c r="G1089" s="120" t="s">
        <v>388</v>
      </c>
      <c r="I1089" s="116"/>
      <c r="J1089" s="120"/>
      <c r="K1089" s="108" t="s">
        <v>397</v>
      </c>
      <c r="L1089" s="116" t="s">
        <v>207</v>
      </c>
      <c r="M1089" s="120" t="s">
        <v>398</v>
      </c>
      <c r="O1089" s="116"/>
      <c r="P1089" s="120"/>
      <c r="R1089" s="116"/>
      <c r="S1089" s="120"/>
      <c r="U1089" s="116"/>
      <c r="V1089" s="120"/>
      <c r="X1089" s="116"/>
      <c r="Y1089" s="120"/>
      <c r="AA1089" s="116"/>
      <c r="AB1089" s="120"/>
      <c r="AD1089" s="116"/>
      <c r="AE1089" s="120"/>
      <c r="AG1089" s="116"/>
      <c r="AH1089" s="120"/>
      <c r="AJ1089" s="116"/>
      <c r="AK1089" s="120"/>
      <c r="AM1089" s="116"/>
      <c r="AN1089" s="120"/>
    </row>
    <row r="1090" spans="1:256" s="108" customFormat="1" x14ac:dyDescent="0.2">
      <c r="A1090" s="108" t="s">
        <v>450</v>
      </c>
      <c r="B1090" s="108" t="s">
        <v>123</v>
      </c>
      <c r="C1090" s="108" t="s">
        <v>3331</v>
      </c>
      <c r="D1090" s="123">
        <v>34522</v>
      </c>
      <c r="E1090" s="116" t="s">
        <v>423</v>
      </c>
      <c r="F1090" s="108" t="s">
        <v>381</v>
      </c>
      <c r="G1090" s="120"/>
      <c r="H1090" s="108" t="s">
        <v>450</v>
      </c>
      <c r="I1090" s="108" t="s">
        <v>123</v>
      </c>
      <c r="J1090" s="109"/>
      <c r="K1090" s="108" t="s">
        <v>450</v>
      </c>
      <c r="L1090" s="108" t="s">
        <v>123</v>
      </c>
      <c r="M1090" s="109"/>
      <c r="N1090" s="108" t="s">
        <v>450</v>
      </c>
      <c r="O1090" s="108" t="s">
        <v>330</v>
      </c>
      <c r="P1090" s="109"/>
      <c r="S1090" s="109"/>
      <c r="T1090" s="108" t="s">
        <v>450</v>
      </c>
      <c r="U1090" s="108" t="s">
        <v>330</v>
      </c>
      <c r="V1090" s="109"/>
      <c r="W1090" s="108" t="s">
        <v>450</v>
      </c>
      <c r="X1090" s="108" t="s">
        <v>330</v>
      </c>
      <c r="Y1090" s="109"/>
      <c r="Z1090" s="108" t="s">
        <v>450</v>
      </c>
      <c r="AA1090" s="108" t="s">
        <v>330</v>
      </c>
      <c r="AB1090" s="109"/>
      <c r="AC1090" s="108" t="s">
        <v>450</v>
      </c>
      <c r="AD1090" s="108" t="s">
        <v>330</v>
      </c>
      <c r="AE1090" s="109"/>
      <c r="AF1090" s="108" t="s">
        <v>450</v>
      </c>
      <c r="AG1090" s="108" t="s">
        <v>330</v>
      </c>
      <c r="AH1090" s="109"/>
      <c r="BB1090" s="109"/>
      <c r="BC1090" s="109"/>
      <c r="BE1090" s="109"/>
      <c r="BF1090" s="109"/>
      <c r="BH1090" s="109"/>
      <c r="BI1090" s="109"/>
      <c r="BK1090" s="109"/>
      <c r="BL1090" s="109"/>
      <c r="BN1090" s="109"/>
      <c r="BO1090" s="120"/>
      <c r="BR1090" s="120"/>
      <c r="BS1090" s="120"/>
      <c r="BT1090" s="120"/>
      <c r="BU1090" s="120"/>
      <c r="BW1090" s="116"/>
      <c r="BX1090" s="116"/>
    </row>
    <row r="1091" spans="1:256" s="108" customFormat="1" x14ac:dyDescent="0.2">
      <c r="A1091" s="108" t="s">
        <v>370</v>
      </c>
      <c r="B1091" s="108" t="s">
        <v>134</v>
      </c>
      <c r="C1091" s="108" t="s">
        <v>2866</v>
      </c>
      <c r="D1091" s="123">
        <v>35327</v>
      </c>
      <c r="E1091" s="109" t="s">
        <v>391</v>
      </c>
      <c r="F1091" s="109" t="s">
        <v>2600</v>
      </c>
      <c r="G1091" s="120" t="s">
        <v>804</v>
      </c>
      <c r="H1091" s="108" t="s">
        <v>370</v>
      </c>
      <c r="I1091" s="109" t="s">
        <v>134</v>
      </c>
      <c r="J1091" s="109" t="s">
        <v>1243</v>
      </c>
      <c r="K1091" s="108" t="s">
        <v>419</v>
      </c>
      <c r="L1091" s="109" t="s">
        <v>170</v>
      </c>
      <c r="M1091" s="109" t="s">
        <v>2280</v>
      </c>
      <c r="N1091" s="108" t="s">
        <v>332</v>
      </c>
      <c r="O1091" s="109" t="s">
        <v>170</v>
      </c>
      <c r="P1091" s="109" t="s">
        <v>2867</v>
      </c>
      <c r="Q1091" s="108" t="s">
        <v>340</v>
      </c>
      <c r="R1091" s="109" t="s">
        <v>170</v>
      </c>
      <c r="S1091" s="109" t="s">
        <v>382</v>
      </c>
      <c r="T1091" s="108" t="s">
        <v>379</v>
      </c>
      <c r="U1091" s="109" t="s">
        <v>306</v>
      </c>
      <c r="V1091" s="109" t="s">
        <v>382</v>
      </c>
      <c r="W1091" s="108" t="s">
        <v>379</v>
      </c>
      <c r="X1091" s="109" t="s">
        <v>306</v>
      </c>
      <c r="Y1091" s="109" t="s">
        <v>366</v>
      </c>
      <c r="Z1091" s="108" t="s">
        <v>379</v>
      </c>
      <c r="AA1091" s="109" t="s">
        <v>306</v>
      </c>
      <c r="AB1091" s="109" t="s">
        <v>809</v>
      </c>
      <c r="AD1091" s="109"/>
      <c r="AE1091" s="109"/>
      <c r="AG1091" s="109"/>
      <c r="AH1091" s="109"/>
      <c r="AJ1091" s="109"/>
      <c r="AK1091" s="109"/>
      <c r="AM1091" s="109"/>
      <c r="AN1091" s="109"/>
      <c r="AP1091" s="109"/>
      <c r="AQ1091" s="109"/>
      <c r="AS1091" s="109"/>
      <c r="AT1091" s="109"/>
      <c r="AV1091" s="109"/>
      <c r="AW1091" s="109"/>
      <c r="AY1091" s="109"/>
      <c r="AZ1091" s="109"/>
      <c r="BB1091" s="116"/>
      <c r="BC1091" s="120"/>
      <c r="BE1091" s="116"/>
      <c r="BF1091" s="120"/>
      <c r="BH1091" s="116"/>
      <c r="BI1091" s="120"/>
      <c r="BK1091" s="116"/>
      <c r="BL1091" s="120"/>
      <c r="BN1091" s="116"/>
      <c r="BO1091" s="120"/>
      <c r="BR1091" s="120"/>
      <c r="BS1091" s="116"/>
      <c r="BT1091" s="116"/>
      <c r="BU1091" s="116"/>
      <c r="BV1091" s="116"/>
      <c r="BW1091" s="116"/>
      <c r="BX1091" s="116"/>
    </row>
    <row r="1092" spans="1:256" s="108" customFormat="1" x14ac:dyDescent="0.2">
      <c r="A1092" s="108" t="s">
        <v>298</v>
      </c>
      <c r="B1092" s="108" t="s">
        <v>324</v>
      </c>
      <c r="C1092" s="108" t="s">
        <v>935</v>
      </c>
      <c r="D1092" s="123">
        <v>36180</v>
      </c>
      <c r="E1092" s="116" t="s">
        <v>149</v>
      </c>
      <c r="F1092" s="120" t="s">
        <v>4460</v>
      </c>
      <c r="G1092" s="120" t="s">
        <v>747</v>
      </c>
      <c r="H1092" s="108" t="s">
        <v>307</v>
      </c>
      <c r="I1092" s="108" t="s">
        <v>324</v>
      </c>
      <c r="J1092" s="120" t="s">
        <v>539</v>
      </c>
      <c r="M1092" s="120"/>
      <c r="N1092" s="108" t="s">
        <v>315</v>
      </c>
      <c r="O1092" s="108" t="s">
        <v>232</v>
      </c>
      <c r="P1092" s="120" t="s">
        <v>247</v>
      </c>
      <c r="Q1092" s="108" t="s">
        <v>315</v>
      </c>
      <c r="R1092" s="108" t="s">
        <v>232</v>
      </c>
      <c r="S1092" s="120" t="s">
        <v>266</v>
      </c>
      <c r="T1092" s="108" t="s">
        <v>315</v>
      </c>
      <c r="U1092" s="108" t="s">
        <v>232</v>
      </c>
      <c r="V1092" s="120" t="s">
        <v>266</v>
      </c>
      <c r="Y1092" s="120"/>
      <c r="AB1092" s="120"/>
      <c r="AE1092" s="120"/>
    </row>
    <row r="1093" spans="1:256" s="108" customFormat="1" x14ac:dyDescent="0.2">
      <c r="A1093" s="108" t="s">
        <v>279</v>
      </c>
      <c r="B1093" s="108" t="s">
        <v>242</v>
      </c>
      <c r="C1093" s="108" t="s">
        <v>3414</v>
      </c>
      <c r="D1093" s="40">
        <v>33291</v>
      </c>
      <c r="E1093" s="109" t="s">
        <v>3415</v>
      </c>
      <c r="F1093" s="108" t="s">
        <v>5016</v>
      </c>
      <c r="G1093" s="120" t="s">
        <v>1673</v>
      </c>
      <c r="H1093" s="108" t="s">
        <v>279</v>
      </c>
      <c r="I1093" s="116" t="s">
        <v>242</v>
      </c>
      <c r="J1093" s="127" t="s">
        <v>1536</v>
      </c>
      <c r="K1093" s="108" t="s">
        <v>279</v>
      </c>
      <c r="L1093" s="116" t="s">
        <v>242</v>
      </c>
      <c r="M1093" s="127" t="s">
        <v>3417</v>
      </c>
      <c r="N1093" s="108" t="s">
        <v>808</v>
      </c>
      <c r="O1093" s="116" t="s">
        <v>242</v>
      </c>
      <c r="P1093" s="127" t="s">
        <v>3418</v>
      </c>
      <c r="R1093" s="116"/>
      <c r="S1093" s="127"/>
      <c r="T1093" s="108" t="s">
        <v>279</v>
      </c>
      <c r="U1093" s="116" t="s">
        <v>454</v>
      </c>
      <c r="V1093" s="127" t="s">
        <v>5017</v>
      </c>
      <c r="W1093" s="108" t="s">
        <v>808</v>
      </c>
      <c r="X1093" s="116" t="s">
        <v>454</v>
      </c>
      <c r="Y1093" s="127" t="s">
        <v>813</v>
      </c>
      <c r="Z1093" s="108" t="s">
        <v>808</v>
      </c>
      <c r="AA1093" s="116" t="s">
        <v>454</v>
      </c>
      <c r="AB1093" s="127" t="s">
        <v>3420</v>
      </c>
      <c r="AC1093" s="108" t="s">
        <v>284</v>
      </c>
      <c r="AD1093" s="116" t="s">
        <v>331</v>
      </c>
      <c r="AE1093" s="127" t="s">
        <v>726</v>
      </c>
      <c r="AF1093" s="108" t="s">
        <v>308</v>
      </c>
      <c r="AG1093" s="116" t="s">
        <v>331</v>
      </c>
      <c r="AH1093" s="127" t="s">
        <v>726</v>
      </c>
      <c r="AI1093" s="108" t="s">
        <v>1378</v>
      </c>
      <c r="AJ1093" s="116" t="s">
        <v>331</v>
      </c>
      <c r="AK1093" s="127" t="s">
        <v>3421</v>
      </c>
      <c r="AL1093" s="100" t="s">
        <v>332</v>
      </c>
      <c r="AM1093" s="116" t="s">
        <v>331</v>
      </c>
      <c r="AN1093" s="127" t="s">
        <v>1541</v>
      </c>
    </row>
    <row r="1094" spans="1:256" s="108" customFormat="1" x14ac:dyDescent="0.2">
      <c r="A1094" s="108" t="s">
        <v>421</v>
      </c>
      <c r="B1094" s="108" t="s">
        <v>118</v>
      </c>
      <c r="C1094" s="108" t="s">
        <v>3321</v>
      </c>
      <c r="D1094" s="123">
        <v>35155</v>
      </c>
      <c r="E1094" s="109" t="s">
        <v>362</v>
      </c>
      <c r="F1094" s="109" t="s">
        <v>362</v>
      </c>
      <c r="G1094" s="120" t="s">
        <v>406</v>
      </c>
      <c r="H1094" s="108" t="s">
        <v>397</v>
      </c>
      <c r="I1094" s="109" t="s">
        <v>95</v>
      </c>
      <c r="J1094" s="109" t="s">
        <v>412</v>
      </c>
      <c r="L1094" s="109"/>
      <c r="M1094" s="109"/>
      <c r="N1094" s="108" t="s">
        <v>399</v>
      </c>
      <c r="O1094" s="109" t="s">
        <v>95</v>
      </c>
      <c r="P1094" s="109" t="s">
        <v>141</v>
      </c>
      <c r="Q1094" s="108" t="s">
        <v>399</v>
      </c>
      <c r="R1094" s="109" t="s">
        <v>95</v>
      </c>
      <c r="S1094" s="109" t="s">
        <v>393</v>
      </c>
      <c r="T1094" s="108" t="s">
        <v>402</v>
      </c>
      <c r="U1094" s="109" t="s">
        <v>95</v>
      </c>
      <c r="V1094" s="109" t="s">
        <v>164</v>
      </c>
      <c r="W1094" s="108" t="s">
        <v>397</v>
      </c>
      <c r="X1094" s="109" t="s">
        <v>95</v>
      </c>
      <c r="Y1094" s="109" t="s">
        <v>412</v>
      </c>
      <c r="Z1094" s="108" t="s">
        <v>397</v>
      </c>
      <c r="AA1094" s="109" t="s">
        <v>95</v>
      </c>
      <c r="AB1094" s="109" t="s">
        <v>412</v>
      </c>
      <c r="AD1094" s="109"/>
      <c r="AE1094" s="109"/>
      <c r="AG1094" s="109"/>
      <c r="AH1094" s="109"/>
      <c r="AJ1094" s="109"/>
      <c r="AK1094" s="109"/>
      <c r="AM1094" s="109"/>
      <c r="AN1094" s="109"/>
      <c r="AP1094" s="109"/>
      <c r="AQ1094" s="109"/>
      <c r="AS1094" s="109"/>
      <c r="AT1094" s="109"/>
      <c r="AV1094" s="109"/>
      <c r="AW1094" s="109"/>
      <c r="AY1094" s="109"/>
      <c r="AZ1094" s="109"/>
    </row>
    <row r="1095" spans="1:256" s="108" customFormat="1" x14ac:dyDescent="0.2">
      <c r="C1095" s="108" t="s">
        <v>5018</v>
      </c>
      <c r="D1095" s="123">
        <v>35751</v>
      </c>
      <c r="E1095" s="116" t="s">
        <v>150</v>
      </c>
      <c r="F1095" s="120" t="s">
        <v>149</v>
      </c>
      <c r="G1095" s="120"/>
      <c r="H1095" s="108" t="s">
        <v>284</v>
      </c>
      <c r="I1095" s="108" t="s">
        <v>252</v>
      </c>
      <c r="J1095" s="120" t="s">
        <v>1389</v>
      </c>
      <c r="K1095" s="108" t="s">
        <v>308</v>
      </c>
      <c r="L1095" s="108" t="s">
        <v>252</v>
      </c>
      <c r="M1095" s="120" t="s">
        <v>5019</v>
      </c>
      <c r="N1095" s="108" t="s">
        <v>308</v>
      </c>
      <c r="O1095" s="108" t="s">
        <v>252</v>
      </c>
      <c r="P1095" s="120" t="s">
        <v>228</v>
      </c>
      <c r="Q1095" s="108" t="s">
        <v>284</v>
      </c>
      <c r="R1095" s="108" t="s">
        <v>252</v>
      </c>
      <c r="S1095" s="120" t="s">
        <v>266</v>
      </c>
      <c r="T1095" s="108" t="s">
        <v>315</v>
      </c>
      <c r="U1095" s="108" t="s">
        <v>252</v>
      </c>
      <c r="V1095" s="120" t="s">
        <v>754</v>
      </c>
      <c r="Y1095" s="120"/>
      <c r="AB1095" s="120"/>
      <c r="AE1095" s="120"/>
    </row>
    <row r="1096" spans="1:256" x14ac:dyDescent="0.2">
      <c r="A1096" s="108" t="s">
        <v>379</v>
      </c>
      <c r="B1096" s="108" t="s">
        <v>316</v>
      </c>
      <c r="C1096" s="108" t="s">
        <v>939</v>
      </c>
      <c r="D1096" s="123">
        <v>36129</v>
      </c>
      <c r="E1096" s="109" t="s">
        <v>90</v>
      </c>
      <c r="F1096" s="120" t="s">
        <v>5020</v>
      </c>
      <c r="G1096" s="120" t="s">
        <v>798</v>
      </c>
      <c r="H1096" s="108" t="s">
        <v>279</v>
      </c>
      <c r="I1096" s="108" t="s">
        <v>316</v>
      </c>
      <c r="J1096" s="120" t="s">
        <v>601</v>
      </c>
      <c r="K1096" s="108" t="s">
        <v>279</v>
      </c>
      <c r="L1096" s="108" t="s">
        <v>316</v>
      </c>
      <c r="M1096" s="120" t="s">
        <v>817</v>
      </c>
      <c r="N1096" s="108" t="s">
        <v>379</v>
      </c>
      <c r="O1096" s="108" t="s">
        <v>316</v>
      </c>
      <c r="P1096" s="120" t="s">
        <v>280</v>
      </c>
      <c r="Q1096" s="108"/>
      <c r="R1096" s="108"/>
      <c r="S1096" s="120"/>
      <c r="T1096" s="108"/>
      <c r="U1096" s="108"/>
      <c r="V1096" s="120"/>
      <c r="W1096" s="108"/>
      <c r="X1096" s="108"/>
      <c r="Y1096" s="120"/>
      <c r="Z1096" s="108"/>
      <c r="AA1096" s="108"/>
      <c r="AB1096" s="120"/>
      <c r="AC1096" s="108"/>
      <c r="AD1096" s="108"/>
      <c r="AE1096" s="120"/>
      <c r="AF1096" s="108"/>
      <c r="AG1096" s="108"/>
      <c r="AH1096" s="108"/>
      <c r="AI1096" s="108"/>
      <c r="AJ1096" s="108"/>
      <c r="AK1096" s="108"/>
      <c r="AL1096" s="108"/>
      <c r="AM1096" s="108"/>
      <c r="AN1096" s="108"/>
      <c r="AO1096" s="108"/>
      <c r="AP1096" s="108"/>
      <c r="AQ1096" s="108"/>
      <c r="AR1096" s="108"/>
      <c r="AS1096" s="108"/>
      <c r="AT1096" s="108"/>
      <c r="AU1096" s="108"/>
      <c r="AV1096" s="108"/>
      <c r="AW1096" s="108"/>
      <c r="AX1096" s="108"/>
      <c r="AY1096" s="108"/>
      <c r="AZ1096" s="108"/>
      <c r="BA1096" s="108"/>
      <c r="BB1096" s="108"/>
      <c r="BC1096" s="108"/>
      <c r="BD1096" s="108"/>
      <c r="BE1096" s="108"/>
      <c r="BF1096" s="108"/>
      <c r="BG1096" s="108"/>
      <c r="BH1096" s="108"/>
      <c r="BI1096" s="108"/>
      <c r="BJ1096" s="108"/>
      <c r="BK1096" s="108"/>
      <c r="BL1096" s="108"/>
      <c r="BM1096" s="108"/>
      <c r="BN1096" s="108"/>
      <c r="BO1096" s="108"/>
      <c r="BP1096" s="108"/>
      <c r="BQ1096" s="108"/>
      <c r="BR1096" s="108"/>
      <c r="BS1096" s="108"/>
      <c r="BT1096" s="108"/>
      <c r="BU1096" s="108"/>
      <c r="BV1096" s="108"/>
      <c r="BW1096" s="108"/>
      <c r="BX1096" s="108"/>
    </row>
    <row r="1097" spans="1:256" s="108" customFormat="1" x14ac:dyDescent="0.2">
      <c r="A1097" s="108" t="s">
        <v>258</v>
      </c>
      <c r="B1097" s="116" t="s">
        <v>583</v>
      </c>
      <c r="C1097" s="108" t="s">
        <v>5021</v>
      </c>
      <c r="D1097" s="123">
        <v>36819</v>
      </c>
      <c r="E1097" s="109" t="s">
        <v>236</v>
      </c>
      <c r="F1097" s="109"/>
      <c r="G1097" s="120" t="s">
        <v>266</v>
      </c>
      <c r="I1097" s="116"/>
      <c r="J1097" s="120"/>
      <c r="K1097" s="108" t="s">
        <v>258</v>
      </c>
      <c r="L1097" s="116" t="s">
        <v>93</v>
      </c>
      <c r="M1097" s="120" t="s">
        <v>241</v>
      </c>
      <c r="O1097" s="116"/>
      <c r="P1097" s="120"/>
      <c r="R1097" s="116"/>
      <c r="S1097" s="120"/>
      <c r="U1097" s="116"/>
      <c r="V1097" s="120"/>
      <c r="X1097" s="116"/>
      <c r="Y1097" s="120"/>
      <c r="AA1097" s="116"/>
      <c r="AB1097" s="120"/>
      <c r="AD1097" s="116"/>
      <c r="AE1097" s="120"/>
      <c r="AG1097" s="116"/>
      <c r="AH1097" s="120"/>
      <c r="AJ1097" s="116"/>
      <c r="AK1097" s="120"/>
      <c r="AM1097" s="116"/>
      <c r="AN1097" s="120"/>
    </row>
    <row r="1098" spans="1:256" x14ac:dyDescent="0.2">
      <c r="A1098" s="120" t="s">
        <v>340</v>
      </c>
      <c r="B1098" s="120" t="s">
        <v>134</v>
      </c>
      <c r="C1098" s="108" t="s">
        <v>342</v>
      </c>
      <c r="D1098" s="123">
        <v>36974</v>
      </c>
      <c r="E1098" s="109" t="s">
        <v>506</v>
      </c>
      <c r="F1098" s="120" t="s">
        <v>1487</v>
      </c>
      <c r="G1098" s="120" t="s">
        <v>341</v>
      </c>
      <c r="H1098" s="108" t="s">
        <v>340</v>
      </c>
      <c r="I1098" s="108" t="s">
        <v>134</v>
      </c>
      <c r="J1098" s="120" t="s">
        <v>341</v>
      </c>
      <c r="K1098" s="108"/>
      <c r="L1098" s="108"/>
      <c r="M1098" s="120"/>
      <c r="N1098" s="108"/>
      <c r="O1098" s="108"/>
      <c r="P1098" s="120"/>
      <c r="Q1098" s="108"/>
      <c r="R1098" s="108"/>
      <c r="S1098" s="120"/>
      <c r="T1098" s="108"/>
      <c r="U1098" s="108"/>
      <c r="V1098" s="120"/>
      <c r="W1098" s="108"/>
      <c r="X1098" s="108"/>
      <c r="Y1098" s="120"/>
      <c r="Z1098" s="108"/>
      <c r="AA1098" s="108"/>
      <c r="AB1098" s="120"/>
      <c r="AC1098" s="108"/>
      <c r="AD1098" s="108"/>
      <c r="AE1098" s="120"/>
      <c r="AF1098" s="108"/>
      <c r="AG1098" s="108"/>
      <c r="AH1098" s="108"/>
      <c r="AI1098" s="108"/>
      <c r="AJ1098" s="108"/>
      <c r="AK1098" s="108"/>
      <c r="AL1098" s="108"/>
      <c r="AM1098" s="108"/>
      <c r="AN1098" s="108"/>
      <c r="AO1098" s="108"/>
      <c r="AP1098" s="108"/>
      <c r="AQ1098" s="108"/>
      <c r="AR1098" s="108"/>
      <c r="AS1098" s="108"/>
      <c r="AT1098" s="108"/>
      <c r="AU1098" s="108"/>
      <c r="AV1098" s="108"/>
      <c r="AW1098" s="108"/>
      <c r="AX1098" s="108"/>
      <c r="AY1098" s="108"/>
      <c r="AZ1098" s="108"/>
      <c r="BA1098" s="108"/>
      <c r="BB1098" s="109"/>
      <c r="BC1098" s="109"/>
      <c r="BD1098" s="108"/>
      <c r="BE1098" s="109"/>
      <c r="BF1098" s="109"/>
      <c r="BG1098" s="108"/>
      <c r="BH1098" s="109"/>
      <c r="BI1098" s="109"/>
      <c r="BJ1098" s="108"/>
      <c r="BK1098" s="109"/>
      <c r="BL1098" s="109"/>
      <c r="BM1098" s="108"/>
      <c r="BN1098" s="109"/>
      <c r="BO1098" s="109"/>
      <c r="BP1098" s="108"/>
      <c r="BQ1098" s="123"/>
      <c r="BR1098" s="109"/>
      <c r="BS1098" s="116"/>
      <c r="BT1098" s="108"/>
      <c r="BU1098" s="120"/>
      <c r="BV1098" s="116"/>
      <c r="BW1098" s="116"/>
      <c r="BX1098" s="125"/>
      <c r="BY1098" s="108"/>
      <c r="BZ1098" s="108"/>
      <c r="CA1098" s="108"/>
      <c r="CB1098" s="108"/>
      <c r="CC1098" s="108"/>
      <c r="CD1098" s="108"/>
      <c r="CE1098" s="108"/>
      <c r="CF1098" s="108"/>
      <c r="CG1098" s="108"/>
      <c r="CH1098" s="108"/>
      <c r="CI1098" s="108"/>
      <c r="CJ1098" s="108"/>
      <c r="CK1098" s="108"/>
      <c r="CL1098" s="108"/>
      <c r="CM1098" s="108"/>
      <c r="CN1098" s="108"/>
      <c r="CO1098" s="108"/>
      <c r="CP1098" s="108"/>
      <c r="CQ1098" s="108"/>
      <c r="CR1098" s="108"/>
      <c r="CS1098" s="108"/>
      <c r="CT1098" s="108"/>
      <c r="CU1098" s="108"/>
      <c r="CV1098" s="108"/>
      <c r="CW1098" s="108"/>
      <c r="CX1098" s="108"/>
      <c r="CY1098" s="108"/>
      <c r="CZ1098" s="108"/>
      <c r="DA1098" s="108"/>
      <c r="DB1098" s="108"/>
      <c r="DC1098" s="108"/>
      <c r="DD1098" s="108"/>
      <c r="DE1098" s="108"/>
      <c r="DF1098" s="108"/>
      <c r="DG1098" s="108"/>
      <c r="DH1098" s="108"/>
      <c r="DI1098" s="108"/>
      <c r="DJ1098" s="108"/>
      <c r="DK1098" s="108"/>
      <c r="DL1098" s="108"/>
      <c r="DM1098" s="108"/>
      <c r="DN1098" s="108"/>
      <c r="DO1098" s="108"/>
      <c r="DP1098" s="108"/>
      <c r="DQ1098" s="108"/>
      <c r="DR1098" s="108"/>
      <c r="DS1098" s="108"/>
      <c r="DT1098" s="108"/>
      <c r="DU1098" s="108"/>
      <c r="DV1098" s="108"/>
      <c r="DW1098" s="108"/>
      <c r="DX1098" s="108"/>
      <c r="DY1098" s="108"/>
      <c r="DZ1098" s="108"/>
      <c r="EA1098" s="108"/>
      <c r="EB1098" s="108"/>
      <c r="EC1098" s="108"/>
      <c r="ED1098" s="108"/>
      <c r="EE1098" s="108"/>
      <c r="EF1098" s="108"/>
      <c r="EG1098" s="108"/>
      <c r="EH1098" s="108"/>
      <c r="EI1098" s="108"/>
      <c r="EJ1098" s="108"/>
      <c r="EK1098" s="108"/>
      <c r="EL1098" s="108"/>
      <c r="EM1098" s="108"/>
      <c r="EN1098" s="108"/>
      <c r="EO1098" s="108"/>
      <c r="EP1098" s="108"/>
      <c r="EQ1098" s="108"/>
      <c r="ER1098" s="108"/>
      <c r="ES1098" s="108"/>
      <c r="ET1098" s="108"/>
      <c r="EU1098" s="108"/>
      <c r="EV1098" s="108"/>
      <c r="EW1098" s="108"/>
      <c r="EX1098" s="108"/>
      <c r="EY1098" s="108"/>
      <c r="EZ1098" s="108"/>
      <c r="FA1098" s="108"/>
      <c r="FB1098" s="108"/>
      <c r="FC1098" s="108"/>
      <c r="FD1098" s="108"/>
      <c r="FE1098" s="108"/>
      <c r="FF1098" s="108"/>
      <c r="FG1098" s="108"/>
      <c r="FH1098" s="108"/>
      <c r="FI1098" s="108"/>
      <c r="FJ1098" s="108"/>
      <c r="FK1098" s="108"/>
      <c r="FL1098" s="108"/>
      <c r="FM1098" s="108"/>
      <c r="FN1098" s="108"/>
      <c r="FO1098" s="108"/>
      <c r="FP1098" s="108"/>
      <c r="FQ1098" s="108"/>
      <c r="FR1098" s="108"/>
      <c r="FS1098" s="108"/>
      <c r="FT1098" s="108"/>
      <c r="FU1098" s="108"/>
      <c r="FV1098" s="108"/>
      <c r="FW1098" s="108"/>
      <c r="FX1098" s="108"/>
      <c r="FY1098" s="108"/>
      <c r="FZ1098" s="108"/>
      <c r="GA1098" s="108"/>
      <c r="GB1098" s="108"/>
      <c r="GC1098" s="108"/>
      <c r="GD1098" s="108"/>
      <c r="GE1098" s="108"/>
      <c r="GF1098" s="108"/>
      <c r="GG1098" s="108"/>
      <c r="GH1098" s="108"/>
      <c r="GI1098" s="108"/>
      <c r="GJ1098" s="108"/>
      <c r="GK1098" s="108"/>
      <c r="GL1098" s="108"/>
      <c r="GM1098" s="108"/>
      <c r="GN1098" s="108"/>
      <c r="GO1098" s="108"/>
      <c r="GP1098" s="108"/>
      <c r="GQ1098" s="108"/>
      <c r="GR1098" s="108"/>
      <c r="GS1098" s="108"/>
      <c r="GT1098" s="108"/>
      <c r="GU1098" s="108"/>
      <c r="GV1098" s="108"/>
      <c r="GW1098" s="108"/>
      <c r="GX1098" s="108"/>
      <c r="GY1098" s="108"/>
      <c r="GZ1098" s="108"/>
      <c r="HA1098" s="108"/>
      <c r="HB1098" s="108"/>
      <c r="HC1098" s="108"/>
      <c r="HD1098" s="108"/>
      <c r="HE1098" s="108"/>
      <c r="HF1098" s="108"/>
      <c r="HG1098" s="108"/>
      <c r="HH1098" s="108"/>
      <c r="HI1098" s="108"/>
      <c r="HJ1098" s="108"/>
      <c r="HK1098" s="108"/>
      <c r="HL1098" s="108"/>
      <c r="HM1098" s="108"/>
      <c r="HN1098" s="108"/>
      <c r="HO1098" s="108"/>
      <c r="HP1098" s="108"/>
      <c r="HQ1098" s="108"/>
      <c r="HR1098" s="108"/>
      <c r="HS1098" s="108"/>
      <c r="HT1098" s="108"/>
      <c r="HU1098" s="108"/>
      <c r="HV1098" s="108"/>
      <c r="HW1098" s="108"/>
      <c r="HX1098" s="108"/>
      <c r="HY1098" s="108"/>
      <c r="HZ1098" s="108"/>
      <c r="IA1098" s="108"/>
      <c r="IB1098" s="108"/>
      <c r="IC1098" s="108"/>
      <c r="ID1098" s="108"/>
      <c r="IE1098" s="108"/>
      <c r="IF1098" s="108"/>
      <c r="IG1098" s="108"/>
      <c r="IH1098" s="108"/>
      <c r="II1098" s="108"/>
      <c r="IJ1098" s="108"/>
      <c r="IK1098" s="108"/>
      <c r="IL1098" s="108"/>
      <c r="IM1098" s="108"/>
      <c r="IN1098" s="108"/>
      <c r="IO1098" s="108"/>
      <c r="IP1098" s="108"/>
      <c r="IQ1098" s="108"/>
      <c r="IR1098" s="108"/>
      <c r="IS1098" s="108"/>
      <c r="IT1098" s="108"/>
      <c r="IU1098" s="108"/>
      <c r="IV1098" s="108"/>
    </row>
    <row r="1099" spans="1:256" s="108" customFormat="1" x14ac:dyDescent="0.2">
      <c r="A1099" s="120" t="s">
        <v>226</v>
      </c>
      <c r="B1099" s="120" t="s">
        <v>118</v>
      </c>
      <c r="C1099" s="108" t="s">
        <v>3712</v>
      </c>
      <c r="D1099" s="123">
        <v>36810</v>
      </c>
      <c r="E1099" s="109" t="s">
        <v>719</v>
      </c>
      <c r="F1099" s="120" t="s">
        <v>144</v>
      </c>
      <c r="G1099" s="120" t="s">
        <v>240</v>
      </c>
      <c r="H1099" s="108" t="s">
        <v>258</v>
      </c>
      <c r="I1099" s="108" t="s">
        <v>118</v>
      </c>
      <c r="J1099" s="120" t="s">
        <v>241</v>
      </c>
      <c r="M1099" s="120"/>
      <c r="P1099" s="120"/>
      <c r="S1099" s="120"/>
      <c r="V1099" s="120"/>
      <c r="Y1099" s="120"/>
      <c r="AB1099" s="120"/>
      <c r="AE1099" s="120"/>
    </row>
    <row r="1100" spans="1:256" s="108" customFormat="1" x14ac:dyDescent="0.2">
      <c r="A1100" s="108" t="s">
        <v>80</v>
      </c>
      <c r="B1100" s="108" t="s">
        <v>396</v>
      </c>
      <c r="C1100" s="108" t="s">
        <v>643</v>
      </c>
      <c r="D1100" s="123">
        <v>34959</v>
      </c>
      <c r="E1100" s="116" t="s">
        <v>644</v>
      </c>
      <c r="F1100" s="120" t="s">
        <v>5022</v>
      </c>
      <c r="G1100" s="120"/>
      <c r="H1100" s="108" t="s">
        <v>80</v>
      </c>
      <c r="I1100" s="108" t="s">
        <v>396</v>
      </c>
      <c r="J1100" s="120"/>
      <c r="K1100" s="108" t="s">
        <v>80</v>
      </c>
      <c r="L1100" s="108" t="s">
        <v>396</v>
      </c>
      <c r="M1100" s="120"/>
      <c r="N1100" s="108" t="s">
        <v>80</v>
      </c>
      <c r="O1100" s="108" t="s">
        <v>396</v>
      </c>
      <c r="P1100" s="120"/>
      <c r="Q1100" s="108" t="s">
        <v>80</v>
      </c>
      <c r="R1100" s="108" t="s">
        <v>396</v>
      </c>
      <c r="S1100" s="120"/>
      <c r="T1100" s="108" t="s">
        <v>80</v>
      </c>
      <c r="U1100" s="108" t="s">
        <v>396</v>
      </c>
      <c r="V1100" s="120"/>
      <c r="W1100" s="108" t="s">
        <v>80</v>
      </c>
      <c r="X1100" s="108" t="s">
        <v>396</v>
      </c>
      <c r="Y1100" s="120"/>
      <c r="Z1100" s="108" t="s">
        <v>80</v>
      </c>
      <c r="AA1100" s="108" t="s">
        <v>396</v>
      </c>
      <c r="AB1100" s="120"/>
      <c r="AC1100" s="108" t="s">
        <v>80</v>
      </c>
      <c r="AD1100" s="108" t="s">
        <v>396</v>
      </c>
      <c r="AE1100" s="120" t="s">
        <v>647</v>
      </c>
    </row>
    <row r="1101" spans="1:256" s="108" customFormat="1" x14ac:dyDescent="0.2">
      <c r="A1101" s="108" t="s">
        <v>274</v>
      </c>
      <c r="B1101" s="108" t="s">
        <v>95</v>
      </c>
      <c r="C1101" s="108" t="s">
        <v>3270</v>
      </c>
      <c r="D1101" s="123">
        <v>35520</v>
      </c>
      <c r="E1101" s="116" t="s">
        <v>245</v>
      </c>
      <c r="F1101" s="120" t="s">
        <v>149</v>
      </c>
      <c r="G1101" s="120" t="s">
        <v>259</v>
      </c>
      <c r="H1101" s="108" t="s">
        <v>274</v>
      </c>
      <c r="I1101" s="108" t="s">
        <v>95</v>
      </c>
      <c r="J1101" s="120" t="s">
        <v>594</v>
      </c>
      <c r="K1101" s="108" t="s">
        <v>522</v>
      </c>
      <c r="L1101" s="108" t="s">
        <v>95</v>
      </c>
      <c r="M1101" s="120" t="s">
        <v>3271</v>
      </c>
      <c r="N1101" s="108" t="s">
        <v>522</v>
      </c>
      <c r="O1101" s="108" t="s">
        <v>95</v>
      </c>
      <c r="P1101" s="120" t="s">
        <v>3272</v>
      </c>
      <c r="Q1101" s="108" t="s">
        <v>522</v>
      </c>
      <c r="R1101" s="108" t="s">
        <v>95</v>
      </c>
      <c r="S1101" s="120" t="s">
        <v>3273</v>
      </c>
      <c r="T1101" s="108" t="s">
        <v>2842</v>
      </c>
      <c r="U1101" s="108" t="s">
        <v>95</v>
      </c>
      <c r="V1101" s="120" t="s">
        <v>587</v>
      </c>
      <c r="Y1101" s="120"/>
      <c r="AB1101" s="120"/>
      <c r="AE1101" s="120"/>
    </row>
    <row r="1102" spans="1:256" s="108" customFormat="1" x14ac:dyDescent="0.2">
      <c r="A1102" s="108" t="s">
        <v>168</v>
      </c>
      <c r="B1102" s="108" t="s">
        <v>275</v>
      </c>
      <c r="C1102" s="108" t="s">
        <v>3371</v>
      </c>
      <c r="D1102" s="123">
        <v>33704</v>
      </c>
      <c r="E1102" s="109" t="s">
        <v>551</v>
      </c>
      <c r="F1102" s="108" t="s">
        <v>621</v>
      </c>
      <c r="G1102" s="120" t="s">
        <v>1042</v>
      </c>
      <c r="H1102" s="108" t="s">
        <v>162</v>
      </c>
      <c r="I1102" s="108" t="s">
        <v>275</v>
      </c>
      <c r="J1102" s="120" t="s">
        <v>1051</v>
      </c>
      <c r="K1102" s="108" t="s">
        <v>3387</v>
      </c>
      <c r="L1102" s="108" t="s">
        <v>123</v>
      </c>
      <c r="M1102" s="120" t="s">
        <v>3373</v>
      </c>
      <c r="N1102" s="108" t="s">
        <v>168</v>
      </c>
      <c r="O1102" s="108" t="s">
        <v>227</v>
      </c>
      <c r="P1102" s="120" t="s">
        <v>183</v>
      </c>
      <c r="Q1102" s="108" t="s">
        <v>156</v>
      </c>
      <c r="R1102" s="108" t="s">
        <v>227</v>
      </c>
      <c r="S1102" s="120" t="s">
        <v>393</v>
      </c>
      <c r="T1102" s="108" t="s">
        <v>156</v>
      </c>
      <c r="U1102" s="108" t="s">
        <v>170</v>
      </c>
      <c r="V1102" s="120" t="s">
        <v>393</v>
      </c>
      <c r="Z1102" s="108" t="s">
        <v>168</v>
      </c>
      <c r="AA1102" s="108" t="s">
        <v>170</v>
      </c>
      <c r="AB1102" s="109" t="s">
        <v>3374</v>
      </c>
      <c r="AC1102" s="108" t="s">
        <v>168</v>
      </c>
      <c r="AD1102" s="108" t="s">
        <v>170</v>
      </c>
      <c r="AE1102" s="109" t="s">
        <v>3375</v>
      </c>
      <c r="AF1102" s="108" t="s">
        <v>168</v>
      </c>
      <c r="AG1102" s="108" t="s">
        <v>170</v>
      </c>
      <c r="AH1102" s="109" t="s">
        <v>183</v>
      </c>
      <c r="BY1102" s="128"/>
    </row>
    <row r="1103" spans="1:256" x14ac:dyDescent="0.2">
      <c r="A1103" s="108" t="s">
        <v>445</v>
      </c>
      <c r="B1103" s="108" t="s">
        <v>95</v>
      </c>
      <c r="C1103" s="108" t="s">
        <v>853</v>
      </c>
      <c r="D1103" s="123">
        <v>35758</v>
      </c>
      <c r="E1103" s="109" t="s">
        <v>415</v>
      </c>
      <c r="F1103" s="109" t="s">
        <v>990</v>
      </c>
      <c r="G1103" s="120"/>
      <c r="H1103" s="108" t="s">
        <v>445</v>
      </c>
      <c r="I1103" s="116" t="s">
        <v>95</v>
      </c>
      <c r="J1103" s="120"/>
      <c r="K1103" s="108" t="s">
        <v>445</v>
      </c>
      <c r="L1103" s="116" t="s">
        <v>95</v>
      </c>
      <c r="M1103" s="120"/>
      <c r="N1103" s="108" t="s">
        <v>445</v>
      </c>
      <c r="O1103" s="116" t="s">
        <v>306</v>
      </c>
      <c r="P1103" s="120"/>
      <c r="Q1103" s="108" t="s">
        <v>445</v>
      </c>
      <c r="R1103" s="116" t="s">
        <v>306</v>
      </c>
      <c r="S1103" s="120"/>
      <c r="T1103" s="108" t="s">
        <v>445</v>
      </c>
      <c r="U1103" s="116" t="s">
        <v>306</v>
      </c>
      <c r="V1103" s="120"/>
      <c r="W1103" s="108"/>
      <c r="X1103" s="116"/>
      <c r="Y1103" s="120"/>
      <c r="Z1103" s="108"/>
      <c r="AA1103" s="116"/>
      <c r="AB1103" s="120"/>
      <c r="AC1103" s="108"/>
      <c r="AD1103" s="116"/>
      <c r="AE1103" s="120"/>
      <c r="AF1103" s="108"/>
      <c r="AG1103" s="116"/>
      <c r="AH1103" s="120"/>
      <c r="AI1103" s="108"/>
      <c r="AJ1103" s="116"/>
      <c r="AK1103" s="120"/>
      <c r="AL1103" s="108"/>
      <c r="AM1103" s="116"/>
      <c r="AN1103" s="120"/>
      <c r="AO1103" s="108"/>
      <c r="AP1103" s="116"/>
      <c r="AQ1103" s="120"/>
      <c r="AR1103" s="108"/>
      <c r="AS1103" s="116"/>
      <c r="AT1103" s="120"/>
      <c r="AU1103" s="108"/>
      <c r="AV1103" s="116"/>
      <c r="AW1103" s="120"/>
      <c r="AX1103" s="108"/>
      <c r="AY1103" s="116"/>
      <c r="AZ1103" s="120"/>
      <c r="BA1103" s="108"/>
      <c r="BB1103" s="108"/>
      <c r="BC1103" s="108"/>
      <c r="BD1103" s="108"/>
      <c r="BE1103" s="108"/>
      <c r="BF1103" s="108"/>
      <c r="BG1103" s="108"/>
      <c r="BH1103" s="108"/>
      <c r="BI1103" s="108"/>
      <c r="BJ1103" s="108"/>
      <c r="BK1103" s="108"/>
      <c r="BL1103" s="108"/>
      <c r="BM1103" s="108"/>
      <c r="BN1103" s="108"/>
      <c r="BO1103" s="108"/>
      <c r="BP1103" s="108"/>
      <c r="BQ1103" s="108"/>
      <c r="BR1103" s="108"/>
      <c r="BS1103" s="108"/>
      <c r="BT1103" s="108"/>
      <c r="BU1103" s="108"/>
      <c r="BV1103" s="108"/>
      <c r="BW1103" s="108"/>
      <c r="BX1103" s="108"/>
      <c r="BY1103" s="108"/>
      <c r="BZ1103" s="108"/>
      <c r="CA1103" s="108"/>
      <c r="CB1103" s="108"/>
      <c r="CC1103" s="108"/>
      <c r="CD1103" s="108"/>
      <c r="CE1103" s="108"/>
      <c r="CF1103" s="108"/>
      <c r="CG1103" s="108"/>
      <c r="CH1103" s="108"/>
      <c r="CI1103" s="108"/>
      <c r="CJ1103" s="108"/>
      <c r="CK1103" s="108"/>
      <c r="CL1103" s="108"/>
      <c r="CM1103" s="108"/>
      <c r="CN1103" s="108"/>
      <c r="CO1103" s="108"/>
      <c r="CP1103" s="108"/>
      <c r="CQ1103" s="108"/>
      <c r="CR1103" s="108"/>
      <c r="CS1103" s="108"/>
      <c r="CT1103" s="108"/>
      <c r="CU1103" s="108"/>
      <c r="CV1103" s="108"/>
      <c r="CW1103" s="108"/>
      <c r="CX1103" s="108"/>
      <c r="CY1103" s="108"/>
      <c r="CZ1103" s="108"/>
      <c r="DA1103" s="108"/>
      <c r="DB1103" s="108"/>
      <c r="DC1103" s="108"/>
      <c r="DD1103" s="108"/>
      <c r="DE1103" s="108"/>
      <c r="DF1103" s="108"/>
      <c r="DG1103" s="108"/>
      <c r="DH1103" s="108"/>
      <c r="DI1103" s="108"/>
      <c r="DJ1103" s="108"/>
      <c r="DK1103" s="108"/>
      <c r="DL1103" s="108"/>
      <c r="DM1103" s="108"/>
      <c r="DN1103" s="108"/>
      <c r="DO1103" s="108"/>
      <c r="DP1103" s="108"/>
      <c r="DQ1103" s="108"/>
      <c r="DR1103" s="108"/>
      <c r="DS1103" s="108"/>
      <c r="DT1103" s="108"/>
      <c r="DU1103" s="108"/>
      <c r="DV1103" s="108"/>
      <c r="DW1103" s="108"/>
      <c r="DX1103" s="108"/>
      <c r="DY1103" s="108"/>
      <c r="DZ1103" s="108"/>
      <c r="EA1103" s="108"/>
      <c r="EB1103" s="108"/>
      <c r="EC1103" s="108"/>
      <c r="ED1103" s="108"/>
      <c r="EE1103" s="108"/>
      <c r="EF1103" s="108"/>
      <c r="EG1103" s="108"/>
      <c r="EH1103" s="108"/>
      <c r="EI1103" s="108"/>
      <c r="EJ1103" s="108"/>
      <c r="EK1103" s="108"/>
      <c r="EL1103" s="108"/>
      <c r="EM1103" s="108"/>
      <c r="EN1103" s="108"/>
      <c r="EO1103" s="108"/>
      <c r="EP1103" s="108"/>
      <c r="EQ1103" s="108"/>
      <c r="ER1103" s="108"/>
      <c r="ES1103" s="108"/>
      <c r="ET1103" s="108"/>
      <c r="EU1103" s="108"/>
      <c r="EV1103" s="108"/>
      <c r="EW1103" s="108"/>
      <c r="EX1103" s="108"/>
      <c r="EY1103" s="108"/>
      <c r="EZ1103" s="108"/>
      <c r="FA1103" s="108"/>
      <c r="FB1103" s="108"/>
      <c r="FC1103" s="108"/>
      <c r="FD1103" s="108"/>
      <c r="FE1103" s="108"/>
      <c r="FF1103" s="108"/>
      <c r="FG1103" s="108"/>
      <c r="FH1103" s="108"/>
      <c r="FI1103" s="108"/>
      <c r="FJ1103" s="108"/>
      <c r="FK1103" s="108"/>
      <c r="FL1103" s="108"/>
      <c r="FM1103" s="108"/>
      <c r="FN1103" s="108"/>
      <c r="FO1103" s="108"/>
      <c r="FP1103" s="108"/>
      <c r="FQ1103" s="108"/>
      <c r="FR1103" s="108"/>
      <c r="FS1103" s="108"/>
      <c r="FT1103" s="108"/>
      <c r="FU1103" s="108"/>
      <c r="FV1103" s="108"/>
      <c r="FW1103" s="108"/>
      <c r="FX1103" s="108"/>
      <c r="FY1103" s="108"/>
      <c r="FZ1103" s="108"/>
      <c r="GA1103" s="108"/>
      <c r="GB1103" s="108"/>
      <c r="GC1103" s="108"/>
      <c r="GD1103" s="108"/>
      <c r="GE1103" s="108"/>
      <c r="GF1103" s="108"/>
      <c r="GG1103" s="108"/>
      <c r="GH1103" s="108"/>
      <c r="GI1103" s="108"/>
      <c r="GJ1103" s="108"/>
      <c r="GK1103" s="108"/>
      <c r="GL1103" s="108"/>
      <c r="GM1103" s="108"/>
      <c r="GN1103" s="108"/>
      <c r="GO1103" s="108"/>
      <c r="GP1103" s="108"/>
      <c r="GQ1103" s="108"/>
      <c r="GR1103" s="108"/>
      <c r="GS1103" s="108"/>
      <c r="GT1103" s="108"/>
      <c r="GU1103" s="108"/>
      <c r="GV1103" s="108"/>
      <c r="GW1103" s="108"/>
      <c r="GX1103" s="108"/>
      <c r="GY1103" s="108"/>
      <c r="GZ1103" s="108"/>
      <c r="HA1103" s="108"/>
      <c r="HB1103" s="108"/>
      <c r="HC1103" s="108"/>
      <c r="HD1103" s="108"/>
      <c r="HE1103" s="108"/>
      <c r="HF1103" s="108"/>
      <c r="HG1103" s="108"/>
      <c r="HH1103" s="108"/>
      <c r="HI1103" s="108"/>
      <c r="HJ1103" s="108"/>
      <c r="HK1103" s="108"/>
      <c r="HL1103" s="108"/>
      <c r="HM1103" s="108"/>
      <c r="HN1103" s="108"/>
      <c r="HO1103" s="108"/>
      <c r="HP1103" s="108"/>
      <c r="HQ1103" s="108"/>
      <c r="HR1103" s="108"/>
      <c r="HS1103" s="108"/>
      <c r="HT1103" s="108"/>
      <c r="HU1103" s="108"/>
      <c r="HV1103" s="108"/>
      <c r="HW1103" s="108"/>
      <c r="HX1103" s="108"/>
      <c r="HY1103" s="108"/>
      <c r="HZ1103" s="108"/>
      <c r="IA1103" s="108"/>
      <c r="IB1103" s="108"/>
      <c r="IC1103" s="108"/>
      <c r="ID1103" s="108"/>
      <c r="IE1103" s="108"/>
      <c r="IF1103" s="108"/>
      <c r="IG1103" s="108"/>
      <c r="IH1103" s="108"/>
      <c r="II1103" s="108"/>
      <c r="IJ1103" s="108"/>
      <c r="IK1103" s="108"/>
      <c r="IL1103" s="108"/>
      <c r="IM1103" s="108"/>
      <c r="IN1103" s="108"/>
      <c r="IO1103" s="108"/>
      <c r="IP1103" s="108"/>
      <c r="IQ1103" s="108"/>
      <c r="IR1103" s="108"/>
      <c r="IS1103" s="108"/>
      <c r="IT1103" s="108"/>
      <c r="IU1103" s="108"/>
      <c r="IV1103" s="108"/>
    </row>
    <row r="1104" spans="1:256" s="108" customFormat="1" x14ac:dyDescent="0.2">
      <c r="A1104" s="108" t="s">
        <v>238</v>
      </c>
      <c r="B1104" s="108" t="s">
        <v>118</v>
      </c>
      <c r="C1104" s="108" t="s">
        <v>5023</v>
      </c>
      <c r="D1104" s="123">
        <v>36917</v>
      </c>
      <c r="E1104" s="109" t="s">
        <v>173</v>
      </c>
      <c r="F1104" s="120"/>
      <c r="G1104" s="120" t="s">
        <v>241</v>
      </c>
      <c r="J1104" s="120"/>
      <c r="M1104" s="120"/>
      <c r="P1104" s="120"/>
      <c r="S1104" s="120"/>
      <c r="V1104" s="120"/>
      <c r="Y1104" s="120"/>
      <c r="AB1104" s="120"/>
      <c r="AE1104" s="120"/>
    </row>
    <row r="1105" spans="1:52" s="108" customFormat="1" x14ac:dyDescent="0.2">
      <c r="C1105" s="108" t="s">
        <v>3225</v>
      </c>
      <c r="D1105" s="123">
        <v>36472</v>
      </c>
      <c r="E1105" s="109" t="s">
        <v>98</v>
      </c>
      <c r="F1105" s="109" t="s">
        <v>237</v>
      </c>
      <c r="G1105" s="120"/>
      <c r="H1105" s="108" t="s">
        <v>397</v>
      </c>
      <c r="I1105" s="116" t="s">
        <v>93</v>
      </c>
      <c r="J1105" s="120" t="s">
        <v>398</v>
      </c>
      <c r="K1105" s="108" t="s">
        <v>5024</v>
      </c>
      <c r="L1105" s="116" t="s">
        <v>93</v>
      </c>
      <c r="M1105" s="120" t="s">
        <v>1127</v>
      </c>
      <c r="O1105" s="116"/>
      <c r="P1105" s="120"/>
      <c r="R1105" s="116"/>
      <c r="S1105" s="120"/>
      <c r="U1105" s="116"/>
      <c r="V1105" s="120"/>
      <c r="X1105" s="116"/>
      <c r="Y1105" s="120"/>
      <c r="AA1105" s="116"/>
      <c r="AB1105" s="120"/>
      <c r="AD1105" s="116"/>
      <c r="AE1105" s="120"/>
      <c r="AG1105" s="116"/>
      <c r="AH1105" s="120"/>
      <c r="AJ1105" s="116"/>
      <c r="AK1105" s="120"/>
      <c r="AM1105" s="116"/>
      <c r="AN1105" s="120"/>
    </row>
    <row r="1106" spans="1:52" s="108" customFormat="1" ht="12.75" customHeight="1" x14ac:dyDescent="0.2">
      <c r="A1106" s="108" t="s">
        <v>80</v>
      </c>
      <c r="B1106" s="108" t="s">
        <v>134</v>
      </c>
      <c r="C1106" s="108" t="s">
        <v>3880</v>
      </c>
      <c r="D1106" s="123">
        <v>34272</v>
      </c>
      <c r="E1106" s="109" t="s">
        <v>3338</v>
      </c>
      <c r="F1106" s="109" t="s">
        <v>5025</v>
      </c>
      <c r="G1106" s="120"/>
      <c r="H1106" s="108" t="s">
        <v>80</v>
      </c>
      <c r="I1106" s="116" t="s">
        <v>134</v>
      </c>
      <c r="J1106" s="120" t="s">
        <v>1599</v>
      </c>
      <c r="K1106" s="108" t="s">
        <v>80</v>
      </c>
      <c r="L1106" s="116" t="s">
        <v>95</v>
      </c>
      <c r="M1106" s="120" t="s">
        <v>4526</v>
      </c>
      <c r="N1106" s="108" t="s">
        <v>80</v>
      </c>
      <c r="O1106" s="116" t="s">
        <v>105</v>
      </c>
      <c r="P1106" s="120"/>
      <c r="Q1106" s="108" t="s">
        <v>80</v>
      </c>
      <c r="R1106" s="116" t="s">
        <v>583</v>
      </c>
      <c r="S1106" s="120" t="s">
        <v>3340</v>
      </c>
      <c r="T1106" s="108" t="s">
        <v>80</v>
      </c>
      <c r="U1106" s="116" t="s">
        <v>583</v>
      </c>
      <c r="V1106" s="120" t="s">
        <v>2790</v>
      </c>
      <c r="W1106" s="108" t="s">
        <v>80</v>
      </c>
      <c r="X1106" s="116" t="s">
        <v>324</v>
      </c>
      <c r="Y1106" s="120"/>
      <c r="Z1106" s="108" t="s">
        <v>80</v>
      </c>
      <c r="AA1106" s="116" t="s">
        <v>324</v>
      </c>
      <c r="AB1106" s="120"/>
      <c r="AC1106" s="108" t="s">
        <v>80</v>
      </c>
      <c r="AD1106" s="116" t="s">
        <v>324</v>
      </c>
      <c r="AE1106" s="120"/>
      <c r="AF1106" s="108" t="s">
        <v>80</v>
      </c>
      <c r="AG1106" s="116" t="s">
        <v>324</v>
      </c>
      <c r="AH1106" s="120"/>
      <c r="AI1106" s="108" t="s">
        <v>80</v>
      </c>
      <c r="AJ1106" s="116" t="s">
        <v>324</v>
      </c>
      <c r="AK1106" s="120"/>
      <c r="AM1106" s="116"/>
      <c r="AN1106" s="120"/>
      <c r="AP1106" s="116"/>
      <c r="AQ1106" s="120"/>
      <c r="AS1106" s="116"/>
      <c r="AT1106" s="120"/>
      <c r="AV1106" s="116"/>
      <c r="AW1106" s="120"/>
      <c r="AY1106" s="116"/>
      <c r="AZ1106" s="120"/>
    </row>
    <row r="1107" spans="1:52" s="108" customFormat="1" x14ac:dyDescent="0.2">
      <c r="A1107" s="108" t="s">
        <v>103</v>
      </c>
      <c r="B1107" s="108" t="s">
        <v>215</v>
      </c>
      <c r="C1107" s="108" t="s">
        <v>3950</v>
      </c>
      <c r="D1107" s="123">
        <v>36889</v>
      </c>
      <c r="E1107" s="109" t="s">
        <v>4445</v>
      </c>
      <c r="F1107" s="120"/>
      <c r="G1107" s="120" t="s">
        <v>5026</v>
      </c>
      <c r="J1107" s="120"/>
      <c r="M1107" s="120"/>
      <c r="P1107" s="120"/>
      <c r="S1107" s="120"/>
      <c r="V1107" s="120"/>
      <c r="Y1107" s="120"/>
      <c r="AB1107" s="120"/>
      <c r="AE1107" s="120"/>
    </row>
    <row r="1108" spans="1:52" s="108" customFormat="1" x14ac:dyDescent="0.2">
      <c r="A1108" s="108" t="s">
        <v>397</v>
      </c>
      <c r="B1108" s="108" t="s">
        <v>261</v>
      </c>
      <c r="C1108" s="108" t="s">
        <v>5027</v>
      </c>
      <c r="D1108" s="123">
        <v>37505</v>
      </c>
      <c r="E1108" s="109" t="s">
        <v>4462</v>
      </c>
      <c r="F1108" s="120"/>
      <c r="G1108" s="120" t="s">
        <v>398</v>
      </c>
      <c r="J1108" s="120"/>
      <c r="M1108" s="120"/>
      <c r="P1108" s="120"/>
      <c r="S1108" s="120"/>
      <c r="V1108" s="120"/>
      <c r="Y1108" s="120"/>
      <c r="AB1108" s="120"/>
      <c r="AE1108" s="120"/>
    </row>
    <row r="1109" spans="1:52" s="108" customFormat="1" x14ac:dyDescent="0.2">
      <c r="C1109" s="108" t="s">
        <v>5028</v>
      </c>
      <c r="D1109" s="123">
        <v>36686</v>
      </c>
      <c r="E1109" s="116" t="s">
        <v>283</v>
      </c>
      <c r="F1109" s="120" t="s">
        <v>677</v>
      </c>
      <c r="G1109" s="120"/>
      <c r="H1109" s="108" t="s">
        <v>147</v>
      </c>
      <c r="I1109" s="108" t="s">
        <v>583</v>
      </c>
      <c r="J1109" s="120"/>
      <c r="K1109" s="108" t="s">
        <v>147</v>
      </c>
      <c r="L1109" s="108" t="s">
        <v>170</v>
      </c>
      <c r="M1109" s="120"/>
      <c r="N1109" s="108" t="s">
        <v>133</v>
      </c>
      <c r="O1109" s="108" t="s">
        <v>170</v>
      </c>
      <c r="P1109" s="120"/>
      <c r="Q1109" s="108" t="s">
        <v>147</v>
      </c>
      <c r="R1109" s="108" t="s">
        <v>170</v>
      </c>
      <c r="S1109" s="120"/>
      <c r="V1109" s="120"/>
      <c r="Y1109" s="120"/>
      <c r="AB1109" s="120"/>
      <c r="AE1109" s="120"/>
    </row>
    <row r="1110" spans="1:52" s="108" customFormat="1" x14ac:dyDescent="0.2">
      <c r="A1110" s="108" t="s">
        <v>332</v>
      </c>
      <c r="B1110" s="108" t="s">
        <v>134</v>
      </c>
      <c r="C1110" s="108" t="s">
        <v>1675</v>
      </c>
      <c r="D1110" s="123">
        <v>35044</v>
      </c>
      <c r="E1110" s="109" t="s">
        <v>244</v>
      </c>
      <c r="F1110" s="109" t="s">
        <v>392</v>
      </c>
      <c r="G1110" s="120" t="s">
        <v>1399</v>
      </c>
      <c r="H1110" s="108" t="s">
        <v>298</v>
      </c>
      <c r="I1110" s="116" t="s">
        <v>454</v>
      </c>
      <c r="J1110" s="120" t="s">
        <v>224</v>
      </c>
      <c r="K1110" s="108" t="s">
        <v>376</v>
      </c>
      <c r="L1110" s="116" t="s">
        <v>192</v>
      </c>
      <c r="M1110" s="120" t="s">
        <v>1087</v>
      </c>
      <c r="N1110" s="108" t="s">
        <v>340</v>
      </c>
      <c r="O1110" s="116" t="s">
        <v>123</v>
      </c>
      <c r="P1110" s="120" t="s">
        <v>617</v>
      </c>
      <c r="Q1110" s="108" t="s">
        <v>284</v>
      </c>
      <c r="R1110" s="108" t="s">
        <v>215</v>
      </c>
      <c r="S1110" s="120" t="s">
        <v>781</v>
      </c>
      <c r="T1110" s="108" t="s">
        <v>376</v>
      </c>
      <c r="U1110" s="108" t="s">
        <v>215</v>
      </c>
      <c r="V1110" s="120" t="s">
        <v>741</v>
      </c>
      <c r="W1110" s="108" t="s">
        <v>379</v>
      </c>
      <c r="X1110" s="108" t="s">
        <v>215</v>
      </c>
      <c r="Y1110" s="120" t="s">
        <v>809</v>
      </c>
      <c r="Z1110" s="108" t="s">
        <v>329</v>
      </c>
      <c r="AA1110" s="109" t="s">
        <v>316</v>
      </c>
      <c r="AB1110" s="109" t="s">
        <v>269</v>
      </c>
      <c r="AD1110" s="109"/>
      <c r="AE1110" s="109"/>
      <c r="AG1110" s="109"/>
      <c r="AH1110" s="109"/>
      <c r="AJ1110" s="109"/>
      <c r="AK1110" s="109"/>
      <c r="AM1110" s="109"/>
      <c r="AN1110" s="109"/>
      <c r="AP1110" s="109"/>
      <c r="AQ1110" s="109"/>
      <c r="AS1110" s="109"/>
      <c r="AT1110" s="109"/>
      <c r="AV1110" s="109"/>
      <c r="AW1110" s="109"/>
      <c r="AY1110" s="109"/>
      <c r="AZ1110" s="109"/>
    </row>
    <row r="1111" spans="1:52" s="108" customFormat="1" x14ac:dyDescent="0.2">
      <c r="A1111" s="108" t="s">
        <v>384</v>
      </c>
      <c r="B1111" s="108" t="s">
        <v>134</v>
      </c>
      <c r="C1111" s="108" t="s">
        <v>624</v>
      </c>
      <c r="D1111" s="123">
        <v>36633</v>
      </c>
      <c r="E1111" s="109" t="s">
        <v>268</v>
      </c>
      <c r="F1111" s="109" t="s">
        <v>180</v>
      </c>
      <c r="G1111" s="120" t="s">
        <v>412</v>
      </c>
      <c r="H1111" s="108" t="s">
        <v>384</v>
      </c>
      <c r="I1111" s="116" t="s">
        <v>134</v>
      </c>
      <c r="J1111" s="120" t="s">
        <v>406</v>
      </c>
      <c r="K1111" s="108" t="s">
        <v>397</v>
      </c>
      <c r="L1111" s="116" t="s">
        <v>134</v>
      </c>
      <c r="M1111" s="120" t="s">
        <v>398</v>
      </c>
      <c r="O1111" s="116"/>
      <c r="P1111" s="120"/>
      <c r="R1111" s="116"/>
      <c r="S1111" s="120"/>
      <c r="U1111" s="116"/>
      <c r="V1111" s="120"/>
      <c r="X1111" s="116"/>
      <c r="Y1111" s="120"/>
      <c r="AA1111" s="116"/>
      <c r="AB1111" s="120"/>
      <c r="AD1111" s="116"/>
      <c r="AE1111" s="120"/>
      <c r="AG1111" s="116"/>
      <c r="AH1111" s="120"/>
      <c r="AJ1111" s="116"/>
      <c r="AK1111" s="120"/>
      <c r="AM1111" s="116"/>
      <c r="AN1111" s="120"/>
    </row>
    <row r="1112" spans="1:52" s="108" customFormat="1" x14ac:dyDescent="0.2">
      <c r="A1112" s="108" t="s">
        <v>397</v>
      </c>
      <c r="B1112" s="108" t="s">
        <v>252</v>
      </c>
      <c r="C1112" s="108" t="s">
        <v>5029</v>
      </c>
      <c r="D1112" s="123">
        <v>37027</v>
      </c>
      <c r="E1112" s="109" t="s">
        <v>4449</v>
      </c>
      <c r="F1112" s="120"/>
      <c r="G1112" s="120" t="s">
        <v>398</v>
      </c>
      <c r="J1112" s="120"/>
      <c r="M1112" s="120"/>
      <c r="P1112" s="120"/>
      <c r="S1112" s="120"/>
      <c r="V1112" s="120"/>
      <c r="Y1112" s="120"/>
      <c r="AB1112" s="120"/>
      <c r="AE1112" s="120"/>
    </row>
    <row r="1113" spans="1:52" s="108" customFormat="1" x14ac:dyDescent="0.2">
      <c r="A1113" s="108" t="s">
        <v>445</v>
      </c>
      <c r="B1113" s="109" t="s">
        <v>170</v>
      </c>
      <c r="C1113" s="108" t="s">
        <v>2430</v>
      </c>
      <c r="D1113" s="123">
        <v>32931</v>
      </c>
      <c r="E1113" s="109" t="s">
        <v>2431</v>
      </c>
      <c r="F1113" s="109" t="s">
        <v>1234</v>
      </c>
      <c r="G1113" s="109"/>
      <c r="H1113" s="108" t="s">
        <v>445</v>
      </c>
      <c r="I1113" s="109" t="s">
        <v>140</v>
      </c>
      <c r="J1113" s="109"/>
      <c r="K1113" s="108" t="s">
        <v>445</v>
      </c>
      <c r="L1113" s="109" t="s">
        <v>140</v>
      </c>
      <c r="M1113" s="109"/>
      <c r="N1113" s="108" t="s">
        <v>445</v>
      </c>
      <c r="O1113" s="109" t="s">
        <v>140</v>
      </c>
      <c r="P1113" s="109"/>
      <c r="Q1113" s="108" t="s">
        <v>445</v>
      </c>
      <c r="R1113" s="109" t="s">
        <v>123</v>
      </c>
      <c r="S1113" s="109"/>
      <c r="T1113" s="108" t="s">
        <v>445</v>
      </c>
      <c r="U1113" s="109" t="s">
        <v>123</v>
      </c>
      <c r="V1113" s="109"/>
      <c r="W1113" s="108" t="s">
        <v>445</v>
      </c>
      <c r="X1113" s="109" t="s">
        <v>118</v>
      </c>
      <c r="Y1113" s="109"/>
      <c r="Z1113" s="108" t="s">
        <v>445</v>
      </c>
      <c r="AA1113" s="109" t="s">
        <v>118</v>
      </c>
      <c r="AB1113" s="109"/>
      <c r="AC1113" s="108" t="s">
        <v>445</v>
      </c>
      <c r="AD1113" s="109" t="s">
        <v>118</v>
      </c>
      <c r="AE1113" s="109"/>
      <c r="AF1113" s="108" t="s">
        <v>445</v>
      </c>
      <c r="AG1113" s="109" t="s">
        <v>118</v>
      </c>
      <c r="AH1113" s="109"/>
      <c r="AI1113" s="108" t="s">
        <v>445</v>
      </c>
      <c r="AJ1113" s="109" t="s">
        <v>118</v>
      </c>
      <c r="AK1113" s="109"/>
      <c r="AL1113" s="108" t="s">
        <v>445</v>
      </c>
      <c r="AM1113" s="109" t="s">
        <v>118</v>
      </c>
      <c r="AN1113" s="109"/>
      <c r="AO1113" s="108" t="s">
        <v>445</v>
      </c>
      <c r="AP1113" s="109" t="s">
        <v>118</v>
      </c>
      <c r="AQ1113" s="109"/>
      <c r="AS1113" s="109"/>
      <c r="AT1113" s="109"/>
      <c r="AV1113" s="109"/>
      <c r="AW1113" s="109"/>
      <c r="AY1113" s="109"/>
      <c r="AZ1113" s="109"/>
    </row>
    <row r="1114" spans="1:52" s="108" customFormat="1" x14ac:dyDescent="0.2">
      <c r="C1114" s="100" t="s">
        <v>2942</v>
      </c>
      <c r="D1114" s="40">
        <v>33166</v>
      </c>
      <c r="E1114" s="109" t="s">
        <v>2943</v>
      </c>
      <c r="F1114" s="109" t="s">
        <v>5030</v>
      </c>
      <c r="G1114" s="120"/>
      <c r="H1114" s="108" t="s">
        <v>212</v>
      </c>
      <c r="I1114" s="108" t="s">
        <v>195</v>
      </c>
      <c r="J1114" s="127" t="s">
        <v>234</v>
      </c>
      <c r="K1114" s="100" t="s">
        <v>212</v>
      </c>
      <c r="L1114" s="100" t="s">
        <v>195</v>
      </c>
      <c r="M1114" s="127" t="s">
        <v>276</v>
      </c>
      <c r="N1114" s="100" t="s">
        <v>212</v>
      </c>
      <c r="O1114" s="100" t="s">
        <v>195</v>
      </c>
      <c r="P1114" s="127" t="s">
        <v>276</v>
      </c>
      <c r="Q1114" s="100" t="s">
        <v>212</v>
      </c>
      <c r="R1114" s="100" t="s">
        <v>195</v>
      </c>
      <c r="S1114" s="127" t="s">
        <v>276</v>
      </c>
      <c r="T1114" s="100" t="s">
        <v>206</v>
      </c>
      <c r="U1114" s="100" t="s">
        <v>195</v>
      </c>
      <c r="V1114" s="127" t="s">
        <v>1200</v>
      </c>
      <c r="W1114" s="100" t="s">
        <v>212</v>
      </c>
      <c r="X1114" s="100" t="s">
        <v>195</v>
      </c>
      <c r="Y1114" s="127" t="s">
        <v>276</v>
      </c>
      <c r="Z1114" s="100" t="s">
        <v>212</v>
      </c>
      <c r="AA1114" s="100" t="s">
        <v>195</v>
      </c>
      <c r="AB1114" s="127" t="s">
        <v>594</v>
      </c>
      <c r="AC1114" s="100" t="s">
        <v>212</v>
      </c>
      <c r="AD1114" s="100" t="s">
        <v>195</v>
      </c>
      <c r="AE1114" s="127" t="s">
        <v>276</v>
      </c>
      <c r="AF1114" s="100" t="s">
        <v>212</v>
      </c>
      <c r="AG1114" s="100" t="s">
        <v>195</v>
      </c>
      <c r="AH1114" s="127" t="s">
        <v>276</v>
      </c>
      <c r="AI1114" s="100" t="s">
        <v>212</v>
      </c>
      <c r="AJ1114" s="100" t="s">
        <v>195</v>
      </c>
      <c r="AK1114" s="127" t="s">
        <v>276</v>
      </c>
      <c r="AL1114" s="100" t="s">
        <v>212</v>
      </c>
      <c r="AM1114" s="100" t="s">
        <v>195</v>
      </c>
      <c r="AN1114" s="127" t="s">
        <v>259</v>
      </c>
    </row>
    <row r="1115" spans="1:52" s="108" customFormat="1" ht="12.75" customHeight="1" x14ac:dyDescent="0.2">
      <c r="A1115" s="108" t="s">
        <v>168</v>
      </c>
      <c r="B1115" s="108" t="s">
        <v>324</v>
      </c>
      <c r="C1115" s="108" t="s">
        <v>4041</v>
      </c>
      <c r="D1115" s="123">
        <v>36520</v>
      </c>
      <c r="E1115" s="109" t="s">
        <v>172</v>
      </c>
      <c r="F1115" s="120"/>
      <c r="G1115" s="120" t="s">
        <v>183</v>
      </c>
      <c r="J1115" s="120"/>
      <c r="M1115" s="120"/>
      <c r="P1115" s="120"/>
      <c r="S1115" s="120"/>
      <c r="V1115" s="120"/>
      <c r="Y1115" s="120"/>
      <c r="AB1115" s="120"/>
      <c r="AE1115" s="120"/>
    </row>
    <row r="1116" spans="1:52" s="108" customFormat="1" x14ac:dyDescent="0.2">
      <c r="A1116" s="108" t="s">
        <v>340</v>
      </c>
      <c r="B1116" s="108" t="s">
        <v>170</v>
      </c>
      <c r="C1116" s="108" t="s">
        <v>5031</v>
      </c>
      <c r="D1116" s="123">
        <v>36711</v>
      </c>
      <c r="E1116" s="109" t="s">
        <v>4449</v>
      </c>
      <c r="F1116" s="120"/>
      <c r="G1116" s="120" t="s">
        <v>341</v>
      </c>
      <c r="J1116" s="120"/>
      <c r="M1116" s="120"/>
      <c r="P1116" s="120"/>
      <c r="S1116" s="120"/>
      <c r="V1116" s="120"/>
      <c r="Y1116" s="120"/>
      <c r="AB1116" s="120"/>
      <c r="AE1116" s="120"/>
    </row>
    <row r="1117" spans="1:52" s="108" customFormat="1" x14ac:dyDescent="0.2">
      <c r="A1117" s="108" t="s">
        <v>340</v>
      </c>
      <c r="B1117" s="108" t="s">
        <v>556</v>
      </c>
      <c r="C1117" s="108" t="s">
        <v>5032</v>
      </c>
      <c r="D1117" s="123">
        <v>37512</v>
      </c>
      <c r="E1117" s="109" t="s">
        <v>4449</v>
      </c>
      <c r="F1117" s="120"/>
      <c r="G1117" s="120" t="s">
        <v>341</v>
      </c>
      <c r="J1117" s="120"/>
      <c r="M1117" s="120"/>
      <c r="P1117" s="120"/>
      <c r="S1117" s="120"/>
      <c r="V1117" s="120"/>
      <c r="Y1117" s="120"/>
      <c r="AB1117" s="120"/>
      <c r="AE1117" s="120"/>
    </row>
    <row r="1118" spans="1:52" s="108" customFormat="1" x14ac:dyDescent="0.2">
      <c r="A1118" s="108" t="s">
        <v>103</v>
      </c>
      <c r="B1118" s="108" t="s">
        <v>232</v>
      </c>
      <c r="C1118" s="108" t="s">
        <v>3667</v>
      </c>
      <c r="D1118" s="123">
        <v>36304</v>
      </c>
      <c r="E1118" s="109" t="s">
        <v>698</v>
      </c>
      <c r="F1118" s="120" t="s">
        <v>416</v>
      </c>
      <c r="G1118" s="120" t="s">
        <v>3666</v>
      </c>
      <c r="H1118" s="108" t="s">
        <v>103</v>
      </c>
      <c r="I1118" s="108" t="s">
        <v>207</v>
      </c>
      <c r="J1118" s="120" t="s">
        <v>5033</v>
      </c>
      <c r="K1118" s="108" t="s">
        <v>103</v>
      </c>
      <c r="L1118" s="108" t="s">
        <v>207</v>
      </c>
      <c r="M1118" s="120" t="s">
        <v>3668</v>
      </c>
      <c r="N1118" s="108" t="s">
        <v>103</v>
      </c>
      <c r="O1118" s="108" t="s">
        <v>207</v>
      </c>
      <c r="P1118" s="120" t="s">
        <v>3669</v>
      </c>
      <c r="S1118" s="120"/>
      <c r="V1118" s="120"/>
      <c r="Y1118" s="120"/>
      <c r="AB1118" s="120"/>
      <c r="AE1118" s="120"/>
    </row>
    <row r="1119" spans="1:52" s="108" customFormat="1" x14ac:dyDescent="0.2">
      <c r="C1119" s="108" t="s">
        <v>2492</v>
      </c>
      <c r="D1119" s="123">
        <v>34209</v>
      </c>
      <c r="E1119" s="109" t="s">
        <v>1436</v>
      </c>
      <c r="F1119" s="109" t="s">
        <v>724</v>
      </c>
      <c r="G1119" s="120"/>
      <c r="H1119" s="108" t="s">
        <v>212</v>
      </c>
      <c r="I1119" s="116" t="s">
        <v>215</v>
      </c>
      <c r="J1119" s="120" t="s">
        <v>240</v>
      </c>
      <c r="K1119" s="108" t="s">
        <v>212</v>
      </c>
      <c r="L1119" s="116" t="s">
        <v>215</v>
      </c>
      <c r="M1119" s="120" t="s">
        <v>228</v>
      </c>
      <c r="N1119" s="108" t="s">
        <v>212</v>
      </c>
      <c r="O1119" s="116" t="s">
        <v>432</v>
      </c>
      <c r="P1119" s="120" t="s">
        <v>234</v>
      </c>
      <c r="Q1119" s="108" t="s">
        <v>212</v>
      </c>
      <c r="R1119" s="116" t="s">
        <v>93</v>
      </c>
      <c r="S1119" s="120" t="s">
        <v>594</v>
      </c>
      <c r="T1119" s="108" t="s">
        <v>212</v>
      </c>
      <c r="U1119" s="116" t="s">
        <v>93</v>
      </c>
      <c r="V1119" s="120" t="s">
        <v>204</v>
      </c>
      <c r="W1119" s="108" t="s">
        <v>212</v>
      </c>
      <c r="X1119" s="116" t="s">
        <v>93</v>
      </c>
      <c r="Y1119" s="120" t="s">
        <v>259</v>
      </c>
      <c r="Z1119" s="108" t="s">
        <v>212</v>
      </c>
      <c r="AA1119" s="116" t="s">
        <v>93</v>
      </c>
      <c r="AB1119" s="120" t="s">
        <v>276</v>
      </c>
      <c r="AC1119" s="108" t="s">
        <v>212</v>
      </c>
      <c r="AD1119" s="116" t="s">
        <v>93</v>
      </c>
      <c r="AE1119" s="120" t="s">
        <v>594</v>
      </c>
      <c r="AF1119" s="108" t="s">
        <v>212</v>
      </c>
      <c r="AG1119" s="116" t="s">
        <v>93</v>
      </c>
      <c r="AH1119" s="120" t="s">
        <v>259</v>
      </c>
      <c r="AI1119" s="108" t="s">
        <v>2493</v>
      </c>
      <c r="AJ1119" s="116" t="s">
        <v>93</v>
      </c>
      <c r="AK1119" s="120" t="s">
        <v>247</v>
      </c>
      <c r="AM1119" s="116"/>
      <c r="AN1119" s="120"/>
      <c r="AP1119" s="116"/>
      <c r="AQ1119" s="120"/>
      <c r="AS1119" s="116"/>
      <c r="AT1119" s="120"/>
      <c r="AV1119" s="116"/>
      <c r="AW1119" s="120"/>
      <c r="AY1119" s="116"/>
      <c r="AZ1119" s="120"/>
    </row>
    <row r="1120" spans="1:52" s="108" customFormat="1" x14ac:dyDescent="0.2">
      <c r="C1120" s="108" t="s">
        <v>3100</v>
      </c>
      <c r="D1120" s="123">
        <v>35802</v>
      </c>
      <c r="E1120" s="109" t="s">
        <v>698</v>
      </c>
      <c r="F1120" s="120" t="s">
        <v>934</v>
      </c>
      <c r="G1120" s="120"/>
      <c r="H1120" s="108" t="s">
        <v>340</v>
      </c>
      <c r="I1120" s="108" t="s">
        <v>583</v>
      </c>
      <c r="J1120" s="120" t="s">
        <v>359</v>
      </c>
      <c r="K1120" s="108" t="s">
        <v>332</v>
      </c>
      <c r="L1120" s="108" t="s">
        <v>583</v>
      </c>
      <c r="M1120" s="120" t="s">
        <v>364</v>
      </c>
      <c r="N1120" s="108" t="s">
        <v>340</v>
      </c>
      <c r="O1120" s="108" t="s">
        <v>583</v>
      </c>
      <c r="P1120" s="120" t="s">
        <v>341</v>
      </c>
      <c r="S1120" s="120"/>
      <c r="V1120" s="120"/>
      <c r="Y1120" s="120"/>
      <c r="AB1120" s="120"/>
      <c r="AE1120" s="120"/>
    </row>
    <row r="1121" spans="1:256" s="108" customFormat="1" x14ac:dyDescent="0.2">
      <c r="C1121" s="108" t="s">
        <v>3744</v>
      </c>
      <c r="D1121" s="123">
        <v>33737</v>
      </c>
      <c r="E1121" s="109" t="s">
        <v>1782</v>
      </c>
      <c r="F1121" s="109" t="s">
        <v>5034</v>
      </c>
      <c r="G1121" s="120"/>
      <c r="H1121" s="108" t="s">
        <v>384</v>
      </c>
      <c r="I1121" s="116" t="s">
        <v>330</v>
      </c>
      <c r="J1121" s="120" t="s">
        <v>406</v>
      </c>
      <c r="K1121" s="108" t="s">
        <v>384</v>
      </c>
      <c r="L1121" s="116" t="s">
        <v>330</v>
      </c>
      <c r="M1121" s="120" t="s">
        <v>833</v>
      </c>
      <c r="N1121" s="108" t="s">
        <v>409</v>
      </c>
      <c r="O1121" s="116" t="s">
        <v>330</v>
      </c>
      <c r="P1121" s="120" t="s">
        <v>833</v>
      </c>
      <c r="Q1121" s="108" t="s">
        <v>409</v>
      </c>
      <c r="R1121" s="116" t="s">
        <v>396</v>
      </c>
      <c r="S1121" s="120" t="s">
        <v>622</v>
      </c>
      <c r="T1121" s="108" t="s">
        <v>384</v>
      </c>
      <c r="U1121" s="116" t="s">
        <v>396</v>
      </c>
      <c r="V1121" s="120" t="s">
        <v>830</v>
      </c>
      <c r="W1121" s="108" t="s">
        <v>409</v>
      </c>
      <c r="X1121" s="116" t="s">
        <v>396</v>
      </c>
      <c r="Y1121" s="120" t="s">
        <v>622</v>
      </c>
      <c r="Z1121" s="108" t="s">
        <v>409</v>
      </c>
      <c r="AA1121" s="116" t="s">
        <v>215</v>
      </c>
      <c r="AB1121" s="120" t="s">
        <v>629</v>
      </c>
      <c r="AC1121" s="108" t="s">
        <v>384</v>
      </c>
      <c r="AD1121" s="116" t="s">
        <v>81</v>
      </c>
      <c r="AE1121" s="120" t="s">
        <v>389</v>
      </c>
      <c r="AF1121" s="108" t="s">
        <v>384</v>
      </c>
      <c r="AG1121" s="116" t="s">
        <v>81</v>
      </c>
      <c r="AH1121" s="120" t="s">
        <v>406</v>
      </c>
      <c r="AI1121" s="108" t="s">
        <v>384</v>
      </c>
      <c r="AJ1121" s="116" t="s">
        <v>81</v>
      </c>
      <c r="AK1121" s="120" t="s">
        <v>830</v>
      </c>
      <c r="AL1121" s="108" t="s">
        <v>384</v>
      </c>
      <c r="AM1121" s="116" t="s">
        <v>81</v>
      </c>
      <c r="AN1121" s="120" t="s">
        <v>406</v>
      </c>
      <c r="AO1121" s="108" t="s">
        <v>384</v>
      </c>
      <c r="AP1121" s="116" t="s">
        <v>81</v>
      </c>
      <c r="AQ1121" s="120" t="s">
        <v>393</v>
      </c>
      <c r="AS1121" s="116"/>
      <c r="AT1121" s="120"/>
      <c r="AV1121" s="116"/>
      <c r="AW1121" s="120"/>
      <c r="AY1121" s="116"/>
      <c r="AZ1121" s="120"/>
    </row>
    <row r="1122" spans="1:256" s="108" customFormat="1" x14ac:dyDescent="0.2">
      <c r="A1122" s="108" t="s">
        <v>487</v>
      </c>
      <c r="B1122" s="108" t="s">
        <v>242</v>
      </c>
      <c r="C1122" s="108" t="s">
        <v>672</v>
      </c>
      <c r="D1122" s="123">
        <v>36705</v>
      </c>
      <c r="E1122" s="109" t="s">
        <v>348</v>
      </c>
      <c r="F1122" s="109" t="s">
        <v>115</v>
      </c>
      <c r="G1122" s="120" t="s">
        <v>671</v>
      </c>
      <c r="H1122" s="108" t="s">
        <v>5035</v>
      </c>
      <c r="I1122" s="116" t="s">
        <v>242</v>
      </c>
      <c r="J1122" s="120" t="s">
        <v>5036</v>
      </c>
      <c r="K1122" s="108" t="s">
        <v>298</v>
      </c>
      <c r="L1122" s="116" t="s">
        <v>242</v>
      </c>
      <c r="M1122" s="120" t="s">
        <v>241</v>
      </c>
      <c r="O1122" s="116"/>
      <c r="P1122" s="120"/>
      <c r="R1122" s="116"/>
      <c r="S1122" s="120"/>
      <c r="U1122" s="116"/>
      <c r="V1122" s="120"/>
      <c r="X1122" s="116"/>
      <c r="Y1122" s="120"/>
      <c r="AA1122" s="116"/>
      <c r="AB1122" s="120"/>
      <c r="AD1122" s="116"/>
      <c r="AE1122" s="120"/>
      <c r="AG1122" s="116"/>
      <c r="AH1122" s="120"/>
      <c r="AJ1122" s="116"/>
      <c r="AK1122" s="120"/>
      <c r="AM1122" s="116"/>
      <c r="AN1122" s="120"/>
    </row>
    <row r="1123" spans="1:256" ht="12.75" customHeight="1" x14ac:dyDescent="0.2">
      <c r="A1123" s="108" t="s">
        <v>274</v>
      </c>
      <c r="B1123" s="108" t="s">
        <v>105</v>
      </c>
      <c r="C1123" s="100" t="s">
        <v>1352</v>
      </c>
      <c r="D1123" s="40">
        <v>33645</v>
      </c>
      <c r="E1123" s="109" t="s">
        <v>1353</v>
      </c>
      <c r="F1123" s="109" t="s">
        <v>1391</v>
      </c>
      <c r="G1123" s="120" t="s">
        <v>234</v>
      </c>
      <c r="H1123" s="108" t="s">
        <v>274</v>
      </c>
      <c r="I1123" s="116" t="s">
        <v>105</v>
      </c>
      <c r="J1123" s="127" t="s">
        <v>234</v>
      </c>
      <c r="K1123" s="108" t="s">
        <v>522</v>
      </c>
      <c r="L1123" s="116" t="s">
        <v>105</v>
      </c>
      <c r="M1123" s="127" t="s">
        <v>223</v>
      </c>
      <c r="N1123" s="108" t="s">
        <v>274</v>
      </c>
      <c r="O1123" s="116" t="s">
        <v>105</v>
      </c>
      <c r="P1123" s="127" t="s">
        <v>201</v>
      </c>
      <c r="Q1123" s="108" t="s">
        <v>274</v>
      </c>
      <c r="R1123" s="116" t="s">
        <v>105</v>
      </c>
      <c r="S1123" s="127" t="s">
        <v>234</v>
      </c>
      <c r="T1123" s="108" t="s">
        <v>274</v>
      </c>
      <c r="U1123" s="116" t="s">
        <v>105</v>
      </c>
      <c r="V1123" s="127" t="s">
        <v>234</v>
      </c>
      <c r="W1123" s="108" t="s">
        <v>274</v>
      </c>
      <c r="X1123" s="116" t="s">
        <v>105</v>
      </c>
      <c r="Y1123" s="127" t="s">
        <v>234</v>
      </c>
      <c r="Z1123" s="108" t="s">
        <v>274</v>
      </c>
      <c r="AA1123" s="116" t="s">
        <v>105</v>
      </c>
      <c r="AB1123" s="127" t="s">
        <v>259</v>
      </c>
      <c r="AC1123" s="108" t="s">
        <v>274</v>
      </c>
      <c r="AD1123" s="116" t="s">
        <v>105</v>
      </c>
      <c r="AE1123" s="127" t="s">
        <v>249</v>
      </c>
      <c r="AF1123" s="100" t="s">
        <v>274</v>
      </c>
      <c r="AG1123" s="100" t="s">
        <v>105</v>
      </c>
      <c r="AH1123" s="127" t="s">
        <v>248</v>
      </c>
      <c r="AI1123" s="100" t="s">
        <v>274</v>
      </c>
      <c r="AJ1123" s="100" t="s">
        <v>105</v>
      </c>
      <c r="AK1123" s="127" t="s">
        <v>234</v>
      </c>
      <c r="AL1123" s="100" t="s">
        <v>274</v>
      </c>
      <c r="AM1123" s="100" t="s">
        <v>105</v>
      </c>
      <c r="AN1123" s="127" t="s">
        <v>269</v>
      </c>
      <c r="BA1123" s="108"/>
      <c r="BB1123" s="108"/>
      <c r="BC1123" s="108"/>
      <c r="BD1123" s="108"/>
      <c r="BE1123" s="108"/>
      <c r="BF1123" s="108"/>
      <c r="BG1123" s="108"/>
      <c r="BH1123" s="108"/>
      <c r="BI1123" s="108"/>
      <c r="BJ1123" s="108"/>
      <c r="BK1123" s="108"/>
      <c r="BL1123" s="108"/>
      <c r="BM1123" s="108"/>
      <c r="BN1123" s="108"/>
      <c r="BO1123" s="108"/>
      <c r="BP1123" s="108"/>
      <c r="BQ1123" s="108"/>
      <c r="BR1123" s="108"/>
      <c r="BS1123" s="108"/>
      <c r="BT1123" s="108"/>
      <c r="BU1123" s="108"/>
      <c r="BV1123" s="108"/>
      <c r="BW1123" s="108"/>
      <c r="BX1123" s="108"/>
      <c r="BY1123" s="108"/>
      <c r="BZ1123" s="108"/>
      <c r="CA1123" s="108"/>
      <c r="CB1123" s="108"/>
      <c r="CC1123" s="108"/>
      <c r="CD1123" s="108"/>
      <c r="CE1123" s="108"/>
      <c r="CF1123" s="108"/>
      <c r="CG1123" s="108"/>
      <c r="CH1123" s="108"/>
      <c r="CI1123" s="108"/>
      <c r="CJ1123" s="108"/>
      <c r="CK1123" s="108"/>
      <c r="CL1123" s="108"/>
      <c r="CM1123" s="108"/>
      <c r="CN1123" s="108"/>
      <c r="CO1123" s="108"/>
      <c r="CP1123" s="108"/>
      <c r="CQ1123" s="108"/>
      <c r="CR1123" s="108"/>
      <c r="CS1123" s="108"/>
      <c r="CT1123" s="108"/>
      <c r="CU1123" s="108"/>
      <c r="CV1123" s="108"/>
      <c r="CW1123" s="108"/>
      <c r="CX1123" s="108"/>
      <c r="CY1123" s="108"/>
      <c r="CZ1123" s="108"/>
      <c r="DA1123" s="108"/>
      <c r="DB1123" s="108"/>
      <c r="DC1123" s="108"/>
      <c r="DD1123" s="108"/>
      <c r="DE1123" s="108"/>
      <c r="DF1123" s="108"/>
      <c r="DG1123" s="108"/>
      <c r="DH1123" s="108"/>
      <c r="DI1123" s="108"/>
      <c r="DJ1123" s="108"/>
      <c r="DK1123" s="108"/>
      <c r="DL1123" s="108"/>
      <c r="DM1123" s="108"/>
      <c r="DN1123" s="108"/>
      <c r="DO1123" s="108"/>
      <c r="DP1123" s="108"/>
      <c r="DQ1123" s="108"/>
      <c r="DR1123" s="108"/>
      <c r="DS1123" s="108"/>
      <c r="DT1123" s="108"/>
      <c r="DU1123" s="108"/>
      <c r="DV1123" s="108"/>
      <c r="DW1123" s="108"/>
      <c r="DX1123" s="108"/>
      <c r="DY1123" s="108"/>
      <c r="DZ1123" s="108"/>
      <c r="EA1123" s="108"/>
      <c r="EB1123" s="108"/>
      <c r="EC1123" s="108"/>
      <c r="ED1123" s="108"/>
      <c r="EE1123" s="108"/>
      <c r="EF1123" s="108"/>
      <c r="EG1123" s="108"/>
      <c r="EH1123" s="108"/>
      <c r="EI1123" s="108"/>
      <c r="EJ1123" s="108"/>
      <c r="EK1123" s="108"/>
      <c r="EL1123" s="108"/>
      <c r="EM1123" s="108"/>
      <c r="EN1123" s="108"/>
      <c r="EO1123" s="108"/>
      <c r="EP1123" s="108"/>
      <c r="EQ1123" s="108"/>
      <c r="ER1123" s="108"/>
      <c r="ES1123" s="108"/>
      <c r="ET1123" s="108"/>
      <c r="EU1123" s="108"/>
      <c r="EV1123" s="108"/>
      <c r="EW1123" s="108"/>
      <c r="EX1123" s="108"/>
      <c r="EY1123" s="108"/>
      <c r="EZ1123" s="108"/>
      <c r="FA1123" s="108"/>
      <c r="FB1123" s="108"/>
      <c r="FC1123" s="108"/>
      <c r="FD1123" s="108"/>
      <c r="FE1123" s="108"/>
      <c r="FF1123" s="108"/>
      <c r="FG1123" s="108"/>
      <c r="FH1123" s="108"/>
      <c r="FI1123" s="108"/>
      <c r="FJ1123" s="108"/>
      <c r="FK1123" s="108"/>
      <c r="FL1123" s="108"/>
      <c r="FM1123" s="108"/>
      <c r="FN1123" s="108"/>
      <c r="FO1123" s="108"/>
      <c r="FP1123" s="108"/>
      <c r="FQ1123" s="108"/>
      <c r="FR1123" s="108"/>
      <c r="FS1123" s="108"/>
      <c r="FT1123" s="108"/>
      <c r="FU1123" s="108"/>
      <c r="FV1123" s="108"/>
      <c r="FW1123" s="108"/>
      <c r="FX1123" s="108"/>
      <c r="FY1123" s="108"/>
      <c r="FZ1123" s="108"/>
      <c r="GA1123" s="108"/>
      <c r="GB1123" s="108"/>
      <c r="GC1123" s="108"/>
      <c r="GD1123" s="108"/>
      <c r="GE1123" s="108"/>
      <c r="GF1123" s="108"/>
      <c r="GG1123" s="108"/>
      <c r="GH1123" s="108"/>
      <c r="GI1123" s="108"/>
      <c r="GJ1123" s="108"/>
      <c r="GK1123" s="108"/>
      <c r="GL1123" s="108"/>
      <c r="GM1123" s="108"/>
      <c r="GN1123" s="108"/>
      <c r="GO1123" s="108"/>
      <c r="GP1123" s="108"/>
      <c r="GQ1123" s="108"/>
      <c r="GR1123" s="108"/>
      <c r="GS1123" s="108"/>
      <c r="GT1123" s="108"/>
      <c r="GU1123" s="108"/>
      <c r="GV1123" s="108"/>
      <c r="GW1123" s="108"/>
      <c r="GX1123" s="108"/>
      <c r="GY1123" s="108"/>
      <c r="GZ1123" s="108"/>
      <c r="HA1123" s="108"/>
      <c r="HB1123" s="108"/>
      <c r="HC1123" s="108"/>
      <c r="HD1123" s="108"/>
      <c r="HE1123" s="108"/>
      <c r="HF1123" s="108"/>
      <c r="HG1123" s="108"/>
      <c r="HH1123" s="108"/>
      <c r="HI1123" s="108"/>
      <c r="HJ1123" s="108"/>
      <c r="HK1123" s="108"/>
      <c r="HL1123" s="108"/>
      <c r="HM1123" s="108"/>
      <c r="HN1123" s="108"/>
      <c r="HO1123" s="108"/>
      <c r="HP1123" s="108"/>
      <c r="HQ1123" s="108"/>
      <c r="HR1123" s="108"/>
      <c r="HS1123" s="108"/>
      <c r="HT1123" s="108"/>
      <c r="HU1123" s="108"/>
      <c r="HV1123" s="108"/>
      <c r="HW1123" s="108"/>
      <c r="HX1123" s="108"/>
      <c r="HY1123" s="108"/>
      <c r="HZ1123" s="108"/>
      <c r="IA1123" s="108"/>
      <c r="IB1123" s="108"/>
      <c r="IC1123" s="108"/>
      <c r="ID1123" s="108"/>
      <c r="IE1123" s="108"/>
      <c r="IF1123" s="108"/>
      <c r="IG1123" s="108"/>
      <c r="IH1123" s="108"/>
      <c r="II1123" s="108"/>
      <c r="IJ1123" s="108"/>
      <c r="IK1123" s="108"/>
      <c r="IL1123" s="108"/>
      <c r="IM1123" s="108"/>
      <c r="IN1123" s="108"/>
      <c r="IO1123" s="108"/>
      <c r="IP1123" s="108"/>
      <c r="IQ1123" s="108"/>
      <c r="IR1123" s="108"/>
      <c r="IS1123" s="108"/>
      <c r="IT1123" s="108"/>
      <c r="IU1123" s="108"/>
      <c r="IV1123" s="108"/>
    </row>
    <row r="1124" spans="1:256" s="108" customFormat="1" ht="12.75" customHeight="1" x14ac:dyDescent="0.2">
      <c r="C1124" s="108" t="s">
        <v>2327</v>
      </c>
      <c r="D1124" s="123">
        <v>35965</v>
      </c>
      <c r="E1124" s="116" t="s">
        <v>136</v>
      </c>
      <c r="F1124" s="120" t="s">
        <v>136</v>
      </c>
      <c r="G1124" s="120"/>
      <c r="H1124" s="108" t="s">
        <v>103</v>
      </c>
      <c r="I1124" s="108" t="s">
        <v>583</v>
      </c>
      <c r="J1124" s="120" t="s">
        <v>1304</v>
      </c>
      <c r="K1124" s="108" t="s">
        <v>103</v>
      </c>
      <c r="L1124" s="108" t="s">
        <v>232</v>
      </c>
      <c r="M1124" s="120" t="s">
        <v>2329</v>
      </c>
      <c r="N1124" s="108" t="s">
        <v>103</v>
      </c>
      <c r="O1124" s="108" t="s">
        <v>232</v>
      </c>
      <c r="P1124" s="120" t="s">
        <v>2330</v>
      </c>
      <c r="Q1124" s="108" t="s">
        <v>103</v>
      </c>
      <c r="R1124" s="108" t="s">
        <v>232</v>
      </c>
      <c r="S1124" s="120" t="s">
        <v>2331</v>
      </c>
      <c r="T1124" s="108" t="s">
        <v>103</v>
      </c>
      <c r="U1124" s="108" t="s">
        <v>232</v>
      </c>
      <c r="V1124" s="120" t="s">
        <v>1322</v>
      </c>
      <c r="W1124" s="108" t="s">
        <v>103</v>
      </c>
      <c r="X1124" s="108" t="s">
        <v>232</v>
      </c>
      <c r="Y1124" s="120" t="s">
        <v>2332</v>
      </c>
      <c r="AB1124" s="120"/>
      <c r="AE1124" s="120"/>
    </row>
    <row r="1125" spans="1:256" s="108" customFormat="1" x14ac:dyDescent="0.2">
      <c r="C1125" s="108" t="s">
        <v>527</v>
      </c>
      <c r="D1125" s="123">
        <v>36175</v>
      </c>
      <c r="E1125" s="109" t="s">
        <v>268</v>
      </c>
      <c r="F1125" s="109" t="s">
        <v>98</v>
      </c>
      <c r="G1125" s="120"/>
      <c r="H1125" s="108" t="s">
        <v>212</v>
      </c>
      <c r="I1125" s="116" t="s">
        <v>432</v>
      </c>
      <c r="J1125" s="120" t="s">
        <v>228</v>
      </c>
      <c r="K1125" s="108" t="s">
        <v>212</v>
      </c>
      <c r="L1125" s="116" t="s">
        <v>432</v>
      </c>
      <c r="M1125" s="120" t="s">
        <v>203</v>
      </c>
      <c r="O1125" s="116"/>
      <c r="P1125" s="120"/>
      <c r="R1125" s="116"/>
      <c r="S1125" s="120"/>
      <c r="U1125" s="116"/>
      <c r="V1125" s="120"/>
      <c r="X1125" s="116"/>
      <c r="Y1125" s="120"/>
      <c r="AA1125" s="116"/>
      <c r="AB1125" s="120"/>
      <c r="AD1125" s="116"/>
      <c r="AE1125" s="120"/>
      <c r="AG1125" s="116"/>
      <c r="AH1125" s="120"/>
      <c r="AJ1125" s="116"/>
      <c r="AK1125" s="120"/>
      <c r="AM1125" s="116"/>
      <c r="AN1125" s="120"/>
    </row>
    <row r="1126" spans="1:256" s="108" customFormat="1" x14ac:dyDescent="0.2">
      <c r="A1126" s="108" t="s">
        <v>340</v>
      </c>
      <c r="B1126" s="108" t="s">
        <v>306</v>
      </c>
      <c r="C1126" s="108" t="s">
        <v>5037</v>
      </c>
      <c r="D1126" s="123">
        <v>37697</v>
      </c>
      <c r="E1126" s="109" t="s">
        <v>4462</v>
      </c>
      <c r="F1126" s="120"/>
      <c r="G1126" s="120" t="s">
        <v>359</v>
      </c>
      <c r="J1126" s="120"/>
      <c r="M1126" s="120"/>
      <c r="P1126" s="120"/>
      <c r="S1126" s="120"/>
      <c r="V1126" s="120"/>
      <c r="Y1126" s="120"/>
      <c r="AB1126" s="120"/>
      <c r="AE1126" s="120"/>
    </row>
    <row r="1127" spans="1:256" s="108" customFormat="1" x14ac:dyDescent="0.2">
      <c r="A1127" s="108" t="s">
        <v>397</v>
      </c>
      <c r="B1127" s="108" t="s">
        <v>118</v>
      </c>
      <c r="C1127" s="108" t="s">
        <v>5038</v>
      </c>
      <c r="D1127" s="123">
        <v>34163</v>
      </c>
      <c r="E1127" s="109" t="s">
        <v>884</v>
      </c>
      <c r="F1127" s="120" t="s">
        <v>381</v>
      </c>
      <c r="G1127" s="120" t="s">
        <v>412</v>
      </c>
      <c r="J1127" s="120"/>
      <c r="K1127" s="108" t="s">
        <v>399</v>
      </c>
      <c r="L1127" s="108" t="s">
        <v>252</v>
      </c>
      <c r="M1127" s="120" t="s">
        <v>141</v>
      </c>
      <c r="N1127" s="108" t="s">
        <v>397</v>
      </c>
      <c r="O1127" s="108" t="s">
        <v>177</v>
      </c>
      <c r="P1127" s="120" t="s">
        <v>412</v>
      </c>
      <c r="Q1127" s="108" t="s">
        <v>397</v>
      </c>
      <c r="R1127" s="108" t="s">
        <v>177</v>
      </c>
      <c r="S1127" s="120" t="s">
        <v>388</v>
      </c>
      <c r="T1127" s="108" t="s">
        <v>397</v>
      </c>
      <c r="U1127" s="108" t="s">
        <v>306</v>
      </c>
      <c r="V1127" s="120" t="s">
        <v>398</v>
      </c>
      <c r="W1127" s="108" t="s">
        <v>386</v>
      </c>
      <c r="X1127" s="108" t="s">
        <v>306</v>
      </c>
      <c r="Y1127" s="120" t="s">
        <v>164</v>
      </c>
      <c r="AB1127" s="120"/>
      <c r="AE1127" s="120"/>
    </row>
    <row r="1128" spans="1:256" s="108" customFormat="1" x14ac:dyDescent="0.2">
      <c r="A1128" s="108" t="s">
        <v>80</v>
      </c>
      <c r="B1128" s="108" t="s">
        <v>93</v>
      </c>
      <c r="C1128" s="108" t="s">
        <v>3009</v>
      </c>
      <c r="D1128" s="123">
        <v>37498</v>
      </c>
      <c r="E1128" s="109" t="s">
        <v>457</v>
      </c>
      <c r="F1128" s="109" t="s">
        <v>3047</v>
      </c>
      <c r="G1128" s="120"/>
      <c r="H1128" s="108" t="s">
        <v>80</v>
      </c>
      <c r="I1128" s="108" t="s">
        <v>93</v>
      </c>
      <c r="J1128" s="120"/>
      <c r="M1128" s="120"/>
      <c r="P1128" s="120"/>
      <c r="S1128" s="120"/>
      <c r="V1128" s="120"/>
      <c r="Y1128" s="120"/>
      <c r="AB1128" s="120"/>
      <c r="AE1128" s="120"/>
    </row>
    <row r="1129" spans="1:256" s="108" customFormat="1" x14ac:dyDescent="0.2">
      <c r="A1129" s="108" t="s">
        <v>162</v>
      </c>
      <c r="B1129" s="108" t="s">
        <v>583</v>
      </c>
      <c r="C1129" s="108" t="s">
        <v>892</v>
      </c>
      <c r="D1129" s="123">
        <v>37078</v>
      </c>
      <c r="E1129" s="109" t="s">
        <v>268</v>
      </c>
      <c r="F1129" s="109" t="s">
        <v>180</v>
      </c>
      <c r="G1129" s="120" t="s">
        <v>161</v>
      </c>
      <c r="H1129" s="108" t="s">
        <v>162</v>
      </c>
      <c r="I1129" s="116" t="s">
        <v>583</v>
      </c>
      <c r="J1129" s="120" t="s">
        <v>163</v>
      </c>
      <c r="K1129" s="108" t="s">
        <v>156</v>
      </c>
      <c r="L1129" s="116" t="s">
        <v>583</v>
      </c>
      <c r="M1129" s="120" t="s">
        <v>141</v>
      </c>
      <c r="O1129" s="116"/>
      <c r="P1129" s="120"/>
      <c r="R1129" s="116"/>
      <c r="S1129" s="120"/>
      <c r="U1129" s="116"/>
      <c r="V1129" s="120"/>
      <c r="X1129" s="116"/>
      <c r="Y1129" s="120"/>
      <c r="AA1129" s="116"/>
      <c r="AB1129" s="120"/>
      <c r="AD1129" s="116"/>
      <c r="AE1129" s="120"/>
      <c r="AG1129" s="116"/>
      <c r="AH1129" s="120"/>
      <c r="AJ1129" s="116"/>
      <c r="AK1129" s="120"/>
      <c r="AM1129" s="116"/>
      <c r="AN1129" s="120"/>
    </row>
    <row r="1130" spans="1:256" s="108" customFormat="1" x14ac:dyDescent="0.2">
      <c r="A1130" s="108" t="s">
        <v>80</v>
      </c>
      <c r="B1130" s="108" t="s">
        <v>432</v>
      </c>
      <c r="C1130" s="108" t="s">
        <v>1443</v>
      </c>
      <c r="D1130" s="123">
        <v>34803</v>
      </c>
      <c r="E1130" s="109" t="s">
        <v>1444</v>
      </c>
      <c r="F1130" s="109" t="s">
        <v>5039</v>
      </c>
      <c r="G1130" s="120"/>
      <c r="H1130" s="108" t="s">
        <v>80</v>
      </c>
      <c r="I1130" s="109" t="s">
        <v>432</v>
      </c>
      <c r="J1130" s="109"/>
      <c r="K1130" s="108" t="s">
        <v>80</v>
      </c>
      <c r="L1130" s="109" t="s">
        <v>432</v>
      </c>
      <c r="M1130" s="109"/>
      <c r="N1130" s="108" t="s">
        <v>80</v>
      </c>
      <c r="O1130" s="109" t="s">
        <v>434</v>
      </c>
      <c r="P1130" s="109"/>
      <c r="Q1130" s="108" t="s">
        <v>80</v>
      </c>
      <c r="R1130" s="109" t="s">
        <v>556</v>
      </c>
      <c r="S1130" s="109"/>
      <c r="T1130" s="108" t="s">
        <v>80</v>
      </c>
      <c r="U1130" s="109" t="s">
        <v>556</v>
      </c>
      <c r="V1130" s="109"/>
      <c r="W1130" s="108" t="s">
        <v>80</v>
      </c>
      <c r="X1130" s="109" t="s">
        <v>556</v>
      </c>
      <c r="Y1130" s="109"/>
      <c r="Z1130" s="108" t="s">
        <v>80</v>
      </c>
      <c r="AA1130" s="109" t="s">
        <v>556</v>
      </c>
      <c r="AB1130" s="109"/>
      <c r="AD1130" s="109"/>
      <c r="AE1130" s="109"/>
      <c r="AG1130" s="109"/>
      <c r="AH1130" s="109"/>
      <c r="AJ1130" s="109"/>
      <c r="AK1130" s="109"/>
      <c r="AM1130" s="109"/>
      <c r="AN1130" s="109"/>
      <c r="AP1130" s="109"/>
      <c r="AQ1130" s="109"/>
      <c r="AS1130" s="109"/>
      <c r="AT1130" s="109"/>
      <c r="AV1130" s="109"/>
      <c r="AW1130" s="109"/>
      <c r="AY1130" s="109"/>
      <c r="AZ1130" s="109"/>
    </row>
    <row r="1131" spans="1:256" s="108" customFormat="1" x14ac:dyDescent="0.2">
      <c r="C1131" s="108" t="s">
        <v>5040</v>
      </c>
      <c r="D1131" s="123">
        <v>36669</v>
      </c>
      <c r="E1131" s="116" t="s">
        <v>473</v>
      </c>
      <c r="F1131" s="120" t="s">
        <v>677</v>
      </c>
      <c r="G1131" s="120"/>
      <c r="J1131" s="120"/>
      <c r="K1131" s="108" t="s">
        <v>258</v>
      </c>
      <c r="L1131" s="108" t="s">
        <v>275</v>
      </c>
      <c r="M1131" s="120" t="s">
        <v>241</v>
      </c>
      <c r="P1131" s="120"/>
      <c r="Q1131" s="108" t="s">
        <v>226</v>
      </c>
      <c r="R1131" s="108" t="s">
        <v>105</v>
      </c>
      <c r="S1131" s="120" t="s">
        <v>248</v>
      </c>
      <c r="V1131" s="120"/>
      <c r="Y1131" s="120"/>
      <c r="AB1131" s="120"/>
      <c r="AE1131" s="120"/>
    </row>
    <row r="1132" spans="1:256" s="108" customFormat="1" x14ac:dyDescent="0.2">
      <c r="C1132" s="108" t="s">
        <v>5041</v>
      </c>
      <c r="D1132" s="123">
        <v>34199</v>
      </c>
      <c r="E1132" s="109" t="s">
        <v>447</v>
      </c>
      <c r="F1132" s="120" t="s">
        <v>1574</v>
      </c>
      <c r="G1132" s="120"/>
      <c r="J1132" s="109"/>
      <c r="K1132" s="108" t="s">
        <v>340</v>
      </c>
      <c r="L1132" s="108" t="s">
        <v>134</v>
      </c>
      <c r="M1132" s="109" t="s">
        <v>382</v>
      </c>
      <c r="N1132" s="108" t="s">
        <v>367</v>
      </c>
      <c r="O1132" s="108" t="s">
        <v>134</v>
      </c>
      <c r="P1132" s="109" t="s">
        <v>823</v>
      </c>
      <c r="Q1132" s="108" t="s">
        <v>340</v>
      </c>
      <c r="R1132" s="108" t="s">
        <v>134</v>
      </c>
      <c r="S1132" s="109" t="s">
        <v>359</v>
      </c>
      <c r="T1132" s="108" t="s">
        <v>379</v>
      </c>
      <c r="U1132" s="108" t="s">
        <v>275</v>
      </c>
      <c r="V1132" s="109" t="s">
        <v>341</v>
      </c>
      <c r="W1132" s="108" t="s">
        <v>419</v>
      </c>
      <c r="X1132" s="108" t="s">
        <v>275</v>
      </c>
      <c r="Y1132" s="109" t="s">
        <v>604</v>
      </c>
      <c r="Z1132" s="108" t="s">
        <v>340</v>
      </c>
      <c r="AA1132" s="108" t="s">
        <v>170</v>
      </c>
      <c r="AB1132" s="109" t="s">
        <v>341</v>
      </c>
      <c r="AC1132" s="108" t="s">
        <v>351</v>
      </c>
      <c r="AD1132" s="108" t="s">
        <v>170</v>
      </c>
      <c r="AE1132" s="109" t="s">
        <v>341</v>
      </c>
      <c r="AF1132" s="108" t="s">
        <v>340</v>
      </c>
      <c r="AG1132" s="108" t="s">
        <v>170</v>
      </c>
      <c r="AH1132" s="109" t="s">
        <v>341</v>
      </c>
    </row>
    <row r="1133" spans="1:256" s="108" customFormat="1" x14ac:dyDescent="0.2">
      <c r="A1133" s="108" t="s">
        <v>202</v>
      </c>
      <c r="B1133" s="108" t="s">
        <v>170</v>
      </c>
      <c r="C1133" s="108" t="s">
        <v>3501</v>
      </c>
      <c r="D1133" s="123">
        <v>36276</v>
      </c>
      <c r="E1133" s="109" t="s">
        <v>416</v>
      </c>
      <c r="F1133" s="120" t="s">
        <v>506</v>
      </c>
      <c r="G1133" s="120" t="s">
        <v>248</v>
      </c>
      <c r="H1133" s="108" t="s">
        <v>202</v>
      </c>
      <c r="I1133" s="108" t="s">
        <v>170</v>
      </c>
      <c r="J1133" s="120" t="s">
        <v>228</v>
      </c>
      <c r="K1133" s="108" t="s">
        <v>226</v>
      </c>
      <c r="L1133" s="108" t="s">
        <v>170</v>
      </c>
      <c r="M1133" s="120" t="s">
        <v>576</v>
      </c>
      <c r="N1133" s="108" t="s">
        <v>265</v>
      </c>
      <c r="O1133" s="108" t="s">
        <v>170</v>
      </c>
      <c r="P1133" s="120" t="s">
        <v>241</v>
      </c>
      <c r="S1133" s="120"/>
      <c r="V1133" s="120"/>
      <c r="Y1133" s="120"/>
      <c r="AB1133" s="120"/>
      <c r="AE1133" s="120"/>
    </row>
    <row r="1134" spans="1:256" s="108" customFormat="1" x14ac:dyDescent="0.2">
      <c r="A1134" s="108" t="s">
        <v>2842</v>
      </c>
      <c r="B1134" s="108" t="s">
        <v>275</v>
      </c>
      <c r="C1134" s="108" t="s">
        <v>5042</v>
      </c>
      <c r="D1134" s="123">
        <v>37713</v>
      </c>
      <c r="E1134" s="109" t="s">
        <v>4462</v>
      </c>
      <c r="F1134" s="120"/>
      <c r="G1134" s="120" t="s">
        <v>587</v>
      </c>
      <c r="J1134" s="120"/>
      <c r="M1134" s="120"/>
      <c r="P1134" s="120"/>
      <c r="S1134" s="120"/>
      <c r="V1134" s="120"/>
      <c r="Y1134" s="120"/>
      <c r="AB1134" s="120"/>
      <c r="AE1134" s="120"/>
    </row>
    <row r="1135" spans="1:256" s="108" customFormat="1" x14ac:dyDescent="0.2">
      <c r="A1135" s="108" t="s">
        <v>156</v>
      </c>
      <c r="B1135" s="108" t="s">
        <v>81</v>
      </c>
      <c r="C1135" s="108" t="s">
        <v>2585</v>
      </c>
      <c r="D1135" s="123">
        <v>36486</v>
      </c>
      <c r="E1135" s="109" t="s">
        <v>90</v>
      </c>
      <c r="F1135" s="120" t="s">
        <v>99</v>
      </c>
      <c r="G1135" s="120">
        <v>4</v>
      </c>
      <c r="H1135" s="108" t="s">
        <v>156</v>
      </c>
      <c r="I1135" s="108" t="s">
        <v>81</v>
      </c>
      <c r="J1135" s="120" t="s">
        <v>141</v>
      </c>
      <c r="K1135" s="108" t="s">
        <v>156</v>
      </c>
      <c r="L1135" s="108" t="s">
        <v>81</v>
      </c>
      <c r="M1135" s="120" t="s">
        <v>393</v>
      </c>
      <c r="N1135" s="108" t="s">
        <v>156</v>
      </c>
      <c r="O1135" s="108" t="s">
        <v>81</v>
      </c>
      <c r="P1135" s="120" t="s">
        <v>164</v>
      </c>
      <c r="S1135" s="120"/>
      <c r="V1135" s="120"/>
      <c r="Y1135" s="120"/>
      <c r="AB1135" s="120"/>
      <c r="AE1135" s="120"/>
    </row>
    <row r="1136" spans="1:256" s="108" customFormat="1" x14ac:dyDescent="0.2">
      <c r="A1136" t="s">
        <v>103</v>
      </c>
      <c r="B1136" t="s">
        <v>207</v>
      </c>
      <c r="C1136" s="108" t="s">
        <v>3036</v>
      </c>
      <c r="D1136" s="123">
        <v>35223</v>
      </c>
      <c r="E1136" s="116" t="s">
        <v>3037</v>
      </c>
      <c r="F1136" s="120" t="s">
        <v>5043</v>
      </c>
      <c r="G1136" s="120" t="s">
        <v>3035</v>
      </c>
      <c r="H1136" s="108" t="s">
        <v>103</v>
      </c>
      <c r="I1136" s="108" t="s">
        <v>207</v>
      </c>
      <c r="J1136" s="120" t="s">
        <v>2685</v>
      </c>
      <c r="K1136" s="108" t="s">
        <v>103</v>
      </c>
      <c r="L1136" s="108" t="s">
        <v>207</v>
      </c>
      <c r="M1136" s="120" t="s">
        <v>1464</v>
      </c>
      <c r="N1136" s="108" t="s">
        <v>103</v>
      </c>
      <c r="O1136" s="108" t="s">
        <v>207</v>
      </c>
      <c r="P1136" s="120" t="s">
        <v>3039</v>
      </c>
      <c r="Q1136" s="108" t="s">
        <v>103</v>
      </c>
      <c r="R1136" s="108" t="s">
        <v>170</v>
      </c>
      <c r="S1136" s="120" t="s">
        <v>469</v>
      </c>
      <c r="T1136" s="108" t="s">
        <v>103</v>
      </c>
      <c r="U1136" s="108" t="s">
        <v>170</v>
      </c>
      <c r="V1136" s="120" t="s">
        <v>3040</v>
      </c>
      <c r="W1136" s="108" t="s">
        <v>103</v>
      </c>
      <c r="X1136" s="108" t="s">
        <v>170</v>
      </c>
      <c r="Y1136" s="120" t="s">
        <v>3041</v>
      </c>
      <c r="Z1136" s="108" t="s">
        <v>103</v>
      </c>
      <c r="AA1136" s="108" t="s">
        <v>170</v>
      </c>
      <c r="AB1136" s="120" t="s">
        <v>3042</v>
      </c>
      <c r="AC1136" s="108" t="s">
        <v>3043</v>
      </c>
      <c r="AD1136" s="108" t="s">
        <v>170</v>
      </c>
      <c r="AE1136" s="120" t="s">
        <v>3044</v>
      </c>
    </row>
    <row r="1137" spans="1:256" x14ac:dyDescent="0.2">
      <c r="A1137" s="108" t="s">
        <v>686</v>
      </c>
      <c r="B1137" s="108" t="s">
        <v>134</v>
      </c>
      <c r="C1137" s="108" t="s">
        <v>1339</v>
      </c>
      <c r="D1137" s="123">
        <v>36932</v>
      </c>
      <c r="E1137" s="109" t="s">
        <v>144</v>
      </c>
      <c r="F1137" s="120" t="s">
        <v>621</v>
      </c>
      <c r="G1137" s="120"/>
      <c r="H1137" s="108" t="s">
        <v>686</v>
      </c>
      <c r="I1137" s="108" t="s">
        <v>134</v>
      </c>
      <c r="J1137" s="120"/>
      <c r="K1137" s="108"/>
      <c r="L1137" s="108"/>
      <c r="M1137" s="120"/>
      <c r="N1137" s="108"/>
      <c r="O1137" s="108"/>
      <c r="P1137" s="120"/>
      <c r="Q1137" s="108"/>
      <c r="R1137" s="108"/>
      <c r="S1137" s="120"/>
      <c r="T1137" s="108"/>
      <c r="U1137" s="108"/>
      <c r="V1137" s="120"/>
      <c r="W1137" s="108"/>
      <c r="X1137" s="108"/>
      <c r="Y1137" s="120"/>
      <c r="Z1137" s="108"/>
      <c r="AA1137" s="108"/>
      <c r="AB1137" s="120"/>
      <c r="AC1137" s="108"/>
      <c r="AD1137" s="108"/>
      <c r="AE1137" s="120"/>
      <c r="AF1137" s="108"/>
      <c r="AG1137" s="108"/>
      <c r="AH1137" s="108"/>
      <c r="AI1137" s="108"/>
      <c r="AJ1137" s="108"/>
      <c r="AK1137" s="108"/>
      <c r="AL1137" s="108"/>
      <c r="AM1137" s="108"/>
      <c r="AN1137" s="108"/>
      <c r="AO1137" s="108"/>
      <c r="AP1137" s="108"/>
      <c r="AQ1137" s="108"/>
      <c r="AR1137" s="108"/>
      <c r="AS1137" s="108"/>
      <c r="AT1137" s="108"/>
      <c r="AU1137" s="108"/>
      <c r="AV1137" s="108"/>
      <c r="AW1137" s="108"/>
      <c r="AX1137" s="108"/>
      <c r="AY1137" s="108"/>
      <c r="AZ1137" s="108"/>
      <c r="BA1137" s="108"/>
      <c r="BB1137" s="108"/>
      <c r="BC1137" s="108"/>
      <c r="BD1137" s="108"/>
      <c r="BE1137" s="108"/>
      <c r="BF1137" s="108"/>
      <c r="BG1137" s="108"/>
      <c r="BH1137" s="108"/>
      <c r="BI1137" s="108"/>
      <c r="BJ1137" s="108"/>
      <c r="BK1137" s="108"/>
      <c r="BL1137" s="108"/>
      <c r="BM1137" s="108"/>
      <c r="BN1137" s="108"/>
      <c r="BO1137" s="108"/>
      <c r="BP1137" s="108"/>
      <c r="BQ1137" s="108"/>
      <c r="BR1137" s="108"/>
      <c r="BS1137" s="108"/>
      <c r="BT1137" s="108"/>
      <c r="BU1137" s="108"/>
      <c r="BV1137" s="108"/>
      <c r="BW1137" s="108"/>
      <c r="BX1137" s="108"/>
      <c r="BY1137" s="108"/>
      <c r="BZ1137" s="108"/>
      <c r="CA1137" s="108"/>
      <c r="CB1137" s="108"/>
      <c r="CC1137" s="108"/>
      <c r="CD1137" s="108"/>
      <c r="CE1137" s="108"/>
      <c r="CF1137" s="108"/>
      <c r="CG1137" s="108"/>
      <c r="CH1137" s="108"/>
      <c r="CI1137" s="108"/>
      <c r="CJ1137" s="108"/>
      <c r="CK1137" s="108"/>
      <c r="CL1137" s="108"/>
      <c r="CM1137" s="108"/>
      <c r="CN1137" s="108"/>
      <c r="CO1137" s="108"/>
      <c r="CP1137" s="108"/>
      <c r="CQ1137" s="108"/>
      <c r="CR1137" s="108"/>
      <c r="CS1137" s="108"/>
      <c r="CT1137" s="108"/>
      <c r="CU1137" s="108"/>
      <c r="CV1137" s="108"/>
      <c r="CW1137" s="108"/>
      <c r="CX1137" s="108"/>
      <c r="CY1137" s="108"/>
      <c r="CZ1137" s="108"/>
      <c r="DA1137" s="108"/>
      <c r="DB1137" s="108"/>
      <c r="DC1137" s="108"/>
      <c r="DD1137" s="108"/>
      <c r="DE1137" s="108"/>
      <c r="DF1137" s="108"/>
      <c r="DG1137" s="108"/>
      <c r="DH1137" s="108"/>
      <c r="DI1137" s="108"/>
      <c r="DJ1137" s="108"/>
      <c r="DK1137" s="108"/>
      <c r="DL1137" s="108"/>
      <c r="DM1137" s="108"/>
      <c r="DN1137" s="108"/>
      <c r="DO1137" s="108"/>
      <c r="DP1137" s="108"/>
      <c r="DQ1137" s="108"/>
      <c r="DR1137" s="108"/>
      <c r="DS1137" s="108"/>
      <c r="DT1137" s="108"/>
      <c r="DU1137" s="108"/>
      <c r="DV1137" s="108"/>
      <c r="DW1137" s="108"/>
      <c r="DX1137" s="108"/>
      <c r="DY1137" s="108"/>
      <c r="DZ1137" s="108"/>
      <c r="EA1137" s="108"/>
      <c r="EB1137" s="108"/>
      <c r="EC1137" s="108"/>
      <c r="ED1137" s="108"/>
      <c r="EE1137" s="108"/>
      <c r="EF1137" s="108"/>
      <c r="EG1137" s="108"/>
      <c r="EH1137" s="108"/>
      <c r="EI1137" s="108"/>
      <c r="EJ1137" s="108"/>
      <c r="EK1137" s="108"/>
      <c r="EL1137" s="108"/>
      <c r="EM1137" s="108"/>
      <c r="EN1137" s="108"/>
      <c r="EO1137" s="108"/>
      <c r="EP1137" s="108"/>
      <c r="EQ1137" s="108"/>
      <c r="ER1137" s="108"/>
      <c r="ES1137" s="108"/>
      <c r="ET1137" s="108"/>
      <c r="EU1137" s="108"/>
      <c r="EV1137" s="108"/>
      <c r="EW1137" s="108"/>
      <c r="EX1137" s="108"/>
      <c r="EY1137" s="108"/>
      <c r="EZ1137" s="108"/>
      <c r="FA1137" s="108"/>
      <c r="FB1137" s="108"/>
      <c r="FC1137" s="108"/>
      <c r="FD1137" s="108"/>
      <c r="FE1137" s="108"/>
      <c r="FF1137" s="108"/>
      <c r="FG1137" s="108"/>
      <c r="FH1137" s="108"/>
      <c r="FI1137" s="108"/>
      <c r="FJ1137" s="108"/>
      <c r="FK1137" s="108"/>
      <c r="FL1137" s="108"/>
      <c r="FM1137" s="108"/>
      <c r="FN1137" s="108"/>
      <c r="FO1137" s="108"/>
      <c r="FP1137" s="108"/>
      <c r="FQ1137" s="108"/>
      <c r="FR1137" s="108"/>
      <c r="FS1137" s="108"/>
      <c r="FT1137" s="108"/>
      <c r="FU1137" s="108"/>
      <c r="FV1137" s="108"/>
      <c r="FW1137" s="108"/>
      <c r="FX1137" s="108"/>
      <c r="FY1137" s="108"/>
      <c r="FZ1137" s="108"/>
      <c r="GA1137" s="108"/>
      <c r="GB1137" s="108"/>
      <c r="GC1137" s="108"/>
      <c r="GD1137" s="108"/>
      <c r="GE1137" s="108"/>
      <c r="GF1137" s="108"/>
      <c r="GG1137" s="108"/>
      <c r="GH1137" s="108"/>
      <c r="GI1137" s="108"/>
      <c r="GJ1137" s="108"/>
      <c r="GK1137" s="108"/>
      <c r="GL1137" s="108"/>
      <c r="GM1137" s="108"/>
      <c r="GN1137" s="108"/>
      <c r="GO1137" s="108"/>
      <c r="GP1137" s="108"/>
      <c r="GQ1137" s="108"/>
      <c r="GR1137" s="108"/>
      <c r="GS1137" s="108"/>
      <c r="GT1137" s="108"/>
      <c r="GU1137" s="108"/>
      <c r="GV1137" s="108"/>
      <c r="GW1137" s="108"/>
      <c r="GX1137" s="108"/>
      <c r="GY1137" s="108"/>
      <c r="GZ1137" s="108"/>
      <c r="HA1137" s="108"/>
      <c r="HB1137" s="108"/>
      <c r="HC1137" s="108"/>
      <c r="HD1137" s="108"/>
      <c r="HE1137" s="108"/>
      <c r="HF1137" s="108"/>
      <c r="HG1137" s="108"/>
      <c r="HH1137" s="108"/>
      <c r="HI1137" s="108"/>
      <c r="HJ1137" s="108"/>
      <c r="HK1137" s="108"/>
      <c r="HL1137" s="108"/>
      <c r="HM1137" s="108"/>
      <c r="HN1137" s="108"/>
      <c r="HO1137" s="108"/>
      <c r="HP1137" s="108"/>
      <c r="HQ1137" s="108"/>
      <c r="HR1137" s="108"/>
      <c r="HS1137" s="108"/>
      <c r="HT1137" s="108"/>
      <c r="HU1137" s="108"/>
      <c r="HV1137" s="108"/>
      <c r="HW1137" s="108"/>
      <c r="HX1137" s="108"/>
      <c r="HY1137" s="108"/>
      <c r="HZ1137" s="108"/>
      <c r="IA1137" s="108"/>
      <c r="IB1137" s="108"/>
      <c r="IC1137" s="108"/>
      <c r="ID1137" s="108"/>
      <c r="IE1137" s="108"/>
      <c r="IF1137" s="108"/>
      <c r="IG1137" s="108"/>
      <c r="IH1137" s="108"/>
      <c r="II1137" s="108"/>
      <c r="IJ1137" s="108"/>
      <c r="IK1137" s="108"/>
      <c r="IL1137" s="108"/>
      <c r="IM1137" s="108"/>
      <c r="IN1137" s="108"/>
      <c r="IO1137" s="108"/>
      <c r="IP1137" s="108"/>
      <c r="IQ1137" s="108"/>
      <c r="IR1137" s="108"/>
      <c r="IS1137" s="108"/>
      <c r="IT1137" s="108"/>
      <c r="IU1137" s="108"/>
      <c r="IV1137" s="108"/>
    </row>
    <row r="1138" spans="1:256" s="108" customFormat="1" x14ac:dyDescent="0.2">
      <c r="A1138" s="108" t="s">
        <v>80</v>
      </c>
      <c r="B1138" s="108" t="s">
        <v>232</v>
      </c>
      <c r="C1138" s="108" t="s">
        <v>3885</v>
      </c>
      <c r="D1138" s="123">
        <v>37641</v>
      </c>
      <c r="E1138" s="109" t="s">
        <v>2220</v>
      </c>
      <c r="F1138" s="120"/>
      <c r="G1138" s="120"/>
      <c r="J1138" s="120"/>
      <c r="M1138" s="120"/>
      <c r="P1138" s="120"/>
      <c r="S1138" s="120"/>
      <c r="V1138" s="120"/>
      <c r="Y1138" s="120"/>
      <c r="AB1138" s="120"/>
      <c r="AE1138" s="120"/>
    </row>
    <row r="1139" spans="1:256" s="108" customFormat="1" x14ac:dyDescent="0.2">
      <c r="A1139" s="108" t="s">
        <v>194</v>
      </c>
      <c r="B1139" s="108" t="s">
        <v>434</v>
      </c>
      <c r="C1139" s="108" t="s">
        <v>5044</v>
      </c>
      <c r="D1139" s="123">
        <v>36992</v>
      </c>
      <c r="E1139" s="109" t="s">
        <v>236</v>
      </c>
      <c r="F1139" s="109" t="s">
        <v>1437</v>
      </c>
      <c r="G1139" s="120" t="s">
        <v>259</v>
      </c>
      <c r="H1139" s="108" t="s">
        <v>238</v>
      </c>
      <c r="I1139" s="116" t="s">
        <v>434</v>
      </c>
      <c r="J1139" s="120" t="s">
        <v>240</v>
      </c>
      <c r="K1139" s="108" t="s">
        <v>238</v>
      </c>
      <c r="L1139" s="116" t="s">
        <v>434</v>
      </c>
      <c r="M1139" s="120" t="s">
        <v>241</v>
      </c>
      <c r="O1139" s="116"/>
      <c r="P1139" s="120"/>
      <c r="R1139" s="116"/>
      <c r="S1139" s="120"/>
      <c r="U1139" s="116"/>
      <c r="V1139" s="120"/>
      <c r="X1139" s="116"/>
      <c r="Y1139" s="120"/>
      <c r="AA1139" s="116"/>
      <c r="AB1139" s="120"/>
      <c r="AD1139" s="116"/>
      <c r="AE1139" s="120"/>
      <c r="AG1139" s="116"/>
      <c r="AH1139" s="120"/>
      <c r="AJ1139" s="116"/>
      <c r="AK1139" s="120"/>
      <c r="AM1139" s="116"/>
      <c r="AN1139" s="120"/>
      <c r="BB1139" s="116"/>
      <c r="BC1139" s="120"/>
      <c r="BE1139" s="116"/>
      <c r="BF1139" s="120"/>
      <c r="BH1139" s="116"/>
      <c r="BI1139" s="120"/>
      <c r="BK1139" s="116"/>
      <c r="BL1139" s="120"/>
      <c r="BN1139" s="116"/>
      <c r="BO1139" s="120"/>
      <c r="BR1139" s="120"/>
      <c r="BS1139" s="116"/>
      <c r="BT1139" s="116"/>
      <c r="BU1139" s="116"/>
      <c r="BV1139" s="116"/>
      <c r="BW1139" s="116"/>
      <c r="BX1139" s="116"/>
    </row>
    <row r="1140" spans="1:256" s="108" customFormat="1" x14ac:dyDescent="0.2">
      <c r="A1140" s="108" t="s">
        <v>397</v>
      </c>
      <c r="B1140" s="108" t="s">
        <v>454</v>
      </c>
      <c r="C1140" s="108" t="s">
        <v>2427</v>
      </c>
      <c r="D1140" s="123">
        <v>35985</v>
      </c>
      <c r="E1140" s="109" t="s">
        <v>482</v>
      </c>
      <c r="F1140" s="120" t="s">
        <v>338</v>
      </c>
      <c r="G1140" s="120" t="s">
        <v>398</v>
      </c>
      <c r="J1140" s="120"/>
      <c r="K1140" s="108" t="s">
        <v>399</v>
      </c>
      <c r="L1140" s="108" t="s">
        <v>275</v>
      </c>
      <c r="M1140" s="120" t="s">
        <v>141</v>
      </c>
      <c r="N1140" s="108" t="s">
        <v>399</v>
      </c>
      <c r="O1140" s="108" t="s">
        <v>275</v>
      </c>
      <c r="P1140" s="120" t="s">
        <v>141</v>
      </c>
      <c r="S1140" s="120"/>
      <c r="V1140" s="120"/>
      <c r="Y1140" s="120"/>
      <c r="AB1140" s="120"/>
      <c r="AE1140" s="120"/>
    </row>
    <row r="1141" spans="1:256" s="108" customFormat="1" x14ac:dyDescent="0.2">
      <c r="C1141" s="108" t="s">
        <v>497</v>
      </c>
      <c r="D1141" s="123">
        <v>35353</v>
      </c>
      <c r="E1141" s="116" t="s">
        <v>244</v>
      </c>
      <c r="F1141" s="120" t="s">
        <v>1437</v>
      </c>
      <c r="G1141" s="120"/>
      <c r="H1141" s="108" t="s">
        <v>686</v>
      </c>
      <c r="I1141" s="108" t="s">
        <v>105</v>
      </c>
      <c r="J1141" s="120"/>
      <c r="K1141" s="108" t="s">
        <v>501</v>
      </c>
      <c r="L1141" s="108" t="s">
        <v>207</v>
      </c>
      <c r="M1141" s="120"/>
      <c r="N1141" s="108" t="s">
        <v>502</v>
      </c>
      <c r="O1141" s="108" t="s">
        <v>207</v>
      </c>
      <c r="P1141" s="120"/>
      <c r="Q1141" s="108" t="s">
        <v>502</v>
      </c>
      <c r="R1141" s="108" t="s">
        <v>177</v>
      </c>
      <c r="S1141" s="120"/>
      <c r="T1141" s="108" t="s">
        <v>502</v>
      </c>
      <c r="U1141" s="108" t="s">
        <v>177</v>
      </c>
      <c r="V1141" s="120"/>
      <c r="W1141" s="108" t="s">
        <v>442</v>
      </c>
      <c r="X1141" s="108" t="s">
        <v>170</v>
      </c>
      <c r="Y1141" s="120"/>
      <c r="AB1141" s="120"/>
      <c r="AE1141" s="120"/>
    </row>
    <row r="1142" spans="1:256" x14ac:dyDescent="0.2">
      <c r="A1142" s="120" t="s">
        <v>421</v>
      </c>
      <c r="B1142" s="120" t="s">
        <v>434</v>
      </c>
      <c r="C1142" s="108" t="s">
        <v>2422</v>
      </c>
      <c r="D1142" s="123">
        <v>36779</v>
      </c>
      <c r="E1142" s="109" t="s">
        <v>172</v>
      </c>
      <c r="F1142" s="120" t="s">
        <v>621</v>
      </c>
      <c r="G1142" s="120" t="s">
        <v>406</v>
      </c>
      <c r="H1142" s="108" t="s">
        <v>397</v>
      </c>
      <c r="I1142" s="108" t="s">
        <v>434</v>
      </c>
      <c r="J1142" s="120" t="s">
        <v>433</v>
      </c>
      <c r="K1142" s="108"/>
      <c r="L1142" s="108"/>
      <c r="M1142" s="120"/>
      <c r="N1142" s="108"/>
      <c r="O1142" s="108"/>
      <c r="P1142" s="120"/>
      <c r="Q1142" s="108"/>
      <c r="R1142" s="108"/>
      <c r="S1142" s="120"/>
      <c r="T1142" s="108"/>
      <c r="U1142" s="108"/>
      <c r="V1142" s="120"/>
      <c r="W1142" s="108"/>
      <c r="X1142" s="108"/>
      <c r="Y1142" s="120"/>
      <c r="Z1142" s="108"/>
      <c r="AA1142" s="108"/>
      <c r="AB1142" s="120"/>
      <c r="AC1142" s="108"/>
      <c r="AD1142" s="108"/>
      <c r="AE1142" s="120"/>
      <c r="AF1142" s="108"/>
      <c r="AG1142" s="108"/>
      <c r="AH1142" s="108"/>
      <c r="AI1142" s="108"/>
      <c r="AJ1142" s="108"/>
      <c r="AK1142" s="108"/>
      <c r="AL1142" s="108"/>
      <c r="AM1142" s="108"/>
      <c r="AN1142" s="108"/>
      <c r="AO1142" s="108"/>
      <c r="AP1142" s="108"/>
      <c r="AQ1142" s="108"/>
      <c r="AR1142" s="108"/>
      <c r="AS1142" s="108"/>
      <c r="AT1142" s="108"/>
      <c r="AU1142" s="108"/>
      <c r="AV1142" s="108"/>
      <c r="AW1142" s="108"/>
      <c r="AX1142" s="108"/>
      <c r="AY1142" s="108"/>
      <c r="AZ1142" s="108"/>
      <c r="BA1142" s="108"/>
      <c r="BB1142" s="108"/>
      <c r="BC1142" s="108"/>
      <c r="BD1142" s="108"/>
      <c r="BE1142" s="108"/>
      <c r="BF1142" s="108"/>
      <c r="BG1142" s="108"/>
      <c r="BH1142" s="108"/>
      <c r="BI1142" s="108"/>
      <c r="BJ1142" s="108"/>
      <c r="BK1142" s="108"/>
      <c r="BL1142" s="108"/>
      <c r="BM1142" s="108"/>
      <c r="BN1142" s="108"/>
      <c r="BO1142" s="108"/>
      <c r="BP1142" s="108"/>
      <c r="BQ1142" s="108"/>
      <c r="BR1142" s="108"/>
      <c r="BS1142" s="108"/>
      <c r="BT1142" s="108"/>
      <c r="BU1142" s="108"/>
      <c r="BV1142" s="108"/>
      <c r="BW1142" s="108"/>
      <c r="BX1142" s="108"/>
      <c r="BY1142" s="108"/>
      <c r="BZ1142" s="108"/>
      <c r="CA1142" s="108"/>
      <c r="CB1142" s="108"/>
      <c r="CC1142" s="108"/>
      <c r="CD1142" s="108"/>
      <c r="CE1142" s="108"/>
      <c r="CF1142" s="108"/>
      <c r="CG1142" s="108"/>
      <c r="CH1142" s="108"/>
      <c r="CI1142" s="108"/>
      <c r="CJ1142" s="108"/>
      <c r="CK1142" s="108"/>
      <c r="CL1142" s="108"/>
      <c r="CM1142" s="108"/>
      <c r="CN1142" s="108"/>
      <c r="CO1142" s="108"/>
      <c r="CP1142" s="108"/>
      <c r="CQ1142" s="108"/>
      <c r="CR1142" s="108"/>
      <c r="CS1142" s="108"/>
      <c r="CT1142" s="108"/>
      <c r="CU1142" s="108"/>
      <c r="CV1142" s="108"/>
      <c r="CW1142" s="108"/>
      <c r="CX1142" s="108"/>
      <c r="CY1142" s="108"/>
      <c r="CZ1142" s="108"/>
      <c r="DA1142" s="108"/>
      <c r="DB1142" s="108"/>
      <c r="DC1142" s="108"/>
      <c r="DD1142" s="108"/>
      <c r="DE1142" s="108"/>
      <c r="DF1142" s="108"/>
      <c r="DG1142" s="108"/>
      <c r="DH1142" s="108"/>
      <c r="DI1142" s="108"/>
      <c r="DJ1142" s="108"/>
      <c r="DK1142" s="108"/>
      <c r="DL1142" s="108"/>
      <c r="DM1142" s="108"/>
      <c r="DN1142" s="108"/>
      <c r="DO1142" s="108"/>
      <c r="DP1142" s="108"/>
      <c r="DQ1142" s="108"/>
      <c r="DR1142" s="108"/>
      <c r="DS1142" s="108"/>
      <c r="DT1142" s="108"/>
      <c r="DU1142" s="108"/>
      <c r="DV1142" s="108"/>
      <c r="DW1142" s="108"/>
      <c r="DX1142" s="108"/>
      <c r="DY1142" s="108"/>
      <c r="DZ1142" s="108"/>
      <c r="EA1142" s="108"/>
      <c r="EB1142" s="108"/>
      <c r="EC1142" s="108"/>
      <c r="ED1142" s="108"/>
      <c r="EE1142" s="108"/>
      <c r="EF1142" s="108"/>
      <c r="EG1142" s="108"/>
      <c r="EH1142" s="108"/>
      <c r="EI1142" s="108"/>
      <c r="EJ1142" s="108"/>
      <c r="EK1142" s="108"/>
      <c r="EL1142" s="108"/>
      <c r="EM1142" s="108"/>
      <c r="EN1142" s="108"/>
      <c r="EO1142" s="108"/>
      <c r="EP1142" s="108"/>
      <c r="EQ1142" s="108"/>
      <c r="ER1142" s="108"/>
      <c r="ES1142" s="108"/>
      <c r="ET1142" s="108"/>
      <c r="EU1142" s="108"/>
      <c r="EV1142" s="108"/>
      <c r="EW1142" s="108"/>
      <c r="EX1142" s="108"/>
      <c r="EY1142" s="108"/>
      <c r="EZ1142" s="108"/>
      <c r="FA1142" s="108"/>
      <c r="FB1142" s="108"/>
      <c r="FC1142" s="108"/>
      <c r="FD1142" s="108"/>
      <c r="FE1142" s="108"/>
      <c r="FF1142" s="108"/>
      <c r="FG1142" s="108"/>
      <c r="FH1142" s="108"/>
      <c r="FI1142" s="108"/>
      <c r="FJ1142" s="108"/>
      <c r="FK1142" s="108"/>
      <c r="FL1142" s="108"/>
      <c r="FM1142" s="108"/>
      <c r="FN1142" s="108"/>
      <c r="FO1142" s="108"/>
      <c r="FP1142" s="108"/>
      <c r="FQ1142" s="108"/>
      <c r="FR1142" s="108"/>
      <c r="FS1142" s="108"/>
      <c r="FT1142" s="108"/>
      <c r="FU1142" s="108"/>
      <c r="FV1142" s="108"/>
      <c r="FW1142" s="108"/>
      <c r="FX1142" s="108"/>
      <c r="FY1142" s="108"/>
      <c r="FZ1142" s="108"/>
      <c r="GA1142" s="108"/>
      <c r="GB1142" s="108"/>
      <c r="GC1142" s="108"/>
      <c r="GD1142" s="108"/>
      <c r="GE1142" s="108"/>
      <c r="GF1142" s="108"/>
      <c r="GG1142" s="108"/>
      <c r="GH1142" s="108"/>
      <c r="GI1142" s="108"/>
      <c r="GJ1142" s="108"/>
      <c r="GK1142" s="108"/>
      <c r="GL1142" s="108"/>
      <c r="GM1142" s="108"/>
      <c r="GN1142" s="108"/>
      <c r="GO1142" s="108"/>
      <c r="GP1142" s="108"/>
      <c r="GQ1142" s="108"/>
      <c r="GR1142" s="108"/>
      <c r="GS1142" s="108"/>
      <c r="GT1142" s="108"/>
      <c r="GU1142" s="108"/>
      <c r="GV1142" s="108"/>
      <c r="GW1142" s="108"/>
      <c r="GX1142" s="108"/>
      <c r="GY1142" s="108"/>
      <c r="GZ1142" s="108"/>
      <c r="HA1142" s="108"/>
      <c r="HB1142" s="108"/>
      <c r="HC1142" s="108"/>
      <c r="HD1142" s="108"/>
      <c r="HE1142" s="108"/>
      <c r="HF1142" s="108"/>
      <c r="HG1142" s="108"/>
      <c r="HH1142" s="108"/>
      <c r="HI1142" s="108"/>
      <c r="HJ1142" s="108"/>
      <c r="HK1142" s="108"/>
      <c r="HL1142" s="108"/>
      <c r="HM1142" s="108"/>
      <c r="HN1142" s="108"/>
      <c r="HO1142" s="108"/>
      <c r="HP1142" s="108"/>
      <c r="HQ1142" s="108"/>
      <c r="HR1142" s="108"/>
      <c r="HS1142" s="108"/>
      <c r="HT1142" s="108"/>
      <c r="HU1142" s="108"/>
      <c r="HV1142" s="108"/>
      <c r="HW1142" s="108"/>
      <c r="HX1142" s="108"/>
      <c r="HY1142" s="108"/>
      <c r="HZ1142" s="108"/>
      <c r="IA1142" s="108"/>
      <c r="IB1142" s="108"/>
      <c r="IC1142" s="108"/>
      <c r="ID1142" s="108"/>
      <c r="IE1142" s="108"/>
      <c r="IF1142" s="108"/>
      <c r="IG1142" s="108"/>
      <c r="IH1142" s="108"/>
      <c r="II1142" s="108"/>
      <c r="IJ1142" s="108"/>
      <c r="IK1142" s="108"/>
      <c r="IL1142" s="108"/>
      <c r="IM1142" s="108"/>
      <c r="IN1142" s="108"/>
      <c r="IO1142" s="108"/>
      <c r="IP1142" s="108"/>
      <c r="IQ1142" s="108"/>
      <c r="IR1142" s="108"/>
      <c r="IS1142" s="108"/>
      <c r="IT1142" s="108"/>
      <c r="IU1142" s="108"/>
      <c r="IV1142" s="108"/>
    </row>
    <row r="1143" spans="1:256" s="108" customFormat="1" x14ac:dyDescent="0.2">
      <c r="A1143" s="120" t="s">
        <v>202</v>
      </c>
      <c r="B1143" s="120" t="s">
        <v>177</v>
      </c>
      <c r="C1143" s="108" t="s">
        <v>4145</v>
      </c>
      <c r="D1143" s="123">
        <v>35858</v>
      </c>
      <c r="E1143" s="116" t="s">
        <v>482</v>
      </c>
      <c r="F1143" s="120" t="s">
        <v>4630</v>
      </c>
      <c r="G1143" s="120" t="s">
        <v>241</v>
      </c>
      <c r="H1143" s="108" t="s">
        <v>202</v>
      </c>
      <c r="I1143" s="108" t="s">
        <v>177</v>
      </c>
      <c r="J1143" s="120" t="s">
        <v>266</v>
      </c>
      <c r="M1143" s="120"/>
      <c r="P1143" s="120"/>
      <c r="Q1143" s="108" t="s">
        <v>202</v>
      </c>
      <c r="R1143" s="108" t="s">
        <v>118</v>
      </c>
      <c r="S1143" s="120" t="s">
        <v>241</v>
      </c>
      <c r="V1143" s="120"/>
      <c r="Y1143" s="120"/>
      <c r="AB1143" s="120"/>
      <c r="AE1143" s="120"/>
    </row>
    <row r="1144" spans="1:256" s="108" customFormat="1" x14ac:dyDescent="0.2">
      <c r="A1144" s="108" t="s">
        <v>397</v>
      </c>
      <c r="B1144" s="109" t="s">
        <v>583</v>
      </c>
      <c r="C1144" s="108" t="s">
        <v>4177</v>
      </c>
      <c r="D1144" s="123">
        <v>37432</v>
      </c>
      <c r="E1144" s="109" t="s">
        <v>698</v>
      </c>
      <c r="F1144" s="120"/>
      <c r="G1144" s="109" t="s">
        <v>398</v>
      </c>
      <c r="H1144" s="108" t="s">
        <v>397</v>
      </c>
      <c r="I1144" s="109" t="s">
        <v>95</v>
      </c>
      <c r="J1144" s="109" t="s">
        <v>412</v>
      </c>
      <c r="M1144" s="120"/>
      <c r="P1144" s="120"/>
      <c r="S1144" s="120"/>
      <c r="V1144" s="120"/>
      <c r="Y1144" s="120"/>
      <c r="AB1144" s="120"/>
      <c r="AE1144" s="120"/>
    </row>
    <row r="1145" spans="1:256" s="108" customFormat="1" x14ac:dyDescent="0.2">
      <c r="A1145" s="108" t="s">
        <v>386</v>
      </c>
      <c r="B1145" s="108" t="s">
        <v>432</v>
      </c>
      <c r="C1145" s="108" t="s">
        <v>2064</v>
      </c>
      <c r="D1145" s="123">
        <v>36283</v>
      </c>
      <c r="E1145" s="109" t="s">
        <v>99</v>
      </c>
      <c r="F1145" s="120" t="s">
        <v>1515</v>
      </c>
      <c r="G1145" s="120" t="s">
        <v>141</v>
      </c>
      <c r="H1145" s="108" t="s">
        <v>402</v>
      </c>
      <c r="I1145" s="108" t="s">
        <v>432</v>
      </c>
      <c r="J1145" s="120" t="s">
        <v>393</v>
      </c>
      <c r="K1145" s="108" t="s">
        <v>397</v>
      </c>
      <c r="L1145" s="108" t="s">
        <v>432</v>
      </c>
      <c r="M1145" s="120" t="s">
        <v>412</v>
      </c>
      <c r="N1145" s="108" t="s">
        <v>397</v>
      </c>
      <c r="O1145" s="108" t="s">
        <v>432</v>
      </c>
      <c r="P1145" s="120" t="s">
        <v>398</v>
      </c>
      <c r="S1145" s="120"/>
      <c r="V1145" s="120"/>
      <c r="Y1145" s="120"/>
      <c r="AB1145" s="120"/>
      <c r="AE1145" s="120"/>
    </row>
    <row r="1146" spans="1:256" s="108" customFormat="1" x14ac:dyDescent="0.2">
      <c r="A1146" s="108" t="s">
        <v>127</v>
      </c>
      <c r="B1146" s="108" t="s">
        <v>242</v>
      </c>
      <c r="C1146" s="108" t="s">
        <v>3686</v>
      </c>
      <c r="D1146" s="123">
        <v>36283</v>
      </c>
      <c r="E1146" s="109" t="s">
        <v>295</v>
      </c>
      <c r="F1146" s="109" t="s">
        <v>295</v>
      </c>
      <c r="G1146" s="120"/>
      <c r="H1146" s="108" t="s">
        <v>127</v>
      </c>
      <c r="I1146" s="108" t="s">
        <v>242</v>
      </c>
      <c r="J1146" s="120"/>
      <c r="M1146" s="120"/>
      <c r="P1146" s="120"/>
      <c r="S1146" s="120"/>
      <c r="V1146" s="120"/>
      <c r="Y1146" s="120"/>
      <c r="AB1146" s="120"/>
      <c r="AE1146" s="120"/>
    </row>
    <row r="1147" spans="1:256" s="108" customFormat="1" x14ac:dyDescent="0.2">
      <c r="A1147" s="120" t="s">
        <v>212</v>
      </c>
      <c r="B1147" s="120" t="s">
        <v>177</v>
      </c>
      <c r="C1147" s="108" t="s">
        <v>1062</v>
      </c>
      <c r="D1147" s="123">
        <v>37206</v>
      </c>
      <c r="E1147" s="109" t="s">
        <v>173</v>
      </c>
      <c r="F1147" s="120" t="s">
        <v>506</v>
      </c>
      <c r="G1147" s="120" t="s">
        <v>228</v>
      </c>
      <c r="H1147" s="108" t="s">
        <v>1774</v>
      </c>
      <c r="I1147" s="108" t="s">
        <v>177</v>
      </c>
      <c r="J1147" s="120" t="s">
        <v>1638</v>
      </c>
      <c r="M1147" s="120"/>
      <c r="P1147" s="120"/>
      <c r="S1147" s="120"/>
      <c r="V1147" s="120"/>
      <c r="Y1147" s="120"/>
      <c r="AB1147" s="120"/>
      <c r="AE1147" s="120"/>
      <c r="BY1147" s="124"/>
    </row>
    <row r="1148" spans="1:256" s="108" customFormat="1" x14ac:dyDescent="0.2">
      <c r="C1148" s="108" t="s">
        <v>2833</v>
      </c>
      <c r="D1148" s="123">
        <v>35669</v>
      </c>
      <c r="E1148" s="116" t="s">
        <v>591</v>
      </c>
      <c r="F1148" s="120" t="s">
        <v>591</v>
      </c>
      <c r="G1148" s="120"/>
      <c r="H1148" s="108" t="s">
        <v>202</v>
      </c>
      <c r="I1148" s="108" t="s">
        <v>330</v>
      </c>
      <c r="J1148" s="120" t="s">
        <v>259</v>
      </c>
      <c r="K1148" s="108" t="s">
        <v>202</v>
      </c>
      <c r="L1148" s="108" t="s">
        <v>330</v>
      </c>
      <c r="M1148" s="120" t="s">
        <v>594</v>
      </c>
      <c r="N1148" s="108" t="s">
        <v>202</v>
      </c>
      <c r="O1148" s="108" t="s">
        <v>330</v>
      </c>
      <c r="P1148" s="120" t="s">
        <v>203</v>
      </c>
      <c r="Q1148" s="108" t="s">
        <v>202</v>
      </c>
      <c r="R1148" s="108" t="s">
        <v>330</v>
      </c>
      <c r="S1148" s="120" t="s">
        <v>228</v>
      </c>
      <c r="T1148" s="108" t="s">
        <v>202</v>
      </c>
      <c r="U1148" s="108" t="s">
        <v>330</v>
      </c>
      <c r="V1148" s="120" t="s">
        <v>201</v>
      </c>
      <c r="W1148" s="108" t="s">
        <v>202</v>
      </c>
      <c r="X1148" s="108" t="s">
        <v>330</v>
      </c>
      <c r="Y1148" s="120" t="s">
        <v>259</v>
      </c>
      <c r="AB1148" s="120"/>
      <c r="AE1148" s="120"/>
    </row>
    <row r="1149" spans="1:256" x14ac:dyDescent="0.2">
      <c r="A1149" s="108" t="s">
        <v>340</v>
      </c>
      <c r="B1149" s="108" t="s">
        <v>306</v>
      </c>
      <c r="C1149" s="108" t="s">
        <v>5045</v>
      </c>
      <c r="D1149" s="123">
        <v>36242</v>
      </c>
      <c r="E1149" s="109" t="s">
        <v>698</v>
      </c>
      <c r="F1149" s="120"/>
      <c r="G1149" s="120" t="s">
        <v>341</v>
      </c>
      <c r="H1149" s="108"/>
      <c r="I1149" s="108"/>
      <c r="J1149" s="120"/>
      <c r="K1149" s="108"/>
      <c r="L1149" s="108"/>
      <c r="M1149" s="120"/>
      <c r="N1149" s="108"/>
      <c r="O1149" s="108"/>
      <c r="P1149" s="120"/>
      <c r="Q1149" s="108"/>
      <c r="R1149" s="108"/>
      <c r="S1149" s="120"/>
      <c r="T1149" s="108"/>
      <c r="U1149" s="108"/>
      <c r="V1149" s="120"/>
      <c r="W1149" s="108"/>
      <c r="X1149" s="108"/>
      <c r="Y1149" s="120"/>
      <c r="Z1149" s="108"/>
      <c r="AA1149" s="108"/>
      <c r="AB1149" s="120"/>
      <c r="AC1149" s="108"/>
      <c r="AD1149" s="108"/>
      <c r="AE1149" s="120"/>
      <c r="AF1149" s="108"/>
      <c r="AG1149" s="108"/>
      <c r="AH1149" s="108"/>
      <c r="AI1149" s="108"/>
      <c r="AJ1149" s="108"/>
      <c r="AK1149" s="108"/>
      <c r="AL1149" s="108"/>
      <c r="AM1149" s="108"/>
      <c r="AN1149" s="108"/>
      <c r="AO1149" s="108"/>
      <c r="AP1149" s="108"/>
      <c r="AQ1149" s="108"/>
      <c r="AR1149" s="108"/>
      <c r="AS1149" s="108"/>
      <c r="AT1149" s="108"/>
      <c r="AU1149" s="108"/>
      <c r="AV1149" s="108"/>
      <c r="AW1149" s="108"/>
      <c r="AX1149" s="108"/>
      <c r="AY1149" s="108"/>
      <c r="AZ1149" s="108"/>
    </row>
    <row r="1150" spans="1:256" x14ac:dyDescent="0.2">
      <c r="A1150" s="108" t="s">
        <v>397</v>
      </c>
      <c r="B1150" s="108" t="s">
        <v>434</v>
      </c>
      <c r="C1150" s="108" t="s">
        <v>2884</v>
      </c>
      <c r="D1150" s="123">
        <v>36566</v>
      </c>
      <c r="E1150" s="109" t="s">
        <v>90</v>
      </c>
      <c r="F1150" s="120" t="s">
        <v>191</v>
      </c>
      <c r="G1150" s="120" t="s">
        <v>412</v>
      </c>
      <c r="H1150" s="108" t="s">
        <v>397</v>
      </c>
      <c r="I1150" s="108" t="s">
        <v>324</v>
      </c>
      <c r="J1150" s="120" t="s">
        <v>412</v>
      </c>
      <c r="K1150" s="108" t="s">
        <v>399</v>
      </c>
      <c r="L1150" s="108" t="s">
        <v>324</v>
      </c>
      <c r="M1150" s="120" t="s">
        <v>141</v>
      </c>
      <c r="N1150" s="108" t="s">
        <v>386</v>
      </c>
      <c r="O1150" s="108" t="s">
        <v>324</v>
      </c>
      <c r="P1150" s="120" t="s">
        <v>141</v>
      </c>
      <c r="Q1150" s="108"/>
      <c r="R1150" s="108"/>
      <c r="S1150" s="120"/>
      <c r="T1150" s="108"/>
      <c r="U1150" s="108"/>
      <c r="V1150" s="120"/>
      <c r="W1150" s="108"/>
      <c r="X1150" s="108"/>
      <c r="Y1150" s="120"/>
      <c r="Z1150" s="108"/>
      <c r="AA1150" s="108"/>
      <c r="AB1150" s="120"/>
      <c r="AC1150" s="108"/>
      <c r="AD1150" s="108"/>
      <c r="AE1150" s="120"/>
      <c r="AF1150" s="108"/>
      <c r="AG1150" s="108"/>
      <c r="AH1150" s="108"/>
      <c r="AI1150" s="108"/>
      <c r="AJ1150" s="108"/>
      <c r="AK1150" s="108"/>
      <c r="AL1150" s="108"/>
      <c r="AM1150" s="108"/>
      <c r="AN1150" s="108"/>
      <c r="AO1150" s="108"/>
      <c r="AP1150" s="108"/>
      <c r="AQ1150" s="108"/>
      <c r="AR1150" s="108"/>
      <c r="AS1150" s="108"/>
      <c r="AT1150" s="108"/>
      <c r="AU1150" s="108"/>
      <c r="AV1150" s="108"/>
      <c r="AW1150" s="108"/>
      <c r="AX1150" s="108"/>
      <c r="AY1150" s="108"/>
      <c r="AZ1150" s="108"/>
      <c r="BA1150" s="108"/>
      <c r="BB1150" s="108"/>
      <c r="BC1150" s="108"/>
      <c r="BD1150" s="108"/>
      <c r="BE1150" s="108"/>
      <c r="BF1150" s="108"/>
      <c r="BG1150" s="108"/>
      <c r="BH1150" s="108"/>
      <c r="BI1150" s="108"/>
      <c r="BJ1150" s="108"/>
      <c r="BK1150" s="108"/>
      <c r="BL1150" s="108"/>
      <c r="BM1150" s="108"/>
      <c r="BN1150" s="108"/>
      <c r="BO1150" s="108"/>
      <c r="BP1150" s="108"/>
      <c r="BQ1150" s="108"/>
      <c r="BR1150" s="108"/>
      <c r="BS1150" s="108"/>
      <c r="BT1150" s="108"/>
      <c r="BU1150" s="108"/>
      <c r="BV1150" s="108"/>
      <c r="BW1150" s="108"/>
      <c r="BX1150" s="108"/>
      <c r="BY1150" s="108"/>
      <c r="BZ1150" s="108"/>
      <c r="CA1150" s="108"/>
      <c r="CB1150" s="108"/>
      <c r="CC1150" s="108"/>
      <c r="CD1150" s="108"/>
      <c r="CE1150" s="108"/>
      <c r="CF1150" s="108"/>
      <c r="CG1150" s="108"/>
      <c r="CH1150" s="108"/>
      <c r="CI1150" s="108"/>
      <c r="CJ1150" s="108"/>
      <c r="CK1150" s="108"/>
      <c r="CL1150" s="108"/>
      <c r="CM1150" s="108"/>
      <c r="CN1150" s="108"/>
      <c r="CO1150" s="108"/>
      <c r="CP1150" s="108"/>
      <c r="CQ1150" s="108"/>
      <c r="CR1150" s="108"/>
      <c r="CS1150" s="108"/>
      <c r="CT1150" s="108"/>
      <c r="CU1150" s="108"/>
      <c r="CV1150" s="108"/>
      <c r="CW1150" s="108"/>
      <c r="CX1150" s="108"/>
      <c r="CY1150" s="108"/>
      <c r="CZ1150" s="108"/>
      <c r="DA1150" s="108"/>
      <c r="DB1150" s="108"/>
      <c r="DC1150" s="108"/>
      <c r="DD1150" s="108"/>
      <c r="DE1150" s="108"/>
      <c r="DF1150" s="108"/>
      <c r="DG1150" s="108"/>
      <c r="DH1150" s="108"/>
      <c r="DI1150" s="108"/>
      <c r="DJ1150" s="108"/>
      <c r="DK1150" s="108"/>
      <c r="DL1150" s="108"/>
      <c r="DM1150" s="108"/>
      <c r="DN1150" s="108"/>
      <c r="DO1150" s="108"/>
      <c r="DP1150" s="108"/>
      <c r="DQ1150" s="108"/>
      <c r="DR1150" s="108"/>
      <c r="DS1150" s="108"/>
      <c r="DT1150" s="108"/>
      <c r="DU1150" s="108"/>
      <c r="DV1150" s="108"/>
      <c r="DW1150" s="108"/>
      <c r="DX1150" s="108"/>
      <c r="DY1150" s="108"/>
      <c r="DZ1150" s="108"/>
      <c r="EA1150" s="108"/>
      <c r="EB1150" s="108"/>
      <c r="EC1150" s="108"/>
      <c r="ED1150" s="108"/>
      <c r="EE1150" s="108"/>
      <c r="EF1150" s="108"/>
      <c r="EG1150" s="108"/>
      <c r="EH1150" s="108"/>
      <c r="EI1150" s="108"/>
      <c r="EJ1150" s="108"/>
      <c r="EK1150" s="108"/>
      <c r="EL1150" s="108"/>
      <c r="EM1150" s="108"/>
      <c r="EN1150" s="108"/>
      <c r="EO1150" s="108"/>
      <c r="EP1150" s="108"/>
      <c r="EQ1150" s="108"/>
      <c r="ER1150" s="108"/>
      <c r="ES1150" s="108"/>
      <c r="ET1150" s="108"/>
      <c r="EU1150" s="108"/>
      <c r="EV1150" s="108"/>
      <c r="EW1150" s="108"/>
      <c r="EX1150" s="108"/>
      <c r="EY1150" s="108"/>
      <c r="EZ1150" s="108"/>
      <c r="FA1150" s="108"/>
      <c r="FB1150" s="108"/>
      <c r="FC1150" s="108"/>
      <c r="FD1150" s="108"/>
      <c r="FE1150" s="108"/>
      <c r="FF1150" s="108"/>
      <c r="FG1150" s="108"/>
      <c r="FH1150" s="108"/>
      <c r="FI1150" s="108"/>
      <c r="FJ1150" s="108"/>
      <c r="FK1150" s="108"/>
      <c r="FL1150" s="108"/>
      <c r="FM1150" s="108"/>
      <c r="FN1150" s="108"/>
      <c r="FO1150" s="108"/>
      <c r="FP1150" s="108"/>
      <c r="FQ1150" s="108"/>
      <c r="FR1150" s="108"/>
      <c r="FS1150" s="108"/>
      <c r="FT1150" s="108"/>
      <c r="FU1150" s="108"/>
      <c r="FV1150" s="108"/>
      <c r="FW1150" s="108"/>
      <c r="FX1150" s="108"/>
      <c r="FY1150" s="108"/>
      <c r="FZ1150" s="108"/>
      <c r="GA1150" s="108"/>
      <c r="GB1150" s="108"/>
      <c r="GC1150" s="108"/>
      <c r="GD1150" s="108"/>
      <c r="GE1150" s="108"/>
      <c r="GF1150" s="108"/>
      <c r="GG1150" s="108"/>
      <c r="GH1150" s="108"/>
      <c r="GI1150" s="108"/>
      <c r="GJ1150" s="108"/>
      <c r="GK1150" s="108"/>
      <c r="GL1150" s="108"/>
      <c r="GM1150" s="108"/>
      <c r="GN1150" s="108"/>
      <c r="GO1150" s="108"/>
      <c r="GP1150" s="108"/>
      <c r="GQ1150" s="108"/>
      <c r="GR1150" s="108"/>
      <c r="GS1150" s="108"/>
      <c r="GT1150" s="108"/>
      <c r="GU1150" s="108"/>
      <c r="GV1150" s="108"/>
      <c r="GW1150" s="108"/>
      <c r="GX1150" s="108"/>
      <c r="GY1150" s="108"/>
      <c r="GZ1150" s="108"/>
      <c r="HA1150" s="108"/>
      <c r="HB1150" s="108"/>
      <c r="HC1150" s="108"/>
      <c r="HD1150" s="108"/>
      <c r="HE1150" s="108"/>
      <c r="HF1150" s="108"/>
      <c r="HG1150" s="108"/>
      <c r="HH1150" s="108"/>
      <c r="HI1150" s="108"/>
      <c r="HJ1150" s="108"/>
      <c r="HK1150" s="108"/>
      <c r="HL1150" s="108"/>
      <c r="HM1150" s="108"/>
      <c r="HN1150" s="108"/>
      <c r="HO1150" s="108"/>
      <c r="HP1150" s="108"/>
      <c r="HQ1150" s="108"/>
      <c r="HR1150" s="108"/>
      <c r="HS1150" s="108"/>
      <c r="HT1150" s="108"/>
      <c r="HU1150" s="108"/>
      <c r="HV1150" s="108"/>
      <c r="HW1150" s="108"/>
      <c r="HX1150" s="108"/>
      <c r="HY1150" s="108"/>
      <c r="HZ1150" s="108"/>
      <c r="IA1150" s="108"/>
      <c r="IB1150" s="108"/>
      <c r="IC1150" s="108"/>
      <c r="ID1150" s="108"/>
      <c r="IE1150" s="108"/>
      <c r="IF1150" s="108"/>
      <c r="IG1150" s="108"/>
      <c r="IH1150" s="108"/>
      <c r="II1150" s="108"/>
      <c r="IJ1150" s="108"/>
      <c r="IK1150" s="108"/>
      <c r="IL1150" s="108"/>
      <c r="IM1150" s="108"/>
      <c r="IN1150" s="108"/>
      <c r="IO1150" s="108"/>
      <c r="IP1150" s="108"/>
      <c r="IQ1150" s="108"/>
      <c r="IR1150" s="108"/>
      <c r="IS1150" s="108"/>
      <c r="IT1150" s="108"/>
      <c r="IU1150" s="108"/>
      <c r="IV1150" s="108"/>
    </row>
    <row r="1151" spans="1:256" s="108" customFormat="1" x14ac:dyDescent="0.2">
      <c r="C1151" s="108" t="s">
        <v>5046</v>
      </c>
      <c r="D1151" s="123">
        <v>33896</v>
      </c>
      <c r="E1151" s="116" t="s">
        <v>404</v>
      </c>
      <c r="F1151" s="120" t="s">
        <v>244</v>
      </c>
      <c r="G1151" s="120"/>
      <c r="J1151" s="120"/>
      <c r="K1151" s="108" t="s">
        <v>238</v>
      </c>
      <c r="L1151" s="108" t="s">
        <v>93</v>
      </c>
      <c r="M1151" s="120" t="s">
        <v>203</v>
      </c>
      <c r="N1151" s="108" t="s">
        <v>194</v>
      </c>
      <c r="O1151" s="108" t="s">
        <v>93</v>
      </c>
      <c r="P1151" s="120" t="s">
        <v>576</v>
      </c>
      <c r="Q1151" s="108" t="s">
        <v>555</v>
      </c>
      <c r="R1151" s="108" t="s">
        <v>306</v>
      </c>
      <c r="S1151" s="120" t="s">
        <v>161</v>
      </c>
      <c r="T1151" s="108" t="s">
        <v>905</v>
      </c>
      <c r="U1151" s="108" t="s">
        <v>306</v>
      </c>
      <c r="V1151" s="120" t="s">
        <v>241</v>
      </c>
      <c r="W1151" s="108" t="s">
        <v>557</v>
      </c>
      <c r="X1151" s="108" t="s">
        <v>306</v>
      </c>
      <c r="Y1151" s="120" t="s">
        <v>1506</v>
      </c>
      <c r="Z1151" s="108" t="s">
        <v>238</v>
      </c>
      <c r="AA1151" s="108" t="s">
        <v>140</v>
      </c>
      <c r="AB1151" s="120" t="s">
        <v>241</v>
      </c>
      <c r="AC1151" s="108" t="s">
        <v>238</v>
      </c>
      <c r="AD1151" s="108" t="s">
        <v>140</v>
      </c>
      <c r="AE1151" s="120" t="s">
        <v>241</v>
      </c>
    </row>
    <row r="1152" spans="1:256" s="108" customFormat="1" x14ac:dyDescent="0.2">
      <c r="A1152" s="108" t="s">
        <v>340</v>
      </c>
      <c r="B1152" s="108" t="s">
        <v>396</v>
      </c>
      <c r="C1152" s="108" t="s">
        <v>5047</v>
      </c>
      <c r="D1152" s="123">
        <v>37110</v>
      </c>
      <c r="E1152" s="109" t="s">
        <v>4449</v>
      </c>
      <c r="F1152" s="120"/>
      <c r="G1152" s="120" t="s">
        <v>341</v>
      </c>
      <c r="J1152" s="120"/>
      <c r="M1152" s="120"/>
      <c r="P1152" s="120"/>
      <c r="S1152" s="120"/>
      <c r="V1152" s="120"/>
      <c r="Y1152" s="120"/>
      <c r="AB1152" s="120"/>
      <c r="AE1152" s="120"/>
    </row>
    <row r="1153" spans="1:256" s="108" customFormat="1" x14ac:dyDescent="0.2">
      <c r="A1153" s="108" t="s">
        <v>308</v>
      </c>
      <c r="B1153" s="108" t="s">
        <v>306</v>
      </c>
      <c r="C1153" s="108" t="s">
        <v>2153</v>
      </c>
      <c r="D1153" s="123">
        <v>36315</v>
      </c>
      <c r="E1153" s="109" t="s">
        <v>2154</v>
      </c>
      <c r="F1153" s="109" t="s">
        <v>98</v>
      </c>
      <c r="G1153" s="120" t="s">
        <v>580</v>
      </c>
      <c r="H1153" s="108" t="s">
        <v>284</v>
      </c>
      <c r="I1153" s="116" t="s">
        <v>306</v>
      </c>
      <c r="J1153" s="120" t="s">
        <v>784</v>
      </c>
      <c r="K1153" s="108" t="s">
        <v>329</v>
      </c>
      <c r="L1153" s="116" t="s">
        <v>306</v>
      </c>
      <c r="M1153" s="120" t="s">
        <v>224</v>
      </c>
      <c r="O1153" s="116"/>
      <c r="P1153" s="120"/>
      <c r="R1153" s="116"/>
      <c r="S1153" s="120"/>
      <c r="U1153" s="116"/>
      <c r="V1153" s="120"/>
      <c r="X1153" s="116"/>
      <c r="Y1153" s="120"/>
      <c r="AA1153" s="116"/>
      <c r="AB1153" s="120"/>
      <c r="AD1153" s="116"/>
      <c r="AE1153" s="120"/>
      <c r="AG1153" s="116"/>
      <c r="AH1153" s="120"/>
      <c r="AJ1153" s="116"/>
      <c r="AK1153" s="120"/>
      <c r="AM1153" s="116"/>
      <c r="AN1153" s="120"/>
    </row>
    <row r="1154" spans="1:256" x14ac:dyDescent="0.2">
      <c r="A1154" s="108" t="s">
        <v>332</v>
      </c>
      <c r="B1154" s="108" t="s">
        <v>185</v>
      </c>
      <c r="C1154" s="108" t="s">
        <v>1095</v>
      </c>
      <c r="D1154" s="123">
        <v>36362</v>
      </c>
      <c r="E1154" s="109" t="s">
        <v>122</v>
      </c>
      <c r="F1154" s="120" t="s">
        <v>1515</v>
      </c>
      <c r="G1154" s="120" t="s">
        <v>358</v>
      </c>
      <c r="H1154" s="108" t="s">
        <v>332</v>
      </c>
      <c r="I1154" s="108" t="s">
        <v>185</v>
      </c>
      <c r="J1154" s="120" t="s">
        <v>358</v>
      </c>
      <c r="K1154" s="108" t="s">
        <v>367</v>
      </c>
      <c r="L1154" s="108" t="s">
        <v>185</v>
      </c>
      <c r="M1154" s="120" t="s">
        <v>1097</v>
      </c>
      <c r="N1154" s="108" t="s">
        <v>367</v>
      </c>
      <c r="O1154" s="108" t="s">
        <v>185</v>
      </c>
      <c r="P1154" s="120" t="s">
        <v>359</v>
      </c>
      <c r="Q1154" s="108"/>
      <c r="R1154" s="108"/>
      <c r="S1154" s="120"/>
      <c r="T1154" s="108"/>
      <c r="U1154" s="108"/>
      <c r="V1154" s="120"/>
      <c r="W1154" s="108"/>
      <c r="X1154" s="108"/>
      <c r="Y1154" s="120"/>
      <c r="Z1154" s="108"/>
      <c r="AA1154" s="108"/>
      <c r="AB1154" s="120"/>
      <c r="AC1154" s="108"/>
      <c r="AD1154" s="108"/>
      <c r="AE1154" s="120"/>
      <c r="AF1154" s="108"/>
      <c r="AG1154" s="108"/>
      <c r="AH1154" s="108"/>
      <c r="AI1154" s="108"/>
      <c r="AJ1154" s="108"/>
      <c r="AK1154" s="108"/>
      <c r="AL1154" s="108"/>
      <c r="AM1154" s="108"/>
      <c r="AN1154" s="108"/>
      <c r="AO1154" s="108"/>
      <c r="AP1154" s="108"/>
      <c r="AQ1154" s="108"/>
      <c r="AR1154" s="108"/>
      <c r="AS1154" s="108"/>
      <c r="AT1154" s="108"/>
      <c r="AU1154" s="108"/>
      <c r="AV1154" s="108"/>
      <c r="AW1154" s="108"/>
      <c r="AX1154" s="108"/>
      <c r="AY1154" s="108"/>
      <c r="AZ1154" s="108"/>
      <c r="BA1154" s="108"/>
      <c r="BB1154" s="108"/>
      <c r="BC1154" s="108"/>
      <c r="BD1154" s="108"/>
      <c r="BE1154" s="108"/>
      <c r="BF1154" s="108"/>
      <c r="BG1154" s="108"/>
      <c r="BH1154" s="108"/>
      <c r="BI1154" s="108"/>
      <c r="BJ1154" s="108"/>
      <c r="BK1154" s="108"/>
      <c r="BL1154" s="108"/>
      <c r="BM1154" s="108"/>
      <c r="BN1154" s="108"/>
      <c r="BO1154" s="108"/>
      <c r="BP1154" s="108"/>
      <c r="BQ1154" s="108"/>
      <c r="BR1154" s="108"/>
      <c r="BS1154" s="108"/>
      <c r="BT1154" s="108"/>
      <c r="BU1154" s="108"/>
      <c r="BV1154" s="108"/>
      <c r="BW1154" s="108"/>
      <c r="BX1154" s="108"/>
      <c r="BY1154" s="108"/>
      <c r="BZ1154" s="108"/>
      <c r="CA1154" s="108"/>
      <c r="CB1154" s="108"/>
      <c r="CC1154" s="108"/>
      <c r="CD1154" s="108"/>
      <c r="CE1154" s="108"/>
      <c r="CF1154" s="108"/>
      <c r="CG1154" s="108"/>
      <c r="CH1154" s="108"/>
      <c r="CI1154" s="108"/>
      <c r="CJ1154" s="108"/>
      <c r="CK1154" s="108"/>
      <c r="CL1154" s="108"/>
      <c r="CM1154" s="108"/>
      <c r="CN1154" s="108"/>
      <c r="CO1154" s="108"/>
      <c r="CP1154" s="108"/>
      <c r="CQ1154" s="108"/>
      <c r="CR1154" s="108"/>
      <c r="CS1154" s="108"/>
      <c r="CT1154" s="108"/>
      <c r="CU1154" s="108"/>
      <c r="CV1154" s="108"/>
      <c r="CW1154" s="108"/>
      <c r="CX1154" s="108"/>
      <c r="CY1154" s="108"/>
      <c r="CZ1154" s="108"/>
      <c r="DA1154" s="108"/>
      <c r="DB1154" s="108"/>
      <c r="DC1154" s="108"/>
      <c r="DD1154" s="108"/>
      <c r="DE1154" s="108"/>
      <c r="DF1154" s="108"/>
      <c r="DG1154" s="108"/>
      <c r="DH1154" s="108"/>
      <c r="DI1154" s="108"/>
      <c r="DJ1154" s="108"/>
      <c r="DK1154" s="108"/>
      <c r="DL1154" s="108"/>
      <c r="DM1154" s="108"/>
      <c r="DN1154" s="108"/>
      <c r="DO1154" s="108"/>
      <c r="DP1154" s="108"/>
      <c r="DQ1154" s="108"/>
      <c r="DR1154" s="108"/>
      <c r="DS1154" s="108"/>
      <c r="DT1154" s="108"/>
      <c r="DU1154" s="108"/>
      <c r="DV1154" s="108"/>
      <c r="DW1154" s="108"/>
      <c r="DX1154" s="108"/>
      <c r="DY1154" s="108"/>
      <c r="DZ1154" s="108"/>
      <c r="EA1154" s="108"/>
      <c r="EB1154" s="108"/>
      <c r="EC1154" s="108"/>
      <c r="ED1154" s="108"/>
      <c r="EE1154" s="108"/>
      <c r="EF1154" s="108"/>
      <c r="EG1154" s="108"/>
      <c r="EH1154" s="108"/>
      <c r="EI1154" s="108"/>
      <c r="EJ1154" s="108"/>
      <c r="EK1154" s="108"/>
      <c r="EL1154" s="108"/>
      <c r="EM1154" s="108"/>
      <c r="EN1154" s="108"/>
      <c r="EO1154" s="108"/>
      <c r="EP1154" s="108"/>
      <c r="EQ1154" s="108"/>
      <c r="ER1154" s="108"/>
      <c r="ES1154" s="108"/>
      <c r="ET1154" s="108"/>
      <c r="EU1154" s="108"/>
      <c r="EV1154" s="108"/>
      <c r="EW1154" s="108"/>
      <c r="EX1154" s="108"/>
      <c r="EY1154" s="108"/>
      <c r="EZ1154" s="108"/>
      <c r="FA1154" s="108"/>
      <c r="FB1154" s="108"/>
      <c r="FC1154" s="108"/>
      <c r="FD1154" s="108"/>
      <c r="FE1154" s="108"/>
      <c r="FF1154" s="108"/>
      <c r="FG1154" s="108"/>
      <c r="FH1154" s="108"/>
      <c r="FI1154" s="108"/>
      <c r="FJ1154" s="108"/>
      <c r="FK1154" s="108"/>
      <c r="FL1154" s="108"/>
      <c r="FM1154" s="108"/>
      <c r="FN1154" s="108"/>
      <c r="FO1154" s="108"/>
      <c r="FP1154" s="108"/>
      <c r="FQ1154" s="108"/>
      <c r="FR1154" s="108"/>
      <c r="FS1154" s="108"/>
      <c r="FT1154" s="108"/>
      <c r="FU1154" s="108"/>
      <c r="FV1154" s="108"/>
      <c r="FW1154" s="108"/>
      <c r="FX1154" s="108"/>
      <c r="FY1154" s="108"/>
      <c r="FZ1154" s="108"/>
      <c r="GA1154" s="108"/>
      <c r="GB1154" s="108"/>
      <c r="GC1154" s="108"/>
      <c r="GD1154" s="108"/>
      <c r="GE1154" s="108"/>
      <c r="GF1154" s="108"/>
      <c r="GG1154" s="108"/>
      <c r="GH1154" s="108"/>
      <c r="GI1154" s="108"/>
      <c r="GJ1154" s="108"/>
      <c r="GK1154" s="108"/>
      <c r="GL1154" s="108"/>
      <c r="GM1154" s="108"/>
      <c r="GN1154" s="108"/>
      <c r="GO1154" s="108"/>
      <c r="GP1154" s="108"/>
      <c r="GQ1154" s="108"/>
      <c r="GR1154" s="108"/>
      <c r="GS1154" s="108"/>
      <c r="GT1154" s="108"/>
      <c r="GU1154" s="108"/>
      <c r="GV1154" s="108"/>
      <c r="GW1154" s="108"/>
      <c r="GX1154" s="108"/>
      <c r="GY1154" s="108"/>
      <c r="GZ1154" s="108"/>
      <c r="HA1154" s="108"/>
      <c r="HB1154" s="108"/>
      <c r="HC1154" s="108"/>
      <c r="HD1154" s="108"/>
      <c r="HE1154" s="108"/>
      <c r="HF1154" s="108"/>
      <c r="HG1154" s="108"/>
      <c r="HH1154" s="108"/>
      <c r="HI1154" s="108"/>
      <c r="HJ1154" s="108"/>
      <c r="HK1154" s="108"/>
      <c r="HL1154" s="108"/>
      <c r="HM1154" s="108"/>
      <c r="HN1154" s="108"/>
      <c r="HO1154" s="108"/>
      <c r="HP1154" s="108"/>
      <c r="HQ1154" s="108"/>
      <c r="HR1154" s="108"/>
      <c r="HS1154" s="108"/>
      <c r="HT1154" s="108"/>
      <c r="HU1154" s="108"/>
      <c r="HV1154" s="108"/>
      <c r="HW1154" s="108"/>
      <c r="HX1154" s="108"/>
      <c r="HY1154" s="108"/>
      <c r="HZ1154" s="108"/>
      <c r="IA1154" s="108"/>
      <c r="IB1154" s="108"/>
      <c r="IC1154" s="108"/>
      <c r="ID1154" s="108"/>
      <c r="IE1154" s="108"/>
      <c r="IF1154" s="108"/>
      <c r="IG1154" s="108"/>
      <c r="IH1154" s="108"/>
      <c r="II1154" s="108"/>
      <c r="IJ1154" s="108"/>
      <c r="IK1154" s="108"/>
      <c r="IL1154" s="108"/>
      <c r="IM1154" s="108"/>
      <c r="IN1154" s="108"/>
      <c r="IO1154" s="108"/>
      <c r="IP1154" s="108"/>
      <c r="IQ1154" s="108"/>
      <c r="IR1154" s="108"/>
      <c r="IS1154" s="108"/>
      <c r="IT1154" s="108"/>
      <c r="IU1154" s="108"/>
      <c r="IV1154" s="108"/>
    </row>
    <row r="1155" spans="1:256" s="108" customFormat="1" x14ac:dyDescent="0.2">
      <c r="A1155" s="108" t="s">
        <v>402</v>
      </c>
      <c r="B1155" s="108" t="s">
        <v>396</v>
      </c>
      <c r="C1155" s="108" t="s">
        <v>2414</v>
      </c>
      <c r="D1155" s="123">
        <v>36782</v>
      </c>
      <c r="E1155" s="109" t="s">
        <v>2415</v>
      </c>
      <c r="F1155" s="120" t="s">
        <v>5048</v>
      </c>
      <c r="G1155" s="120" t="s">
        <v>167</v>
      </c>
      <c r="H1155" s="108" t="s">
        <v>386</v>
      </c>
      <c r="I1155" s="108" t="s">
        <v>396</v>
      </c>
      <c r="J1155" s="120" t="s">
        <v>167</v>
      </c>
      <c r="K1155" s="108" t="s">
        <v>402</v>
      </c>
      <c r="L1155" s="108" t="s">
        <v>396</v>
      </c>
      <c r="M1155" s="120" t="s">
        <v>167</v>
      </c>
      <c r="N1155" s="108" t="s">
        <v>402</v>
      </c>
      <c r="O1155" s="108" t="s">
        <v>396</v>
      </c>
      <c r="P1155" s="120" t="s">
        <v>393</v>
      </c>
      <c r="S1155" s="120"/>
      <c r="V1155" s="120"/>
      <c r="Y1155" s="120"/>
      <c r="AB1155" s="120"/>
      <c r="AE1155" s="120"/>
    </row>
    <row r="1156" spans="1:256" x14ac:dyDescent="0.2">
      <c r="A1156" s="108" t="s">
        <v>258</v>
      </c>
      <c r="B1156" s="108" t="s">
        <v>454</v>
      </c>
      <c r="C1156" s="108" t="s">
        <v>5049</v>
      </c>
      <c r="D1156" s="123">
        <v>36480</v>
      </c>
      <c r="E1156" s="109" t="s">
        <v>236</v>
      </c>
      <c r="F1156" s="109" t="s">
        <v>381</v>
      </c>
      <c r="G1156" s="120" t="s">
        <v>241</v>
      </c>
      <c r="H1156" s="108"/>
      <c r="I1156" s="116"/>
      <c r="J1156" s="120"/>
      <c r="K1156" s="108" t="s">
        <v>258</v>
      </c>
      <c r="L1156" s="116" t="s">
        <v>242</v>
      </c>
      <c r="M1156" s="120" t="s">
        <v>241</v>
      </c>
      <c r="N1156" s="108"/>
      <c r="O1156" s="116"/>
      <c r="P1156" s="120"/>
      <c r="Q1156" s="108"/>
      <c r="R1156" s="116"/>
      <c r="S1156" s="120"/>
      <c r="T1156" s="108"/>
      <c r="U1156" s="116"/>
      <c r="V1156" s="120"/>
      <c r="W1156" s="108"/>
      <c r="X1156" s="116"/>
      <c r="Y1156" s="120"/>
      <c r="Z1156" s="108"/>
      <c r="AA1156" s="116"/>
      <c r="AB1156" s="120"/>
      <c r="AC1156" s="108"/>
      <c r="AD1156" s="116"/>
      <c r="AE1156" s="120"/>
      <c r="AF1156" s="108"/>
      <c r="AG1156" s="116"/>
      <c r="AH1156" s="120"/>
      <c r="AI1156" s="108"/>
      <c r="AJ1156" s="116"/>
      <c r="AK1156" s="120"/>
      <c r="AL1156" s="108"/>
      <c r="AM1156" s="116"/>
      <c r="AN1156" s="120"/>
      <c r="AO1156" s="108"/>
      <c r="AP1156" s="108"/>
      <c r="AQ1156" s="108"/>
      <c r="AR1156" s="108"/>
      <c r="AS1156" s="108"/>
      <c r="AT1156" s="108"/>
      <c r="AU1156" s="108"/>
      <c r="AV1156" s="108"/>
      <c r="AW1156" s="108"/>
      <c r="AX1156" s="108"/>
      <c r="AY1156" s="108"/>
      <c r="AZ1156" s="108"/>
      <c r="BA1156" s="108"/>
      <c r="BB1156" s="108"/>
      <c r="BC1156" s="108"/>
      <c r="BD1156" s="108"/>
      <c r="BE1156" s="108"/>
      <c r="BF1156" s="108"/>
      <c r="BG1156" s="108"/>
      <c r="BH1156" s="108"/>
      <c r="BI1156" s="108"/>
      <c r="BJ1156" s="108"/>
      <c r="BK1156" s="108"/>
      <c r="BL1156" s="108"/>
      <c r="BM1156" s="108"/>
      <c r="BN1156" s="108"/>
      <c r="BO1156" s="108"/>
      <c r="BP1156" s="108"/>
      <c r="BQ1156" s="108"/>
      <c r="BR1156" s="108"/>
      <c r="BS1156" s="108"/>
      <c r="BT1156" s="108"/>
      <c r="BU1156" s="108"/>
      <c r="BV1156" s="108"/>
      <c r="BW1156" s="108"/>
      <c r="BX1156" s="108"/>
      <c r="BY1156" s="108"/>
      <c r="BZ1156" s="108"/>
      <c r="CA1156" s="108"/>
      <c r="CB1156" s="108"/>
      <c r="CC1156" s="108"/>
      <c r="CD1156" s="108"/>
      <c r="CE1156" s="108"/>
      <c r="CF1156" s="108"/>
      <c r="CG1156" s="108"/>
      <c r="CH1156" s="108"/>
      <c r="CI1156" s="108"/>
      <c r="CJ1156" s="108"/>
      <c r="CK1156" s="108"/>
      <c r="CL1156" s="108"/>
      <c r="CM1156" s="108"/>
      <c r="CN1156" s="108"/>
      <c r="CO1156" s="108"/>
      <c r="CP1156" s="108"/>
      <c r="CQ1156" s="108"/>
      <c r="CR1156" s="108"/>
      <c r="CS1156" s="108"/>
      <c r="CT1156" s="108"/>
      <c r="CU1156" s="108"/>
      <c r="CV1156" s="108"/>
      <c r="CW1156" s="108"/>
      <c r="CX1156" s="108"/>
      <c r="CY1156" s="108"/>
      <c r="CZ1156" s="108"/>
      <c r="DA1156" s="108"/>
      <c r="DB1156" s="108"/>
      <c r="DC1156" s="108"/>
      <c r="DD1156" s="108"/>
      <c r="DE1156" s="108"/>
      <c r="DF1156" s="108"/>
      <c r="DG1156" s="108"/>
      <c r="DH1156" s="108"/>
      <c r="DI1156" s="108"/>
      <c r="DJ1156" s="108"/>
      <c r="DK1156" s="108"/>
      <c r="DL1156" s="108"/>
      <c r="DM1156" s="108"/>
      <c r="DN1156" s="108"/>
      <c r="DO1156" s="108"/>
      <c r="DP1156" s="108"/>
      <c r="DQ1156" s="108"/>
      <c r="DR1156" s="108"/>
      <c r="DS1156" s="108"/>
      <c r="DT1156" s="108"/>
      <c r="DU1156" s="108"/>
      <c r="DV1156" s="108"/>
      <c r="DW1156" s="108"/>
      <c r="DX1156" s="108"/>
      <c r="DY1156" s="108"/>
      <c r="DZ1156" s="108"/>
      <c r="EA1156" s="108"/>
      <c r="EB1156" s="108"/>
      <c r="EC1156" s="108"/>
      <c r="ED1156" s="108"/>
      <c r="EE1156" s="108"/>
      <c r="EF1156" s="108"/>
      <c r="EG1156" s="108"/>
      <c r="EH1156" s="108"/>
      <c r="EI1156" s="108"/>
      <c r="EJ1156" s="108"/>
      <c r="EK1156" s="108"/>
      <c r="EL1156" s="108"/>
      <c r="EM1156" s="108"/>
      <c r="EN1156" s="108"/>
      <c r="EO1156" s="108"/>
      <c r="EP1156" s="108"/>
      <c r="EQ1156" s="108"/>
      <c r="ER1156" s="108"/>
      <c r="ES1156" s="108"/>
      <c r="ET1156" s="108"/>
      <c r="EU1156" s="108"/>
      <c r="EV1156" s="108"/>
      <c r="EW1156" s="108"/>
      <c r="EX1156" s="108"/>
      <c r="EY1156" s="108"/>
      <c r="EZ1156" s="108"/>
      <c r="FA1156" s="108"/>
      <c r="FB1156" s="108"/>
      <c r="FC1156" s="108"/>
      <c r="FD1156" s="108"/>
      <c r="FE1156" s="108"/>
      <c r="FF1156" s="108"/>
      <c r="FG1156" s="108"/>
      <c r="FH1156" s="108"/>
      <c r="FI1156" s="108"/>
      <c r="FJ1156" s="108"/>
      <c r="FK1156" s="108"/>
      <c r="FL1156" s="108"/>
      <c r="FM1156" s="108"/>
      <c r="FN1156" s="108"/>
      <c r="FO1156" s="108"/>
      <c r="FP1156" s="108"/>
      <c r="FQ1156" s="108"/>
      <c r="FR1156" s="108"/>
      <c r="FS1156" s="108"/>
      <c r="FT1156" s="108"/>
      <c r="FU1156" s="108"/>
      <c r="FV1156" s="108"/>
      <c r="FW1156" s="108"/>
      <c r="FX1156" s="108"/>
      <c r="FY1156" s="108"/>
      <c r="FZ1156" s="108"/>
      <c r="GA1156" s="108"/>
      <c r="GB1156" s="108"/>
      <c r="GC1156" s="108"/>
      <c r="GD1156" s="108"/>
      <c r="GE1156" s="108"/>
      <c r="GF1156" s="108"/>
      <c r="GG1156" s="108"/>
      <c r="GH1156" s="108"/>
      <c r="GI1156" s="108"/>
      <c r="GJ1156" s="108"/>
      <c r="GK1156" s="108"/>
      <c r="GL1156" s="108"/>
      <c r="GM1156" s="108"/>
      <c r="GN1156" s="108"/>
      <c r="GO1156" s="108"/>
      <c r="GP1156" s="108"/>
      <c r="GQ1156" s="108"/>
      <c r="GR1156" s="108"/>
      <c r="GS1156" s="108"/>
      <c r="GT1156" s="108"/>
      <c r="GU1156" s="108"/>
      <c r="GV1156" s="108"/>
      <c r="GW1156" s="108"/>
      <c r="GX1156" s="108"/>
      <c r="GY1156" s="108"/>
      <c r="GZ1156" s="108"/>
      <c r="HA1156" s="108"/>
      <c r="HB1156" s="108"/>
      <c r="HC1156" s="108"/>
      <c r="HD1156" s="108"/>
      <c r="HE1156" s="108"/>
      <c r="HF1156" s="108"/>
      <c r="HG1156" s="108"/>
      <c r="HH1156" s="108"/>
      <c r="HI1156" s="108"/>
      <c r="HJ1156" s="108"/>
      <c r="HK1156" s="108"/>
      <c r="HL1156" s="108"/>
      <c r="HM1156" s="108"/>
      <c r="HN1156" s="108"/>
      <c r="HO1156" s="108"/>
      <c r="HP1156" s="108"/>
      <c r="HQ1156" s="108"/>
      <c r="HR1156" s="108"/>
      <c r="HS1156" s="108"/>
      <c r="HT1156" s="108"/>
      <c r="HU1156" s="108"/>
      <c r="HV1156" s="108"/>
      <c r="HW1156" s="108"/>
      <c r="HX1156" s="108"/>
      <c r="HY1156" s="108"/>
      <c r="HZ1156" s="108"/>
      <c r="IA1156" s="108"/>
      <c r="IB1156" s="108"/>
      <c r="IC1156" s="108"/>
      <c r="ID1156" s="108"/>
      <c r="IE1156" s="108"/>
      <c r="IF1156" s="108"/>
      <c r="IG1156" s="108"/>
      <c r="IH1156" s="108"/>
      <c r="II1156" s="108"/>
      <c r="IJ1156" s="108"/>
      <c r="IK1156" s="108"/>
      <c r="IL1156" s="108"/>
      <c r="IM1156" s="108"/>
      <c r="IN1156" s="108"/>
      <c r="IO1156" s="108"/>
      <c r="IP1156" s="108"/>
      <c r="IQ1156" s="108"/>
      <c r="IR1156" s="108"/>
      <c r="IS1156" s="108"/>
      <c r="IT1156" s="108"/>
      <c r="IU1156" s="108"/>
      <c r="IV1156" s="108"/>
    </row>
    <row r="1157" spans="1:256" s="108" customFormat="1" x14ac:dyDescent="0.2">
      <c r="C1157" s="108" t="s">
        <v>3424</v>
      </c>
      <c r="D1157" s="123">
        <v>36528</v>
      </c>
      <c r="E1157" s="109" t="s">
        <v>99</v>
      </c>
      <c r="F1157" s="120" t="s">
        <v>416</v>
      </c>
      <c r="G1157" s="120"/>
      <c r="H1157" s="108" t="s">
        <v>419</v>
      </c>
      <c r="I1157" s="108" t="s">
        <v>275</v>
      </c>
      <c r="J1157" s="120" t="s">
        <v>770</v>
      </c>
      <c r="K1157" s="108" t="s">
        <v>345</v>
      </c>
      <c r="L1157" s="108" t="s">
        <v>275</v>
      </c>
      <c r="M1157" s="120" t="s">
        <v>358</v>
      </c>
      <c r="N1157" s="108" t="s">
        <v>345</v>
      </c>
      <c r="O1157" s="108" t="s">
        <v>275</v>
      </c>
      <c r="P1157" s="120" t="s">
        <v>617</v>
      </c>
      <c r="S1157" s="120"/>
      <c r="V1157" s="120"/>
      <c r="Y1157" s="120"/>
      <c r="AB1157" s="120"/>
      <c r="AE1157" s="120"/>
      <c r="BB1157" s="116"/>
      <c r="BC1157" s="120"/>
      <c r="BE1157" s="116"/>
      <c r="BF1157" s="120"/>
      <c r="BH1157" s="116"/>
      <c r="BI1157" s="120"/>
      <c r="BK1157" s="116"/>
      <c r="BL1157" s="120"/>
      <c r="BN1157" s="116"/>
      <c r="BO1157" s="120"/>
      <c r="BR1157" s="120"/>
      <c r="BS1157" s="116"/>
      <c r="BT1157" s="116"/>
      <c r="BU1157" s="116"/>
      <c r="BV1157" s="116"/>
      <c r="BW1157" s="116"/>
      <c r="BX1157" s="116"/>
    </row>
    <row r="1158" spans="1:256" s="108" customFormat="1" x14ac:dyDescent="0.2">
      <c r="C1158" s="108" t="s">
        <v>5050</v>
      </c>
      <c r="D1158" s="123">
        <v>35858</v>
      </c>
      <c r="E1158" s="116" t="s">
        <v>149</v>
      </c>
      <c r="F1158" s="120" t="s">
        <v>3620</v>
      </c>
      <c r="G1158" s="120"/>
      <c r="J1158" s="120"/>
      <c r="K1158" s="108" t="s">
        <v>94</v>
      </c>
      <c r="L1158" s="108" t="s">
        <v>177</v>
      </c>
      <c r="M1158" s="120" t="s">
        <v>5051</v>
      </c>
      <c r="P1158" s="120"/>
      <c r="S1158" s="120"/>
      <c r="T1158" s="108" t="s">
        <v>103</v>
      </c>
      <c r="U1158" s="108" t="s">
        <v>177</v>
      </c>
      <c r="V1158" s="120" t="s">
        <v>4968</v>
      </c>
      <c r="Y1158" s="120"/>
      <c r="AB1158" s="120"/>
      <c r="AE1158" s="120"/>
    </row>
    <row r="1159" spans="1:256" s="108" customFormat="1" x14ac:dyDescent="0.2">
      <c r="C1159" s="108" t="s">
        <v>3498</v>
      </c>
      <c r="D1159" s="123">
        <v>34752</v>
      </c>
      <c r="E1159" s="116" t="s">
        <v>3499</v>
      </c>
      <c r="F1159" s="116" t="s">
        <v>591</v>
      </c>
      <c r="G1159" s="120"/>
      <c r="H1159" s="108" t="s">
        <v>194</v>
      </c>
      <c r="I1159" s="108" t="s">
        <v>105</v>
      </c>
      <c r="J1159" s="120" t="s">
        <v>249</v>
      </c>
      <c r="K1159" s="108" t="s">
        <v>712</v>
      </c>
      <c r="L1159" s="108" t="s">
        <v>105</v>
      </c>
      <c r="M1159" s="120" t="s">
        <v>1904</v>
      </c>
      <c r="N1159" s="108" t="s">
        <v>194</v>
      </c>
      <c r="O1159" s="108" t="s">
        <v>105</v>
      </c>
      <c r="P1159" s="120" t="s">
        <v>593</v>
      </c>
      <c r="Q1159" s="108" t="s">
        <v>194</v>
      </c>
      <c r="R1159" s="108" t="s">
        <v>105</v>
      </c>
      <c r="S1159" s="120" t="s">
        <v>248</v>
      </c>
      <c r="T1159" s="108" t="s">
        <v>194</v>
      </c>
      <c r="U1159" s="108" t="s">
        <v>105</v>
      </c>
      <c r="V1159" s="120" t="s">
        <v>248</v>
      </c>
      <c r="W1159" s="108" t="s">
        <v>194</v>
      </c>
      <c r="X1159" s="108" t="s">
        <v>105</v>
      </c>
      <c r="Y1159" s="120" t="s">
        <v>203</v>
      </c>
      <c r="AB1159" s="120"/>
      <c r="AE1159" s="120"/>
    </row>
    <row r="1160" spans="1:256" ht="12.75" customHeight="1" x14ac:dyDescent="0.2">
      <c r="A1160" s="108" t="s">
        <v>194</v>
      </c>
      <c r="B1160" s="108" t="s">
        <v>123</v>
      </c>
      <c r="C1160" s="108" t="s">
        <v>1495</v>
      </c>
      <c r="D1160" s="123">
        <v>34346</v>
      </c>
      <c r="E1160" s="109" t="s">
        <v>1496</v>
      </c>
      <c r="F1160" s="109" t="s">
        <v>5052</v>
      </c>
      <c r="G1160" s="120" t="s">
        <v>201</v>
      </c>
      <c r="H1160" s="108" t="s">
        <v>194</v>
      </c>
      <c r="I1160" s="109" t="s">
        <v>123</v>
      </c>
      <c r="J1160" s="109" t="s">
        <v>201</v>
      </c>
      <c r="K1160" s="108" t="s">
        <v>194</v>
      </c>
      <c r="L1160" s="109" t="s">
        <v>123</v>
      </c>
      <c r="M1160" s="109" t="s">
        <v>233</v>
      </c>
      <c r="N1160" s="108" t="s">
        <v>194</v>
      </c>
      <c r="O1160" s="109" t="s">
        <v>207</v>
      </c>
      <c r="P1160" s="109" t="s">
        <v>201</v>
      </c>
      <c r="Q1160" s="108" t="s">
        <v>194</v>
      </c>
      <c r="R1160" s="109" t="s">
        <v>207</v>
      </c>
      <c r="S1160" s="109" t="s">
        <v>228</v>
      </c>
      <c r="T1160" s="108" t="s">
        <v>194</v>
      </c>
      <c r="U1160" s="109" t="s">
        <v>207</v>
      </c>
      <c r="V1160" s="109" t="s">
        <v>594</v>
      </c>
      <c r="W1160" s="108" t="s">
        <v>194</v>
      </c>
      <c r="X1160" s="109" t="s">
        <v>207</v>
      </c>
      <c r="Y1160" s="109" t="s">
        <v>249</v>
      </c>
      <c r="Z1160" s="108" t="s">
        <v>712</v>
      </c>
      <c r="AA1160" s="109" t="s">
        <v>207</v>
      </c>
      <c r="AB1160" s="109" t="s">
        <v>542</v>
      </c>
      <c r="AC1160" s="108"/>
      <c r="AD1160" s="109"/>
      <c r="AE1160" s="109"/>
      <c r="AF1160" s="108"/>
      <c r="AG1160" s="109"/>
      <c r="AH1160" s="109"/>
      <c r="AI1160" s="108"/>
      <c r="AJ1160" s="109"/>
      <c r="AK1160" s="109"/>
      <c r="AL1160" s="108"/>
      <c r="AM1160" s="109"/>
      <c r="AN1160" s="109"/>
      <c r="AO1160" s="108"/>
      <c r="AP1160" s="109"/>
      <c r="AQ1160" s="109"/>
      <c r="AR1160" s="108"/>
      <c r="AS1160" s="109"/>
      <c r="AT1160" s="109"/>
      <c r="AU1160" s="108"/>
      <c r="AV1160" s="109"/>
      <c r="AW1160" s="109"/>
      <c r="AX1160" s="108"/>
      <c r="AY1160" s="109"/>
      <c r="AZ1160" s="109"/>
      <c r="BA1160" s="108"/>
      <c r="BB1160" s="108"/>
      <c r="BC1160" s="108"/>
      <c r="BD1160" s="108"/>
      <c r="BE1160" s="108"/>
      <c r="BF1160" s="108"/>
      <c r="BG1160" s="108"/>
      <c r="BH1160" s="108"/>
      <c r="BI1160" s="108"/>
      <c r="BJ1160" s="108"/>
      <c r="BK1160" s="108"/>
      <c r="BL1160" s="108"/>
      <c r="BM1160" s="108"/>
      <c r="BN1160" s="108"/>
      <c r="BO1160" s="108"/>
      <c r="BP1160" s="108"/>
      <c r="BQ1160" s="108"/>
      <c r="BR1160" s="108"/>
      <c r="BS1160" s="108"/>
      <c r="BT1160" s="108"/>
      <c r="BU1160" s="108"/>
      <c r="BV1160" s="108"/>
      <c r="BW1160" s="108"/>
      <c r="BX1160" s="108"/>
      <c r="BY1160" s="108"/>
      <c r="BZ1160" s="108"/>
      <c r="CA1160" s="108"/>
      <c r="CB1160" s="108"/>
      <c r="CC1160" s="108"/>
      <c r="CD1160" s="108"/>
      <c r="CE1160" s="108"/>
      <c r="CF1160" s="108"/>
      <c r="CG1160" s="108"/>
      <c r="CH1160" s="108"/>
      <c r="CI1160" s="108"/>
      <c r="CJ1160" s="108"/>
      <c r="CK1160" s="108"/>
      <c r="CL1160" s="108"/>
      <c r="CM1160" s="108"/>
      <c r="CN1160" s="108"/>
      <c r="CO1160" s="108"/>
      <c r="CP1160" s="108"/>
      <c r="CQ1160" s="108"/>
      <c r="CR1160" s="108"/>
      <c r="CS1160" s="108"/>
      <c r="CT1160" s="108"/>
      <c r="CU1160" s="108"/>
      <c r="CV1160" s="108"/>
      <c r="CW1160" s="108"/>
      <c r="CX1160" s="108"/>
      <c r="CY1160" s="108"/>
      <c r="CZ1160" s="108"/>
      <c r="DA1160" s="108"/>
      <c r="DB1160" s="108"/>
      <c r="DC1160" s="108"/>
      <c r="DD1160" s="108"/>
      <c r="DE1160" s="108"/>
      <c r="DF1160" s="108"/>
      <c r="DG1160" s="108"/>
      <c r="DH1160" s="108"/>
      <c r="DI1160" s="108"/>
      <c r="DJ1160" s="108"/>
      <c r="DK1160" s="108"/>
      <c r="DL1160" s="108"/>
      <c r="DM1160" s="108"/>
      <c r="DN1160" s="108"/>
      <c r="DO1160" s="108"/>
      <c r="DP1160" s="108"/>
      <c r="DQ1160" s="108"/>
      <c r="DR1160" s="108"/>
      <c r="DS1160" s="108"/>
      <c r="DT1160" s="108"/>
      <c r="DU1160" s="108"/>
      <c r="DV1160" s="108"/>
      <c r="DW1160" s="108"/>
      <c r="DX1160" s="108"/>
      <c r="DY1160" s="108"/>
      <c r="DZ1160" s="108"/>
      <c r="EA1160" s="108"/>
      <c r="EB1160" s="108"/>
      <c r="EC1160" s="108"/>
      <c r="ED1160" s="108"/>
      <c r="EE1160" s="108"/>
      <c r="EF1160" s="108"/>
      <c r="EG1160" s="108"/>
      <c r="EH1160" s="108"/>
      <c r="EI1160" s="108"/>
      <c r="EJ1160" s="108"/>
      <c r="EK1160" s="108"/>
      <c r="EL1160" s="108"/>
      <c r="EM1160" s="108"/>
      <c r="EN1160" s="108"/>
      <c r="EO1160" s="108"/>
      <c r="EP1160" s="108"/>
      <c r="EQ1160" s="108"/>
      <c r="ER1160" s="108"/>
      <c r="ES1160" s="108"/>
      <c r="ET1160" s="108"/>
      <c r="EU1160" s="108"/>
      <c r="EV1160" s="108"/>
      <c r="EW1160" s="108"/>
      <c r="EX1160" s="108"/>
      <c r="EY1160" s="108"/>
      <c r="EZ1160" s="108"/>
      <c r="FA1160" s="108"/>
      <c r="FB1160" s="108"/>
      <c r="FC1160" s="108"/>
      <c r="FD1160" s="108"/>
      <c r="FE1160" s="108"/>
      <c r="FF1160" s="108"/>
      <c r="FG1160" s="108"/>
      <c r="FH1160" s="108"/>
      <c r="FI1160" s="108"/>
      <c r="FJ1160" s="108"/>
      <c r="FK1160" s="108"/>
      <c r="FL1160" s="108"/>
      <c r="FM1160" s="108"/>
      <c r="FN1160" s="108"/>
      <c r="FO1160" s="108"/>
      <c r="FP1160" s="108"/>
      <c r="FQ1160" s="108"/>
      <c r="FR1160" s="108"/>
      <c r="FS1160" s="108"/>
      <c r="FT1160" s="108"/>
      <c r="FU1160" s="108"/>
      <c r="FV1160" s="108"/>
      <c r="FW1160" s="108"/>
      <c r="FX1160" s="108"/>
      <c r="FY1160" s="108"/>
      <c r="FZ1160" s="108"/>
      <c r="GA1160" s="108"/>
      <c r="GB1160" s="108"/>
      <c r="GC1160" s="108"/>
      <c r="GD1160" s="108"/>
      <c r="GE1160" s="108"/>
      <c r="GF1160" s="108"/>
      <c r="GG1160" s="108"/>
      <c r="GH1160" s="108"/>
      <c r="GI1160" s="108"/>
      <c r="GJ1160" s="108"/>
      <c r="GK1160" s="108"/>
      <c r="GL1160" s="108"/>
      <c r="GM1160" s="108"/>
      <c r="GN1160" s="108"/>
      <c r="GO1160" s="108"/>
      <c r="GP1160" s="108"/>
      <c r="GQ1160" s="108"/>
      <c r="GR1160" s="108"/>
      <c r="GS1160" s="108"/>
      <c r="GT1160" s="108"/>
      <c r="GU1160" s="108"/>
      <c r="GV1160" s="108"/>
      <c r="GW1160" s="108"/>
      <c r="GX1160" s="108"/>
      <c r="GY1160" s="108"/>
      <c r="GZ1160" s="108"/>
      <c r="HA1160" s="108"/>
      <c r="HB1160" s="108"/>
      <c r="HC1160" s="108"/>
      <c r="HD1160" s="108"/>
      <c r="HE1160" s="108"/>
      <c r="HF1160" s="108"/>
      <c r="HG1160" s="108"/>
      <c r="HH1160" s="108"/>
      <c r="HI1160" s="108"/>
      <c r="HJ1160" s="108"/>
      <c r="HK1160" s="108"/>
      <c r="HL1160" s="108"/>
      <c r="HM1160" s="108"/>
      <c r="HN1160" s="108"/>
      <c r="HO1160" s="108"/>
      <c r="HP1160" s="108"/>
      <c r="HQ1160" s="108"/>
      <c r="HR1160" s="108"/>
      <c r="HS1160" s="108"/>
      <c r="HT1160" s="108"/>
      <c r="HU1160" s="108"/>
      <c r="HV1160" s="108"/>
      <c r="HW1160" s="108"/>
      <c r="HX1160" s="108"/>
      <c r="HY1160" s="108"/>
      <c r="HZ1160" s="108"/>
      <c r="IA1160" s="108"/>
      <c r="IB1160" s="108"/>
      <c r="IC1160" s="108"/>
      <c r="ID1160" s="108"/>
      <c r="IE1160" s="108"/>
      <c r="IF1160" s="108"/>
      <c r="IG1160" s="108"/>
      <c r="IH1160" s="108"/>
      <c r="II1160" s="108"/>
      <c r="IJ1160" s="108"/>
      <c r="IK1160" s="108"/>
      <c r="IL1160" s="108"/>
      <c r="IM1160" s="108"/>
      <c r="IN1160" s="108"/>
      <c r="IO1160" s="108"/>
      <c r="IP1160" s="108"/>
      <c r="IQ1160" s="108"/>
      <c r="IR1160" s="108"/>
      <c r="IS1160" s="108"/>
      <c r="IT1160" s="108"/>
      <c r="IU1160" s="108"/>
      <c r="IV1160" s="108"/>
    </row>
    <row r="1161" spans="1:256" s="108" customFormat="1" x14ac:dyDescent="0.2">
      <c r="A1161" s="108" t="s">
        <v>202</v>
      </c>
      <c r="B1161" s="108" t="s">
        <v>140</v>
      </c>
      <c r="C1161" s="108" t="s">
        <v>4146</v>
      </c>
      <c r="D1161" s="123">
        <v>35737</v>
      </c>
      <c r="E1161" s="116" t="s">
        <v>136</v>
      </c>
      <c r="F1161" s="120" t="s">
        <v>1239</v>
      </c>
      <c r="G1161" s="120" t="s">
        <v>228</v>
      </c>
      <c r="H1161" s="108" t="s">
        <v>202</v>
      </c>
      <c r="I1161" s="108" t="s">
        <v>140</v>
      </c>
      <c r="J1161" s="120" t="s">
        <v>234</v>
      </c>
      <c r="K1161" s="108" t="s">
        <v>226</v>
      </c>
      <c r="L1161" s="108" t="s">
        <v>140</v>
      </c>
      <c r="M1161" s="120" t="s">
        <v>216</v>
      </c>
      <c r="N1161" s="108" t="s">
        <v>543</v>
      </c>
      <c r="O1161" s="108" t="s">
        <v>195</v>
      </c>
      <c r="P1161" s="120" t="s">
        <v>216</v>
      </c>
      <c r="Q1161" s="108" t="s">
        <v>3173</v>
      </c>
      <c r="R1161" s="108" t="s">
        <v>195</v>
      </c>
      <c r="S1161" s="120" t="s">
        <v>1647</v>
      </c>
      <c r="T1161" s="108" t="s">
        <v>258</v>
      </c>
      <c r="U1161" s="108" t="s">
        <v>195</v>
      </c>
      <c r="V1161" s="120" t="s">
        <v>266</v>
      </c>
      <c r="Y1161" s="120"/>
      <c r="AB1161" s="120"/>
      <c r="AE1161" s="120"/>
      <c r="BB1161" s="109"/>
      <c r="BC1161" s="109"/>
      <c r="BE1161" s="109"/>
      <c r="BF1161" s="109"/>
      <c r="BH1161" s="109"/>
      <c r="BI1161" s="109"/>
      <c r="BK1161" s="109"/>
      <c r="BL1161" s="109"/>
      <c r="BN1161" s="109"/>
      <c r="BO1161" s="109"/>
      <c r="BQ1161" s="123"/>
      <c r="BR1161" s="109"/>
      <c r="BS1161" s="116"/>
      <c r="BU1161" s="120"/>
      <c r="BV1161" s="116"/>
      <c r="BW1161" s="116"/>
      <c r="BX1161" s="125"/>
    </row>
    <row r="1162" spans="1:256" s="108" customFormat="1" x14ac:dyDescent="0.2">
      <c r="A1162" s="108" t="s">
        <v>376</v>
      </c>
      <c r="B1162" s="108" t="s">
        <v>306</v>
      </c>
      <c r="C1162" s="108" t="s">
        <v>4199</v>
      </c>
      <c r="D1162" s="123">
        <v>36811</v>
      </c>
      <c r="E1162" s="109" t="s">
        <v>172</v>
      </c>
      <c r="F1162" s="120"/>
      <c r="G1162" s="120" t="s">
        <v>2261</v>
      </c>
      <c r="H1162" s="108" t="s">
        <v>329</v>
      </c>
      <c r="I1162" s="108" t="s">
        <v>306</v>
      </c>
      <c r="J1162" s="120" t="s">
        <v>241</v>
      </c>
      <c r="M1162" s="120"/>
      <c r="P1162" s="120"/>
      <c r="S1162" s="120"/>
      <c r="V1162" s="120"/>
      <c r="Y1162" s="120"/>
      <c r="AB1162" s="120"/>
      <c r="AE1162" s="120"/>
    </row>
    <row r="1163" spans="1:256" s="108" customFormat="1" x14ac:dyDescent="0.2">
      <c r="A1163" s="108" t="s">
        <v>340</v>
      </c>
      <c r="B1163" s="108" t="s">
        <v>192</v>
      </c>
      <c r="C1163" s="108" t="s">
        <v>3638</v>
      </c>
      <c r="D1163" s="123">
        <v>37084</v>
      </c>
      <c r="E1163" s="109" t="s">
        <v>677</v>
      </c>
      <c r="F1163" s="120" t="s">
        <v>441</v>
      </c>
      <c r="G1163" s="120" t="s">
        <v>341</v>
      </c>
      <c r="H1163" s="108" t="s">
        <v>340</v>
      </c>
      <c r="I1163" s="108" t="s">
        <v>192</v>
      </c>
      <c r="J1163" s="120" t="s">
        <v>341</v>
      </c>
      <c r="M1163" s="120"/>
      <c r="P1163" s="120"/>
      <c r="S1163" s="120"/>
      <c r="V1163" s="120"/>
      <c r="Y1163" s="120"/>
      <c r="AB1163" s="120"/>
      <c r="AE1163" s="120"/>
    </row>
    <row r="1164" spans="1:256" x14ac:dyDescent="0.2">
      <c r="A1164" s="108" t="s">
        <v>329</v>
      </c>
      <c r="B1164" s="108" t="s">
        <v>556</v>
      </c>
      <c r="C1164" s="108" t="s">
        <v>2617</v>
      </c>
      <c r="D1164" s="123">
        <v>37099</v>
      </c>
      <c r="E1164" s="109" t="s">
        <v>180</v>
      </c>
      <c r="F1164" s="109" t="s">
        <v>381</v>
      </c>
      <c r="G1164" s="120" t="s">
        <v>248</v>
      </c>
      <c r="H1164" s="108" t="s">
        <v>308</v>
      </c>
      <c r="I1164" s="116" t="s">
        <v>556</v>
      </c>
      <c r="J1164" s="120" t="s">
        <v>248</v>
      </c>
      <c r="K1164" s="108" t="s">
        <v>298</v>
      </c>
      <c r="L1164" s="116" t="s">
        <v>556</v>
      </c>
      <c r="M1164" s="120" t="s">
        <v>273</v>
      </c>
      <c r="N1164" s="108"/>
      <c r="O1164" s="116"/>
      <c r="P1164" s="120"/>
      <c r="Q1164" s="108"/>
      <c r="R1164" s="116"/>
      <c r="S1164" s="120"/>
      <c r="T1164" s="108"/>
      <c r="U1164" s="116"/>
      <c r="V1164" s="120"/>
      <c r="W1164" s="108"/>
      <c r="X1164" s="116"/>
      <c r="Y1164" s="120"/>
      <c r="Z1164" s="108"/>
      <c r="AA1164" s="116"/>
      <c r="AB1164" s="120"/>
      <c r="AC1164" s="108"/>
      <c r="AD1164" s="116"/>
      <c r="AE1164" s="120"/>
      <c r="AF1164" s="108"/>
      <c r="AG1164" s="116"/>
      <c r="AH1164" s="120"/>
      <c r="AI1164" s="108"/>
      <c r="AJ1164" s="116"/>
      <c r="AK1164" s="120"/>
      <c r="AL1164" s="108"/>
      <c r="AM1164" s="116"/>
      <c r="AN1164" s="120"/>
      <c r="AO1164" s="108"/>
      <c r="AP1164" s="108"/>
      <c r="AQ1164" s="108"/>
      <c r="AR1164" s="108"/>
      <c r="AS1164" s="108"/>
      <c r="AT1164" s="108"/>
      <c r="AU1164" s="108"/>
      <c r="AV1164" s="108"/>
      <c r="AW1164" s="108"/>
      <c r="AX1164" s="108"/>
      <c r="AY1164" s="108"/>
      <c r="AZ1164" s="108"/>
      <c r="BA1164" s="108"/>
      <c r="BB1164" s="108"/>
      <c r="BC1164" s="108"/>
      <c r="BD1164" s="108"/>
      <c r="BE1164" s="108"/>
      <c r="BF1164" s="108"/>
      <c r="BG1164" s="108"/>
      <c r="BH1164" s="108"/>
      <c r="BI1164" s="108"/>
      <c r="BJ1164" s="108"/>
      <c r="BK1164" s="108"/>
      <c r="BL1164" s="108"/>
      <c r="BM1164" s="108"/>
      <c r="BN1164" s="108"/>
      <c r="BO1164" s="108"/>
      <c r="BP1164" s="108"/>
      <c r="BQ1164" s="108"/>
      <c r="BR1164" s="108"/>
      <c r="BS1164" s="108"/>
      <c r="BT1164" s="108"/>
      <c r="BU1164" s="108"/>
      <c r="BV1164" s="108"/>
      <c r="BW1164" s="108"/>
      <c r="BX1164" s="108"/>
      <c r="BY1164" s="108"/>
      <c r="BZ1164" s="108"/>
      <c r="CA1164" s="108"/>
      <c r="CB1164" s="108"/>
      <c r="CC1164" s="108"/>
      <c r="CD1164" s="108"/>
      <c r="CE1164" s="108"/>
      <c r="CF1164" s="108"/>
      <c r="CG1164" s="108"/>
      <c r="CH1164" s="108"/>
      <c r="CI1164" s="108"/>
      <c r="CJ1164" s="108"/>
      <c r="CK1164" s="108"/>
      <c r="CL1164" s="108"/>
      <c r="CM1164" s="108"/>
      <c r="CN1164" s="108"/>
      <c r="CO1164" s="108"/>
      <c r="CP1164" s="108"/>
      <c r="CQ1164" s="108"/>
      <c r="CR1164" s="108"/>
      <c r="CS1164" s="108"/>
      <c r="CT1164" s="108"/>
      <c r="CU1164" s="108"/>
      <c r="CV1164" s="108"/>
      <c r="CW1164" s="108"/>
      <c r="CX1164" s="108"/>
      <c r="CY1164" s="108"/>
      <c r="CZ1164" s="108"/>
      <c r="DA1164" s="108"/>
      <c r="DB1164" s="108"/>
      <c r="DC1164" s="108"/>
      <c r="DD1164" s="108"/>
      <c r="DE1164" s="108"/>
      <c r="DF1164" s="108"/>
      <c r="DG1164" s="108"/>
      <c r="DH1164" s="108"/>
      <c r="DI1164" s="108"/>
      <c r="DJ1164" s="108"/>
      <c r="DK1164" s="108"/>
      <c r="DL1164" s="108"/>
      <c r="DM1164" s="108"/>
      <c r="DN1164" s="108"/>
      <c r="DO1164" s="108"/>
      <c r="DP1164" s="108"/>
      <c r="DQ1164" s="108"/>
      <c r="DR1164" s="108"/>
      <c r="DS1164" s="108"/>
      <c r="DT1164" s="108"/>
      <c r="DU1164" s="108"/>
      <c r="DV1164" s="108"/>
      <c r="DW1164" s="108"/>
      <c r="DX1164" s="108"/>
      <c r="DY1164" s="108"/>
      <c r="DZ1164" s="108"/>
      <c r="EA1164" s="108"/>
      <c r="EB1164" s="108"/>
      <c r="EC1164" s="108"/>
      <c r="ED1164" s="108"/>
      <c r="EE1164" s="108"/>
      <c r="EF1164" s="108"/>
      <c r="EG1164" s="108"/>
      <c r="EH1164" s="108"/>
      <c r="EI1164" s="108"/>
      <c r="EJ1164" s="108"/>
      <c r="EK1164" s="108"/>
      <c r="EL1164" s="108"/>
      <c r="EM1164" s="108"/>
      <c r="EN1164" s="108"/>
      <c r="EO1164" s="108"/>
      <c r="EP1164" s="108"/>
      <c r="EQ1164" s="108"/>
      <c r="ER1164" s="108"/>
      <c r="ES1164" s="108"/>
      <c r="ET1164" s="108"/>
      <c r="EU1164" s="108"/>
      <c r="EV1164" s="108"/>
      <c r="EW1164" s="108"/>
      <c r="EX1164" s="108"/>
      <c r="EY1164" s="108"/>
      <c r="EZ1164" s="108"/>
      <c r="FA1164" s="108"/>
      <c r="FB1164" s="108"/>
      <c r="FC1164" s="108"/>
      <c r="FD1164" s="108"/>
      <c r="FE1164" s="108"/>
      <c r="FF1164" s="108"/>
      <c r="FG1164" s="108"/>
      <c r="FH1164" s="108"/>
      <c r="FI1164" s="108"/>
      <c r="FJ1164" s="108"/>
      <c r="FK1164" s="108"/>
      <c r="FL1164" s="108"/>
      <c r="FM1164" s="108"/>
      <c r="FN1164" s="108"/>
      <c r="FO1164" s="108"/>
      <c r="FP1164" s="108"/>
      <c r="FQ1164" s="108"/>
      <c r="FR1164" s="108"/>
      <c r="FS1164" s="108"/>
      <c r="FT1164" s="108"/>
      <c r="FU1164" s="108"/>
      <c r="FV1164" s="108"/>
      <c r="FW1164" s="108"/>
      <c r="FX1164" s="108"/>
      <c r="FY1164" s="108"/>
      <c r="FZ1164" s="108"/>
      <c r="GA1164" s="108"/>
      <c r="GB1164" s="108"/>
      <c r="GC1164" s="108"/>
      <c r="GD1164" s="108"/>
      <c r="GE1164" s="108"/>
      <c r="GF1164" s="108"/>
      <c r="GG1164" s="108"/>
      <c r="GH1164" s="108"/>
      <c r="GI1164" s="108"/>
      <c r="GJ1164" s="108"/>
      <c r="GK1164" s="108"/>
      <c r="GL1164" s="108"/>
      <c r="GM1164" s="108"/>
      <c r="GN1164" s="108"/>
      <c r="GO1164" s="108"/>
      <c r="GP1164" s="108"/>
      <c r="GQ1164" s="108"/>
      <c r="GR1164" s="108"/>
      <c r="GS1164" s="108"/>
      <c r="GT1164" s="108"/>
      <c r="GU1164" s="108"/>
      <c r="GV1164" s="108"/>
      <c r="GW1164" s="108"/>
      <c r="GX1164" s="108"/>
      <c r="GY1164" s="108"/>
      <c r="GZ1164" s="108"/>
      <c r="HA1164" s="108"/>
      <c r="HB1164" s="108"/>
      <c r="HC1164" s="108"/>
      <c r="HD1164" s="108"/>
      <c r="HE1164" s="108"/>
      <c r="HF1164" s="108"/>
      <c r="HG1164" s="108"/>
      <c r="HH1164" s="108"/>
      <c r="HI1164" s="108"/>
      <c r="HJ1164" s="108"/>
      <c r="HK1164" s="108"/>
      <c r="HL1164" s="108"/>
      <c r="HM1164" s="108"/>
      <c r="HN1164" s="108"/>
      <c r="HO1164" s="108"/>
      <c r="HP1164" s="108"/>
      <c r="HQ1164" s="108"/>
      <c r="HR1164" s="108"/>
      <c r="HS1164" s="108"/>
      <c r="HT1164" s="108"/>
      <c r="HU1164" s="108"/>
      <c r="HV1164" s="108"/>
      <c r="HW1164" s="108"/>
      <c r="HX1164" s="108"/>
      <c r="HY1164" s="108"/>
      <c r="HZ1164" s="108"/>
      <c r="IA1164" s="108"/>
      <c r="IB1164" s="108"/>
      <c r="IC1164" s="108"/>
      <c r="ID1164" s="108"/>
      <c r="IE1164" s="108"/>
      <c r="IF1164" s="108"/>
      <c r="IG1164" s="108"/>
      <c r="IH1164" s="108"/>
      <c r="II1164" s="108"/>
      <c r="IJ1164" s="108"/>
      <c r="IK1164" s="108"/>
      <c r="IL1164" s="108"/>
      <c r="IM1164" s="108"/>
      <c r="IN1164" s="108"/>
      <c r="IO1164" s="108"/>
      <c r="IP1164" s="108"/>
      <c r="IQ1164" s="108"/>
      <c r="IR1164" s="108"/>
      <c r="IS1164" s="108"/>
      <c r="IT1164" s="108"/>
      <c r="IU1164" s="108"/>
      <c r="IV1164" s="108"/>
    </row>
    <row r="1165" spans="1:256" s="108" customFormat="1" x14ac:dyDescent="0.2">
      <c r="A1165" s="120"/>
      <c r="B1165" s="120"/>
      <c r="C1165" s="108" t="s">
        <v>113</v>
      </c>
      <c r="D1165" s="123">
        <v>36699</v>
      </c>
      <c r="E1165" s="109" t="s">
        <v>114</v>
      </c>
      <c r="F1165" s="120" t="s">
        <v>1039</v>
      </c>
      <c r="G1165" s="120"/>
      <c r="H1165" s="108" t="s">
        <v>103</v>
      </c>
      <c r="I1165" s="108" t="s">
        <v>316</v>
      </c>
      <c r="J1165" s="120" t="s">
        <v>2690</v>
      </c>
      <c r="M1165" s="120"/>
      <c r="P1165" s="120"/>
      <c r="S1165" s="120"/>
      <c r="V1165" s="120"/>
      <c r="Y1165" s="120"/>
      <c r="AB1165" s="120"/>
      <c r="AE1165" s="120"/>
      <c r="BB1165" s="116"/>
      <c r="BC1165" s="120"/>
      <c r="BE1165" s="116"/>
      <c r="BF1165" s="120"/>
      <c r="BH1165" s="116"/>
      <c r="BI1165" s="120"/>
      <c r="BK1165" s="116"/>
      <c r="BL1165" s="120"/>
      <c r="BN1165" s="116"/>
      <c r="BO1165" s="120"/>
      <c r="BR1165" s="120"/>
      <c r="BS1165" s="116"/>
      <c r="BT1165" s="116"/>
      <c r="BU1165" s="116"/>
      <c r="BV1165" s="116"/>
      <c r="BW1165" s="116"/>
      <c r="BX1165" s="116"/>
    </row>
    <row r="1166" spans="1:256" s="108" customFormat="1" x14ac:dyDescent="0.2">
      <c r="A1166" s="120" t="s">
        <v>80</v>
      </c>
      <c r="B1166" s="120" t="s">
        <v>95</v>
      </c>
      <c r="C1166" s="108" t="s">
        <v>3239</v>
      </c>
      <c r="D1166" s="123">
        <v>36643</v>
      </c>
      <c r="E1166" s="109" t="s">
        <v>348</v>
      </c>
      <c r="F1166" s="120" t="s">
        <v>621</v>
      </c>
      <c r="G1166" s="120" t="s">
        <v>3238</v>
      </c>
      <c r="H1166" s="108" t="s">
        <v>80</v>
      </c>
      <c r="I1166" s="108" t="s">
        <v>95</v>
      </c>
      <c r="J1166" s="120" t="s">
        <v>3016</v>
      </c>
      <c r="M1166" s="120"/>
      <c r="P1166" s="120"/>
      <c r="S1166" s="120"/>
      <c r="V1166" s="120"/>
      <c r="Y1166" s="120"/>
      <c r="AB1166" s="120"/>
      <c r="AE1166" s="120"/>
    </row>
    <row r="1167" spans="1:256" s="108" customFormat="1" x14ac:dyDescent="0.2">
      <c r="C1167" s="108" t="s">
        <v>5053</v>
      </c>
      <c r="D1167" s="123">
        <v>34798</v>
      </c>
      <c r="E1167" s="116" t="s">
        <v>706</v>
      </c>
      <c r="F1167" s="120" t="s">
        <v>773</v>
      </c>
      <c r="G1167" s="120"/>
      <c r="J1167" s="120"/>
      <c r="K1167" s="108" t="s">
        <v>501</v>
      </c>
      <c r="L1167" s="108" t="s">
        <v>192</v>
      </c>
      <c r="M1167" s="120"/>
      <c r="N1167" s="108" t="s">
        <v>147</v>
      </c>
      <c r="O1167" s="108" t="s">
        <v>140</v>
      </c>
      <c r="P1167" s="120"/>
      <c r="Q1167" s="108" t="s">
        <v>3367</v>
      </c>
      <c r="R1167" s="108" t="s">
        <v>140</v>
      </c>
      <c r="S1167" s="120"/>
      <c r="T1167" s="108" t="s">
        <v>1035</v>
      </c>
      <c r="U1167" s="108" t="s">
        <v>140</v>
      </c>
      <c r="V1167" s="120"/>
      <c r="W1167" s="108" t="s">
        <v>686</v>
      </c>
      <c r="X1167" s="108" t="s">
        <v>140</v>
      </c>
      <c r="Y1167" s="120"/>
      <c r="Z1167" s="108" t="s">
        <v>1757</v>
      </c>
      <c r="AA1167" s="108" t="s">
        <v>140</v>
      </c>
      <c r="AB1167" s="120"/>
      <c r="AC1167" s="108" t="s">
        <v>850</v>
      </c>
      <c r="AD1167" s="108" t="s">
        <v>123</v>
      </c>
      <c r="AE1167" s="120"/>
    </row>
    <row r="1168" spans="1:256" x14ac:dyDescent="0.2">
      <c r="A1168" s="108" t="s">
        <v>384</v>
      </c>
      <c r="B1168" s="108" t="s">
        <v>185</v>
      </c>
      <c r="C1168" s="108" t="s">
        <v>832</v>
      </c>
      <c r="D1168" s="123">
        <v>36380</v>
      </c>
      <c r="E1168" s="116" t="s">
        <v>230</v>
      </c>
      <c r="F1168" s="120" t="s">
        <v>1239</v>
      </c>
      <c r="G1168" s="120" t="s">
        <v>831</v>
      </c>
      <c r="H1168" s="108" t="s">
        <v>384</v>
      </c>
      <c r="I1168" s="108" t="s">
        <v>185</v>
      </c>
      <c r="J1168" s="120" t="s">
        <v>833</v>
      </c>
      <c r="K1168" s="108" t="s">
        <v>384</v>
      </c>
      <c r="L1168" s="108" t="s">
        <v>275</v>
      </c>
      <c r="M1168" s="120" t="s">
        <v>833</v>
      </c>
      <c r="N1168" s="108" t="s">
        <v>384</v>
      </c>
      <c r="O1168" s="108" t="s">
        <v>275</v>
      </c>
      <c r="P1168" s="120" t="s">
        <v>433</v>
      </c>
      <c r="Q1168" s="108" t="s">
        <v>384</v>
      </c>
      <c r="R1168" s="108" t="s">
        <v>275</v>
      </c>
      <c r="S1168" s="120" t="s">
        <v>408</v>
      </c>
      <c r="T1168" s="108" t="s">
        <v>397</v>
      </c>
      <c r="U1168" s="108" t="s">
        <v>275</v>
      </c>
      <c r="V1168" s="120" t="s">
        <v>412</v>
      </c>
      <c r="W1168" s="108"/>
      <c r="X1168" s="108"/>
      <c r="Y1168" s="120"/>
      <c r="Z1168" s="108"/>
      <c r="AA1168" s="108"/>
      <c r="AB1168" s="120"/>
      <c r="AC1168" s="108"/>
      <c r="AD1168" s="108"/>
      <c r="AE1168" s="120"/>
      <c r="AF1168" s="108"/>
      <c r="AG1168" s="108"/>
      <c r="AH1168" s="108"/>
      <c r="AI1168" s="108"/>
      <c r="AJ1168" s="108"/>
      <c r="AK1168" s="108"/>
      <c r="AL1168" s="108"/>
      <c r="AM1168" s="108"/>
      <c r="AN1168" s="108"/>
      <c r="AO1168" s="108"/>
      <c r="AP1168" s="108"/>
      <c r="AQ1168" s="108"/>
      <c r="AR1168" s="108"/>
      <c r="AS1168" s="108"/>
      <c r="AT1168" s="108"/>
      <c r="AU1168" s="108"/>
      <c r="AV1168" s="108"/>
      <c r="AW1168" s="108"/>
      <c r="AX1168" s="108"/>
      <c r="AY1168" s="108"/>
      <c r="AZ1168" s="108"/>
      <c r="BA1168" s="108"/>
      <c r="BB1168" s="108"/>
      <c r="BC1168" s="108"/>
      <c r="BD1168" s="108"/>
      <c r="BE1168" s="108"/>
      <c r="BF1168" s="108"/>
      <c r="BG1168" s="108"/>
      <c r="BH1168" s="108"/>
      <c r="BI1168" s="108"/>
      <c r="BJ1168" s="108"/>
      <c r="BK1168" s="108"/>
      <c r="BL1168" s="108"/>
      <c r="BM1168" s="108"/>
      <c r="BN1168" s="108"/>
      <c r="BO1168" s="108"/>
      <c r="BP1168" s="108"/>
      <c r="BQ1168" s="108"/>
      <c r="BR1168" s="108"/>
      <c r="BS1168" s="108"/>
      <c r="BT1168" s="108"/>
      <c r="BU1168" s="108"/>
      <c r="BV1168" s="108"/>
      <c r="BW1168" s="108"/>
      <c r="BX1168" s="108"/>
      <c r="BY1168" s="108"/>
      <c r="BZ1168" s="108"/>
      <c r="CA1168" s="108"/>
      <c r="CB1168" s="108"/>
      <c r="CC1168" s="108"/>
      <c r="CD1168" s="108"/>
      <c r="CE1168" s="108"/>
      <c r="CF1168" s="108"/>
      <c r="CG1168" s="108"/>
      <c r="CH1168" s="108"/>
      <c r="CI1168" s="108"/>
      <c r="CJ1168" s="108"/>
      <c r="CK1168" s="108"/>
      <c r="CL1168" s="108"/>
      <c r="CM1168" s="108"/>
      <c r="CN1168" s="108"/>
      <c r="CO1168" s="108"/>
      <c r="CP1168" s="108"/>
      <c r="CQ1168" s="108"/>
      <c r="CR1168" s="108"/>
      <c r="CS1168" s="108"/>
      <c r="CT1168" s="108"/>
      <c r="CU1168" s="108"/>
      <c r="CV1168" s="108"/>
      <c r="CW1168" s="108"/>
      <c r="CX1168" s="108"/>
      <c r="CY1168" s="108"/>
      <c r="CZ1168" s="108"/>
      <c r="DA1168" s="108"/>
      <c r="DB1168" s="108"/>
      <c r="DC1168" s="108"/>
      <c r="DD1168" s="108"/>
      <c r="DE1168" s="108"/>
      <c r="DF1168" s="108"/>
      <c r="DG1168" s="108"/>
      <c r="DH1168" s="108"/>
      <c r="DI1168" s="108"/>
      <c r="DJ1168" s="108"/>
      <c r="DK1168" s="108"/>
      <c r="DL1168" s="108"/>
      <c r="DM1168" s="108"/>
      <c r="DN1168" s="108"/>
      <c r="DO1168" s="108"/>
      <c r="DP1168" s="108"/>
      <c r="DQ1168" s="108"/>
      <c r="DR1168" s="108"/>
      <c r="DS1168" s="108"/>
      <c r="DT1168" s="108"/>
      <c r="DU1168" s="108"/>
      <c r="DV1168" s="108"/>
      <c r="DW1168" s="108"/>
      <c r="DX1168" s="108"/>
      <c r="DY1168" s="108"/>
      <c r="DZ1168" s="108"/>
      <c r="EA1168" s="108"/>
      <c r="EB1168" s="108"/>
      <c r="EC1168" s="108"/>
      <c r="ED1168" s="108"/>
      <c r="EE1168" s="108"/>
      <c r="EF1168" s="108"/>
      <c r="EG1168" s="108"/>
      <c r="EH1168" s="108"/>
      <c r="EI1168" s="108"/>
      <c r="EJ1168" s="108"/>
      <c r="EK1168" s="108"/>
      <c r="EL1168" s="108"/>
      <c r="EM1168" s="108"/>
      <c r="EN1168" s="108"/>
      <c r="EO1168" s="108"/>
      <c r="EP1168" s="108"/>
      <c r="EQ1168" s="108"/>
      <c r="ER1168" s="108"/>
      <c r="ES1168" s="108"/>
      <c r="ET1168" s="108"/>
      <c r="EU1168" s="108"/>
      <c r="EV1168" s="108"/>
      <c r="EW1168" s="108"/>
      <c r="EX1168" s="108"/>
      <c r="EY1168" s="108"/>
      <c r="EZ1168" s="108"/>
      <c r="FA1168" s="108"/>
      <c r="FB1168" s="108"/>
      <c r="FC1168" s="108"/>
      <c r="FD1168" s="108"/>
      <c r="FE1168" s="108"/>
      <c r="FF1168" s="108"/>
      <c r="FG1168" s="108"/>
      <c r="FH1168" s="108"/>
      <c r="FI1168" s="108"/>
      <c r="FJ1168" s="108"/>
      <c r="FK1168" s="108"/>
      <c r="FL1168" s="108"/>
      <c r="FM1168" s="108"/>
      <c r="FN1168" s="108"/>
      <c r="FO1168" s="108"/>
      <c r="FP1168" s="108"/>
      <c r="FQ1168" s="108"/>
      <c r="FR1168" s="108"/>
      <c r="FS1168" s="108"/>
      <c r="FT1168" s="108"/>
      <c r="FU1168" s="108"/>
      <c r="FV1168" s="108"/>
      <c r="FW1168" s="108"/>
      <c r="FX1168" s="108"/>
      <c r="FY1168" s="108"/>
      <c r="FZ1168" s="108"/>
      <c r="GA1168" s="108"/>
      <c r="GB1168" s="108"/>
      <c r="GC1168" s="108"/>
      <c r="GD1168" s="108"/>
      <c r="GE1168" s="108"/>
      <c r="GF1168" s="108"/>
      <c r="GG1168" s="108"/>
      <c r="GH1168" s="108"/>
      <c r="GI1168" s="108"/>
      <c r="GJ1168" s="108"/>
      <c r="GK1168" s="108"/>
      <c r="GL1168" s="108"/>
      <c r="GM1168" s="108"/>
      <c r="GN1168" s="108"/>
      <c r="GO1168" s="108"/>
      <c r="GP1168" s="108"/>
      <c r="GQ1168" s="108"/>
      <c r="GR1168" s="108"/>
      <c r="GS1168" s="108"/>
      <c r="GT1168" s="108"/>
      <c r="GU1168" s="108"/>
      <c r="GV1168" s="108"/>
      <c r="GW1168" s="108"/>
      <c r="GX1168" s="108"/>
      <c r="GY1168" s="108"/>
      <c r="GZ1168" s="108"/>
      <c r="HA1168" s="108"/>
      <c r="HB1168" s="108"/>
      <c r="HC1168" s="108"/>
      <c r="HD1168" s="108"/>
      <c r="HE1168" s="108"/>
      <c r="HF1168" s="108"/>
      <c r="HG1168" s="108"/>
      <c r="HH1168" s="108"/>
      <c r="HI1168" s="108"/>
      <c r="HJ1168" s="108"/>
      <c r="HK1168" s="108"/>
      <c r="HL1168" s="108"/>
      <c r="HM1168" s="108"/>
      <c r="HN1168" s="108"/>
      <c r="HO1168" s="108"/>
      <c r="HP1168" s="108"/>
      <c r="HQ1168" s="108"/>
      <c r="HR1168" s="108"/>
      <c r="HS1168" s="108"/>
      <c r="HT1168" s="108"/>
      <c r="HU1168" s="108"/>
      <c r="HV1168" s="108"/>
      <c r="HW1168" s="108"/>
      <c r="HX1168" s="108"/>
      <c r="HY1168" s="108"/>
      <c r="HZ1168" s="108"/>
      <c r="IA1168" s="108"/>
      <c r="IB1168" s="108"/>
      <c r="IC1168" s="108"/>
      <c r="ID1168" s="108"/>
      <c r="IE1168" s="108"/>
      <c r="IF1168" s="108"/>
      <c r="IG1168" s="108"/>
      <c r="IH1168" s="108"/>
      <c r="II1168" s="108"/>
      <c r="IJ1168" s="108"/>
      <c r="IK1168" s="108"/>
      <c r="IL1168" s="108"/>
      <c r="IM1168" s="108"/>
      <c r="IN1168" s="108"/>
      <c r="IO1168" s="108"/>
      <c r="IP1168" s="108"/>
      <c r="IQ1168" s="108"/>
      <c r="IR1168" s="108"/>
      <c r="IS1168" s="108"/>
      <c r="IT1168" s="108"/>
      <c r="IU1168" s="108"/>
      <c r="IV1168" s="108"/>
    </row>
    <row r="1169" spans="1:256" s="108" customFormat="1" x14ac:dyDescent="0.2">
      <c r="A1169" s="108" t="s">
        <v>386</v>
      </c>
      <c r="B1169" s="108" t="s">
        <v>330</v>
      </c>
      <c r="C1169" s="108" t="s">
        <v>1812</v>
      </c>
      <c r="D1169" s="123">
        <v>36588</v>
      </c>
      <c r="E1169" s="109" t="s">
        <v>295</v>
      </c>
      <c r="F1169" s="120" t="s">
        <v>3219</v>
      </c>
      <c r="G1169" s="120" t="s">
        <v>393</v>
      </c>
      <c r="H1169" s="108" t="s">
        <v>386</v>
      </c>
      <c r="I1169" s="108" t="s">
        <v>330</v>
      </c>
      <c r="J1169" s="120" t="s">
        <v>141</v>
      </c>
      <c r="M1169" s="120"/>
      <c r="P1169" s="120"/>
      <c r="S1169" s="120"/>
      <c r="V1169" s="120"/>
      <c r="Y1169" s="120"/>
      <c r="AB1169" s="120"/>
      <c r="AE1169" s="120"/>
    </row>
    <row r="1170" spans="1:256" s="108" customFormat="1" x14ac:dyDescent="0.2">
      <c r="A1170" s="108" t="s">
        <v>194</v>
      </c>
      <c r="B1170" s="108" t="s">
        <v>207</v>
      </c>
      <c r="C1170" s="108" t="s">
        <v>1648</v>
      </c>
      <c r="D1170" s="123">
        <v>35286</v>
      </c>
      <c r="E1170" s="109" t="s">
        <v>1239</v>
      </c>
      <c r="F1170" s="120" t="s">
        <v>416</v>
      </c>
      <c r="G1170" s="120" t="s">
        <v>276</v>
      </c>
      <c r="H1170" s="108" t="s">
        <v>194</v>
      </c>
      <c r="I1170" s="108" t="s">
        <v>207</v>
      </c>
      <c r="J1170" s="120" t="s">
        <v>228</v>
      </c>
      <c r="K1170" s="108" t="s">
        <v>194</v>
      </c>
      <c r="L1170" s="108" t="s">
        <v>207</v>
      </c>
      <c r="M1170" s="120" t="s">
        <v>234</v>
      </c>
      <c r="N1170" s="108" t="s">
        <v>238</v>
      </c>
      <c r="O1170" s="108" t="s">
        <v>207</v>
      </c>
      <c r="P1170" s="120" t="s">
        <v>266</v>
      </c>
      <c r="Q1170" s="108" t="s">
        <v>238</v>
      </c>
      <c r="R1170" s="108" t="s">
        <v>207</v>
      </c>
      <c r="S1170" s="120" t="s">
        <v>241</v>
      </c>
      <c r="T1170" s="108" t="s">
        <v>206</v>
      </c>
      <c r="U1170" s="108" t="s">
        <v>207</v>
      </c>
      <c r="V1170" s="120" t="s">
        <v>266</v>
      </c>
      <c r="Y1170" s="120"/>
      <c r="AB1170" s="120"/>
      <c r="AE1170" s="120"/>
    </row>
    <row r="1171" spans="1:256" s="108" customFormat="1" x14ac:dyDescent="0.2">
      <c r="A1171" s="108" t="s">
        <v>450</v>
      </c>
      <c r="B1171" s="108" t="s">
        <v>432</v>
      </c>
      <c r="C1171" s="108" t="s">
        <v>2783</v>
      </c>
      <c r="D1171" s="123">
        <v>35164</v>
      </c>
      <c r="E1171" s="109" t="s">
        <v>121</v>
      </c>
      <c r="F1171" s="120" t="s">
        <v>934</v>
      </c>
      <c r="G1171" s="120"/>
      <c r="H1171" s="108" t="s">
        <v>450</v>
      </c>
      <c r="I1171" s="108" t="s">
        <v>432</v>
      </c>
      <c r="J1171" s="120"/>
      <c r="K1171" s="108" t="s">
        <v>450</v>
      </c>
      <c r="L1171" s="108" t="s">
        <v>432</v>
      </c>
      <c r="M1171" s="120"/>
      <c r="N1171" s="108" t="s">
        <v>450</v>
      </c>
      <c r="O1171" s="108" t="s">
        <v>192</v>
      </c>
      <c r="P1171" s="120"/>
      <c r="Q1171" s="108" t="s">
        <v>450</v>
      </c>
      <c r="R1171" s="108" t="s">
        <v>556</v>
      </c>
      <c r="S1171" s="120"/>
      <c r="V1171" s="120"/>
      <c r="Y1171" s="120"/>
      <c r="AB1171" s="120"/>
      <c r="AE1171" s="120"/>
    </row>
    <row r="1172" spans="1:256" x14ac:dyDescent="0.2">
      <c r="A1172" s="108" t="s">
        <v>103</v>
      </c>
      <c r="B1172" s="108" t="s">
        <v>123</v>
      </c>
      <c r="C1172" s="108" t="s">
        <v>3574</v>
      </c>
      <c r="D1172" s="123">
        <v>36782</v>
      </c>
      <c r="E1172" s="109" t="s">
        <v>477</v>
      </c>
      <c r="F1172" s="109" t="s">
        <v>268</v>
      </c>
      <c r="G1172" s="120" t="s">
        <v>3573</v>
      </c>
      <c r="H1172" s="108" t="s">
        <v>103</v>
      </c>
      <c r="I1172" s="116" t="s">
        <v>123</v>
      </c>
      <c r="J1172" s="120" t="s">
        <v>4643</v>
      </c>
      <c r="K1172" s="108" t="s">
        <v>103</v>
      </c>
      <c r="L1172" s="116" t="s">
        <v>123</v>
      </c>
      <c r="M1172" s="120" t="s">
        <v>3575</v>
      </c>
      <c r="N1172" s="108"/>
      <c r="O1172" s="116"/>
      <c r="P1172" s="120"/>
      <c r="Q1172" s="108"/>
      <c r="R1172" s="116"/>
      <c r="S1172" s="120"/>
      <c r="T1172" s="108"/>
      <c r="U1172" s="116"/>
      <c r="V1172" s="120"/>
      <c r="W1172" s="108"/>
      <c r="X1172" s="116"/>
      <c r="Y1172" s="120"/>
      <c r="Z1172" s="108"/>
      <c r="AA1172" s="116"/>
      <c r="AB1172" s="120"/>
      <c r="AC1172" s="108"/>
      <c r="AD1172" s="116"/>
      <c r="AE1172" s="120"/>
      <c r="AF1172" s="108"/>
      <c r="AG1172" s="116"/>
      <c r="AH1172" s="120"/>
      <c r="AI1172" s="108"/>
      <c r="AJ1172" s="116"/>
      <c r="AK1172" s="120"/>
      <c r="AL1172" s="108"/>
      <c r="AM1172" s="116"/>
      <c r="AN1172" s="120"/>
      <c r="AO1172" s="108"/>
      <c r="AP1172" s="108"/>
      <c r="AQ1172" s="108"/>
      <c r="AR1172" s="108"/>
      <c r="AS1172" s="108"/>
      <c r="AT1172" s="108"/>
      <c r="AU1172" s="108"/>
      <c r="AV1172" s="108"/>
      <c r="AW1172" s="108"/>
      <c r="AX1172" s="108"/>
      <c r="AY1172" s="108"/>
      <c r="AZ1172" s="108"/>
      <c r="BA1172" s="108"/>
      <c r="BB1172" s="108"/>
      <c r="BC1172" s="108"/>
      <c r="BD1172" s="108"/>
      <c r="BE1172" s="108"/>
      <c r="BF1172" s="108"/>
      <c r="BG1172" s="108"/>
      <c r="BH1172" s="108"/>
      <c r="BI1172" s="108"/>
      <c r="BJ1172" s="108"/>
      <c r="BK1172" s="108"/>
      <c r="BL1172" s="108"/>
      <c r="BM1172" s="108"/>
      <c r="BN1172" s="108"/>
      <c r="BO1172" s="108"/>
      <c r="BP1172" s="108"/>
      <c r="BQ1172" s="108"/>
      <c r="BR1172" s="108"/>
      <c r="BS1172" s="108"/>
      <c r="BT1172" s="108"/>
      <c r="BU1172" s="108"/>
      <c r="BV1172" s="108"/>
      <c r="BW1172" s="108"/>
      <c r="BX1172" s="108"/>
      <c r="BY1172" s="108"/>
      <c r="BZ1172" s="108"/>
      <c r="CA1172" s="108"/>
      <c r="CB1172" s="108"/>
      <c r="CC1172" s="108"/>
      <c r="CD1172" s="108"/>
      <c r="CE1172" s="108"/>
      <c r="CF1172" s="108"/>
      <c r="CG1172" s="108"/>
      <c r="CH1172" s="108"/>
      <c r="CI1172" s="108"/>
      <c r="CJ1172" s="108"/>
      <c r="CK1172" s="108"/>
      <c r="CL1172" s="108"/>
      <c r="CM1172" s="108"/>
      <c r="CN1172" s="108"/>
      <c r="CO1172" s="108"/>
      <c r="CP1172" s="108"/>
      <c r="CQ1172" s="108"/>
      <c r="CR1172" s="108"/>
      <c r="CS1172" s="108"/>
      <c r="CT1172" s="108"/>
      <c r="CU1172" s="108"/>
      <c r="CV1172" s="108"/>
      <c r="CW1172" s="108"/>
      <c r="CX1172" s="108"/>
      <c r="CY1172" s="108"/>
      <c r="CZ1172" s="108"/>
      <c r="DA1172" s="108"/>
      <c r="DB1172" s="108"/>
      <c r="DC1172" s="108"/>
      <c r="DD1172" s="108"/>
      <c r="DE1172" s="108"/>
      <c r="DF1172" s="108"/>
      <c r="DG1172" s="108"/>
      <c r="DH1172" s="108"/>
      <c r="DI1172" s="108"/>
      <c r="DJ1172" s="108"/>
      <c r="DK1172" s="108"/>
      <c r="DL1172" s="108"/>
      <c r="DM1172" s="108"/>
      <c r="DN1172" s="108"/>
      <c r="DO1172" s="108"/>
      <c r="DP1172" s="108"/>
      <c r="DQ1172" s="108"/>
      <c r="DR1172" s="108"/>
      <c r="DS1172" s="108"/>
      <c r="DT1172" s="108"/>
      <c r="DU1172" s="108"/>
      <c r="DV1172" s="108"/>
      <c r="DW1172" s="108"/>
      <c r="DX1172" s="108"/>
      <c r="DY1172" s="108"/>
      <c r="DZ1172" s="108"/>
      <c r="EA1172" s="108"/>
      <c r="EB1172" s="108"/>
      <c r="EC1172" s="108"/>
      <c r="ED1172" s="108"/>
      <c r="EE1172" s="108"/>
      <c r="EF1172" s="108"/>
      <c r="EG1172" s="108"/>
      <c r="EH1172" s="108"/>
      <c r="EI1172" s="108"/>
      <c r="EJ1172" s="108"/>
      <c r="EK1172" s="108"/>
      <c r="EL1172" s="108"/>
      <c r="EM1172" s="108"/>
      <c r="EN1172" s="108"/>
      <c r="EO1172" s="108"/>
      <c r="EP1172" s="108"/>
      <c r="EQ1172" s="108"/>
      <c r="ER1172" s="108"/>
      <c r="ES1172" s="108"/>
      <c r="ET1172" s="108"/>
      <c r="EU1172" s="108"/>
      <c r="EV1172" s="108"/>
      <c r="EW1172" s="108"/>
      <c r="EX1172" s="108"/>
      <c r="EY1172" s="108"/>
      <c r="EZ1172" s="108"/>
      <c r="FA1172" s="108"/>
      <c r="FB1172" s="108"/>
      <c r="FC1172" s="108"/>
      <c r="FD1172" s="108"/>
      <c r="FE1172" s="108"/>
      <c r="FF1172" s="108"/>
      <c r="FG1172" s="108"/>
      <c r="FH1172" s="108"/>
      <c r="FI1172" s="108"/>
      <c r="FJ1172" s="108"/>
      <c r="FK1172" s="108"/>
      <c r="FL1172" s="108"/>
      <c r="FM1172" s="108"/>
      <c r="FN1172" s="108"/>
      <c r="FO1172" s="108"/>
      <c r="FP1172" s="108"/>
      <c r="FQ1172" s="108"/>
      <c r="FR1172" s="108"/>
      <c r="FS1172" s="108"/>
      <c r="FT1172" s="108"/>
      <c r="FU1172" s="108"/>
      <c r="FV1172" s="108"/>
      <c r="FW1172" s="108"/>
      <c r="FX1172" s="108"/>
      <c r="FY1172" s="108"/>
      <c r="FZ1172" s="108"/>
      <c r="GA1172" s="108"/>
      <c r="GB1172" s="108"/>
      <c r="GC1172" s="108"/>
      <c r="GD1172" s="108"/>
      <c r="GE1172" s="108"/>
      <c r="GF1172" s="108"/>
      <c r="GG1172" s="108"/>
      <c r="GH1172" s="108"/>
      <c r="GI1172" s="108"/>
      <c r="GJ1172" s="108"/>
      <c r="GK1172" s="108"/>
      <c r="GL1172" s="108"/>
      <c r="GM1172" s="108"/>
      <c r="GN1172" s="108"/>
      <c r="GO1172" s="108"/>
      <c r="GP1172" s="108"/>
      <c r="GQ1172" s="108"/>
      <c r="GR1172" s="108"/>
      <c r="GS1172" s="108"/>
      <c r="GT1172" s="108"/>
      <c r="GU1172" s="108"/>
      <c r="GV1172" s="108"/>
      <c r="GW1172" s="108"/>
      <c r="GX1172" s="108"/>
      <c r="GY1172" s="108"/>
      <c r="GZ1172" s="108"/>
      <c r="HA1172" s="108"/>
      <c r="HB1172" s="108"/>
      <c r="HC1172" s="108"/>
      <c r="HD1172" s="108"/>
      <c r="HE1172" s="108"/>
      <c r="HF1172" s="108"/>
      <c r="HG1172" s="108"/>
      <c r="HH1172" s="108"/>
      <c r="HI1172" s="108"/>
      <c r="HJ1172" s="108"/>
      <c r="HK1172" s="108"/>
      <c r="HL1172" s="108"/>
      <c r="HM1172" s="108"/>
      <c r="HN1172" s="108"/>
      <c r="HO1172" s="108"/>
      <c r="HP1172" s="108"/>
      <c r="HQ1172" s="108"/>
      <c r="HR1172" s="108"/>
      <c r="HS1172" s="108"/>
      <c r="HT1172" s="108"/>
      <c r="HU1172" s="108"/>
      <c r="HV1172" s="108"/>
      <c r="HW1172" s="108"/>
      <c r="HX1172" s="108"/>
      <c r="HY1172" s="108"/>
      <c r="HZ1172" s="108"/>
      <c r="IA1172" s="108"/>
      <c r="IB1172" s="108"/>
      <c r="IC1172" s="108"/>
      <c r="ID1172" s="108"/>
      <c r="IE1172" s="108"/>
      <c r="IF1172" s="108"/>
      <c r="IG1172" s="108"/>
      <c r="IH1172" s="108"/>
      <c r="II1172" s="108"/>
      <c r="IJ1172" s="108"/>
      <c r="IK1172" s="108"/>
      <c r="IL1172" s="108"/>
      <c r="IM1172" s="108"/>
      <c r="IN1172" s="108"/>
      <c r="IO1172" s="108"/>
      <c r="IP1172" s="108"/>
      <c r="IQ1172" s="108"/>
      <c r="IR1172" s="108"/>
      <c r="IS1172" s="108"/>
      <c r="IT1172" s="108"/>
      <c r="IU1172" s="108"/>
      <c r="IV1172" s="108"/>
    </row>
    <row r="1173" spans="1:256" s="108" customFormat="1" x14ac:dyDescent="0.2">
      <c r="A1173" s="108" t="s">
        <v>133</v>
      </c>
      <c r="B1173" s="108" t="s">
        <v>134</v>
      </c>
      <c r="C1173" s="108" t="s">
        <v>135</v>
      </c>
      <c r="D1173" s="123">
        <v>34957</v>
      </c>
      <c r="E1173" s="116" t="s">
        <v>136</v>
      </c>
      <c r="F1173" s="120" t="s">
        <v>5054</v>
      </c>
      <c r="G1173" s="120"/>
      <c r="H1173" s="108" t="s">
        <v>133</v>
      </c>
      <c r="I1173" s="108" t="s">
        <v>134</v>
      </c>
      <c r="J1173" s="120"/>
      <c r="K1173" s="108" t="s">
        <v>133</v>
      </c>
      <c r="L1173" s="108" t="s">
        <v>134</v>
      </c>
      <c r="M1173" s="120"/>
      <c r="N1173" s="108" t="s">
        <v>133</v>
      </c>
      <c r="O1173" s="108" t="s">
        <v>134</v>
      </c>
      <c r="P1173" s="120"/>
      <c r="Q1173" s="108" t="s">
        <v>133</v>
      </c>
      <c r="R1173" s="108" t="s">
        <v>134</v>
      </c>
      <c r="S1173" s="120"/>
      <c r="T1173" s="108" t="s">
        <v>133</v>
      </c>
      <c r="U1173" s="108" t="s">
        <v>134</v>
      </c>
      <c r="V1173" s="120"/>
      <c r="W1173" s="108" t="s">
        <v>133</v>
      </c>
      <c r="X1173" s="108" t="s">
        <v>134</v>
      </c>
      <c r="Y1173" s="120"/>
      <c r="AB1173" s="120"/>
      <c r="AE1173" s="120"/>
    </row>
    <row r="1174" spans="1:256" s="108" customFormat="1" x14ac:dyDescent="0.2">
      <c r="A1174" s="108" t="s">
        <v>450</v>
      </c>
      <c r="B1174" s="108" t="s">
        <v>185</v>
      </c>
      <c r="C1174" s="108" t="s">
        <v>1727</v>
      </c>
      <c r="D1174" s="123">
        <v>33444</v>
      </c>
      <c r="E1174" s="109" t="s">
        <v>1728</v>
      </c>
      <c r="F1174" s="109" t="s">
        <v>3427</v>
      </c>
      <c r="G1174" s="120"/>
      <c r="H1174" s="108" t="s">
        <v>450</v>
      </c>
      <c r="I1174" s="116" t="s">
        <v>185</v>
      </c>
      <c r="J1174" s="120"/>
      <c r="K1174" s="108" t="s">
        <v>450</v>
      </c>
      <c r="L1174" s="116" t="s">
        <v>227</v>
      </c>
      <c r="M1174" s="120"/>
      <c r="N1174" s="108" t="s">
        <v>450</v>
      </c>
      <c r="O1174" s="116" t="s">
        <v>123</v>
      </c>
      <c r="P1174" s="120"/>
      <c r="Q1174" s="108" t="s">
        <v>450</v>
      </c>
      <c r="R1174" s="116" t="s">
        <v>123</v>
      </c>
      <c r="S1174" s="120"/>
      <c r="T1174" s="108" t="s">
        <v>450</v>
      </c>
      <c r="U1174" s="116" t="s">
        <v>123</v>
      </c>
      <c r="V1174" s="120"/>
      <c r="W1174" s="108" t="s">
        <v>450</v>
      </c>
      <c r="X1174" s="116" t="s">
        <v>123</v>
      </c>
      <c r="Y1174" s="120"/>
      <c r="Z1174" s="108" t="s">
        <v>450</v>
      </c>
      <c r="AA1174" s="116" t="s">
        <v>123</v>
      </c>
      <c r="AB1174" s="120"/>
      <c r="AC1174" s="108" t="s">
        <v>450</v>
      </c>
      <c r="AD1174" s="116" t="s">
        <v>123</v>
      </c>
      <c r="AE1174" s="120"/>
      <c r="AF1174" s="108" t="s">
        <v>450</v>
      </c>
      <c r="AG1174" s="116" t="s">
        <v>123</v>
      </c>
      <c r="AH1174" s="120"/>
      <c r="AI1174" s="108" t="s">
        <v>450</v>
      </c>
      <c r="AJ1174" s="116" t="s">
        <v>123</v>
      </c>
      <c r="AK1174" s="120"/>
      <c r="AM1174" s="116"/>
      <c r="AN1174" s="120"/>
      <c r="AP1174" s="116"/>
      <c r="AQ1174" s="120"/>
      <c r="AS1174" s="116"/>
      <c r="AT1174" s="120"/>
      <c r="AV1174" s="116"/>
      <c r="AW1174" s="120"/>
      <c r="AY1174" s="116"/>
      <c r="AZ1174" s="120"/>
      <c r="BB1174" s="109"/>
      <c r="BC1174" s="109"/>
      <c r="BE1174" s="109"/>
      <c r="BF1174" s="109"/>
      <c r="BH1174" s="109"/>
      <c r="BI1174" s="109"/>
      <c r="BK1174" s="109"/>
      <c r="BL1174" s="109"/>
      <c r="BN1174" s="109"/>
      <c r="BO1174" s="120"/>
      <c r="BR1174" s="120"/>
      <c r="BS1174" s="120"/>
      <c r="BT1174" s="120"/>
      <c r="BU1174" s="120"/>
      <c r="BW1174" s="116"/>
      <c r="BX1174" s="116"/>
    </row>
    <row r="1175" spans="1:256" s="108" customFormat="1" x14ac:dyDescent="0.2">
      <c r="A1175" s="108" t="s">
        <v>147</v>
      </c>
      <c r="B1175" s="108" t="s">
        <v>432</v>
      </c>
      <c r="C1175" s="108" t="s">
        <v>504</v>
      </c>
      <c r="D1175" s="123">
        <v>36913</v>
      </c>
      <c r="E1175" s="109" t="s">
        <v>144</v>
      </c>
      <c r="F1175" s="120" t="s">
        <v>506</v>
      </c>
      <c r="G1175" s="120"/>
      <c r="H1175" s="108" t="s">
        <v>147</v>
      </c>
      <c r="I1175" s="108" t="s">
        <v>432</v>
      </c>
      <c r="J1175" s="120"/>
      <c r="M1175" s="120"/>
      <c r="P1175" s="120"/>
      <c r="S1175" s="120"/>
      <c r="V1175" s="120"/>
      <c r="Y1175" s="120"/>
      <c r="AB1175" s="120"/>
      <c r="AE1175" s="120"/>
      <c r="BB1175" s="116"/>
      <c r="BC1175" s="120"/>
      <c r="BE1175" s="116"/>
      <c r="BF1175" s="120"/>
      <c r="BH1175" s="116"/>
      <c r="BI1175" s="120"/>
      <c r="BK1175" s="116"/>
      <c r="BL1175" s="120"/>
      <c r="BN1175" s="116"/>
      <c r="BO1175" s="120"/>
      <c r="BR1175" s="120"/>
      <c r="BS1175" s="116"/>
      <c r="BT1175" s="116"/>
      <c r="BU1175" s="116"/>
      <c r="BV1175" s="116"/>
      <c r="BW1175" s="116"/>
      <c r="BX1175" s="116"/>
    </row>
    <row r="1176" spans="1:256" s="108" customFormat="1" x14ac:dyDescent="0.2">
      <c r="A1176" s="108" t="s">
        <v>133</v>
      </c>
      <c r="B1176" s="108" t="s">
        <v>170</v>
      </c>
      <c r="C1176" s="108" t="s">
        <v>4050</v>
      </c>
      <c r="D1176" s="123">
        <v>37716</v>
      </c>
      <c r="E1176" s="109" t="s">
        <v>5055</v>
      </c>
      <c r="F1176" s="120"/>
      <c r="G1176" s="120"/>
      <c r="J1176" s="120"/>
      <c r="M1176" s="120"/>
      <c r="P1176" s="120"/>
      <c r="S1176" s="120"/>
      <c r="V1176" s="120"/>
      <c r="Y1176" s="120"/>
      <c r="AB1176" s="120"/>
      <c r="AE1176" s="120"/>
    </row>
    <row r="1177" spans="1:256" s="108" customFormat="1" x14ac:dyDescent="0.2">
      <c r="A1177" s="108" t="s">
        <v>399</v>
      </c>
      <c r="B1177" s="108" t="s">
        <v>123</v>
      </c>
      <c r="C1177" s="108" t="s">
        <v>3223</v>
      </c>
      <c r="D1177" s="123">
        <v>36681</v>
      </c>
      <c r="E1177" s="109" t="s">
        <v>698</v>
      </c>
      <c r="F1177" s="109" t="s">
        <v>114</v>
      </c>
      <c r="G1177" s="120" t="s">
        <v>167</v>
      </c>
      <c r="H1177" s="108" t="s">
        <v>399</v>
      </c>
      <c r="I1177" s="116" t="s">
        <v>123</v>
      </c>
      <c r="J1177" s="120" t="s">
        <v>141</v>
      </c>
      <c r="K1177" s="108" t="s">
        <v>399</v>
      </c>
      <c r="L1177" s="116" t="s">
        <v>123</v>
      </c>
      <c r="M1177" s="120" t="s">
        <v>141</v>
      </c>
      <c r="O1177" s="116"/>
      <c r="P1177" s="120"/>
      <c r="R1177" s="116"/>
      <c r="S1177" s="120"/>
      <c r="U1177" s="116"/>
      <c r="V1177" s="120"/>
      <c r="X1177" s="116"/>
      <c r="Y1177" s="120"/>
      <c r="AA1177" s="116"/>
      <c r="AB1177" s="120"/>
      <c r="AD1177" s="116"/>
      <c r="AE1177" s="120"/>
      <c r="AG1177" s="116"/>
      <c r="AH1177" s="120"/>
      <c r="AJ1177" s="116"/>
      <c r="AK1177" s="120"/>
      <c r="AM1177" s="116"/>
      <c r="AN1177" s="120"/>
    </row>
    <row r="1178" spans="1:256" s="108" customFormat="1" x14ac:dyDescent="0.2">
      <c r="A1178" s="108" t="s">
        <v>445</v>
      </c>
      <c r="B1178" s="108" t="s">
        <v>306</v>
      </c>
      <c r="C1178" s="108" t="s">
        <v>4003</v>
      </c>
      <c r="D1178" s="123">
        <v>36946</v>
      </c>
      <c r="E1178" s="109" t="s">
        <v>172</v>
      </c>
      <c r="F1178" s="120"/>
      <c r="G1178" s="120"/>
      <c r="J1178" s="120"/>
      <c r="M1178" s="120"/>
      <c r="P1178" s="120"/>
      <c r="S1178" s="120"/>
      <c r="V1178" s="120"/>
      <c r="Y1178" s="120"/>
      <c r="AB1178" s="120"/>
      <c r="AE1178" s="120"/>
    </row>
    <row r="1179" spans="1:256" s="108" customFormat="1" x14ac:dyDescent="0.2">
      <c r="A1179" s="108" t="s">
        <v>575</v>
      </c>
      <c r="B1179" s="108" t="s">
        <v>118</v>
      </c>
      <c r="C1179" s="108" t="s">
        <v>3293</v>
      </c>
      <c r="D1179" s="123">
        <v>36657</v>
      </c>
      <c r="E1179" s="116" t="s">
        <v>473</v>
      </c>
      <c r="F1179" s="120" t="s">
        <v>473</v>
      </c>
      <c r="G1179" s="120" t="s">
        <v>240</v>
      </c>
      <c r="H1179" s="108" t="s">
        <v>313</v>
      </c>
      <c r="I1179" s="108" t="s">
        <v>118</v>
      </c>
      <c r="J1179" s="120" t="s">
        <v>249</v>
      </c>
      <c r="K1179" s="108" t="s">
        <v>575</v>
      </c>
      <c r="L1179" s="108" t="s">
        <v>118</v>
      </c>
      <c r="M1179" s="120" t="s">
        <v>785</v>
      </c>
      <c r="N1179" s="108" t="s">
        <v>313</v>
      </c>
      <c r="O1179" s="108" t="s">
        <v>118</v>
      </c>
      <c r="P1179" s="120" t="s">
        <v>240</v>
      </c>
      <c r="Q1179" s="108" t="s">
        <v>288</v>
      </c>
      <c r="R1179" s="108" t="s">
        <v>118</v>
      </c>
      <c r="S1179" s="120" t="s">
        <v>266</v>
      </c>
      <c r="V1179" s="120"/>
      <c r="Y1179" s="120"/>
      <c r="AB1179" s="120"/>
      <c r="AE1179" s="120"/>
    </row>
    <row r="1180" spans="1:256" s="108" customFormat="1" x14ac:dyDescent="0.2">
      <c r="A1180" s="108" t="s">
        <v>103</v>
      </c>
      <c r="B1180" s="108" t="s">
        <v>134</v>
      </c>
      <c r="C1180" s="108" t="s">
        <v>2097</v>
      </c>
      <c r="D1180" s="123">
        <v>35059</v>
      </c>
      <c r="E1180" s="116" t="s">
        <v>706</v>
      </c>
      <c r="F1180" s="120" t="s">
        <v>621</v>
      </c>
      <c r="G1180" s="120" t="s">
        <v>2096</v>
      </c>
      <c r="H1180" s="109" t="s">
        <v>1622</v>
      </c>
      <c r="I1180" s="108" t="s">
        <v>134</v>
      </c>
      <c r="J1180" s="120" t="s">
        <v>4516</v>
      </c>
      <c r="K1180" s="109"/>
      <c r="M1180" s="120"/>
      <c r="P1180" s="120"/>
      <c r="Q1180" s="108" t="s">
        <v>103</v>
      </c>
      <c r="R1180" s="108" t="s">
        <v>324</v>
      </c>
      <c r="S1180" s="120" t="s">
        <v>124</v>
      </c>
      <c r="T1180" s="108" t="s">
        <v>103</v>
      </c>
      <c r="U1180" s="108" t="s">
        <v>324</v>
      </c>
      <c r="V1180" s="120" t="s">
        <v>2000</v>
      </c>
      <c r="Y1180" s="120"/>
      <c r="AB1180" s="120"/>
      <c r="AE1180" s="120"/>
    </row>
    <row r="1181" spans="1:256" ht="12.75" customHeight="1" x14ac:dyDescent="0.2">
      <c r="A1181" s="108" t="s">
        <v>450</v>
      </c>
      <c r="B1181" s="108" t="s">
        <v>128</v>
      </c>
      <c r="C1181" s="108" t="s">
        <v>2215</v>
      </c>
      <c r="D1181" s="123">
        <v>36362</v>
      </c>
      <c r="E1181" s="116" t="s">
        <v>677</v>
      </c>
      <c r="F1181" s="120" t="s">
        <v>553</v>
      </c>
      <c r="G1181" s="120"/>
      <c r="H1181" s="108" t="s">
        <v>450</v>
      </c>
      <c r="I1181" s="108" t="s">
        <v>128</v>
      </c>
      <c r="J1181" s="120"/>
      <c r="K1181" s="108" t="s">
        <v>450</v>
      </c>
      <c r="L1181" s="108" t="s">
        <v>128</v>
      </c>
      <c r="M1181" s="120"/>
      <c r="N1181" s="108" t="s">
        <v>450</v>
      </c>
      <c r="O1181" s="108" t="s">
        <v>128</v>
      </c>
      <c r="P1181" s="120"/>
      <c r="Q1181" s="108" t="s">
        <v>450</v>
      </c>
      <c r="R1181" s="108" t="s">
        <v>128</v>
      </c>
      <c r="S1181" s="120"/>
      <c r="T1181" s="108"/>
      <c r="U1181" s="108"/>
      <c r="V1181" s="120"/>
      <c r="W1181" s="108"/>
      <c r="X1181" s="108"/>
      <c r="Y1181" s="120"/>
      <c r="Z1181" s="108"/>
      <c r="AA1181" s="108"/>
      <c r="AB1181" s="120"/>
      <c r="AC1181" s="108"/>
      <c r="AD1181" s="108"/>
      <c r="AE1181" s="120"/>
      <c r="AF1181" s="108"/>
      <c r="AG1181" s="108"/>
      <c r="AH1181" s="108"/>
      <c r="AI1181" s="108"/>
      <c r="AJ1181" s="108"/>
      <c r="AK1181" s="108"/>
      <c r="AL1181" s="108"/>
      <c r="AM1181" s="108"/>
      <c r="AN1181" s="108"/>
      <c r="AO1181" s="108"/>
      <c r="AP1181" s="108"/>
      <c r="AQ1181" s="108"/>
      <c r="AR1181" s="108"/>
      <c r="AS1181" s="108"/>
      <c r="AT1181" s="108"/>
      <c r="AU1181" s="108"/>
      <c r="AV1181" s="108"/>
      <c r="AW1181" s="108"/>
      <c r="AX1181" s="108"/>
      <c r="AY1181" s="108"/>
      <c r="AZ1181" s="108"/>
      <c r="BA1181" s="108"/>
      <c r="BB1181" s="108"/>
      <c r="BC1181" s="108"/>
      <c r="BD1181" s="108"/>
      <c r="BE1181" s="108"/>
      <c r="BF1181" s="108"/>
      <c r="BG1181" s="108"/>
      <c r="BH1181" s="108"/>
      <c r="BI1181" s="108"/>
      <c r="BJ1181" s="108"/>
      <c r="BK1181" s="108"/>
      <c r="BL1181" s="108"/>
      <c r="BM1181" s="108"/>
      <c r="BN1181" s="108"/>
      <c r="BO1181" s="108"/>
      <c r="BP1181" s="108"/>
      <c r="BQ1181" s="108"/>
      <c r="BR1181" s="108"/>
      <c r="BS1181" s="108"/>
      <c r="BT1181" s="108"/>
      <c r="BU1181" s="108"/>
      <c r="BV1181" s="108"/>
      <c r="BW1181" s="108"/>
      <c r="BX1181" s="108"/>
      <c r="BY1181" s="108"/>
      <c r="BZ1181" s="108"/>
      <c r="CA1181" s="108"/>
      <c r="CB1181" s="108"/>
      <c r="CC1181" s="108"/>
      <c r="CD1181" s="108"/>
      <c r="CE1181" s="108"/>
      <c r="CF1181" s="108"/>
      <c r="CG1181" s="108"/>
      <c r="CH1181" s="108"/>
      <c r="CI1181" s="108"/>
      <c r="CJ1181" s="108"/>
      <c r="CK1181" s="108"/>
      <c r="CL1181" s="108"/>
      <c r="CM1181" s="108"/>
      <c r="CN1181" s="108"/>
      <c r="CO1181" s="108"/>
      <c r="CP1181" s="108"/>
      <c r="CQ1181" s="108"/>
      <c r="CR1181" s="108"/>
      <c r="CS1181" s="108"/>
      <c r="CT1181" s="108"/>
      <c r="CU1181" s="108"/>
      <c r="CV1181" s="108"/>
      <c r="CW1181" s="108"/>
      <c r="CX1181" s="108"/>
      <c r="CY1181" s="108"/>
      <c r="CZ1181" s="108"/>
      <c r="DA1181" s="108"/>
      <c r="DB1181" s="108"/>
      <c r="DC1181" s="108"/>
      <c r="DD1181" s="108"/>
      <c r="DE1181" s="108"/>
      <c r="DF1181" s="108"/>
      <c r="DG1181" s="108"/>
      <c r="DH1181" s="108"/>
      <c r="DI1181" s="108"/>
      <c r="DJ1181" s="108"/>
      <c r="DK1181" s="108"/>
      <c r="DL1181" s="108"/>
      <c r="DM1181" s="108"/>
      <c r="DN1181" s="108"/>
      <c r="DO1181" s="108"/>
      <c r="DP1181" s="108"/>
      <c r="DQ1181" s="108"/>
      <c r="DR1181" s="108"/>
      <c r="DS1181" s="108"/>
      <c r="DT1181" s="108"/>
      <c r="DU1181" s="108"/>
      <c r="DV1181" s="108"/>
      <c r="DW1181" s="108"/>
      <c r="DX1181" s="108"/>
      <c r="DY1181" s="108"/>
      <c r="DZ1181" s="108"/>
      <c r="EA1181" s="108"/>
      <c r="EB1181" s="108"/>
      <c r="EC1181" s="108"/>
      <c r="ED1181" s="108"/>
      <c r="EE1181" s="108"/>
      <c r="EF1181" s="108"/>
      <c r="EG1181" s="108"/>
      <c r="EH1181" s="108"/>
      <c r="EI1181" s="108"/>
      <c r="EJ1181" s="108"/>
      <c r="EK1181" s="108"/>
      <c r="EL1181" s="108"/>
      <c r="EM1181" s="108"/>
      <c r="EN1181" s="108"/>
      <c r="EO1181" s="108"/>
      <c r="EP1181" s="108"/>
      <c r="EQ1181" s="108"/>
      <c r="ER1181" s="108"/>
      <c r="ES1181" s="108"/>
      <c r="ET1181" s="108"/>
      <c r="EU1181" s="108"/>
      <c r="EV1181" s="108"/>
      <c r="EW1181" s="108"/>
      <c r="EX1181" s="108"/>
      <c r="EY1181" s="108"/>
      <c r="EZ1181" s="108"/>
      <c r="FA1181" s="108"/>
      <c r="FB1181" s="108"/>
      <c r="FC1181" s="108"/>
      <c r="FD1181" s="108"/>
      <c r="FE1181" s="108"/>
      <c r="FF1181" s="108"/>
      <c r="FG1181" s="108"/>
      <c r="FH1181" s="108"/>
      <c r="FI1181" s="108"/>
      <c r="FJ1181" s="108"/>
      <c r="FK1181" s="108"/>
      <c r="FL1181" s="108"/>
      <c r="FM1181" s="108"/>
      <c r="FN1181" s="108"/>
      <c r="FO1181" s="108"/>
      <c r="FP1181" s="108"/>
      <c r="FQ1181" s="108"/>
      <c r="FR1181" s="108"/>
      <c r="FS1181" s="108"/>
      <c r="FT1181" s="108"/>
      <c r="FU1181" s="108"/>
      <c r="FV1181" s="108"/>
      <c r="FW1181" s="108"/>
      <c r="FX1181" s="108"/>
      <c r="FY1181" s="108"/>
      <c r="FZ1181" s="108"/>
      <c r="GA1181" s="108"/>
      <c r="GB1181" s="108"/>
      <c r="GC1181" s="108"/>
      <c r="GD1181" s="108"/>
      <c r="GE1181" s="108"/>
      <c r="GF1181" s="108"/>
      <c r="GG1181" s="108"/>
      <c r="GH1181" s="108"/>
      <c r="GI1181" s="108"/>
      <c r="GJ1181" s="108"/>
      <c r="GK1181" s="108"/>
      <c r="GL1181" s="108"/>
      <c r="GM1181" s="108"/>
      <c r="GN1181" s="108"/>
      <c r="GO1181" s="108"/>
      <c r="GP1181" s="108"/>
      <c r="GQ1181" s="108"/>
      <c r="GR1181" s="108"/>
      <c r="GS1181" s="108"/>
      <c r="GT1181" s="108"/>
      <c r="GU1181" s="108"/>
      <c r="GV1181" s="108"/>
      <c r="GW1181" s="108"/>
      <c r="GX1181" s="108"/>
      <c r="GY1181" s="108"/>
      <c r="GZ1181" s="108"/>
      <c r="HA1181" s="108"/>
      <c r="HB1181" s="108"/>
      <c r="HC1181" s="108"/>
      <c r="HD1181" s="108"/>
      <c r="HE1181" s="108"/>
      <c r="HF1181" s="108"/>
      <c r="HG1181" s="108"/>
      <c r="HH1181" s="108"/>
      <c r="HI1181" s="108"/>
      <c r="HJ1181" s="108"/>
      <c r="HK1181" s="108"/>
      <c r="HL1181" s="108"/>
      <c r="HM1181" s="108"/>
      <c r="HN1181" s="108"/>
      <c r="HO1181" s="108"/>
      <c r="HP1181" s="108"/>
      <c r="HQ1181" s="108"/>
      <c r="HR1181" s="108"/>
      <c r="HS1181" s="108"/>
      <c r="HT1181" s="108"/>
      <c r="HU1181" s="108"/>
      <c r="HV1181" s="108"/>
      <c r="HW1181" s="108"/>
      <c r="HX1181" s="108"/>
      <c r="HY1181" s="108"/>
      <c r="HZ1181" s="108"/>
      <c r="IA1181" s="108"/>
      <c r="IB1181" s="108"/>
      <c r="IC1181" s="108"/>
      <c r="ID1181" s="108"/>
      <c r="IE1181" s="108"/>
      <c r="IF1181" s="108"/>
      <c r="IG1181" s="108"/>
      <c r="IH1181" s="108"/>
      <c r="II1181" s="108"/>
      <c r="IJ1181" s="108"/>
      <c r="IK1181" s="108"/>
      <c r="IL1181" s="108"/>
      <c r="IM1181" s="108"/>
      <c r="IN1181" s="108"/>
      <c r="IO1181" s="108"/>
      <c r="IP1181" s="108"/>
      <c r="IQ1181" s="108"/>
      <c r="IR1181" s="108"/>
      <c r="IS1181" s="108"/>
      <c r="IT1181" s="108"/>
      <c r="IU1181" s="108"/>
      <c r="IV1181" s="108"/>
    </row>
    <row r="1182" spans="1:256" s="108" customFormat="1" x14ac:dyDescent="0.2">
      <c r="A1182" s="108" t="s">
        <v>212</v>
      </c>
      <c r="B1182" s="108" t="s">
        <v>123</v>
      </c>
      <c r="C1182" s="108" t="s">
        <v>700</v>
      </c>
      <c r="D1182" s="123">
        <v>36114</v>
      </c>
      <c r="E1182" s="116" t="s">
        <v>473</v>
      </c>
      <c r="F1182" s="120" t="s">
        <v>473</v>
      </c>
      <c r="G1182" s="120" t="s">
        <v>276</v>
      </c>
      <c r="H1182" s="108" t="s">
        <v>212</v>
      </c>
      <c r="I1182" s="108" t="s">
        <v>123</v>
      </c>
      <c r="J1182" s="120" t="s">
        <v>276</v>
      </c>
      <c r="K1182" s="108" t="s">
        <v>212</v>
      </c>
      <c r="L1182" s="108" t="s">
        <v>123</v>
      </c>
      <c r="M1182" s="120" t="s">
        <v>701</v>
      </c>
      <c r="N1182" s="108" t="s">
        <v>212</v>
      </c>
      <c r="O1182" s="108" t="s">
        <v>123</v>
      </c>
      <c r="P1182" s="120" t="s">
        <v>196</v>
      </c>
      <c r="Q1182" s="108" t="s">
        <v>1774</v>
      </c>
      <c r="R1182" s="108" t="s">
        <v>123</v>
      </c>
      <c r="S1182" s="120" t="s">
        <v>598</v>
      </c>
      <c r="V1182" s="120"/>
      <c r="Y1182" s="120"/>
      <c r="AB1182" s="120"/>
      <c r="AE1182" s="120"/>
    </row>
    <row r="1183" spans="1:256" s="108" customFormat="1" x14ac:dyDescent="0.2">
      <c r="A1183" s="108" t="s">
        <v>212</v>
      </c>
      <c r="B1183" s="108" t="s">
        <v>227</v>
      </c>
      <c r="C1183" s="108" t="s">
        <v>3805</v>
      </c>
      <c r="D1183" s="123">
        <v>35655</v>
      </c>
      <c r="E1183" s="116" t="s">
        <v>121</v>
      </c>
      <c r="F1183" s="120" t="s">
        <v>490</v>
      </c>
      <c r="G1183" s="120" t="s">
        <v>269</v>
      </c>
      <c r="H1183" s="108" t="s">
        <v>214</v>
      </c>
      <c r="I1183" s="108" t="s">
        <v>252</v>
      </c>
      <c r="J1183" s="120" t="s">
        <v>228</v>
      </c>
      <c r="K1183" s="108" t="s">
        <v>3811</v>
      </c>
      <c r="L1183" s="108" t="s">
        <v>252</v>
      </c>
      <c r="M1183" s="120" t="s">
        <v>1647</v>
      </c>
      <c r="N1183" s="108" t="s">
        <v>238</v>
      </c>
      <c r="O1183" s="108" t="s">
        <v>252</v>
      </c>
      <c r="P1183" s="120" t="s">
        <v>203</v>
      </c>
      <c r="Q1183" s="108" t="s">
        <v>194</v>
      </c>
      <c r="R1183" s="108" t="s">
        <v>252</v>
      </c>
      <c r="S1183" s="120" t="s">
        <v>273</v>
      </c>
      <c r="T1183" s="108" t="s">
        <v>1913</v>
      </c>
      <c r="U1183" s="108" t="s">
        <v>252</v>
      </c>
      <c r="V1183" s="120" t="s">
        <v>5056</v>
      </c>
      <c r="W1183" s="108" t="s">
        <v>265</v>
      </c>
      <c r="X1183" s="108" t="s">
        <v>252</v>
      </c>
      <c r="Y1183" s="120" t="s">
        <v>587</v>
      </c>
      <c r="AB1183" s="120"/>
      <c r="AE1183" s="120"/>
    </row>
    <row r="1184" spans="1:256" s="108" customFormat="1" x14ac:dyDescent="0.2">
      <c r="A1184" s="108" t="s">
        <v>3326</v>
      </c>
      <c r="B1184" s="108" t="s">
        <v>261</v>
      </c>
      <c r="C1184" s="108" t="s">
        <v>3328</v>
      </c>
      <c r="D1184" s="123">
        <v>36282</v>
      </c>
      <c r="E1184" s="116" t="s">
        <v>473</v>
      </c>
      <c r="F1184" s="120" t="s">
        <v>122</v>
      </c>
      <c r="G1184" s="120" t="s">
        <v>3327</v>
      </c>
      <c r="J1184" s="120"/>
      <c r="K1184" s="108" t="s">
        <v>409</v>
      </c>
      <c r="L1184" s="108" t="s">
        <v>118</v>
      </c>
      <c r="M1184" s="120" t="s">
        <v>629</v>
      </c>
      <c r="P1184" s="120"/>
      <c r="Q1184" s="108" t="s">
        <v>397</v>
      </c>
      <c r="R1184" s="108" t="s">
        <v>118</v>
      </c>
      <c r="S1184" s="120" t="s">
        <v>412</v>
      </c>
      <c r="V1184" s="120"/>
      <c r="Y1184" s="120"/>
      <c r="AB1184" s="120"/>
      <c r="AE1184" s="120"/>
    </row>
    <row r="1185" spans="1:256" x14ac:dyDescent="0.2">
      <c r="A1185" s="108" t="s">
        <v>184</v>
      </c>
      <c r="B1185" s="108" t="s">
        <v>185</v>
      </c>
      <c r="C1185" s="108" t="s">
        <v>186</v>
      </c>
      <c r="D1185" s="123">
        <v>36298</v>
      </c>
      <c r="E1185" s="109" t="s">
        <v>187</v>
      </c>
      <c r="F1185" s="109" t="s">
        <v>114</v>
      </c>
      <c r="G1185" s="120"/>
      <c r="H1185" s="108"/>
      <c r="I1185" s="116"/>
      <c r="J1185" s="120"/>
      <c r="K1185" s="108" t="s">
        <v>147</v>
      </c>
      <c r="L1185" s="116" t="s">
        <v>185</v>
      </c>
      <c r="M1185" s="120"/>
      <c r="N1185" s="108"/>
      <c r="O1185" s="116"/>
      <c r="P1185" s="120"/>
      <c r="Q1185" s="108"/>
      <c r="R1185" s="116"/>
      <c r="S1185" s="120"/>
      <c r="T1185" s="108"/>
      <c r="U1185" s="116"/>
      <c r="V1185" s="120"/>
      <c r="W1185" s="108"/>
      <c r="X1185" s="116"/>
      <c r="Y1185" s="120"/>
      <c r="Z1185" s="108"/>
      <c r="AA1185" s="116"/>
      <c r="AB1185" s="120"/>
      <c r="AC1185" s="108"/>
      <c r="AD1185" s="116"/>
      <c r="AE1185" s="120"/>
      <c r="AF1185" s="108"/>
      <c r="AG1185" s="116"/>
      <c r="AH1185" s="120"/>
      <c r="AI1185" s="108"/>
      <c r="AJ1185" s="116"/>
      <c r="AK1185" s="120"/>
      <c r="AL1185" s="108"/>
      <c r="AM1185" s="116"/>
      <c r="AN1185" s="120"/>
      <c r="AO1185" s="108"/>
      <c r="AP1185" s="108"/>
      <c r="AQ1185" s="108"/>
      <c r="AR1185" s="108"/>
      <c r="AS1185" s="108"/>
      <c r="AT1185" s="108"/>
      <c r="AU1185" s="108"/>
      <c r="AV1185" s="108"/>
      <c r="AW1185" s="108"/>
      <c r="AX1185" s="108"/>
      <c r="AY1185" s="108"/>
      <c r="AZ1185" s="108"/>
      <c r="BA1185" s="108"/>
      <c r="BB1185" s="108"/>
      <c r="BC1185" s="108"/>
      <c r="BD1185" s="108"/>
      <c r="BE1185" s="108"/>
      <c r="BF1185" s="108"/>
      <c r="BG1185" s="108"/>
      <c r="BH1185" s="108"/>
      <c r="BI1185" s="108"/>
      <c r="BJ1185" s="108"/>
      <c r="BK1185" s="108"/>
      <c r="BL1185" s="108"/>
      <c r="BM1185" s="108"/>
      <c r="BN1185" s="108"/>
      <c r="BO1185" s="108"/>
      <c r="BP1185" s="108"/>
      <c r="BQ1185" s="108"/>
      <c r="BR1185" s="108"/>
      <c r="BS1185" s="108"/>
      <c r="BT1185" s="108"/>
      <c r="BU1185" s="108"/>
      <c r="BV1185" s="108"/>
      <c r="BW1185" s="108"/>
      <c r="BX1185" s="108"/>
      <c r="BY1185" s="108"/>
      <c r="BZ1185" s="108"/>
      <c r="CA1185" s="108"/>
      <c r="CB1185" s="108"/>
      <c r="CC1185" s="108"/>
      <c r="CD1185" s="108"/>
      <c r="CE1185" s="108"/>
      <c r="CF1185" s="108"/>
      <c r="CG1185" s="108"/>
      <c r="CH1185" s="108"/>
      <c r="CI1185" s="108"/>
      <c r="CJ1185" s="108"/>
      <c r="CK1185" s="108"/>
      <c r="CL1185" s="108"/>
      <c r="CM1185" s="108"/>
      <c r="CN1185" s="108"/>
      <c r="CO1185" s="108"/>
      <c r="CP1185" s="108"/>
      <c r="CQ1185" s="108"/>
      <c r="CR1185" s="108"/>
      <c r="CS1185" s="108"/>
      <c r="CT1185" s="108"/>
      <c r="CU1185" s="108"/>
      <c r="CV1185" s="108"/>
      <c r="CW1185" s="108"/>
      <c r="CX1185" s="108"/>
      <c r="CY1185" s="108"/>
      <c r="CZ1185" s="108"/>
      <c r="DA1185" s="108"/>
      <c r="DB1185" s="108"/>
      <c r="DC1185" s="108"/>
      <c r="DD1185" s="108"/>
      <c r="DE1185" s="108"/>
      <c r="DF1185" s="108"/>
      <c r="DG1185" s="108"/>
      <c r="DH1185" s="108"/>
      <c r="DI1185" s="108"/>
      <c r="DJ1185" s="108"/>
      <c r="DK1185" s="108"/>
      <c r="DL1185" s="108"/>
      <c r="DM1185" s="108"/>
      <c r="DN1185" s="108"/>
      <c r="DO1185" s="108"/>
      <c r="DP1185" s="108"/>
      <c r="DQ1185" s="108"/>
      <c r="DR1185" s="108"/>
      <c r="DS1185" s="108"/>
      <c r="DT1185" s="108"/>
      <c r="DU1185" s="108"/>
      <c r="DV1185" s="108"/>
      <c r="DW1185" s="108"/>
      <c r="DX1185" s="108"/>
      <c r="DY1185" s="108"/>
      <c r="DZ1185" s="108"/>
      <c r="EA1185" s="108"/>
      <c r="EB1185" s="108"/>
      <c r="EC1185" s="108"/>
      <c r="ED1185" s="108"/>
      <c r="EE1185" s="108"/>
      <c r="EF1185" s="108"/>
      <c r="EG1185" s="108"/>
      <c r="EH1185" s="108"/>
      <c r="EI1185" s="108"/>
      <c r="EJ1185" s="108"/>
      <c r="EK1185" s="108"/>
      <c r="EL1185" s="108"/>
      <c r="EM1185" s="108"/>
      <c r="EN1185" s="108"/>
      <c r="EO1185" s="108"/>
      <c r="EP1185" s="108"/>
      <c r="EQ1185" s="108"/>
      <c r="ER1185" s="108"/>
      <c r="ES1185" s="108"/>
      <c r="ET1185" s="108"/>
      <c r="EU1185" s="108"/>
      <c r="EV1185" s="108"/>
      <c r="EW1185" s="108"/>
      <c r="EX1185" s="108"/>
      <c r="EY1185" s="108"/>
      <c r="EZ1185" s="108"/>
      <c r="FA1185" s="108"/>
      <c r="FB1185" s="108"/>
      <c r="FC1185" s="108"/>
      <c r="FD1185" s="108"/>
      <c r="FE1185" s="108"/>
      <c r="FF1185" s="108"/>
      <c r="FG1185" s="108"/>
      <c r="FH1185" s="108"/>
      <c r="FI1185" s="108"/>
      <c r="FJ1185" s="108"/>
      <c r="FK1185" s="108"/>
      <c r="FL1185" s="108"/>
      <c r="FM1185" s="108"/>
      <c r="FN1185" s="108"/>
      <c r="FO1185" s="108"/>
      <c r="FP1185" s="108"/>
      <c r="FQ1185" s="108"/>
      <c r="FR1185" s="108"/>
      <c r="FS1185" s="108"/>
      <c r="FT1185" s="108"/>
      <c r="FU1185" s="108"/>
      <c r="FV1185" s="108"/>
      <c r="FW1185" s="108"/>
      <c r="FX1185" s="108"/>
      <c r="FY1185" s="108"/>
      <c r="FZ1185" s="108"/>
      <c r="GA1185" s="108"/>
      <c r="GB1185" s="108"/>
      <c r="GC1185" s="108"/>
      <c r="GD1185" s="108"/>
      <c r="GE1185" s="108"/>
      <c r="GF1185" s="108"/>
      <c r="GG1185" s="108"/>
      <c r="GH1185" s="108"/>
      <c r="GI1185" s="108"/>
      <c r="GJ1185" s="108"/>
      <c r="GK1185" s="108"/>
      <c r="GL1185" s="108"/>
      <c r="GM1185" s="108"/>
      <c r="GN1185" s="108"/>
      <c r="GO1185" s="108"/>
      <c r="GP1185" s="108"/>
      <c r="GQ1185" s="108"/>
      <c r="GR1185" s="108"/>
      <c r="GS1185" s="108"/>
      <c r="GT1185" s="108"/>
      <c r="GU1185" s="108"/>
      <c r="GV1185" s="108"/>
      <c r="GW1185" s="108"/>
      <c r="GX1185" s="108"/>
      <c r="GY1185" s="108"/>
      <c r="GZ1185" s="108"/>
      <c r="HA1185" s="108"/>
      <c r="HB1185" s="108"/>
      <c r="HC1185" s="108"/>
      <c r="HD1185" s="108"/>
      <c r="HE1185" s="108"/>
      <c r="HF1185" s="108"/>
      <c r="HG1185" s="108"/>
      <c r="HH1185" s="108"/>
      <c r="HI1185" s="108"/>
      <c r="HJ1185" s="108"/>
      <c r="HK1185" s="108"/>
      <c r="HL1185" s="108"/>
      <c r="HM1185" s="108"/>
      <c r="HN1185" s="108"/>
      <c r="HO1185" s="108"/>
      <c r="HP1185" s="108"/>
      <c r="HQ1185" s="108"/>
      <c r="HR1185" s="108"/>
      <c r="HS1185" s="108"/>
      <c r="HT1185" s="108"/>
      <c r="HU1185" s="108"/>
      <c r="HV1185" s="108"/>
      <c r="HW1185" s="108"/>
      <c r="HX1185" s="108"/>
      <c r="HY1185" s="108"/>
      <c r="HZ1185" s="108"/>
      <c r="IA1185" s="108"/>
      <c r="IB1185" s="108"/>
      <c r="IC1185" s="108"/>
      <c r="ID1185" s="108"/>
      <c r="IE1185" s="108"/>
      <c r="IF1185" s="108"/>
      <c r="IG1185" s="108"/>
      <c r="IH1185" s="108"/>
      <c r="II1185" s="108"/>
      <c r="IJ1185" s="108"/>
      <c r="IK1185" s="108"/>
      <c r="IL1185" s="108"/>
      <c r="IM1185" s="108"/>
      <c r="IN1185" s="108"/>
      <c r="IO1185" s="108"/>
      <c r="IP1185" s="108"/>
      <c r="IQ1185" s="108"/>
      <c r="IR1185" s="108"/>
      <c r="IS1185" s="108"/>
      <c r="IT1185" s="108"/>
      <c r="IU1185" s="108"/>
      <c r="IV1185" s="108"/>
    </row>
    <row r="1186" spans="1:256" s="108" customFormat="1" x14ac:dyDescent="0.2">
      <c r="A1186" s="108" t="s">
        <v>397</v>
      </c>
      <c r="B1186" s="108" t="s">
        <v>81</v>
      </c>
      <c r="C1186" s="108" t="s">
        <v>1137</v>
      </c>
      <c r="D1186" s="123">
        <v>37232</v>
      </c>
      <c r="E1186" s="109" t="s">
        <v>295</v>
      </c>
      <c r="F1186" s="120" t="s">
        <v>173</v>
      </c>
      <c r="G1186" s="120" t="s">
        <v>398</v>
      </c>
      <c r="H1186" s="108" t="s">
        <v>397</v>
      </c>
      <c r="I1186" s="108" t="s">
        <v>81</v>
      </c>
      <c r="J1186" s="120" t="s">
        <v>398</v>
      </c>
      <c r="M1186" s="120"/>
      <c r="P1186" s="120"/>
      <c r="S1186" s="120"/>
      <c r="V1186" s="120"/>
      <c r="Y1186" s="120"/>
      <c r="AB1186" s="120"/>
      <c r="AE1186" s="120"/>
    </row>
    <row r="1187" spans="1:256" s="108" customFormat="1" x14ac:dyDescent="0.2">
      <c r="A1187" s="108" t="s">
        <v>194</v>
      </c>
      <c r="B1187" s="108" t="s">
        <v>306</v>
      </c>
      <c r="C1187" s="108" t="s">
        <v>5057</v>
      </c>
      <c r="D1187" s="123">
        <v>38073</v>
      </c>
      <c r="E1187" s="109" t="s">
        <v>5058</v>
      </c>
      <c r="F1187" s="120"/>
      <c r="G1187" s="120" t="s">
        <v>249</v>
      </c>
      <c r="J1187" s="120"/>
      <c r="M1187" s="120"/>
      <c r="P1187" s="120"/>
      <c r="S1187" s="120"/>
      <c r="V1187" s="120"/>
      <c r="Y1187" s="120"/>
      <c r="AB1187" s="120"/>
      <c r="AE1187" s="120"/>
    </row>
    <row r="1188" spans="1:256" s="108" customFormat="1" x14ac:dyDescent="0.2">
      <c r="A1188" s="108" t="s">
        <v>202</v>
      </c>
      <c r="B1188" s="108" t="s">
        <v>583</v>
      </c>
      <c r="C1188" s="108" t="s">
        <v>3396</v>
      </c>
      <c r="D1188" s="123">
        <v>35799</v>
      </c>
      <c r="E1188" s="109" t="s">
        <v>482</v>
      </c>
      <c r="F1188" s="120" t="s">
        <v>344</v>
      </c>
      <c r="G1188" s="120" t="s">
        <v>247</v>
      </c>
      <c r="H1188" s="108" t="s">
        <v>258</v>
      </c>
      <c r="I1188" s="108" t="s">
        <v>583</v>
      </c>
      <c r="J1188" s="120" t="s">
        <v>247</v>
      </c>
      <c r="K1188" s="108" t="s">
        <v>258</v>
      </c>
      <c r="L1188" s="108" t="s">
        <v>583</v>
      </c>
      <c r="M1188" s="120" t="s">
        <v>241</v>
      </c>
      <c r="N1188" s="108" t="s">
        <v>258</v>
      </c>
      <c r="O1188" s="108" t="s">
        <v>583</v>
      </c>
      <c r="P1188" s="120" t="s">
        <v>241</v>
      </c>
      <c r="S1188" s="120"/>
      <c r="V1188" s="120"/>
      <c r="Y1188" s="120"/>
      <c r="AB1188" s="120"/>
      <c r="AE1188" s="120"/>
    </row>
    <row r="1189" spans="1:256" s="108" customFormat="1" ht="12.75" customHeight="1" x14ac:dyDescent="0.2">
      <c r="A1189" s="108" t="s">
        <v>133</v>
      </c>
      <c r="B1189" s="108" t="s">
        <v>177</v>
      </c>
      <c r="C1189" s="108" t="s">
        <v>1879</v>
      </c>
      <c r="D1189" s="123">
        <v>35778</v>
      </c>
      <c r="E1189" s="116" t="s">
        <v>591</v>
      </c>
      <c r="F1189" s="120" t="s">
        <v>5059</v>
      </c>
      <c r="G1189" s="120"/>
      <c r="H1189" s="108" t="s">
        <v>133</v>
      </c>
      <c r="I1189" s="108" t="s">
        <v>316</v>
      </c>
      <c r="J1189" s="120"/>
      <c r="K1189" s="108" t="s">
        <v>133</v>
      </c>
      <c r="L1189" s="108" t="s">
        <v>316</v>
      </c>
      <c r="M1189" s="120"/>
      <c r="N1189" s="108" t="s">
        <v>133</v>
      </c>
      <c r="O1189" s="108" t="s">
        <v>316</v>
      </c>
      <c r="P1189" s="120"/>
      <c r="Q1189" s="108" t="s">
        <v>133</v>
      </c>
      <c r="R1189" s="108" t="s">
        <v>316</v>
      </c>
      <c r="S1189" s="120"/>
      <c r="T1189" s="108" t="s">
        <v>133</v>
      </c>
      <c r="U1189" s="108" t="s">
        <v>316</v>
      </c>
      <c r="V1189" s="120"/>
      <c r="W1189" s="108" t="s">
        <v>133</v>
      </c>
      <c r="X1189" s="108" t="s">
        <v>316</v>
      </c>
      <c r="Y1189" s="120"/>
      <c r="AB1189" s="120"/>
      <c r="AE1189" s="120"/>
    </row>
    <row r="1190" spans="1:256" s="108" customFormat="1" x14ac:dyDescent="0.2">
      <c r="A1190" s="108" t="s">
        <v>147</v>
      </c>
      <c r="B1190" s="108" t="s">
        <v>306</v>
      </c>
      <c r="C1190" s="108" t="s">
        <v>1036</v>
      </c>
      <c r="D1190" s="123">
        <v>36725</v>
      </c>
      <c r="E1190" s="109" t="s">
        <v>90</v>
      </c>
      <c r="F1190" s="109" t="s">
        <v>348</v>
      </c>
      <c r="G1190" s="120"/>
      <c r="H1190" s="108" t="s">
        <v>147</v>
      </c>
      <c r="I1190" s="116" t="s">
        <v>215</v>
      </c>
      <c r="J1190" s="120"/>
      <c r="K1190" s="108" t="s">
        <v>147</v>
      </c>
      <c r="L1190" s="116" t="s">
        <v>215</v>
      </c>
      <c r="M1190" s="120"/>
      <c r="O1190" s="116"/>
      <c r="P1190" s="120"/>
      <c r="R1190" s="116"/>
      <c r="S1190" s="120"/>
      <c r="U1190" s="116"/>
      <c r="V1190" s="120"/>
      <c r="X1190" s="116"/>
      <c r="Y1190" s="120"/>
      <c r="AA1190" s="116"/>
      <c r="AB1190" s="120"/>
      <c r="AD1190" s="116"/>
      <c r="AE1190" s="120"/>
      <c r="AG1190" s="116"/>
      <c r="AH1190" s="120"/>
      <c r="AJ1190" s="116"/>
      <c r="AK1190" s="120"/>
      <c r="AM1190" s="116"/>
      <c r="AN1190" s="120"/>
    </row>
    <row r="1191" spans="1:256" s="108" customFormat="1" x14ac:dyDescent="0.2">
      <c r="A1191" s="108" t="s">
        <v>409</v>
      </c>
      <c r="B1191" s="108" t="s">
        <v>232</v>
      </c>
      <c r="C1191" s="108" t="s">
        <v>414</v>
      </c>
      <c r="D1191" s="123">
        <v>35816</v>
      </c>
      <c r="E1191" s="109" t="s">
        <v>415</v>
      </c>
      <c r="F1191" s="120" t="s">
        <v>1549</v>
      </c>
      <c r="G1191" s="120" t="s">
        <v>389</v>
      </c>
      <c r="H1191" s="108" t="s">
        <v>5060</v>
      </c>
      <c r="I1191" s="116" t="s">
        <v>232</v>
      </c>
      <c r="J1191" s="127" t="s">
        <v>5061</v>
      </c>
      <c r="K1191" s="108" t="s">
        <v>356</v>
      </c>
      <c r="L1191" s="116" t="s">
        <v>232</v>
      </c>
      <c r="M1191" s="127" t="s">
        <v>420</v>
      </c>
      <c r="N1191" s="108" t="s">
        <v>421</v>
      </c>
      <c r="O1191" s="116" t="s">
        <v>232</v>
      </c>
      <c r="P1191" s="127" t="s">
        <v>406</v>
      </c>
      <c r="Q1191" s="108" t="s">
        <v>397</v>
      </c>
      <c r="R1191" s="116" t="s">
        <v>232</v>
      </c>
      <c r="S1191" s="127" t="s">
        <v>398</v>
      </c>
      <c r="V1191" s="120"/>
      <c r="Y1191" s="120"/>
      <c r="AB1191" s="120"/>
      <c r="AE1191" s="120"/>
    </row>
    <row r="1192" spans="1:256" s="108" customFormat="1" x14ac:dyDescent="0.2">
      <c r="A1192" s="108" t="s">
        <v>450</v>
      </c>
      <c r="B1192" s="108" t="s">
        <v>434</v>
      </c>
      <c r="C1192" s="108" t="s">
        <v>4019</v>
      </c>
      <c r="D1192" s="123">
        <v>37342</v>
      </c>
      <c r="E1192" s="109" t="s">
        <v>172</v>
      </c>
      <c r="F1192" s="120"/>
      <c r="G1192" s="120"/>
      <c r="J1192" s="120"/>
      <c r="M1192" s="120"/>
      <c r="P1192" s="120"/>
      <c r="S1192" s="120"/>
      <c r="V1192" s="120"/>
      <c r="Y1192" s="120"/>
      <c r="AB1192" s="120"/>
      <c r="AE1192" s="120"/>
    </row>
    <row r="1193" spans="1:256" s="108" customFormat="1" x14ac:dyDescent="0.2">
      <c r="A1193" s="108" t="s">
        <v>202</v>
      </c>
      <c r="B1193" s="108" t="s">
        <v>261</v>
      </c>
      <c r="C1193" s="108" t="s">
        <v>4147</v>
      </c>
      <c r="D1193" s="123">
        <v>37361</v>
      </c>
      <c r="E1193" s="109" t="s">
        <v>172</v>
      </c>
      <c r="F1193" s="120"/>
      <c r="G1193" s="120" t="s">
        <v>266</v>
      </c>
      <c r="H1193" s="108" t="s">
        <v>202</v>
      </c>
      <c r="I1193" s="108" t="s">
        <v>261</v>
      </c>
      <c r="J1193" s="120" t="s">
        <v>241</v>
      </c>
      <c r="M1193" s="120"/>
      <c r="P1193" s="120"/>
      <c r="S1193" s="120"/>
      <c r="V1193" s="120"/>
      <c r="Y1193" s="120"/>
      <c r="AB1193" s="120"/>
      <c r="AE1193" s="120"/>
    </row>
    <row r="1194" spans="1:256" s="108" customFormat="1" x14ac:dyDescent="0.2">
      <c r="A1194" s="108" t="s">
        <v>147</v>
      </c>
      <c r="B1194" s="108" t="s">
        <v>227</v>
      </c>
      <c r="C1194" s="108" t="s">
        <v>489</v>
      </c>
      <c r="D1194" s="123">
        <v>35378</v>
      </c>
      <c r="E1194" s="116" t="s">
        <v>121</v>
      </c>
      <c r="F1194" s="120" t="s">
        <v>1251</v>
      </c>
      <c r="G1194" s="120"/>
      <c r="H1194" s="108" t="s">
        <v>127</v>
      </c>
      <c r="I1194" s="108" t="s">
        <v>583</v>
      </c>
      <c r="J1194" s="120"/>
      <c r="K1194" s="108" t="s">
        <v>127</v>
      </c>
      <c r="L1194" s="108" t="s">
        <v>583</v>
      </c>
      <c r="M1194" s="120"/>
      <c r="N1194" s="108" t="s">
        <v>127</v>
      </c>
      <c r="O1194" s="108" t="s">
        <v>93</v>
      </c>
      <c r="P1194" s="120"/>
      <c r="Q1194" s="108" t="s">
        <v>127</v>
      </c>
      <c r="R1194" s="108" t="s">
        <v>93</v>
      </c>
      <c r="S1194" s="120"/>
      <c r="T1194" s="108" t="s">
        <v>5062</v>
      </c>
      <c r="U1194" s="108" t="s">
        <v>93</v>
      </c>
      <c r="V1194" s="120" t="s">
        <v>193</v>
      </c>
      <c r="W1194" s="108" t="s">
        <v>147</v>
      </c>
      <c r="X1194" s="108" t="s">
        <v>93</v>
      </c>
      <c r="Y1194" s="120"/>
      <c r="AB1194" s="120"/>
      <c r="AE1194" s="120"/>
    </row>
    <row r="1195" spans="1:256" ht="12.75" customHeight="1" x14ac:dyDescent="0.2">
      <c r="A1195" s="108" t="s">
        <v>421</v>
      </c>
      <c r="B1195" s="108" t="s">
        <v>242</v>
      </c>
      <c r="C1195" s="108" t="s">
        <v>5063</v>
      </c>
      <c r="D1195" s="123">
        <v>37082</v>
      </c>
      <c r="E1195" s="109" t="s">
        <v>4503</v>
      </c>
      <c r="F1195" s="120"/>
      <c r="G1195" s="120" t="s">
        <v>433</v>
      </c>
      <c r="H1195" s="108"/>
      <c r="I1195" s="108"/>
      <c r="J1195" s="120"/>
      <c r="K1195" s="108"/>
      <c r="L1195" s="108"/>
      <c r="M1195" s="120"/>
      <c r="N1195" s="108"/>
      <c r="O1195" s="108"/>
      <c r="P1195" s="120"/>
      <c r="Q1195" s="108"/>
      <c r="R1195" s="108"/>
      <c r="S1195" s="120"/>
      <c r="T1195" s="108"/>
      <c r="U1195" s="108"/>
      <c r="V1195" s="120"/>
      <c r="W1195" s="108"/>
      <c r="X1195" s="108"/>
      <c r="Y1195" s="120"/>
      <c r="Z1195" s="108"/>
      <c r="AA1195" s="108"/>
      <c r="AB1195" s="120"/>
      <c r="AC1195" s="108"/>
      <c r="AD1195" s="108"/>
      <c r="AE1195" s="120"/>
      <c r="AF1195" s="108"/>
      <c r="AG1195" s="108"/>
      <c r="AH1195" s="108"/>
      <c r="AI1195" s="108"/>
      <c r="AJ1195" s="108"/>
      <c r="AK1195" s="108"/>
      <c r="AL1195" s="108"/>
      <c r="AM1195" s="108"/>
      <c r="AN1195" s="108"/>
      <c r="AO1195" s="108"/>
      <c r="AP1195" s="108"/>
      <c r="AQ1195" s="108"/>
      <c r="AR1195" s="108"/>
      <c r="AS1195" s="108"/>
      <c r="AT1195" s="108"/>
      <c r="AU1195" s="108"/>
      <c r="AV1195" s="108"/>
      <c r="AW1195" s="108"/>
      <c r="AX1195" s="108"/>
      <c r="AY1195" s="108"/>
      <c r="AZ1195" s="108"/>
    </row>
    <row r="1196" spans="1:256" s="108" customFormat="1" x14ac:dyDescent="0.2">
      <c r="A1196" s="108" t="s">
        <v>370</v>
      </c>
      <c r="B1196" s="109" t="s">
        <v>140</v>
      </c>
      <c r="C1196" s="108" t="s">
        <v>2059</v>
      </c>
      <c r="D1196" s="123">
        <v>34543</v>
      </c>
      <c r="E1196" s="116" t="s">
        <v>706</v>
      </c>
      <c r="F1196" s="120" t="s">
        <v>585</v>
      </c>
      <c r="G1196" s="109" t="s">
        <v>2058</v>
      </c>
      <c r="I1196" s="109"/>
      <c r="J1196" s="109"/>
      <c r="L1196" s="116"/>
      <c r="M1196" s="109"/>
      <c r="N1196" s="108" t="s">
        <v>370</v>
      </c>
      <c r="O1196" s="116" t="s">
        <v>140</v>
      </c>
      <c r="P1196" s="109" t="s">
        <v>2060</v>
      </c>
      <c r="Q1196" s="108" t="s">
        <v>370</v>
      </c>
      <c r="R1196" s="108" t="s">
        <v>140</v>
      </c>
      <c r="S1196" s="120" t="s">
        <v>942</v>
      </c>
      <c r="T1196" s="108" t="s">
        <v>370</v>
      </c>
      <c r="U1196" s="108" t="s">
        <v>140</v>
      </c>
      <c r="V1196" s="120" t="s">
        <v>795</v>
      </c>
      <c r="W1196" s="108" t="s">
        <v>332</v>
      </c>
      <c r="X1196" s="108" t="s">
        <v>140</v>
      </c>
      <c r="Y1196" s="120" t="s">
        <v>2060</v>
      </c>
      <c r="Z1196" s="108" t="s">
        <v>370</v>
      </c>
      <c r="AA1196" s="108" t="s">
        <v>140</v>
      </c>
      <c r="AB1196" s="120" t="s">
        <v>605</v>
      </c>
      <c r="AC1196" s="108" t="s">
        <v>379</v>
      </c>
      <c r="AD1196" s="108" t="s">
        <v>140</v>
      </c>
      <c r="AE1196" s="120" t="s">
        <v>359</v>
      </c>
    </row>
    <row r="1197" spans="1:256" s="108" customFormat="1" x14ac:dyDescent="0.2">
      <c r="A1197" s="108" t="s">
        <v>94</v>
      </c>
      <c r="B1197" s="108" t="s">
        <v>330</v>
      </c>
      <c r="C1197" s="108" t="s">
        <v>1016</v>
      </c>
      <c r="D1197" s="123">
        <v>37418</v>
      </c>
      <c r="E1197" s="109" t="s">
        <v>98</v>
      </c>
      <c r="F1197" s="109" t="s">
        <v>114</v>
      </c>
      <c r="G1197" s="120" t="s">
        <v>1015</v>
      </c>
      <c r="H1197" s="108" t="s">
        <v>103</v>
      </c>
      <c r="I1197" s="116" t="s">
        <v>330</v>
      </c>
      <c r="J1197" s="120" t="s">
        <v>4820</v>
      </c>
      <c r="K1197" s="108" t="s">
        <v>103</v>
      </c>
      <c r="L1197" s="116" t="s">
        <v>330</v>
      </c>
      <c r="M1197" s="120" t="s">
        <v>124</v>
      </c>
      <c r="O1197" s="116"/>
      <c r="P1197" s="120"/>
      <c r="R1197" s="116"/>
      <c r="S1197" s="120"/>
      <c r="U1197" s="116"/>
      <c r="V1197" s="120"/>
      <c r="X1197" s="116"/>
      <c r="Y1197" s="120"/>
      <c r="AA1197" s="116"/>
      <c r="AB1197" s="120"/>
      <c r="AD1197" s="116"/>
      <c r="AE1197" s="120"/>
      <c r="AG1197" s="116"/>
      <c r="AH1197" s="120"/>
      <c r="AJ1197" s="116"/>
      <c r="AK1197" s="120"/>
      <c r="AM1197" s="116"/>
      <c r="AN1197" s="120"/>
    </row>
    <row r="1198" spans="1:256" s="108" customFormat="1" x14ac:dyDescent="0.2">
      <c r="C1198" s="108" t="s">
        <v>3497</v>
      </c>
      <c r="D1198" s="123">
        <v>34944</v>
      </c>
      <c r="E1198" s="109" t="s">
        <v>1605</v>
      </c>
      <c r="F1198" s="109" t="s">
        <v>361</v>
      </c>
      <c r="G1198" s="120"/>
      <c r="H1198" s="108" t="s">
        <v>274</v>
      </c>
      <c r="I1198" s="109" t="s">
        <v>583</v>
      </c>
      <c r="J1198" s="109" t="s">
        <v>259</v>
      </c>
      <c r="K1198" s="108" t="s">
        <v>274</v>
      </c>
      <c r="L1198" s="109" t="s">
        <v>583</v>
      </c>
      <c r="M1198" s="109" t="s">
        <v>259</v>
      </c>
      <c r="N1198" s="108" t="s">
        <v>274</v>
      </c>
      <c r="O1198" s="109" t="s">
        <v>583</v>
      </c>
      <c r="P1198" s="109" t="s">
        <v>259</v>
      </c>
      <c r="Q1198" s="108" t="s">
        <v>274</v>
      </c>
      <c r="R1198" s="109" t="s">
        <v>583</v>
      </c>
      <c r="S1198" s="109" t="s">
        <v>259</v>
      </c>
      <c r="T1198" s="108" t="s">
        <v>274</v>
      </c>
      <c r="U1198" s="109" t="s">
        <v>583</v>
      </c>
      <c r="V1198" s="109" t="s">
        <v>234</v>
      </c>
      <c r="W1198" s="108" t="s">
        <v>274</v>
      </c>
      <c r="X1198" s="109" t="s">
        <v>331</v>
      </c>
      <c r="Y1198" s="109" t="s">
        <v>248</v>
      </c>
      <c r="Z1198" s="108" t="s">
        <v>274</v>
      </c>
      <c r="AA1198" s="109" t="s">
        <v>331</v>
      </c>
      <c r="AB1198" s="109" t="s">
        <v>266</v>
      </c>
      <c r="AD1198" s="109"/>
      <c r="AE1198" s="109"/>
      <c r="AG1198" s="109"/>
      <c r="AH1198" s="109"/>
      <c r="AJ1198" s="109"/>
      <c r="AK1198" s="109"/>
      <c r="AM1198" s="109"/>
      <c r="AN1198" s="109"/>
      <c r="AP1198" s="109"/>
      <c r="AQ1198" s="109"/>
      <c r="AS1198" s="109"/>
      <c r="AT1198" s="109"/>
      <c r="AV1198" s="109"/>
      <c r="AW1198" s="109"/>
      <c r="AY1198" s="109"/>
      <c r="AZ1198" s="109"/>
    </row>
    <row r="1199" spans="1:256" x14ac:dyDescent="0.2">
      <c r="A1199" s="108" t="s">
        <v>850</v>
      </c>
      <c r="B1199" s="108" t="s">
        <v>177</v>
      </c>
      <c r="C1199" s="108" t="s">
        <v>2009</v>
      </c>
      <c r="D1199" s="123">
        <v>35642</v>
      </c>
      <c r="E1199" s="116" t="s">
        <v>802</v>
      </c>
      <c r="F1199" s="120" t="s">
        <v>1234</v>
      </c>
      <c r="G1199" s="120"/>
      <c r="H1199" s="108" t="s">
        <v>147</v>
      </c>
      <c r="I1199" s="108" t="s">
        <v>177</v>
      </c>
      <c r="J1199" s="120"/>
      <c r="K1199" s="108" t="s">
        <v>147</v>
      </c>
      <c r="L1199" s="108" t="s">
        <v>105</v>
      </c>
      <c r="M1199" s="120"/>
      <c r="N1199" s="108" t="s">
        <v>147</v>
      </c>
      <c r="O1199" s="108" t="s">
        <v>432</v>
      </c>
      <c r="P1199" s="120"/>
      <c r="Q1199" s="108"/>
      <c r="R1199" s="108"/>
      <c r="S1199" s="120"/>
      <c r="T1199" s="108" t="s">
        <v>147</v>
      </c>
      <c r="U1199" s="108" t="s">
        <v>432</v>
      </c>
      <c r="V1199" s="120"/>
      <c r="W1199" s="108" t="s">
        <v>147</v>
      </c>
      <c r="X1199" s="108" t="s">
        <v>432</v>
      </c>
      <c r="Y1199" s="120"/>
      <c r="Z1199" s="108"/>
      <c r="AA1199" s="108"/>
      <c r="AB1199" s="120"/>
      <c r="AC1199" s="108"/>
      <c r="AD1199" s="108"/>
      <c r="AE1199" s="120"/>
      <c r="AF1199" s="108"/>
      <c r="AG1199" s="108"/>
      <c r="AH1199" s="108"/>
      <c r="AI1199" s="108"/>
      <c r="AJ1199" s="108"/>
      <c r="AK1199" s="108"/>
      <c r="AL1199" s="108"/>
      <c r="AM1199" s="108"/>
      <c r="AN1199" s="108"/>
      <c r="AO1199" s="108"/>
      <c r="AP1199" s="108"/>
      <c r="AQ1199" s="108"/>
      <c r="AR1199" s="108"/>
      <c r="AS1199" s="108"/>
      <c r="AT1199" s="108"/>
      <c r="AU1199" s="108"/>
      <c r="AV1199" s="108"/>
      <c r="AW1199" s="108"/>
      <c r="AX1199" s="108"/>
      <c r="AY1199" s="108"/>
      <c r="AZ1199" s="108"/>
    </row>
    <row r="1200" spans="1:256" s="108" customFormat="1" x14ac:dyDescent="0.2">
      <c r="A1200" s="120" t="s">
        <v>340</v>
      </c>
      <c r="B1200" s="120" t="s">
        <v>227</v>
      </c>
      <c r="C1200" s="108" t="s">
        <v>3425</v>
      </c>
      <c r="D1200" s="123">
        <v>36576</v>
      </c>
      <c r="E1200" s="109" t="s">
        <v>180</v>
      </c>
      <c r="F1200" s="120" t="s">
        <v>719</v>
      </c>
      <c r="G1200" s="120" t="s">
        <v>359</v>
      </c>
      <c r="H1200" s="108" t="s">
        <v>332</v>
      </c>
      <c r="I1200" s="108" t="s">
        <v>227</v>
      </c>
      <c r="J1200" s="120" t="s">
        <v>359</v>
      </c>
      <c r="M1200" s="120"/>
      <c r="P1200" s="120"/>
      <c r="S1200" s="120"/>
      <c r="V1200" s="120"/>
      <c r="Y1200" s="120"/>
      <c r="AB1200" s="120"/>
      <c r="AE1200" s="120"/>
    </row>
    <row r="1201" spans="1:77" s="108" customFormat="1" x14ac:dyDescent="0.2">
      <c r="A1201" t="s">
        <v>379</v>
      </c>
      <c r="B1201" t="s">
        <v>134</v>
      </c>
      <c r="C1201" t="s">
        <v>1260</v>
      </c>
      <c r="D1201" s="40">
        <v>32593</v>
      </c>
      <c r="E1201" s="36" t="s">
        <v>1261</v>
      </c>
      <c r="F1201" s="36" t="s">
        <v>5064</v>
      </c>
      <c r="G1201" s="120" t="s">
        <v>1259</v>
      </c>
      <c r="H1201" s="108" t="s">
        <v>376</v>
      </c>
      <c r="I1201" s="129" t="s">
        <v>140</v>
      </c>
      <c r="J1201" s="129" t="s">
        <v>5065</v>
      </c>
      <c r="K1201" s="108" t="s">
        <v>379</v>
      </c>
      <c r="L1201" s="129" t="s">
        <v>140</v>
      </c>
      <c r="M1201" s="129" t="s">
        <v>341</v>
      </c>
      <c r="N1201" s="108" t="s">
        <v>332</v>
      </c>
      <c r="O1201" s="129" t="s">
        <v>140</v>
      </c>
      <c r="P1201" s="129" t="s">
        <v>1264</v>
      </c>
      <c r="Q1201" s="108" t="s">
        <v>279</v>
      </c>
      <c r="R1201" s="129" t="s">
        <v>434</v>
      </c>
      <c r="S1201" s="129" t="s">
        <v>813</v>
      </c>
      <c r="T1201" s="100"/>
      <c r="U1201" s="129"/>
      <c r="V1201" s="129"/>
      <c r="W1201" s="100" t="s">
        <v>279</v>
      </c>
      <c r="X1201" s="129" t="s">
        <v>123</v>
      </c>
      <c r="Y1201" s="129" t="s">
        <v>1105</v>
      </c>
      <c r="Z1201" s="100" t="s">
        <v>279</v>
      </c>
      <c r="AA1201" s="129" t="s">
        <v>123</v>
      </c>
      <c r="AB1201" s="129" t="s">
        <v>810</v>
      </c>
      <c r="AC1201" s="100" t="s">
        <v>279</v>
      </c>
      <c r="AD1201" s="129" t="s">
        <v>123</v>
      </c>
      <c r="AE1201" s="129" t="s">
        <v>1265</v>
      </c>
      <c r="AF1201" s="100" t="s">
        <v>279</v>
      </c>
      <c r="AG1201" s="129" t="s">
        <v>123</v>
      </c>
      <c r="AH1201" s="129" t="s">
        <v>1266</v>
      </c>
      <c r="AI1201" s="100" t="s">
        <v>279</v>
      </c>
      <c r="AJ1201" s="129" t="s">
        <v>123</v>
      </c>
      <c r="AK1201" s="129" t="s">
        <v>1267</v>
      </c>
      <c r="AL1201" s="100" t="s">
        <v>332</v>
      </c>
      <c r="AM1201" s="129" t="s">
        <v>123</v>
      </c>
      <c r="AN1201" s="129" t="s">
        <v>1267</v>
      </c>
      <c r="AO1201" t="s">
        <v>332</v>
      </c>
      <c r="AP1201" s="36" t="s">
        <v>123</v>
      </c>
      <c r="AQ1201" s="36" t="s">
        <v>276</v>
      </c>
      <c r="AR1201" t="s">
        <v>332</v>
      </c>
      <c r="AS1201" s="36" t="s">
        <v>123</v>
      </c>
      <c r="AT1201" s="36" t="s">
        <v>1268</v>
      </c>
      <c r="AU1201" t="s">
        <v>332</v>
      </c>
      <c r="AV1201" s="36" t="s">
        <v>123</v>
      </c>
      <c r="AW1201" s="36" t="s">
        <v>1269</v>
      </c>
      <c r="AY1201" s="36"/>
      <c r="AZ1201" s="36"/>
    </row>
    <row r="1202" spans="1:77" s="108" customFormat="1" x14ac:dyDescent="0.2">
      <c r="A1202" s="108" t="s">
        <v>80</v>
      </c>
      <c r="B1202" s="108" t="s">
        <v>215</v>
      </c>
      <c r="C1202" s="108" t="s">
        <v>3883</v>
      </c>
      <c r="D1202" s="123">
        <v>36089</v>
      </c>
      <c r="E1202" s="116" t="s">
        <v>473</v>
      </c>
      <c r="F1202" s="120" t="s">
        <v>283</v>
      </c>
      <c r="G1202" s="120"/>
      <c r="H1202" s="108" t="s">
        <v>80</v>
      </c>
      <c r="I1202" s="108" t="s">
        <v>215</v>
      </c>
      <c r="J1202" s="120" t="s">
        <v>2668</v>
      </c>
      <c r="K1202" s="108" t="s">
        <v>80</v>
      </c>
      <c r="L1202" s="108" t="s">
        <v>215</v>
      </c>
      <c r="M1202" s="120" t="s">
        <v>5066</v>
      </c>
      <c r="N1202" s="108" t="s">
        <v>80</v>
      </c>
      <c r="O1202" s="108" t="s">
        <v>215</v>
      </c>
      <c r="P1202" s="120"/>
      <c r="Q1202" s="108" t="s">
        <v>80</v>
      </c>
      <c r="R1202" s="108" t="s">
        <v>215</v>
      </c>
      <c r="S1202" s="120"/>
      <c r="V1202" s="120"/>
      <c r="Y1202" s="120"/>
      <c r="AB1202" s="120"/>
      <c r="AE1202" s="120"/>
    </row>
    <row r="1203" spans="1:77" s="108" customFormat="1" x14ac:dyDescent="0.2">
      <c r="C1203" s="108" t="s">
        <v>2533</v>
      </c>
      <c r="D1203" s="123">
        <v>34430</v>
      </c>
      <c r="E1203" s="109" t="s">
        <v>2534</v>
      </c>
      <c r="F1203" s="108" t="s">
        <v>1574</v>
      </c>
      <c r="G1203" s="120"/>
      <c r="H1203" s="108" t="s">
        <v>421</v>
      </c>
      <c r="I1203" s="108" t="s">
        <v>306</v>
      </c>
      <c r="J1203" s="109" t="s">
        <v>406</v>
      </c>
      <c r="K1203" s="108" t="s">
        <v>2527</v>
      </c>
      <c r="L1203" s="108" t="s">
        <v>93</v>
      </c>
      <c r="M1203" s="109" t="s">
        <v>2535</v>
      </c>
      <c r="N1203" s="108" t="s">
        <v>402</v>
      </c>
      <c r="O1203" s="108" t="s">
        <v>93</v>
      </c>
      <c r="P1203" s="109" t="s">
        <v>164</v>
      </c>
      <c r="Q1203" s="108" t="s">
        <v>402</v>
      </c>
      <c r="R1203" s="108" t="s">
        <v>93</v>
      </c>
      <c r="S1203" s="109" t="s">
        <v>141</v>
      </c>
      <c r="T1203" s="108" t="s">
        <v>409</v>
      </c>
      <c r="U1203" s="108" t="s">
        <v>95</v>
      </c>
      <c r="V1203" s="109" t="s">
        <v>406</v>
      </c>
      <c r="W1203" s="108" t="s">
        <v>386</v>
      </c>
      <c r="X1203" s="108" t="s">
        <v>95</v>
      </c>
      <c r="Y1203" s="109" t="s">
        <v>164</v>
      </c>
      <c r="Z1203" s="108" t="s">
        <v>386</v>
      </c>
      <c r="AA1203" s="108" t="s">
        <v>95</v>
      </c>
      <c r="AB1203" s="109" t="s">
        <v>164</v>
      </c>
      <c r="AC1203" s="108" t="s">
        <v>386</v>
      </c>
      <c r="AD1203" s="108" t="s">
        <v>95</v>
      </c>
      <c r="AE1203" s="109" t="s">
        <v>141</v>
      </c>
      <c r="AF1203" s="108" t="s">
        <v>397</v>
      </c>
      <c r="AG1203" s="108" t="s">
        <v>95</v>
      </c>
      <c r="AH1203" s="109" t="s">
        <v>398</v>
      </c>
    </row>
    <row r="1204" spans="1:77" s="108" customFormat="1" x14ac:dyDescent="0.2">
      <c r="A1204" s="108" t="s">
        <v>80</v>
      </c>
      <c r="B1204" s="108" t="s">
        <v>195</v>
      </c>
      <c r="C1204" s="108" t="s">
        <v>4256</v>
      </c>
      <c r="D1204" s="123">
        <v>36591</v>
      </c>
      <c r="E1204" s="109" t="s">
        <v>719</v>
      </c>
      <c r="F1204" s="120"/>
      <c r="G1204" s="120" t="s">
        <v>1856</v>
      </c>
      <c r="J1204" s="120"/>
      <c r="M1204" s="120"/>
      <c r="P1204" s="120"/>
      <c r="S1204" s="120"/>
      <c r="V1204" s="120"/>
      <c r="Y1204" s="120"/>
      <c r="AB1204" s="120"/>
      <c r="AE1204" s="120"/>
    </row>
    <row r="1205" spans="1:77" s="108" customFormat="1" x14ac:dyDescent="0.2">
      <c r="A1205" s="108" t="s">
        <v>2381</v>
      </c>
      <c r="B1205" s="108" t="s">
        <v>227</v>
      </c>
      <c r="C1205" s="108" t="s">
        <v>5067</v>
      </c>
      <c r="D1205" s="123">
        <v>37617</v>
      </c>
      <c r="E1205" s="109" t="s">
        <v>3181</v>
      </c>
      <c r="F1205" s="120"/>
      <c r="G1205" s="120" t="s">
        <v>1647</v>
      </c>
      <c r="J1205" s="120"/>
      <c r="M1205" s="120"/>
      <c r="P1205" s="120"/>
      <c r="S1205" s="120"/>
      <c r="V1205" s="120"/>
      <c r="Y1205" s="120"/>
      <c r="AB1205" s="120"/>
      <c r="AE1205" s="120"/>
    </row>
    <row r="1206" spans="1:77" s="108" customFormat="1" x14ac:dyDescent="0.2">
      <c r="A1206" s="108" t="s">
        <v>501</v>
      </c>
      <c r="B1206" s="108" t="s">
        <v>123</v>
      </c>
      <c r="C1206" s="108" t="s">
        <v>3972</v>
      </c>
      <c r="D1206" s="123">
        <v>37334</v>
      </c>
      <c r="E1206" s="109" t="s">
        <v>268</v>
      </c>
      <c r="F1206" s="109" t="s">
        <v>268</v>
      </c>
      <c r="G1206" s="120"/>
      <c r="H1206" s="108" t="s">
        <v>501</v>
      </c>
      <c r="I1206" s="116" t="s">
        <v>123</v>
      </c>
      <c r="J1206" s="120"/>
      <c r="K1206" s="108" t="s">
        <v>502</v>
      </c>
      <c r="L1206" s="116" t="s">
        <v>123</v>
      </c>
      <c r="M1206" s="120"/>
      <c r="O1206" s="116"/>
      <c r="P1206" s="120"/>
      <c r="R1206" s="116"/>
      <c r="S1206" s="120"/>
      <c r="U1206" s="116"/>
      <c r="V1206" s="120"/>
      <c r="X1206" s="116"/>
      <c r="Y1206" s="120"/>
      <c r="AA1206" s="116"/>
      <c r="AB1206" s="120"/>
      <c r="AD1206" s="116"/>
      <c r="AE1206" s="120"/>
      <c r="AG1206" s="116"/>
      <c r="AH1206" s="120"/>
      <c r="AJ1206" s="116"/>
      <c r="AK1206" s="120"/>
      <c r="AM1206" s="116"/>
      <c r="AN1206" s="120"/>
    </row>
    <row r="1207" spans="1:77" s="108" customFormat="1" x14ac:dyDescent="0.2">
      <c r="A1207" s="108" t="s">
        <v>194</v>
      </c>
      <c r="B1207" s="108" t="s">
        <v>128</v>
      </c>
      <c r="C1207" s="108" t="s">
        <v>720</v>
      </c>
      <c r="D1207" s="123">
        <v>36175</v>
      </c>
      <c r="E1207" s="109" t="s">
        <v>3688</v>
      </c>
      <c r="F1207" s="120" t="s">
        <v>295</v>
      </c>
      <c r="G1207" s="120" t="s">
        <v>228</v>
      </c>
      <c r="H1207" s="108" t="s">
        <v>194</v>
      </c>
      <c r="I1207" s="108" t="s">
        <v>128</v>
      </c>
      <c r="J1207" s="120" t="s">
        <v>269</v>
      </c>
      <c r="M1207" s="120"/>
      <c r="P1207" s="120"/>
      <c r="S1207" s="120"/>
      <c r="V1207" s="120"/>
      <c r="Y1207" s="120"/>
      <c r="AB1207" s="120"/>
      <c r="AE1207" s="120"/>
    </row>
    <row r="1208" spans="1:77" s="108" customFormat="1" x14ac:dyDescent="0.2">
      <c r="A1208" s="120"/>
      <c r="B1208" s="120"/>
      <c r="C1208" s="108" t="s">
        <v>476</v>
      </c>
      <c r="D1208" s="123">
        <v>37543</v>
      </c>
      <c r="E1208" s="109" t="s">
        <v>477</v>
      </c>
      <c r="F1208" s="120" t="s">
        <v>441</v>
      </c>
      <c r="G1208" s="120"/>
      <c r="H1208" s="108" t="s">
        <v>5068</v>
      </c>
      <c r="I1208" s="108" t="s">
        <v>330</v>
      </c>
      <c r="J1208" s="120" t="s">
        <v>2565</v>
      </c>
      <c r="M1208" s="120"/>
      <c r="P1208" s="120"/>
      <c r="S1208" s="120"/>
      <c r="V1208" s="120"/>
      <c r="Y1208" s="120"/>
      <c r="AB1208" s="120"/>
      <c r="AE1208" s="120"/>
    </row>
    <row r="1209" spans="1:77" s="108" customFormat="1" x14ac:dyDescent="0.2">
      <c r="C1209" s="108" t="s">
        <v>2818</v>
      </c>
      <c r="D1209" s="123">
        <v>37001</v>
      </c>
      <c r="E1209" s="109" t="s">
        <v>268</v>
      </c>
      <c r="F1209" s="109" t="s">
        <v>236</v>
      </c>
      <c r="G1209" s="120"/>
      <c r="H1209" s="108" t="s">
        <v>147</v>
      </c>
      <c r="I1209" s="116" t="s">
        <v>195</v>
      </c>
      <c r="J1209" s="120"/>
      <c r="K1209" s="108" t="s">
        <v>133</v>
      </c>
      <c r="L1209" s="116" t="s">
        <v>170</v>
      </c>
      <c r="M1209" s="120"/>
      <c r="O1209" s="116"/>
      <c r="P1209" s="120"/>
      <c r="R1209" s="116"/>
      <c r="S1209" s="120"/>
      <c r="U1209" s="116"/>
      <c r="V1209" s="120"/>
      <c r="X1209" s="116"/>
      <c r="Y1209" s="120"/>
      <c r="AA1209" s="116"/>
      <c r="AB1209" s="120"/>
      <c r="AD1209" s="116"/>
      <c r="AE1209" s="120"/>
      <c r="AG1209" s="116"/>
      <c r="AH1209" s="120"/>
      <c r="AJ1209" s="116"/>
      <c r="AK1209" s="120"/>
      <c r="AM1209" s="116"/>
      <c r="AN1209" s="120"/>
    </row>
    <row r="1210" spans="1:77" s="108" customFormat="1" x14ac:dyDescent="0.2">
      <c r="A1210" s="108" t="s">
        <v>80</v>
      </c>
      <c r="B1210" s="108" t="s">
        <v>396</v>
      </c>
      <c r="C1210" s="108" t="s">
        <v>3235</v>
      </c>
      <c r="D1210" s="123">
        <v>35201</v>
      </c>
      <c r="E1210" s="116" t="s">
        <v>802</v>
      </c>
      <c r="F1210" s="120" t="s">
        <v>5069</v>
      </c>
      <c r="G1210" s="120" t="s">
        <v>3234</v>
      </c>
      <c r="H1210" s="108" t="s">
        <v>80</v>
      </c>
      <c r="I1210" s="108" t="s">
        <v>583</v>
      </c>
      <c r="J1210" s="120"/>
      <c r="K1210" s="108" t="s">
        <v>80</v>
      </c>
      <c r="L1210" s="108" t="s">
        <v>192</v>
      </c>
      <c r="M1210" s="120"/>
      <c r="N1210" s="108" t="s">
        <v>80</v>
      </c>
      <c r="O1210" s="108" t="s">
        <v>95</v>
      </c>
      <c r="P1210" s="120" t="s">
        <v>2083</v>
      </c>
      <c r="Q1210" s="108" t="s">
        <v>80</v>
      </c>
      <c r="R1210" s="108" t="s">
        <v>95</v>
      </c>
      <c r="S1210" s="120" t="s">
        <v>3237</v>
      </c>
      <c r="T1210" s="108" t="s">
        <v>80</v>
      </c>
      <c r="U1210" s="108" t="s">
        <v>227</v>
      </c>
      <c r="V1210" s="120"/>
      <c r="W1210" s="108" t="s">
        <v>80</v>
      </c>
      <c r="X1210" s="108" t="s">
        <v>227</v>
      </c>
      <c r="Y1210" s="120"/>
      <c r="AB1210" s="120"/>
      <c r="AE1210" s="120"/>
    </row>
    <row r="1211" spans="1:77" s="108" customFormat="1" x14ac:dyDescent="0.2">
      <c r="A1211" s="108" t="s">
        <v>133</v>
      </c>
      <c r="B1211" s="108" t="s">
        <v>306</v>
      </c>
      <c r="C1211" s="108" t="s">
        <v>3257</v>
      </c>
      <c r="D1211" s="123">
        <v>36327</v>
      </c>
      <c r="E1211" s="109" t="s">
        <v>295</v>
      </c>
      <c r="F1211" s="120" t="s">
        <v>506</v>
      </c>
      <c r="G1211" s="120"/>
      <c r="H1211" s="108" t="s">
        <v>147</v>
      </c>
      <c r="I1211" s="108" t="s">
        <v>192</v>
      </c>
      <c r="J1211" s="120"/>
      <c r="M1211" s="120"/>
      <c r="P1211" s="120"/>
      <c r="S1211" s="120"/>
      <c r="V1211" s="120"/>
      <c r="Y1211" s="120"/>
      <c r="AB1211" s="120"/>
      <c r="AE1211" s="120"/>
      <c r="BY1211" s="124"/>
    </row>
    <row r="1212" spans="1:77" s="108" customFormat="1" x14ac:dyDescent="0.2">
      <c r="A1212" t="s">
        <v>397</v>
      </c>
      <c r="B1212" t="s">
        <v>192</v>
      </c>
      <c r="C1212" s="108" t="s">
        <v>2311</v>
      </c>
      <c r="D1212" s="123">
        <v>37142</v>
      </c>
      <c r="E1212" s="109" t="s">
        <v>236</v>
      </c>
      <c r="F1212" s="109" t="s">
        <v>3620</v>
      </c>
      <c r="G1212" s="120" t="s">
        <v>412</v>
      </c>
      <c r="H1212" s="108" t="s">
        <v>397</v>
      </c>
      <c r="I1212" s="116" t="s">
        <v>556</v>
      </c>
      <c r="J1212" s="120" t="s">
        <v>398</v>
      </c>
      <c r="K1212" s="108" t="s">
        <v>397</v>
      </c>
      <c r="L1212" s="116" t="s">
        <v>556</v>
      </c>
      <c r="M1212" s="120" t="s">
        <v>398</v>
      </c>
      <c r="O1212" s="116"/>
      <c r="P1212" s="120"/>
      <c r="R1212" s="116"/>
      <c r="S1212" s="120"/>
      <c r="U1212" s="116"/>
      <c r="V1212" s="120"/>
      <c r="X1212" s="116"/>
      <c r="Y1212" s="120"/>
      <c r="AA1212" s="116"/>
      <c r="AB1212" s="120"/>
      <c r="AD1212" s="116"/>
      <c r="AE1212" s="120"/>
      <c r="AG1212" s="116"/>
      <c r="AH1212" s="120"/>
      <c r="AJ1212" s="116"/>
      <c r="AK1212" s="120"/>
      <c r="AM1212" s="116"/>
      <c r="AN1212" s="120"/>
    </row>
    <row r="1213" spans="1:77" s="108" customFormat="1" x14ac:dyDescent="0.2">
      <c r="C1213" s="108" t="s">
        <v>2807</v>
      </c>
      <c r="D1213" s="123">
        <v>35917</v>
      </c>
      <c r="E1213" s="116" t="s">
        <v>122</v>
      </c>
      <c r="F1213" s="120" t="s">
        <v>4323</v>
      </c>
      <c r="G1213" s="120"/>
      <c r="J1213" s="120"/>
      <c r="K1213" s="108" t="s">
        <v>103</v>
      </c>
      <c r="L1213" s="108" t="s">
        <v>207</v>
      </c>
      <c r="M1213" s="120" t="s">
        <v>2808</v>
      </c>
      <c r="N1213" s="108" t="s">
        <v>103</v>
      </c>
      <c r="O1213" s="108" t="s">
        <v>207</v>
      </c>
      <c r="P1213" s="120" t="s">
        <v>2809</v>
      </c>
      <c r="Q1213" s="108" t="s">
        <v>103</v>
      </c>
      <c r="R1213" s="108" t="s">
        <v>207</v>
      </c>
      <c r="S1213" s="120" t="s">
        <v>2810</v>
      </c>
      <c r="V1213" s="120"/>
      <c r="Y1213" s="120"/>
      <c r="AB1213" s="120"/>
      <c r="AE1213" s="120"/>
    </row>
    <row r="1214" spans="1:77" s="108" customFormat="1" x14ac:dyDescent="0.2">
      <c r="A1214" s="108" t="s">
        <v>94</v>
      </c>
      <c r="B1214" s="108" t="s">
        <v>252</v>
      </c>
      <c r="C1214" s="108" t="s">
        <v>1998</v>
      </c>
      <c r="D1214" s="123">
        <v>37273</v>
      </c>
      <c r="E1214" s="109" t="s">
        <v>477</v>
      </c>
      <c r="F1214" s="109" t="s">
        <v>236</v>
      </c>
      <c r="G1214" s="120" t="s">
        <v>1997</v>
      </c>
      <c r="H1214" s="108" t="s">
        <v>103</v>
      </c>
      <c r="I1214" s="108" t="s">
        <v>252</v>
      </c>
      <c r="J1214" s="120" t="s">
        <v>5070</v>
      </c>
      <c r="K1214" s="108" t="s">
        <v>103</v>
      </c>
      <c r="L1214" s="116" t="s">
        <v>252</v>
      </c>
      <c r="M1214" s="120" t="s">
        <v>2000</v>
      </c>
      <c r="O1214" s="116"/>
      <c r="P1214" s="120"/>
      <c r="R1214" s="116"/>
      <c r="S1214" s="120"/>
      <c r="U1214" s="116"/>
      <c r="V1214" s="120"/>
      <c r="X1214" s="116"/>
      <c r="Y1214" s="120"/>
      <c r="AA1214" s="116"/>
      <c r="AB1214" s="120"/>
      <c r="AD1214" s="116"/>
      <c r="AE1214" s="120"/>
      <c r="AG1214" s="116"/>
      <c r="AH1214" s="120"/>
      <c r="AJ1214" s="116"/>
      <c r="AK1214" s="120"/>
      <c r="AM1214" s="116"/>
      <c r="AN1214" s="120"/>
    </row>
    <row r="1215" spans="1:77" s="108" customFormat="1" x14ac:dyDescent="0.2">
      <c r="A1215" s="108" t="s">
        <v>555</v>
      </c>
      <c r="B1215" s="108" t="s">
        <v>306</v>
      </c>
      <c r="C1215" s="108" t="s">
        <v>1775</v>
      </c>
      <c r="D1215" s="123">
        <v>36445</v>
      </c>
      <c r="E1215" s="109" t="s">
        <v>89</v>
      </c>
      <c r="F1215" s="120" t="s">
        <v>115</v>
      </c>
      <c r="G1215" s="120" t="s">
        <v>161</v>
      </c>
      <c r="H1215" s="108" t="s">
        <v>2842</v>
      </c>
      <c r="I1215" s="108" t="s">
        <v>306</v>
      </c>
      <c r="J1215" s="120" t="s">
        <v>539</v>
      </c>
      <c r="K1215" s="108" t="s">
        <v>905</v>
      </c>
      <c r="L1215" s="108" t="s">
        <v>306</v>
      </c>
      <c r="M1215" s="120" t="s">
        <v>241</v>
      </c>
      <c r="N1215" s="108" t="s">
        <v>238</v>
      </c>
      <c r="O1215" s="108" t="s">
        <v>306</v>
      </c>
      <c r="P1215" s="120" t="s">
        <v>241</v>
      </c>
      <c r="S1215" s="120"/>
      <c r="V1215" s="120"/>
      <c r="Y1215" s="120"/>
      <c r="AB1215" s="120"/>
      <c r="AE1215" s="120"/>
    </row>
    <row r="1216" spans="1:77" s="108" customFormat="1" x14ac:dyDescent="0.2">
      <c r="A1216" s="120" t="s">
        <v>402</v>
      </c>
      <c r="B1216" s="120" t="s">
        <v>95</v>
      </c>
      <c r="C1216" s="108" t="s">
        <v>2988</v>
      </c>
      <c r="D1216" s="123">
        <v>37537</v>
      </c>
      <c r="E1216" s="109" t="s">
        <v>526</v>
      </c>
      <c r="F1216" s="109" t="s">
        <v>1054</v>
      </c>
      <c r="G1216" s="120" t="s">
        <v>167</v>
      </c>
      <c r="H1216" s="108" t="s">
        <v>386</v>
      </c>
      <c r="I1216" s="108" t="s">
        <v>95</v>
      </c>
      <c r="J1216" s="120" t="s">
        <v>393</v>
      </c>
      <c r="M1216" s="120"/>
      <c r="P1216" s="120"/>
      <c r="S1216" s="120"/>
      <c r="V1216" s="120"/>
      <c r="Y1216" s="120"/>
      <c r="AB1216" s="120"/>
      <c r="AE1216" s="120"/>
    </row>
    <row r="1217" spans="1:256" s="108" customFormat="1" x14ac:dyDescent="0.2">
      <c r="C1217" s="108" t="s">
        <v>3128</v>
      </c>
      <c r="D1217" s="123">
        <v>35270</v>
      </c>
      <c r="E1217" s="116" t="s">
        <v>301</v>
      </c>
      <c r="F1217" s="120" t="s">
        <v>5071</v>
      </c>
      <c r="G1217" s="120"/>
      <c r="H1217" s="108" t="s">
        <v>103</v>
      </c>
      <c r="I1217" s="108" t="s">
        <v>215</v>
      </c>
      <c r="J1217" s="120" t="s">
        <v>5072</v>
      </c>
      <c r="K1217" s="108" t="s">
        <v>103</v>
      </c>
      <c r="L1217" s="108" t="s">
        <v>128</v>
      </c>
      <c r="M1217" s="120" t="s">
        <v>3130</v>
      </c>
      <c r="N1217" s="108" t="s">
        <v>103</v>
      </c>
      <c r="O1217" s="108" t="s">
        <v>128</v>
      </c>
      <c r="P1217" s="120" t="s">
        <v>3131</v>
      </c>
      <c r="Q1217" s="108" t="s">
        <v>103</v>
      </c>
      <c r="R1217" s="108" t="s">
        <v>128</v>
      </c>
      <c r="S1217" s="120" t="s">
        <v>3132</v>
      </c>
      <c r="T1217" s="108" t="s">
        <v>103</v>
      </c>
      <c r="U1217" s="108" t="s">
        <v>128</v>
      </c>
      <c r="V1217" s="120" t="s">
        <v>3133</v>
      </c>
      <c r="W1217" s="108" t="s">
        <v>103</v>
      </c>
      <c r="X1217" s="108" t="s">
        <v>128</v>
      </c>
      <c r="Y1217" s="120" t="s">
        <v>3134</v>
      </c>
      <c r="Z1217" s="108" t="s">
        <v>103</v>
      </c>
      <c r="AA1217" s="108" t="s">
        <v>128</v>
      </c>
      <c r="AB1217" s="120" t="s">
        <v>1164</v>
      </c>
      <c r="AC1217" s="108" t="s">
        <v>103</v>
      </c>
      <c r="AD1217" s="108" t="s">
        <v>128</v>
      </c>
      <c r="AE1217" s="120" t="s">
        <v>3135</v>
      </c>
      <c r="BB1217" s="116"/>
      <c r="BC1217" s="120"/>
      <c r="BE1217" s="116"/>
      <c r="BF1217" s="120"/>
      <c r="BH1217" s="116"/>
      <c r="BI1217" s="120"/>
      <c r="BK1217" s="116"/>
      <c r="BL1217" s="120"/>
      <c r="BN1217" s="116"/>
      <c r="BO1217" s="120"/>
      <c r="BR1217" s="120"/>
      <c r="BS1217" s="116"/>
      <c r="BT1217" s="116"/>
      <c r="BU1217" s="116"/>
      <c r="BV1217" s="116"/>
      <c r="BW1217" s="116"/>
      <c r="BX1217" s="116"/>
    </row>
    <row r="1218" spans="1:256" s="108" customFormat="1" x14ac:dyDescent="0.2">
      <c r="A1218" s="108" t="s">
        <v>409</v>
      </c>
      <c r="B1218" s="108" t="s">
        <v>170</v>
      </c>
      <c r="C1218" s="108" t="s">
        <v>3649</v>
      </c>
      <c r="D1218" s="123">
        <v>36327</v>
      </c>
      <c r="E1218" s="116" t="s">
        <v>283</v>
      </c>
      <c r="F1218" s="120" t="s">
        <v>4264</v>
      </c>
      <c r="G1218" s="120" t="s">
        <v>388</v>
      </c>
      <c r="H1218" s="108" t="s">
        <v>384</v>
      </c>
      <c r="I1218" s="108" t="s">
        <v>583</v>
      </c>
      <c r="J1218" s="120" t="s">
        <v>2070</v>
      </c>
      <c r="K1218" s="108" t="s">
        <v>409</v>
      </c>
      <c r="L1218" s="108" t="s">
        <v>583</v>
      </c>
      <c r="M1218" s="120" t="s">
        <v>408</v>
      </c>
      <c r="N1218" s="108" t="s">
        <v>409</v>
      </c>
      <c r="O1218" s="108" t="s">
        <v>583</v>
      </c>
      <c r="P1218" s="120" t="s">
        <v>412</v>
      </c>
      <c r="Q1218" s="108" t="s">
        <v>384</v>
      </c>
      <c r="R1218" s="108" t="s">
        <v>583</v>
      </c>
      <c r="S1218" s="120" t="s">
        <v>408</v>
      </c>
      <c r="V1218" s="120"/>
      <c r="Y1218" s="120"/>
      <c r="AB1218" s="120"/>
      <c r="AE1218" s="120"/>
    </row>
    <row r="1219" spans="1:256" s="108" customFormat="1" x14ac:dyDescent="0.2">
      <c r="A1219" s="108" t="s">
        <v>384</v>
      </c>
      <c r="B1219" s="108" t="s">
        <v>242</v>
      </c>
      <c r="C1219" s="108" t="s">
        <v>2066</v>
      </c>
      <c r="D1219" s="123">
        <v>36190</v>
      </c>
      <c r="E1219" s="116" t="s">
        <v>473</v>
      </c>
      <c r="F1219" s="120" t="s">
        <v>553</v>
      </c>
      <c r="G1219" s="120" t="s">
        <v>406</v>
      </c>
      <c r="H1219" s="108" t="s">
        <v>1282</v>
      </c>
      <c r="I1219" s="108" t="s">
        <v>242</v>
      </c>
      <c r="J1219" s="120" t="s">
        <v>5073</v>
      </c>
      <c r="K1219" s="108" t="s">
        <v>397</v>
      </c>
      <c r="L1219" s="108" t="s">
        <v>324</v>
      </c>
      <c r="M1219" s="120" t="s">
        <v>412</v>
      </c>
      <c r="P1219" s="120"/>
      <c r="Q1219" s="108" t="s">
        <v>399</v>
      </c>
      <c r="R1219" s="108" t="s">
        <v>324</v>
      </c>
      <c r="S1219" s="120" t="s">
        <v>141</v>
      </c>
      <c r="V1219" s="120"/>
      <c r="Y1219" s="120"/>
      <c r="AB1219" s="120"/>
      <c r="AE1219" s="120"/>
    </row>
    <row r="1220" spans="1:256" s="108" customFormat="1" x14ac:dyDescent="0.2">
      <c r="A1220" s="108" t="s">
        <v>103</v>
      </c>
      <c r="B1220" s="108" t="s">
        <v>454</v>
      </c>
      <c r="C1220" s="108" t="s">
        <v>3912</v>
      </c>
      <c r="D1220" s="123">
        <v>37413</v>
      </c>
      <c r="E1220" s="109" t="s">
        <v>4421</v>
      </c>
      <c r="F1220" s="120"/>
      <c r="G1220" s="120" t="s">
        <v>1862</v>
      </c>
      <c r="J1220" s="120"/>
      <c r="M1220" s="120"/>
      <c r="P1220" s="120"/>
      <c r="S1220" s="120"/>
      <c r="V1220" s="120"/>
      <c r="Y1220" s="120"/>
      <c r="AB1220" s="120"/>
      <c r="AE1220" s="120"/>
    </row>
    <row r="1221" spans="1:256" x14ac:dyDescent="0.2">
      <c r="A1221" s="108" t="s">
        <v>202</v>
      </c>
      <c r="B1221" s="108" t="s">
        <v>227</v>
      </c>
      <c r="C1221" s="108" t="s">
        <v>5074</v>
      </c>
      <c r="D1221" s="123">
        <v>37414</v>
      </c>
      <c r="E1221" s="109" t="s">
        <v>4421</v>
      </c>
      <c r="F1221" s="120"/>
      <c r="G1221" s="120" t="s">
        <v>266</v>
      </c>
      <c r="H1221" s="108"/>
      <c r="I1221" s="108"/>
      <c r="J1221" s="120"/>
      <c r="K1221" s="108"/>
      <c r="L1221" s="108"/>
      <c r="M1221" s="120"/>
      <c r="N1221" s="108"/>
      <c r="O1221" s="108"/>
      <c r="P1221" s="120"/>
      <c r="Q1221" s="108"/>
      <c r="R1221" s="108"/>
      <c r="S1221" s="120"/>
      <c r="T1221" s="108"/>
      <c r="U1221" s="108"/>
      <c r="V1221" s="120"/>
      <c r="W1221" s="108"/>
      <c r="X1221" s="108"/>
      <c r="Y1221" s="120"/>
      <c r="Z1221" s="108"/>
      <c r="AA1221" s="108"/>
      <c r="AB1221" s="120"/>
      <c r="AC1221" s="108"/>
      <c r="AD1221" s="108"/>
      <c r="AE1221" s="120"/>
      <c r="AF1221" s="108"/>
      <c r="AG1221" s="108"/>
      <c r="AH1221" s="108"/>
      <c r="AI1221" s="108"/>
      <c r="AJ1221" s="108"/>
      <c r="AK1221" s="108"/>
      <c r="AL1221" s="108"/>
      <c r="AM1221" s="108"/>
      <c r="AN1221" s="108"/>
      <c r="AO1221" s="108"/>
      <c r="AP1221" s="108"/>
      <c r="AQ1221" s="108"/>
      <c r="AR1221" s="108"/>
      <c r="AS1221" s="108"/>
      <c r="AT1221" s="108"/>
      <c r="AU1221" s="108"/>
      <c r="AV1221" s="108"/>
      <c r="AW1221" s="108"/>
      <c r="AX1221" s="108"/>
      <c r="AY1221" s="108"/>
      <c r="AZ1221" s="108"/>
    </row>
    <row r="1222" spans="1:256" s="108" customFormat="1" x14ac:dyDescent="0.2">
      <c r="A1222" s="108" t="s">
        <v>202</v>
      </c>
      <c r="B1222" s="108" t="s">
        <v>185</v>
      </c>
      <c r="C1222" s="108" t="s">
        <v>5075</v>
      </c>
      <c r="D1222" s="123">
        <v>37046</v>
      </c>
      <c r="E1222" s="109" t="s">
        <v>506</v>
      </c>
      <c r="F1222" s="120"/>
      <c r="G1222" s="120" t="s">
        <v>241</v>
      </c>
      <c r="J1222" s="120"/>
      <c r="M1222" s="120"/>
      <c r="P1222" s="120"/>
      <c r="S1222" s="120"/>
      <c r="V1222" s="120"/>
      <c r="Y1222" s="120"/>
      <c r="AB1222" s="120"/>
      <c r="AE1222" s="120"/>
    </row>
    <row r="1223" spans="1:256" s="108" customFormat="1" x14ac:dyDescent="0.2">
      <c r="A1223" s="108" t="s">
        <v>103</v>
      </c>
      <c r="B1223" s="108" t="s">
        <v>118</v>
      </c>
      <c r="C1223" s="108" t="s">
        <v>2903</v>
      </c>
      <c r="D1223" s="123">
        <v>35588</v>
      </c>
      <c r="E1223" s="116" t="s">
        <v>136</v>
      </c>
      <c r="F1223" s="120" t="s">
        <v>591</v>
      </c>
      <c r="G1223" s="120" t="s">
        <v>2902</v>
      </c>
      <c r="H1223" s="108" t="s">
        <v>103</v>
      </c>
      <c r="I1223" s="108" t="s">
        <v>118</v>
      </c>
      <c r="J1223" s="120" t="s">
        <v>5076</v>
      </c>
      <c r="K1223" s="108" t="s">
        <v>103</v>
      </c>
      <c r="L1223" s="108" t="s">
        <v>118</v>
      </c>
      <c r="M1223" s="120" t="s">
        <v>2905</v>
      </c>
      <c r="N1223" s="108" t="s">
        <v>103</v>
      </c>
      <c r="O1223" s="108" t="s">
        <v>454</v>
      </c>
      <c r="P1223" s="120" t="s">
        <v>1310</v>
      </c>
      <c r="Q1223" s="108" t="s">
        <v>103</v>
      </c>
      <c r="R1223" s="108" t="s">
        <v>454</v>
      </c>
      <c r="S1223" s="120" t="s">
        <v>2906</v>
      </c>
      <c r="T1223" s="108" t="s">
        <v>103</v>
      </c>
      <c r="U1223" s="108" t="s">
        <v>454</v>
      </c>
      <c r="V1223" s="120" t="s">
        <v>2907</v>
      </c>
      <c r="W1223" s="108" t="s">
        <v>103</v>
      </c>
      <c r="X1223" s="108" t="s">
        <v>454</v>
      </c>
      <c r="Y1223" s="120" t="s">
        <v>2908</v>
      </c>
      <c r="AB1223" s="120"/>
      <c r="AE1223" s="120"/>
      <c r="BY1223" s="124"/>
      <c r="BZ1223" s="120"/>
      <c r="CA1223" s="120"/>
      <c r="CB1223" s="120"/>
      <c r="CC1223" s="120"/>
      <c r="CD1223" s="120"/>
      <c r="CE1223" s="120"/>
      <c r="CF1223" s="120"/>
      <c r="CG1223" s="120"/>
      <c r="CH1223" s="120"/>
      <c r="CI1223" s="120"/>
      <c r="CJ1223" s="120"/>
      <c r="CK1223" s="120"/>
      <c r="CL1223" s="120"/>
      <c r="CM1223" s="120"/>
      <c r="CN1223" s="120"/>
      <c r="CO1223" s="120"/>
      <c r="CP1223" s="120"/>
      <c r="CQ1223" s="120"/>
      <c r="CR1223" s="120"/>
      <c r="CS1223" s="120"/>
      <c r="CT1223" s="120"/>
      <c r="CU1223" s="120"/>
      <c r="CV1223" s="120"/>
      <c r="CW1223" s="120"/>
      <c r="CX1223" s="120"/>
      <c r="CY1223" s="120"/>
      <c r="CZ1223" s="120"/>
      <c r="DA1223" s="120"/>
      <c r="DB1223" s="120"/>
      <c r="DC1223" s="120"/>
      <c r="DD1223" s="120"/>
      <c r="DE1223" s="120"/>
      <c r="DF1223" s="120"/>
      <c r="DG1223" s="120"/>
      <c r="DH1223" s="120"/>
      <c r="DI1223" s="120"/>
      <c r="DJ1223" s="120"/>
      <c r="DK1223" s="120"/>
      <c r="DL1223" s="120"/>
      <c r="DM1223" s="120"/>
      <c r="DN1223" s="120"/>
      <c r="DO1223" s="120"/>
      <c r="DP1223" s="120"/>
      <c r="DQ1223" s="120"/>
      <c r="DR1223" s="120"/>
      <c r="DS1223" s="120"/>
      <c r="DT1223" s="120"/>
      <c r="DU1223" s="120"/>
      <c r="DV1223" s="120"/>
      <c r="DW1223" s="120"/>
      <c r="DX1223" s="120"/>
      <c r="DY1223" s="120"/>
      <c r="DZ1223" s="120"/>
      <c r="EA1223" s="120"/>
      <c r="EB1223" s="120"/>
      <c r="EC1223" s="120"/>
      <c r="ED1223" s="120"/>
      <c r="EE1223" s="120"/>
      <c r="EF1223" s="120"/>
      <c r="EG1223" s="120"/>
      <c r="EH1223" s="120"/>
      <c r="EI1223" s="120"/>
      <c r="EJ1223" s="120"/>
      <c r="EK1223" s="120"/>
      <c r="EL1223" s="120"/>
      <c r="EM1223" s="120"/>
      <c r="EN1223" s="120"/>
      <c r="EO1223" s="120"/>
      <c r="EP1223" s="120"/>
      <c r="EQ1223" s="120"/>
      <c r="ER1223" s="120"/>
      <c r="ES1223" s="120"/>
      <c r="ET1223" s="120"/>
      <c r="EU1223" s="120"/>
      <c r="EV1223" s="120"/>
      <c r="EW1223" s="120"/>
      <c r="EX1223" s="120"/>
      <c r="EY1223" s="120"/>
      <c r="EZ1223" s="120"/>
      <c r="FA1223" s="120"/>
      <c r="FB1223" s="120"/>
      <c r="FC1223" s="120"/>
      <c r="FD1223" s="120"/>
      <c r="FE1223" s="120"/>
      <c r="FF1223" s="120"/>
      <c r="FG1223" s="120"/>
      <c r="FH1223" s="120"/>
      <c r="FI1223" s="120"/>
      <c r="FJ1223" s="120"/>
      <c r="FK1223" s="120"/>
      <c r="FL1223" s="120"/>
      <c r="FM1223" s="120"/>
      <c r="FN1223" s="120"/>
      <c r="FO1223" s="120"/>
      <c r="FP1223" s="120"/>
      <c r="FQ1223" s="120"/>
      <c r="FR1223" s="120"/>
      <c r="FS1223" s="120"/>
      <c r="FT1223" s="120"/>
      <c r="FU1223" s="120"/>
      <c r="FV1223" s="120"/>
      <c r="FW1223" s="120"/>
      <c r="FX1223" s="120"/>
      <c r="FY1223" s="120"/>
      <c r="FZ1223" s="120"/>
      <c r="GA1223" s="120"/>
      <c r="GB1223" s="120"/>
      <c r="GC1223" s="120"/>
      <c r="GD1223" s="120"/>
      <c r="GE1223" s="120"/>
      <c r="GF1223" s="120"/>
      <c r="GG1223" s="120"/>
      <c r="GH1223" s="120"/>
      <c r="GI1223" s="120"/>
      <c r="GJ1223" s="120"/>
      <c r="GK1223" s="120"/>
      <c r="GL1223" s="120"/>
      <c r="GM1223" s="120"/>
      <c r="GN1223" s="120"/>
      <c r="GO1223" s="120"/>
      <c r="GP1223" s="120"/>
      <c r="GQ1223" s="120"/>
      <c r="GR1223" s="120"/>
      <c r="GS1223" s="120"/>
      <c r="GT1223" s="120"/>
      <c r="GU1223" s="120"/>
      <c r="GV1223" s="120"/>
      <c r="GW1223" s="120"/>
      <c r="GX1223" s="120"/>
      <c r="GY1223" s="120"/>
      <c r="GZ1223" s="120"/>
      <c r="HA1223" s="120"/>
      <c r="HB1223" s="120"/>
      <c r="HC1223" s="120"/>
      <c r="HD1223" s="120"/>
      <c r="HE1223" s="120"/>
      <c r="HF1223" s="120"/>
      <c r="HG1223" s="120"/>
      <c r="HH1223" s="120"/>
      <c r="HI1223" s="120"/>
      <c r="HJ1223" s="120"/>
      <c r="HK1223" s="120"/>
      <c r="HL1223" s="120"/>
      <c r="HM1223" s="120"/>
      <c r="HN1223" s="120"/>
      <c r="HO1223" s="120"/>
      <c r="HP1223" s="120"/>
      <c r="HQ1223" s="120"/>
      <c r="HR1223" s="120"/>
      <c r="HS1223" s="120"/>
      <c r="HT1223" s="120"/>
      <c r="HU1223" s="120"/>
      <c r="HV1223" s="120"/>
      <c r="HW1223" s="120"/>
      <c r="HX1223" s="120"/>
      <c r="HY1223" s="120"/>
      <c r="HZ1223" s="120"/>
      <c r="IA1223" s="120"/>
      <c r="IB1223" s="120"/>
      <c r="IC1223" s="120"/>
      <c r="ID1223" s="120"/>
      <c r="IE1223" s="120"/>
      <c r="IF1223" s="120"/>
      <c r="IG1223" s="120"/>
      <c r="IH1223" s="120"/>
      <c r="II1223" s="120"/>
      <c r="IJ1223" s="120"/>
      <c r="IK1223" s="120"/>
      <c r="IL1223" s="120"/>
      <c r="IM1223" s="120"/>
      <c r="IN1223" s="120"/>
      <c r="IO1223" s="120"/>
      <c r="IP1223" s="120"/>
      <c r="IQ1223" s="120"/>
      <c r="IR1223" s="120"/>
      <c r="IS1223" s="120"/>
      <c r="IT1223" s="120"/>
      <c r="IU1223" s="120"/>
      <c r="IV1223" s="120"/>
    </row>
    <row r="1224" spans="1:256" s="108" customFormat="1" x14ac:dyDescent="0.2">
      <c r="C1224" s="108" t="s">
        <v>5077</v>
      </c>
      <c r="D1224" s="123">
        <v>33991</v>
      </c>
      <c r="E1224" s="109" t="s">
        <v>1376</v>
      </c>
      <c r="F1224" s="109" t="s">
        <v>381</v>
      </c>
      <c r="G1224" s="120"/>
      <c r="J1224" s="120"/>
      <c r="K1224" s="108" t="s">
        <v>184</v>
      </c>
      <c r="L1224" s="108" t="s">
        <v>93</v>
      </c>
      <c r="M1224" s="120"/>
      <c r="P1224" s="120"/>
      <c r="S1224" s="120"/>
      <c r="T1224" s="108" t="s">
        <v>103</v>
      </c>
      <c r="U1224" s="108" t="s">
        <v>330</v>
      </c>
      <c r="V1224" s="120" t="s">
        <v>5078</v>
      </c>
      <c r="W1224" s="108" t="s">
        <v>5079</v>
      </c>
      <c r="X1224" s="108" t="s">
        <v>306</v>
      </c>
      <c r="Y1224" s="120" t="s">
        <v>1874</v>
      </c>
      <c r="AB1224" s="120"/>
      <c r="AC1224" s="108" t="s">
        <v>103</v>
      </c>
      <c r="AD1224" s="108" t="s">
        <v>185</v>
      </c>
      <c r="AE1224" s="120" t="s">
        <v>5080</v>
      </c>
      <c r="AF1224" s="108" t="s">
        <v>3773</v>
      </c>
      <c r="AG1224" s="116" t="s">
        <v>185</v>
      </c>
      <c r="AH1224" s="120" t="s">
        <v>5081</v>
      </c>
      <c r="AI1224" s="108" t="s">
        <v>147</v>
      </c>
      <c r="AJ1224" s="116" t="s">
        <v>185</v>
      </c>
      <c r="AK1224" s="120"/>
      <c r="AM1224" s="116"/>
      <c r="AN1224" s="120"/>
      <c r="AP1224" s="116"/>
      <c r="AQ1224" s="120"/>
      <c r="AS1224" s="116"/>
      <c r="AT1224" s="120"/>
      <c r="AV1224" s="116"/>
      <c r="AW1224" s="120"/>
      <c r="AY1224" s="116"/>
      <c r="AZ1224" s="120"/>
    </row>
    <row r="1225" spans="1:256" x14ac:dyDescent="0.2">
      <c r="A1225" s="108" t="s">
        <v>450</v>
      </c>
      <c r="B1225" s="116" t="s">
        <v>134</v>
      </c>
      <c r="C1225" s="108" t="s">
        <v>2662</v>
      </c>
      <c r="D1225" s="123">
        <v>36487</v>
      </c>
      <c r="E1225" s="109" t="s">
        <v>98</v>
      </c>
      <c r="F1225" s="109" t="s">
        <v>188</v>
      </c>
      <c r="G1225" s="120"/>
      <c r="H1225" s="108" t="s">
        <v>450</v>
      </c>
      <c r="I1225" s="116" t="s">
        <v>207</v>
      </c>
      <c r="J1225" s="120"/>
      <c r="K1225" s="108" t="s">
        <v>450</v>
      </c>
      <c r="L1225" s="116" t="s">
        <v>207</v>
      </c>
      <c r="M1225" s="120"/>
      <c r="N1225" s="108"/>
      <c r="O1225" s="116"/>
      <c r="P1225" s="120"/>
      <c r="Q1225" s="108"/>
      <c r="R1225" s="116"/>
      <c r="S1225" s="120"/>
      <c r="T1225" s="108"/>
      <c r="U1225" s="116"/>
      <c r="V1225" s="120"/>
      <c r="W1225" s="108"/>
      <c r="X1225" s="116"/>
      <c r="Y1225" s="120"/>
      <c r="Z1225" s="108"/>
      <c r="AA1225" s="116"/>
      <c r="AB1225" s="120"/>
      <c r="AC1225" s="108"/>
      <c r="AD1225" s="116"/>
      <c r="AE1225" s="120"/>
      <c r="AF1225" s="108"/>
      <c r="AG1225" s="116"/>
      <c r="AH1225" s="120"/>
      <c r="AI1225" s="108"/>
      <c r="AJ1225" s="116"/>
      <c r="AK1225" s="120"/>
      <c r="AL1225" s="108"/>
      <c r="AM1225" s="116"/>
      <c r="AN1225" s="120"/>
      <c r="AO1225" s="108"/>
      <c r="AP1225" s="108"/>
      <c r="AQ1225" s="108"/>
      <c r="AR1225" s="108"/>
      <c r="AS1225" s="108"/>
      <c r="AT1225" s="108"/>
      <c r="AU1225" s="108"/>
      <c r="AV1225" s="108"/>
      <c r="AW1225" s="108"/>
      <c r="AX1225" s="108"/>
      <c r="AY1225" s="108"/>
      <c r="AZ1225" s="108"/>
    </row>
    <row r="1226" spans="1:256" s="108" customFormat="1" x14ac:dyDescent="0.2">
      <c r="A1226" s="108" t="s">
        <v>127</v>
      </c>
      <c r="B1226" s="108" t="s">
        <v>105</v>
      </c>
      <c r="C1226" s="108" t="s">
        <v>3363</v>
      </c>
      <c r="D1226" s="123">
        <v>35729</v>
      </c>
      <c r="E1226" s="116" t="s">
        <v>1239</v>
      </c>
      <c r="F1226" s="120" t="s">
        <v>149</v>
      </c>
      <c r="G1226" s="120"/>
      <c r="H1226" s="108" t="s">
        <v>127</v>
      </c>
      <c r="I1226" s="108" t="s">
        <v>105</v>
      </c>
      <c r="J1226" s="120"/>
      <c r="K1226" s="108" t="s">
        <v>127</v>
      </c>
      <c r="L1226" s="108" t="s">
        <v>454</v>
      </c>
      <c r="M1226" s="120"/>
      <c r="N1226" s="108" t="s">
        <v>127</v>
      </c>
      <c r="O1226" s="108" t="s">
        <v>454</v>
      </c>
      <c r="P1226" s="120"/>
      <c r="Q1226" s="108" t="s">
        <v>127</v>
      </c>
      <c r="R1226" s="108" t="s">
        <v>454</v>
      </c>
      <c r="S1226" s="120"/>
      <c r="T1226" s="108" t="s">
        <v>127</v>
      </c>
      <c r="U1226" s="108" t="s">
        <v>454</v>
      </c>
      <c r="V1226" s="120"/>
      <c r="Y1226" s="120"/>
      <c r="AB1226" s="120"/>
      <c r="AE1226" s="120"/>
    </row>
    <row r="1227" spans="1:256" s="108" customFormat="1" x14ac:dyDescent="0.2">
      <c r="A1227" s="108" t="s">
        <v>274</v>
      </c>
      <c r="B1227" s="108" t="s">
        <v>324</v>
      </c>
      <c r="C1227" s="108" t="s">
        <v>5082</v>
      </c>
      <c r="D1227" s="123">
        <v>36066</v>
      </c>
      <c r="E1227" s="116" t="s">
        <v>553</v>
      </c>
      <c r="F1227" s="120" t="s">
        <v>677</v>
      </c>
      <c r="G1227" s="120" t="s">
        <v>247</v>
      </c>
      <c r="H1227" s="108" t="s">
        <v>274</v>
      </c>
      <c r="I1227" s="108" t="s">
        <v>177</v>
      </c>
      <c r="J1227" s="120" t="s">
        <v>228</v>
      </c>
      <c r="K1227" s="108" t="s">
        <v>274</v>
      </c>
      <c r="L1227" s="108" t="s">
        <v>177</v>
      </c>
      <c r="M1227" s="120" t="s">
        <v>228</v>
      </c>
      <c r="N1227" s="108" t="s">
        <v>522</v>
      </c>
      <c r="O1227" s="108" t="s">
        <v>177</v>
      </c>
      <c r="P1227" s="120" t="s">
        <v>1494</v>
      </c>
      <c r="Q1227" s="108" t="s">
        <v>522</v>
      </c>
      <c r="R1227" s="108" t="s">
        <v>177</v>
      </c>
      <c r="S1227" s="120" t="s">
        <v>1043</v>
      </c>
      <c r="V1227" s="120"/>
      <c r="Y1227" s="120"/>
      <c r="AB1227" s="120"/>
      <c r="AE1227" s="120"/>
    </row>
    <row r="1228" spans="1:256" s="108" customFormat="1" x14ac:dyDescent="0.2">
      <c r="A1228" s="108" t="s">
        <v>147</v>
      </c>
      <c r="B1228" s="108" t="s">
        <v>134</v>
      </c>
      <c r="C1228" s="108" t="s">
        <v>4060</v>
      </c>
      <c r="D1228" s="123">
        <v>34136</v>
      </c>
      <c r="E1228" s="116" t="s">
        <v>1350</v>
      </c>
      <c r="F1228" s="120" t="s">
        <v>895</v>
      </c>
      <c r="G1228" s="120"/>
      <c r="J1228" s="120"/>
      <c r="K1228" s="108" t="s">
        <v>147</v>
      </c>
      <c r="L1228" s="108" t="s">
        <v>324</v>
      </c>
      <c r="M1228" s="120"/>
      <c r="N1228" s="108" t="s">
        <v>147</v>
      </c>
      <c r="O1228" s="108" t="s">
        <v>215</v>
      </c>
      <c r="P1228" s="120"/>
      <c r="Q1228" s="108" t="s">
        <v>147</v>
      </c>
      <c r="R1228" s="108" t="s">
        <v>215</v>
      </c>
      <c r="S1228" s="120"/>
      <c r="T1228" s="116"/>
      <c r="V1228" s="120"/>
      <c r="Y1228" s="120"/>
      <c r="Z1228" s="108" t="s">
        <v>686</v>
      </c>
      <c r="AA1228" s="108" t="s">
        <v>252</v>
      </c>
      <c r="AB1228" s="120"/>
      <c r="AC1228" s="108" t="s">
        <v>686</v>
      </c>
      <c r="AD1228" s="108" t="s">
        <v>252</v>
      </c>
      <c r="AE1228" s="120"/>
    </row>
    <row r="1229" spans="1:256" x14ac:dyDescent="0.2">
      <c r="A1229" s="108" t="s">
        <v>133</v>
      </c>
      <c r="B1229" s="108" t="s">
        <v>454</v>
      </c>
      <c r="C1229" s="108" t="s">
        <v>3684</v>
      </c>
      <c r="D1229" s="123">
        <v>35534</v>
      </c>
      <c r="E1229" s="109" t="s">
        <v>3685</v>
      </c>
      <c r="F1229" s="109" t="s">
        <v>516</v>
      </c>
      <c r="G1229" s="120"/>
      <c r="H1229" s="108" t="s">
        <v>133</v>
      </c>
      <c r="I1229" s="109" t="s">
        <v>454</v>
      </c>
      <c r="J1229" s="109"/>
      <c r="K1229" s="108" t="s">
        <v>133</v>
      </c>
      <c r="L1229" s="109" t="s">
        <v>454</v>
      </c>
      <c r="M1229" s="109"/>
      <c r="N1229" s="108" t="s">
        <v>127</v>
      </c>
      <c r="O1229" s="109" t="s">
        <v>170</v>
      </c>
      <c r="P1229" s="109"/>
      <c r="Q1229" s="108" t="s">
        <v>133</v>
      </c>
      <c r="R1229" s="109" t="s">
        <v>170</v>
      </c>
      <c r="S1229" s="109"/>
      <c r="T1229" s="108" t="s">
        <v>133</v>
      </c>
      <c r="U1229" s="109" t="s">
        <v>170</v>
      </c>
      <c r="V1229" s="109"/>
      <c r="W1229" s="108" t="s">
        <v>510</v>
      </c>
      <c r="X1229" s="109" t="s">
        <v>170</v>
      </c>
      <c r="Y1229" s="109"/>
      <c r="Z1229" s="108" t="s">
        <v>127</v>
      </c>
      <c r="AA1229" s="109" t="s">
        <v>170</v>
      </c>
      <c r="AB1229" s="109"/>
      <c r="AC1229" s="108"/>
      <c r="AD1229" s="109"/>
      <c r="AE1229" s="109"/>
      <c r="AF1229" s="108"/>
      <c r="AG1229" s="109"/>
      <c r="AH1229" s="109"/>
      <c r="AI1229" s="108"/>
      <c r="AJ1229" s="109"/>
      <c r="AK1229" s="109"/>
      <c r="AL1229" s="108"/>
      <c r="AM1229" s="109"/>
      <c r="AN1229" s="109"/>
      <c r="AO1229" s="108"/>
      <c r="AP1229" s="109"/>
      <c r="AQ1229" s="109"/>
      <c r="AR1229" s="108"/>
      <c r="AS1229" s="109"/>
      <c r="AT1229" s="109"/>
      <c r="AU1229" s="108"/>
      <c r="AV1229" s="109"/>
      <c r="AW1229" s="109"/>
      <c r="AX1229" s="108"/>
      <c r="AY1229" s="109"/>
      <c r="AZ1229" s="109"/>
      <c r="BA1229" s="108"/>
      <c r="BB1229" s="109"/>
      <c r="BC1229" s="109"/>
      <c r="BD1229" s="108"/>
      <c r="BE1229" s="109"/>
      <c r="BF1229" s="109"/>
      <c r="BG1229" s="108"/>
      <c r="BH1229" s="109"/>
      <c r="BI1229" s="109"/>
      <c r="BJ1229" s="108"/>
      <c r="BK1229" s="109"/>
      <c r="BL1229" s="109"/>
      <c r="BM1229" s="108"/>
      <c r="BN1229" s="109"/>
      <c r="BO1229" s="109"/>
      <c r="BP1229" s="108"/>
      <c r="BQ1229" s="123"/>
      <c r="BR1229" s="109"/>
      <c r="BS1229" s="116"/>
      <c r="BT1229" s="108"/>
      <c r="BU1229" s="120"/>
      <c r="BV1229" s="116"/>
      <c r="BW1229" s="116"/>
      <c r="BX1229" s="125"/>
      <c r="BY1229" s="108"/>
      <c r="BZ1229" s="108"/>
      <c r="CA1229" s="108"/>
      <c r="CB1229" s="108"/>
      <c r="CC1229" s="108"/>
      <c r="CD1229" s="108"/>
      <c r="CE1229" s="108"/>
      <c r="CF1229" s="108"/>
      <c r="CG1229" s="108"/>
      <c r="CH1229" s="108"/>
      <c r="CI1229" s="108"/>
      <c r="CJ1229" s="108"/>
      <c r="CK1229" s="108"/>
      <c r="CL1229" s="108"/>
      <c r="CM1229" s="108"/>
      <c r="CN1229" s="108"/>
      <c r="CO1229" s="108"/>
      <c r="CP1229" s="108"/>
      <c r="CQ1229" s="108"/>
      <c r="CR1229" s="108"/>
      <c r="CS1229" s="108"/>
      <c r="CT1229" s="108"/>
      <c r="CU1229" s="108"/>
      <c r="CV1229" s="108"/>
      <c r="CW1229" s="108"/>
      <c r="CX1229" s="108"/>
      <c r="CY1229" s="108"/>
      <c r="CZ1229" s="108"/>
      <c r="DA1229" s="108"/>
      <c r="DB1229" s="108"/>
      <c r="DC1229" s="108"/>
      <c r="DD1229" s="108"/>
      <c r="DE1229" s="108"/>
      <c r="DF1229" s="108"/>
      <c r="DG1229" s="108"/>
      <c r="DH1229" s="108"/>
      <c r="DI1229" s="108"/>
      <c r="DJ1229" s="108"/>
      <c r="DK1229" s="108"/>
      <c r="DL1229" s="108"/>
      <c r="DM1229" s="108"/>
      <c r="DN1229" s="108"/>
      <c r="DO1229" s="108"/>
      <c r="DP1229" s="108"/>
      <c r="DQ1229" s="108"/>
      <c r="DR1229" s="108"/>
      <c r="DS1229" s="108"/>
      <c r="DT1229" s="108"/>
      <c r="DU1229" s="108"/>
      <c r="DV1229" s="108"/>
      <c r="DW1229" s="108"/>
      <c r="DX1229" s="108"/>
      <c r="DY1229" s="108"/>
      <c r="DZ1229" s="108"/>
      <c r="EA1229" s="108"/>
      <c r="EB1229" s="108"/>
      <c r="EC1229" s="108"/>
      <c r="ED1229" s="108"/>
      <c r="EE1229" s="108"/>
      <c r="EF1229" s="108"/>
      <c r="EG1229" s="108"/>
      <c r="EH1229" s="108"/>
      <c r="EI1229" s="108"/>
      <c r="EJ1229" s="108"/>
      <c r="EK1229" s="108"/>
      <c r="EL1229" s="108"/>
      <c r="EM1229" s="108"/>
      <c r="EN1229" s="108"/>
      <c r="EO1229" s="108"/>
      <c r="EP1229" s="108"/>
      <c r="EQ1229" s="108"/>
      <c r="ER1229" s="108"/>
      <c r="ES1229" s="108"/>
      <c r="ET1229" s="108"/>
      <c r="EU1229" s="108"/>
      <c r="EV1229" s="108"/>
      <c r="EW1229" s="108"/>
      <c r="EX1229" s="108"/>
      <c r="EY1229" s="108"/>
      <c r="EZ1229" s="108"/>
      <c r="FA1229" s="108"/>
      <c r="FB1229" s="108"/>
      <c r="FC1229" s="108"/>
      <c r="FD1229" s="108"/>
      <c r="FE1229" s="108"/>
      <c r="FF1229" s="108"/>
      <c r="FG1229" s="108"/>
      <c r="FH1229" s="108"/>
      <c r="FI1229" s="108"/>
      <c r="FJ1229" s="108"/>
      <c r="FK1229" s="108"/>
      <c r="FL1229" s="108"/>
      <c r="FM1229" s="108"/>
      <c r="FN1229" s="108"/>
      <c r="FO1229" s="108"/>
      <c r="FP1229" s="108"/>
      <c r="FQ1229" s="108"/>
      <c r="FR1229" s="108"/>
      <c r="FS1229" s="108"/>
      <c r="FT1229" s="108"/>
      <c r="FU1229" s="108"/>
      <c r="FV1229" s="108"/>
      <c r="FW1229" s="108"/>
      <c r="FX1229" s="108"/>
      <c r="FY1229" s="108"/>
      <c r="FZ1229" s="108"/>
      <c r="GA1229" s="108"/>
      <c r="GB1229" s="108"/>
      <c r="GC1229" s="108"/>
      <c r="GD1229" s="108"/>
      <c r="GE1229" s="108"/>
      <c r="GF1229" s="108"/>
      <c r="GG1229" s="108"/>
      <c r="GH1229" s="108"/>
      <c r="GI1229" s="108"/>
      <c r="GJ1229" s="108"/>
      <c r="GK1229" s="108"/>
      <c r="GL1229" s="108"/>
      <c r="GM1229" s="108"/>
      <c r="GN1229" s="108"/>
      <c r="GO1229" s="108"/>
      <c r="GP1229" s="108"/>
      <c r="GQ1229" s="108"/>
      <c r="GR1229" s="108"/>
      <c r="GS1229" s="108"/>
      <c r="GT1229" s="108"/>
      <c r="GU1229" s="108"/>
      <c r="GV1229" s="108"/>
      <c r="GW1229" s="108"/>
      <c r="GX1229" s="108"/>
      <c r="GY1229" s="108"/>
      <c r="GZ1229" s="108"/>
      <c r="HA1229" s="108"/>
      <c r="HB1229" s="108"/>
      <c r="HC1229" s="108"/>
      <c r="HD1229" s="108"/>
      <c r="HE1229" s="108"/>
      <c r="HF1229" s="108"/>
      <c r="HG1229" s="108"/>
      <c r="HH1229" s="108"/>
      <c r="HI1229" s="108"/>
      <c r="HJ1229" s="108"/>
      <c r="HK1229" s="108"/>
      <c r="HL1229" s="108"/>
      <c r="HM1229" s="108"/>
      <c r="HN1229" s="108"/>
      <c r="HO1229" s="108"/>
      <c r="HP1229" s="108"/>
      <c r="HQ1229" s="108"/>
      <c r="HR1229" s="108"/>
      <c r="HS1229" s="108"/>
      <c r="HT1229" s="108"/>
      <c r="HU1229" s="108"/>
      <c r="HV1229" s="108"/>
      <c r="HW1229" s="108"/>
      <c r="HX1229" s="108"/>
      <c r="HY1229" s="108"/>
      <c r="HZ1229" s="108"/>
      <c r="IA1229" s="108"/>
      <c r="IB1229" s="108"/>
      <c r="IC1229" s="108"/>
      <c r="ID1229" s="108"/>
      <c r="IE1229" s="108"/>
      <c r="IF1229" s="108"/>
      <c r="IG1229" s="108"/>
      <c r="IH1229" s="108"/>
      <c r="II1229" s="108"/>
      <c r="IJ1229" s="108"/>
      <c r="IK1229" s="108"/>
      <c r="IL1229" s="108"/>
      <c r="IM1229" s="108"/>
      <c r="IN1229" s="108"/>
      <c r="IO1229" s="108"/>
      <c r="IP1229" s="108"/>
      <c r="IQ1229" s="108"/>
      <c r="IR1229" s="108"/>
      <c r="IS1229" s="108"/>
      <c r="IT1229" s="108"/>
      <c r="IU1229" s="108"/>
      <c r="IV1229" s="108"/>
    </row>
    <row r="1230" spans="1:256" s="108" customFormat="1" x14ac:dyDescent="0.2">
      <c r="C1230" s="108" t="s">
        <v>3691</v>
      </c>
      <c r="D1230" s="123">
        <v>34715</v>
      </c>
      <c r="E1230" s="109" t="s">
        <v>452</v>
      </c>
      <c r="F1230" s="109" t="s">
        <v>1574</v>
      </c>
      <c r="G1230" s="120"/>
      <c r="H1230" s="108" t="s">
        <v>147</v>
      </c>
      <c r="I1230" s="109" t="s">
        <v>170</v>
      </c>
      <c r="J1230" s="109"/>
      <c r="K1230" s="108" t="s">
        <v>147</v>
      </c>
      <c r="L1230" s="109" t="s">
        <v>432</v>
      </c>
      <c r="M1230" s="109"/>
      <c r="O1230" s="109"/>
      <c r="P1230" s="109"/>
      <c r="R1230" s="109"/>
      <c r="S1230" s="109"/>
      <c r="T1230" s="108" t="s">
        <v>1035</v>
      </c>
      <c r="U1230" s="109" t="s">
        <v>316</v>
      </c>
      <c r="V1230" s="109"/>
      <c r="W1230" s="108" t="s">
        <v>1035</v>
      </c>
      <c r="X1230" s="109" t="s">
        <v>316</v>
      </c>
      <c r="Y1230" s="109"/>
      <c r="Z1230" s="108" t="s">
        <v>133</v>
      </c>
      <c r="AA1230" s="109" t="s">
        <v>316</v>
      </c>
      <c r="AB1230" s="109"/>
      <c r="AD1230" s="109"/>
      <c r="AE1230" s="109"/>
      <c r="AG1230" s="109"/>
      <c r="AH1230" s="109"/>
      <c r="AJ1230" s="109"/>
      <c r="AK1230" s="109"/>
      <c r="AM1230" s="109"/>
      <c r="AN1230" s="109"/>
      <c r="AP1230" s="109"/>
      <c r="AQ1230" s="109"/>
      <c r="AS1230" s="109"/>
      <c r="AT1230" s="109"/>
      <c r="AV1230" s="109"/>
      <c r="AW1230" s="109"/>
      <c r="AY1230" s="109"/>
      <c r="AZ1230" s="109"/>
    </row>
    <row r="1231" spans="1:256" s="108" customFormat="1" x14ac:dyDescent="0.2">
      <c r="C1231" s="108" t="s">
        <v>3484</v>
      </c>
      <c r="D1231" s="123">
        <v>36612</v>
      </c>
      <c r="E1231" s="116" t="s">
        <v>283</v>
      </c>
      <c r="F1231" s="120" t="s">
        <v>283</v>
      </c>
      <c r="G1231" s="120"/>
      <c r="H1231" s="108" t="s">
        <v>127</v>
      </c>
      <c r="I1231" s="108" t="s">
        <v>556</v>
      </c>
      <c r="J1231" s="120"/>
      <c r="K1231" s="108" t="s">
        <v>127</v>
      </c>
      <c r="L1231" s="108" t="s">
        <v>556</v>
      </c>
      <c r="M1231" s="120"/>
      <c r="N1231" s="108" t="s">
        <v>147</v>
      </c>
      <c r="O1231" s="108" t="s">
        <v>306</v>
      </c>
      <c r="P1231" s="120"/>
      <c r="Q1231" s="108" t="s">
        <v>147</v>
      </c>
      <c r="R1231" s="108" t="s">
        <v>306</v>
      </c>
      <c r="S1231" s="120"/>
      <c r="V1231" s="120"/>
      <c r="Y1231" s="120"/>
      <c r="AB1231" s="120"/>
      <c r="AE1231" s="120"/>
    </row>
    <row r="1232" spans="1:256" s="108" customFormat="1" x14ac:dyDescent="0.2">
      <c r="A1232" s="108" t="s">
        <v>555</v>
      </c>
      <c r="B1232" s="108" t="s">
        <v>396</v>
      </c>
      <c r="C1232" s="108" t="s">
        <v>1209</v>
      </c>
      <c r="D1232" s="123">
        <v>35804</v>
      </c>
      <c r="E1232" s="116" t="s">
        <v>677</v>
      </c>
      <c r="F1232" s="120" t="s">
        <v>554</v>
      </c>
      <c r="G1232" s="120" t="s">
        <v>161</v>
      </c>
      <c r="H1232" s="108" t="s">
        <v>555</v>
      </c>
      <c r="I1232" s="108" t="s">
        <v>207</v>
      </c>
      <c r="J1232" s="120" t="s">
        <v>1068</v>
      </c>
      <c r="K1232" s="108" t="s">
        <v>238</v>
      </c>
      <c r="L1232" s="108" t="s">
        <v>207</v>
      </c>
      <c r="M1232" s="120" t="s">
        <v>273</v>
      </c>
      <c r="N1232" s="108" t="s">
        <v>238</v>
      </c>
      <c r="O1232" s="108" t="s">
        <v>207</v>
      </c>
      <c r="P1232" s="120" t="s">
        <v>241</v>
      </c>
      <c r="Q1232" s="108" t="s">
        <v>238</v>
      </c>
      <c r="R1232" s="108" t="s">
        <v>207</v>
      </c>
      <c r="S1232" s="120" t="s">
        <v>241</v>
      </c>
      <c r="V1232" s="120"/>
      <c r="Y1232" s="120"/>
      <c r="AB1232" s="120"/>
      <c r="AE1232" s="120"/>
      <c r="BB1232" s="109"/>
      <c r="BC1232" s="109"/>
      <c r="BE1232" s="109"/>
      <c r="BF1232" s="109"/>
      <c r="BH1232" s="109"/>
      <c r="BI1232" s="109"/>
      <c r="BK1232" s="109"/>
      <c r="BL1232" s="109"/>
      <c r="BN1232" s="109"/>
      <c r="BO1232" s="109"/>
      <c r="BQ1232" s="123"/>
      <c r="BR1232" s="109"/>
      <c r="BS1232" s="116"/>
      <c r="BU1232" s="120"/>
      <c r="BV1232" s="116"/>
      <c r="BW1232" s="116"/>
      <c r="BX1232" s="125"/>
    </row>
    <row r="1233" spans="1:256" s="108" customFormat="1" x14ac:dyDescent="0.2">
      <c r="A1233" s="108" t="s">
        <v>399</v>
      </c>
      <c r="B1233" s="108" t="s">
        <v>192</v>
      </c>
      <c r="C1233" s="108" t="s">
        <v>2995</v>
      </c>
      <c r="D1233" s="123">
        <v>34934</v>
      </c>
      <c r="E1233" s="116" t="s">
        <v>884</v>
      </c>
      <c r="F1233" s="120" t="s">
        <v>706</v>
      </c>
      <c r="G1233" s="120" t="s">
        <v>141</v>
      </c>
      <c r="H1233" s="108" t="s">
        <v>399</v>
      </c>
      <c r="I1233" s="108" t="s">
        <v>192</v>
      </c>
      <c r="J1233" s="120" t="s">
        <v>393</v>
      </c>
      <c r="K1233" s="108" t="s">
        <v>399</v>
      </c>
      <c r="L1233" s="108" t="s">
        <v>192</v>
      </c>
      <c r="M1233" s="120" t="s">
        <v>393</v>
      </c>
      <c r="N1233" s="108" t="s">
        <v>399</v>
      </c>
      <c r="O1233" s="108" t="s">
        <v>192</v>
      </c>
      <c r="P1233" s="120" t="s">
        <v>167</v>
      </c>
      <c r="Q1233" s="108" t="s">
        <v>399</v>
      </c>
      <c r="R1233" s="108" t="s">
        <v>192</v>
      </c>
      <c r="S1233" s="120" t="s">
        <v>141</v>
      </c>
      <c r="T1233" s="108" t="s">
        <v>399</v>
      </c>
      <c r="U1233" s="108" t="s">
        <v>192</v>
      </c>
      <c r="V1233" s="120" t="s">
        <v>393</v>
      </c>
      <c r="W1233" s="108" t="s">
        <v>399</v>
      </c>
      <c r="X1233" s="108" t="s">
        <v>192</v>
      </c>
      <c r="Y1233" s="120" t="s">
        <v>393</v>
      </c>
      <c r="Z1233" s="108" t="s">
        <v>402</v>
      </c>
      <c r="AA1233" s="108" t="s">
        <v>192</v>
      </c>
      <c r="AB1233" s="120" t="s">
        <v>141</v>
      </c>
      <c r="AC1233" s="108" t="s">
        <v>399</v>
      </c>
      <c r="AD1233" s="108" t="s">
        <v>192</v>
      </c>
      <c r="AE1233" s="120" t="s">
        <v>141</v>
      </c>
    </row>
    <row r="1234" spans="1:256" s="108" customFormat="1" x14ac:dyDescent="0.2">
      <c r="A1234" s="108" t="s">
        <v>409</v>
      </c>
      <c r="B1234" s="108" t="s">
        <v>306</v>
      </c>
      <c r="C1234" s="108" t="s">
        <v>5083</v>
      </c>
      <c r="D1234" s="123">
        <v>37147</v>
      </c>
      <c r="E1234" s="109" t="s">
        <v>4445</v>
      </c>
      <c r="F1234" s="120"/>
      <c r="G1234" s="120" t="s">
        <v>412</v>
      </c>
      <c r="J1234" s="120"/>
      <c r="M1234" s="120"/>
      <c r="P1234" s="120"/>
      <c r="S1234" s="120"/>
      <c r="V1234" s="120"/>
      <c r="Y1234" s="120"/>
      <c r="AB1234" s="120"/>
      <c r="AE1234" s="120"/>
    </row>
    <row r="1235" spans="1:256" s="108" customFormat="1" x14ac:dyDescent="0.2">
      <c r="C1235" s="108" t="s">
        <v>1878</v>
      </c>
      <c r="D1235" s="123">
        <v>36686</v>
      </c>
      <c r="E1235" s="116" t="s">
        <v>283</v>
      </c>
      <c r="F1235" s="120" t="s">
        <v>553</v>
      </c>
      <c r="G1235" s="120"/>
      <c r="J1235" s="120"/>
      <c r="K1235" s="108" t="s">
        <v>1871</v>
      </c>
      <c r="L1235" s="108" t="s">
        <v>81</v>
      </c>
      <c r="M1235" s="120" t="s">
        <v>1607</v>
      </c>
      <c r="N1235" s="108" t="s">
        <v>147</v>
      </c>
      <c r="O1235" s="108" t="s">
        <v>81</v>
      </c>
      <c r="P1235" s="120"/>
      <c r="Q1235" s="108" t="s">
        <v>501</v>
      </c>
      <c r="R1235" s="108" t="s">
        <v>81</v>
      </c>
      <c r="S1235" s="120"/>
      <c r="V1235" s="120"/>
      <c r="Y1235" s="120"/>
      <c r="AB1235" s="120"/>
      <c r="AE1235" s="120"/>
    </row>
    <row r="1236" spans="1:256" ht="12.75" customHeight="1" x14ac:dyDescent="0.2">
      <c r="A1236" s="108" t="s">
        <v>501</v>
      </c>
      <c r="B1236" s="108" t="s">
        <v>207</v>
      </c>
      <c r="C1236" s="108" t="s">
        <v>3154</v>
      </c>
      <c r="D1236" s="123">
        <v>36779</v>
      </c>
      <c r="E1236" s="109" t="s">
        <v>90</v>
      </c>
      <c r="F1236" s="120" t="s">
        <v>89</v>
      </c>
      <c r="G1236" s="120"/>
      <c r="H1236" s="108"/>
      <c r="I1236" s="108"/>
      <c r="J1236" s="120"/>
      <c r="K1236" s="108" t="s">
        <v>147</v>
      </c>
      <c r="L1236" s="108" t="s">
        <v>396</v>
      </c>
      <c r="M1236" s="120"/>
      <c r="N1236" s="108" t="s">
        <v>1035</v>
      </c>
      <c r="O1236" s="108" t="s">
        <v>396</v>
      </c>
      <c r="P1236" s="120"/>
      <c r="Q1236" s="108"/>
      <c r="R1236" s="108"/>
      <c r="S1236" s="120"/>
      <c r="T1236" s="108"/>
      <c r="U1236" s="108"/>
      <c r="V1236" s="120"/>
      <c r="W1236" s="108"/>
      <c r="X1236" s="108"/>
      <c r="Y1236" s="120"/>
      <c r="Z1236" s="108"/>
      <c r="AA1236" s="108"/>
      <c r="AB1236" s="120"/>
      <c r="AC1236" s="108"/>
      <c r="AD1236" s="108"/>
      <c r="AE1236" s="120"/>
      <c r="AF1236" s="108"/>
      <c r="AG1236" s="108"/>
      <c r="AH1236" s="108"/>
      <c r="AI1236" s="108"/>
      <c r="AJ1236" s="108"/>
      <c r="AK1236" s="108"/>
      <c r="AL1236" s="108"/>
      <c r="AM1236" s="108"/>
      <c r="AN1236" s="108"/>
      <c r="AO1236" s="108"/>
      <c r="AP1236" s="108"/>
      <c r="AQ1236" s="108"/>
      <c r="AR1236" s="108"/>
      <c r="AS1236" s="108"/>
      <c r="AT1236" s="108"/>
      <c r="AU1236" s="108"/>
      <c r="AV1236" s="108"/>
      <c r="AW1236" s="108"/>
      <c r="AX1236" s="108"/>
      <c r="AY1236" s="108"/>
      <c r="AZ1236" s="108"/>
      <c r="BA1236" s="108"/>
      <c r="BB1236" s="108"/>
      <c r="BC1236" s="108"/>
      <c r="BD1236" s="108"/>
      <c r="BE1236" s="108"/>
      <c r="BF1236" s="108"/>
      <c r="BG1236" s="108"/>
      <c r="BH1236" s="108"/>
      <c r="BI1236" s="108"/>
      <c r="BJ1236" s="108"/>
      <c r="BK1236" s="108"/>
      <c r="BL1236" s="108"/>
      <c r="BM1236" s="108"/>
      <c r="BN1236" s="108"/>
      <c r="BO1236" s="108"/>
      <c r="BP1236" s="108"/>
      <c r="BQ1236" s="108"/>
      <c r="BR1236" s="108"/>
      <c r="BS1236" s="108"/>
      <c r="BT1236" s="108"/>
      <c r="BU1236" s="108"/>
      <c r="BV1236" s="108"/>
      <c r="BW1236" s="108"/>
      <c r="BX1236" s="108"/>
      <c r="BY1236" s="108"/>
      <c r="BZ1236" s="108"/>
      <c r="CA1236" s="108"/>
      <c r="CB1236" s="108"/>
      <c r="CC1236" s="108"/>
      <c r="CD1236" s="108"/>
      <c r="CE1236" s="108"/>
      <c r="CF1236" s="108"/>
      <c r="CG1236" s="108"/>
      <c r="CH1236" s="108"/>
      <c r="CI1236" s="108"/>
      <c r="CJ1236" s="108"/>
      <c r="CK1236" s="108"/>
      <c r="CL1236" s="108"/>
      <c r="CM1236" s="108"/>
      <c r="CN1236" s="108"/>
      <c r="CO1236" s="108"/>
      <c r="CP1236" s="108"/>
      <c r="CQ1236" s="108"/>
      <c r="CR1236" s="108"/>
      <c r="CS1236" s="108"/>
      <c r="CT1236" s="108"/>
      <c r="CU1236" s="108"/>
      <c r="CV1236" s="108"/>
      <c r="CW1236" s="108"/>
      <c r="CX1236" s="108"/>
      <c r="CY1236" s="108"/>
      <c r="CZ1236" s="108"/>
      <c r="DA1236" s="108"/>
      <c r="DB1236" s="108"/>
      <c r="DC1236" s="108"/>
      <c r="DD1236" s="108"/>
      <c r="DE1236" s="108"/>
      <c r="DF1236" s="108"/>
      <c r="DG1236" s="108"/>
      <c r="DH1236" s="108"/>
      <c r="DI1236" s="108"/>
      <c r="DJ1236" s="108"/>
      <c r="DK1236" s="108"/>
      <c r="DL1236" s="108"/>
      <c r="DM1236" s="108"/>
      <c r="DN1236" s="108"/>
      <c r="DO1236" s="108"/>
      <c r="DP1236" s="108"/>
      <c r="DQ1236" s="108"/>
      <c r="DR1236" s="108"/>
      <c r="DS1236" s="108"/>
      <c r="DT1236" s="108"/>
      <c r="DU1236" s="108"/>
      <c r="DV1236" s="108"/>
      <c r="DW1236" s="108"/>
      <c r="DX1236" s="108"/>
      <c r="DY1236" s="108"/>
      <c r="DZ1236" s="108"/>
      <c r="EA1236" s="108"/>
      <c r="EB1236" s="108"/>
      <c r="EC1236" s="108"/>
      <c r="ED1236" s="108"/>
      <c r="EE1236" s="108"/>
      <c r="EF1236" s="108"/>
      <c r="EG1236" s="108"/>
      <c r="EH1236" s="108"/>
      <c r="EI1236" s="108"/>
      <c r="EJ1236" s="108"/>
      <c r="EK1236" s="108"/>
      <c r="EL1236" s="108"/>
      <c r="EM1236" s="108"/>
      <c r="EN1236" s="108"/>
      <c r="EO1236" s="108"/>
      <c r="EP1236" s="108"/>
      <c r="EQ1236" s="108"/>
      <c r="ER1236" s="108"/>
      <c r="ES1236" s="108"/>
      <c r="ET1236" s="108"/>
      <c r="EU1236" s="108"/>
      <c r="EV1236" s="108"/>
      <c r="EW1236" s="108"/>
      <c r="EX1236" s="108"/>
      <c r="EY1236" s="108"/>
      <c r="EZ1236" s="108"/>
      <c r="FA1236" s="108"/>
      <c r="FB1236" s="108"/>
      <c r="FC1236" s="108"/>
      <c r="FD1236" s="108"/>
      <c r="FE1236" s="108"/>
      <c r="FF1236" s="108"/>
      <c r="FG1236" s="108"/>
      <c r="FH1236" s="108"/>
      <c r="FI1236" s="108"/>
      <c r="FJ1236" s="108"/>
      <c r="FK1236" s="108"/>
      <c r="FL1236" s="108"/>
      <c r="FM1236" s="108"/>
      <c r="FN1236" s="108"/>
      <c r="FO1236" s="108"/>
      <c r="FP1236" s="108"/>
      <c r="FQ1236" s="108"/>
      <c r="FR1236" s="108"/>
      <c r="FS1236" s="108"/>
      <c r="FT1236" s="108"/>
      <c r="FU1236" s="108"/>
      <c r="FV1236" s="108"/>
      <c r="FW1236" s="108"/>
      <c r="FX1236" s="108"/>
      <c r="FY1236" s="108"/>
      <c r="FZ1236" s="108"/>
      <c r="GA1236" s="108"/>
      <c r="GB1236" s="108"/>
      <c r="GC1236" s="108"/>
      <c r="GD1236" s="108"/>
      <c r="GE1236" s="108"/>
      <c r="GF1236" s="108"/>
      <c r="GG1236" s="108"/>
      <c r="GH1236" s="108"/>
      <c r="GI1236" s="108"/>
      <c r="GJ1236" s="108"/>
      <c r="GK1236" s="108"/>
      <c r="GL1236" s="108"/>
      <c r="GM1236" s="108"/>
      <c r="GN1236" s="108"/>
      <c r="GO1236" s="108"/>
      <c r="GP1236" s="108"/>
      <c r="GQ1236" s="108"/>
      <c r="GR1236" s="108"/>
      <c r="GS1236" s="108"/>
      <c r="GT1236" s="108"/>
      <c r="GU1236" s="108"/>
      <c r="GV1236" s="108"/>
      <c r="GW1236" s="108"/>
      <c r="GX1236" s="108"/>
      <c r="GY1236" s="108"/>
      <c r="GZ1236" s="108"/>
      <c r="HA1236" s="108"/>
      <c r="HB1236" s="108"/>
      <c r="HC1236" s="108"/>
      <c r="HD1236" s="108"/>
      <c r="HE1236" s="108"/>
      <c r="HF1236" s="108"/>
      <c r="HG1236" s="108"/>
      <c r="HH1236" s="108"/>
      <c r="HI1236" s="108"/>
      <c r="HJ1236" s="108"/>
      <c r="HK1236" s="108"/>
      <c r="HL1236" s="108"/>
      <c r="HM1236" s="108"/>
      <c r="HN1236" s="108"/>
      <c r="HO1236" s="108"/>
      <c r="HP1236" s="108"/>
      <c r="HQ1236" s="108"/>
      <c r="HR1236" s="108"/>
      <c r="HS1236" s="108"/>
      <c r="HT1236" s="108"/>
      <c r="HU1236" s="108"/>
      <c r="HV1236" s="108"/>
      <c r="HW1236" s="108"/>
      <c r="HX1236" s="108"/>
      <c r="HY1236" s="108"/>
      <c r="HZ1236" s="108"/>
      <c r="IA1236" s="108"/>
      <c r="IB1236" s="108"/>
      <c r="IC1236" s="108"/>
      <c r="ID1236" s="108"/>
      <c r="IE1236" s="108"/>
      <c r="IF1236" s="108"/>
      <c r="IG1236" s="108"/>
      <c r="IH1236" s="108"/>
      <c r="II1236" s="108"/>
      <c r="IJ1236" s="108"/>
      <c r="IK1236" s="108"/>
      <c r="IL1236" s="108"/>
      <c r="IM1236" s="108"/>
      <c r="IN1236" s="108"/>
      <c r="IO1236" s="108"/>
      <c r="IP1236" s="108"/>
      <c r="IQ1236" s="108"/>
      <c r="IR1236" s="108"/>
      <c r="IS1236" s="108"/>
      <c r="IT1236" s="108"/>
      <c r="IU1236" s="108"/>
      <c r="IV1236" s="108"/>
    </row>
    <row r="1237" spans="1:256" s="108" customFormat="1" x14ac:dyDescent="0.2">
      <c r="A1237" s="108" t="s">
        <v>399</v>
      </c>
      <c r="B1237" s="108" t="s">
        <v>232</v>
      </c>
      <c r="C1237" s="108" t="s">
        <v>3545</v>
      </c>
      <c r="D1237" s="123">
        <v>34433</v>
      </c>
      <c r="E1237" s="109" t="s">
        <v>405</v>
      </c>
      <c r="F1237" s="109" t="s">
        <v>348</v>
      </c>
      <c r="G1237" s="120" t="s">
        <v>141</v>
      </c>
      <c r="H1237" s="108" t="s">
        <v>397</v>
      </c>
      <c r="I1237" s="109" t="s">
        <v>232</v>
      </c>
      <c r="J1237" s="109" t="s">
        <v>412</v>
      </c>
      <c r="K1237" s="108" t="s">
        <v>402</v>
      </c>
      <c r="L1237" s="109" t="s">
        <v>123</v>
      </c>
      <c r="M1237" s="109" t="s">
        <v>141</v>
      </c>
      <c r="N1237" s="108" t="s">
        <v>402</v>
      </c>
      <c r="O1237" s="109" t="s">
        <v>275</v>
      </c>
      <c r="P1237" s="109" t="s">
        <v>164</v>
      </c>
      <c r="Q1237" s="108" t="s">
        <v>402</v>
      </c>
      <c r="R1237" s="109" t="s">
        <v>105</v>
      </c>
      <c r="S1237" s="109" t="s">
        <v>141</v>
      </c>
      <c r="T1237" s="108" t="s">
        <v>397</v>
      </c>
      <c r="U1237" s="109" t="s">
        <v>134</v>
      </c>
      <c r="V1237" s="109" t="s">
        <v>398</v>
      </c>
      <c r="W1237" s="108" t="s">
        <v>386</v>
      </c>
      <c r="X1237" s="109" t="s">
        <v>134</v>
      </c>
      <c r="Y1237" s="109" t="s">
        <v>164</v>
      </c>
      <c r="Z1237" s="108" t="s">
        <v>386</v>
      </c>
      <c r="AA1237" s="109" t="s">
        <v>134</v>
      </c>
      <c r="AB1237" s="109" t="s">
        <v>164</v>
      </c>
      <c r="AD1237" s="109"/>
      <c r="AE1237" s="109"/>
      <c r="AG1237" s="109"/>
      <c r="AH1237" s="109"/>
      <c r="AJ1237" s="109"/>
      <c r="AK1237" s="109"/>
      <c r="AM1237" s="109"/>
      <c r="AN1237" s="109"/>
      <c r="AP1237" s="109"/>
      <c r="AQ1237" s="109"/>
      <c r="AS1237" s="109"/>
      <c r="AT1237" s="109"/>
      <c r="AV1237" s="109"/>
      <c r="AW1237" s="109"/>
      <c r="AY1237" s="109"/>
      <c r="AZ1237" s="109"/>
    </row>
    <row r="1238" spans="1:256" s="108" customFormat="1" x14ac:dyDescent="0.2">
      <c r="A1238" s="108" t="s">
        <v>162</v>
      </c>
      <c r="B1238" s="108" t="s">
        <v>330</v>
      </c>
      <c r="C1238" s="108" t="s">
        <v>2010</v>
      </c>
      <c r="D1238" s="123">
        <v>35556</v>
      </c>
      <c r="E1238" s="116" t="s">
        <v>548</v>
      </c>
      <c r="F1238" s="120" t="s">
        <v>802</v>
      </c>
      <c r="G1238" s="120" t="s">
        <v>161</v>
      </c>
      <c r="H1238" s="108" t="s">
        <v>162</v>
      </c>
      <c r="I1238" s="108" t="s">
        <v>330</v>
      </c>
      <c r="J1238" s="120" t="s">
        <v>1638</v>
      </c>
      <c r="K1238" s="108" t="s">
        <v>162</v>
      </c>
      <c r="L1238" s="108" t="s">
        <v>330</v>
      </c>
      <c r="M1238" s="120" t="s">
        <v>1494</v>
      </c>
      <c r="N1238" s="108" t="s">
        <v>168</v>
      </c>
      <c r="O1238" s="108" t="s">
        <v>583</v>
      </c>
      <c r="P1238" s="120" t="s">
        <v>193</v>
      </c>
      <c r="Q1238" s="108" t="s">
        <v>162</v>
      </c>
      <c r="R1238" s="108" t="s">
        <v>583</v>
      </c>
      <c r="S1238" s="120" t="s">
        <v>511</v>
      </c>
      <c r="T1238" s="108" t="s">
        <v>156</v>
      </c>
      <c r="U1238" s="108" t="s">
        <v>583</v>
      </c>
      <c r="V1238" s="120" t="s">
        <v>141</v>
      </c>
      <c r="W1238" s="108" t="s">
        <v>162</v>
      </c>
      <c r="X1238" s="108" t="s">
        <v>331</v>
      </c>
      <c r="Y1238" s="120" t="s">
        <v>1043</v>
      </c>
      <c r="AB1238" s="120"/>
      <c r="AE1238" s="120"/>
    </row>
    <row r="1239" spans="1:256" s="108" customFormat="1" x14ac:dyDescent="0.2">
      <c r="A1239" s="108" t="s">
        <v>206</v>
      </c>
      <c r="B1239" s="108" t="s">
        <v>185</v>
      </c>
      <c r="C1239" s="108" t="s">
        <v>909</v>
      </c>
      <c r="D1239" s="123">
        <v>36025</v>
      </c>
      <c r="E1239" s="109" t="s">
        <v>374</v>
      </c>
      <c r="F1239" s="120" t="s">
        <v>173</v>
      </c>
      <c r="G1239" s="120" t="s">
        <v>264</v>
      </c>
      <c r="H1239" s="108" t="s">
        <v>258</v>
      </c>
      <c r="I1239" s="108" t="s">
        <v>185</v>
      </c>
      <c r="J1239" s="120" t="s">
        <v>266</v>
      </c>
      <c r="M1239" s="120"/>
      <c r="P1239" s="120"/>
      <c r="S1239" s="120"/>
      <c r="V1239" s="120"/>
      <c r="Y1239" s="120"/>
      <c r="AB1239" s="120"/>
      <c r="AE1239" s="120"/>
    </row>
    <row r="1240" spans="1:256" s="108" customFormat="1" x14ac:dyDescent="0.2">
      <c r="A1240" s="108" t="s">
        <v>307</v>
      </c>
      <c r="B1240" s="108" t="s">
        <v>316</v>
      </c>
      <c r="C1240" s="108" t="s">
        <v>2966</v>
      </c>
      <c r="D1240" s="123">
        <v>37107</v>
      </c>
      <c r="E1240" s="109" t="s">
        <v>236</v>
      </c>
      <c r="F1240" s="120"/>
      <c r="G1240" s="120" t="s">
        <v>587</v>
      </c>
      <c r="H1240" s="108" t="s">
        <v>298</v>
      </c>
      <c r="I1240" s="108" t="s">
        <v>316</v>
      </c>
      <c r="J1240" s="120" t="s">
        <v>241</v>
      </c>
      <c r="M1240" s="120"/>
      <c r="P1240" s="120"/>
      <c r="S1240" s="120"/>
      <c r="V1240" s="120"/>
      <c r="Y1240" s="120"/>
      <c r="AB1240" s="120"/>
      <c r="AE1240" s="120"/>
    </row>
    <row r="1241" spans="1:256" s="108" customFormat="1" x14ac:dyDescent="0.2">
      <c r="A1241" s="108" t="s">
        <v>156</v>
      </c>
      <c r="B1241" s="108" t="s">
        <v>227</v>
      </c>
      <c r="C1241" s="108" t="s">
        <v>1659</v>
      </c>
      <c r="D1241" s="123">
        <v>36181</v>
      </c>
      <c r="E1241" s="109" t="s">
        <v>482</v>
      </c>
      <c r="F1241" s="120"/>
      <c r="G1241" s="120" t="s">
        <v>164</v>
      </c>
      <c r="H1241" s="108" t="s">
        <v>168</v>
      </c>
      <c r="I1241" s="108" t="s">
        <v>140</v>
      </c>
      <c r="J1241" s="120" t="s">
        <v>193</v>
      </c>
      <c r="K1241" s="108" t="s">
        <v>168</v>
      </c>
      <c r="L1241" s="108" t="s">
        <v>140</v>
      </c>
      <c r="M1241" s="120" t="s">
        <v>183</v>
      </c>
      <c r="N1241" s="108" t="s">
        <v>168</v>
      </c>
      <c r="O1241" s="108" t="s">
        <v>140</v>
      </c>
      <c r="P1241" s="120" t="s">
        <v>193</v>
      </c>
      <c r="S1241" s="120"/>
      <c r="V1241" s="120"/>
      <c r="Y1241" s="120"/>
      <c r="AB1241" s="120"/>
      <c r="AE1241" s="120"/>
    </row>
    <row r="1242" spans="1:256" s="108" customFormat="1" x14ac:dyDescent="0.2">
      <c r="A1242" s="108" t="s">
        <v>238</v>
      </c>
      <c r="B1242" s="108" t="s">
        <v>396</v>
      </c>
      <c r="C1242" s="108" t="s">
        <v>1513</v>
      </c>
      <c r="D1242" s="123">
        <v>36809</v>
      </c>
      <c r="E1242" s="109" t="s">
        <v>98</v>
      </c>
      <c r="F1242" s="109" t="s">
        <v>114</v>
      </c>
      <c r="G1242" s="120" t="s">
        <v>241</v>
      </c>
      <c r="H1242" s="108" t="s">
        <v>274</v>
      </c>
      <c r="I1242" s="116" t="s">
        <v>396</v>
      </c>
      <c r="J1242" s="120" t="s">
        <v>266</v>
      </c>
      <c r="K1242" s="108" t="s">
        <v>238</v>
      </c>
      <c r="L1242" s="116" t="s">
        <v>396</v>
      </c>
      <c r="M1242" s="120" t="s">
        <v>266</v>
      </c>
      <c r="O1242" s="116"/>
      <c r="P1242" s="120"/>
      <c r="R1242" s="116"/>
      <c r="S1242" s="120"/>
      <c r="U1242" s="116"/>
      <c r="V1242" s="120"/>
      <c r="X1242" s="116"/>
      <c r="Y1242" s="120"/>
      <c r="AA1242" s="116"/>
      <c r="AB1242" s="120"/>
      <c r="AD1242" s="116"/>
      <c r="AE1242" s="120"/>
      <c r="AG1242" s="116"/>
      <c r="AH1242" s="120"/>
      <c r="AJ1242" s="116"/>
      <c r="AK1242" s="120"/>
      <c r="AM1242" s="116"/>
      <c r="AN1242" s="120"/>
    </row>
    <row r="1243" spans="1:256" s="108" customFormat="1" x14ac:dyDescent="0.2">
      <c r="A1243" s="108" t="s">
        <v>397</v>
      </c>
      <c r="B1243" s="108" t="s">
        <v>432</v>
      </c>
      <c r="C1243" s="108" t="s">
        <v>5084</v>
      </c>
      <c r="D1243" s="123">
        <v>38057</v>
      </c>
      <c r="E1243" s="109" t="s">
        <v>4435</v>
      </c>
      <c r="F1243" s="120"/>
      <c r="G1243" s="120" t="s">
        <v>398</v>
      </c>
      <c r="J1243" s="120"/>
      <c r="M1243" s="120"/>
      <c r="P1243" s="120"/>
      <c r="S1243" s="120"/>
      <c r="V1243" s="120"/>
      <c r="Y1243" s="120"/>
      <c r="AB1243" s="120"/>
      <c r="AE1243" s="120"/>
    </row>
    <row r="1244" spans="1:256" s="108" customFormat="1" x14ac:dyDescent="0.2">
      <c r="C1244" s="108" t="s">
        <v>1915</v>
      </c>
      <c r="D1244" s="123">
        <v>35955</v>
      </c>
      <c r="E1244" s="116" t="s">
        <v>448</v>
      </c>
      <c r="F1244" s="120" t="s">
        <v>895</v>
      </c>
      <c r="G1244" s="120"/>
      <c r="J1244" s="120"/>
      <c r="K1244" s="108" t="s">
        <v>258</v>
      </c>
      <c r="L1244" s="108" t="s">
        <v>215</v>
      </c>
      <c r="M1244" s="120" t="s">
        <v>241</v>
      </c>
      <c r="N1244" s="108" t="s">
        <v>265</v>
      </c>
      <c r="O1244" s="108" t="s">
        <v>215</v>
      </c>
      <c r="P1244" s="120" t="s">
        <v>241</v>
      </c>
      <c r="Q1244" s="108" t="s">
        <v>202</v>
      </c>
      <c r="R1244" s="108" t="s">
        <v>215</v>
      </c>
      <c r="S1244" s="120" t="s">
        <v>241</v>
      </c>
      <c r="V1244" s="120"/>
      <c r="Y1244" s="120"/>
      <c r="AB1244" s="120"/>
      <c r="AE1244" s="120"/>
    </row>
    <row r="1245" spans="1:256" s="108" customFormat="1" x14ac:dyDescent="0.2">
      <c r="C1245" s="108" t="s">
        <v>5085</v>
      </c>
      <c r="D1245" s="123">
        <v>34890</v>
      </c>
      <c r="E1245" s="116" t="s">
        <v>884</v>
      </c>
      <c r="F1245" s="120" t="s">
        <v>5086</v>
      </c>
      <c r="G1245" s="120"/>
      <c r="J1245" s="120"/>
      <c r="K1245" s="108" t="s">
        <v>351</v>
      </c>
      <c r="L1245" s="108" t="s">
        <v>95</v>
      </c>
      <c r="M1245" s="120" t="s">
        <v>803</v>
      </c>
      <c r="N1245" s="108" t="s">
        <v>332</v>
      </c>
      <c r="O1245" s="108" t="s">
        <v>454</v>
      </c>
      <c r="P1245" s="120" t="s">
        <v>350</v>
      </c>
      <c r="S1245" s="120"/>
      <c r="T1245" s="108" t="s">
        <v>332</v>
      </c>
      <c r="U1245" s="108" t="s">
        <v>583</v>
      </c>
      <c r="V1245" s="120" t="s">
        <v>1799</v>
      </c>
      <c r="W1245" s="108" t="s">
        <v>370</v>
      </c>
      <c r="X1245" s="108" t="s">
        <v>331</v>
      </c>
      <c r="Y1245" s="120" t="s">
        <v>341</v>
      </c>
      <c r="Z1245" s="108" t="s">
        <v>370</v>
      </c>
      <c r="AA1245" s="108" t="s">
        <v>331</v>
      </c>
      <c r="AB1245" s="120" t="s">
        <v>617</v>
      </c>
      <c r="AC1245" s="108" t="s">
        <v>340</v>
      </c>
      <c r="AD1245" s="108" t="s">
        <v>331</v>
      </c>
      <c r="AE1245" s="120" t="s">
        <v>341</v>
      </c>
    </row>
    <row r="1246" spans="1:256" s="116" customFormat="1" x14ac:dyDescent="0.2">
      <c r="A1246" s="108"/>
      <c r="B1246" s="108"/>
      <c r="C1246" s="108" t="s">
        <v>2129</v>
      </c>
      <c r="D1246" s="123">
        <v>33715</v>
      </c>
      <c r="E1246" s="109" t="s">
        <v>321</v>
      </c>
      <c r="F1246" s="109" t="s">
        <v>321</v>
      </c>
      <c r="G1246" s="120"/>
      <c r="H1246" s="108" t="s">
        <v>202</v>
      </c>
      <c r="I1246" s="116" t="s">
        <v>227</v>
      </c>
      <c r="J1246" s="120" t="s">
        <v>248</v>
      </c>
      <c r="K1246" s="108" t="s">
        <v>202</v>
      </c>
      <c r="L1246" s="116" t="s">
        <v>140</v>
      </c>
      <c r="M1246" s="120" t="s">
        <v>234</v>
      </c>
      <c r="N1246" s="108" t="s">
        <v>202</v>
      </c>
      <c r="O1246" s="116" t="s">
        <v>140</v>
      </c>
      <c r="P1246" s="120" t="s">
        <v>234</v>
      </c>
      <c r="Q1246" s="108" t="s">
        <v>202</v>
      </c>
      <c r="R1246" s="116" t="s">
        <v>140</v>
      </c>
      <c r="S1246" s="120" t="s">
        <v>224</v>
      </c>
      <c r="T1246" s="108" t="s">
        <v>202</v>
      </c>
      <c r="U1246" s="116" t="s">
        <v>140</v>
      </c>
      <c r="V1246" s="120" t="s">
        <v>234</v>
      </c>
      <c r="W1246" s="108" t="s">
        <v>202</v>
      </c>
      <c r="X1246" s="116" t="s">
        <v>140</v>
      </c>
      <c r="Y1246" s="120" t="s">
        <v>234</v>
      </c>
      <c r="Z1246" s="108" t="s">
        <v>202</v>
      </c>
      <c r="AA1246" s="116" t="s">
        <v>396</v>
      </c>
      <c r="AB1246" s="120" t="s">
        <v>234</v>
      </c>
      <c r="AC1246" s="108" t="s">
        <v>1056</v>
      </c>
      <c r="AE1246" s="120"/>
      <c r="AF1246" s="108" t="s">
        <v>202</v>
      </c>
      <c r="AG1246" s="116" t="s">
        <v>396</v>
      </c>
      <c r="AH1246" s="120" t="s">
        <v>228</v>
      </c>
      <c r="AI1246" s="108" t="s">
        <v>202</v>
      </c>
      <c r="AJ1246" s="116" t="s">
        <v>396</v>
      </c>
      <c r="AK1246" s="120" t="s">
        <v>203</v>
      </c>
      <c r="AL1246" s="108"/>
      <c r="AN1246" s="120"/>
      <c r="AO1246" s="108"/>
      <c r="AQ1246" s="120"/>
      <c r="AR1246" s="108"/>
      <c r="AT1246" s="120"/>
      <c r="AU1246" s="108"/>
      <c r="AW1246" s="120"/>
      <c r="AX1246" s="108"/>
      <c r="AZ1246" s="120"/>
      <c r="BA1246" s="108"/>
      <c r="BB1246" s="108"/>
      <c r="BC1246" s="108"/>
      <c r="BD1246" s="108"/>
      <c r="BE1246" s="108"/>
      <c r="BF1246" s="108"/>
      <c r="BG1246" s="108"/>
      <c r="BH1246" s="108"/>
      <c r="BI1246" s="108"/>
      <c r="BJ1246" s="108"/>
      <c r="BK1246" s="108"/>
      <c r="BL1246" s="108"/>
      <c r="BM1246" s="108"/>
      <c r="BN1246" s="108"/>
      <c r="BO1246" s="108"/>
      <c r="BP1246" s="108"/>
      <c r="BQ1246" s="108"/>
      <c r="BR1246" s="108"/>
      <c r="BS1246" s="108"/>
      <c r="BT1246" s="108"/>
      <c r="BU1246" s="108"/>
      <c r="BV1246" s="108"/>
      <c r="BW1246" s="108"/>
      <c r="BX1246" s="108"/>
      <c r="BY1246" s="108"/>
      <c r="BZ1246" s="108"/>
      <c r="CA1246" s="108"/>
      <c r="CB1246" s="108"/>
      <c r="CC1246" s="108"/>
      <c r="CD1246" s="108"/>
      <c r="CE1246" s="108"/>
      <c r="CF1246" s="108"/>
      <c r="CG1246" s="108"/>
      <c r="CH1246" s="108"/>
      <c r="CI1246" s="108"/>
      <c r="CJ1246" s="108"/>
      <c r="CK1246" s="108"/>
      <c r="CL1246" s="108"/>
      <c r="CM1246" s="108"/>
      <c r="CN1246" s="108"/>
      <c r="CO1246" s="108"/>
      <c r="CP1246" s="108"/>
      <c r="CQ1246" s="108"/>
      <c r="CR1246" s="108"/>
      <c r="CS1246" s="108"/>
      <c r="CT1246" s="108"/>
      <c r="CU1246" s="108"/>
      <c r="CV1246" s="108"/>
      <c r="CW1246" s="108"/>
      <c r="CX1246" s="108"/>
      <c r="CY1246" s="108"/>
      <c r="CZ1246" s="108"/>
      <c r="DA1246" s="108"/>
      <c r="DB1246" s="108"/>
      <c r="DC1246" s="108"/>
      <c r="DD1246" s="108"/>
      <c r="DE1246" s="108"/>
      <c r="DF1246" s="108"/>
      <c r="DG1246" s="108"/>
      <c r="DH1246" s="108"/>
      <c r="DI1246" s="108"/>
      <c r="DJ1246" s="108"/>
      <c r="DK1246" s="108"/>
      <c r="DL1246" s="108"/>
      <c r="DM1246" s="108"/>
      <c r="DN1246" s="108"/>
      <c r="DO1246" s="108"/>
      <c r="DP1246" s="108"/>
      <c r="DQ1246" s="108"/>
      <c r="DR1246" s="108"/>
      <c r="DS1246" s="108"/>
      <c r="DT1246" s="108"/>
      <c r="DU1246" s="108"/>
      <c r="DV1246" s="108"/>
      <c r="DW1246" s="108"/>
      <c r="DX1246" s="108"/>
      <c r="DY1246" s="108"/>
      <c r="DZ1246" s="108"/>
      <c r="EA1246" s="108"/>
      <c r="EB1246" s="108"/>
      <c r="EC1246" s="108"/>
      <c r="ED1246" s="108"/>
      <c r="EE1246" s="108"/>
      <c r="EF1246" s="108"/>
      <c r="EG1246" s="108"/>
      <c r="EH1246" s="108"/>
      <c r="EI1246" s="108"/>
      <c r="EJ1246" s="108"/>
      <c r="EK1246" s="108"/>
      <c r="EL1246" s="108"/>
      <c r="EM1246" s="108"/>
      <c r="EN1246" s="108"/>
      <c r="EO1246" s="108"/>
      <c r="EP1246" s="108"/>
      <c r="EQ1246" s="108"/>
      <c r="ER1246" s="108"/>
      <c r="ES1246" s="108"/>
      <c r="ET1246" s="108"/>
      <c r="EU1246" s="108"/>
      <c r="EV1246" s="108"/>
      <c r="EW1246" s="108"/>
      <c r="EX1246" s="108"/>
      <c r="EY1246" s="108"/>
      <c r="EZ1246" s="108"/>
      <c r="FA1246" s="108"/>
      <c r="FB1246" s="108"/>
      <c r="FC1246" s="108"/>
      <c r="FD1246" s="108"/>
      <c r="FE1246" s="108"/>
      <c r="FF1246" s="108"/>
      <c r="FG1246" s="108"/>
      <c r="FH1246" s="108"/>
      <c r="FI1246" s="108"/>
      <c r="FJ1246" s="108"/>
      <c r="FK1246" s="108"/>
      <c r="FL1246" s="108"/>
      <c r="FM1246" s="108"/>
      <c r="FN1246" s="108"/>
      <c r="FO1246" s="108"/>
      <c r="FP1246" s="108"/>
      <c r="FQ1246" s="108"/>
      <c r="FR1246" s="108"/>
      <c r="FS1246" s="108"/>
      <c r="FT1246" s="108"/>
      <c r="FU1246" s="108"/>
      <c r="FV1246" s="108"/>
      <c r="FW1246" s="108"/>
      <c r="FX1246" s="108"/>
      <c r="FY1246" s="108"/>
      <c r="FZ1246" s="108"/>
      <c r="GA1246" s="108"/>
      <c r="GB1246" s="108"/>
      <c r="GC1246" s="108"/>
      <c r="GD1246" s="108"/>
      <c r="GE1246" s="108"/>
      <c r="GF1246" s="108"/>
      <c r="GG1246" s="108"/>
      <c r="GH1246" s="108"/>
      <c r="GI1246" s="108"/>
      <c r="GJ1246" s="108"/>
      <c r="GK1246" s="108"/>
      <c r="GL1246" s="108"/>
      <c r="GM1246" s="108"/>
      <c r="GN1246" s="108"/>
      <c r="GO1246" s="108"/>
      <c r="GP1246" s="108"/>
      <c r="GQ1246" s="108"/>
      <c r="GR1246" s="108"/>
      <c r="GS1246" s="108"/>
      <c r="GT1246" s="108"/>
      <c r="GU1246" s="108"/>
      <c r="GV1246" s="108"/>
      <c r="GW1246" s="108"/>
      <c r="GX1246" s="108"/>
      <c r="GY1246" s="108"/>
      <c r="GZ1246" s="108"/>
      <c r="HA1246" s="108"/>
      <c r="HB1246" s="108"/>
      <c r="HC1246" s="108"/>
      <c r="HD1246" s="108"/>
      <c r="HE1246" s="108"/>
      <c r="HF1246" s="108"/>
      <c r="HG1246" s="108"/>
      <c r="HH1246" s="108"/>
      <c r="HI1246" s="108"/>
      <c r="HJ1246" s="108"/>
      <c r="HK1246" s="108"/>
      <c r="HL1246" s="108"/>
      <c r="HM1246" s="108"/>
      <c r="HN1246" s="108"/>
      <c r="HO1246" s="108"/>
      <c r="HP1246" s="108"/>
      <c r="HQ1246" s="108"/>
      <c r="HR1246" s="108"/>
      <c r="HS1246" s="108"/>
      <c r="HT1246" s="108"/>
      <c r="HU1246" s="108"/>
      <c r="HV1246" s="108"/>
      <c r="HW1246" s="108"/>
      <c r="HX1246" s="108"/>
      <c r="HY1246" s="108"/>
      <c r="HZ1246" s="108"/>
      <c r="IA1246" s="108"/>
      <c r="IB1246" s="108"/>
      <c r="IC1246" s="108"/>
      <c r="ID1246" s="108"/>
      <c r="IE1246" s="108"/>
      <c r="IF1246" s="108"/>
      <c r="IG1246" s="108"/>
      <c r="IH1246" s="108"/>
      <c r="II1246" s="108"/>
      <c r="IJ1246" s="108"/>
      <c r="IK1246" s="108"/>
      <c r="IL1246" s="108"/>
      <c r="IM1246" s="108"/>
      <c r="IN1246" s="108"/>
      <c r="IO1246" s="108"/>
      <c r="IP1246" s="108"/>
      <c r="IQ1246" s="108"/>
      <c r="IR1246" s="108"/>
      <c r="IS1246" s="108"/>
      <c r="IT1246" s="108"/>
      <c r="IU1246" s="108"/>
      <c r="IV1246" s="108"/>
    </row>
    <row r="1247" spans="1:256" s="108" customFormat="1" x14ac:dyDescent="0.2">
      <c r="A1247" s="100" t="s">
        <v>445</v>
      </c>
      <c r="B1247" s="100" t="s">
        <v>207</v>
      </c>
      <c r="C1247" t="s">
        <v>3654</v>
      </c>
      <c r="D1247" s="40">
        <v>31479</v>
      </c>
      <c r="E1247" s="36" t="s">
        <v>3655</v>
      </c>
      <c r="F1247" s="36" t="s">
        <v>4202</v>
      </c>
      <c r="G1247" s="120"/>
      <c r="H1247" s="108" t="s">
        <v>445</v>
      </c>
      <c r="I1247" s="108" t="s">
        <v>306</v>
      </c>
      <c r="J1247" s="36"/>
      <c r="K1247" s="108" t="s">
        <v>445</v>
      </c>
      <c r="L1247" s="108" t="s">
        <v>306</v>
      </c>
      <c r="M1247" s="36"/>
      <c r="N1247" s="108" t="s">
        <v>445</v>
      </c>
      <c r="O1247" s="108" t="s">
        <v>261</v>
      </c>
      <c r="P1247" s="36"/>
      <c r="Q1247" s="108" t="s">
        <v>445</v>
      </c>
      <c r="R1247" s="108" t="s">
        <v>105</v>
      </c>
      <c r="S1247" s="36"/>
      <c r="T1247" s="108" t="s">
        <v>445</v>
      </c>
      <c r="U1247" s="108" t="s">
        <v>330</v>
      </c>
      <c r="V1247" s="36"/>
      <c r="W1247" s="108" t="s">
        <v>445</v>
      </c>
      <c r="X1247" s="129" t="s">
        <v>330</v>
      </c>
      <c r="Y1247" s="36"/>
      <c r="Z1247" s="108" t="s">
        <v>445</v>
      </c>
      <c r="AA1247" s="129" t="s">
        <v>330</v>
      </c>
      <c r="AB1247" s="36"/>
      <c r="AC1247" s="108" t="s">
        <v>445</v>
      </c>
      <c r="AD1247" s="129" t="s">
        <v>330</v>
      </c>
      <c r="AE1247" s="36"/>
      <c r="AF1247" s="108" t="s">
        <v>445</v>
      </c>
      <c r="AG1247" s="129" t="s">
        <v>330</v>
      </c>
      <c r="AH1247" s="36"/>
      <c r="AI1247" s="100" t="s">
        <v>445</v>
      </c>
      <c r="AJ1247" s="129" t="s">
        <v>330</v>
      </c>
      <c r="AK1247" s="36"/>
      <c r="AL1247" s="100" t="s">
        <v>445</v>
      </c>
      <c r="AM1247" s="129" t="s">
        <v>330</v>
      </c>
      <c r="AN1247" s="36"/>
      <c r="AO1247" t="s">
        <v>445</v>
      </c>
      <c r="AP1247" s="36" t="s">
        <v>330</v>
      </c>
      <c r="AQ1247" s="36"/>
      <c r="AR1247" t="s">
        <v>445</v>
      </c>
      <c r="AS1247" s="36" t="s">
        <v>330</v>
      </c>
      <c r="AT1247" s="36"/>
      <c r="AU1247" t="s">
        <v>445</v>
      </c>
      <c r="AV1247" s="36" t="s">
        <v>330</v>
      </c>
      <c r="AW1247" s="36"/>
      <c r="AX1247" t="s">
        <v>445</v>
      </c>
      <c r="AY1247" s="36" t="s">
        <v>330</v>
      </c>
      <c r="AZ1247" s="36"/>
    </row>
    <row r="1248" spans="1:256" s="108" customFormat="1" x14ac:dyDescent="0.2">
      <c r="C1248" s="108" t="s">
        <v>2851</v>
      </c>
      <c r="D1248" s="123">
        <v>37003</v>
      </c>
      <c r="E1248" s="109" t="s">
        <v>698</v>
      </c>
      <c r="F1248" s="120" t="s">
        <v>441</v>
      </c>
      <c r="G1248" s="120"/>
      <c r="H1248" s="108" t="s">
        <v>376</v>
      </c>
      <c r="I1248" s="108" t="s">
        <v>185</v>
      </c>
      <c r="J1248" s="120" t="s">
        <v>2974</v>
      </c>
      <c r="M1248" s="120"/>
      <c r="P1248" s="120"/>
      <c r="S1248" s="120"/>
      <c r="V1248" s="120"/>
      <c r="Y1248" s="120"/>
      <c r="AB1248" s="120"/>
      <c r="AE1248" s="120"/>
    </row>
    <row r="1249" spans="1:256" s="108" customFormat="1" x14ac:dyDescent="0.2">
      <c r="A1249" s="108" t="s">
        <v>194</v>
      </c>
      <c r="B1249" s="108" t="s">
        <v>93</v>
      </c>
      <c r="C1249" s="100" t="s">
        <v>2126</v>
      </c>
      <c r="D1249" s="40">
        <v>33300</v>
      </c>
      <c r="E1249" s="109" t="s">
        <v>2127</v>
      </c>
      <c r="F1249" s="100" t="s">
        <v>4939</v>
      </c>
      <c r="G1249" s="120" t="s">
        <v>249</v>
      </c>
      <c r="H1249" s="108" t="s">
        <v>194</v>
      </c>
      <c r="I1249" s="116" t="s">
        <v>306</v>
      </c>
      <c r="J1249" s="127" t="s">
        <v>248</v>
      </c>
      <c r="K1249" s="108" t="s">
        <v>194</v>
      </c>
      <c r="L1249" s="116" t="s">
        <v>252</v>
      </c>
      <c r="M1249" s="127" t="s">
        <v>594</v>
      </c>
      <c r="N1249" s="108" t="s">
        <v>194</v>
      </c>
      <c r="O1249" s="116" t="s">
        <v>252</v>
      </c>
      <c r="P1249" s="127" t="s">
        <v>204</v>
      </c>
      <c r="Q1249" s="108" t="s">
        <v>194</v>
      </c>
      <c r="R1249" s="116" t="s">
        <v>306</v>
      </c>
      <c r="S1249" s="127" t="s">
        <v>196</v>
      </c>
      <c r="T1249" s="108" t="s">
        <v>194</v>
      </c>
      <c r="U1249" s="116" t="s">
        <v>134</v>
      </c>
      <c r="V1249" s="127" t="s">
        <v>204</v>
      </c>
      <c r="W1249" s="108" t="s">
        <v>194</v>
      </c>
      <c r="X1249" s="116" t="s">
        <v>134</v>
      </c>
      <c r="Y1249" s="127" t="s">
        <v>248</v>
      </c>
      <c r="Z1249" s="108" t="s">
        <v>194</v>
      </c>
      <c r="AA1249" s="116" t="s">
        <v>134</v>
      </c>
      <c r="AB1249" s="127" t="s">
        <v>249</v>
      </c>
      <c r="AC1249" s="108" t="s">
        <v>194</v>
      </c>
      <c r="AD1249" s="116" t="s">
        <v>134</v>
      </c>
      <c r="AE1249" s="127" t="s">
        <v>249</v>
      </c>
      <c r="AF1249" s="108" t="s">
        <v>194</v>
      </c>
      <c r="AG1249" s="116" t="s">
        <v>134</v>
      </c>
      <c r="AH1249" s="127" t="s">
        <v>259</v>
      </c>
      <c r="AI1249" s="108" t="s">
        <v>194</v>
      </c>
      <c r="AJ1249" s="116" t="s">
        <v>134</v>
      </c>
      <c r="AK1249" s="127" t="s">
        <v>259</v>
      </c>
      <c r="AL1249" s="108" t="s">
        <v>238</v>
      </c>
      <c r="AM1249" s="116" t="s">
        <v>134</v>
      </c>
      <c r="AN1249" s="127" t="s">
        <v>241</v>
      </c>
    </row>
    <row r="1250" spans="1:256" ht="12.75" customHeight="1" x14ac:dyDescent="0.2">
      <c r="A1250" s="108"/>
      <c r="B1250" s="108"/>
      <c r="C1250" s="100" t="s">
        <v>5087</v>
      </c>
      <c r="D1250" s="40">
        <v>33774</v>
      </c>
      <c r="E1250" s="109" t="s">
        <v>5088</v>
      </c>
      <c r="F1250" s="109" t="s">
        <v>5089</v>
      </c>
      <c r="G1250" s="120"/>
      <c r="H1250" s="108"/>
      <c r="I1250" s="116"/>
      <c r="J1250" s="120"/>
      <c r="K1250" s="108" t="s">
        <v>351</v>
      </c>
      <c r="L1250" s="116" t="s">
        <v>306</v>
      </c>
      <c r="M1250" s="120" t="s">
        <v>5090</v>
      </c>
      <c r="N1250" s="108" t="s">
        <v>351</v>
      </c>
      <c r="O1250" s="116" t="s">
        <v>306</v>
      </c>
      <c r="P1250" s="120" t="s">
        <v>1402</v>
      </c>
      <c r="Q1250" s="108" t="s">
        <v>351</v>
      </c>
      <c r="R1250" s="116" t="s">
        <v>306</v>
      </c>
      <c r="S1250" s="127" t="s">
        <v>333</v>
      </c>
      <c r="T1250" s="108"/>
      <c r="U1250" s="116"/>
      <c r="V1250" s="127"/>
      <c r="W1250" s="108" t="s">
        <v>1056</v>
      </c>
      <c r="X1250" s="116"/>
      <c r="Y1250" s="127"/>
      <c r="Z1250" s="108" t="s">
        <v>345</v>
      </c>
      <c r="AA1250" s="116" t="s">
        <v>252</v>
      </c>
      <c r="AB1250" s="127" t="s">
        <v>5091</v>
      </c>
      <c r="AC1250" s="108" t="s">
        <v>345</v>
      </c>
      <c r="AD1250" s="116" t="s">
        <v>252</v>
      </c>
      <c r="AE1250" s="127" t="s">
        <v>605</v>
      </c>
      <c r="AF1250" s="108" t="s">
        <v>345</v>
      </c>
      <c r="AG1250" s="116" t="s">
        <v>252</v>
      </c>
      <c r="AH1250" s="127" t="s">
        <v>786</v>
      </c>
      <c r="AI1250" s="108" t="s">
        <v>345</v>
      </c>
      <c r="AJ1250" s="116" t="s">
        <v>252</v>
      </c>
      <c r="AK1250" s="127" t="s">
        <v>1407</v>
      </c>
      <c r="AL1250" s="108" t="s">
        <v>345</v>
      </c>
      <c r="AM1250" s="116" t="s">
        <v>252</v>
      </c>
      <c r="AN1250" s="127" t="s">
        <v>2298</v>
      </c>
      <c r="BA1250" s="108"/>
      <c r="BB1250" s="108"/>
      <c r="BC1250" s="108"/>
      <c r="BD1250" s="108"/>
      <c r="BE1250" s="108"/>
      <c r="BF1250" s="108"/>
      <c r="BG1250" s="108"/>
      <c r="BH1250" s="108"/>
      <c r="BI1250" s="108"/>
      <c r="BJ1250" s="108"/>
      <c r="BK1250" s="108"/>
      <c r="BL1250" s="108"/>
      <c r="BM1250" s="108"/>
      <c r="BN1250" s="108"/>
      <c r="BO1250" s="108"/>
      <c r="BP1250" s="108"/>
      <c r="BQ1250" s="108"/>
      <c r="BR1250" s="108"/>
      <c r="BS1250" s="108"/>
      <c r="BT1250" s="108"/>
      <c r="BU1250" s="108"/>
      <c r="BV1250" s="108"/>
      <c r="BW1250" s="108"/>
      <c r="BX1250" s="108"/>
      <c r="BY1250" s="108"/>
      <c r="BZ1250" s="108"/>
      <c r="CA1250" s="108"/>
      <c r="CB1250" s="108"/>
      <c r="CC1250" s="108"/>
      <c r="CD1250" s="108"/>
      <c r="CE1250" s="108"/>
      <c r="CF1250" s="108"/>
      <c r="CG1250" s="108"/>
      <c r="CH1250" s="108"/>
      <c r="CI1250" s="108"/>
      <c r="CJ1250" s="108"/>
      <c r="CK1250" s="108"/>
      <c r="CL1250" s="108"/>
      <c r="CM1250" s="108"/>
      <c r="CN1250" s="108"/>
      <c r="CO1250" s="108"/>
      <c r="CP1250" s="108"/>
      <c r="CQ1250" s="108"/>
      <c r="CR1250" s="108"/>
      <c r="CS1250" s="108"/>
      <c r="CT1250" s="108"/>
      <c r="CU1250" s="108"/>
      <c r="CV1250" s="108"/>
      <c r="CW1250" s="108"/>
      <c r="CX1250" s="108"/>
      <c r="CY1250" s="108"/>
      <c r="CZ1250" s="108"/>
      <c r="DA1250" s="108"/>
      <c r="DB1250" s="108"/>
      <c r="DC1250" s="108"/>
      <c r="DD1250" s="108"/>
      <c r="DE1250" s="108"/>
      <c r="DF1250" s="108"/>
      <c r="DG1250" s="108"/>
      <c r="DH1250" s="108"/>
      <c r="DI1250" s="108"/>
      <c r="DJ1250" s="108"/>
      <c r="DK1250" s="108"/>
      <c r="DL1250" s="108"/>
      <c r="DM1250" s="108"/>
      <c r="DN1250" s="108"/>
      <c r="DO1250" s="108"/>
      <c r="DP1250" s="108"/>
      <c r="DQ1250" s="108"/>
      <c r="DR1250" s="108"/>
      <c r="DS1250" s="108"/>
      <c r="DT1250" s="108"/>
      <c r="DU1250" s="108"/>
      <c r="DV1250" s="108"/>
      <c r="DW1250" s="108"/>
      <c r="DX1250" s="108"/>
      <c r="DY1250" s="108"/>
      <c r="DZ1250" s="108"/>
      <c r="EA1250" s="108"/>
      <c r="EB1250" s="108"/>
      <c r="EC1250" s="108"/>
      <c r="ED1250" s="108"/>
      <c r="EE1250" s="108"/>
      <c r="EF1250" s="108"/>
      <c r="EG1250" s="108"/>
      <c r="EH1250" s="108"/>
      <c r="EI1250" s="108"/>
      <c r="EJ1250" s="108"/>
      <c r="EK1250" s="108"/>
      <c r="EL1250" s="108"/>
      <c r="EM1250" s="108"/>
      <c r="EN1250" s="108"/>
      <c r="EO1250" s="108"/>
      <c r="EP1250" s="108"/>
      <c r="EQ1250" s="108"/>
      <c r="ER1250" s="108"/>
      <c r="ES1250" s="108"/>
      <c r="ET1250" s="108"/>
      <c r="EU1250" s="108"/>
      <c r="EV1250" s="108"/>
      <c r="EW1250" s="108"/>
      <c r="EX1250" s="108"/>
      <c r="EY1250" s="108"/>
      <c r="EZ1250" s="108"/>
      <c r="FA1250" s="108"/>
      <c r="FB1250" s="108"/>
      <c r="FC1250" s="108"/>
      <c r="FD1250" s="108"/>
      <c r="FE1250" s="108"/>
      <c r="FF1250" s="108"/>
      <c r="FG1250" s="108"/>
      <c r="FH1250" s="108"/>
      <c r="FI1250" s="108"/>
      <c r="FJ1250" s="108"/>
      <c r="FK1250" s="108"/>
      <c r="FL1250" s="108"/>
      <c r="FM1250" s="108"/>
      <c r="FN1250" s="108"/>
      <c r="FO1250" s="108"/>
      <c r="FP1250" s="108"/>
      <c r="FQ1250" s="108"/>
      <c r="FR1250" s="108"/>
      <c r="FS1250" s="108"/>
      <c r="FT1250" s="108"/>
      <c r="FU1250" s="108"/>
      <c r="FV1250" s="108"/>
      <c r="FW1250" s="108"/>
      <c r="FX1250" s="108"/>
      <c r="FY1250" s="108"/>
      <c r="FZ1250" s="108"/>
      <c r="GA1250" s="108"/>
      <c r="GB1250" s="108"/>
      <c r="GC1250" s="108"/>
      <c r="GD1250" s="108"/>
      <c r="GE1250" s="108"/>
      <c r="GF1250" s="108"/>
      <c r="GG1250" s="108"/>
      <c r="GH1250" s="108"/>
      <c r="GI1250" s="108"/>
      <c r="GJ1250" s="108"/>
      <c r="GK1250" s="108"/>
      <c r="GL1250" s="108"/>
      <c r="GM1250" s="108"/>
      <c r="GN1250" s="108"/>
      <c r="GO1250" s="108"/>
      <c r="GP1250" s="108"/>
      <c r="GQ1250" s="108"/>
      <c r="GR1250" s="108"/>
      <c r="GS1250" s="108"/>
      <c r="GT1250" s="108"/>
      <c r="GU1250" s="108"/>
      <c r="GV1250" s="108"/>
      <c r="GW1250" s="108"/>
      <c r="GX1250" s="108"/>
      <c r="GY1250" s="108"/>
      <c r="GZ1250" s="108"/>
      <c r="HA1250" s="108"/>
      <c r="HB1250" s="108"/>
      <c r="HC1250" s="108"/>
      <c r="HD1250" s="108"/>
      <c r="HE1250" s="108"/>
      <c r="HF1250" s="108"/>
      <c r="HG1250" s="108"/>
      <c r="HH1250" s="108"/>
      <c r="HI1250" s="108"/>
      <c r="HJ1250" s="108"/>
      <c r="HK1250" s="108"/>
      <c r="HL1250" s="108"/>
      <c r="HM1250" s="108"/>
      <c r="HN1250" s="108"/>
      <c r="HO1250" s="108"/>
      <c r="HP1250" s="108"/>
      <c r="HQ1250" s="108"/>
      <c r="HR1250" s="108"/>
      <c r="HS1250" s="108"/>
      <c r="HT1250" s="108"/>
      <c r="HU1250" s="108"/>
      <c r="HV1250" s="108"/>
      <c r="HW1250" s="108"/>
      <c r="HX1250" s="108"/>
      <c r="HY1250" s="108"/>
      <c r="HZ1250" s="108"/>
      <c r="IA1250" s="108"/>
      <c r="IB1250" s="108"/>
      <c r="IC1250" s="108"/>
      <c r="ID1250" s="108"/>
      <c r="IE1250" s="108"/>
      <c r="IF1250" s="108"/>
      <c r="IG1250" s="108"/>
      <c r="IH1250" s="108"/>
      <c r="II1250" s="108"/>
      <c r="IJ1250" s="108"/>
      <c r="IK1250" s="108"/>
      <c r="IL1250" s="108"/>
      <c r="IM1250" s="108"/>
      <c r="IN1250" s="108"/>
      <c r="IO1250" s="108"/>
      <c r="IP1250" s="108"/>
      <c r="IQ1250" s="108"/>
      <c r="IR1250" s="108"/>
      <c r="IS1250" s="108"/>
      <c r="IT1250" s="108"/>
      <c r="IU1250" s="108"/>
      <c r="IV1250" s="108"/>
    </row>
    <row r="1251" spans="1:256" s="108" customFormat="1" x14ac:dyDescent="0.2">
      <c r="A1251" s="108" t="s">
        <v>386</v>
      </c>
      <c r="B1251" s="108" t="s">
        <v>123</v>
      </c>
      <c r="C1251" s="108" t="s">
        <v>3539</v>
      </c>
      <c r="D1251" s="123">
        <v>36588</v>
      </c>
      <c r="E1251" s="109" t="s">
        <v>98</v>
      </c>
      <c r="F1251" s="109" t="s">
        <v>180</v>
      </c>
      <c r="G1251" s="120" t="s">
        <v>141</v>
      </c>
      <c r="H1251" s="108" t="s">
        <v>402</v>
      </c>
      <c r="I1251" s="116" t="s">
        <v>123</v>
      </c>
      <c r="J1251" s="120" t="s">
        <v>141</v>
      </c>
      <c r="K1251" s="108" t="s">
        <v>397</v>
      </c>
      <c r="L1251" s="116" t="s">
        <v>123</v>
      </c>
      <c r="M1251" s="120" t="s">
        <v>398</v>
      </c>
      <c r="O1251" s="116"/>
      <c r="P1251" s="120"/>
      <c r="R1251" s="116"/>
      <c r="S1251" s="120"/>
      <c r="U1251" s="116"/>
      <c r="V1251" s="120"/>
      <c r="X1251" s="116"/>
      <c r="Y1251" s="120"/>
      <c r="AA1251" s="116"/>
      <c r="AB1251" s="120"/>
      <c r="AD1251" s="116"/>
      <c r="AE1251" s="120"/>
      <c r="AG1251" s="116"/>
      <c r="AH1251" s="120"/>
      <c r="AJ1251" s="116"/>
      <c r="AK1251" s="120"/>
      <c r="AM1251" s="116"/>
      <c r="AN1251" s="120"/>
    </row>
    <row r="1252" spans="1:256" s="108" customFormat="1" x14ac:dyDescent="0.2">
      <c r="C1252" s="108" t="s">
        <v>1318</v>
      </c>
      <c r="D1252" s="123">
        <v>35779</v>
      </c>
      <c r="E1252" s="116" t="s">
        <v>150</v>
      </c>
      <c r="F1252" s="116" t="s">
        <v>150</v>
      </c>
      <c r="G1252" s="120"/>
      <c r="H1252" s="108" t="s">
        <v>103</v>
      </c>
      <c r="I1252" s="108" t="s">
        <v>128</v>
      </c>
      <c r="J1252" s="120" t="s">
        <v>4616</v>
      </c>
      <c r="K1252" s="108" t="s">
        <v>103</v>
      </c>
      <c r="L1252" s="108" t="s">
        <v>192</v>
      </c>
      <c r="M1252" s="120" t="s">
        <v>1320</v>
      </c>
      <c r="N1252" s="108" t="s">
        <v>103</v>
      </c>
      <c r="O1252" s="108" t="s">
        <v>192</v>
      </c>
      <c r="P1252" s="120" t="s">
        <v>1321</v>
      </c>
      <c r="Q1252" s="108" t="s">
        <v>103</v>
      </c>
      <c r="R1252" s="108" t="s">
        <v>140</v>
      </c>
      <c r="S1252" s="120" t="s">
        <v>1322</v>
      </c>
      <c r="T1252" s="108" t="s">
        <v>103</v>
      </c>
      <c r="U1252" s="108" t="s">
        <v>140</v>
      </c>
      <c r="V1252" s="120" t="s">
        <v>1323</v>
      </c>
      <c r="Y1252" s="120"/>
      <c r="AB1252" s="120"/>
      <c r="AE1252" s="120"/>
    </row>
    <row r="1253" spans="1:256" x14ac:dyDescent="0.2">
      <c r="A1253" s="100" t="s">
        <v>94</v>
      </c>
      <c r="B1253" t="s">
        <v>583</v>
      </c>
      <c r="C1253" s="108" t="s">
        <v>2444</v>
      </c>
      <c r="D1253" s="123">
        <v>33703</v>
      </c>
      <c r="E1253" s="109" t="s">
        <v>551</v>
      </c>
      <c r="F1253" s="109" t="s">
        <v>591</v>
      </c>
      <c r="G1253" s="120" t="s">
        <v>2443</v>
      </c>
      <c r="H1253" s="9" t="s">
        <v>103</v>
      </c>
      <c r="I1253" s="9" t="s">
        <v>261</v>
      </c>
      <c r="J1253" s="109" t="s">
        <v>5092</v>
      </c>
      <c r="K1253" s="9" t="s">
        <v>103</v>
      </c>
      <c r="L1253" s="9" t="s">
        <v>261</v>
      </c>
      <c r="M1253" s="109" t="s">
        <v>2446</v>
      </c>
      <c r="N1253" s="9" t="s">
        <v>669</v>
      </c>
      <c r="O1253" s="9" t="s">
        <v>261</v>
      </c>
      <c r="P1253" s="109" t="s">
        <v>1463</v>
      </c>
      <c r="Q1253" s="9"/>
      <c r="R1253" s="9"/>
      <c r="S1253" s="109"/>
      <c r="T1253" s="9" t="s">
        <v>103</v>
      </c>
      <c r="U1253" s="9" t="s">
        <v>207</v>
      </c>
      <c r="V1253" s="109" t="s">
        <v>2447</v>
      </c>
      <c r="W1253" s="9" t="s">
        <v>103</v>
      </c>
      <c r="X1253" s="9" t="s">
        <v>207</v>
      </c>
      <c r="Y1253" s="109" t="s">
        <v>2448</v>
      </c>
      <c r="Z1253" s="109"/>
      <c r="AA1253" s="108"/>
      <c r="AB1253" s="120"/>
      <c r="AC1253" s="108"/>
      <c r="AD1253" s="116"/>
      <c r="AE1253" s="120"/>
      <c r="AF1253" s="108"/>
      <c r="AG1253" s="116"/>
      <c r="AH1253" s="120"/>
      <c r="AI1253" s="108" t="s">
        <v>184</v>
      </c>
      <c r="AJ1253" s="116" t="s">
        <v>556</v>
      </c>
      <c r="AK1253" s="120"/>
      <c r="AL1253" s="108"/>
      <c r="AM1253" s="116"/>
      <c r="AN1253" s="120"/>
      <c r="AO1253" s="108"/>
      <c r="AP1253" s="116"/>
      <c r="AQ1253" s="120"/>
      <c r="AR1253" s="108"/>
      <c r="AS1253" s="116"/>
      <c r="AT1253" s="120"/>
      <c r="AU1253" s="108"/>
      <c r="AV1253" s="116"/>
      <c r="AW1253" s="120"/>
      <c r="AX1253" s="120"/>
      <c r="AY1253" s="108"/>
      <c r="AZ1253" s="116"/>
      <c r="BA1253" s="108"/>
      <c r="BB1253" s="108"/>
      <c r="BC1253" s="108"/>
      <c r="BD1253" s="108"/>
      <c r="BE1253" s="108"/>
      <c r="BF1253" s="108"/>
      <c r="BG1253" s="108"/>
      <c r="BH1253" s="108"/>
      <c r="BI1253" s="108"/>
      <c r="BJ1253" s="108"/>
      <c r="BK1253" s="108"/>
      <c r="BL1253" s="108"/>
      <c r="BM1253" s="108"/>
      <c r="BN1253" s="108"/>
      <c r="BO1253" s="108"/>
      <c r="BP1253" s="108"/>
      <c r="BQ1253" s="108"/>
      <c r="BR1253" s="108"/>
      <c r="BS1253" s="108"/>
      <c r="BT1253" s="108"/>
      <c r="BU1253" s="108"/>
      <c r="BV1253" s="108"/>
      <c r="BW1253" s="108"/>
      <c r="BX1253" s="108"/>
      <c r="BY1253" s="108"/>
      <c r="BZ1253" s="108"/>
      <c r="CA1253" s="108"/>
      <c r="CB1253" s="108"/>
      <c r="CC1253" s="108"/>
      <c r="CD1253" s="108"/>
      <c r="CE1253" s="108"/>
      <c r="CF1253" s="108"/>
      <c r="CG1253" s="108"/>
      <c r="CH1253" s="108"/>
      <c r="CI1253" s="108"/>
      <c r="CJ1253" s="108"/>
      <c r="CK1253" s="108"/>
      <c r="CL1253" s="108"/>
      <c r="CM1253" s="108"/>
      <c r="CN1253" s="108"/>
      <c r="CO1253" s="108"/>
      <c r="CP1253" s="108"/>
      <c r="CQ1253" s="108"/>
      <c r="CR1253" s="108"/>
      <c r="CS1253" s="108"/>
      <c r="CT1253" s="108"/>
      <c r="CU1253" s="108"/>
      <c r="CV1253" s="108"/>
      <c r="CW1253" s="108"/>
      <c r="CX1253" s="108"/>
      <c r="CY1253" s="108"/>
      <c r="CZ1253" s="108"/>
      <c r="DA1253" s="108"/>
      <c r="DB1253" s="108"/>
      <c r="DC1253" s="108"/>
      <c r="DD1253" s="108"/>
      <c r="DE1253" s="108"/>
      <c r="DF1253" s="108"/>
      <c r="DG1253" s="108"/>
      <c r="DH1253" s="108"/>
      <c r="DI1253" s="108"/>
      <c r="DJ1253" s="108"/>
      <c r="DK1253" s="108"/>
      <c r="DL1253" s="108"/>
      <c r="DM1253" s="108"/>
      <c r="DN1253" s="108"/>
      <c r="DO1253" s="108"/>
      <c r="DP1253" s="108"/>
      <c r="DQ1253" s="108"/>
      <c r="DR1253" s="108"/>
      <c r="DS1253" s="108"/>
      <c r="DT1253" s="108"/>
      <c r="DU1253" s="108"/>
      <c r="DV1253" s="108"/>
      <c r="DW1253" s="108"/>
      <c r="DX1253" s="108"/>
      <c r="DY1253" s="108"/>
      <c r="DZ1253" s="108"/>
      <c r="EA1253" s="108"/>
      <c r="EB1253" s="108"/>
      <c r="EC1253" s="108"/>
      <c r="ED1253" s="108"/>
      <c r="EE1253" s="108"/>
      <c r="EF1253" s="108"/>
      <c r="EG1253" s="108"/>
      <c r="EH1253" s="108"/>
      <c r="EI1253" s="108"/>
      <c r="EJ1253" s="108"/>
      <c r="EK1253" s="108"/>
      <c r="EL1253" s="108"/>
      <c r="EM1253" s="108"/>
      <c r="EN1253" s="108"/>
      <c r="EO1253" s="108"/>
      <c r="EP1253" s="108"/>
      <c r="EQ1253" s="108"/>
      <c r="ER1253" s="108"/>
      <c r="ES1253" s="108"/>
      <c r="ET1253" s="108"/>
      <c r="EU1253" s="108"/>
      <c r="EV1253" s="108"/>
      <c r="EW1253" s="108"/>
      <c r="EX1253" s="108"/>
      <c r="EY1253" s="108"/>
      <c r="EZ1253" s="108"/>
      <c r="FA1253" s="108"/>
      <c r="FB1253" s="108"/>
      <c r="FC1253" s="108"/>
      <c r="FD1253" s="108"/>
      <c r="FE1253" s="108"/>
      <c r="FF1253" s="108"/>
      <c r="FG1253" s="108"/>
      <c r="FH1253" s="108"/>
      <c r="FI1253" s="108"/>
      <c r="FJ1253" s="108"/>
      <c r="FK1253" s="108"/>
      <c r="FL1253" s="108"/>
      <c r="FM1253" s="108"/>
      <c r="FN1253" s="108"/>
      <c r="FO1253" s="108"/>
      <c r="FP1253" s="108"/>
      <c r="FQ1253" s="108"/>
      <c r="FR1253" s="108"/>
      <c r="FS1253" s="108"/>
      <c r="FT1253" s="108"/>
      <c r="FU1253" s="108"/>
      <c r="FV1253" s="108"/>
      <c r="FW1253" s="108"/>
      <c r="FX1253" s="108"/>
      <c r="FY1253" s="108"/>
      <c r="FZ1253" s="108"/>
      <c r="GA1253" s="108"/>
      <c r="GB1253" s="108"/>
      <c r="GC1253" s="108"/>
      <c r="GD1253" s="108"/>
      <c r="GE1253" s="108"/>
      <c r="GF1253" s="108"/>
      <c r="GG1253" s="108"/>
      <c r="GH1253" s="108"/>
      <c r="GI1253" s="108"/>
      <c r="GJ1253" s="108"/>
      <c r="GK1253" s="108"/>
      <c r="GL1253" s="108"/>
      <c r="GM1253" s="108"/>
      <c r="GN1253" s="108"/>
      <c r="GO1253" s="108"/>
      <c r="GP1253" s="108"/>
      <c r="GQ1253" s="108"/>
      <c r="GR1253" s="108"/>
      <c r="GS1253" s="108"/>
      <c r="GT1253" s="108"/>
      <c r="GU1253" s="108"/>
      <c r="GV1253" s="108"/>
      <c r="GW1253" s="108"/>
      <c r="GX1253" s="108"/>
      <c r="GY1253" s="108"/>
      <c r="GZ1253" s="108"/>
      <c r="HA1253" s="108"/>
      <c r="HB1253" s="108"/>
      <c r="HC1253" s="108"/>
      <c r="HD1253" s="108"/>
      <c r="HE1253" s="108"/>
      <c r="HF1253" s="108"/>
      <c r="HG1253" s="108"/>
      <c r="HH1253" s="108"/>
      <c r="HI1253" s="108"/>
      <c r="HJ1253" s="108"/>
      <c r="HK1253" s="108"/>
      <c r="HL1253" s="108"/>
      <c r="HM1253" s="108"/>
      <c r="HN1253" s="108"/>
      <c r="HO1253" s="108"/>
      <c r="HP1253" s="108"/>
      <c r="HQ1253" s="108"/>
      <c r="HR1253" s="108"/>
      <c r="HS1253" s="108"/>
      <c r="HT1253" s="108"/>
      <c r="HU1253" s="108"/>
      <c r="HV1253" s="108"/>
      <c r="HW1253" s="108"/>
      <c r="HX1253" s="108"/>
      <c r="HY1253" s="108"/>
      <c r="HZ1253" s="108"/>
      <c r="IA1253" s="108"/>
      <c r="IB1253" s="108"/>
      <c r="IC1253" s="108"/>
      <c r="ID1253" s="108"/>
      <c r="IE1253" s="108"/>
      <c r="IF1253" s="108"/>
      <c r="IG1253" s="108"/>
      <c r="IH1253" s="108"/>
      <c r="II1253" s="108"/>
      <c r="IJ1253" s="108"/>
      <c r="IK1253" s="108"/>
      <c r="IL1253" s="108"/>
      <c r="IM1253" s="108"/>
      <c r="IN1253" s="108"/>
      <c r="IO1253" s="108"/>
      <c r="IP1253" s="108"/>
      <c r="IQ1253" s="108"/>
      <c r="IR1253" s="108"/>
      <c r="IS1253" s="108"/>
      <c r="IT1253" s="108"/>
      <c r="IU1253" s="108"/>
      <c r="IV1253" s="108"/>
    </row>
    <row r="1254" spans="1:256" s="108" customFormat="1" x14ac:dyDescent="0.2">
      <c r="A1254" t="s">
        <v>194</v>
      </c>
      <c r="B1254" t="s">
        <v>170</v>
      </c>
      <c r="C1254" s="108" t="s">
        <v>705</v>
      </c>
      <c r="D1254" s="123">
        <v>34564</v>
      </c>
      <c r="E1254" s="116" t="s">
        <v>301</v>
      </c>
      <c r="F1254" s="120" t="s">
        <v>585</v>
      </c>
      <c r="G1254" s="120" t="s">
        <v>276</v>
      </c>
      <c r="H1254" s="108" t="s">
        <v>194</v>
      </c>
      <c r="I1254" s="108" t="s">
        <v>170</v>
      </c>
      <c r="J1254" s="120" t="s">
        <v>234</v>
      </c>
      <c r="K1254" s="108" t="s">
        <v>194</v>
      </c>
      <c r="L1254" s="108" t="s">
        <v>170</v>
      </c>
      <c r="M1254" s="120" t="s">
        <v>234</v>
      </c>
      <c r="N1254" s="108" t="s">
        <v>194</v>
      </c>
      <c r="O1254" s="108" t="s">
        <v>170</v>
      </c>
      <c r="P1254" s="120" t="s">
        <v>234</v>
      </c>
      <c r="Q1254" s="108" t="s">
        <v>194</v>
      </c>
      <c r="R1254" s="108" t="s">
        <v>170</v>
      </c>
      <c r="S1254" s="120" t="s">
        <v>201</v>
      </c>
      <c r="T1254" s="108" t="s">
        <v>194</v>
      </c>
      <c r="U1254" s="108" t="s">
        <v>170</v>
      </c>
      <c r="V1254" s="120" t="s">
        <v>259</v>
      </c>
      <c r="W1254" s="108" t="s">
        <v>222</v>
      </c>
      <c r="X1254" s="108" t="s">
        <v>170</v>
      </c>
      <c r="Y1254" s="120" t="s">
        <v>707</v>
      </c>
      <c r="Z1254" s="108" t="s">
        <v>194</v>
      </c>
      <c r="AA1254" s="108" t="s">
        <v>170</v>
      </c>
      <c r="AB1254" s="120" t="s">
        <v>234</v>
      </c>
      <c r="AC1254" s="108" t="s">
        <v>555</v>
      </c>
      <c r="AD1254" s="108" t="s">
        <v>170</v>
      </c>
      <c r="AE1254" s="120" t="s">
        <v>519</v>
      </c>
    </row>
    <row r="1255" spans="1:256" ht="12.75" customHeight="1" x14ac:dyDescent="0.2">
      <c r="A1255" s="108" t="s">
        <v>419</v>
      </c>
      <c r="B1255" s="108" t="s">
        <v>275</v>
      </c>
      <c r="C1255" s="108" t="s">
        <v>3101</v>
      </c>
      <c r="D1255" s="123">
        <v>36263</v>
      </c>
      <c r="E1255" s="109" t="s">
        <v>719</v>
      </c>
      <c r="F1255" s="120" t="s">
        <v>621</v>
      </c>
      <c r="G1255" s="120" t="s">
        <v>632</v>
      </c>
      <c r="H1255" s="108" t="s">
        <v>279</v>
      </c>
      <c r="I1255" s="108" t="s">
        <v>275</v>
      </c>
      <c r="J1255" s="120" t="s">
        <v>359</v>
      </c>
      <c r="K1255" s="108"/>
      <c r="L1255" s="108"/>
      <c r="M1255" s="120"/>
      <c r="N1255" s="108"/>
      <c r="O1255" s="108"/>
      <c r="P1255" s="120"/>
      <c r="Q1255" s="108"/>
      <c r="R1255" s="108"/>
      <c r="S1255" s="120"/>
      <c r="T1255" s="108"/>
      <c r="U1255" s="108"/>
      <c r="V1255" s="120"/>
      <c r="W1255" s="108"/>
      <c r="X1255" s="108"/>
      <c r="Y1255" s="120"/>
      <c r="Z1255" s="108"/>
      <c r="AA1255" s="108"/>
      <c r="AB1255" s="120"/>
      <c r="AC1255" s="108"/>
      <c r="AD1255" s="108"/>
      <c r="AE1255" s="120"/>
      <c r="AF1255" s="108"/>
      <c r="AG1255" s="108"/>
      <c r="AH1255" s="108"/>
      <c r="AI1255" s="108"/>
      <c r="AJ1255" s="108"/>
      <c r="AK1255" s="108"/>
      <c r="AL1255" s="108"/>
      <c r="AM1255" s="108"/>
      <c r="AN1255" s="108"/>
      <c r="AO1255" s="108"/>
      <c r="AP1255" s="108"/>
      <c r="AQ1255" s="108"/>
      <c r="AR1255" s="108"/>
      <c r="AS1255" s="108"/>
      <c r="AT1255" s="108"/>
      <c r="AU1255" s="108"/>
      <c r="AV1255" s="108"/>
      <c r="AW1255" s="108"/>
      <c r="AX1255" s="108"/>
      <c r="AY1255" s="108"/>
      <c r="AZ1255" s="108"/>
      <c r="BA1255" s="108"/>
      <c r="BB1255" s="108"/>
      <c r="BC1255" s="108"/>
      <c r="BD1255" s="108"/>
      <c r="BE1255" s="108"/>
      <c r="BF1255" s="108"/>
      <c r="BG1255" s="108"/>
      <c r="BH1255" s="108"/>
      <c r="BI1255" s="108"/>
      <c r="BJ1255" s="108"/>
      <c r="BK1255" s="108"/>
      <c r="BL1255" s="108"/>
      <c r="BM1255" s="108"/>
      <c r="BN1255" s="108"/>
      <c r="BO1255" s="108"/>
      <c r="BP1255" s="108"/>
      <c r="BQ1255" s="108"/>
      <c r="BR1255" s="108"/>
      <c r="BS1255" s="108"/>
      <c r="BT1255" s="108"/>
      <c r="BU1255" s="108"/>
      <c r="BV1255" s="108"/>
      <c r="BW1255" s="108"/>
      <c r="BX1255" s="108"/>
      <c r="BY1255" s="108"/>
      <c r="BZ1255" s="108"/>
      <c r="CA1255" s="108"/>
      <c r="CB1255" s="108"/>
      <c r="CC1255" s="108"/>
      <c r="CD1255" s="108"/>
      <c r="CE1255" s="108"/>
      <c r="CF1255" s="108"/>
      <c r="CG1255" s="108"/>
      <c r="CH1255" s="108"/>
      <c r="CI1255" s="108"/>
      <c r="CJ1255" s="108"/>
      <c r="CK1255" s="108"/>
      <c r="CL1255" s="108"/>
      <c r="CM1255" s="108"/>
      <c r="CN1255" s="108"/>
      <c r="CO1255" s="108"/>
      <c r="CP1255" s="108"/>
      <c r="CQ1255" s="108"/>
      <c r="CR1255" s="108"/>
      <c r="CS1255" s="108"/>
      <c r="CT1255" s="108"/>
      <c r="CU1255" s="108"/>
      <c r="CV1255" s="108"/>
      <c r="CW1255" s="108"/>
      <c r="CX1255" s="108"/>
      <c r="CY1255" s="108"/>
      <c r="CZ1255" s="108"/>
      <c r="DA1255" s="108"/>
      <c r="DB1255" s="108"/>
      <c r="DC1255" s="108"/>
      <c r="DD1255" s="108"/>
      <c r="DE1255" s="108"/>
      <c r="DF1255" s="108"/>
      <c r="DG1255" s="108"/>
      <c r="DH1255" s="108"/>
      <c r="DI1255" s="108"/>
      <c r="DJ1255" s="108"/>
      <c r="DK1255" s="108"/>
      <c r="DL1255" s="108"/>
      <c r="DM1255" s="108"/>
      <c r="DN1255" s="108"/>
      <c r="DO1255" s="108"/>
      <c r="DP1255" s="108"/>
      <c r="DQ1255" s="108"/>
      <c r="DR1255" s="108"/>
      <c r="DS1255" s="108"/>
      <c r="DT1255" s="108"/>
      <c r="DU1255" s="108"/>
      <c r="DV1255" s="108"/>
      <c r="DW1255" s="108"/>
      <c r="DX1255" s="108"/>
      <c r="DY1255" s="108"/>
      <c r="DZ1255" s="108"/>
      <c r="EA1255" s="108"/>
      <c r="EB1255" s="108"/>
      <c r="EC1255" s="108"/>
      <c r="ED1255" s="108"/>
      <c r="EE1255" s="108"/>
      <c r="EF1255" s="108"/>
      <c r="EG1255" s="108"/>
      <c r="EH1255" s="108"/>
      <c r="EI1255" s="108"/>
      <c r="EJ1255" s="108"/>
      <c r="EK1255" s="108"/>
      <c r="EL1255" s="108"/>
      <c r="EM1255" s="108"/>
      <c r="EN1255" s="108"/>
      <c r="EO1255" s="108"/>
      <c r="EP1255" s="108"/>
      <c r="EQ1255" s="108"/>
      <c r="ER1255" s="108"/>
      <c r="ES1255" s="108"/>
      <c r="ET1255" s="108"/>
      <c r="EU1255" s="108"/>
      <c r="EV1255" s="108"/>
      <c r="EW1255" s="108"/>
      <c r="EX1255" s="108"/>
      <c r="EY1255" s="108"/>
      <c r="EZ1255" s="108"/>
      <c r="FA1255" s="108"/>
      <c r="FB1255" s="108"/>
      <c r="FC1255" s="108"/>
      <c r="FD1255" s="108"/>
      <c r="FE1255" s="108"/>
      <c r="FF1255" s="108"/>
      <c r="FG1255" s="108"/>
      <c r="FH1255" s="108"/>
      <c r="FI1255" s="108"/>
      <c r="FJ1255" s="108"/>
      <c r="FK1255" s="108"/>
      <c r="FL1255" s="108"/>
      <c r="FM1255" s="108"/>
      <c r="FN1255" s="108"/>
      <c r="FO1255" s="108"/>
      <c r="FP1255" s="108"/>
      <c r="FQ1255" s="108"/>
      <c r="FR1255" s="108"/>
      <c r="FS1255" s="108"/>
      <c r="FT1255" s="108"/>
      <c r="FU1255" s="108"/>
      <c r="FV1255" s="108"/>
      <c r="FW1255" s="108"/>
      <c r="FX1255" s="108"/>
      <c r="FY1255" s="108"/>
      <c r="FZ1255" s="108"/>
      <c r="GA1255" s="108"/>
      <c r="GB1255" s="108"/>
      <c r="GC1255" s="108"/>
      <c r="GD1255" s="108"/>
      <c r="GE1255" s="108"/>
      <c r="GF1255" s="108"/>
      <c r="GG1255" s="108"/>
      <c r="GH1255" s="108"/>
      <c r="GI1255" s="108"/>
      <c r="GJ1255" s="108"/>
      <c r="GK1255" s="108"/>
      <c r="GL1255" s="108"/>
      <c r="GM1255" s="108"/>
      <c r="GN1255" s="108"/>
      <c r="GO1255" s="108"/>
      <c r="GP1255" s="108"/>
      <c r="GQ1255" s="108"/>
      <c r="GR1255" s="108"/>
      <c r="GS1255" s="108"/>
      <c r="GT1255" s="108"/>
      <c r="GU1255" s="108"/>
      <c r="GV1255" s="108"/>
      <c r="GW1255" s="108"/>
      <c r="GX1255" s="108"/>
      <c r="GY1255" s="108"/>
      <c r="GZ1255" s="108"/>
      <c r="HA1255" s="108"/>
      <c r="HB1255" s="108"/>
      <c r="HC1255" s="108"/>
      <c r="HD1255" s="108"/>
      <c r="HE1255" s="108"/>
      <c r="HF1255" s="108"/>
      <c r="HG1255" s="108"/>
      <c r="HH1255" s="108"/>
      <c r="HI1255" s="108"/>
      <c r="HJ1255" s="108"/>
      <c r="HK1255" s="108"/>
      <c r="HL1255" s="108"/>
      <c r="HM1255" s="108"/>
      <c r="HN1255" s="108"/>
      <c r="HO1255" s="108"/>
      <c r="HP1255" s="108"/>
      <c r="HQ1255" s="108"/>
      <c r="HR1255" s="108"/>
      <c r="HS1255" s="108"/>
      <c r="HT1255" s="108"/>
      <c r="HU1255" s="108"/>
      <c r="HV1255" s="108"/>
      <c r="HW1255" s="108"/>
      <c r="HX1255" s="108"/>
      <c r="HY1255" s="108"/>
      <c r="HZ1255" s="108"/>
      <c r="IA1255" s="108"/>
      <c r="IB1255" s="108"/>
      <c r="IC1255" s="108"/>
      <c r="ID1255" s="108"/>
      <c r="IE1255" s="108"/>
      <c r="IF1255" s="108"/>
      <c r="IG1255" s="108"/>
      <c r="IH1255" s="108"/>
      <c r="II1255" s="108"/>
      <c r="IJ1255" s="108"/>
      <c r="IK1255" s="108"/>
      <c r="IL1255" s="108"/>
      <c r="IM1255" s="108"/>
      <c r="IN1255" s="108"/>
      <c r="IO1255" s="108"/>
      <c r="IP1255" s="108"/>
      <c r="IQ1255" s="108"/>
      <c r="IR1255" s="108"/>
      <c r="IS1255" s="108"/>
      <c r="IT1255" s="108"/>
      <c r="IU1255" s="108"/>
      <c r="IV1255" s="108"/>
    </row>
    <row r="1256" spans="1:256" s="108" customFormat="1" x14ac:dyDescent="0.2">
      <c r="A1256" s="108" t="s">
        <v>329</v>
      </c>
      <c r="B1256" s="108" t="s">
        <v>118</v>
      </c>
      <c r="C1256" s="108" t="s">
        <v>3525</v>
      </c>
      <c r="D1256" s="123">
        <v>34786</v>
      </c>
      <c r="E1256" s="109" t="s">
        <v>404</v>
      </c>
      <c r="F1256" s="109" t="s">
        <v>245</v>
      </c>
      <c r="G1256" s="120" t="s">
        <v>784</v>
      </c>
      <c r="H1256" s="108" t="s">
        <v>329</v>
      </c>
      <c r="I1256" s="109" t="s">
        <v>118</v>
      </c>
      <c r="J1256" s="109" t="s">
        <v>269</v>
      </c>
      <c r="L1256" s="109"/>
      <c r="M1256" s="109"/>
      <c r="N1256" s="108" t="s">
        <v>329</v>
      </c>
      <c r="O1256" s="109" t="s">
        <v>454</v>
      </c>
      <c r="P1256" s="109" t="s">
        <v>266</v>
      </c>
      <c r="Q1256" s="108" t="s">
        <v>284</v>
      </c>
      <c r="R1256" s="109" t="s">
        <v>192</v>
      </c>
      <c r="S1256" s="109" t="s">
        <v>234</v>
      </c>
      <c r="T1256" s="108" t="s">
        <v>315</v>
      </c>
      <c r="U1256" s="109" t="s">
        <v>192</v>
      </c>
      <c r="V1256" s="109" t="s">
        <v>203</v>
      </c>
      <c r="W1256" s="108" t="s">
        <v>329</v>
      </c>
      <c r="X1256" s="109" t="s">
        <v>192</v>
      </c>
      <c r="Y1256" s="109" t="s">
        <v>248</v>
      </c>
      <c r="Z1256" s="108" t="s">
        <v>284</v>
      </c>
      <c r="AA1256" s="109" t="s">
        <v>192</v>
      </c>
      <c r="AB1256" s="109" t="s">
        <v>247</v>
      </c>
      <c r="AD1256" s="109"/>
      <c r="AE1256" s="109"/>
      <c r="AG1256" s="109"/>
      <c r="AH1256" s="109"/>
      <c r="AJ1256" s="109"/>
      <c r="AK1256" s="109"/>
      <c r="AM1256" s="109"/>
      <c r="AN1256" s="109"/>
      <c r="AP1256" s="109"/>
      <c r="AQ1256" s="109"/>
      <c r="AS1256" s="109"/>
      <c r="AT1256" s="109"/>
      <c r="AV1256" s="109"/>
      <c r="AW1256" s="109"/>
      <c r="AY1256" s="109"/>
      <c r="AZ1256" s="109"/>
    </row>
    <row r="1257" spans="1:256" s="108" customFormat="1" x14ac:dyDescent="0.2">
      <c r="A1257" s="108" t="s">
        <v>409</v>
      </c>
      <c r="B1257" s="108" t="s">
        <v>95</v>
      </c>
      <c r="C1257" s="108" t="s">
        <v>5093</v>
      </c>
      <c r="D1257" s="123">
        <v>37597</v>
      </c>
      <c r="E1257" s="109" t="s">
        <v>4435</v>
      </c>
      <c r="F1257" s="120"/>
      <c r="G1257" s="120" t="s">
        <v>410</v>
      </c>
      <c r="J1257" s="120"/>
      <c r="M1257" s="120"/>
      <c r="P1257" s="120"/>
      <c r="S1257" s="120"/>
      <c r="V1257" s="120"/>
      <c r="Y1257" s="120"/>
      <c r="AB1257" s="120"/>
      <c r="AE1257" s="120"/>
    </row>
    <row r="1258" spans="1:256" s="108" customFormat="1" x14ac:dyDescent="0.2">
      <c r="A1258" s="108" t="s">
        <v>80</v>
      </c>
      <c r="B1258" s="109" t="s">
        <v>227</v>
      </c>
      <c r="C1258" s="108" t="s">
        <v>1735</v>
      </c>
      <c r="D1258" s="123">
        <v>34779</v>
      </c>
      <c r="E1258" s="109" t="s">
        <v>884</v>
      </c>
      <c r="F1258" s="109" t="s">
        <v>244</v>
      </c>
      <c r="G1258" s="109" t="s">
        <v>1734</v>
      </c>
      <c r="H1258" s="108" t="s">
        <v>80</v>
      </c>
      <c r="I1258" s="109" t="s">
        <v>232</v>
      </c>
      <c r="J1258" s="109" t="s">
        <v>3340</v>
      </c>
      <c r="K1258" s="108" t="s">
        <v>80</v>
      </c>
      <c r="L1258" s="109" t="s">
        <v>232</v>
      </c>
      <c r="M1258" s="109"/>
      <c r="N1258" s="108" t="s">
        <v>80</v>
      </c>
      <c r="O1258" s="109" t="s">
        <v>232</v>
      </c>
      <c r="P1258" s="109" t="s">
        <v>1736</v>
      </c>
      <c r="Q1258" s="108" t="s">
        <v>80</v>
      </c>
      <c r="R1258" s="109" t="s">
        <v>556</v>
      </c>
      <c r="S1258" s="109" t="s">
        <v>1737</v>
      </c>
      <c r="T1258" s="108" t="s">
        <v>80</v>
      </c>
      <c r="U1258" s="109" t="s">
        <v>207</v>
      </c>
      <c r="V1258" s="109"/>
      <c r="W1258" s="108" t="s">
        <v>80</v>
      </c>
      <c r="X1258" s="109" t="s">
        <v>207</v>
      </c>
      <c r="Y1258" s="109" t="s">
        <v>1446</v>
      </c>
      <c r="Z1258" s="108" t="s">
        <v>80</v>
      </c>
      <c r="AA1258" s="109" t="s">
        <v>207</v>
      </c>
      <c r="AB1258" s="109"/>
      <c r="AD1258" s="109"/>
      <c r="AE1258" s="109"/>
      <c r="AG1258" s="109"/>
      <c r="AH1258" s="109"/>
      <c r="AJ1258" s="109"/>
      <c r="AK1258" s="109"/>
      <c r="AM1258" s="109"/>
      <c r="AN1258" s="109"/>
      <c r="AP1258" s="109"/>
      <c r="AQ1258" s="109"/>
      <c r="AS1258" s="109"/>
      <c r="AT1258" s="109"/>
      <c r="AV1258" s="109"/>
      <c r="AW1258" s="109"/>
      <c r="AY1258" s="109"/>
      <c r="AZ1258" s="109"/>
    </row>
    <row r="1259" spans="1:256" ht="12.75" customHeight="1" x14ac:dyDescent="0.2">
      <c r="A1259" s="108"/>
      <c r="B1259" s="108"/>
      <c r="C1259" s="108" t="s">
        <v>2057</v>
      </c>
      <c r="D1259" s="123">
        <v>36390</v>
      </c>
      <c r="E1259" s="109" t="s">
        <v>191</v>
      </c>
      <c r="F1259" s="120" t="s">
        <v>187</v>
      </c>
      <c r="G1259" s="120"/>
      <c r="H1259" s="108" t="s">
        <v>340</v>
      </c>
      <c r="I1259" s="108" t="s">
        <v>227</v>
      </c>
      <c r="J1259" s="120" t="s">
        <v>341</v>
      </c>
      <c r="K1259" s="108" t="s">
        <v>340</v>
      </c>
      <c r="L1259" s="108" t="s">
        <v>227</v>
      </c>
      <c r="M1259" s="120" t="s">
        <v>341</v>
      </c>
      <c r="N1259" s="108" t="s">
        <v>367</v>
      </c>
      <c r="O1259" s="108" t="s">
        <v>227</v>
      </c>
      <c r="P1259" s="120" t="s">
        <v>382</v>
      </c>
      <c r="Q1259" s="108"/>
      <c r="R1259" s="108"/>
      <c r="S1259" s="120"/>
      <c r="T1259" s="108"/>
      <c r="U1259" s="108"/>
      <c r="V1259" s="120"/>
      <c r="W1259" s="108"/>
      <c r="X1259" s="108"/>
      <c r="Y1259" s="120"/>
      <c r="Z1259" s="108"/>
      <c r="AA1259" s="108"/>
      <c r="AB1259" s="120"/>
      <c r="AC1259" s="108"/>
      <c r="AD1259" s="108"/>
      <c r="AE1259" s="120"/>
      <c r="AF1259" s="108"/>
      <c r="AG1259" s="108"/>
      <c r="AH1259" s="108"/>
      <c r="AI1259" s="108"/>
      <c r="AJ1259" s="108"/>
      <c r="AK1259" s="108"/>
      <c r="AL1259" s="108"/>
      <c r="AM1259" s="108"/>
      <c r="AN1259" s="108"/>
      <c r="AO1259" s="108"/>
      <c r="AP1259" s="108"/>
      <c r="AQ1259" s="108"/>
      <c r="AR1259" s="108"/>
      <c r="AS1259" s="108"/>
      <c r="AT1259" s="108"/>
      <c r="AU1259" s="108"/>
      <c r="AV1259" s="108"/>
      <c r="AW1259" s="108"/>
      <c r="AX1259" s="108"/>
      <c r="AY1259" s="108"/>
      <c r="AZ1259" s="108"/>
      <c r="BA1259" s="108"/>
      <c r="BB1259" s="108"/>
      <c r="BC1259" s="108"/>
      <c r="BD1259" s="108"/>
      <c r="BE1259" s="108"/>
      <c r="BF1259" s="108"/>
      <c r="BG1259" s="108"/>
      <c r="BH1259" s="108"/>
      <c r="BI1259" s="108"/>
      <c r="BJ1259" s="108"/>
      <c r="BK1259" s="108"/>
      <c r="BL1259" s="108"/>
      <c r="BM1259" s="108"/>
      <c r="BN1259" s="108"/>
      <c r="BO1259" s="108"/>
      <c r="BP1259" s="108"/>
      <c r="BQ1259" s="108"/>
      <c r="BR1259" s="108"/>
      <c r="BS1259" s="108"/>
      <c r="BT1259" s="108"/>
      <c r="BU1259" s="108"/>
      <c r="BV1259" s="108"/>
      <c r="BW1259" s="108"/>
      <c r="BX1259" s="108"/>
      <c r="BY1259" s="108"/>
      <c r="BZ1259" s="108"/>
      <c r="CA1259" s="108"/>
      <c r="CB1259" s="108"/>
      <c r="CC1259" s="108"/>
      <c r="CD1259" s="108"/>
      <c r="CE1259" s="108"/>
      <c r="CF1259" s="108"/>
      <c r="CG1259" s="108"/>
      <c r="CH1259" s="108"/>
      <c r="CI1259" s="108"/>
      <c r="CJ1259" s="108"/>
      <c r="CK1259" s="108"/>
      <c r="CL1259" s="108"/>
      <c r="CM1259" s="108"/>
      <c r="CN1259" s="108"/>
      <c r="CO1259" s="108"/>
      <c r="CP1259" s="108"/>
      <c r="CQ1259" s="108"/>
      <c r="CR1259" s="108"/>
      <c r="CS1259" s="108"/>
      <c r="CT1259" s="108"/>
      <c r="CU1259" s="108"/>
      <c r="CV1259" s="108"/>
      <c r="CW1259" s="108"/>
      <c r="CX1259" s="108"/>
      <c r="CY1259" s="108"/>
      <c r="CZ1259" s="108"/>
      <c r="DA1259" s="108"/>
      <c r="DB1259" s="108"/>
      <c r="DC1259" s="108"/>
      <c r="DD1259" s="108"/>
      <c r="DE1259" s="108"/>
      <c r="DF1259" s="108"/>
      <c r="DG1259" s="108"/>
      <c r="DH1259" s="108"/>
      <c r="DI1259" s="108"/>
      <c r="DJ1259" s="108"/>
      <c r="DK1259" s="108"/>
      <c r="DL1259" s="108"/>
      <c r="DM1259" s="108"/>
      <c r="DN1259" s="108"/>
      <c r="DO1259" s="108"/>
      <c r="DP1259" s="108"/>
      <c r="DQ1259" s="108"/>
      <c r="DR1259" s="108"/>
      <c r="DS1259" s="108"/>
      <c r="DT1259" s="108"/>
      <c r="DU1259" s="108"/>
      <c r="DV1259" s="108"/>
      <c r="DW1259" s="108"/>
      <c r="DX1259" s="108"/>
      <c r="DY1259" s="108"/>
      <c r="DZ1259" s="108"/>
      <c r="EA1259" s="108"/>
      <c r="EB1259" s="108"/>
      <c r="EC1259" s="108"/>
      <c r="ED1259" s="108"/>
      <c r="EE1259" s="108"/>
      <c r="EF1259" s="108"/>
      <c r="EG1259" s="108"/>
      <c r="EH1259" s="108"/>
      <c r="EI1259" s="108"/>
      <c r="EJ1259" s="108"/>
      <c r="EK1259" s="108"/>
      <c r="EL1259" s="108"/>
      <c r="EM1259" s="108"/>
      <c r="EN1259" s="108"/>
      <c r="EO1259" s="108"/>
      <c r="EP1259" s="108"/>
      <c r="EQ1259" s="108"/>
      <c r="ER1259" s="108"/>
      <c r="ES1259" s="108"/>
      <c r="ET1259" s="108"/>
      <c r="EU1259" s="108"/>
      <c r="EV1259" s="108"/>
      <c r="EW1259" s="108"/>
      <c r="EX1259" s="108"/>
      <c r="EY1259" s="108"/>
      <c r="EZ1259" s="108"/>
      <c r="FA1259" s="108"/>
      <c r="FB1259" s="108"/>
      <c r="FC1259" s="108"/>
      <c r="FD1259" s="108"/>
      <c r="FE1259" s="108"/>
      <c r="FF1259" s="108"/>
      <c r="FG1259" s="108"/>
      <c r="FH1259" s="108"/>
      <c r="FI1259" s="108"/>
      <c r="FJ1259" s="108"/>
      <c r="FK1259" s="108"/>
      <c r="FL1259" s="108"/>
      <c r="FM1259" s="108"/>
      <c r="FN1259" s="108"/>
      <c r="FO1259" s="108"/>
      <c r="FP1259" s="108"/>
      <c r="FQ1259" s="108"/>
      <c r="FR1259" s="108"/>
      <c r="FS1259" s="108"/>
      <c r="FT1259" s="108"/>
      <c r="FU1259" s="108"/>
      <c r="FV1259" s="108"/>
      <c r="FW1259" s="108"/>
      <c r="FX1259" s="108"/>
      <c r="FY1259" s="108"/>
      <c r="FZ1259" s="108"/>
      <c r="GA1259" s="108"/>
      <c r="GB1259" s="108"/>
      <c r="GC1259" s="108"/>
      <c r="GD1259" s="108"/>
      <c r="GE1259" s="108"/>
      <c r="GF1259" s="108"/>
      <c r="GG1259" s="108"/>
      <c r="GH1259" s="108"/>
      <c r="GI1259" s="108"/>
      <c r="GJ1259" s="108"/>
      <c r="GK1259" s="108"/>
      <c r="GL1259" s="108"/>
      <c r="GM1259" s="108"/>
      <c r="GN1259" s="108"/>
      <c r="GO1259" s="108"/>
      <c r="GP1259" s="108"/>
      <c r="GQ1259" s="108"/>
      <c r="GR1259" s="108"/>
      <c r="GS1259" s="108"/>
      <c r="GT1259" s="108"/>
      <c r="GU1259" s="108"/>
      <c r="GV1259" s="108"/>
      <c r="GW1259" s="108"/>
      <c r="GX1259" s="108"/>
      <c r="GY1259" s="108"/>
      <c r="GZ1259" s="108"/>
      <c r="HA1259" s="108"/>
      <c r="HB1259" s="108"/>
      <c r="HC1259" s="108"/>
      <c r="HD1259" s="108"/>
      <c r="HE1259" s="108"/>
      <c r="HF1259" s="108"/>
      <c r="HG1259" s="108"/>
      <c r="HH1259" s="108"/>
      <c r="HI1259" s="108"/>
      <c r="HJ1259" s="108"/>
      <c r="HK1259" s="108"/>
      <c r="HL1259" s="108"/>
      <c r="HM1259" s="108"/>
      <c r="HN1259" s="108"/>
      <c r="HO1259" s="108"/>
      <c r="HP1259" s="108"/>
      <c r="HQ1259" s="108"/>
      <c r="HR1259" s="108"/>
      <c r="HS1259" s="108"/>
      <c r="HT1259" s="108"/>
      <c r="HU1259" s="108"/>
      <c r="HV1259" s="108"/>
      <c r="HW1259" s="108"/>
      <c r="HX1259" s="108"/>
      <c r="HY1259" s="108"/>
      <c r="HZ1259" s="108"/>
      <c r="IA1259" s="108"/>
      <c r="IB1259" s="108"/>
      <c r="IC1259" s="108"/>
      <c r="ID1259" s="108"/>
      <c r="IE1259" s="108"/>
      <c r="IF1259" s="108"/>
      <c r="IG1259" s="108"/>
      <c r="IH1259" s="108"/>
      <c r="II1259" s="108"/>
      <c r="IJ1259" s="108"/>
      <c r="IK1259" s="108"/>
      <c r="IL1259" s="108"/>
      <c r="IM1259" s="108"/>
      <c r="IN1259" s="108"/>
      <c r="IO1259" s="108"/>
      <c r="IP1259" s="108"/>
      <c r="IQ1259" s="108"/>
      <c r="IR1259" s="108"/>
      <c r="IS1259" s="108"/>
      <c r="IT1259" s="108"/>
      <c r="IU1259" s="108"/>
      <c r="IV1259" s="108"/>
    </row>
    <row r="1260" spans="1:256" s="108" customFormat="1" x14ac:dyDescent="0.2">
      <c r="A1260" s="108" t="s">
        <v>147</v>
      </c>
      <c r="B1260" s="108" t="s">
        <v>434</v>
      </c>
      <c r="C1260" s="108" t="s">
        <v>4081</v>
      </c>
      <c r="D1260" s="123">
        <v>37553</v>
      </c>
      <c r="E1260" s="109" t="s">
        <v>4421</v>
      </c>
      <c r="F1260" s="120"/>
      <c r="G1260" s="120"/>
      <c r="J1260" s="120"/>
      <c r="M1260" s="120"/>
      <c r="P1260" s="120"/>
      <c r="S1260" s="120"/>
      <c r="V1260" s="120"/>
      <c r="Y1260" s="120"/>
      <c r="AB1260" s="120"/>
      <c r="AE1260" s="120"/>
    </row>
    <row r="1261" spans="1:256" s="108" customFormat="1" x14ac:dyDescent="0.2">
      <c r="A1261" s="108" t="s">
        <v>168</v>
      </c>
      <c r="B1261" s="108" t="s">
        <v>227</v>
      </c>
      <c r="C1261" s="108" t="s">
        <v>2012</v>
      </c>
      <c r="D1261" s="123">
        <v>34661</v>
      </c>
      <c r="E1261" s="109" t="s">
        <v>884</v>
      </c>
      <c r="F1261" s="109" t="s">
        <v>1437</v>
      </c>
      <c r="G1261" s="120" t="s">
        <v>1042</v>
      </c>
      <c r="H1261" s="108" t="s">
        <v>168</v>
      </c>
      <c r="I1261" s="109" t="s">
        <v>232</v>
      </c>
      <c r="J1261" s="120" t="s">
        <v>193</v>
      </c>
      <c r="K1261" s="108" t="s">
        <v>168</v>
      </c>
      <c r="L1261" s="109" t="s">
        <v>232</v>
      </c>
      <c r="M1261" s="109" t="s">
        <v>183</v>
      </c>
      <c r="N1261" s="108" t="s">
        <v>156</v>
      </c>
      <c r="O1261" s="109" t="s">
        <v>232</v>
      </c>
      <c r="P1261" s="109" t="s">
        <v>164</v>
      </c>
      <c r="R1261" s="109"/>
      <c r="S1261" s="109"/>
      <c r="T1261" s="108" t="s">
        <v>168</v>
      </c>
      <c r="U1261" s="109" t="s">
        <v>434</v>
      </c>
      <c r="V1261" s="109" t="s">
        <v>183</v>
      </c>
      <c r="W1261" s="108" t="s">
        <v>168</v>
      </c>
      <c r="X1261" s="109" t="s">
        <v>434</v>
      </c>
      <c r="Y1261" s="109" t="s">
        <v>1042</v>
      </c>
      <c r="Z1261" s="108" t="s">
        <v>168</v>
      </c>
      <c r="AA1261" s="109" t="s">
        <v>434</v>
      </c>
      <c r="AB1261" s="109" t="s">
        <v>183</v>
      </c>
      <c r="AD1261" s="109"/>
      <c r="AE1261" s="109"/>
      <c r="AG1261" s="109"/>
      <c r="AH1261" s="109"/>
      <c r="AJ1261" s="109"/>
      <c r="AK1261" s="109"/>
      <c r="AM1261" s="109"/>
      <c r="AN1261" s="109"/>
      <c r="AP1261" s="109"/>
      <c r="AQ1261" s="109"/>
      <c r="AS1261" s="109"/>
      <c r="AT1261" s="109"/>
      <c r="AV1261" s="109"/>
      <c r="AW1261" s="109"/>
      <c r="AY1261" s="109"/>
      <c r="AZ1261" s="109"/>
    </row>
    <row r="1262" spans="1:256" s="108" customFormat="1" x14ac:dyDescent="0.2">
      <c r="A1262" s="108" t="s">
        <v>555</v>
      </c>
      <c r="B1262" s="108" t="s">
        <v>93</v>
      </c>
      <c r="C1262" s="108" t="s">
        <v>5094</v>
      </c>
      <c r="D1262" s="123">
        <v>36421</v>
      </c>
      <c r="E1262" s="109" t="s">
        <v>187</v>
      </c>
      <c r="F1262" s="120" t="s">
        <v>338</v>
      </c>
      <c r="G1262" s="120" t="s">
        <v>519</v>
      </c>
      <c r="H1262" s="108" t="s">
        <v>555</v>
      </c>
      <c r="I1262" s="108" t="s">
        <v>583</v>
      </c>
      <c r="J1262" s="120" t="s">
        <v>161</v>
      </c>
      <c r="K1262" s="108" t="s">
        <v>555</v>
      </c>
      <c r="L1262" s="108" t="s">
        <v>583</v>
      </c>
      <c r="M1262" s="120" t="s">
        <v>1363</v>
      </c>
      <c r="N1262" s="108" t="s">
        <v>555</v>
      </c>
      <c r="O1262" s="108" t="s">
        <v>583</v>
      </c>
      <c r="P1262" s="120" t="s">
        <v>161</v>
      </c>
      <c r="S1262" s="120"/>
      <c r="V1262" s="120"/>
      <c r="Y1262" s="120"/>
      <c r="AB1262" s="120"/>
      <c r="AE1262" s="120"/>
    </row>
    <row r="1263" spans="1:256" s="108" customFormat="1" x14ac:dyDescent="0.2">
      <c r="A1263" s="108" t="s">
        <v>307</v>
      </c>
      <c r="B1263" s="108" t="s">
        <v>434</v>
      </c>
      <c r="C1263" s="108" t="s">
        <v>1238</v>
      </c>
      <c r="D1263" s="123">
        <v>35544</v>
      </c>
      <c r="E1263" s="109" t="s">
        <v>1239</v>
      </c>
      <c r="F1263" s="120" t="s">
        <v>1631</v>
      </c>
      <c r="G1263" s="120" t="s">
        <v>539</v>
      </c>
      <c r="J1263" s="120"/>
      <c r="K1263" s="108" t="s">
        <v>298</v>
      </c>
      <c r="L1263" s="108" t="s">
        <v>434</v>
      </c>
      <c r="M1263" s="120" t="s">
        <v>241</v>
      </c>
      <c r="N1263" s="108" t="s">
        <v>315</v>
      </c>
      <c r="O1263" s="108" t="s">
        <v>434</v>
      </c>
      <c r="P1263" s="120" t="s">
        <v>273</v>
      </c>
      <c r="Q1263" s="108" t="s">
        <v>315</v>
      </c>
      <c r="R1263" s="108" t="s">
        <v>324</v>
      </c>
      <c r="S1263" s="120" t="s">
        <v>241</v>
      </c>
      <c r="T1263" s="108" t="s">
        <v>315</v>
      </c>
      <c r="U1263" s="108" t="s">
        <v>324</v>
      </c>
      <c r="V1263" s="120" t="s">
        <v>241</v>
      </c>
      <c r="Y1263" s="120"/>
      <c r="AB1263" s="120"/>
      <c r="AE1263" s="120"/>
    </row>
    <row r="1264" spans="1:256" s="108" customFormat="1" x14ac:dyDescent="0.2">
      <c r="A1264" s="108" t="s">
        <v>575</v>
      </c>
      <c r="B1264" s="108" t="s">
        <v>316</v>
      </c>
      <c r="C1264" s="108" t="s">
        <v>1121</v>
      </c>
      <c r="D1264" s="123">
        <v>37507</v>
      </c>
      <c r="E1264" s="109" t="s">
        <v>2813</v>
      </c>
      <c r="F1264" s="120" t="s">
        <v>295</v>
      </c>
      <c r="G1264" s="120" t="s">
        <v>259</v>
      </c>
      <c r="H1264" s="108" t="s">
        <v>288</v>
      </c>
      <c r="I1264" s="108" t="s">
        <v>316</v>
      </c>
      <c r="J1264" s="120" t="s">
        <v>754</v>
      </c>
      <c r="M1264" s="120"/>
      <c r="P1264" s="120"/>
      <c r="S1264" s="120"/>
      <c r="V1264" s="120"/>
      <c r="Y1264" s="120"/>
      <c r="AB1264" s="120"/>
      <c r="AE1264" s="120"/>
    </row>
    <row r="1265" spans="1:76" s="108" customFormat="1" x14ac:dyDescent="0.2">
      <c r="A1265" t="s">
        <v>402</v>
      </c>
      <c r="B1265" t="s">
        <v>232</v>
      </c>
      <c r="C1265" s="108" t="s">
        <v>1121</v>
      </c>
      <c r="D1265" s="123">
        <v>35813</v>
      </c>
      <c r="E1265" s="116" t="s">
        <v>591</v>
      </c>
      <c r="F1265" s="120" t="s">
        <v>548</v>
      </c>
      <c r="G1265" s="120" t="s">
        <v>141</v>
      </c>
      <c r="H1265" s="108" t="s">
        <v>402</v>
      </c>
      <c r="I1265" s="108" t="s">
        <v>232</v>
      </c>
      <c r="J1265" s="120" t="s">
        <v>167</v>
      </c>
      <c r="K1265" s="108" t="s">
        <v>386</v>
      </c>
      <c r="L1265" s="108" t="s">
        <v>232</v>
      </c>
      <c r="M1265" s="120" t="s">
        <v>141</v>
      </c>
      <c r="N1265" s="108" t="s">
        <v>386</v>
      </c>
      <c r="O1265" s="108" t="s">
        <v>81</v>
      </c>
      <c r="P1265" s="120" t="s">
        <v>141</v>
      </c>
      <c r="Q1265" s="108" t="s">
        <v>386</v>
      </c>
      <c r="R1265" s="108" t="s">
        <v>81</v>
      </c>
      <c r="S1265" s="120" t="s">
        <v>141</v>
      </c>
      <c r="T1265" s="108" t="s">
        <v>399</v>
      </c>
      <c r="U1265" s="108" t="s">
        <v>81</v>
      </c>
      <c r="V1265" s="120" t="s">
        <v>141</v>
      </c>
      <c r="W1265" s="108" t="s">
        <v>402</v>
      </c>
      <c r="X1265" s="108" t="s">
        <v>81</v>
      </c>
      <c r="Y1265" s="120" t="s">
        <v>164</v>
      </c>
      <c r="AB1265" s="120"/>
      <c r="AE1265" s="120"/>
    </row>
    <row r="1266" spans="1:76" s="108" customFormat="1" x14ac:dyDescent="0.2">
      <c r="A1266" s="108" t="s">
        <v>379</v>
      </c>
      <c r="B1266" s="108" t="s">
        <v>93</v>
      </c>
      <c r="C1266" s="108" t="s">
        <v>5095</v>
      </c>
      <c r="D1266" s="123">
        <v>36509</v>
      </c>
      <c r="E1266" s="109" t="s">
        <v>477</v>
      </c>
      <c r="F1266" s="120"/>
      <c r="G1266" s="120" t="s">
        <v>823</v>
      </c>
      <c r="J1266" s="120"/>
      <c r="M1266" s="120"/>
      <c r="P1266" s="120"/>
      <c r="S1266" s="120"/>
      <c r="V1266" s="120"/>
      <c r="Y1266" s="120"/>
      <c r="AB1266" s="120"/>
      <c r="AE1266" s="120"/>
    </row>
    <row r="1267" spans="1:76" s="108" customFormat="1" x14ac:dyDescent="0.2">
      <c r="A1267" s="108" t="s">
        <v>308</v>
      </c>
      <c r="B1267" s="108" t="s">
        <v>128</v>
      </c>
      <c r="C1267" s="108" t="s">
        <v>2155</v>
      </c>
      <c r="D1267" s="123">
        <v>37259</v>
      </c>
      <c r="E1267" s="109" t="s">
        <v>667</v>
      </c>
      <c r="F1267" s="109" t="s">
        <v>180</v>
      </c>
      <c r="G1267" s="120" t="s">
        <v>234</v>
      </c>
      <c r="H1267" s="108" t="s">
        <v>329</v>
      </c>
      <c r="I1267" s="116" t="s">
        <v>128</v>
      </c>
      <c r="J1267" s="120" t="s">
        <v>241</v>
      </c>
      <c r="K1267" s="108" t="s">
        <v>329</v>
      </c>
      <c r="L1267" s="116" t="s">
        <v>128</v>
      </c>
      <c r="M1267" s="120" t="s">
        <v>269</v>
      </c>
      <c r="O1267" s="116"/>
      <c r="P1267" s="120"/>
      <c r="R1267" s="116"/>
      <c r="S1267" s="120"/>
      <c r="U1267" s="116"/>
      <c r="V1267" s="120"/>
      <c r="X1267" s="116"/>
      <c r="Y1267" s="120"/>
      <c r="AA1267" s="116"/>
      <c r="AB1267" s="120"/>
      <c r="AD1267" s="116"/>
      <c r="AE1267" s="120"/>
      <c r="AG1267" s="116"/>
      <c r="AH1267" s="120"/>
      <c r="AJ1267" s="116"/>
      <c r="AK1267" s="120"/>
      <c r="AM1267" s="116"/>
      <c r="AN1267" s="120"/>
    </row>
    <row r="1268" spans="1:76" s="108" customFormat="1" x14ac:dyDescent="0.2">
      <c r="C1268" s="108" t="s">
        <v>626</v>
      </c>
      <c r="D1268" s="123">
        <v>35600</v>
      </c>
      <c r="E1268" s="116" t="s">
        <v>591</v>
      </c>
      <c r="F1268" s="120" t="s">
        <v>136</v>
      </c>
      <c r="G1268" s="120"/>
      <c r="H1268" s="108" t="s">
        <v>386</v>
      </c>
      <c r="I1268" s="108" t="s">
        <v>81</v>
      </c>
      <c r="J1268" s="120" t="s">
        <v>141</v>
      </c>
      <c r="K1268" s="108" t="s">
        <v>386</v>
      </c>
      <c r="L1268" s="108" t="s">
        <v>324</v>
      </c>
      <c r="M1268" s="120" t="s">
        <v>164</v>
      </c>
      <c r="N1268" s="108" t="s">
        <v>399</v>
      </c>
      <c r="O1268" s="108" t="s">
        <v>432</v>
      </c>
      <c r="P1268" s="120" t="s">
        <v>141</v>
      </c>
      <c r="Q1268" s="108" t="s">
        <v>397</v>
      </c>
      <c r="R1268" s="108" t="s">
        <v>432</v>
      </c>
      <c r="S1268" s="120" t="s">
        <v>398</v>
      </c>
      <c r="T1268" s="108" t="s">
        <v>399</v>
      </c>
      <c r="U1268" s="108" t="s">
        <v>432</v>
      </c>
      <c r="V1268" s="120" t="s">
        <v>141</v>
      </c>
      <c r="W1268" s="108" t="s">
        <v>399</v>
      </c>
      <c r="X1268" s="108" t="s">
        <v>432</v>
      </c>
      <c r="Y1268" s="120" t="s">
        <v>141</v>
      </c>
      <c r="AB1268" s="120"/>
      <c r="AE1268" s="120"/>
    </row>
    <row r="1269" spans="1:76" s="108" customFormat="1" x14ac:dyDescent="0.2">
      <c r="A1269" s="108" t="s">
        <v>397</v>
      </c>
      <c r="B1269" s="108" t="s">
        <v>227</v>
      </c>
      <c r="C1269" s="108" t="s">
        <v>2776</v>
      </c>
      <c r="D1269" s="123">
        <v>34341</v>
      </c>
      <c r="E1269" s="109" t="s">
        <v>1350</v>
      </c>
      <c r="F1269" s="108" t="s">
        <v>115</v>
      </c>
      <c r="G1269" s="120" t="s">
        <v>406</v>
      </c>
      <c r="H1269" s="108" t="s">
        <v>384</v>
      </c>
      <c r="I1269" s="116" t="s">
        <v>215</v>
      </c>
      <c r="J1269" s="127" t="s">
        <v>406</v>
      </c>
      <c r="K1269" s="108" t="s">
        <v>397</v>
      </c>
      <c r="L1269" s="116" t="s">
        <v>215</v>
      </c>
      <c r="M1269" s="127" t="s">
        <v>398</v>
      </c>
      <c r="N1269" s="108" t="s">
        <v>397</v>
      </c>
      <c r="O1269" s="116" t="s">
        <v>215</v>
      </c>
      <c r="P1269" s="127" t="s">
        <v>412</v>
      </c>
      <c r="Q1269" s="108" t="s">
        <v>409</v>
      </c>
      <c r="R1269" s="116" t="s">
        <v>215</v>
      </c>
      <c r="S1269" s="127" t="s">
        <v>433</v>
      </c>
      <c r="T1269" s="108" t="s">
        <v>384</v>
      </c>
      <c r="U1269" s="116" t="s">
        <v>215</v>
      </c>
      <c r="V1269" s="127" t="s">
        <v>412</v>
      </c>
      <c r="W1269" s="108" t="s">
        <v>397</v>
      </c>
      <c r="X1269" s="116" t="s">
        <v>556</v>
      </c>
      <c r="Y1269" s="127" t="s">
        <v>412</v>
      </c>
      <c r="Z1269" s="108" t="s">
        <v>384</v>
      </c>
      <c r="AA1269" s="116" t="s">
        <v>396</v>
      </c>
      <c r="AB1269" s="127" t="s">
        <v>433</v>
      </c>
      <c r="AC1269" s="108" t="s">
        <v>397</v>
      </c>
      <c r="AD1269" s="116" t="s">
        <v>396</v>
      </c>
      <c r="AE1269" s="127" t="s">
        <v>398</v>
      </c>
      <c r="AF1269" s="108" t="s">
        <v>397</v>
      </c>
      <c r="AG1269" s="108" t="s">
        <v>396</v>
      </c>
      <c r="AH1269" s="109" t="s">
        <v>398</v>
      </c>
    </row>
    <row r="1270" spans="1:76" s="108" customFormat="1" x14ac:dyDescent="0.2">
      <c r="A1270" s="108" t="s">
        <v>351</v>
      </c>
      <c r="B1270" s="108" t="s">
        <v>195</v>
      </c>
      <c r="C1270" s="108" t="s">
        <v>2051</v>
      </c>
      <c r="D1270" s="123">
        <v>36115</v>
      </c>
      <c r="E1270" s="116" t="s">
        <v>709</v>
      </c>
      <c r="F1270" s="120" t="s">
        <v>230</v>
      </c>
      <c r="G1270" s="120" t="s">
        <v>941</v>
      </c>
      <c r="H1270" s="108" t="s">
        <v>345</v>
      </c>
      <c r="I1270" s="108" t="s">
        <v>324</v>
      </c>
      <c r="J1270" s="120" t="s">
        <v>819</v>
      </c>
      <c r="K1270" s="108" t="s">
        <v>419</v>
      </c>
      <c r="L1270" s="108" t="s">
        <v>242</v>
      </c>
      <c r="M1270" s="120" t="s">
        <v>1246</v>
      </c>
      <c r="N1270" s="108" t="s">
        <v>419</v>
      </c>
      <c r="O1270" s="108" t="s">
        <v>242</v>
      </c>
      <c r="P1270" s="120" t="s">
        <v>1699</v>
      </c>
      <c r="Q1270" s="108" t="s">
        <v>340</v>
      </c>
      <c r="R1270" s="108" t="s">
        <v>242</v>
      </c>
      <c r="S1270" s="120" t="s">
        <v>341</v>
      </c>
      <c r="T1270" s="108" t="s">
        <v>2053</v>
      </c>
      <c r="U1270" s="108" t="s">
        <v>242</v>
      </c>
      <c r="V1270" s="120" t="s">
        <v>1403</v>
      </c>
      <c r="Y1270" s="120"/>
      <c r="AB1270" s="120"/>
      <c r="AE1270" s="120"/>
    </row>
    <row r="1271" spans="1:76" s="108" customFormat="1" x14ac:dyDescent="0.2">
      <c r="A1271" s="108" t="s">
        <v>80</v>
      </c>
      <c r="B1271" s="108" t="s">
        <v>81</v>
      </c>
      <c r="C1271" s="108" t="s">
        <v>82</v>
      </c>
      <c r="D1271" s="123">
        <v>35649</v>
      </c>
      <c r="E1271" s="116" t="s">
        <v>83</v>
      </c>
      <c r="F1271" s="116" t="s">
        <v>5096</v>
      </c>
      <c r="G1271" s="120"/>
      <c r="H1271" s="108" t="s">
        <v>80</v>
      </c>
      <c r="I1271" s="108" t="s">
        <v>81</v>
      </c>
      <c r="J1271" s="120"/>
      <c r="K1271" s="108" t="s">
        <v>80</v>
      </c>
      <c r="L1271" s="108" t="s">
        <v>81</v>
      </c>
      <c r="M1271" s="120"/>
      <c r="N1271" s="108" t="s">
        <v>80</v>
      </c>
      <c r="O1271" s="108" t="s">
        <v>81</v>
      </c>
      <c r="P1271" s="120"/>
      <c r="Q1271" s="108" t="s">
        <v>80</v>
      </c>
      <c r="R1271" s="108" t="s">
        <v>81</v>
      </c>
      <c r="S1271" s="120"/>
      <c r="T1271" s="108" t="s">
        <v>80</v>
      </c>
      <c r="U1271" s="108" t="s">
        <v>81</v>
      </c>
      <c r="V1271" s="120"/>
      <c r="W1271" s="108" t="s">
        <v>80</v>
      </c>
      <c r="X1271" s="108" t="s">
        <v>81</v>
      </c>
      <c r="Y1271" s="120"/>
      <c r="AB1271" s="120"/>
      <c r="AE1271" s="120"/>
    </row>
    <row r="1272" spans="1:76" s="108" customFormat="1" x14ac:dyDescent="0.2">
      <c r="C1272" s="108" t="s">
        <v>5097</v>
      </c>
      <c r="D1272" s="40">
        <v>32891</v>
      </c>
      <c r="E1272" s="109" t="s">
        <v>4302</v>
      </c>
      <c r="F1272" s="108" t="s">
        <v>5098</v>
      </c>
      <c r="G1272" s="120"/>
      <c r="H1272" s="100"/>
      <c r="I1272" s="116"/>
      <c r="J1272" s="127"/>
      <c r="K1272" s="100" t="s">
        <v>103</v>
      </c>
      <c r="L1272" s="116" t="s">
        <v>140</v>
      </c>
      <c r="M1272" s="127" t="s">
        <v>5099</v>
      </c>
      <c r="N1272" s="100" t="s">
        <v>103</v>
      </c>
      <c r="O1272" s="116" t="s">
        <v>123</v>
      </c>
      <c r="P1272" s="127" t="s">
        <v>1309</v>
      </c>
      <c r="Q1272" s="100" t="s">
        <v>103</v>
      </c>
      <c r="R1272" s="116" t="s">
        <v>252</v>
      </c>
      <c r="S1272" s="127" t="s">
        <v>5100</v>
      </c>
      <c r="T1272" s="100" t="s">
        <v>103</v>
      </c>
      <c r="U1272" s="116" t="s">
        <v>330</v>
      </c>
      <c r="V1272" s="127" t="s">
        <v>5101</v>
      </c>
      <c r="W1272" s="100" t="s">
        <v>103</v>
      </c>
      <c r="X1272" s="116" t="s">
        <v>330</v>
      </c>
      <c r="Y1272" s="127" t="s">
        <v>4810</v>
      </c>
      <c r="Z1272" s="100" t="s">
        <v>103</v>
      </c>
      <c r="AA1272" s="116" t="s">
        <v>232</v>
      </c>
      <c r="AB1272" s="127" t="s">
        <v>5102</v>
      </c>
      <c r="AC1272" s="100" t="s">
        <v>103</v>
      </c>
      <c r="AD1272" s="116" t="s">
        <v>232</v>
      </c>
      <c r="AE1272" s="127" t="s">
        <v>5103</v>
      </c>
      <c r="AF1272" s="100" t="s">
        <v>103</v>
      </c>
      <c r="AG1272" s="116" t="s">
        <v>331</v>
      </c>
      <c r="AH1272" s="127" t="s">
        <v>5104</v>
      </c>
      <c r="AI1272" s="100" t="s">
        <v>103</v>
      </c>
      <c r="AJ1272" s="116" t="s">
        <v>331</v>
      </c>
      <c r="AK1272" s="127" t="s">
        <v>5105</v>
      </c>
      <c r="AL1272" s="100" t="s">
        <v>94</v>
      </c>
      <c r="AM1272" s="116" t="s">
        <v>331</v>
      </c>
      <c r="AN1272" s="127" t="s">
        <v>241</v>
      </c>
      <c r="BB1272" s="116"/>
      <c r="BC1272" s="120"/>
      <c r="BE1272" s="116"/>
      <c r="BF1272" s="120"/>
      <c r="BH1272" s="116"/>
      <c r="BI1272" s="120"/>
      <c r="BK1272" s="116"/>
      <c r="BL1272" s="120"/>
      <c r="BN1272" s="116"/>
      <c r="BO1272" s="120"/>
      <c r="BR1272" s="120"/>
      <c r="BS1272" s="116"/>
      <c r="BT1272" s="116"/>
      <c r="BU1272" s="116"/>
      <c r="BV1272" s="116"/>
      <c r="BW1272" s="116"/>
      <c r="BX1272" s="116"/>
    </row>
    <row r="1273" spans="1:76" s="108" customFormat="1" x14ac:dyDescent="0.2">
      <c r="A1273" s="108" t="s">
        <v>162</v>
      </c>
      <c r="B1273" s="108" t="s">
        <v>185</v>
      </c>
      <c r="C1273" s="108" t="s">
        <v>1044</v>
      </c>
      <c r="D1273" s="123">
        <v>36771</v>
      </c>
      <c r="E1273" s="109" t="s">
        <v>268</v>
      </c>
      <c r="F1273" s="109" t="s">
        <v>98</v>
      </c>
      <c r="G1273" s="120" t="s">
        <v>1043</v>
      </c>
      <c r="H1273" s="108" t="s">
        <v>168</v>
      </c>
      <c r="I1273" s="116" t="s">
        <v>185</v>
      </c>
      <c r="J1273" s="120" t="s">
        <v>193</v>
      </c>
      <c r="K1273" s="108" t="s">
        <v>156</v>
      </c>
      <c r="L1273" s="116" t="s">
        <v>185</v>
      </c>
      <c r="M1273" s="120" t="s">
        <v>141</v>
      </c>
      <c r="O1273" s="116"/>
      <c r="P1273" s="120"/>
      <c r="R1273" s="116"/>
      <c r="S1273" s="120"/>
      <c r="U1273" s="116"/>
      <c r="V1273" s="120"/>
      <c r="X1273" s="116"/>
      <c r="Y1273" s="120"/>
      <c r="AA1273" s="116"/>
      <c r="AB1273" s="120"/>
      <c r="AD1273" s="116"/>
      <c r="AE1273" s="120"/>
      <c r="AG1273" s="116"/>
      <c r="AH1273" s="120"/>
      <c r="AJ1273" s="116"/>
      <c r="AK1273" s="120"/>
      <c r="AM1273" s="116"/>
      <c r="AN1273" s="120"/>
    </row>
    <row r="1274" spans="1:76" s="108" customFormat="1" x14ac:dyDescent="0.2">
      <c r="A1274" s="108" t="s">
        <v>384</v>
      </c>
      <c r="B1274" s="108" t="s">
        <v>207</v>
      </c>
      <c r="C1274" s="108" t="s">
        <v>3644</v>
      </c>
      <c r="D1274" s="123">
        <v>37432</v>
      </c>
      <c r="E1274" s="109" t="s">
        <v>173</v>
      </c>
      <c r="F1274" s="120" t="s">
        <v>506</v>
      </c>
      <c r="G1274" s="120" t="s">
        <v>406</v>
      </c>
      <c r="H1274" s="108" t="s">
        <v>409</v>
      </c>
      <c r="I1274" s="108" t="s">
        <v>207</v>
      </c>
      <c r="J1274" s="120" t="s">
        <v>406</v>
      </c>
      <c r="M1274" s="120"/>
      <c r="P1274" s="120"/>
      <c r="S1274" s="120"/>
      <c r="V1274" s="120"/>
      <c r="Y1274" s="120"/>
      <c r="AB1274" s="120"/>
      <c r="AE1274" s="120"/>
    </row>
    <row r="1275" spans="1:76" s="108" customFormat="1" x14ac:dyDescent="0.2">
      <c r="A1275" s="108" t="s">
        <v>315</v>
      </c>
      <c r="B1275" s="108" t="s">
        <v>81</v>
      </c>
      <c r="C1275" s="108" t="s">
        <v>5106</v>
      </c>
      <c r="D1275" s="123">
        <v>36048</v>
      </c>
      <c r="E1275" s="109" t="s">
        <v>477</v>
      </c>
      <c r="F1275" s="120"/>
      <c r="G1275" s="120" t="s">
        <v>241</v>
      </c>
      <c r="J1275" s="120"/>
      <c r="M1275" s="120"/>
      <c r="P1275" s="120"/>
      <c r="S1275" s="120"/>
      <c r="V1275" s="120"/>
      <c r="Y1275" s="120"/>
      <c r="AB1275" s="120"/>
      <c r="AE1275" s="120"/>
    </row>
    <row r="1276" spans="1:76" s="108" customFormat="1" x14ac:dyDescent="0.2">
      <c r="A1276" s="108" t="s">
        <v>450</v>
      </c>
      <c r="B1276" s="108" t="s">
        <v>316</v>
      </c>
      <c r="C1276" s="108" t="s">
        <v>3008</v>
      </c>
      <c r="D1276" s="123">
        <v>33370</v>
      </c>
      <c r="E1276" s="109" t="s">
        <v>1728</v>
      </c>
      <c r="F1276" s="109" t="s">
        <v>1079</v>
      </c>
      <c r="G1276" s="120"/>
      <c r="H1276" s="108" t="s">
        <v>450</v>
      </c>
      <c r="I1276" s="116" t="s">
        <v>316</v>
      </c>
      <c r="J1276" s="120"/>
      <c r="K1276" s="108" t="s">
        <v>450</v>
      </c>
      <c r="L1276" s="116" t="s">
        <v>316</v>
      </c>
      <c r="M1276" s="120"/>
      <c r="N1276" s="108" t="s">
        <v>450</v>
      </c>
      <c r="O1276" s="116" t="s">
        <v>316</v>
      </c>
      <c r="P1276" s="120"/>
      <c r="Q1276" s="108" t="s">
        <v>450</v>
      </c>
      <c r="R1276" s="116" t="s">
        <v>316</v>
      </c>
      <c r="S1276" s="120"/>
      <c r="T1276" s="108" t="s">
        <v>450</v>
      </c>
      <c r="U1276" s="116" t="s">
        <v>316</v>
      </c>
      <c r="V1276" s="120"/>
      <c r="W1276" s="108" t="s">
        <v>450</v>
      </c>
      <c r="X1276" s="116" t="s">
        <v>316</v>
      </c>
      <c r="Y1276" s="120"/>
      <c r="Z1276" s="108" t="s">
        <v>450</v>
      </c>
      <c r="AA1276" s="116" t="s">
        <v>306</v>
      </c>
      <c r="AB1276" s="120"/>
      <c r="AC1276" s="108" t="s">
        <v>1056</v>
      </c>
      <c r="AD1276" s="116"/>
      <c r="AE1276" s="120"/>
      <c r="AF1276" s="108" t="s">
        <v>450</v>
      </c>
      <c r="AG1276" s="116" t="s">
        <v>227</v>
      </c>
      <c r="AH1276" s="120"/>
      <c r="AI1276" s="108" t="s">
        <v>450</v>
      </c>
      <c r="AJ1276" s="116" t="s">
        <v>227</v>
      </c>
      <c r="AK1276" s="120"/>
      <c r="AM1276" s="116"/>
      <c r="AN1276" s="120"/>
      <c r="AP1276" s="116"/>
      <c r="AQ1276" s="120"/>
      <c r="AS1276" s="116"/>
      <c r="AT1276" s="120"/>
      <c r="AV1276" s="116"/>
      <c r="AW1276" s="120"/>
      <c r="AY1276" s="116"/>
      <c r="AZ1276" s="120"/>
      <c r="BB1276" s="116"/>
      <c r="BC1276" s="120"/>
      <c r="BE1276" s="116"/>
      <c r="BF1276" s="120"/>
      <c r="BH1276" s="116"/>
      <c r="BI1276" s="120"/>
      <c r="BK1276" s="116"/>
      <c r="BL1276" s="120"/>
      <c r="BN1276" s="116"/>
      <c r="BO1276" s="120"/>
      <c r="BR1276" s="120"/>
      <c r="BS1276" s="116"/>
      <c r="BT1276" s="116"/>
      <c r="BU1276" s="116"/>
      <c r="BV1276" s="116"/>
      <c r="BW1276" s="116"/>
      <c r="BX1276" s="116"/>
    </row>
    <row r="1277" spans="1:76" s="108" customFormat="1" x14ac:dyDescent="0.2">
      <c r="A1277" s="108" t="s">
        <v>202</v>
      </c>
      <c r="B1277" s="108" t="s">
        <v>306</v>
      </c>
      <c r="C1277" s="108" t="s">
        <v>906</v>
      </c>
      <c r="D1277" s="123">
        <v>35992</v>
      </c>
      <c r="E1277" s="116" t="s">
        <v>283</v>
      </c>
      <c r="F1277" s="120" t="s">
        <v>553</v>
      </c>
      <c r="G1277" s="120" t="s">
        <v>241</v>
      </c>
      <c r="H1277" s="108" t="s">
        <v>202</v>
      </c>
      <c r="I1277" s="108" t="s">
        <v>185</v>
      </c>
      <c r="J1277" s="120" t="s">
        <v>273</v>
      </c>
      <c r="K1277" s="108" t="s">
        <v>202</v>
      </c>
      <c r="L1277" s="108" t="s">
        <v>185</v>
      </c>
      <c r="M1277" s="120" t="s">
        <v>266</v>
      </c>
      <c r="N1277" s="108" t="s">
        <v>202</v>
      </c>
      <c r="O1277" s="108" t="s">
        <v>185</v>
      </c>
      <c r="P1277" s="120" t="s">
        <v>269</v>
      </c>
      <c r="Q1277" s="108" t="s">
        <v>202</v>
      </c>
      <c r="R1277" s="108" t="s">
        <v>185</v>
      </c>
      <c r="S1277" s="120" t="s">
        <v>266</v>
      </c>
      <c r="V1277" s="120"/>
      <c r="Y1277" s="120"/>
      <c r="AB1277" s="120"/>
      <c r="AE1277" s="120"/>
    </row>
    <row r="1278" spans="1:76" s="108" customFormat="1" x14ac:dyDescent="0.2">
      <c r="A1278" s="108" t="s">
        <v>147</v>
      </c>
      <c r="B1278" s="108" t="s">
        <v>275</v>
      </c>
      <c r="C1278" s="108" t="s">
        <v>2811</v>
      </c>
      <c r="D1278" s="123">
        <v>37830</v>
      </c>
      <c r="E1278" s="109" t="s">
        <v>1500</v>
      </c>
      <c r="F1278" s="109" t="s">
        <v>3281</v>
      </c>
      <c r="G1278" s="120"/>
      <c r="H1278" s="108" t="s">
        <v>127</v>
      </c>
      <c r="I1278" s="108" t="s">
        <v>275</v>
      </c>
      <c r="J1278" s="120"/>
      <c r="M1278" s="120"/>
      <c r="P1278" s="120"/>
      <c r="S1278" s="120"/>
      <c r="V1278" s="120"/>
      <c r="Y1278" s="120"/>
      <c r="AB1278" s="120"/>
      <c r="AE1278" s="120"/>
    </row>
    <row r="1279" spans="1:76" s="108" customFormat="1" x14ac:dyDescent="0.2">
      <c r="A1279" s="108" t="s">
        <v>127</v>
      </c>
      <c r="B1279" s="108" t="s">
        <v>434</v>
      </c>
      <c r="C1279" s="108" t="s">
        <v>2921</v>
      </c>
      <c r="D1279" s="123">
        <v>37040</v>
      </c>
      <c r="E1279" s="109" t="s">
        <v>236</v>
      </c>
      <c r="F1279" s="109" t="s">
        <v>5107</v>
      </c>
      <c r="G1279" s="120"/>
      <c r="H1279" s="108" t="s">
        <v>133</v>
      </c>
      <c r="I1279" s="116" t="s">
        <v>434</v>
      </c>
      <c r="J1279" s="120" t="s">
        <v>141</v>
      </c>
      <c r="K1279" s="108" t="s">
        <v>133</v>
      </c>
      <c r="L1279" s="116" t="s">
        <v>434</v>
      </c>
      <c r="M1279" s="120"/>
      <c r="O1279" s="116"/>
      <c r="P1279" s="120"/>
      <c r="R1279" s="116"/>
      <c r="S1279" s="120"/>
      <c r="U1279" s="116"/>
      <c r="V1279" s="120"/>
      <c r="X1279" s="116"/>
      <c r="Y1279" s="120"/>
      <c r="AA1279" s="116"/>
      <c r="AB1279" s="120"/>
      <c r="AD1279" s="116"/>
      <c r="AE1279" s="120"/>
      <c r="AG1279" s="116"/>
      <c r="AH1279" s="120"/>
      <c r="AJ1279" s="116"/>
      <c r="AK1279" s="120"/>
      <c r="AM1279" s="116"/>
      <c r="AN1279" s="120"/>
    </row>
    <row r="1280" spans="1:76" s="108" customFormat="1" x14ac:dyDescent="0.2">
      <c r="A1280" s="108" t="s">
        <v>147</v>
      </c>
      <c r="B1280" s="108" t="s">
        <v>232</v>
      </c>
      <c r="C1280" s="108" t="s">
        <v>685</v>
      </c>
      <c r="D1280" s="123">
        <v>36221</v>
      </c>
      <c r="E1280" s="109" t="s">
        <v>416</v>
      </c>
      <c r="F1280" s="120" t="s">
        <v>1515</v>
      </c>
      <c r="G1280" s="120"/>
      <c r="H1280" s="108" t="s">
        <v>147</v>
      </c>
      <c r="I1280" s="108" t="s">
        <v>232</v>
      </c>
      <c r="J1280" s="120"/>
      <c r="M1280" s="120"/>
      <c r="N1280" s="108" t="s">
        <v>147</v>
      </c>
      <c r="O1280" s="108" t="s">
        <v>232</v>
      </c>
      <c r="P1280" s="120"/>
      <c r="S1280" s="120"/>
      <c r="V1280" s="120"/>
      <c r="Y1280" s="120"/>
      <c r="AB1280" s="120"/>
      <c r="AE1280" s="120"/>
    </row>
    <row r="1281" spans="1:76" s="108" customFormat="1" x14ac:dyDescent="0.2">
      <c r="A1281" s="108" t="s">
        <v>103</v>
      </c>
      <c r="B1281" s="108" t="s">
        <v>330</v>
      </c>
      <c r="C1281" s="108" t="s">
        <v>3963</v>
      </c>
      <c r="D1281" s="123">
        <v>37845</v>
      </c>
      <c r="E1281" s="109" t="s">
        <v>4503</v>
      </c>
      <c r="F1281" s="120"/>
      <c r="G1281" s="120" t="s">
        <v>5108</v>
      </c>
      <c r="J1281" s="120"/>
      <c r="M1281" s="120"/>
      <c r="P1281" s="120"/>
      <c r="S1281" s="120"/>
      <c r="V1281" s="120"/>
      <c r="Y1281" s="120"/>
      <c r="AB1281" s="120"/>
      <c r="AE1281" s="120"/>
    </row>
    <row r="1282" spans="1:76" s="108" customFormat="1" x14ac:dyDescent="0.2">
      <c r="C1282" s="108" t="s">
        <v>1645</v>
      </c>
      <c r="D1282" s="123">
        <v>36788</v>
      </c>
      <c r="E1282" s="109" t="s">
        <v>970</v>
      </c>
      <c r="F1282" s="120" t="s">
        <v>90</v>
      </c>
      <c r="G1282" s="120"/>
      <c r="H1282" s="108" t="s">
        <v>194</v>
      </c>
      <c r="I1282" s="108" t="s">
        <v>275</v>
      </c>
      <c r="J1282" s="120" t="s">
        <v>196</v>
      </c>
      <c r="M1282" s="120"/>
      <c r="N1282" s="108" t="s">
        <v>194</v>
      </c>
      <c r="O1282" s="108" t="s">
        <v>275</v>
      </c>
      <c r="P1282" s="120" t="s">
        <v>241</v>
      </c>
      <c r="S1282" s="120"/>
      <c r="V1282" s="120"/>
      <c r="Y1282" s="120"/>
      <c r="AB1282" s="120"/>
      <c r="AE1282" s="120"/>
    </row>
    <row r="1283" spans="1:76" s="108" customFormat="1" x14ac:dyDescent="0.2">
      <c r="A1283" s="108" t="s">
        <v>376</v>
      </c>
      <c r="B1283" s="108" t="s">
        <v>432</v>
      </c>
      <c r="C1283" s="108" t="s">
        <v>2767</v>
      </c>
      <c r="D1283" s="123">
        <v>35493</v>
      </c>
      <c r="E1283" s="116" t="s">
        <v>548</v>
      </c>
      <c r="F1283" s="120" t="s">
        <v>4667</v>
      </c>
      <c r="G1283" s="120" t="s">
        <v>614</v>
      </c>
      <c r="H1283" s="108" t="s">
        <v>376</v>
      </c>
      <c r="I1283" s="108" t="s">
        <v>432</v>
      </c>
      <c r="J1283" s="120" t="s">
        <v>1087</v>
      </c>
      <c r="K1283" s="108" t="s">
        <v>379</v>
      </c>
      <c r="L1283" s="108" t="s">
        <v>432</v>
      </c>
      <c r="M1283" s="120" t="s">
        <v>1097</v>
      </c>
      <c r="N1283" s="108" t="s">
        <v>379</v>
      </c>
      <c r="O1283" s="108" t="s">
        <v>432</v>
      </c>
      <c r="P1283" s="120" t="s">
        <v>615</v>
      </c>
      <c r="Q1283" s="108" t="s">
        <v>379</v>
      </c>
      <c r="R1283" s="108" t="s">
        <v>432</v>
      </c>
      <c r="S1283" s="120" t="s">
        <v>280</v>
      </c>
      <c r="T1283" s="108" t="s">
        <v>376</v>
      </c>
      <c r="U1283" s="108" t="s">
        <v>432</v>
      </c>
      <c r="V1283" s="120" t="s">
        <v>2974</v>
      </c>
      <c r="W1283" s="108" t="s">
        <v>379</v>
      </c>
      <c r="X1283" s="108" t="s">
        <v>432</v>
      </c>
      <c r="Y1283" s="120" t="s">
        <v>359</v>
      </c>
      <c r="AB1283" s="120"/>
      <c r="AE1283" s="120"/>
      <c r="BB1283" s="109"/>
      <c r="BC1283" s="109"/>
      <c r="BE1283" s="109"/>
      <c r="BF1283" s="109"/>
      <c r="BH1283" s="109"/>
      <c r="BI1283" s="109"/>
      <c r="BK1283" s="109"/>
      <c r="BL1283" s="109"/>
      <c r="BN1283" s="109"/>
      <c r="BO1283" s="109"/>
      <c r="BQ1283" s="123"/>
      <c r="BR1283" s="109"/>
      <c r="BS1283" s="116"/>
      <c r="BU1283" s="120"/>
      <c r="BV1283" s="116"/>
      <c r="BW1283" s="116"/>
      <c r="BX1283" s="125"/>
    </row>
    <row r="1284" spans="1:76" ht="12.75" customHeight="1" x14ac:dyDescent="0.2">
      <c r="A1284" s="108" t="s">
        <v>238</v>
      </c>
      <c r="B1284" s="108" t="s">
        <v>105</v>
      </c>
      <c r="C1284" s="108" t="s">
        <v>5109</v>
      </c>
      <c r="D1284" s="123">
        <v>37271</v>
      </c>
      <c r="E1284" s="109" t="s">
        <v>4421</v>
      </c>
      <c r="F1284" s="120"/>
      <c r="G1284" s="120" t="s">
        <v>241</v>
      </c>
      <c r="H1284" s="108"/>
      <c r="I1284" s="108"/>
      <c r="J1284" s="120"/>
      <c r="K1284" s="108"/>
      <c r="L1284" s="108"/>
      <c r="M1284" s="120"/>
      <c r="N1284" s="108"/>
      <c r="O1284" s="108"/>
      <c r="P1284" s="120"/>
      <c r="Q1284" s="108"/>
      <c r="R1284" s="108"/>
      <c r="S1284" s="120"/>
      <c r="T1284" s="108"/>
      <c r="U1284" s="108"/>
      <c r="V1284" s="120"/>
      <c r="W1284" s="108"/>
      <c r="X1284" s="108"/>
      <c r="Y1284" s="120"/>
      <c r="Z1284" s="108"/>
      <c r="AA1284" s="108"/>
      <c r="AB1284" s="120"/>
      <c r="AC1284" s="108"/>
      <c r="AD1284" s="108"/>
      <c r="AE1284" s="120"/>
      <c r="AF1284" s="108"/>
      <c r="AG1284" s="108"/>
      <c r="AH1284" s="108"/>
      <c r="AI1284" s="108"/>
      <c r="AJ1284" s="108"/>
      <c r="AK1284" s="108"/>
      <c r="AL1284" s="108"/>
      <c r="AM1284" s="108"/>
      <c r="AN1284" s="108"/>
      <c r="AO1284" s="108"/>
      <c r="AP1284" s="108"/>
      <c r="AQ1284" s="108"/>
      <c r="AR1284" s="108"/>
      <c r="AS1284" s="108"/>
      <c r="AT1284" s="108"/>
      <c r="AU1284" s="108"/>
      <c r="AV1284" s="108"/>
      <c r="AW1284" s="108"/>
      <c r="AX1284" s="108"/>
      <c r="AY1284" s="108"/>
      <c r="AZ1284" s="108"/>
    </row>
    <row r="1285" spans="1:76" s="108" customFormat="1" x14ac:dyDescent="0.2">
      <c r="A1285" s="108" t="s">
        <v>226</v>
      </c>
      <c r="B1285" s="108" t="s">
        <v>192</v>
      </c>
      <c r="C1285" s="108" t="s">
        <v>3159</v>
      </c>
      <c r="D1285" s="123">
        <v>35143</v>
      </c>
      <c r="E1285" s="109" t="s">
        <v>3160</v>
      </c>
      <c r="F1285" s="109" t="s">
        <v>5110</v>
      </c>
      <c r="G1285" s="120" t="s">
        <v>276</v>
      </c>
      <c r="H1285" s="108" t="s">
        <v>226</v>
      </c>
      <c r="I1285" s="109" t="s">
        <v>192</v>
      </c>
      <c r="J1285" s="109" t="s">
        <v>276</v>
      </c>
      <c r="K1285" s="108" t="s">
        <v>226</v>
      </c>
      <c r="L1285" s="109" t="s">
        <v>192</v>
      </c>
      <c r="M1285" s="109" t="s">
        <v>234</v>
      </c>
      <c r="N1285" s="108" t="s">
        <v>226</v>
      </c>
      <c r="O1285" s="109" t="s">
        <v>192</v>
      </c>
      <c r="P1285" s="109" t="s">
        <v>259</v>
      </c>
      <c r="Q1285" s="108" t="s">
        <v>226</v>
      </c>
      <c r="R1285" s="109" t="s">
        <v>192</v>
      </c>
      <c r="S1285" s="109" t="s">
        <v>276</v>
      </c>
      <c r="T1285" s="108" t="s">
        <v>226</v>
      </c>
      <c r="U1285" s="109" t="s">
        <v>192</v>
      </c>
      <c r="V1285" s="109" t="s">
        <v>276</v>
      </c>
      <c r="W1285" s="108" t="s">
        <v>3162</v>
      </c>
      <c r="X1285" s="109" t="s">
        <v>192</v>
      </c>
      <c r="Y1285" s="109" t="s">
        <v>1772</v>
      </c>
      <c r="Z1285" s="108" t="s">
        <v>226</v>
      </c>
      <c r="AA1285" s="109" t="s">
        <v>192</v>
      </c>
      <c r="AB1285" s="109" t="s">
        <v>276</v>
      </c>
      <c r="AD1285" s="109"/>
      <c r="AE1285" s="109"/>
      <c r="AG1285" s="109"/>
      <c r="AH1285" s="109"/>
      <c r="AJ1285" s="109"/>
      <c r="AK1285" s="109"/>
      <c r="AM1285" s="109"/>
      <c r="AN1285" s="109"/>
      <c r="AP1285" s="109"/>
      <c r="AQ1285" s="109"/>
      <c r="AS1285" s="109"/>
      <c r="AT1285" s="109"/>
      <c r="AV1285" s="109"/>
      <c r="AW1285" s="109"/>
      <c r="AY1285" s="109"/>
      <c r="AZ1285" s="109"/>
    </row>
    <row r="1286" spans="1:76" s="108" customFormat="1" x14ac:dyDescent="0.2">
      <c r="C1286" s="108" t="s">
        <v>5111</v>
      </c>
      <c r="D1286" s="123">
        <v>33991</v>
      </c>
      <c r="E1286" s="109" t="s">
        <v>1376</v>
      </c>
      <c r="F1286" s="108" t="s">
        <v>256</v>
      </c>
      <c r="G1286" s="120"/>
      <c r="J1286" s="109"/>
      <c r="K1286" s="108" t="s">
        <v>386</v>
      </c>
      <c r="L1286" s="108" t="s">
        <v>215</v>
      </c>
      <c r="M1286" s="109" t="s">
        <v>393</v>
      </c>
      <c r="N1286" s="108" t="s">
        <v>402</v>
      </c>
      <c r="O1286" s="108" t="s">
        <v>215</v>
      </c>
      <c r="P1286" s="109" t="s">
        <v>141</v>
      </c>
      <c r="Q1286" s="108" t="s">
        <v>402</v>
      </c>
      <c r="R1286" s="108" t="s">
        <v>95</v>
      </c>
      <c r="S1286" s="109" t="s">
        <v>141</v>
      </c>
      <c r="T1286" s="108" t="s">
        <v>402</v>
      </c>
      <c r="U1286" s="108" t="s">
        <v>177</v>
      </c>
      <c r="V1286" s="109" t="s">
        <v>141</v>
      </c>
      <c r="W1286" s="108" t="s">
        <v>402</v>
      </c>
      <c r="X1286" s="108" t="s">
        <v>177</v>
      </c>
      <c r="Y1286" s="109" t="s">
        <v>393</v>
      </c>
      <c r="Z1286" s="108" t="s">
        <v>402</v>
      </c>
      <c r="AA1286" s="108" t="s">
        <v>396</v>
      </c>
      <c r="AB1286" s="109" t="s">
        <v>141</v>
      </c>
      <c r="AC1286" s="108" t="s">
        <v>1278</v>
      </c>
      <c r="AD1286" s="108" t="s">
        <v>396</v>
      </c>
      <c r="AE1286" s="109" t="s">
        <v>141</v>
      </c>
      <c r="AF1286" s="108" t="s">
        <v>402</v>
      </c>
      <c r="AG1286" s="108" t="s">
        <v>396</v>
      </c>
      <c r="AH1286" s="109" t="s">
        <v>141</v>
      </c>
      <c r="BB1286" s="109"/>
      <c r="BC1286" s="109"/>
      <c r="BE1286" s="109"/>
      <c r="BF1286" s="109"/>
      <c r="BH1286" s="109"/>
      <c r="BI1286" s="109"/>
      <c r="BK1286" s="109"/>
      <c r="BL1286" s="109"/>
      <c r="BN1286" s="109"/>
      <c r="BO1286" s="109"/>
      <c r="BQ1286" s="123"/>
      <c r="BR1286" s="109"/>
      <c r="BS1286" s="116"/>
      <c r="BU1286" s="120"/>
      <c r="BV1286" s="116"/>
      <c r="BW1286" s="116"/>
      <c r="BX1286" s="125"/>
    </row>
    <row r="1287" spans="1:76" s="108" customFormat="1" x14ac:dyDescent="0.2">
      <c r="A1287" s="108" t="s">
        <v>202</v>
      </c>
      <c r="B1287" s="108" t="s">
        <v>105</v>
      </c>
      <c r="C1287" s="108" t="s">
        <v>1507</v>
      </c>
      <c r="D1287" s="123">
        <v>35642</v>
      </c>
      <c r="E1287" s="109" t="s">
        <v>482</v>
      </c>
      <c r="F1287" s="120" t="s">
        <v>4584</v>
      </c>
      <c r="G1287" s="120" t="s">
        <v>201</v>
      </c>
      <c r="H1287" s="108" t="s">
        <v>202</v>
      </c>
      <c r="I1287" s="108" t="s">
        <v>105</v>
      </c>
      <c r="J1287" s="120" t="s">
        <v>203</v>
      </c>
      <c r="K1287" s="108" t="s">
        <v>202</v>
      </c>
      <c r="L1287" s="108" t="s">
        <v>105</v>
      </c>
      <c r="M1287" s="120" t="s">
        <v>266</v>
      </c>
      <c r="N1287" s="108" t="s">
        <v>265</v>
      </c>
      <c r="O1287" s="108" t="s">
        <v>105</v>
      </c>
      <c r="P1287" s="120" t="s">
        <v>241</v>
      </c>
      <c r="S1287" s="120"/>
      <c r="V1287" s="120"/>
      <c r="Y1287" s="120"/>
      <c r="AB1287" s="120"/>
      <c r="AE1287" s="120"/>
    </row>
    <row r="1288" spans="1:76" s="108" customFormat="1" x14ac:dyDescent="0.2">
      <c r="A1288" s="108" t="s">
        <v>258</v>
      </c>
      <c r="B1288" s="108" t="s">
        <v>454</v>
      </c>
      <c r="C1288" s="108" t="s">
        <v>5112</v>
      </c>
      <c r="D1288" s="123">
        <v>37318</v>
      </c>
      <c r="E1288" s="109" t="s">
        <v>4503</v>
      </c>
      <c r="F1288" s="120"/>
      <c r="G1288" s="120" t="s">
        <v>241</v>
      </c>
      <c r="J1288" s="120"/>
      <c r="M1288" s="120"/>
      <c r="P1288" s="120"/>
      <c r="S1288" s="120"/>
      <c r="V1288" s="120"/>
      <c r="Y1288" s="120"/>
      <c r="AB1288" s="120"/>
      <c r="AE1288" s="120"/>
    </row>
    <row r="1289" spans="1:76" s="108" customFormat="1" x14ac:dyDescent="0.2">
      <c r="A1289" s="120" t="s">
        <v>258</v>
      </c>
      <c r="B1289" s="120" t="s">
        <v>306</v>
      </c>
      <c r="C1289" s="108" t="s">
        <v>1777</v>
      </c>
      <c r="D1289" s="123">
        <v>36376</v>
      </c>
      <c r="E1289" s="109" t="s">
        <v>698</v>
      </c>
      <c r="F1289" s="109" t="s">
        <v>4630</v>
      </c>
      <c r="G1289" s="120" t="s">
        <v>241</v>
      </c>
      <c r="H1289" s="108" t="s">
        <v>258</v>
      </c>
      <c r="I1289" s="116" t="s">
        <v>306</v>
      </c>
      <c r="J1289" s="120" t="s">
        <v>241</v>
      </c>
      <c r="K1289" s="108" t="s">
        <v>265</v>
      </c>
      <c r="L1289" s="116" t="s">
        <v>306</v>
      </c>
      <c r="M1289" s="120" t="s">
        <v>241</v>
      </c>
      <c r="O1289" s="116"/>
      <c r="P1289" s="120"/>
      <c r="R1289" s="116"/>
      <c r="S1289" s="120"/>
      <c r="U1289" s="116"/>
      <c r="V1289" s="120"/>
      <c r="X1289" s="116"/>
      <c r="Y1289" s="120"/>
      <c r="AA1289" s="116"/>
      <c r="AB1289" s="120"/>
      <c r="AD1289" s="116"/>
      <c r="AE1289" s="120"/>
      <c r="AG1289" s="116"/>
      <c r="AH1289" s="120"/>
      <c r="AJ1289" s="116"/>
      <c r="AK1289" s="120"/>
      <c r="AM1289" s="116"/>
      <c r="AN1289" s="120"/>
    </row>
    <row r="1290" spans="1:76" s="108" customFormat="1" x14ac:dyDescent="0.2">
      <c r="A1290" s="108" t="s">
        <v>402</v>
      </c>
      <c r="B1290" s="108" t="s">
        <v>227</v>
      </c>
      <c r="C1290" s="108" t="s">
        <v>2657</v>
      </c>
      <c r="D1290" s="123">
        <v>36664</v>
      </c>
      <c r="E1290" s="116" t="s">
        <v>2658</v>
      </c>
      <c r="F1290" s="120" t="s">
        <v>283</v>
      </c>
      <c r="G1290" s="120" t="s">
        <v>141</v>
      </c>
      <c r="H1290" s="108" t="s">
        <v>397</v>
      </c>
      <c r="I1290" s="108" t="s">
        <v>556</v>
      </c>
      <c r="J1290" s="120" t="s">
        <v>398</v>
      </c>
      <c r="K1290" s="108" t="s">
        <v>399</v>
      </c>
      <c r="L1290" s="108" t="s">
        <v>556</v>
      </c>
      <c r="M1290" s="120" t="s">
        <v>141</v>
      </c>
      <c r="N1290" s="108" t="s">
        <v>402</v>
      </c>
      <c r="O1290" s="108" t="s">
        <v>556</v>
      </c>
      <c r="P1290" s="120" t="s">
        <v>393</v>
      </c>
      <c r="Q1290" s="108" t="s">
        <v>386</v>
      </c>
      <c r="R1290" s="108" t="s">
        <v>556</v>
      </c>
      <c r="S1290" s="120" t="s">
        <v>141</v>
      </c>
      <c r="V1290" s="120"/>
      <c r="Y1290" s="120"/>
      <c r="AB1290" s="120"/>
      <c r="AE1290" s="120"/>
    </row>
    <row r="1291" spans="1:76" s="108" customFormat="1" x14ac:dyDescent="0.2">
      <c r="A1291" s="108" t="s">
        <v>775</v>
      </c>
      <c r="B1291" s="108" t="s">
        <v>134</v>
      </c>
      <c r="C1291" s="108" t="s">
        <v>776</v>
      </c>
      <c r="D1291" s="123">
        <v>37499</v>
      </c>
      <c r="E1291" s="109" t="s">
        <v>295</v>
      </c>
      <c r="F1291" s="120" t="s">
        <v>173</v>
      </c>
      <c r="G1291" s="120" t="s">
        <v>317</v>
      </c>
      <c r="H1291" s="108" t="s">
        <v>315</v>
      </c>
      <c r="I1291" s="108" t="s">
        <v>134</v>
      </c>
      <c r="J1291" s="120" t="s">
        <v>269</v>
      </c>
      <c r="M1291" s="120"/>
      <c r="P1291" s="120"/>
      <c r="S1291" s="120"/>
      <c r="V1291" s="120"/>
      <c r="Y1291" s="120"/>
      <c r="AB1291" s="120"/>
      <c r="AE1291" s="120"/>
      <c r="BB1291" s="109"/>
      <c r="BC1291" s="109"/>
      <c r="BE1291" s="109"/>
      <c r="BF1291" s="109"/>
      <c r="BH1291" s="109"/>
      <c r="BI1291" s="109"/>
      <c r="BK1291" s="109"/>
      <c r="BL1291" s="109"/>
      <c r="BN1291" s="109"/>
      <c r="BO1291" s="109"/>
      <c r="BQ1291" s="123"/>
      <c r="BR1291" s="109"/>
      <c r="BS1291" s="116"/>
      <c r="BU1291" s="120"/>
      <c r="BV1291" s="116"/>
      <c r="BW1291" s="116"/>
      <c r="BX1291" s="125"/>
    </row>
    <row r="1292" spans="1:76" s="108" customFormat="1" x14ac:dyDescent="0.2">
      <c r="A1292" s="108" t="s">
        <v>397</v>
      </c>
      <c r="B1292" s="108" t="s">
        <v>128</v>
      </c>
      <c r="C1292" s="108" t="s">
        <v>2873</v>
      </c>
      <c r="D1292" s="123">
        <v>36783</v>
      </c>
      <c r="E1292" s="109" t="s">
        <v>506</v>
      </c>
      <c r="F1292" s="109" t="s">
        <v>506</v>
      </c>
      <c r="G1292" s="120" t="s">
        <v>433</v>
      </c>
      <c r="H1292" s="108" t="s">
        <v>402</v>
      </c>
      <c r="I1292" s="108" t="s">
        <v>128</v>
      </c>
      <c r="J1292" s="120" t="s">
        <v>141</v>
      </c>
      <c r="M1292" s="120"/>
      <c r="P1292" s="120"/>
      <c r="S1292" s="120"/>
      <c r="V1292" s="120"/>
      <c r="Y1292" s="120"/>
      <c r="AB1292" s="120"/>
      <c r="AE1292" s="120"/>
    </row>
    <row r="1293" spans="1:76" s="108" customFormat="1" x14ac:dyDescent="0.2">
      <c r="C1293" s="108" t="s">
        <v>3193</v>
      </c>
      <c r="D1293" s="123">
        <v>34789</v>
      </c>
      <c r="E1293" s="109" t="s">
        <v>536</v>
      </c>
      <c r="F1293" s="108" t="s">
        <v>536</v>
      </c>
      <c r="G1293" s="120"/>
      <c r="H1293" s="108" t="s">
        <v>329</v>
      </c>
      <c r="I1293" s="108" t="s">
        <v>93</v>
      </c>
      <c r="J1293" s="109" t="s">
        <v>266</v>
      </c>
      <c r="K1293" s="108" t="s">
        <v>376</v>
      </c>
      <c r="L1293" s="108" t="s">
        <v>454</v>
      </c>
      <c r="M1293" s="109" t="s">
        <v>1087</v>
      </c>
      <c r="N1293" s="108" t="s">
        <v>308</v>
      </c>
      <c r="O1293" s="108" t="s">
        <v>192</v>
      </c>
      <c r="P1293" s="109" t="s">
        <v>1082</v>
      </c>
      <c r="Q1293" s="108" t="s">
        <v>308</v>
      </c>
      <c r="R1293" s="108" t="s">
        <v>583</v>
      </c>
      <c r="S1293" s="109" t="s">
        <v>784</v>
      </c>
      <c r="T1293" s="108" t="s">
        <v>376</v>
      </c>
      <c r="U1293" s="108" t="s">
        <v>252</v>
      </c>
      <c r="V1293" s="109" t="s">
        <v>5113</v>
      </c>
      <c r="W1293" s="108" t="s">
        <v>308</v>
      </c>
      <c r="X1293" s="108" t="s">
        <v>227</v>
      </c>
      <c r="Y1293" s="109" t="s">
        <v>938</v>
      </c>
      <c r="Z1293" s="108" t="s">
        <v>284</v>
      </c>
      <c r="AA1293" s="108" t="s">
        <v>227</v>
      </c>
      <c r="AB1293" s="109" t="s">
        <v>1082</v>
      </c>
      <c r="AC1293" s="108" t="s">
        <v>284</v>
      </c>
      <c r="AD1293" s="108" t="s">
        <v>227</v>
      </c>
      <c r="AE1293" s="109" t="s">
        <v>784</v>
      </c>
      <c r="AF1293" s="108" t="s">
        <v>284</v>
      </c>
      <c r="AG1293" s="108" t="s">
        <v>227</v>
      </c>
      <c r="AH1293" s="109" t="s">
        <v>580</v>
      </c>
    </row>
    <row r="1294" spans="1:76" s="108" customFormat="1" x14ac:dyDescent="0.2">
      <c r="C1294" s="108" t="s">
        <v>3736</v>
      </c>
      <c r="D1294" s="123">
        <v>34907</v>
      </c>
      <c r="E1294" s="109" t="s">
        <v>391</v>
      </c>
      <c r="F1294" s="109" t="s">
        <v>5114</v>
      </c>
      <c r="G1294" s="120"/>
      <c r="H1294" s="108" t="s">
        <v>340</v>
      </c>
      <c r="I1294" s="109" t="s">
        <v>118</v>
      </c>
      <c r="J1294" s="109" t="s">
        <v>359</v>
      </c>
      <c r="L1294" s="109"/>
      <c r="M1294" s="109"/>
      <c r="N1294" s="108" t="s">
        <v>419</v>
      </c>
      <c r="O1294" s="109" t="s">
        <v>81</v>
      </c>
      <c r="P1294" s="109" t="s">
        <v>364</v>
      </c>
      <c r="Q1294" s="108" t="s">
        <v>340</v>
      </c>
      <c r="R1294" s="109" t="s">
        <v>396</v>
      </c>
      <c r="S1294" s="109" t="s">
        <v>823</v>
      </c>
      <c r="T1294" s="108" t="s">
        <v>340</v>
      </c>
      <c r="U1294" s="109" t="s">
        <v>396</v>
      </c>
      <c r="V1294" s="109" t="s">
        <v>941</v>
      </c>
      <c r="W1294" s="108" t="s">
        <v>340</v>
      </c>
      <c r="X1294" s="109" t="s">
        <v>396</v>
      </c>
      <c r="Y1294" s="109" t="s">
        <v>350</v>
      </c>
      <c r="Z1294" s="108" t="s">
        <v>367</v>
      </c>
      <c r="AA1294" s="109" t="s">
        <v>396</v>
      </c>
      <c r="AB1294" s="109" t="s">
        <v>341</v>
      </c>
      <c r="AD1294" s="109"/>
      <c r="AE1294" s="109"/>
      <c r="AG1294" s="109"/>
      <c r="AH1294" s="109"/>
      <c r="AJ1294" s="109"/>
      <c r="AK1294" s="109"/>
      <c r="AM1294" s="109"/>
      <c r="AN1294" s="109"/>
      <c r="AP1294" s="109"/>
      <c r="AQ1294" s="109"/>
      <c r="AS1294" s="109"/>
      <c r="AT1294" s="109"/>
      <c r="AV1294" s="109"/>
      <c r="AW1294" s="109"/>
      <c r="AY1294" s="109"/>
      <c r="AZ1294" s="109"/>
    </row>
    <row r="1295" spans="1:76" s="108" customFormat="1" x14ac:dyDescent="0.2">
      <c r="C1295" s="108" t="s">
        <v>5115</v>
      </c>
      <c r="D1295" s="123">
        <v>35766</v>
      </c>
      <c r="E1295" s="116" t="s">
        <v>122</v>
      </c>
      <c r="F1295" s="120" t="s">
        <v>979</v>
      </c>
      <c r="G1295" s="120"/>
      <c r="J1295" s="120"/>
      <c r="K1295" s="108" t="s">
        <v>367</v>
      </c>
      <c r="L1295" s="108" t="s">
        <v>242</v>
      </c>
      <c r="M1295" s="120" t="s">
        <v>350</v>
      </c>
      <c r="P1295" s="120"/>
      <c r="Q1295" s="108" t="s">
        <v>367</v>
      </c>
      <c r="R1295" s="108" t="s">
        <v>242</v>
      </c>
      <c r="S1295" s="120" t="s">
        <v>341</v>
      </c>
      <c r="V1295" s="120"/>
      <c r="Y1295" s="120"/>
      <c r="AB1295" s="120"/>
      <c r="AE1295" s="120"/>
      <c r="BB1295" s="116"/>
      <c r="BC1295" s="120"/>
      <c r="BE1295" s="116"/>
      <c r="BF1295" s="120"/>
      <c r="BH1295" s="116"/>
      <c r="BI1295" s="120"/>
      <c r="BK1295" s="116"/>
      <c r="BL1295" s="120"/>
      <c r="BN1295" s="116"/>
      <c r="BO1295" s="120"/>
      <c r="BR1295" s="120"/>
      <c r="BS1295" s="116"/>
      <c r="BT1295" s="116"/>
      <c r="BU1295" s="116"/>
      <c r="BV1295" s="116"/>
      <c r="BW1295" s="116"/>
      <c r="BX1295" s="116"/>
    </row>
    <row r="1296" spans="1:76" s="108" customFormat="1" x14ac:dyDescent="0.2">
      <c r="A1296" s="108" t="s">
        <v>238</v>
      </c>
      <c r="B1296" s="108" t="s">
        <v>170</v>
      </c>
      <c r="C1296" s="108" t="s">
        <v>2025</v>
      </c>
      <c r="D1296" s="123">
        <v>34957</v>
      </c>
      <c r="E1296" s="109" t="s">
        <v>121</v>
      </c>
      <c r="F1296" s="120" t="s">
        <v>416</v>
      </c>
      <c r="G1296" s="120" t="s">
        <v>247</v>
      </c>
      <c r="H1296" s="108" t="s">
        <v>238</v>
      </c>
      <c r="I1296" s="108" t="s">
        <v>170</v>
      </c>
      <c r="J1296" s="120" t="s">
        <v>266</v>
      </c>
      <c r="K1296" s="108" t="s">
        <v>238</v>
      </c>
      <c r="L1296" s="108" t="s">
        <v>185</v>
      </c>
      <c r="M1296" s="120" t="s">
        <v>266</v>
      </c>
      <c r="N1296" s="108" t="s">
        <v>194</v>
      </c>
      <c r="O1296" s="108" t="s">
        <v>185</v>
      </c>
      <c r="P1296" s="120" t="s">
        <v>224</v>
      </c>
      <c r="Q1296" s="108" t="s">
        <v>238</v>
      </c>
      <c r="R1296" s="108" t="s">
        <v>185</v>
      </c>
      <c r="S1296" s="120" t="s">
        <v>266</v>
      </c>
      <c r="T1296" s="108" t="s">
        <v>238</v>
      </c>
      <c r="U1296" s="108" t="s">
        <v>185</v>
      </c>
      <c r="V1296" s="120" t="s">
        <v>241</v>
      </c>
      <c r="Y1296" s="120"/>
      <c r="AB1296" s="120"/>
      <c r="AE1296" s="120"/>
    </row>
    <row r="1297" spans="1:256" s="108" customFormat="1" x14ac:dyDescent="0.2">
      <c r="A1297" s="108" t="s">
        <v>80</v>
      </c>
      <c r="B1297" s="108" t="s">
        <v>123</v>
      </c>
      <c r="C1297" s="108" t="s">
        <v>1149</v>
      </c>
      <c r="D1297" s="123">
        <v>36581</v>
      </c>
      <c r="E1297" s="109" t="s">
        <v>863</v>
      </c>
      <c r="F1297" s="109" t="s">
        <v>3658</v>
      </c>
      <c r="G1297" s="120"/>
      <c r="H1297" s="108" t="s">
        <v>80</v>
      </c>
      <c r="I1297" s="108" t="s">
        <v>123</v>
      </c>
      <c r="J1297" s="120"/>
      <c r="M1297" s="120"/>
      <c r="P1297" s="120"/>
      <c r="S1297" s="120"/>
      <c r="V1297" s="120"/>
      <c r="Y1297" s="120"/>
      <c r="AB1297" s="120"/>
      <c r="AE1297" s="120"/>
      <c r="BB1297" s="116"/>
      <c r="BC1297" s="120"/>
      <c r="BE1297" s="116"/>
      <c r="BF1297" s="120"/>
      <c r="BH1297" s="116"/>
      <c r="BI1297" s="120"/>
      <c r="BK1297" s="116"/>
      <c r="BL1297" s="120"/>
      <c r="BN1297" s="116"/>
      <c r="BO1297" s="120"/>
      <c r="BR1297" s="120"/>
      <c r="BS1297" s="116"/>
      <c r="BT1297" s="116"/>
      <c r="BU1297" s="116"/>
      <c r="BV1297" s="116"/>
      <c r="BW1297" s="116"/>
      <c r="BX1297" s="116"/>
    </row>
    <row r="1298" spans="1:256" x14ac:dyDescent="0.2">
      <c r="A1298" s="108" t="s">
        <v>386</v>
      </c>
      <c r="B1298" s="108" t="s">
        <v>185</v>
      </c>
      <c r="C1298" s="108" t="s">
        <v>2529</v>
      </c>
      <c r="D1298" s="123">
        <v>35603</v>
      </c>
      <c r="E1298" s="109" t="s">
        <v>121</v>
      </c>
      <c r="F1298" s="120" t="s">
        <v>99</v>
      </c>
      <c r="G1298" s="120" t="s">
        <v>141</v>
      </c>
      <c r="H1298" s="108" t="s">
        <v>5116</v>
      </c>
      <c r="I1298" s="108" t="s">
        <v>185</v>
      </c>
      <c r="J1298" s="120" t="s">
        <v>393</v>
      </c>
      <c r="K1298" s="108" t="s">
        <v>1758</v>
      </c>
      <c r="L1298" s="108" t="s">
        <v>185</v>
      </c>
      <c r="M1298" s="120" t="s">
        <v>398</v>
      </c>
      <c r="N1298" s="108" t="s">
        <v>1758</v>
      </c>
      <c r="O1298" s="108" t="s">
        <v>185</v>
      </c>
      <c r="P1298" s="120" t="s">
        <v>412</v>
      </c>
      <c r="Q1298" s="108" t="s">
        <v>397</v>
      </c>
      <c r="R1298" s="108" t="s">
        <v>583</v>
      </c>
      <c r="S1298" s="120" t="s">
        <v>398</v>
      </c>
      <c r="T1298" s="108" t="s">
        <v>397</v>
      </c>
      <c r="U1298" s="108" t="s">
        <v>583</v>
      </c>
      <c r="V1298" s="120" t="s">
        <v>398</v>
      </c>
      <c r="W1298" s="108" t="s">
        <v>397</v>
      </c>
      <c r="X1298" s="108" t="s">
        <v>331</v>
      </c>
      <c r="Y1298" s="120" t="s">
        <v>398</v>
      </c>
      <c r="Z1298" s="108"/>
      <c r="AA1298" s="108"/>
      <c r="AB1298" s="120"/>
      <c r="AC1298" s="108"/>
      <c r="AD1298" s="108"/>
      <c r="AE1298" s="120"/>
      <c r="AF1298" s="108"/>
      <c r="AG1298" s="108"/>
      <c r="AH1298" s="108"/>
      <c r="AI1298" s="108"/>
      <c r="AJ1298" s="108"/>
      <c r="AK1298" s="108"/>
      <c r="AL1298" s="108"/>
      <c r="AM1298" s="108"/>
      <c r="AN1298" s="108"/>
      <c r="AO1298" s="108"/>
      <c r="AP1298" s="108"/>
      <c r="AQ1298" s="108"/>
      <c r="AR1298" s="108"/>
      <c r="AS1298" s="108"/>
      <c r="AT1298" s="108"/>
      <c r="AU1298" s="108"/>
      <c r="AV1298" s="108"/>
      <c r="AW1298" s="108"/>
      <c r="AX1298" s="108"/>
      <c r="AY1298" s="108"/>
      <c r="AZ1298" s="108"/>
      <c r="BA1298" s="108"/>
      <c r="BB1298" s="108"/>
      <c r="BC1298" s="108"/>
      <c r="BD1298" s="108"/>
      <c r="BE1298" s="108"/>
      <c r="BF1298" s="108"/>
      <c r="BG1298" s="108"/>
      <c r="BH1298" s="108"/>
      <c r="BI1298" s="108"/>
      <c r="BJ1298" s="108"/>
      <c r="BK1298" s="108"/>
      <c r="BL1298" s="108"/>
      <c r="BM1298" s="108"/>
      <c r="BN1298" s="108"/>
      <c r="BO1298" s="108"/>
      <c r="BP1298" s="108"/>
      <c r="BQ1298" s="108"/>
      <c r="BR1298" s="108"/>
      <c r="BS1298" s="108"/>
      <c r="BT1298" s="108"/>
      <c r="BU1298" s="108"/>
      <c r="BV1298" s="108"/>
      <c r="BW1298" s="108"/>
      <c r="BX1298" s="108"/>
      <c r="BY1298" s="108"/>
      <c r="BZ1298" s="108"/>
      <c r="CA1298" s="108"/>
      <c r="CB1298" s="108"/>
      <c r="CC1298" s="108"/>
      <c r="CD1298" s="108"/>
      <c r="CE1298" s="108"/>
      <c r="CF1298" s="108"/>
      <c r="CG1298" s="108"/>
      <c r="CH1298" s="108"/>
      <c r="CI1298" s="108"/>
      <c r="CJ1298" s="108"/>
      <c r="CK1298" s="108"/>
      <c r="CL1298" s="108"/>
      <c r="CM1298" s="108"/>
      <c r="CN1298" s="108"/>
      <c r="CO1298" s="108"/>
      <c r="CP1298" s="108"/>
      <c r="CQ1298" s="108"/>
      <c r="CR1298" s="108"/>
      <c r="CS1298" s="108"/>
      <c r="CT1298" s="108"/>
      <c r="CU1298" s="108"/>
      <c r="CV1298" s="108"/>
      <c r="CW1298" s="108"/>
      <c r="CX1298" s="108"/>
      <c r="CY1298" s="108"/>
      <c r="CZ1298" s="108"/>
      <c r="DA1298" s="108"/>
      <c r="DB1298" s="108"/>
      <c r="DC1298" s="108"/>
      <c r="DD1298" s="108"/>
      <c r="DE1298" s="108"/>
      <c r="DF1298" s="108"/>
      <c r="DG1298" s="108"/>
      <c r="DH1298" s="108"/>
      <c r="DI1298" s="108"/>
      <c r="DJ1298" s="108"/>
      <c r="DK1298" s="108"/>
      <c r="DL1298" s="108"/>
      <c r="DM1298" s="108"/>
      <c r="DN1298" s="108"/>
      <c r="DO1298" s="108"/>
      <c r="DP1298" s="108"/>
      <c r="DQ1298" s="108"/>
      <c r="DR1298" s="108"/>
      <c r="DS1298" s="108"/>
      <c r="DT1298" s="108"/>
      <c r="DU1298" s="108"/>
      <c r="DV1298" s="108"/>
      <c r="DW1298" s="108"/>
      <c r="DX1298" s="108"/>
      <c r="DY1298" s="108"/>
      <c r="DZ1298" s="108"/>
      <c r="EA1298" s="108"/>
      <c r="EB1298" s="108"/>
      <c r="EC1298" s="108"/>
      <c r="ED1298" s="108"/>
      <c r="EE1298" s="108"/>
      <c r="EF1298" s="108"/>
      <c r="EG1298" s="108"/>
      <c r="EH1298" s="108"/>
      <c r="EI1298" s="108"/>
      <c r="EJ1298" s="108"/>
      <c r="EK1298" s="108"/>
      <c r="EL1298" s="108"/>
      <c r="EM1298" s="108"/>
      <c r="EN1298" s="108"/>
      <c r="EO1298" s="108"/>
      <c r="EP1298" s="108"/>
      <c r="EQ1298" s="108"/>
      <c r="ER1298" s="108"/>
      <c r="ES1298" s="108"/>
      <c r="ET1298" s="108"/>
      <c r="EU1298" s="108"/>
      <c r="EV1298" s="108"/>
      <c r="EW1298" s="108"/>
      <c r="EX1298" s="108"/>
      <c r="EY1298" s="108"/>
      <c r="EZ1298" s="108"/>
      <c r="FA1298" s="108"/>
      <c r="FB1298" s="108"/>
      <c r="FC1298" s="108"/>
      <c r="FD1298" s="108"/>
      <c r="FE1298" s="108"/>
      <c r="FF1298" s="108"/>
      <c r="FG1298" s="108"/>
      <c r="FH1298" s="108"/>
      <c r="FI1298" s="108"/>
      <c r="FJ1298" s="108"/>
      <c r="FK1298" s="108"/>
      <c r="FL1298" s="108"/>
      <c r="FM1298" s="108"/>
      <c r="FN1298" s="108"/>
      <c r="FO1298" s="108"/>
      <c r="FP1298" s="108"/>
      <c r="FQ1298" s="108"/>
      <c r="FR1298" s="108"/>
      <c r="FS1298" s="108"/>
      <c r="FT1298" s="108"/>
      <c r="FU1298" s="108"/>
      <c r="FV1298" s="108"/>
      <c r="FW1298" s="108"/>
      <c r="FX1298" s="108"/>
      <c r="FY1298" s="108"/>
      <c r="FZ1298" s="108"/>
      <c r="GA1298" s="108"/>
      <c r="GB1298" s="108"/>
      <c r="GC1298" s="108"/>
      <c r="GD1298" s="108"/>
      <c r="GE1298" s="108"/>
      <c r="GF1298" s="108"/>
      <c r="GG1298" s="108"/>
      <c r="GH1298" s="108"/>
      <c r="GI1298" s="108"/>
      <c r="GJ1298" s="108"/>
      <c r="GK1298" s="108"/>
      <c r="GL1298" s="108"/>
      <c r="GM1298" s="108"/>
      <c r="GN1298" s="108"/>
      <c r="GO1298" s="108"/>
      <c r="GP1298" s="108"/>
      <c r="GQ1298" s="108"/>
      <c r="GR1298" s="108"/>
      <c r="GS1298" s="108"/>
      <c r="GT1298" s="108"/>
      <c r="GU1298" s="108"/>
      <c r="GV1298" s="108"/>
      <c r="GW1298" s="108"/>
      <c r="GX1298" s="108"/>
      <c r="GY1298" s="108"/>
      <c r="GZ1298" s="108"/>
      <c r="HA1298" s="108"/>
      <c r="HB1298" s="108"/>
      <c r="HC1298" s="108"/>
      <c r="HD1298" s="108"/>
      <c r="HE1298" s="108"/>
      <c r="HF1298" s="108"/>
      <c r="HG1298" s="108"/>
      <c r="HH1298" s="108"/>
      <c r="HI1298" s="108"/>
      <c r="HJ1298" s="108"/>
      <c r="HK1298" s="108"/>
      <c r="HL1298" s="108"/>
      <c r="HM1298" s="108"/>
      <c r="HN1298" s="108"/>
      <c r="HO1298" s="108"/>
      <c r="HP1298" s="108"/>
      <c r="HQ1298" s="108"/>
      <c r="HR1298" s="108"/>
      <c r="HS1298" s="108"/>
      <c r="HT1298" s="108"/>
      <c r="HU1298" s="108"/>
      <c r="HV1298" s="108"/>
      <c r="HW1298" s="108"/>
      <c r="HX1298" s="108"/>
      <c r="HY1298" s="108"/>
      <c r="HZ1298" s="108"/>
      <c r="IA1298" s="108"/>
      <c r="IB1298" s="108"/>
      <c r="IC1298" s="108"/>
      <c r="ID1298" s="108"/>
      <c r="IE1298" s="108"/>
      <c r="IF1298" s="108"/>
      <c r="IG1298" s="108"/>
      <c r="IH1298" s="108"/>
      <c r="II1298" s="108"/>
      <c r="IJ1298" s="108"/>
      <c r="IK1298" s="108"/>
      <c r="IL1298" s="108"/>
      <c r="IM1298" s="108"/>
      <c r="IN1298" s="108"/>
      <c r="IO1298" s="108"/>
      <c r="IP1298" s="108"/>
      <c r="IQ1298" s="108"/>
      <c r="IR1298" s="108"/>
      <c r="IS1298" s="108"/>
      <c r="IT1298" s="108"/>
      <c r="IU1298" s="108"/>
      <c r="IV1298" s="108"/>
    </row>
    <row r="1299" spans="1:256" s="108" customFormat="1" x14ac:dyDescent="0.2">
      <c r="A1299" s="108" t="s">
        <v>156</v>
      </c>
      <c r="B1299" s="108" t="s">
        <v>556</v>
      </c>
      <c r="C1299" s="108" t="s">
        <v>3491</v>
      </c>
      <c r="D1299" s="123">
        <v>35256</v>
      </c>
      <c r="E1299" s="116" t="s">
        <v>3492</v>
      </c>
      <c r="F1299" s="120" t="s">
        <v>301</v>
      </c>
      <c r="G1299" s="120" t="s">
        <v>164</v>
      </c>
      <c r="H1299" s="108" t="s">
        <v>156</v>
      </c>
      <c r="I1299" s="108" t="s">
        <v>556</v>
      </c>
      <c r="J1299" s="120" t="s">
        <v>164</v>
      </c>
      <c r="K1299" s="108" t="s">
        <v>156</v>
      </c>
      <c r="L1299" s="108" t="s">
        <v>556</v>
      </c>
      <c r="M1299" s="120" t="s">
        <v>141</v>
      </c>
      <c r="N1299" s="108" t="s">
        <v>156</v>
      </c>
      <c r="O1299" s="108" t="s">
        <v>556</v>
      </c>
      <c r="P1299" s="120" t="s">
        <v>164</v>
      </c>
      <c r="Q1299" s="108" t="s">
        <v>162</v>
      </c>
      <c r="R1299" s="108" t="s">
        <v>556</v>
      </c>
      <c r="S1299" s="120" t="s">
        <v>511</v>
      </c>
      <c r="T1299" s="108" t="s">
        <v>156</v>
      </c>
      <c r="U1299" s="108" t="s">
        <v>556</v>
      </c>
      <c r="V1299" s="120" t="s">
        <v>141</v>
      </c>
      <c r="W1299" s="108" t="s">
        <v>168</v>
      </c>
      <c r="X1299" s="108" t="s">
        <v>556</v>
      </c>
      <c r="Y1299" s="120" t="s">
        <v>183</v>
      </c>
      <c r="Z1299" s="108" t="s">
        <v>162</v>
      </c>
      <c r="AA1299" s="108" t="s">
        <v>556</v>
      </c>
      <c r="AB1299" s="120" t="s">
        <v>161</v>
      </c>
      <c r="AC1299" s="108" t="s">
        <v>162</v>
      </c>
      <c r="AD1299" s="108" t="s">
        <v>556</v>
      </c>
      <c r="AE1299" s="120" t="s">
        <v>205</v>
      </c>
    </row>
    <row r="1300" spans="1:256" s="108" customFormat="1" x14ac:dyDescent="0.2">
      <c r="A1300" t="s">
        <v>575</v>
      </c>
      <c r="B1300" t="s">
        <v>396</v>
      </c>
      <c r="C1300" s="108" t="s">
        <v>2271</v>
      </c>
      <c r="D1300" s="123">
        <v>35194</v>
      </c>
      <c r="E1300" s="109" t="s">
        <v>361</v>
      </c>
      <c r="F1300" s="109" t="s">
        <v>362</v>
      </c>
      <c r="G1300" s="120" t="s">
        <v>247</v>
      </c>
      <c r="H1300" s="108" t="s">
        <v>315</v>
      </c>
      <c r="I1300" s="109" t="s">
        <v>396</v>
      </c>
      <c r="J1300" s="109" t="s">
        <v>241</v>
      </c>
      <c r="K1300" s="108" t="s">
        <v>575</v>
      </c>
      <c r="L1300" s="109" t="s">
        <v>396</v>
      </c>
      <c r="M1300" s="109" t="s">
        <v>240</v>
      </c>
      <c r="N1300" s="108" t="s">
        <v>575</v>
      </c>
      <c r="O1300" s="109" t="s">
        <v>396</v>
      </c>
      <c r="P1300" s="109" t="s">
        <v>247</v>
      </c>
      <c r="Q1300" s="108" t="s">
        <v>315</v>
      </c>
      <c r="R1300" s="109" t="s">
        <v>396</v>
      </c>
      <c r="S1300" s="109" t="s">
        <v>269</v>
      </c>
      <c r="T1300" s="108" t="s">
        <v>575</v>
      </c>
      <c r="U1300" s="109" t="s">
        <v>396</v>
      </c>
      <c r="V1300" s="109" t="s">
        <v>744</v>
      </c>
      <c r="W1300" s="108" t="s">
        <v>575</v>
      </c>
      <c r="X1300" s="109" t="s">
        <v>396</v>
      </c>
      <c r="Y1300" s="109" t="s">
        <v>240</v>
      </c>
      <c r="Z1300" s="108" t="s">
        <v>288</v>
      </c>
      <c r="AA1300" s="109" t="s">
        <v>396</v>
      </c>
      <c r="AB1300" s="109" t="s">
        <v>247</v>
      </c>
      <c r="AD1300" s="109"/>
      <c r="AE1300" s="109"/>
      <c r="AG1300" s="109"/>
      <c r="AH1300" s="109"/>
      <c r="AJ1300" s="109"/>
      <c r="AK1300" s="109"/>
      <c r="AM1300" s="109"/>
      <c r="AN1300" s="109"/>
      <c r="AP1300" s="109"/>
      <c r="AQ1300" s="109"/>
      <c r="AS1300" s="109"/>
      <c r="AT1300" s="109"/>
      <c r="AV1300" s="109"/>
      <c r="AW1300" s="109"/>
      <c r="AY1300" s="109"/>
      <c r="AZ1300" s="109"/>
    </row>
    <row r="1301" spans="1:256" s="108" customFormat="1" x14ac:dyDescent="0.2">
      <c r="A1301" s="108" t="s">
        <v>501</v>
      </c>
      <c r="B1301" s="108" t="s">
        <v>215</v>
      </c>
      <c r="C1301" s="108" t="s">
        <v>3976</v>
      </c>
      <c r="D1301" s="123">
        <v>37503</v>
      </c>
      <c r="E1301" s="109" t="s">
        <v>3181</v>
      </c>
      <c r="F1301" s="120"/>
      <c r="G1301" s="120"/>
      <c r="J1301" s="120"/>
      <c r="M1301" s="120"/>
      <c r="P1301" s="120"/>
      <c r="S1301" s="120"/>
      <c r="V1301" s="120"/>
      <c r="Y1301" s="120"/>
      <c r="AB1301" s="120"/>
      <c r="AE1301" s="120"/>
    </row>
    <row r="1302" spans="1:256" s="108" customFormat="1" x14ac:dyDescent="0.2">
      <c r="A1302" s="108" t="s">
        <v>329</v>
      </c>
      <c r="B1302" s="108" t="s">
        <v>81</v>
      </c>
      <c r="C1302" s="108" t="s">
        <v>5117</v>
      </c>
      <c r="D1302" s="123">
        <v>37908</v>
      </c>
      <c r="E1302" s="109" t="s">
        <v>5118</v>
      </c>
      <c r="F1302" s="120"/>
      <c r="G1302" s="120" t="s">
        <v>266</v>
      </c>
      <c r="J1302" s="120"/>
      <c r="M1302" s="120"/>
      <c r="P1302" s="120"/>
      <c r="S1302" s="120"/>
      <c r="V1302" s="120"/>
      <c r="Y1302" s="120"/>
      <c r="AB1302" s="120"/>
      <c r="AE1302" s="120"/>
    </row>
    <row r="1303" spans="1:256" s="108" customFormat="1" x14ac:dyDescent="0.2">
      <c r="A1303" s="108" t="s">
        <v>315</v>
      </c>
      <c r="B1303" s="108" t="s">
        <v>396</v>
      </c>
      <c r="C1303" s="108" t="s">
        <v>5119</v>
      </c>
      <c r="D1303" s="123">
        <v>37326</v>
      </c>
      <c r="E1303" s="109" t="s">
        <v>4435</v>
      </c>
      <c r="F1303" s="120"/>
      <c r="G1303" s="120" t="s">
        <v>266</v>
      </c>
      <c r="J1303" s="120"/>
      <c r="M1303" s="120"/>
      <c r="P1303" s="120"/>
      <c r="S1303" s="120"/>
      <c r="V1303" s="120"/>
      <c r="Y1303" s="120"/>
      <c r="AB1303" s="120"/>
      <c r="AE1303" s="120"/>
    </row>
    <row r="1304" spans="1:256" s="108" customFormat="1" x14ac:dyDescent="0.2">
      <c r="C1304" s="108" t="s">
        <v>3812</v>
      </c>
      <c r="D1304" s="123">
        <v>34470</v>
      </c>
      <c r="E1304" s="116" t="s">
        <v>884</v>
      </c>
      <c r="F1304" s="120" t="s">
        <v>677</v>
      </c>
      <c r="G1304" s="120"/>
      <c r="H1304" s="108" t="s">
        <v>238</v>
      </c>
      <c r="I1304" s="108" t="s">
        <v>105</v>
      </c>
      <c r="J1304" s="120" t="s">
        <v>240</v>
      </c>
      <c r="K1304" s="108" t="s">
        <v>555</v>
      </c>
      <c r="L1304" s="108" t="s">
        <v>105</v>
      </c>
      <c r="M1304" s="120" t="s">
        <v>598</v>
      </c>
      <c r="N1304" s="108" t="s">
        <v>555</v>
      </c>
      <c r="O1304" s="108" t="s">
        <v>242</v>
      </c>
      <c r="P1304" s="120" t="s">
        <v>161</v>
      </c>
      <c r="Q1304" s="108" t="s">
        <v>194</v>
      </c>
      <c r="R1304" s="108" t="s">
        <v>242</v>
      </c>
      <c r="S1304" s="120" t="s">
        <v>249</v>
      </c>
      <c r="T1304" s="108" t="s">
        <v>238</v>
      </c>
      <c r="U1304" s="108" t="s">
        <v>242</v>
      </c>
      <c r="V1304" s="120" t="s">
        <v>266</v>
      </c>
      <c r="Y1304" s="120"/>
      <c r="AB1304" s="120"/>
      <c r="AE1304" s="120"/>
    </row>
    <row r="1305" spans="1:256" ht="12.75" customHeight="1" x14ac:dyDescent="0.2">
      <c r="A1305" s="108" t="s">
        <v>238</v>
      </c>
      <c r="B1305" s="108" t="s">
        <v>252</v>
      </c>
      <c r="C1305" s="108" t="s">
        <v>1057</v>
      </c>
      <c r="D1305" s="123">
        <v>34869</v>
      </c>
      <c r="E1305" s="109" t="s">
        <v>361</v>
      </c>
      <c r="F1305" s="109" t="s">
        <v>361</v>
      </c>
      <c r="G1305" s="120" t="s">
        <v>247</v>
      </c>
      <c r="H1305" s="108" t="s">
        <v>238</v>
      </c>
      <c r="I1305" s="109" t="s">
        <v>434</v>
      </c>
      <c r="J1305" s="109" t="s">
        <v>240</v>
      </c>
      <c r="K1305" s="108" t="s">
        <v>905</v>
      </c>
      <c r="L1305" s="109" t="s">
        <v>434</v>
      </c>
      <c r="M1305" s="109" t="s">
        <v>240</v>
      </c>
      <c r="N1305" s="108"/>
      <c r="O1305" s="109"/>
      <c r="P1305" s="109"/>
      <c r="Q1305" s="108" t="s">
        <v>555</v>
      </c>
      <c r="R1305" s="109" t="s">
        <v>434</v>
      </c>
      <c r="S1305" s="109" t="s">
        <v>1058</v>
      </c>
      <c r="T1305" s="108" t="s">
        <v>1913</v>
      </c>
      <c r="U1305" s="109" t="s">
        <v>434</v>
      </c>
      <c r="V1305" s="109" t="s">
        <v>269</v>
      </c>
      <c r="W1305" s="108" t="s">
        <v>1056</v>
      </c>
      <c r="X1305" s="109"/>
      <c r="Y1305" s="109"/>
      <c r="Z1305" s="108" t="s">
        <v>905</v>
      </c>
      <c r="AA1305" s="109" t="s">
        <v>434</v>
      </c>
      <c r="AB1305" s="109" t="s">
        <v>241</v>
      </c>
      <c r="AC1305" s="108"/>
      <c r="AD1305" s="109"/>
      <c r="AE1305" s="109"/>
      <c r="AF1305" s="108"/>
      <c r="AG1305" s="109"/>
      <c r="AH1305" s="109"/>
      <c r="AI1305" s="108"/>
      <c r="AJ1305" s="109"/>
      <c r="AK1305" s="109"/>
      <c r="AL1305" s="108"/>
      <c r="AM1305" s="109"/>
      <c r="AN1305" s="109"/>
      <c r="AO1305" s="108"/>
      <c r="AP1305" s="109"/>
      <c r="AQ1305" s="109"/>
      <c r="AR1305" s="108"/>
      <c r="AS1305" s="109"/>
      <c r="AT1305" s="109"/>
      <c r="AU1305" s="108"/>
      <c r="AV1305" s="109"/>
      <c r="AW1305" s="109"/>
      <c r="AX1305" s="108"/>
      <c r="AY1305" s="109"/>
      <c r="AZ1305" s="109"/>
      <c r="BA1305" s="108"/>
      <c r="BB1305" s="108"/>
      <c r="BC1305" s="108"/>
      <c r="BD1305" s="108"/>
      <c r="BE1305" s="108"/>
      <c r="BF1305" s="108"/>
      <c r="BG1305" s="108"/>
      <c r="BH1305" s="108"/>
      <c r="BI1305" s="108"/>
      <c r="BJ1305" s="108"/>
      <c r="BK1305" s="108"/>
      <c r="BL1305" s="108"/>
      <c r="BM1305" s="108"/>
      <c r="BN1305" s="108"/>
      <c r="BO1305" s="108"/>
      <c r="BP1305" s="108"/>
      <c r="BQ1305" s="108"/>
      <c r="BR1305" s="108"/>
      <c r="BS1305" s="108"/>
      <c r="BT1305" s="108"/>
      <c r="BU1305" s="108"/>
      <c r="BV1305" s="108"/>
      <c r="BW1305" s="108"/>
      <c r="BX1305" s="108"/>
      <c r="BY1305" s="108"/>
      <c r="BZ1305" s="108"/>
      <c r="CA1305" s="108"/>
      <c r="CB1305" s="108"/>
      <c r="CC1305" s="108"/>
      <c r="CD1305" s="108"/>
      <c r="CE1305" s="108"/>
      <c r="CF1305" s="108"/>
      <c r="CG1305" s="108"/>
      <c r="CH1305" s="108"/>
      <c r="CI1305" s="108"/>
      <c r="CJ1305" s="108"/>
      <c r="CK1305" s="108"/>
      <c r="CL1305" s="108"/>
      <c r="CM1305" s="108"/>
      <c r="CN1305" s="108"/>
      <c r="CO1305" s="108"/>
      <c r="CP1305" s="108"/>
      <c r="CQ1305" s="108"/>
      <c r="CR1305" s="108"/>
      <c r="CS1305" s="108"/>
      <c r="CT1305" s="108"/>
      <c r="CU1305" s="108"/>
      <c r="CV1305" s="108"/>
      <c r="CW1305" s="108"/>
      <c r="CX1305" s="108"/>
      <c r="CY1305" s="108"/>
      <c r="CZ1305" s="108"/>
      <c r="DA1305" s="108"/>
      <c r="DB1305" s="108"/>
      <c r="DC1305" s="108"/>
      <c r="DD1305" s="108"/>
      <c r="DE1305" s="108"/>
      <c r="DF1305" s="108"/>
      <c r="DG1305" s="108"/>
      <c r="DH1305" s="108"/>
      <c r="DI1305" s="108"/>
      <c r="DJ1305" s="108"/>
      <c r="DK1305" s="108"/>
      <c r="DL1305" s="108"/>
      <c r="DM1305" s="108"/>
      <c r="DN1305" s="108"/>
      <c r="DO1305" s="108"/>
      <c r="DP1305" s="108"/>
      <c r="DQ1305" s="108"/>
      <c r="DR1305" s="108"/>
      <c r="DS1305" s="108"/>
      <c r="DT1305" s="108"/>
      <c r="DU1305" s="108"/>
      <c r="DV1305" s="108"/>
      <c r="DW1305" s="108"/>
      <c r="DX1305" s="108"/>
      <c r="DY1305" s="108"/>
      <c r="DZ1305" s="108"/>
      <c r="EA1305" s="108"/>
      <c r="EB1305" s="108"/>
      <c r="EC1305" s="108"/>
      <c r="ED1305" s="108"/>
      <c r="EE1305" s="108"/>
      <c r="EF1305" s="108"/>
      <c r="EG1305" s="108"/>
      <c r="EH1305" s="108"/>
      <c r="EI1305" s="108"/>
      <c r="EJ1305" s="108"/>
      <c r="EK1305" s="108"/>
      <c r="EL1305" s="108"/>
      <c r="EM1305" s="108"/>
      <c r="EN1305" s="108"/>
      <c r="EO1305" s="108"/>
      <c r="EP1305" s="108"/>
      <c r="EQ1305" s="108"/>
      <c r="ER1305" s="108"/>
      <c r="ES1305" s="108"/>
      <c r="ET1305" s="108"/>
      <c r="EU1305" s="108"/>
      <c r="EV1305" s="108"/>
      <c r="EW1305" s="108"/>
      <c r="EX1305" s="108"/>
      <c r="EY1305" s="108"/>
      <c r="EZ1305" s="108"/>
      <c r="FA1305" s="108"/>
      <c r="FB1305" s="108"/>
      <c r="FC1305" s="108"/>
      <c r="FD1305" s="108"/>
      <c r="FE1305" s="108"/>
      <c r="FF1305" s="108"/>
      <c r="FG1305" s="108"/>
      <c r="FH1305" s="108"/>
      <c r="FI1305" s="108"/>
      <c r="FJ1305" s="108"/>
      <c r="FK1305" s="108"/>
      <c r="FL1305" s="108"/>
      <c r="FM1305" s="108"/>
      <c r="FN1305" s="108"/>
      <c r="FO1305" s="108"/>
      <c r="FP1305" s="108"/>
      <c r="FQ1305" s="108"/>
      <c r="FR1305" s="108"/>
      <c r="FS1305" s="108"/>
      <c r="FT1305" s="108"/>
      <c r="FU1305" s="108"/>
      <c r="FV1305" s="108"/>
      <c r="FW1305" s="108"/>
      <c r="FX1305" s="108"/>
      <c r="FY1305" s="108"/>
      <c r="FZ1305" s="108"/>
      <c r="GA1305" s="108"/>
      <c r="GB1305" s="108"/>
      <c r="GC1305" s="108"/>
      <c r="GD1305" s="108"/>
      <c r="GE1305" s="108"/>
      <c r="GF1305" s="108"/>
      <c r="GG1305" s="108"/>
      <c r="GH1305" s="108"/>
      <c r="GI1305" s="108"/>
      <c r="GJ1305" s="108"/>
      <c r="GK1305" s="108"/>
      <c r="GL1305" s="108"/>
      <c r="GM1305" s="108"/>
      <c r="GN1305" s="108"/>
      <c r="GO1305" s="108"/>
      <c r="GP1305" s="108"/>
      <c r="GQ1305" s="108"/>
      <c r="GR1305" s="108"/>
      <c r="GS1305" s="108"/>
      <c r="GT1305" s="108"/>
      <c r="GU1305" s="108"/>
      <c r="GV1305" s="108"/>
      <c r="GW1305" s="108"/>
      <c r="GX1305" s="108"/>
      <c r="GY1305" s="108"/>
      <c r="GZ1305" s="108"/>
      <c r="HA1305" s="108"/>
      <c r="HB1305" s="108"/>
      <c r="HC1305" s="108"/>
      <c r="HD1305" s="108"/>
      <c r="HE1305" s="108"/>
      <c r="HF1305" s="108"/>
      <c r="HG1305" s="108"/>
      <c r="HH1305" s="108"/>
      <c r="HI1305" s="108"/>
      <c r="HJ1305" s="108"/>
      <c r="HK1305" s="108"/>
      <c r="HL1305" s="108"/>
      <c r="HM1305" s="108"/>
      <c r="HN1305" s="108"/>
      <c r="HO1305" s="108"/>
      <c r="HP1305" s="108"/>
      <c r="HQ1305" s="108"/>
      <c r="HR1305" s="108"/>
      <c r="HS1305" s="108"/>
      <c r="HT1305" s="108"/>
      <c r="HU1305" s="108"/>
      <c r="HV1305" s="108"/>
      <c r="HW1305" s="108"/>
      <c r="HX1305" s="108"/>
      <c r="HY1305" s="108"/>
      <c r="HZ1305" s="108"/>
      <c r="IA1305" s="108"/>
      <c r="IB1305" s="108"/>
      <c r="IC1305" s="108"/>
      <c r="ID1305" s="108"/>
      <c r="IE1305" s="108"/>
      <c r="IF1305" s="108"/>
      <c r="IG1305" s="108"/>
      <c r="IH1305" s="108"/>
      <c r="II1305" s="108"/>
      <c r="IJ1305" s="108"/>
      <c r="IK1305" s="108"/>
      <c r="IL1305" s="108"/>
      <c r="IM1305" s="108"/>
      <c r="IN1305" s="108"/>
      <c r="IO1305" s="108"/>
      <c r="IP1305" s="108"/>
      <c r="IQ1305" s="108"/>
      <c r="IR1305" s="108"/>
      <c r="IS1305" s="108"/>
      <c r="IT1305" s="108"/>
      <c r="IU1305" s="108"/>
      <c r="IV1305" s="108"/>
    </row>
    <row r="1306" spans="1:256" s="108" customFormat="1" x14ac:dyDescent="0.2">
      <c r="A1306" s="108" t="s">
        <v>265</v>
      </c>
      <c r="B1306" s="108" t="s">
        <v>396</v>
      </c>
      <c r="C1306" s="108" t="s">
        <v>2606</v>
      </c>
      <c r="D1306" s="123">
        <v>36856</v>
      </c>
      <c r="E1306" s="109" t="s">
        <v>506</v>
      </c>
      <c r="F1306" s="120"/>
      <c r="G1306" s="120" t="s">
        <v>266</v>
      </c>
      <c r="H1306" s="108" t="s">
        <v>202</v>
      </c>
      <c r="I1306" s="108" t="s">
        <v>396</v>
      </c>
      <c r="J1306" s="120" t="s">
        <v>241</v>
      </c>
      <c r="M1306" s="120"/>
      <c r="P1306" s="120"/>
      <c r="S1306" s="120"/>
      <c r="V1306" s="120"/>
      <c r="Y1306" s="120"/>
      <c r="AB1306" s="120"/>
      <c r="AE1306" s="120"/>
    </row>
    <row r="1307" spans="1:256" s="108" customFormat="1" x14ac:dyDescent="0.2">
      <c r="A1307" s="108" t="s">
        <v>340</v>
      </c>
      <c r="B1307" s="108" t="s">
        <v>118</v>
      </c>
      <c r="C1307" s="108" t="s">
        <v>3208</v>
      </c>
      <c r="D1307" s="123">
        <v>36106</v>
      </c>
      <c r="E1307" s="109" t="s">
        <v>477</v>
      </c>
      <c r="F1307" s="120"/>
      <c r="G1307" s="120" t="s">
        <v>632</v>
      </c>
      <c r="H1307" s="108" t="s">
        <v>340</v>
      </c>
      <c r="I1307" s="108" t="s">
        <v>118</v>
      </c>
      <c r="J1307" s="120" t="s">
        <v>617</v>
      </c>
      <c r="M1307" s="120"/>
      <c r="P1307" s="120"/>
      <c r="S1307" s="120"/>
      <c r="V1307" s="120"/>
      <c r="Y1307" s="120"/>
      <c r="AB1307" s="120"/>
      <c r="AE1307" s="120"/>
    </row>
    <row r="1308" spans="1:256" s="108" customFormat="1" x14ac:dyDescent="0.2">
      <c r="A1308" s="120" t="s">
        <v>397</v>
      </c>
      <c r="B1308" s="120" t="s">
        <v>275</v>
      </c>
      <c r="C1308" s="108" t="s">
        <v>3439</v>
      </c>
      <c r="D1308" s="123">
        <v>37056</v>
      </c>
      <c r="E1308" s="109" t="s">
        <v>295</v>
      </c>
      <c r="F1308" s="109" t="s">
        <v>295</v>
      </c>
      <c r="G1308" s="120" t="s">
        <v>398</v>
      </c>
      <c r="H1308" s="108" t="s">
        <v>409</v>
      </c>
      <c r="I1308" s="108" t="s">
        <v>275</v>
      </c>
      <c r="J1308" s="120" t="s">
        <v>389</v>
      </c>
      <c r="M1308" s="120"/>
      <c r="P1308" s="120"/>
      <c r="S1308" s="120"/>
      <c r="V1308" s="120"/>
      <c r="Y1308" s="120"/>
      <c r="AB1308" s="120"/>
      <c r="AE1308" s="120"/>
    </row>
    <row r="1309" spans="1:256" s="108" customFormat="1" x14ac:dyDescent="0.2">
      <c r="A1309" s="108" t="s">
        <v>298</v>
      </c>
      <c r="B1309" s="108" t="s">
        <v>275</v>
      </c>
      <c r="C1309" s="108" t="s">
        <v>3617</v>
      </c>
      <c r="D1309" s="123">
        <v>34153</v>
      </c>
      <c r="E1309" s="109" t="s">
        <v>1275</v>
      </c>
      <c r="F1309" s="109" t="s">
        <v>381</v>
      </c>
      <c r="G1309" s="120" t="s">
        <v>269</v>
      </c>
      <c r="H1309" s="108" t="s">
        <v>284</v>
      </c>
      <c r="I1309" s="116" t="s">
        <v>275</v>
      </c>
      <c r="J1309" s="120" t="s">
        <v>273</v>
      </c>
      <c r="K1309" s="108" t="s">
        <v>298</v>
      </c>
      <c r="L1309" s="116" t="s">
        <v>275</v>
      </c>
      <c r="M1309" s="120" t="s">
        <v>339</v>
      </c>
      <c r="N1309" s="108" t="s">
        <v>315</v>
      </c>
      <c r="O1309" s="116" t="s">
        <v>432</v>
      </c>
      <c r="P1309" s="120" t="s">
        <v>266</v>
      </c>
      <c r="Q1309" s="108" t="s">
        <v>315</v>
      </c>
      <c r="R1309" s="116" t="s">
        <v>432</v>
      </c>
      <c r="S1309" s="120" t="s">
        <v>247</v>
      </c>
      <c r="T1309" s="108" t="s">
        <v>315</v>
      </c>
      <c r="U1309" s="116" t="s">
        <v>432</v>
      </c>
      <c r="V1309" s="120" t="s">
        <v>247</v>
      </c>
      <c r="W1309" s="108" t="s">
        <v>315</v>
      </c>
      <c r="X1309" s="116" t="s">
        <v>432</v>
      </c>
      <c r="Y1309" s="120" t="s">
        <v>247</v>
      </c>
      <c r="Z1309" s="108" t="s">
        <v>1056</v>
      </c>
      <c r="AA1309" s="116"/>
      <c r="AB1309" s="120"/>
      <c r="AC1309" s="108" t="s">
        <v>284</v>
      </c>
      <c r="AD1309" s="116" t="s">
        <v>396</v>
      </c>
      <c r="AE1309" s="120" t="s">
        <v>754</v>
      </c>
      <c r="AF1309" s="108" t="s">
        <v>284</v>
      </c>
      <c r="AG1309" s="116" t="s">
        <v>396</v>
      </c>
      <c r="AH1309" s="120" t="s">
        <v>339</v>
      </c>
      <c r="AI1309" s="108" t="s">
        <v>288</v>
      </c>
      <c r="AJ1309" s="116" t="s">
        <v>396</v>
      </c>
      <c r="AK1309" s="120" t="s">
        <v>241</v>
      </c>
      <c r="AM1309" s="116"/>
      <c r="AN1309" s="120"/>
      <c r="AP1309" s="116"/>
      <c r="AQ1309" s="120"/>
      <c r="AS1309" s="116"/>
      <c r="AT1309" s="120"/>
      <c r="AV1309" s="116"/>
      <c r="AW1309" s="120"/>
      <c r="AY1309" s="116"/>
      <c r="AZ1309" s="120"/>
    </row>
    <row r="1310" spans="1:256" s="108" customFormat="1" x14ac:dyDescent="0.2">
      <c r="A1310" s="108" t="s">
        <v>184</v>
      </c>
      <c r="B1310" s="108" t="s">
        <v>306</v>
      </c>
      <c r="C1310" s="108" t="s">
        <v>2890</v>
      </c>
      <c r="D1310" s="123">
        <v>35835</v>
      </c>
      <c r="E1310" s="116" t="s">
        <v>553</v>
      </c>
      <c r="F1310" s="120" t="s">
        <v>473</v>
      </c>
      <c r="G1310" s="120"/>
      <c r="H1310" s="108" t="s">
        <v>184</v>
      </c>
      <c r="I1310" s="108" t="s">
        <v>306</v>
      </c>
      <c r="J1310" s="120"/>
      <c r="K1310" s="108" t="s">
        <v>2691</v>
      </c>
      <c r="L1310" s="108" t="s">
        <v>232</v>
      </c>
      <c r="M1310" s="120"/>
      <c r="N1310" s="108" t="s">
        <v>2691</v>
      </c>
      <c r="O1310" s="108" t="s">
        <v>232</v>
      </c>
      <c r="P1310" s="120"/>
      <c r="Q1310" s="108" t="s">
        <v>94</v>
      </c>
      <c r="R1310" s="108" t="s">
        <v>232</v>
      </c>
      <c r="S1310" s="120" t="s">
        <v>2891</v>
      </c>
      <c r="V1310" s="120"/>
      <c r="Y1310" s="120"/>
      <c r="AB1310" s="120"/>
      <c r="AE1310" s="120"/>
    </row>
    <row r="1311" spans="1:256" s="108" customFormat="1" x14ac:dyDescent="0.2">
      <c r="A1311" s="108" t="s">
        <v>740</v>
      </c>
      <c r="B1311" s="108" t="s">
        <v>316</v>
      </c>
      <c r="C1311" s="108" t="s">
        <v>2634</v>
      </c>
      <c r="D1311" s="123">
        <v>35427</v>
      </c>
      <c r="E1311" s="109" t="s">
        <v>516</v>
      </c>
      <c r="F1311" s="109" t="s">
        <v>361</v>
      </c>
      <c r="G1311" s="120" t="s">
        <v>814</v>
      </c>
      <c r="H1311" s="108" t="s">
        <v>379</v>
      </c>
      <c r="I1311" s="109" t="s">
        <v>316</v>
      </c>
      <c r="J1311" s="109" t="s">
        <v>382</v>
      </c>
      <c r="L1311" s="109"/>
      <c r="M1311" s="109"/>
      <c r="N1311" s="108" t="s">
        <v>279</v>
      </c>
      <c r="O1311" s="109" t="s">
        <v>316</v>
      </c>
      <c r="P1311" s="109" t="s">
        <v>2168</v>
      </c>
      <c r="Q1311" s="108" t="s">
        <v>808</v>
      </c>
      <c r="R1311" s="109" t="s">
        <v>242</v>
      </c>
      <c r="S1311" s="109" t="s">
        <v>615</v>
      </c>
      <c r="T1311" s="108" t="s">
        <v>379</v>
      </c>
      <c r="U1311" s="109" t="s">
        <v>242</v>
      </c>
      <c r="V1311" s="109" t="s">
        <v>1411</v>
      </c>
      <c r="W1311" s="108" t="s">
        <v>379</v>
      </c>
      <c r="X1311" s="109" t="s">
        <v>242</v>
      </c>
      <c r="Y1311" s="109" t="s">
        <v>346</v>
      </c>
      <c r="Z1311" s="108" t="s">
        <v>379</v>
      </c>
      <c r="AA1311" s="109" t="s">
        <v>242</v>
      </c>
      <c r="AB1311" s="109" t="s">
        <v>809</v>
      </c>
      <c r="AD1311" s="109"/>
      <c r="AE1311" s="109"/>
      <c r="AG1311" s="109"/>
      <c r="AH1311" s="109"/>
      <c r="AJ1311" s="109"/>
      <c r="AK1311" s="109"/>
      <c r="AM1311" s="109"/>
      <c r="AN1311" s="109"/>
      <c r="AP1311" s="109"/>
      <c r="AQ1311" s="109"/>
      <c r="AS1311" s="109"/>
      <c r="AT1311" s="109"/>
      <c r="AV1311" s="109"/>
      <c r="AW1311" s="109"/>
      <c r="AY1311" s="109"/>
      <c r="AZ1311" s="109"/>
    </row>
    <row r="1312" spans="1:256" s="108" customFormat="1" x14ac:dyDescent="0.2">
      <c r="A1312" s="108" t="s">
        <v>80</v>
      </c>
      <c r="B1312" s="108" t="s">
        <v>583</v>
      </c>
      <c r="C1312" s="108" t="s">
        <v>1848</v>
      </c>
      <c r="D1312" s="123">
        <v>36039</v>
      </c>
      <c r="E1312" s="109" t="s">
        <v>180</v>
      </c>
      <c r="F1312" s="109" t="s">
        <v>114</v>
      </c>
      <c r="G1312" s="120" t="s">
        <v>1847</v>
      </c>
      <c r="H1312" s="108" t="s">
        <v>80</v>
      </c>
      <c r="I1312" s="116" t="s">
        <v>583</v>
      </c>
      <c r="J1312" s="120"/>
      <c r="K1312" s="108" t="s">
        <v>80</v>
      </c>
      <c r="L1312" s="116" t="s">
        <v>583</v>
      </c>
      <c r="M1312" s="120"/>
      <c r="O1312" s="116"/>
      <c r="P1312" s="120"/>
      <c r="R1312" s="116"/>
      <c r="S1312" s="120"/>
      <c r="U1312" s="116"/>
      <c r="V1312" s="120"/>
      <c r="X1312" s="116"/>
      <c r="Y1312" s="120"/>
      <c r="AA1312" s="116"/>
      <c r="AB1312" s="120"/>
      <c r="AD1312" s="116"/>
      <c r="AE1312" s="120"/>
      <c r="AG1312" s="116"/>
      <c r="AH1312" s="120"/>
      <c r="AJ1312" s="116"/>
      <c r="AK1312" s="120"/>
      <c r="AM1312" s="116"/>
      <c r="AN1312" s="120"/>
    </row>
    <row r="1313" spans="1:76" s="108" customFormat="1" x14ac:dyDescent="0.2">
      <c r="A1313" s="108" t="s">
        <v>340</v>
      </c>
      <c r="B1313" s="108" t="s">
        <v>316</v>
      </c>
      <c r="C1313" s="108" t="s">
        <v>5120</v>
      </c>
      <c r="D1313" s="123">
        <v>36160</v>
      </c>
      <c r="E1313" s="109" t="s">
        <v>477</v>
      </c>
      <c r="F1313" s="120"/>
      <c r="G1313" s="120" t="s">
        <v>823</v>
      </c>
      <c r="J1313" s="120"/>
      <c r="M1313" s="120"/>
      <c r="P1313" s="120"/>
      <c r="S1313" s="120"/>
      <c r="V1313" s="120"/>
      <c r="Y1313" s="120"/>
      <c r="AB1313" s="120"/>
      <c r="AE1313" s="120"/>
    </row>
    <row r="1314" spans="1:76" s="108" customFormat="1" x14ac:dyDescent="0.2">
      <c r="A1314" s="108" t="s">
        <v>329</v>
      </c>
      <c r="B1314" s="108" t="s">
        <v>118</v>
      </c>
      <c r="C1314" s="108" t="s">
        <v>1228</v>
      </c>
      <c r="D1314" s="123">
        <v>34274</v>
      </c>
      <c r="E1314" s="109" t="s">
        <v>452</v>
      </c>
      <c r="F1314" s="120"/>
      <c r="G1314" s="120" t="s">
        <v>241</v>
      </c>
      <c r="H1314" s="108" t="s">
        <v>315</v>
      </c>
      <c r="I1314" s="108" t="s">
        <v>118</v>
      </c>
      <c r="J1314" s="120" t="s">
        <v>266</v>
      </c>
      <c r="M1314" s="120"/>
      <c r="N1314" s="108" t="s">
        <v>329</v>
      </c>
      <c r="O1314" s="108" t="s">
        <v>432</v>
      </c>
      <c r="P1314" s="120" t="s">
        <v>241</v>
      </c>
      <c r="Q1314" s="108" t="s">
        <v>298</v>
      </c>
      <c r="R1314" s="108" t="s">
        <v>432</v>
      </c>
      <c r="S1314" s="120" t="s">
        <v>339</v>
      </c>
      <c r="T1314" s="108" t="s">
        <v>329</v>
      </c>
      <c r="U1314" s="108" t="s">
        <v>432</v>
      </c>
      <c r="V1314" s="120" t="s">
        <v>339</v>
      </c>
      <c r="W1314" s="108" t="s">
        <v>298</v>
      </c>
      <c r="X1314" s="108" t="s">
        <v>432</v>
      </c>
      <c r="Y1314" s="120" t="s">
        <v>241</v>
      </c>
      <c r="AB1314" s="120"/>
      <c r="AE1314" s="120"/>
    </row>
    <row r="1315" spans="1:76" s="108" customFormat="1" x14ac:dyDescent="0.2">
      <c r="A1315" s="108" t="s">
        <v>329</v>
      </c>
      <c r="B1315" s="108" t="s">
        <v>454</v>
      </c>
      <c r="C1315" s="108" t="s">
        <v>3182</v>
      </c>
      <c r="D1315" s="123">
        <v>36427</v>
      </c>
      <c r="E1315" s="116" t="s">
        <v>283</v>
      </c>
      <c r="F1315" s="120" t="s">
        <v>677</v>
      </c>
      <c r="G1315" s="120" t="s">
        <v>273</v>
      </c>
      <c r="H1315" s="108" t="s">
        <v>308</v>
      </c>
      <c r="I1315" s="108" t="s">
        <v>192</v>
      </c>
      <c r="J1315" s="120" t="s">
        <v>228</v>
      </c>
      <c r="K1315" s="108" t="s">
        <v>298</v>
      </c>
      <c r="L1315" s="108" t="s">
        <v>192</v>
      </c>
      <c r="M1315" s="120" t="s">
        <v>764</v>
      </c>
      <c r="N1315" s="108" t="s">
        <v>329</v>
      </c>
      <c r="O1315" s="108" t="s">
        <v>192</v>
      </c>
      <c r="P1315" s="120" t="s">
        <v>317</v>
      </c>
      <c r="Q1315" s="108" t="s">
        <v>298</v>
      </c>
      <c r="R1315" s="108" t="s">
        <v>192</v>
      </c>
      <c r="S1315" s="120" t="s">
        <v>339</v>
      </c>
      <c r="V1315" s="120"/>
      <c r="Y1315" s="120"/>
      <c r="AB1315" s="120"/>
      <c r="AE1315" s="120"/>
    </row>
    <row r="1316" spans="1:76" s="108" customFormat="1" x14ac:dyDescent="0.2">
      <c r="A1316" s="108" t="s">
        <v>308</v>
      </c>
      <c r="B1316" s="108" t="s">
        <v>195</v>
      </c>
      <c r="C1316" s="108" t="s">
        <v>2148</v>
      </c>
      <c r="D1316" s="123">
        <v>36020</v>
      </c>
      <c r="E1316" s="116" t="s">
        <v>473</v>
      </c>
      <c r="F1316" s="120" t="s">
        <v>553</v>
      </c>
      <c r="G1316" s="120" t="s">
        <v>248</v>
      </c>
      <c r="H1316" s="108" t="s">
        <v>575</v>
      </c>
      <c r="I1316" s="108" t="s">
        <v>195</v>
      </c>
      <c r="J1316" s="120" t="s">
        <v>317</v>
      </c>
      <c r="K1316" s="108" t="s">
        <v>575</v>
      </c>
      <c r="L1316" s="108" t="s">
        <v>195</v>
      </c>
      <c r="M1316" s="120" t="s">
        <v>228</v>
      </c>
      <c r="N1316" s="108" t="s">
        <v>313</v>
      </c>
      <c r="O1316" s="108" t="s">
        <v>195</v>
      </c>
      <c r="P1316" s="120" t="s">
        <v>224</v>
      </c>
      <c r="Q1316" s="108" t="s">
        <v>313</v>
      </c>
      <c r="R1316" s="108" t="s">
        <v>195</v>
      </c>
      <c r="S1316" s="120" t="s">
        <v>273</v>
      </c>
      <c r="V1316" s="120"/>
      <c r="Y1316" s="120"/>
      <c r="AB1316" s="120"/>
      <c r="AE1316" s="120"/>
    </row>
    <row r="1317" spans="1:76" s="108" customFormat="1" x14ac:dyDescent="0.2">
      <c r="A1317" s="120" t="s">
        <v>127</v>
      </c>
      <c r="B1317" s="120" t="s">
        <v>454</v>
      </c>
      <c r="C1317" s="108" t="s">
        <v>682</v>
      </c>
      <c r="D1317" s="123">
        <v>37410</v>
      </c>
      <c r="E1317" s="109" t="s">
        <v>2990</v>
      </c>
      <c r="F1317" s="120" t="s">
        <v>295</v>
      </c>
      <c r="G1317" s="120"/>
      <c r="H1317" s="108" t="s">
        <v>147</v>
      </c>
      <c r="I1317" s="108" t="s">
        <v>454</v>
      </c>
      <c r="J1317" s="120"/>
      <c r="M1317" s="120"/>
      <c r="P1317" s="120"/>
      <c r="S1317" s="120"/>
      <c r="V1317" s="120"/>
      <c r="Y1317" s="120"/>
      <c r="AB1317" s="120"/>
      <c r="AE1317" s="120"/>
    </row>
    <row r="1318" spans="1:76" s="108" customFormat="1" x14ac:dyDescent="0.2">
      <c r="A1318" s="108" t="s">
        <v>376</v>
      </c>
      <c r="B1318" s="108" t="s">
        <v>227</v>
      </c>
      <c r="C1318" s="108" t="s">
        <v>736</v>
      </c>
      <c r="D1318" s="123">
        <v>34279</v>
      </c>
      <c r="E1318" s="109" t="s">
        <v>654</v>
      </c>
      <c r="F1318" s="108" t="s">
        <v>536</v>
      </c>
      <c r="G1318" s="120" t="s">
        <v>735</v>
      </c>
      <c r="H1318" s="108" t="s">
        <v>308</v>
      </c>
      <c r="I1318" s="108" t="s">
        <v>261</v>
      </c>
      <c r="J1318" s="109" t="s">
        <v>201</v>
      </c>
      <c r="K1318" s="108" t="s">
        <v>329</v>
      </c>
      <c r="L1318" s="108" t="s">
        <v>261</v>
      </c>
      <c r="M1318" s="109" t="s">
        <v>269</v>
      </c>
      <c r="N1318" s="108" t="s">
        <v>329</v>
      </c>
      <c r="O1318" s="108" t="s">
        <v>261</v>
      </c>
      <c r="P1318" s="109" t="s">
        <v>339</v>
      </c>
      <c r="Q1318" s="108" t="s">
        <v>329</v>
      </c>
      <c r="R1318" s="108" t="s">
        <v>261</v>
      </c>
      <c r="S1318" s="109" t="s">
        <v>738</v>
      </c>
      <c r="T1318" s="108" t="s">
        <v>284</v>
      </c>
      <c r="U1318" s="108" t="s">
        <v>261</v>
      </c>
      <c r="V1318" s="109" t="s">
        <v>738</v>
      </c>
      <c r="W1318" s="108" t="s">
        <v>329</v>
      </c>
      <c r="X1318" s="108" t="s">
        <v>396</v>
      </c>
      <c r="Y1318" s="109" t="s">
        <v>317</v>
      </c>
      <c r="Z1318" s="108" t="s">
        <v>308</v>
      </c>
      <c r="AA1318" s="108" t="s">
        <v>556</v>
      </c>
      <c r="AB1318" s="109" t="s">
        <v>203</v>
      </c>
      <c r="AC1318" s="108" t="s">
        <v>329</v>
      </c>
      <c r="AD1318" s="108" t="s">
        <v>556</v>
      </c>
      <c r="AE1318" s="109" t="s">
        <v>228</v>
      </c>
      <c r="AF1318" s="108" t="s">
        <v>740</v>
      </c>
      <c r="AG1318" s="108" t="s">
        <v>556</v>
      </c>
      <c r="AH1318" s="109" t="s">
        <v>741</v>
      </c>
    </row>
    <row r="1319" spans="1:76" s="108" customFormat="1" x14ac:dyDescent="0.2">
      <c r="A1319" s="108" t="s">
        <v>315</v>
      </c>
      <c r="B1319" s="108" t="s">
        <v>242</v>
      </c>
      <c r="C1319" s="108" t="s">
        <v>1078</v>
      </c>
      <c r="D1319" s="123">
        <v>36763</v>
      </c>
      <c r="E1319" s="109" t="s">
        <v>99</v>
      </c>
      <c r="F1319" s="120" t="s">
        <v>338</v>
      </c>
      <c r="G1319" s="120" t="s">
        <v>339</v>
      </c>
      <c r="H1319" s="108" t="s">
        <v>288</v>
      </c>
      <c r="I1319" s="108" t="s">
        <v>242</v>
      </c>
      <c r="J1319" s="120" t="s">
        <v>247</v>
      </c>
      <c r="K1319" s="108" t="s">
        <v>315</v>
      </c>
      <c r="L1319" s="108" t="s">
        <v>242</v>
      </c>
      <c r="M1319" s="120" t="s">
        <v>241</v>
      </c>
      <c r="N1319" s="108" t="s">
        <v>315</v>
      </c>
      <c r="O1319" s="108" t="s">
        <v>242</v>
      </c>
      <c r="P1319" s="120" t="s">
        <v>241</v>
      </c>
      <c r="S1319" s="120"/>
      <c r="V1319" s="120"/>
      <c r="Y1319" s="120"/>
      <c r="AB1319" s="120"/>
      <c r="AE1319" s="120"/>
    </row>
    <row r="1320" spans="1:76" s="108" customFormat="1" x14ac:dyDescent="0.2">
      <c r="A1320" s="108" t="s">
        <v>168</v>
      </c>
      <c r="B1320" s="108" t="s">
        <v>192</v>
      </c>
      <c r="C1320" s="108" t="s">
        <v>1639</v>
      </c>
      <c r="D1320" s="123">
        <v>36004</v>
      </c>
      <c r="E1320" s="109" t="s">
        <v>416</v>
      </c>
      <c r="F1320" s="109" t="s">
        <v>348</v>
      </c>
      <c r="G1320" s="120" t="s">
        <v>183</v>
      </c>
      <c r="H1320" s="108" t="s">
        <v>168</v>
      </c>
      <c r="I1320" s="116" t="s">
        <v>192</v>
      </c>
      <c r="J1320" s="120" t="s">
        <v>1042</v>
      </c>
      <c r="K1320" s="108" t="s">
        <v>162</v>
      </c>
      <c r="L1320" s="116" t="s">
        <v>192</v>
      </c>
      <c r="M1320" s="120" t="s">
        <v>1641</v>
      </c>
      <c r="O1320" s="116"/>
      <c r="P1320" s="120"/>
      <c r="R1320" s="116"/>
      <c r="S1320" s="120"/>
      <c r="U1320" s="116"/>
      <c r="V1320" s="120"/>
      <c r="X1320" s="116"/>
      <c r="Y1320" s="120"/>
      <c r="AA1320" s="116"/>
      <c r="AB1320" s="120"/>
      <c r="AD1320" s="116"/>
      <c r="AE1320" s="120"/>
      <c r="AG1320" s="116"/>
      <c r="AH1320" s="120"/>
      <c r="AJ1320" s="116"/>
      <c r="AK1320" s="120"/>
      <c r="AM1320" s="116"/>
      <c r="AN1320" s="120"/>
      <c r="BB1320" s="109"/>
      <c r="BC1320" s="109"/>
      <c r="BE1320" s="109"/>
      <c r="BF1320" s="109"/>
      <c r="BH1320" s="109"/>
      <c r="BI1320" s="109"/>
      <c r="BK1320" s="109"/>
      <c r="BL1320" s="109"/>
      <c r="BN1320" s="109"/>
      <c r="BO1320" s="109"/>
      <c r="BQ1320" s="123"/>
      <c r="BR1320" s="109"/>
      <c r="BS1320" s="116"/>
      <c r="BU1320" s="120"/>
      <c r="BV1320" s="116"/>
      <c r="BW1320" s="116"/>
      <c r="BX1320" s="125"/>
    </row>
    <row r="1321" spans="1:76" s="108" customFormat="1" x14ac:dyDescent="0.2">
      <c r="A1321" s="108" t="s">
        <v>103</v>
      </c>
      <c r="B1321" s="108" t="s">
        <v>215</v>
      </c>
      <c r="C1321" s="108" t="s">
        <v>1869</v>
      </c>
      <c r="D1321" s="123">
        <v>34458</v>
      </c>
      <c r="E1321" s="109" t="s">
        <v>884</v>
      </c>
      <c r="F1321" s="109" t="s">
        <v>1509</v>
      </c>
      <c r="G1321" s="120" t="s">
        <v>1868</v>
      </c>
      <c r="H1321" s="108" t="s">
        <v>103</v>
      </c>
      <c r="I1321" s="109" t="s">
        <v>215</v>
      </c>
      <c r="J1321" s="109" t="s">
        <v>2347</v>
      </c>
      <c r="L1321" s="109"/>
      <c r="M1321" s="109"/>
      <c r="N1321" s="108" t="s">
        <v>103</v>
      </c>
      <c r="O1321" s="109" t="s">
        <v>215</v>
      </c>
      <c r="P1321" s="109" t="s">
        <v>1872</v>
      </c>
      <c r="Q1321" s="108" t="s">
        <v>103</v>
      </c>
      <c r="R1321" s="109" t="s">
        <v>227</v>
      </c>
      <c r="S1321" s="109" t="s">
        <v>1873</v>
      </c>
      <c r="T1321" s="108" t="s">
        <v>103</v>
      </c>
      <c r="U1321" s="109" t="s">
        <v>227</v>
      </c>
      <c r="V1321" s="109" t="s">
        <v>1874</v>
      </c>
      <c r="W1321" s="108" t="s">
        <v>94</v>
      </c>
      <c r="X1321" s="109" t="s">
        <v>432</v>
      </c>
      <c r="Y1321" s="109" t="s">
        <v>1868</v>
      </c>
      <c r="Z1321" s="108" t="s">
        <v>184</v>
      </c>
      <c r="AA1321" s="109" t="s">
        <v>432</v>
      </c>
      <c r="AB1321" s="109"/>
      <c r="AD1321" s="109"/>
      <c r="AE1321" s="109"/>
      <c r="AG1321" s="109"/>
      <c r="AH1321" s="109"/>
      <c r="AJ1321" s="109"/>
      <c r="AK1321" s="109"/>
      <c r="AM1321" s="109"/>
      <c r="AN1321" s="109"/>
      <c r="AP1321" s="109"/>
      <c r="AQ1321" s="109"/>
      <c r="AS1321" s="109"/>
      <c r="AT1321" s="109"/>
      <c r="AV1321" s="109"/>
      <c r="AW1321" s="109"/>
      <c r="AY1321" s="109"/>
      <c r="AZ1321" s="109"/>
    </row>
    <row r="1322" spans="1:76" s="108" customFormat="1" x14ac:dyDescent="0.2">
      <c r="A1322" t="s">
        <v>298</v>
      </c>
      <c r="B1322" t="s">
        <v>140</v>
      </c>
      <c r="C1322" s="108" t="s">
        <v>1925</v>
      </c>
      <c r="D1322" s="123">
        <v>34488</v>
      </c>
      <c r="E1322" s="116" t="s">
        <v>405</v>
      </c>
      <c r="F1322" s="120" t="s">
        <v>405</v>
      </c>
      <c r="G1322" s="120" t="s">
        <v>241</v>
      </c>
      <c r="H1322" s="108" t="s">
        <v>284</v>
      </c>
      <c r="I1322" s="108" t="s">
        <v>177</v>
      </c>
      <c r="J1322" s="120" t="s">
        <v>240</v>
      </c>
      <c r="K1322" s="108" t="s">
        <v>746</v>
      </c>
      <c r="L1322" s="108" t="s">
        <v>177</v>
      </c>
      <c r="M1322" s="120" t="s">
        <v>203</v>
      </c>
      <c r="N1322" s="108" t="s">
        <v>284</v>
      </c>
      <c r="O1322" s="108" t="s">
        <v>177</v>
      </c>
      <c r="P1322" s="120" t="s">
        <v>240</v>
      </c>
      <c r="Q1322" s="108" t="s">
        <v>925</v>
      </c>
      <c r="R1322" s="108" t="s">
        <v>128</v>
      </c>
      <c r="S1322" s="120" t="s">
        <v>260</v>
      </c>
      <c r="T1322" s="108" t="s">
        <v>575</v>
      </c>
      <c r="U1322" s="108" t="s">
        <v>556</v>
      </c>
      <c r="V1322" s="120" t="s">
        <v>273</v>
      </c>
      <c r="W1322" s="108" t="s">
        <v>575</v>
      </c>
      <c r="X1322" s="108" t="s">
        <v>556</v>
      </c>
      <c r="Y1322" s="120" t="s">
        <v>781</v>
      </c>
      <c r="Z1322" s="108" t="s">
        <v>313</v>
      </c>
      <c r="AA1322" s="108" t="s">
        <v>556</v>
      </c>
      <c r="AB1322" s="120" t="s">
        <v>785</v>
      </c>
      <c r="AC1322" s="108" t="s">
        <v>315</v>
      </c>
      <c r="AD1322" s="108" t="s">
        <v>556</v>
      </c>
      <c r="AE1322" s="120" t="s">
        <v>240</v>
      </c>
    </row>
    <row r="1323" spans="1:76" s="108" customFormat="1" x14ac:dyDescent="0.2">
      <c r="A1323" s="108" t="s">
        <v>379</v>
      </c>
      <c r="B1323" s="108" t="s">
        <v>252</v>
      </c>
      <c r="C1323" s="108" t="s">
        <v>2056</v>
      </c>
      <c r="D1323" s="123">
        <v>36663</v>
      </c>
      <c r="E1323" s="109" t="s">
        <v>90</v>
      </c>
      <c r="F1323" s="120" t="s">
        <v>89</v>
      </c>
      <c r="G1323" s="120" t="s">
        <v>366</v>
      </c>
      <c r="H1323" s="108" t="s">
        <v>379</v>
      </c>
      <c r="I1323" s="108" t="s">
        <v>252</v>
      </c>
      <c r="J1323" s="120" t="s">
        <v>617</v>
      </c>
      <c r="K1323" s="108" t="s">
        <v>379</v>
      </c>
      <c r="L1323" s="108" t="s">
        <v>252</v>
      </c>
      <c r="M1323" s="120" t="s">
        <v>366</v>
      </c>
      <c r="N1323" s="108" t="s">
        <v>379</v>
      </c>
      <c r="O1323" s="108" t="s">
        <v>252</v>
      </c>
      <c r="P1323" s="120" t="s">
        <v>823</v>
      </c>
      <c r="S1323" s="120"/>
      <c r="V1323" s="120"/>
      <c r="Y1323" s="120"/>
      <c r="AB1323" s="120"/>
      <c r="AE1323" s="120"/>
    </row>
    <row r="1324" spans="1:76" s="108" customFormat="1" x14ac:dyDescent="0.2">
      <c r="A1324" s="120" t="s">
        <v>284</v>
      </c>
      <c r="B1324" s="120" t="s">
        <v>95</v>
      </c>
      <c r="C1324" s="108" t="s">
        <v>3296</v>
      </c>
      <c r="D1324" s="123">
        <v>37118</v>
      </c>
      <c r="E1324" s="109" t="s">
        <v>114</v>
      </c>
      <c r="F1324" s="120" t="s">
        <v>506</v>
      </c>
      <c r="G1324" s="120" t="s">
        <v>259</v>
      </c>
      <c r="H1324" s="108" t="s">
        <v>298</v>
      </c>
      <c r="I1324" s="108" t="s">
        <v>95</v>
      </c>
      <c r="J1324" s="120" t="s">
        <v>241</v>
      </c>
      <c r="M1324" s="120"/>
      <c r="P1324" s="120"/>
      <c r="S1324" s="120"/>
      <c r="V1324" s="120"/>
      <c r="Y1324" s="120"/>
      <c r="AB1324" s="120"/>
      <c r="AE1324" s="120"/>
    </row>
    <row r="1325" spans="1:76" s="108" customFormat="1" x14ac:dyDescent="0.2">
      <c r="A1325" s="108" t="s">
        <v>238</v>
      </c>
      <c r="B1325" s="116" t="s">
        <v>324</v>
      </c>
      <c r="C1325" s="108" t="s">
        <v>4396</v>
      </c>
      <c r="D1325" s="123">
        <v>36169</v>
      </c>
      <c r="E1325" s="109" t="s">
        <v>477</v>
      </c>
      <c r="F1325" s="109"/>
      <c r="G1325" s="120" t="s">
        <v>241</v>
      </c>
      <c r="H1325" s="108" t="s">
        <v>555</v>
      </c>
      <c r="I1325" s="116" t="s">
        <v>324</v>
      </c>
      <c r="J1325" s="120" t="s">
        <v>161</v>
      </c>
      <c r="K1325" s="108" t="s">
        <v>555</v>
      </c>
      <c r="L1325" s="116" t="s">
        <v>324</v>
      </c>
      <c r="M1325" s="120" t="s">
        <v>161</v>
      </c>
      <c r="O1325" s="116"/>
      <c r="P1325" s="120"/>
      <c r="R1325" s="116"/>
      <c r="S1325" s="120"/>
      <c r="U1325" s="116"/>
      <c r="V1325" s="120"/>
      <c r="X1325" s="116"/>
      <c r="Y1325" s="120"/>
      <c r="AA1325" s="116"/>
      <c r="AB1325" s="120"/>
      <c r="AD1325" s="116"/>
      <c r="AE1325" s="120"/>
      <c r="AG1325" s="116"/>
      <c r="AH1325" s="120"/>
      <c r="AJ1325" s="116"/>
      <c r="AK1325" s="120"/>
      <c r="AM1325" s="116"/>
      <c r="AN1325" s="120"/>
    </row>
    <row r="1326" spans="1:76" s="108" customFormat="1" x14ac:dyDescent="0.2">
      <c r="C1326" s="108" t="s">
        <v>611</v>
      </c>
      <c r="D1326" s="123">
        <v>36693</v>
      </c>
      <c r="E1326" s="116" t="s">
        <v>283</v>
      </c>
      <c r="F1326" s="120" t="s">
        <v>283</v>
      </c>
      <c r="G1326" s="120"/>
      <c r="H1326" s="108" t="s">
        <v>379</v>
      </c>
      <c r="I1326" s="108" t="s">
        <v>275</v>
      </c>
      <c r="J1326" s="120" t="s">
        <v>613</v>
      </c>
      <c r="K1326" s="108" t="s">
        <v>740</v>
      </c>
      <c r="L1326" s="108" t="s">
        <v>275</v>
      </c>
      <c r="M1326" s="120" t="s">
        <v>614</v>
      </c>
      <c r="N1326" s="108" t="s">
        <v>379</v>
      </c>
      <c r="O1326" s="108" t="s">
        <v>275</v>
      </c>
      <c r="P1326" s="120" t="s">
        <v>615</v>
      </c>
      <c r="Q1326" s="108" t="s">
        <v>323</v>
      </c>
      <c r="R1326" s="108" t="s">
        <v>275</v>
      </c>
      <c r="S1326" s="120" t="s">
        <v>616</v>
      </c>
      <c r="V1326" s="120"/>
      <c r="Y1326" s="120"/>
      <c r="AB1326" s="120"/>
      <c r="AE1326" s="120"/>
    </row>
    <row r="1327" spans="1:76" s="108" customFormat="1" x14ac:dyDescent="0.2">
      <c r="A1327" s="108" t="s">
        <v>379</v>
      </c>
      <c r="B1327" s="108" t="s">
        <v>81</v>
      </c>
      <c r="C1327" s="108" t="s">
        <v>3740</v>
      </c>
      <c r="D1327" s="123">
        <v>44656</v>
      </c>
      <c r="E1327" s="109" t="s">
        <v>268</v>
      </c>
      <c r="F1327" s="109" t="s">
        <v>180</v>
      </c>
      <c r="G1327" s="120" t="s">
        <v>382</v>
      </c>
      <c r="I1327" s="116"/>
      <c r="J1327" s="120"/>
      <c r="K1327" s="108" t="s">
        <v>379</v>
      </c>
      <c r="L1327" s="116" t="s">
        <v>81</v>
      </c>
      <c r="M1327" s="120" t="s">
        <v>615</v>
      </c>
      <c r="O1327" s="116"/>
      <c r="P1327" s="120"/>
      <c r="R1327" s="116"/>
      <c r="S1327" s="120"/>
      <c r="U1327" s="116"/>
      <c r="V1327" s="120"/>
      <c r="X1327" s="116"/>
      <c r="Y1327" s="120"/>
      <c r="AA1327" s="116"/>
      <c r="AB1327" s="120"/>
      <c r="AD1327" s="116"/>
      <c r="AE1327" s="120"/>
      <c r="AG1327" s="116"/>
      <c r="AH1327" s="120"/>
      <c r="AJ1327" s="116"/>
      <c r="AK1327" s="120"/>
      <c r="AM1327" s="116"/>
      <c r="AN1327" s="120"/>
    </row>
    <row r="1328" spans="1:76" x14ac:dyDescent="0.2">
      <c r="A1328" s="108" t="s">
        <v>421</v>
      </c>
      <c r="B1328" s="108" t="s">
        <v>316</v>
      </c>
      <c r="C1328" s="108" t="s">
        <v>4179</v>
      </c>
      <c r="D1328" s="123">
        <v>36315</v>
      </c>
      <c r="E1328" s="109" t="s">
        <v>477</v>
      </c>
      <c r="F1328" s="120"/>
      <c r="G1328" s="120" t="s">
        <v>408</v>
      </c>
      <c r="H1328" s="108" t="s">
        <v>397</v>
      </c>
      <c r="I1328" s="108" t="s">
        <v>316</v>
      </c>
      <c r="J1328" s="120" t="s">
        <v>398</v>
      </c>
      <c r="K1328" s="108"/>
      <c r="L1328" s="108"/>
      <c r="M1328" s="120"/>
      <c r="N1328" s="108"/>
      <c r="O1328" s="108"/>
      <c r="P1328" s="120"/>
      <c r="Q1328" s="108"/>
      <c r="R1328" s="108"/>
      <c r="S1328" s="120"/>
      <c r="T1328" s="108"/>
      <c r="U1328" s="108"/>
      <c r="V1328" s="120"/>
      <c r="W1328" s="108"/>
      <c r="X1328" s="108"/>
      <c r="Y1328" s="120"/>
      <c r="Z1328" s="108"/>
      <c r="AA1328" s="108"/>
      <c r="AB1328" s="120"/>
      <c r="AC1328" s="108"/>
      <c r="AD1328" s="108"/>
      <c r="AE1328" s="120"/>
      <c r="AF1328" s="108"/>
      <c r="AG1328" s="108"/>
      <c r="AH1328" s="108"/>
      <c r="AI1328" s="108"/>
      <c r="AJ1328" s="108"/>
      <c r="AK1328" s="108"/>
      <c r="AL1328" s="108"/>
      <c r="AM1328" s="108"/>
      <c r="AN1328" s="108"/>
      <c r="AO1328" s="108"/>
      <c r="AP1328" s="108"/>
      <c r="AQ1328" s="108"/>
      <c r="AR1328" s="108"/>
      <c r="AS1328" s="108"/>
      <c r="AT1328" s="108"/>
      <c r="AU1328" s="108"/>
      <c r="AV1328" s="108"/>
      <c r="AW1328" s="108"/>
      <c r="AX1328" s="108"/>
      <c r="AY1328" s="108"/>
      <c r="AZ1328" s="108"/>
    </row>
    <row r="1329" spans="1:76" s="108" customFormat="1" x14ac:dyDescent="0.2">
      <c r="A1329" s="108" t="s">
        <v>345</v>
      </c>
      <c r="B1329" s="108" t="s">
        <v>275</v>
      </c>
      <c r="C1329" s="108" t="s">
        <v>1091</v>
      </c>
      <c r="D1329" s="123">
        <v>35275</v>
      </c>
      <c r="E1329" s="116" t="s">
        <v>136</v>
      </c>
      <c r="F1329" s="120" t="s">
        <v>5121</v>
      </c>
      <c r="G1329" s="120" t="s">
        <v>941</v>
      </c>
      <c r="H1329" s="108" t="s">
        <v>345</v>
      </c>
      <c r="I1329" s="108" t="s">
        <v>275</v>
      </c>
      <c r="J1329" s="120" t="s">
        <v>804</v>
      </c>
      <c r="K1329" s="108" t="s">
        <v>419</v>
      </c>
      <c r="L1329" s="108" t="s">
        <v>275</v>
      </c>
      <c r="M1329" s="120" t="s">
        <v>1092</v>
      </c>
      <c r="N1329" s="108" t="s">
        <v>351</v>
      </c>
      <c r="O1329" s="108" t="s">
        <v>192</v>
      </c>
      <c r="P1329" s="120" t="s">
        <v>796</v>
      </c>
      <c r="Q1329" s="108" t="s">
        <v>351</v>
      </c>
      <c r="R1329" s="108" t="s">
        <v>192</v>
      </c>
      <c r="S1329" s="120" t="s">
        <v>1093</v>
      </c>
      <c r="T1329" s="108" t="s">
        <v>332</v>
      </c>
      <c r="U1329" s="108" t="s">
        <v>192</v>
      </c>
      <c r="V1329" s="120" t="s">
        <v>5122</v>
      </c>
      <c r="W1329" s="108" t="s">
        <v>370</v>
      </c>
      <c r="X1329" s="108" t="s">
        <v>192</v>
      </c>
      <c r="Y1329" s="120" t="s">
        <v>1093</v>
      </c>
      <c r="AB1329" s="120"/>
      <c r="AE1329" s="120"/>
    </row>
    <row r="1330" spans="1:76" s="108" customFormat="1" x14ac:dyDescent="0.2">
      <c r="A1330" s="108" t="s">
        <v>162</v>
      </c>
      <c r="B1330" s="108" t="s">
        <v>324</v>
      </c>
      <c r="C1330" s="108" t="s">
        <v>3694</v>
      </c>
      <c r="D1330" s="123">
        <v>36411</v>
      </c>
      <c r="E1330" s="109" t="s">
        <v>89</v>
      </c>
      <c r="F1330" s="120" t="s">
        <v>90</v>
      </c>
      <c r="G1330" s="120" t="s">
        <v>163</v>
      </c>
      <c r="H1330" s="108" t="s">
        <v>162</v>
      </c>
      <c r="I1330" s="108" t="s">
        <v>324</v>
      </c>
      <c r="J1330" s="120" t="s">
        <v>518</v>
      </c>
      <c r="K1330" s="108" t="s">
        <v>156</v>
      </c>
      <c r="L1330" s="108" t="s">
        <v>324</v>
      </c>
      <c r="M1330" s="120" t="s">
        <v>141</v>
      </c>
      <c r="N1330" s="108" t="s">
        <v>162</v>
      </c>
      <c r="O1330" s="108" t="s">
        <v>324</v>
      </c>
      <c r="P1330" s="120" t="s">
        <v>1637</v>
      </c>
      <c r="S1330" s="120"/>
      <c r="V1330" s="120"/>
      <c r="Y1330" s="120"/>
      <c r="AB1330" s="120"/>
      <c r="AE1330" s="120"/>
    </row>
    <row r="1331" spans="1:76" s="108" customFormat="1" x14ac:dyDescent="0.2">
      <c r="A1331" s="108" t="s">
        <v>238</v>
      </c>
      <c r="B1331" s="108" t="s">
        <v>306</v>
      </c>
      <c r="C1331" s="108" t="s">
        <v>1516</v>
      </c>
      <c r="D1331" s="123">
        <v>35650</v>
      </c>
      <c r="E1331" s="109" t="s">
        <v>361</v>
      </c>
      <c r="F1331" s="109" t="s">
        <v>392</v>
      </c>
      <c r="G1331" s="120" t="s">
        <v>241</v>
      </c>
      <c r="J1331" s="120"/>
      <c r="K1331" s="108" t="s">
        <v>555</v>
      </c>
      <c r="L1331" s="108" t="s">
        <v>177</v>
      </c>
      <c r="M1331" s="120" t="s">
        <v>1363</v>
      </c>
      <c r="N1331" s="108" t="s">
        <v>222</v>
      </c>
      <c r="O1331" s="108" t="s">
        <v>177</v>
      </c>
      <c r="P1331" s="120" t="s">
        <v>1517</v>
      </c>
      <c r="Q1331" s="108" t="s">
        <v>222</v>
      </c>
      <c r="R1331" s="108" t="s">
        <v>177</v>
      </c>
      <c r="S1331" s="120" t="s">
        <v>1058</v>
      </c>
      <c r="T1331" s="108" t="s">
        <v>194</v>
      </c>
      <c r="U1331" s="108" t="s">
        <v>177</v>
      </c>
      <c r="V1331" s="108" t="s">
        <v>224</v>
      </c>
      <c r="W1331" s="108" t="s">
        <v>238</v>
      </c>
      <c r="X1331" s="108" t="s">
        <v>177</v>
      </c>
      <c r="Y1331" s="120" t="s">
        <v>161</v>
      </c>
      <c r="Z1331" s="108" t="s">
        <v>555</v>
      </c>
      <c r="AA1331" s="109" t="s">
        <v>177</v>
      </c>
      <c r="AB1331" s="109" t="s">
        <v>163</v>
      </c>
      <c r="AD1331" s="109"/>
      <c r="AE1331" s="109"/>
      <c r="AG1331" s="109"/>
      <c r="AH1331" s="109"/>
      <c r="AJ1331" s="109"/>
      <c r="AK1331" s="109"/>
      <c r="AM1331" s="109"/>
      <c r="AN1331" s="109"/>
      <c r="AP1331" s="109"/>
      <c r="AQ1331" s="109"/>
      <c r="AS1331" s="109"/>
      <c r="AT1331" s="109"/>
      <c r="AV1331" s="109"/>
      <c r="AW1331" s="109"/>
      <c r="AY1331" s="109"/>
      <c r="AZ1331" s="109"/>
    </row>
    <row r="1332" spans="1:76" s="108" customFormat="1" x14ac:dyDescent="0.2">
      <c r="C1332" s="108" t="s">
        <v>3823</v>
      </c>
      <c r="D1332" s="123">
        <v>34813</v>
      </c>
      <c r="E1332" s="116" t="s">
        <v>428</v>
      </c>
      <c r="F1332" s="120" t="s">
        <v>1136</v>
      </c>
      <c r="G1332" s="120"/>
      <c r="H1332" s="108" t="s">
        <v>329</v>
      </c>
      <c r="I1332" s="108" t="s">
        <v>556</v>
      </c>
      <c r="J1332" s="120" t="s">
        <v>224</v>
      </c>
      <c r="K1332" s="108" t="s">
        <v>329</v>
      </c>
      <c r="L1332" s="108" t="s">
        <v>556</v>
      </c>
      <c r="M1332" s="120" t="s">
        <v>317</v>
      </c>
      <c r="N1332" s="108" t="s">
        <v>308</v>
      </c>
      <c r="O1332" s="108" t="s">
        <v>215</v>
      </c>
      <c r="P1332" s="120" t="s">
        <v>234</v>
      </c>
      <c r="Q1332" s="108" t="s">
        <v>379</v>
      </c>
      <c r="R1332" s="108" t="s">
        <v>434</v>
      </c>
      <c r="S1332" s="120" t="s">
        <v>382</v>
      </c>
      <c r="T1332" s="108" t="s">
        <v>379</v>
      </c>
      <c r="U1332" s="108" t="s">
        <v>434</v>
      </c>
      <c r="V1332" s="120" t="s">
        <v>617</v>
      </c>
      <c r="W1332" s="108" t="s">
        <v>379</v>
      </c>
      <c r="X1332" s="108" t="s">
        <v>434</v>
      </c>
      <c r="Y1332" s="120" t="s">
        <v>1097</v>
      </c>
      <c r="AB1332" s="120"/>
      <c r="AE1332" s="120"/>
    </row>
    <row r="1333" spans="1:76" s="108" customFormat="1" x14ac:dyDescent="0.2">
      <c r="A1333" s="108" t="s">
        <v>315</v>
      </c>
      <c r="B1333" s="108" t="s">
        <v>252</v>
      </c>
      <c r="C1333" s="108" t="s">
        <v>5123</v>
      </c>
      <c r="D1333" s="123">
        <v>37184</v>
      </c>
      <c r="E1333" s="109" t="s">
        <v>477</v>
      </c>
      <c r="F1333" s="120"/>
      <c r="G1333" s="120" t="s">
        <v>241</v>
      </c>
      <c r="J1333" s="120"/>
      <c r="M1333" s="120"/>
      <c r="P1333" s="120"/>
      <c r="S1333" s="120"/>
      <c r="V1333" s="120"/>
      <c r="Y1333" s="120"/>
      <c r="AB1333" s="120"/>
      <c r="AE1333" s="120"/>
    </row>
    <row r="1334" spans="1:76" s="108" customFormat="1" x14ac:dyDescent="0.2">
      <c r="A1334" s="120" t="s">
        <v>284</v>
      </c>
      <c r="B1334" s="120" t="s">
        <v>207</v>
      </c>
      <c r="C1334" s="108" t="s">
        <v>2745</v>
      </c>
      <c r="D1334" s="123">
        <v>35916</v>
      </c>
      <c r="E1334" s="109" t="s">
        <v>698</v>
      </c>
      <c r="F1334" s="120" t="s">
        <v>4651</v>
      </c>
      <c r="G1334" s="120" t="s">
        <v>248</v>
      </c>
      <c r="H1334" s="108" t="s">
        <v>329</v>
      </c>
      <c r="I1334" s="108" t="s">
        <v>207</v>
      </c>
      <c r="J1334" s="120" t="s">
        <v>224</v>
      </c>
      <c r="M1334" s="120"/>
      <c r="P1334" s="120"/>
      <c r="S1334" s="120"/>
      <c r="V1334" s="120"/>
      <c r="Y1334" s="120"/>
      <c r="AB1334" s="120"/>
      <c r="AE1334" s="120"/>
      <c r="BB1334" s="109"/>
      <c r="BC1334" s="109"/>
      <c r="BE1334" s="109"/>
      <c r="BF1334" s="109"/>
      <c r="BH1334" s="109"/>
      <c r="BI1334" s="109"/>
      <c r="BK1334" s="109"/>
      <c r="BL1334" s="109"/>
      <c r="BN1334" s="109"/>
      <c r="BO1334" s="109"/>
      <c r="BQ1334" s="123"/>
      <c r="BR1334" s="109"/>
      <c r="BS1334" s="116"/>
      <c r="BU1334" s="120"/>
      <c r="BV1334" s="116"/>
      <c r="BW1334" s="116"/>
      <c r="BX1334" s="125"/>
    </row>
    <row r="1335" spans="1:76" s="108" customFormat="1" x14ac:dyDescent="0.2">
      <c r="A1335" s="108" t="s">
        <v>397</v>
      </c>
      <c r="B1335" s="108" t="s">
        <v>232</v>
      </c>
      <c r="C1335" s="108" t="s">
        <v>3003</v>
      </c>
      <c r="D1335" s="123">
        <v>36193</v>
      </c>
      <c r="E1335" s="116" t="s">
        <v>3004</v>
      </c>
      <c r="F1335" s="120" t="s">
        <v>1437</v>
      </c>
      <c r="G1335" s="120" t="s">
        <v>398</v>
      </c>
      <c r="H1335" s="108" t="s">
        <v>397</v>
      </c>
      <c r="I1335" s="108" t="s">
        <v>215</v>
      </c>
      <c r="J1335" s="120" t="s">
        <v>398</v>
      </c>
      <c r="K1335" s="108" t="s">
        <v>386</v>
      </c>
      <c r="L1335" s="108" t="s">
        <v>105</v>
      </c>
      <c r="M1335" s="120" t="s">
        <v>164</v>
      </c>
      <c r="N1335" s="108" t="s">
        <v>402</v>
      </c>
      <c r="O1335" s="108" t="s">
        <v>118</v>
      </c>
      <c r="P1335" s="120" t="s">
        <v>141</v>
      </c>
      <c r="S1335" s="120"/>
      <c r="T1335" s="108" t="s">
        <v>397</v>
      </c>
      <c r="U1335" s="108" t="s">
        <v>118</v>
      </c>
      <c r="V1335" s="120" t="s">
        <v>412</v>
      </c>
      <c r="Y1335" s="120"/>
      <c r="AB1335" s="120"/>
      <c r="AE1335" s="120"/>
    </row>
    <row r="1336" spans="1:76" s="108" customFormat="1" x14ac:dyDescent="0.2">
      <c r="A1336" s="108" t="s">
        <v>397</v>
      </c>
      <c r="B1336" s="108" t="s">
        <v>185</v>
      </c>
      <c r="C1336" s="108" t="s">
        <v>635</v>
      </c>
      <c r="D1336" s="123">
        <v>36809</v>
      </c>
      <c r="E1336" s="109" t="s">
        <v>506</v>
      </c>
      <c r="F1336" s="120" t="s">
        <v>441</v>
      </c>
      <c r="G1336" s="120" t="s">
        <v>398</v>
      </c>
      <c r="H1336" s="108" t="s">
        <v>397</v>
      </c>
      <c r="I1336" s="108" t="s">
        <v>185</v>
      </c>
      <c r="J1336" s="120" t="s">
        <v>398</v>
      </c>
      <c r="M1336" s="120"/>
      <c r="P1336" s="120"/>
      <c r="S1336" s="120"/>
      <c r="V1336" s="120"/>
      <c r="Y1336" s="120"/>
      <c r="AB1336" s="120"/>
      <c r="AE1336" s="120"/>
    </row>
    <row r="1337" spans="1:76" x14ac:dyDescent="0.2">
      <c r="A1337" s="108" t="s">
        <v>379</v>
      </c>
      <c r="B1337" s="108" t="s">
        <v>324</v>
      </c>
      <c r="C1337" s="108" t="s">
        <v>5124</v>
      </c>
      <c r="D1337" s="123">
        <v>37884</v>
      </c>
      <c r="E1337" s="109" t="s">
        <v>4435</v>
      </c>
      <c r="F1337" s="120"/>
      <c r="G1337" s="120" t="s">
        <v>341</v>
      </c>
      <c r="H1337" s="108"/>
      <c r="I1337" s="108"/>
      <c r="J1337" s="120"/>
      <c r="K1337" s="108"/>
      <c r="L1337" s="108"/>
      <c r="M1337" s="120"/>
      <c r="N1337" s="108"/>
      <c r="O1337" s="108"/>
      <c r="P1337" s="120"/>
      <c r="Q1337" s="108"/>
      <c r="R1337" s="108"/>
      <c r="S1337" s="120"/>
      <c r="T1337" s="108"/>
      <c r="U1337" s="108"/>
      <c r="V1337" s="120"/>
      <c r="W1337" s="108"/>
      <c r="X1337" s="108"/>
      <c r="Y1337" s="120"/>
      <c r="Z1337" s="108"/>
      <c r="AA1337" s="108"/>
      <c r="AB1337" s="120"/>
      <c r="AC1337" s="108"/>
      <c r="AD1337" s="108"/>
      <c r="AE1337" s="120"/>
      <c r="AF1337" s="108"/>
      <c r="AG1337" s="108"/>
      <c r="AH1337" s="108"/>
      <c r="AI1337" s="108"/>
      <c r="AJ1337" s="108"/>
      <c r="AK1337" s="108"/>
      <c r="AL1337" s="108"/>
      <c r="AM1337" s="108"/>
      <c r="AN1337" s="108"/>
      <c r="AO1337" s="108"/>
      <c r="AP1337" s="108"/>
      <c r="AQ1337" s="108"/>
      <c r="AR1337" s="108"/>
      <c r="AS1337" s="108"/>
      <c r="AT1337" s="108"/>
      <c r="AU1337" s="108"/>
      <c r="AV1337" s="108"/>
      <c r="AW1337" s="108"/>
      <c r="AX1337" s="108"/>
      <c r="AY1337" s="108"/>
      <c r="AZ1337" s="108"/>
    </row>
    <row r="1338" spans="1:76" s="108" customFormat="1" x14ac:dyDescent="0.2">
      <c r="A1338" s="108" t="s">
        <v>80</v>
      </c>
      <c r="B1338" s="108" t="s">
        <v>396</v>
      </c>
      <c r="C1338" s="108" t="s">
        <v>5125</v>
      </c>
      <c r="D1338" s="123">
        <v>35676</v>
      </c>
      <c r="E1338" s="109" t="s">
        <v>187</v>
      </c>
      <c r="F1338" s="120"/>
      <c r="G1338" s="120" t="s">
        <v>2899</v>
      </c>
      <c r="J1338" s="120"/>
      <c r="M1338" s="120"/>
      <c r="P1338" s="120"/>
      <c r="S1338" s="120"/>
      <c r="V1338" s="120"/>
      <c r="Y1338" s="120"/>
      <c r="AB1338" s="120"/>
      <c r="AE1338" s="120"/>
    </row>
    <row r="1339" spans="1:76" s="108" customFormat="1" x14ac:dyDescent="0.2">
      <c r="A1339" s="108" t="s">
        <v>133</v>
      </c>
      <c r="B1339" s="108" t="s">
        <v>330</v>
      </c>
      <c r="C1339" s="108" t="s">
        <v>1183</v>
      </c>
      <c r="D1339" s="123">
        <v>36704</v>
      </c>
      <c r="E1339" s="109" t="s">
        <v>1184</v>
      </c>
      <c r="F1339" s="120" t="s">
        <v>5126</v>
      </c>
      <c r="G1339" s="120"/>
      <c r="H1339" s="108" t="s">
        <v>133</v>
      </c>
      <c r="I1339" s="108" t="s">
        <v>330</v>
      </c>
      <c r="J1339" s="120"/>
      <c r="K1339" s="108" t="s">
        <v>133</v>
      </c>
      <c r="L1339" s="108" t="s">
        <v>330</v>
      </c>
      <c r="M1339" s="120"/>
      <c r="N1339" s="108" t="s">
        <v>127</v>
      </c>
      <c r="O1339" s="108" t="s">
        <v>330</v>
      </c>
      <c r="P1339" s="120"/>
      <c r="S1339" s="120"/>
      <c r="V1339" s="120"/>
      <c r="Y1339" s="120"/>
      <c r="AB1339" s="120"/>
      <c r="AE1339" s="120"/>
    </row>
    <row r="1340" spans="1:76" s="108" customFormat="1" x14ac:dyDescent="0.2">
      <c r="C1340" s="108" t="s">
        <v>3294</v>
      </c>
      <c r="D1340" s="123">
        <v>35776</v>
      </c>
      <c r="E1340" s="116" t="s">
        <v>1880</v>
      </c>
      <c r="F1340" s="120" t="s">
        <v>136</v>
      </c>
      <c r="G1340" s="120"/>
      <c r="H1340" s="108" t="s">
        <v>575</v>
      </c>
      <c r="I1340" s="108" t="s">
        <v>140</v>
      </c>
      <c r="J1340" s="120" t="s">
        <v>228</v>
      </c>
      <c r="K1340" s="108" t="s">
        <v>313</v>
      </c>
      <c r="L1340" s="108" t="s">
        <v>140</v>
      </c>
      <c r="M1340" s="120" t="s">
        <v>734</v>
      </c>
      <c r="N1340" s="108" t="s">
        <v>575</v>
      </c>
      <c r="O1340" s="108" t="s">
        <v>140</v>
      </c>
      <c r="P1340" s="120" t="s">
        <v>196</v>
      </c>
      <c r="Q1340" s="108" t="s">
        <v>313</v>
      </c>
      <c r="R1340" s="108" t="s">
        <v>140</v>
      </c>
      <c r="S1340" s="120" t="s">
        <v>234</v>
      </c>
      <c r="T1340" s="108" t="s">
        <v>575</v>
      </c>
      <c r="U1340" s="108" t="s">
        <v>140</v>
      </c>
      <c r="V1340" s="120" t="s">
        <v>273</v>
      </c>
      <c r="W1340" s="108" t="s">
        <v>315</v>
      </c>
      <c r="X1340" s="108" t="s">
        <v>140</v>
      </c>
      <c r="Y1340" s="120" t="s">
        <v>317</v>
      </c>
      <c r="AB1340" s="120"/>
      <c r="AE1340" s="120"/>
    </row>
    <row r="1341" spans="1:76" s="108" customFormat="1" x14ac:dyDescent="0.2">
      <c r="A1341" s="108" t="s">
        <v>397</v>
      </c>
      <c r="B1341" s="108" t="s">
        <v>306</v>
      </c>
      <c r="C1341" s="108" t="s">
        <v>2069</v>
      </c>
      <c r="D1341" s="123">
        <v>35338</v>
      </c>
      <c r="E1341" s="109" t="s">
        <v>516</v>
      </c>
      <c r="F1341" s="109" t="s">
        <v>3427</v>
      </c>
      <c r="G1341" s="120" t="s">
        <v>398</v>
      </c>
      <c r="H1341" s="108" t="s">
        <v>399</v>
      </c>
      <c r="I1341" s="108" t="s">
        <v>306</v>
      </c>
      <c r="J1341" s="120" t="s">
        <v>141</v>
      </c>
      <c r="K1341" s="108" t="s">
        <v>399</v>
      </c>
      <c r="L1341" s="108" t="s">
        <v>207</v>
      </c>
      <c r="M1341" s="120" t="s">
        <v>141</v>
      </c>
      <c r="N1341" s="108" t="s">
        <v>399</v>
      </c>
      <c r="O1341" s="108" t="s">
        <v>105</v>
      </c>
      <c r="P1341" s="120" t="s">
        <v>393</v>
      </c>
      <c r="Q1341" s="108" t="s">
        <v>397</v>
      </c>
      <c r="R1341" s="108" t="s">
        <v>105</v>
      </c>
      <c r="S1341" s="120" t="s">
        <v>398</v>
      </c>
      <c r="T1341" s="108" t="s">
        <v>397</v>
      </c>
      <c r="U1341" s="109" t="s">
        <v>105</v>
      </c>
      <c r="V1341" s="109" t="s">
        <v>398</v>
      </c>
      <c r="W1341" s="108" t="s">
        <v>402</v>
      </c>
      <c r="X1341" s="109" t="s">
        <v>105</v>
      </c>
      <c r="Y1341" s="109" t="s">
        <v>164</v>
      </c>
      <c r="Z1341" s="108" t="s">
        <v>397</v>
      </c>
      <c r="AA1341" s="109" t="s">
        <v>105</v>
      </c>
      <c r="AB1341" s="109" t="s">
        <v>398</v>
      </c>
      <c r="AD1341" s="109"/>
      <c r="AE1341" s="109"/>
      <c r="AG1341" s="109"/>
      <c r="AH1341" s="109"/>
      <c r="AJ1341" s="109"/>
      <c r="AK1341" s="109"/>
      <c r="AM1341" s="109"/>
      <c r="AN1341" s="109"/>
      <c r="AP1341" s="109"/>
      <c r="AQ1341" s="109"/>
      <c r="AS1341" s="109"/>
      <c r="AT1341" s="109"/>
      <c r="AV1341" s="109"/>
      <c r="AW1341" s="109"/>
      <c r="AY1341" s="109"/>
      <c r="AZ1341" s="109"/>
    </row>
    <row r="1342" spans="1:76" s="108" customFormat="1" x14ac:dyDescent="0.2">
      <c r="A1342" s="108" t="s">
        <v>162</v>
      </c>
      <c r="B1342" s="108" t="s">
        <v>232</v>
      </c>
      <c r="C1342" s="108" t="s">
        <v>1194</v>
      </c>
      <c r="D1342" s="123">
        <v>35510</v>
      </c>
      <c r="E1342" s="116" t="s">
        <v>136</v>
      </c>
      <c r="F1342" s="120" t="s">
        <v>554</v>
      </c>
      <c r="G1342" s="120" t="s">
        <v>519</v>
      </c>
      <c r="H1342" s="108" t="s">
        <v>156</v>
      </c>
      <c r="I1342" s="108" t="s">
        <v>232</v>
      </c>
      <c r="J1342" s="120" t="s">
        <v>393</v>
      </c>
      <c r="K1342" s="108" t="s">
        <v>162</v>
      </c>
      <c r="L1342" s="108" t="s">
        <v>232</v>
      </c>
      <c r="M1342" s="120" t="s">
        <v>1196</v>
      </c>
      <c r="N1342" s="108" t="s">
        <v>156</v>
      </c>
      <c r="O1342" s="108" t="s">
        <v>252</v>
      </c>
      <c r="P1342" s="120" t="s">
        <v>167</v>
      </c>
      <c r="Q1342" s="108" t="s">
        <v>168</v>
      </c>
      <c r="R1342" s="108" t="s">
        <v>252</v>
      </c>
      <c r="S1342" s="120" t="s">
        <v>193</v>
      </c>
      <c r="V1342" s="120"/>
      <c r="Y1342" s="120"/>
      <c r="AB1342" s="120"/>
      <c r="AE1342" s="120"/>
    </row>
    <row r="1343" spans="1:76" s="108" customFormat="1" x14ac:dyDescent="0.2">
      <c r="A1343" s="108" t="s">
        <v>501</v>
      </c>
      <c r="B1343" s="108" t="s">
        <v>275</v>
      </c>
      <c r="C1343" s="108" t="s">
        <v>3979</v>
      </c>
      <c r="D1343" s="123">
        <v>35395</v>
      </c>
      <c r="E1343" s="116" t="s">
        <v>121</v>
      </c>
      <c r="F1343" s="120" t="s">
        <v>348</v>
      </c>
      <c r="G1343" s="120"/>
      <c r="J1343" s="120"/>
      <c r="K1343" s="108" t="s">
        <v>2429</v>
      </c>
      <c r="L1343" s="108" t="s">
        <v>275</v>
      </c>
      <c r="M1343" s="120"/>
      <c r="N1343" s="108" t="s">
        <v>147</v>
      </c>
      <c r="O1343" s="108" t="s">
        <v>177</v>
      </c>
      <c r="P1343" s="120"/>
      <c r="Q1343" s="108" t="s">
        <v>1142</v>
      </c>
      <c r="R1343" s="108" t="s">
        <v>93</v>
      </c>
      <c r="S1343" s="120"/>
      <c r="T1343" s="108" t="s">
        <v>639</v>
      </c>
      <c r="U1343" s="108" t="s">
        <v>93</v>
      </c>
      <c r="V1343" s="120"/>
      <c r="W1343" s="108" t="s">
        <v>850</v>
      </c>
      <c r="X1343" s="108" t="s">
        <v>93</v>
      </c>
      <c r="Y1343" s="120"/>
      <c r="AB1343" s="120"/>
      <c r="AE1343" s="120"/>
    </row>
    <row r="1344" spans="1:76" s="108" customFormat="1" x14ac:dyDescent="0.2">
      <c r="A1344" s="108" t="s">
        <v>370</v>
      </c>
      <c r="B1344" s="108" t="s">
        <v>227</v>
      </c>
      <c r="C1344" s="108" t="s">
        <v>3422</v>
      </c>
      <c r="D1344" s="123">
        <v>34913</v>
      </c>
      <c r="E1344" s="109" t="s">
        <v>244</v>
      </c>
      <c r="F1344" s="109" t="s">
        <v>245</v>
      </c>
      <c r="G1344" s="120" t="s">
        <v>371</v>
      </c>
      <c r="H1344" s="108" t="s">
        <v>370</v>
      </c>
      <c r="I1344" s="109" t="s">
        <v>227</v>
      </c>
      <c r="J1344" s="109" t="s">
        <v>358</v>
      </c>
      <c r="K1344" s="108" t="s">
        <v>419</v>
      </c>
      <c r="L1344" s="109" t="s">
        <v>227</v>
      </c>
      <c r="M1344" s="109" t="s">
        <v>2276</v>
      </c>
      <c r="N1344" s="108" t="s">
        <v>419</v>
      </c>
      <c r="O1344" s="109" t="s">
        <v>227</v>
      </c>
      <c r="P1344" s="109" t="s">
        <v>355</v>
      </c>
      <c r="Q1344" s="108" t="s">
        <v>345</v>
      </c>
      <c r="R1344" s="109" t="s">
        <v>105</v>
      </c>
      <c r="S1344" s="109" t="s">
        <v>349</v>
      </c>
      <c r="T1344" s="108" t="s">
        <v>332</v>
      </c>
      <c r="U1344" s="109" t="s">
        <v>105</v>
      </c>
      <c r="V1344" s="109" t="s">
        <v>1683</v>
      </c>
      <c r="W1344" s="108" t="s">
        <v>340</v>
      </c>
      <c r="X1344" s="109" t="s">
        <v>105</v>
      </c>
      <c r="Y1344" s="109" t="s">
        <v>359</v>
      </c>
      <c r="Z1344" s="108" t="s">
        <v>340</v>
      </c>
      <c r="AA1344" s="109" t="s">
        <v>105</v>
      </c>
      <c r="AB1344" s="109" t="s">
        <v>341</v>
      </c>
      <c r="AD1344" s="109"/>
      <c r="AE1344" s="109"/>
      <c r="AG1344" s="109"/>
      <c r="AH1344" s="109"/>
      <c r="AJ1344" s="109"/>
      <c r="AK1344" s="109"/>
      <c r="AM1344" s="109"/>
      <c r="AN1344" s="109"/>
      <c r="AP1344" s="109"/>
      <c r="AQ1344" s="109"/>
      <c r="AS1344" s="109"/>
      <c r="AT1344" s="109"/>
      <c r="AV1344" s="109"/>
      <c r="AW1344" s="109"/>
      <c r="AY1344" s="109"/>
      <c r="AZ1344" s="109"/>
    </row>
    <row r="1345" spans="1:256" s="108" customFormat="1" x14ac:dyDescent="0.2">
      <c r="A1345" s="108" t="s">
        <v>202</v>
      </c>
      <c r="B1345" s="108" t="s">
        <v>316</v>
      </c>
      <c r="C1345" s="108" t="s">
        <v>1652</v>
      </c>
      <c r="D1345" s="123">
        <v>36377</v>
      </c>
      <c r="E1345" s="109" t="s">
        <v>236</v>
      </c>
      <c r="F1345" s="109" t="s">
        <v>348</v>
      </c>
      <c r="G1345" s="120" t="s">
        <v>247</v>
      </c>
      <c r="H1345" s="108" t="s">
        <v>202</v>
      </c>
      <c r="I1345" s="116" t="s">
        <v>316</v>
      </c>
      <c r="J1345" s="120" t="s">
        <v>247</v>
      </c>
      <c r="K1345" s="108" t="s">
        <v>202</v>
      </c>
      <c r="L1345" s="116" t="s">
        <v>316</v>
      </c>
      <c r="M1345" s="120" t="s">
        <v>266</v>
      </c>
      <c r="O1345" s="116"/>
      <c r="P1345" s="120"/>
      <c r="R1345" s="116"/>
      <c r="S1345" s="120"/>
      <c r="U1345" s="116"/>
      <c r="V1345" s="120"/>
      <c r="X1345" s="116"/>
      <c r="Y1345" s="120"/>
      <c r="AA1345" s="116"/>
      <c r="AB1345" s="120"/>
      <c r="AD1345" s="116"/>
      <c r="AE1345" s="120"/>
      <c r="AG1345" s="116"/>
      <c r="AH1345" s="120"/>
      <c r="AJ1345" s="116"/>
      <c r="AK1345" s="120"/>
      <c r="AM1345" s="116"/>
      <c r="AN1345" s="120"/>
    </row>
    <row r="1346" spans="1:256" s="108" customFormat="1" x14ac:dyDescent="0.2">
      <c r="A1346" t="s">
        <v>329</v>
      </c>
      <c r="B1346" t="s">
        <v>396</v>
      </c>
      <c r="C1346" s="108" t="s">
        <v>1929</v>
      </c>
      <c r="D1346" s="123">
        <v>35662</v>
      </c>
      <c r="E1346" s="116" t="s">
        <v>607</v>
      </c>
      <c r="F1346" s="120" t="s">
        <v>607</v>
      </c>
      <c r="G1346" s="120" t="s">
        <v>224</v>
      </c>
      <c r="H1346" s="108" t="s">
        <v>307</v>
      </c>
      <c r="I1346" s="108" t="s">
        <v>396</v>
      </c>
      <c r="J1346" s="120" t="s">
        <v>534</v>
      </c>
      <c r="K1346" s="108" t="s">
        <v>329</v>
      </c>
      <c r="L1346" s="108" t="s">
        <v>396</v>
      </c>
      <c r="M1346" s="120" t="s">
        <v>314</v>
      </c>
      <c r="N1346" s="108" t="s">
        <v>329</v>
      </c>
      <c r="O1346" s="108" t="s">
        <v>207</v>
      </c>
      <c r="P1346" s="120" t="s">
        <v>224</v>
      </c>
      <c r="Q1346" s="108" t="s">
        <v>329</v>
      </c>
      <c r="R1346" s="108" t="s">
        <v>207</v>
      </c>
      <c r="S1346" s="120" t="s">
        <v>241</v>
      </c>
      <c r="T1346" s="108" t="s">
        <v>329</v>
      </c>
      <c r="U1346" s="108" t="s">
        <v>215</v>
      </c>
      <c r="V1346" s="120" t="s">
        <v>224</v>
      </c>
      <c r="W1346" s="108" t="s">
        <v>329</v>
      </c>
      <c r="X1346" s="108" t="s">
        <v>215</v>
      </c>
      <c r="Y1346" s="120" t="s">
        <v>273</v>
      </c>
      <c r="AB1346" s="120"/>
      <c r="AE1346" s="120"/>
    </row>
    <row r="1347" spans="1:256" ht="12.75" customHeight="1" x14ac:dyDescent="0.2">
      <c r="A1347" s="108" t="s">
        <v>194</v>
      </c>
      <c r="B1347" s="108" t="s">
        <v>232</v>
      </c>
      <c r="C1347" s="108" t="s">
        <v>3277</v>
      </c>
      <c r="D1347" s="123">
        <v>34957</v>
      </c>
      <c r="E1347" s="109" t="s">
        <v>516</v>
      </c>
      <c r="F1347" s="109" t="s">
        <v>361</v>
      </c>
      <c r="G1347" s="120" t="s">
        <v>593</v>
      </c>
      <c r="H1347" s="108" t="s">
        <v>194</v>
      </c>
      <c r="I1347" s="109" t="s">
        <v>232</v>
      </c>
      <c r="J1347" s="109" t="s">
        <v>259</v>
      </c>
      <c r="K1347" s="108" t="s">
        <v>194</v>
      </c>
      <c r="L1347" s="109" t="s">
        <v>232</v>
      </c>
      <c r="M1347" s="109" t="s">
        <v>259</v>
      </c>
      <c r="N1347" s="108" t="s">
        <v>194</v>
      </c>
      <c r="O1347" s="109" t="s">
        <v>232</v>
      </c>
      <c r="P1347" s="109" t="s">
        <v>276</v>
      </c>
      <c r="Q1347" s="108" t="s">
        <v>194</v>
      </c>
      <c r="R1347" s="109" t="s">
        <v>232</v>
      </c>
      <c r="S1347" s="109" t="s">
        <v>234</v>
      </c>
      <c r="T1347" s="108" t="s">
        <v>194</v>
      </c>
      <c r="U1347" s="109" t="s">
        <v>232</v>
      </c>
      <c r="V1347" s="109" t="s">
        <v>594</v>
      </c>
      <c r="W1347" s="108" t="s">
        <v>194</v>
      </c>
      <c r="X1347" s="109" t="s">
        <v>232</v>
      </c>
      <c r="Y1347" s="109" t="s">
        <v>259</v>
      </c>
      <c r="Z1347" s="108" t="s">
        <v>194</v>
      </c>
      <c r="AA1347" s="109" t="s">
        <v>232</v>
      </c>
      <c r="AB1347" s="109" t="s">
        <v>228</v>
      </c>
      <c r="AC1347" s="108"/>
      <c r="AD1347" s="109"/>
      <c r="AE1347" s="109"/>
      <c r="AF1347" s="108"/>
      <c r="AG1347" s="109"/>
      <c r="AH1347" s="109"/>
      <c r="AI1347" s="108"/>
      <c r="AJ1347" s="109"/>
      <c r="AK1347" s="109"/>
      <c r="AL1347" s="108"/>
      <c r="AM1347" s="109"/>
      <c r="AN1347" s="109"/>
      <c r="AO1347" s="108"/>
      <c r="AP1347" s="109"/>
      <c r="AQ1347" s="109"/>
      <c r="AR1347" s="108"/>
      <c r="AS1347" s="109"/>
      <c r="AT1347" s="109"/>
      <c r="AU1347" s="108"/>
      <c r="AV1347" s="109"/>
      <c r="AW1347" s="109"/>
      <c r="AX1347" s="108"/>
      <c r="AY1347" s="109"/>
      <c r="AZ1347" s="109"/>
      <c r="BA1347" s="108"/>
      <c r="BB1347" s="108"/>
      <c r="BC1347" s="108"/>
      <c r="BD1347" s="108"/>
      <c r="BE1347" s="108"/>
      <c r="BF1347" s="108"/>
      <c r="BG1347" s="108"/>
      <c r="BH1347" s="108"/>
      <c r="BI1347" s="108"/>
      <c r="BJ1347" s="108"/>
      <c r="BK1347" s="108"/>
      <c r="BL1347" s="108"/>
      <c r="BM1347" s="108"/>
      <c r="BN1347" s="108"/>
      <c r="BO1347" s="108"/>
      <c r="BP1347" s="108"/>
      <c r="BQ1347" s="108"/>
      <c r="BR1347" s="108"/>
      <c r="BS1347" s="108"/>
      <c r="BT1347" s="108"/>
      <c r="BU1347" s="108"/>
      <c r="BV1347" s="108"/>
      <c r="BW1347" s="108"/>
      <c r="BX1347" s="108"/>
      <c r="BY1347" s="108"/>
      <c r="BZ1347" s="108"/>
      <c r="CA1347" s="108"/>
      <c r="CB1347" s="108"/>
      <c r="CC1347" s="108"/>
      <c r="CD1347" s="108"/>
      <c r="CE1347" s="108"/>
      <c r="CF1347" s="108"/>
      <c r="CG1347" s="108"/>
      <c r="CH1347" s="108"/>
      <c r="CI1347" s="108"/>
      <c r="CJ1347" s="108"/>
      <c r="CK1347" s="108"/>
      <c r="CL1347" s="108"/>
      <c r="CM1347" s="108"/>
      <c r="CN1347" s="108"/>
      <c r="CO1347" s="108"/>
      <c r="CP1347" s="108"/>
      <c r="CQ1347" s="108"/>
      <c r="CR1347" s="108"/>
      <c r="CS1347" s="108"/>
      <c r="CT1347" s="108"/>
      <c r="CU1347" s="108"/>
      <c r="CV1347" s="108"/>
      <c r="CW1347" s="108"/>
      <c r="CX1347" s="108"/>
      <c r="CY1347" s="108"/>
      <c r="CZ1347" s="108"/>
      <c r="DA1347" s="108"/>
      <c r="DB1347" s="108"/>
      <c r="DC1347" s="108"/>
      <c r="DD1347" s="108"/>
      <c r="DE1347" s="108"/>
      <c r="DF1347" s="108"/>
      <c r="DG1347" s="108"/>
      <c r="DH1347" s="108"/>
      <c r="DI1347" s="108"/>
      <c r="DJ1347" s="108"/>
      <c r="DK1347" s="108"/>
      <c r="DL1347" s="108"/>
      <c r="DM1347" s="108"/>
      <c r="DN1347" s="108"/>
      <c r="DO1347" s="108"/>
      <c r="DP1347" s="108"/>
      <c r="DQ1347" s="108"/>
      <c r="DR1347" s="108"/>
      <c r="DS1347" s="108"/>
      <c r="DT1347" s="108"/>
      <c r="DU1347" s="108"/>
      <c r="DV1347" s="108"/>
      <c r="DW1347" s="108"/>
      <c r="DX1347" s="108"/>
      <c r="DY1347" s="108"/>
      <c r="DZ1347" s="108"/>
      <c r="EA1347" s="108"/>
      <c r="EB1347" s="108"/>
      <c r="EC1347" s="108"/>
      <c r="ED1347" s="108"/>
      <c r="EE1347" s="108"/>
      <c r="EF1347" s="108"/>
      <c r="EG1347" s="108"/>
      <c r="EH1347" s="108"/>
      <c r="EI1347" s="108"/>
      <c r="EJ1347" s="108"/>
      <c r="EK1347" s="108"/>
      <c r="EL1347" s="108"/>
      <c r="EM1347" s="108"/>
      <c r="EN1347" s="108"/>
      <c r="EO1347" s="108"/>
      <c r="EP1347" s="108"/>
      <c r="EQ1347" s="108"/>
      <c r="ER1347" s="108"/>
      <c r="ES1347" s="108"/>
      <c r="ET1347" s="108"/>
      <c r="EU1347" s="108"/>
      <c r="EV1347" s="108"/>
      <c r="EW1347" s="108"/>
      <c r="EX1347" s="108"/>
      <c r="EY1347" s="108"/>
      <c r="EZ1347" s="108"/>
      <c r="FA1347" s="108"/>
      <c r="FB1347" s="108"/>
      <c r="FC1347" s="108"/>
      <c r="FD1347" s="108"/>
      <c r="FE1347" s="108"/>
      <c r="FF1347" s="108"/>
      <c r="FG1347" s="108"/>
      <c r="FH1347" s="108"/>
      <c r="FI1347" s="108"/>
      <c r="FJ1347" s="108"/>
      <c r="FK1347" s="108"/>
      <c r="FL1347" s="108"/>
      <c r="FM1347" s="108"/>
      <c r="FN1347" s="108"/>
      <c r="FO1347" s="108"/>
      <c r="FP1347" s="108"/>
      <c r="FQ1347" s="108"/>
      <c r="FR1347" s="108"/>
      <c r="FS1347" s="108"/>
      <c r="FT1347" s="108"/>
      <c r="FU1347" s="108"/>
      <c r="FV1347" s="108"/>
      <c r="FW1347" s="108"/>
      <c r="FX1347" s="108"/>
      <c r="FY1347" s="108"/>
      <c r="FZ1347" s="108"/>
      <c r="GA1347" s="108"/>
      <c r="GB1347" s="108"/>
      <c r="GC1347" s="108"/>
      <c r="GD1347" s="108"/>
      <c r="GE1347" s="108"/>
      <c r="GF1347" s="108"/>
      <c r="GG1347" s="108"/>
      <c r="GH1347" s="108"/>
      <c r="GI1347" s="108"/>
      <c r="GJ1347" s="108"/>
      <c r="GK1347" s="108"/>
      <c r="GL1347" s="108"/>
      <c r="GM1347" s="108"/>
      <c r="GN1347" s="108"/>
      <c r="GO1347" s="108"/>
      <c r="GP1347" s="108"/>
      <c r="GQ1347" s="108"/>
      <c r="GR1347" s="108"/>
      <c r="GS1347" s="108"/>
      <c r="GT1347" s="108"/>
      <c r="GU1347" s="108"/>
      <c r="GV1347" s="108"/>
      <c r="GW1347" s="108"/>
      <c r="GX1347" s="108"/>
      <c r="GY1347" s="108"/>
      <c r="GZ1347" s="108"/>
      <c r="HA1347" s="108"/>
      <c r="HB1347" s="108"/>
      <c r="HC1347" s="108"/>
      <c r="HD1347" s="108"/>
      <c r="HE1347" s="108"/>
      <c r="HF1347" s="108"/>
      <c r="HG1347" s="108"/>
      <c r="HH1347" s="108"/>
      <c r="HI1347" s="108"/>
      <c r="HJ1347" s="108"/>
      <c r="HK1347" s="108"/>
      <c r="HL1347" s="108"/>
      <c r="HM1347" s="108"/>
      <c r="HN1347" s="108"/>
      <c r="HO1347" s="108"/>
      <c r="HP1347" s="108"/>
      <c r="HQ1347" s="108"/>
      <c r="HR1347" s="108"/>
      <c r="HS1347" s="108"/>
      <c r="HT1347" s="108"/>
      <c r="HU1347" s="108"/>
      <c r="HV1347" s="108"/>
      <c r="HW1347" s="108"/>
      <c r="HX1347" s="108"/>
      <c r="HY1347" s="108"/>
      <c r="HZ1347" s="108"/>
      <c r="IA1347" s="108"/>
      <c r="IB1347" s="108"/>
      <c r="IC1347" s="108"/>
      <c r="ID1347" s="108"/>
      <c r="IE1347" s="108"/>
      <c r="IF1347" s="108"/>
      <c r="IG1347" s="108"/>
      <c r="IH1347" s="108"/>
      <c r="II1347" s="108"/>
      <c r="IJ1347" s="108"/>
      <c r="IK1347" s="108"/>
      <c r="IL1347" s="108"/>
      <c r="IM1347" s="108"/>
      <c r="IN1347" s="108"/>
      <c r="IO1347" s="108"/>
      <c r="IP1347" s="108"/>
      <c r="IQ1347" s="108"/>
      <c r="IR1347" s="108"/>
      <c r="IS1347" s="108"/>
      <c r="IT1347" s="108"/>
      <c r="IU1347" s="108"/>
      <c r="IV1347" s="108"/>
    </row>
    <row r="1348" spans="1:256" x14ac:dyDescent="0.2">
      <c r="A1348" s="108" t="s">
        <v>212</v>
      </c>
      <c r="B1348" s="108" t="s">
        <v>93</v>
      </c>
      <c r="C1348" s="108" t="s">
        <v>5127</v>
      </c>
      <c r="D1348" s="123">
        <v>35774</v>
      </c>
      <c r="E1348" s="116" t="s">
        <v>415</v>
      </c>
      <c r="F1348" s="120" t="s">
        <v>230</v>
      </c>
      <c r="G1348" s="120" t="s">
        <v>201</v>
      </c>
      <c r="H1348" s="108" t="s">
        <v>206</v>
      </c>
      <c r="I1348" s="108" t="s">
        <v>93</v>
      </c>
      <c r="J1348" s="120" t="s">
        <v>228</v>
      </c>
      <c r="K1348" s="108" t="s">
        <v>712</v>
      </c>
      <c r="L1348" s="108" t="s">
        <v>93</v>
      </c>
      <c r="M1348" s="120" t="s">
        <v>713</v>
      </c>
      <c r="N1348" s="108" t="s">
        <v>212</v>
      </c>
      <c r="O1348" s="108" t="s">
        <v>93</v>
      </c>
      <c r="P1348" s="120" t="s">
        <v>5128</v>
      </c>
      <c r="Q1348" s="108" t="s">
        <v>2381</v>
      </c>
      <c r="R1348" s="108" t="s">
        <v>93</v>
      </c>
      <c r="S1348" s="120" t="s">
        <v>714</v>
      </c>
      <c r="T1348" s="108" t="s">
        <v>715</v>
      </c>
      <c r="U1348" s="108" t="s">
        <v>93</v>
      </c>
      <c r="V1348" s="120" t="s">
        <v>716</v>
      </c>
      <c r="W1348" s="108"/>
      <c r="X1348" s="108"/>
      <c r="Y1348" s="120"/>
      <c r="Z1348" s="108"/>
      <c r="AA1348" s="108"/>
      <c r="AB1348" s="120"/>
      <c r="AC1348" s="108"/>
      <c r="AD1348" s="108"/>
      <c r="AE1348" s="120"/>
      <c r="AF1348" s="108"/>
      <c r="AG1348" s="108"/>
      <c r="AH1348" s="108"/>
      <c r="AI1348" s="108"/>
      <c r="AJ1348" s="108"/>
      <c r="AK1348" s="108"/>
      <c r="AL1348" s="108"/>
      <c r="AM1348" s="108"/>
      <c r="AN1348" s="108"/>
      <c r="AO1348" s="108"/>
      <c r="AP1348" s="108"/>
      <c r="AQ1348" s="108"/>
      <c r="AR1348" s="108"/>
      <c r="AS1348" s="108"/>
      <c r="AT1348" s="108"/>
      <c r="AU1348" s="108"/>
      <c r="AV1348" s="108"/>
      <c r="AW1348" s="108"/>
      <c r="AX1348" s="108"/>
      <c r="AY1348" s="108"/>
      <c r="AZ1348" s="108"/>
      <c r="BA1348" s="108"/>
      <c r="BB1348" s="108"/>
      <c r="BC1348" s="108"/>
      <c r="BD1348" s="108"/>
      <c r="BE1348" s="108"/>
      <c r="BF1348" s="108"/>
      <c r="BG1348" s="108"/>
      <c r="BH1348" s="108"/>
      <c r="BI1348" s="108"/>
      <c r="BJ1348" s="108"/>
      <c r="BK1348" s="108"/>
      <c r="BL1348" s="108"/>
      <c r="BM1348" s="108"/>
      <c r="BN1348" s="108"/>
      <c r="BO1348" s="108"/>
      <c r="BP1348" s="108"/>
      <c r="BQ1348" s="108"/>
      <c r="BR1348" s="108"/>
      <c r="BS1348" s="108"/>
      <c r="BT1348" s="108"/>
      <c r="BU1348" s="108"/>
      <c r="BV1348" s="108"/>
      <c r="BW1348" s="108"/>
      <c r="BX1348" s="108"/>
      <c r="BY1348" s="108"/>
      <c r="BZ1348" s="108"/>
      <c r="CA1348" s="108"/>
      <c r="CB1348" s="108"/>
      <c r="CC1348" s="108"/>
      <c r="CD1348" s="108"/>
      <c r="CE1348" s="108"/>
      <c r="CF1348" s="108"/>
      <c r="CG1348" s="108"/>
      <c r="CH1348" s="108"/>
      <c r="CI1348" s="108"/>
      <c r="CJ1348" s="108"/>
      <c r="CK1348" s="108"/>
      <c r="CL1348" s="108"/>
      <c r="CM1348" s="108"/>
      <c r="CN1348" s="108"/>
      <c r="CO1348" s="108"/>
      <c r="CP1348" s="108"/>
      <c r="CQ1348" s="108"/>
      <c r="CR1348" s="108"/>
      <c r="CS1348" s="108"/>
      <c r="CT1348" s="108"/>
      <c r="CU1348" s="108"/>
      <c r="CV1348" s="108"/>
      <c r="CW1348" s="108"/>
      <c r="CX1348" s="108"/>
      <c r="CY1348" s="108"/>
      <c r="CZ1348" s="108"/>
      <c r="DA1348" s="108"/>
      <c r="DB1348" s="108"/>
      <c r="DC1348" s="108"/>
      <c r="DD1348" s="108"/>
      <c r="DE1348" s="108"/>
      <c r="DF1348" s="108"/>
      <c r="DG1348" s="108"/>
      <c r="DH1348" s="108"/>
      <c r="DI1348" s="108"/>
      <c r="DJ1348" s="108"/>
      <c r="DK1348" s="108"/>
      <c r="DL1348" s="108"/>
      <c r="DM1348" s="108"/>
      <c r="DN1348" s="108"/>
      <c r="DO1348" s="108"/>
      <c r="DP1348" s="108"/>
      <c r="DQ1348" s="108"/>
      <c r="DR1348" s="108"/>
      <c r="DS1348" s="108"/>
      <c r="DT1348" s="108"/>
      <c r="DU1348" s="108"/>
      <c r="DV1348" s="108"/>
      <c r="DW1348" s="108"/>
      <c r="DX1348" s="108"/>
      <c r="DY1348" s="108"/>
      <c r="DZ1348" s="108"/>
      <c r="EA1348" s="108"/>
      <c r="EB1348" s="108"/>
      <c r="EC1348" s="108"/>
      <c r="ED1348" s="108"/>
      <c r="EE1348" s="108"/>
      <c r="EF1348" s="108"/>
      <c r="EG1348" s="108"/>
      <c r="EH1348" s="108"/>
      <c r="EI1348" s="108"/>
      <c r="EJ1348" s="108"/>
      <c r="EK1348" s="108"/>
      <c r="EL1348" s="108"/>
      <c r="EM1348" s="108"/>
      <c r="EN1348" s="108"/>
      <c r="EO1348" s="108"/>
      <c r="EP1348" s="108"/>
      <c r="EQ1348" s="108"/>
      <c r="ER1348" s="108"/>
      <c r="ES1348" s="108"/>
      <c r="ET1348" s="108"/>
      <c r="EU1348" s="108"/>
      <c r="EV1348" s="108"/>
      <c r="EW1348" s="108"/>
      <c r="EX1348" s="108"/>
      <c r="EY1348" s="108"/>
      <c r="EZ1348" s="108"/>
      <c r="FA1348" s="108"/>
      <c r="FB1348" s="108"/>
      <c r="FC1348" s="108"/>
      <c r="FD1348" s="108"/>
      <c r="FE1348" s="108"/>
      <c r="FF1348" s="108"/>
      <c r="FG1348" s="108"/>
      <c r="FH1348" s="108"/>
      <c r="FI1348" s="108"/>
      <c r="FJ1348" s="108"/>
      <c r="FK1348" s="108"/>
      <c r="FL1348" s="108"/>
      <c r="FM1348" s="108"/>
      <c r="FN1348" s="108"/>
      <c r="FO1348" s="108"/>
      <c r="FP1348" s="108"/>
      <c r="FQ1348" s="108"/>
      <c r="FR1348" s="108"/>
      <c r="FS1348" s="108"/>
      <c r="FT1348" s="108"/>
      <c r="FU1348" s="108"/>
      <c r="FV1348" s="108"/>
      <c r="FW1348" s="108"/>
      <c r="FX1348" s="108"/>
      <c r="FY1348" s="108"/>
      <c r="FZ1348" s="108"/>
      <c r="GA1348" s="108"/>
      <c r="GB1348" s="108"/>
      <c r="GC1348" s="108"/>
      <c r="GD1348" s="108"/>
      <c r="GE1348" s="108"/>
      <c r="GF1348" s="108"/>
      <c r="GG1348" s="108"/>
      <c r="GH1348" s="108"/>
      <c r="GI1348" s="108"/>
      <c r="GJ1348" s="108"/>
      <c r="GK1348" s="108"/>
      <c r="GL1348" s="108"/>
      <c r="GM1348" s="108"/>
      <c r="GN1348" s="108"/>
      <c r="GO1348" s="108"/>
      <c r="GP1348" s="108"/>
      <c r="GQ1348" s="108"/>
      <c r="GR1348" s="108"/>
      <c r="GS1348" s="108"/>
      <c r="GT1348" s="108"/>
      <c r="GU1348" s="108"/>
      <c r="GV1348" s="108"/>
      <c r="GW1348" s="108"/>
      <c r="GX1348" s="108"/>
      <c r="GY1348" s="108"/>
      <c r="GZ1348" s="108"/>
      <c r="HA1348" s="108"/>
      <c r="HB1348" s="108"/>
      <c r="HC1348" s="108"/>
      <c r="HD1348" s="108"/>
      <c r="HE1348" s="108"/>
      <c r="HF1348" s="108"/>
      <c r="HG1348" s="108"/>
      <c r="HH1348" s="108"/>
      <c r="HI1348" s="108"/>
      <c r="HJ1348" s="108"/>
      <c r="HK1348" s="108"/>
      <c r="HL1348" s="108"/>
      <c r="HM1348" s="108"/>
      <c r="HN1348" s="108"/>
      <c r="HO1348" s="108"/>
      <c r="HP1348" s="108"/>
      <c r="HQ1348" s="108"/>
      <c r="HR1348" s="108"/>
      <c r="HS1348" s="108"/>
      <c r="HT1348" s="108"/>
      <c r="HU1348" s="108"/>
      <c r="HV1348" s="108"/>
      <c r="HW1348" s="108"/>
      <c r="HX1348" s="108"/>
      <c r="HY1348" s="108"/>
      <c r="HZ1348" s="108"/>
      <c r="IA1348" s="108"/>
      <c r="IB1348" s="108"/>
      <c r="IC1348" s="108"/>
      <c r="ID1348" s="108"/>
      <c r="IE1348" s="108"/>
      <c r="IF1348" s="108"/>
      <c r="IG1348" s="108"/>
      <c r="IH1348" s="108"/>
      <c r="II1348" s="108"/>
      <c r="IJ1348" s="108"/>
      <c r="IK1348" s="108"/>
      <c r="IL1348" s="108"/>
      <c r="IM1348" s="108"/>
      <c r="IN1348" s="108"/>
      <c r="IO1348" s="108"/>
      <c r="IP1348" s="108"/>
      <c r="IQ1348" s="108"/>
      <c r="IR1348" s="108"/>
      <c r="IS1348" s="108"/>
      <c r="IT1348" s="108"/>
      <c r="IU1348" s="108"/>
      <c r="IV1348" s="108"/>
    </row>
    <row r="1349" spans="1:256" s="108" customFormat="1" x14ac:dyDescent="0.2">
      <c r="C1349" s="108" t="s">
        <v>3716</v>
      </c>
      <c r="D1349" s="123">
        <v>35856</v>
      </c>
      <c r="E1349" s="116" t="s">
        <v>283</v>
      </c>
      <c r="F1349" s="120" t="s">
        <v>426</v>
      </c>
      <c r="G1349" s="120"/>
      <c r="H1349" s="108" t="s">
        <v>298</v>
      </c>
      <c r="I1349" s="108" t="s">
        <v>118</v>
      </c>
      <c r="J1349" s="120" t="s">
        <v>240</v>
      </c>
      <c r="K1349" s="108" t="s">
        <v>298</v>
      </c>
      <c r="L1349" s="108" t="s">
        <v>118</v>
      </c>
      <c r="M1349" s="120" t="s">
        <v>266</v>
      </c>
      <c r="P1349" s="120"/>
      <c r="Q1349" s="108" t="s">
        <v>329</v>
      </c>
      <c r="R1349" s="108" t="s">
        <v>118</v>
      </c>
      <c r="S1349" s="120" t="s">
        <v>339</v>
      </c>
      <c r="V1349" s="120"/>
      <c r="Y1349" s="120"/>
      <c r="AB1349" s="120"/>
      <c r="AE1349" s="120"/>
    </row>
    <row r="1350" spans="1:256" s="108" customFormat="1" x14ac:dyDescent="0.2">
      <c r="A1350" s="108" t="s">
        <v>284</v>
      </c>
      <c r="B1350" s="108" t="s">
        <v>105</v>
      </c>
      <c r="C1350" s="108" t="s">
        <v>2848</v>
      </c>
      <c r="D1350" s="123">
        <v>33921</v>
      </c>
      <c r="E1350" s="109" t="s">
        <v>1350</v>
      </c>
      <c r="F1350" s="120" t="s">
        <v>5129</v>
      </c>
      <c r="G1350" s="120" t="s">
        <v>233</v>
      </c>
      <c r="H1350" s="108" t="s">
        <v>308</v>
      </c>
      <c r="I1350" s="108" t="s">
        <v>105</v>
      </c>
      <c r="J1350" s="109" t="s">
        <v>203</v>
      </c>
      <c r="K1350" s="108" t="s">
        <v>288</v>
      </c>
      <c r="L1350" s="108" t="s">
        <v>105</v>
      </c>
      <c r="M1350" s="109" t="s">
        <v>201</v>
      </c>
      <c r="N1350" s="108" t="s">
        <v>575</v>
      </c>
      <c r="O1350" s="108" t="s">
        <v>330</v>
      </c>
      <c r="P1350" s="109" t="s">
        <v>216</v>
      </c>
      <c r="Q1350" s="108" t="s">
        <v>575</v>
      </c>
      <c r="R1350" s="108" t="s">
        <v>330</v>
      </c>
      <c r="S1350" s="109" t="s">
        <v>196</v>
      </c>
      <c r="T1350" s="108" t="s">
        <v>575</v>
      </c>
      <c r="U1350" s="108" t="s">
        <v>330</v>
      </c>
      <c r="V1350" s="109" t="s">
        <v>259</v>
      </c>
      <c r="W1350" s="108" t="s">
        <v>575</v>
      </c>
      <c r="X1350" s="108" t="s">
        <v>330</v>
      </c>
      <c r="Y1350" s="109" t="s">
        <v>203</v>
      </c>
      <c r="Z1350" s="108" t="s">
        <v>315</v>
      </c>
      <c r="AA1350" s="108" t="s">
        <v>330</v>
      </c>
      <c r="AB1350" s="109" t="s">
        <v>228</v>
      </c>
      <c r="AC1350" s="108" t="s">
        <v>315</v>
      </c>
      <c r="AD1350" s="108" t="s">
        <v>330</v>
      </c>
      <c r="AE1350" s="109" t="s">
        <v>240</v>
      </c>
      <c r="AF1350" s="108" t="s">
        <v>315</v>
      </c>
      <c r="AG1350" s="108" t="s">
        <v>330</v>
      </c>
      <c r="AH1350" s="109" t="s">
        <v>241</v>
      </c>
    </row>
    <row r="1351" spans="1:256" s="108" customFormat="1" x14ac:dyDescent="0.2">
      <c r="C1351" s="108" t="s">
        <v>5130</v>
      </c>
      <c r="D1351" s="123">
        <v>35292</v>
      </c>
      <c r="E1351" s="116" t="s">
        <v>121</v>
      </c>
      <c r="F1351" s="120" t="s">
        <v>1362</v>
      </c>
      <c r="G1351" s="120"/>
      <c r="J1351" s="120"/>
      <c r="K1351" s="108" t="s">
        <v>258</v>
      </c>
      <c r="L1351" s="108" t="s">
        <v>95</v>
      </c>
      <c r="M1351" s="120" t="s">
        <v>241</v>
      </c>
      <c r="N1351" s="108" t="s">
        <v>258</v>
      </c>
      <c r="O1351" s="108" t="s">
        <v>95</v>
      </c>
      <c r="P1351" s="120" t="s">
        <v>241</v>
      </c>
      <c r="Q1351" s="108" t="s">
        <v>258</v>
      </c>
      <c r="R1351" s="108" t="s">
        <v>95</v>
      </c>
      <c r="S1351" s="120" t="s">
        <v>247</v>
      </c>
      <c r="T1351" s="108" t="s">
        <v>531</v>
      </c>
      <c r="U1351" s="108" t="s">
        <v>95</v>
      </c>
      <c r="V1351" s="120" t="s">
        <v>161</v>
      </c>
      <c r="Y1351" s="120"/>
      <c r="AB1351" s="120"/>
      <c r="AE1351" s="120"/>
    </row>
    <row r="1352" spans="1:256" s="108" customFormat="1" x14ac:dyDescent="0.2">
      <c r="A1352" s="108" t="s">
        <v>288</v>
      </c>
      <c r="B1352" s="108" t="s">
        <v>105</v>
      </c>
      <c r="C1352" s="108" t="s">
        <v>2272</v>
      </c>
      <c r="D1352" s="123">
        <v>37177</v>
      </c>
      <c r="E1352" s="109" t="s">
        <v>295</v>
      </c>
      <c r="F1352" s="120" t="s">
        <v>719</v>
      </c>
      <c r="G1352" s="120" t="s">
        <v>224</v>
      </c>
      <c r="H1352" s="108" t="s">
        <v>298</v>
      </c>
      <c r="I1352" s="108" t="s">
        <v>105</v>
      </c>
      <c r="J1352" s="120" t="s">
        <v>241</v>
      </c>
      <c r="M1352" s="120"/>
      <c r="P1352" s="120"/>
      <c r="S1352" s="120"/>
      <c r="V1352" s="120"/>
      <c r="Y1352" s="120"/>
      <c r="AB1352" s="120"/>
      <c r="AE1352" s="120"/>
      <c r="BB1352" s="116"/>
      <c r="BC1352" s="120"/>
      <c r="BE1352" s="116"/>
      <c r="BF1352" s="120"/>
      <c r="BH1352" s="116"/>
      <c r="BI1352" s="120"/>
      <c r="BK1352" s="116"/>
      <c r="BL1352" s="120"/>
      <c r="BN1352" s="116"/>
      <c r="BO1352" s="120"/>
      <c r="BR1352" s="120"/>
      <c r="BS1352" s="116"/>
      <c r="BT1352" s="116"/>
      <c r="BU1352" s="116"/>
      <c r="BV1352" s="116"/>
      <c r="BW1352" s="116"/>
      <c r="BX1352" s="116"/>
    </row>
    <row r="1353" spans="1:256" s="108" customFormat="1" x14ac:dyDescent="0.2">
      <c r="A1353" s="120"/>
      <c r="B1353" s="120"/>
      <c r="C1353" s="108" t="s">
        <v>3320</v>
      </c>
      <c r="D1353" s="123">
        <v>35104</v>
      </c>
      <c r="E1353" s="116" t="s">
        <v>607</v>
      </c>
      <c r="F1353" s="120" t="s">
        <v>1039</v>
      </c>
      <c r="G1353" s="120"/>
      <c r="H1353" s="108" t="s">
        <v>399</v>
      </c>
      <c r="I1353" s="108" t="s">
        <v>195</v>
      </c>
      <c r="J1353" s="120" t="s">
        <v>141</v>
      </c>
      <c r="M1353" s="120"/>
      <c r="N1353" s="108" t="s">
        <v>397</v>
      </c>
      <c r="O1353" s="108" t="s">
        <v>118</v>
      </c>
      <c r="P1353" s="120" t="s">
        <v>398</v>
      </c>
      <c r="Q1353" s="108" t="s">
        <v>386</v>
      </c>
      <c r="R1353" s="108" t="s">
        <v>118</v>
      </c>
      <c r="S1353" s="120" t="s">
        <v>141</v>
      </c>
      <c r="T1353" s="108" t="s">
        <v>402</v>
      </c>
      <c r="U1353" s="108" t="s">
        <v>118</v>
      </c>
      <c r="V1353" s="120" t="s">
        <v>164</v>
      </c>
      <c r="W1353" s="108" t="s">
        <v>397</v>
      </c>
      <c r="X1353" s="108" t="s">
        <v>118</v>
      </c>
      <c r="Y1353" s="120" t="s">
        <v>398</v>
      </c>
      <c r="AB1353" s="120"/>
      <c r="AE1353" s="120"/>
      <c r="BB1353" s="116"/>
      <c r="BC1353" s="120"/>
      <c r="BE1353" s="116"/>
      <c r="BF1353" s="120"/>
      <c r="BH1353" s="116"/>
      <c r="BI1353" s="120"/>
      <c r="BK1353" s="116"/>
      <c r="BL1353" s="120"/>
      <c r="BN1353" s="116"/>
      <c r="BO1353" s="120"/>
      <c r="BR1353" s="120"/>
      <c r="BS1353" s="116"/>
      <c r="BT1353" s="116"/>
      <c r="BU1353" s="116"/>
      <c r="BV1353" s="116"/>
      <c r="BW1353" s="116"/>
      <c r="BX1353" s="116"/>
    </row>
    <row r="1354" spans="1:256" x14ac:dyDescent="0.2">
      <c r="A1354" s="108"/>
      <c r="B1354" s="108"/>
      <c r="C1354" s="108" t="s">
        <v>5131</v>
      </c>
      <c r="D1354" s="123">
        <v>35591</v>
      </c>
      <c r="E1354" s="116" t="s">
        <v>1239</v>
      </c>
      <c r="F1354" s="120" t="s">
        <v>990</v>
      </c>
      <c r="G1354" s="120"/>
      <c r="H1354" s="108"/>
      <c r="I1354" s="108"/>
      <c r="J1354" s="120"/>
      <c r="K1354" s="108" t="s">
        <v>147</v>
      </c>
      <c r="L1354" s="108" t="s">
        <v>232</v>
      </c>
      <c r="M1354" s="120"/>
      <c r="N1354" s="108" t="s">
        <v>147</v>
      </c>
      <c r="O1354" s="108" t="s">
        <v>232</v>
      </c>
      <c r="P1354" s="120"/>
      <c r="Q1354" s="108" t="s">
        <v>147</v>
      </c>
      <c r="R1354" s="108" t="s">
        <v>232</v>
      </c>
      <c r="S1354" s="120"/>
      <c r="T1354" s="108" t="s">
        <v>442</v>
      </c>
      <c r="U1354" s="108" t="s">
        <v>232</v>
      </c>
      <c r="V1354" s="120"/>
      <c r="W1354" s="108"/>
      <c r="X1354" s="108"/>
      <c r="Y1354" s="120"/>
      <c r="Z1354" s="108"/>
      <c r="AA1354" s="108"/>
      <c r="AB1354" s="120"/>
      <c r="AC1354" s="108"/>
      <c r="AD1354" s="108"/>
      <c r="AE1354" s="120"/>
      <c r="AF1354" s="108"/>
      <c r="AG1354" s="108"/>
      <c r="AH1354" s="108"/>
      <c r="AI1354" s="108"/>
      <c r="AJ1354" s="108"/>
      <c r="AK1354" s="108"/>
      <c r="AL1354" s="108"/>
      <c r="AM1354" s="108"/>
      <c r="AN1354" s="108"/>
      <c r="AO1354" s="108"/>
      <c r="AP1354" s="108"/>
      <c r="AQ1354" s="108"/>
      <c r="AR1354" s="108"/>
      <c r="AS1354" s="108"/>
      <c r="AT1354" s="108"/>
      <c r="AU1354" s="108"/>
      <c r="AV1354" s="108"/>
      <c r="AW1354" s="108"/>
      <c r="AX1354" s="108"/>
      <c r="AY1354" s="108"/>
      <c r="AZ1354" s="108"/>
      <c r="BA1354" s="108"/>
      <c r="BB1354" s="108"/>
      <c r="BC1354" s="108"/>
      <c r="BD1354" s="108"/>
      <c r="BE1354" s="108"/>
      <c r="BF1354" s="108"/>
      <c r="BG1354" s="108"/>
      <c r="BH1354" s="108"/>
      <c r="BI1354" s="108"/>
      <c r="BJ1354" s="108"/>
      <c r="BK1354" s="108"/>
      <c r="BL1354" s="108"/>
      <c r="BM1354" s="108"/>
      <c r="BN1354" s="108"/>
      <c r="BO1354" s="108"/>
      <c r="BP1354" s="108"/>
      <c r="BQ1354" s="108"/>
      <c r="BR1354" s="108"/>
      <c r="BS1354" s="108"/>
      <c r="BT1354" s="108"/>
      <c r="BU1354" s="108"/>
      <c r="BV1354" s="108"/>
      <c r="BW1354" s="108"/>
      <c r="BX1354" s="108"/>
      <c r="BY1354" s="108"/>
      <c r="BZ1354" s="108"/>
      <c r="CA1354" s="108"/>
      <c r="CB1354" s="108"/>
      <c r="CC1354" s="108"/>
      <c r="CD1354" s="108"/>
      <c r="CE1354" s="108"/>
      <c r="CF1354" s="108"/>
      <c r="CG1354" s="108"/>
      <c r="CH1354" s="108"/>
      <c r="CI1354" s="108"/>
      <c r="CJ1354" s="108"/>
      <c r="CK1354" s="108"/>
      <c r="CL1354" s="108"/>
      <c r="CM1354" s="108"/>
      <c r="CN1354" s="108"/>
      <c r="CO1354" s="108"/>
      <c r="CP1354" s="108"/>
      <c r="CQ1354" s="108"/>
      <c r="CR1354" s="108"/>
      <c r="CS1354" s="108"/>
      <c r="CT1354" s="108"/>
      <c r="CU1354" s="108"/>
      <c r="CV1354" s="108"/>
      <c r="CW1354" s="108"/>
      <c r="CX1354" s="108"/>
      <c r="CY1354" s="108"/>
      <c r="CZ1354" s="108"/>
      <c r="DA1354" s="108"/>
      <c r="DB1354" s="108"/>
      <c r="DC1354" s="108"/>
      <c r="DD1354" s="108"/>
      <c r="DE1354" s="108"/>
      <c r="DF1354" s="108"/>
      <c r="DG1354" s="108"/>
      <c r="DH1354" s="108"/>
      <c r="DI1354" s="108"/>
      <c r="DJ1354" s="108"/>
      <c r="DK1354" s="108"/>
      <c r="DL1354" s="108"/>
      <c r="DM1354" s="108"/>
      <c r="DN1354" s="108"/>
      <c r="DO1354" s="108"/>
      <c r="DP1354" s="108"/>
      <c r="DQ1354" s="108"/>
      <c r="DR1354" s="108"/>
      <c r="DS1354" s="108"/>
      <c r="DT1354" s="108"/>
      <c r="DU1354" s="108"/>
      <c r="DV1354" s="108"/>
      <c r="DW1354" s="108"/>
      <c r="DX1354" s="108"/>
      <c r="DY1354" s="108"/>
      <c r="DZ1354" s="108"/>
      <c r="EA1354" s="108"/>
      <c r="EB1354" s="108"/>
      <c r="EC1354" s="108"/>
      <c r="ED1354" s="108"/>
      <c r="EE1354" s="108"/>
      <c r="EF1354" s="108"/>
      <c r="EG1354" s="108"/>
      <c r="EH1354" s="108"/>
      <c r="EI1354" s="108"/>
      <c r="EJ1354" s="108"/>
      <c r="EK1354" s="108"/>
      <c r="EL1354" s="108"/>
      <c r="EM1354" s="108"/>
      <c r="EN1354" s="108"/>
      <c r="EO1354" s="108"/>
      <c r="EP1354" s="108"/>
      <c r="EQ1354" s="108"/>
      <c r="ER1354" s="108"/>
      <c r="ES1354" s="108"/>
      <c r="ET1354" s="108"/>
      <c r="EU1354" s="108"/>
      <c r="EV1354" s="108"/>
      <c r="EW1354" s="108"/>
      <c r="EX1354" s="108"/>
      <c r="EY1354" s="108"/>
      <c r="EZ1354" s="108"/>
      <c r="FA1354" s="108"/>
      <c r="FB1354" s="108"/>
      <c r="FC1354" s="108"/>
      <c r="FD1354" s="108"/>
      <c r="FE1354" s="108"/>
      <c r="FF1354" s="108"/>
      <c r="FG1354" s="108"/>
      <c r="FH1354" s="108"/>
      <c r="FI1354" s="108"/>
      <c r="FJ1354" s="108"/>
      <c r="FK1354" s="108"/>
      <c r="FL1354" s="108"/>
      <c r="FM1354" s="108"/>
      <c r="FN1354" s="108"/>
      <c r="FO1354" s="108"/>
      <c r="FP1354" s="108"/>
      <c r="FQ1354" s="108"/>
      <c r="FR1354" s="108"/>
      <c r="FS1354" s="108"/>
      <c r="FT1354" s="108"/>
      <c r="FU1354" s="108"/>
      <c r="FV1354" s="108"/>
      <c r="FW1354" s="108"/>
      <c r="FX1354" s="108"/>
      <c r="FY1354" s="108"/>
      <c r="FZ1354" s="108"/>
      <c r="GA1354" s="108"/>
      <c r="GB1354" s="108"/>
      <c r="GC1354" s="108"/>
      <c r="GD1354" s="108"/>
      <c r="GE1354" s="108"/>
      <c r="GF1354" s="108"/>
      <c r="GG1354" s="108"/>
      <c r="GH1354" s="108"/>
      <c r="GI1354" s="108"/>
      <c r="GJ1354" s="108"/>
      <c r="GK1354" s="108"/>
      <c r="GL1354" s="108"/>
      <c r="GM1354" s="108"/>
      <c r="GN1354" s="108"/>
      <c r="GO1354" s="108"/>
      <c r="GP1354" s="108"/>
      <c r="GQ1354" s="108"/>
      <c r="GR1354" s="108"/>
      <c r="GS1354" s="108"/>
      <c r="GT1354" s="108"/>
      <c r="GU1354" s="108"/>
      <c r="GV1354" s="108"/>
      <c r="GW1354" s="108"/>
      <c r="GX1354" s="108"/>
      <c r="GY1354" s="108"/>
      <c r="GZ1354" s="108"/>
      <c r="HA1354" s="108"/>
      <c r="HB1354" s="108"/>
      <c r="HC1354" s="108"/>
      <c r="HD1354" s="108"/>
      <c r="HE1354" s="108"/>
      <c r="HF1354" s="108"/>
      <c r="HG1354" s="108"/>
      <c r="HH1354" s="108"/>
      <c r="HI1354" s="108"/>
      <c r="HJ1354" s="108"/>
      <c r="HK1354" s="108"/>
      <c r="HL1354" s="108"/>
      <c r="HM1354" s="108"/>
      <c r="HN1354" s="108"/>
      <c r="HO1354" s="108"/>
      <c r="HP1354" s="108"/>
      <c r="HQ1354" s="108"/>
      <c r="HR1354" s="108"/>
      <c r="HS1354" s="108"/>
      <c r="HT1354" s="108"/>
      <c r="HU1354" s="108"/>
      <c r="HV1354" s="108"/>
      <c r="HW1354" s="108"/>
      <c r="HX1354" s="108"/>
      <c r="HY1354" s="108"/>
      <c r="HZ1354" s="108"/>
      <c r="IA1354" s="108"/>
      <c r="IB1354" s="108"/>
      <c r="IC1354" s="108"/>
      <c r="ID1354" s="108"/>
      <c r="IE1354" s="108"/>
      <c r="IF1354" s="108"/>
      <c r="IG1354" s="108"/>
      <c r="IH1354" s="108"/>
      <c r="II1354" s="108"/>
      <c r="IJ1354" s="108"/>
      <c r="IK1354" s="108"/>
      <c r="IL1354" s="108"/>
      <c r="IM1354" s="108"/>
      <c r="IN1354" s="108"/>
      <c r="IO1354" s="108"/>
      <c r="IP1354" s="108"/>
      <c r="IQ1354" s="108"/>
      <c r="IR1354" s="108"/>
      <c r="IS1354" s="108"/>
      <c r="IT1354" s="108"/>
      <c r="IU1354" s="108"/>
      <c r="IV1354" s="108"/>
    </row>
    <row r="1355" spans="1:256" s="108" customFormat="1" x14ac:dyDescent="0.2">
      <c r="A1355" s="108" t="s">
        <v>284</v>
      </c>
      <c r="B1355" s="108" t="s">
        <v>128</v>
      </c>
      <c r="C1355" s="108" t="s">
        <v>2149</v>
      </c>
      <c r="D1355" s="123">
        <v>36628</v>
      </c>
      <c r="E1355" s="109" t="s">
        <v>473</v>
      </c>
      <c r="F1355" s="120" t="s">
        <v>416</v>
      </c>
      <c r="G1355" s="120" t="s">
        <v>259</v>
      </c>
      <c r="H1355" s="108" t="s">
        <v>329</v>
      </c>
      <c r="I1355" s="108" t="s">
        <v>128</v>
      </c>
      <c r="J1355" s="120" t="s">
        <v>317</v>
      </c>
      <c r="K1355" s="108" t="s">
        <v>298</v>
      </c>
      <c r="L1355" s="108" t="s">
        <v>128</v>
      </c>
      <c r="M1355" s="120" t="s">
        <v>266</v>
      </c>
      <c r="N1355" s="108" t="s">
        <v>329</v>
      </c>
      <c r="O1355" s="108" t="s">
        <v>128</v>
      </c>
      <c r="P1355" s="120" t="s">
        <v>269</v>
      </c>
      <c r="S1355" s="120"/>
      <c r="V1355" s="120"/>
      <c r="Y1355" s="120"/>
      <c r="AB1355" s="120"/>
      <c r="AE1355" s="120"/>
      <c r="BB1355" s="36"/>
      <c r="BC1355" s="36"/>
      <c r="BE1355" s="36"/>
      <c r="BF1355" s="36"/>
      <c r="BH1355" s="36"/>
      <c r="BI1355" s="36"/>
      <c r="BK1355" s="36"/>
      <c r="BL1355" s="36"/>
      <c r="BN1355" s="36"/>
      <c r="BO1355" s="8"/>
      <c r="BR1355" s="8"/>
      <c r="BS1355" s="8"/>
      <c r="BT1355" s="8"/>
      <c r="BU1355" s="8"/>
      <c r="BW1355" s="9"/>
      <c r="BX1355" s="9"/>
    </row>
    <row r="1356" spans="1:256" s="108" customFormat="1" x14ac:dyDescent="0.2">
      <c r="A1356" s="108" t="s">
        <v>298</v>
      </c>
      <c r="B1356" s="108" t="s">
        <v>177</v>
      </c>
      <c r="C1356" s="108" t="s">
        <v>4375</v>
      </c>
      <c r="D1356" s="123">
        <v>36228</v>
      </c>
      <c r="E1356" s="109" t="s">
        <v>99</v>
      </c>
      <c r="F1356" s="120"/>
      <c r="G1356" s="120" t="s">
        <v>339</v>
      </c>
      <c r="H1356" s="108" t="s">
        <v>315</v>
      </c>
      <c r="I1356" s="108" t="s">
        <v>227</v>
      </c>
      <c r="J1356" s="120" t="s">
        <v>339</v>
      </c>
      <c r="M1356" s="120"/>
      <c r="N1356" s="108" t="s">
        <v>329</v>
      </c>
      <c r="O1356" s="108" t="s">
        <v>232</v>
      </c>
      <c r="P1356" s="120" t="s">
        <v>241</v>
      </c>
      <c r="S1356" s="120"/>
      <c r="V1356" s="120"/>
      <c r="Y1356" s="120"/>
      <c r="AB1356" s="120"/>
      <c r="AE1356" s="120"/>
    </row>
    <row r="1357" spans="1:256" s="108" customFormat="1" x14ac:dyDescent="0.2">
      <c r="A1357" s="108" t="s">
        <v>156</v>
      </c>
      <c r="B1357" s="108" t="s">
        <v>432</v>
      </c>
      <c r="C1357" s="108" t="s">
        <v>887</v>
      </c>
      <c r="D1357" s="123">
        <v>36265</v>
      </c>
      <c r="E1357" s="109" t="s">
        <v>89</v>
      </c>
      <c r="F1357" s="120" t="s">
        <v>99</v>
      </c>
      <c r="G1357" s="120" t="s">
        <v>141</v>
      </c>
      <c r="H1357" s="108" t="s">
        <v>156</v>
      </c>
      <c r="I1357" s="108" t="s">
        <v>432</v>
      </c>
      <c r="J1357" s="120" t="s">
        <v>141</v>
      </c>
      <c r="K1357" s="108" t="s">
        <v>156</v>
      </c>
      <c r="L1357" s="108" t="s">
        <v>432</v>
      </c>
      <c r="M1357" s="120" t="s">
        <v>141</v>
      </c>
      <c r="N1357" s="108" t="s">
        <v>162</v>
      </c>
      <c r="O1357" s="108" t="s">
        <v>432</v>
      </c>
      <c r="P1357" s="120" t="s">
        <v>889</v>
      </c>
      <c r="S1357" s="120"/>
      <c r="V1357" s="120"/>
      <c r="Y1357" s="120"/>
      <c r="AB1357" s="120"/>
      <c r="AE1357" s="120"/>
    </row>
    <row r="1358" spans="1:256" s="108" customFormat="1" x14ac:dyDescent="0.2">
      <c r="A1358" s="108" t="s">
        <v>332</v>
      </c>
      <c r="B1358" s="108" t="s">
        <v>195</v>
      </c>
      <c r="C1358" s="108" t="s">
        <v>3536</v>
      </c>
      <c r="D1358" s="123">
        <v>36751</v>
      </c>
      <c r="E1358" s="109" t="s">
        <v>98</v>
      </c>
      <c r="F1358" s="120" t="s">
        <v>144</v>
      </c>
      <c r="G1358" s="120" t="s">
        <v>364</v>
      </c>
      <c r="H1358" s="108" t="s">
        <v>332</v>
      </c>
      <c r="I1358" s="108" t="s">
        <v>195</v>
      </c>
      <c r="J1358" s="120" t="s">
        <v>770</v>
      </c>
      <c r="M1358" s="120"/>
      <c r="P1358" s="120"/>
      <c r="S1358" s="120"/>
      <c r="V1358" s="120"/>
      <c r="Y1358" s="120"/>
      <c r="AB1358" s="120"/>
      <c r="AE1358" s="120"/>
    </row>
    <row r="1359" spans="1:256" s="108" customFormat="1" x14ac:dyDescent="0.2">
      <c r="A1359" s="108" t="s">
        <v>1524</v>
      </c>
      <c r="B1359" s="108" t="s">
        <v>242</v>
      </c>
      <c r="C1359" s="108" t="s">
        <v>2186</v>
      </c>
      <c r="D1359" s="123">
        <v>36144</v>
      </c>
      <c r="E1359" s="116" t="s">
        <v>2187</v>
      </c>
      <c r="F1359" s="120" t="s">
        <v>283</v>
      </c>
      <c r="G1359" s="120" t="s">
        <v>2185</v>
      </c>
      <c r="H1359" s="108" t="s">
        <v>379</v>
      </c>
      <c r="I1359" s="108" t="s">
        <v>252</v>
      </c>
      <c r="J1359" s="120" t="s">
        <v>2188</v>
      </c>
      <c r="K1359" s="108" t="s">
        <v>808</v>
      </c>
      <c r="L1359" s="108" t="s">
        <v>252</v>
      </c>
      <c r="M1359" s="120" t="s">
        <v>375</v>
      </c>
      <c r="N1359" s="108" t="s">
        <v>279</v>
      </c>
      <c r="O1359" s="108" t="s">
        <v>252</v>
      </c>
      <c r="P1359" s="120" t="s">
        <v>346</v>
      </c>
      <c r="Q1359" s="108" t="s">
        <v>379</v>
      </c>
      <c r="R1359" s="108" t="s">
        <v>252</v>
      </c>
      <c r="S1359" s="120" t="s">
        <v>280</v>
      </c>
      <c r="V1359" s="120"/>
      <c r="Y1359" s="120"/>
      <c r="AB1359" s="120"/>
      <c r="AE1359" s="120"/>
      <c r="BB1359" s="109"/>
      <c r="BC1359" s="109"/>
      <c r="BE1359" s="109"/>
      <c r="BF1359" s="109"/>
      <c r="BH1359" s="109"/>
      <c r="BI1359" s="109"/>
      <c r="BK1359" s="109"/>
      <c r="BL1359" s="109"/>
      <c r="BN1359" s="109"/>
      <c r="BO1359" s="109"/>
      <c r="BQ1359" s="123"/>
      <c r="BR1359" s="109"/>
      <c r="BS1359" s="116"/>
      <c r="BU1359" s="120"/>
      <c r="BV1359" s="116"/>
      <c r="BW1359" s="116"/>
      <c r="BX1359" s="125"/>
    </row>
    <row r="1360" spans="1:256" s="108" customFormat="1" x14ac:dyDescent="0.2">
      <c r="C1360" s="108" t="s">
        <v>1823</v>
      </c>
      <c r="D1360" s="123">
        <v>34902</v>
      </c>
      <c r="E1360" s="116" t="s">
        <v>391</v>
      </c>
      <c r="F1360" s="120" t="s">
        <v>448</v>
      </c>
      <c r="G1360" s="120"/>
      <c r="H1360" s="108" t="s">
        <v>397</v>
      </c>
      <c r="I1360" s="108" t="s">
        <v>454</v>
      </c>
      <c r="J1360" s="120" t="s">
        <v>388</v>
      </c>
      <c r="K1360" s="108" t="s">
        <v>409</v>
      </c>
      <c r="L1360" s="108" t="s">
        <v>185</v>
      </c>
      <c r="M1360" s="120" t="s">
        <v>433</v>
      </c>
      <c r="N1360" s="108" t="s">
        <v>409</v>
      </c>
      <c r="O1360" s="108" t="s">
        <v>215</v>
      </c>
      <c r="P1360" s="120" t="s">
        <v>412</v>
      </c>
      <c r="Q1360" s="108" t="s">
        <v>397</v>
      </c>
      <c r="R1360" s="108" t="s">
        <v>215</v>
      </c>
      <c r="S1360" s="120" t="s">
        <v>412</v>
      </c>
      <c r="V1360" s="120"/>
      <c r="Y1360" s="120"/>
      <c r="AB1360" s="120"/>
      <c r="AE1360" s="120"/>
    </row>
    <row r="1361" spans="1:256" s="108" customFormat="1" x14ac:dyDescent="0.2">
      <c r="C1361" s="108" t="s">
        <v>3303</v>
      </c>
      <c r="D1361" s="123">
        <v>36407</v>
      </c>
      <c r="E1361" s="116" t="s">
        <v>283</v>
      </c>
      <c r="F1361" s="120" t="s">
        <v>4313</v>
      </c>
      <c r="G1361" s="120"/>
      <c r="H1361" s="108" t="s">
        <v>370</v>
      </c>
      <c r="I1361" s="108" t="s">
        <v>556</v>
      </c>
      <c r="J1361" s="120" t="s">
        <v>818</v>
      </c>
      <c r="K1361" s="108" t="s">
        <v>370</v>
      </c>
      <c r="L1361" s="108" t="s">
        <v>556</v>
      </c>
      <c r="M1361" s="120" t="s">
        <v>1560</v>
      </c>
      <c r="N1361" s="108" t="s">
        <v>332</v>
      </c>
      <c r="O1361" s="108" t="s">
        <v>556</v>
      </c>
      <c r="P1361" s="120" t="s">
        <v>350</v>
      </c>
      <c r="Q1361" s="108" t="s">
        <v>370</v>
      </c>
      <c r="R1361" s="108" t="s">
        <v>556</v>
      </c>
      <c r="S1361" s="120" t="s">
        <v>333</v>
      </c>
      <c r="V1361" s="120"/>
      <c r="Y1361" s="120"/>
      <c r="AB1361" s="120"/>
      <c r="AE1361" s="120"/>
    </row>
    <row r="1362" spans="1:256" ht="12.75" customHeight="1" x14ac:dyDescent="0.2">
      <c r="A1362" s="108" t="s">
        <v>340</v>
      </c>
      <c r="B1362" s="108" t="s">
        <v>232</v>
      </c>
      <c r="C1362" s="108" t="s">
        <v>5132</v>
      </c>
      <c r="D1362" s="123">
        <v>36876</v>
      </c>
      <c r="E1362" s="109" t="s">
        <v>477</v>
      </c>
      <c r="F1362" s="109" t="s">
        <v>268</v>
      </c>
      <c r="G1362" s="120" t="s">
        <v>346</v>
      </c>
      <c r="H1362" s="108" t="s">
        <v>345</v>
      </c>
      <c r="I1362" s="116" t="s">
        <v>232</v>
      </c>
      <c r="J1362" s="120" t="s">
        <v>604</v>
      </c>
      <c r="K1362" s="108" t="s">
        <v>419</v>
      </c>
      <c r="L1362" s="116" t="s">
        <v>232</v>
      </c>
      <c r="M1362" s="120" t="s">
        <v>605</v>
      </c>
      <c r="N1362" s="108"/>
      <c r="O1362" s="116"/>
      <c r="P1362" s="120"/>
      <c r="Q1362" s="108"/>
      <c r="R1362" s="116"/>
      <c r="S1362" s="120"/>
      <c r="T1362" s="108"/>
      <c r="U1362" s="116"/>
      <c r="V1362" s="120"/>
      <c r="W1362" s="108"/>
      <c r="X1362" s="116"/>
      <c r="Y1362" s="120"/>
      <c r="Z1362" s="108"/>
      <c r="AA1362" s="116"/>
      <c r="AB1362" s="120"/>
      <c r="AC1362" s="108"/>
      <c r="AD1362" s="116"/>
      <c r="AE1362" s="120"/>
      <c r="AF1362" s="108"/>
      <c r="AG1362" s="116"/>
      <c r="AH1362" s="120"/>
      <c r="AI1362" s="108"/>
      <c r="AJ1362" s="116"/>
      <c r="AK1362" s="120"/>
      <c r="AL1362" s="108"/>
      <c r="AM1362" s="116"/>
      <c r="AN1362" s="120"/>
      <c r="AO1362" s="108"/>
      <c r="AP1362" s="108"/>
      <c r="AQ1362" s="108"/>
      <c r="AR1362" s="108"/>
      <c r="AS1362" s="108"/>
      <c r="AT1362" s="108"/>
      <c r="AU1362" s="108"/>
      <c r="AV1362" s="108"/>
      <c r="AW1362" s="108"/>
      <c r="AX1362" s="108"/>
      <c r="AY1362" s="108"/>
      <c r="AZ1362" s="108"/>
      <c r="BA1362" s="108"/>
      <c r="BB1362" s="116"/>
      <c r="BC1362" s="120"/>
      <c r="BD1362" s="108"/>
      <c r="BE1362" s="116"/>
      <c r="BF1362" s="120"/>
      <c r="BG1362" s="108"/>
      <c r="BH1362" s="116"/>
      <c r="BI1362" s="120"/>
      <c r="BJ1362" s="108"/>
      <c r="BK1362" s="116"/>
      <c r="BL1362" s="120"/>
      <c r="BM1362" s="108"/>
      <c r="BN1362" s="116"/>
      <c r="BO1362" s="120"/>
      <c r="BP1362" s="108"/>
      <c r="BQ1362" s="108"/>
      <c r="BR1362" s="120"/>
      <c r="BS1362" s="116"/>
      <c r="BT1362" s="116"/>
      <c r="BU1362" s="116"/>
      <c r="BV1362" s="116"/>
      <c r="BW1362" s="116"/>
      <c r="BX1362" s="116"/>
      <c r="BY1362" s="108"/>
      <c r="BZ1362" s="108"/>
      <c r="CA1362" s="108"/>
      <c r="CB1362" s="108"/>
      <c r="CC1362" s="108"/>
      <c r="CD1362" s="108"/>
      <c r="CE1362" s="108"/>
      <c r="CF1362" s="108"/>
      <c r="CG1362" s="108"/>
      <c r="CH1362" s="108"/>
      <c r="CI1362" s="108"/>
      <c r="CJ1362" s="108"/>
      <c r="CK1362" s="108"/>
      <c r="CL1362" s="108"/>
      <c r="CM1362" s="108"/>
      <c r="CN1362" s="108"/>
      <c r="CO1362" s="108"/>
      <c r="CP1362" s="108"/>
      <c r="CQ1362" s="108"/>
      <c r="CR1362" s="108"/>
      <c r="CS1362" s="108"/>
      <c r="CT1362" s="108"/>
      <c r="CU1362" s="108"/>
      <c r="CV1362" s="108"/>
      <c r="CW1362" s="108"/>
      <c r="CX1362" s="108"/>
      <c r="CY1362" s="108"/>
      <c r="CZ1362" s="108"/>
      <c r="DA1362" s="108"/>
      <c r="DB1362" s="108"/>
      <c r="DC1362" s="108"/>
      <c r="DD1362" s="108"/>
      <c r="DE1362" s="108"/>
      <c r="DF1362" s="108"/>
      <c r="DG1362" s="108"/>
      <c r="DH1362" s="108"/>
      <c r="DI1362" s="108"/>
      <c r="DJ1362" s="108"/>
      <c r="DK1362" s="108"/>
      <c r="DL1362" s="108"/>
      <c r="DM1362" s="108"/>
      <c r="DN1362" s="108"/>
      <c r="DO1362" s="108"/>
      <c r="DP1362" s="108"/>
      <c r="DQ1362" s="108"/>
      <c r="DR1362" s="108"/>
      <c r="DS1362" s="108"/>
      <c r="DT1362" s="108"/>
      <c r="DU1362" s="108"/>
      <c r="DV1362" s="108"/>
      <c r="DW1362" s="108"/>
      <c r="DX1362" s="108"/>
      <c r="DY1362" s="108"/>
      <c r="DZ1362" s="108"/>
      <c r="EA1362" s="108"/>
      <c r="EB1362" s="108"/>
      <c r="EC1362" s="108"/>
      <c r="ED1362" s="108"/>
      <c r="EE1362" s="108"/>
      <c r="EF1362" s="108"/>
      <c r="EG1362" s="108"/>
      <c r="EH1362" s="108"/>
      <c r="EI1362" s="108"/>
      <c r="EJ1362" s="108"/>
      <c r="EK1362" s="108"/>
      <c r="EL1362" s="108"/>
      <c r="EM1362" s="108"/>
      <c r="EN1362" s="108"/>
      <c r="EO1362" s="108"/>
      <c r="EP1362" s="108"/>
      <c r="EQ1362" s="108"/>
      <c r="ER1362" s="108"/>
      <c r="ES1362" s="108"/>
      <c r="ET1362" s="108"/>
      <c r="EU1362" s="108"/>
      <c r="EV1362" s="108"/>
      <c r="EW1362" s="108"/>
      <c r="EX1362" s="108"/>
      <c r="EY1362" s="108"/>
      <c r="EZ1362" s="108"/>
      <c r="FA1362" s="108"/>
      <c r="FB1362" s="108"/>
      <c r="FC1362" s="108"/>
      <c r="FD1362" s="108"/>
      <c r="FE1362" s="108"/>
      <c r="FF1362" s="108"/>
      <c r="FG1362" s="108"/>
      <c r="FH1362" s="108"/>
      <c r="FI1362" s="108"/>
      <c r="FJ1362" s="108"/>
      <c r="FK1362" s="108"/>
      <c r="FL1362" s="108"/>
      <c r="FM1362" s="108"/>
      <c r="FN1362" s="108"/>
      <c r="FO1362" s="108"/>
      <c r="FP1362" s="108"/>
      <c r="FQ1362" s="108"/>
      <c r="FR1362" s="108"/>
      <c r="FS1362" s="108"/>
      <c r="FT1362" s="108"/>
      <c r="FU1362" s="108"/>
      <c r="FV1362" s="108"/>
      <c r="FW1362" s="108"/>
      <c r="FX1362" s="108"/>
      <c r="FY1362" s="108"/>
      <c r="FZ1362" s="108"/>
      <c r="GA1362" s="108"/>
      <c r="GB1362" s="108"/>
      <c r="GC1362" s="108"/>
      <c r="GD1362" s="108"/>
      <c r="GE1362" s="108"/>
      <c r="GF1362" s="108"/>
      <c r="GG1362" s="108"/>
      <c r="GH1362" s="108"/>
      <c r="GI1362" s="108"/>
      <c r="GJ1362" s="108"/>
      <c r="GK1362" s="108"/>
      <c r="GL1362" s="108"/>
      <c r="GM1362" s="108"/>
      <c r="GN1362" s="108"/>
      <c r="GO1362" s="108"/>
      <c r="GP1362" s="108"/>
      <c r="GQ1362" s="108"/>
      <c r="GR1362" s="108"/>
      <c r="GS1362" s="108"/>
      <c r="GT1362" s="108"/>
      <c r="GU1362" s="108"/>
      <c r="GV1362" s="108"/>
      <c r="GW1362" s="108"/>
      <c r="GX1362" s="108"/>
      <c r="GY1362" s="108"/>
      <c r="GZ1362" s="108"/>
      <c r="HA1362" s="108"/>
      <c r="HB1362" s="108"/>
      <c r="HC1362" s="108"/>
      <c r="HD1362" s="108"/>
      <c r="HE1362" s="108"/>
      <c r="HF1362" s="108"/>
      <c r="HG1362" s="108"/>
      <c r="HH1362" s="108"/>
      <c r="HI1362" s="108"/>
      <c r="HJ1362" s="108"/>
      <c r="HK1362" s="108"/>
      <c r="HL1362" s="108"/>
      <c r="HM1362" s="108"/>
      <c r="HN1362" s="108"/>
      <c r="HO1362" s="108"/>
      <c r="HP1362" s="108"/>
      <c r="HQ1362" s="108"/>
      <c r="HR1362" s="108"/>
      <c r="HS1362" s="108"/>
      <c r="HT1362" s="108"/>
      <c r="HU1362" s="108"/>
      <c r="HV1362" s="108"/>
      <c r="HW1362" s="108"/>
      <c r="HX1362" s="108"/>
      <c r="HY1362" s="108"/>
      <c r="HZ1362" s="108"/>
      <c r="IA1362" s="108"/>
      <c r="IB1362" s="108"/>
      <c r="IC1362" s="108"/>
      <c r="ID1362" s="108"/>
      <c r="IE1362" s="108"/>
      <c r="IF1362" s="108"/>
      <c r="IG1362" s="108"/>
      <c r="IH1362" s="108"/>
      <c r="II1362" s="108"/>
      <c r="IJ1362" s="108"/>
      <c r="IK1362" s="108"/>
      <c r="IL1362" s="108"/>
      <c r="IM1362" s="108"/>
      <c r="IN1362" s="108"/>
      <c r="IO1362" s="108"/>
      <c r="IP1362" s="108"/>
      <c r="IQ1362" s="108"/>
      <c r="IR1362" s="108"/>
      <c r="IS1362" s="108"/>
      <c r="IT1362" s="108"/>
      <c r="IU1362" s="108"/>
      <c r="IV1362" s="108"/>
    </row>
    <row r="1363" spans="1:256" x14ac:dyDescent="0.2">
      <c r="A1363" s="108" t="s">
        <v>103</v>
      </c>
      <c r="B1363" s="108" t="s">
        <v>396</v>
      </c>
      <c r="C1363" s="108" t="s">
        <v>870</v>
      </c>
      <c r="D1363" s="123">
        <v>36221</v>
      </c>
      <c r="E1363" s="109" t="s">
        <v>187</v>
      </c>
      <c r="F1363" s="120" t="s">
        <v>90</v>
      </c>
      <c r="G1363" s="120" t="s">
        <v>869</v>
      </c>
      <c r="H1363" s="108" t="s">
        <v>103</v>
      </c>
      <c r="I1363" s="108" t="s">
        <v>396</v>
      </c>
      <c r="J1363" s="120" t="s">
        <v>5133</v>
      </c>
      <c r="K1363" s="108" t="s">
        <v>103</v>
      </c>
      <c r="L1363" s="108" t="s">
        <v>396</v>
      </c>
      <c r="M1363" s="120" t="s">
        <v>872</v>
      </c>
      <c r="N1363" s="108" t="s">
        <v>669</v>
      </c>
      <c r="O1363" s="108" t="s">
        <v>396</v>
      </c>
      <c r="P1363" s="120" t="s">
        <v>873</v>
      </c>
      <c r="Q1363" s="108"/>
      <c r="R1363" s="108"/>
      <c r="S1363" s="120"/>
      <c r="T1363" s="108"/>
      <c r="U1363" s="108"/>
      <c r="V1363" s="120"/>
      <c r="W1363" s="108"/>
      <c r="X1363" s="108"/>
      <c r="Y1363" s="120"/>
      <c r="Z1363" s="108"/>
      <c r="AA1363" s="108"/>
      <c r="AB1363" s="120"/>
      <c r="AC1363" s="108"/>
      <c r="AD1363" s="108"/>
      <c r="AE1363" s="120"/>
      <c r="AF1363" s="108"/>
      <c r="AG1363" s="108"/>
      <c r="AH1363" s="108"/>
      <c r="AI1363" s="108"/>
      <c r="AJ1363" s="108"/>
      <c r="AK1363" s="108"/>
      <c r="AL1363" s="108"/>
      <c r="AM1363" s="108"/>
      <c r="AN1363" s="108"/>
      <c r="AO1363" s="108"/>
      <c r="AP1363" s="108"/>
      <c r="AQ1363" s="108"/>
      <c r="AR1363" s="108"/>
      <c r="AS1363" s="108"/>
      <c r="AT1363" s="108"/>
      <c r="AU1363" s="108"/>
      <c r="AV1363" s="108"/>
      <c r="AW1363" s="108"/>
      <c r="AX1363" s="108"/>
      <c r="AY1363" s="108"/>
      <c r="AZ1363" s="108"/>
      <c r="BA1363" s="108"/>
      <c r="BB1363" s="108"/>
      <c r="BC1363" s="108"/>
      <c r="BD1363" s="108"/>
      <c r="BE1363" s="108"/>
      <c r="BF1363" s="108"/>
      <c r="BG1363" s="108"/>
      <c r="BH1363" s="108"/>
      <c r="BI1363" s="108"/>
      <c r="BJ1363" s="108"/>
      <c r="BK1363" s="108"/>
      <c r="BL1363" s="108"/>
      <c r="BM1363" s="108"/>
      <c r="BN1363" s="108"/>
      <c r="BO1363" s="108"/>
      <c r="BP1363" s="108"/>
      <c r="BQ1363" s="108"/>
      <c r="BR1363" s="108"/>
      <c r="BS1363" s="108"/>
      <c r="BT1363" s="108"/>
      <c r="BU1363" s="108"/>
      <c r="BV1363" s="108"/>
      <c r="BW1363" s="108"/>
      <c r="BX1363" s="108"/>
      <c r="BY1363" s="108"/>
      <c r="BZ1363" s="108"/>
      <c r="CA1363" s="108"/>
      <c r="CB1363" s="108"/>
      <c r="CC1363" s="108"/>
      <c r="CD1363" s="108"/>
      <c r="CE1363" s="108"/>
      <c r="CF1363" s="108"/>
      <c r="CG1363" s="108"/>
      <c r="CH1363" s="108"/>
      <c r="CI1363" s="108"/>
      <c r="CJ1363" s="108"/>
      <c r="CK1363" s="108"/>
      <c r="CL1363" s="108"/>
      <c r="CM1363" s="108"/>
      <c r="CN1363" s="108"/>
      <c r="CO1363" s="108"/>
      <c r="CP1363" s="108"/>
      <c r="CQ1363" s="108"/>
      <c r="CR1363" s="108"/>
      <c r="CS1363" s="108"/>
      <c r="CT1363" s="108"/>
      <c r="CU1363" s="108"/>
      <c r="CV1363" s="108"/>
      <c r="CW1363" s="108"/>
      <c r="CX1363" s="108"/>
      <c r="CY1363" s="108"/>
      <c r="CZ1363" s="108"/>
      <c r="DA1363" s="108"/>
      <c r="DB1363" s="108"/>
      <c r="DC1363" s="108"/>
      <c r="DD1363" s="108"/>
      <c r="DE1363" s="108"/>
      <c r="DF1363" s="108"/>
      <c r="DG1363" s="108"/>
      <c r="DH1363" s="108"/>
      <c r="DI1363" s="108"/>
      <c r="DJ1363" s="108"/>
      <c r="DK1363" s="108"/>
      <c r="DL1363" s="108"/>
      <c r="DM1363" s="108"/>
      <c r="DN1363" s="108"/>
      <c r="DO1363" s="108"/>
      <c r="DP1363" s="108"/>
      <c r="DQ1363" s="108"/>
      <c r="DR1363" s="108"/>
      <c r="DS1363" s="108"/>
      <c r="DT1363" s="108"/>
      <c r="DU1363" s="108"/>
      <c r="DV1363" s="108"/>
      <c r="DW1363" s="108"/>
      <c r="DX1363" s="108"/>
      <c r="DY1363" s="108"/>
      <c r="DZ1363" s="108"/>
      <c r="EA1363" s="108"/>
      <c r="EB1363" s="108"/>
      <c r="EC1363" s="108"/>
      <c r="ED1363" s="108"/>
      <c r="EE1363" s="108"/>
      <c r="EF1363" s="108"/>
      <c r="EG1363" s="108"/>
      <c r="EH1363" s="108"/>
      <c r="EI1363" s="108"/>
      <c r="EJ1363" s="108"/>
      <c r="EK1363" s="108"/>
      <c r="EL1363" s="108"/>
      <c r="EM1363" s="108"/>
      <c r="EN1363" s="108"/>
      <c r="EO1363" s="108"/>
      <c r="EP1363" s="108"/>
      <c r="EQ1363" s="108"/>
      <c r="ER1363" s="108"/>
      <c r="ES1363" s="108"/>
      <c r="ET1363" s="108"/>
      <c r="EU1363" s="108"/>
      <c r="EV1363" s="108"/>
      <c r="EW1363" s="108"/>
      <c r="EX1363" s="108"/>
      <c r="EY1363" s="108"/>
      <c r="EZ1363" s="108"/>
      <c r="FA1363" s="108"/>
      <c r="FB1363" s="108"/>
      <c r="FC1363" s="108"/>
      <c r="FD1363" s="108"/>
      <c r="FE1363" s="108"/>
      <c r="FF1363" s="108"/>
      <c r="FG1363" s="108"/>
      <c r="FH1363" s="108"/>
      <c r="FI1363" s="108"/>
      <c r="FJ1363" s="108"/>
      <c r="FK1363" s="108"/>
      <c r="FL1363" s="108"/>
      <c r="FM1363" s="108"/>
      <c r="FN1363" s="108"/>
      <c r="FO1363" s="108"/>
      <c r="FP1363" s="108"/>
      <c r="FQ1363" s="108"/>
      <c r="FR1363" s="108"/>
      <c r="FS1363" s="108"/>
      <c r="FT1363" s="108"/>
      <c r="FU1363" s="108"/>
      <c r="FV1363" s="108"/>
      <c r="FW1363" s="108"/>
      <c r="FX1363" s="108"/>
      <c r="FY1363" s="108"/>
      <c r="FZ1363" s="108"/>
      <c r="GA1363" s="108"/>
      <c r="GB1363" s="108"/>
      <c r="GC1363" s="108"/>
      <c r="GD1363" s="108"/>
      <c r="GE1363" s="108"/>
      <c r="GF1363" s="108"/>
      <c r="GG1363" s="108"/>
      <c r="GH1363" s="108"/>
      <c r="GI1363" s="108"/>
      <c r="GJ1363" s="108"/>
      <c r="GK1363" s="108"/>
      <c r="GL1363" s="108"/>
      <c r="GM1363" s="108"/>
      <c r="GN1363" s="108"/>
      <c r="GO1363" s="108"/>
      <c r="GP1363" s="108"/>
      <c r="GQ1363" s="108"/>
      <c r="GR1363" s="108"/>
      <c r="GS1363" s="108"/>
      <c r="GT1363" s="108"/>
      <c r="GU1363" s="108"/>
      <c r="GV1363" s="108"/>
      <c r="GW1363" s="108"/>
      <c r="GX1363" s="108"/>
      <c r="GY1363" s="108"/>
      <c r="GZ1363" s="108"/>
      <c r="HA1363" s="108"/>
      <c r="HB1363" s="108"/>
      <c r="HC1363" s="108"/>
      <c r="HD1363" s="108"/>
      <c r="HE1363" s="108"/>
      <c r="HF1363" s="108"/>
      <c r="HG1363" s="108"/>
      <c r="HH1363" s="108"/>
      <c r="HI1363" s="108"/>
      <c r="HJ1363" s="108"/>
      <c r="HK1363" s="108"/>
      <c r="HL1363" s="108"/>
      <c r="HM1363" s="108"/>
      <c r="HN1363" s="108"/>
      <c r="HO1363" s="108"/>
      <c r="HP1363" s="108"/>
      <c r="HQ1363" s="108"/>
      <c r="HR1363" s="108"/>
      <c r="HS1363" s="108"/>
      <c r="HT1363" s="108"/>
      <c r="HU1363" s="108"/>
      <c r="HV1363" s="108"/>
      <c r="HW1363" s="108"/>
      <c r="HX1363" s="108"/>
      <c r="HY1363" s="108"/>
      <c r="HZ1363" s="108"/>
      <c r="IA1363" s="108"/>
      <c r="IB1363" s="108"/>
      <c r="IC1363" s="108"/>
      <c r="ID1363" s="108"/>
      <c r="IE1363" s="108"/>
      <c r="IF1363" s="108"/>
      <c r="IG1363" s="108"/>
      <c r="IH1363" s="108"/>
      <c r="II1363" s="108"/>
      <c r="IJ1363" s="108"/>
      <c r="IK1363" s="108"/>
      <c r="IL1363" s="108"/>
      <c r="IM1363" s="108"/>
      <c r="IN1363" s="108"/>
      <c r="IO1363" s="108"/>
      <c r="IP1363" s="108"/>
      <c r="IQ1363" s="108"/>
      <c r="IR1363" s="108"/>
      <c r="IS1363" s="108"/>
      <c r="IT1363" s="108"/>
      <c r="IU1363" s="108"/>
      <c r="IV1363" s="108"/>
    </row>
    <row r="1364" spans="1:256" s="108" customFormat="1" x14ac:dyDescent="0.2">
      <c r="A1364" s="108" t="s">
        <v>531</v>
      </c>
      <c r="B1364" s="108" t="s">
        <v>123</v>
      </c>
      <c r="C1364" s="108" t="s">
        <v>532</v>
      </c>
      <c r="D1364" s="123">
        <v>36375</v>
      </c>
      <c r="E1364" s="109" t="s">
        <v>477</v>
      </c>
      <c r="F1364" s="120" t="s">
        <v>115</v>
      </c>
      <c r="G1364" s="120" t="s">
        <v>519</v>
      </c>
      <c r="H1364" s="108" t="s">
        <v>2842</v>
      </c>
      <c r="I1364" s="108" t="s">
        <v>123</v>
      </c>
      <c r="J1364" s="120" t="s">
        <v>534</v>
      </c>
      <c r="M1364" s="120"/>
      <c r="P1364" s="120"/>
      <c r="S1364" s="120"/>
      <c r="V1364" s="120"/>
      <c r="Y1364" s="120"/>
      <c r="AB1364" s="120"/>
      <c r="AE1364" s="120"/>
    </row>
    <row r="1365" spans="1:256" s="108" customFormat="1" x14ac:dyDescent="0.2">
      <c r="A1365" s="108" t="s">
        <v>147</v>
      </c>
      <c r="B1365" s="108" t="s">
        <v>140</v>
      </c>
      <c r="C1365" s="108" t="s">
        <v>2469</v>
      </c>
      <c r="D1365" s="123">
        <v>36425</v>
      </c>
      <c r="E1365" s="116" t="s">
        <v>473</v>
      </c>
      <c r="F1365" s="120" t="s">
        <v>553</v>
      </c>
      <c r="G1365" s="120"/>
      <c r="H1365" s="108" t="s">
        <v>147</v>
      </c>
      <c r="I1365" s="108" t="s">
        <v>242</v>
      </c>
      <c r="J1365" s="120"/>
      <c r="K1365" s="108" t="s">
        <v>147</v>
      </c>
      <c r="L1365" s="108" t="s">
        <v>242</v>
      </c>
      <c r="M1365" s="120"/>
      <c r="N1365" s="108" t="s">
        <v>147</v>
      </c>
      <c r="O1365" s="108" t="s">
        <v>242</v>
      </c>
      <c r="P1365" s="120"/>
      <c r="Q1365" s="108" t="s">
        <v>147</v>
      </c>
      <c r="R1365" s="108" t="s">
        <v>242</v>
      </c>
      <c r="S1365" s="120"/>
      <c r="V1365" s="120"/>
      <c r="Y1365" s="120"/>
      <c r="AB1365" s="120"/>
      <c r="AE1365" s="120"/>
    </row>
    <row r="1366" spans="1:256" x14ac:dyDescent="0.2">
      <c r="A1366" s="108"/>
      <c r="B1366" s="108"/>
      <c r="C1366" s="108" t="s">
        <v>1193</v>
      </c>
      <c r="D1366" s="123">
        <v>36983</v>
      </c>
      <c r="E1366" s="109" t="s">
        <v>348</v>
      </c>
      <c r="F1366" s="109" t="s">
        <v>237</v>
      </c>
      <c r="G1366" s="120"/>
      <c r="H1366" s="108" t="s">
        <v>852</v>
      </c>
      <c r="I1366" s="116" t="s">
        <v>432</v>
      </c>
      <c r="J1366" s="120"/>
      <c r="K1366" s="108" t="s">
        <v>147</v>
      </c>
      <c r="L1366" s="116" t="s">
        <v>432</v>
      </c>
      <c r="M1366" s="120"/>
      <c r="N1366" s="108"/>
      <c r="O1366" s="116"/>
      <c r="P1366" s="120"/>
      <c r="Q1366" s="108"/>
      <c r="R1366" s="116"/>
      <c r="S1366" s="120"/>
      <c r="T1366" s="108"/>
      <c r="U1366" s="116"/>
      <c r="V1366" s="120"/>
      <c r="W1366" s="108"/>
      <c r="X1366" s="116"/>
      <c r="Y1366" s="120"/>
      <c r="Z1366" s="108"/>
      <c r="AA1366" s="116"/>
      <c r="AB1366" s="120"/>
      <c r="AC1366" s="108"/>
      <c r="AD1366" s="116"/>
      <c r="AE1366" s="120"/>
      <c r="AF1366" s="108"/>
      <c r="AG1366" s="116"/>
      <c r="AH1366" s="120"/>
      <c r="AI1366" s="108"/>
      <c r="AJ1366" s="116"/>
      <c r="AK1366" s="120"/>
      <c r="AL1366" s="108"/>
      <c r="AM1366" s="116"/>
      <c r="AN1366" s="120"/>
      <c r="AO1366" s="108"/>
      <c r="AP1366" s="108"/>
      <c r="AQ1366" s="108"/>
      <c r="AR1366" s="108"/>
      <c r="AS1366" s="108"/>
      <c r="AT1366" s="108"/>
      <c r="AU1366" s="108"/>
      <c r="AV1366" s="108"/>
      <c r="AW1366" s="108"/>
      <c r="AX1366" s="108"/>
      <c r="AY1366" s="108"/>
      <c r="AZ1366" s="108"/>
      <c r="BA1366" s="108"/>
      <c r="BB1366" s="116"/>
      <c r="BC1366" s="120"/>
      <c r="BD1366" s="108"/>
      <c r="BE1366" s="116"/>
      <c r="BF1366" s="120"/>
      <c r="BG1366" s="108"/>
      <c r="BH1366" s="116"/>
      <c r="BI1366" s="120"/>
      <c r="BJ1366" s="108"/>
      <c r="BK1366" s="116"/>
      <c r="BL1366" s="120"/>
      <c r="BM1366" s="108"/>
      <c r="BN1366" s="116"/>
      <c r="BO1366" s="120"/>
      <c r="BP1366" s="108"/>
      <c r="BQ1366" s="108"/>
      <c r="BR1366" s="120"/>
      <c r="BS1366" s="116"/>
      <c r="BT1366" s="116"/>
      <c r="BU1366" s="116"/>
      <c r="BV1366" s="116"/>
      <c r="BW1366" s="116"/>
      <c r="BX1366" s="116"/>
      <c r="BY1366" s="108"/>
      <c r="BZ1366" s="108"/>
      <c r="CA1366" s="108"/>
      <c r="CB1366" s="108"/>
      <c r="CC1366" s="108"/>
      <c r="CD1366" s="108"/>
      <c r="CE1366" s="108"/>
      <c r="CF1366" s="108"/>
      <c r="CG1366" s="108"/>
      <c r="CH1366" s="108"/>
      <c r="CI1366" s="108"/>
      <c r="CJ1366" s="108"/>
      <c r="CK1366" s="108"/>
      <c r="CL1366" s="108"/>
      <c r="CM1366" s="108"/>
      <c r="CN1366" s="108"/>
      <c r="CO1366" s="108"/>
      <c r="CP1366" s="108"/>
      <c r="CQ1366" s="108"/>
      <c r="CR1366" s="108"/>
      <c r="CS1366" s="108"/>
      <c r="CT1366" s="108"/>
      <c r="CU1366" s="108"/>
      <c r="CV1366" s="108"/>
      <c r="CW1366" s="108"/>
      <c r="CX1366" s="108"/>
      <c r="CY1366" s="108"/>
      <c r="CZ1366" s="108"/>
      <c r="DA1366" s="108"/>
      <c r="DB1366" s="108"/>
      <c r="DC1366" s="108"/>
      <c r="DD1366" s="108"/>
      <c r="DE1366" s="108"/>
      <c r="DF1366" s="108"/>
      <c r="DG1366" s="108"/>
      <c r="DH1366" s="108"/>
      <c r="DI1366" s="108"/>
      <c r="DJ1366" s="108"/>
      <c r="DK1366" s="108"/>
      <c r="DL1366" s="108"/>
      <c r="DM1366" s="108"/>
      <c r="DN1366" s="108"/>
      <c r="DO1366" s="108"/>
      <c r="DP1366" s="108"/>
      <c r="DQ1366" s="108"/>
      <c r="DR1366" s="108"/>
      <c r="DS1366" s="108"/>
      <c r="DT1366" s="108"/>
      <c r="DU1366" s="108"/>
      <c r="DV1366" s="108"/>
      <c r="DW1366" s="108"/>
      <c r="DX1366" s="108"/>
      <c r="DY1366" s="108"/>
      <c r="DZ1366" s="108"/>
      <c r="EA1366" s="108"/>
      <c r="EB1366" s="108"/>
      <c r="EC1366" s="108"/>
      <c r="ED1366" s="108"/>
      <c r="EE1366" s="108"/>
      <c r="EF1366" s="108"/>
      <c r="EG1366" s="108"/>
      <c r="EH1366" s="108"/>
      <c r="EI1366" s="108"/>
      <c r="EJ1366" s="108"/>
      <c r="EK1366" s="108"/>
      <c r="EL1366" s="108"/>
      <c r="EM1366" s="108"/>
      <c r="EN1366" s="108"/>
      <c r="EO1366" s="108"/>
      <c r="EP1366" s="108"/>
      <c r="EQ1366" s="108"/>
      <c r="ER1366" s="108"/>
      <c r="ES1366" s="108"/>
      <c r="ET1366" s="108"/>
      <c r="EU1366" s="108"/>
      <c r="EV1366" s="108"/>
      <c r="EW1366" s="108"/>
      <c r="EX1366" s="108"/>
      <c r="EY1366" s="108"/>
      <c r="EZ1366" s="108"/>
      <c r="FA1366" s="108"/>
      <c r="FB1366" s="108"/>
      <c r="FC1366" s="108"/>
      <c r="FD1366" s="108"/>
      <c r="FE1366" s="108"/>
      <c r="FF1366" s="108"/>
      <c r="FG1366" s="108"/>
      <c r="FH1366" s="108"/>
      <c r="FI1366" s="108"/>
      <c r="FJ1366" s="108"/>
      <c r="FK1366" s="108"/>
      <c r="FL1366" s="108"/>
      <c r="FM1366" s="108"/>
      <c r="FN1366" s="108"/>
      <c r="FO1366" s="108"/>
      <c r="FP1366" s="108"/>
      <c r="FQ1366" s="108"/>
      <c r="FR1366" s="108"/>
      <c r="FS1366" s="108"/>
      <c r="FT1366" s="108"/>
      <c r="FU1366" s="108"/>
      <c r="FV1366" s="108"/>
      <c r="FW1366" s="108"/>
      <c r="FX1366" s="108"/>
      <c r="FY1366" s="108"/>
      <c r="FZ1366" s="108"/>
      <c r="GA1366" s="108"/>
      <c r="GB1366" s="108"/>
      <c r="GC1366" s="108"/>
      <c r="GD1366" s="108"/>
      <c r="GE1366" s="108"/>
      <c r="GF1366" s="108"/>
      <c r="GG1366" s="108"/>
      <c r="GH1366" s="108"/>
      <c r="GI1366" s="108"/>
      <c r="GJ1366" s="108"/>
      <c r="GK1366" s="108"/>
      <c r="GL1366" s="108"/>
      <c r="GM1366" s="108"/>
      <c r="GN1366" s="108"/>
      <c r="GO1366" s="108"/>
      <c r="GP1366" s="108"/>
      <c r="GQ1366" s="108"/>
      <c r="GR1366" s="108"/>
      <c r="GS1366" s="108"/>
      <c r="GT1366" s="108"/>
      <c r="GU1366" s="108"/>
      <c r="GV1366" s="108"/>
      <c r="GW1366" s="108"/>
      <c r="GX1366" s="108"/>
      <c r="GY1366" s="108"/>
      <c r="GZ1366" s="108"/>
      <c r="HA1366" s="108"/>
      <c r="HB1366" s="108"/>
      <c r="HC1366" s="108"/>
      <c r="HD1366" s="108"/>
      <c r="HE1366" s="108"/>
      <c r="HF1366" s="108"/>
      <c r="HG1366" s="108"/>
      <c r="HH1366" s="108"/>
      <c r="HI1366" s="108"/>
      <c r="HJ1366" s="108"/>
      <c r="HK1366" s="108"/>
      <c r="HL1366" s="108"/>
      <c r="HM1366" s="108"/>
      <c r="HN1366" s="108"/>
      <c r="HO1366" s="108"/>
      <c r="HP1366" s="108"/>
      <c r="HQ1366" s="108"/>
      <c r="HR1366" s="108"/>
      <c r="HS1366" s="108"/>
      <c r="HT1366" s="108"/>
      <c r="HU1366" s="108"/>
      <c r="HV1366" s="108"/>
      <c r="HW1366" s="108"/>
      <c r="HX1366" s="108"/>
      <c r="HY1366" s="108"/>
      <c r="HZ1366" s="108"/>
      <c r="IA1366" s="108"/>
      <c r="IB1366" s="108"/>
      <c r="IC1366" s="108"/>
      <c r="ID1366" s="108"/>
      <c r="IE1366" s="108"/>
      <c r="IF1366" s="108"/>
      <c r="IG1366" s="108"/>
      <c r="IH1366" s="108"/>
      <c r="II1366" s="108"/>
      <c r="IJ1366" s="108"/>
      <c r="IK1366" s="108"/>
      <c r="IL1366" s="108"/>
      <c r="IM1366" s="108"/>
      <c r="IN1366" s="108"/>
      <c r="IO1366" s="108"/>
      <c r="IP1366" s="108"/>
      <c r="IQ1366" s="108"/>
      <c r="IR1366" s="108"/>
      <c r="IS1366" s="108"/>
      <c r="IT1366" s="108"/>
      <c r="IU1366" s="108"/>
      <c r="IV1366" s="108"/>
    </row>
    <row r="1367" spans="1:256" s="108" customFormat="1" x14ac:dyDescent="0.2">
      <c r="C1367" s="108" t="s">
        <v>3362</v>
      </c>
      <c r="D1367" s="123">
        <v>35658</v>
      </c>
      <c r="E1367" s="116" t="s">
        <v>121</v>
      </c>
      <c r="F1367" s="120" t="s">
        <v>990</v>
      </c>
      <c r="G1367" s="120"/>
      <c r="J1367" s="120"/>
      <c r="K1367" s="108" t="s">
        <v>162</v>
      </c>
      <c r="L1367" s="108" t="s">
        <v>242</v>
      </c>
      <c r="M1367" s="120" t="s">
        <v>511</v>
      </c>
      <c r="N1367" s="108" t="s">
        <v>168</v>
      </c>
      <c r="O1367" s="108" t="s">
        <v>242</v>
      </c>
      <c r="P1367" s="120" t="s">
        <v>1042</v>
      </c>
      <c r="Q1367" s="108" t="s">
        <v>162</v>
      </c>
      <c r="R1367" s="108" t="s">
        <v>242</v>
      </c>
      <c r="S1367" s="120" t="s">
        <v>161</v>
      </c>
      <c r="T1367" s="108" t="s">
        <v>162</v>
      </c>
      <c r="U1367" s="108" t="s">
        <v>242</v>
      </c>
      <c r="V1367" s="120" t="s">
        <v>511</v>
      </c>
      <c r="Y1367" s="120"/>
      <c r="AB1367" s="120"/>
      <c r="AE1367" s="120"/>
    </row>
    <row r="1368" spans="1:256" s="108" customFormat="1" x14ac:dyDescent="0.2">
      <c r="A1368" s="108" t="s">
        <v>226</v>
      </c>
      <c r="B1368" s="108" t="s">
        <v>583</v>
      </c>
      <c r="C1368" s="108" t="s">
        <v>2249</v>
      </c>
      <c r="D1368" s="123">
        <v>36396</v>
      </c>
      <c r="E1368" s="109" t="s">
        <v>191</v>
      </c>
      <c r="F1368" s="120" t="s">
        <v>191</v>
      </c>
      <c r="G1368" s="120" t="s">
        <v>248</v>
      </c>
      <c r="H1368" s="108" t="s">
        <v>212</v>
      </c>
      <c r="I1368" s="108" t="s">
        <v>583</v>
      </c>
      <c r="J1368" s="120" t="s">
        <v>249</v>
      </c>
      <c r="K1368" s="108" t="s">
        <v>543</v>
      </c>
      <c r="L1368" s="108" t="s">
        <v>583</v>
      </c>
      <c r="M1368" s="120" t="s">
        <v>221</v>
      </c>
      <c r="N1368" s="108" t="s">
        <v>543</v>
      </c>
      <c r="O1368" s="108" t="s">
        <v>583</v>
      </c>
      <c r="P1368" s="120" t="s">
        <v>534</v>
      </c>
      <c r="S1368" s="120"/>
      <c r="V1368" s="120"/>
      <c r="Y1368" s="120"/>
      <c r="AB1368" s="120"/>
      <c r="AE1368" s="120"/>
      <c r="BB1368" s="109"/>
      <c r="BC1368" s="109"/>
      <c r="BE1368" s="109"/>
      <c r="BF1368" s="109"/>
      <c r="BH1368" s="109"/>
      <c r="BI1368" s="109"/>
      <c r="BK1368" s="109"/>
      <c r="BL1368" s="109"/>
      <c r="BN1368" s="109"/>
      <c r="BO1368" s="109"/>
      <c r="BQ1368" s="123"/>
      <c r="BR1368" s="109"/>
      <c r="BS1368" s="116"/>
      <c r="BU1368" s="120"/>
      <c r="BV1368" s="116"/>
      <c r="BW1368" s="116"/>
      <c r="BX1368" s="125"/>
    </row>
    <row r="1369" spans="1:256" s="108" customFormat="1" x14ac:dyDescent="0.2">
      <c r="A1369" s="108" t="s">
        <v>156</v>
      </c>
      <c r="B1369" s="108" t="s">
        <v>434</v>
      </c>
      <c r="C1369" s="108" t="s">
        <v>1040</v>
      </c>
      <c r="D1369" s="123">
        <v>36168</v>
      </c>
      <c r="E1369" s="116" t="s">
        <v>149</v>
      </c>
      <c r="F1369" s="120" t="s">
        <v>979</v>
      </c>
      <c r="G1369" s="120" t="s">
        <v>141</v>
      </c>
      <c r="H1369" s="108" t="s">
        <v>156</v>
      </c>
      <c r="I1369" s="108" t="s">
        <v>434</v>
      </c>
      <c r="J1369" s="120" t="s">
        <v>141</v>
      </c>
      <c r="K1369" s="108" t="s">
        <v>168</v>
      </c>
      <c r="L1369" s="108" t="s">
        <v>316</v>
      </c>
      <c r="M1369" s="120" t="s">
        <v>1042</v>
      </c>
      <c r="N1369" s="108" t="s">
        <v>168</v>
      </c>
      <c r="O1369" s="108" t="s">
        <v>316</v>
      </c>
      <c r="P1369" s="120" t="s">
        <v>1042</v>
      </c>
      <c r="Q1369" s="108" t="s">
        <v>168</v>
      </c>
      <c r="R1369" s="108" t="s">
        <v>316</v>
      </c>
      <c r="S1369" s="120" t="s">
        <v>183</v>
      </c>
      <c r="V1369" s="120"/>
      <c r="Y1369" s="120"/>
      <c r="AB1369" s="120"/>
      <c r="AE1369" s="120"/>
    </row>
    <row r="1370" spans="1:256" s="108" customFormat="1" x14ac:dyDescent="0.2">
      <c r="A1370" s="108" t="s">
        <v>399</v>
      </c>
      <c r="B1370" s="108" t="s">
        <v>432</v>
      </c>
      <c r="C1370" s="108" t="s">
        <v>5134</v>
      </c>
      <c r="D1370" s="123">
        <v>38046</v>
      </c>
      <c r="E1370" s="109" t="s">
        <v>3181</v>
      </c>
      <c r="F1370" s="120"/>
      <c r="G1370" s="120" t="s">
        <v>141</v>
      </c>
      <c r="J1370" s="120"/>
      <c r="M1370" s="120"/>
      <c r="P1370" s="120"/>
      <c r="S1370" s="120"/>
      <c r="V1370" s="120"/>
      <c r="Y1370" s="120"/>
      <c r="AB1370" s="120"/>
      <c r="AE1370" s="120"/>
    </row>
    <row r="1371" spans="1:256" s="108" customFormat="1" x14ac:dyDescent="0.2">
      <c r="A1371" s="108" t="s">
        <v>308</v>
      </c>
      <c r="B1371" s="108" t="s">
        <v>185</v>
      </c>
      <c r="C1371" s="108" t="s">
        <v>1366</v>
      </c>
      <c r="D1371" s="123">
        <v>36306</v>
      </c>
      <c r="E1371" s="116" t="s">
        <v>1367</v>
      </c>
      <c r="F1371" s="116" t="s">
        <v>5135</v>
      </c>
      <c r="G1371" s="120" t="s">
        <v>1365</v>
      </c>
      <c r="H1371" s="108" t="s">
        <v>740</v>
      </c>
      <c r="I1371" s="108" t="s">
        <v>195</v>
      </c>
      <c r="J1371" s="120" t="s">
        <v>5136</v>
      </c>
      <c r="K1371" s="108" t="s">
        <v>740</v>
      </c>
      <c r="L1371" s="108" t="s">
        <v>195</v>
      </c>
      <c r="M1371" s="120" t="s">
        <v>1371</v>
      </c>
      <c r="N1371" s="108" t="s">
        <v>370</v>
      </c>
      <c r="O1371" s="108" t="s">
        <v>195</v>
      </c>
      <c r="P1371" s="120" t="s">
        <v>1372</v>
      </c>
      <c r="Q1371" s="108" t="s">
        <v>4843</v>
      </c>
      <c r="R1371" s="108" t="s">
        <v>195</v>
      </c>
      <c r="S1371" s="120" t="s">
        <v>1373</v>
      </c>
      <c r="V1371" s="120"/>
      <c r="Y1371" s="120"/>
      <c r="AB1371" s="120"/>
      <c r="AE1371" s="120"/>
    </row>
    <row r="1372" spans="1:256" s="108" customFormat="1" x14ac:dyDescent="0.2">
      <c r="C1372" s="108" t="s">
        <v>1384</v>
      </c>
      <c r="D1372" s="123">
        <v>36511</v>
      </c>
      <c r="E1372" s="109" t="s">
        <v>90</v>
      </c>
      <c r="F1372" s="120" t="s">
        <v>338</v>
      </c>
      <c r="G1372" s="120"/>
      <c r="H1372" s="108" t="s">
        <v>308</v>
      </c>
      <c r="I1372" s="108" t="s">
        <v>118</v>
      </c>
      <c r="J1372" s="120" t="s">
        <v>203</v>
      </c>
      <c r="K1372" s="108" t="s">
        <v>298</v>
      </c>
      <c r="L1372" s="108" t="s">
        <v>118</v>
      </c>
      <c r="M1372" s="120" t="s">
        <v>266</v>
      </c>
      <c r="N1372" s="108" t="s">
        <v>329</v>
      </c>
      <c r="O1372" s="108" t="s">
        <v>118</v>
      </c>
      <c r="P1372" s="120" t="s">
        <v>273</v>
      </c>
      <c r="S1372" s="120"/>
      <c r="V1372" s="120"/>
      <c r="Y1372" s="120"/>
      <c r="AB1372" s="120"/>
      <c r="AE1372" s="120"/>
    </row>
    <row r="1373" spans="1:256" s="108" customFormat="1" x14ac:dyDescent="0.2">
      <c r="A1373" s="108" t="s">
        <v>258</v>
      </c>
      <c r="B1373" s="108" t="s">
        <v>128</v>
      </c>
      <c r="C1373" s="108" t="s">
        <v>1503</v>
      </c>
      <c r="D1373" s="123">
        <v>34180</v>
      </c>
      <c r="E1373" s="116" t="s">
        <v>423</v>
      </c>
      <c r="F1373" s="120" t="s">
        <v>1251</v>
      </c>
      <c r="G1373" s="120" t="s">
        <v>241</v>
      </c>
      <c r="H1373" s="108" t="s">
        <v>226</v>
      </c>
      <c r="I1373" s="108" t="s">
        <v>330</v>
      </c>
      <c r="J1373" s="120" t="s">
        <v>248</v>
      </c>
      <c r="K1373" s="108" t="s">
        <v>202</v>
      </c>
      <c r="L1373" s="108" t="s">
        <v>454</v>
      </c>
      <c r="M1373" s="120" t="s">
        <v>240</v>
      </c>
      <c r="N1373" s="108" t="s">
        <v>265</v>
      </c>
      <c r="O1373" s="108" t="s">
        <v>454</v>
      </c>
      <c r="P1373" s="120" t="s">
        <v>241</v>
      </c>
      <c r="Q1373" s="108" t="s">
        <v>265</v>
      </c>
      <c r="R1373" s="108" t="s">
        <v>185</v>
      </c>
      <c r="S1373" s="120" t="s">
        <v>224</v>
      </c>
      <c r="T1373" s="108" t="s">
        <v>206</v>
      </c>
      <c r="U1373" s="108" t="s">
        <v>185</v>
      </c>
      <c r="V1373" s="120" t="s">
        <v>534</v>
      </c>
      <c r="W1373" s="108" t="s">
        <v>1505</v>
      </c>
      <c r="X1373" s="108" t="s">
        <v>185</v>
      </c>
      <c r="Y1373" s="120" t="s">
        <v>1506</v>
      </c>
      <c r="Z1373" s="108" t="s">
        <v>265</v>
      </c>
      <c r="AA1373" s="108" t="s">
        <v>185</v>
      </c>
      <c r="AB1373" s="120" t="s">
        <v>241</v>
      </c>
      <c r="AC1373" s="108" t="s">
        <v>258</v>
      </c>
      <c r="AD1373" s="108" t="s">
        <v>185</v>
      </c>
      <c r="AE1373" s="120" t="s">
        <v>241</v>
      </c>
    </row>
    <row r="1374" spans="1:256" x14ac:dyDescent="0.2">
      <c r="A1374" s="120" t="s">
        <v>147</v>
      </c>
      <c r="B1374" s="120" t="s">
        <v>227</v>
      </c>
      <c r="C1374" s="108" t="s">
        <v>3586</v>
      </c>
      <c r="D1374" s="123">
        <v>34296</v>
      </c>
      <c r="E1374" s="109" t="s">
        <v>884</v>
      </c>
      <c r="F1374" s="109" t="s">
        <v>441</v>
      </c>
      <c r="G1374" s="120"/>
      <c r="H1374" s="109" t="s">
        <v>147</v>
      </c>
      <c r="I1374" s="109" t="s">
        <v>118</v>
      </c>
      <c r="J1374" s="109"/>
      <c r="K1374" s="109"/>
      <c r="L1374" s="109"/>
      <c r="M1374" s="109"/>
      <c r="N1374" s="108"/>
      <c r="O1374" s="109"/>
      <c r="P1374" s="109"/>
      <c r="Q1374" s="108" t="s">
        <v>127</v>
      </c>
      <c r="R1374" s="109" t="s">
        <v>123</v>
      </c>
      <c r="S1374" s="109"/>
      <c r="T1374" s="108" t="s">
        <v>127</v>
      </c>
      <c r="U1374" s="109" t="s">
        <v>123</v>
      </c>
      <c r="V1374" s="109"/>
      <c r="W1374" s="108" t="s">
        <v>127</v>
      </c>
      <c r="X1374" s="109" t="s">
        <v>123</v>
      </c>
      <c r="Y1374" s="109"/>
      <c r="Z1374" s="108" t="s">
        <v>147</v>
      </c>
      <c r="AA1374" s="109" t="s">
        <v>123</v>
      </c>
      <c r="AB1374" s="109"/>
      <c r="AC1374" s="108"/>
      <c r="AD1374" s="109"/>
      <c r="AE1374" s="109"/>
      <c r="AF1374" s="108"/>
      <c r="AG1374" s="109"/>
      <c r="AH1374" s="109"/>
      <c r="AI1374" s="108"/>
      <c r="AJ1374" s="109"/>
      <c r="AK1374" s="109"/>
      <c r="AL1374" s="108"/>
      <c r="AM1374" s="109"/>
      <c r="AN1374" s="109"/>
      <c r="AO1374" s="108"/>
      <c r="AP1374" s="109"/>
      <c r="AQ1374" s="109"/>
      <c r="AR1374" s="108"/>
      <c r="AS1374" s="109"/>
      <c r="AT1374" s="109"/>
      <c r="AU1374" s="108"/>
      <c r="AV1374" s="109"/>
      <c r="AW1374" s="109"/>
      <c r="AX1374" s="108"/>
      <c r="AY1374" s="109"/>
      <c r="AZ1374" s="109"/>
      <c r="BA1374" s="108"/>
      <c r="BB1374" s="108"/>
      <c r="BC1374" s="108"/>
      <c r="BD1374" s="108"/>
      <c r="BE1374" s="108"/>
      <c r="BF1374" s="108"/>
      <c r="BG1374" s="108"/>
      <c r="BH1374" s="108"/>
      <c r="BI1374" s="108"/>
      <c r="BJ1374" s="108"/>
      <c r="BK1374" s="108"/>
      <c r="BL1374" s="108"/>
      <c r="BM1374" s="108"/>
      <c r="BN1374" s="108"/>
      <c r="BO1374" s="108"/>
      <c r="BP1374" s="108"/>
      <c r="BQ1374" s="108"/>
      <c r="BR1374" s="108"/>
      <c r="BS1374" s="108"/>
      <c r="BT1374" s="108"/>
      <c r="BU1374" s="108"/>
      <c r="BV1374" s="108"/>
      <c r="BW1374" s="108"/>
      <c r="BX1374" s="108"/>
      <c r="BY1374" s="108"/>
      <c r="BZ1374" s="108"/>
      <c r="CA1374" s="108"/>
      <c r="CB1374" s="108"/>
      <c r="CC1374" s="108"/>
      <c r="CD1374" s="108"/>
      <c r="CE1374" s="108"/>
      <c r="CF1374" s="108"/>
      <c r="CG1374" s="108"/>
      <c r="CH1374" s="108"/>
      <c r="CI1374" s="108"/>
      <c r="CJ1374" s="108"/>
      <c r="CK1374" s="108"/>
      <c r="CL1374" s="108"/>
      <c r="CM1374" s="108"/>
      <c r="CN1374" s="108"/>
      <c r="CO1374" s="108"/>
      <c r="CP1374" s="108"/>
      <c r="CQ1374" s="108"/>
      <c r="CR1374" s="108"/>
      <c r="CS1374" s="108"/>
      <c r="CT1374" s="108"/>
      <c r="CU1374" s="108"/>
      <c r="CV1374" s="108"/>
      <c r="CW1374" s="108"/>
      <c r="CX1374" s="108"/>
      <c r="CY1374" s="108"/>
      <c r="CZ1374" s="108"/>
      <c r="DA1374" s="108"/>
      <c r="DB1374" s="108"/>
      <c r="DC1374" s="108"/>
      <c r="DD1374" s="108"/>
      <c r="DE1374" s="108"/>
      <c r="DF1374" s="108"/>
      <c r="DG1374" s="108"/>
      <c r="DH1374" s="108"/>
      <c r="DI1374" s="108"/>
      <c r="DJ1374" s="108"/>
      <c r="DK1374" s="108"/>
      <c r="DL1374" s="108"/>
      <c r="DM1374" s="108"/>
      <c r="DN1374" s="108"/>
      <c r="DO1374" s="108"/>
      <c r="DP1374" s="108"/>
      <c r="DQ1374" s="108"/>
      <c r="DR1374" s="108"/>
      <c r="DS1374" s="108"/>
      <c r="DT1374" s="108"/>
      <c r="DU1374" s="108"/>
      <c r="DV1374" s="108"/>
      <c r="DW1374" s="108"/>
      <c r="DX1374" s="108"/>
      <c r="DY1374" s="108"/>
      <c r="DZ1374" s="108"/>
      <c r="EA1374" s="108"/>
      <c r="EB1374" s="108"/>
      <c r="EC1374" s="108"/>
      <c r="ED1374" s="108"/>
      <c r="EE1374" s="108"/>
      <c r="EF1374" s="108"/>
      <c r="EG1374" s="108"/>
      <c r="EH1374" s="108"/>
      <c r="EI1374" s="108"/>
      <c r="EJ1374" s="108"/>
      <c r="EK1374" s="108"/>
      <c r="EL1374" s="108"/>
      <c r="EM1374" s="108"/>
      <c r="EN1374" s="108"/>
      <c r="EO1374" s="108"/>
      <c r="EP1374" s="108"/>
      <c r="EQ1374" s="108"/>
      <c r="ER1374" s="108"/>
      <c r="ES1374" s="108"/>
      <c r="ET1374" s="108"/>
      <c r="EU1374" s="108"/>
      <c r="EV1374" s="108"/>
      <c r="EW1374" s="108"/>
      <c r="EX1374" s="108"/>
      <c r="EY1374" s="108"/>
      <c r="EZ1374" s="108"/>
      <c r="FA1374" s="108"/>
      <c r="FB1374" s="108"/>
      <c r="FC1374" s="108"/>
      <c r="FD1374" s="108"/>
      <c r="FE1374" s="108"/>
      <c r="FF1374" s="108"/>
      <c r="FG1374" s="108"/>
      <c r="FH1374" s="108"/>
      <c r="FI1374" s="108"/>
      <c r="FJ1374" s="108"/>
      <c r="FK1374" s="108"/>
      <c r="FL1374" s="108"/>
      <c r="FM1374" s="108"/>
      <c r="FN1374" s="108"/>
      <c r="FO1374" s="108"/>
      <c r="FP1374" s="108"/>
      <c r="FQ1374" s="108"/>
      <c r="FR1374" s="108"/>
      <c r="FS1374" s="108"/>
      <c r="FT1374" s="108"/>
      <c r="FU1374" s="108"/>
      <c r="FV1374" s="108"/>
      <c r="FW1374" s="108"/>
      <c r="FX1374" s="108"/>
      <c r="FY1374" s="108"/>
      <c r="FZ1374" s="108"/>
      <c r="GA1374" s="108"/>
      <c r="GB1374" s="108"/>
      <c r="GC1374" s="108"/>
      <c r="GD1374" s="108"/>
      <c r="GE1374" s="108"/>
      <c r="GF1374" s="108"/>
      <c r="GG1374" s="108"/>
      <c r="GH1374" s="108"/>
      <c r="GI1374" s="108"/>
      <c r="GJ1374" s="108"/>
      <c r="GK1374" s="108"/>
      <c r="GL1374" s="108"/>
      <c r="GM1374" s="108"/>
      <c r="GN1374" s="108"/>
      <c r="GO1374" s="108"/>
      <c r="GP1374" s="108"/>
      <c r="GQ1374" s="108"/>
      <c r="GR1374" s="108"/>
      <c r="GS1374" s="108"/>
      <c r="GT1374" s="108"/>
      <c r="GU1374" s="108"/>
      <c r="GV1374" s="108"/>
      <c r="GW1374" s="108"/>
      <c r="GX1374" s="108"/>
      <c r="GY1374" s="108"/>
      <c r="GZ1374" s="108"/>
      <c r="HA1374" s="108"/>
      <c r="HB1374" s="108"/>
      <c r="HC1374" s="108"/>
      <c r="HD1374" s="108"/>
      <c r="HE1374" s="108"/>
      <c r="HF1374" s="108"/>
      <c r="HG1374" s="108"/>
      <c r="HH1374" s="108"/>
      <c r="HI1374" s="108"/>
      <c r="HJ1374" s="108"/>
      <c r="HK1374" s="108"/>
      <c r="HL1374" s="108"/>
      <c r="HM1374" s="108"/>
      <c r="HN1374" s="108"/>
      <c r="HO1374" s="108"/>
      <c r="HP1374" s="108"/>
      <c r="HQ1374" s="108"/>
      <c r="HR1374" s="108"/>
      <c r="HS1374" s="108"/>
      <c r="HT1374" s="108"/>
      <c r="HU1374" s="108"/>
      <c r="HV1374" s="108"/>
      <c r="HW1374" s="108"/>
      <c r="HX1374" s="108"/>
      <c r="HY1374" s="108"/>
      <c r="HZ1374" s="108"/>
      <c r="IA1374" s="108"/>
      <c r="IB1374" s="108"/>
      <c r="IC1374" s="108"/>
      <c r="ID1374" s="108"/>
      <c r="IE1374" s="108"/>
      <c r="IF1374" s="108"/>
      <c r="IG1374" s="108"/>
      <c r="IH1374" s="108"/>
      <c r="II1374" s="108"/>
      <c r="IJ1374" s="108"/>
      <c r="IK1374" s="108"/>
      <c r="IL1374" s="108"/>
      <c r="IM1374" s="108"/>
      <c r="IN1374" s="108"/>
      <c r="IO1374" s="108"/>
      <c r="IP1374" s="108"/>
      <c r="IQ1374" s="108"/>
      <c r="IR1374" s="108"/>
      <c r="IS1374" s="108"/>
      <c r="IT1374" s="108"/>
      <c r="IU1374" s="108"/>
      <c r="IV1374" s="108"/>
    </row>
    <row r="1375" spans="1:256" s="108" customFormat="1" x14ac:dyDescent="0.2">
      <c r="A1375" s="109" t="s">
        <v>103</v>
      </c>
      <c r="B1375" s="109" t="s">
        <v>242</v>
      </c>
      <c r="C1375" s="108" t="s">
        <v>5137</v>
      </c>
      <c r="D1375" s="123">
        <v>36517</v>
      </c>
      <c r="E1375" s="116" t="s">
        <v>482</v>
      </c>
      <c r="F1375" s="120" t="s">
        <v>122</v>
      </c>
      <c r="G1375" s="120" t="s">
        <v>124</v>
      </c>
      <c r="H1375" s="109"/>
      <c r="I1375" s="109"/>
      <c r="J1375" s="120"/>
      <c r="K1375" s="109"/>
      <c r="M1375" s="120"/>
      <c r="P1375" s="120"/>
      <c r="Q1375" s="108" t="s">
        <v>103</v>
      </c>
      <c r="R1375" s="108" t="s">
        <v>134</v>
      </c>
      <c r="S1375" s="120" t="s">
        <v>4663</v>
      </c>
      <c r="V1375" s="120"/>
      <c r="Y1375" s="120"/>
      <c r="AB1375" s="120"/>
      <c r="AE1375" s="120"/>
    </row>
    <row r="1376" spans="1:256" s="108" customFormat="1" x14ac:dyDescent="0.2">
      <c r="A1376" s="108" t="s">
        <v>265</v>
      </c>
      <c r="B1376" s="108" t="s">
        <v>215</v>
      </c>
      <c r="C1376" s="108" t="s">
        <v>3603</v>
      </c>
      <c r="D1376" s="123">
        <v>36404</v>
      </c>
      <c r="E1376" s="109" t="s">
        <v>348</v>
      </c>
      <c r="F1376" s="120" t="s">
        <v>115</v>
      </c>
      <c r="G1376" s="120" t="s">
        <v>266</v>
      </c>
      <c r="H1376" s="108" t="s">
        <v>265</v>
      </c>
      <c r="I1376" s="108" t="s">
        <v>215</v>
      </c>
      <c r="J1376" s="120" t="s">
        <v>587</v>
      </c>
      <c r="M1376" s="120"/>
      <c r="P1376" s="120"/>
      <c r="S1376" s="120"/>
      <c r="V1376" s="120"/>
      <c r="Y1376" s="120"/>
      <c r="AB1376" s="120"/>
      <c r="AE1376" s="120"/>
      <c r="BB1376" s="109"/>
      <c r="BC1376" s="109"/>
      <c r="BE1376" s="109"/>
      <c r="BF1376" s="109"/>
      <c r="BH1376" s="109"/>
      <c r="BI1376" s="109"/>
      <c r="BK1376" s="109"/>
      <c r="BL1376" s="109"/>
      <c r="BN1376" s="109"/>
      <c r="BO1376" s="109"/>
      <c r="BQ1376" s="123"/>
      <c r="BR1376" s="109"/>
      <c r="BS1376" s="116"/>
      <c r="BU1376" s="120"/>
      <c r="BV1376" s="116"/>
      <c r="BW1376" s="116"/>
      <c r="BX1376" s="125"/>
    </row>
    <row r="1377" spans="1:76" s="108" customFormat="1" x14ac:dyDescent="0.2">
      <c r="A1377" s="108" t="s">
        <v>450</v>
      </c>
      <c r="B1377" s="108" t="s">
        <v>261</v>
      </c>
      <c r="C1377" s="108" t="s">
        <v>4013</v>
      </c>
      <c r="D1377" s="123">
        <v>36420</v>
      </c>
      <c r="E1377" s="116" t="s">
        <v>482</v>
      </c>
      <c r="F1377" s="120" t="s">
        <v>448</v>
      </c>
      <c r="G1377" s="120"/>
      <c r="J1377" s="120"/>
      <c r="K1377" s="108" t="s">
        <v>450</v>
      </c>
      <c r="L1377" s="108" t="s">
        <v>556</v>
      </c>
      <c r="M1377" s="120"/>
      <c r="N1377" s="108" t="s">
        <v>450</v>
      </c>
      <c r="O1377" s="108" t="s">
        <v>227</v>
      </c>
      <c r="P1377" s="120"/>
      <c r="Q1377" s="108" t="s">
        <v>450</v>
      </c>
      <c r="R1377" s="108" t="s">
        <v>118</v>
      </c>
      <c r="S1377" s="120"/>
      <c r="V1377" s="120"/>
      <c r="Y1377" s="120"/>
      <c r="AB1377" s="120"/>
      <c r="AE1377" s="120"/>
    </row>
    <row r="1378" spans="1:76" s="108" customFormat="1" x14ac:dyDescent="0.2">
      <c r="A1378" s="108" t="s">
        <v>226</v>
      </c>
      <c r="B1378" s="108" t="s">
        <v>134</v>
      </c>
      <c r="C1378" s="108" t="s">
        <v>3078</v>
      </c>
      <c r="D1378" s="123">
        <v>36118</v>
      </c>
      <c r="E1378" s="109" t="s">
        <v>187</v>
      </c>
      <c r="F1378" s="120" t="s">
        <v>1515</v>
      </c>
      <c r="G1378" s="120" t="s">
        <v>224</v>
      </c>
      <c r="J1378" s="120"/>
      <c r="K1378" s="108" t="s">
        <v>258</v>
      </c>
      <c r="L1378" s="108" t="s">
        <v>134</v>
      </c>
      <c r="M1378" s="120" t="s">
        <v>241</v>
      </c>
      <c r="N1378" s="108" t="s">
        <v>258</v>
      </c>
      <c r="O1378" s="108" t="s">
        <v>134</v>
      </c>
      <c r="P1378" s="120" t="s">
        <v>241</v>
      </c>
      <c r="S1378" s="120"/>
      <c r="V1378" s="120"/>
      <c r="Y1378" s="120"/>
      <c r="AB1378" s="120"/>
      <c r="AE1378" s="120"/>
    </row>
    <row r="1379" spans="1:76" s="108" customFormat="1" x14ac:dyDescent="0.2">
      <c r="A1379" s="120" t="s">
        <v>274</v>
      </c>
      <c r="B1379" s="120" t="s">
        <v>261</v>
      </c>
      <c r="C1379" s="108" t="s">
        <v>907</v>
      </c>
      <c r="D1379" s="123">
        <v>37196</v>
      </c>
      <c r="E1379" s="109" t="s">
        <v>295</v>
      </c>
      <c r="F1379" s="120" t="s">
        <v>173</v>
      </c>
      <c r="G1379" s="120" t="s">
        <v>234</v>
      </c>
      <c r="H1379" s="108" t="s">
        <v>238</v>
      </c>
      <c r="I1379" s="108" t="s">
        <v>261</v>
      </c>
      <c r="J1379" s="120" t="s">
        <v>273</v>
      </c>
      <c r="M1379" s="120"/>
      <c r="P1379" s="120"/>
      <c r="S1379" s="120"/>
      <c r="V1379" s="120"/>
      <c r="Y1379" s="120"/>
      <c r="AB1379" s="120"/>
      <c r="AE1379" s="120"/>
    </row>
    <row r="1380" spans="1:76" s="108" customFormat="1" x14ac:dyDescent="0.2">
      <c r="A1380" s="108" t="s">
        <v>279</v>
      </c>
      <c r="B1380" s="108" t="s">
        <v>192</v>
      </c>
      <c r="C1380" s="108" t="s">
        <v>281</v>
      </c>
      <c r="D1380" s="123">
        <v>36118</v>
      </c>
      <c r="E1380" s="116" t="s">
        <v>282</v>
      </c>
      <c r="F1380" s="120" t="s">
        <v>283</v>
      </c>
      <c r="G1380" s="120" t="s">
        <v>280</v>
      </c>
      <c r="H1380" s="108" t="s">
        <v>284</v>
      </c>
      <c r="I1380" s="108" t="s">
        <v>192</v>
      </c>
      <c r="J1380" s="120" t="s">
        <v>286</v>
      </c>
      <c r="K1380" s="108" t="s">
        <v>284</v>
      </c>
      <c r="L1380" s="108" t="s">
        <v>192</v>
      </c>
      <c r="M1380" s="120" t="s">
        <v>287</v>
      </c>
      <c r="N1380" s="108" t="s">
        <v>284</v>
      </c>
      <c r="O1380" s="108" t="s">
        <v>192</v>
      </c>
      <c r="P1380" s="120" t="s">
        <v>259</v>
      </c>
      <c r="Q1380" s="108" t="s">
        <v>308</v>
      </c>
      <c r="R1380" s="108" t="s">
        <v>192</v>
      </c>
      <c r="S1380" s="120" t="s">
        <v>228</v>
      </c>
      <c r="V1380" s="120"/>
      <c r="Y1380" s="120"/>
      <c r="AB1380" s="120"/>
      <c r="AE1380" s="120"/>
    </row>
    <row r="1381" spans="1:76" s="108" customFormat="1" x14ac:dyDescent="0.2">
      <c r="A1381" s="108" t="s">
        <v>284</v>
      </c>
      <c r="B1381" s="108" t="s">
        <v>134</v>
      </c>
      <c r="C1381" s="108" t="s">
        <v>2610</v>
      </c>
      <c r="D1381" s="123">
        <v>35577</v>
      </c>
      <c r="E1381" s="109" t="s">
        <v>1293</v>
      </c>
      <c r="F1381" s="109" t="s">
        <v>5138</v>
      </c>
      <c r="G1381" s="120" t="s">
        <v>248</v>
      </c>
      <c r="H1381" s="108" t="s">
        <v>313</v>
      </c>
      <c r="I1381" s="109" t="s">
        <v>134</v>
      </c>
      <c r="J1381" s="109" t="s">
        <v>785</v>
      </c>
      <c r="K1381" s="108" t="s">
        <v>313</v>
      </c>
      <c r="L1381" s="109" t="s">
        <v>134</v>
      </c>
      <c r="M1381" s="109" t="s">
        <v>249</v>
      </c>
      <c r="N1381" s="108" t="s">
        <v>313</v>
      </c>
      <c r="O1381" s="109" t="s">
        <v>134</v>
      </c>
      <c r="P1381" s="109" t="s">
        <v>734</v>
      </c>
      <c r="Q1381" s="108" t="s">
        <v>313</v>
      </c>
      <c r="R1381" s="109" t="s">
        <v>134</v>
      </c>
      <c r="S1381" s="109" t="s">
        <v>317</v>
      </c>
      <c r="T1381" s="108" t="s">
        <v>313</v>
      </c>
      <c r="U1381" s="109" t="s">
        <v>134</v>
      </c>
      <c r="V1381" s="109" t="s">
        <v>249</v>
      </c>
      <c r="W1381" s="108" t="s">
        <v>288</v>
      </c>
      <c r="X1381" s="109" t="s">
        <v>134</v>
      </c>
      <c r="Y1381" s="109" t="s">
        <v>196</v>
      </c>
      <c r="Z1381" s="108" t="s">
        <v>288</v>
      </c>
      <c r="AA1381" s="109" t="s">
        <v>134</v>
      </c>
      <c r="AB1381" s="109" t="s">
        <v>201</v>
      </c>
      <c r="AD1381" s="109"/>
      <c r="AE1381" s="109"/>
      <c r="AG1381" s="109"/>
      <c r="AH1381" s="109"/>
      <c r="AJ1381" s="109"/>
      <c r="AK1381" s="109"/>
      <c r="AM1381" s="109"/>
      <c r="AN1381" s="109"/>
      <c r="AP1381" s="109"/>
      <c r="AQ1381" s="109"/>
      <c r="AS1381" s="109"/>
      <c r="AT1381" s="109"/>
      <c r="AV1381" s="109"/>
      <c r="AW1381" s="109"/>
      <c r="AY1381" s="109"/>
      <c r="AZ1381" s="109"/>
    </row>
    <row r="1382" spans="1:76" s="108" customFormat="1" x14ac:dyDescent="0.2">
      <c r="A1382" s="108" t="s">
        <v>1524</v>
      </c>
      <c r="B1382" s="108" t="s">
        <v>105</v>
      </c>
      <c r="C1382" s="108" t="s">
        <v>5139</v>
      </c>
      <c r="D1382" s="123">
        <v>37906</v>
      </c>
      <c r="E1382" s="109" t="s">
        <v>5140</v>
      </c>
      <c r="F1382" s="120"/>
      <c r="G1382" s="120" t="s">
        <v>5141</v>
      </c>
      <c r="J1382" s="120"/>
      <c r="M1382" s="120"/>
      <c r="P1382" s="120"/>
      <c r="S1382" s="120"/>
      <c r="V1382" s="120"/>
      <c r="Y1382" s="120"/>
      <c r="AB1382" s="120"/>
      <c r="AE1382" s="120"/>
    </row>
    <row r="1383" spans="1:76" s="108" customFormat="1" x14ac:dyDescent="0.2">
      <c r="A1383" s="120" t="s">
        <v>133</v>
      </c>
      <c r="B1383" s="120" t="s">
        <v>207</v>
      </c>
      <c r="C1383" s="108" t="s">
        <v>3689</v>
      </c>
      <c r="D1383" s="123">
        <v>36778</v>
      </c>
      <c r="E1383" s="109" t="s">
        <v>5142</v>
      </c>
      <c r="F1383" s="120" t="s">
        <v>295</v>
      </c>
      <c r="G1383" s="120"/>
      <c r="H1383" s="108" t="s">
        <v>147</v>
      </c>
      <c r="I1383" s="108" t="s">
        <v>207</v>
      </c>
      <c r="J1383" s="120"/>
      <c r="M1383" s="120"/>
      <c r="P1383" s="120"/>
      <c r="S1383" s="120"/>
      <c r="V1383" s="120"/>
      <c r="Y1383" s="120"/>
      <c r="AB1383" s="120"/>
      <c r="AE1383" s="120"/>
    </row>
    <row r="1384" spans="1:76" s="108" customFormat="1" x14ac:dyDescent="0.2">
      <c r="A1384" s="108" t="s">
        <v>905</v>
      </c>
      <c r="B1384" s="108" t="s">
        <v>123</v>
      </c>
      <c r="C1384" s="108" t="s">
        <v>2596</v>
      </c>
      <c r="D1384" s="123">
        <v>35592</v>
      </c>
      <c r="E1384" s="116" t="s">
        <v>150</v>
      </c>
      <c r="F1384" s="120" t="s">
        <v>621</v>
      </c>
      <c r="G1384" s="120" t="s">
        <v>241</v>
      </c>
      <c r="H1384" s="108" t="s">
        <v>555</v>
      </c>
      <c r="I1384" s="109" t="s">
        <v>123</v>
      </c>
      <c r="J1384" s="109" t="s">
        <v>598</v>
      </c>
      <c r="K1384" s="108" t="s">
        <v>555</v>
      </c>
      <c r="L1384" s="109" t="s">
        <v>275</v>
      </c>
      <c r="M1384" s="109" t="s">
        <v>161</v>
      </c>
      <c r="N1384" s="108" t="s">
        <v>238</v>
      </c>
      <c r="O1384" s="109" t="s">
        <v>275</v>
      </c>
      <c r="P1384" s="109" t="s">
        <v>241</v>
      </c>
      <c r="Q1384" s="108" t="s">
        <v>555</v>
      </c>
      <c r="R1384" s="109" t="s">
        <v>275</v>
      </c>
      <c r="S1384" s="109" t="s">
        <v>161</v>
      </c>
      <c r="T1384" s="108" t="s">
        <v>555</v>
      </c>
      <c r="U1384" s="108" t="s">
        <v>275</v>
      </c>
      <c r="V1384" s="120" t="s">
        <v>161</v>
      </c>
      <c r="Y1384" s="120"/>
      <c r="AB1384" s="120"/>
      <c r="AE1384" s="120"/>
    </row>
    <row r="1385" spans="1:76" s="108" customFormat="1" x14ac:dyDescent="0.2">
      <c r="A1385" s="108" t="s">
        <v>905</v>
      </c>
      <c r="B1385" s="108" t="s">
        <v>177</v>
      </c>
      <c r="C1385" s="108" t="s">
        <v>4391</v>
      </c>
      <c r="D1385" s="123">
        <v>34277</v>
      </c>
      <c r="E1385" s="109" t="s">
        <v>4392</v>
      </c>
      <c r="F1385" s="109" t="s">
        <v>1376</v>
      </c>
      <c r="G1385" s="120" t="s">
        <v>241</v>
      </c>
      <c r="H1385" s="108" t="s">
        <v>557</v>
      </c>
      <c r="I1385" s="116" t="s">
        <v>583</v>
      </c>
      <c r="J1385" s="120" t="s">
        <v>558</v>
      </c>
      <c r="K1385" s="108" t="s">
        <v>702</v>
      </c>
      <c r="L1385" s="116" t="s">
        <v>330</v>
      </c>
      <c r="M1385" s="120" t="s">
        <v>221</v>
      </c>
      <c r="N1385" s="108" t="s">
        <v>226</v>
      </c>
      <c r="O1385" s="116" t="s">
        <v>330</v>
      </c>
      <c r="P1385" s="120" t="s">
        <v>241</v>
      </c>
      <c r="R1385" s="116"/>
      <c r="S1385" s="120"/>
      <c r="T1385" s="108" t="s">
        <v>226</v>
      </c>
      <c r="U1385" s="116" t="s">
        <v>330</v>
      </c>
      <c r="V1385" s="120" t="s">
        <v>249</v>
      </c>
      <c r="W1385" s="108" t="s">
        <v>214</v>
      </c>
      <c r="X1385" s="116" t="s">
        <v>330</v>
      </c>
      <c r="Y1385" s="120" t="s">
        <v>269</v>
      </c>
      <c r="Z1385" s="108" t="s">
        <v>214</v>
      </c>
      <c r="AA1385" s="116" t="s">
        <v>330</v>
      </c>
      <c r="AB1385" s="120" t="s">
        <v>228</v>
      </c>
      <c r="AC1385" s="108" t="s">
        <v>214</v>
      </c>
      <c r="AD1385" s="116" t="s">
        <v>330</v>
      </c>
      <c r="AE1385" s="120" t="s">
        <v>221</v>
      </c>
      <c r="AF1385" s="108" t="s">
        <v>702</v>
      </c>
      <c r="AG1385" s="116" t="s">
        <v>330</v>
      </c>
      <c r="AH1385" s="120" t="s">
        <v>228</v>
      </c>
      <c r="AI1385" s="108" t="s">
        <v>905</v>
      </c>
      <c r="AJ1385" s="116" t="s">
        <v>330</v>
      </c>
      <c r="AK1385" s="120" t="s">
        <v>241</v>
      </c>
      <c r="AM1385" s="116"/>
      <c r="AN1385" s="120"/>
      <c r="AP1385" s="116"/>
      <c r="AQ1385" s="120"/>
      <c r="AS1385" s="116"/>
      <c r="AT1385" s="120"/>
      <c r="AV1385" s="116"/>
      <c r="AW1385" s="120"/>
      <c r="AY1385" s="116"/>
      <c r="AZ1385" s="120"/>
    </row>
    <row r="1386" spans="1:76" s="108" customFormat="1" x14ac:dyDescent="0.2">
      <c r="A1386" s="108" t="s">
        <v>298</v>
      </c>
      <c r="B1386" s="108" t="s">
        <v>252</v>
      </c>
      <c r="C1386" s="108" t="s">
        <v>5143</v>
      </c>
      <c r="D1386" s="123">
        <v>37137</v>
      </c>
      <c r="E1386" s="109" t="s">
        <v>4503</v>
      </c>
      <c r="F1386" s="120"/>
      <c r="G1386" s="120" t="s">
        <v>241</v>
      </c>
      <c r="J1386" s="120"/>
      <c r="M1386" s="120"/>
      <c r="P1386" s="120"/>
      <c r="S1386" s="120"/>
      <c r="V1386" s="120"/>
      <c r="Y1386" s="120"/>
      <c r="AB1386" s="120"/>
      <c r="AE1386" s="120"/>
    </row>
    <row r="1387" spans="1:76" s="108" customFormat="1" x14ac:dyDescent="0.2">
      <c r="A1387" s="108" t="s">
        <v>315</v>
      </c>
      <c r="B1387" s="108" t="s">
        <v>583</v>
      </c>
      <c r="C1387" s="108" t="s">
        <v>5144</v>
      </c>
      <c r="D1387" s="123">
        <v>37220</v>
      </c>
      <c r="E1387" s="109" t="s">
        <v>4503</v>
      </c>
      <c r="F1387" s="120"/>
      <c r="G1387" s="120" t="s">
        <v>241</v>
      </c>
      <c r="J1387" s="120"/>
      <c r="M1387" s="120"/>
      <c r="P1387" s="120"/>
      <c r="S1387" s="120"/>
      <c r="V1387" s="120"/>
      <c r="Y1387" s="120"/>
      <c r="AB1387" s="120"/>
      <c r="AE1387" s="120"/>
    </row>
    <row r="1388" spans="1:76" s="108" customFormat="1" x14ac:dyDescent="0.2">
      <c r="A1388" s="108" t="s">
        <v>80</v>
      </c>
      <c r="B1388" s="108" t="s">
        <v>105</v>
      </c>
      <c r="C1388" s="108" t="s">
        <v>3881</v>
      </c>
      <c r="D1388" s="123">
        <v>36654</v>
      </c>
      <c r="E1388" s="109" t="s">
        <v>2108</v>
      </c>
      <c r="F1388" s="120" t="s">
        <v>295</v>
      </c>
      <c r="G1388" s="120"/>
      <c r="H1388" s="108" t="s">
        <v>80</v>
      </c>
      <c r="I1388" s="108" t="s">
        <v>105</v>
      </c>
      <c r="J1388" s="120"/>
      <c r="M1388" s="120"/>
      <c r="P1388" s="120"/>
      <c r="S1388" s="120"/>
      <c r="V1388" s="120"/>
      <c r="Y1388" s="120"/>
      <c r="AB1388" s="120"/>
      <c r="AE1388" s="120"/>
    </row>
    <row r="1389" spans="1:76" s="108" customFormat="1" x14ac:dyDescent="0.2">
      <c r="A1389" s="108" t="s">
        <v>315</v>
      </c>
      <c r="B1389" s="108" t="s">
        <v>396</v>
      </c>
      <c r="C1389" s="108" t="s">
        <v>1924</v>
      </c>
      <c r="D1389" s="123">
        <v>33367</v>
      </c>
      <c r="E1389" s="109" t="s">
        <v>1103</v>
      </c>
      <c r="F1389" s="109" t="s">
        <v>506</v>
      </c>
      <c r="G1389" s="120" t="s">
        <v>241</v>
      </c>
      <c r="H1389" s="108" t="s">
        <v>315</v>
      </c>
      <c r="I1389" s="109" t="s">
        <v>396</v>
      </c>
      <c r="J1389" s="109" t="s">
        <v>228</v>
      </c>
      <c r="K1389" s="108" t="s">
        <v>315</v>
      </c>
      <c r="L1389" s="109" t="s">
        <v>396</v>
      </c>
      <c r="M1389" s="109" t="s">
        <v>241</v>
      </c>
      <c r="N1389" s="108" t="s">
        <v>315</v>
      </c>
      <c r="O1389" s="109" t="s">
        <v>454</v>
      </c>
      <c r="P1389" s="109" t="s">
        <v>241</v>
      </c>
      <c r="Q1389" s="108" t="s">
        <v>298</v>
      </c>
      <c r="R1389" s="108" t="s">
        <v>105</v>
      </c>
      <c r="S1389" s="120" t="s">
        <v>241</v>
      </c>
      <c r="T1389" s="108" t="s">
        <v>315</v>
      </c>
      <c r="U1389" s="108" t="s">
        <v>396</v>
      </c>
      <c r="V1389" s="120" t="s">
        <v>247</v>
      </c>
      <c r="W1389" s="108" t="s">
        <v>315</v>
      </c>
      <c r="X1389" s="108" t="s">
        <v>396</v>
      </c>
      <c r="Y1389" s="120" t="s">
        <v>240</v>
      </c>
      <c r="Z1389" s="108" t="s">
        <v>288</v>
      </c>
      <c r="AA1389" s="108" t="s">
        <v>306</v>
      </c>
      <c r="AB1389" s="120" t="s">
        <v>744</v>
      </c>
      <c r="AC1389" s="108" t="s">
        <v>298</v>
      </c>
      <c r="AD1389" s="108" t="s">
        <v>306</v>
      </c>
      <c r="AE1389" s="120" t="s">
        <v>247</v>
      </c>
      <c r="AH1389" s="120"/>
      <c r="AI1389" s="108" t="s">
        <v>298</v>
      </c>
      <c r="AJ1389" s="108" t="s">
        <v>185</v>
      </c>
      <c r="AK1389" s="120" t="s">
        <v>241</v>
      </c>
      <c r="AL1389" s="108" t="s">
        <v>315</v>
      </c>
      <c r="AM1389" s="108" t="s">
        <v>185</v>
      </c>
      <c r="AN1389" s="120" t="s">
        <v>241</v>
      </c>
      <c r="BB1389" s="109"/>
      <c r="BC1389" s="109"/>
      <c r="BE1389" s="109"/>
      <c r="BF1389" s="109"/>
      <c r="BH1389" s="109"/>
      <c r="BI1389" s="109"/>
      <c r="BK1389" s="109"/>
      <c r="BL1389" s="109"/>
      <c r="BN1389" s="109"/>
      <c r="BO1389" s="109"/>
      <c r="BQ1389" s="123"/>
      <c r="BR1389" s="109"/>
      <c r="BS1389" s="116"/>
      <c r="BU1389" s="120"/>
      <c r="BV1389" s="116"/>
      <c r="BW1389" s="116"/>
      <c r="BX1389" s="125"/>
    </row>
    <row r="1390" spans="1:76" s="108" customFormat="1" x14ac:dyDescent="0.2">
      <c r="A1390" s="108" t="s">
        <v>557</v>
      </c>
      <c r="B1390" s="108" t="s">
        <v>242</v>
      </c>
      <c r="C1390" s="108" t="s">
        <v>3278</v>
      </c>
      <c r="D1390" s="123">
        <v>36295</v>
      </c>
      <c r="E1390" s="109" t="s">
        <v>1421</v>
      </c>
      <c r="F1390" s="120" t="s">
        <v>90</v>
      </c>
      <c r="G1390" s="120" t="s">
        <v>558</v>
      </c>
      <c r="H1390" s="108" t="s">
        <v>194</v>
      </c>
      <c r="I1390" s="108" t="s">
        <v>330</v>
      </c>
      <c r="J1390" s="120" t="s">
        <v>249</v>
      </c>
      <c r="K1390" s="108" t="s">
        <v>555</v>
      </c>
      <c r="L1390" s="108" t="s">
        <v>330</v>
      </c>
      <c r="M1390" s="120" t="s">
        <v>1638</v>
      </c>
      <c r="N1390" s="108" t="s">
        <v>555</v>
      </c>
      <c r="O1390" s="108" t="s">
        <v>330</v>
      </c>
      <c r="P1390" s="120" t="s">
        <v>161</v>
      </c>
      <c r="S1390" s="120"/>
      <c r="V1390" s="120"/>
      <c r="Y1390" s="120"/>
      <c r="AB1390" s="120"/>
      <c r="AE1390" s="120"/>
      <c r="BB1390" s="109"/>
      <c r="BC1390" s="109"/>
      <c r="BE1390" s="109"/>
      <c r="BF1390" s="109"/>
      <c r="BH1390" s="109"/>
      <c r="BI1390" s="109"/>
      <c r="BK1390" s="109"/>
      <c r="BL1390" s="109"/>
      <c r="BN1390" s="109"/>
      <c r="BO1390" s="109"/>
      <c r="BQ1390" s="123"/>
      <c r="BR1390" s="109"/>
      <c r="BS1390" s="116"/>
      <c r="BU1390" s="120"/>
      <c r="BV1390" s="116"/>
      <c r="BW1390" s="116"/>
      <c r="BX1390" s="125"/>
    </row>
    <row r="1391" spans="1:76" s="108" customFormat="1" x14ac:dyDescent="0.2">
      <c r="A1391" s="108" t="s">
        <v>397</v>
      </c>
      <c r="B1391" s="108" t="s">
        <v>177</v>
      </c>
      <c r="C1391" s="108" t="s">
        <v>1832</v>
      </c>
      <c r="D1391" s="123">
        <v>34976</v>
      </c>
      <c r="E1391" s="116" t="s">
        <v>1833</v>
      </c>
      <c r="F1391" s="120" t="s">
        <v>405</v>
      </c>
      <c r="G1391" s="120" t="s">
        <v>412</v>
      </c>
      <c r="J1391" s="120"/>
      <c r="K1391" s="108" t="s">
        <v>384</v>
      </c>
      <c r="L1391" s="108" t="s">
        <v>93</v>
      </c>
      <c r="M1391" s="120" t="s">
        <v>831</v>
      </c>
      <c r="N1391" s="108" t="s">
        <v>421</v>
      </c>
      <c r="O1391" s="108" t="s">
        <v>93</v>
      </c>
      <c r="P1391" s="120" t="s">
        <v>389</v>
      </c>
      <c r="Q1391" s="108" t="s">
        <v>1125</v>
      </c>
      <c r="R1391" s="108" t="s">
        <v>275</v>
      </c>
      <c r="S1391" s="120" t="s">
        <v>412</v>
      </c>
      <c r="T1391" s="108" t="s">
        <v>5145</v>
      </c>
      <c r="U1391" s="108" t="s">
        <v>275</v>
      </c>
      <c r="V1391" s="120" t="s">
        <v>389</v>
      </c>
      <c r="W1391" s="108" t="s">
        <v>409</v>
      </c>
      <c r="X1391" s="108" t="s">
        <v>275</v>
      </c>
      <c r="Y1391" s="120" t="s">
        <v>406</v>
      </c>
      <c r="Z1391" s="108" t="s">
        <v>1835</v>
      </c>
      <c r="AA1391" s="108" t="s">
        <v>556</v>
      </c>
      <c r="AB1391" s="120" t="s">
        <v>629</v>
      </c>
      <c r="AC1391" s="108" t="s">
        <v>1836</v>
      </c>
      <c r="AD1391" s="108" t="s">
        <v>556</v>
      </c>
      <c r="AE1391" s="120" t="s">
        <v>398</v>
      </c>
    </row>
    <row r="1392" spans="1:76" s="108" customFormat="1" x14ac:dyDescent="0.2">
      <c r="A1392" s="108" t="s">
        <v>94</v>
      </c>
      <c r="B1392" s="108" t="s">
        <v>128</v>
      </c>
      <c r="C1392" s="108" t="s">
        <v>2452</v>
      </c>
      <c r="D1392" s="123">
        <v>34958</v>
      </c>
      <c r="E1392" s="116" t="s">
        <v>585</v>
      </c>
      <c r="F1392" s="120" t="s">
        <v>415</v>
      </c>
      <c r="G1392" s="120" t="s">
        <v>1984</v>
      </c>
      <c r="H1392" s="108" t="s">
        <v>94</v>
      </c>
      <c r="I1392" s="108" t="s">
        <v>396</v>
      </c>
      <c r="J1392" s="120" t="s">
        <v>5146</v>
      </c>
      <c r="K1392" s="108" t="s">
        <v>103</v>
      </c>
      <c r="L1392" s="108" t="s">
        <v>123</v>
      </c>
      <c r="M1392" s="120" t="s">
        <v>1985</v>
      </c>
      <c r="N1392" s="108" t="s">
        <v>103</v>
      </c>
      <c r="O1392" s="108" t="s">
        <v>128</v>
      </c>
      <c r="P1392" s="120" t="s">
        <v>2454</v>
      </c>
      <c r="Q1392" s="108" t="s">
        <v>103</v>
      </c>
      <c r="R1392" s="108" t="s">
        <v>128</v>
      </c>
      <c r="S1392" s="120" t="s">
        <v>126</v>
      </c>
      <c r="T1392" s="108" t="s">
        <v>103</v>
      </c>
      <c r="U1392" s="108" t="s">
        <v>128</v>
      </c>
      <c r="V1392" s="120" t="s">
        <v>2455</v>
      </c>
      <c r="AC1392" s="108" t="s">
        <v>103</v>
      </c>
      <c r="AD1392" s="108" t="s">
        <v>134</v>
      </c>
      <c r="AE1392" s="120" t="s">
        <v>2456</v>
      </c>
    </row>
    <row r="1393" spans="1:256" s="108" customFormat="1" x14ac:dyDescent="0.2">
      <c r="C1393" s="108" t="s">
        <v>5147</v>
      </c>
      <c r="D1393" s="123">
        <v>36432</v>
      </c>
      <c r="E1393" s="109" t="s">
        <v>473</v>
      </c>
      <c r="F1393" s="109" t="s">
        <v>188</v>
      </c>
      <c r="G1393" s="120"/>
      <c r="I1393" s="116"/>
      <c r="J1393" s="120"/>
      <c r="K1393" s="108" t="s">
        <v>376</v>
      </c>
      <c r="L1393" s="116" t="s">
        <v>123</v>
      </c>
      <c r="M1393" s="120" t="s">
        <v>2977</v>
      </c>
      <c r="O1393" s="116"/>
      <c r="P1393" s="120"/>
      <c r="R1393" s="116"/>
      <c r="S1393" s="120"/>
      <c r="U1393" s="116"/>
      <c r="V1393" s="120"/>
      <c r="X1393" s="116"/>
      <c r="Y1393" s="120"/>
      <c r="AA1393" s="116"/>
      <c r="AB1393" s="120"/>
      <c r="AD1393" s="116"/>
      <c r="AE1393" s="120"/>
      <c r="AG1393" s="116"/>
      <c r="AH1393" s="120"/>
      <c r="AJ1393" s="116"/>
      <c r="AK1393" s="120"/>
      <c r="AM1393" s="116"/>
      <c r="AN1393" s="120"/>
    </row>
    <row r="1394" spans="1:256" s="108" customFormat="1" x14ac:dyDescent="0.2">
      <c r="C1394" s="108" t="s">
        <v>5148</v>
      </c>
      <c r="D1394" s="123">
        <v>36459</v>
      </c>
      <c r="E1394" s="109" t="s">
        <v>348</v>
      </c>
      <c r="F1394" s="109" t="s">
        <v>180</v>
      </c>
      <c r="G1394" s="120"/>
      <c r="I1394" s="116"/>
      <c r="J1394" s="120"/>
      <c r="K1394" s="108" t="s">
        <v>147</v>
      </c>
      <c r="L1394" s="116" t="s">
        <v>330</v>
      </c>
      <c r="M1394" s="120"/>
      <c r="O1394" s="116"/>
      <c r="P1394" s="120"/>
      <c r="R1394" s="116"/>
      <c r="S1394" s="120"/>
      <c r="U1394" s="116"/>
      <c r="V1394" s="120"/>
      <c r="X1394" s="116"/>
      <c r="Y1394" s="120"/>
      <c r="AA1394" s="116"/>
      <c r="AB1394" s="120"/>
      <c r="AD1394" s="116"/>
      <c r="AE1394" s="120"/>
      <c r="AG1394" s="116"/>
      <c r="AH1394" s="120"/>
      <c r="AJ1394" s="116"/>
      <c r="AK1394" s="120"/>
      <c r="AM1394" s="116"/>
      <c r="AN1394" s="120"/>
    </row>
    <row r="1395" spans="1:256" s="108" customFormat="1" x14ac:dyDescent="0.2">
      <c r="A1395" s="108" t="s">
        <v>345</v>
      </c>
      <c r="B1395" s="108" t="s">
        <v>242</v>
      </c>
      <c r="C1395" s="108" t="s">
        <v>3093</v>
      </c>
      <c r="D1395" s="123">
        <v>33943</v>
      </c>
      <c r="E1395" s="109" t="s">
        <v>321</v>
      </c>
      <c r="F1395" s="109" t="s">
        <v>5149</v>
      </c>
      <c r="G1395" s="120" t="s">
        <v>364</v>
      </c>
      <c r="H1395" s="108" t="s">
        <v>419</v>
      </c>
      <c r="I1395" s="116" t="s">
        <v>242</v>
      </c>
      <c r="J1395" s="120" t="s">
        <v>945</v>
      </c>
      <c r="K1395" s="108" t="s">
        <v>351</v>
      </c>
      <c r="L1395" s="116" t="s">
        <v>215</v>
      </c>
      <c r="M1395" s="120" t="s">
        <v>1403</v>
      </c>
      <c r="N1395" s="108" t="s">
        <v>351</v>
      </c>
      <c r="O1395" s="116" t="s">
        <v>583</v>
      </c>
      <c r="P1395" s="120" t="s">
        <v>609</v>
      </c>
      <c r="Q1395" s="108" t="s">
        <v>351</v>
      </c>
      <c r="R1395" s="116" t="s">
        <v>583</v>
      </c>
      <c r="S1395" s="120" t="s">
        <v>357</v>
      </c>
      <c r="T1395" s="108" t="s">
        <v>351</v>
      </c>
      <c r="U1395" s="116" t="s">
        <v>242</v>
      </c>
      <c r="V1395" s="120" t="s">
        <v>1400</v>
      </c>
      <c r="W1395" s="108" t="s">
        <v>3095</v>
      </c>
      <c r="X1395" s="116" t="s">
        <v>242</v>
      </c>
      <c r="Y1395" s="120" t="s">
        <v>796</v>
      </c>
      <c r="Z1395" s="108" t="s">
        <v>351</v>
      </c>
      <c r="AA1395" s="116" t="s">
        <v>242</v>
      </c>
      <c r="AB1395" s="120" t="s">
        <v>796</v>
      </c>
      <c r="AC1395" s="108" t="s">
        <v>3096</v>
      </c>
      <c r="AD1395" s="116" t="s">
        <v>242</v>
      </c>
      <c r="AE1395" s="120" t="s">
        <v>3097</v>
      </c>
      <c r="AF1395" s="108" t="s">
        <v>419</v>
      </c>
      <c r="AG1395" s="116" t="s">
        <v>1344</v>
      </c>
      <c r="AH1395" s="120" t="s">
        <v>333</v>
      </c>
      <c r="AI1395" s="108" t="s">
        <v>419</v>
      </c>
      <c r="AJ1395" s="116" t="s">
        <v>1344</v>
      </c>
      <c r="AK1395" s="120" t="s">
        <v>375</v>
      </c>
      <c r="AM1395" s="116"/>
      <c r="AN1395" s="120"/>
      <c r="AP1395" s="116"/>
      <c r="AQ1395" s="120"/>
      <c r="AS1395" s="116"/>
      <c r="AT1395" s="120"/>
      <c r="AV1395" s="116"/>
      <c r="AW1395" s="120"/>
      <c r="AY1395" s="116"/>
      <c r="AZ1395" s="120"/>
    </row>
    <row r="1396" spans="1:256" s="108" customFormat="1" x14ac:dyDescent="0.2">
      <c r="C1396" s="108" t="s">
        <v>5150</v>
      </c>
      <c r="D1396" s="123">
        <v>33978</v>
      </c>
      <c r="E1396" s="109" t="s">
        <v>5151</v>
      </c>
      <c r="F1396" s="109" t="s">
        <v>5152</v>
      </c>
      <c r="G1396" s="120"/>
      <c r="I1396" s="116"/>
      <c r="J1396" s="120"/>
      <c r="K1396" s="108" t="s">
        <v>402</v>
      </c>
      <c r="L1396" s="116" t="s">
        <v>583</v>
      </c>
      <c r="M1396" s="120" t="s">
        <v>141</v>
      </c>
      <c r="N1396" s="108" t="s">
        <v>386</v>
      </c>
      <c r="O1396" s="116" t="s">
        <v>252</v>
      </c>
      <c r="P1396" s="120" t="s">
        <v>141</v>
      </c>
      <c r="R1396" s="116"/>
      <c r="S1396" s="120"/>
      <c r="T1396" s="108" t="s">
        <v>386</v>
      </c>
      <c r="U1396" s="116" t="s">
        <v>252</v>
      </c>
      <c r="V1396" s="120" t="s">
        <v>393</v>
      </c>
      <c r="W1396" s="108" t="s">
        <v>402</v>
      </c>
      <c r="X1396" s="116" t="s">
        <v>252</v>
      </c>
      <c r="Y1396" s="120" t="s">
        <v>167</v>
      </c>
      <c r="Z1396" s="108" t="s">
        <v>386</v>
      </c>
      <c r="AA1396" s="116" t="s">
        <v>434</v>
      </c>
      <c r="AB1396" s="120" t="s">
        <v>164</v>
      </c>
      <c r="AC1396" s="108" t="s">
        <v>386</v>
      </c>
      <c r="AD1396" s="116" t="s">
        <v>396</v>
      </c>
      <c r="AE1396" s="120" t="s">
        <v>167</v>
      </c>
      <c r="AF1396" s="108" t="s">
        <v>386</v>
      </c>
      <c r="AG1396" s="116" t="s">
        <v>396</v>
      </c>
      <c r="AH1396" s="120" t="s">
        <v>167</v>
      </c>
      <c r="AI1396" s="108" t="s">
        <v>386</v>
      </c>
      <c r="AJ1396" s="116" t="s">
        <v>396</v>
      </c>
      <c r="AK1396" s="120" t="s">
        <v>393</v>
      </c>
      <c r="AM1396" s="116"/>
      <c r="AN1396" s="120"/>
      <c r="AP1396" s="116"/>
      <c r="AQ1396" s="120"/>
      <c r="AS1396" s="116"/>
      <c r="AT1396" s="120"/>
      <c r="AV1396" s="116"/>
      <c r="AW1396" s="120"/>
      <c r="AY1396" s="116"/>
      <c r="AZ1396" s="120"/>
    </row>
    <row r="1397" spans="1:256" x14ac:dyDescent="0.2">
      <c r="A1397" s="108"/>
      <c r="B1397" s="108"/>
      <c r="C1397" t="s">
        <v>5153</v>
      </c>
      <c r="D1397" s="40">
        <v>33065</v>
      </c>
      <c r="E1397" s="36" t="s">
        <v>5154</v>
      </c>
      <c r="F1397" s="36" t="s">
        <v>5155</v>
      </c>
      <c r="G1397" s="120"/>
      <c r="H1397" s="108"/>
      <c r="I1397" s="129"/>
      <c r="J1397" s="129"/>
      <c r="K1397" s="108" t="s">
        <v>402</v>
      </c>
      <c r="L1397" s="129" t="s">
        <v>177</v>
      </c>
      <c r="M1397" s="129" t="s">
        <v>141</v>
      </c>
      <c r="N1397" s="108" t="s">
        <v>386</v>
      </c>
      <c r="O1397" s="129" t="s">
        <v>232</v>
      </c>
      <c r="P1397" s="129" t="s">
        <v>393</v>
      </c>
      <c r="Q1397" s="108" t="s">
        <v>402</v>
      </c>
      <c r="R1397" s="129" t="s">
        <v>232</v>
      </c>
      <c r="S1397" s="129" t="s">
        <v>141</v>
      </c>
      <c r="T1397" s="108" t="s">
        <v>386</v>
      </c>
      <c r="U1397" s="129" t="s">
        <v>81</v>
      </c>
      <c r="V1397" s="129" t="s">
        <v>141</v>
      </c>
      <c r="W1397" s="100" t="s">
        <v>386</v>
      </c>
      <c r="X1397" s="129" t="s">
        <v>81</v>
      </c>
      <c r="Y1397" s="129" t="s">
        <v>393</v>
      </c>
      <c r="Z1397" s="100" t="s">
        <v>2209</v>
      </c>
      <c r="AA1397" s="129" t="s">
        <v>81</v>
      </c>
      <c r="AB1397" s="129" t="s">
        <v>167</v>
      </c>
      <c r="AC1397" s="100" t="s">
        <v>2209</v>
      </c>
      <c r="AD1397" s="129" t="s">
        <v>81</v>
      </c>
      <c r="AE1397" s="129" t="s">
        <v>167</v>
      </c>
      <c r="AF1397" s="100" t="s">
        <v>2209</v>
      </c>
      <c r="AG1397" s="129" t="s">
        <v>81</v>
      </c>
      <c r="AH1397" s="129" t="s">
        <v>167</v>
      </c>
      <c r="AI1397" s="100" t="s">
        <v>5156</v>
      </c>
      <c r="AJ1397" s="129" t="s">
        <v>81</v>
      </c>
      <c r="AK1397" s="129" t="s">
        <v>167</v>
      </c>
      <c r="AL1397" s="100" t="s">
        <v>386</v>
      </c>
      <c r="AM1397" s="129" t="s">
        <v>81</v>
      </c>
      <c r="AN1397" s="129" t="s">
        <v>167</v>
      </c>
      <c r="AO1397" t="s">
        <v>5156</v>
      </c>
      <c r="AP1397" s="36" t="s">
        <v>81</v>
      </c>
      <c r="AQ1397" s="36" t="s">
        <v>167</v>
      </c>
      <c r="AR1397" t="s">
        <v>5156</v>
      </c>
      <c r="AS1397" s="36" t="s">
        <v>81</v>
      </c>
      <c r="AT1397" s="36" t="s">
        <v>167</v>
      </c>
      <c r="AU1397" t="s">
        <v>5157</v>
      </c>
      <c r="AV1397" s="36" t="s">
        <v>81</v>
      </c>
      <c r="AW1397" s="36" t="s">
        <v>141</v>
      </c>
      <c r="AY1397" s="36"/>
      <c r="AZ1397" s="36"/>
      <c r="BY1397" s="108"/>
      <c r="BZ1397" s="108"/>
      <c r="CA1397" s="108"/>
      <c r="CB1397" s="108"/>
      <c r="CC1397" s="108"/>
      <c r="CD1397" s="108"/>
      <c r="CE1397" s="108"/>
      <c r="CF1397" s="108"/>
      <c r="CG1397" s="108"/>
      <c r="CH1397" s="108"/>
      <c r="CI1397" s="108"/>
      <c r="CJ1397" s="108"/>
      <c r="CK1397" s="108"/>
      <c r="CL1397" s="108"/>
      <c r="CM1397" s="108"/>
      <c r="CN1397" s="108"/>
      <c r="CO1397" s="108"/>
      <c r="CP1397" s="108"/>
      <c r="CQ1397" s="108"/>
      <c r="CR1397" s="108"/>
      <c r="CS1397" s="108"/>
      <c r="CT1397" s="108"/>
      <c r="CU1397" s="108"/>
      <c r="CV1397" s="108"/>
      <c r="CW1397" s="108"/>
      <c r="CX1397" s="108"/>
      <c r="CY1397" s="108"/>
      <c r="CZ1397" s="108"/>
      <c r="DA1397" s="108"/>
      <c r="DB1397" s="108"/>
      <c r="DC1397" s="108"/>
      <c r="DD1397" s="108"/>
      <c r="DE1397" s="108"/>
      <c r="DF1397" s="108"/>
      <c r="DG1397" s="108"/>
      <c r="DH1397" s="108"/>
      <c r="DI1397" s="108"/>
      <c r="DJ1397" s="108"/>
      <c r="DK1397" s="108"/>
      <c r="DL1397" s="108"/>
      <c r="DM1397" s="108"/>
      <c r="DN1397" s="108"/>
      <c r="DO1397" s="108"/>
      <c r="DP1397" s="108"/>
      <c r="DQ1397" s="108"/>
      <c r="DR1397" s="108"/>
      <c r="DS1397" s="108"/>
      <c r="DT1397" s="108"/>
      <c r="DU1397" s="108"/>
      <c r="DV1397" s="108"/>
      <c r="DW1397" s="108"/>
      <c r="DX1397" s="108"/>
      <c r="DY1397" s="108"/>
      <c r="DZ1397" s="108"/>
      <c r="EA1397" s="108"/>
      <c r="EB1397" s="108"/>
      <c r="EC1397" s="108"/>
      <c r="ED1397" s="108"/>
      <c r="EE1397" s="108"/>
      <c r="EF1397" s="108"/>
      <c r="EG1397" s="108"/>
      <c r="EH1397" s="108"/>
      <c r="EI1397" s="108"/>
      <c r="EJ1397" s="108"/>
      <c r="EK1397" s="108"/>
      <c r="EL1397" s="108"/>
      <c r="EM1397" s="108"/>
      <c r="EN1397" s="108"/>
      <c r="EO1397" s="108"/>
      <c r="EP1397" s="108"/>
      <c r="EQ1397" s="108"/>
      <c r="ER1397" s="108"/>
      <c r="ES1397" s="108"/>
      <c r="ET1397" s="108"/>
      <c r="EU1397" s="108"/>
      <c r="EV1397" s="108"/>
      <c r="EW1397" s="108"/>
      <c r="EX1397" s="108"/>
      <c r="EY1397" s="108"/>
      <c r="EZ1397" s="108"/>
      <c r="FA1397" s="108"/>
      <c r="FB1397" s="108"/>
      <c r="FC1397" s="108"/>
      <c r="FD1397" s="108"/>
      <c r="FE1397" s="108"/>
      <c r="FF1397" s="108"/>
      <c r="FG1397" s="108"/>
      <c r="FH1397" s="108"/>
      <c r="FI1397" s="108"/>
      <c r="FJ1397" s="108"/>
      <c r="FK1397" s="108"/>
      <c r="FL1397" s="108"/>
      <c r="FM1397" s="108"/>
      <c r="FN1397" s="108"/>
      <c r="FO1397" s="108"/>
      <c r="FP1397" s="108"/>
      <c r="FQ1397" s="108"/>
      <c r="FR1397" s="108"/>
      <c r="FS1397" s="108"/>
      <c r="FT1397" s="108"/>
      <c r="FU1397" s="108"/>
      <c r="FV1397" s="108"/>
      <c r="FW1397" s="108"/>
      <c r="FX1397" s="108"/>
      <c r="FY1397" s="108"/>
      <c r="FZ1397" s="108"/>
      <c r="GA1397" s="108"/>
      <c r="GB1397" s="108"/>
      <c r="GC1397" s="108"/>
      <c r="GD1397" s="108"/>
      <c r="GE1397" s="108"/>
      <c r="GF1397" s="108"/>
      <c r="GG1397" s="108"/>
      <c r="GH1397" s="108"/>
      <c r="GI1397" s="108"/>
      <c r="GJ1397" s="108"/>
      <c r="GK1397" s="108"/>
      <c r="GL1397" s="108"/>
      <c r="GM1397" s="108"/>
      <c r="GN1397" s="108"/>
      <c r="GO1397" s="108"/>
      <c r="GP1397" s="108"/>
      <c r="GQ1397" s="108"/>
      <c r="GR1397" s="108"/>
      <c r="GS1397" s="108"/>
      <c r="GT1397" s="108"/>
      <c r="GU1397" s="108"/>
      <c r="GV1397" s="108"/>
      <c r="GW1397" s="108"/>
      <c r="GX1397" s="108"/>
      <c r="GY1397" s="108"/>
      <c r="GZ1397" s="108"/>
      <c r="HA1397" s="108"/>
      <c r="HB1397" s="108"/>
      <c r="HC1397" s="108"/>
      <c r="HD1397" s="108"/>
      <c r="HE1397" s="108"/>
      <c r="HF1397" s="108"/>
      <c r="HG1397" s="108"/>
      <c r="HH1397" s="108"/>
      <c r="HI1397" s="108"/>
      <c r="HJ1397" s="108"/>
      <c r="HK1397" s="108"/>
      <c r="HL1397" s="108"/>
      <c r="HM1397" s="108"/>
      <c r="HN1397" s="108"/>
      <c r="HO1397" s="108"/>
      <c r="HP1397" s="108"/>
      <c r="HQ1397" s="108"/>
      <c r="HR1397" s="108"/>
      <c r="HS1397" s="108"/>
      <c r="HT1397" s="108"/>
      <c r="HU1397" s="108"/>
      <c r="HV1397" s="108"/>
      <c r="HW1397" s="108"/>
      <c r="HX1397" s="108"/>
      <c r="HY1397" s="108"/>
      <c r="HZ1397" s="108"/>
      <c r="IA1397" s="108"/>
      <c r="IB1397" s="108"/>
      <c r="IC1397" s="108"/>
      <c r="ID1397" s="108"/>
      <c r="IE1397" s="108"/>
      <c r="IF1397" s="108"/>
      <c r="IG1397" s="108"/>
      <c r="IH1397" s="108"/>
      <c r="II1397" s="108"/>
      <c r="IJ1397" s="108"/>
      <c r="IK1397" s="108"/>
      <c r="IL1397" s="108"/>
      <c r="IM1397" s="108"/>
      <c r="IN1397" s="108"/>
      <c r="IO1397" s="108"/>
      <c r="IP1397" s="108"/>
      <c r="IQ1397" s="108"/>
      <c r="IR1397" s="108"/>
      <c r="IS1397" s="108"/>
      <c r="IT1397" s="108"/>
      <c r="IU1397" s="108"/>
      <c r="IV1397" s="108"/>
    </row>
    <row r="1398" spans="1:256" s="108" customFormat="1" x14ac:dyDescent="0.2">
      <c r="A1398" s="120" t="s">
        <v>639</v>
      </c>
      <c r="B1398" s="120" t="s">
        <v>330</v>
      </c>
      <c r="C1398" s="108" t="s">
        <v>1886</v>
      </c>
      <c r="D1398" s="123">
        <v>34995</v>
      </c>
      <c r="E1398" s="109" t="s">
        <v>516</v>
      </c>
      <c r="F1398" s="109" t="s">
        <v>4630</v>
      </c>
      <c r="G1398" s="120"/>
      <c r="H1398" s="108" t="s">
        <v>1035</v>
      </c>
      <c r="I1398" s="109" t="s">
        <v>330</v>
      </c>
      <c r="J1398" s="109"/>
      <c r="L1398" s="109"/>
      <c r="M1398" s="109"/>
      <c r="N1398" s="108" t="s">
        <v>852</v>
      </c>
      <c r="O1398" s="109" t="s">
        <v>454</v>
      </c>
      <c r="P1398" s="109"/>
      <c r="R1398" s="109"/>
      <c r="S1398" s="109"/>
      <c r="U1398" s="109"/>
      <c r="V1398" s="109"/>
      <c r="W1398" s="108" t="s">
        <v>1056</v>
      </c>
      <c r="X1398" s="109"/>
      <c r="Y1398" s="109"/>
      <c r="Z1398" s="108" t="s">
        <v>133</v>
      </c>
      <c r="AA1398" s="109" t="s">
        <v>207</v>
      </c>
      <c r="AB1398" s="109"/>
      <c r="AD1398" s="109"/>
      <c r="AE1398" s="109"/>
      <c r="AG1398" s="109"/>
      <c r="AH1398" s="109"/>
      <c r="AJ1398" s="109"/>
      <c r="AK1398" s="109"/>
      <c r="AM1398" s="109"/>
      <c r="AN1398" s="109"/>
      <c r="AP1398" s="109"/>
      <c r="AQ1398" s="109"/>
      <c r="AS1398" s="109"/>
      <c r="AT1398" s="109"/>
      <c r="AV1398" s="109"/>
      <c r="AW1398" s="109"/>
      <c r="AY1398" s="109"/>
      <c r="AZ1398" s="109"/>
    </row>
    <row r="1399" spans="1:256" s="108" customFormat="1" x14ac:dyDescent="0.2">
      <c r="A1399" s="108" t="s">
        <v>397</v>
      </c>
      <c r="B1399" s="108" t="s">
        <v>93</v>
      </c>
      <c r="C1399" s="108" t="s">
        <v>4180</v>
      </c>
      <c r="D1399" s="123">
        <v>37044</v>
      </c>
      <c r="E1399" s="109" t="s">
        <v>172</v>
      </c>
      <c r="F1399" s="120" t="s">
        <v>441</v>
      </c>
      <c r="G1399" s="120" t="s">
        <v>406</v>
      </c>
      <c r="H1399" s="108" t="s">
        <v>397</v>
      </c>
      <c r="I1399" s="108" t="s">
        <v>93</v>
      </c>
      <c r="J1399" s="120" t="s">
        <v>412</v>
      </c>
      <c r="M1399" s="120"/>
      <c r="P1399" s="120"/>
      <c r="S1399" s="120"/>
      <c r="V1399" s="120"/>
      <c r="Y1399" s="120"/>
      <c r="AB1399" s="120"/>
      <c r="AE1399" s="120"/>
    </row>
    <row r="1400" spans="1:256" s="108" customFormat="1" x14ac:dyDescent="0.2">
      <c r="C1400" s="108" t="s">
        <v>5158</v>
      </c>
      <c r="D1400" s="123">
        <v>35354</v>
      </c>
      <c r="E1400" s="109" t="s">
        <v>198</v>
      </c>
      <c r="F1400" s="109" t="s">
        <v>237</v>
      </c>
      <c r="G1400" s="120"/>
      <c r="H1400" s="108" t="s">
        <v>329</v>
      </c>
      <c r="I1400" s="116" t="s">
        <v>93</v>
      </c>
      <c r="J1400" s="120" t="s">
        <v>273</v>
      </c>
      <c r="K1400" s="108" t="s">
        <v>298</v>
      </c>
      <c r="L1400" s="116" t="s">
        <v>93</v>
      </c>
      <c r="M1400" s="120" t="s">
        <v>241</v>
      </c>
      <c r="O1400" s="116"/>
      <c r="P1400" s="120"/>
      <c r="R1400" s="116"/>
      <c r="S1400" s="120"/>
      <c r="U1400" s="116"/>
      <c r="V1400" s="120"/>
      <c r="X1400" s="116"/>
      <c r="Y1400" s="120"/>
      <c r="AA1400" s="116"/>
      <c r="AB1400" s="120"/>
      <c r="AD1400" s="116"/>
      <c r="AE1400" s="120"/>
      <c r="AG1400" s="116"/>
      <c r="AH1400" s="120"/>
      <c r="AJ1400" s="116"/>
      <c r="AK1400" s="120"/>
      <c r="AM1400" s="116"/>
      <c r="AN1400" s="120"/>
    </row>
    <row r="1401" spans="1:256" ht="12.75" customHeight="1" x14ac:dyDescent="0.2">
      <c r="A1401" s="108"/>
      <c r="B1401" s="108"/>
      <c r="C1401" s="108" t="s">
        <v>5159</v>
      </c>
      <c r="D1401" s="123">
        <v>36328</v>
      </c>
      <c r="E1401" s="109" t="s">
        <v>99</v>
      </c>
      <c r="F1401" s="109" t="s">
        <v>1574</v>
      </c>
      <c r="G1401" s="120"/>
      <c r="H1401" s="108"/>
      <c r="I1401" s="116"/>
      <c r="J1401" s="120"/>
      <c r="K1401" s="108" t="s">
        <v>147</v>
      </c>
      <c r="L1401" s="116" t="s">
        <v>324</v>
      </c>
      <c r="M1401" s="120"/>
      <c r="N1401" s="108"/>
      <c r="O1401" s="116"/>
      <c r="P1401" s="120"/>
      <c r="Q1401" s="108"/>
      <c r="R1401" s="116"/>
      <c r="S1401" s="120"/>
      <c r="T1401" s="108"/>
      <c r="U1401" s="116"/>
      <c r="V1401" s="120"/>
      <c r="W1401" s="108"/>
      <c r="X1401" s="116"/>
      <c r="Y1401" s="120"/>
      <c r="Z1401" s="108"/>
      <c r="AA1401" s="116"/>
      <c r="AB1401" s="120"/>
      <c r="AC1401" s="108"/>
      <c r="AD1401" s="116"/>
      <c r="AE1401" s="120"/>
      <c r="AF1401" s="108"/>
      <c r="AG1401" s="116"/>
      <c r="AH1401" s="120"/>
      <c r="AI1401" s="108"/>
      <c r="AJ1401" s="116"/>
      <c r="AK1401" s="120"/>
      <c r="AL1401" s="108"/>
      <c r="AM1401" s="116"/>
      <c r="AN1401" s="120"/>
      <c r="AO1401" s="108"/>
      <c r="AP1401" s="108"/>
      <c r="AQ1401" s="108"/>
      <c r="AR1401" s="108"/>
      <c r="AS1401" s="108"/>
      <c r="AT1401" s="108"/>
      <c r="AU1401" s="108"/>
      <c r="AV1401" s="108"/>
      <c r="AW1401" s="108"/>
      <c r="AX1401" s="108"/>
      <c r="AY1401" s="108"/>
      <c r="AZ1401" s="108"/>
      <c r="BA1401" s="108"/>
      <c r="BB1401" s="109"/>
      <c r="BC1401" s="109"/>
      <c r="BD1401" s="108"/>
      <c r="BE1401" s="109"/>
      <c r="BF1401" s="109"/>
      <c r="BG1401" s="108"/>
      <c r="BH1401" s="109"/>
      <c r="BI1401" s="109"/>
      <c r="BJ1401" s="108"/>
      <c r="BK1401" s="109"/>
      <c r="BL1401" s="109"/>
      <c r="BM1401" s="108"/>
      <c r="BN1401" s="109"/>
      <c r="BO1401" s="109"/>
      <c r="BP1401" s="108"/>
      <c r="BQ1401" s="123"/>
      <c r="BR1401" s="109"/>
      <c r="BS1401" s="116"/>
      <c r="BT1401" s="108"/>
      <c r="BU1401" s="120"/>
      <c r="BV1401" s="116"/>
      <c r="BW1401" s="116"/>
      <c r="BX1401" s="125"/>
    </row>
    <row r="1402" spans="1:256" s="108" customFormat="1" x14ac:dyDescent="0.2">
      <c r="A1402" s="108" t="s">
        <v>399</v>
      </c>
      <c r="B1402" s="108" t="s">
        <v>275</v>
      </c>
      <c r="C1402" s="108" t="s">
        <v>3745</v>
      </c>
      <c r="D1402" s="123">
        <v>37225</v>
      </c>
      <c r="E1402" s="109" t="s">
        <v>144</v>
      </c>
      <c r="F1402" s="120" t="s">
        <v>144</v>
      </c>
      <c r="G1402" s="120" t="s">
        <v>141</v>
      </c>
      <c r="H1402" s="108" t="s">
        <v>399</v>
      </c>
      <c r="I1402" s="108" t="s">
        <v>275</v>
      </c>
      <c r="J1402" s="120" t="s">
        <v>393</v>
      </c>
      <c r="M1402" s="120"/>
      <c r="P1402" s="120"/>
      <c r="S1402" s="120"/>
      <c r="V1402" s="120"/>
      <c r="Y1402" s="120"/>
      <c r="AB1402" s="120"/>
      <c r="AE1402" s="120"/>
      <c r="BB1402" s="109"/>
      <c r="BC1402" s="109"/>
      <c r="BE1402" s="109"/>
      <c r="BF1402" s="109"/>
      <c r="BH1402" s="109"/>
      <c r="BI1402" s="109"/>
      <c r="BK1402" s="109"/>
      <c r="BL1402" s="109"/>
      <c r="BN1402" s="109"/>
      <c r="BO1402" s="109"/>
      <c r="BQ1402" s="123"/>
      <c r="BR1402" s="109"/>
      <c r="BS1402" s="116"/>
      <c r="BU1402" s="120"/>
      <c r="BV1402" s="116"/>
      <c r="BW1402" s="116"/>
      <c r="BX1402" s="125"/>
    </row>
    <row r="1403" spans="1:256" s="108" customFormat="1" x14ac:dyDescent="0.2">
      <c r="C1403" s="108" t="s">
        <v>2652</v>
      </c>
      <c r="D1403" s="123">
        <v>37244</v>
      </c>
      <c r="E1403" s="109" t="s">
        <v>180</v>
      </c>
      <c r="F1403" s="109" t="s">
        <v>237</v>
      </c>
      <c r="G1403" s="120"/>
      <c r="H1403" s="108" t="s">
        <v>399</v>
      </c>
      <c r="I1403" s="116" t="s">
        <v>105</v>
      </c>
      <c r="J1403" s="120" t="s">
        <v>141</v>
      </c>
      <c r="K1403" s="108" t="s">
        <v>397</v>
      </c>
      <c r="L1403" s="116" t="s">
        <v>105</v>
      </c>
      <c r="M1403" s="120" t="s">
        <v>398</v>
      </c>
      <c r="O1403" s="116"/>
      <c r="P1403" s="120"/>
      <c r="R1403" s="116"/>
      <c r="S1403" s="120"/>
      <c r="U1403" s="116"/>
      <c r="V1403" s="120"/>
      <c r="X1403" s="116"/>
      <c r="Y1403" s="120"/>
      <c r="AA1403" s="116"/>
      <c r="AB1403" s="120"/>
      <c r="AD1403" s="116"/>
      <c r="AE1403" s="120"/>
      <c r="AG1403" s="116"/>
      <c r="AH1403" s="120"/>
      <c r="AJ1403" s="116"/>
      <c r="AK1403" s="120"/>
      <c r="AM1403" s="116"/>
      <c r="AN1403" s="120"/>
    </row>
    <row r="1404" spans="1:256" s="108" customFormat="1" x14ac:dyDescent="0.2">
      <c r="A1404" s="108" t="s">
        <v>340</v>
      </c>
      <c r="B1404" s="108" t="s">
        <v>242</v>
      </c>
      <c r="C1404" s="108" t="s">
        <v>4276</v>
      </c>
      <c r="D1404" s="123">
        <v>35347</v>
      </c>
      <c r="E1404" s="116" t="s">
        <v>121</v>
      </c>
      <c r="F1404" s="120"/>
      <c r="G1404" s="120" t="s">
        <v>823</v>
      </c>
      <c r="H1404" s="108" t="s">
        <v>340</v>
      </c>
      <c r="I1404" s="108" t="s">
        <v>215</v>
      </c>
      <c r="J1404" s="120" t="s">
        <v>341</v>
      </c>
      <c r="K1404" s="108" t="s">
        <v>340</v>
      </c>
      <c r="L1404" s="108" t="s">
        <v>252</v>
      </c>
      <c r="M1404" s="120" t="s">
        <v>341</v>
      </c>
      <c r="P1404" s="120"/>
      <c r="Q1404" s="108" t="s">
        <v>379</v>
      </c>
      <c r="R1404" s="108" t="s">
        <v>306</v>
      </c>
      <c r="S1404" s="120" t="s">
        <v>823</v>
      </c>
      <c r="V1404" s="120"/>
      <c r="Y1404" s="120"/>
      <c r="AB1404" s="120"/>
      <c r="AE1404" s="120"/>
    </row>
    <row r="1405" spans="1:256" s="108" customFormat="1" x14ac:dyDescent="0.2">
      <c r="A1405" s="108" t="s">
        <v>313</v>
      </c>
      <c r="B1405" s="108" t="s">
        <v>306</v>
      </c>
      <c r="C1405" s="108" t="s">
        <v>1784</v>
      </c>
      <c r="D1405" s="123">
        <v>35089</v>
      </c>
      <c r="E1405" s="109" t="s">
        <v>361</v>
      </c>
      <c r="F1405" s="109" t="s">
        <v>283</v>
      </c>
      <c r="G1405" s="120" t="s">
        <v>233</v>
      </c>
      <c r="H1405" s="108" t="s">
        <v>288</v>
      </c>
      <c r="I1405" s="109" t="s">
        <v>232</v>
      </c>
      <c r="J1405" s="109" t="s">
        <v>240</v>
      </c>
      <c r="K1405" s="108" t="s">
        <v>288</v>
      </c>
      <c r="L1405" s="109" t="s">
        <v>232</v>
      </c>
      <c r="M1405" s="109" t="s">
        <v>196</v>
      </c>
      <c r="N1405" s="108" t="s">
        <v>288</v>
      </c>
      <c r="O1405" s="109" t="s">
        <v>232</v>
      </c>
      <c r="P1405" s="109" t="s">
        <v>233</v>
      </c>
      <c r="Q1405" s="108" t="s">
        <v>575</v>
      </c>
      <c r="R1405" s="109" t="s">
        <v>140</v>
      </c>
      <c r="S1405" s="109" t="s">
        <v>249</v>
      </c>
      <c r="T1405" s="108" t="s">
        <v>315</v>
      </c>
      <c r="U1405" s="109" t="s">
        <v>140</v>
      </c>
      <c r="V1405" s="109" t="s">
        <v>241</v>
      </c>
      <c r="W1405" s="108" t="s">
        <v>315</v>
      </c>
      <c r="X1405" s="109" t="s">
        <v>140</v>
      </c>
      <c r="Y1405" s="109" t="s">
        <v>339</v>
      </c>
      <c r="Z1405" s="108" t="s">
        <v>315</v>
      </c>
      <c r="AA1405" s="109" t="s">
        <v>140</v>
      </c>
      <c r="AB1405" s="109" t="s">
        <v>241</v>
      </c>
      <c r="AD1405" s="109"/>
      <c r="AE1405" s="109"/>
      <c r="AG1405" s="109"/>
      <c r="AH1405" s="109"/>
      <c r="AJ1405" s="109"/>
      <c r="AK1405" s="109"/>
      <c r="AM1405" s="109"/>
      <c r="AN1405" s="109"/>
      <c r="AP1405" s="109"/>
      <c r="AQ1405" s="109"/>
      <c r="AS1405" s="109"/>
      <c r="AT1405" s="109"/>
      <c r="AV1405" s="109"/>
      <c r="AW1405" s="109"/>
      <c r="AY1405" s="109"/>
      <c r="AZ1405" s="109"/>
    </row>
    <row r="1406" spans="1:256" s="108" customFormat="1" x14ac:dyDescent="0.2">
      <c r="A1406" s="108" t="s">
        <v>279</v>
      </c>
      <c r="B1406" s="108" t="s">
        <v>95</v>
      </c>
      <c r="C1406" s="108" t="s">
        <v>820</v>
      </c>
      <c r="D1406" s="123">
        <v>36308</v>
      </c>
      <c r="E1406" s="116" t="s">
        <v>821</v>
      </c>
      <c r="F1406" s="120" t="s">
        <v>283</v>
      </c>
      <c r="G1406" s="120" t="s">
        <v>819</v>
      </c>
      <c r="H1406" s="108" t="s">
        <v>379</v>
      </c>
      <c r="I1406" s="108" t="s">
        <v>261</v>
      </c>
      <c r="J1406" s="120" t="s">
        <v>823</v>
      </c>
      <c r="K1406" s="108" t="s">
        <v>379</v>
      </c>
      <c r="L1406" s="108" t="s">
        <v>261</v>
      </c>
      <c r="M1406" s="120" t="s">
        <v>824</v>
      </c>
      <c r="N1406" s="108" t="s">
        <v>279</v>
      </c>
      <c r="O1406" s="108" t="s">
        <v>261</v>
      </c>
      <c r="P1406" s="120" t="s">
        <v>825</v>
      </c>
      <c r="Q1406" s="108" t="s">
        <v>279</v>
      </c>
      <c r="R1406" s="108" t="s">
        <v>261</v>
      </c>
      <c r="S1406" s="120" t="s">
        <v>613</v>
      </c>
      <c r="V1406" s="120"/>
      <c r="Y1406" s="120"/>
      <c r="AB1406" s="120"/>
      <c r="AE1406" s="120"/>
    </row>
    <row r="1407" spans="1:256" s="108" customFormat="1" x14ac:dyDescent="0.2">
      <c r="A1407" s="108" t="s">
        <v>298</v>
      </c>
      <c r="B1407" s="108" t="s">
        <v>140</v>
      </c>
      <c r="C1407" s="108" t="s">
        <v>2401</v>
      </c>
      <c r="D1407" s="123">
        <v>33868</v>
      </c>
      <c r="E1407" s="109" t="s">
        <v>321</v>
      </c>
      <c r="F1407" s="109" t="s">
        <v>1574</v>
      </c>
      <c r="G1407" s="120" t="s">
        <v>273</v>
      </c>
      <c r="I1407" s="116"/>
      <c r="J1407" s="120"/>
      <c r="K1407" s="108" t="s">
        <v>315</v>
      </c>
      <c r="L1407" s="116" t="s">
        <v>140</v>
      </c>
      <c r="M1407" s="120" t="s">
        <v>269</v>
      </c>
      <c r="N1407" s="108" t="s">
        <v>315</v>
      </c>
      <c r="O1407" s="116" t="s">
        <v>140</v>
      </c>
      <c r="P1407" s="120" t="s">
        <v>266</v>
      </c>
      <c r="Q1407" s="108" t="s">
        <v>284</v>
      </c>
      <c r="R1407" s="116" t="s">
        <v>81</v>
      </c>
      <c r="S1407" s="120" t="s">
        <v>203</v>
      </c>
      <c r="T1407" s="108" t="s">
        <v>329</v>
      </c>
      <c r="U1407" s="116" t="s">
        <v>81</v>
      </c>
      <c r="V1407" s="120" t="s">
        <v>273</v>
      </c>
      <c r="W1407" s="108" t="s">
        <v>313</v>
      </c>
      <c r="X1407" s="116" t="s">
        <v>140</v>
      </c>
      <c r="Y1407" s="120" t="s">
        <v>938</v>
      </c>
      <c r="Z1407" s="108" t="s">
        <v>298</v>
      </c>
      <c r="AA1407" s="116" t="s">
        <v>140</v>
      </c>
      <c r="AB1407" s="120" t="s">
        <v>339</v>
      </c>
      <c r="AC1407" s="108" t="s">
        <v>575</v>
      </c>
      <c r="AD1407" s="116" t="s">
        <v>261</v>
      </c>
      <c r="AE1407" s="120" t="s">
        <v>273</v>
      </c>
      <c r="AF1407" s="108" t="s">
        <v>925</v>
      </c>
      <c r="AG1407" s="116" t="s">
        <v>261</v>
      </c>
      <c r="AH1407" s="120" t="s">
        <v>747</v>
      </c>
      <c r="AI1407" s="108" t="s">
        <v>315</v>
      </c>
      <c r="AJ1407" s="116" t="s">
        <v>261</v>
      </c>
      <c r="AK1407" s="120" t="s">
        <v>273</v>
      </c>
      <c r="AM1407" s="116"/>
      <c r="AN1407" s="120"/>
      <c r="AP1407" s="116"/>
      <c r="AQ1407" s="120"/>
      <c r="AS1407" s="116"/>
      <c r="AT1407" s="120"/>
      <c r="AV1407" s="116"/>
      <c r="AW1407" s="120"/>
      <c r="AY1407" s="116"/>
      <c r="AZ1407" s="120"/>
    </row>
    <row r="1408" spans="1:256" s="108" customFormat="1" x14ac:dyDescent="0.2">
      <c r="A1408" s="108" t="s">
        <v>305</v>
      </c>
      <c r="B1408" s="108" t="s">
        <v>261</v>
      </c>
      <c r="C1408" s="108" t="s">
        <v>2401</v>
      </c>
      <c r="D1408" s="123">
        <v>38168</v>
      </c>
      <c r="E1408" s="109" t="s">
        <v>4462</v>
      </c>
      <c r="F1408" s="120"/>
      <c r="G1408" s="120" t="s">
        <v>587</v>
      </c>
      <c r="J1408" s="120"/>
      <c r="M1408" s="120"/>
      <c r="P1408" s="120"/>
      <c r="S1408" s="120"/>
      <c r="V1408" s="120"/>
      <c r="Y1408" s="120"/>
      <c r="AB1408" s="120"/>
      <c r="AE1408" s="120"/>
    </row>
    <row r="1409" spans="1:256" s="108" customFormat="1" x14ac:dyDescent="0.2">
      <c r="C1409" s="108" t="s">
        <v>5160</v>
      </c>
      <c r="D1409" s="123">
        <v>35555</v>
      </c>
      <c r="E1409" s="116" t="s">
        <v>121</v>
      </c>
      <c r="F1409" s="120" t="s">
        <v>548</v>
      </c>
      <c r="G1409" s="120"/>
      <c r="J1409" s="120"/>
      <c r="K1409" s="108" t="s">
        <v>329</v>
      </c>
      <c r="L1409" s="108" t="s">
        <v>330</v>
      </c>
      <c r="M1409" s="120" t="s">
        <v>241</v>
      </c>
      <c r="P1409" s="120"/>
      <c r="Q1409" s="108" t="s">
        <v>329</v>
      </c>
      <c r="R1409" s="108" t="s">
        <v>306</v>
      </c>
      <c r="S1409" s="120" t="s">
        <v>240</v>
      </c>
      <c r="T1409" s="108" t="s">
        <v>298</v>
      </c>
      <c r="U1409" s="108" t="s">
        <v>306</v>
      </c>
      <c r="V1409" s="120" t="s">
        <v>241</v>
      </c>
      <c r="W1409" s="108" t="s">
        <v>284</v>
      </c>
      <c r="X1409" s="108" t="s">
        <v>306</v>
      </c>
      <c r="Y1409" s="120" t="s">
        <v>233</v>
      </c>
      <c r="AB1409" s="120"/>
      <c r="AE1409" s="120"/>
    </row>
    <row r="1410" spans="1:256" s="108" customFormat="1" x14ac:dyDescent="0.2">
      <c r="A1410" s="108" t="s">
        <v>133</v>
      </c>
      <c r="B1410" s="108" t="s">
        <v>195</v>
      </c>
      <c r="C1410" s="108" t="s">
        <v>1882</v>
      </c>
      <c r="D1410" s="123">
        <v>36954</v>
      </c>
      <c r="E1410" s="109" t="s">
        <v>90</v>
      </c>
      <c r="F1410" s="120" t="s">
        <v>90</v>
      </c>
      <c r="G1410" s="120"/>
      <c r="H1410" s="108" t="s">
        <v>133</v>
      </c>
      <c r="I1410" s="109" t="s">
        <v>177</v>
      </c>
      <c r="J1410" s="120"/>
      <c r="K1410" s="108" t="s">
        <v>133</v>
      </c>
      <c r="L1410" s="109" t="s">
        <v>177</v>
      </c>
      <c r="M1410" s="120"/>
      <c r="N1410" s="108" t="s">
        <v>127</v>
      </c>
      <c r="O1410" s="109" t="s">
        <v>177</v>
      </c>
      <c r="P1410" s="120"/>
      <c r="S1410" s="120"/>
      <c r="V1410" s="120"/>
      <c r="Y1410" s="120"/>
      <c r="AB1410" s="120"/>
      <c r="AE1410" s="120"/>
    </row>
    <row r="1411" spans="1:256" s="108" customFormat="1" x14ac:dyDescent="0.2">
      <c r="C1411" s="108" t="s">
        <v>4378</v>
      </c>
      <c r="D1411" s="123">
        <v>36591</v>
      </c>
      <c r="E1411" s="109" t="s">
        <v>98</v>
      </c>
      <c r="F1411" s="109" t="s">
        <v>188</v>
      </c>
      <c r="G1411" s="120"/>
      <c r="H1411" s="108" t="s">
        <v>315</v>
      </c>
      <c r="I1411" s="116" t="s">
        <v>454</v>
      </c>
      <c r="J1411" s="120" t="s">
        <v>273</v>
      </c>
      <c r="K1411" s="108" t="s">
        <v>315</v>
      </c>
      <c r="L1411" s="116" t="s">
        <v>454</v>
      </c>
      <c r="M1411" s="120" t="s">
        <v>339</v>
      </c>
      <c r="O1411" s="116"/>
      <c r="P1411" s="120"/>
      <c r="R1411" s="116"/>
      <c r="S1411" s="120"/>
      <c r="U1411" s="116"/>
      <c r="V1411" s="120"/>
      <c r="X1411" s="116"/>
      <c r="Y1411" s="120"/>
      <c r="AA1411" s="116"/>
      <c r="AB1411" s="120"/>
      <c r="AD1411" s="116"/>
      <c r="AE1411" s="120"/>
      <c r="AG1411" s="116"/>
      <c r="AH1411" s="120"/>
      <c r="AJ1411" s="116"/>
      <c r="AK1411" s="120"/>
      <c r="AM1411" s="116"/>
      <c r="AN1411" s="120"/>
    </row>
    <row r="1412" spans="1:256" s="108" customFormat="1" x14ac:dyDescent="0.2">
      <c r="A1412" s="108" t="s">
        <v>80</v>
      </c>
      <c r="B1412" s="108" t="s">
        <v>583</v>
      </c>
      <c r="C1412" s="108" t="s">
        <v>3017</v>
      </c>
      <c r="D1412" s="123">
        <v>35952</v>
      </c>
      <c r="E1412" s="109" t="s">
        <v>3018</v>
      </c>
      <c r="F1412" s="120" t="s">
        <v>5161</v>
      </c>
      <c r="G1412" s="120" t="s">
        <v>3016</v>
      </c>
      <c r="H1412" s="108" t="s">
        <v>80</v>
      </c>
      <c r="I1412" s="108" t="s">
        <v>95</v>
      </c>
      <c r="J1412" s="120" t="s">
        <v>2670</v>
      </c>
      <c r="K1412" s="108" t="s">
        <v>80</v>
      </c>
      <c r="L1412" s="108" t="s">
        <v>177</v>
      </c>
      <c r="M1412" s="120"/>
      <c r="N1412" s="108" t="s">
        <v>80</v>
      </c>
      <c r="O1412" s="108" t="s">
        <v>177</v>
      </c>
      <c r="P1412" s="120"/>
      <c r="S1412" s="120"/>
      <c r="V1412" s="120"/>
      <c r="Y1412" s="120"/>
      <c r="AB1412" s="120"/>
      <c r="AE1412" s="120"/>
      <c r="BB1412" s="109"/>
      <c r="BC1412" s="109"/>
      <c r="BE1412" s="109"/>
      <c r="BF1412" s="109"/>
      <c r="BH1412" s="109"/>
      <c r="BI1412" s="109"/>
      <c r="BK1412" s="109"/>
      <c r="BL1412" s="109"/>
      <c r="BN1412" s="109"/>
      <c r="BO1412" s="109"/>
      <c r="BQ1412" s="123"/>
      <c r="BR1412" s="109"/>
      <c r="BS1412" s="116"/>
      <c r="BU1412" s="120"/>
      <c r="BV1412" s="116"/>
      <c r="BW1412" s="116"/>
      <c r="BX1412" s="125"/>
    </row>
    <row r="1413" spans="1:256" x14ac:dyDescent="0.2">
      <c r="A1413" s="108" t="s">
        <v>133</v>
      </c>
      <c r="B1413" s="108" t="s">
        <v>192</v>
      </c>
      <c r="C1413" s="108" t="s">
        <v>2365</v>
      </c>
      <c r="D1413" s="123">
        <v>36648</v>
      </c>
      <c r="E1413" s="109" t="s">
        <v>90</v>
      </c>
      <c r="F1413" s="120" t="s">
        <v>89</v>
      </c>
      <c r="G1413" s="120"/>
      <c r="H1413" s="108" t="s">
        <v>147</v>
      </c>
      <c r="I1413" s="108" t="s">
        <v>192</v>
      </c>
      <c r="J1413" s="120"/>
      <c r="K1413" s="108" t="s">
        <v>133</v>
      </c>
      <c r="L1413" s="108" t="s">
        <v>192</v>
      </c>
      <c r="M1413" s="120"/>
      <c r="N1413" s="108" t="s">
        <v>147</v>
      </c>
      <c r="O1413" s="108" t="s">
        <v>192</v>
      </c>
      <c r="P1413" s="120"/>
      <c r="Q1413" s="108"/>
      <c r="R1413" s="108"/>
      <c r="S1413" s="120"/>
      <c r="T1413" s="108"/>
      <c r="U1413" s="108"/>
      <c r="V1413" s="120"/>
      <c r="W1413" s="108"/>
      <c r="X1413" s="108"/>
      <c r="Y1413" s="120"/>
      <c r="Z1413" s="108"/>
      <c r="AA1413" s="108"/>
      <c r="AB1413" s="120"/>
      <c r="AC1413" s="108"/>
      <c r="AD1413" s="108"/>
      <c r="AE1413" s="120"/>
      <c r="AF1413" s="108"/>
      <c r="AG1413" s="108"/>
      <c r="AH1413" s="108"/>
      <c r="AI1413" s="108"/>
      <c r="AJ1413" s="108"/>
      <c r="AK1413" s="108"/>
      <c r="AL1413" s="108"/>
      <c r="AM1413" s="108"/>
      <c r="AN1413" s="108"/>
      <c r="AO1413" s="108"/>
      <c r="AP1413" s="108"/>
      <c r="AQ1413" s="108"/>
      <c r="AR1413" s="108"/>
      <c r="AS1413" s="108"/>
      <c r="AT1413" s="108"/>
      <c r="AU1413" s="108"/>
      <c r="AV1413" s="108"/>
      <c r="AW1413" s="108"/>
      <c r="AX1413" s="108"/>
      <c r="AY1413" s="108"/>
      <c r="AZ1413" s="108"/>
      <c r="BA1413" s="108"/>
      <c r="BB1413" s="108"/>
      <c r="BC1413" s="108"/>
      <c r="BD1413" s="108"/>
      <c r="BE1413" s="108"/>
      <c r="BF1413" s="108"/>
      <c r="BG1413" s="108"/>
      <c r="BH1413" s="108"/>
      <c r="BI1413" s="108"/>
      <c r="BJ1413" s="108"/>
      <c r="BK1413" s="108"/>
      <c r="BL1413" s="108"/>
      <c r="BM1413" s="108"/>
      <c r="BN1413" s="108"/>
      <c r="BO1413" s="108"/>
      <c r="BP1413" s="108"/>
      <c r="BQ1413" s="108"/>
      <c r="BR1413" s="108"/>
      <c r="BS1413" s="108"/>
      <c r="BT1413" s="108"/>
      <c r="BU1413" s="108"/>
      <c r="BV1413" s="108"/>
      <c r="BW1413" s="108"/>
      <c r="BX1413" s="108"/>
      <c r="BY1413" s="108"/>
      <c r="BZ1413" s="108"/>
      <c r="CA1413" s="108"/>
      <c r="CB1413" s="108"/>
      <c r="CC1413" s="108"/>
      <c r="CD1413" s="108"/>
      <c r="CE1413" s="108"/>
      <c r="CF1413" s="108"/>
      <c r="CG1413" s="108"/>
      <c r="CH1413" s="108"/>
      <c r="CI1413" s="108"/>
      <c r="CJ1413" s="108"/>
      <c r="CK1413" s="108"/>
      <c r="CL1413" s="108"/>
      <c r="CM1413" s="108"/>
      <c r="CN1413" s="108"/>
      <c r="CO1413" s="108"/>
      <c r="CP1413" s="108"/>
      <c r="CQ1413" s="108"/>
      <c r="CR1413" s="108"/>
      <c r="CS1413" s="108"/>
      <c r="CT1413" s="108"/>
      <c r="CU1413" s="108"/>
      <c r="CV1413" s="108"/>
      <c r="CW1413" s="108"/>
      <c r="CX1413" s="108"/>
      <c r="CY1413" s="108"/>
      <c r="CZ1413" s="108"/>
      <c r="DA1413" s="108"/>
      <c r="DB1413" s="108"/>
      <c r="DC1413" s="108"/>
      <c r="DD1413" s="108"/>
      <c r="DE1413" s="108"/>
      <c r="DF1413" s="108"/>
      <c r="DG1413" s="108"/>
      <c r="DH1413" s="108"/>
      <c r="DI1413" s="108"/>
      <c r="DJ1413" s="108"/>
      <c r="DK1413" s="108"/>
      <c r="DL1413" s="108"/>
      <c r="DM1413" s="108"/>
      <c r="DN1413" s="108"/>
      <c r="DO1413" s="108"/>
      <c r="DP1413" s="108"/>
      <c r="DQ1413" s="108"/>
      <c r="DR1413" s="108"/>
      <c r="DS1413" s="108"/>
      <c r="DT1413" s="108"/>
      <c r="DU1413" s="108"/>
      <c r="DV1413" s="108"/>
      <c r="DW1413" s="108"/>
      <c r="DX1413" s="108"/>
      <c r="DY1413" s="108"/>
      <c r="DZ1413" s="108"/>
      <c r="EA1413" s="108"/>
      <c r="EB1413" s="108"/>
      <c r="EC1413" s="108"/>
      <c r="ED1413" s="108"/>
      <c r="EE1413" s="108"/>
      <c r="EF1413" s="108"/>
      <c r="EG1413" s="108"/>
      <c r="EH1413" s="108"/>
      <c r="EI1413" s="108"/>
      <c r="EJ1413" s="108"/>
      <c r="EK1413" s="108"/>
      <c r="EL1413" s="108"/>
      <c r="EM1413" s="108"/>
      <c r="EN1413" s="108"/>
      <c r="EO1413" s="108"/>
      <c r="EP1413" s="108"/>
      <c r="EQ1413" s="108"/>
      <c r="ER1413" s="108"/>
      <c r="ES1413" s="108"/>
      <c r="ET1413" s="108"/>
      <c r="EU1413" s="108"/>
      <c r="EV1413" s="108"/>
      <c r="EW1413" s="108"/>
      <c r="EX1413" s="108"/>
      <c r="EY1413" s="108"/>
      <c r="EZ1413" s="108"/>
      <c r="FA1413" s="108"/>
      <c r="FB1413" s="108"/>
      <c r="FC1413" s="108"/>
      <c r="FD1413" s="108"/>
      <c r="FE1413" s="108"/>
      <c r="FF1413" s="108"/>
      <c r="FG1413" s="108"/>
      <c r="FH1413" s="108"/>
      <c r="FI1413" s="108"/>
      <c r="FJ1413" s="108"/>
      <c r="FK1413" s="108"/>
      <c r="FL1413" s="108"/>
      <c r="FM1413" s="108"/>
      <c r="FN1413" s="108"/>
      <c r="FO1413" s="108"/>
      <c r="FP1413" s="108"/>
      <c r="FQ1413" s="108"/>
      <c r="FR1413" s="108"/>
      <c r="FS1413" s="108"/>
      <c r="FT1413" s="108"/>
      <c r="FU1413" s="108"/>
      <c r="FV1413" s="108"/>
      <c r="FW1413" s="108"/>
      <c r="FX1413" s="108"/>
      <c r="FY1413" s="108"/>
      <c r="FZ1413" s="108"/>
      <c r="GA1413" s="108"/>
      <c r="GB1413" s="108"/>
      <c r="GC1413" s="108"/>
      <c r="GD1413" s="108"/>
      <c r="GE1413" s="108"/>
      <c r="GF1413" s="108"/>
      <c r="GG1413" s="108"/>
      <c r="GH1413" s="108"/>
      <c r="GI1413" s="108"/>
      <c r="GJ1413" s="108"/>
      <c r="GK1413" s="108"/>
      <c r="GL1413" s="108"/>
      <c r="GM1413" s="108"/>
      <c r="GN1413" s="108"/>
      <c r="GO1413" s="108"/>
      <c r="GP1413" s="108"/>
      <c r="GQ1413" s="108"/>
      <c r="GR1413" s="108"/>
      <c r="GS1413" s="108"/>
      <c r="GT1413" s="108"/>
      <c r="GU1413" s="108"/>
      <c r="GV1413" s="108"/>
      <c r="GW1413" s="108"/>
      <c r="GX1413" s="108"/>
      <c r="GY1413" s="108"/>
      <c r="GZ1413" s="108"/>
      <c r="HA1413" s="108"/>
      <c r="HB1413" s="108"/>
      <c r="HC1413" s="108"/>
      <c r="HD1413" s="108"/>
      <c r="HE1413" s="108"/>
      <c r="HF1413" s="108"/>
      <c r="HG1413" s="108"/>
      <c r="HH1413" s="108"/>
      <c r="HI1413" s="108"/>
      <c r="HJ1413" s="108"/>
      <c r="HK1413" s="108"/>
      <c r="HL1413" s="108"/>
      <c r="HM1413" s="108"/>
      <c r="HN1413" s="108"/>
      <c r="HO1413" s="108"/>
      <c r="HP1413" s="108"/>
      <c r="HQ1413" s="108"/>
      <c r="HR1413" s="108"/>
      <c r="HS1413" s="108"/>
      <c r="HT1413" s="108"/>
      <c r="HU1413" s="108"/>
      <c r="HV1413" s="108"/>
      <c r="HW1413" s="108"/>
      <c r="HX1413" s="108"/>
      <c r="HY1413" s="108"/>
      <c r="HZ1413" s="108"/>
      <c r="IA1413" s="108"/>
      <c r="IB1413" s="108"/>
      <c r="IC1413" s="108"/>
      <c r="ID1413" s="108"/>
      <c r="IE1413" s="108"/>
      <c r="IF1413" s="108"/>
      <c r="IG1413" s="108"/>
      <c r="IH1413" s="108"/>
      <c r="II1413" s="108"/>
      <c r="IJ1413" s="108"/>
      <c r="IK1413" s="108"/>
      <c r="IL1413" s="108"/>
      <c r="IM1413" s="108"/>
      <c r="IN1413" s="108"/>
      <c r="IO1413" s="108"/>
      <c r="IP1413" s="108"/>
      <c r="IQ1413" s="108"/>
      <c r="IR1413" s="108"/>
      <c r="IS1413" s="108"/>
      <c r="IT1413" s="108"/>
      <c r="IU1413" s="108"/>
      <c r="IV1413" s="108"/>
    </row>
    <row r="1414" spans="1:256" s="108" customFormat="1" x14ac:dyDescent="0.2">
      <c r="C1414" s="108" t="s">
        <v>3779</v>
      </c>
      <c r="D1414" s="123">
        <v>36575</v>
      </c>
      <c r="E1414" s="109" t="s">
        <v>89</v>
      </c>
      <c r="F1414" s="120" t="s">
        <v>90</v>
      </c>
      <c r="G1414" s="120"/>
      <c r="H1414" s="108" t="s">
        <v>94</v>
      </c>
      <c r="I1414" s="108" t="s">
        <v>215</v>
      </c>
      <c r="J1414" s="120" t="s">
        <v>3668</v>
      </c>
      <c r="K1414" s="108" t="s">
        <v>94</v>
      </c>
      <c r="L1414" s="108" t="s">
        <v>215</v>
      </c>
      <c r="M1414" s="120" t="s">
        <v>3781</v>
      </c>
      <c r="N1414" s="108" t="s">
        <v>103</v>
      </c>
      <c r="O1414" s="108" t="s">
        <v>215</v>
      </c>
      <c r="P1414" s="120" t="s">
        <v>2560</v>
      </c>
      <c r="S1414" s="120"/>
      <c r="V1414" s="120"/>
      <c r="Y1414" s="120"/>
      <c r="AB1414" s="120"/>
      <c r="AE1414" s="120"/>
    </row>
    <row r="1415" spans="1:256" s="108" customFormat="1" x14ac:dyDescent="0.2">
      <c r="A1415" s="120"/>
      <c r="B1415" s="120"/>
      <c r="C1415" s="108" t="s">
        <v>2743</v>
      </c>
      <c r="D1415" s="123">
        <v>33914</v>
      </c>
      <c r="E1415" s="109" t="s">
        <v>423</v>
      </c>
      <c r="F1415" s="108" t="s">
        <v>1039</v>
      </c>
      <c r="G1415" s="120"/>
      <c r="H1415" s="108" t="s">
        <v>315</v>
      </c>
      <c r="I1415" s="108" t="s">
        <v>252</v>
      </c>
      <c r="J1415" s="109" t="s">
        <v>203</v>
      </c>
      <c r="K1415" s="108" t="s">
        <v>288</v>
      </c>
      <c r="L1415" s="108" t="s">
        <v>252</v>
      </c>
      <c r="M1415" s="109" t="s">
        <v>2744</v>
      </c>
      <c r="P1415" s="109"/>
      <c r="Q1415" s="108" t="s">
        <v>575</v>
      </c>
      <c r="R1415" s="108" t="s">
        <v>232</v>
      </c>
      <c r="S1415" s="109" t="s">
        <v>249</v>
      </c>
      <c r="V1415" s="109"/>
      <c r="W1415" s="108" t="s">
        <v>288</v>
      </c>
      <c r="X1415" s="108" t="s">
        <v>252</v>
      </c>
      <c r="Y1415" s="109" t="s">
        <v>291</v>
      </c>
      <c r="Z1415" s="108" t="s">
        <v>315</v>
      </c>
      <c r="AA1415" s="108" t="s">
        <v>252</v>
      </c>
      <c r="AB1415" s="109" t="s">
        <v>576</v>
      </c>
      <c r="AC1415" s="108" t="s">
        <v>288</v>
      </c>
      <c r="AD1415" s="108" t="s">
        <v>252</v>
      </c>
      <c r="AE1415" s="109" t="s">
        <v>291</v>
      </c>
      <c r="AF1415" s="108" t="s">
        <v>315</v>
      </c>
      <c r="AG1415" s="108" t="s">
        <v>252</v>
      </c>
      <c r="AH1415" s="109" t="s">
        <v>240</v>
      </c>
      <c r="BB1415" s="116"/>
      <c r="BC1415" s="120"/>
      <c r="BE1415" s="116"/>
      <c r="BF1415" s="120"/>
      <c r="BH1415" s="116"/>
      <c r="BI1415" s="120"/>
      <c r="BK1415" s="116"/>
      <c r="BL1415" s="120"/>
      <c r="BN1415" s="116"/>
      <c r="BO1415" s="120"/>
      <c r="BR1415" s="120"/>
      <c r="BS1415" s="116"/>
      <c r="BT1415" s="116"/>
      <c r="BU1415" s="116"/>
      <c r="BV1415" s="116"/>
      <c r="BW1415" s="116"/>
      <c r="BX1415" s="116"/>
    </row>
    <row r="1416" spans="1:256" s="108" customFormat="1" x14ac:dyDescent="0.2">
      <c r="A1416" s="108" t="s">
        <v>402</v>
      </c>
      <c r="B1416" s="108" t="s">
        <v>177</v>
      </c>
      <c r="C1416" s="108" t="s">
        <v>4181</v>
      </c>
      <c r="D1416" s="123">
        <v>35324</v>
      </c>
      <c r="E1416" s="109" t="s">
        <v>198</v>
      </c>
      <c r="F1416" s="120"/>
      <c r="G1416" s="120" t="s">
        <v>393</v>
      </c>
      <c r="H1416" s="108" t="s">
        <v>397</v>
      </c>
      <c r="I1416" s="108" t="s">
        <v>177</v>
      </c>
      <c r="J1416" s="120" t="s">
        <v>398</v>
      </c>
      <c r="M1416" s="120"/>
      <c r="N1416" s="108" t="s">
        <v>397</v>
      </c>
      <c r="O1416" s="108" t="s">
        <v>177</v>
      </c>
      <c r="P1416" s="120" t="s">
        <v>412</v>
      </c>
      <c r="Q1416" s="108" t="s">
        <v>397</v>
      </c>
      <c r="R1416" s="108" t="s">
        <v>177</v>
      </c>
      <c r="S1416" s="120" t="s">
        <v>412</v>
      </c>
      <c r="V1416" s="120"/>
      <c r="Y1416" s="120"/>
      <c r="AB1416" s="120"/>
      <c r="AE1416" s="120"/>
    </row>
    <row r="1417" spans="1:256" s="108" customFormat="1" x14ac:dyDescent="0.2">
      <c r="A1417" s="108" t="s">
        <v>315</v>
      </c>
      <c r="B1417" s="116" t="s">
        <v>316</v>
      </c>
      <c r="C1417" s="108" t="s">
        <v>4389</v>
      </c>
      <c r="D1417" s="123">
        <v>36252</v>
      </c>
      <c r="E1417" s="109" t="s">
        <v>477</v>
      </c>
      <c r="F1417" s="109"/>
      <c r="G1417" s="120" t="s">
        <v>241</v>
      </c>
      <c r="H1417" s="108" t="s">
        <v>298</v>
      </c>
      <c r="I1417" s="116" t="s">
        <v>261</v>
      </c>
      <c r="J1417" s="120" t="s">
        <v>241</v>
      </c>
      <c r="K1417" s="108" t="s">
        <v>315</v>
      </c>
      <c r="L1417" s="116" t="s">
        <v>261</v>
      </c>
      <c r="M1417" s="120" t="s">
        <v>241</v>
      </c>
      <c r="O1417" s="116"/>
      <c r="P1417" s="120"/>
      <c r="R1417" s="116"/>
      <c r="S1417" s="120"/>
      <c r="U1417" s="116"/>
      <c r="V1417" s="120"/>
      <c r="X1417" s="116"/>
      <c r="Y1417" s="120"/>
      <c r="AA1417" s="116"/>
      <c r="AB1417" s="120"/>
      <c r="AD1417" s="116"/>
      <c r="AE1417" s="120"/>
      <c r="AG1417" s="116"/>
      <c r="AH1417" s="120"/>
      <c r="AJ1417" s="116"/>
      <c r="AK1417" s="120"/>
      <c r="AM1417" s="116"/>
      <c r="AN1417" s="120"/>
    </row>
    <row r="1418" spans="1:256" s="108" customFormat="1" x14ac:dyDescent="0.2">
      <c r="A1418" s="108" t="s">
        <v>450</v>
      </c>
      <c r="B1418" s="108" t="s">
        <v>207</v>
      </c>
      <c r="C1418" s="108" t="s">
        <v>641</v>
      </c>
      <c r="D1418" s="123">
        <v>34955</v>
      </c>
      <c r="E1418" s="109" t="s">
        <v>391</v>
      </c>
      <c r="F1418" s="120" t="s">
        <v>187</v>
      </c>
      <c r="G1418" s="120"/>
      <c r="H1418" s="108" t="s">
        <v>450</v>
      </c>
      <c r="I1418" s="108" t="s">
        <v>170</v>
      </c>
      <c r="J1418" s="120"/>
      <c r="K1418" s="108" t="s">
        <v>450</v>
      </c>
      <c r="L1418" s="108" t="s">
        <v>170</v>
      </c>
      <c r="M1418" s="120"/>
      <c r="N1418" s="108" t="s">
        <v>450</v>
      </c>
      <c r="O1418" s="108" t="s">
        <v>170</v>
      </c>
      <c r="P1418" s="120"/>
      <c r="Q1418" s="108" t="s">
        <v>450</v>
      </c>
      <c r="R1418" s="108" t="s">
        <v>306</v>
      </c>
      <c r="S1418" s="120"/>
      <c r="T1418" s="120"/>
      <c r="W1418" s="108" t="s">
        <v>450</v>
      </c>
      <c r="X1418" s="108" t="s">
        <v>454</v>
      </c>
      <c r="Y1418" s="120"/>
      <c r="AB1418" s="120"/>
      <c r="AE1418" s="120"/>
    </row>
    <row r="1419" spans="1:256" x14ac:dyDescent="0.2">
      <c r="A1419" s="108" t="s">
        <v>445</v>
      </c>
      <c r="B1419" s="116" t="s">
        <v>105</v>
      </c>
      <c r="C1419" s="108" t="s">
        <v>446</v>
      </c>
      <c r="D1419" s="123">
        <v>34486</v>
      </c>
      <c r="E1419" s="109" t="s">
        <v>447</v>
      </c>
      <c r="F1419" s="109" t="s">
        <v>724</v>
      </c>
      <c r="G1419" s="120"/>
      <c r="H1419" s="108" t="s">
        <v>445</v>
      </c>
      <c r="I1419" s="116" t="s">
        <v>105</v>
      </c>
      <c r="J1419" s="120"/>
      <c r="K1419" s="108" t="s">
        <v>445</v>
      </c>
      <c r="L1419" s="116" t="s">
        <v>105</v>
      </c>
      <c r="M1419" s="120"/>
      <c r="N1419" s="108" t="s">
        <v>445</v>
      </c>
      <c r="O1419" s="116" t="s">
        <v>105</v>
      </c>
      <c r="P1419" s="120"/>
      <c r="Q1419" s="108" t="s">
        <v>445</v>
      </c>
      <c r="R1419" s="116" t="s">
        <v>432</v>
      </c>
      <c r="S1419" s="120"/>
      <c r="T1419" s="108" t="s">
        <v>445</v>
      </c>
      <c r="U1419" s="116" t="s">
        <v>432</v>
      </c>
      <c r="V1419" s="120"/>
      <c r="W1419" s="108" t="s">
        <v>445</v>
      </c>
      <c r="X1419" s="116" t="s">
        <v>432</v>
      </c>
      <c r="Y1419" s="120"/>
      <c r="Z1419" s="108" t="s">
        <v>445</v>
      </c>
      <c r="AA1419" s="116" t="s">
        <v>207</v>
      </c>
      <c r="AB1419" s="120"/>
      <c r="AC1419" s="108" t="s">
        <v>445</v>
      </c>
      <c r="AD1419" s="116" t="s">
        <v>207</v>
      </c>
      <c r="AE1419" s="120"/>
      <c r="AF1419" s="108" t="s">
        <v>445</v>
      </c>
      <c r="AG1419" s="116" t="s">
        <v>207</v>
      </c>
      <c r="AH1419" s="120"/>
      <c r="AI1419" s="108" t="s">
        <v>445</v>
      </c>
      <c r="AJ1419" s="116" t="s">
        <v>207</v>
      </c>
      <c r="AK1419" s="120"/>
      <c r="AL1419" s="108"/>
      <c r="AM1419" s="116"/>
      <c r="AN1419" s="120"/>
      <c r="AO1419" s="108"/>
      <c r="AP1419" s="116"/>
      <c r="AQ1419" s="120"/>
      <c r="AR1419" s="108"/>
      <c r="AS1419" s="116"/>
      <c r="AT1419" s="120"/>
      <c r="AU1419" s="108"/>
      <c r="AV1419" s="116"/>
      <c r="AW1419" s="120"/>
      <c r="AX1419" s="108"/>
      <c r="AY1419" s="116"/>
      <c r="AZ1419" s="120"/>
    </row>
    <row r="1420" spans="1:256" x14ac:dyDescent="0.2">
      <c r="A1420" s="108" t="s">
        <v>842</v>
      </c>
      <c r="B1420" s="108" t="s">
        <v>207</v>
      </c>
      <c r="C1420" s="108" t="s">
        <v>844</v>
      </c>
      <c r="D1420" s="123">
        <v>36341</v>
      </c>
      <c r="E1420" s="109" t="s">
        <v>677</v>
      </c>
      <c r="F1420" s="120" t="s">
        <v>99</v>
      </c>
      <c r="G1420" s="120" t="s">
        <v>843</v>
      </c>
      <c r="H1420" s="108" t="s">
        <v>384</v>
      </c>
      <c r="I1420" s="116" t="s">
        <v>275</v>
      </c>
      <c r="J1420" s="120" t="s">
        <v>412</v>
      </c>
      <c r="K1420" s="108" t="s">
        <v>409</v>
      </c>
      <c r="L1420" s="108" t="s">
        <v>275</v>
      </c>
      <c r="M1420" s="120" t="s">
        <v>406</v>
      </c>
      <c r="N1420" s="108" t="s">
        <v>397</v>
      </c>
      <c r="O1420" s="108" t="s">
        <v>275</v>
      </c>
      <c r="P1420" s="120" t="s">
        <v>412</v>
      </c>
      <c r="Q1420" s="108" t="s">
        <v>397</v>
      </c>
      <c r="R1420" s="108" t="s">
        <v>306</v>
      </c>
      <c r="S1420" s="120" t="s">
        <v>412</v>
      </c>
      <c r="T1420" s="108"/>
      <c r="U1420" s="108"/>
      <c r="V1420" s="120"/>
      <c r="W1420" s="108"/>
      <c r="X1420" s="108"/>
      <c r="Y1420" s="120"/>
      <c r="Z1420" s="108"/>
      <c r="AA1420" s="108"/>
      <c r="AB1420" s="120"/>
      <c r="AC1420" s="108"/>
      <c r="AD1420" s="108"/>
      <c r="AE1420" s="120"/>
      <c r="AF1420" s="108"/>
      <c r="AG1420" s="108"/>
      <c r="AH1420" s="108"/>
      <c r="AI1420" s="108"/>
      <c r="AJ1420" s="108"/>
      <c r="AK1420" s="108"/>
      <c r="AL1420" s="108"/>
      <c r="AM1420" s="108"/>
      <c r="AN1420" s="108"/>
      <c r="AO1420" s="108"/>
      <c r="AP1420" s="108"/>
      <c r="AQ1420" s="108"/>
      <c r="AR1420" s="108"/>
      <c r="AS1420" s="108"/>
      <c r="AT1420" s="108"/>
      <c r="AU1420" s="108"/>
      <c r="AV1420" s="108"/>
      <c r="AW1420" s="108"/>
      <c r="AX1420" s="108"/>
      <c r="AY1420" s="108"/>
      <c r="AZ1420" s="108"/>
      <c r="BA1420" s="108"/>
      <c r="BB1420" s="108"/>
      <c r="BC1420" s="108"/>
      <c r="BD1420" s="108"/>
      <c r="BE1420" s="108"/>
      <c r="BF1420" s="108"/>
      <c r="BG1420" s="108"/>
      <c r="BH1420" s="108"/>
      <c r="BI1420" s="108"/>
      <c r="BJ1420" s="108"/>
      <c r="BK1420" s="108"/>
      <c r="BL1420" s="108"/>
      <c r="BM1420" s="108"/>
      <c r="BN1420" s="108"/>
      <c r="BO1420" s="108"/>
      <c r="BP1420" s="108"/>
      <c r="BQ1420" s="108"/>
      <c r="BR1420" s="108"/>
      <c r="BS1420" s="108"/>
      <c r="BT1420" s="108"/>
      <c r="BU1420" s="108"/>
      <c r="BV1420" s="108"/>
      <c r="BW1420" s="108"/>
      <c r="BX1420" s="108"/>
      <c r="BY1420" s="108"/>
      <c r="BZ1420" s="108"/>
      <c r="CA1420" s="108"/>
      <c r="CB1420" s="108"/>
      <c r="CC1420" s="108"/>
      <c r="CD1420" s="108"/>
      <c r="CE1420" s="108"/>
      <c r="CF1420" s="108"/>
      <c r="CG1420" s="108"/>
      <c r="CH1420" s="108"/>
      <c r="CI1420" s="108"/>
      <c r="CJ1420" s="108"/>
      <c r="CK1420" s="108"/>
      <c r="CL1420" s="108"/>
      <c r="CM1420" s="108"/>
      <c r="CN1420" s="108"/>
      <c r="CO1420" s="108"/>
      <c r="CP1420" s="108"/>
      <c r="CQ1420" s="108"/>
      <c r="CR1420" s="108"/>
      <c r="CS1420" s="108"/>
      <c r="CT1420" s="108"/>
      <c r="CU1420" s="108"/>
      <c r="CV1420" s="108"/>
      <c r="CW1420" s="108"/>
      <c r="CX1420" s="108"/>
      <c r="CY1420" s="108"/>
      <c r="CZ1420" s="108"/>
      <c r="DA1420" s="108"/>
      <c r="DB1420" s="108"/>
      <c r="DC1420" s="108"/>
      <c r="DD1420" s="108"/>
      <c r="DE1420" s="108"/>
      <c r="DF1420" s="108"/>
      <c r="DG1420" s="108"/>
      <c r="DH1420" s="108"/>
      <c r="DI1420" s="108"/>
      <c r="DJ1420" s="108"/>
      <c r="DK1420" s="108"/>
      <c r="DL1420" s="108"/>
      <c r="DM1420" s="108"/>
      <c r="DN1420" s="108"/>
      <c r="DO1420" s="108"/>
      <c r="DP1420" s="108"/>
      <c r="DQ1420" s="108"/>
      <c r="DR1420" s="108"/>
      <c r="DS1420" s="108"/>
      <c r="DT1420" s="108"/>
      <c r="DU1420" s="108"/>
      <c r="DV1420" s="108"/>
      <c r="DW1420" s="108"/>
      <c r="DX1420" s="108"/>
      <c r="DY1420" s="108"/>
      <c r="DZ1420" s="108"/>
      <c r="EA1420" s="108"/>
      <c r="EB1420" s="108"/>
      <c r="EC1420" s="108"/>
      <c r="ED1420" s="108"/>
      <c r="EE1420" s="108"/>
      <c r="EF1420" s="108"/>
      <c r="EG1420" s="108"/>
      <c r="EH1420" s="108"/>
      <c r="EI1420" s="108"/>
      <c r="EJ1420" s="108"/>
      <c r="EK1420" s="108"/>
      <c r="EL1420" s="108"/>
      <c r="EM1420" s="108"/>
      <c r="EN1420" s="108"/>
      <c r="EO1420" s="108"/>
      <c r="EP1420" s="108"/>
      <c r="EQ1420" s="108"/>
      <c r="ER1420" s="108"/>
      <c r="ES1420" s="108"/>
      <c r="ET1420" s="108"/>
      <c r="EU1420" s="108"/>
      <c r="EV1420" s="108"/>
      <c r="EW1420" s="108"/>
      <c r="EX1420" s="108"/>
      <c r="EY1420" s="108"/>
      <c r="EZ1420" s="108"/>
      <c r="FA1420" s="108"/>
      <c r="FB1420" s="108"/>
      <c r="FC1420" s="108"/>
      <c r="FD1420" s="108"/>
      <c r="FE1420" s="108"/>
      <c r="FF1420" s="108"/>
      <c r="FG1420" s="108"/>
      <c r="FH1420" s="108"/>
      <c r="FI1420" s="108"/>
      <c r="FJ1420" s="108"/>
      <c r="FK1420" s="108"/>
      <c r="FL1420" s="108"/>
      <c r="FM1420" s="108"/>
      <c r="FN1420" s="108"/>
      <c r="FO1420" s="108"/>
      <c r="FP1420" s="108"/>
      <c r="FQ1420" s="108"/>
      <c r="FR1420" s="108"/>
      <c r="FS1420" s="108"/>
      <c r="FT1420" s="108"/>
      <c r="FU1420" s="108"/>
      <c r="FV1420" s="108"/>
      <c r="FW1420" s="108"/>
      <c r="FX1420" s="108"/>
      <c r="FY1420" s="108"/>
      <c r="FZ1420" s="108"/>
      <c r="GA1420" s="108"/>
      <c r="GB1420" s="108"/>
      <c r="GC1420" s="108"/>
      <c r="GD1420" s="108"/>
      <c r="GE1420" s="108"/>
      <c r="GF1420" s="108"/>
      <c r="GG1420" s="108"/>
      <c r="GH1420" s="108"/>
      <c r="GI1420" s="108"/>
      <c r="GJ1420" s="108"/>
      <c r="GK1420" s="108"/>
      <c r="GL1420" s="108"/>
      <c r="GM1420" s="108"/>
      <c r="GN1420" s="108"/>
      <c r="GO1420" s="108"/>
      <c r="GP1420" s="108"/>
      <c r="GQ1420" s="108"/>
      <c r="GR1420" s="108"/>
      <c r="GS1420" s="108"/>
      <c r="GT1420" s="108"/>
      <c r="GU1420" s="108"/>
      <c r="GV1420" s="108"/>
      <c r="GW1420" s="108"/>
      <c r="GX1420" s="108"/>
      <c r="GY1420" s="108"/>
      <c r="GZ1420" s="108"/>
      <c r="HA1420" s="108"/>
      <c r="HB1420" s="108"/>
      <c r="HC1420" s="108"/>
      <c r="HD1420" s="108"/>
      <c r="HE1420" s="108"/>
      <c r="HF1420" s="108"/>
      <c r="HG1420" s="108"/>
      <c r="HH1420" s="108"/>
      <c r="HI1420" s="108"/>
      <c r="HJ1420" s="108"/>
      <c r="HK1420" s="108"/>
      <c r="HL1420" s="108"/>
      <c r="HM1420" s="108"/>
      <c r="HN1420" s="108"/>
      <c r="HO1420" s="108"/>
      <c r="HP1420" s="108"/>
      <c r="HQ1420" s="108"/>
      <c r="HR1420" s="108"/>
      <c r="HS1420" s="108"/>
      <c r="HT1420" s="108"/>
      <c r="HU1420" s="108"/>
      <c r="HV1420" s="108"/>
      <c r="HW1420" s="108"/>
      <c r="HX1420" s="108"/>
      <c r="HY1420" s="108"/>
      <c r="HZ1420" s="108"/>
      <c r="IA1420" s="108"/>
      <c r="IB1420" s="108"/>
      <c r="IC1420" s="108"/>
      <c r="ID1420" s="108"/>
      <c r="IE1420" s="108"/>
      <c r="IF1420" s="108"/>
      <c r="IG1420" s="108"/>
      <c r="IH1420" s="108"/>
      <c r="II1420" s="108"/>
      <c r="IJ1420" s="108"/>
      <c r="IK1420" s="108"/>
      <c r="IL1420" s="108"/>
      <c r="IM1420" s="108"/>
      <c r="IN1420" s="108"/>
      <c r="IO1420" s="108"/>
      <c r="IP1420" s="108"/>
      <c r="IQ1420" s="108"/>
      <c r="IR1420" s="108"/>
      <c r="IS1420" s="108"/>
      <c r="IT1420" s="108"/>
      <c r="IU1420" s="108"/>
      <c r="IV1420" s="108"/>
    </row>
    <row r="1421" spans="1:256" s="108" customFormat="1" x14ac:dyDescent="0.2">
      <c r="A1421" s="108" t="s">
        <v>265</v>
      </c>
      <c r="B1421" s="108" t="s">
        <v>192</v>
      </c>
      <c r="C1421" s="108" t="s">
        <v>2026</v>
      </c>
      <c r="D1421" s="123">
        <v>35235</v>
      </c>
      <c r="E1421" s="116" t="s">
        <v>1239</v>
      </c>
      <c r="F1421" s="120" t="s">
        <v>199</v>
      </c>
      <c r="G1421" s="120" t="s">
        <v>241</v>
      </c>
      <c r="H1421" s="108" t="s">
        <v>202</v>
      </c>
      <c r="I1421" s="108" t="s">
        <v>192</v>
      </c>
      <c r="J1421" s="120" t="s">
        <v>266</v>
      </c>
      <c r="M1421" s="120"/>
      <c r="N1421" s="108" t="s">
        <v>1505</v>
      </c>
      <c r="O1421" s="108" t="s">
        <v>192</v>
      </c>
      <c r="P1421" s="120" t="s">
        <v>558</v>
      </c>
      <c r="Q1421" s="108" t="s">
        <v>3276</v>
      </c>
      <c r="R1421" s="108" t="s">
        <v>192</v>
      </c>
      <c r="S1421" s="120" t="s">
        <v>1068</v>
      </c>
      <c r="T1421" s="108" t="s">
        <v>3276</v>
      </c>
      <c r="U1421" s="108" t="s">
        <v>192</v>
      </c>
      <c r="V1421" s="120" t="s">
        <v>161</v>
      </c>
      <c r="Y1421" s="120"/>
      <c r="AB1421" s="120"/>
      <c r="AE1421" s="120"/>
    </row>
    <row r="1422" spans="1:256" s="108" customFormat="1" x14ac:dyDescent="0.2">
      <c r="A1422" s="108" t="s">
        <v>194</v>
      </c>
      <c r="B1422" s="108" t="s">
        <v>242</v>
      </c>
      <c r="C1422" s="108" t="s">
        <v>2125</v>
      </c>
      <c r="D1422" s="123">
        <v>35313</v>
      </c>
      <c r="E1422" s="116" t="s">
        <v>136</v>
      </c>
      <c r="F1422" s="120" t="s">
        <v>448</v>
      </c>
      <c r="G1422" s="120" t="s">
        <v>273</v>
      </c>
      <c r="H1422" s="108" t="s">
        <v>206</v>
      </c>
      <c r="I1422" s="108" t="s">
        <v>242</v>
      </c>
      <c r="J1422" s="120" t="s">
        <v>264</v>
      </c>
      <c r="K1422" s="108" t="s">
        <v>194</v>
      </c>
      <c r="L1422" s="108" t="s">
        <v>242</v>
      </c>
      <c r="M1422" s="120" t="s">
        <v>224</v>
      </c>
      <c r="N1422" s="108" t="s">
        <v>194</v>
      </c>
      <c r="O1422" s="108" t="s">
        <v>242</v>
      </c>
      <c r="P1422" s="120" t="s">
        <v>224</v>
      </c>
      <c r="Q1422" s="108" t="s">
        <v>555</v>
      </c>
      <c r="R1422" s="108" t="s">
        <v>242</v>
      </c>
      <c r="S1422" s="120" t="s">
        <v>1363</v>
      </c>
      <c r="T1422" s="108" t="s">
        <v>238</v>
      </c>
      <c r="U1422" s="108" t="s">
        <v>242</v>
      </c>
      <c r="V1422" s="120" t="s">
        <v>241</v>
      </c>
      <c r="W1422" s="108" t="s">
        <v>238</v>
      </c>
      <c r="X1422" s="108" t="s">
        <v>242</v>
      </c>
      <c r="Y1422" s="120" t="s">
        <v>241</v>
      </c>
      <c r="AB1422" s="120"/>
      <c r="AE1422" s="120"/>
    </row>
    <row r="1423" spans="1:256" s="108" customFormat="1" x14ac:dyDescent="0.2">
      <c r="A1423" t="s">
        <v>1282</v>
      </c>
      <c r="B1423" t="s">
        <v>215</v>
      </c>
      <c r="C1423" s="108" t="s">
        <v>1284</v>
      </c>
      <c r="D1423" s="123">
        <v>36314</v>
      </c>
      <c r="E1423" s="109" t="s">
        <v>90</v>
      </c>
      <c r="F1423" s="120" t="s">
        <v>191</v>
      </c>
      <c r="G1423" s="120" t="s">
        <v>1283</v>
      </c>
      <c r="H1423" s="108" t="s">
        <v>399</v>
      </c>
      <c r="I1423" s="108" t="s">
        <v>215</v>
      </c>
      <c r="J1423" s="120" t="s">
        <v>393</v>
      </c>
      <c r="K1423" s="108" t="s">
        <v>384</v>
      </c>
      <c r="L1423" s="108" t="s">
        <v>215</v>
      </c>
      <c r="M1423" s="120" t="s">
        <v>433</v>
      </c>
      <c r="N1423" s="108" t="s">
        <v>384</v>
      </c>
      <c r="O1423" s="108" t="s">
        <v>215</v>
      </c>
      <c r="P1423" s="120" t="s">
        <v>433</v>
      </c>
      <c r="S1423" s="120"/>
      <c r="V1423" s="120"/>
      <c r="Y1423" s="120"/>
      <c r="AB1423" s="120"/>
      <c r="AE1423" s="120"/>
    </row>
    <row r="1424" spans="1:256" s="108" customFormat="1" x14ac:dyDescent="0.2">
      <c r="A1424" s="108" t="s">
        <v>127</v>
      </c>
      <c r="B1424" s="108" t="s">
        <v>192</v>
      </c>
      <c r="C1424" s="108" t="s">
        <v>4073</v>
      </c>
      <c r="D1424" s="123">
        <v>35708</v>
      </c>
      <c r="E1424" s="116" t="s">
        <v>230</v>
      </c>
      <c r="F1424" s="120" t="s">
        <v>149</v>
      </c>
      <c r="G1424" s="120"/>
      <c r="H1424" s="108" t="s">
        <v>133</v>
      </c>
      <c r="I1424" s="108" t="s">
        <v>192</v>
      </c>
      <c r="J1424" s="120"/>
      <c r="K1424" s="108" t="s">
        <v>127</v>
      </c>
      <c r="L1424" s="108" t="s">
        <v>192</v>
      </c>
      <c r="M1424" s="120"/>
      <c r="N1424" s="108" t="s">
        <v>133</v>
      </c>
      <c r="O1424" s="108" t="s">
        <v>192</v>
      </c>
      <c r="P1424" s="120"/>
      <c r="Q1424" s="108" t="s">
        <v>133</v>
      </c>
      <c r="R1424" s="108" t="s">
        <v>192</v>
      </c>
      <c r="S1424" s="120"/>
      <c r="T1424" s="108" t="s">
        <v>147</v>
      </c>
      <c r="U1424" s="108" t="s">
        <v>192</v>
      </c>
      <c r="V1424" s="120"/>
      <c r="Y1424" s="120"/>
      <c r="AB1424" s="120"/>
      <c r="AE1424" s="120"/>
    </row>
    <row r="1425" spans="1:256" s="108" customFormat="1" x14ac:dyDescent="0.2">
      <c r="A1425" s="108" t="s">
        <v>156</v>
      </c>
      <c r="B1425" s="108" t="s">
        <v>105</v>
      </c>
      <c r="C1425" s="108" t="s">
        <v>1891</v>
      </c>
      <c r="D1425" s="123">
        <v>36805</v>
      </c>
      <c r="E1425" s="116" t="s">
        <v>1368</v>
      </c>
      <c r="F1425" s="116" t="s">
        <v>4320</v>
      </c>
      <c r="G1425" s="120" t="s">
        <v>141</v>
      </c>
      <c r="H1425" s="108" t="s">
        <v>156</v>
      </c>
      <c r="I1425" s="108" t="s">
        <v>105</v>
      </c>
      <c r="J1425" s="120" t="s">
        <v>164</v>
      </c>
      <c r="K1425" s="108" t="s">
        <v>156</v>
      </c>
      <c r="L1425" s="108" t="s">
        <v>105</v>
      </c>
      <c r="M1425" s="120" t="s">
        <v>164</v>
      </c>
      <c r="N1425" s="108" t="s">
        <v>156</v>
      </c>
      <c r="O1425" s="108" t="s">
        <v>105</v>
      </c>
      <c r="P1425" s="120" t="s">
        <v>164</v>
      </c>
      <c r="Q1425" s="108" t="s">
        <v>2482</v>
      </c>
      <c r="R1425" s="108" t="s">
        <v>105</v>
      </c>
      <c r="S1425" s="120" t="s">
        <v>164</v>
      </c>
      <c r="V1425" s="120"/>
      <c r="Y1425" s="120"/>
      <c r="AB1425" s="120"/>
      <c r="AE1425" s="120"/>
      <c r="BB1425" s="109"/>
      <c r="BC1425" s="109"/>
      <c r="BE1425" s="109"/>
      <c r="BF1425" s="109"/>
      <c r="BH1425" s="109"/>
      <c r="BI1425" s="109"/>
      <c r="BK1425" s="109"/>
      <c r="BL1425" s="109"/>
      <c r="BN1425" s="109"/>
      <c r="BO1425" s="109"/>
      <c r="BQ1425" s="123"/>
      <c r="BR1425" s="109"/>
      <c r="BS1425" s="116"/>
      <c r="BU1425" s="120"/>
      <c r="BV1425" s="116"/>
      <c r="BW1425" s="116"/>
      <c r="BX1425" s="125"/>
    </row>
    <row r="1426" spans="1:256" s="108" customFormat="1" x14ac:dyDescent="0.2">
      <c r="A1426" s="108" t="s">
        <v>238</v>
      </c>
      <c r="B1426" s="116" t="s">
        <v>207</v>
      </c>
      <c r="C1426" s="108" t="s">
        <v>4379</v>
      </c>
      <c r="D1426" s="123">
        <v>35664</v>
      </c>
      <c r="E1426" s="109" t="s">
        <v>198</v>
      </c>
      <c r="F1426" s="109"/>
      <c r="G1426" s="120" t="s">
        <v>241</v>
      </c>
      <c r="H1426" s="108" t="s">
        <v>238</v>
      </c>
      <c r="I1426" s="116" t="s">
        <v>207</v>
      </c>
      <c r="J1426" s="120" t="s">
        <v>241</v>
      </c>
      <c r="K1426" s="108" t="s">
        <v>258</v>
      </c>
      <c r="L1426" s="116" t="s">
        <v>242</v>
      </c>
      <c r="M1426" s="120" t="s">
        <v>241</v>
      </c>
      <c r="O1426" s="116"/>
      <c r="P1426" s="120"/>
      <c r="R1426" s="116"/>
      <c r="S1426" s="120"/>
      <c r="U1426" s="116"/>
      <c r="V1426" s="120"/>
      <c r="X1426" s="116"/>
      <c r="Y1426" s="120"/>
      <c r="AA1426" s="116"/>
      <c r="AB1426" s="120"/>
      <c r="AD1426" s="116"/>
      <c r="AE1426" s="120"/>
      <c r="AG1426" s="116"/>
      <c r="AH1426" s="120"/>
      <c r="AJ1426" s="116"/>
      <c r="AK1426" s="120"/>
      <c r="AM1426" s="116"/>
      <c r="AN1426" s="120"/>
    </row>
    <row r="1427" spans="1:256" ht="12.75" customHeight="1" x14ac:dyDescent="0.2">
      <c r="A1427" t="s">
        <v>202</v>
      </c>
      <c r="B1427" t="s">
        <v>556</v>
      </c>
      <c r="C1427" s="108" t="s">
        <v>2724</v>
      </c>
      <c r="D1427" s="123">
        <v>34916</v>
      </c>
      <c r="E1427" s="116" t="s">
        <v>301</v>
      </c>
      <c r="F1427" s="120" t="s">
        <v>585</v>
      </c>
      <c r="G1427" s="120" t="s">
        <v>248</v>
      </c>
      <c r="H1427" s="108" t="s">
        <v>265</v>
      </c>
      <c r="I1427" s="108" t="s">
        <v>556</v>
      </c>
      <c r="J1427" s="120" t="s">
        <v>264</v>
      </c>
      <c r="K1427" s="108" t="s">
        <v>202</v>
      </c>
      <c r="L1427" s="108" t="s">
        <v>556</v>
      </c>
      <c r="M1427" s="120" t="s">
        <v>234</v>
      </c>
      <c r="N1427" s="108" t="s">
        <v>202</v>
      </c>
      <c r="O1427" s="108" t="s">
        <v>556</v>
      </c>
      <c r="P1427" s="120" t="s">
        <v>593</v>
      </c>
      <c r="Q1427" s="108" t="s">
        <v>202</v>
      </c>
      <c r="R1427" s="108" t="s">
        <v>316</v>
      </c>
      <c r="S1427" s="120" t="s">
        <v>233</v>
      </c>
      <c r="T1427" s="108" t="s">
        <v>202</v>
      </c>
      <c r="U1427" s="108" t="s">
        <v>316</v>
      </c>
      <c r="V1427" s="120" t="s">
        <v>203</v>
      </c>
      <c r="W1427" s="108" t="s">
        <v>265</v>
      </c>
      <c r="X1427" s="108" t="s">
        <v>316</v>
      </c>
      <c r="Y1427" s="120" t="s">
        <v>241</v>
      </c>
      <c r="Z1427" s="108" t="s">
        <v>258</v>
      </c>
      <c r="AA1427" s="108" t="s">
        <v>316</v>
      </c>
      <c r="AB1427" s="120" t="s">
        <v>241</v>
      </c>
      <c r="AC1427" s="108" t="s">
        <v>265</v>
      </c>
      <c r="AD1427" s="108" t="s">
        <v>316</v>
      </c>
      <c r="AE1427" s="120" t="s">
        <v>241</v>
      </c>
      <c r="AF1427" s="108"/>
      <c r="AG1427" s="108"/>
      <c r="AH1427" s="108"/>
      <c r="AI1427" s="108"/>
      <c r="AJ1427" s="108"/>
      <c r="AK1427" s="108"/>
      <c r="AL1427" s="108"/>
      <c r="AM1427" s="108"/>
      <c r="AN1427" s="108"/>
      <c r="AO1427" s="108"/>
      <c r="AP1427" s="108"/>
      <c r="AQ1427" s="108"/>
      <c r="AR1427" s="108"/>
      <c r="AS1427" s="108"/>
      <c r="AT1427" s="108"/>
      <c r="AU1427" s="108"/>
      <c r="AV1427" s="108"/>
      <c r="AW1427" s="108"/>
      <c r="AX1427" s="108"/>
      <c r="AY1427" s="108"/>
      <c r="AZ1427" s="108"/>
      <c r="BA1427" s="108"/>
      <c r="BB1427" s="108"/>
      <c r="BC1427" s="108"/>
      <c r="BD1427" s="108"/>
      <c r="BE1427" s="108"/>
      <c r="BF1427" s="108"/>
      <c r="BG1427" s="108"/>
      <c r="BH1427" s="108"/>
      <c r="BI1427" s="108"/>
      <c r="BJ1427" s="108"/>
      <c r="BK1427" s="108"/>
      <c r="BL1427" s="108"/>
      <c r="BM1427" s="108"/>
      <c r="BN1427" s="108"/>
      <c r="BO1427" s="108"/>
      <c r="BP1427" s="108"/>
      <c r="BQ1427" s="108"/>
      <c r="BR1427" s="108"/>
      <c r="BS1427" s="108"/>
      <c r="BT1427" s="108"/>
      <c r="BU1427" s="108"/>
      <c r="BV1427" s="108"/>
      <c r="BW1427" s="108"/>
      <c r="BX1427" s="108"/>
      <c r="BY1427" s="108"/>
      <c r="BZ1427" s="108"/>
      <c r="CA1427" s="108"/>
      <c r="CB1427" s="108"/>
      <c r="CC1427" s="108"/>
      <c r="CD1427" s="108"/>
      <c r="CE1427" s="108"/>
      <c r="CF1427" s="108"/>
      <c r="CG1427" s="108"/>
      <c r="CH1427" s="108"/>
      <c r="CI1427" s="108"/>
      <c r="CJ1427" s="108"/>
      <c r="CK1427" s="108"/>
      <c r="CL1427" s="108"/>
      <c r="CM1427" s="108"/>
      <c r="CN1427" s="108"/>
      <c r="CO1427" s="108"/>
      <c r="CP1427" s="108"/>
      <c r="CQ1427" s="108"/>
      <c r="CR1427" s="108"/>
      <c r="CS1427" s="108"/>
      <c r="CT1427" s="108"/>
      <c r="CU1427" s="108"/>
      <c r="CV1427" s="108"/>
      <c r="CW1427" s="108"/>
      <c r="CX1427" s="108"/>
      <c r="CY1427" s="108"/>
      <c r="CZ1427" s="108"/>
      <c r="DA1427" s="108"/>
      <c r="DB1427" s="108"/>
      <c r="DC1427" s="108"/>
      <c r="DD1427" s="108"/>
      <c r="DE1427" s="108"/>
      <c r="DF1427" s="108"/>
      <c r="DG1427" s="108"/>
      <c r="DH1427" s="108"/>
      <c r="DI1427" s="108"/>
      <c r="DJ1427" s="108"/>
      <c r="DK1427" s="108"/>
      <c r="DL1427" s="108"/>
      <c r="DM1427" s="108"/>
      <c r="DN1427" s="108"/>
      <c r="DO1427" s="108"/>
      <c r="DP1427" s="108"/>
      <c r="DQ1427" s="108"/>
      <c r="DR1427" s="108"/>
      <c r="DS1427" s="108"/>
      <c r="DT1427" s="108"/>
      <c r="DU1427" s="108"/>
      <c r="DV1427" s="108"/>
      <c r="DW1427" s="108"/>
      <c r="DX1427" s="108"/>
      <c r="DY1427" s="108"/>
      <c r="DZ1427" s="108"/>
      <c r="EA1427" s="108"/>
      <c r="EB1427" s="108"/>
      <c r="EC1427" s="108"/>
      <c r="ED1427" s="108"/>
      <c r="EE1427" s="108"/>
      <c r="EF1427" s="108"/>
      <c r="EG1427" s="108"/>
      <c r="EH1427" s="108"/>
      <c r="EI1427" s="108"/>
      <c r="EJ1427" s="108"/>
      <c r="EK1427" s="108"/>
      <c r="EL1427" s="108"/>
      <c r="EM1427" s="108"/>
      <c r="EN1427" s="108"/>
      <c r="EO1427" s="108"/>
      <c r="EP1427" s="108"/>
      <c r="EQ1427" s="108"/>
      <c r="ER1427" s="108"/>
      <c r="ES1427" s="108"/>
      <c r="ET1427" s="108"/>
      <c r="EU1427" s="108"/>
      <c r="EV1427" s="108"/>
      <c r="EW1427" s="108"/>
      <c r="EX1427" s="108"/>
      <c r="EY1427" s="108"/>
      <c r="EZ1427" s="108"/>
      <c r="FA1427" s="108"/>
      <c r="FB1427" s="108"/>
      <c r="FC1427" s="108"/>
      <c r="FD1427" s="108"/>
      <c r="FE1427" s="108"/>
      <c r="FF1427" s="108"/>
      <c r="FG1427" s="108"/>
      <c r="FH1427" s="108"/>
      <c r="FI1427" s="108"/>
      <c r="FJ1427" s="108"/>
      <c r="FK1427" s="108"/>
      <c r="FL1427" s="108"/>
      <c r="FM1427" s="108"/>
      <c r="FN1427" s="108"/>
      <c r="FO1427" s="108"/>
      <c r="FP1427" s="108"/>
      <c r="FQ1427" s="108"/>
      <c r="FR1427" s="108"/>
      <c r="FS1427" s="108"/>
      <c r="FT1427" s="108"/>
      <c r="FU1427" s="108"/>
      <c r="FV1427" s="108"/>
      <c r="FW1427" s="108"/>
      <c r="FX1427" s="108"/>
      <c r="FY1427" s="108"/>
      <c r="FZ1427" s="108"/>
      <c r="GA1427" s="108"/>
      <c r="GB1427" s="108"/>
      <c r="GC1427" s="108"/>
      <c r="GD1427" s="108"/>
      <c r="GE1427" s="108"/>
      <c r="GF1427" s="108"/>
      <c r="GG1427" s="108"/>
      <c r="GH1427" s="108"/>
      <c r="GI1427" s="108"/>
      <c r="GJ1427" s="108"/>
      <c r="GK1427" s="108"/>
      <c r="GL1427" s="108"/>
      <c r="GM1427" s="108"/>
      <c r="GN1427" s="108"/>
      <c r="GO1427" s="108"/>
      <c r="GP1427" s="108"/>
      <c r="GQ1427" s="108"/>
      <c r="GR1427" s="108"/>
      <c r="GS1427" s="108"/>
      <c r="GT1427" s="108"/>
      <c r="GU1427" s="108"/>
      <c r="GV1427" s="108"/>
      <c r="GW1427" s="108"/>
      <c r="GX1427" s="108"/>
      <c r="GY1427" s="108"/>
      <c r="GZ1427" s="108"/>
      <c r="HA1427" s="108"/>
      <c r="HB1427" s="108"/>
      <c r="HC1427" s="108"/>
      <c r="HD1427" s="108"/>
      <c r="HE1427" s="108"/>
      <c r="HF1427" s="108"/>
      <c r="HG1427" s="108"/>
      <c r="HH1427" s="108"/>
      <c r="HI1427" s="108"/>
      <c r="HJ1427" s="108"/>
      <c r="HK1427" s="108"/>
      <c r="HL1427" s="108"/>
      <c r="HM1427" s="108"/>
      <c r="HN1427" s="108"/>
      <c r="HO1427" s="108"/>
      <c r="HP1427" s="108"/>
      <c r="HQ1427" s="108"/>
      <c r="HR1427" s="108"/>
      <c r="HS1427" s="108"/>
      <c r="HT1427" s="108"/>
      <c r="HU1427" s="108"/>
      <c r="HV1427" s="108"/>
      <c r="HW1427" s="108"/>
      <c r="HX1427" s="108"/>
      <c r="HY1427" s="108"/>
      <c r="HZ1427" s="108"/>
      <c r="IA1427" s="108"/>
      <c r="IB1427" s="108"/>
      <c r="IC1427" s="108"/>
      <c r="ID1427" s="108"/>
      <c r="IE1427" s="108"/>
      <c r="IF1427" s="108"/>
      <c r="IG1427" s="108"/>
      <c r="IH1427" s="108"/>
      <c r="II1427" s="108"/>
      <c r="IJ1427" s="108"/>
      <c r="IK1427" s="108"/>
      <c r="IL1427" s="108"/>
      <c r="IM1427" s="108"/>
      <c r="IN1427" s="108"/>
      <c r="IO1427" s="108"/>
      <c r="IP1427" s="108"/>
      <c r="IQ1427" s="108"/>
      <c r="IR1427" s="108"/>
      <c r="IS1427" s="108"/>
      <c r="IT1427" s="108"/>
      <c r="IU1427" s="108"/>
      <c r="IV1427" s="108"/>
    </row>
    <row r="1428" spans="1:256" s="108" customFormat="1" x14ac:dyDescent="0.2">
      <c r="A1428" s="108" t="s">
        <v>384</v>
      </c>
      <c r="B1428" s="108" t="s">
        <v>583</v>
      </c>
      <c r="C1428" s="108" t="s">
        <v>3650</v>
      </c>
      <c r="D1428" s="123">
        <v>36341</v>
      </c>
      <c r="E1428" s="109" t="s">
        <v>698</v>
      </c>
      <c r="F1428" s="109" t="s">
        <v>381</v>
      </c>
      <c r="G1428" s="120" t="s">
        <v>412</v>
      </c>
      <c r="H1428" s="108" t="s">
        <v>409</v>
      </c>
      <c r="I1428" s="116" t="s">
        <v>583</v>
      </c>
      <c r="J1428" s="120" t="s">
        <v>388</v>
      </c>
      <c r="K1428" s="108" t="s">
        <v>397</v>
      </c>
      <c r="L1428" s="116" t="s">
        <v>583</v>
      </c>
      <c r="M1428" s="120" t="s">
        <v>398</v>
      </c>
      <c r="O1428" s="116"/>
      <c r="P1428" s="120"/>
      <c r="R1428" s="116"/>
      <c r="S1428" s="120"/>
      <c r="U1428" s="116"/>
      <c r="V1428" s="120"/>
      <c r="X1428" s="116"/>
      <c r="Y1428" s="120"/>
      <c r="AA1428" s="116"/>
      <c r="AB1428" s="120"/>
      <c r="AD1428" s="116"/>
      <c r="AE1428" s="120"/>
      <c r="AG1428" s="116"/>
      <c r="AH1428" s="120"/>
      <c r="AJ1428" s="116"/>
      <c r="AK1428" s="120"/>
      <c r="AM1428" s="116"/>
      <c r="AN1428" s="120"/>
    </row>
    <row r="1429" spans="1:256" s="108" customFormat="1" x14ac:dyDescent="0.2">
      <c r="A1429" s="108" t="s">
        <v>238</v>
      </c>
      <c r="B1429" s="108" t="s">
        <v>396</v>
      </c>
      <c r="C1429" s="108" t="s">
        <v>5162</v>
      </c>
      <c r="D1429" s="123">
        <v>37076</v>
      </c>
      <c r="E1429" s="109" t="s">
        <v>4449</v>
      </c>
      <c r="F1429" s="120"/>
      <c r="G1429" s="120" t="s">
        <v>241</v>
      </c>
      <c r="J1429" s="120"/>
      <c r="M1429" s="120"/>
      <c r="P1429" s="120"/>
      <c r="S1429" s="120"/>
      <c r="V1429" s="120"/>
      <c r="Y1429" s="120"/>
      <c r="AB1429" s="120"/>
      <c r="AE1429" s="120"/>
    </row>
    <row r="1430" spans="1:256" s="108" customFormat="1" x14ac:dyDescent="0.2">
      <c r="A1430" s="120"/>
      <c r="B1430" s="120"/>
      <c r="C1430" s="108" t="s">
        <v>2583</v>
      </c>
      <c r="D1430" s="123">
        <v>37357</v>
      </c>
      <c r="E1430" s="109" t="s">
        <v>295</v>
      </c>
      <c r="F1430" s="120" t="s">
        <v>441</v>
      </c>
      <c r="G1430" s="120"/>
      <c r="H1430" s="108" t="s">
        <v>147</v>
      </c>
      <c r="I1430" s="108" t="s">
        <v>93</v>
      </c>
      <c r="J1430" s="120"/>
      <c r="M1430" s="120"/>
      <c r="P1430" s="120"/>
      <c r="S1430" s="120"/>
      <c r="V1430" s="120"/>
      <c r="Y1430" s="120"/>
      <c r="AB1430" s="120"/>
      <c r="AE1430" s="120"/>
    </row>
    <row r="1431" spans="1:256" s="108" customFormat="1" x14ac:dyDescent="0.2">
      <c r="A1431" s="108" t="s">
        <v>103</v>
      </c>
      <c r="B1431" s="108" t="s">
        <v>324</v>
      </c>
      <c r="C1431" s="108" t="s">
        <v>3458</v>
      </c>
      <c r="D1431" s="123">
        <v>35550</v>
      </c>
      <c r="E1431" s="116" t="s">
        <v>548</v>
      </c>
      <c r="F1431" s="120" t="s">
        <v>548</v>
      </c>
      <c r="G1431" s="120" t="s">
        <v>3457</v>
      </c>
      <c r="H1431" s="108" t="s">
        <v>103</v>
      </c>
      <c r="I1431" s="108" t="s">
        <v>324</v>
      </c>
      <c r="J1431" s="120" t="s">
        <v>5163</v>
      </c>
      <c r="K1431" s="108" t="s">
        <v>103</v>
      </c>
      <c r="L1431" s="108" t="s">
        <v>195</v>
      </c>
      <c r="M1431" s="120" t="s">
        <v>3460</v>
      </c>
      <c r="N1431" s="108" t="s">
        <v>103</v>
      </c>
      <c r="O1431" s="108" t="s">
        <v>195</v>
      </c>
      <c r="P1431" s="120" t="s">
        <v>3461</v>
      </c>
      <c r="Q1431" s="108" t="s">
        <v>94</v>
      </c>
      <c r="R1431" s="108" t="s">
        <v>195</v>
      </c>
      <c r="S1431" s="120" t="s">
        <v>3462</v>
      </c>
      <c r="T1431" s="108" t="s">
        <v>669</v>
      </c>
      <c r="U1431" s="108" t="s">
        <v>195</v>
      </c>
      <c r="V1431" s="120" t="s">
        <v>3463</v>
      </c>
      <c r="W1431" s="108" t="s">
        <v>669</v>
      </c>
      <c r="X1431" s="108" t="s">
        <v>195</v>
      </c>
      <c r="Y1431" s="120" t="s">
        <v>1613</v>
      </c>
      <c r="AB1431" s="120"/>
      <c r="AE1431" s="120"/>
    </row>
    <row r="1432" spans="1:256" s="108" customFormat="1" x14ac:dyDescent="0.2">
      <c r="A1432" s="108" t="s">
        <v>379</v>
      </c>
      <c r="B1432" s="108" t="s">
        <v>93</v>
      </c>
      <c r="C1432" s="108" t="s">
        <v>5164</v>
      </c>
      <c r="D1432" s="123">
        <v>37492</v>
      </c>
      <c r="E1432" s="109" t="s">
        <v>4449</v>
      </c>
      <c r="F1432" s="120"/>
      <c r="G1432" s="120" t="s">
        <v>809</v>
      </c>
      <c r="J1432" s="120"/>
      <c r="M1432" s="120"/>
      <c r="P1432" s="120"/>
      <c r="S1432" s="120"/>
      <c r="V1432" s="120"/>
      <c r="Y1432" s="120"/>
      <c r="AB1432" s="120"/>
      <c r="AE1432" s="120"/>
    </row>
    <row r="1433" spans="1:256" s="108" customFormat="1" x14ac:dyDescent="0.2">
      <c r="A1433" s="108" t="s">
        <v>386</v>
      </c>
      <c r="B1433" s="108" t="s">
        <v>177</v>
      </c>
      <c r="C1433" s="108" t="s">
        <v>5165</v>
      </c>
      <c r="D1433" s="123">
        <v>36733</v>
      </c>
      <c r="E1433" s="109" t="s">
        <v>268</v>
      </c>
      <c r="F1433" s="109" t="s">
        <v>4327</v>
      </c>
      <c r="G1433" s="120" t="s">
        <v>393</v>
      </c>
      <c r="H1433" s="108" t="s">
        <v>402</v>
      </c>
      <c r="I1433" s="116" t="s">
        <v>177</v>
      </c>
      <c r="J1433" s="120" t="s">
        <v>393</v>
      </c>
      <c r="K1433" s="108" t="s">
        <v>386</v>
      </c>
      <c r="L1433" s="116" t="s">
        <v>177</v>
      </c>
      <c r="M1433" s="120" t="s">
        <v>393</v>
      </c>
      <c r="O1433" s="116"/>
      <c r="P1433" s="120"/>
      <c r="R1433" s="116"/>
      <c r="S1433" s="120"/>
      <c r="U1433" s="116"/>
      <c r="V1433" s="120"/>
      <c r="X1433" s="116"/>
      <c r="Y1433" s="120"/>
      <c r="AA1433" s="116"/>
      <c r="AB1433" s="120"/>
      <c r="AD1433" s="116"/>
      <c r="AE1433" s="120"/>
      <c r="AG1433" s="116"/>
      <c r="AH1433" s="120"/>
      <c r="AJ1433" s="116"/>
      <c r="AK1433" s="120"/>
      <c r="AM1433" s="116"/>
      <c r="AN1433" s="120"/>
    </row>
    <row r="1434" spans="1:256" s="108" customFormat="1" x14ac:dyDescent="0.2">
      <c r="A1434" s="108" t="s">
        <v>402</v>
      </c>
      <c r="B1434" s="108" t="s">
        <v>583</v>
      </c>
      <c r="C1434" s="108" t="s">
        <v>5166</v>
      </c>
      <c r="D1434" s="123">
        <v>36897</v>
      </c>
      <c r="E1434" s="109" t="s">
        <v>3181</v>
      </c>
      <c r="F1434" s="120"/>
      <c r="G1434" s="120" t="s">
        <v>164</v>
      </c>
      <c r="J1434" s="120"/>
      <c r="M1434" s="120"/>
      <c r="P1434" s="120"/>
      <c r="S1434" s="120"/>
      <c r="V1434" s="120"/>
      <c r="Y1434" s="120"/>
      <c r="AB1434" s="120"/>
      <c r="AE1434" s="120"/>
    </row>
    <row r="1435" spans="1:256" s="108" customFormat="1" x14ac:dyDescent="0.2">
      <c r="C1435" s="108" t="s">
        <v>1722</v>
      </c>
      <c r="D1435" s="123">
        <v>34954</v>
      </c>
      <c r="E1435" s="116" t="s">
        <v>391</v>
      </c>
      <c r="F1435" s="120" t="s">
        <v>990</v>
      </c>
      <c r="G1435" s="120"/>
      <c r="H1435" s="108" t="s">
        <v>2429</v>
      </c>
      <c r="I1435" s="108" t="s">
        <v>232</v>
      </c>
      <c r="J1435" s="120"/>
      <c r="K1435" s="108" t="s">
        <v>852</v>
      </c>
      <c r="L1435" s="108" t="s">
        <v>232</v>
      </c>
      <c r="M1435" s="120"/>
      <c r="N1435" s="108" t="s">
        <v>1723</v>
      </c>
      <c r="O1435" s="108" t="s">
        <v>434</v>
      </c>
      <c r="P1435" s="120" t="s">
        <v>1473</v>
      </c>
      <c r="Q1435" s="108" t="s">
        <v>442</v>
      </c>
      <c r="R1435" s="108" t="s">
        <v>434</v>
      </c>
      <c r="S1435" s="120"/>
      <c r="T1435" s="108" t="s">
        <v>1142</v>
      </c>
      <c r="U1435" s="108" t="s">
        <v>105</v>
      </c>
      <c r="V1435" s="120"/>
      <c r="Y1435" s="120"/>
      <c r="AB1435" s="120"/>
      <c r="AE1435" s="120"/>
    </row>
    <row r="1436" spans="1:256" s="108" customFormat="1" x14ac:dyDescent="0.2">
      <c r="A1436" s="108" t="s">
        <v>226</v>
      </c>
      <c r="B1436" s="108" t="s">
        <v>123</v>
      </c>
      <c r="C1436" s="108" t="s">
        <v>1773</v>
      </c>
      <c r="D1436" s="123">
        <v>35367</v>
      </c>
      <c r="E1436" s="116" t="s">
        <v>548</v>
      </c>
      <c r="F1436" s="120" t="s">
        <v>149</v>
      </c>
      <c r="G1436" s="120" t="s">
        <v>228</v>
      </c>
      <c r="H1436" s="108" t="s">
        <v>226</v>
      </c>
      <c r="I1436" s="108" t="s">
        <v>123</v>
      </c>
      <c r="J1436" s="120" t="s">
        <v>228</v>
      </c>
      <c r="K1436" s="108" t="s">
        <v>226</v>
      </c>
      <c r="L1436" s="108" t="s">
        <v>123</v>
      </c>
      <c r="M1436" s="120" t="s">
        <v>240</v>
      </c>
      <c r="N1436" s="108" t="s">
        <v>226</v>
      </c>
      <c r="O1436" s="108" t="s">
        <v>252</v>
      </c>
      <c r="P1436" s="120" t="s">
        <v>216</v>
      </c>
      <c r="Q1436" s="108" t="s">
        <v>226</v>
      </c>
      <c r="R1436" s="108" t="s">
        <v>252</v>
      </c>
      <c r="S1436" s="120" t="s">
        <v>203</v>
      </c>
      <c r="T1436" s="108" t="s">
        <v>1774</v>
      </c>
      <c r="U1436" s="108" t="s">
        <v>252</v>
      </c>
      <c r="V1436" s="120" t="s">
        <v>1058</v>
      </c>
      <c r="Y1436" s="120"/>
      <c r="AB1436" s="120"/>
      <c r="AE1436" s="120"/>
    </row>
    <row r="1437" spans="1:256" x14ac:dyDescent="0.2">
      <c r="A1437" s="108" t="s">
        <v>212</v>
      </c>
      <c r="B1437" s="108" t="s">
        <v>583</v>
      </c>
      <c r="C1437" s="108" t="s">
        <v>3705</v>
      </c>
      <c r="D1437" s="123">
        <v>37644</v>
      </c>
      <c r="E1437" s="109" t="s">
        <v>295</v>
      </c>
      <c r="F1437" s="120" t="s">
        <v>2107</v>
      </c>
      <c r="G1437" s="120" t="s">
        <v>248</v>
      </c>
      <c r="H1437" s="108" t="s">
        <v>543</v>
      </c>
      <c r="I1437" s="108" t="s">
        <v>583</v>
      </c>
      <c r="J1437" s="120" t="s">
        <v>221</v>
      </c>
      <c r="K1437" s="108"/>
      <c r="L1437" s="108"/>
      <c r="M1437" s="120"/>
      <c r="N1437" s="108"/>
      <c r="O1437" s="108"/>
      <c r="P1437" s="120"/>
      <c r="Q1437" s="108"/>
      <c r="R1437" s="108"/>
      <c r="S1437" s="120"/>
      <c r="T1437" s="108"/>
      <c r="U1437" s="108"/>
      <c r="V1437" s="120"/>
      <c r="W1437" s="108"/>
      <c r="X1437" s="108"/>
      <c r="Y1437" s="120"/>
      <c r="Z1437" s="108"/>
      <c r="AA1437" s="108"/>
      <c r="AB1437" s="120"/>
      <c r="AC1437" s="108"/>
      <c r="AD1437" s="108"/>
      <c r="AE1437" s="120"/>
      <c r="AF1437" s="108"/>
      <c r="AG1437" s="108"/>
      <c r="AH1437" s="108"/>
      <c r="AI1437" s="108"/>
      <c r="AJ1437" s="108"/>
      <c r="AK1437" s="108"/>
      <c r="AL1437" s="108"/>
      <c r="AM1437" s="108"/>
      <c r="AN1437" s="108"/>
      <c r="AO1437" s="108"/>
      <c r="AP1437" s="108"/>
      <c r="AQ1437" s="108"/>
      <c r="AR1437" s="108"/>
      <c r="AS1437" s="108"/>
      <c r="AT1437" s="108"/>
      <c r="AU1437" s="108"/>
      <c r="AV1437" s="108"/>
      <c r="AW1437" s="108"/>
      <c r="AX1437" s="108"/>
      <c r="AY1437" s="108"/>
      <c r="AZ1437" s="108"/>
      <c r="BA1437" s="108"/>
      <c r="BB1437" s="108"/>
      <c r="BC1437" s="108"/>
      <c r="BD1437" s="108"/>
      <c r="BE1437" s="108"/>
      <c r="BF1437" s="108"/>
      <c r="BG1437" s="108"/>
      <c r="BH1437" s="108"/>
      <c r="BI1437" s="108"/>
      <c r="BJ1437" s="108"/>
      <c r="BK1437" s="108"/>
      <c r="BL1437" s="108"/>
      <c r="BM1437" s="108"/>
      <c r="BN1437" s="108"/>
      <c r="BO1437" s="108"/>
      <c r="BP1437" s="108"/>
      <c r="BQ1437" s="108"/>
      <c r="BR1437" s="108"/>
      <c r="BS1437" s="108"/>
      <c r="BT1437" s="108"/>
      <c r="BU1437" s="108"/>
      <c r="BV1437" s="108"/>
      <c r="BW1437" s="108"/>
      <c r="BX1437" s="108"/>
      <c r="BY1437" s="108"/>
      <c r="BZ1437" s="108"/>
      <c r="CA1437" s="108"/>
      <c r="CB1437" s="108"/>
      <c r="CC1437" s="108"/>
      <c r="CD1437" s="108"/>
      <c r="CE1437" s="108"/>
      <c r="CF1437" s="108"/>
      <c r="CG1437" s="108"/>
      <c r="CH1437" s="108"/>
      <c r="CI1437" s="108"/>
      <c r="CJ1437" s="108"/>
      <c r="CK1437" s="108"/>
      <c r="CL1437" s="108"/>
      <c r="CM1437" s="108"/>
      <c r="CN1437" s="108"/>
      <c r="CO1437" s="108"/>
      <c r="CP1437" s="108"/>
      <c r="CQ1437" s="108"/>
      <c r="CR1437" s="108"/>
      <c r="CS1437" s="108"/>
      <c r="CT1437" s="108"/>
      <c r="CU1437" s="108"/>
      <c r="CV1437" s="108"/>
      <c r="CW1437" s="108"/>
      <c r="CX1437" s="108"/>
      <c r="CY1437" s="108"/>
      <c r="CZ1437" s="108"/>
      <c r="DA1437" s="108"/>
      <c r="DB1437" s="108"/>
      <c r="DC1437" s="108"/>
      <c r="DD1437" s="108"/>
      <c r="DE1437" s="108"/>
      <c r="DF1437" s="108"/>
      <c r="DG1437" s="108"/>
      <c r="DH1437" s="108"/>
      <c r="DI1437" s="108"/>
      <c r="DJ1437" s="108"/>
      <c r="DK1437" s="108"/>
      <c r="DL1437" s="108"/>
      <c r="DM1437" s="108"/>
      <c r="DN1437" s="108"/>
      <c r="DO1437" s="108"/>
      <c r="DP1437" s="108"/>
      <c r="DQ1437" s="108"/>
      <c r="DR1437" s="108"/>
      <c r="DS1437" s="108"/>
      <c r="DT1437" s="108"/>
      <c r="DU1437" s="108"/>
      <c r="DV1437" s="108"/>
      <c r="DW1437" s="108"/>
      <c r="DX1437" s="108"/>
      <c r="DY1437" s="108"/>
      <c r="DZ1437" s="108"/>
      <c r="EA1437" s="108"/>
      <c r="EB1437" s="108"/>
      <c r="EC1437" s="108"/>
      <c r="ED1437" s="108"/>
      <c r="EE1437" s="108"/>
      <c r="EF1437" s="108"/>
      <c r="EG1437" s="108"/>
      <c r="EH1437" s="108"/>
      <c r="EI1437" s="108"/>
      <c r="EJ1437" s="108"/>
      <c r="EK1437" s="108"/>
      <c r="EL1437" s="108"/>
      <c r="EM1437" s="108"/>
      <c r="EN1437" s="108"/>
      <c r="EO1437" s="108"/>
      <c r="EP1437" s="108"/>
      <c r="EQ1437" s="108"/>
      <c r="ER1437" s="108"/>
      <c r="ES1437" s="108"/>
      <c r="ET1437" s="108"/>
      <c r="EU1437" s="108"/>
      <c r="EV1437" s="108"/>
      <c r="EW1437" s="108"/>
      <c r="EX1437" s="108"/>
      <c r="EY1437" s="108"/>
      <c r="EZ1437" s="108"/>
      <c r="FA1437" s="108"/>
      <c r="FB1437" s="108"/>
      <c r="FC1437" s="108"/>
      <c r="FD1437" s="108"/>
      <c r="FE1437" s="108"/>
      <c r="FF1437" s="108"/>
      <c r="FG1437" s="108"/>
      <c r="FH1437" s="108"/>
      <c r="FI1437" s="108"/>
      <c r="FJ1437" s="108"/>
      <c r="FK1437" s="108"/>
      <c r="FL1437" s="108"/>
      <c r="FM1437" s="108"/>
      <c r="FN1437" s="108"/>
      <c r="FO1437" s="108"/>
      <c r="FP1437" s="108"/>
      <c r="FQ1437" s="108"/>
      <c r="FR1437" s="108"/>
      <c r="FS1437" s="108"/>
      <c r="FT1437" s="108"/>
      <c r="FU1437" s="108"/>
      <c r="FV1437" s="108"/>
      <c r="FW1437" s="108"/>
      <c r="FX1437" s="108"/>
      <c r="FY1437" s="108"/>
      <c r="FZ1437" s="108"/>
      <c r="GA1437" s="108"/>
      <c r="GB1437" s="108"/>
      <c r="GC1437" s="108"/>
      <c r="GD1437" s="108"/>
      <c r="GE1437" s="108"/>
      <c r="GF1437" s="108"/>
      <c r="GG1437" s="108"/>
      <c r="GH1437" s="108"/>
      <c r="GI1437" s="108"/>
      <c r="GJ1437" s="108"/>
      <c r="GK1437" s="108"/>
      <c r="GL1437" s="108"/>
      <c r="GM1437" s="108"/>
      <c r="GN1437" s="108"/>
      <c r="GO1437" s="108"/>
      <c r="GP1437" s="108"/>
      <c r="GQ1437" s="108"/>
      <c r="GR1437" s="108"/>
      <c r="GS1437" s="108"/>
      <c r="GT1437" s="108"/>
      <c r="GU1437" s="108"/>
      <c r="GV1437" s="108"/>
      <c r="GW1437" s="108"/>
      <c r="GX1437" s="108"/>
      <c r="GY1437" s="108"/>
      <c r="GZ1437" s="108"/>
      <c r="HA1437" s="108"/>
      <c r="HB1437" s="108"/>
      <c r="HC1437" s="108"/>
      <c r="HD1437" s="108"/>
      <c r="HE1437" s="108"/>
      <c r="HF1437" s="108"/>
      <c r="HG1437" s="108"/>
      <c r="HH1437" s="108"/>
      <c r="HI1437" s="108"/>
      <c r="HJ1437" s="108"/>
      <c r="HK1437" s="108"/>
      <c r="HL1437" s="108"/>
      <c r="HM1437" s="108"/>
      <c r="HN1437" s="108"/>
      <c r="HO1437" s="108"/>
      <c r="HP1437" s="108"/>
      <c r="HQ1437" s="108"/>
      <c r="HR1437" s="108"/>
      <c r="HS1437" s="108"/>
      <c r="HT1437" s="108"/>
      <c r="HU1437" s="108"/>
      <c r="HV1437" s="108"/>
      <c r="HW1437" s="108"/>
      <c r="HX1437" s="108"/>
      <c r="HY1437" s="108"/>
      <c r="HZ1437" s="108"/>
      <c r="IA1437" s="108"/>
      <c r="IB1437" s="108"/>
      <c r="IC1437" s="108"/>
      <c r="ID1437" s="108"/>
      <c r="IE1437" s="108"/>
      <c r="IF1437" s="108"/>
      <c r="IG1437" s="108"/>
      <c r="IH1437" s="108"/>
      <c r="II1437" s="108"/>
      <c r="IJ1437" s="108"/>
      <c r="IK1437" s="108"/>
      <c r="IL1437" s="108"/>
      <c r="IM1437" s="108"/>
      <c r="IN1437" s="108"/>
      <c r="IO1437" s="108"/>
      <c r="IP1437" s="108"/>
      <c r="IQ1437" s="108"/>
      <c r="IR1437" s="108"/>
      <c r="IS1437" s="108"/>
      <c r="IT1437" s="108"/>
      <c r="IU1437" s="108"/>
      <c r="IV1437" s="108"/>
    </row>
    <row r="1438" spans="1:256" s="108" customFormat="1" x14ac:dyDescent="0.2">
      <c r="A1438" s="108" t="s">
        <v>409</v>
      </c>
      <c r="B1438" s="108" t="s">
        <v>140</v>
      </c>
      <c r="C1438" s="108" t="s">
        <v>1123</v>
      </c>
      <c r="D1438" s="123">
        <v>33353</v>
      </c>
      <c r="E1438" s="109" t="s">
        <v>1124</v>
      </c>
      <c r="F1438" s="109" t="s">
        <v>5167</v>
      </c>
      <c r="G1438" s="120" t="s">
        <v>406</v>
      </c>
      <c r="H1438" s="108" t="s">
        <v>409</v>
      </c>
      <c r="I1438" s="116" t="s">
        <v>261</v>
      </c>
      <c r="J1438" s="127" t="s">
        <v>406</v>
      </c>
      <c r="K1438" s="108" t="s">
        <v>409</v>
      </c>
      <c r="L1438" s="116" t="s">
        <v>140</v>
      </c>
      <c r="M1438" s="127" t="s">
        <v>629</v>
      </c>
      <c r="N1438" s="108" t="s">
        <v>384</v>
      </c>
      <c r="O1438" s="116" t="s">
        <v>140</v>
      </c>
      <c r="P1438" s="127" t="s">
        <v>622</v>
      </c>
      <c r="Q1438" s="108" t="s">
        <v>409</v>
      </c>
      <c r="R1438" s="116" t="s">
        <v>140</v>
      </c>
      <c r="S1438" s="127" t="s">
        <v>622</v>
      </c>
      <c r="T1438" s="108" t="s">
        <v>409</v>
      </c>
      <c r="U1438" s="116" t="s">
        <v>140</v>
      </c>
      <c r="V1438" s="127" t="s">
        <v>629</v>
      </c>
      <c r="W1438" s="108" t="s">
        <v>409</v>
      </c>
      <c r="X1438" s="116" t="s">
        <v>140</v>
      </c>
      <c r="Y1438" s="127" t="s">
        <v>629</v>
      </c>
      <c r="Z1438" s="108" t="s">
        <v>384</v>
      </c>
      <c r="AA1438" s="116" t="s">
        <v>140</v>
      </c>
      <c r="AB1438" s="127" t="s">
        <v>408</v>
      </c>
      <c r="AC1438" s="108" t="s">
        <v>384</v>
      </c>
      <c r="AD1438" s="116" t="s">
        <v>140</v>
      </c>
      <c r="AE1438" s="127" t="s">
        <v>408</v>
      </c>
      <c r="AG1438" s="116"/>
      <c r="AH1438" s="127"/>
      <c r="AI1438" s="108" t="s">
        <v>397</v>
      </c>
      <c r="AJ1438" s="116" t="s">
        <v>556</v>
      </c>
      <c r="AK1438" s="127" t="s">
        <v>398</v>
      </c>
      <c r="AL1438" s="108" t="s">
        <v>1125</v>
      </c>
      <c r="AM1438" s="116" t="s">
        <v>556</v>
      </c>
      <c r="AN1438" s="127" t="s">
        <v>398</v>
      </c>
      <c r="AO1438" s="108" t="s">
        <v>850</v>
      </c>
      <c r="AP1438" s="116" t="s">
        <v>556</v>
      </c>
      <c r="AQ1438" s="120"/>
      <c r="AS1438" s="116"/>
      <c r="AT1438" s="120"/>
      <c r="AV1438" s="116"/>
      <c r="AW1438" s="120"/>
      <c r="AY1438" s="116"/>
      <c r="AZ1438" s="120"/>
    </row>
    <row r="1439" spans="1:256" s="108" customFormat="1" x14ac:dyDescent="0.2">
      <c r="A1439" s="108" t="s">
        <v>450</v>
      </c>
      <c r="B1439" s="108" t="s">
        <v>140</v>
      </c>
      <c r="C1439" t="s">
        <v>1844</v>
      </c>
      <c r="D1439" s="40">
        <v>30904</v>
      </c>
      <c r="E1439" s="36" t="s">
        <v>1845</v>
      </c>
      <c r="F1439" s="36" t="s">
        <v>5168</v>
      </c>
      <c r="G1439" s="120"/>
      <c r="H1439" s="100"/>
      <c r="I1439" s="129"/>
      <c r="J1439" s="36"/>
      <c r="K1439" s="100" t="s">
        <v>450</v>
      </c>
      <c r="L1439" s="129" t="s">
        <v>81</v>
      </c>
      <c r="M1439" s="36"/>
      <c r="N1439" s="100" t="s">
        <v>450</v>
      </c>
      <c r="O1439" s="129" t="s">
        <v>81</v>
      </c>
      <c r="P1439" s="36"/>
      <c r="Q1439" s="100" t="s">
        <v>450</v>
      </c>
      <c r="R1439" s="129" t="s">
        <v>81</v>
      </c>
      <c r="S1439" s="36"/>
      <c r="T1439" s="100" t="s">
        <v>450</v>
      </c>
      <c r="U1439" s="129" t="s">
        <v>118</v>
      </c>
      <c r="V1439" s="36"/>
      <c r="W1439" s="100" t="s">
        <v>450</v>
      </c>
      <c r="X1439" s="129" t="s">
        <v>118</v>
      </c>
      <c r="Y1439" s="36"/>
      <c r="Z1439" s="100" t="s">
        <v>450</v>
      </c>
      <c r="AA1439" s="129" t="s">
        <v>118</v>
      </c>
      <c r="AB1439" s="36"/>
      <c r="AC1439" s="100" t="s">
        <v>450</v>
      </c>
      <c r="AD1439" s="129" t="s">
        <v>118</v>
      </c>
      <c r="AE1439" s="36"/>
      <c r="AF1439" s="100" t="s">
        <v>450</v>
      </c>
      <c r="AG1439" s="129" t="s">
        <v>118</v>
      </c>
      <c r="AH1439" s="36"/>
      <c r="AI1439" s="100" t="s">
        <v>450</v>
      </c>
      <c r="AJ1439" s="129" t="s">
        <v>118</v>
      </c>
      <c r="AK1439" s="36"/>
      <c r="AL1439" s="100" t="s">
        <v>450</v>
      </c>
      <c r="AM1439" s="129" t="s">
        <v>118</v>
      </c>
      <c r="AN1439" s="36"/>
      <c r="AO1439" t="s">
        <v>450</v>
      </c>
      <c r="AP1439" s="36" t="s">
        <v>123</v>
      </c>
      <c r="AQ1439" s="36"/>
      <c r="AR1439" t="s">
        <v>450</v>
      </c>
      <c r="AS1439" s="36" t="s">
        <v>123</v>
      </c>
      <c r="AT1439" s="36"/>
      <c r="AU1439" t="s">
        <v>450</v>
      </c>
      <c r="AV1439" s="36" t="s">
        <v>123</v>
      </c>
      <c r="AW1439" s="36"/>
      <c r="AX1439" t="s">
        <v>450</v>
      </c>
      <c r="AY1439" s="36" t="s">
        <v>123</v>
      </c>
      <c r="AZ1439" s="36"/>
    </row>
    <row r="1440" spans="1:256" s="108" customFormat="1" x14ac:dyDescent="0.2">
      <c r="A1440" s="108" t="s">
        <v>419</v>
      </c>
      <c r="B1440" s="108" t="s">
        <v>192</v>
      </c>
      <c r="C1440" s="108" t="s">
        <v>797</v>
      </c>
      <c r="D1440" s="123">
        <v>35206</v>
      </c>
      <c r="E1440" s="116" t="s">
        <v>136</v>
      </c>
      <c r="F1440" s="120" t="s">
        <v>607</v>
      </c>
      <c r="G1440" s="120" t="s">
        <v>796</v>
      </c>
      <c r="H1440" s="108" t="s">
        <v>351</v>
      </c>
      <c r="I1440" s="108" t="s">
        <v>128</v>
      </c>
      <c r="J1440" s="120" t="s">
        <v>364</v>
      </c>
      <c r="K1440" s="108" t="s">
        <v>370</v>
      </c>
      <c r="L1440" s="108" t="s">
        <v>128</v>
      </c>
      <c r="M1440" s="120" t="s">
        <v>798</v>
      </c>
      <c r="N1440" s="108" t="s">
        <v>419</v>
      </c>
      <c r="O1440" s="108" t="s">
        <v>128</v>
      </c>
      <c r="P1440" s="120" t="s">
        <v>799</v>
      </c>
      <c r="Q1440" s="108" t="s">
        <v>351</v>
      </c>
      <c r="R1440" s="108" t="s">
        <v>128</v>
      </c>
      <c r="S1440" s="120" t="s">
        <v>365</v>
      </c>
      <c r="T1440" s="108" t="s">
        <v>351</v>
      </c>
      <c r="U1440" s="108" t="s">
        <v>128</v>
      </c>
      <c r="V1440" s="120" t="s">
        <v>350</v>
      </c>
      <c r="W1440" s="108" t="s">
        <v>351</v>
      </c>
      <c r="X1440" s="108" t="s">
        <v>128</v>
      </c>
      <c r="Y1440" s="120" t="s">
        <v>341</v>
      </c>
      <c r="AB1440" s="120"/>
      <c r="AE1440" s="120"/>
    </row>
    <row r="1441" spans="1:256" s="108" customFormat="1" x14ac:dyDescent="0.2">
      <c r="A1441" s="108" t="s">
        <v>487</v>
      </c>
      <c r="B1441" s="108" t="s">
        <v>123</v>
      </c>
      <c r="C1441" s="108" t="s">
        <v>2694</v>
      </c>
      <c r="D1441" s="123">
        <v>35446</v>
      </c>
      <c r="E1441" s="109" t="s">
        <v>482</v>
      </c>
      <c r="F1441" s="120" t="s">
        <v>1515</v>
      </c>
      <c r="G1441" s="120" t="s">
        <v>2693</v>
      </c>
      <c r="H1441" s="108" t="s">
        <v>487</v>
      </c>
      <c r="I1441" s="108" t="s">
        <v>330</v>
      </c>
      <c r="J1441" s="120" t="s">
        <v>5169</v>
      </c>
      <c r="M1441" s="120"/>
      <c r="N1441" s="108" t="s">
        <v>487</v>
      </c>
      <c r="O1441" s="108" t="s">
        <v>330</v>
      </c>
      <c r="P1441" s="120" t="s">
        <v>5170</v>
      </c>
      <c r="S1441" s="120"/>
      <c r="V1441" s="120"/>
      <c r="Y1441" s="120"/>
      <c r="AB1441" s="120"/>
      <c r="AE1441" s="120"/>
    </row>
    <row r="1442" spans="1:256" s="108" customFormat="1" x14ac:dyDescent="0.2">
      <c r="A1442" s="108" t="s">
        <v>80</v>
      </c>
      <c r="B1442" s="108" t="s">
        <v>195</v>
      </c>
      <c r="C1442" s="108" t="s">
        <v>1594</v>
      </c>
      <c r="D1442" s="123">
        <v>34179</v>
      </c>
      <c r="E1442" s="116" t="s">
        <v>1350</v>
      </c>
      <c r="F1442" s="108" t="s">
        <v>5171</v>
      </c>
      <c r="G1442" s="120"/>
      <c r="H1442" s="108" t="s">
        <v>80</v>
      </c>
      <c r="I1442" s="108" t="s">
        <v>195</v>
      </c>
      <c r="J1442" s="109"/>
      <c r="K1442" s="108" t="s">
        <v>80</v>
      </c>
      <c r="L1442" s="108" t="s">
        <v>195</v>
      </c>
      <c r="M1442" s="109"/>
      <c r="N1442" s="108" t="s">
        <v>80</v>
      </c>
      <c r="O1442" s="108" t="s">
        <v>195</v>
      </c>
      <c r="P1442" s="109"/>
      <c r="Q1442" s="108" t="s">
        <v>80</v>
      </c>
      <c r="R1442" s="108" t="s">
        <v>195</v>
      </c>
      <c r="S1442" s="109"/>
      <c r="T1442" s="108" t="s">
        <v>80</v>
      </c>
      <c r="U1442" s="108" t="s">
        <v>195</v>
      </c>
      <c r="V1442" s="109"/>
      <c r="W1442" s="108" t="s">
        <v>80</v>
      </c>
      <c r="X1442" s="108" t="s">
        <v>195</v>
      </c>
      <c r="Y1442" s="109"/>
      <c r="Z1442" s="108" t="s">
        <v>80</v>
      </c>
      <c r="AA1442" s="108" t="s">
        <v>195</v>
      </c>
      <c r="AB1442" s="109"/>
      <c r="AC1442" s="108" t="s">
        <v>80</v>
      </c>
      <c r="AD1442" s="108" t="s">
        <v>195</v>
      </c>
      <c r="AE1442" s="109"/>
      <c r="AF1442" s="108" t="s">
        <v>80</v>
      </c>
      <c r="AG1442" s="108" t="s">
        <v>195</v>
      </c>
      <c r="AH1442" s="109"/>
    </row>
    <row r="1443" spans="1:256" x14ac:dyDescent="0.2">
      <c r="A1443" s="108" t="s">
        <v>1142</v>
      </c>
      <c r="B1443" s="108" t="s">
        <v>232</v>
      </c>
      <c r="C1443" s="108" t="s">
        <v>3977</v>
      </c>
      <c r="D1443" s="123">
        <v>37241</v>
      </c>
      <c r="E1443" s="109" t="s">
        <v>4449</v>
      </c>
      <c r="F1443" s="120"/>
      <c r="G1443" s="120"/>
      <c r="H1443" s="108"/>
      <c r="I1443" s="108"/>
      <c r="J1443" s="120"/>
      <c r="K1443" s="108"/>
      <c r="L1443" s="108"/>
      <c r="M1443" s="120"/>
      <c r="N1443" s="108"/>
      <c r="O1443" s="108"/>
      <c r="P1443" s="120"/>
      <c r="Q1443" s="108"/>
      <c r="R1443" s="108"/>
      <c r="S1443" s="120"/>
      <c r="T1443" s="108"/>
      <c r="U1443" s="108"/>
      <c r="V1443" s="120"/>
      <c r="W1443" s="108"/>
      <c r="X1443" s="108"/>
      <c r="Y1443" s="120"/>
      <c r="Z1443" s="108"/>
      <c r="AA1443" s="108"/>
      <c r="AB1443" s="120"/>
      <c r="AC1443" s="108"/>
      <c r="AD1443" s="108"/>
      <c r="AE1443" s="120"/>
      <c r="AF1443" s="108"/>
      <c r="AG1443" s="108"/>
      <c r="AH1443" s="108"/>
      <c r="AI1443" s="108"/>
      <c r="AJ1443" s="108"/>
      <c r="AK1443" s="108"/>
      <c r="AL1443" s="108"/>
      <c r="AM1443" s="108"/>
      <c r="AN1443" s="108"/>
      <c r="AO1443" s="108"/>
      <c r="AP1443" s="108"/>
      <c r="AQ1443" s="108"/>
      <c r="AR1443" s="108"/>
      <c r="AS1443" s="108"/>
      <c r="AT1443" s="108"/>
      <c r="AU1443" s="108"/>
      <c r="AV1443" s="108"/>
      <c r="AW1443" s="108"/>
      <c r="AX1443" s="108"/>
      <c r="AY1443" s="108"/>
      <c r="AZ1443" s="108"/>
    </row>
    <row r="1444" spans="1:256" ht="12.75" customHeight="1" x14ac:dyDescent="0.2">
      <c r="A1444" s="108"/>
      <c r="B1444" s="108"/>
      <c r="C1444" s="108" t="s">
        <v>5172</v>
      </c>
      <c r="D1444" s="123">
        <v>34290</v>
      </c>
      <c r="E1444" s="116" t="s">
        <v>391</v>
      </c>
      <c r="F1444" s="120" t="s">
        <v>1239</v>
      </c>
      <c r="G1444" s="120"/>
      <c r="H1444" s="108"/>
      <c r="I1444" s="108"/>
      <c r="J1444" s="120"/>
      <c r="K1444" s="108" t="s">
        <v>686</v>
      </c>
      <c r="L1444" s="108" t="s">
        <v>134</v>
      </c>
      <c r="M1444" s="120"/>
      <c r="N1444" s="108" t="s">
        <v>147</v>
      </c>
      <c r="O1444" s="108" t="s">
        <v>454</v>
      </c>
      <c r="P1444" s="120"/>
      <c r="Q1444" s="108" t="s">
        <v>2477</v>
      </c>
      <c r="R1444" s="108" t="s">
        <v>396</v>
      </c>
      <c r="S1444" s="120"/>
      <c r="T1444" s="108" t="s">
        <v>686</v>
      </c>
      <c r="U1444" s="108" t="s">
        <v>396</v>
      </c>
      <c r="V1444" s="120"/>
      <c r="W1444" s="108" t="s">
        <v>147</v>
      </c>
      <c r="X1444" s="108" t="s">
        <v>396</v>
      </c>
      <c r="Y1444" s="120"/>
      <c r="Z1444" s="108"/>
      <c r="AA1444" s="108"/>
      <c r="AB1444" s="120"/>
      <c r="AC1444" s="108"/>
      <c r="AD1444" s="108"/>
      <c r="AE1444" s="120"/>
      <c r="AF1444" s="108"/>
      <c r="AG1444" s="108"/>
      <c r="AH1444" s="108"/>
      <c r="AI1444" s="108"/>
      <c r="AJ1444" s="108"/>
      <c r="AK1444" s="108"/>
      <c r="AL1444" s="108"/>
      <c r="AM1444" s="108"/>
      <c r="AN1444" s="108"/>
      <c r="AO1444" s="108"/>
      <c r="AP1444" s="108"/>
      <c r="AQ1444" s="108"/>
      <c r="AR1444" s="108"/>
      <c r="AS1444" s="108"/>
      <c r="AT1444" s="108"/>
      <c r="AU1444" s="108"/>
      <c r="AV1444" s="108"/>
      <c r="AW1444" s="108"/>
      <c r="AX1444" s="108"/>
      <c r="AY1444" s="108"/>
      <c r="AZ1444" s="108"/>
      <c r="BA1444" s="108"/>
      <c r="BB1444" s="116"/>
      <c r="BC1444" s="120"/>
      <c r="BD1444" s="108"/>
      <c r="BE1444" s="116"/>
      <c r="BF1444" s="120"/>
      <c r="BG1444" s="108"/>
      <c r="BH1444" s="116"/>
      <c r="BI1444" s="120"/>
      <c r="BJ1444" s="108"/>
      <c r="BK1444" s="116"/>
      <c r="BL1444" s="120"/>
      <c r="BM1444" s="108"/>
      <c r="BN1444" s="116"/>
      <c r="BO1444" s="120"/>
      <c r="BP1444" s="108"/>
      <c r="BQ1444" s="108"/>
      <c r="BR1444" s="120"/>
      <c r="BS1444" s="116"/>
      <c r="BT1444" s="116"/>
      <c r="BU1444" s="116"/>
      <c r="BV1444" s="116"/>
      <c r="BW1444" s="116"/>
      <c r="BX1444" s="116"/>
    </row>
    <row r="1445" spans="1:256" s="108" customFormat="1" x14ac:dyDescent="0.2">
      <c r="A1445" s="108" t="s">
        <v>147</v>
      </c>
      <c r="B1445" s="108" t="s">
        <v>324</v>
      </c>
      <c r="C1445" s="108" t="s">
        <v>2545</v>
      </c>
      <c r="D1445" s="123">
        <v>35329</v>
      </c>
      <c r="E1445" s="116" t="s">
        <v>415</v>
      </c>
      <c r="F1445" s="120" t="s">
        <v>381</v>
      </c>
      <c r="G1445" s="120"/>
      <c r="H1445" s="108" t="s">
        <v>850</v>
      </c>
      <c r="I1445" s="108" t="s">
        <v>556</v>
      </c>
      <c r="J1445" s="120"/>
      <c r="K1445" s="108" t="s">
        <v>850</v>
      </c>
      <c r="L1445" s="108" t="s">
        <v>556</v>
      </c>
      <c r="M1445" s="120"/>
      <c r="P1445" s="120"/>
      <c r="S1445" s="120"/>
      <c r="T1445" s="108" t="s">
        <v>2429</v>
      </c>
      <c r="U1445" s="108" t="s">
        <v>252</v>
      </c>
      <c r="V1445" s="120"/>
      <c r="Y1445" s="120"/>
      <c r="AB1445" s="120"/>
      <c r="AE1445" s="120"/>
    </row>
    <row r="1446" spans="1:256" s="108" customFormat="1" x14ac:dyDescent="0.2">
      <c r="C1446" s="108" t="s">
        <v>2242</v>
      </c>
      <c r="D1446" s="123">
        <v>33687</v>
      </c>
      <c r="E1446" s="109" t="s">
        <v>447</v>
      </c>
      <c r="F1446" s="109" t="s">
        <v>1362</v>
      </c>
      <c r="G1446" s="120"/>
      <c r="H1446" s="108" t="s">
        <v>168</v>
      </c>
      <c r="I1446" s="109" t="s">
        <v>177</v>
      </c>
      <c r="J1446" s="109" t="s">
        <v>193</v>
      </c>
      <c r="K1446" s="108" t="s">
        <v>168</v>
      </c>
      <c r="L1446" s="109" t="s">
        <v>105</v>
      </c>
      <c r="M1446" s="109" t="s">
        <v>183</v>
      </c>
      <c r="N1446" s="108" t="s">
        <v>162</v>
      </c>
      <c r="O1446" s="109" t="s">
        <v>105</v>
      </c>
      <c r="P1446" s="109" t="s">
        <v>1363</v>
      </c>
      <c r="Q1446" s="108" t="s">
        <v>162</v>
      </c>
      <c r="R1446" s="109" t="s">
        <v>324</v>
      </c>
      <c r="S1446" s="109" t="s">
        <v>519</v>
      </c>
      <c r="T1446" s="109"/>
      <c r="V1446" s="109"/>
      <c r="W1446" s="108" t="s">
        <v>162</v>
      </c>
      <c r="X1446" s="109" t="s">
        <v>324</v>
      </c>
      <c r="Y1446" s="109" t="s">
        <v>163</v>
      </c>
      <c r="Z1446" s="108" t="s">
        <v>168</v>
      </c>
      <c r="AA1446" s="109" t="s">
        <v>324</v>
      </c>
      <c r="AB1446" s="109" t="s">
        <v>193</v>
      </c>
      <c r="AD1446" s="109"/>
      <c r="AE1446" s="109"/>
      <c r="AG1446" s="109"/>
      <c r="AH1446" s="109"/>
      <c r="AJ1446" s="109"/>
      <c r="AK1446" s="109"/>
      <c r="AM1446" s="109"/>
      <c r="AN1446" s="109"/>
      <c r="AP1446" s="109"/>
      <c r="AQ1446" s="109"/>
      <c r="AS1446" s="109"/>
      <c r="AT1446" s="109"/>
      <c r="AV1446" s="109"/>
      <c r="AW1446" s="109"/>
      <c r="AY1446" s="109"/>
      <c r="AZ1446" s="109"/>
    </row>
    <row r="1447" spans="1:256" x14ac:dyDescent="0.2">
      <c r="A1447" s="108" t="s">
        <v>557</v>
      </c>
      <c r="B1447" s="108" t="s">
        <v>95</v>
      </c>
      <c r="C1447" s="108" t="s">
        <v>1508</v>
      </c>
      <c r="D1447" s="123">
        <v>34684</v>
      </c>
      <c r="E1447" s="116" t="s">
        <v>244</v>
      </c>
      <c r="F1447" s="120" t="s">
        <v>1234</v>
      </c>
      <c r="G1447" s="120" t="s">
        <v>558</v>
      </c>
      <c r="H1447" s="108" t="s">
        <v>206</v>
      </c>
      <c r="I1447" s="108" t="s">
        <v>454</v>
      </c>
      <c r="J1447" s="120" t="s">
        <v>539</v>
      </c>
      <c r="K1447" s="108" t="s">
        <v>905</v>
      </c>
      <c r="L1447" s="108" t="s">
        <v>207</v>
      </c>
      <c r="M1447" s="120" t="s">
        <v>241</v>
      </c>
      <c r="N1447" s="108" t="s">
        <v>905</v>
      </c>
      <c r="O1447" s="108" t="s">
        <v>192</v>
      </c>
      <c r="P1447" s="120" t="s">
        <v>241</v>
      </c>
      <c r="Q1447" s="108" t="s">
        <v>2381</v>
      </c>
      <c r="R1447" s="108" t="s">
        <v>192</v>
      </c>
      <c r="S1447" s="120" t="s">
        <v>1510</v>
      </c>
      <c r="T1447" s="108" t="s">
        <v>712</v>
      </c>
      <c r="U1447" s="108" t="s">
        <v>95</v>
      </c>
      <c r="V1447" s="120" t="s">
        <v>587</v>
      </c>
      <c r="W1447" s="108" t="s">
        <v>258</v>
      </c>
      <c r="X1447" s="108" t="s">
        <v>95</v>
      </c>
      <c r="Y1447" s="120" t="s">
        <v>266</v>
      </c>
      <c r="Z1447" s="108"/>
      <c r="AA1447" s="108"/>
      <c r="AB1447" s="120"/>
      <c r="AC1447" s="108"/>
      <c r="AD1447" s="108"/>
      <c r="AE1447" s="120"/>
      <c r="AF1447" s="108"/>
      <c r="AG1447" s="108"/>
      <c r="AH1447" s="108"/>
      <c r="AI1447" s="108"/>
      <c r="AJ1447" s="108"/>
      <c r="AK1447" s="108"/>
      <c r="AL1447" s="108"/>
      <c r="AM1447" s="108"/>
      <c r="AN1447" s="108"/>
      <c r="AO1447" s="108"/>
      <c r="AP1447" s="108"/>
      <c r="AQ1447" s="108"/>
      <c r="AR1447" s="108"/>
      <c r="AS1447" s="108"/>
      <c r="AT1447" s="108"/>
      <c r="AU1447" s="108"/>
      <c r="AV1447" s="108"/>
      <c r="AW1447" s="108"/>
      <c r="AX1447" s="108"/>
      <c r="AY1447" s="108"/>
      <c r="AZ1447" s="108"/>
      <c r="BA1447" s="108"/>
      <c r="BB1447" s="108"/>
      <c r="BC1447" s="108"/>
      <c r="BD1447" s="108"/>
      <c r="BE1447" s="108"/>
      <c r="BF1447" s="108"/>
      <c r="BG1447" s="108"/>
      <c r="BH1447" s="108"/>
      <c r="BI1447" s="108"/>
      <c r="BJ1447" s="108"/>
      <c r="BK1447" s="108"/>
      <c r="BL1447" s="108"/>
      <c r="BM1447" s="108"/>
      <c r="BN1447" s="108"/>
      <c r="BO1447" s="108"/>
      <c r="BP1447" s="108"/>
      <c r="BQ1447" s="108"/>
      <c r="BR1447" s="108"/>
      <c r="BS1447" s="108"/>
      <c r="BT1447" s="108"/>
      <c r="BU1447" s="108"/>
      <c r="BV1447" s="108"/>
      <c r="BW1447" s="108"/>
      <c r="BX1447" s="108"/>
      <c r="BY1447" s="108"/>
      <c r="BZ1447" s="108"/>
      <c r="CA1447" s="108"/>
      <c r="CB1447" s="108"/>
      <c r="CC1447" s="108"/>
      <c r="CD1447" s="108"/>
      <c r="CE1447" s="108"/>
      <c r="CF1447" s="108"/>
      <c r="CG1447" s="108"/>
      <c r="CH1447" s="108"/>
      <c r="CI1447" s="108"/>
      <c r="CJ1447" s="108"/>
      <c r="CK1447" s="108"/>
      <c r="CL1447" s="108"/>
      <c r="CM1447" s="108"/>
      <c r="CN1447" s="108"/>
      <c r="CO1447" s="108"/>
      <c r="CP1447" s="108"/>
      <c r="CQ1447" s="108"/>
      <c r="CR1447" s="108"/>
      <c r="CS1447" s="108"/>
      <c r="CT1447" s="108"/>
      <c r="CU1447" s="108"/>
      <c r="CV1447" s="108"/>
      <c r="CW1447" s="108"/>
      <c r="CX1447" s="108"/>
      <c r="CY1447" s="108"/>
      <c r="CZ1447" s="108"/>
      <c r="DA1447" s="108"/>
      <c r="DB1447" s="108"/>
      <c r="DC1447" s="108"/>
      <c r="DD1447" s="108"/>
      <c r="DE1447" s="108"/>
      <c r="DF1447" s="108"/>
      <c r="DG1447" s="108"/>
      <c r="DH1447" s="108"/>
      <c r="DI1447" s="108"/>
      <c r="DJ1447" s="108"/>
      <c r="DK1447" s="108"/>
      <c r="DL1447" s="108"/>
      <c r="DM1447" s="108"/>
      <c r="DN1447" s="108"/>
      <c r="DO1447" s="108"/>
      <c r="DP1447" s="108"/>
      <c r="DQ1447" s="108"/>
      <c r="DR1447" s="108"/>
      <c r="DS1447" s="108"/>
      <c r="DT1447" s="108"/>
      <c r="DU1447" s="108"/>
      <c r="DV1447" s="108"/>
      <c r="DW1447" s="108"/>
      <c r="DX1447" s="108"/>
      <c r="DY1447" s="108"/>
      <c r="DZ1447" s="108"/>
      <c r="EA1447" s="108"/>
      <c r="EB1447" s="108"/>
      <c r="EC1447" s="108"/>
      <c r="ED1447" s="108"/>
      <c r="EE1447" s="108"/>
      <c r="EF1447" s="108"/>
      <c r="EG1447" s="108"/>
      <c r="EH1447" s="108"/>
      <c r="EI1447" s="108"/>
      <c r="EJ1447" s="108"/>
      <c r="EK1447" s="108"/>
      <c r="EL1447" s="108"/>
      <c r="EM1447" s="108"/>
      <c r="EN1447" s="108"/>
      <c r="EO1447" s="108"/>
      <c r="EP1447" s="108"/>
      <c r="EQ1447" s="108"/>
      <c r="ER1447" s="108"/>
      <c r="ES1447" s="108"/>
      <c r="ET1447" s="108"/>
      <c r="EU1447" s="108"/>
      <c r="EV1447" s="108"/>
      <c r="EW1447" s="108"/>
      <c r="EX1447" s="108"/>
      <c r="EY1447" s="108"/>
      <c r="EZ1447" s="108"/>
      <c r="FA1447" s="108"/>
      <c r="FB1447" s="108"/>
      <c r="FC1447" s="108"/>
      <c r="FD1447" s="108"/>
      <c r="FE1447" s="108"/>
      <c r="FF1447" s="108"/>
      <c r="FG1447" s="108"/>
      <c r="FH1447" s="108"/>
      <c r="FI1447" s="108"/>
      <c r="FJ1447" s="108"/>
      <c r="FK1447" s="108"/>
      <c r="FL1447" s="108"/>
      <c r="FM1447" s="108"/>
      <c r="FN1447" s="108"/>
      <c r="FO1447" s="108"/>
      <c r="FP1447" s="108"/>
      <c r="FQ1447" s="108"/>
      <c r="FR1447" s="108"/>
      <c r="FS1447" s="108"/>
      <c r="FT1447" s="108"/>
      <c r="FU1447" s="108"/>
      <c r="FV1447" s="108"/>
      <c r="FW1447" s="108"/>
      <c r="FX1447" s="108"/>
      <c r="FY1447" s="108"/>
      <c r="FZ1447" s="108"/>
      <c r="GA1447" s="108"/>
      <c r="GB1447" s="108"/>
      <c r="GC1447" s="108"/>
      <c r="GD1447" s="108"/>
      <c r="GE1447" s="108"/>
      <c r="GF1447" s="108"/>
      <c r="GG1447" s="108"/>
      <c r="GH1447" s="108"/>
      <c r="GI1447" s="108"/>
      <c r="GJ1447" s="108"/>
      <c r="GK1447" s="108"/>
      <c r="GL1447" s="108"/>
      <c r="GM1447" s="108"/>
      <c r="GN1447" s="108"/>
      <c r="GO1447" s="108"/>
      <c r="GP1447" s="108"/>
      <c r="GQ1447" s="108"/>
      <c r="GR1447" s="108"/>
      <c r="GS1447" s="108"/>
      <c r="GT1447" s="108"/>
      <c r="GU1447" s="108"/>
      <c r="GV1447" s="108"/>
      <c r="GW1447" s="108"/>
      <c r="GX1447" s="108"/>
      <c r="GY1447" s="108"/>
      <c r="GZ1447" s="108"/>
      <c r="HA1447" s="108"/>
      <c r="HB1447" s="108"/>
      <c r="HC1447" s="108"/>
      <c r="HD1447" s="108"/>
      <c r="HE1447" s="108"/>
      <c r="HF1447" s="108"/>
      <c r="HG1447" s="108"/>
      <c r="HH1447" s="108"/>
      <c r="HI1447" s="108"/>
      <c r="HJ1447" s="108"/>
      <c r="HK1447" s="108"/>
      <c r="HL1447" s="108"/>
      <c r="HM1447" s="108"/>
      <c r="HN1447" s="108"/>
      <c r="HO1447" s="108"/>
      <c r="HP1447" s="108"/>
      <c r="HQ1447" s="108"/>
      <c r="HR1447" s="108"/>
      <c r="HS1447" s="108"/>
      <c r="HT1447" s="108"/>
      <c r="HU1447" s="108"/>
      <c r="HV1447" s="108"/>
      <c r="HW1447" s="108"/>
      <c r="HX1447" s="108"/>
      <c r="HY1447" s="108"/>
      <c r="HZ1447" s="108"/>
      <c r="IA1447" s="108"/>
      <c r="IB1447" s="108"/>
      <c r="IC1447" s="108"/>
      <c r="ID1447" s="108"/>
      <c r="IE1447" s="108"/>
      <c r="IF1447" s="108"/>
      <c r="IG1447" s="108"/>
      <c r="IH1447" s="108"/>
      <c r="II1447" s="108"/>
      <c r="IJ1447" s="108"/>
      <c r="IK1447" s="108"/>
      <c r="IL1447" s="108"/>
      <c r="IM1447" s="108"/>
      <c r="IN1447" s="108"/>
      <c r="IO1447" s="108"/>
      <c r="IP1447" s="108"/>
      <c r="IQ1447" s="108"/>
      <c r="IR1447" s="108"/>
      <c r="IS1447" s="108"/>
      <c r="IT1447" s="108"/>
      <c r="IU1447" s="108"/>
      <c r="IV1447" s="108"/>
    </row>
    <row r="1448" spans="1:256" s="108" customFormat="1" x14ac:dyDescent="0.2">
      <c r="A1448" s="108" t="s">
        <v>206</v>
      </c>
      <c r="B1448" s="108" t="s">
        <v>207</v>
      </c>
      <c r="C1448" s="108" t="s">
        <v>209</v>
      </c>
      <c r="D1448" s="123">
        <v>36580</v>
      </c>
      <c r="E1448" s="109" t="s">
        <v>144</v>
      </c>
      <c r="F1448" s="120" t="s">
        <v>295</v>
      </c>
      <c r="G1448" s="120" t="s">
        <v>208</v>
      </c>
      <c r="H1448" s="108" t="s">
        <v>212</v>
      </c>
      <c r="I1448" s="108" t="s">
        <v>207</v>
      </c>
      <c r="J1448" s="120" t="s">
        <v>201</v>
      </c>
      <c r="M1448" s="120"/>
      <c r="P1448" s="120"/>
      <c r="S1448" s="120"/>
      <c r="V1448" s="120"/>
      <c r="Y1448" s="120"/>
      <c r="AB1448" s="120"/>
      <c r="AE1448" s="120"/>
    </row>
    <row r="1449" spans="1:256" s="108" customFormat="1" x14ac:dyDescent="0.2">
      <c r="C1449" s="100" t="s">
        <v>5173</v>
      </c>
      <c r="D1449" s="40">
        <v>33348</v>
      </c>
      <c r="E1449" s="109" t="s">
        <v>1728</v>
      </c>
      <c r="F1449" s="36" t="s">
        <v>114</v>
      </c>
      <c r="G1449" s="120"/>
      <c r="H1449" s="9"/>
      <c r="I1449" s="9"/>
      <c r="J1449" s="109"/>
      <c r="K1449" s="9" t="s">
        <v>288</v>
      </c>
      <c r="L1449" s="9" t="s">
        <v>123</v>
      </c>
      <c r="M1449" s="109" t="s">
        <v>247</v>
      </c>
      <c r="N1449" s="9" t="s">
        <v>315</v>
      </c>
      <c r="O1449" s="9" t="s">
        <v>123</v>
      </c>
      <c r="P1449" s="109" t="s">
        <v>266</v>
      </c>
      <c r="Q1449" s="9" t="s">
        <v>288</v>
      </c>
      <c r="R1449" s="9" t="s">
        <v>123</v>
      </c>
      <c r="S1449" s="109" t="s">
        <v>247</v>
      </c>
      <c r="T1449" s="9"/>
      <c r="U1449" s="9"/>
      <c r="V1449" s="109"/>
      <c r="W1449" s="9" t="s">
        <v>288</v>
      </c>
      <c r="X1449" s="9" t="s">
        <v>123</v>
      </c>
      <c r="Y1449" s="109" t="s">
        <v>744</v>
      </c>
      <c r="Z1449" s="109"/>
      <c r="AB1449" s="120"/>
      <c r="AD1449" s="116"/>
      <c r="AE1449" s="120"/>
      <c r="AF1449" s="108" t="s">
        <v>288</v>
      </c>
      <c r="AG1449" s="116" t="s">
        <v>207</v>
      </c>
      <c r="AH1449" s="120" t="s">
        <v>241</v>
      </c>
      <c r="AI1449" s="100" t="s">
        <v>3081</v>
      </c>
      <c r="AJ1449" s="116" t="s">
        <v>207</v>
      </c>
      <c r="AK1449" s="127" t="s">
        <v>241</v>
      </c>
      <c r="AL1449" s="100" t="s">
        <v>288</v>
      </c>
      <c r="AM1449" s="116" t="s">
        <v>207</v>
      </c>
      <c r="AN1449" s="127" t="s">
        <v>241</v>
      </c>
    </row>
    <row r="1450" spans="1:256" s="108" customFormat="1" x14ac:dyDescent="0.2">
      <c r="A1450" s="108" t="s">
        <v>80</v>
      </c>
      <c r="B1450" s="108" t="s">
        <v>207</v>
      </c>
      <c r="C1450" s="108" t="s">
        <v>855</v>
      </c>
      <c r="D1450" s="123">
        <v>36521</v>
      </c>
      <c r="E1450" s="109" t="s">
        <v>187</v>
      </c>
      <c r="F1450" s="120" t="s">
        <v>856</v>
      </c>
      <c r="G1450" s="120"/>
      <c r="H1450" s="108" t="s">
        <v>80</v>
      </c>
      <c r="I1450" s="108" t="s">
        <v>207</v>
      </c>
      <c r="J1450" s="120"/>
      <c r="K1450" s="108" t="s">
        <v>80</v>
      </c>
      <c r="L1450" s="108" t="s">
        <v>207</v>
      </c>
      <c r="M1450" s="120"/>
      <c r="N1450" s="108" t="s">
        <v>80</v>
      </c>
      <c r="O1450" s="108" t="s">
        <v>207</v>
      </c>
      <c r="P1450" s="120"/>
      <c r="S1450" s="120"/>
      <c r="V1450" s="120"/>
      <c r="Y1450" s="120"/>
      <c r="AB1450" s="120"/>
      <c r="AE1450" s="120"/>
    </row>
    <row r="1451" spans="1:256" s="108" customFormat="1" x14ac:dyDescent="0.2">
      <c r="A1451" s="108" t="s">
        <v>265</v>
      </c>
      <c r="B1451" s="108" t="s">
        <v>583</v>
      </c>
      <c r="C1451" s="108" t="s">
        <v>5174</v>
      </c>
      <c r="D1451" s="123">
        <v>36751</v>
      </c>
      <c r="E1451" s="109" t="s">
        <v>172</v>
      </c>
      <c r="F1451" s="120"/>
      <c r="G1451" s="120" t="s">
        <v>241</v>
      </c>
      <c r="J1451" s="120"/>
      <c r="M1451" s="120"/>
      <c r="P1451" s="120"/>
      <c r="S1451" s="120"/>
      <c r="V1451" s="120"/>
      <c r="Y1451" s="120"/>
      <c r="AB1451" s="120"/>
      <c r="AE1451" s="120"/>
    </row>
    <row r="1452" spans="1:256" s="108" customFormat="1" x14ac:dyDescent="0.2">
      <c r="A1452" s="108" t="s">
        <v>345</v>
      </c>
      <c r="B1452" s="108" t="s">
        <v>177</v>
      </c>
      <c r="C1452" s="108" t="s">
        <v>1404</v>
      </c>
      <c r="D1452" s="123">
        <v>36385</v>
      </c>
      <c r="E1452" s="116" t="s">
        <v>1405</v>
      </c>
      <c r="F1452" s="120" t="s">
        <v>5175</v>
      </c>
      <c r="G1452" s="120" t="s">
        <v>1403</v>
      </c>
      <c r="H1452" s="108" t="s">
        <v>345</v>
      </c>
      <c r="I1452" s="108" t="s">
        <v>177</v>
      </c>
      <c r="J1452" s="120" t="s">
        <v>609</v>
      </c>
      <c r="K1452" s="108" t="s">
        <v>419</v>
      </c>
      <c r="L1452" s="108" t="s">
        <v>252</v>
      </c>
      <c r="M1452" s="120" t="s">
        <v>1092</v>
      </c>
      <c r="N1452" s="108" t="s">
        <v>345</v>
      </c>
      <c r="O1452" s="108" t="s">
        <v>252</v>
      </c>
      <c r="P1452" s="120" t="s">
        <v>1407</v>
      </c>
      <c r="Q1452" s="108" t="s">
        <v>345</v>
      </c>
      <c r="R1452" s="108" t="s">
        <v>252</v>
      </c>
      <c r="S1452" s="120" t="s">
        <v>609</v>
      </c>
      <c r="T1452" s="108" t="s">
        <v>419</v>
      </c>
      <c r="U1452" s="108" t="s">
        <v>252</v>
      </c>
      <c r="V1452" s="120" t="s">
        <v>1408</v>
      </c>
      <c r="Y1452" s="120"/>
      <c r="AB1452" s="120"/>
      <c r="AE1452" s="120"/>
    </row>
    <row r="1453" spans="1:256" s="108" customFormat="1" x14ac:dyDescent="0.2">
      <c r="A1453" s="108" t="s">
        <v>905</v>
      </c>
      <c r="B1453" s="108" t="s">
        <v>434</v>
      </c>
      <c r="C1453" s="108" t="s">
        <v>4381</v>
      </c>
      <c r="D1453" s="123">
        <v>33109</v>
      </c>
      <c r="E1453" s="116" t="s">
        <v>4302</v>
      </c>
      <c r="F1453" s="120" t="s">
        <v>1509</v>
      </c>
      <c r="G1453" s="120" t="s">
        <v>241</v>
      </c>
      <c r="H1453" s="108" t="s">
        <v>238</v>
      </c>
      <c r="I1453" s="108" t="s">
        <v>232</v>
      </c>
      <c r="J1453" s="120" t="s">
        <v>241</v>
      </c>
      <c r="K1453" s="108" t="s">
        <v>238</v>
      </c>
      <c r="L1453" s="108" t="s">
        <v>232</v>
      </c>
      <c r="M1453" s="120" t="s">
        <v>269</v>
      </c>
      <c r="N1453" s="108" t="s">
        <v>905</v>
      </c>
      <c r="O1453" s="108" t="s">
        <v>140</v>
      </c>
      <c r="P1453" s="120" t="s">
        <v>266</v>
      </c>
      <c r="Q1453" s="108" t="s">
        <v>194</v>
      </c>
      <c r="R1453" s="108" t="s">
        <v>324</v>
      </c>
      <c r="S1453" s="120" t="s">
        <v>204</v>
      </c>
      <c r="T1453" s="108" t="s">
        <v>522</v>
      </c>
      <c r="U1453" s="108" t="s">
        <v>324</v>
      </c>
      <c r="V1453" s="120" t="s">
        <v>1058</v>
      </c>
      <c r="W1453" s="108" t="s">
        <v>531</v>
      </c>
      <c r="X1453" s="108" t="s">
        <v>324</v>
      </c>
      <c r="Y1453" s="108" t="s">
        <v>163</v>
      </c>
      <c r="AB1453" s="120"/>
      <c r="AC1453" s="108" t="s">
        <v>258</v>
      </c>
      <c r="AD1453" s="108" t="s">
        <v>215</v>
      </c>
      <c r="AE1453" s="120" t="s">
        <v>241</v>
      </c>
    </row>
    <row r="1454" spans="1:256" s="108" customFormat="1" x14ac:dyDescent="0.2">
      <c r="A1454" s="108" t="s">
        <v>226</v>
      </c>
      <c r="B1454" s="108" t="s">
        <v>330</v>
      </c>
      <c r="C1454" s="108" t="s">
        <v>1061</v>
      </c>
      <c r="D1454" s="123">
        <v>35882</v>
      </c>
      <c r="E1454" s="116" t="s">
        <v>283</v>
      </c>
      <c r="F1454" s="120" t="s">
        <v>677</v>
      </c>
      <c r="G1454" s="120" t="s">
        <v>269</v>
      </c>
      <c r="H1454" s="108" t="s">
        <v>212</v>
      </c>
      <c r="I1454" s="108" t="s">
        <v>324</v>
      </c>
      <c r="J1454" s="120" t="s">
        <v>269</v>
      </c>
      <c r="K1454" s="108" t="s">
        <v>905</v>
      </c>
      <c r="L1454" s="108" t="s">
        <v>324</v>
      </c>
      <c r="M1454" s="120" t="s">
        <v>241</v>
      </c>
      <c r="N1454" s="108" t="s">
        <v>557</v>
      </c>
      <c r="O1454" s="108" t="s">
        <v>324</v>
      </c>
      <c r="P1454" s="120" t="s">
        <v>558</v>
      </c>
      <c r="Q1454" s="108" t="s">
        <v>557</v>
      </c>
      <c r="R1454" s="108" t="s">
        <v>324</v>
      </c>
      <c r="S1454" s="120" t="s">
        <v>558</v>
      </c>
      <c r="V1454" s="120"/>
      <c r="Y1454" s="120"/>
      <c r="AB1454" s="120"/>
      <c r="AE1454" s="120"/>
    </row>
    <row r="1455" spans="1:256" s="108" customFormat="1" x14ac:dyDescent="0.2">
      <c r="C1455" s="108" t="s">
        <v>1901</v>
      </c>
      <c r="D1455" s="123">
        <v>35202</v>
      </c>
      <c r="E1455" s="109" t="s">
        <v>1902</v>
      </c>
      <c r="F1455" s="109" t="s">
        <v>516</v>
      </c>
      <c r="G1455" s="120"/>
      <c r="H1455" s="108" t="s">
        <v>202</v>
      </c>
      <c r="I1455" s="109" t="s">
        <v>118</v>
      </c>
      <c r="J1455" s="109" t="s">
        <v>594</v>
      </c>
      <c r="K1455" s="108" t="s">
        <v>202</v>
      </c>
      <c r="L1455" s="109" t="s">
        <v>118</v>
      </c>
      <c r="M1455" s="109" t="s">
        <v>276</v>
      </c>
      <c r="N1455" s="108" t="s">
        <v>202</v>
      </c>
      <c r="O1455" s="109" t="s">
        <v>118</v>
      </c>
      <c r="P1455" s="109" t="s">
        <v>276</v>
      </c>
      <c r="R1455" s="109"/>
      <c r="S1455" s="109"/>
      <c r="T1455" s="108" t="s">
        <v>202</v>
      </c>
      <c r="U1455" s="109" t="s">
        <v>118</v>
      </c>
      <c r="V1455" s="109" t="s">
        <v>276</v>
      </c>
      <c r="W1455" s="108" t="s">
        <v>202</v>
      </c>
      <c r="X1455" s="109" t="s">
        <v>118</v>
      </c>
      <c r="Y1455" s="109" t="s">
        <v>201</v>
      </c>
      <c r="Z1455" s="108" t="s">
        <v>543</v>
      </c>
      <c r="AA1455" s="109" t="s">
        <v>118</v>
      </c>
      <c r="AB1455" s="109" t="s">
        <v>1904</v>
      </c>
      <c r="AD1455" s="109"/>
      <c r="AE1455" s="109"/>
      <c r="AG1455" s="109"/>
      <c r="AH1455" s="109"/>
      <c r="AJ1455" s="109"/>
      <c r="AK1455" s="109"/>
      <c r="AM1455" s="109"/>
      <c r="AN1455" s="109"/>
      <c r="AP1455" s="109"/>
      <c r="AQ1455" s="109"/>
      <c r="AS1455" s="109"/>
      <c r="AT1455" s="109"/>
      <c r="AV1455" s="109"/>
      <c r="AW1455" s="109"/>
      <c r="AY1455" s="109"/>
      <c r="AZ1455" s="109"/>
      <c r="BB1455" s="109"/>
      <c r="BC1455" s="109"/>
      <c r="BE1455" s="109"/>
      <c r="BF1455" s="109"/>
      <c r="BH1455" s="109"/>
      <c r="BI1455" s="109"/>
      <c r="BK1455" s="109"/>
      <c r="BL1455" s="109"/>
      <c r="BN1455" s="109"/>
      <c r="BO1455" s="109"/>
      <c r="BQ1455" s="123"/>
      <c r="BR1455" s="109"/>
      <c r="BS1455" s="116"/>
      <c r="BU1455" s="120"/>
      <c r="BV1455" s="116"/>
      <c r="BW1455" s="116"/>
      <c r="BX1455" s="125"/>
    </row>
    <row r="1456" spans="1:256" s="108" customFormat="1" x14ac:dyDescent="0.2">
      <c r="A1456" t="s">
        <v>274</v>
      </c>
      <c r="B1456" t="s">
        <v>192</v>
      </c>
      <c r="C1456" s="108" t="s">
        <v>1900</v>
      </c>
      <c r="D1456" s="123">
        <v>35696</v>
      </c>
      <c r="E1456" s="109" t="s">
        <v>191</v>
      </c>
      <c r="F1456" s="120" t="s">
        <v>191</v>
      </c>
      <c r="G1456" s="120" t="s">
        <v>259</v>
      </c>
      <c r="H1456" s="108" t="s">
        <v>274</v>
      </c>
      <c r="I1456" s="108" t="s">
        <v>192</v>
      </c>
      <c r="J1456" s="120" t="s">
        <v>276</v>
      </c>
      <c r="K1456" s="108" t="s">
        <v>274</v>
      </c>
      <c r="L1456" s="108" t="s">
        <v>192</v>
      </c>
      <c r="M1456" s="120" t="s">
        <v>228</v>
      </c>
      <c r="N1456" s="108" t="s">
        <v>274</v>
      </c>
      <c r="O1456" s="108" t="s">
        <v>192</v>
      </c>
      <c r="P1456" s="120" t="s">
        <v>233</v>
      </c>
      <c r="S1456" s="120"/>
      <c r="V1456" s="120"/>
      <c r="Y1456" s="120"/>
      <c r="AB1456" s="120"/>
      <c r="AE1456" s="120"/>
    </row>
    <row r="1457" spans="1:256" s="108" customFormat="1" x14ac:dyDescent="0.2">
      <c r="C1457" s="108" t="s">
        <v>5176</v>
      </c>
      <c r="D1457" s="123">
        <v>34446</v>
      </c>
      <c r="E1457" s="116" t="s">
        <v>5177</v>
      </c>
      <c r="F1457" s="120" t="s">
        <v>5178</v>
      </c>
      <c r="G1457" s="120"/>
      <c r="J1457" s="120"/>
      <c r="K1457" s="108" t="s">
        <v>194</v>
      </c>
      <c r="L1457" s="108" t="s">
        <v>330</v>
      </c>
      <c r="M1457" s="120" t="s">
        <v>259</v>
      </c>
      <c r="N1457" s="108" t="s">
        <v>194</v>
      </c>
      <c r="O1457" s="108" t="s">
        <v>330</v>
      </c>
      <c r="P1457" s="120" t="s">
        <v>259</v>
      </c>
      <c r="Q1457" s="108" t="s">
        <v>194</v>
      </c>
      <c r="R1457" s="108" t="s">
        <v>330</v>
      </c>
      <c r="S1457" s="120" t="s">
        <v>594</v>
      </c>
      <c r="T1457" s="108" t="s">
        <v>194</v>
      </c>
      <c r="U1457" s="108" t="s">
        <v>330</v>
      </c>
      <c r="V1457" s="120" t="s">
        <v>276</v>
      </c>
      <c r="W1457" s="108" t="s">
        <v>194</v>
      </c>
      <c r="X1457" s="108" t="s">
        <v>330</v>
      </c>
      <c r="Y1457" s="120" t="s">
        <v>276</v>
      </c>
      <c r="Z1457" s="108" t="s">
        <v>194</v>
      </c>
      <c r="AA1457" s="108" t="s">
        <v>330</v>
      </c>
      <c r="AB1457" s="120" t="s">
        <v>276</v>
      </c>
      <c r="AC1457" s="108" t="s">
        <v>194</v>
      </c>
      <c r="AD1457" s="108" t="s">
        <v>330</v>
      </c>
      <c r="AE1457" s="120" t="s">
        <v>201</v>
      </c>
      <c r="BY1457" s="124"/>
    </row>
    <row r="1458" spans="1:256" s="108" customFormat="1" x14ac:dyDescent="0.2">
      <c r="A1458" s="108" t="s">
        <v>384</v>
      </c>
      <c r="B1458" s="108" t="s">
        <v>177</v>
      </c>
      <c r="C1458" s="108" t="s">
        <v>834</v>
      </c>
      <c r="D1458" s="123">
        <v>34631</v>
      </c>
      <c r="E1458" s="109" t="s">
        <v>835</v>
      </c>
      <c r="F1458" s="108" t="s">
        <v>5179</v>
      </c>
      <c r="G1458" s="120" t="s">
        <v>831</v>
      </c>
      <c r="H1458" s="108" t="s">
        <v>402</v>
      </c>
      <c r="I1458" s="108" t="s">
        <v>261</v>
      </c>
      <c r="J1458" s="109" t="s">
        <v>393</v>
      </c>
      <c r="K1458" s="108" t="s">
        <v>402</v>
      </c>
      <c r="L1458" s="108" t="s">
        <v>261</v>
      </c>
      <c r="M1458" s="109" t="s">
        <v>167</v>
      </c>
      <c r="N1458" s="108" t="s">
        <v>402</v>
      </c>
      <c r="O1458" s="108" t="s">
        <v>434</v>
      </c>
      <c r="P1458" s="109" t="s">
        <v>167</v>
      </c>
      <c r="Q1458" s="108" t="s">
        <v>386</v>
      </c>
      <c r="R1458" s="108" t="s">
        <v>434</v>
      </c>
      <c r="S1458" s="109" t="s">
        <v>167</v>
      </c>
      <c r="T1458" s="108" t="s">
        <v>402</v>
      </c>
      <c r="U1458" s="108" t="s">
        <v>434</v>
      </c>
      <c r="V1458" s="109" t="s">
        <v>167</v>
      </c>
      <c r="W1458" s="108" t="s">
        <v>386</v>
      </c>
      <c r="X1458" s="108" t="s">
        <v>434</v>
      </c>
      <c r="Y1458" s="109" t="s">
        <v>167</v>
      </c>
      <c r="Z1458" s="108" t="s">
        <v>386</v>
      </c>
      <c r="AA1458" s="108" t="s">
        <v>227</v>
      </c>
      <c r="AB1458" s="109" t="s">
        <v>167</v>
      </c>
      <c r="AC1458" s="108" t="s">
        <v>386</v>
      </c>
      <c r="AD1458" s="108" t="s">
        <v>227</v>
      </c>
      <c r="AE1458" s="109" t="s">
        <v>167</v>
      </c>
      <c r="AF1458" s="108" t="s">
        <v>402</v>
      </c>
      <c r="AG1458" s="108" t="s">
        <v>227</v>
      </c>
      <c r="AH1458" s="109" t="s">
        <v>393</v>
      </c>
    </row>
    <row r="1459" spans="1:256" s="108" customFormat="1" x14ac:dyDescent="0.2">
      <c r="A1459" s="108" t="s">
        <v>313</v>
      </c>
      <c r="B1459" s="108" t="s">
        <v>215</v>
      </c>
      <c r="C1459" s="108" t="s">
        <v>3412</v>
      </c>
      <c r="D1459" s="123">
        <v>34426</v>
      </c>
      <c r="E1459" s="109" t="s">
        <v>3413</v>
      </c>
      <c r="F1459" s="108" t="s">
        <v>654</v>
      </c>
      <c r="G1459" s="120" t="s">
        <v>228</v>
      </c>
      <c r="J1459" s="109"/>
      <c r="K1459" s="108" t="s">
        <v>313</v>
      </c>
      <c r="L1459" s="108" t="s">
        <v>215</v>
      </c>
      <c r="M1459" s="109" t="s">
        <v>314</v>
      </c>
      <c r="N1459" s="108" t="s">
        <v>313</v>
      </c>
      <c r="O1459" s="108" t="s">
        <v>306</v>
      </c>
      <c r="P1459" s="109" t="s">
        <v>201</v>
      </c>
      <c r="Q1459" s="108" t="s">
        <v>315</v>
      </c>
      <c r="R1459" s="108" t="s">
        <v>306</v>
      </c>
      <c r="S1459" s="109" t="s">
        <v>269</v>
      </c>
      <c r="T1459" s="108" t="s">
        <v>315</v>
      </c>
      <c r="U1459" s="108" t="s">
        <v>330</v>
      </c>
      <c r="V1459" s="109" t="s">
        <v>266</v>
      </c>
      <c r="W1459" s="108" t="s">
        <v>315</v>
      </c>
      <c r="X1459" s="108" t="s">
        <v>330</v>
      </c>
      <c r="Y1459" s="109" t="s">
        <v>266</v>
      </c>
      <c r="Z1459" s="108" t="s">
        <v>313</v>
      </c>
      <c r="AA1459" s="108" t="s">
        <v>330</v>
      </c>
      <c r="AB1459" s="109" t="s">
        <v>592</v>
      </c>
      <c r="AC1459" s="108" t="s">
        <v>775</v>
      </c>
      <c r="AD1459" s="108" t="s">
        <v>330</v>
      </c>
      <c r="AE1459" s="109" t="s">
        <v>539</v>
      </c>
      <c r="AF1459" s="108" t="s">
        <v>315</v>
      </c>
      <c r="AG1459" s="108" t="s">
        <v>330</v>
      </c>
      <c r="AH1459" s="109" t="s">
        <v>269</v>
      </c>
    </row>
    <row r="1460" spans="1:256" s="108" customFormat="1" x14ac:dyDescent="0.2">
      <c r="A1460" s="108" t="s">
        <v>1578</v>
      </c>
      <c r="B1460" s="108" t="s">
        <v>170</v>
      </c>
      <c r="C1460" s="108" t="s">
        <v>5180</v>
      </c>
      <c r="D1460" s="123">
        <v>37453</v>
      </c>
      <c r="E1460" s="109" t="s">
        <v>4445</v>
      </c>
      <c r="F1460" s="120"/>
      <c r="G1460" s="120" t="s">
        <v>5181</v>
      </c>
      <c r="J1460" s="120"/>
      <c r="M1460" s="120"/>
      <c r="P1460" s="120"/>
      <c r="S1460" s="120"/>
      <c r="V1460" s="120"/>
      <c r="Y1460" s="120"/>
      <c r="AB1460" s="120"/>
      <c r="AE1460" s="120"/>
    </row>
    <row r="1461" spans="1:256" s="108" customFormat="1" x14ac:dyDescent="0.2">
      <c r="C1461" s="108" t="s">
        <v>1122</v>
      </c>
      <c r="D1461" s="123">
        <v>35786</v>
      </c>
      <c r="E1461" s="116" t="s">
        <v>591</v>
      </c>
      <c r="F1461" s="120" t="s">
        <v>136</v>
      </c>
      <c r="G1461" s="120"/>
      <c r="H1461" s="108" t="s">
        <v>409</v>
      </c>
      <c r="I1461" s="108" t="s">
        <v>140</v>
      </c>
      <c r="J1461" s="120" t="s">
        <v>410</v>
      </c>
      <c r="K1461" s="108" t="s">
        <v>397</v>
      </c>
      <c r="L1461" s="108" t="s">
        <v>140</v>
      </c>
      <c r="M1461" s="120" t="s">
        <v>398</v>
      </c>
      <c r="N1461" s="108" t="s">
        <v>409</v>
      </c>
      <c r="O1461" s="108" t="s">
        <v>434</v>
      </c>
      <c r="P1461" s="120" t="s">
        <v>831</v>
      </c>
      <c r="Q1461" s="108" t="s">
        <v>384</v>
      </c>
      <c r="R1461" s="108" t="s">
        <v>434</v>
      </c>
      <c r="S1461" s="120" t="s">
        <v>389</v>
      </c>
      <c r="T1461" s="108" t="s">
        <v>409</v>
      </c>
      <c r="U1461" s="108" t="s">
        <v>434</v>
      </c>
      <c r="V1461" s="120" t="s">
        <v>433</v>
      </c>
      <c r="W1461" s="108" t="s">
        <v>409</v>
      </c>
      <c r="X1461" s="108" t="s">
        <v>434</v>
      </c>
      <c r="Y1461" s="120" t="s">
        <v>406</v>
      </c>
      <c r="AB1461" s="120"/>
      <c r="AE1461" s="120"/>
    </row>
    <row r="1462" spans="1:256" s="108" customFormat="1" x14ac:dyDescent="0.2">
      <c r="A1462" s="108" t="s">
        <v>212</v>
      </c>
      <c r="B1462" s="108" t="s">
        <v>118</v>
      </c>
      <c r="C1462" s="108" t="s">
        <v>5182</v>
      </c>
      <c r="D1462" s="123">
        <v>37007</v>
      </c>
      <c r="E1462" s="109" t="s">
        <v>4435</v>
      </c>
      <c r="F1462" s="120"/>
      <c r="G1462" s="120" t="s">
        <v>196</v>
      </c>
      <c r="J1462" s="120"/>
      <c r="M1462" s="120"/>
      <c r="P1462" s="120"/>
      <c r="S1462" s="120"/>
      <c r="V1462" s="120"/>
      <c r="Y1462" s="120"/>
      <c r="AB1462" s="120"/>
      <c r="AE1462" s="120"/>
    </row>
    <row r="1463" spans="1:256" s="108" customFormat="1" x14ac:dyDescent="0.2">
      <c r="A1463" s="108" t="s">
        <v>80</v>
      </c>
      <c r="B1463" s="108" t="s">
        <v>330</v>
      </c>
      <c r="C1463" s="108" t="s">
        <v>1850</v>
      </c>
      <c r="D1463" s="123">
        <v>36797</v>
      </c>
      <c r="E1463" s="109" t="s">
        <v>506</v>
      </c>
      <c r="F1463" s="109" t="s">
        <v>506</v>
      </c>
      <c r="G1463" s="120"/>
      <c r="H1463" s="108" t="s">
        <v>80</v>
      </c>
      <c r="I1463" s="108" t="s">
        <v>330</v>
      </c>
      <c r="J1463" s="120"/>
      <c r="M1463" s="120"/>
      <c r="P1463" s="120"/>
      <c r="S1463" s="120"/>
      <c r="V1463" s="120"/>
      <c r="Y1463" s="120"/>
      <c r="AB1463" s="120"/>
      <c r="AE1463" s="120"/>
    </row>
    <row r="1464" spans="1:256" s="108" customFormat="1" x14ac:dyDescent="0.2">
      <c r="A1464" s="108" t="s">
        <v>315</v>
      </c>
      <c r="B1464" s="108" t="s">
        <v>324</v>
      </c>
      <c r="C1464" s="108" t="s">
        <v>5183</v>
      </c>
      <c r="D1464" s="123">
        <v>36714</v>
      </c>
      <c r="E1464" s="109" t="s">
        <v>172</v>
      </c>
      <c r="F1464" s="120"/>
      <c r="G1464" s="120" t="s">
        <v>339</v>
      </c>
      <c r="J1464" s="120"/>
      <c r="M1464" s="120"/>
      <c r="P1464" s="120"/>
      <c r="S1464" s="120"/>
      <c r="V1464" s="120"/>
      <c r="Y1464" s="120"/>
      <c r="AB1464" s="120"/>
      <c r="AE1464" s="120"/>
    </row>
    <row r="1465" spans="1:256" s="108" customFormat="1" x14ac:dyDescent="0.2">
      <c r="A1465" s="108" t="s">
        <v>329</v>
      </c>
      <c r="B1465" s="116" t="s">
        <v>170</v>
      </c>
      <c r="C1465" s="108" t="s">
        <v>1088</v>
      </c>
      <c r="D1465" s="123">
        <v>35769</v>
      </c>
      <c r="E1465" s="109" t="s">
        <v>698</v>
      </c>
      <c r="F1465" s="109"/>
      <c r="G1465" s="120" t="s">
        <v>241</v>
      </c>
      <c r="H1465" s="108" t="s">
        <v>308</v>
      </c>
      <c r="I1465" s="116" t="s">
        <v>170</v>
      </c>
      <c r="J1465" s="120" t="s">
        <v>273</v>
      </c>
      <c r="K1465" s="108" t="s">
        <v>298</v>
      </c>
      <c r="L1465" s="116" t="s">
        <v>170</v>
      </c>
      <c r="M1465" s="120" t="s">
        <v>241</v>
      </c>
      <c r="O1465" s="116"/>
      <c r="P1465" s="120"/>
      <c r="R1465" s="116"/>
      <c r="S1465" s="120"/>
      <c r="U1465" s="116"/>
      <c r="V1465" s="120"/>
      <c r="X1465" s="116"/>
      <c r="Y1465" s="120"/>
      <c r="AA1465" s="116"/>
      <c r="AB1465" s="120"/>
      <c r="AD1465" s="116"/>
      <c r="AE1465" s="120"/>
      <c r="AG1465" s="116"/>
      <c r="AH1465" s="120"/>
      <c r="AJ1465" s="116"/>
      <c r="AK1465" s="120"/>
      <c r="AM1465" s="116"/>
      <c r="AN1465" s="120"/>
    </row>
    <row r="1466" spans="1:256" x14ac:dyDescent="0.2">
      <c r="A1466" s="108" t="s">
        <v>852</v>
      </c>
      <c r="B1466" s="108" t="s">
        <v>118</v>
      </c>
      <c r="C1466" s="108" t="s">
        <v>1484</v>
      </c>
      <c r="D1466" s="123">
        <v>34554</v>
      </c>
      <c r="E1466" s="116" t="s">
        <v>423</v>
      </c>
      <c r="F1466" s="108" t="s">
        <v>1251</v>
      </c>
      <c r="G1466" s="120" t="s">
        <v>141</v>
      </c>
      <c r="H1466" s="108" t="s">
        <v>852</v>
      </c>
      <c r="I1466" s="108" t="s">
        <v>118</v>
      </c>
      <c r="J1466" s="109"/>
      <c r="K1466" s="108" t="s">
        <v>852</v>
      </c>
      <c r="L1466" s="108" t="s">
        <v>118</v>
      </c>
      <c r="M1466" s="109"/>
      <c r="N1466" s="108" t="s">
        <v>852</v>
      </c>
      <c r="O1466" s="108" t="s">
        <v>118</v>
      </c>
      <c r="P1466" s="109"/>
      <c r="Q1466" s="108" t="s">
        <v>4415</v>
      </c>
      <c r="R1466" s="108" t="s">
        <v>118</v>
      </c>
      <c r="S1466" s="109"/>
      <c r="T1466" s="108" t="s">
        <v>501</v>
      </c>
      <c r="U1466" s="108" t="s">
        <v>324</v>
      </c>
      <c r="V1466" s="109"/>
      <c r="W1466" s="108" t="s">
        <v>442</v>
      </c>
      <c r="X1466" s="108" t="s">
        <v>324</v>
      </c>
      <c r="Y1466" s="109"/>
      <c r="Z1466" s="109"/>
      <c r="AA1466" s="108"/>
      <c r="AB1466" s="120"/>
      <c r="AC1466" s="108" t="s">
        <v>442</v>
      </c>
      <c r="AD1466" s="108" t="s">
        <v>275</v>
      </c>
      <c r="AE1466" s="109"/>
      <c r="AF1466" s="108" t="s">
        <v>442</v>
      </c>
      <c r="AG1466" s="108" t="s">
        <v>123</v>
      </c>
      <c r="AH1466" s="109"/>
      <c r="AI1466" s="108"/>
      <c r="AJ1466" s="108"/>
      <c r="AK1466" s="108"/>
      <c r="AL1466" s="108"/>
      <c r="AM1466" s="108"/>
      <c r="AN1466" s="108"/>
      <c r="AO1466" s="108"/>
      <c r="AP1466" s="108"/>
      <c r="AQ1466" s="108"/>
      <c r="AR1466" s="108"/>
      <c r="AS1466" s="108"/>
      <c r="AT1466" s="108"/>
      <c r="AU1466" s="108"/>
      <c r="AV1466" s="108"/>
      <c r="AW1466" s="108"/>
      <c r="AX1466" s="108"/>
      <c r="AY1466" s="108"/>
      <c r="AZ1466" s="108"/>
      <c r="BA1466" s="108"/>
      <c r="BB1466" s="108"/>
      <c r="BC1466" s="108"/>
      <c r="BD1466" s="108"/>
      <c r="BE1466" s="108"/>
      <c r="BF1466" s="108"/>
      <c r="BG1466" s="108"/>
      <c r="BH1466" s="108"/>
      <c r="BI1466" s="108"/>
      <c r="BJ1466" s="108"/>
      <c r="BK1466" s="108"/>
      <c r="BL1466" s="108"/>
      <c r="BM1466" s="108"/>
      <c r="BN1466" s="108"/>
      <c r="BO1466" s="108"/>
      <c r="BP1466" s="108"/>
      <c r="BQ1466" s="108"/>
      <c r="BR1466" s="108"/>
      <c r="BS1466" s="108"/>
      <c r="BT1466" s="108"/>
      <c r="BU1466" s="108"/>
      <c r="BV1466" s="108"/>
      <c r="BW1466" s="108"/>
      <c r="BX1466" s="108"/>
      <c r="BY1466" s="108"/>
      <c r="BZ1466" s="108"/>
      <c r="CA1466" s="108"/>
      <c r="CB1466" s="108"/>
      <c r="CC1466" s="108"/>
      <c r="CD1466" s="108"/>
      <c r="CE1466" s="108"/>
      <c r="CF1466" s="108"/>
      <c r="CG1466" s="108"/>
      <c r="CH1466" s="108"/>
      <c r="CI1466" s="108"/>
      <c r="CJ1466" s="108"/>
      <c r="CK1466" s="108"/>
      <c r="CL1466" s="108"/>
      <c r="CM1466" s="108"/>
      <c r="CN1466" s="108"/>
      <c r="CO1466" s="108"/>
      <c r="CP1466" s="108"/>
      <c r="CQ1466" s="108"/>
      <c r="CR1466" s="108"/>
      <c r="CS1466" s="108"/>
      <c r="CT1466" s="108"/>
      <c r="CU1466" s="108"/>
      <c r="CV1466" s="108"/>
      <c r="CW1466" s="108"/>
      <c r="CX1466" s="108"/>
      <c r="CY1466" s="108"/>
      <c r="CZ1466" s="108"/>
      <c r="DA1466" s="108"/>
      <c r="DB1466" s="108"/>
      <c r="DC1466" s="108"/>
      <c r="DD1466" s="108"/>
      <c r="DE1466" s="108"/>
      <c r="DF1466" s="108"/>
      <c r="DG1466" s="108"/>
      <c r="DH1466" s="108"/>
      <c r="DI1466" s="108"/>
      <c r="DJ1466" s="108"/>
      <c r="DK1466" s="108"/>
      <c r="DL1466" s="108"/>
      <c r="DM1466" s="108"/>
      <c r="DN1466" s="108"/>
      <c r="DO1466" s="108"/>
      <c r="DP1466" s="108"/>
      <c r="DQ1466" s="108"/>
      <c r="DR1466" s="108"/>
      <c r="DS1466" s="108"/>
      <c r="DT1466" s="108"/>
      <c r="DU1466" s="108"/>
      <c r="DV1466" s="108"/>
      <c r="DW1466" s="108"/>
      <c r="DX1466" s="108"/>
      <c r="DY1466" s="108"/>
      <c r="DZ1466" s="108"/>
      <c r="EA1466" s="108"/>
      <c r="EB1466" s="108"/>
      <c r="EC1466" s="108"/>
      <c r="ED1466" s="108"/>
      <c r="EE1466" s="108"/>
      <c r="EF1466" s="108"/>
      <c r="EG1466" s="108"/>
      <c r="EH1466" s="108"/>
      <c r="EI1466" s="108"/>
      <c r="EJ1466" s="108"/>
      <c r="EK1466" s="108"/>
      <c r="EL1466" s="108"/>
      <c r="EM1466" s="108"/>
      <c r="EN1466" s="108"/>
      <c r="EO1466" s="108"/>
      <c r="EP1466" s="108"/>
      <c r="EQ1466" s="108"/>
      <c r="ER1466" s="108"/>
      <c r="ES1466" s="108"/>
      <c r="ET1466" s="108"/>
      <c r="EU1466" s="108"/>
      <c r="EV1466" s="108"/>
      <c r="EW1466" s="108"/>
      <c r="EX1466" s="108"/>
      <c r="EY1466" s="108"/>
      <c r="EZ1466" s="108"/>
      <c r="FA1466" s="108"/>
      <c r="FB1466" s="108"/>
      <c r="FC1466" s="108"/>
      <c r="FD1466" s="108"/>
      <c r="FE1466" s="108"/>
      <c r="FF1466" s="108"/>
      <c r="FG1466" s="108"/>
      <c r="FH1466" s="108"/>
      <c r="FI1466" s="108"/>
      <c r="FJ1466" s="108"/>
      <c r="FK1466" s="108"/>
      <c r="FL1466" s="108"/>
      <c r="FM1466" s="108"/>
      <c r="FN1466" s="108"/>
      <c r="FO1466" s="108"/>
      <c r="FP1466" s="108"/>
      <c r="FQ1466" s="108"/>
      <c r="FR1466" s="108"/>
      <c r="FS1466" s="108"/>
      <c r="FT1466" s="108"/>
      <c r="FU1466" s="108"/>
      <c r="FV1466" s="108"/>
      <c r="FW1466" s="108"/>
      <c r="FX1466" s="108"/>
      <c r="FY1466" s="108"/>
      <c r="FZ1466" s="108"/>
      <c r="GA1466" s="108"/>
      <c r="GB1466" s="108"/>
      <c r="GC1466" s="108"/>
      <c r="GD1466" s="108"/>
      <c r="GE1466" s="108"/>
      <c r="GF1466" s="108"/>
      <c r="GG1466" s="108"/>
      <c r="GH1466" s="108"/>
      <c r="GI1466" s="108"/>
      <c r="GJ1466" s="108"/>
      <c r="GK1466" s="108"/>
      <c r="GL1466" s="108"/>
      <c r="GM1466" s="108"/>
      <c r="GN1466" s="108"/>
      <c r="GO1466" s="108"/>
      <c r="GP1466" s="108"/>
      <c r="GQ1466" s="108"/>
      <c r="GR1466" s="108"/>
      <c r="GS1466" s="108"/>
      <c r="GT1466" s="108"/>
      <c r="GU1466" s="108"/>
      <c r="GV1466" s="108"/>
      <c r="GW1466" s="108"/>
      <c r="GX1466" s="108"/>
      <c r="GY1466" s="108"/>
      <c r="GZ1466" s="108"/>
      <c r="HA1466" s="108"/>
      <c r="HB1466" s="108"/>
      <c r="HC1466" s="108"/>
      <c r="HD1466" s="108"/>
      <c r="HE1466" s="108"/>
      <c r="HF1466" s="108"/>
      <c r="HG1466" s="108"/>
      <c r="HH1466" s="108"/>
      <c r="HI1466" s="108"/>
      <c r="HJ1466" s="108"/>
      <c r="HK1466" s="108"/>
      <c r="HL1466" s="108"/>
      <c r="HM1466" s="108"/>
      <c r="HN1466" s="108"/>
      <c r="HO1466" s="108"/>
      <c r="HP1466" s="108"/>
      <c r="HQ1466" s="108"/>
      <c r="HR1466" s="108"/>
      <c r="HS1466" s="108"/>
      <c r="HT1466" s="108"/>
      <c r="HU1466" s="108"/>
      <c r="HV1466" s="108"/>
      <c r="HW1466" s="108"/>
      <c r="HX1466" s="108"/>
      <c r="HY1466" s="108"/>
      <c r="HZ1466" s="108"/>
      <c r="IA1466" s="108"/>
      <c r="IB1466" s="108"/>
      <c r="IC1466" s="108"/>
      <c r="ID1466" s="108"/>
      <c r="IE1466" s="108"/>
      <c r="IF1466" s="108"/>
      <c r="IG1466" s="108"/>
      <c r="IH1466" s="108"/>
      <c r="II1466" s="108"/>
      <c r="IJ1466" s="108"/>
      <c r="IK1466" s="108"/>
      <c r="IL1466" s="108"/>
      <c r="IM1466" s="108"/>
      <c r="IN1466" s="108"/>
      <c r="IO1466" s="108"/>
      <c r="IP1466" s="108"/>
      <c r="IQ1466" s="108"/>
      <c r="IR1466" s="108"/>
      <c r="IS1466" s="108"/>
      <c r="IT1466" s="108"/>
      <c r="IU1466" s="108"/>
      <c r="IV1466" s="108"/>
    </row>
    <row r="1467" spans="1:256" s="108" customFormat="1" x14ac:dyDescent="0.2">
      <c r="A1467" s="108" t="s">
        <v>313</v>
      </c>
      <c r="B1467" s="108" t="s">
        <v>118</v>
      </c>
      <c r="C1467" s="108" t="s">
        <v>742</v>
      </c>
      <c r="D1467" s="123">
        <v>34516</v>
      </c>
      <c r="E1467" s="109" t="s">
        <v>310</v>
      </c>
      <c r="F1467" s="108" t="s">
        <v>654</v>
      </c>
      <c r="G1467" s="120" t="s">
        <v>576</v>
      </c>
      <c r="H1467" s="108" t="s">
        <v>575</v>
      </c>
      <c r="I1467" s="108" t="s">
        <v>118</v>
      </c>
      <c r="J1467" s="109" t="s">
        <v>249</v>
      </c>
      <c r="K1467" s="108" t="s">
        <v>575</v>
      </c>
      <c r="L1467" s="108" t="s">
        <v>128</v>
      </c>
      <c r="M1467" s="109" t="s">
        <v>233</v>
      </c>
      <c r="N1467" s="108" t="s">
        <v>288</v>
      </c>
      <c r="O1467" s="108" t="s">
        <v>128</v>
      </c>
      <c r="P1467" s="109" t="s">
        <v>744</v>
      </c>
      <c r="Q1467" s="108" t="s">
        <v>313</v>
      </c>
      <c r="R1467" s="108" t="s">
        <v>128</v>
      </c>
      <c r="S1467" s="109" t="s">
        <v>701</v>
      </c>
      <c r="V1467" s="109"/>
      <c r="W1467" s="108" t="s">
        <v>288</v>
      </c>
      <c r="X1467" s="108" t="s">
        <v>215</v>
      </c>
      <c r="Y1467" s="109" t="s">
        <v>593</v>
      </c>
      <c r="Z1467" s="108" t="s">
        <v>305</v>
      </c>
      <c r="AA1467" s="108" t="s">
        <v>215</v>
      </c>
      <c r="AB1467" s="109" t="s">
        <v>745</v>
      </c>
      <c r="AC1467" s="108" t="s">
        <v>284</v>
      </c>
      <c r="AD1467" s="108" t="s">
        <v>215</v>
      </c>
      <c r="AE1467" s="109" t="s">
        <v>233</v>
      </c>
      <c r="AF1467" s="108" t="s">
        <v>746</v>
      </c>
      <c r="AG1467" s="108" t="s">
        <v>215</v>
      </c>
      <c r="AH1467" s="109" t="s">
        <v>747</v>
      </c>
    </row>
    <row r="1468" spans="1:256" s="108" customFormat="1" x14ac:dyDescent="0.2">
      <c r="C1468" s="108" t="s">
        <v>1964</v>
      </c>
      <c r="D1468" s="123">
        <v>36162</v>
      </c>
      <c r="E1468" s="116" t="s">
        <v>1965</v>
      </c>
      <c r="F1468" s="120" t="s">
        <v>149</v>
      </c>
      <c r="G1468" s="120"/>
      <c r="J1468" s="120"/>
      <c r="K1468" s="108" t="s">
        <v>184</v>
      </c>
      <c r="L1468" s="108" t="s">
        <v>93</v>
      </c>
      <c r="M1468" s="120"/>
      <c r="N1468" s="108" t="s">
        <v>852</v>
      </c>
      <c r="O1468" s="108" t="s">
        <v>232</v>
      </c>
      <c r="P1468" s="120"/>
      <c r="Q1468" s="108" t="s">
        <v>501</v>
      </c>
      <c r="R1468" s="108" t="s">
        <v>95</v>
      </c>
      <c r="S1468" s="120"/>
      <c r="T1468" s="108" t="s">
        <v>127</v>
      </c>
      <c r="U1468" s="108" t="s">
        <v>95</v>
      </c>
      <c r="V1468" s="120"/>
      <c r="Y1468" s="120"/>
      <c r="AB1468" s="120"/>
      <c r="AE1468" s="120"/>
    </row>
    <row r="1469" spans="1:256" x14ac:dyDescent="0.2">
      <c r="A1469" s="108" t="s">
        <v>409</v>
      </c>
      <c r="B1469" s="108" t="s">
        <v>134</v>
      </c>
      <c r="C1469" s="108" t="s">
        <v>5184</v>
      </c>
      <c r="D1469" s="123">
        <v>35306</v>
      </c>
      <c r="E1469" s="109" t="s">
        <v>391</v>
      </c>
      <c r="F1469" s="120"/>
      <c r="G1469" s="109" t="s">
        <v>406</v>
      </c>
      <c r="H1469" s="108"/>
      <c r="I1469" s="108"/>
      <c r="J1469" s="109"/>
      <c r="K1469" s="108"/>
      <c r="L1469" s="108"/>
      <c r="M1469" s="109"/>
      <c r="N1469" s="108" t="s">
        <v>397</v>
      </c>
      <c r="O1469" s="108" t="s">
        <v>134</v>
      </c>
      <c r="P1469" s="109" t="s">
        <v>398</v>
      </c>
      <c r="Q1469" s="108" t="s">
        <v>397</v>
      </c>
      <c r="R1469" s="108" t="s">
        <v>134</v>
      </c>
      <c r="S1469" s="109" t="s">
        <v>412</v>
      </c>
      <c r="T1469" s="108" t="s">
        <v>397</v>
      </c>
      <c r="U1469" s="108" t="s">
        <v>134</v>
      </c>
      <c r="V1469" s="120" t="s">
        <v>412</v>
      </c>
      <c r="W1469" s="108" t="s">
        <v>397</v>
      </c>
      <c r="X1469" s="108" t="s">
        <v>134</v>
      </c>
      <c r="Y1469" s="120" t="s">
        <v>398</v>
      </c>
      <c r="Z1469" s="108"/>
      <c r="AA1469" s="108"/>
      <c r="AB1469" s="120"/>
      <c r="AC1469" s="108"/>
      <c r="AD1469" s="108"/>
      <c r="AE1469" s="120"/>
      <c r="AF1469" s="108"/>
      <c r="AG1469" s="108"/>
      <c r="AH1469" s="108"/>
      <c r="AI1469" s="108"/>
      <c r="AJ1469" s="108"/>
      <c r="AK1469" s="108"/>
      <c r="AL1469" s="108"/>
      <c r="AM1469" s="108"/>
      <c r="AN1469" s="108"/>
      <c r="AO1469" s="108"/>
      <c r="AP1469" s="108"/>
      <c r="AQ1469" s="108"/>
      <c r="AR1469" s="108"/>
      <c r="AS1469" s="108"/>
      <c r="AT1469" s="108"/>
      <c r="AU1469" s="108"/>
      <c r="AV1469" s="108"/>
      <c r="AW1469" s="108"/>
      <c r="AX1469" s="108"/>
      <c r="AY1469" s="108"/>
      <c r="AZ1469" s="108"/>
    </row>
    <row r="1470" spans="1:256" s="108" customFormat="1" x14ac:dyDescent="0.2">
      <c r="A1470" s="108" t="s">
        <v>279</v>
      </c>
      <c r="B1470" s="108" t="s">
        <v>432</v>
      </c>
      <c r="C1470" s="108" t="s">
        <v>2517</v>
      </c>
      <c r="D1470" s="123">
        <v>34599</v>
      </c>
      <c r="E1470" s="116" t="s">
        <v>2518</v>
      </c>
      <c r="F1470" s="120" t="s">
        <v>301</v>
      </c>
      <c r="G1470" s="120" t="s">
        <v>945</v>
      </c>
      <c r="H1470" s="108" t="s">
        <v>379</v>
      </c>
      <c r="I1470" s="108" t="s">
        <v>306</v>
      </c>
      <c r="J1470" s="120" t="s">
        <v>382</v>
      </c>
      <c r="K1470" s="108" t="s">
        <v>332</v>
      </c>
      <c r="L1470" s="108" t="s">
        <v>95</v>
      </c>
      <c r="M1470" s="120" t="s">
        <v>2033</v>
      </c>
      <c r="N1470" s="108" t="s">
        <v>332</v>
      </c>
      <c r="O1470" s="108" t="s">
        <v>95</v>
      </c>
      <c r="P1470" s="120" t="s">
        <v>2520</v>
      </c>
      <c r="Q1470" s="108" t="s">
        <v>332</v>
      </c>
      <c r="R1470" s="108" t="s">
        <v>170</v>
      </c>
      <c r="S1470" s="120" t="s">
        <v>2521</v>
      </c>
      <c r="T1470" s="108" t="s">
        <v>808</v>
      </c>
      <c r="U1470" s="108" t="s">
        <v>81</v>
      </c>
      <c r="V1470" s="120" t="s">
        <v>1810</v>
      </c>
      <c r="W1470" s="108" t="s">
        <v>340</v>
      </c>
      <c r="X1470" s="108" t="s">
        <v>81</v>
      </c>
      <c r="Y1470" s="120" t="s">
        <v>632</v>
      </c>
      <c r="Z1470" s="108" t="s">
        <v>332</v>
      </c>
      <c r="AA1470" s="108" t="s">
        <v>81</v>
      </c>
      <c r="AB1470" s="120" t="s">
        <v>615</v>
      </c>
      <c r="AC1470" s="108" t="s">
        <v>2523</v>
      </c>
      <c r="AD1470" s="108" t="s">
        <v>81</v>
      </c>
      <c r="AE1470" s="120" t="s">
        <v>2524</v>
      </c>
    </row>
    <row r="1471" spans="1:256" s="108" customFormat="1" x14ac:dyDescent="0.2">
      <c r="A1471" s="120" t="s">
        <v>284</v>
      </c>
      <c r="B1471" s="120" t="s">
        <v>232</v>
      </c>
      <c r="C1471" s="108" t="s">
        <v>1229</v>
      </c>
      <c r="D1471" s="123">
        <v>36231</v>
      </c>
      <c r="E1471" s="109" t="s">
        <v>477</v>
      </c>
      <c r="F1471" s="120" t="s">
        <v>344</v>
      </c>
      <c r="G1471" s="120" t="s">
        <v>1074</v>
      </c>
      <c r="H1471" s="108" t="s">
        <v>298</v>
      </c>
      <c r="I1471" s="108" t="s">
        <v>232</v>
      </c>
      <c r="J1471" s="120" t="s">
        <v>339</v>
      </c>
      <c r="M1471" s="120"/>
      <c r="P1471" s="120"/>
      <c r="S1471" s="120"/>
      <c r="V1471" s="120"/>
      <c r="Y1471" s="120"/>
      <c r="AB1471" s="120"/>
      <c r="AE1471" s="120"/>
    </row>
    <row r="1472" spans="1:256" x14ac:dyDescent="0.2">
      <c r="A1472" s="108"/>
      <c r="B1472" s="108"/>
      <c r="C1472" s="108" t="s">
        <v>5185</v>
      </c>
      <c r="D1472" s="123">
        <v>33807</v>
      </c>
      <c r="E1472" s="109" t="s">
        <v>551</v>
      </c>
      <c r="F1472" s="120" t="s">
        <v>415</v>
      </c>
      <c r="G1472" s="120"/>
      <c r="H1472" s="108"/>
      <c r="I1472" s="108"/>
      <c r="J1472" s="120"/>
      <c r="K1472" s="108" t="s">
        <v>258</v>
      </c>
      <c r="L1472" s="108" t="s">
        <v>232</v>
      </c>
      <c r="M1472" s="120" t="s">
        <v>241</v>
      </c>
      <c r="N1472" s="108" t="s">
        <v>202</v>
      </c>
      <c r="O1472" s="108" t="s">
        <v>232</v>
      </c>
      <c r="P1472" s="120" t="s">
        <v>273</v>
      </c>
      <c r="Q1472" s="108" t="s">
        <v>258</v>
      </c>
      <c r="R1472" s="108" t="s">
        <v>192</v>
      </c>
      <c r="S1472" s="109" t="s">
        <v>241</v>
      </c>
      <c r="T1472" s="108" t="s">
        <v>226</v>
      </c>
      <c r="U1472" s="108" t="s">
        <v>170</v>
      </c>
      <c r="V1472" s="109" t="s">
        <v>203</v>
      </c>
      <c r="W1472" s="108" t="s">
        <v>1505</v>
      </c>
      <c r="X1472" s="108" t="s">
        <v>170</v>
      </c>
      <c r="Y1472" s="109" t="s">
        <v>1661</v>
      </c>
      <c r="Z1472" s="108" t="s">
        <v>258</v>
      </c>
      <c r="AA1472" s="108" t="s">
        <v>227</v>
      </c>
      <c r="AB1472" s="109" t="s">
        <v>241</v>
      </c>
      <c r="AC1472" s="108" t="s">
        <v>258</v>
      </c>
      <c r="AD1472" s="108" t="s">
        <v>227</v>
      </c>
      <c r="AE1472" s="109" t="s">
        <v>241</v>
      </c>
      <c r="AF1472" s="108" t="s">
        <v>258</v>
      </c>
      <c r="AG1472" s="108" t="s">
        <v>227</v>
      </c>
      <c r="AH1472" s="109" t="s">
        <v>241</v>
      </c>
      <c r="AI1472" s="108"/>
      <c r="AJ1472" s="108"/>
      <c r="AK1472" s="108"/>
      <c r="AL1472" s="108"/>
      <c r="AM1472" s="108"/>
      <c r="AN1472" s="108"/>
      <c r="AO1472" s="108"/>
      <c r="AP1472" s="108"/>
      <c r="AQ1472" s="108"/>
      <c r="AR1472" s="108"/>
      <c r="AS1472" s="108"/>
      <c r="AT1472" s="108"/>
      <c r="AU1472" s="108"/>
      <c r="AV1472" s="108"/>
      <c r="AW1472" s="108"/>
      <c r="AX1472" s="108"/>
      <c r="AY1472" s="108"/>
      <c r="AZ1472" s="108"/>
      <c r="BB1472" s="36"/>
      <c r="BC1472" s="36"/>
      <c r="BE1472" s="36"/>
      <c r="BF1472" s="36"/>
      <c r="BH1472" s="36"/>
      <c r="BI1472" s="36"/>
      <c r="BK1472" s="36"/>
      <c r="BL1472" s="36"/>
      <c r="BN1472" s="36"/>
      <c r="BO1472" s="36"/>
      <c r="BQ1472" s="40"/>
      <c r="BR1472" s="36"/>
      <c r="BS1472" s="9"/>
      <c r="BU1472" s="8"/>
      <c r="BV1472" s="9"/>
      <c r="BW1472" s="9"/>
      <c r="BX1472" s="126"/>
      <c r="BY1472" s="108"/>
      <c r="BZ1472" s="108"/>
      <c r="CA1472" s="108"/>
      <c r="CB1472" s="108"/>
      <c r="CC1472" s="108"/>
      <c r="CD1472" s="108"/>
      <c r="CE1472" s="108"/>
      <c r="CF1472" s="108"/>
      <c r="CG1472" s="108"/>
      <c r="CH1472" s="108"/>
      <c r="CI1472" s="108"/>
      <c r="CJ1472" s="108"/>
      <c r="CK1472" s="108"/>
      <c r="CL1472" s="108"/>
      <c r="CM1472" s="108"/>
      <c r="CN1472" s="108"/>
      <c r="CO1472" s="108"/>
      <c r="CP1472" s="108"/>
      <c r="CQ1472" s="108"/>
      <c r="CR1472" s="108"/>
      <c r="CS1472" s="108"/>
      <c r="CT1472" s="108"/>
      <c r="CU1472" s="108"/>
      <c r="CV1472" s="108"/>
      <c r="CW1472" s="108"/>
      <c r="CX1472" s="108"/>
      <c r="CY1472" s="108"/>
      <c r="CZ1472" s="108"/>
      <c r="DA1472" s="108"/>
      <c r="DB1472" s="108"/>
      <c r="DC1472" s="108"/>
      <c r="DD1472" s="108"/>
      <c r="DE1472" s="108"/>
      <c r="DF1472" s="108"/>
      <c r="DG1472" s="108"/>
      <c r="DH1472" s="108"/>
      <c r="DI1472" s="108"/>
      <c r="DJ1472" s="108"/>
      <c r="DK1472" s="108"/>
      <c r="DL1472" s="108"/>
      <c r="DM1472" s="108"/>
      <c r="DN1472" s="108"/>
      <c r="DO1472" s="108"/>
      <c r="DP1472" s="108"/>
      <c r="DQ1472" s="108"/>
      <c r="DR1472" s="108"/>
      <c r="DS1472" s="108"/>
      <c r="DT1472" s="108"/>
      <c r="DU1472" s="108"/>
      <c r="DV1472" s="108"/>
      <c r="DW1472" s="108"/>
      <c r="DX1472" s="108"/>
      <c r="DY1472" s="108"/>
      <c r="DZ1472" s="108"/>
      <c r="EA1472" s="108"/>
      <c r="EB1472" s="108"/>
      <c r="EC1472" s="108"/>
      <c r="ED1472" s="108"/>
      <c r="EE1472" s="108"/>
      <c r="EF1472" s="108"/>
      <c r="EG1472" s="108"/>
      <c r="EH1472" s="108"/>
      <c r="EI1472" s="108"/>
      <c r="EJ1472" s="108"/>
      <c r="EK1472" s="108"/>
      <c r="EL1472" s="108"/>
      <c r="EM1472" s="108"/>
      <c r="EN1472" s="108"/>
      <c r="EO1472" s="108"/>
      <c r="EP1472" s="108"/>
      <c r="EQ1472" s="108"/>
      <c r="ER1472" s="108"/>
      <c r="ES1472" s="108"/>
      <c r="ET1472" s="108"/>
      <c r="EU1472" s="108"/>
      <c r="EV1472" s="108"/>
      <c r="EW1472" s="108"/>
      <c r="EX1472" s="108"/>
      <c r="EY1472" s="108"/>
      <c r="EZ1472" s="108"/>
      <c r="FA1472" s="108"/>
      <c r="FB1472" s="108"/>
      <c r="FC1472" s="108"/>
      <c r="FD1472" s="108"/>
      <c r="FE1472" s="108"/>
      <c r="FF1472" s="108"/>
      <c r="FG1472" s="108"/>
      <c r="FH1472" s="108"/>
      <c r="FI1472" s="108"/>
      <c r="FJ1472" s="108"/>
      <c r="FK1472" s="108"/>
      <c r="FL1472" s="108"/>
      <c r="FM1472" s="108"/>
      <c r="FN1472" s="108"/>
      <c r="FO1472" s="108"/>
      <c r="FP1472" s="108"/>
      <c r="FQ1472" s="108"/>
      <c r="FR1472" s="108"/>
      <c r="FS1472" s="108"/>
      <c r="FT1472" s="108"/>
      <c r="FU1472" s="108"/>
      <c r="FV1472" s="108"/>
      <c r="FW1472" s="108"/>
      <c r="FX1472" s="108"/>
      <c r="FY1472" s="108"/>
      <c r="FZ1472" s="108"/>
      <c r="GA1472" s="108"/>
      <c r="GB1472" s="108"/>
      <c r="GC1472" s="108"/>
      <c r="GD1472" s="108"/>
      <c r="GE1472" s="108"/>
      <c r="GF1472" s="108"/>
      <c r="GG1472" s="108"/>
      <c r="GH1472" s="108"/>
      <c r="GI1472" s="108"/>
      <c r="GJ1472" s="108"/>
      <c r="GK1472" s="108"/>
      <c r="GL1472" s="108"/>
      <c r="GM1472" s="108"/>
      <c r="GN1472" s="108"/>
      <c r="GO1472" s="108"/>
      <c r="GP1472" s="108"/>
      <c r="GQ1472" s="108"/>
      <c r="GR1472" s="108"/>
      <c r="GS1472" s="108"/>
      <c r="GT1472" s="108"/>
      <c r="GU1472" s="108"/>
      <c r="GV1472" s="108"/>
      <c r="GW1472" s="108"/>
      <c r="GX1472" s="108"/>
      <c r="GY1472" s="108"/>
      <c r="GZ1472" s="108"/>
      <c r="HA1472" s="108"/>
      <c r="HB1472" s="108"/>
      <c r="HC1472" s="108"/>
      <c r="HD1472" s="108"/>
      <c r="HE1472" s="108"/>
      <c r="HF1472" s="108"/>
      <c r="HG1472" s="108"/>
      <c r="HH1472" s="108"/>
      <c r="HI1472" s="108"/>
      <c r="HJ1472" s="108"/>
      <c r="HK1472" s="108"/>
      <c r="HL1472" s="108"/>
      <c r="HM1472" s="108"/>
      <c r="HN1472" s="108"/>
      <c r="HO1472" s="108"/>
      <c r="HP1472" s="108"/>
      <c r="HQ1472" s="108"/>
      <c r="HR1472" s="108"/>
      <c r="HS1472" s="108"/>
      <c r="HT1472" s="108"/>
      <c r="HU1472" s="108"/>
      <c r="HV1472" s="108"/>
      <c r="HW1472" s="108"/>
      <c r="HX1472" s="108"/>
      <c r="HY1472" s="108"/>
      <c r="HZ1472" s="108"/>
      <c r="IA1472" s="108"/>
      <c r="IB1472" s="108"/>
      <c r="IC1472" s="108"/>
      <c r="ID1472" s="108"/>
      <c r="IE1472" s="108"/>
      <c r="IF1472" s="108"/>
      <c r="IG1472" s="108"/>
      <c r="IH1472" s="108"/>
      <c r="II1472" s="108"/>
      <c r="IJ1472" s="108"/>
      <c r="IK1472" s="108"/>
      <c r="IL1472" s="108"/>
      <c r="IM1472" s="108"/>
      <c r="IN1472" s="108"/>
      <c r="IO1472" s="108"/>
      <c r="IP1472" s="108"/>
      <c r="IQ1472" s="108"/>
      <c r="IR1472" s="108"/>
      <c r="IS1472" s="108"/>
      <c r="IT1472" s="108"/>
      <c r="IU1472" s="108"/>
      <c r="IV1472" s="108"/>
    </row>
    <row r="1473" spans="1:256" x14ac:dyDescent="0.2">
      <c r="A1473" s="108" t="s">
        <v>402</v>
      </c>
      <c r="B1473" s="108" t="s">
        <v>118</v>
      </c>
      <c r="C1473" s="108" t="s">
        <v>3110</v>
      </c>
      <c r="D1473" s="123">
        <v>35380</v>
      </c>
      <c r="E1473" s="109" t="s">
        <v>428</v>
      </c>
      <c r="F1473" s="109" t="s">
        <v>230</v>
      </c>
      <c r="G1473" s="120" t="s">
        <v>141</v>
      </c>
      <c r="H1473" s="108" t="s">
        <v>402</v>
      </c>
      <c r="I1473" s="109" t="s">
        <v>306</v>
      </c>
      <c r="J1473" s="109" t="s">
        <v>393</v>
      </c>
      <c r="K1473" s="108" t="s">
        <v>402</v>
      </c>
      <c r="L1473" s="109" t="s">
        <v>306</v>
      </c>
      <c r="M1473" s="109" t="s">
        <v>393</v>
      </c>
      <c r="N1473" s="108" t="s">
        <v>402</v>
      </c>
      <c r="O1473" s="109" t="s">
        <v>306</v>
      </c>
      <c r="P1473" s="109" t="s">
        <v>393</v>
      </c>
      <c r="Q1473" s="108" t="s">
        <v>402</v>
      </c>
      <c r="R1473" s="109" t="s">
        <v>316</v>
      </c>
      <c r="S1473" s="109" t="s">
        <v>393</v>
      </c>
      <c r="T1473" s="108" t="s">
        <v>5186</v>
      </c>
      <c r="U1473" s="109" t="s">
        <v>316</v>
      </c>
      <c r="V1473" s="109" t="s">
        <v>141</v>
      </c>
      <c r="W1473" s="108" t="s">
        <v>397</v>
      </c>
      <c r="X1473" s="109" t="s">
        <v>207</v>
      </c>
      <c r="Y1473" s="109" t="s">
        <v>398</v>
      </c>
      <c r="Z1473" s="108" t="s">
        <v>1584</v>
      </c>
      <c r="AA1473" s="109" t="s">
        <v>207</v>
      </c>
      <c r="AB1473" s="109" t="s">
        <v>412</v>
      </c>
      <c r="AC1473" s="108"/>
      <c r="AD1473" s="109"/>
      <c r="AE1473" s="109"/>
      <c r="AF1473" s="108"/>
      <c r="AG1473" s="109"/>
      <c r="AH1473" s="109"/>
      <c r="AI1473" s="108"/>
      <c r="AJ1473" s="109"/>
      <c r="AK1473" s="109"/>
      <c r="AL1473" s="108"/>
      <c r="AM1473" s="109"/>
      <c r="AN1473" s="109"/>
      <c r="AO1473" s="108"/>
      <c r="AP1473" s="109"/>
      <c r="AQ1473" s="109"/>
      <c r="AR1473" s="108"/>
      <c r="AS1473" s="109"/>
      <c r="AT1473" s="109"/>
      <c r="AU1473" s="108"/>
      <c r="AV1473" s="109"/>
      <c r="AW1473" s="109"/>
      <c r="AX1473" s="108"/>
      <c r="AY1473" s="109"/>
      <c r="AZ1473" s="109"/>
      <c r="BA1473" s="108"/>
      <c r="BB1473" s="108"/>
      <c r="BC1473" s="108"/>
      <c r="BD1473" s="108"/>
      <c r="BE1473" s="108"/>
      <c r="BF1473" s="108"/>
      <c r="BG1473" s="108"/>
      <c r="BH1473" s="108"/>
      <c r="BI1473" s="108"/>
      <c r="BJ1473" s="108"/>
      <c r="BK1473" s="108"/>
      <c r="BL1473" s="108"/>
      <c r="BM1473" s="108"/>
      <c r="BN1473" s="108"/>
      <c r="BO1473" s="108"/>
      <c r="BP1473" s="108"/>
      <c r="BQ1473" s="108"/>
      <c r="BR1473" s="108"/>
      <c r="BS1473" s="108"/>
      <c r="BT1473" s="108"/>
      <c r="BU1473" s="108"/>
      <c r="BV1473" s="108"/>
      <c r="BW1473" s="108"/>
      <c r="BX1473" s="108"/>
      <c r="BY1473" s="108"/>
      <c r="BZ1473" s="108"/>
      <c r="CA1473" s="108"/>
      <c r="CB1473" s="108"/>
      <c r="CC1473" s="108"/>
      <c r="CD1473" s="108"/>
      <c r="CE1473" s="108"/>
      <c r="CF1473" s="108"/>
      <c r="CG1473" s="108"/>
      <c r="CH1473" s="108"/>
      <c r="CI1473" s="108"/>
      <c r="CJ1473" s="108"/>
      <c r="CK1473" s="108"/>
      <c r="CL1473" s="108"/>
      <c r="CM1473" s="108"/>
      <c r="CN1473" s="108"/>
      <c r="CO1473" s="108"/>
      <c r="CP1473" s="108"/>
      <c r="CQ1473" s="108"/>
      <c r="CR1473" s="108"/>
      <c r="CS1473" s="108"/>
      <c r="CT1473" s="108"/>
      <c r="CU1473" s="108"/>
      <c r="CV1473" s="108"/>
      <c r="CW1473" s="108"/>
      <c r="CX1473" s="108"/>
      <c r="CY1473" s="108"/>
      <c r="CZ1473" s="108"/>
      <c r="DA1473" s="108"/>
      <c r="DB1473" s="108"/>
      <c r="DC1473" s="108"/>
      <c r="DD1473" s="108"/>
      <c r="DE1473" s="108"/>
      <c r="DF1473" s="108"/>
      <c r="DG1473" s="108"/>
      <c r="DH1473" s="108"/>
      <c r="DI1473" s="108"/>
      <c r="DJ1473" s="108"/>
      <c r="DK1473" s="108"/>
      <c r="DL1473" s="108"/>
      <c r="DM1473" s="108"/>
      <c r="DN1473" s="108"/>
      <c r="DO1473" s="108"/>
      <c r="DP1473" s="108"/>
      <c r="DQ1473" s="108"/>
      <c r="DR1473" s="108"/>
      <c r="DS1473" s="108"/>
      <c r="DT1473" s="108"/>
      <c r="DU1473" s="108"/>
      <c r="DV1473" s="108"/>
      <c r="DW1473" s="108"/>
      <c r="DX1473" s="108"/>
      <c r="DY1473" s="108"/>
      <c r="DZ1473" s="108"/>
      <c r="EA1473" s="108"/>
      <c r="EB1473" s="108"/>
      <c r="EC1473" s="108"/>
      <c r="ED1473" s="108"/>
      <c r="EE1473" s="108"/>
      <c r="EF1473" s="108"/>
      <c r="EG1473" s="108"/>
      <c r="EH1473" s="108"/>
      <c r="EI1473" s="108"/>
      <c r="EJ1473" s="108"/>
      <c r="EK1473" s="108"/>
      <c r="EL1473" s="108"/>
      <c r="EM1473" s="108"/>
      <c r="EN1473" s="108"/>
      <c r="EO1473" s="108"/>
      <c r="EP1473" s="108"/>
      <c r="EQ1473" s="108"/>
      <c r="ER1473" s="108"/>
      <c r="ES1473" s="108"/>
      <c r="ET1473" s="108"/>
      <c r="EU1473" s="108"/>
      <c r="EV1473" s="108"/>
      <c r="EW1473" s="108"/>
      <c r="EX1473" s="108"/>
      <c r="EY1473" s="108"/>
      <c r="EZ1473" s="108"/>
      <c r="FA1473" s="108"/>
      <c r="FB1473" s="108"/>
      <c r="FC1473" s="108"/>
      <c r="FD1473" s="108"/>
      <c r="FE1473" s="108"/>
      <c r="FF1473" s="108"/>
      <c r="FG1473" s="108"/>
      <c r="FH1473" s="108"/>
      <c r="FI1473" s="108"/>
      <c r="FJ1473" s="108"/>
      <c r="FK1473" s="108"/>
      <c r="FL1473" s="108"/>
      <c r="FM1473" s="108"/>
      <c r="FN1473" s="108"/>
      <c r="FO1473" s="108"/>
      <c r="FP1473" s="108"/>
      <c r="FQ1473" s="108"/>
      <c r="FR1473" s="108"/>
      <c r="FS1473" s="108"/>
      <c r="FT1473" s="108"/>
      <c r="FU1473" s="108"/>
      <c r="FV1473" s="108"/>
      <c r="FW1473" s="108"/>
      <c r="FX1473" s="108"/>
      <c r="FY1473" s="108"/>
      <c r="FZ1473" s="108"/>
      <c r="GA1473" s="108"/>
      <c r="GB1473" s="108"/>
      <c r="GC1473" s="108"/>
      <c r="GD1473" s="108"/>
      <c r="GE1473" s="108"/>
      <c r="GF1473" s="108"/>
      <c r="GG1473" s="108"/>
      <c r="GH1473" s="108"/>
      <c r="GI1473" s="108"/>
      <c r="GJ1473" s="108"/>
      <c r="GK1473" s="108"/>
      <c r="GL1473" s="108"/>
      <c r="GM1473" s="108"/>
      <c r="GN1473" s="108"/>
      <c r="GO1473" s="108"/>
      <c r="GP1473" s="108"/>
      <c r="GQ1473" s="108"/>
      <c r="GR1473" s="108"/>
      <c r="GS1473" s="108"/>
      <c r="GT1473" s="108"/>
      <c r="GU1473" s="108"/>
      <c r="GV1473" s="108"/>
      <c r="GW1473" s="108"/>
      <c r="GX1473" s="108"/>
      <c r="GY1473" s="108"/>
      <c r="GZ1473" s="108"/>
      <c r="HA1473" s="108"/>
      <c r="HB1473" s="108"/>
      <c r="HC1473" s="108"/>
      <c r="HD1473" s="108"/>
      <c r="HE1473" s="108"/>
      <c r="HF1473" s="108"/>
      <c r="HG1473" s="108"/>
      <c r="HH1473" s="108"/>
      <c r="HI1473" s="108"/>
      <c r="HJ1473" s="108"/>
      <c r="HK1473" s="108"/>
      <c r="HL1473" s="108"/>
      <c r="HM1473" s="108"/>
      <c r="HN1473" s="108"/>
      <c r="HO1473" s="108"/>
      <c r="HP1473" s="108"/>
      <c r="HQ1473" s="108"/>
      <c r="HR1473" s="108"/>
      <c r="HS1473" s="108"/>
      <c r="HT1473" s="108"/>
      <c r="HU1473" s="108"/>
      <c r="HV1473" s="108"/>
      <c r="HW1473" s="108"/>
      <c r="HX1473" s="108"/>
      <c r="HY1473" s="108"/>
      <c r="HZ1473" s="108"/>
      <c r="IA1473" s="108"/>
      <c r="IB1473" s="108"/>
      <c r="IC1473" s="108"/>
      <c r="ID1473" s="108"/>
      <c r="IE1473" s="108"/>
      <c r="IF1473" s="108"/>
      <c r="IG1473" s="108"/>
      <c r="IH1473" s="108"/>
      <c r="II1473" s="108"/>
      <c r="IJ1473" s="108"/>
      <c r="IK1473" s="108"/>
      <c r="IL1473" s="108"/>
      <c r="IM1473" s="108"/>
      <c r="IN1473" s="108"/>
      <c r="IO1473" s="108"/>
      <c r="IP1473" s="108"/>
      <c r="IQ1473" s="108"/>
      <c r="IR1473" s="108"/>
      <c r="IS1473" s="108"/>
      <c r="IT1473" s="108"/>
      <c r="IU1473" s="108"/>
      <c r="IV1473" s="108"/>
    </row>
    <row r="1474" spans="1:256" s="108" customFormat="1" x14ac:dyDescent="0.2">
      <c r="A1474" s="108" t="s">
        <v>315</v>
      </c>
      <c r="B1474" s="108" t="s">
        <v>316</v>
      </c>
      <c r="C1474" s="108" t="s">
        <v>3821</v>
      </c>
      <c r="D1474" s="123">
        <v>34319</v>
      </c>
      <c r="E1474" s="109" t="s">
        <v>654</v>
      </c>
      <c r="F1474" s="108" t="s">
        <v>536</v>
      </c>
      <c r="G1474" s="120" t="s">
        <v>203</v>
      </c>
      <c r="H1474" s="108" t="s">
        <v>284</v>
      </c>
      <c r="I1474" s="108" t="s">
        <v>316</v>
      </c>
      <c r="J1474" s="109" t="s">
        <v>228</v>
      </c>
      <c r="K1474" s="108" t="s">
        <v>288</v>
      </c>
      <c r="L1474" s="108" t="s">
        <v>316</v>
      </c>
      <c r="M1474" s="109" t="s">
        <v>234</v>
      </c>
      <c r="N1474" s="108" t="s">
        <v>308</v>
      </c>
      <c r="O1474" s="108" t="s">
        <v>185</v>
      </c>
      <c r="P1474" s="109" t="s">
        <v>203</v>
      </c>
      <c r="Q1474" s="108" t="s">
        <v>313</v>
      </c>
      <c r="R1474" s="108" t="s">
        <v>396</v>
      </c>
      <c r="S1474" s="109" t="s">
        <v>248</v>
      </c>
      <c r="T1474" s="108" t="s">
        <v>313</v>
      </c>
      <c r="U1474" s="108" t="s">
        <v>316</v>
      </c>
      <c r="V1474" s="109" t="s">
        <v>259</v>
      </c>
      <c r="W1474" s="108" t="s">
        <v>313</v>
      </c>
      <c r="X1474" s="108" t="s">
        <v>316</v>
      </c>
      <c r="Y1474" s="109" t="s">
        <v>203</v>
      </c>
      <c r="Z1474" s="108" t="s">
        <v>313</v>
      </c>
      <c r="AA1474" s="108" t="s">
        <v>316</v>
      </c>
      <c r="AB1474" s="109" t="s">
        <v>2622</v>
      </c>
      <c r="AC1474" s="108" t="s">
        <v>313</v>
      </c>
      <c r="AD1474" s="108" t="s">
        <v>316</v>
      </c>
      <c r="AE1474" s="109" t="s">
        <v>203</v>
      </c>
      <c r="AF1474" s="108" t="s">
        <v>315</v>
      </c>
      <c r="AG1474" s="108" t="s">
        <v>316</v>
      </c>
      <c r="AH1474" s="109" t="s">
        <v>754</v>
      </c>
    </row>
    <row r="1475" spans="1:256" s="108" customFormat="1" x14ac:dyDescent="0.2">
      <c r="A1475" s="108" t="s">
        <v>147</v>
      </c>
      <c r="B1475" s="108" t="s">
        <v>185</v>
      </c>
      <c r="C1475" s="108" t="s">
        <v>2366</v>
      </c>
      <c r="D1475" s="123">
        <v>36644</v>
      </c>
      <c r="E1475" s="109" t="s">
        <v>268</v>
      </c>
      <c r="F1475" s="109" t="s">
        <v>268</v>
      </c>
      <c r="G1475" s="120"/>
      <c r="H1475" s="108" t="s">
        <v>2697</v>
      </c>
      <c r="I1475" s="116" t="s">
        <v>185</v>
      </c>
      <c r="J1475" s="120"/>
      <c r="K1475" s="108" t="s">
        <v>1186</v>
      </c>
      <c r="L1475" s="116" t="s">
        <v>185</v>
      </c>
      <c r="M1475" s="120"/>
      <c r="O1475" s="116"/>
      <c r="P1475" s="120"/>
      <c r="R1475" s="116"/>
      <c r="S1475" s="120"/>
      <c r="U1475" s="116"/>
      <c r="V1475" s="120"/>
      <c r="X1475" s="116"/>
      <c r="Y1475" s="120"/>
      <c r="AA1475" s="116"/>
      <c r="AB1475" s="120"/>
      <c r="AD1475" s="116"/>
      <c r="AE1475" s="120"/>
      <c r="AG1475" s="116"/>
      <c r="AH1475" s="120"/>
      <c r="AJ1475" s="116"/>
      <c r="AK1475" s="120"/>
      <c r="AM1475" s="116"/>
      <c r="AN1475" s="120"/>
      <c r="BY1475" s="128"/>
    </row>
    <row r="1476" spans="1:256" s="108" customFormat="1" x14ac:dyDescent="0.2">
      <c r="A1476" s="108" t="s">
        <v>397</v>
      </c>
      <c r="B1476" s="108" t="s">
        <v>215</v>
      </c>
      <c r="C1476" s="108" t="s">
        <v>5187</v>
      </c>
      <c r="D1476" s="123">
        <v>37650</v>
      </c>
      <c r="E1476" s="109" t="s">
        <v>4503</v>
      </c>
      <c r="F1476" s="120"/>
      <c r="G1476" s="120" t="s">
        <v>412</v>
      </c>
      <c r="J1476" s="120"/>
      <c r="M1476" s="120"/>
      <c r="P1476" s="120"/>
      <c r="S1476" s="120"/>
      <c r="V1476" s="120"/>
      <c r="Y1476" s="120"/>
      <c r="AB1476" s="120"/>
      <c r="AE1476" s="120"/>
    </row>
    <row r="1477" spans="1:256" s="108" customFormat="1" x14ac:dyDescent="0.2">
      <c r="A1477" s="108" t="s">
        <v>397</v>
      </c>
      <c r="B1477" s="116" t="s">
        <v>324</v>
      </c>
      <c r="C1477" s="108" t="s">
        <v>5188</v>
      </c>
      <c r="D1477" s="123">
        <v>36745</v>
      </c>
      <c r="E1477" s="109" t="s">
        <v>348</v>
      </c>
      <c r="F1477" s="109"/>
      <c r="G1477" s="120" t="s">
        <v>398</v>
      </c>
      <c r="I1477" s="116"/>
      <c r="J1477" s="120"/>
      <c r="K1477" s="108" t="s">
        <v>397</v>
      </c>
      <c r="L1477" s="116" t="s">
        <v>316</v>
      </c>
      <c r="M1477" s="120" t="s">
        <v>398</v>
      </c>
      <c r="O1477" s="116"/>
      <c r="P1477" s="120"/>
      <c r="R1477" s="116"/>
      <c r="S1477" s="120"/>
      <c r="U1477" s="116"/>
      <c r="V1477" s="120"/>
      <c r="X1477" s="116"/>
      <c r="Y1477" s="120"/>
      <c r="AA1477" s="116"/>
      <c r="AB1477" s="120"/>
      <c r="AD1477" s="116"/>
      <c r="AE1477" s="120"/>
      <c r="AG1477" s="116"/>
      <c r="AH1477" s="120"/>
      <c r="AJ1477" s="116"/>
      <c r="AK1477" s="120"/>
      <c r="AM1477" s="116"/>
      <c r="AN1477" s="120"/>
    </row>
    <row r="1478" spans="1:256" s="108" customFormat="1" x14ac:dyDescent="0.2">
      <c r="A1478" s="108" t="s">
        <v>340</v>
      </c>
      <c r="B1478" s="108" t="s">
        <v>434</v>
      </c>
      <c r="C1478" s="108" t="s">
        <v>2301</v>
      </c>
      <c r="D1478" s="123">
        <v>34590</v>
      </c>
      <c r="E1478" s="116" t="s">
        <v>121</v>
      </c>
      <c r="F1478" s="120" t="s">
        <v>498</v>
      </c>
      <c r="G1478" s="120" t="s">
        <v>341</v>
      </c>
      <c r="J1478" s="120"/>
      <c r="K1478" s="108" t="s">
        <v>340</v>
      </c>
      <c r="L1478" s="108" t="s">
        <v>434</v>
      </c>
      <c r="M1478" s="120" t="s">
        <v>341</v>
      </c>
      <c r="N1478" s="108" t="s">
        <v>367</v>
      </c>
      <c r="O1478" s="108" t="s">
        <v>242</v>
      </c>
      <c r="P1478" s="120" t="s">
        <v>341</v>
      </c>
      <c r="Q1478" s="108" t="s">
        <v>419</v>
      </c>
      <c r="R1478" s="108" t="s">
        <v>434</v>
      </c>
      <c r="S1478" s="120" t="s">
        <v>945</v>
      </c>
      <c r="T1478" s="108" t="s">
        <v>345</v>
      </c>
      <c r="U1478" s="108" t="s">
        <v>434</v>
      </c>
      <c r="V1478" s="120" t="s">
        <v>804</v>
      </c>
      <c r="W1478" s="108" t="s">
        <v>345</v>
      </c>
      <c r="X1478" s="108" t="s">
        <v>434</v>
      </c>
      <c r="Y1478" s="120" t="s">
        <v>341</v>
      </c>
      <c r="AB1478" s="120"/>
      <c r="AE1478" s="120"/>
    </row>
    <row r="1479" spans="1:256" x14ac:dyDescent="0.2">
      <c r="A1479" s="120" t="s">
        <v>445</v>
      </c>
      <c r="B1479" s="120" t="s">
        <v>128</v>
      </c>
      <c r="C1479" s="108" t="s">
        <v>2214</v>
      </c>
      <c r="D1479" s="123">
        <v>36049</v>
      </c>
      <c r="E1479" s="109" t="s">
        <v>172</v>
      </c>
      <c r="F1479" s="120" t="s">
        <v>719</v>
      </c>
      <c r="G1479" s="120"/>
      <c r="H1479" s="108" t="s">
        <v>445</v>
      </c>
      <c r="I1479" s="108" t="s">
        <v>128</v>
      </c>
      <c r="J1479" s="120"/>
      <c r="K1479" s="108"/>
      <c r="L1479" s="108"/>
      <c r="M1479" s="120"/>
      <c r="N1479" s="108"/>
      <c r="O1479" s="108"/>
      <c r="P1479" s="120"/>
      <c r="Q1479" s="108"/>
      <c r="R1479" s="108"/>
      <c r="S1479" s="120"/>
      <c r="T1479" s="108"/>
      <c r="U1479" s="108"/>
      <c r="V1479" s="120"/>
      <c r="W1479" s="108"/>
      <c r="X1479" s="108"/>
      <c r="Y1479" s="120"/>
      <c r="Z1479" s="108"/>
      <c r="AA1479" s="108"/>
      <c r="AB1479" s="120"/>
      <c r="AC1479" s="108"/>
      <c r="AD1479" s="108"/>
      <c r="AE1479" s="120"/>
      <c r="AF1479" s="108"/>
      <c r="AG1479" s="108"/>
      <c r="AH1479" s="108"/>
      <c r="AI1479" s="108"/>
      <c r="AJ1479" s="108"/>
      <c r="AK1479" s="108"/>
      <c r="AL1479" s="108"/>
      <c r="AM1479" s="108"/>
      <c r="AN1479" s="108"/>
      <c r="AO1479" s="108"/>
      <c r="AP1479" s="108"/>
      <c r="AQ1479" s="108"/>
      <c r="AR1479" s="108"/>
      <c r="AS1479" s="108"/>
      <c r="AT1479" s="108"/>
      <c r="AU1479" s="108"/>
      <c r="AV1479" s="108"/>
      <c r="AW1479" s="108"/>
      <c r="AX1479" s="108"/>
      <c r="AY1479" s="108"/>
      <c r="AZ1479" s="108"/>
      <c r="BA1479" s="108"/>
      <c r="BB1479" s="108"/>
      <c r="BC1479" s="108"/>
      <c r="BD1479" s="108"/>
      <c r="BE1479" s="108"/>
      <c r="BF1479" s="108"/>
      <c r="BG1479" s="108"/>
      <c r="BH1479" s="108"/>
      <c r="BI1479" s="108"/>
      <c r="BJ1479" s="108"/>
      <c r="BK1479" s="108"/>
      <c r="BL1479" s="108"/>
      <c r="BM1479" s="108"/>
      <c r="BN1479" s="108"/>
      <c r="BO1479" s="108"/>
      <c r="BP1479" s="108"/>
      <c r="BQ1479" s="108"/>
      <c r="BR1479" s="108"/>
      <c r="BS1479" s="108"/>
      <c r="BT1479" s="108"/>
      <c r="BU1479" s="108"/>
      <c r="BV1479" s="108"/>
      <c r="BW1479" s="108"/>
      <c r="BX1479" s="108"/>
      <c r="BY1479" s="108"/>
      <c r="BZ1479" s="108"/>
      <c r="CA1479" s="108"/>
      <c r="CB1479" s="108"/>
      <c r="CC1479" s="108"/>
      <c r="CD1479" s="108"/>
      <c r="CE1479" s="108"/>
      <c r="CF1479" s="108"/>
      <c r="CG1479" s="108"/>
      <c r="CH1479" s="108"/>
      <c r="CI1479" s="108"/>
      <c r="CJ1479" s="108"/>
      <c r="CK1479" s="108"/>
      <c r="CL1479" s="108"/>
      <c r="CM1479" s="108"/>
      <c r="CN1479" s="108"/>
      <c r="CO1479" s="108"/>
      <c r="CP1479" s="108"/>
      <c r="CQ1479" s="108"/>
      <c r="CR1479" s="108"/>
      <c r="CS1479" s="108"/>
      <c r="CT1479" s="108"/>
      <c r="CU1479" s="108"/>
      <c r="CV1479" s="108"/>
      <c r="CW1479" s="108"/>
      <c r="CX1479" s="108"/>
      <c r="CY1479" s="108"/>
      <c r="CZ1479" s="108"/>
      <c r="DA1479" s="108"/>
      <c r="DB1479" s="108"/>
      <c r="DC1479" s="108"/>
      <c r="DD1479" s="108"/>
      <c r="DE1479" s="108"/>
      <c r="DF1479" s="108"/>
      <c r="DG1479" s="108"/>
      <c r="DH1479" s="108"/>
      <c r="DI1479" s="108"/>
      <c r="DJ1479" s="108"/>
      <c r="DK1479" s="108"/>
      <c r="DL1479" s="108"/>
      <c r="DM1479" s="108"/>
      <c r="DN1479" s="108"/>
      <c r="DO1479" s="108"/>
      <c r="DP1479" s="108"/>
      <c r="DQ1479" s="108"/>
      <c r="DR1479" s="108"/>
      <c r="DS1479" s="108"/>
      <c r="DT1479" s="108"/>
      <c r="DU1479" s="108"/>
      <c r="DV1479" s="108"/>
      <c r="DW1479" s="108"/>
      <c r="DX1479" s="108"/>
      <c r="DY1479" s="108"/>
      <c r="DZ1479" s="108"/>
      <c r="EA1479" s="108"/>
      <c r="EB1479" s="108"/>
      <c r="EC1479" s="108"/>
      <c r="ED1479" s="108"/>
      <c r="EE1479" s="108"/>
      <c r="EF1479" s="108"/>
      <c r="EG1479" s="108"/>
      <c r="EH1479" s="108"/>
      <c r="EI1479" s="108"/>
      <c r="EJ1479" s="108"/>
      <c r="EK1479" s="108"/>
      <c r="EL1479" s="108"/>
      <c r="EM1479" s="108"/>
      <c r="EN1479" s="108"/>
      <c r="EO1479" s="108"/>
      <c r="EP1479" s="108"/>
      <c r="EQ1479" s="108"/>
      <c r="ER1479" s="108"/>
      <c r="ES1479" s="108"/>
      <c r="ET1479" s="108"/>
      <c r="EU1479" s="108"/>
      <c r="EV1479" s="108"/>
      <c r="EW1479" s="108"/>
      <c r="EX1479" s="108"/>
      <c r="EY1479" s="108"/>
      <c r="EZ1479" s="108"/>
      <c r="FA1479" s="108"/>
      <c r="FB1479" s="108"/>
      <c r="FC1479" s="108"/>
      <c r="FD1479" s="108"/>
      <c r="FE1479" s="108"/>
      <c r="FF1479" s="108"/>
      <c r="FG1479" s="108"/>
      <c r="FH1479" s="108"/>
      <c r="FI1479" s="108"/>
      <c r="FJ1479" s="108"/>
      <c r="FK1479" s="108"/>
      <c r="FL1479" s="108"/>
      <c r="FM1479" s="108"/>
      <c r="FN1479" s="108"/>
      <c r="FO1479" s="108"/>
      <c r="FP1479" s="108"/>
      <c r="FQ1479" s="108"/>
      <c r="FR1479" s="108"/>
      <c r="FS1479" s="108"/>
      <c r="FT1479" s="108"/>
      <c r="FU1479" s="108"/>
      <c r="FV1479" s="108"/>
      <c r="FW1479" s="108"/>
      <c r="FX1479" s="108"/>
      <c r="FY1479" s="108"/>
      <c r="FZ1479" s="108"/>
      <c r="GA1479" s="108"/>
      <c r="GB1479" s="108"/>
      <c r="GC1479" s="108"/>
      <c r="GD1479" s="108"/>
      <c r="GE1479" s="108"/>
      <c r="GF1479" s="108"/>
      <c r="GG1479" s="108"/>
      <c r="GH1479" s="108"/>
      <c r="GI1479" s="108"/>
      <c r="GJ1479" s="108"/>
      <c r="GK1479" s="108"/>
      <c r="GL1479" s="108"/>
      <c r="GM1479" s="108"/>
      <c r="GN1479" s="108"/>
      <c r="GO1479" s="108"/>
      <c r="GP1479" s="108"/>
      <c r="GQ1479" s="108"/>
      <c r="GR1479" s="108"/>
      <c r="GS1479" s="108"/>
      <c r="GT1479" s="108"/>
      <c r="GU1479" s="108"/>
      <c r="GV1479" s="108"/>
      <c r="GW1479" s="108"/>
      <c r="GX1479" s="108"/>
      <c r="GY1479" s="108"/>
      <c r="GZ1479" s="108"/>
      <c r="HA1479" s="108"/>
      <c r="HB1479" s="108"/>
      <c r="HC1479" s="108"/>
      <c r="HD1479" s="108"/>
      <c r="HE1479" s="108"/>
      <c r="HF1479" s="108"/>
      <c r="HG1479" s="108"/>
      <c r="HH1479" s="108"/>
      <c r="HI1479" s="108"/>
      <c r="HJ1479" s="108"/>
      <c r="HK1479" s="108"/>
      <c r="HL1479" s="108"/>
      <c r="HM1479" s="108"/>
      <c r="HN1479" s="108"/>
      <c r="HO1479" s="108"/>
      <c r="HP1479" s="108"/>
      <c r="HQ1479" s="108"/>
      <c r="HR1479" s="108"/>
      <c r="HS1479" s="108"/>
      <c r="HT1479" s="108"/>
      <c r="HU1479" s="108"/>
      <c r="HV1479" s="108"/>
      <c r="HW1479" s="108"/>
      <c r="HX1479" s="108"/>
      <c r="HY1479" s="108"/>
      <c r="HZ1479" s="108"/>
      <c r="IA1479" s="108"/>
      <c r="IB1479" s="108"/>
      <c r="IC1479" s="108"/>
      <c r="ID1479" s="108"/>
      <c r="IE1479" s="108"/>
      <c r="IF1479" s="108"/>
      <c r="IG1479" s="108"/>
      <c r="IH1479" s="108"/>
      <c r="II1479" s="108"/>
      <c r="IJ1479" s="108"/>
      <c r="IK1479" s="108"/>
      <c r="IL1479" s="108"/>
      <c r="IM1479" s="108"/>
      <c r="IN1479" s="108"/>
      <c r="IO1479" s="108"/>
      <c r="IP1479" s="108"/>
      <c r="IQ1479" s="108"/>
      <c r="IR1479" s="108"/>
      <c r="IS1479" s="108"/>
      <c r="IT1479" s="108"/>
      <c r="IU1479" s="108"/>
      <c r="IV1479" s="108"/>
    </row>
    <row r="1480" spans="1:256" s="108" customFormat="1" x14ac:dyDescent="0.2">
      <c r="A1480" s="120" t="s">
        <v>450</v>
      </c>
      <c r="B1480" s="120" t="s">
        <v>232</v>
      </c>
      <c r="C1480" s="108" t="s">
        <v>2313</v>
      </c>
      <c r="D1480" s="123">
        <v>36900</v>
      </c>
      <c r="E1480" s="109" t="s">
        <v>719</v>
      </c>
      <c r="F1480" s="109" t="s">
        <v>719</v>
      </c>
      <c r="G1480" s="120"/>
      <c r="H1480" s="108" t="s">
        <v>450</v>
      </c>
      <c r="I1480" s="108" t="s">
        <v>232</v>
      </c>
      <c r="J1480" s="120"/>
      <c r="M1480" s="120"/>
      <c r="P1480" s="120"/>
      <c r="S1480" s="120"/>
      <c r="V1480" s="120"/>
      <c r="Y1480" s="120"/>
      <c r="AB1480" s="120"/>
      <c r="AE1480" s="120"/>
    </row>
    <row r="1481" spans="1:256" x14ac:dyDescent="0.2">
      <c r="A1481" s="108" t="s">
        <v>409</v>
      </c>
      <c r="B1481" s="108" t="s">
        <v>330</v>
      </c>
      <c r="C1481" s="108" t="s">
        <v>2872</v>
      </c>
      <c r="D1481" s="123">
        <v>35476</v>
      </c>
      <c r="E1481" s="109" t="s">
        <v>361</v>
      </c>
      <c r="F1481" s="109" t="s">
        <v>516</v>
      </c>
      <c r="G1481" s="120" t="s">
        <v>389</v>
      </c>
      <c r="H1481" s="108" t="s">
        <v>409</v>
      </c>
      <c r="I1481" s="109" t="s">
        <v>396</v>
      </c>
      <c r="J1481" s="109" t="s">
        <v>629</v>
      </c>
      <c r="K1481" s="108" t="s">
        <v>409</v>
      </c>
      <c r="L1481" s="109" t="s">
        <v>396</v>
      </c>
      <c r="M1481" s="109" t="s">
        <v>406</v>
      </c>
      <c r="N1481" s="108" t="s">
        <v>409</v>
      </c>
      <c r="O1481" s="109" t="s">
        <v>396</v>
      </c>
      <c r="P1481" s="109" t="s">
        <v>408</v>
      </c>
      <c r="Q1481" s="108" t="s">
        <v>384</v>
      </c>
      <c r="R1481" s="109" t="s">
        <v>215</v>
      </c>
      <c r="S1481" s="109" t="s">
        <v>412</v>
      </c>
      <c r="T1481" s="108" t="s">
        <v>409</v>
      </c>
      <c r="U1481" s="109" t="s">
        <v>215</v>
      </c>
      <c r="V1481" s="109" t="s">
        <v>433</v>
      </c>
      <c r="W1481" s="108" t="s">
        <v>409</v>
      </c>
      <c r="X1481" s="109" t="s">
        <v>215</v>
      </c>
      <c r="Y1481" s="109" t="s">
        <v>408</v>
      </c>
      <c r="Z1481" s="108" t="s">
        <v>384</v>
      </c>
      <c r="AA1481" s="109" t="s">
        <v>215</v>
      </c>
      <c r="AB1481" s="109" t="s">
        <v>629</v>
      </c>
      <c r="AC1481" s="108"/>
      <c r="AD1481" s="109"/>
      <c r="AE1481" s="109"/>
      <c r="AF1481" s="108"/>
      <c r="AG1481" s="109"/>
      <c r="AH1481" s="109"/>
      <c r="AI1481" s="108"/>
      <c r="AJ1481" s="109"/>
      <c r="AK1481" s="109"/>
      <c r="AL1481" s="108"/>
      <c r="AM1481" s="109"/>
      <c r="AN1481" s="109"/>
      <c r="AO1481" s="108"/>
      <c r="AP1481" s="109"/>
      <c r="AQ1481" s="109"/>
      <c r="AR1481" s="108"/>
      <c r="AS1481" s="109"/>
      <c r="AT1481" s="109"/>
      <c r="AU1481" s="108"/>
      <c r="AV1481" s="109"/>
      <c r="AW1481" s="109"/>
      <c r="AX1481" s="108"/>
      <c r="AY1481" s="109"/>
      <c r="AZ1481" s="109"/>
      <c r="BA1481" s="108"/>
      <c r="BB1481" s="108"/>
      <c r="BC1481" s="108"/>
      <c r="BD1481" s="108"/>
      <c r="BE1481" s="108"/>
      <c r="BF1481" s="108"/>
      <c r="BG1481" s="108"/>
      <c r="BH1481" s="108"/>
      <c r="BI1481" s="108"/>
      <c r="BJ1481" s="108"/>
      <c r="BK1481" s="108"/>
      <c r="BL1481" s="108"/>
      <c r="BM1481" s="108"/>
      <c r="BN1481" s="108"/>
      <c r="BO1481" s="108"/>
      <c r="BP1481" s="108"/>
      <c r="BQ1481" s="108"/>
      <c r="BR1481" s="108"/>
      <c r="BS1481" s="108"/>
      <c r="BT1481" s="108"/>
      <c r="BU1481" s="108"/>
      <c r="BV1481" s="108"/>
      <c r="BW1481" s="108"/>
      <c r="BX1481" s="108"/>
      <c r="BY1481" s="108"/>
      <c r="BZ1481" s="108"/>
      <c r="CA1481" s="108"/>
      <c r="CB1481" s="108"/>
      <c r="CC1481" s="108"/>
      <c r="CD1481" s="108"/>
      <c r="CE1481" s="108"/>
      <c r="CF1481" s="108"/>
      <c r="CG1481" s="108"/>
      <c r="CH1481" s="108"/>
      <c r="CI1481" s="108"/>
      <c r="CJ1481" s="108"/>
      <c r="CK1481" s="108"/>
      <c r="CL1481" s="108"/>
      <c r="CM1481" s="108"/>
      <c r="CN1481" s="108"/>
      <c r="CO1481" s="108"/>
      <c r="CP1481" s="108"/>
      <c r="CQ1481" s="108"/>
      <c r="CR1481" s="108"/>
      <c r="CS1481" s="108"/>
      <c r="CT1481" s="108"/>
      <c r="CU1481" s="108"/>
      <c r="CV1481" s="108"/>
      <c r="CW1481" s="108"/>
      <c r="CX1481" s="108"/>
      <c r="CY1481" s="108"/>
      <c r="CZ1481" s="108"/>
      <c r="DA1481" s="108"/>
      <c r="DB1481" s="108"/>
      <c r="DC1481" s="108"/>
      <c r="DD1481" s="108"/>
      <c r="DE1481" s="108"/>
      <c r="DF1481" s="108"/>
      <c r="DG1481" s="108"/>
      <c r="DH1481" s="108"/>
      <c r="DI1481" s="108"/>
      <c r="DJ1481" s="108"/>
      <c r="DK1481" s="108"/>
      <c r="DL1481" s="108"/>
      <c r="DM1481" s="108"/>
      <c r="DN1481" s="108"/>
      <c r="DO1481" s="108"/>
      <c r="DP1481" s="108"/>
      <c r="DQ1481" s="108"/>
      <c r="DR1481" s="108"/>
      <c r="DS1481" s="108"/>
      <c r="DT1481" s="108"/>
      <c r="DU1481" s="108"/>
      <c r="DV1481" s="108"/>
      <c r="DW1481" s="108"/>
      <c r="DX1481" s="108"/>
      <c r="DY1481" s="108"/>
      <c r="DZ1481" s="108"/>
      <c r="EA1481" s="108"/>
      <c r="EB1481" s="108"/>
      <c r="EC1481" s="108"/>
      <c r="ED1481" s="108"/>
      <c r="EE1481" s="108"/>
      <c r="EF1481" s="108"/>
      <c r="EG1481" s="108"/>
      <c r="EH1481" s="108"/>
      <c r="EI1481" s="108"/>
      <c r="EJ1481" s="108"/>
      <c r="EK1481" s="108"/>
      <c r="EL1481" s="108"/>
      <c r="EM1481" s="108"/>
      <c r="EN1481" s="108"/>
      <c r="EO1481" s="108"/>
      <c r="EP1481" s="108"/>
      <c r="EQ1481" s="108"/>
      <c r="ER1481" s="108"/>
      <c r="ES1481" s="108"/>
      <c r="ET1481" s="108"/>
      <c r="EU1481" s="108"/>
      <c r="EV1481" s="108"/>
      <c r="EW1481" s="108"/>
      <c r="EX1481" s="108"/>
      <c r="EY1481" s="108"/>
      <c r="EZ1481" s="108"/>
      <c r="FA1481" s="108"/>
      <c r="FB1481" s="108"/>
      <c r="FC1481" s="108"/>
      <c r="FD1481" s="108"/>
      <c r="FE1481" s="108"/>
      <c r="FF1481" s="108"/>
      <c r="FG1481" s="108"/>
      <c r="FH1481" s="108"/>
      <c r="FI1481" s="108"/>
      <c r="FJ1481" s="108"/>
      <c r="FK1481" s="108"/>
      <c r="FL1481" s="108"/>
      <c r="FM1481" s="108"/>
      <c r="FN1481" s="108"/>
      <c r="FO1481" s="108"/>
      <c r="FP1481" s="108"/>
      <c r="FQ1481" s="108"/>
      <c r="FR1481" s="108"/>
      <c r="FS1481" s="108"/>
      <c r="FT1481" s="108"/>
      <c r="FU1481" s="108"/>
      <c r="FV1481" s="108"/>
      <c r="FW1481" s="108"/>
      <c r="FX1481" s="108"/>
      <c r="FY1481" s="108"/>
      <c r="FZ1481" s="108"/>
      <c r="GA1481" s="108"/>
      <c r="GB1481" s="108"/>
      <c r="GC1481" s="108"/>
      <c r="GD1481" s="108"/>
      <c r="GE1481" s="108"/>
      <c r="GF1481" s="108"/>
      <c r="GG1481" s="108"/>
      <c r="GH1481" s="108"/>
      <c r="GI1481" s="108"/>
      <c r="GJ1481" s="108"/>
      <c r="GK1481" s="108"/>
      <c r="GL1481" s="108"/>
      <c r="GM1481" s="108"/>
      <c r="GN1481" s="108"/>
      <c r="GO1481" s="108"/>
      <c r="GP1481" s="108"/>
      <c r="GQ1481" s="108"/>
      <c r="GR1481" s="108"/>
      <c r="GS1481" s="108"/>
      <c r="GT1481" s="108"/>
      <c r="GU1481" s="108"/>
      <c r="GV1481" s="108"/>
      <c r="GW1481" s="108"/>
      <c r="GX1481" s="108"/>
      <c r="GY1481" s="108"/>
      <c r="GZ1481" s="108"/>
      <c r="HA1481" s="108"/>
      <c r="HB1481" s="108"/>
      <c r="HC1481" s="108"/>
      <c r="HD1481" s="108"/>
      <c r="HE1481" s="108"/>
      <c r="HF1481" s="108"/>
      <c r="HG1481" s="108"/>
      <c r="HH1481" s="108"/>
      <c r="HI1481" s="108"/>
      <c r="HJ1481" s="108"/>
      <c r="HK1481" s="108"/>
      <c r="HL1481" s="108"/>
      <c r="HM1481" s="108"/>
      <c r="HN1481" s="108"/>
      <c r="HO1481" s="108"/>
      <c r="HP1481" s="108"/>
      <c r="HQ1481" s="108"/>
      <c r="HR1481" s="108"/>
      <c r="HS1481" s="108"/>
      <c r="HT1481" s="108"/>
      <c r="HU1481" s="108"/>
      <c r="HV1481" s="108"/>
      <c r="HW1481" s="108"/>
      <c r="HX1481" s="108"/>
      <c r="HY1481" s="108"/>
      <c r="HZ1481" s="108"/>
      <c r="IA1481" s="108"/>
      <c r="IB1481" s="108"/>
      <c r="IC1481" s="108"/>
      <c r="ID1481" s="108"/>
      <c r="IE1481" s="108"/>
      <c r="IF1481" s="108"/>
      <c r="IG1481" s="108"/>
      <c r="IH1481" s="108"/>
      <c r="II1481" s="108"/>
      <c r="IJ1481" s="108"/>
      <c r="IK1481" s="108"/>
      <c r="IL1481" s="108"/>
      <c r="IM1481" s="108"/>
      <c r="IN1481" s="108"/>
      <c r="IO1481" s="108"/>
      <c r="IP1481" s="108"/>
      <c r="IQ1481" s="108"/>
      <c r="IR1481" s="108"/>
      <c r="IS1481" s="108"/>
      <c r="IT1481" s="108"/>
      <c r="IU1481" s="108"/>
      <c r="IV1481" s="108"/>
    </row>
    <row r="1482" spans="1:256" x14ac:dyDescent="0.2">
      <c r="A1482" s="108" t="s">
        <v>168</v>
      </c>
      <c r="B1482" s="108" t="s">
        <v>81</v>
      </c>
      <c r="C1482" s="108" t="s">
        <v>3157</v>
      </c>
      <c r="D1482" s="123">
        <v>37151</v>
      </c>
      <c r="E1482" s="109" t="s">
        <v>144</v>
      </c>
      <c r="F1482" s="120" t="s">
        <v>344</v>
      </c>
      <c r="G1482" s="120" t="s">
        <v>183</v>
      </c>
      <c r="H1482" s="108" t="s">
        <v>162</v>
      </c>
      <c r="I1482" s="108" t="s">
        <v>81</v>
      </c>
      <c r="J1482" s="120" t="s">
        <v>5189</v>
      </c>
      <c r="K1482" s="108"/>
      <c r="L1482" s="108"/>
      <c r="M1482" s="120"/>
      <c r="N1482" s="108"/>
      <c r="O1482" s="108"/>
      <c r="P1482" s="120"/>
      <c r="Q1482" s="108"/>
      <c r="R1482" s="108"/>
      <c r="S1482" s="120"/>
      <c r="T1482" s="108"/>
      <c r="U1482" s="108"/>
      <c r="V1482" s="120"/>
      <c r="W1482" s="108"/>
      <c r="X1482" s="108"/>
      <c r="Y1482" s="120"/>
      <c r="Z1482" s="108"/>
      <c r="AA1482" s="108"/>
      <c r="AB1482" s="120"/>
      <c r="AC1482" s="108"/>
      <c r="AD1482" s="108"/>
      <c r="AE1482" s="120"/>
      <c r="AF1482" s="108"/>
      <c r="AG1482" s="108"/>
      <c r="AH1482" s="108"/>
      <c r="AI1482" s="108"/>
      <c r="AJ1482" s="108"/>
      <c r="AK1482" s="108"/>
      <c r="AL1482" s="108"/>
      <c r="AM1482" s="108"/>
      <c r="AN1482" s="108"/>
      <c r="AO1482" s="108"/>
      <c r="AP1482" s="108"/>
      <c r="AQ1482" s="108"/>
      <c r="AR1482" s="108"/>
      <c r="AS1482" s="108"/>
      <c r="AT1482" s="108"/>
      <c r="AU1482" s="108"/>
      <c r="AV1482" s="108"/>
      <c r="AW1482" s="108"/>
      <c r="AX1482" s="108"/>
      <c r="AY1482" s="108"/>
      <c r="AZ1482" s="108"/>
      <c r="BA1482" s="108"/>
      <c r="BB1482" s="108"/>
      <c r="BC1482" s="108"/>
      <c r="BD1482" s="108"/>
      <c r="BE1482" s="108"/>
      <c r="BF1482" s="108"/>
      <c r="BG1482" s="108"/>
      <c r="BH1482" s="108"/>
      <c r="BI1482" s="108"/>
      <c r="BJ1482" s="108"/>
      <c r="BK1482" s="108"/>
      <c r="BL1482" s="108"/>
      <c r="BM1482" s="108"/>
      <c r="BN1482" s="108"/>
      <c r="BO1482" s="108"/>
      <c r="BP1482" s="108"/>
      <c r="BQ1482" s="108"/>
      <c r="BR1482" s="108"/>
      <c r="BS1482" s="108"/>
      <c r="BT1482" s="108"/>
      <c r="BU1482" s="108"/>
      <c r="BV1482" s="108"/>
      <c r="BW1482" s="108"/>
      <c r="BX1482" s="108"/>
      <c r="BY1482" s="108"/>
      <c r="BZ1482" s="108"/>
      <c r="CA1482" s="108"/>
      <c r="CB1482" s="108"/>
      <c r="CC1482" s="108"/>
      <c r="CD1482" s="108"/>
      <c r="CE1482" s="108"/>
      <c r="CF1482" s="108"/>
      <c r="CG1482" s="108"/>
      <c r="CH1482" s="108"/>
      <c r="CI1482" s="108"/>
      <c r="CJ1482" s="108"/>
      <c r="CK1482" s="108"/>
      <c r="CL1482" s="108"/>
      <c r="CM1482" s="108"/>
      <c r="CN1482" s="108"/>
      <c r="CO1482" s="108"/>
      <c r="CP1482" s="108"/>
      <c r="CQ1482" s="108"/>
      <c r="CR1482" s="108"/>
      <c r="CS1482" s="108"/>
      <c r="CT1482" s="108"/>
      <c r="CU1482" s="108"/>
      <c r="CV1482" s="108"/>
      <c r="CW1482" s="108"/>
      <c r="CX1482" s="108"/>
      <c r="CY1482" s="108"/>
      <c r="CZ1482" s="108"/>
      <c r="DA1482" s="108"/>
      <c r="DB1482" s="108"/>
      <c r="DC1482" s="108"/>
      <c r="DD1482" s="108"/>
      <c r="DE1482" s="108"/>
      <c r="DF1482" s="108"/>
      <c r="DG1482" s="108"/>
      <c r="DH1482" s="108"/>
      <c r="DI1482" s="108"/>
      <c r="DJ1482" s="108"/>
      <c r="DK1482" s="108"/>
      <c r="DL1482" s="108"/>
      <c r="DM1482" s="108"/>
      <c r="DN1482" s="108"/>
      <c r="DO1482" s="108"/>
      <c r="DP1482" s="108"/>
      <c r="DQ1482" s="108"/>
      <c r="DR1482" s="108"/>
      <c r="DS1482" s="108"/>
      <c r="DT1482" s="108"/>
      <c r="DU1482" s="108"/>
      <c r="DV1482" s="108"/>
      <c r="DW1482" s="108"/>
      <c r="DX1482" s="108"/>
      <c r="DY1482" s="108"/>
      <c r="DZ1482" s="108"/>
      <c r="EA1482" s="108"/>
      <c r="EB1482" s="108"/>
      <c r="EC1482" s="108"/>
      <c r="ED1482" s="108"/>
      <c r="EE1482" s="108"/>
      <c r="EF1482" s="108"/>
      <c r="EG1482" s="108"/>
      <c r="EH1482" s="108"/>
      <c r="EI1482" s="108"/>
      <c r="EJ1482" s="108"/>
      <c r="EK1482" s="108"/>
      <c r="EL1482" s="108"/>
      <c r="EM1482" s="108"/>
      <c r="EN1482" s="108"/>
      <c r="EO1482" s="108"/>
      <c r="EP1482" s="108"/>
      <c r="EQ1482" s="108"/>
      <c r="ER1482" s="108"/>
      <c r="ES1482" s="108"/>
      <c r="ET1482" s="108"/>
      <c r="EU1482" s="108"/>
      <c r="EV1482" s="108"/>
      <c r="EW1482" s="108"/>
      <c r="EX1482" s="108"/>
      <c r="EY1482" s="108"/>
      <c r="EZ1482" s="108"/>
      <c r="FA1482" s="108"/>
      <c r="FB1482" s="108"/>
      <c r="FC1482" s="108"/>
      <c r="FD1482" s="108"/>
      <c r="FE1482" s="108"/>
      <c r="FF1482" s="108"/>
      <c r="FG1482" s="108"/>
      <c r="FH1482" s="108"/>
      <c r="FI1482" s="108"/>
      <c r="FJ1482" s="108"/>
      <c r="FK1482" s="108"/>
      <c r="FL1482" s="108"/>
      <c r="FM1482" s="108"/>
      <c r="FN1482" s="108"/>
      <c r="FO1482" s="108"/>
      <c r="FP1482" s="108"/>
      <c r="FQ1482" s="108"/>
      <c r="FR1482" s="108"/>
      <c r="FS1482" s="108"/>
      <c r="FT1482" s="108"/>
      <c r="FU1482" s="108"/>
      <c r="FV1482" s="108"/>
      <c r="FW1482" s="108"/>
      <c r="FX1482" s="108"/>
      <c r="FY1482" s="108"/>
      <c r="FZ1482" s="108"/>
      <c r="GA1482" s="108"/>
      <c r="GB1482" s="108"/>
      <c r="GC1482" s="108"/>
      <c r="GD1482" s="108"/>
      <c r="GE1482" s="108"/>
      <c r="GF1482" s="108"/>
      <c r="GG1482" s="108"/>
      <c r="GH1482" s="108"/>
      <c r="GI1482" s="108"/>
      <c r="GJ1482" s="108"/>
      <c r="GK1482" s="108"/>
      <c r="GL1482" s="108"/>
      <c r="GM1482" s="108"/>
      <c r="GN1482" s="108"/>
      <c r="GO1482" s="108"/>
      <c r="GP1482" s="108"/>
      <c r="GQ1482" s="108"/>
      <c r="GR1482" s="108"/>
      <c r="GS1482" s="108"/>
      <c r="GT1482" s="108"/>
      <c r="GU1482" s="108"/>
      <c r="GV1482" s="108"/>
      <c r="GW1482" s="108"/>
      <c r="GX1482" s="108"/>
      <c r="GY1482" s="108"/>
      <c r="GZ1482" s="108"/>
      <c r="HA1482" s="108"/>
      <c r="HB1482" s="108"/>
      <c r="HC1482" s="108"/>
      <c r="HD1482" s="108"/>
      <c r="HE1482" s="108"/>
      <c r="HF1482" s="108"/>
      <c r="HG1482" s="108"/>
      <c r="HH1482" s="108"/>
      <c r="HI1482" s="108"/>
      <c r="HJ1482" s="108"/>
      <c r="HK1482" s="108"/>
      <c r="HL1482" s="108"/>
      <c r="HM1482" s="108"/>
      <c r="HN1482" s="108"/>
      <c r="HO1482" s="108"/>
      <c r="HP1482" s="108"/>
      <c r="HQ1482" s="108"/>
      <c r="HR1482" s="108"/>
      <c r="HS1482" s="108"/>
      <c r="HT1482" s="108"/>
      <c r="HU1482" s="108"/>
      <c r="HV1482" s="108"/>
      <c r="HW1482" s="108"/>
      <c r="HX1482" s="108"/>
      <c r="HY1482" s="108"/>
      <c r="HZ1482" s="108"/>
      <c r="IA1482" s="108"/>
      <c r="IB1482" s="108"/>
      <c r="IC1482" s="108"/>
      <c r="ID1482" s="108"/>
      <c r="IE1482" s="108"/>
      <c r="IF1482" s="108"/>
      <c r="IG1482" s="108"/>
      <c r="IH1482" s="108"/>
      <c r="II1482" s="108"/>
      <c r="IJ1482" s="108"/>
      <c r="IK1482" s="108"/>
      <c r="IL1482" s="108"/>
      <c r="IM1482" s="108"/>
      <c r="IN1482" s="108"/>
      <c r="IO1482" s="108"/>
      <c r="IP1482" s="108"/>
      <c r="IQ1482" s="108"/>
      <c r="IR1482" s="108"/>
      <c r="IS1482" s="108"/>
      <c r="IT1482" s="108"/>
      <c r="IU1482" s="108"/>
      <c r="IV1482" s="108"/>
    </row>
    <row r="1483" spans="1:256" x14ac:dyDescent="0.2">
      <c r="A1483" s="120" t="s">
        <v>639</v>
      </c>
      <c r="B1483" s="120" t="s">
        <v>396</v>
      </c>
      <c r="C1483" s="108" t="s">
        <v>640</v>
      </c>
      <c r="D1483" s="123">
        <v>36468</v>
      </c>
      <c r="E1483" s="109" t="s">
        <v>477</v>
      </c>
      <c r="F1483" s="120" t="s">
        <v>621</v>
      </c>
      <c r="G1483" s="120"/>
      <c r="H1483" s="108" t="s">
        <v>442</v>
      </c>
      <c r="I1483" s="108" t="s">
        <v>396</v>
      </c>
      <c r="J1483" s="120"/>
      <c r="K1483" s="108"/>
      <c r="L1483" s="108"/>
      <c r="M1483" s="120"/>
      <c r="N1483" s="108"/>
      <c r="O1483" s="108"/>
      <c r="P1483" s="120"/>
      <c r="Q1483" s="108"/>
      <c r="R1483" s="108"/>
      <c r="S1483" s="120"/>
      <c r="T1483" s="108"/>
      <c r="U1483" s="108"/>
      <c r="V1483" s="120"/>
      <c r="W1483" s="108"/>
      <c r="X1483" s="108"/>
      <c r="Y1483" s="120"/>
      <c r="Z1483" s="108"/>
      <c r="AA1483" s="108"/>
      <c r="AB1483" s="120"/>
      <c r="AC1483" s="108"/>
      <c r="AD1483" s="108"/>
      <c r="AE1483" s="120"/>
      <c r="AF1483" s="108"/>
      <c r="AG1483" s="108"/>
      <c r="AH1483" s="108"/>
      <c r="AI1483" s="108"/>
      <c r="AJ1483" s="108"/>
      <c r="AK1483" s="108"/>
      <c r="AL1483" s="108"/>
      <c r="AM1483" s="108"/>
      <c r="AN1483" s="108"/>
      <c r="AO1483" s="108"/>
      <c r="AP1483" s="108"/>
      <c r="AQ1483" s="108"/>
      <c r="AR1483" s="108"/>
      <c r="AS1483" s="108"/>
      <c r="AT1483" s="108"/>
      <c r="AU1483" s="108"/>
      <c r="AV1483" s="108"/>
      <c r="AW1483" s="108"/>
      <c r="AX1483" s="108"/>
      <c r="AY1483" s="108"/>
      <c r="AZ1483" s="108"/>
      <c r="BA1483" s="108"/>
      <c r="BB1483" s="108"/>
      <c r="BC1483" s="108"/>
      <c r="BD1483" s="108"/>
      <c r="BE1483" s="108"/>
      <c r="BF1483" s="108"/>
      <c r="BG1483" s="108"/>
      <c r="BH1483" s="108"/>
      <c r="BI1483" s="108"/>
      <c r="BJ1483" s="108"/>
      <c r="BK1483" s="108"/>
      <c r="BL1483" s="108"/>
      <c r="BM1483" s="108"/>
      <c r="BN1483" s="108"/>
      <c r="BO1483" s="108"/>
      <c r="BP1483" s="108"/>
      <c r="BQ1483" s="108"/>
      <c r="BR1483" s="108"/>
      <c r="BS1483" s="108"/>
      <c r="BT1483" s="108"/>
      <c r="BU1483" s="108"/>
      <c r="BV1483" s="108"/>
      <c r="BW1483" s="108"/>
      <c r="BX1483" s="108"/>
      <c r="BY1483" s="108"/>
      <c r="BZ1483" s="108"/>
      <c r="CA1483" s="108"/>
      <c r="CB1483" s="108"/>
      <c r="CC1483" s="108"/>
      <c r="CD1483" s="108"/>
      <c r="CE1483" s="108"/>
      <c r="CF1483" s="108"/>
      <c r="CG1483" s="108"/>
      <c r="CH1483" s="108"/>
      <c r="CI1483" s="108"/>
      <c r="CJ1483" s="108"/>
      <c r="CK1483" s="108"/>
      <c r="CL1483" s="108"/>
      <c r="CM1483" s="108"/>
      <c r="CN1483" s="108"/>
      <c r="CO1483" s="108"/>
      <c r="CP1483" s="108"/>
      <c r="CQ1483" s="108"/>
      <c r="CR1483" s="108"/>
      <c r="CS1483" s="108"/>
      <c r="CT1483" s="108"/>
      <c r="CU1483" s="108"/>
      <c r="CV1483" s="108"/>
      <c r="CW1483" s="108"/>
      <c r="CX1483" s="108"/>
      <c r="CY1483" s="108"/>
      <c r="CZ1483" s="108"/>
      <c r="DA1483" s="108"/>
      <c r="DB1483" s="108"/>
      <c r="DC1483" s="108"/>
      <c r="DD1483" s="108"/>
      <c r="DE1483" s="108"/>
      <c r="DF1483" s="108"/>
      <c r="DG1483" s="108"/>
      <c r="DH1483" s="108"/>
      <c r="DI1483" s="108"/>
      <c r="DJ1483" s="108"/>
      <c r="DK1483" s="108"/>
      <c r="DL1483" s="108"/>
      <c r="DM1483" s="108"/>
      <c r="DN1483" s="108"/>
      <c r="DO1483" s="108"/>
      <c r="DP1483" s="108"/>
      <c r="DQ1483" s="108"/>
      <c r="DR1483" s="108"/>
      <c r="DS1483" s="108"/>
      <c r="DT1483" s="108"/>
      <c r="DU1483" s="108"/>
      <c r="DV1483" s="108"/>
      <c r="DW1483" s="108"/>
      <c r="DX1483" s="108"/>
      <c r="DY1483" s="108"/>
      <c r="DZ1483" s="108"/>
      <c r="EA1483" s="108"/>
      <c r="EB1483" s="108"/>
      <c r="EC1483" s="108"/>
      <c r="ED1483" s="108"/>
      <c r="EE1483" s="108"/>
      <c r="EF1483" s="108"/>
      <c r="EG1483" s="108"/>
      <c r="EH1483" s="108"/>
      <c r="EI1483" s="108"/>
      <c r="EJ1483" s="108"/>
      <c r="EK1483" s="108"/>
      <c r="EL1483" s="108"/>
      <c r="EM1483" s="108"/>
      <c r="EN1483" s="108"/>
      <c r="EO1483" s="108"/>
      <c r="EP1483" s="108"/>
      <c r="EQ1483" s="108"/>
      <c r="ER1483" s="108"/>
      <c r="ES1483" s="108"/>
      <c r="ET1483" s="108"/>
      <c r="EU1483" s="108"/>
      <c r="EV1483" s="108"/>
      <c r="EW1483" s="108"/>
      <c r="EX1483" s="108"/>
      <c r="EY1483" s="108"/>
      <c r="EZ1483" s="108"/>
      <c r="FA1483" s="108"/>
      <c r="FB1483" s="108"/>
      <c r="FC1483" s="108"/>
      <c r="FD1483" s="108"/>
      <c r="FE1483" s="108"/>
      <c r="FF1483" s="108"/>
      <c r="FG1483" s="108"/>
      <c r="FH1483" s="108"/>
      <c r="FI1483" s="108"/>
      <c r="FJ1483" s="108"/>
      <c r="FK1483" s="108"/>
      <c r="FL1483" s="108"/>
      <c r="FM1483" s="108"/>
      <c r="FN1483" s="108"/>
      <c r="FO1483" s="108"/>
      <c r="FP1483" s="108"/>
      <c r="FQ1483" s="108"/>
      <c r="FR1483" s="108"/>
      <c r="FS1483" s="108"/>
      <c r="FT1483" s="108"/>
      <c r="FU1483" s="108"/>
      <c r="FV1483" s="108"/>
      <c r="FW1483" s="108"/>
      <c r="FX1483" s="108"/>
      <c r="FY1483" s="108"/>
      <c r="FZ1483" s="108"/>
      <c r="GA1483" s="108"/>
      <c r="GB1483" s="108"/>
      <c r="GC1483" s="108"/>
      <c r="GD1483" s="108"/>
      <c r="GE1483" s="108"/>
      <c r="GF1483" s="108"/>
      <c r="GG1483" s="108"/>
      <c r="GH1483" s="108"/>
      <c r="GI1483" s="108"/>
      <c r="GJ1483" s="108"/>
      <c r="GK1483" s="108"/>
      <c r="GL1483" s="108"/>
      <c r="GM1483" s="108"/>
      <c r="GN1483" s="108"/>
      <c r="GO1483" s="108"/>
      <c r="GP1483" s="108"/>
      <c r="GQ1483" s="108"/>
      <c r="GR1483" s="108"/>
      <c r="GS1483" s="108"/>
      <c r="GT1483" s="108"/>
      <c r="GU1483" s="108"/>
      <c r="GV1483" s="108"/>
      <c r="GW1483" s="108"/>
      <c r="GX1483" s="108"/>
      <c r="GY1483" s="108"/>
      <c r="GZ1483" s="108"/>
      <c r="HA1483" s="108"/>
      <c r="HB1483" s="108"/>
      <c r="HC1483" s="108"/>
      <c r="HD1483" s="108"/>
      <c r="HE1483" s="108"/>
      <c r="HF1483" s="108"/>
      <c r="HG1483" s="108"/>
      <c r="HH1483" s="108"/>
      <c r="HI1483" s="108"/>
      <c r="HJ1483" s="108"/>
      <c r="HK1483" s="108"/>
      <c r="HL1483" s="108"/>
      <c r="HM1483" s="108"/>
      <c r="HN1483" s="108"/>
      <c r="HO1483" s="108"/>
      <c r="HP1483" s="108"/>
      <c r="HQ1483" s="108"/>
      <c r="HR1483" s="108"/>
      <c r="HS1483" s="108"/>
      <c r="HT1483" s="108"/>
      <c r="HU1483" s="108"/>
      <c r="HV1483" s="108"/>
      <c r="HW1483" s="108"/>
      <c r="HX1483" s="108"/>
      <c r="HY1483" s="108"/>
      <c r="HZ1483" s="108"/>
      <c r="IA1483" s="108"/>
      <c r="IB1483" s="108"/>
      <c r="IC1483" s="108"/>
      <c r="ID1483" s="108"/>
      <c r="IE1483" s="108"/>
      <c r="IF1483" s="108"/>
      <c r="IG1483" s="108"/>
      <c r="IH1483" s="108"/>
      <c r="II1483" s="108"/>
      <c r="IJ1483" s="108"/>
      <c r="IK1483" s="108"/>
      <c r="IL1483" s="108"/>
      <c r="IM1483" s="108"/>
      <c r="IN1483" s="108"/>
      <c r="IO1483" s="108"/>
      <c r="IP1483" s="108"/>
      <c r="IQ1483" s="108"/>
      <c r="IR1483" s="108"/>
      <c r="IS1483" s="108"/>
      <c r="IT1483" s="108"/>
      <c r="IU1483" s="108"/>
      <c r="IV1483" s="108"/>
    </row>
    <row r="1484" spans="1:256" s="108" customFormat="1" x14ac:dyDescent="0.2">
      <c r="A1484" s="108" t="s">
        <v>147</v>
      </c>
      <c r="B1484" s="108" t="s">
        <v>170</v>
      </c>
      <c r="C1484" s="108" t="s">
        <v>1889</v>
      </c>
      <c r="D1484" s="123">
        <v>35054</v>
      </c>
      <c r="E1484" s="116" t="s">
        <v>607</v>
      </c>
      <c r="F1484" s="120" t="s">
        <v>136</v>
      </c>
      <c r="G1484" s="120"/>
      <c r="J1484" s="120"/>
      <c r="K1484" s="108" t="s">
        <v>147</v>
      </c>
      <c r="L1484" s="108" t="s">
        <v>583</v>
      </c>
      <c r="M1484" s="120"/>
      <c r="N1484" s="108" t="s">
        <v>1035</v>
      </c>
      <c r="O1484" s="108" t="s">
        <v>583</v>
      </c>
      <c r="P1484" s="120"/>
      <c r="Q1484" s="108" t="s">
        <v>2697</v>
      </c>
      <c r="R1484" s="108" t="s">
        <v>583</v>
      </c>
      <c r="S1484" s="120"/>
      <c r="T1484" s="108" t="s">
        <v>852</v>
      </c>
      <c r="U1484" s="108" t="s">
        <v>583</v>
      </c>
      <c r="V1484" s="120"/>
      <c r="W1484" s="108" t="s">
        <v>1035</v>
      </c>
      <c r="X1484" s="108" t="s">
        <v>331</v>
      </c>
      <c r="Y1484" s="120"/>
      <c r="AB1484" s="120"/>
      <c r="AE1484" s="120"/>
    </row>
    <row r="1485" spans="1:256" s="108" customFormat="1" x14ac:dyDescent="0.2">
      <c r="A1485" s="108" t="s">
        <v>402</v>
      </c>
      <c r="B1485" s="108" t="s">
        <v>195</v>
      </c>
      <c r="C1485" s="108" t="s">
        <v>5190</v>
      </c>
      <c r="D1485" s="123">
        <v>36989</v>
      </c>
      <c r="E1485" s="109" t="s">
        <v>3181</v>
      </c>
      <c r="F1485" s="120"/>
      <c r="G1485" s="120" t="s">
        <v>164</v>
      </c>
      <c r="J1485" s="120"/>
      <c r="M1485" s="120"/>
      <c r="P1485" s="120"/>
      <c r="S1485" s="120"/>
      <c r="V1485" s="120"/>
      <c r="Y1485" s="120"/>
      <c r="AB1485" s="120"/>
      <c r="AE1485" s="120"/>
    </row>
    <row r="1486" spans="1:256" s="108" customFormat="1" x14ac:dyDescent="0.2">
      <c r="A1486" s="108" t="s">
        <v>103</v>
      </c>
      <c r="B1486" s="108" t="s">
        <v>118</v>
      </c>
      <c r="C1486" s="108" t="s">
        <v>120</v>
      </c>
      <c r="D1486" s="123">
        <v>35231</v>
      </c>
      <c r="E1486" s="116" t="s">
        <v>121</v>
      </c>
      <c r="F1486" s="120" t="s">
        <v>188</v>
      </c>
      <c r="G1486" s="120" t="s">
        <v>119</v>
      </c>
      <c r="H1486" s="108" t="s">
        <v>103</v>
      </c>
      <c r="I1486" s="108" t="s">
        <v>118</v>
      </c>
      <c r="J1486" s="120" t="s">
        <v>2690</v>
      </c>
      <c r="K1486" s="108" t="s">
        <v>94</v>
      </c>
      <c r="L1486" s="108" t="s">
        <v>118</v>
      </c>
      <c r="M1486" s="120" t="s">
        <v>124</v>
      </c>
      <c r="N1486" s="108" t="s">
        <v>103</v>
      </c>
      <c r="O1486" s="108" t="s">
        <v>118</v>
      </c>
      <c r="P1486" s="120" t="s">
        <v>125</v>
      </c>
      <c r="Q1486" s="108" t="s">
        <v>103</v>
      </c>
      <c r="R1486" s="108" t="s">
        <v>118</v>
      </c>
      <c r="S1486" s="120" t="s">
        <v>126</v>
      </c>
      <c r="V1486" s="120"/>
      <c r="Y1486" s="120"/>
      <c r="AB1486" s="120"/>
      <c r="AE1486" s="120"/>
    </row>
    <row r="1487" spans="1:256" s="108" customFormat="1" x14ac:dyDescent="0.2">
      <c r="A1487" s="108" t="s">
        <v>147</v>
      </c>
      <c r="B1487" s="108" t="s">
        <v>306</v>
      </c>
      <c r="C1487" s="108" t="s">
        <v>4082</v>
      </c>
      <c r="D1487" s="123">
        <v>34746</v>
      </c>
      <c r="E1487" s="116" t="s">
        <v>585</v>
      </c>
      <c r="F1487" s="120" t="s">
        <v>753</v>
      </c>
      <c r="G1487" s="120"/>
      <c r="J1487" s="120"/>
      <c r="K1487" s="108" t="s">
        <v>133</v>
      </c>
      <c r="L1487" s="108" t="s">
        <v>118</v>
      </c>
      <c r="M1487" s="120" t="s">
        <v>141</v>
      </c>
      <c r="N1487" s="108" t="s">
        <v>147</v>
      </c>
      <c r="O1487" s="108" t="s">
        <v>118</v>
      </c>
      <c r="P1487" s="120"/>
      <c r="Q1487" s="108" t="s">
        <v>147</v>
      </c>
      <c r="R1487" s="108" t="s">
        <v>118</v>
      </c>
      <c r="S1487" s="120"/>
      <c r="T1487" s="108" t="s">
        <v>147</v>
      </c>
      <c r="U1487" s="108" t="s">
        <v>434</v>
      </c>
      <c r="V1487" s="120"/>
      <c r="W1487" s="108" t="s">
        <v>147</v>
      </c>
      <c r="X1487" s="108" t="s">
        <v>434</v>
      </c>
      <c r="Y1487" s="120"/>
      <c r="Z1487" s="108" t="s">
        <v>147</v>
      </c>
      <c r="AA1487" s="108" t="s">
        <v>434</v>
      </c>
      <c r="AB1487" s="120"/>
      <c r="AC1487" s="108" t="s">
        <v>147</v>
      </c>
      <c r="AD1487" s="108" t="s">
        <v>434</v>
      </c>
      <c r="AE1487" s="120"/>
    </row>
    <row r="1488" spans="1:256" s="108" customFormat="1" x14ac:dyDescent="0.2">
      <c r="A1488" s="108" t="s">
        <v>265</v>
      </c>
      <c r="B1488" s="108" t="s">
        <v>185</v>
      </c>
      <c r="C1488" s="108" t="s">
        <v>1907</v>
      </c>
      <c r="D1488" s="123">
        <v>36784</v>
      </c>
      <c r="E1488" s="109" t="s">
        <v>191</v>
      </c>
      <c r="F1488" s="109" t="s">
        <v>114</v>
      </c>
      <c r="G1488" s="120" t="s">
        <v>587</v>
      </c>
      <c r="H1488" s="108" t="s">
        <v>528</v>
      </c>
      <c r="I1488" s="116" t="s">
        <v>185</v>
      </c>
      <c r="J1488" s="120" t="s">
        <v>534</v>
      </c>
      <c r="K1488" s="108" t="s">
        <v>258</v>
      </c>
      <c r="L1488" s="116" t="s">
        <v>185</v>
      </c>
      <c r="M1488" s="120" t="s">
        <v>266</v>
      </c>
      <c r="O1488" s="116"/>
      <c r="P1488" s="120"/>
      <c r="R1488" s="116"/>
      <c r="S1488" s="120"/>
      <c r="U1488" s="116"/>
      <c r="V1488" s="120"/>
      <c r="X1488" s="116"/>
      <c r="Y1488" s="120"/>
      <c r="AA1488" s="116"/>
      <c r="AB1488" s="120"/>
      <c r="AD1488" s="116"/>
      <c r="AE1488" s="120"/>
      <c r="AG1488" s="116"/>
      <c r="AH1488" s="120"/>
      <c r="AJ1488" s="116"/>
      <c r="AK1488" s="120"/>
      <c r="AM1488" s="116"/>
      <c r="AN1488" s="120"/>
    </row>
    <row r="1489" spans="1:76" s="108" customFormat="1" x14ac:dyDescent="0.2">
      <c r="A1489" t="s">
        <v>692</v>
      </c>
      <c r="B1489" t="s">
        <v>252</v>
      </c>
      <c r="C1489" s="108" t="s">
        <v>1325</v>
      </c>
      <c r="D1489" s="123">
        <v>34481</v>
      </c>
      <c r="E1489" s="116" t="s">
        <v>884</v>
      </c>
      <c r="F1489" s="120" t="s">
        <v>452</v>
      </c>
      <c r="G1489" s="120" t="s">
        <v>1324</v>
      </c>
      <c r="H1489" s="108" t="s">
        <v>487</v>
      </c>
      <c r="I1489" s="108" t="s">
        <v>252</v>
      </c>
      <c r="J1489" s="120" t="s">
        <v>5191</v>
      </c>
      <c r="K1489" s="108" t="s">
        <v>162</v>
      </c>
      <c r="L1489" s="108" t="s">
        <v>252</v>
      </c>
      <c r="M1489" s="120" t="s">
        <v>1326</v>
      </c>
      <c r="N1489" s="108" t="s">
        <v>487</v>
      </c>
      <c r="O1489" s="108" t="s">
        <v>252</v>
      </c>
      <c r="P1489" s="120" t="s">
        <v>1327</v>
      </c>
      <c r="Q1489" s="108" t="s">
        <v>487</v>
      </c>
      <c r="R1489" s="108" t="s">
        <v>252</v>
      </c>
      <c r="S1489" s="120" t="s">
        <v>1328</v>
      </c>
      <c r="T1489" s="108" t="s">
        <v>692</v>
      </c>
      <c r="U1489" s="108" t="s">
        <v>252</v>
      </c>
      <c r="V1489" s="120" t="s">
        <v>1329</v>
      </c>
      <c r="W1489" s="108" t="s">
        <v>1330</v>
      </c>
      <c r="X1489" s="108" t="s">
        <v>252</v>
      </c>
      <c r="Y1489" s="120" t="s">
        <v>1331</v>
      </c>
      <c r="Z1489" s="108" t="s">
        <v>1056</v>
      </c>
      <c r="AB1489" s="120"/>
      <c r="AC1489" s="108" t="s">
        <v>487</v>
      </c>
      <c r="AD1489" s="108" t="s">
        <v>252</v>
      </c>
      <c r="AE1489" s="120" t="s">
        <v>1332</v>
      </c>
    </row>
    <row r="1490" spans="1:76" s="108" customFormat="1" x14ac:dyDescent="0.2">
      <c r="A1490" s="108" t="s">
        <v>127</v>
      </c>
      <c r="B1490" s="108" t="s">
        <v>396</v>
      </c>
      <c r="C1490" s="108" t="s">
        <v>2367</v>
      </c>
      <c r="D1490" s="123">
        <v>36638</v>
      </c>
      <c r="E1490" s="109" t="s">
        <v>268</v>
      </c>
      <c r="F1490" s="109" t="s">
        <v>268</v>
      </c>
      <c r="G1490" s="120"/>
      <c r="H1490" s="108" t="s">
        <v>147</v>
      </c>
      <c r="I1490" s="116" t="s">
        <v>396</v>
      </c>
      <c r="J1490" s="120"/>
      <c r="K1490" s="108" t="s">
        <v>127</v>
      </c>
      <c r="L1490" s="116" t="s">
        <v>396</v>
      </c>
      <c r="M1490" s="120"/>
      <c r="O1490" s="116"/>
      <c r="P1490" s="120"/>
      <c r="R1490" s="116"/>
      <c r="S1490" s="120"/>
      <c r="U1490" s="116"/>
      <c r="V1490" s="120"/>
      <c r="X1490" s="116"/>
      <c r="Y1490" s="120"/>
      <c r="AA1490" s="116"/>
      <c r="AB1490" s="120"/>
      <c r="AD1490" s="116"/>
      <c r="AE1490" s="120"/>
      <c r="AG1490" s="116"/>
      <c r="AH1490" s="120"/>
      <c r="AJ1490" s="116"/>
      <c r="AK1490" s="120"/>
      <c r="AM1490" s="116"/>
      <c r="AN1490" s="120"/>
    </row>
    <row r="1491" spans="1:76" s="108" customFormat="1" x14ac:dyDescent="0.2">
      <c r="A1491" s="108" t="s">
        <v>555</v>
      </c>
      <c r="B1491" s="116" t="s">
        <v>330</v>
      </c>
      <c r="C1491" s="108" t="s">
        <v>2255</v>
      </c>
      <c r="D1491" s="123">
        <v>36801</v>
      </c>
      <c r="E1491" s="109" t="s">
        <v>236</v>
      </c>
      <c r="F1491" s="109" t="s">
        <v>1948</v>
      </c>
      <c r="G1491" s="120" t="s">
        <v>161</v>
      </c>
      <c r="H1491" s="108" t="s">
        <v>905</v>
      </c>
      <c r="I1491" s="116" t="s">
        <v>195</v>
      </c>
      <c r="J1491" s="120" t="s">
        <v>241</v>
      </c>
      <c r="K1491" s="108" t="s">
        <v>905</v>
      </c>
      <c r="L1491" s="116" t="s">
        <v>195</v>
      </c>
      <c r="M1491" s="120" t="s">
        <v>241</v>
      </c>
      <c r="O1491" s="116"/>
      <c r="P1491" s="120"/>
      <c r="R1491" s="116"/>
      <c r="S1491" s="120"/>
      <c r="U1491" s="116"/>
      <c r="V1491" s="120"/>
      <c r="X1491" s="116"/>
      <c r="Y1491" s="120"/>
      <c r="AA1491" s="116"/>
      <c r="AB1491" s="120"/>
      <c r="AD1491" s="116"/>
      <c r="AE1491" s="120"/>
      <c r="AG1491" s="116"/>
      <c r="AH1491" s="120"/>
      <c r="AJ1491" s="116"/>
      <c r="AK1491" s="120"/>
      <c r="AM1491" s="116"/>
      <c r="AN1491" s="120"/>
    </row>
    <row r="1492" spans="1:76" s="108" customFormat="1" x14ac:dyDescent="0.2">
      <c r="C1492" s="108" t="s">
        <v>991</v>
      </c>
      <c r="D1492" s="123">
        <v>37398</v>
      </c>
      <c r="E1492" s="109" t="s">
        <v>992</v>
      </c>
      <c r="F1492" s="109" t="s">
        <v>5192</v>
      </c>
      <c r="G1492" s="120"/>
      <c r="H1492" s="108" t="s">
        <v>80</v>
      </c>
      <c r="I1492" s="116" t="s">
        <v>192</v>
      </c>
      <c r="J1492" s="120"/>
      <c r="K1492" s="108" t="s">
        <v>80</v>
      </c>
      <c r="L1492" s="116" t="s">
        <v>192</v>
      </c>
      <c r="M1492" s="120" t="s">
        <v>4425</v>
      </c>
      <c r="O1492" s="116"/>
      <c r="P1492" s="120"/>
      <c r="R1492" s="116"/>
      <c r="S1492" s="120"/>
      <c r="U1492" s="116"/>
      <c r="V1492" s="120"/>
      <c r="X1492" s="116"/>
      <c r="Y1492" s="120"/>
      <c r="AA1492" s="116"/>
      <c r="AB1492" s="120"/>
      <c r="AD1492" s="116"/>
      <c r="AE1492" s="120"/>
      <c r="AG1492" s="116"/>
      <c r="AH1492" s="120"/>
      <c r="AJ1492" s="116"/>
      <c r="AK1492" s="120"/>
      <c r="AM1492" s="116"/>
      <c r="AN1492" s="120"/>
    </row>
    <row r="1493" spans="1:76" s="108" customFormat="1" x14ac:dyDescent="0.2">
      <c r="A1493" s="120"/>
      <c r="B1493" s="120"/>
      <c r="C1493" s="108" t="s">
        <v>971</v>
      </c>
      <c r="D1493" s="123">
        <v>36966</v>
      </c>
      <c r="E1493" s="109" t="s">
        <v>173</v>
      </c>
      <c r="F1493" s="120" t="s">
        <v>115</v>
      </c>
      <c r="G1493" s="120"/>
      <c r="H1493" s="108" t="s">
        <v>402</v>
      </c>
      <c r="I1493" s="108" t="s">
        <v>583</v>
      </c>
      <c r="J1493" s="120" t="s">
        <v>164</v>
      </c>
      <c r="M1493" s="120"/>
      <c r="P1493" s="120"/>
      <c r="S1493" s="120"/>
      <c r="V1493" s="120"/>
      <c r="Y1493" s="120"/>
      <c r="AB1493" s="120"/>
      <c r="AE1493" s="120"/>
    </row>
    <row r="1494" spans="1:76" s="108" customFormat="1" x14ac:dyDescent="0.2">
      <c r="A1494" s="108" t="s">
        <v>379</v>
      </c>
      <c r="B1494" s="108" t="s">
        <v>232</v>
      </c>
      <c r="C1494" s="108" t="s">
        <v>5193</v>
      </c>
      <c r="D1494" s="123">
        <v>36751</v>
      </c>
      <c r="E1494" s="109" t="s">
        <v>172</v>
      </c>
      <c r="F1494" s="120"/>
      <c r="G1494" s="120" t="s">
        <v>341</v>
      </c>
      <c r="J1494" s="120"/>
      <c r="M1494" s="120"/>
      <c r="P1494" s="120"/>
      <c r="S1494" s="120"/>
      <c r="V1494" s="120"/>
      <c r="Y1494" s="120"/>
      <c r="AB1494" s="120"/>
      <c r="AE1494" s="120"/>
    </row>
    <row r="1495" spans="1:76" s="108" customFormat="1" x14ac:dyDescent="0.2">
      <c r="C1495" s="108" t="s">
        <v>2781</v>
      </c>
      <c r="D1495" s="123">
        <v>37160</v>
      </c>
      <c r="E1495" s="109" t="s">
        <v>477</v>
      </c>
      <c r="F1495" s="109" t="s">
        <v>3620</v>
      </c>
      <c r="G1495" s="120"/>
      <c r="I1495" s="116"/>
      <c r="J1495" s="120"/>
      <c r="K1495" s="108" t="s">
        <v>397</v>
      </c>
      <c r="L1495" s="116" t="s">
        <v>95</v>
      </c>
      <c r="M1495" s="120" t="s">
        <v>398</v>
      </c>
      <c r="O1495" s="116"/>
      <c r="P1495" s="120"/>
      <c r="R1495" s="116"/>
      <c r="S1495" s="120"/>
      <c r="U1495" s="116"/>
      <c r="V1495" s="120"/>
      <c r="X1495" s="116"/>
      <c r="Y1495" s="120"/>
      <c r="AA1495" s="116"/>
      <c r="AB1495" s="120"/>
      <c r="AD1495" s="116"/>
      <c r="AE1495" s="120"/>
      <c r="AG1495" s="116"/>
      <c r="AH1495" s="120"/>
      <c r="AJ1495" s="116"/>
      <c r="AK1495" s="120"/>
      <c r="AM1495" s="116"/>
      <c r="AN1495" s="120"/>
    </row>
    <row r="1496" spans="1:76" s="108" customFormat="1" x14ac:dyDescent="0.2">
      <c r="A1496" s="108" t="s">
        <v>315</v>
      </c>
      <c r="B1496" s="108" t="s">
        <v>330</v>
      </c>
      <c r="C1496" s="108" t="s">
        <v>3410</v>
      </c>
      <c r="D1496" s="123">
        <v>36287</v>
      </c>
      <c r="E1496" s="109" t="s">
        <v>99</v>
      </c>
      <c r="F1496" s="120" t="s">
        <v>1515</v>
      </c>
      <c r="G1496" s="120" t="s">
        <v>241</v>
      </c>
      <c r="H1496" s="108" t="s">
        <v>315</v>
      </c>
      <c r="I1496" s="108" t="s">
        <v>330</v>
      </c>
      <c r="J1496" s="120" t="s">
        <v>241</v>
      </c>
      <c r="K1496" s="108" t="s">
        <v>315</v>
      </c>
      <c r="L1496" s="108" t="s">
        <v>134</v>
      </c>
      <c r="M1496" s="120" t="s">
        <v>241</v>
      </c>
      <c r="N1496" s="108" t="s">
        <v>315</v>
      </c>
      <c r="O1496" s="108" t="s">
        <v>134</v>
      </c>
      <c r="P1496" s="120" t="s">
        <v>241</v>
      </c>
      <c r="S1496" s="120"/>
      <c r="V1496" s="120"/>
      <c r="Y1496" s="120"/>
      <c r="AB1496" s="120"/>
      <c r="AE1496" s="120"/>
    </row>
    <row r="1497" spans="1:76" s="108" customFormat="1" x14ac:dyDescent="0.2">
      <c r="A1497" s="108" t="s">
        <v>147</v>
      </c>
      <c r="B1497" s="108" t="s">
        <v>324</v>
      </c>
      <c r="C1497" s="108" t="s">
        <v>2236</v>
      </c>
      <c r="D1497" s="123">
        <v>34688</v>
      </c>
      <c r="E1497" s="109" t="s">
        <v>2179</v>
      </c>
      <c r="F1497" s="109" t="s">
        <v>516</v>
      </c>
      <c r="G1497" s="120"/>
      <c r="H1497" s="108" t="s">
        <v>133</v>
      </c>
      <c r="I1497" s="109" t="s">
        <v>324</v>
      </c>
      <c r="J1497" s="109"/>
      <c r="K1497" s="108" t="s">
        <v>133</v>
      </c>
      <c r="L1497" s="109" t="s">
        <v>227</v>
      </c>
      <c r="M1497" s="109"/>
      <c r="O1497" s="109"/>
      <c r="P1497" s="109"/>
      <c r="Q1497" s="108" t="s">
        <v>147</v>
      </c>
      <c r="R1497" s="109" t="s">
        <v>105</v>
      </c>
      <c r="S1497" s="109"/>
      <c r="T1497" s="108" t="s">
        <v>127</v>
      </c>
      <c r="U1497" s="109" t="s">
        <v>105</v>
      </c>
      <c r="V1497" s="109"/>
      <c r="W1497" s="108" t="s">
        <v>127</v>
      </c>
      <c r="X1497" s="109" t="s">
        <v>105</v>
      </c>
      <c r="Y1497" s="109"/>
      <c r="Z1497" s="108" t="s">
        <v>147</v>
      </c>
      <c r="AA1497" s="109" t="s">
        <v>105</v>
      </c>
      <c r="AB1497" s="109"/>
      <c r="AD1497" s="109"/>
      <c r="AE1497" s="109"/>
      <c r="AG1497" s="109"/>
      <c r="AH1497" s="109"/>
      <c r="AJ1497" s="109"/>
      <c r="AK1497" s="109"/>
      <c r="AM1497" s="109"/>
      <c r="AN1497" s="109"/>
      <c r="AP1497" s="109"/>
      <c r="AQ1497" s="109"/>
      <c r="AS1497" s="109"/>
      <c r="AT1497" s="109"/>
      <c r="AV1497" s="109"/>
      <c r="AW1497" s="109"/>
      <c r="AY1497" s="109"/>
      <c r="AZ1497" s="109"/>
    </row>
    <row r="1498" spans="1:76" s="108" customFormat="1" x14ac:dyDescent="0.2">
      <c r="A1498" s="108" t="s">
        <v>402</v>
      </c>
      <c r="B1498" s="108" t="s">
        <v>330</v>
      </c>
      <c r="C1498" s="108" t="s">
        <v>5194</v>
      </c>
      <c r="D1498" s="123">
        <v>37037</v>
      </c>
      <c r="E1498" s="109" t="s">
        <v>4445</v>
      </c>
      <c r="F1498" s="120"/>
      <c r="G1498" s="120" t="s">
        <v>164</v>
      </c>
      <c r="J1498" s="120"/>
      <c r="M1498" s="120"/>
      <c r="P1498" s="120"/>
      <c r="S1498" s="120"/>
      <c r="V1498" s="120"/>
      <c r="Y1498" s="120"/>
      <c r="AB1498" s="120"/>
      <c r="AE1498" s="120"/>
    </row>
    <row r="1499" spans="1:76" s="108" customFormat="1" x14ac:dyDescent="0.2">
      <c r="A1499" s="108" t="s">
        <v>397</v>
      </c>
      <c r="B1499" s="108" t="s">
        <v>95</v>
      </c>
      <c r="C1499" s="108" t="s">
        <v>1139</v>
      </c>
      <c r="D1499" s="123">
        <v>37434</v>
      </c>
      <c r="E1499" s="109" t="s">
        <v>180</v>
      </c>
      <c r="F1499" s="109" t="s">
        <v>236</v>
      </c>
      <c r="G1499" s="120" t="s">
        <v>388</v>
      </c>
      <c r="H1499" s="108" t="s">
        <v>397</v>
      </c>
      <c r="I1499" s="116" t="s">
        <v>95</v>
      </c>
      <c r="J1499" s="120" t="s">
        <v>398</v>
      </c>
      <c r="K1499" s="108" t="s">
        <v>397</v>
      </c>
      <c r="L1499" s="116" t="s">
        <v>95</v>
      </c>
      <c r="M1499" s="120" t="s">
        <v>398</v>
      </c>
      <c r="O1499" s="116"/>
      <c r="P1499" s="120"/>
      <c r="R1499" s="116"/>
      <c r="S1499" s="120"/>
      <c r="U1499" s="116"/>
      <c r="V1499" s="120"/>
      <c r="X1499" s="116"/>
      <c r="Y1499" s="120"/>
      <c r="AA1499" s="116"/>
      <c r="AB1499" s="120"/>
      <c r="AD1499" s="116"/>
      <c r="AE1499" s="120"/>
      <c r="AG1499" s="116"/>
      <c r="AH1499" s="120"/>
      <c r="AJ1499" s="116"/>
      <c r="AK1499" s="120"/>
      <c r="AM1499" s="116"/>
      <c r="AN1499" s="120"/>
      <c r="BB1499" s="109"/>
      <c r="BC1499" s="109"/>
      <c r="BE1499" s="109"/>
      <c r="BF1499" s="109"/>
      <c r="BH1499" s="109"/>
      <c r="BI1499" s="109"/>
      <c r="BK1499" s="109"/>
      <c r="BL1499" s="109"/>
      <c r="BN1499" s="109"/>
      <c r="BO1499" s="109"/>
      <c r="BQ1499" s="123"/>
      <c r="BR1499" s="109"/>
      <c r="BS1499" s="116"/>
      <c r="BU1499" s="120"/>
      <c r="BV1499" s="116"/>
      <c r="BW1499" s="116"/>
      <c r="BX1499" s="125"/>
    </row>
    <row r="1500" spans="1:76" s="108" customFormat="1" x14ac:dyDescent="0.2">
      <c r="A1500" s="108" t="s">
        <v>212</v>
      </c>
      <c r="B1500" s="108" t="s">
        <v>128</v>
      </c>
      <c r="C1500" s="108" t="s">
        <v>1909</v>
      </c>
      <c r="D1500" s="123">
        <v>34893</v>
      </c>
      <c r="E1500" s="116" t="s">
        <v>591</v>
      </c>
      <c r="F1500" s="120" t="s">
        <v>136</v>
      </c>
      <c r="G1500" s="120" t="s">
        <v>234</v>
      </c>
      <c r="H1500" s="108" t="s">
        <v>212</v>
      </c>
      <c r="I1500" s="108" t="s">
        <v>232</v>
      </c>
      <c r="J1500" s="120" t="s">
        <v>224</v>
      </c>
      <c r="K1500" s="108" t="s">
        <v>226</v>
      </c>
      <c r="L1500" s="108" t="s">
        <v>232</v>
      </c>
      <c r="M1500" s="120" t="s">
        <v>269</v>
      </c>
      <c r="N1500" s="108" t="s">
        <v>226</v>
      </c>
      <c r="O1500" s="108" t="s">
        <v>123</v>
      </c>
      <c r="P1500" s="120" t="s">
        <v>269</v>
      </c>
      <c r="Q1500" s="108" t="s">
        <v>226</v>
      </c>
      <c r="R1500" s="108" t="s">
        <v>123</v>
      </c>
      <c r="S1500" s="120" t="s">
        <v>228</v>
      </c>
      <c r="T1500" s="108" t="s">
        <v>226</v>
      </c>
      <c r="U1500" s="108" t="s">
        <v>123</v>
      </c>
      <c r="V1500" s="120" t="s">
        <v>216</v>
      </c>
      <c r="W1500" s="108" t="s">
        <v>226</v>
      </c>
      <c r="X1500" s="108" t="s">
        <v>123</v>
      </c>
      <c r="Y1500" s="120" t="s">
        <v>228</v>
      </c>
      <c r="AB1500" s="120"/>
      <c r="AE1500" s="120"/>
    </row>
    <row r="1501" spans="1:76" s="108" customFormat="1" x14ac:dyDescent="0.2">
      <c r="A1501" s="108" t="s">
        <v>258</v>
      </c>
      <c r="B1501" s="108" t="s">
        <v>128</v>
      </c>
      <c r="C1501" s="108" t="s">
        <v>5195</v>
      </c>
      <c r="D1501" s="123">
        <v>37511</v>
      </c>
      <c r="E1501" s="109" t="s">
        <v>4462</v>
      </c>
      <c r="F1501" s="120"/>
      <c r="G1501" s="120" t="s">
        <v>241</v>
      </c>
      <c r="J1501" s="120"/>
      <c r="M1501" s="120"/>
      <c r="P1501" s="120"/>
      <c r="S1501" s="120"/>
      <c r="V1501" s="120"/>
      <c r="Y1501" s="120"/>
      <c r="AB1501" s="120"/>
      <c r="AE1501" s="120"/>
    </row>
    <row r="1502" spans="1:76" s="108" customFormat="1" x14ac:dyDescent="0.2">
      <c r="A1502" s="108" t="s">
        <v>80</v>
      </c>
      <c r="B1502" s="109" t="s">
        <v>192</v>
      </c>
      <c r="C1502" s="108" t="s">
        <v>5196</v>
      </c>
      <c r="D1502" s="123">
        <v>29928</v>
      </c>
      <c r="E1502" s="109" t="s">
        <v>5197</v>
      </c>
      <c r="F1502" s="109" t="s">
        <v>5198</v>
      </c>
      <c r="G1502" s="109" t="s">
        <v>5199</v>
      </c>
      <c r="I1502" s="109"/>
      <c r="J1502" s="109"/>
      <c r="L1502" s="109"/>
      <c r="M1502" s="109"/>
      <c r="O1502" s="109"/>
      <c r="P1502" s="109"/>
      <c r="R1502" s="109"/>
      <c r="S1502" s="109"/>
      <c r="T1502" s="108" t="s">
        <v>80</v>
      </c>
      <c r="U1502" s="109" t="s">
        <v>192</v>
      </c>
      <c r="V1502" s="109"/>
      <c r="W1502" s="108" t="s">
        <v>80</v>
      </c>
      <c r="X1502" s="109" t="s">
        <v>242</v>
      </c>
      <c r="Y1502" s="109"/>
      <c r="Z1502" s="108" t="s">
        <v>80</v>
      </c>
      <c r="AA1502" s="109" t="s">
        <v>242</v>
      </c>
      <c r="AB1502" s="109"/>
      <c r="AC1502" s="108" t="s">
        <v>80</v>
      </c>
      <c r="AD1502" s="109" t="s">
        <v>242</v>
      </c>
      <c r="AE1502" s="109"/>
      <c r="AF1502" s="108" t="s">
        <v>80</v>
      </c>
      <c r="AG1502" s="109" t="s">
        <v>1344</v>
      </c>
      <c r="AH1502" s="109"/>
      <c r="AI1502" s="108" t="s">
        <v>80</v>
      </c>
      <c r="AJ1502" s="109" t="s">
        <v>1344</v>
      </c>
      <c r="AK1502" s="109"/>
      <c r="AL1502" s="108" t="s">
        <v>80</v>
      </c>
      <c r="AM1502" s="109" t="s">
        <v>1344</v>
      </c>
      <c r="AN1502" s="109"/>
      <c r="AO1502" s="108" t="s">
        <v>80</v>
      </c>
      <c r="AP1502" s="109" t="s">
        <v>1344</v>
      </c>
      <c r="AQ1502" s="109"/>
      <c r="AR1502" s="108" t="s">
        <v>80</v>
      </c>
      <c r="AS1502" s="109" t="s">
        <v>1344</v>
      </c>
      <c r="AT1502" s="109"/>
      <c r="AU1502" s="108" t="s">
        <v>80</v>
      </c>
      <c r="AV1502" s="109" t="s">
        <v>1344</v>
      </c>
      <c r="AW1502" s="109"/>
      <c r="AX1502" s="108" t="s">
        <v>80</v>
      </c>
      <c r="AY1502" s="109" t="s">
        <v>1344</v>
      </c>
      <c r="AZ1502" s="109"/>
    </row>
    <row r="1503" spans="1:76" x14ac:dyDescent="0.2">
      <c r="A1503" s="108" t="s">
        <v>94</v>
      </c>
      <c r="B1503" s="108" t="s">
        <v>434</v>
      </c>
      <c r="C1503" s="108" t="s">
        <v>1876</v>
      </c>
      <c r="D1503" s="123">
        <v>36191</v>
      </c>
      <c r="E1503" s="109" t="s">
        <v>698</v>
      </c>
      <c r="F1503" s="120"/>
      <c r="G1503" s="120" t="s">
        <v>1875</v>
      </c>
      <c r="H1503" s="108" t="s">
        <v>103</v>
      </c>
      <c r="I1503" s="108" t="s">
        <v>434</v>
      </c>
      <c r="J1503" s="120" t="s">
        <v>2443</v>
      </c>
      <c r="K1503" s="108"/>
      <c r="L1503" s="108"/>
      <c r="M1503" s="120"/>
      <c r="N1503" s="108"/>
      <c r="O1503" s="108"/>
      <c r="P1503" s="120"/>
      <c r="Q1503" s="108"/>
      <c r="R1503" s="108"/>
      <c r="S1503" s="120"/>
      <c r="T1503" s="108"/>
      <c r="U1503" s="108"/>
      <c r="V1503" s="120"/>
      <c r="W1503" s="108"/>
      <c r="X1503" s="108"/>
      <c r="Y1503" s="120"/>
      <c r="Z1503" s="108"/>
      <c r="AA1503" s="108"/>
      <c r="AB1503" s="120"/>
      <c r="AC1503" s="108"/>
      <c r="AD1503" s="108"/>
      <c r="AE1503" s="120"/>
      <c r="AF1503" s="108"/>
      <c r="AG1503" s="108"/>
      <c r="AH1503" s="108"/>
      <c r="AI1503" s="108"/>
      <c r="AJ1503" s="108"/>
      <c r="AK1503" s="108"/>
      <c r="AL1503" s="108"/>
      <c r="AM1503" s="108"/>
      <c r="AN1503" s="108"/>
      <c r="AO1503" s="108"/>
      <c r="AP1503" s="108"/>
      <c r="AQ1503" s="108"/>
      <c r="AR1503" s="108"/>
      <c r="AS1503" s="108"/>
      <c r="AT1503" s="108"/>
      <c r="AU1503" s="108"/>
      <c r="AV1503" s="108"/>
      <c r="AW1503" s="108"/>
      <c r="AX1503" s="108"/>
      <c r="AY1503" s="108"/>
      <c r="AZ1503" s="108"/>
    </row>
    <row r="1504" spans="1:76" s="108" customFormat="1" x14ac:dyDescent="0.2">
      <c r="A1504" s="108" t="s">
        <v>315</v>
      </c>
      <c r="B1504" s="108" t="s">
        <v>123</v>
      </c>
      <c r="C1504" s="108" t="s">
        <v>581</v>
      </c>
      <c r="D1504" s="123">
        <v>35955</v>
      </c>
      <c r="E1504" s="116" t="s">
        <v>198</v>
      </c>
      <c r="F1504" s="120" t="s">
        <v>756</v>
      </c>
      <c r="G1504" s="120" t="s">
        <v>269</v>
      </c>
      <c r="H1504" s="108" t="s">
        <v>298</v>
      </c>
      <c r="I1504" s="108" t="s">
        <v>123</v>
      </c>
      <c r="J1504" s="120" t="s">
        <v>266</v>
      </c>
      <c r="K1504" s="108" t="s">
        <v>315</v>
      </c>
      <c r="L1504" s="108" t="s">
        <v>330</v>
      </c>
      <c r="M1504" s="120" t="s">
        <v>247</v>
      </c>
      <c r="N1504" s="108" t="s">
        <v>329</v>
      </c>
      <c r="O1504" s="108" t="s">
        <v>330</v>
      </c>
      <c r="P1504" s="120" t="s">
        <v>273</v>
      </c>
      <c r="Q1504" s="108" t="s">
        <v>298</v>
      </c>
      <c r="R1504" s="108" t="s">
        <v>330</v>
      </c>
      <c r="S1504" s="120" t="s">
        <v>241</v>
      </c>
      <c r="T1504" s="108" t="s">
        <v>329</v>
      </c>
      <c r="U1504" s="108" t="s">
        <v>330</v>
      </c>
      <c r="V1504" s="120" t="s">
        <v>241</v>
      </c>
      <c r="Y1504" s="120"/>
      <c r="AB1504" s="120"/>
      <c r="AE1504" s="120"/>
    </row>
    <row r="1505" spans="1:256" x14ac:dyDescent="0.2">
      <c r="A1505" s="108" t="s">
        <v>351</v>
      </c>
      <c r="B1505" s="108" t="s">
        <v>583</v>
      </c>
      <c r="C1505" s="108" t="s">
        <v>2170</v>
      </c>
      <c r="D1505" s="123">
        <v>34446</v>
      </c>
      <c r="E1505" s="109" t="s">
        <v>256</v>
      </c>
      <c r="F1505" s="108" t="s">
        <v>5200</v>
      </c>
      <c r="G1505" s="120" t="s">
        <v>608</v>
      </c>
      <c r="H1505" s="108" t="s">
        <v>419</v>
      </c>
      <c r="I1505" s="108" t="s">
        <v>177</v>
      </c>
      <c r="J1505" s="109" t="s">
        <v>790</v>
      </c>
      <c r="K1505" s="108" t="s">
        <v>345</v>
      </c>
      <c r="L1505" s="108" t="s">
        <v>177</v>
      </c>
      <c r="M1505" s="109" t="s">
        <v>769</v>
      </c>
      <c r="N1505" s="108" t="s">
        <v>345</v>
      </c>
      <c r="O1505" s="108" t="s">
        <v>261</v>
      </c>
      <c r="P1505" s="109" t="s">
        <v>375</v>
      </c>
      <c r="Q1505" s="108" t="s">
        <v>345</v>
      </c>
      <c r="R1505" s="108" t="s">
        <v>261</v>
      </c>
      <c r="S1505" s="109" t="s">
        <v>632</v>
      </c>
      <c r="T1505" s="108" t="s">
        <v>419</v>
      </c>
      <c r="U1505" s="108" t="s">
        <v>261</v>
      </c>
      <c r="V1505" s="109" t="s">
        <v>382</v>
      </c>
      <c r="W1505" s="108" t="s">
        <v>2172</v>
      </c>
      <c r="X1505" s="108" t="s">
        <v>93</v>
      </c>
      <c r="Y1505" s="109" t="s">
        <v>2173</v>
      </c>
      <c r="Z1505" s="108" t="s">
        <v>351</v>
      </c>
      <c r="AA1505" s="108" t="s">
        <v>93</v>
      </c>
      <c r="AB1505" s="109" t="s">
        <v>632</v>
      </c>
      <c r="AC1505" s="108" t="s">
        <v>351</v>
      </c>
      <c r="AD1505" s="108" t="s">
        <v>93</v>
      </c>
      <c r="AE1505" s="109" t="s">
        <v>382</v>
      </c>
      <c r="AF1505" s="108" t="s">
        <v>332</v>
      </c>
      <c r="AG1505" s="108" t="s">
        <v>93</v>
      </c>
      <c r="AH1505" s="109" t="s">
        <v>364</v>
      </c>
      <c r="AI1505" s="108"/>
      <c r="AJ1505" s="108"/>
      <c r="AK1505" s="108"/>
      <c r="AL1505" s="108"/>
      <c r="AM1505" s="108"/>
      <c r="AN1505" s="108"/>
      <c r="AO1505" s="108"/>
      <c r="AP1505" s="108"/>
      <c r="AQ1505" s="108"/>
      <c r="AR1505" s="108"/>
      <c r="AS1505" s="108"/>
      <c r="AT1505" s="108"/>
      <c r="AU1505" s="108"/>
      <c r="AV1505" s="108"/>
      <c r="AW1505" s="108"/>
      <c r="AX1505" s="108"/>
      <c r="AY1505" s="108"/>
      <c r="AZ1505" s="108"/>
      <c r="BA1505" s="108"/>
      <c r="BB1505" s="108"/>
      <c r="BC1505" s="108"/>
      <c r="BD1505" s="108"/>
      <c r="BE1505" s="108"/>
      <c r="BF1505" s="108"/>
      <c r="BG1505" s="108"/>
      <c r="BH1505" s="108"/>
      <c r="BI1505" s="108"/>
      <c r="BJ1505" s="108"/>
      <c r="BK1505" s="108"/>
      <c r="BL1505" s="108"/>
      <c r="BM1505" s="108"/>
      <c r="BN1505" s="108"/>
      <c r="BO1505" s="108"/>
      <c r="BP1505" s="108"/>
      <c r="BQ1505" s="108"/>
      <c r="BR1505" s="108"/>
      <c r="BS1505" s="108"/>
      <c r="BT1505" s="108"/>
      <c r="BU1505" s="108"/>
      <c r="BV1505" s="108"/>
      <c r="BW1505" s="108"/>
      <c r="BX1505" s="108"/>
      <c r="BY1505" s="108"/>
      <c r="BZ1505" s="108"/>
      <c r="CA1505" s="108"/>
      <c r="CB1505" s="108"/>
      <c r="CC1505" s="108"/>
      <c r="CD1505" s="108"/>
      <c r="CE1505" s="108"/>
      <c r="CF1505" s="108"/>
      <c r="CG1505" s="108"/>
      <c r="CH1505" s="108"/>
      <c r="CI1505" s="108"/>
      <c r="CJ1505" s="108"/>
      <c r="CK1505" s="108"/>
      <c r="CL1505" s="108"/>
      <c r="CM1505" s="108"/>
      <c r="CN1505" s="108"/>
      <c r="CO1505" s="108"/>
      <c r="CP1505" s="108"/>
      <c r="CQ1505" s="108"/>
      <c r="CR1505" s="108"/>
      <c r="CS1505" s="108"/>
      <c r="CT1505" s="108"/>
      <c r="CU1505" s="108"/>
      <c r="CV1505" s="108"/>
      <c r="CW1505" s="108"/>
      <c r="CX1505" s="108"/>
      <c r="CY1505" s="108"/>
      <c r="CZ1505" s="108"/>
      <c r="DA1505" s="108"/>
      <c r="DB1505" s="108"/>
      <c r="DC1505" s="108"/>
      <c r="DD1505" s="108"/>
      <c r="DE1505" s="108"/>
      <c r="DF1505" s="108"/>
      <c r="DG1505" s="108"/>
      <c r="DH1505" s="108"/>
      <c r="DI1505" s="108"/>
      <c r="DJ1505" s="108"/>
      <c r="DK1505" s="108"/>
      <c r="DL1505" s="108"/>
      <c r="DM1505" s="108"/>
      <c r="DN1505" s="108"/>
      <c r="DO1505" s="108"/>
      <c r="DP1505" s="108"/>
      <c r="DQ1505" s="108"/>
      <c r="DR1505" s="108"/>
      <c r="DS1505" s="108"/>
      <c r="DT1505" s="108"/>
      <c r="DU1505" s="108"/>
      <c r="DV1505" s="108"/>
      <c r="DW1505" s="108"/>
      <c r="DX1505" s="108"/>
      <c r="DY1505" s="108"/>
      <c r="DZ1505" s="108"/>
      <c r="EA1505" s="108"/>
      <c r="EB1505" s="108"/>
      <c r="EC1505" s="108"/>
      <c r="ED1505" s="108"/>
      <c r="EE1505" s="108"/>
      <c r="EF1505" s="108"/>
      <c r="EG1505" s="108"/>
      <c r="EH1505" s="108"/>
      <c r="EI1505" s="108"/>
      <c r="EJ1505" s="108"/>
      <c r="EK1505" s="108"/>
      <c r="EL1505" s="108"/>
      <c r="EM1505" s="108"/>
      <c r="EN1505" s="108"/>
      <c r="EO1505" s="108"/>
      <c r="EP1505" s="108"/>
      <c r="EQ1505" s="108"/>
      <c r="ER1505" s="108"/>
      <c r="ES1505" s="108"/>
      <c r="ET1505" s="108"/>
      <c r="EU1505" s="108"/>
      <c r="EV1505" s="108"/>
      <c r="EW1505" s="108"/>
      <c r="EX1505" s="108"/>
      <c r="EY1505" s="108"/>
      <c r="EZ1505" s="108"/>
      <c r="FA1505" s="108"/>
      <c r="FB1505" s="108"/>
      <c r="FC1505" s="108"/>
      <c r="FD1505" s="108"/>
      <c r="FE1505" s="108"/>
      <c r="FF1505" s="108"/>
      <c r="FG1505" s="108"/>
      <c r="FH1505" s="108"/>
      <c r="FI1505" s="108"/>
      <c r="FJ1505" s="108"/>
      <c r="FK1505" s="108"/>
      <c r="FL1505" s="108"/>
      <c r="FM1505" s="108"/>
      <c r="FN1505" s="108"/>
      <c r="FO1505" s="108"/>
      <c r="FP1505" s="108"/>
      <c r="FQ1505" s="108"/>
      <c r="FR1505" s="108"/>
      <c r="FS1505" s="108"/>
      <c r="FT1505" s="108"/>
      <c r="FU1505" s="108"/>
      <c r="FV1505" s="108"/>
      <c r="FW1505" s="108"/>
      <c r="FX1505" s="108"/>
      <c r="FY1505" s="108"/>
      <c r="FZ1505" s="108"/>
      <c r="GA1505" s="108"/>
      <c r="GB1505" s="108"/>
      <c r="GC1505" s="108"/>
      <c r="GD1505" s="108"/>
      <c r="GE1505" s="108"/>
      <c r="GF1505" s="108"/>
      <c r="GG1505" s="108"/>
      <c r="GH1505" s="108"/>
      <c r="GI1505" s="108"/>
      <c r="GJ1505" s="108"/>
      <c r="GK1505" s="108"/>
      <c r="GL1505" s="108"/>
      <c r="GM1505" s="108"/>
      <c r="GN1505" s="108"/>
      <c r="GO1505" s="108"/>
      <c r="GP1505" s="108"/>
      <c r="GQ1505" s="108"/>
      <c r="GR1505" s="108"/>
      <c r="GS1505" s="108"/>
      <c r="GT1505" s="108"/>
      <c r="GU1505" s="108"/>
      <c r="GV1505" s="108"/>
      <c r="GW1505" s="108"/>
      <c r="GX1505" s="108"/>
      <c r="GY1505" s="108"/>
      <c r="GZ1505" s="108"/>
      <c r="HA1505" s="108"/>
      <c r="HB1505" s="108"/>
      <c r="HC1505" s="108"/>
      <c r="HD1505" s="108"/>
      <c r="HE1505" s="108"/>
      <c r="HF1505" s="108"/>
      <c r="HG1505" s="108"/>
      <c r="HH1505" s="108"/>
      <c r="HI1505" s="108"/>
      <c r="HJ1505" s="108"/>
      <c r="HK1505" s="108"/>
      <c r="HL1505" s="108"/>
      <c r="HM1505" s="108"/>
      <c r="HN1505" s="108"/>
      <c r="HO1505" s="108"/>
      <c r="HP1505" s="108"/>
      <c r="HQ1505" s="108"/>
      <c r="HR1505" s="108"/>
      <c r="HS1505" s="108"/>
      <c r="HT1505" s="108"/>
      <c r="HU1505" s="108"/>
      <c r="HV1505" s="108"/>
      <c r="HW1505" s="108"/>
      <c r="HX1505" s="108"/>
      <c r="HY1505" s="108"/>
      <c r="HZ1505" s="108"/>
      <c r="IA1505" s="108"/>
      <c r="IB1505" s="108"/>
      <c r="IC1505" s="108"/>
      <c r="ID1505" s="108"/>
      <c r="IE1505" s="108"/>
      <c r="IF1505" s="108"/>
      <c r="IG1505" s="108"/>
      <c r="IH1505" s="108"/>
      <c r="II1505" s="108"/>
      <c r="IJ1505" s="108"/>
      <c r="IK1505" s="108"/>
      <c r="IL1505" s="108"/>
      <c r="IM1505" s="108"/>
      <c r="IN1505" s="108"/>
      <c r="IO1505" s="108"/>
      <c r="IP1505" s="108"/>
      <c r="IQ1505" s="108"/>
      <c r="IR1505" s="108"/>
      <c r="IS1505" s="108"/>
      <c r="IT1505" s="108"/>
      <c r="IU1505" s="108"/>
      <c r="IV1505" s="108"/>
    </row>
    <row r="1506" spans="1:256" s="108" customFormat="1" x14ac:dyDescent="0.2">
      <c r="A1506" s="108" t="s">
        <v>284</v>
      </c>
      <c r="B1506" s="108" t="s">
        <v>432</v>
      </c>
      <c r="C1506" s="108" t="s">
        <v>5201</v>
      </c>
      <c r="D1506" s="123">
        <v>37249</v>
      </c>
      <c r="E1506" s="109" t="s">
        <v>4462</v>
      </c>
      <c r="F1506" s="120"/>
      <c r="G1506" s="120" t="s">
        <v>240</v>
      </c>
      <c r="J1506" s="120"/>
      <c r="M1506" s="120"/>
      <c r="P1506" s="120"/>
      <c r="S1506" s="120"/>
      <c r="V1506" s="120"/>
      <c r="Y1506" s="120"/>
      <c r="AB1506" s="120"/>
      <c r="AE1506" s="120"/>
    </row>
    <row r="1507" spans="1:256" s="108" customFormat="1" x14ac:dyDescent="0.2">
      <c r="A1507" s="108" t="s">
        <v>315</v>
      </c>
      <c r="B1507" s="108" t="s">
        <v>105</v>
      </c>
      <c r="C1507" s="108" t="s">
        <v>5202</v>
      </c>
      <c r="D1507" s="123">
        <v>35899</v>
      </c>
      <c r="E1507" s="109" t="s">
        <v>416</v>
      </c>
      <c r="F1507" s="120"/>
      <c r="G1507" s="120" t="s">
        <v>266</v>
      </c>
      <c r="J1507" s="120"/>
      <c r="K1507" s="108" t="s">
        <v>315</v>
      </c>
      <c r="L1507" s="108" t="s">
        <v>93</v>
      </c>
      <c r="M1507" s="120" t="s">
        <v>241</v>
      </c>
      <c r="N1507" s="108" t="s">
        <v>315</v>
      </c>
      <c r="O1507" s="108" t="s">
        <v>93</v>
      </c>
      <c r="P1507" s="120" t="s">
        <v>241</v>
      </c>
      <c r="S1507" s="120"/>
      <c r="V1507" s="120"/>
      <c r="Y1507" s="120"/>
      <c r="AB1507" s="120"/>
      <c r="AE1507" s="120"/>
    </row>
    <row r="1508" spans="1:256" s="108" customFormat="1" x14ac:dyDescent="0.2">
      <c r="A1508" s="108" t="s">
        <v>386</v>
      </c>
      <c r="B1508" s="108" t="s">
        <v>118</v>
      </c>
      <c r="C1508" s="108" t="s">
        <v>3854</v>
      </c>
      <c r="D1508" s="123">
        <v>35982</v>
      </c>
      <c r="E1508" s="116" t="s">
        <v>149</v>
      </c>
      <c r="F1508" s="120" t="s">
        <v>1362</v>
      </c>
      <c r="G1508" s="120" t="s">
        <v>164</v>
      </c>
      <c r="H1508" s="108" t="s">
        <v>399</v>
      </c>
      <c r="I1508" s="108" t="s">
        <v>118</v>
      </c>
      <c r="J1508" s="120" t="s">
        <v>141</v>
      </c>
      <c r="K1508" s="108" t="s">
        <v>386</v>
      </c>
      <c r="L1508" s="108" t="s">
        <v>583</v>
      </c>
      <c r="M1508" s="120" t="s">
        <v>141</v>
      </c>
      <c r="N1508" s="108" t="s">
        <v>399</v>
      </c>
      <c r="O1508" s="108" t="s">
        <v>583</v>
      </c>
      <c r="P1508" s="120" t="s">
        <v>141</v>
      </c>
      <c r="Q1508" s="108" t="s">
        <v>397</v>
      </c>
      <c r="R1508" s="108" t="s">
        <v>583</v>
      </c>
      <c r="S1508" s="120" t="s">
        <v>398</v>
      </c>
      <c r="V1508" s="120"/>
      <c r="Y1508" s="120"/>
      <c r="AB1508" s="120"/>
      <c r="AE1508" s="120"/>
    </row>
    <row r="1509" spans="1:256" s="108" customFormat="1" x14ac:dyDescent="0.2">
      <c r="A1509" s="108" t="s">
        <v>308</v>
      </c>
      <c r="B1509" s="108" t="s">
        <v>275</v>
      </c>
      <c r="C1509" s="108" t="s">
        <v>3833</v>
      </c>
      <c r="D1509" s="123">
        <v>34173</v>
      </c>
      <c r="E1509" s="116" t="s">
        <v>423</v>
      </c>
      <c r="F1509" s="120" t="s">
        <v>1580</v>
      </c>
      <c r="G1509" s="120" t="s">
        <v>247</v>
      </c>
      <c r="H1509" s="108" t="s">
        <v>329</v>
      </c>
      <c r="I1509" s="108" t="s">
        <v>316</v>
      </c>
      <c r="J1509" s="120" t="s">
        <v>266</v>
      </c>
      <c r="K1509" s="108" t="s">
        <v>308</v>
      </c>
      <c r="L1509" s="108" t="s">
        <v>227</v>
      </c>
      <c r="M1509" s="120" t="s">
        <v>203</v>
      </c>
      <c r="N1509" s="108" t="s">
        <v>308</v>
      </c>
      <c r="O1509" s="108" t="s">
        <v>227</v>
      </c>
      <c r="P1509" s="120" t="s">
        <v>248</v>
      </c>
      <c r="Q1509" s="108" t="s">
        <v>308</v>
      </c>
      <c r="R1509" s="108" t="s">
        <v>227</v>
      </c>
      <c r="S1509" s="120" t="s">
        <v>224</v>
      </c>
      <c r="T1509" s="108" t="s">
        <v>329</v>
      </c>
      <c r="U1509" s="108" t="s">
        <v>454</v>
      </c>
      <c r="V1509" s="120" t="s">
        <v>247</v>
      </c>
      <c r="W1509" s="108" t="s">
        <v>298</v>
      </c>
      <c r="X1509" s="108" t="s">
        <v>454</v>
      </c>
      <c r="Y1509" s="120" t="s">
        <v>203</v>
      </c>
      <c r="Z1509" s="108" t="s">
        <v>329</v>
      </c>
      <c r="AA1509" s="108" t="s">
        <v>454</v>
      </c>
      <c r="AB1509" s="120" t="s">
        <v>203</v>
      </c>
      <c r="AC1509" s="108" t="s">
        <v>298</v>
      </c>
      <c r="AD1509" s="108" t="s">
        <v>454</v>
      </c>
      <c r="AE1509" s="120" t="s">
        <v>273</v>
      </c>
    </row>
    <row r="1510" spans="1:256" s="108" customFormat="1" x14ac:dyDescent="0.2">
      <c r="A1510" s="108" t="s">
        <v>94</v>
      </c>
      <c r="B1510" s="108" t="s">
        <v>207</v>
      </c>
      <c r="C1510" s="108" t="s">
        <v>3936</v>
      </c>
      <c r="D1510" s="123">
        <v>36241</v>
      </c>
      <c r="E1510" s="109" t="s">
        <v>191</v>
      </c>
      <c r="F1510" s="120" t="s">
        <v>191</v>
      </c>
      <c r="G1510" s="120" t="s">
        <v>4423</v>
      </c>
      <c r="H1510" s="108" t="s">
        <v>103</v>
      </c>
      <c r="I1510" s="108" t="s">
        <v>134</v>
      </c>
      <c r="J1510" s="120" t="s">
        <v>5203</v>
      </c>
      <c r="K1510" s="108" t="s">
        <v>103</v>
      </c>
      <c r="L1510" s="108" t="s">
        <v>134</v>
      </c>
      <c r="M1510" s="120" t="s">
        <v>3135</v>
      </c>
      <c r="N1510" s="108" t="s">
        <v>103</v>
      </c>
      <c r="O1510" s="108" t="s">
        <v>134</v>
      </c>
      <c r="P1510" s="120" t="s">
        <v>1010</v>
      </c>
      <c r="S1510" s="120"/>
      <c r="V1510" s="120"/>
      <c r="Y1510" s="120"/>
      <c r="AB1510" s="120"/>
      <c r="AE1510" s="120"/>
    </row>
    <row r="1511" spans="1:256" s="108" customFormat="1" x14ac:dyDescent="0.2">
      <c r="A1511" s="108" t="s">
        <v>288</v>
      </c>
      <c r="B1511" s="108" t="s">
        <v>170</v>
      </c>
      <c r="C1511" s="108" t="s">
        <v>3720</v>
      </c>
      <c r="D1511" s="123">
        <v>34779</v>
      </c>
      <c r="E1511" s="109" t="s">
        <v>654</v>
      </c>
      <c r="F1511" s="108" t="s">
        <v>310</v>
      </c>
      <c r="G1511" s="120" t="s">
        <v>203</v>
      </c>
      <c r="H1511" s="108" t="s">
        <v>284</v>
      </c>
      <c r="I1511" s="108" t="s">
        <v>170</v>
      </c>
      <c r="J1511" s="109" t="s">
        <v>216</v>
      </c>
      <c r="K1511" s="108" t="s">
        <v>284</v>
      </c>
      <c r="L1511" s="108" t="s">
        <v>275</v>
      </c>
      <c r="M1511" s="109" t="s">
        <v>247</v>
      </c>
      <c r="N1511" s="108" t="s">
        <v>284</v>
      </c>
      <c r="O1511" s="108" t="s">
        <v>434</v>
      </c>
      <c r="P1511" s="109" t="s">
        <v>576</v>
      </c>
      <c r="Q1511" s="108" t="s">
        <v>284</v>
      </c>
      <c r="R1511" s="108" t="s">
        <v>434</v>
      </c>
      <c r="S1511" s="109" t="s">
        <v>701</v>
      </c>
      <c r="T1511" s="108" t="s">
        <v>315</v>
      </c>
      <c r="U1511" s="108" t="s">
        <v>434</v>
      </c>
      <c r="V1511" s="109" t="s">
        <v>241</v>
      </c>
      <c r="W1511" s="108" t="s">
        <v>746</v>
      </c>
      <c r="X1511" s="108" t="s">
        <v>118</v>
      </c>
      <c r="Y1511" s="109" t="s">
        <v>240</v>
      </c>
      <c r="Z1511" s="108" t="s">
        <v>315</v>
      </c>
      <c r="AA1511" s="108" t="s">
        <v>118</v>
      </c>
      <c r="AB1511" s="109" t="s">
        <v>233</v>
      </c>
      <c r="AC1511" s="108" t="s">
        <v>575</v>
      </c>
      <c r="AD1511" s="108" t="s">
        <v>118</v>
      </c>
      <c r="AE1511" s="109" t="s">
        <v>754</v>
      </c>
      <c r="AF1511" s="108" t="s">
        <v>313</v>
      </c>
      <c r="AG1511" s="108" t="s">
        <v>118</v>
      </c>
      <c r="AH1511" s="109" t="s">
        <v>273</v>
      </c>
    </row>
    <row r="1512" spans="1:256" s="108" customFormat="1" x14ac:dyDescent="0.2">
      <c r="A1512" s="108" t="s">
        <v>103</v>
      </c>
      <c r="B1512" s="108" t="s">
        <v>105</v>
      </c>
      <c r="C1512" s="108" t="s">
        <v>3564</v>
      </c>
      <c r="D1512" s="123">
        <v>37286</v>
      </c>
      <c r="E1512" s="109" t="s">
        <v>993</v>
      </c>
      <c r="F1512" s="109" t="s">
        <v>5204</v>
      </c>
      <c r="G1512" s="120" t="s">
        <v>3563</v>
      </c>
      <c r="H1512" s="108" t="s">
        <v>103</v>
      </c>
      <c r="I1512" s="116" t="s">
        <v>105</v>
      </c>
      <c r="J1512" s="120" t="s">
        <v>5205</v>
      </c>
      <c r="K1512" s="108" t="s">
        <v>103</v>
      </c>
      <c r="L1512" s="116" t="s">
        <v>105</v>
      </c>
      <c r="M1512" s="120" t="s">
        <v>3566</v>
      </c>
      <c r="O1512" s="116"/>
      <c r="P1512" s="120"/>
      <c r="R1512" s="116"/>
      <c r="S1512" s="120"/>
      <c r="U1512" s="116"/>
      <c r="V1512" s="120"/>
      <c r="X1512" s="116"/>
      <c r="Y1512" s="120"/>
      <c r="AA1512" s="116"/>
      <c r="AB1512" s="120"/>
      <c r="AD1512" s="116"/>
      <c r="AE1512" s="120"/>
      <c r="AG1512" s="116"/>
      <c r="AH1512" s="120"/>
      <c r="AJ1512" s="116"/>
      <c r="AK1512" s="120"/>
      <c r="AM1512" s="116"/>
      <c r="AN1512" s="120"/>
    </row>
    <row r="1513" spans="1:256" s="108" customFormat="1" x14ac:dyDescent="0.2">
      <c r="A1513" s="108" t="s">
        <v>274</v>
      </c>
      <c r="B1513" s="108" t="s">
        <v>556</v>
      </c>
      <c r="C1513" s="108" t="s">
        <v>1055</v>
      </c>
      <c r="D1513" s="123">
        <v>34981</v>
      </c>
      <c r="E1513" s="116" t="s">
        <v>301</v>
      </c>
      <c r="F1513" s="120" t="s">
        <v>301</v>
      </c>
      <c r="G1513" s="120" t="s">
        <v>241</v>
      </c>
      <c r="H1513" s="108" t="s">
        <v>274</v>
      </c>
      <c r="I1513" s="108" t="s">
        <v>232</v>
      </c>
      <c r="J1513" s="120" t="s">
        <v>248</v>
      </c>
      <c r="K1513" s="108" t="s">
        <v>274</v>
      </c>
      <c r="L1513" s="108" t="s">
        <v>227</v>
      </c>
      <c r="M1513" s="120" t="s">
        <v>216</v>
      </c>
      <c r="N1513" s="108" t="s">
        <v>522</v>
      </c>
      <c r="O1513" s="108" t="s">
        <v>227</v>
      </c>
      <c r="P1513" s="120" t="s">
        <v>223</v>
      </c>
      <c r="Q1513" s="108" t="s">
        <v>274</v>
      </c>
      <c r="R1513" s="108" t="s">
        <v>227</v>
      </c>
      <c r="S1513" s="120" t="s">
        <v>216</v>
      </c>
      <c r="T1513" s="108" t="s">
        <v>274</v>
      </c>
      <c r="U1513" s="108" t="s">
        <v>227</v>
      </c>
      <c r="V1513" s="120" t="s">
        <v>269</v>
      </c>
      <c r="W1513" s="108" t="s">
        <v>274</v>
      </c>
      <c r="X1513" s="108" t="s">
        <v>227</v>
      </c>
      <c r="Y1513" s="120" t="s">
        <v>269</v>
      </c>
      <c r="Z1513" s="108" t="s">
        <v>1056</v>
      </c>
      <c r="AB1513" s="120"/>
      <c r="AC1513" s="108" t="s">
        <v>274</v>
      </c>
      <c r="AD1513" s="108" t="s">
        <v>227</v>
      </c>
      <c r="AE1513" s="120" t="s">
        <v>228</v>
      </c>
      <c r="BB1513" s="116"/>
      <c r="BC1513" s="120"/>
      <c r="BE1513" s="116"/>
      <c r="BF1513" s="120"/>
      <c r="BH1513" s="116"/>
      <c r="BI1513" s="120"/>
      <c r="BK1513" s="116"/>
      <c r="BL1513" s="120"/>
      <c r="BN1513" s="116"/>
      <c r="BO1513" s="120"/>
      <c r="BR1513" s="120"/>
      <c r="BS1513" s="116"/>
      <c r="BT1513" s="116"/>
      <c r="BU1513" s="116"/>
      <c r="BV1513" s="116"/>
      <c r="BW1513" s="116"/>
      <c r="BX1513" s="116"/>
    </row>
    <row r="1514" spans="1:256" s="108" customFormat="1" x14ac:dyDescent="0.2">
      <c r="A1514" s="108" t="s">
        <v>279</v>
      </c>
      <c r="B1514" s="108" t="s">
        <v>261</v>
      </c>
      <c r="C1514" s="108" t="s">
        <v>293</v>
      </c>
      <c r="D1514" s="123">
        <v>37623</v>
      </c>
      <c r="E1514" s="109" t="s">
        <v>3048</v>
      </c>
      <c r="F1514" s="120" t="s">
        <v>295</v>
      </c>
      <c r="G1514" s="120" t="s">
        <v>292</v>
      </c>
      <c r="H1514" s="108" t="s">
        <v>376</v>
      </c>
      <c r="I1514" s="108" t="s">
        <v>261</v>
      </c>
      <c r="J1514" s="120" t="s">
        <v>741</v>
      </c>
      <c r="M1514" s="120"/>
      <c r="P1514" s="120"/>
      <c r="S1514" s="120"/>
      <c r="V1514" s="120"/>
      <c r="Y1514" s="120"/>
      <c r="AB1514" s="120"/>
      <c r="AE1514" s="120"/>
    </row>
    <row r="1515" spans="1:256" s="108" customFormat="1" x14ac:dyDescent="0.2">
      <c r="A1515" s="108" t="s">
        <v>340</v>
      </c>
      <c r="B1515" s="108" t="s">
        <v>207</v>
      </c>
      <c r="C1515" s="108" t="s">
        <v>5206</v>
      </c>
      <c r="D1515" s="123">
        <v>35948</v>
      </c>
      <c r="E1515" s="109" t="s">
        <v>482</v>
      </c>
      <c r="F1515" s="120"/>
      <c r="G1515" s="120" t="s">
        <v>341</v>
      </c>
      <c r="J1515" s="120"/>
      <c r="M1515" s="120"/>
      <c r="P1515" s="120"/>
      <c r="S1515" s="120"/>
      <c r="V1515" s="120"/>
      <c r="Y1515" s="120"/>
      <c r="AB1515" s="120"/>
      <c r="AE1515" s="120"/>
    </row>
    <row r="1516" spans="1:256" s="108" customFormat="1" x14ac:dyDescent="0.2">
      <c r="A1516" s="108" t="s">
        <v>308</v>
      </c>
      <c r="B1516" s="108" t="s">
        <v>81</v>
      </c>
      <c r="C1516" s="108" t="s">
        <v>334</v>
      </c>
      <c r="D1516" s="123">
        <v>37147</v>
      </c>
      <c r="E1516" s="109" t="s">
        <v>684</v>
      </c>
      <c r="F1516" s="120" t="s">
        <v>144</v>
      </c>
      <c r="G1516" s="120" t="s">
        <v>240</v>
      </c>
      <c r="H1516" s="108" t="s">
        <v>298</v>
      </c>
      <c r="I1516" s="108" t="s">
        <v>81</v>
      </c>
      <c r="J1516" s="120" t="s">
        <v>266</v>
      </c>
      <c r="M1516" s="120"/>
      <c r="P1516" s="120"/>
      <c r="S1516" s="120"/>
      <c r="V1516" s="120"/>
      <c r="Y1516" s="120"/>
      <c r="AB1516" s="120"/>
      <c r="AE1516" s="120"/>
    </row>
    <row r="1517" spans="1:256" s="108" customFormat="1" x14ac:dyDescent="0.2">
      <c r="A1517" t="s">
        <v>147</v>
      </c>
      <c r="B1517" t="s">
        <v>207</v>
      </c>
      <c r="C1517" s="108" t="s">
        <v>3152</v>
      </c>
      <c r="D1517" s="123">
        <v>34598</v>
      </c>
      <c r="E1517" s="116" t="s">
        <v>1350</v>
      </c>
      <c r="F1517" s="120" t="s">
        <v>753</v>
      </c>
      <c r="G1517" s="120" t="s">
        <v>141</v>
      </c>
      <c r="H1517" s="108" t="s">
        <v>147</v>
      </c>
      <c r="I1517" s="108" t="s">
        <v>434</v>
      </c>
      <c r="J1517" s="120"/>
      <c r="K1517" s="108" t="s">
        <v>147</v>
      </c>
      <c r="L1517" s="108" t="s">
        <v>434</v>
      </c>
      <c r="M1517" s="120"/>
      <c r="N1517" s="108" t="s">
        <v>147</v>
      </c>
      <c r="O1517" s="108" t="s">
        <v>252</v>
      </c>
      <c r="P1517" s="120"/>
      <c r="Q1517" s="108" t="s">
        <v>133</v>
      </c>
      <c r="R1517" s="108" t="s">
        <v>396</v>
      </c>
      <c r="S1517" s="120"/>
      <c r="T1517" s="108" t="s">
        <v>147</v>
      </c>
      <c r="U1517" s="108" t="s">
        <v>396</v>
      </c>
      <c r="V1517" s="120"/>
      <c r="W1517" s="108" t="s">
        <v>133</v>
      </c>
      <c r="X1517" s="108" t="s">
        <v>396</v>
      </c>
      <c r="Y1517" s="120"/>
      <c r="Z1517" s="108" t="s">
        <v>147</v>
      </c>
      <c r="AA1517" s="108" t="s">
        <v>396</v>
      </c>
      <c r="AB1517" s="120"/>
      <c r="AC1517" s="108" t="s">
        <v>133</v>
      </c>
      <c r="AD1517" s="108" t="s">
        <v>396</v>
      </c>
      <c r="AE1517" s="120"/>
    </row>
    <row r="1518" spans="1:256" s="108" customFormat="1" x14ac:dyDescent="0.2">
      <c r="A1518" s="108" t="s">
        <v>376</v>
      </c>
      <c r="B1518" s="108" t="s">
        <v>454</v>
      </c>
      <c r="C1518" s="108" t="s">
        <v>5207</v>
      </c>
      <c r="D1518" s="123">
        <v>35978</v>
      </c>
      <c r="E1518" s="109" t="s">
        <v>99</v>
      </c>
      <c r="F1518" s="120" t="s">
        <v>338</v>
      </c>
      <c r="G1518" s="120" t="s">
        <v>1085</v>
      </c>
      <c r="J1518" s="120"/>
      <c r="K1518" s="108" t="s">
        <v>329</v>
      </c>
      <c r="L1518" s="108" t="s">
        <v>454</v>
      </c>
      <c r="M1518" s="120" t="s">
        <v>339</v>
      </c>
      <c r="N1518" s="108" t="s">
        <v>308</v>
      </c>
      <c r="O1518" s="108" t="s">
        <v>454</v>
      </c>
      <c r="P1518" s="120" t="s">
        <v>273</v>
      </c>
      <c r="S1518" s="120"/>
      <c r="V1518" s="120"/>
      <c r="Y1518" s="120"/>
      <c r="AB1518" s="120"/>
      <c r="AE1518" s="120"/>
    </row>
    <row r="1519" spans="1:256" s="108" customFormat="1" x14ac:dyDescent="0.2">
      <c r="C1519" s="108" t="s">
        <v>3829</v>
      </c>
      <c r="D1519" s="123">
        <v>36285</v>
      </c>
      <c r="E1519" s="109" t="s">
        <v>553</v>
      </c>
      <c r="F1519" s="109" t="s">
        <v>1948</v>
      </c>
      <c r="G1519" s="120"/>
      <c r="H1519" s="108" t="s">
        <v>329</v>
      </c>
      <c r="I1519" s="116" t="s">
        <v>583</v>
      </c>
      <c r="J1519" s="120" t="s">
        <v>266</v>
      </c>
      <c r="K1519" s="108" t="s">
        <v>329</v>
      </c>
      <c r="L1519" s="116" t="s">
        <v>583</v>
      </c>
      <c r="M1519" s="120" t="s">
        <v>273</v>
      </c>
      <c r="O1519" s="116"/>
      <c r="P1519" s="120"/>
      <c r="R1519" s="116"/>
      <c r="S1519" s="120"/>
      <c r="U1519" s="116"/>
      <c r="V1519" s="120"/>
      <c r="X1519" s="116"/>
      <c r="Y1519" s="120"/>
      <c r="AA1519" s="116"/>
      <c r="AB1519" s="120"/>
      <c r="AD1519" s="116"/>
      <c r="AE1519" s="120"/>
      <c r="AG1519" s="116"/>
      <c r="AH1519" s="120"/>
      <c r="AJ1519" s="116"/>
      <c r="AK1519" s="120"/>
      <c r="AM1519" s="116"/>
      <c r="AN1519" s="120"/>
    </row>
    <row r="1520" spans="1:256" s="108" customFormat="1" x14ac:dyDescent="0.2">
      <c r="C1520" s="108" t="s">
        <v>5208</v>
      </c>
      <c r="D1520" s="123">
        <v>36386</v>
      </c>
      <c r="E1520" s="109" t="s">
        <v>187</v>
      </c>
      <c r="F1520" s="120" t="s">
        <v>1515</v>
      </c>
      <c r="G1520" s="120"/>
      <c r="I1520" s="109"/>
      <c r="J1520" s="120"/>
      <c r="K1520" s="108" t="s">
        <v>379</v>
      </c>
      <c r="L1520" s="109" t="s">
        <v>177</v>
      </c>
      <c r="M1520" s="120" t="s">
        <v>632</v>
      </c>
      <c r="N1520" s="108" t="s">
        <v>367</v>
      </c>
      <c r="O1520" s="109" t="s">
        <v>177</v>
      </c>
      <c r="P1520" s="120" t="s">
        <v>341</v>
      </c>
      <c r="S1520" s="120"/>
      <c r="V1520" s="120"/>
      <c r="Y1520" s="120"/>
      <c r="AB1520" s="120"/>
      <c r="AE1520" s="120"/>
    </row>
    <row r="1521" spans="1:76" s="108" customFormat="1" x14ac:dyDescent="0.2">
      <c r="A1521" s="108" t="s">
        <v>379</v>
      </c>
      <c r="B1521" s="108" t="s">
        <v>123</v>
      </c>
      <c r="C1521" s="108" t="s">
        <v>5209</v>
      </c>
      <c r="D1521" s="123">
        <v>37023</v>
      </c>
      <c r="E1521" s="109" t="s">
        <v>4445</v>
      </c>
      <c r="F1521" s="120"/>
      <c r="G1521" s="120" t="s">
        <v>2408</v>
      </c>
      <c r="J1521" s="120"/>
      <c r="M1521" s="120"/>
      <c r="P1521" s="120"/>
      <c r="S1521" s="120"/>
      <c r="V1521" s="120"/>
      <c r="Y1521" s="120"/>
      <c r="AB1521" s="120"/>
      <c r="AE1521" s="120"/>
    </row>
    <row r="1522" spans="1:76" s="108" customFormat="1" x14ac:dyDescent="0.2">
      <c r="A1522" s="108" t="s">
        <v>279</v>
      </c>
      <c r="B1522" s="108" t="s">
        <v>252</v>
      </c>
      <c r="C1522" s="108" t="s">
        <v>2402</v>
      </c>
      <c r="D1522" s="123">
        <v>36163</v>
      </c>
      <c r="E1522" s="109" t="s">
        <v>180</v>
      </c>
      <c r="F1522" s="109" t="s">
        <v>237</v>
      </c>
      <c r="G1522" s="120" t="s">
        <v>375</v>
      </c>
      <c r="H1522" s="108" t="s">
        <v>808</v>
      </c>
      <c r="I1522" s="116" t="s">
        <v>252</v>
      </c>
      <c r="J1522" s="120" t="s">
        <v>2403</v>
      </c>
      <c r="K1522" s="108" t="s">
        <v>379</v>
      </c>
      <c r="L1522" s="116" t="s">
        <v>252</v>
      </c>
      <c r="M1522" s="120" t="s">
        <v>366</v>
      </c>
      <c r="O1522" s="116"/>
      <c r="P1522" s="120"/>
      <c r="R1522" s="116"/>
      <c r="S1522" s="120"/>
      <c r="U1522" s="116"/>
      <c r="V1522" s="120"/>
      <c r="X1522" s="116"/>
      <c r="Y1522" s="120"/>
      <c r="AA1522" s="116"/>
      <c r="AB1522" s="120"/>
      <c r="AD1522" s="116"/>
      <c r="AE1522" s="120"/>
      <c r="AG1522" s="116"/>
      <c r="AH1522" s="120"/>
      <c r="AJ1522" s="116"/>
      <c r="AK1522" s="120"/>
      <c r="AM1522" s="116"/>
      <c r="AN1522" s="120"/>
    </row>
    <row r="1523" spans="1:76" s="108" customFormat="1" x14ac:dyDescent="0.2">
      <c r="A1523" s="108" t="s">
        <v>315</v>
      </c>
      <c r="B1523" s="108" t="s">
        <v>95</v>
      </c>
      <c r="C1523" s="108" t="s">
        <v>4226</v>
      </c>
      <c r="D1523" s="123">
        <v>36393</v>
      </c>
      <c r="E1523" s="109" t="s">
        <v>698</v>
      </c>
      <c r="F1523" s="120"/>
      <c r="G1523" s="120" t="s">
        <v>241</v>
      </c>
      <c r="H1523" s="108" t="s">
        <v>258</v>
      </c>
      <c r="I1523" s="108" t="s">
        <v>93</v>
      </c>
      <c r="J1523" s="120" t="s">
        <v>241</v>
      </c>
      <c r="M1523" s="120"/>
      <c r="P1523" s="120"/>
      <c r="S1523" s="120"/>
      <c r="V1523" s="120"/>
      <c r="Y1523" s="120"/>
      <c r="AB1523" s="120"/>
      <c r="AE1523" s="120"/>
    </row>
    <row r="1524" spans="1:76" s="108" customFormat="1" x14ac:dyDescent="0.2">
      <c r="A1524" s="108" t="s">
        <v>127</v>
      </c>
      <c r="B1524" s="108" t="s">
        <v>275</v>
      </c>
      <c r="C1524" s="108" t="s">
        <v>2239</v>
      </c>
      <c r="D1524" s="123">
        <v>36896</v>
      </c>
      <c r="E1524" s="109" t="s">
        <v>90</v>
      </c>
      <c r="F1524" s="120" t="s">
        <v>1549</v>
      </c>
      <c r="G1524" s="120"/>
      <c r="H1524" s="108" t="s">
        <v>147</v>
      </c>
      <c r="I1524" s="108" t="s">
        <v>275</v>
      </c>
      <c r="J1524" s="120"/>
      <c r="K1524" s="108" t="s">
        <v>127</v>
      </c>
      <c r="L1524" s="108" t="s">
        <v>275</v>
      </c>
      <c r="M1524" s="120"/>
      <c r="N1524" s="108" t="s">
        <v>147</v>
      </c>
      <c r="O1524" s="108" t="s">
        <v>275</v>
      </c>
      <c r="P1524" s="120"/>
      <c r="S1524" s="120"/>
      <c r="V1524" s="120"/>
      <c r="Y1524" s="120"/>
      <c r="AB1524" s="120"/>
      <c r="AE1524" s="120"/>
    </row>
    <row r="1525" spans="1:76" s="108" customFormat="1" x14ac:dyDescent="0.2">
      <c r="A1525" s="100" t="s">
        <v>80</v>
      </c>
      <c r="B1525" s="100" t="s">
        <v>177</v>
      </c>
      <c r="C1525" t="s">
        <v>2785</v>
      </c>
      <c r="D1525" s="40">
        <v>30652</v>
      </c>
      <c r="E1525" s="36" t="s">
        <v>2786</v>
      </c>
      <c r="F1525" s="36" t="s">
        <v>5210</v>
      </c>
      <c r="G1525" s="120"/>
      <c r="H1525" s="108" t="s">
        <v>80</v>
      </c>
      <c r="I1525" s="129" t="s">
        <v>306</v>
      </c>
      <c r="J1525" s="36"/>
      <c r="K1525" s="100"/>
      <c r="L1525" s="129"/>
      <c r="M1525" s="36"/>
      <c r="N1525" s="100" t="s">
        <v>80</v>
      </c>
      <c r="O1525" s="129" t="s">
        <v>185</v>
      </c>
      <c r="P1525" s="36"/>
      <c r="Q1525" s="100" t="s">
        <v>80</v>
      </c>
      <c r="R1525" s="129" t="s">
        <v>185</v>
      </c>
      <c r="S1525" s="36"/>
      <c r="T1525" s="100" t="s">
        <v>80</v>
      </c>
      <c r="U1525" s="129" t="s">
        <v>185</v>
      </c>
      <c r="V1525" s="36"/>
      <c r="W1525" s="100" t="s">
        <v>80</v>
      </c>
      <c r="X1525" s="129" t="s">
        <v>185</v>
      </c>
      <c r="Y1525" s="36"/>
      <c r="Z1525" s="100" t="s">
        <v>80</v>
      </c>
      <c r="AA1525" s="129" t="s">
        <v>185</v>
      </c>
      <c r="AB1525" s="36"/>
      <c r="AC1525" s="100" t="s">
        <v>80</v>
      </c>
      <c r="AD1525" s="129" t="s">
        <v>185</v>
      </c>
      <c r="AE1525" s="36"/>
      <c r="AF1525" s="100" t="s">
        <v>80</v>
      </c>
      <c r="AG1525" s="129" t="s">
        <v>185</v>
      </c>
      <c r="AH1525" s="36"/>
      <c r="AI1525" s="100" t="s">
        <v>80</v>
      </c>
      <c r="AJ1525" s="129" t="s">
        <v>185</v>
      </c>
      <c r="AK1525" s="36"/>
      <c r="AL1525" s="100" t="s">
        <v>80</v>
      </c>
      <c r="AM1525" s="129" t="s">
        <v>185</v>
      </c>
      <c r="AN1525" s="36"/>
      <c r="AO1525" t="s">
        <v>80</v>
      </c>
      <c r="AP1525" s="36" t="s">
        <v>185</v>
      </c>
      <c r="AQ1525" s="36"/>
      <c r="AR1525" t="s">
        <v>80</v>
      </c>
      <c r="AS1525" s="36" t="s">
        <v>185</v>
      </c>
      <c r="AT1525" s="36"/>
      <c r="AU1525" t="s">
        <v>80</v>
      </c>
      <c r="AV1525" s="36" t="s">
        <v>185</v>
      </c>
      <c r="AW1525" s="36"/>
      <c r="AX1525" t="s">
        <v>80</v>
      </c>
      <c r="AY1525" s="36" t="s">
        <v>185</v>
      </c>
      <c r="AZ1525" s="36"/>
    </row>
    <row r="1526" spans="1:76" s="108" customFormat="1" x14ac:dyDescent="0.2">
      <c r="A1526" s="108" t="s">
        <v>386</v>
      </c>
      <c r="B1526" s="108" t="s">
        <v>232</v>
      </c>
      <c r="C1526" s="108" t="s">
        <v>2996</v>
      </c>
      <c r="D1526" s="123">
        <v>35802</v>
      </c>
      <c r="E1526" s="116" t="s">
        <v>415</v>
      </c>
      <c r="F1526" s="120" t="s">
        <v>990</v>
      </c>
      <c r="G1526" s="120" t="s">
        <v>393</v>
      </c>
      <c r="H1526" s="108" t="s">
        <v>1584</v>
      </c>
      <c r="I1526" s="109" t="s">
        <v>95</v>
      </c>
      <c r="J1526" s="109" t="s">
        <v>389</v>
      </c>
      <c r="L1526" s="109"/>
      <c r="M1526" s="109"/>
      <c r="N1526" s="108" t="s">
        <v>2998</v>
      </c>
      <c r="O1526" s="109" t="s">
        <v>192</v>
      </c>
      <c r="P1526" s="109" t="s">
        <v>393</v>
      </c>
      <c r="Q1526" s="108" t="s">
        <v>1584</v>
      </c>
      <c r="R1526" s="109" t="s">
        <v>192</v>
      </c>
      <c r="S1526" s="109" t="s">
        <v>398</v>
      </c>
      <c r="T1526" s="108" t="s">
        <v>1584</v>
      </c>
      <c r="U1526" s="108" t="s">
        <v>192</v>
      </c>
      <c r="V1526" s="120" t="s">
        <v>398</v>
      </c>
      <c r="Y1526" s="120"/>
      <c r="AB1526" s="120"/>
      <c r="AE1526" s="120"/>
    </row>
    <row r="1527" spans="1:76" s="108" customFormat="1" x14ac:dyDescent="0.2">
      <c r="A1527" s="108" t="s">
        <v>103</v>
      </c>
      <c r="B1527" s="108" t="s">
        <v>134</v>
      </c>
      <c r="C1527" s="108" t="s">
        <v>3893</v>
      </c>
      <c r="D1527" s="123">
        <v>36795</v>
      </c>
      <c r="E1527" s="109" t="s">
        <v>348</v>
      </c>
      <c r="F1527" s="109" t="s">
        <v>237</v>
      </c>
      <c r="G1527" s="120" t="s">
        <v>5211</v>
      </c>
      <c r="H1527" s="108" t="s">
        <v>1622</v>
      </c>
      <c r="I1527" s="116" t="s">
        <v>134</v>
      </c>
      <c r="J1527" s="120" t="s">
        <v>3025</v>
      </c>
      <c r="K1527" s="108" t="s">
        <v>103</v>
      </c>
      <c r="L1527" s="116" t="s">
        <v>134</v>
      </c>
      <c r="M1527" s="120" t="s">
        <v>3476</v>
      </c>
      <c r="O1527" s="116"/>
      <c r="P1527" s="120"/>
      <c r="R1527" s="116"/>
      <c r="S1527" s="120"/>
      <c r="U1527" s="116"/>
      <c r="V1527" s="120"/>
      <c r="X1527" s="116"/>
      <c r="Y1527" s="120"/>
      <c r="AA1527" s="116"/>
      <c r="AB1527" s="120"/>
      <c r="AD1527" s="116"/>
      <c r="AE1527" s="120"/>
      <c r="AG1527" s="116"/>
      <c r="AH1527" s="120"/>
      <c r="AJ1527" s="116"/>
      <c r="AK1527" s="120"/>
      <c r="AM1527" s="116"/>
      <c r="AN1527" s="120"/>
      <c r="BB1527" s="109"/>
      <c r="BC1527" s="109"/>
      <c r="BE1527" s="109"/>
      <c r="BF1527" s="109"/>
      <c r="BH1527" s="109"/>
      <c r="BI1527" s="109"/>
      <c r="BK1527" s="109"/>
      <c r="BL1527" s="109"/>
      <c r="BN1527" s="109"/>
      <c r="BO1527" s="109"/>
      <c r="BQ1527" s="123"/>
      <c r="BR1527" s="109"/>
      <c r="BS1527" s="116"/>
      <c r="BU1527" s="120"/>
      <c r="BV1527" s="116"/>
      <c r="BW1527" s="116"/>
      <c r="BX1527" s="125"/>
    </row>
    <row r="1528" spans="1:76" s="108" customFormat="1" x14ac:dyDescent="0.2">
      <c r="A1528" s="108" t="s">
        <v>315</v>
      </c>
      <c r="B1528" s="108" t="s">
        <v>232</v>
      </c>
      <c r="C1528" s="108" t="s">
        <v>5212</v>
      </c>
      <c r="D1528" s="123">
        <v>36742</v>
      </c>
      <c r="E1528" s="109" t="s">
        <v>344</v>
      </c>
      <c r="F1528" s="120"/>
      <c r="G1528" s="120" t="s">
        <v>248</v>
      </c>
      <c r="J1528" s="120"/>
      <c r="M1528" s="120"/>
      <c r="P1528" s="120"/>
      <c r="S1528" s="120"/>
      <c r="V1528" s="120"/>
      <c r="Y1528" s="120"/>
      <c r="AB1528" s="120"/>
      <c r="AE1528" s="120"/>
    </row>
    <row r="1529" spans="1:76" s="108" customFormat="1" x14ac:dyDescent="0.2">
      <c r="A1529" s="108" t="s">
        <v>340</v>
      </c>
      <c r="B1529" s="108" t="s">
        <v>118</v>
      </c>
      <c r="C1529" s="108" t="s">
        <v>2277</v>
      </c>
      <c r="D1529" s="123">
        <v>36248</v>
      </c>
      <c r="E1529" s="109" t="s">
        <v>416</v>
      </c>
      <c r="F1529" s="120" t="s">
        <v>187</v>
      </c>
      <c r="G1529" s="120" t="s">
        <v>341</v>
      </c>
      <c r="H1529" s="108" t="s">
        <v>370</v>
      </c>
      <c r="I1529" s="108" t="s">
        <v>118</v>
      </c>
      <c r="J1529" s="120" t="s">
        <v>355</v>
      </c>
      <c r="K1529" s="108" t="s">
        <v>340</v>
      </c>
      <c r="L1529" s="108" t="s">
        <v>118</v>
      </c>
      <c r="M1529" s="120" t="s">
        <v>341</v>
      </c>
      <c r="N1529" s="108" t="s">
        <v>370</v>
      </c>
      <c r="O1529" s="108" t="s">
        <v>118</v>
      </c>
      <c r="P1529" s="120" t="s">
        <v>382</v>
      </c>
      <c r="S1529" s="120"/>
      <c r="V1529" s="120"/>
      <c r="Y1529" s="120"/>
      <c r="AB1529" s="120"/>
      <c r="AE1529" s="120"/>
    </row>
    <row r="1530" spans="1:76" s="108" customFormat="1" x14ac:dyDescent="0.2">
      <c r="A1530" s="108" t="s">
        <v>258</v>
      </c>
      <c r="B1530" s="108" t="s">
        <v>583</v>
      </c>
      <c r="C1530" s="108" t="s">
        <v>5213</v>
      </c>
      <c r="D1530" s="123">
        <v>37167</v>
      </c>
      <c r="E1530" s="109" t="s">
        <v>3181</v>
      </c>
      <c r="F1530" s="120"/>
      <c r="G1530" s="120" t="s">
        <v>247</v>
      </c>
      <c r="J1530" s="120"/>
      <c r="M1530" s="120"/>
      <c r="P1530" s="120"/>
      <c r="S1530" s="120"/>
      <c r="V1530" s="120"/>
      <c r="Y1530" s="120"/>
      <c r="AB1530" s="120"/>
      <c r="AE1530" s="120"/>
    </row>
    <row r="1531" spans="1:76" s="108" customFormat="1" x14ac:dyDescent="0.2">
      <c r="A1531" s="108" t="s">
        <v>397</v>
      </c>
      <c r="B1531" s="108" t="s">
        <v>396</v>
      </c>
      <c r="C1531" s="108" t="s">
        <v>4184</v>
      </c>
      <c r="D1531" s="123">
        <v>37157</v>
      </c>
      <c r="E1531" s="109" t="s">
        <v>172</v>
      </c>
      <c r="F1531" s="120"/>
      <c r="G1531" s="120" t="s">
        <v>412</v>
      </c>
      <c r="H1531" s="108" t="s">
        <v>397</v>
      </c>
      <c r="I1531" s="108" t="s">
        <v>396</v>
      </c>
      <c r="J1531" s="120" t="s">
        <v>412</v>
      </c>
      <c r="M1531" s="120"/>
      <c r="P1531" s="120"/>
      <c r="S1531" s="120"/>
      <c r="V1531" s="120"/>
      <c r="Y1531" s="120"/>
      <c r="AB1531" s="120"/>
      <c r="AE1531" s="120"/>
    </row>
    <row r="1532" spans="1:76" s="108" customFormat="1" x14ac:dyDescent="0.2">
      <c r="A1532" s="108" t="s">
        <v>194</v>
      </c>
      <c r="B1532" s="108" t="s">
        <v>252</v>
      </c>
      <c r="C1532" s="108" t="s">
        <v>2721</v>
      </c>
      <c r="D1532" s="123">
        <v>37410</v>
      </c>
      <c r="E1532" s="109" t="s">
        <v>295</v>
      </c>
      <c r="F1532" s="109" t="s">
        <v>295</v>
      </c>
      <c r="G1532" s="120" t="s">
        <v>201</v>
      </c>
      <c r="H1532" s="108" t="s">
        <v>194</v>
      </c>
      <c r="I1532" s="108" t="s">
        <v>252</v>
      </c>
      <c r="J1532" s="120" t="s">
        <v>228</v>
      </c>
      <c r="M1532" s="120"/>
      <c r="P1532" s="120"/>
      <c r="S1532" s="120"/>
      <c r="V1532" s="120"/>
      <c r="Y1532" s="120"/>
      <c r="AB1532" s="120"/>
      <c r="AE1532" s="120"/>
    </row>
    <row r="1533" spans="1:76" s="108" customFormat="1" x14ac:dyDescent="0.2">
      <c r="A1533" s="108" t="s">
        <v>397</v>
      </c>
      <c r="B1533" s="108" t="s">
        <v>556</v>
      </c>
      <c r="C1533" s="108" t="s">
        <v>4185</v>
      </c>
      <c r="D1533" s="123">
        <v>35367</v>
      </c>
      <c r="E1533" s="109" t="s">
        <v>121</v>
      </c>
      <c r="F1533" s="120"/>
      <c r="G1533" s="120" t="s">
        <v>398</v>
      </c>
      <c r="H1533" s="108" t="s">
        <v>397</v>
      </c>
      <c r="I1533" s="108" t="s">
        <v>215</v>
      </c>
      <c r="J1533" s="120" t="s">
        <v>398</v>
      </c>
      <c r="M1533" s="120"/>
      <c r="P1533" s="120"/>
      <c r="S1533" s="120"/>
      <c r="V1533" s="120"/>
      <c r="Y1533" s="120"/>
      <c r="AB1533" s="120"/>
      <c r="AE1533" s="120"/>
    </row>
    <row r="1534" spans="1:76" s="108" customFormat="1" x14ac:dyDescent="0.2">
      <c r="A1534" s="108" t="s">
        <v>238</v>
      </c>
      <c r="B1534" s="108" t="s">
        <v>232</v>
      </c>
      <c r="C1534" s="108" t="s">
        <v>5214</v>
      </c>
      <c r="D1534" s="123">
        <v>36959</v>
      </c>
      <c r="E1534" s="109" t="s">
        <v>719</v>
      </c>
      <c r="F1534" s="120"/>
      <c r="G1534" s="120" t="s">
        <v>266</v>
      </c>
      <c r="J1534" s="120"/>
      <c r="M1534" s="120"/>
      <c r="P1534" s="120"/>
      <c r="S1534" s="120"/>
      <c r="V1534" s="120"/>
      <c r="Y1534" s="120"/>
      <c r="AB1534" s="120"/>
      <c r="AE1534" s="120"/>
    </row>
    <row r="1535" spans="1:76" s="108" customFormat="1" x14ac:dyDescent="0.2">
      <c r="A1535" s="108" t="s">
        <v>284</v>
      </c>
      <c r="B1535" s="108" t="s">
        <v>140</v>
      </c>
      <c r="C1535" s="108" t="s">
        <v>3082</v>
      </c>
      <c r="D1535" s="123">
        <v>36621</v>
      </c>
      <c r="E1535" s="116" t="s">
        <v>3083</v>
      </c>
      <c r="F1535" s="120" t="s">
        <v>4298</v>
      </c>
      <c r="G1535" s="120" t="s">
        <v>729</v>
      </c>
      <c r="H1535" s="108" t="s">
        <v>284</v>
      </c>
      <c r="I1535" s="108" t="s">
        <v>140</v>
      </c>
      <c r="J1535" s="120" t="s">
        <v>286</v>
      </c>
      <c r="K1535" s="108" t="s">
        <v>308</v>
      </c>
      <c r="L1535" s="108" t="s">
        <v>140</v>
      </c>
      <c r="M1535" s="120" t="s">
        <v>259</v>
      </c>
      <c r="N1535" s="108" t="s">
        <v>284</v>
      </c>
      <c r="O1535" s="108" t="s">
        <v>140</v>
      </c>
      <c r="P1535" s="120" t="s">
        <v>738</v>
      </c>
      <c r="Q1535" s="108" t="s">
        <v>284</v>
      </c>
      <c r="R1535" s="108" t="s">
        <v>140</v>
      </c>
      <c r="S1535" s="120" t="s">
        <v>234</v>
      </c>
      <c r="V1535" s="120"/>
      <c r="Y1535" s="120"/>
      <c r="AB1535" s="120"/>
      <c r="AE1535" s="120"/>
    </row>
    <row r="1536" spans="1:76" s="108" customFormat="1" x14ac:dyDescent="0.2">
      <c r="A1536" s="108" t="s">
        <v>345</v>
      </c>
      <c r="B1536" s="108" t="s">
        <v>170</v>
      </c>
      <c r="C1536" s="108" t="s">
        <v>347</v>
      </c>
      <c r="D1536" s="123">
        <v>35460</v>
      </c>
      <c r="E1536" s="109" t="s">
        <v>198</v>
      </c>
      <c r="F1536" s="109" t="s">
        <v>348</v>
      </c>
      <c r="G1536" s="120" t="s">
        <v>346</v>
      </c>
      <c r="H1536" s="108" t="s">
        <v>345</v>
      </c>
      <c r="I1536" s="116" t="s">
        <v>434</v>
      </c>
      <c r="J1536" s="120" t="s">
        <v>349</v>
      </c>
      <c r="K1536" s="108" t="s">
        <v>419</v>
      </c>
      <c r="L1536" s="116" t="s">
        <v>434</v>
      </c>
      <c r="M1536" s="120" t="s">
        <v>350</v>
      </c>
      <c r="O1536" s="116"/>
      <c r="P1536" s="120"/>
      <c r="R1536" s="116"/>
      <c r="S1536" s="120"/>
      <c r="U1536" s="116"/>
      <c r="V1536" s="120"/>
      <c r="X1536" s="116"/>
      <c r="Y1536" s="120"/>
      <c r="AA1536" s="116"/>
      <c r="AB1536" s="120"/>
      <c r="AD1536" s="116"/>
      <c r="AE1536" s="120"/>
      <c r="AG1536" s="116"/>
      <c r="AH1536" s="120"/>
      <c r="AJ1536" s="116"/>
      <c r="AK1536" s="120"/>
      <c r="AM1536" s="116"/>
      <c r="AN1536" s="120"/>
    </row>
    <row r="1537" spans="1:76" s="108" customFormat="1" x14ac:dyDescent="0.2">
      <c r="A1537" s="108" t="s">
        <v>162</v>
      </c>
      <c r="B1537" s="108" t="s">
        <v>306</v>
      </c>
      <c r="C1537" s="108" t="s">
        <v>3496</v>
      </c>
      <c r="D1537" s="123">
        <v>36749</v>
      </c>
      <c r="E1537" s="109" t="s">
        <v>191</v>
      </c>
      <c r="F1537" s="109" t="s">
        <v>237</v>
      </c>
      <c r="G1537" s="120" t="s">
        <v>1043</v>
      </c>
      <c r="H1537" s="108" t="s">
        <v>168</v>
      </c>
      <c r="I1537" s="116" t="s">
        <v>306</v>
      </c>
      <c r="J1537" s="120" t="s">
        <v>193</v>
      </c>
      <c r="K1537" s="108" t="s">
        <v>168</v>
      </c>
      <c r="L1537" s="116" t="s">
        <v>306</v>
      </c>
      <c r="M1537" s="120" t="s">
        <v>183</v>
      </c>
      <c r="O1537" s="116"/>
      <c r="P1537" s="120"/>
      <c r="R1537" s="116"/>
      <c r="S1537" s="120"/>
      <c r="U1537" s="116"/>
      <c r="V1537" s="120"/>
      <c r="X1537" s="116"/>
      <c r="Y1537" s="120"/>
      <c r="AA1537" s="116"/>
      <c r="AB1537" s="120"/>
      <c r="AD1537" s="116"/>
      <c r="AE1537" s="120"/>
      <c r="AG1537" s="116"/>
      <c r="AH1537" s="120"/>
      <c r="AJ1537" s="116"/>
      <c r="AK1537" s="120"/>
      <c r="AM1537" s="116"/>
      <c r="AN1537" s="120"/>
    </row>
    <row r="1538" spans="1:76" s="108" customFormat="1" x14ac:dyDescent="0.2">
      <c r="A1538" s="108" t="s">
        <v>80</v>
      </c>
      <c r="B1538" s="108" t="s">
        <v>177</v>
      </c>
      <c r="C1538" s="108" t="s">
        <v>2436</v>
      </c>
      <c r="D1538" s="123">
        <v>34897</v>
      </c>
      <c r="E1538" s="116" t="s">
        <v>361</v>
      </c>
      <c r="F1538" s="120" t="s">
        <v>802</v>
      </c>
      <c r="G1538" s="120" t="s">
        <v>1853</v>
      </c>
      <c r="H1538" s="108" t="s">
        <v>80</v>
      </c>
      <c r="I1538" s="108" t="s">
        <v>324</v>
      </c>
      <c r="J1538" s="36"/>
      <c r="K1538" s="108" t="s">
        <v>80</v>
      </c>
      <c r="L1538" s="108" t="s">
        <v>177</v>
      </c>
      <c r="M1538" s="36" t="s">
        <v>2437</v>
      </c>
      <c r="P1538" s="36"/>
      <c r="Q1538" s="108" t="s">
        <v>80</v>
      </c>
      <c r="R1538" s="108" t="s">
        <v>177</v>
      </c>
      <c r="S1538" s="36" t="s">
        <v>3763</v>
      </c>
      <c r="T1538" s="108" t="s">
        <v>80</v>
      </c>
      <c r="U1538" s="108" t="s">
        <v>177</v>
      </c>
      <c r="V1538" s="36" t="s">
        <v>3238</v>
      </c>
      <c r="W1538" s="108" t="s">
        <v>80</v>
      </c>
      <c r="X1538" s="108" t="s">
        <v>177</v>
      </c>
      <c r="Y1538" s="120"/>
      <c r="AB1538" s="120"/>
      <c r="AE1538" s="120"/>
    </row>
    <row r="1539" spans="1:76" s="108" customFormat="1" x14ac:dyDescent="0.2">
      <c r="C1539" s="108" t="s">
        <v>5215</v>
      </c>
      <c r="D1539" s="123">
        <v>36184</v>
      </c>
      <c r="E1539" s="116" t="s">
        <v>1406</v>
      </c>
      <c r="F1539" s="120" t="s">
        <v>230</v>
      </c>
      <c r="G1539" s="120"/>
      <c r="H1539" s="109"/>
      <c r="I1539" s="109"/>
      <c r="J1539" s="120"/>
      <c r="K1539" s="109"/>
      <c r="M1539" s="120"/>
      <c r="P1539" s="120"/>
      <c r="Q1539" s="108" t="s">
        <v>147</v>
      </c>
      <c r="R1539" s="108" t="s">
        <v>583</v>
      </c>
      <c r="S1539" s="120"/>
      <c r="T1539" s="108" t="s">
        <v>3782</v>
      </c>
      <c r="U1539" s="108" t="s">
        <v>583</v>
      </c>
      <c r="V1539" s="120"/>
      <c r="Y1539" s="120"/>
      <c r="AB1539" s="120"/>
      <c r="AE1539" s="120"/>
    </row>
    <row r="1540" spans="1:76" s="108" customFormat="1" x14ac:dyDescent="0.2">
      <c r="A1540" s="108" t="s">
        <v>212</v>
      </c>
      <c r="B1540" s="108" t="s">
        <v>330</v>
      </c>
      <c r="C1540" s="108" t="s">
        <v>3279</v>
      </c>
      <c r="D1540" s="123">
        <v>36325</v>
      </c>
      <c r="E1540" s="116" t="s">
        <v>2006</v>
      </c>
      <c r="F1540" s="120" t="s">
        <v>230</v>
      </c>
      <c r="G1540" s="120" t="s">
        <v>224</v>
      </c>
      <c r="H1540" s="108" t="s">
        <v>212</v>
      </c>
      <c r="I1540" s="108" t="s">
        <v>330</v>
      </c>
      <c r="J1540" s="120" t="s">
        <v>234</v>
      </c>
      <c r="K1540" s="108" t="s">
        <v>206</v>
      </c>
      <c r="L1540" s="108" t="s">
        <v>330</v>
      </c>
      <c r="M1540" s="120" t="s">
        <v>269</v>
      </c>
      <c r="N1540" s="108" t="s">
        <v>528</v>
      </c>
      <c r="O1540" s="108" t="s">
        <v>330</v>
      </c>
      <c r="P1540" s="120" t="s">
        <v>264</v>
      </c>
      <c r="Q1540" s="108" t="s">
        <v>528</v>
      </c>
      <c r="R1540" s="108" t="s">
        <v>330</v>
      </c>
      <c r="S1540" s="120" t="s">
        <v>534</v>
      </c>
      <c r="T1540" s="108" t="s">
        <v>212</v>
      </c>
      <c r="U1540" s="108" t="s">
        <v>330</v>
      </c>
      <c r="V1540" s="120" t="s">
        <v>266</v>
      </c>
      <c r="Y1540" s="120"/>
      <c r="AB1540" s="120"/>
      <c r="AE1540" s="120"/>
    </row>
    <row r="1541" spans="1:76" s="108" customFormat="1" x14ac:dyDescent="0.2">
      <c r="A1541" s="108" t="s">
        <v>376</v>
      </c>
      <c r="B1541" s="108" t="s">
        <v>330</v>
      </c>
      <c r="C1541" s="108" t="s">
        <v>3433</v>
      </c>
      <c r="D1541" s="123">
        <v>36087</v>
      </c>
      <c r="E1541" s="116" t="s">
        <v>553</v>
      </c>
      <c r="F1541" s="120" t="s">
        <v>426</v>
      </c>
      <c r="G1541" s="120" t="s">
        <v>3432</v>
      </c>
      <c r="J1541" s="120"/>
      <c r="K1541" s="108" t="s">
        <v>379</v>
      </c>
      <c r="L1541" s="108" t="s">
        <v>242</v>
      </c>
      <c r="M1541" s="120" t="s">
        <v>341</v>
      </c>
      <c r="N1541" s="108" t="s">
        <v>1524</v>
      </c>
      <c r="O1541" s="108" t="s">
        <v>242</v>
      </c>
      <c r="P1541" s="120" t="s">
        <v>3434</v>
      </c>
      <c r="Q1541" s="108" t="s">
        <v>379</v>
      </c>
      <c r="R1541" s="108" t="s">
        <v>242</v>
      </c>
      <c r="S1541" s="120" t="s">
        <v>617</v>
      </c>
      <c r="V1541" s="120"/>
      <c r="Y1541" s="120"/>
      <c r="AB1541" s="120"/>
      <c r="AE1541" s="120"/>
    </row>
    <row r="1542" spans="1:76" s="108" customFormat="1" x14ac:dyDescent="0.2">
      <c r="A1542" s="108" t="s">
        <v>226</v>
      </c>
      <c r="B1542" s="108" t="s">
        <v>275</v>
      </c>
      <c r="C1542" s="108" t="s">
        <v>5216</v>
      </c>
      <c r="D1542" s="123">
        <v>35650</v>
      </c>
      <c r="E1542" s="116" t="s">
        <v>415</v>
      </c>
      <c r="F1542" s="120" t="s">
        <v>1136</v>
      </c>
      <c r="G1542" s="120" t="s">
        <v>266</v>
      </c>
      <c r="H1542" s="108" t="s">
        <v>226</v>
      </c>
      <c r="I1542" s="108" t="s">
        <v>275</v>
      </c>
      <c r="J1542" s="120" t="s">
        <v>269</v>
      </c>
      <c r="K1542" s="108" t="s">
        <v>528</v>
      </c>
      <c r="L1542" s="108" t="s">
        <v>185</v>
      </c>
      <c r="M1542" s="120" t="s">
        <v>216</v>
      </c>
      <c r="N1542" s="108" t="s">
        <v>212</v>
      </c>
      <c r="O1542" s="108" t="s">
        <v>185</v>
      </c>
      <c r="P1542" s="120" t="s">
        <v>216</v>
      </c>
      <c r="Q1542" s="108" t="s">
        <v>226</v>
      </c>
      <c r="R1542" s="108" t="s">
        <v>185</v>
      </c>
      <c r="S1542" s="120" t="s">
        <v>216</v>
      </c>
      <c r="T1542" s="108" t="s">
        <v>905</v>
      </c>
      <c r="U1542" s="108" t="s">
        <v>185</v>
      </c>
      <c r="V1542" s="120" t="s">
        <v>241</v>
      </c>
      <c r="Y1542" s="120"/>
      <c r="AB1542" s="120"/>
      <c r="AE1542" s="120"/>
    </row>
    <row r="1543" spans="1:76" s="108" customFormat="1" x14ac:dyDescent="0.2">
      <c r="A1543" s="108" t="s">
        <v>80</v>
      </c>
      <c r="B1543" s="108" t="s">
        <v>252</v>
      </c>
      <c r="C1543" s="108" t="s">
        <v>1854</v>
      </c>
      <c r="D1543" s="123">
        <v>34294</v>
      </c>
      <c r="E1543" s="116" t="s">
        <v>884</v>
      </c>
      <c r="F1543" s="120" t="s">
        <v>1574</v>
      </c>
      <c r="G1543" s="120" t="s">
        <v>1853</v>
      </c>
      <c r="H1543" s="108" t="s">
        <v>80</v>
      </c>
      <c r="I1543" s="108" t="s">
        <v>195</v>
      </c>
      <c r="J1543" s="120"/>
      <c r="K1543" s="108" t="s">
        <v>80</v>
      </c>
      <c r="L1543" s="108" t="s">
        <v>195</v>
      </c>
      <c r="M1543" s="120" t="s">
        <v>1856</v>
      </c>
      <c r="N1543" s="108" t="s">
        <v>80</v>
      </c>
      <c r="O1543" s="108" t="s">
        <v>195</v>
      </c>
      <c r="P1543" s="120"/>
      <c r="Q1543" s="108" t="s">
        <v>80</v>
      </c>
      <c r="R1543" s="108" t="s">
        <v>195</v>
      </c>
      <c r="S1543" s="120" t="s">
        <v>1857</v>
      </c>
      <c r="V1543" s="120"/>
      <c r="W1543" s="108" t="s">
        <v>80</v>
      </c>
      <c r="X1543" s="108" t="s">
        <v>195</v>
      </c>
      <c r="Y1543" s="120" t="s">
        <v>1446</v>
      </c>
      <c r="Z1543" s="108" t="s">
        <v>80</v>
      </c>
      <c r="AA1543" s="108" t="s">
        <v>195</v>
      </c>
      <c r="AB1543" s="120" t="s">
        <v>1446</v>
      </c>
      <c r="AC1543" s="108" t="s">
        <v>80</v>
      </c>
      <c r="AD1543" s="108" t="s">
        <v>195</v>
      </c>
      <c r="AE1543" s="120" t="s">
        <v>1734</v>
      </c>
      <c r="BB1543" s="109"/>
      <c r="BC1543" s="109"/>
      <c r="BE1543" s="109"/>
      <c r="BF1543" s="109"/>
      <c r="BH1543" s="109"/>
      <c r="BI1543" s="109"/>
      <c r="BK1543" s="109"/>
      <c r="BL1543" s="109"/>
      <c r="BN1543" s="109"/>
      <c r="BO1543" s="120"/>
      <c r="BR1543" s="120"/>
      <c r="BS1543" s="120"/>
      <c r="BT1543" s="120"/>
      <c r="BU1543" s="120"/>
      <c r="BW1543" s="116"/>
      <c r="BX1543" s="116"/>
    </row>
    <row r="1544" spans="1:76" s="108" customFormat="1" x14ac:dyDescent="0.2">
      <c r="A1544" s="108" t="s">
        <v>487</v>
      </c>
      <c r="B1544" s="108" t="s">
        <v>316</v>
      </c>
      <c r="C1544" s="108" t="s">
        <v>4046</v>
      </c>
      <c r="D1544" s="123">
        <v>36038</v>
      </c>
      <c r="E1544" s="109" t="s">
        <v>477</v>
      </c>
      <c r="F1544" s="120"/>
      <c r="G1544" s="120" t="s">
        <v>5217</v>
      </c>
      <c r="J1544" s="120"/>
      <c r="M1544" s="120"/>
      <c r="P1544" s="120"/>
      <c r="S1544" s="120"/>
      <c r="V1544" s="120"/>
      <c r="Y1544" s="120"/>
      <c r="AB1544" s="120"/>
      <c r="AE1544" s="120"/>
    </row>
    <row r="1545" spans="1:76" s="108" customFormat="1" x14ac:dyDescent="0.2">
      <c r="A1545" s="108" t="s">
        <v>450</v>
      </c>
      <c r="B1545" s="108" t="s">
        <v>81</v>
      </c>
      <c r="C1545" s="108" t="s">
        <v>2077</v>
      </c>
      <c r="D1545" s="123">
        <v>36448</v>
      </c>
      <c r="E1545" s="109" t="s">
        <v>180</v>
      </c>
      <c r="F1545" s="109" t="s">
        <v>719</v>
      </c>
      <c r="G1545" s="120"/>
      <c r="H1545" s="108" t="s">
        <v>450</v>
      </c>
      <c r="I1545" s="116" t="s">
        <v>81</v>
      </c>
      <c r="J1545" s="120"/>
      <c r="K1545" s="108" t="s">
        <v>450</v>
      </c>
      <c r="L1545" s="116" t="s">
        <v>93</v>
      </c>
      <c r="M1545" s="120"/>
      <c r="O1545" s="116"/>
      <c r="P1545" s="120"/>
      <c r="R1545" s="116"/>
      <c r="S1545" s="120"/>
      <c r="U1545" s="116"/>
      <c r="V1545" s="120"/>
      <c r="X1545" s="116"/>
      <c r="Y1545" s="120"/>
      <c r="AA1545" s="116"/>
      <c r="AB1545" s="120"/>
      <c r="AD1545" s="116"/>
      <c r="AE1545" s="120"/>
      <c r="AG1545" s="116"/>
      <c r="AH1545" s="120"/>
      <c r="AJ1545" s="116"/>
      <c r="AK1545" s="120"/>
      <c r="AM1545" s="116"/>
      <c r="AN1545" s="120"/>
    </row>
    <row r="1546" spans="1:76" s="108" customFormat="1" x14ac:dyDescent="0.2">
      <c r="C1546" s="108" t="s">
        <v>5218</v>
      </c>
      <c r="D1546" s="123">
        <v>35255</v>
      </c>
      <c r="E1546" s="116" t="s">
        <v>121</v>
      </c>
      <c r="F1546" s="120" t="s">
        <v>4584</v>
      </c>
      <c r="G1546" s="120"/>
      <c r="J1546" s="109"/>
      <c r="K1546" s="108" t="s">
        <v>80</v>
      </c>
      <c r="L1546" s="108" t="s">
        <v>434</v>
      </c>
      <c r="M1546" s="109" t="s">
        <v>5219</v>
      </c>
      <c r="N1546" s="108" t="s">
        <v>80</v>
      </c>
      <c r="O1546" s="108" t="s">
        <v>123</v>
      </c>
      <c r="P1546" s="109" t="s">
        <v>5220</v>
      </c>
      <c r="S1546" s="109"/>
      <c r="T1546" s="108" t="s">
        <v>80</v>
      </c>
      <c r="U1546" s="108" t="s">
        <v>123</v>
      </c>
      <c r="V1546" s="120" t="s">
        <v>5221</v>
      </c>
      <c r="Y1546" s="120"/>
      <c r="AB1546" s="120"/>
      <c r="AE1546" s="120"/>
    </row>
    <row r="1547" spans="1:76" s="108" customFormat="1" x14ac:dyDescent="0.2">
      <c r="A1547" s="108" t="s">
        <v>399</v>
      </c>
      <c r="B1547" s="108" t="s">
        <v>134</v>
      </c>
      <c r="C1547" s="108" t="s">
        <v>1816</v>
      </c>
      <c r="D1547" s="123">
        <v>36802</v>
      </c>
      <c r="E1547" s="109" t="s">
        <v>295</v>
      </c>
      <c r="F1547" s="120" t="s">
        <v>144</v>
      </c>
      <c r="G1547" s="120" t="s">
        <v>141</v>
      </c>
      <c r="H1547" s="108" t="s">
        <v>402</v>
      </c>
      <c r="I1547" s="108" t="s">
        <v>134</v>
      </c>
      <c r="J1547" s="120" t="s">
        <v>141</v>
      </c>
      <c r="M1547" s="120"/>
      <c r="P1547" s="120"/>
      <c r="S1547" s="120"/>
      <c r="V1547" s="120"/>
      <c r="Y1547" s="120"/>
      <c r="AB1547" s="120"/>
      <c r="AE1547" s="120"/>
    </row>
    <row r="1548" spans="1:76" s="108" customFormat="1" x14ac:dyDescent="0.2">
      <c r="A1548" s="108" t="s">
        <v>702</v>
      </c>
      <c r="B1548" s="108" t="s">
        <v>242</v>
      </c>
      <c r="C1548" s="108" t="s">
        <v>2497</v>
      </c>
      <c r="D1548" s="123">
        <v>36720</v>
      </c>
      <c r="E1548" s="109" t="s">
        <v>416</v>
      </c>
      <c r="F1548" s="120" t="s">
        <v>191</v>
      </c>
      <c r="G1548" s="120" t="s">
        <v>221</v>
      </c>
      <c r="H1548" s="108" t="s">
        <v>905</v>
      </c>
      <c r="I1548" s="108" t="s">
        <v>242</v>
      </c>
      <c r="J1548" s="120" t="s">
        <v>241</v>
      </c>
      <c r="K1548" s="108" t="s">
        <v>212</v>
      </c>
      <c r="L1548" s="108" t="s">
        <v>242</v>
      </c>
      <c r="M1548" s="120" t="s">
        <v>216</v>
      </c>
      <c r="N1548" s="108" t="s">
        <v>274</v>
      </c>
      <c r="O1548" s="108" t="s">
        <v>242</v>
      </c>
      <c r="P1548" s="120" t="s">
        <v>216</v>
      </c>
      <c r="S1548" s="120"/>
      <c r="V1548" s="120"/>
      <c r="Y1548" s="120"/>
      <c r="AB1548" s="120"/>
      <c r="AE1548" s="120"/>
      <c r="BB1548" s="109"/>
      <c r="BC1548" s="109"/>
      <c r="BE1548" s="109"/>
      <c r="BF1548" s="109"/>
      <c r="BH1548" s="109"/>
      <c r="BI1548" s="109"/>
      <c r="BK1548" s="109"/>
      <c r="BL1548" s="109"/>
      <c r="BN1548" s="109"/>
      <c r="BO1548" s="109"/>
      <c r="BQ1548" s="123"/>
      <c r="BR1548" s="109"/>
      <c r="BS1548" s="116"/>
      <c r="BU1548" s="120"/>
      <c r="BV1548" s="116"/>
      <c r="BW1548" s="116"/>
      <c r="BX1548" s="125"/>
    </row>
    <row r="1549" spans="1:76" s="108" customFormat="1" x14ac:dyDescent="0.2">
      <c r="A1549" s="108" t="s">
        <v>376</v>
      </c>
      <c r="B1549" s="108" t="s">
        <v>128</v>
      </c>
      <c r="C1549" s="108" t="s">
        <v>3197</v>
      </c>
      <c r="D1549" s="123">
        <v>36433</v>
      </c>
      <c r="E1549" s="116" t="s">
        <v>553</v>
      </c>
      <c r="F1549" s="120" t="s">
        <v>2603</v>
      </c>
      <c r="G1549" s="120" t="s">
        <v>1087</v>
      </c>
      <c r="J1549" s="120"/>
      <c r="K1549" s="108" t="s">
        <v>329</v>
      </c>
      <c r="L1549" s="108" t="s">
        <v>128</v>
      </c>
      <c r="M1549" s="120" t="s">
        <v>266</v>
      </c>
      <c r="N1549" s="108" t="s">
        <v>329</v>
      </c>
      <c r="O1549" s="108" t="s">
        <v>128</v>
      </c>
      <c r="P1549" s="120" t="s">
        <v>266</v>
      </c>
      <c r="Q1549" s="108" t="s">
        <v>329</v>
      </c>
      <c r="R1549" s="108" t="s">
        <v>128</v>
      </c>
      <c r="S1549" s="120" t="s">
        <v>266</v>
      </c>
      <c r="V1549" s="120"/>
      <c r="Y1549" s="120"/>
      <c r="AB1549" s="120"/>
      <c r="AE1549" s="120"/>
    </row>
    <row r="1550" spans="1:76" s="108" customFormat="1" x14ac:dyDescent="0.2">
      <c r="A1550" s="108" t="s">
        <v>162</v>
      </c>
      <c r="B1550" s="108" t="s">
        <v>128</v>
      </c>
      <c r="C1550" s="108" t="s">
        <v>2370</v>
      </c>
      <c r="D1550" s="123">
        <v>35171</v>
      </c>
      <c r="E1550" s="116" t="s">
        <v>591</v>
      </c>
      <c r="F1550" s="120" t="s">
        <v>441</v>
      </c>
      <c r="G1550" s="120" t="s">
        <v>519</v>
      </c>
      <c r="H1550" s="108" t="s">
        <v>156</v>
      </c>
      <c r="I1550" s="108" t="s">
        <v>128</v>
      </c>
      <c r="J1550" s="120" t="s">
        <v>141</v>
      </c>
      <c r="K1550" s="108" t="s">
        <v>156</v>
      </c>
      <c r="L1550" s="108" t="s">
        <v>128</v>
      </c>
      <c r="M1550" s="120" t="s">
        <v>393</v>
      </c>
      <c r="P1550" s="120"/>
      <c r="Q1550" s="108" t="s">
        <v>168</v>
      </c>
      <c r="R1550" s="108" t="s">
        <v>128</v>
      </c>
      <c r="S1550" s="120" t="s">
        <v>183</v>
      </c>
      <c r="T1550" s="108" t="s">
        <v>156</v>
      </c>
      <c r="U1550" s="108" t="s">
        <v>128</v>
      </c>
      <c r="V1550" s="120" t="s">
        <v>393</v>
      </c>
      <c r="W1550" s="108" t="s">
        <v>168</v>
      </c>
      <c r="X1550" s="108" t="s">
        <v>128</v>
      </c>
      <c r="Y1550" s="120" t="s">
        <v>183</v>
      </c>
      <c r="AB1550" s="120"/>
      <c r="AE1550" s="120"/>
    </row>
    <row r="1551" spans="1:76" s="108" customFormat="1" x14ac:dyDescent="0.2">
      <c r="A1551" s="108" t="s">
        <v>94</v>
      </c>
      <c r="B1551" s="108" t="s">
        <v>556</v>
      </c>
      <c r="C1551" s="108" t="s">
        <v>3966</v>
      </c>
      <c r="D1551" s="123">
        <v>38244</v>
      </c>
      <c r="E1551" s="109" t="s">
        <v>4445</v>
      </c>
      <c r="F1551" s="120"/>
      <c r="G1551" s="120" t="s">
        <v>5222</v>
      </c>
      <c r="J1551" s="120"/>
      <c r="M1551" s="120"/>
      <c r="P1551" s="120"/>
      <c r="S1551" s="120"/>
      <c r="V1551" s="120"/>
      <c r="Y1551" s="120"/>
      <c r="AB1551" s="120"/>
      <c r="AE1551" s="120"/>
    </row>
    <row r="1552" spans="1:76" s="108" customFormat="1" x14ac:dyDescent="0.2">
      <c r="A1552" s="108" t="s">
        <v>399</v>
      </c>
      <c r="B1552" s="108" t="s">
        <v>177</v>
      </c>
      <c r="C1552" s="108" t="s">
        <v>5223</v>
      </c>
      <c r="D1552" s="123">
        <v>36436</v>
      </c>
      <c r="E1552" s="116" t="s">
        <v>283</v>
      </c>
      <c r="F1552" s="120" t="s">
        <v>283</v>
      </c>
      <c r="G1552" s="120" t="s">
        <v>141</v>
      </c>
      <c r="J1552" s="120"/>
      <c r="K1552" s="108" t="s">
        <v>386</v>
      </c>
      <c r="L1552" s="108" t="s">
        <v>242</v>
      </c>
      <c r="M1552" s="120" t="s">
        <v>393</v>
      </c>
      <c r="N1552" s="108" t="s">
        <v>386</v>
      </c>
      <c r="O1552" s="108" t="s">
        <v>242</v>
      </c>
      <c r="P1552" s="120" t="s">
        <v>393</v>
      </c>
      <c r="Q1552" s="108" t="s">
        <v>386</v>
      </c>
      <c r="R1552" s="108" t="s">
        <v>242</v>
      </c>
      <c r="S1552" s="120" t="s">
        <v>141</v>
      </c>
      <c r="V1552" s="120"/>
      <c r="Y1552" s="120"/>
      <c r="AB1552" s="120"/>
      <c r="AE1552" s="120"/>
    </row>
    <row r="1553" spans="1:76" s="108" customFormat="1" x14ac:dyDescent="0.2">
      <c r="C1553" s="108" t="s">
        <v>3791</v>
      </c>
      <c r="D1553" s="123">
        <v>35288</v>
      </c>
      <c r="E1553" s="116" t="s">
        <v>301</v>
      </c>
      <c r="F1553" s="120" t="s">
        <v>706</v>
      </c>
      <c r="G1553" s="120"/>
      <c r="H1553" s="108" t="s">
        <v>147</v>
      </c>
      <c r="I1553" s="108" t="s">
        <v>140</v>
      </c>
      <c r="J1553" s="120"/>
      <c r="K1553" s="108" t="s">
        <v>147</v>
      </c>
      <c r="L1553" s="108" t="s">
        <v>134</v>
      </c>
      <c r="M1553" s="120"/>
      <c r="N1553" s="108" t="s">
        <v>3787</v>
      </c>
      <c r="O1553" s="108" t="s">
        <v>134</v>
      </c>
      <c r="P1553" s="120" t="s">
        <v>3792</v>
      </c>
      <c r="S1553" s="120"/>
      <c r="T1553" s="108" t="s">
        <v>1871</v>
      </c>
      <c r="U1553" s="108" t="s">
        <v>170</v>
      </c>
      <c r="V1553" s="120" t="s">
        <v>124</v>
      </c>
      <c r="W1553" s="108" t="s">
        <v>127</v>
      </c>
      <c r="X1553" s="108" t="s">
        <v>170</v>
      </c>
      <c r="Y1553" s="120"/>
      <c r="Z1553" s="108" t="s">
        <v>686</v>
      </c>
      <c r="AA1553" s="108" t="s">
        <v>170</v>
      </c>
      <c r="AB1553" s="120"/>
      <c r="AC1553" s="108" t="s">
        <v>686</v>
      </c>
      <c r="AD1553" s="108" t="s">
        <v>170</v>
      </c>
      <c r="AE1553" s="120"/>
    </row>
    <row r="1554" spans="1:76" s="108" customFormat="1" x14ac:dyDescent="0.2">
      <c r="A1554" s="108" t="s">
        <v>3782</v>
      </c>
      <c r="B1554" s="108" t="s">
        <v>134</v>
      </c>
      <c r="C1554" s="108" t="s">
        <v>3783</v>
      </c>
      <c r="D1554" s="123">
        <v>35079</v>
      </c>
      <c r="E1554" s="116" t="s">
        <v>591</v>
      </c>
      <c r="F1554" s="120" t="s">
        <v>591</v>
      </c>
      <c r="G1554" s="120"/>
      <c r="H1554" s="108" t="s">
        <v>5224</v>
      </c>
      <c r="I1554" s="108" t="s">
        <v>207</v>
      </c>
      <c r="J1554" s="120" t="s">
        <v>5225</v>
      </c>
      <c r="K1554" s="108" t="s">
        <v>3786</v>
      </c>
      <c r="L1554" s="108" t="s">
        <v>207</v>
      </c>
      <c r="M1554" s="120" t="s">
        <v>3573</v>
      </c>
      <c r="N1554" s="108" t="s">
        <v>3787</v>
      </c>
      <c r="O1554" s="108" t="s">
        <v>207</v>
      </c>
      <c r="P1554" s="120" t="s">
        <v>124</v>
      </c>
      <c r="Q1554" s="108" t="s">
        <v>3787</v>
      </c>
      <c r="R1554" s="108" t="s">
        <v>207</v>
      </c>
      <c r="S1554" s="120" t="s">
        <v>3788</v>
      </c>
      <c r="T1554" s="108" t="s">
        <v>147</v>
      </c>
      <c r="U1554" s="108" t="s">
        <v>207</v>
      </c>
      <c r="V1554" s="120"/>
      <c r="W1554" s="108" t="s">
        <v>133</v>
      </c>
      <c r="X1554" s="108" t="s">
        <v>207</v>
      </c>
      <c r="Y1554" s="120"/>
      <c r="AB1554" s="120"/>
      <c r="AE1554" s="120"/>
    </row>
    <row r="1555" spans="1:76" s="108" customFormat="1" x14ac:dyDescent="0.2">
      <c r="C1555" s="108" t="s">
        <v>2979</v>
      </c>
      <c r="D1555" s="123">
        <v>36736</v>
      </c>
      <c r="E1555" s="109" t="s">
        <v>698</v>
      </c>
      <c r="F1555" s="120" t="s">
        <v>90</v>
      </c>
      <c r="G1555" s="120"/>
      <c r="H1555" s="108" t="s">
        <v>332</v>
      </c>
      <c r="I1555" s="108" t="s">
        <v>454</v>
      </c>
      <c r="J1555" s="120" t="s">
        <v>346</v>
      </c>
      <c r="K1555" s="108" t="s">
        <v>332</v>
      </c>
      <c r="L1555" s="108" t="s">
        <v>454</v>
      </c>
      <c r="M1555" s="120" t="s">
        <v>358</v>
      </c>
      <c r="N1555" s="108" t="s">
        <v>351</v>
      </c>
      <c r="O1555" s="108" t="s">
        <v>454</v>
      </c>
      <c r="P1555" s="120" t="s">
        <v>1246</v>
      </c>
      <c r="S1555" s="120"/>
      <c r="V1555" s="120"/>
      <c r="Y1555" s="120"/>
      <c r="AB1555" s="120"/>
      <c r="AE1555" s="120"/>
      <c r="BB1555" s="109"/>
      <c r="BC1555" s="109"/>
      <c r="BE1555" s="109"/>
      <c r="BF1555" s="109"/>
      <c r="BH1555" s="109"/>
      <c r="BI1555" s="109"/>
      <c r="BK1555" s="109"/>
      <c r="BL1555" s="109"/>
      <c r="BN1555" s="109"/>
      <c r="BO1555" s="120"/>
      <c r="BR1555" s="120"/>
      <c r="BS1555" s="120"/>
      <c r="BT1555" s="120"/>
      <c r="BU1555" s="120"/>
      <c r="BW1555" s="116"/>
      <c r="BX1555" s="116"/>
    </row>
    <row r="1556" spans="1:76" s="108" customFormat="1" x14ac:dyDescent="0.2">
      <c r="A1556" s="108" t="s">
        <v>445</v>
      </c>
      <c r="B1556" s="108" t="s">
        <v>192</v>
      </c>
      <c r="C1556" s="108" t="s">
        <v>2784</v>
      </c>
      <c r="D1556" s="123">
        <v>34585</v>
      </c>
      <c r="E1556" s="116" t="s">
        <v>884</v>
      </c>
      <c r="F1556" s="120" t="s">
        <v>1437</v>
      </c>
      <c r="G1556" s="120"/>
      <c r="H1556" s="108" t="s">
        <v>445</v>
      </c>
      <c r="I1556" s="108" t="s">
        <v>192</v>
      </c>
      <c r="J1556" s="120"/>
      <c r="K1556" s="108" t="s">
        <v>445</v>
      </c>
      <c r="L1556" s="108" t="s">
        <v>192</v>
      </c>
      <c r="M1556" s="120"/>
      <c r="P1556" s="120"/>
      <c r="Q1556" s="108" t="s">
        <v>445</v>
      </c>
      <c r="R1556" s="108" t="s">
        <v>192</v>
      </c>
      <c r="S1556" s="120"/>
      <c r="T1556" s="108" t="s">
        <v>445</v>
      </c>
      <c r="U1556" s="108" t="s">
        <v>192</v>
      </c>
      <c r="V1556" s="120"/>
      <c r="W1556" s="108" t="s">
        <v>445</v>
      </c>
      <c r="X1556" s="108" t="s">
        <v>192</v>
      </c>
      <c r="Y1556" s="120"/>
      <c r="Z1556" s="108" t="s">
        <v>445</v>
      </c>
      <c r="AA1556" s="108" t="s">
        <v>192</v>
      </c>
      <c r="AB1556" s="120"/>
      <c r="AC1556" s="108" t="s">
        <v>445</v>
      </c>
      <c r="AD1556" s="108" t="s">
        <v>192</v>
      </c>
      <c r="AE1556" s="120"/>
      <c r="BB1556" s="109"/>
      <c r="BC1556" s="109"/>
      <c r="BE1556" s="109"/>
      <c r="BF1556" s="109"/>
      <c r="BH1556" s="109"/>
      <c r="BI1556" s="109"/>
      <c r="BK1556" s="109"/>
      <c r="BL1556" s="109"/>
      <c r="BN1556" s="109"/>
      <c r="BO1556" s="120"/>
      <c r="BR1556" s="120"/>
      <c r="BS1556" s="120"/>
      <c r="BT1556" s="120"/>
      <c r="BU1556" s="120"/>
      <c r="BW1556" s="116"/>
      <c r="BX1556" s="116"/>
    </row>
    <row r="1557" spans="1:76" s="108" customFormat="1" x14ac:dyDescent="0.2">
      <c r="C1557" s="108" t="s">
        <v>2981</v>
      </c>
      <c r="D1557" s="123">
        <v>36891</v>
      </c>
      <c r="E1557" s="109" t="s">
        <v>98</v>
      </c>
      <c r="F1557" s="109" t="s">
        <v>348</v>
      </c>
      <c r="G1557" s="120"/>
      <c r="H1557" s="108" t="s">
        <v>340</v>
      </c>
      <c r="I1557" s="116" t="s">
        <v>123</v>
      </c>
      <c r="J1557" s="120" t="s">
        <v>823</v>
      </c>
      <c r="K1557" s="108" t="s">
        <v>340</v>
      </c>
      <c r="L1557" s="116" t="s">
        <v>123</v>
      </c>
      <c r="M1557" s="120" t="s">
        <v>341</v>
      </c>
      <c r="O1557" s="116"/>
      <c r="P1557" s="120"/>
      <c r="R1557" s="116"/>
      <c r="S1557" s="120"/>
      <c r="U1557" s="116"/>
      <c r="V1557" s="120"/>
      <c r="X1557" s="116"/>
      <c r="Y1557" s="120"/>
      <c r="AA1557" s="116"/>
      <c r="AB1557" s="120"/>
      <c r="AD1557" s="116"/>
      <c r="AE1557" s="120"/>
      <c r="AG1557" s="116"/>
      <c r="AH1557" s="120"/>
      <c r="AJ1557" s="116"/>
      <c r="AK1557" s="120"/>
      <c r="AM1557" s="116"/>
      <c r="AN1557" s="120"/>
    </row>
    <row r="1558" spans="1:76" s="108" customFormat="1" x14ac:dyDescent="0.2">
      <c r="C1558" s="108" t="s">
        <v>3230</v>
      </c>
      <c r="D1558" s="123">
        <v>35019</v>
      </c>
      <c r="E1558" s="109" t="s">
        <v>245</v>
      </c>
      <c r="F1558" s="109" t="s">
        <v>621</v>
      </c>
      <c r="G1558" s="120"/>
      <c r="H1558" s="108" t="s">
        <v>450</v>
      </c>
      <c r="I1558" s="109" t="s">
        <v>261</v>
      </c>
      <c r="J1558" s="109"/>
      <c r="K1558" s="108" t="s">
        <v>450</v>
      </c>
      <c r="L1558" s="109" t="s">
        <v>261</v>
      </c>
      <c r="M1558" s="109"/>
      <c r="N1558" s="108" t="s">
        <v>450</v>
      </c>
      <c r="O1558" s="109" t="s">
        <v>261</v>
      </c>
      <c r="P1558" s="109"/>
      <c r="Q1558" s="108" t="s">
        <v>450</v>
      </c>
      <c r="R1558" s="109" t="s">
        <v>261</v>
      </c>
      <c r="S1558" s="109"/>
      <c r="T1558" s="108" t="s">
        <v>450</v>
      </c>
      <c r="U1558" s="109" t="s">
        <v>261</v>
      </c>
      <c r="V1558" s="109"/>
      <c r="W1558" s="108" t="s">
        <v>450</v>
      </c>
      <c r="X1558" s="109" t="s">
        <v>261</v>
      </c>
      <c r="Y1558" s="109"/>
      <c r="Z1558" s="108" t="s">
        <v>450</v>
      </c>
      <c r="AA1558" s="109" t="s">
        <v>261</v>
      </c>
      <c r="AB1558" s="109"/>
      <c r="AD1558" s="109"/>
      <c r="AE1558" s="109"/>
      <c r="AG1558" s="109"/>
      <c r="AH1558" s="109"/>
      <c r="AJ1558" s="109"/>
      <c r="AK1558" s="109"/>
      <c r="AM1558" s="109"/>
      <c r="AN1558" s="109"/>
      <c r="AP1558" s="109"/>
      <c r="AQ1558" s="109"/>
      <c r="AS1558" s="109"/>
      <c r="AT1558" s="109"/>
      <c r="AV1558" s="109"/>
      <c r="AW1558" s="109"/>
      <c r="AY1558" s="109"/>
      <c r="AZ1558" s="109"/>
      <c r="BB1558" s="109"/>
      <c r="BC1558" s="109"/>
      <c r="BE1558" s="109"/>
      <c r="BF1558" s="109"/>
      <c r="BH1558" s="109"/>
      <c r="BI1558" s="109"/>
      <c r="BK1558" s="109"/>
      <c r="BL1558" s="109"/>
      <c r="BN1558" s="109"/>
      <c r="BO1558" s="109"/>
      <c r="BQ1558" s="123"/>
      <c r="BR1558" s="109"/>
      <c r="BS1558" s="116"/>
      <c r="BU1558" s="120"/>
      <c r="BV1558" s="116"/>
      <c r="BW1558" s="116"/>
      <c r="BX1558" s="125"/>
    </row>
    <row r="1559" spans="1:76" s="108" customFormat="1" x14ac:dyDescent="0.2">
      <c r="A1559" s="120" t="s">
        <v>156</v>
      </c>
      <c r="B1559" s="120" t="s">
        <v>170</v>
      </c>
      <c r="C1559" s="108" t="s">
        <v>2587</v>
      </c>
      <c r="D1559" s="123">
        <v>37707</v>
      </c>
      <c r="E1559" s="109" t="s">
        <v>173</v>
      </c>
      <c r="F1559" s="120" t="s">
        <v>144</v>
      </c>
      <c r="G1559" s="120" t="s">
        <v>141</v>
      </c>
      <c r="H1559" s="108" t="s">
        <v>156</v>
      </c>
      <c r="I1559" s="108" t="s">
        <v>170</v>
      </c>
      <c r="J1559" s="120" t="s">
        <v>164</v>
      </c>
      <c r="M1559" s="120"/>
      <c r="P1559" s="120"/>
      <c r="S1559" s="120"/>
      <c r="V1559" s="120"/>
      <c r="Y1559" s="120"/>
      <c r="AB1559" s="120"/>
      <c r="AE1559" s="120"/>
    </row>
    <row r="1560" spans="1:76" s="108" customFormat="1" x14ac:dyDescent="0.2">
      <c r="A1560" s="108" t="s">
        <v>103</v>
      </c>
      <c r="B1560" s="108" t="s">
        <v>195</v>
      </c>
      <c r="C1560" s="108" t="s">
        <v>2566</v>
      </c>
      <c r="D1560" s="123">
        <v>35551</v>
      </c>
      <c r="E1560" s="116" t="s">
        <v>591</v>
      </c>
      <c r="F1560" s="120" t="s">
        <v>5226</v>
      </c>
      <c r="G1560" s="120" t="s">
        <v>2565</v>
      </c>
      <c r="H1560" s="108" t="s">
        <v>103</v>
      </c>
      <c r="I1560" s="108" t="s">
        <v>170</v>
      </c>
      <c r="J1560" s="120" t="s">
        <v>126</v>
      </c>
      <c r="K1560" s="108" t="s">
        <v>103</v>
      </c>
      <c r="L1560" s="108" t="s">
        <v>170</v>
      </c>
      <c r="M1560" s="120" t="s">
        <v>1867</v>
      </c>
      <c r="N1560" s="108" t="s">
        <v>103</v>
      </c>
      <c r="O1560" s="108" t="s">
        <v>95</v>
      </c>
      <c r="P1560" s="120" t="s">
        <v>2569</v>
      </c>
      <c r="Q1560" s="108" t="s">
        <v>103</v>
      </c>
      <c r="R1560" s="108" t="s">
        <v>95</v>
      </c>
      <c r="S1560" s="120" t="s">
        <v>2340</v>
      </c>
      <c r="T1560" s="108" t="s">
        <v>103</v>
      </c>
      <c r="U1560" s="108" t="s">
        <v>95</v>
      </c>
      <c r="V1560" s="120" t="s">
        <v>2570</v>
      </c>
      <c r="W1560" s="108" t="s">
        <v>94</v>
      </c>
      <c r="X1560" s="108" t="s">
        <v>95</v>
      </c>
      <c r="Y1560" s="120" t="s">
        <v>2571</v>
      </c>
      <c r="AB1560" s="120"/>
      <c r="AE1560" s="120"/>
      <c r="BB1560" s="109"/>
      <c r="BC1560" s="109"/>
      <c r="BE1560" s="109"/>
      <c r="BF1560" s="109"/>
      <c r="BH1560" s="109"/>
      <c r="BI1560" s="109"/>
      <c r="BK1560" s="109"/>
      <c r="BL1560" s="109"/>
      <c r="BN1560" s="109"/>
      <c r="BO1560" s="109"/>
      <c r="BQ1560" s="123"/>
      <c r="BR1560" s="109"/>
      <c r="BS1560" s="116"/>
      <c r="BU1560" s="120"/>
      <c r="BV1560" s="116"/>
      <c r="BW1560" s="116"/>
      <c r="BX1560" s="125"/>
    </row>
    <row r="1561" spans="1:76" s="108" customFormat="1" x14ac:dyDescent="0.2">
      <c r="A1561" s="108" t="s">
        <v>103</v>
      </c>
      <c r="B1561" s="108" t="s">
        <v>556</v>
      </c>
      <c r="C1561" s="108" t="s">
        <v>5227</v>
      </c>
      <c r="D1561" s="123">
        <v>37415</v>
      </c>
      <c r="E1561" s="109" t="s">
        <v>4449</v>
      </c>
      <c r="F1561" s="120"/>
      <c r="G1561" s="120" t="s">
        <v>2104</v>
      </c>
      <c r="J1561" s="120"/>
      <c r="M1561" s="120"/>
      <c r="P1561" s="120"/>
      <c r="S1561" s="120"/>
      <c r="V1561" s="120"/>
      <c r="Y1561" s="120"/>
      <c r="AB1561" s="120"/>
      <c r="AE1561" s="120"/>
    </row>
    <row r="1562" spans="1:76" s="108" customFormat="1" x14ac:dyDescent="0.2">
      <c r="A1562" s="108" t="s">
        <v>80</v>
      </c>
      <c r="B1562" s="108" t="s">
        <v>556</v>
      </c>
      <c r="C1562" s="108" t="s">
        <v>3884</v>
      </c>
      <c r="D1562" s="123">
        <v>37294</v>
      </c>
      <c r="E1562" s="109" t="s">
        <v>4462</v>
      </c>
      <c r="F1562" s="120"/>
      <c r="G1562" s="120"/>
      <c r="J1562" s="120"/>
      <c r="M1562" s="120"/>
      <c r="P1562" s="120"/>
      <c r="S1562" s="120"/>
      <c r="V1562" s="120"/>
      <c r="Y1562" s="120"/>
      <c r="AB1562" s="120"/>
      <c r="AE1562" s="120"/>
    </row>
    <row r="1563" spans="1:76" s="108" customFormat="1" x14ac:dyDescent="0.2">
      <c r="A1563" s="108" t="s">
        <v>298</v>
      </c>
      <c r="B1563" s="108" t="s">
        <v>140</v>
      </c>
      <c r="C1563" s="108" t="s">
        <v>5228</v>
      </c>
      <c r="D1563" s="123">
        <v>37822</v>
      </c>
      <c r="E1563" s="109" t="s">
        <v>4435</v>
      </c>
      <c r="F1563" s="120"/>
      <c r="G1563" s="120" t="s">
        <v>273</v>
      </c>
      <c r="J1563" s="120"/>
      <c r="M1563" s="120"/>
      <c r="P1563" s="120"/>
      <c r="S1563" s="120"/>
      <c r="V1563" s="120"/>
      <c r="Y1563" s="120"/>
      <c r="AB1563" s="120"/>
      <c r="AE1563" s="120"/>
    </row>
    <row r="1564" spans="1:76" s="108" customFormat="1" x14ac:dyDescent="0.2">
      <c r="A1564" s="108" t="s">
        <v>384</v>
      </c>
      <c r="B1564" s="108" t="s">
        <v>330</v>
      </c>
      <c r="C1564" s="108" t="s">
        <v>5229</v>
      </c>
      <c r="D1564" s="123">
        <v>37583</v>
      </c>
      <c r="E1564" s="109" t="s">
        <v>3181</v>
      </c>
      <c r="F1564" s="120"/>
      <c r="G1564" s="120" t="s">
        <v>389</v>
      </c>
      <c r="J1564" s="120"/>
      <c r="M1564" s="120"/>
      <c r="P1564" s="120"/>
      <c r="S1564" s="120"/>
      <c r="V1564" s="120"/>
      <c r="Y1564" s="120"/>
      <c r="AB1564" s="120"/>
      <c r="AE1564" s="120"/>
    </row>
    <row r="1565" spans="1:76" s="108" customFormat="1" x14ac:dyDescent="0.2">
      <c r="A1565" s="108" t="s">
        <v>450</v>
      </c>
      <c r="B1565" s="108" t="s">
        <v>454</v>
      </c>
      <c r="C1565" s="108" t="s">
        <v>3656</v>
      </c>
      <c r="D1565" s="123">
        <v>33554</v>
      </c>
      <c r="E1565" s="109" t="s">
        <v>1103</v>
      </c>
      <c r="F1565" s="109" t="s">
        <v>1239</v>
      </c>
      <c r="G1565" s="120"/>
      <c r="H1565" s="116" t="s">
        <v>450</v>
      </c>
      <c r="I1565" s="116" t="s">
        <v>454</v>
      </c>
      <c r="J1565" s="109"/>
      <c r="K1565" s="116" t="s">
        <v>450</v>
      </c>
      <c r="L1565" s="116" t="s">
        <v>454</v>
      </c>
      <c r="M1565" s="109"/>
      <c r="N1565" s="116" t="s">
        <v>450</v>
      </c>
      <c r="O1565" s="116" t="s">
        <v>454</v>
      </c>
      <c r="P1565" s="109"/>
      <c r="Q1565" s="116" t="s">
        <v>450</v>
      </c>
      <c r="R1565" s="116" t="s">
        <v>454</v>
      </c>
      <c r="S1565" s="109"/>
      <c r="T1565" s="116" t="s">
        <v>450</v>
      </c>
      <c r="U1565" s="116" t="s">
        <v>454</v>
      </c>
      <c r="V1565" s="109"/>
      <c r="W1565" s="116"/>
      <c r="X1565" s="116"/>
      <c r="Y1565" s="109"/>
      <c r="Z1565" s="116"/>
      <c r="AA1565" s="116"/>
      <c r="AB1565" s="109"/>
      <c r="AD1565" s="116"/>
      <c r="AE1565" s="120"/>
      <c r="AF1565" s="108" t="s">
        <v>450</v>
      </c>
      <c r="AG1565" s="116" t="s">
        <v>396</v>
      </c>
      <c r="AH1565" s="120"/>
      <c r="AI1565" s="108" t="s">
        <v>450</v>
      </c>
      <c r="AJ1565" s="116" t="s">
        <v>396</v>
      </c>
      <c r="AK1565" s="120"/>
      <c r="AL1565" s="108" t="s">
        <v>450</v>
      </c>
      <c r="AM1565" s="116" t="s">
        <v>396</v>
      </c>
      <c r="AN1565" s="120"/>
      <c r="AP1565" s="116"/>
      <c r="AQ1565" s="120"/>
      <c r="AS1565" s="116"/>
      <c r="AT1565" s="120"/>
      <c r="AV1565" s="116"/>
      <c r="AW1565" s="120"/>
      <c r="AY1565" s="116"/>
      <c r="AZ1565" s="120"/>
    </row>
    <row r="1566" spans="1:76" s="108" customFormat="1" x14ac:dyDescent="0.2">
      <c r="A1566" s="108" t="s">
        <v>258</v>
      </c>
      <c r="B1566" s="108" t="s">
        <v>242</v>
      </c>
      <c r="C1566" s="108" t="s">
        <v>3400</v>
      </c>
      <c r="D1566" s="123">
        <v>36035</v>
      </c>
      <c r="E1566" s="109" t="s">
        <v>482</v>
      </c>
      <c r="F1566" s="120"/>
      <c r="G1566" s="120" t="s">
        <v>241</v>
      </c>
      <c r="H1566" s="108" t="s">
        <v>905</v>
      </c>
      <c r="I1566" s="108" t="s">
        <v>242</v>
      </c>
      <c r="J1566" s="120" t="s">
        <v>241</v>
      </c>
      <c r="K1566" s="108" t="s">
        <v>555</v>
      </c>
      <c r="L1566" s="108" t="s">
        <v>242</v>
      </c>
      <c r="M1566" s="120" t="s">
        <v>161</v>
      </c>
      <c r="N1566" s="108" t="s">
        <v>238</v>
      </c>
      <c r="O1566" s="108" t="s">
        <v>242</v>
      </c>
      <c r="P1566" s="120" t="s">
        <v>241</v>
      </c>
      <c r="S1566" s="120"/>
      <c r="V1566" s="120"/>
      <c r="Y1566" s="120"/>
      <c r="AB1566" s="120"/>
      <c r="AE1566" s="120"/>
    </row>
    <row r="1567" spans="1:76" s="108" customFormat="1" x14ac:dyDescent="0.2">
      <c r="A1567" s="108" t="s">
        <v>168</v>
      </c>
      <c r="B1567" s="108" t="s">
        <v>316</v>
      </c>
      <c r="C1567" s="108" t="s">
        <v>3595</v>
      </c>
      <c r="D1567" s="123">
        <v>34463</v>
      </c>
      <c r="E1567" s="120" t="s">
        <v>706</v>
      </c>
      <c r="F1567" s="120" t="s">
        <v>979</v>
      </c>
      <c r="G1567" s="120" t="s">
        <v>1042</v>
      </c>
      <c r="H1567" s="108" t="s">
        <v>168</v>
      </c>
      <c r="I1567" t="s">
        <v>207</v>
      </c>
      <c r="J1567" s="109" t="s">
        <v>183</v>
      </c>
      <c r="M1567" s="109"/>
      <c r="N1567" t="s">
        <v>168</v>
      </c>
      <c r="O1567" t="s">
        <v>123</v>
      </c>
      <c r="P1567" s="109" t="s">
        <v>193</v>
      </c>
      <c r="Q1567" t="s">
        <v>168</v>
      </c>
      <c r="R1567" t="s">
        <v>123</v>
      </c>
      <c r="S1567" s="109" t="s">
        <v>1042</v>
      </c>
      <c r="W1567" s="116"/>
      <c r="X1567" s="116"/>
      <c r="Y1567" s="109"/>
      <c r="Z1567" s="108" t="s">
        <v>168</v>
      </c>
      <c r="AA1567" s="108" t="s">
        <v>105</v>
      </c>
      <c r="AB1567" s="120" t="s">
        <v>169</v>
      </c>
      <c r="AC1567" s="108" t="s">
        <v>156</v>
      </c>
      <c r="AD1567" s="108" t="s">
        <v>105</v>
      </c>
      <c r="AE1567" s="120" t="s">
        <v>141</v>
      </c>
      <c r="BB1567" s="109"/>
      <c r="BC1567" s="109"/>
      <c r="BE1567" s="109"/>
      <c r="BF1567" s="109"/>
      <c r="BH1567" s="109"/>
      <c r="BI1567" s="109"/>
      <c r="BK1567" s="109"/>
      <c r="BL1567" s="109"/>
      <c r="BN1567" s="109"/>
      <c r="BO1567" s="109"/>
      <c r="BQ1567" s="123"/>
      <c r="BR1567" s="109"/>
      <c r="BS1567" s="116"/>
      <c r="BU1567" s="120"/>
      <c r="BV1567" s="116"/>
      <c r="BW1567" s="116"/>
      <c r="BX1567" s="125"/>
    </row>
    <row r="1568" spans="1:76" s="108" customFormat="1" x14ac:dyDescent="0.2">
      <c r="A1568" t="s">
        <v>315</v>
      </c>
      <c r="B1568" t="s">
        <v>306</v>
      </c>
      <c r="C1568" s="108" t="s">
        <v>1681</v>
      </c>
      <c r="D1568" s="123">
        <v>35286</v>
      </c>
      <c r="E1568" s="116" t="s">
        <v>136</v>
      </c>
      <c r="F1568" s="120" t="s">
        <v>574</v>
      </c>
      <c r="G1568" s="120" t="s">
        <v>266</v>
      </c>
      <c r="H1568" s="108" t="s">
        <v>315</v>
      </c>
      <c r="I1568" s="108" t="s">
        <v>330</v>
      </c>
      <c r="J1568" s="120" t="s">
        <v>273</v>
      </c>
      <c r="K1568" s="108" t="s">
        <v>575</v>
      </c>
      <c r="L1568" s="108" t="s">
        <v>330</v>
      </c>
      <c r="M1568" s="120" t="s">
        <v>247</v>
      </c>
      <c r="N1568" s="108" t="s">
        <v>315</v>
      </c>
      <c r="O1568" s="108" t="s">
        <v>396</v>
      </c>
      <c r="P1568" s="120" t="s">
        <v>224</v>
      </c>
      <c r="Q1568" s="108" t="s">
        <v>315</v>
      </c>
      <c r="R1568" s="108" t="s">
        <v>396</v>
      </c>
      <c r="S1568" s="120" t="s">
        <v>241</v>
      </c>
      <c r="V1568" s="120"/>
      <c r="W1568" s="108" t="s">
        <v>315</v>
      </c>
      <c r="X1568" s="108" t="s">
        <v>396</v>
      </c>
      <c r="Y1568" s="120" t="s">
        <v>266</v>
      </c>
      <c r="AB1568" s="120"/>
      <c r="AE1568" s="120"/>
    </row>
    <row r="1569" spans="1:77" s="108" customFormat="1" x14ac:dyDescent="0.2">
      <c r="A1569" s="108" t="s">
        <v>1126</v>
      </c>
      <c r="B1569" s="108" t="s">
        <v>140</v>
      </c>
      <c r="C1569" s="108" t="s">
        <v>1128</v>
      </c>
      <c r="D1569" s="123">
        <v>35641</v>
      </c>
      <c r="E1569" s="116" t="s">
        <v>1129</v>
      </c>
      <c r="F1569" s="116" t="s">
        <v>5230</v>
      </c>
      <c r="G1569" s="120" t="s">
        <v>1127</v>
      </c>
      <c r="H1569" s="108" t="s">
        <v>384</v>
      </c>
      <c r="I1569" s="108" t="s">
        <v>227</v>
      </c>
      <c r="J1569" s="120" t="s">
        <v>433</v>
      </c>
      <c r="K1569" s="108" t="s">
        <v>384</v>
      </c>
      <c r="L1569" s="108" t="s">
        <v>185</v>
      </c>
      <c r="M1569" s="120" t="s">
        <v>406</v>
      </c>
      <c r="N1569" s="108" t="s">
        <v>384</v>
      </c>
      <c r="O1569" s="108" t="s">
        <v>185</v>
      </c>
      <c r="P1569" s="120" t="s">
        <v>406</v>
      </c>
      <c r="Q1569" s="108" t="s">
        <v>384</v>
      </c>
      <c r="R1569" s="108" t="s">
        <v>185</v>
      </c>
      <c r="S1569" s="120" t="s">
        <v>406</v>
      </c>
      <c r="T1569" s="108" t="s">
        <v>384</v>
      </c>
      <c r="U1569" s="108" t="s">
        <v>185</v>
      </c>
      <c r="V1569" s="120" t="s">
        <v>408</v>
      </c>
      <c r="W1569" s="108" t="s">
        <v>384</v>
      </c>
      <c r="X1569" s="108" t="s">
        <v>185</v>
      </c>
      <c r="Y1569" s="120" t="s">
        <v>385</v>
      </c>
      <c r="AB1569" s="120"/>
      <c r="AE1569" s="120"/>
      <c r="BY1569" s="124"/>
    </row>
    <row r="1570" spans="1:77" s="108" customFormat="1" x14ac:dyDescent="0.2">
      <c r="A1570" s="108" t="s">
        <v>226</v>
      </c>
      <c r="B1570" s="108" t="s">
        <v>261</v>
      </c>
      <c r="C1570" s="108" t="s">
        <v>5231</v>
      </c>
      <c r="D1570" s="123">
        <v>37999</v>
      </c>
      <c r="E1570" s="109" t="s">
        <v>4435</v>
      </c>
      <c r="F1570" s="120"/>
      <c r="G1570" s="120" t="s">
        <v>241</v>
      </c>
      <c r="J1570" s="120"/>
      <c r="M1570" s="120"/>
      <c r="P1570" s="120"/>
      <c r="S1570" s="120"/>
      <c r="V1570" s="120"/>
      <c r="Y1570" s="120"/>
      <c r="AB1570" s="120"/>
      <c r="AE1570" s="120"/>
    </row>
    <row r="1571" spans="1:77" s="108" customFormat="1" x14ac:dyDescent="0.2">
      <c r="A1571" s="108" t="s">
        <v>340</v>
      </c>
      <c r="B1571" s="108" t="s">
        <v>177</v>
      </c>
      <c r="C1571" s="108" t="s">
        <v>5232</v>
      </c>
      <c r="D1571" s="123">
        <v>37382</v>
      </c>
      <c r="E1571" s="109" t="s">
        <v>4445</v>
      </c>
      <c r="F1571" s="120"/>
      <c r="G1571" s="120" t="s">
        <v>632</v>
      </c>
      <c r="J1571" s="120"/>
      <c r="M1571" s="120"/>
      <c r="P1571" s="120"/>
      <c r="S1571" s="120"/>
      <c r="V1571" s="120"/>
      <c r="Y1571" s="120"/>
      <c r="AB1571" s="120"/>
      <c r="AE1571" s="120"/>
    </row>
    <row r="1572" spans="1:77" s="108" customFormat="1" x14ac:dyDescent="0.2">
      <c r="A1572" s="108" t="s">
        <v>184</v>
      </c>
      <c r="B1572" s="108" t="s">
        <v>118</v>
      </c>
      <c r="C1572" s="108" t="s">
        <v>3988</v>
      </c>
      <c r="D1572" s="123">
        <v>36593</v>
      </c>
      <c r="E1572" s="109" t="s">
        <v>477</v>
      </c>
      <c r="F1572" s="120"/>
      <c r="G1572" s="120"/>
      <c r="J1572" s="120"/>
      <c r="M1572" s="120"/>
      <c r="P1572" s="120"/>
      <c r="S1572" s="120"/>
      <c r="V1572" s="120"/>
      <c r="Y1572" s="120"/>
      <c r="AB1572" s="120"/>
      <c r="AE1572" s="120"/>
    </row>
    <row r="1573" spans="1:77" s="108" customFormat="1" x14ac:dyDescent="0.2">
      <c r="C1573" s="108" t="s">
        <v>2949</v>
      </c>
      <c r="D1573" s="123">
        <v>33598</v>
      </c>
      <c r="E1573" s="109" t="s">
        <v>2950</v>
      </c>
      <c r="F1573" s="109" t="s">
        <v>5233</v>
      </c>
      <c r="G1573" s="120"/>
      <c r="H1573" s="108" t="s">
        <v>212</v>
      </c>
      <c r="I1573" s="116" t="s">
        <v>227</v>
      </c>
      <c r="J1573" s="120" t="s">
        <v>216</v>
      </c>
      <c r="K1573" s="108" t="s">
        <v>212</v>
      </c>
      <c r="L1573" s="116" t="s">
        <v>227</v>
      </c>
      <c r="M1573" s="120" t="s">
        <v>234</v>
      </c>
      <c r="N1573" s="108" t="s">
        <v>212</v>
      </c>
      <c r="O1573" s="116" t="s">
        <v>227</v>
      </c>
      <c r="P1573" s="120" t="s">
        <v>234</v>
      </c>
      <c r="Q1573" s="108" t="s">
        <v>212</v>
      </c>
      <c r="R1573" s="116" t="s">
        <v>134</v>
      </c>
      <c r="S1573" s="120" t="s">
        <v>594</v>
      </c>
      <c r="T1573" s="108" t="s">
        <v>212</v>
      </c>
      <c r="U1573" s="116" t="s">
        <v>134</v>
      </c>
      <c r="V1573" s="120" t="s">
        <v>594</v>
      </c>
      <c r="W1573" s="108" t="s">
        <v>212</v>
      </c>
      <c r="X1573" s="116" t="s">
        <v>134</v>
      </c>
      <c r="Y1573" s="120" t="s">
        <v>594</v>
      </c>
      <c r="Z1573" s="108" t="s">
        <v>212</v>
      </c>
      <c r="AA1573" s="116" t="s">
        <v>134</v>
      </c>
      <c r="AB1573" s="120" t="s">
        <v>228</v>
      </c>
      <c r="AC1573" s="108" t="s">
        <v>212</v>
      </c>
      <c r="AD1573" s="116" t="s">
        <v>134</v>
      </c>
      <c r="AE1573" s="120" t="s">
        <v>594</v>
      </c>
      <c r="AF1573" s="108" t="s">
        <v>212</v>
      </c>
      <c r="AG1573" s="116" t="s">
        <v>134</v>
      </c>
      <c r="AH1573" s="120" t="s">
        <v>276</v>
      </c>
      <c r="AI1573" s="108" t="s">
        <v>212</v>
      </c>
      <c r="AJ1573" s="116" t="s">
        <v>134</v>
      </c>
      <c r="AK1573" s="120" t="s">
        <v>201</v>
      </c>
      <c r="AM1573" s="116"/>
      <c r="AN1573" s="120"/>
      <c r="AP1573" s="116"/>
      <c r="AQ1573" s="120"/>
      <c r="AS1573" s="116"/>
      <c r="AT1573" s="120"/>
      <c r="AV1573" s="116"/>
      <c r="AW1573" s="120"/>
      <c r="AY1573" s="116"/>
      <c r="AZ1573" s="120"/>
    </row>
    <row r="1574" spans="1:77" s="108" customFormat="1" x14ac:dyDescent="0.2">
      <c r="A1574" s="108" t="s">
        <v>202</v>
      </c>
      <c r="B1574" s="108" t="s">
        <v>275</v>
      </c>
      <c r="C1574" s="108" t="s">
        <v>1219</v>
      </c>
      <c r="D1574" s="123">
        <v>34960</v>
      </c>
      <c r="E1574" s="109" t="s">
        <v>391</v>
      </c>
      <c r="F1574" s="120" t="s">
        <v>1515</v>
      </c>
      <c r="G1574" s="120" t="s">
        <v>247</v>
      </c>
      <c r="J1574" s="120"/>
      <c r="K1574" s="108" t="s">
        <v>265</v>
      </c>
      <c r="L1574" s="108" t="s">
        <v>232</v>
      </c>
      <c r="M1574" s="120" t="s">
        <v>241</v>
      </c>
      <c r="N1574" s="108" t="s">
        <v>202</v>
      </c>
      <c r="O1574" s="108" t="s">
        <v>232</v>
      </c>
      <c r="P1574" s="120" t="s">
        <v>241</v>
      </c>
      <c r="Q1574" s="108" t="s">
        <v>265</v>
      </c>
      <c r="R1574" s="108" t="s">
        <v>123</v>
      </c>
      <c r="S1574" s="120" t="s">
        <v>241</v>
      </c>
      <c r="T1574" s="108" t="s">
        <v>265</v>
      </c>
      <c r="U1574" s="108" t="s">
        <v>123</v>
      </c>
      <c r="V1574" s="120" t="s">
        <v>241</v>
      </c>
      <c r="W1574" s="108" t="s">
        <v>258</v>
      </c>
      <c r="X1574" s="108" t="s">
        <v>123</v>
      </c>
      <c r="Y1574" s="120" t="s">
        <v>266</v>
      </c>
      <c r="AB1574" s="120"/>
      <c r="AE1574" s="120"/>
    </row>
    <row r="1575" spans="1:77" s="108" customFormat="1" ht="12.75" customHeight="1" x14ac:dyDescent="0.2">
      <c r="A1575" s="108" t="s">
        <v>202</v>
      </c>
      <c r="B1575" s="108" t="s">
        <v>275</v>
      </c>
      <c r="C1575" s="108" t="s">
        <v>2598</v>
      </c>
      <c r="D1575" s="123">
        <v>36238</v>
      </c>
      <c r="E1575" s="109" t="s">
        <v>268</v>
      </c>
      <c r="F1575" s="109" t="s">
        <v>98</v>
      </c>
      <c r="G1575" s="120" t="s">
        <v>247</v>
      </c>
      <c r="H1575" s="108" t="s">
        <v>202</v>
      </c>
      <c r="I1575" s="116" t="s">
        <v>275</v>
      </c>
      <c r="J1575" s="120" t="s">
        <v>240</v>
      </c>
      <c r="K1575" s="108" t="s">
        <v>202</v>
      </c>
      <c r="L1575" s="116" t="s">
        <v>275</v>
      </c>
      <c r="M1575" s="120" t="s">
        <v>241</v>
      </c>
      <c r="O1575" s="116"/>
      <c r="P1575" s="120"/>
      <c r="R1575" s="116"/>
      <c r="S1575" s="120"/>
      <c r="U1575" s="116"/>
      <c r="V1575" s="120"/>
      <c r="X1575" s="116"/>
      <c r="Y1575" s="120"/>
      <c r="AA1575" s="116"/>
      <c r="AB1575" s="120"/>
      <c r="AD1575" s="116"/>
      <c r="AE1575" s="120"/>
      <c r="AG1575" s="116"/>
      <c r="AH1575" s="120"/>
      <c r="AJ1575" s="116"/>
      <c r="AK1575" s="120"/>
      <c r="AM1575" s="116"/>
      <c r="AN1575" s="120"/>
    </row>
    <row r="1576" spans="1:77" s="108" customFormat="1" x14ac:dyDescent="0.2">
      <c r="A1576" s="108" t="s">
        <v>156</v>
      </c>
      <c r="B1576" s="108" t="s">
        <v>195</v>
      </c>
      <c r="C1576" s="108" t="s">
        <v>2123</v>
      </c>
      <c r="D1576" s="123">
        <v>36066</v>
      </c>
      <c r="E1576" s="109" t="s">
        <v>268</v>
      </c>
      <c r="F1576" s="109" t="s">
        <v>348</v>
      </c>
      <c r="G1576" s="120" t="s">
        <v>141</v>
      </c>
      <c r="H1576" s="108" t="s">
        <v>168</v>
      </c>
      <c r="I1576" s="116" t="s">
        <v>195</v>
      </c>
      <c r="J1576" s="120" t="s">
        <v>193</v>
      </c>
      <c r="K1576" s="108" t="s">
        <v>168</v>
      </c>
      <c r="L1576" s="116" t="s">
        <v>195</v>
      </c>
      <c r="M1576" s="120" t="s">
        <v>183</v>
      </c>
      <c r="O1576" s="116"/>
      <c r="P1576" s="120"/>
      <c r="R1576" s="116"/>
      <c r="S1576" s="120"/>
      <c r="U1576" s="116"/>
      <c r="V1576" s="120"/>
      <c r="X1576" s="116"/>
      <c r="Y1576" s="120"/>
      <c r="AA1576" s="116"/>
      <c r="AB1576" s="120"/>
      <c r="AD1576" s="116"/>
      <c r="AE1576" s="120"/>
      <c r="AG1576" s="116"/>
      <c r="AH1576" s="120"/>
      <c r="AJ1576" s="116"/>
      <c r="AK1576" s="120"/>
      <c r="AM1576" s="116"/>
      <c r="AN1576" s="120"/>
    </row>
    <row r="1577" spans="1:77" s="108" customFormat="1" x14ac:dyDescent="0.2">
      <c r="A1577" s="108" t="s">
        <v>156</v>
      </c>
      <c r="B1577" s="108" t="s">
        <v>215</v>
      </c>
      <c r="C1577" s="108" t="s">
        <v>3265</v>
      </c>
      <c r="D1577" s="123">
        <v>35257</v>
      </c>
      <c r="E1577" s="109" t="s">
        <v>362</v>
      </c>
      <c r="F1577" s="109" t="s">
        <v>2600</v>
      </c>
      <c r="G1577" s="120" t="s">
        <v>141</v>
      </c>
      <c r="H1577" s="108" t="s">
        <v>156</v>
      </c>
      <c r="I1577" s="109" t="s">
        <v>215</v>
      </c>
      <c r="J1577" s="109" t="s">
        <v>141</v>
      </c>
      <c r="K1577" s="108" t="s">
        <v>156</v>
      </c>
      <c r="L1577" s="109" t="s">
        <v>215</v>
      </c>
      <c r="M1577" s="109" t="s">
        <v>393</v>
      </c>
      <c r="N1577" s="108" t="s">
        <v>162</v>
      </c>
      <c r="O1577" s="109" t="s">
        <v>195</v>
      </c>
      <c r="P1577" s="109" t="s">
        <v>891</v>
      </c>
      <c r="Q1577" s="108" t="s">
        <v>156</v>
      </c>
      <c r="R1577" s="109" t="s">
        <v>195</v>
      </c>
      <c r="S1577" s="109" t="s">
        <v>164</v>
      </c>
      <c r="T1577" s="108" t="s">
        <v>156</v>
      </c>
      <c r="U1577" s="109" t="s">
        <v>195</v>
      </c>
      <c r="V1577" s="109" t="s">
        <v>393</v>
      </c>
      <c r="W1577" s="108" t="s">
        <v>168</v>
      </c>
      <c r="X1577" s="109" t="s">
        <v>195</v>
      </c>
      <c r="Y1577" s="109" t="s">
        <v>1042</v>
      </c>
      <c r="Z1577" s="108" t="s">
        <v>168</v>
      </c>
      <c r="AA1577" s="109" t="s">
        <v>195</v>
      </c>
      <c r="AB1577" s="109" t="s">
        <v>183</v>
      </c>
      <c r="AD1577" s="109"/>
      <c r="AE1577" s="109"/>
      <c r="AG1577" s="109"/>
      <c r="AH1577" s="109"/>
      <c r="AJ1577" s="109"/>
      <c r="AK1577" s="109"/>
      <c r="AM1577" s="109"/>
      <c r="AN1577" s="109"/>
      <c r="AP1577" s="109"/>
      <c r="AQ1577" s="109"/>
      <c r="AS1577" s="109"/>
      <c r="AT1577" s="109"/>
      <c r="AV1577" s="109"/>
      <c r="AW1577" s="109"/>
      <c r="AY1577" s="109"/>
      <c r="AZ1577" s="109"/>
    </row>
    <row r="1578" spans="1:77" s="108" customFormat="1" x14ac:dyDescent="0.2">
      <c r="A1578" s="108" t="s">
        <v>351</v>
      </c>
      <c r="B1578" s="108" t="s">
        <v>556</v>
      </c>
      <c r="C1578" s="108" t="s">
        <v>5234</v>
      </c>
      <c r="D1578" s="123">
        <v>37676</v>
      </c>
      <c r="E1578" s="109" t="s">
        <v>4435</v>
      </c>
      <c r="F1578" s="120"/>
      <c r="G1578" s="120" t="s">
        <v>2276</v>
      </c>
      <c r="J1578" s="120"/>
      <c r="M1578" s="120"/>
      <c r="P1578" s="120"/>
      <c r="S1578" s="120"/>
      <c r="V1578" s="120"/>
      <c r="Y1578" s="120"/>
      <c r="AB1578" s="120"/>
      <c r="AE1578" s="120"/>
    </row>
    <row r="1579" spans="1:77" s="108" customFormat="1" x14ac:dyDescent="0.2">
      <c r="C1579" s="108" t="s">
        <v>3356</v>
      </c>
      <c r="D1579" s="123">
        <v>34816</v>
      </c>
      <c r="E1579" s="109" t="s">
        <v>244</v>
      </c>
      <c r="F1579" s="109" t="s">
        <v>1574</v>
      </c>
      <c r="G1579" s="120"/>
      <c r="I1579" s="109"/>
      <c r="J1579" s="109"/>
      <c r="K1579" s="108" t="s">
        <v>94</v>
      </c>
      <c r="L1579" s="109" t="s">
        <v>95</v>
      </c>
      <c r="M1579" s="109" t="s">
        <v>2565</v>
      </c>
      <c r="N1579" s="108" t="s">
        <v>94</v>
      </c>
      <c r="O1579" s="109" t="s">
        <v>95</v>
      </c>
      <c r="P1579" s="109" t="s">
        <v>3358</v>
      </c>
      <c r="Q1579" s="108" t="s">
        <v>103</v>
      </c>
      <c r="R1579" s="109" t="s">
        <v>95</v>
      </c>
      <c r="S1579" s="109" t="s">
        <v>2337</v>
      </c>
      <c r="T1579" s="108" t="s">
        <v>669</v>
      </c>
      <c r="U1579" s="109" t="s">
        <v>95</v>
      </c>
      <c r="V1579" s="109" t="s">
        <v>3360</v>
      </c>
      <c r="W1579" s="108" t="s">
        <v>94</v>
      </c>
      <c r="X1579" s="109" t="s">
        <v>95</v>
      </c>
      <c r="Y1579" s="109" t="s">
        <v>3361</v>
      </c>
      <c r="Z1579" s="108" t="s">
        <v>184</v>
      </c>
      <c r="AA1579" s="109" t="s">
        <v>95</v>
      </c>
      <c r="AB1579" s="109"/>
      <c r="AD1579" s="109"/>
      <c r="AE1579" s="109"/>
      <c r="AG1579" s="109"/>
      <c r="AH1579" s="109"/>
      <c r="AJ1579" s="109"/>
      <c r="AK1579" s="109"/>
      <c r="AM1579" s="109"/>
      <c r="AN1579" s="109"/>
      <c r="AP1579" s="109"/>
      <c r="AQ1579" s="109"/>
      <c r="AS1579" s="109"/>
      <c r="AT1579" s="109"/>
      <c r="AV1579" s="109"/>
      <c r="AW1579" s="109"/>
      <c r="AY1579" s="109"/>
      <c r="AZ1579" s="109"/>
      <c r="BB1579" s="109"/>
      <c r="BC1579" s="109"/>
      <c r="BE1579" s="109"/>
      <c r="BF1579" s="109"/>
      <c r="BH1579" s="109"/>
      <c r="BI1579" s="109"/>
      <c r="BK1579" s="109"/>
      <c r="BL1579" s="109"/>
      <c r="BN1579" s="109"/>
      <c r="BO1579" s="109"/>
      <c r="BQ1579" s="123"/>
      <c r="BR1579" s="109"/>
      <c r="BS1579" s="116"/>
      <c r="BU1579" s="120"/>
      <c r="BV1579" s="116"/>
      <c r="BW1579" s="116"/>
      <c r="BX1579" s="125"/>
    </row>
    <row r="1580" spans="1:77" s="108" customFormat="1" x14ac:dyDescent="0.2">
      <c r="A1580" s="108" t="s">
        <v>445</v>
      </c>
      <c r="B1580" s="108" t="s">
        <v>242</v>
      </c>
      <c r="C1580" s="108" t="s">
        <v>2312</v>
      </c>
      <c r="D1580" s="123">
        <v>35368</v>
      </c>
      <c r="E1580" s="109" t="s">
        <v>428</v>
      </c>
      <c r="F1580" s="109" t="s">
        <v>4584</v>
      </c>
      <c r="G1580" s="120"/>
      <c r="H1580" s="108" t="s">
        <v>445</v>
      </c>
      <c r="I1580" s="109" t="s">
        <v>242</v>
      </c>
      <c r="J1580" s="109"/>
      <c r="K1580" s="108" t="s">
        <v>445</v>
      </c>
      <c r="L1580" s="109" t="s">
        <v>242</v>
      </c>
      <c r="M1580" s="109"/>
      <c r="N1580" s="108" t="s">
        <v>445</v>
      </c>
      <c r="O1580" s="109" t="s">
        <v>242</v>
      </c>
      <c r="P1580" s="109"/>
      <c r="R1580" s="109"/>
      <c r="S1580" s="109"/>
      <c r="T1580" s="108" t="s">
        <v>445</v>
      </c>
      <c r="U1580" s="109" t="s">
        <v>185</v>
      </c>
      <c r="V1580" s="109"/>
      <c r="W1580" s="108" t="s">
        <v>445</v>
      </c>
      <c r="X1580" s="109" t="s">
        <v>185</v>
      </c>
      <c r="Y1580" s="109"/>
      <c r="Z1580" s="108" t="s">
        <v>445</v>
      </c>
      <c r="AA1580" s="109" t="s">
        <v>185</v>
      </c>
      <c r="AB1580" s="109"/>
      <c r="AD1580" s="109"/>
      <c r="AE1580" s="109"/>
      <c r="AG1580" s="109"/>
      <c r="AH1580" s="109"/>
      <c r="AJ1580" s="109"/>
      <c r="AK1580" s="109"/>
      <c r="AM1580" s="109"/>
      <c r="AN1580" s="109"/>
      <c r="AP1580" s="109"/>
      <c r="AQ1580" s="109"/>
      <c r="AS1580" s="109"/>
      <c r="AT1580" s="109"/>
      <c r="AV1580" s="109"/>
      <c r="AW1580" s="109"/>
      <c r="AY1580" s="109"/>
      <c r="AZ1580" s="109"/>
    </row>
    <row r="1581" spans="1:77" s="108" customFormat="1" x14ac:dyDescent="0.2">
      <c r="A1581" s="108" t="s">
        <v>384</v>
      </c>
      <c r="B1581" s="108" t="s">
        <v>170</v>
      </c>
      <c r="C1581" s="108" t="s">
        <v>2541</v>
      </c>
      <c r="D1581" s="123">
        <v>34836</v>
      </c>
      <c r="E1581" s="116" t="s">
        <v>1234</v>
      </c>
      <c r="F1581" s="120" t="s">
        <v>122</v>
      </c>
      <c r="G1581" s="120" t="s">
        <v>406</v>
      </c>
      <c r="H1581" s="108" t="s">
        <v>397</v>
      </c>
      <c r="I1581" s="108" t="s">
        <v>170</v>
      </c>
      <c r="J1581" s="120" t="s">
        <v>398</v>
      </c>
      <c r="K1581" s="108" t="s">
        <v>407</v>
      </c>
      <c r="L1581" s="108" t="s">
        <v>128</v>
      </c>
      <c r="M1581" s="120" t="s">
        <v>2542</v>
      </c>
      <c r="N1581" s="108" t="s">
        <v>384</v>
      </c>
      <c r="O1581" s="108" t="s">
        <v>434</v>
      </c>
      <c r="P1581" s="120" t="s">
        <v>388</v>
      </c>
      <c r="Q1581" s="108" t="s">
        <v>397</v>
      </c>
      <c r="R1581" s="108" t="s">
        <v>434</v>
      </c>
      <c r="S1581" s="120" t="s">
        <v>398</v>
      </c>
      <c r="T1581" s="108" t="s">
        <v>397</v>
      </c>
      <c r="U1581" s="108" t="s">
        <v>434</v>
      </c>
      <c r="V1581" s="120" t="s">
        <v>412</v>
      </c>
      <c r="Y1581" s="120"/>
      <c r="AB1581" s="120"/>
      <c r="AE1581" s="120"/>
    </row>
    <row r="1582" spans="1:77" s="108" customFormat="1" x14ac:dyDescent="0.2">
      <c r="A1582" s="108" t="s">
        <v>555</v>
      </c>
      <c r="B1582" s="109" t="s">
        <v>134</v>
      </c>
      <c r="C1582" s="108" t="s">
        <v>3813</v>
      </c>
      <c r="D1582" s="123">
        <v>34359</v>
      </c>
      <c r="E1582" s="109" t="s">
        <v>391</v>
      </c>
      <c r="F1582" s="109" t="s">
        <v>1081</v>
      </c>
      <c r="G1582" s="109" t="s">
        <v>519</v>
      </c>
      <c r="H1582" s="108" t="s">
        <v>555</v>
      </c>
      <c r="I1582" s="109" t="s">
        <v>134</v>
      </c>
      <c r="J1582" s="109" t="s">
        <v>519</v>
      </c>
      <c r="K1582" s="108" t="s">
        <v>2842</v>
      </c>
      <c r="L1582" s="109" t="s">
        <v>134</v>
      </c>
      <c r="M1582" s="109" t="s">
        <v>587</v>
      </c>
      <c r="N1582" s="108" t="s">
        <v>555</v>
      </c>
      <c r="O1582" s="109" t="s">
        <v>177</v>
      </c>
      <c r="P1582" s="109" t="s">
        <v>161</v>
      </c>
      <c r="Q1582" s="108" t="s">
        <v>258</v>
      </c>
      <c r="R1582" s="109" t="s">
        <v>170</v>
      </c>
      <c r="S1582" s="109" t="s">
        <v>241</v>
      </c>
      <c r="T1582" s="108" t="s">
        <v>238</v>
      </c>
      <c r="U1582" s="109" t="s">
        <v>170</v>
      </c>
      <c r="V1582" s="109" t="s">
        <v>241</v>
      </c>
      <c r="W1582" s="108" t="s">
        <v>274</v>
      </c>
      <c r="X1582" s="109" t="s">
        <v>242</v>
      </c>
      <c r="Y1582" s="109" t="s">
        <v>269</v>
      </c>
      <c r="Z1582" s="108" t="s">
        <v>238</v>
      </c>
      <c r="AA1582" s="109" t="s">
        <v>242</v>
      </c>
      <c r="AB1582" s="109" t="s">
        <v>241</v>
      </c>
      <c r="AD1582" s="109"/>
      <c r="AE1582" s="109"/>
      <c r="AG1582" s="109"/>
      <c r="AH1582" s="109"/>
      <c r="AJ1582" s="109"/>
      <c r="AK1582" s="109"/>
      <c r="AM1582" s="109"/>
      <c r="AN1582" s="109"/>
      <c r="AP1582" s="109"/>
      <c r="AQ1582" s="109"/>
      <c r="AS1582" s="109"/>
      <c r="AT1582" s="109"/>
      <c r="AV1582" s="109"/>
      <c r="AW1582" s="109"/>
      <c r="AY1582" s="109"/>
      <c r="AZ1582" s="109"/>
    </row>
    <row r="1583" spans="1:77" s="108" customFormat="1" x14ac:dyDescent="0.2">
      <c r="A1583" s="120"/>
      <c r="B1583" s="120"/>
      <c r="C1583" s="108" t="s">
        <v>3653</v>
      </c>
      <c r="D1583" s="123">
        <v>37176</v>
      </c>
      <c r="E1583" s="109" t="s">
        <v>180</v>
      </c>
      <c r="F1583" s="109" t="s">
        <v>4630</v>
      </c>
      <c r="G1583" s="120"/>
      <c r="H1583" s="108" t="s">
        <v>184</v>
      </c>
      <c r="I1583" s="116" t="s">
        <v>454</v>
      </c>
      <c r="J1583" s="120"/>
      <c r="K1583" s="108" t="s">
        <v>147</v>
      </c>
      <c r="L1583" s="116" t="s">
        <v>454</v>
      </c>
      <c r="M1583" s="120"/>
      <c r="O1583" s="116"/>
      <c r="P1583" s="120"/>
      <c r="R1583" s="116"/>
      <c r="S1583" s="120"/>
      <c r="U1583" s="116"/>
      <c r="V1583" s="120"/>
      <c r="X1583" s="116"/>
      <c r="Y1583" s="120"/>
      <c r="AA1583" s="116"/>
      <c r="AB1583" s="120"/>
      <c r="AD1583" s="116"/>
      <c r="AE1583" s="120"/>
      <c r="AG1583" s="116"/>
      <c r="AH1583" s="120"/>
      <c r="AJ1583" s="116"/>
      <c r="AK1583" s="120"/>
      <c r="AM1583" s="116"/>
      <c r="AN1583" s="120"/>
    </row>
    <row r="1584" spans="1:77" s="108" customFormat="1" x14ac:dyDescent="0.2">
      <c r="A1584" s="108" t="s">
        <v>103</v>
      </c>
      <c r="B1584" s="108" t="s">
        <v>232</v>
      </c>
      <c r="C1584" s="108" t="s">
        <v>5235</v>
      </c>
      <c r="D1584" s="123">
        <v>36358</v>
      </c>
      <c r="E1584" s="109" t="s">
        <v>477</v>
      </c>
      <c r="F1584" s="120"/>
      <c r="G1584" s="120" t="s">
        <v>1471</v>
      </c>
      <c r="J1584" s="120"/>
      <c r="M1584" s="120"/>
      <c r="P1584" s="120"/>
      <c r="S1584" s="120"/>
      <c r="V1584" s="120"/>
      <c r="Y1584" s="120"/>
      <c r="AB1584" s="120"/>
      <c r="AE1584" s="120"/>
    </row>
    <row r="1585" spans="1:77" s="108" customFormat="1" x14ac:dyDescent="0.2">
      <c r="A1585" s="108" t="s">
        <v>279</v>
      </c>
      <c r="B1585" s="108" t="s">
        <v>170</v>
      </c>
      <c r="C1585" s="108" t="s">
        <v>5236</v>
      </c>
      <c r="D1585" s="123">
        <v>38589</v>
      </c>
      <c r="E1585" s="109" t="s">
        <v>4435</v>
      </c>
      <c r="F1585" s="120"/>
      <c r="G1585" s="120" t="s">
        <v>4889</v>
      </c>
      <c r="J1585" s="120"/>
      <c r="M1585" s="120"/>
      <c r="P1585" s="120"/>
      <c r="S1585" s="120"/>
      <c r="V1585" s="120"/>
      <c r="Y1585" s="120"/>
      <c r="AB1585" s="120"/>
      <c r="AE1585" s="120"/>
    </row>
    <row r="1586" spans="1:77" s="108" customFormat="1" x14ac:dyDescent="0.2">
      <c r="A1586" s="108" t="s">
        <v>258</v>
      </c>
      <c r="B1586" s="108" t="s">
        <v>215</v>
      </c>
      <c r="C1586" s="108" t="s">
        <v>1501</v>
      </c>
      <c r="D1586" s="123">
        <v>36544</v>
      </c>
      <c r="E1586" s="109" t="s">
        <v>268</v>
      </c>
      <c r="F1586" s="109" t="s">
        <v>98</v>
      </c>
      <c r="G1586" s="120" t="s">
        <v>266</v>
      </c>
      <c r="H1586" s="108" t="s">
        <v>265</v>
      </c>
      <c r="I1586" s="116" t="s">
        <v>215</v>
      </c>
      <c r="J1586" s="120" t="s">
        <v>264</v>
      </c>
      <c r="K1586" s="108" t="s">
        <v>226</v>
      </c>
      <c r="L1586" s="116" t="s">
        <v>215</v>
      </c>
      <c r="M1586" s="120" t="s">
        <v>203</v>
      </c>
      <c r="O1586" s="116"/>
      <c r="P1586" s="120"/>
      <c r="R1586" s="116"/>
      <c r="S1586" s="120"/>
      <c r="U1586" s="116"/>
      <c r="V1586" s="120"/>
      <c r="X1586" s="116"/>
      <c r="Y1586" s="120"/>
      <c r="AA1586" s="116"/>
      <c r="AB1586" s="120"/>
      <c r="AD1586" s="116"/>
      <c r="AE1586" s="120"/>
      <c r="AG1586" s="116"/>
      <c r="AH1586" s="120"/>
      <c r="AJ1586" s="116"/>
      <c r="AK1586" s="120"/>
      <c r="AM1586" s="116"/>
      <c r="AN1586" s="120"/>
      <c r="BY1586" s="124"/>
    </row>
    <row r="1587" spans="1:77" s="108" customFormat="1" x14ac:dyDescent="0.2">
      <c r="A1587" s="108" t="s">
        <v>575</v>
      </c>
      <c r="B1587" s="108" t="s">
        <v>215</v>
      </c>
      <c r="C1587" s="108" t="s">
        <v>3822</v>
      </c>
      <c r="D1587" s="123">
        <v>35622</v>
      </c>
      <c r="E1587" s="109" t="s">
        <v>428</v>
      </c>
      <c r="F1587" s="109" t="s">
        <v>344</v>
      </c>
      <c r="G1587" s="120" t="s">
        <v>203</v>
      </c>
      <c r="H1587" s="108" t="s">
        <v>313</v>
      </c>
      <c r="I1587" s="109" t="s">
        <v>215</v>
      </c>
      <c r="J1587" s="109" t="s">
        <v>317</v>
      </c>
      <c r="K1587" s="108" t="s">
        <v>315</v>
      </c>
      <c r="L1587" s="109" t="s">
        <v>140</v>
      </c>
      <c r="M1587" s="109" t="s">
        <v>273</v>
      </c>
      <c r="N1587" s="108" t="s">
        <v>315</v>
      </c>
      <c r="O1587" s="109" t="s">
        <v>140</v>
      </c>
      <c r="P1587" s="109" t="s">
        <v>339</v>
      </c>
      <c r="Q1587" s="108" t="s">
        <v>315</v>
      </c>
      <c r="R1587" s="109" t="s">
        <v>134</v>
      </c>
      <c r="S1587" s="109" t="s">
        <v>241</v>
      </c>
      <c r="T1587" s="108" t="s">
        <v>315</v>
      </c>
      <c r="U1587" s="109" t="s">
        <v>134</v>
      </c>
      <c r="V1587" s="109" t="s">
        <v>317</v>
      </c>
      <c r="W1587" s="108" t="s">
        <v>315</v>
      </c>
      <c r="X1587" s="109" t="s">
        <v>134</v>
      </c>
      <c r="Y1587" s="109" t="s">
        <v>273</v>
      </c>
      <c r="Z1587" s="108" t="s">
        <v>315</v>
      </c>
      <c r="AA1587" s="109" t="s">
        <v>134</v>
      </c>
      <c r="AB1587" s="109" t="s">
        <v>241</v>
      </c>
      <c r="AD1587" s="109"/>
      <c r="AE1587" s="109"/>
      <c r="AG1587" s="109"/>
      <c r="AH1587" s="109"/>
      <c r="AJ1587" s="109"/>
      <c r="AK1587" s="109"/>
      <c r="AM1587" s="109"/>
      <c r="AN1587" s="109"/>
      <c r="AP1587" s="109"/>
      <c r="AQ1587" s="109"/>
      <c r="AS1587" s="109"/>
      <c r="AT1587" s="109"/>
      <c r="AV1587" s="109"/>
      <c r="AW1587" s="109"/>
      <c r="AY1587" s="109"/>
      <c r="AZ1587" s="109"/>
    </row>
    <row r="1588" spans="1:77" s="108" customFormat="1" ht="12.75" customHeight="1" x14ac:dyDescent="0.2">
      <c r="A1588" s="108" t="s">
        <v>226</v>
      </c>
      <c r="B1588" s="108" t="s">
        <v>177</v>
      </c>
      <c r="C1588" s="108" t="s">
        <v>2590</v>
      </c>
      <c r="D1588" s="123">
        <v>34271</v>
      </c>
      <c r="E1588" s="109" t="s">
        <v>536</v>
      </c>
      <c r="F1588" s="108" t="s">
        <v>1350</v>
      </c>
      <c r="G1588" s="120" t="s">
        <v>234</v>
      </c>
      <c r="H1588" s="108" t="s">
        <v>226</v>
      </c>
      <c r="I1588" s="108" t="s">
        <v>177</v>
      </c>
      <c r="J1588" s="109" t="s">
        <v>204</v>
      </c>
      <c r="K1588" s="108" t="s">
        <v>226</v>
      </c>
      <c r="L1588" s="108" t="s">
        <v>177</v>
      </c>
      <c r="M1588" s="109" t="s">
        <v>259</v>
      </c>
      <c r="N1588" s="108" t="s">
        <v>212</v>
      </c>
      <c r="O1588" s="108" t="s">
        <v>95</v>
      </c>
      <c r="P1588" s="109" t="s">
        <v>196</v>
      </c>
      <c r="S1588" s="109"/>
      <c r="T1588" s="108" t="s">
        <v>226</v>
      </c>
      <c r="U1588" s="108" t="s">
        <v>95</v>
      </c>
      <c r="V1588" s="109" t="s">
        <v>273</v>
      </c>
      <c r="W1588" s="108" t="s">
        <v>543</v>
      </c>
      <c r="X1588" s="108" t="s">
        <v>95</v>
      </c>
      <c r="Y1588" s="109" t="s">
        <v>542</v>
      </c>
      <c r="Z1588" s="108" t="s">
        <v>1913</v>
      </c>
      <c r="AA1588" s="108" t="s">
        <v>95</v>
      </c>
      <c r="AB1588" s="109" t="s">
        <v>241</v>
      </c>
      <c r="AC1588" s="108" t="s">
        <v>557</v>
      </c>
      <c r="AD1588" s="108" t="s">
        <v>95</v>
      </c>
      <c r="AE1588" s="109" t="s">
        <v>2591</v>
      </c>
      <c r="AF1588" s="108" t="s">
        <v>905</v>
      </c>
      <c r="AG1588" s="108" t="s">
        <v>95</v>
      </c>
      <c r="AH1588" s="109" t="s">
        <v>539</v>
      </c>
      <c r="BY1588" s="128"/>
    </row>
    <row r="1589" spans="1:77" s="108" customFormat="1" x14ac:dyDescent="0.2">
      <c r="A1589" s="108" t="s">
        <v>332</v>
      </c>
      <c r="B1589" s="108" t="s">
        <v>454</v>
      </c>
      <c r="C1589" s="108" t="s">
        <v>827</v>
      </c>
      <c r="D1589" s="123">
        <v>37372</v>
      </c>
      <c r="E1589" s="109" t="s">
        <v>236</v>
      </c>
      <c r="F1589" s="109" t="s">
        <v>1437</v>
      </c>
      <c r="G1589" s="120" t="s">
        <v>364</v>
      </c>
      <c r="H1589" s="108" t="s">
        <v>340</v>
      </c>
      <c r="I1589" s="116" t="s">
        <v>454</v>
      </c>
      <c r="J1589" s="120" t="s">
        <v>341</v>
      </c>
      <c r="K1589" s="108" t="s">
        <v>340</v>
      </c>
      <c r="L1589" s="116" t="s">
        <v>454</v>
      </c>
      <c r="M1589" s="120" t="s">
        <v>341</v>
      </c>
      <c r="O1589" s="116"/>
      <c r="P1589" s="120"/>
      <c r="R1589" s="116"/>
      <c r="S1589" s="120"/>
      <c r="U1589" s="116"/>
      <c r="V1589" s="120"/>
      <c r="X1589" s="116"/>
      <c r="Y1589" s="120"/>
      <c r="AA1589" s="116"/>
      <c r="AB1589" s="120"/>
      <c r="AD1589" s="116"/>
      <c r="AE1589" s="120"/>
      <c r="AG1589" s="116"/>
      <c r="AH1589" s="120"/>
      <c r="AJ1589" s="116"/>
      <c r="AK1589" s="120"/>
      <c r="AM1589" s="116"/>
      <c r="AN1589" s="120"/>
    </row>
    <row r="1590" spans="1:77" s="108" customFormat="1" x14ac:dyDescent="0.2">
      <c r="A1590" s="108" t="s">
        <v>194</v>
      </c>
      <c r="B1590" s="108" t="s">
        <v>118</v>
      </c>
      <c r="C1590" s="108" t="s">
        <v>2486</v>
      </c>
      <c r="D1590" s="123">
        <v>36808</v>
      </c>
      <c r="E1590" s="116" t="s">
        <v>1892</v>
      </c>
      <c r="F1590" s="116" t="s">
        <v>4286</v>
      </c>
      <c r="G1590" s="120" t="s">
        <v>276</v>
      </c>
      <c r="H1590" s="108" t="s">
        <v>194</v>
      </c>
      <c r="I1590" s="108" t="s">
        <v>118</v>
      </c>
      <c r="J1590" s="120" t="s">
        <v>276</v>
      </c>
      <c r="K1590" s="108" t="s">
        <v>194</v>
      </c>
      <c r="L1590" s="108" t="s">
        <v>118</v>
      </c>
      <c r="M1590" s="120" t="s">
        <v>276</v>
      </c>
      <c r="N1590" s="108" t="s">
        <v>222</v>
      </c>
      <c r="O1590" s="108" t="s">
        <v>118</v>
      </c>
      <c r="P1590" s="120" t="s">
        <v>1772</v>
      </c>
      <c r="Q1590" s="108" t="s">
        <v>194</v>
      </c>
      <c r="R1590" s="108" t="s">
        <v>118</v>
      </c>
      <c r="S1590" s="120" t="s">
        <v>259</v>
      </c>
      <c r="V1590" s="120"/>
      <c r="Y1590" s="120"/>
      <c r="AB1590" s="120"/>
      <c r="AE1590" s="120"/>
      <c r="BB1590" s="109"/>
      <c r="BC1590" s="109"/>
      <c r="BE1590" s="109"/>
      <c r="BF1590" s="109"/>
      <c r="BH1590" s="109"/>
      <c r="BI1590" s="109"/>
      <c r="BK1590" s="123"/>
      <c r="BL1590" s="109"/>
      <c r="BM1590" s="116"/>
      <c r="BO1590" s="120"/>
      <c r="BP1590" s="116"/>
      <c r="BQ1590" s="116"/>
      <c r="BR1590" s="125"/>
    </row>
    <row r="1591" spans="1:77" s="108" customFormat="1" x14ac:dyDescent="0.2">
      <c r="A1591" s="108" t="s">
        <v>1757</v>
      </c>
      <c r="B1591" s="108" t="s">
        <v>316</v>
      </c>
      <c r="C1591" s="108" t="s">
        <v>2577</v>
      </c>
      <c r="D1591" s="123">
        <v>36038</v>
      </c>
      <c r="E1591" s="109" t="s">
        <v>698</v>
      </c>
      <c r="F1591" s="120" t="s">
        <v>90</v>
      </c>
      <c r="G1591" s="120"/>
      <c r="H1591" s="108" t="s">
        <v>1186</v>
      </c>
      <c r="I1591" s="108" t="s">
        <v>330</v>
      </c>
      <c r="J1591" s="120"/>
      <c r="K1591" s="108" t="s">
        <v>2578</v>
      </c>
      <c r="L1591" s="108" t="s">
        <v>330</v>
      </c>
      <c r="M1591" s="120"/>
      <c r="N1591" s="108" t="s">
        <v>2579</v>
      </c>
      <c r="O1591" s="108" t="s">
        <v>330</v>
      </c>
      <c r="P1591" s="120"/>
      <c r="S1591" s="120"/>
      <c r="V1591" s="120"/>
      <c r="Y1591" s="120"/>
      <c r="AB1591" s="120"/>
      <c r="AE1591" s="120"/>
    </row>
    <row r="1592" spans="1:77" s="108" customFormat="1" x14ac:dyDescent="0.2">
      <c r="A1592" s="108" t="s">
        <v>1186</v>
      </c>
      <c r="B1592" s="108" t="s">
        <v>140</v>
      </c>
      <c r="C1592" s="108" t="s">
        <v>1187</v>
      </c>
      <c r="D1592" s="123">
        <v>36559</v>
      </c>
      <c r="E1592" s="109" t="s">
        <v>99</v>
      </c>
      <c r="F1592" s="120" t="s">
        <v>416</v>
      </c>
      <c r="G1592" s="120"/>
      <c r="H1592" s="108" t="s">
        <v>127</v>
      </c>
      <c r="I1592" s="108" t="s">
        <v>140</v>
      </c>
      <c r="J1592" s="120"/>
      <c r="K1592" s="108" t="s">
        <v>686</v>
      </c>
      <c r="L1592" s="108" t="s">
        <v>140</v>
      </c>
      <c r="M1592" s="120"/>
      <c r="N1592" s="108" t="s">
        <v>147</v>
      </c>
      <c r="O1592" s="108" t="s">
        <v>140</v>
      </c>
      <c r="P1592" s="120"/>
      <c r="S1592" s="120"/>
      <c r="V1592" s="120"/>
      <c r="Y1592" s="120"/>
      <c r="AB1592" s="120"/>
      <c r="AE1592" s="120"/>
    </row>
    <row r="1593" spans="1:77" s="108" customFormat="1" x14ac:dyDescent="0.2">
      <c r="C1593" s="108" t="s">
        <v>5237</v>
      </c>
      <c r="D1593" s="123">
        <v>33363</v>
      </c>
      <c r="E1593" s="109" t="s">
        <v>1103</v>
      </c>
      <c r="F1593" s="120" t="s">
        <v>4460</v>
      </c>
      <c r="G1593" s="120"/>
      <c r="I1593" s="116"/>
      <c r="J1593" s="120"/>
      <c r="K1593" s="108" t="s">
        <v>1913</v>
      </c>
      <c r="L1593" s="116" t="s">
        <v>227</v>
      </c>
      <c r="M1593" s="120" t="s">
        <v>241</v>
      </c>
      <c r="N1593" s="108" t="s">
        <v>543</v>
      </c>
      <c r="O1593" s="116" t="s">
        <v>227</v>
      </c>
      <c r="P1593" s="120" t="s">
        <v>269</v>
      </c>
      <c r="Q1593" s="108" t="s">
        <v>202</v>
      </c>
      <c r="R1593" s="116" t="s">
        <v>227</v>
      </c>
      <c r="S1593" s="120" t="s">
        <v>247</v>
      </c>
      <c r="T1593" s="108" t="s">
        <v>265</v>
      </c>
      <c r="U1593" s="116" t="s">
        <v>227</v>
      </c>
      <c r="V1593" s="120" t="s">
        <v>266</v>
      </c>
      <c r="W1593" s="108" t="s">
        <v>202</v>
      </c>
      <c r="X1593" s="116" t="s">
        <v>227</v>
      </c>
      <c r="Y1593" s="120" t="s">
        <v>241</v>
      </c>
      <c r="Z1593" s="108" t="s">
        <v>3276</v>
      </c>
      <c r="AA1593" s="116" t="s">
        <v>227</v>
      </c>
      <c r="AB1593" s="120" t="s">
        <v>1043</v>
      </c>
      <c r="AC1593" s="108" t="s">
        <v>1505</v>
      </c>
      <c r="AD1593" s="116" t="s">
        <v>227</v>
      </c>
      <c r="AE1593" s="120" t="s">
        <v>2591</v>
      </c>
      <c r="AF1593" s="108" t="s">
        <v>265</v>
      </c>
      <c r="AG1593" s="116" t="s">
        <v>227</v>
      </c>
      <c r="AH1593" s="120" t="s">
        <v>241</v>
      </c>
      <c r="AI1593" s="108" t="s">
        <v>265</v>
      </c>
      <c r="AJ1593" s="116" t="s">
        <v>227</v>
      </c>
      <c r="AK1593" s="120" t="s">
        <v>241</v>
      </c>
      <c r="AL1593" s="108" t="s">
        <v>258</v>
      </c>
      <c r="AM1593" s="116" t="s">
        <v>227</v>
      </c>
      <c r="AN1593" s="120" t="s">
        <v>241</v>
      </c>
    </row>
    <row r="1594" spans="1:77" s="108" customFormat="1" x14ac:dyDescent="0.2">
      <c r="A1594" s="108" t="s">
        <v>147</v>
      </c>
      <c r="B1594" s="108" t="s">
        <v>140</v>
      </c>
      <c r="C1594" s="108" t="s">
        <v>4061</v>
      </c>
      <c r="D1594" s="123">
        <v>36390</v>
      </c>
      <c r="E1594" s="109" t="s">
        <v>477</v>
      </c>
      <c r="F1594" s="120"/>
      <c r="G1594" s="120"/>
      <c r="J1594" s="120"/>
      <c r="M1594" s="120"/>
      <c r="P1594" s="120"/>
      <c r="S1594" s="120"/>
      <c r="V1594" s="120"/>
      <c r="Y1594" s="120"/>
      <c r="AB1594" s="120"/>
      <c r="AE1594" s="120"/>
    </row>
    <row r="1595" spans="1:77" s="108" customFormat="1" x14ac:dyDescent="0.2">
      <c r="A1595" s="108" t="s">
        <v>202</v>
      </c>
      <c r="B1595" s="108" t="s">
        <v>434</v>
      </c>
      <c r="C1595" s="108" t="s">
        <v>3282</v>
      </c>
      <c r="D1595" s="123">
        <v>34908</v>
      </c>
      <c r="E1595" s="116" t="s">
        <v>391</v>
      </c>
      <c r="F1595" s="120" t="s">
        <v>498</v>
      </c>
      <c r="G1595" s="120" t="s">
        <v>233</v>
      </c>
      <c r="H1595" s="108" t="s">
        <v>202</v>
      </c>
      <c r="I1595" s="108" t="s">
        <v>454</v>
      </c>
      <c r="J1595" s="120" t="s">
        <v>247</v>
      </c>
      <c r="K1595" s="108" t="s">
        <v>202</v>
      </c>
      <c r="L1595" s="108" t="s">
        <v>434</v>
      </c>
      <c r="M1595" s="120" t="s">
        <v>249</v>
      </c>
      <c r="N1595" s="108" t="s">
        <v>528</v>
      </c>
      <c r="O1595" s="108" t="s">
        <v>434</v>
      </c>
      <c r="P1595" s="120" t="s">
        <v>273</v>
      </c>
      <c r="Q1595" s="108" t="s">
        <v>1505</v>
      </c>
      <c r="R1595" s="108" t="s">
        <v>434</v>
      </c>
      <c r="S1595" s="120" t="s">
        <v>558</v>
      </c>
      <c r="V1595" s="120"/>
      <c r="W1595" s="108" t="s">
        <v>265</v>
      </c>
      <c r="X1595" s="108" t="s">
        <v>434</v>
      </c>
      <c r="Y1595" s="120" t="s">
        <v>241</v>
      </c>
      <c r="AB1595" s="120"/>
      <c r="AE1595" s="120"/>
    </row>
    <row r="1596" spans="1:77" s="108" customFormat="1" x14ac:dyDescent="0.2">
      <c r="C1596" s="108" t="s">
        <v>1966</v>
      </c>
      <c r="D1596" s="123">
        <v>36073</v>
      </c>
      <c r="E1596" s="116" t="s">
        <v>230</v>
      </c>
      <c r="F1596" s="120" t="s">
        <v>149</v>
      </c>
      <c r="G1596" s="120"/>
      <c r="H1596" s="108" t="s">
        <v>184</v>
      </c>
      <c r="I1596" s="108" t="s">
        <v>316</v>
      </c>
      <c r="J1596" s="120"/>
      <c r="K1596" s="108" t="s">
        <v>184</v>
      </c>
      <c r="L1596" s="108" t="s">
        <v>170</v>
      </c>
      <c r="M1596" s="120"/>
      <c r="N1596" s="108" t="s">
        <v>147</v>
      </c>
      <c r="O1596" s="108" t="s">
        <v>170</v>
      </c>
      <c r="P1596" s="120"/>
      <c r="Q1596" s="108" t="s">
        <v>127</v>
      </c>
      <c r="R1596" s="108" t="s">
        <v>227</v>
      </c>
      <c r="S1596" s="120"/>
      <c r="T1596" s="108" t="s">
        <v>127</v>
      </c>
      <c r="U1596" s="108" t="s">
        <v>227</v>
      </c>
      <c r="V1596" s="120"/>
      <c r="Y1596" s="120"/>
      <c r="AB1596" s="120"/>
      <c r="AE1596" s="120"/>
      <c r="BB1596" s="116"/>
      <c r="BC1596" s="120"/>
      <c r="BE1596" s="116"/>
      <c r="BF1596" s="120"/>
      <c r="BH1596" s="116"/>
      <c r="BI1596" s="120"/>
      <c r="BK1596" s="116"/>
      <c r="BL1596" s="120"/>
      <c r="BN1596" s="116"/>
      <c r="BO1596" s="120"/>
      <c r="BR1596" s="120"/>
      <c r="BS1596" s="116"/>
      <c r="BT1596" s="116"/>
      <c r="BU1596" s="116"/>
      <c r="BV1596" s="116"/>
      <c r="BW1596" s="116"/>
      <c r="BX1596" s="116"/>
    </row>
    <row r="1597" spans="1:77" s="108" customFormat="1" x14ac:dyDescent="0.2">
      <c r="A1597" s="108" t="s">
        <v>147</v>
      </c>
      <c r="B1597" s="108" t="s">
        <v>432</v>
      </c>
      <c r="C1597" s="108" t="s">
        <v>1632</v>
      </c>
      <c r="D1597" s="123">
        <v>34010</v>
      </c>
      <c r="E1597" s="109" t="s">
        <v>654</v>
      </c>
      <c r="F1597" s="108" t="s">
        <v>536</v>
      </c>
      <c r="G1597" s="120"/>
      <c r="H1597" s="108" t="s">
        <v>147</v>
      </c>
      <c r="I1597" s="108" t="s">
        <v>432</v>
      </c>
      <c r="J1597" s="109"/>
      <c r="M1597" s="109"/>
      <c r="N1597" s="108" t="s">
        <v>147</v>
      </c>
      <c r="O1597" s="108" t="s">
        <v>275</v>
      </c>
      <c r="P1597" s="109"/>
      <c r="Q1597" s="108" t="s">
        <v>127</v>
      </c>
      <c r="R1597" s="108" t="s">
        <v>275</v>
      </c>
      <c r="S1597" s="109"/>
      <c r="T1597" s="108" t="s">
        <v>127</v>
      </c>
      <c r="U1597" s="108" t="s">
        <v>275</v>
      </c>
      <c r="V1597" s="109"/>
      <c r="W1597" s="108" t="s">
        <v>127</v>
      </c>
      <c r="X1597" s="108" t="s">
        <v>275</v>
      </c>
      <c r="Y1597" s="109"/>
      <c r="Z1597" s="108" t="s">
        <v>127</v>
      </c>
      <c r="AA1597" s="108" t="s">
        <v>275</v>
      </c>
      <c r="AB1597" s="109"/>
      <c r="AC1597" s="108" t="s">
        <v>133</v>
      </c>
      <c r="AD1597" s="108" t="s">
        <v>275</v>
      </c>
      <c r="AE1597" s="109"/>
      <c r="AF1597" s="108" t="s">
        <v>127</v>
      </c>
      <c r="AG1597" s="108" t="s">
        <v>275</v>
      </c>
      <c r="AH1597" s="109"/>
    </row>
    <row r="1598" spans="1:77" s="108" customFormat="1" x14ac:dyDescent="0.2">
      <c r="A1598" s="108" t="s">
        <v>308</v>
      </c>
      <c r="B1598" s="108" t="s">
        <v>330</v>
      </c>
      <c r="C1598" s="108" t="s">
        <v>2850</v>
      </c>
      <c r="D1598" s="123">
        <v>34251</v>
      </c>
      <c r="E1598" s="109" t="s">
        <v>361</v>
      </c>
      <c r="F1598" s="109" t="s">
        <v>1544</v>
      </c>
      <c r="G1598" s="120" t="s">
        <v>248</v>
      </c>
      <c r="H1598" s="108" t="s">
        <v>313</v>
      </c>
      <c r="I1598" s="109" t="s">
        <v>330</v>
      </c>
      <c r="J1598" s="109" t="s">
        <v>240</v>
      </c>
      <c r="K1598" s="108" t="s">
        <v>313</v>
      </c>
      <c r="L1598" s="109" t="s">
        <v>330</v>
      </c>
      <c r="M1598" s="109" t="s">
        <v>248</v>
      </c>
      <c r="N1598" s="108" t="s">
        <v>315</v>
      </c>
      <c r="O1598" s="109" t="s">
        <v>306</v>
      </c>
      <c r="P1598" s="109" t="s">
        <v>273</v>
      </c>
      <c r="Q1598" s="108" t="s">
        <v>315</v>
      </c>
      <c r="R1598" s="109" t="s">
        <v>306</v>
      </c>
      <c r="S1598" s="109" t="s">
        <v>241</v>
      </c>
      <c r="T1598" s="108" t="s">
        <v>315</v>
      </c>
      <c r="U1598" s="109" t="s">
        <v>306</v>
      </c>
      <c r="V1598" s="109" t="s">
        <v>273</v>
      </c>
      <c r="W1598" s="108" t="s">
        <v>315</v>
      </c>
      <c r="X1598" s="109" t="s">
        <v>306</v>
      </c>
      <c r="Y1598" s="109" t="s">
        <v>273</v>
      </c>
      <c r="Z1598" s="108" t="s">
        <v>298</v>
      </c>
      <c r="AA1598" s="109" t="s">
        <v>306</v>
      </c>
      <c r="AB1598" s="109" t="s">
        <v>241</v>
      </c>
      <c r="AD1598" s="109"/>
      <c r="AE1598" s="109"/>
      <c r="AG1598" s="109"/>
      <c r="AH1598" s="109"/>
      <c r="AJ1598" s="109"/>
      <c r="AK1598" s="109"/>
      <c r="AM1598" s="109"/>
      <c r="AN1598" s="109"/>
      <c r="AP1598" s="109"/>
      <c r="AQ1598" s="109"/>
      <c r="AS1598" s="109"/>
      <c r="AT1598" s="109"/>
      <c r="AV1598" s="109"/>
      <c r="AW1598" s="109"/>
      <c r="AY1598" s="109"/>
      <c r="AZ1598" s="109"/>
    </row>
    <row r="1599" spans="1:77" s="108" customFormat="1" x14ac:dyDescent="0.2">
      <c r="A1599" s="108" t="s">
        <v>905</v>
      </c>
      <c r="B1599" s="108" t="s">
        <v>330</v>
      </c>
      <c r="C1599" s="108" t="s">
        <v>5238</v>
      </c>
      <c r="D1599" s="123">
        <v>36307</v>
      </c>
      <c r="E1599" s="109" t="s">
        <v>122</v>
      </c>
      <c r="F1599" s="120"/>
      <c r="G1599" s="120" t="s">
        <v>241</v>
      </c>
      <c r="J1599" s="120"/>
      <c r="M1599" s="120"/>
      <c r="P1599" s="120"/>
      <c r="S1599" s="120"/>
      <c r="V1599" s="120"/>
      <c r="Y1599" s="120"/>
      <c r="AB1599" s="120"/>
      <c r="AE1599" s="120"/>
    </row>
    <row r="1600" spans="1:77" s="108" customFormat="1" x14ac:dyDescent="0.2">
      <c r="A1600" s="108" t="s">
        <v>351</v>
      </c>
      <c r="B1600" s="108" t="s">
        <v>306</v>
      </c>
      <c r="C1600" s="108" t="s">
        <v>1090</v>
      </c>
      <c r="D1600" s="123">
        <v>36537</v>
      </c>
      <c r="E1600" s="116" t="s">
        <v>677</v>
      </c>
      <c r="F1600" s="120" t="s">
        <v>448</v>
      </c>
      <c r="G1600" s="120" t="s">
        <v>375</v>
      </c>
      <c r="H1600" s="108" t="s">
        <v>351</v>
      </c>
      <c r="I1600" s="116" t="s">
        <v>306</v>
      </c>
      <c r="J1600" s="120" t="s">
        <v>769</v>
      </c>
      <c r="K1600" s="108" t="s">
        <v>340</v>
      </c>
      <c r="L1600" s="108" t="s">
        <v>306</v>
      </c>
      <c r="M1600" s="120" t="s">
        <v>359</v>
      </c>
      <c r="N1600" s="108" t="s">
        <v>340</v>
      </c>
      <c r="O1600" s="108" t="s">
        <v>306</v>
      </c>
      <c r="P1600" s="120" t="s">
        <v>823</v>
      </c>
      <c r="Q1600" s="108" t="s">
        <v>367</v>
      </c>
      <c r="R1600" s="108" t="s">
        <v>306</v>
      </c>
      <c r="S1600" s="120" t="s">
        <v>341</v>
      </c>
      <c r="V1600" s="120"/>
      <c r="Y1600" s="120"/>
      <c r="AB1600" s="120"/>
      <c r="AE1600" s="120"/>
    </row>
    <row r="1601" spans="1:40" s="108" customFormat="1" x14ac:dyDescent="0.2">
      <c r="A1601" s="120" t="s">
        <v>94</v>
      </c>
      <c r="B1601" s="120" t="s">
        <v>95</v>
      </c>
      <c r="C1601" s="108" t="s">
        <v>3680</v>
      </c>
      <c r="D1601" s="123">
        <v>37497</v>
      </c>
      <c r="E1601" s="109" t="s">
        <v>173</v>
      </c>
      <c r="F1601" s="120" t="s">
        <v>506</v>
      </c>
      <c r="G1601" s="120" t="s">
        <v>1995</v>
      </c>
      <c r="H1601" s="108" t="s">
        <v>1622</v>
      </c>
      <c r="I1601" s="108" t="s">
        <v>95</v>
      </c>
      <c r="J1601" s="120" t="s">
        <v>2347</v>
      </c>
      <c r="M1601" s="120"/>
      <c r="P1601" s="120"/>
      <c r="S1601" s="120"/>
      <c r="V1601" s="120"/>
      <c r="Y1601" s="120"/>
      <c r="AB1601" s="120"/>
      <c r="AE1601" s="120"/>
    </row>
    <row r="1602" spans="1:40" s="108" customFormat="1" x14ac:dyDescent="0.2">
      <c r="A1602" s="108" t="s">
        <v>80</v>
      </c>
      <c r="B1602" s="108" t="s">
        <v>330</v>
      </c>
      <c r="C1602" s="108" t="s">
        <v>3877</v>
      </c>
      <c r="D1602" s="123">
        <v>36431</v>
      </c>
      <c r="E1602" s="109" t="s">
        <v>4435</v>
      </c>
      <c r="F1602" s="120"/>
      <c r="G1602" s="120"/>
      <c r="J1602" s="120"/>
      <c r="M1602" s="120"/>
      <c r="P1602" s="120"/>
      <c r="S1602" s="120"/>
      <c r="V1602" s="120"/>
      <c r="Y1602" s="120"/>
      <c r="AB1602" s="120"/>
      <c r="AE1602" s="120"/>
    </row>
    <row r="1603" spans="1:40" s="108" customFormat="1" x14ac:dyDescent="0.2">
      <c r="A1603" s="108" t="s">
        <v>284</v>
      </c>
      <c r="B1603" s="108" t="s">
        <v>261</v>
      </c>
      <c r="C1603" s="108" t="s">
        <v>3403</v>
      </c>
      <c r="D1603" s="123">
        <v>34949</v>
      </c>
      <c r="E1603" s="116" t="s">
        <v>245</v>
      </c>
      <c r="F1603" s="120" t="s">
        <v>199</v>
      </c>
      <c r="G1603" s="120" t="s">
        <v>785</v>
      </c>
      <c r="H1603" s="108" t="s">
        <v>575</v>
      </c>
      <c r="I1603" s="108" t="s">
        <v>261</v>
      </c>
      <c r="J1603" s="120" t="s">
        <v>732</v>
      </c>
      <c r="K1603" s="108" t="s">
        <v>308</v>
      </c>
      <c r="L1603" s="108" t="s">
        <v>261</v>
      </c>
      <c r="M1603" s="120" t="s">
        <v>286</v>
      </c>
      <c r="N1603" s="108" t="s">
        <v>308</v>
      </c>
      <c r="O1603" s="108" t="s">
        <v>261</v>
      </c>
      <c r="P1603" s="120" t="s">
        <v>196</v>
      </c>
      <c r="Q1603" s="108" t="s">
        <v>308</v>
      </c>
      <c r="R1603" s="108" t="s">
        <v>261</v>
      </c>
      <c r="S1603" s="120" t="s">
        <v>701</v>
      </c>
      <c r="T1603" s="108" t="s">
        <v>315</v>
      </c>
      <c r="U1603" s="108" t="s">
        <v>261</v>
      </c>
      <c r="V1603" s="120" t="s">
        <v>248</v>
      </c>
      <c r="W1603" s="108" t="s">
        <v>315</v>
      </c>
      <c r="X1603" s="108" t="s">
        <v>261</v>
      </c>
      <c r="Y1603" s="120" t="s">
        <v>266</v>
      </c>
      <c r="AB1603" s="120"/>
      <c r="AE1603" s="120"/>
    </row>
    <row r="1604" spans="1:40" s="108" customFormat="1" x14ac:dyDescent="0.2">
      <c r="A1604" s="108" t="s">
        <v>397</v>
      </c>
      <c r="B1604" s="108" t="s">
        <v>207</v>
      </c>
      <c r="C1604" s="108" t="s">
        <v>5239</v>
      </c>
      <c r="D1604" s="123">
        <v>37455</v>
      </c>
      <c r="E1604" s="109" t="s">
        <v>4462</v>
      </c>
      <c r="F1604" s="120"/>
      <c r="G1604" s="120" t="s">
        <v>412</v>
      </c>
      <c r="J1604" s="120"/>
      <c r="M1604" s="120"/>
      <c r="P1604" s="120"/>
      <c r="S1604" s="120"/>
      <c r="V1604" s="120"/>
      <c r="Y1604" s="120"/>
      <c r="AB1604" s="120"/>
      <c r="AE1604" s="120"/>
    </row>
    <row r="1605" spans="1:40" s="108" customFormat="1" x14ac:dyDescent="0.2">
      <c r="A1605" s="108" t="s">
        <v>147</v>
      </c>
      <c r="B1605" s="108" t="s">
        <v>105</v>
      </c>
      <c r="C1605" s="108" t="s">
        <v>4078</v>
      </c>
      <c r="D1605" s="123">
        <v>35214</v>
      </c>
      <c r="E1605" s="109" t="s">
        <v>121</v>
      </c>
      <c r="F1605" s="120"/>
      <c r="G1605" s="120"/>
      <c r="J1605" s="120"/>
      <c r="M1605" s="120"/>
      <c r="P1605" s="120"/>
      <c r="S1605" s="120"/>
      <c r="V1605" s="120"/>
      <c r="Y1605" s="120"/>
      <c r="AB1605" s="120"/>
      <c r="AE1605" s="120"/>
    </row>
    <row r="1606" spans="1:40" s="108" customFormat="1" x14ac:dyDescent="0.2">
      <c r="A1606" s="108" t="s">
        <v>315</v>
      </c>
      <c r="B1606" s="108" t="s">
        <v>432</v>
      </c>
      <c r="C1606" s="108" t="s">
        <v>5240</v>
      </c>
      <c r="D1606" s="123">
        <v>37098</v>
      </c>
      <c r="E1606" s="109" t="s">
        <v>4449</v>
      </c>
      <c r="F1606" s="120"/>
      <c r="G1606" s="120" t="s">
        <v>241</v>
      </c>
      <c r="J1606" s="120"/>
      <c r="M1606" s="120"/>
      <c r="P1606" s="120"/>
      <c r="S1606" s="120"/>
      <c r="V1606" s="120"/>
      <c r="Y1606" s="120"/>
      <c r="AB1606" s="120"/>
      <c r="AE1606" s="120"/>
    </row>
    <row r="1607" spans="1:40" s="108" customFormat="1" x14ac:dyDescent="0.2">
      <c r="C1607" s="108" t="s">
        <v>2876</v>
      </c>
      <c r="D1607" s="123">
        <v>36002</v>
      </c>
      <c r="E1607" s="116" t="s">
        <v>2877</v>
      </c>
      <c r="F1607" s="116" t="s">
        <v>5241</v>
      </c>
      <c r="G1607" s="120"/>
      <c r="H1607" s="108" t="s">
        <v>4805</v>
      </c>
      <c r="I1607" s="108" t="s">
        <v>275</v>
      </c>
      <c r="J1607" s="120" t="s">
        <v>5242</v>
      </c>
      <c r="K1607" s="108" t="s">
        <v>2880</v>
      </c>
      <c r="L1607" s="108" t="s">
        <v>275</v>
      </c>
      <c r="M1607" s="120" t="s">
        <v>2881</v>
      </c>
      <c r="N1607" s="108" t="s">
        <v>2882</v>
      </c>
      <c r="O1607" s="108" t="s">
        <v>81</v>
      </c>
      <c r="P1607" s="120" t="s">
        <v>2883</v>
      </c>
      <c r="Q1607" s="108" t="s">
        <v>345</v>
      </c>
      <c r="R1607" s="108" t="s">
        <v>81</v>
      </c>
      <c r="S1607" s="120" t="s">
        <v>798</v>
      </c>
      <c r="T1607" s="108" t="s">
        <v>340</v>
      </c>
      <c r="U1607" s="108" t="s">
        <v>81</v>
      </c>
      <c r="V1607" s="120" t="s">
        <v>945</v>
      </c>
      <c r="Y1607" s="120"/>
      <c r="AB1607" s="120"/>
      <c r="AE1607" s="120"/>
    </row>
    <row r="1608" spans="1:40" s="108" customFormat="1" x14ac:dyDescent="0.2">
      <c r="A1608" s="108" t="s">
        <v>305</v>
      </c>
      <c r="B1608" s="108" t="s">
        <v>324</v>
      </c>
      <c r="C1608" s="108" t="s">
        <v>2262</v>
      </c>
      <c r="D1608" s="123">
        <v>35639</v>
      </c>
      <c r="E1608" s="116" t="s">
        <v>2263</v>
      </c>
      <c r="F1608" s="116" t="s">
        <v>5243</v>
      </c>
      <c r="G1608" s="120" t="s">
        <v>731</v>
      </c>
      <c r="H1608" s="108" t="s">
        <v>308</v>
      </c>
      <c r="I1608" s="108" t="s">
        <v>324</v>
      </c>
      <c r="J1608" s="120" t="s">
        <v>201</v>
      </c>
      <c r="K1608" s="108" t="s">
        <v>284</v>
      </c>
      <c r="L1608" s="108" t="s">
        <v>324</v>
      </c>
      <c r="M1608" s="120" t="s">
        <v>228</v>
      </c>
      <c r="N1608" s="108" t="s">
        <v>284</v>
      </c>
      <c r="O1608" s="108" t="s">
        <v>324</v>
      </c>
      <c r="P1608" s="120" t="s">
        <v>276</v>
      </c>
      <c r="Q1608" s="108" t="s">
        <v>308</v>
      </c>
      <c r="R1608" s="108" t="s">
        <v>324</v>
      </c>
      <c r="S1608" s="120" t="s">
        <v>1392</v>
      </c>
      <c r="T1608" s="108" t="s">
        <v>308</v>
      </c>
      <c r="U1608" s="108" t="s">
        <v>324</v>
      </c>
      <c r="V1608" s="120" t="s">
        <v>196</v>
      </c>
      <c r="W1608" s="108" t="s">
        <v>284</v>
      </c>
      <c r="X1608" s="108" t="s">
        <v>324</v>
      </c>
      <c r="Y1608" s="120" t="s">
        <v>233</v>
      </c>
      <c r="AB1608" s="120"/>
      <c r="AE1608" s="120"/>
    </row>
    <row r="1609" spans="1:40" s="108" customFormat="1" x14ac:dyDescent="0.2">
      <c r="A1609" s="108" t="s">
        <v>274</v>
      </c>
      <c r="B1609" s="108" t="s">
        <v>396</v>
      </c>
      <c r="C1609" s="108" t="s">
        <v>5244</v>
      </c>
      <c r="D1609" s="123">
        <v>37616</v>
      </c>
      <c r="E1609" s="109" t="s">
        <v>5245</v>
      </c>
      <c r="F1609" s="120"/>
      <c r="G1609" s="120" t="s">
        <v>269</v>
      </c>
      <c r="J1609" s="120"/>
      <c r="M1609" s="120"/>
      <c r="P1609" s="120"/>
      <c r="S1609" s="120"/>
      <c r="V1609" s="120"/>
      <c r="Y1609" s="120"/>
      <c r="AB1609" s="120"/>
      <c r="AE1609" s="120"/>
    </row>
    <row r="1610" spans="1:40" s="108" customFormat="1" x14ac:dyDescent="0.2">
      <c r="C1610" s="108" t="s">
        <v>839</v>
      </c>
      <c r="D1610" s="123">
        <v>34261</v>
      </c>
      <c r="E1610" s="109" t="s">
        <v>536</v>
      </c>
      <c r="F1610" s="108" t="s">
        <v>536</v>
      </c>
      <c r="G1610" s="120"/>
      <c r="H1610" s="108" t="s">
        <v>384</v>
      </c>
      <c r="I1610" s="108" t="s">
        <v>105</v>
      </c>
      <c r="J1610" s="109" t="s">
        <v>433</v>
      </c>
      <c r="K1610" s="108" t="s">
        <v>384</v>
      </c>
      <c r="L1610" s="108" t="s">
        <v>123</v>
      </c>
      <c r="M1610" s="109" t="s">
        <v>831</v>
      </c>
      <c r="N1610" s="108" t="s">
        <v>409</v>
      </c>
      <c r="O1610" s="108" t="s">
        <v>123</v>
      </c>
      <c r="P1610" s="109" t="s">
        <v>833</v>
      </c>
      <c r="Q1610" s="108" t="s">
        <v>384</v>
      </c>
      <c r="R1610" s="108" t="s">
        <v>123</v>
      </c>
      <c r="S1610" s="109" t="s">
        <v>629</v>
      </c>
      <c r="T1610" s="108" t="s">
        <v>384</v>
      </c>
      <c r="U1610" s="108" t="s">
        <v>123</v>
      </c>
      <c r="V1610" s="109" t="s">
        <v>622</v>
      </c>
      <c r="W1610" s="108" t="s">
        <v>384</v>
      </c>
      <c r="X1610" s="108" t="s">
        <v>123</v>
      </c>
      <c r="Y1610" s="109" t="s">
        <v>830</v>
      </c>
      <c r="Z1610" s="108" t="s">
        <v>384</v>
      </c>
      <c r="AA1610" s="108" t="s">
        <v>123</v>
      </c>
      <c r="AB1610" s="109" t="s">
        <v>389</v>
      </c>
      <c r="AC1610" s="108" t="s">
        <v>409</v>
      </c>
      <c r="AD1610" s="108" t="s">
        <v>123</v>
      </c>
      <c r="AE1610" s="109" t="s">
        <v>389</v>
      </c>
      <c r="AF1610" s="108" t="s">
        <v>397</v>
      </c>
      <c r="AG1610" s="108" t="s">
        <v>123</v>
      </c>
      <c r="AH1610" s="109" t="s">
        <v>398</v>
      </c>
    </row>
    <row r="1611" spans="1:40" s="108" customFormat="1" x14ac:dyDescent="0.2">
      <c r="A1611" s="108" t="s">
        <v>419</v>
      </c>
      <c r="B1611" s="108" t="s">
        <v>81</v>
      </c>
      <c r="C1611" s="108" t="s">
        <v>5246</v>
      </c>
      <c r="D1611" s="123">
        <v>37347</v>
      </c>
      <c r="E1611" s="109" t="s">
        <v>4445</v>
      </c>
      <c r="F1611" s="120"/>
      <c r="G1611" s="120" t="s">
        <v>941</v>
      </c>
      <c r="J1611" s="120"/>
      <c r="M1611" s="120"/>
      <c r="P1611" s="120"/>
      <c r="S1611" s="120"/>
      <c r="V1611" s="120"/>
      <c r="Y1611" s="120"/>
      <c r="AB1611" s="120"/>
      <c r="AE1611" s="120"/>
    </row>
    <row r="1612" spans="1:40" s="108" customFormat="1" x14ac:dyDescent="0.2">
      <c r="A1612" s="108" t="s">
        <v>1913</v>
      </c>
      <c r="B1612" s="108" t="s">
        <v>330</v>
      </c>
      <c r="C1612" s="108" t="s">
        <v>5247</v>
      </c>
      <c r="D1612" s="123">
        <v>37413</v>
      </c>
      <c r="E1612" s="109" t="s">
        <v>4449</v>
      </c>
      <c r="F1612" s="120"/>
      <c r="G1612" s="120" t="s">
        <v>241</v>
      </c>
      <c r="J1612" s="120"/>
      <c r="M1612" s="120"/>
      <c r="P1612" s="120"/>
      <c r="S1612" s="120"/>
      <c r="V1612" s="120"/>
      <c r="Y1612" s="120"/>
      <c r="AB1612" s="120"/>
      <c r="AE1612" s="120"/>
    </row>
    <row r="1613" spans="1:40" s="108" customFormat="1" x14ac:dyDescent="0.2">
      <c r="A1613" t="s">
        <v>226</v>
      </c>
      <c r="B1613" t="s">
        <v>306</v>
      </c>
      <c r="C1613" s="108" t="s">
        <v>2124</v>
      </c>
      <c r="D1613" s="123">
        <v>35661</v>
      </c>
      <c r="E1613" s="116" t="s">
        <v>149</v>
      </c>
      <c r="F1613" s="120" t="s">
        <v>199</v>
      </c>
      <c r="G1613" s="120" t="s">
        <v>247</v>
      </c>
      <c r="H1613" s="108" t="s">
        <v>226</v>
      </c>
      <c r="I1613" s="108" t="s">
        <v>306</v>
      </c>
      <c r="J1613" s="120" t="s">
        <v>259</v>
      </c>
      <c r="K1613" s="108" t="s">
        <v>226</v>
      </c>
      <c r="L1613" s="108" t="s">
        <v>252</v>
      </c>
      <c r="M1613" s="120" t="s">
        <v>203</v>
      </c>
      <c r="N1613" s="108" t="s">
        <v>258</v>
      </c>
      <c r="O1613" s="108" t="s">
        <v>583</v>
      </c>
      <c r="P1613" s="120" t="s">
        <v>241</v>
      </c>
      <c r="Q1613" s="108" t="s">
        <v>226</v>
      </c>
      <c r="R1613" s="108" t="s">
        <v>583</v>
      </c>
      <c r="S1613" s="120" t="s">
        <v>224</v>
      </c>
      <c r="T1613" s="108" t="s">
        <v>265</v>
      </c>
      <c r="U1613" s="108" t="s">
        <v>583</v>
      </c>
      <c r="V1613" s="120" t="s">
        <v>241</v>
      </c>
      <c r="Y1613" s="120"/>
      <c r="AB1613" s="120"/>
      <c r="AE1613" s="120"/>
    </row>
    <row r="1614" spans="1:40" s="108" customFormat="1" x14ac:dyDescent="0.2">
      <c r="A1614" s="108" t="s">
        <v>340</v>
      </c>
      <c r="B1614" s="108" t="s">
        <v>252</v>
      </c>
      <c r="C1614" s="108" t="s">
        <v>3309</v>
      </c>
      <c r="D1614" s="123">
        <v>37056</v>
      </c>
      <c r="E1614" s="109" t="s">
        <v>98</v>
      </c>
      <c r="F1614" s="109" t="s">
        <v>268</v>
      </c>
      <c r="G1614" s="120" t="s">
        <v>610</v>
      </c>
      <c r="H1614" s="108" t="s">
        <v>367</v>
      </c>
      <c r="I1614" s="116" t="s">
        <v>252</v>
      </c>
      <c r="J1614" s="120" t="s">
        <v>632</v>
      </c>
      <c r="K1614" s="108" t="s">
        <v>340</v>
      </c>
      <c r="L1614" s="116" t="s">
        <v>252</v>
      </c>
      <c r="M1614" s="120" t="s">
        <v>366</v>
      </c>
      <c r="O1614" s="116"/>
      <c r="P1614" s="120"/>
      <c r="R1614" s="116"/>
      <c r="S1614" s="120"/>
      <c r="U1614" s="116"/>
      <c r="V1614" s="120"/>
      <c r="X1614" s="116"/>
      <c r="Y1614" s="120"/>
      <c r="AA1614" s="116"/>
      <c r="AB1614" s="120"/>
      <c r="AD1614" s="116"/>
      <c r="AE1614" s="120"/>
      <c r="AG1614" s="116"/>
      <c r="AH1614" s="120"/>
      <c r="AJ1614" s="116"/>
      <c r="AK1614" s="120"/>
      <c r="AM1614" s="116"/>
      <c r="AN1614" s="120"/>
    </row>
    <row r="1615" spans="1:40" s="108" customFormat="1" x14ac:dyDescent="0.2">
      <c r="A1615" s="108" t="s">
        <v>168</v>
      </c>
      <c r="B1615" s="108" t="s">
        <v>232</v>
      </c>
      <c r="C1615" s="108" t="s">
        <v>2933</v>
      </c>
      <c r="D1615" s="123">
        <v>36662</v>
      </c>
      <c r="E1615" s="109" t="s">
        <v>477</v>
      </c>
      <c r="F1615" s="120" t="s">
        <v>441</v>
      </c>
      <c r="G1615" s="120" t="s">
        <v>183</v>
      </c>
      <c r="H1615" s="108" t="s">
        <v>168</v>
      </c>
      <c r="I1615" s="108" t="s">
        <v>185</v>
      </c>
      <c r="J1615" s="120" t="s">
        <v>183</v>
      </c>
      <c r="M1615" s="120"/>
      <c r="P1615" s="120"/>
      <c r="S1615" s="120"/>
      <c r="V1615" s="120"/>
      <c r="Y1615" s="120"/>
      <c r="AB1615" s="120"/>
      <c r="AE1615" s="120"/>
    </row>
    <row r="1616" spans="1:40" s="108" customFormat="1" x14ac:dyDescent="0.2">
      <c r="C1616" s="108" t="s">
        <v>3005</v>
      </c>
      <c r="D1616" s="123">
        <v>35520</v>
      </c>
      <c r="E1616" s="116" t="s">
        <v>121</v>
      </c>
      <c r="F1616" s="120" t="s">
        <v>548</v>
      </c>
      <c r="G1616" s="120"/>
      <c r="H1616" s="108" t="s">
        <v>442</v>
      </c>
      <c r="I1616" s="108" t="s">
        <v>215</v>
      </c>
      <c r="J1616" s="120"/>
      <c r="M1616" s="120"/>
      <c r="N1616" s="108" t="s">
        <v>502</v>
      </c>
      <c r="O1616" s="108" t="s">
        <v>177</v>
      </c>
      <c r="P1616" s="120"/>
      <c r="S1616" s="120"/>
      <c r="T1616" s="108" t="s">
        <v>852</v>
      </c>
      <c r="U1616" s="108" t="s">
        <v>134</v>
      </c>
      <c r="V1616" s="120"/>
      <c r="W1616" s="108" t="s">
        <v>2477</v>
      </c>
      <c r="X1616" s="108" t="s">
        <v>134</v>
      </c>
      <c r="Y1616" s="120"/>
      <c r="AB1616" s="120"/>
      <c r="AE1616" s="120"/>
    </row>
    <row r="1617" spans="1:76" s="108" customFormat="1" x14ac:dyDescent="0.2">
      <c r="A1617" s="108" t="s">
        <v>103</v>
      </c>
      <c r="B1617" s="108" t="s">
        <v>275</v>
      </c>
      <c r="C1617" s="108" t="s">
        <v>1975</v>
      </c>
      <c r="D1617" s="123">
        <v>35676</v>
      </c>
      <c r="E1617" s="116" t="s">
        <v>136</v>
      </c>
      <c r="F1617" s="120" t="s">
        <v>591</v>
      </c>
      <c r="G1617" s="120" t="s">
        <v>1974</v>
      </c>
      <c r="H1617" s="108" t="s">
        <v>103</v>
      </c>
      <c r="I1617" s="108" t="s">
        <v>275</v>
      </c>
      <c r="J1617" s="120" t="s">
        <v>5248</v>
      </c>
      <c r="K1617" s="108" t="s">
        <v>103</v>
      </c>
      <c r="L1617" s="108" t="s">
        <v>215</v>
      </c>
      <c r="M1617" s="120" t="s">
        <v>1977</v>
      </c>
      <c r="N1617" s="108" t="s">
        <v>103</v>
      </c>
      <c r="O1617" s="108" t="s">
        <v>140</v>
      </c>
      <c r="P1617" s="120" t="s">
        <v>1978</v>
      </c>
      <c r="Q1617" s="108" t="s">
        <v>103</v>
      </c>
      <c r="R1617" s="108" t="s">
        <v>140</v>
      </c>
      <c r="S1617" s="120" t="s">
        <v>1979</v>
      </c>
      <c r="T1617" s="108" t="s">
        <v>103</v>
      </c>
      <c r="U1617" s="108" t="s">
        <v>140</v>
      </c>
      <c r="V1617" s="120" t="s">
        <v>1980</v>
      </c>
      <c r="W1617" s="108" t="s">
        <v>103</v>
      </c>
      <c r="X1617" s="108" t="s">
        <v>140</v>
      </c>
      <c r="Y1617" s="120" t="s">
        <v>470</v>
      </c>
      <c r="AB1617" s="120"/>
      <c r="AE1617" s="120"/>
    </row>
    <row r="1618" spans="1:76" s="108" customFormat="1" x14ac:dyDescent="0.2">
      <c r="A1618" s="108" t="s">
        <v>419</v>
      </c>
      <c r="B1618" s="108" t="s">
        <v>123</v>
      </c>
      <c r="C1618" s="108" t="s">
        <v>3851</v>
      </c>
      <c r="D1618" s="123">
        <v>34310</v>
      </c>
      <c r="E1618" s="116" t="s">
        <v>551</v>
      </c>
      <c r="F1618" s="120" t="s">
        <v>149</v>
      </c>
      <c r="G1618" s="120" t="s">
        <v>790</v>
      </c>
      <c r="J1618" s="120"/>
      <c r="K1618" s="108" t="s">
        <v>419</v>
      </c>
      <c r="L1618" s="108" t="s">
        <v>123</v>
      </c>
      <c r="M1618" s="120" t="s">
        <v>818</v>
      </c>
      <c r="N1618" s="108" t="s">
        <v>419</v>
      </c>
      <c r="O1618" s="108" t="s">
        <v>123</v>
      </c>
      <c r="P1618" s="120" t="s">
        <v>1249</v>
      </c>
      <c r="Q1618" s="108" t="s">
        <v>370</v>
      </c>
      <c r="R1618" s="108" t="s">
        <v>95</v>
      </c>
      <c r="S1618" s="120" t="s">
        <v>608</v>
      </c>
      <c r="T1618" s="108" t="s">
        <v>332</v>
      </c>
      <c r="U1618" s="108" t="s">
        <v>95</v>
      </c>
      <c r="V1618" s="120" t="s">
        <v>382</v>
      </c>
      <c r="Y1618" s="120"/>
      <c r="AB1618" s="120"/>
      <c r="AE1618" s="120"/>
    </row>
    <row r="1619" spans="1:76" s="108" customFormat="1" x14ac:dyDescent="0.2">
      <c r="A1619" s="108" t="s">
        <v>168</v>
      </c>
      <c r="B1619" s="108" t="s">
        <v>134</v>
      </c>
      <c r="C1619" s="108" t="s">
        <v>1047</v>
      </c>
      <c r="D1619" s="123">
        <v>37421</v>
      </c>
      <c r="E1619" s="109" t="s">
        <v>295</v>
      </c>
      <c r="F1619" s="120" t="s">
        <v>344</v>
      </c>
      <c r="G1619" s="120" t="s">
        <v>1046</v>
      </c>
      <c r="H1619" s="108" t="s">
        <v>168</v>
      </c>
      <c r="I1619" s="108" t="s">
        <v>134</v>
      </c>
      <c r="J1619" s="120" t="s">
        <v>183</v>
      </c>
      <c r="M1619" s="120"/>
      <c r="P1619" s="120"/>
      <c r="S1619" s="120"/>
      <c r="V1619" s="120"/>
      <c r="Y1619" s="120"/>
      <c r="AB1619" s="120"/>
      <c r="AE1619" s="120"/>
      <c r="BB1619" s="116"/>
      <c r="BC1619" s="120"/>
      <c r="BE1619" s="116"/>
      <c r="BF1619" s="120"/>
      <c r="BH1619" s="116"/>
      <c r="BI1619" s="120"/>
      <c r="BK1619" s="116"/>
      <c r="BL1619" s="120"/>
      <c r="BN1619" s="116"/>
      <c r="BO1619" s="120"/>
      <c r="BR1619" s="120"/>
      <c r="BS1619" s="116"/>
      <c r="BT1619" s="116"/>
      <c r="BU1619" s="116"/>
      <c r="BV1619" s="116"/>
      <c r="BW1619" s="116"/>
      <c r="BX1619" s="116"/>
    </row>
    <row r="1620" spans="1:76" s="108" customFormat="1" x14ac:dyDescent="0.2">
      <c r="A1620" s="108" t="s">
        <v>103</v>
      </c>
      <c r="B1620" s="108" t="s">
        <v>275</v>
      </c>
      <c r="C1620" s="108" t="s">
        <v>5249</v>
      </c>
      <c r="D1620" s="123">
        <v>37292</v>
      </c>
      <c r="E1620" s="109" t="s">
        <v>4445</v>
      </c>
      <c r="F1620" s="120"/>
      <c r="G1620" s="120" t="s">
        <v>5250</v>
      </c>
      <c r="J1620" s="120"/>
      <c r="M1620" s="120"/>
      <c r="P1620" s="120"/>
      <c r="S1620" s="120"/>
      <c r="V1620" s="120"/>
      <c r="Y1620" s="120"/>
      <c r="AB1620" s="120"/>
      <c r="AE1620" s="120"/>
    </row>
    <row r="1621" spans="1:76" s="108" customFormat="1" x14ac:dyDescent="0.2">
      <c r="A1621" s="120"/>
      <c r="B1621" s="120"/>
      <c r="C1621" s="108" t="s">
        <v>2660</v>
      </c>
      <c r="D1621" s="123">
        <v>36997</v>
      </c>
      <c r="E1621" s="109" t="s">
        <v>348</v>
      </c>
      <c r="F1621" s="120" t="s">
        <v>4630</v>
      </c>
      <c r="G1621" s="120"/>
      <c r="H1621" s="108" t="s">
        <v>397</v>
      </c>
      <c r="I1621" s="108" t="s">
        <v>123</v>
      </c>
      <c r="J1621" s="120" t="s">
        <v>398</v>
      </c>
      <c r="M1621" s="120"/>
      <c r="P1621" s="120"/>
      <c r="S1621" s="120"/>
      <c r="V1621" s="120"/>
      <c r="Y1621" s="120"/>
      <c r="AB1621" s="120"/>
      <c r="AE1621" s="120"/>
    </row>
    <row r="1622" spans="1:76" s="108" customFormat="1" x14ac:dyDescent="0.2">
      <c r="A1622" s="108" t="s">
        <v>555</v>
      </c>
      <c r="B1622" s="108" t="s">
        <v>118</v>
      </c>
      <c r="C1622" s="108" t="s">
        <v>4398</v>
      </c>
      <c r="D1622" s="123">
        <v>34597</v>
      </c>
      <c r="E1622" s="109" t="s">
        <v>884</v>
      </c>
      <c r="F1622" s="120"/>
      <c r="G1622" s="120" t="s">
        <v>1638</v>
      </c>
      <c r="H1622" s="108" t="s">
        <v>555</v>
      </c>
      <c r="I1622" s="108" t="s">
        <v>118</v>
      </c>
      <c r="J1622" s="120" t="s">
        <v>1638</v>
      </c>
      <c r="K1622" s="108" t="s">
        <v>555</v>
      </c>
      <c r="L1622" s="108" t="s">
        <v>118</v>
      </c>
      <c r="M1622" s="120" t="s">
        <v>1068</v>
      </c>
      <c r="N1622" s="108" t="s">
        <v>1505</v>
      </c>
      <c r="O1622" s="108" t="s">
        <v>118</v>
      </c>
      <c r="P1622" s="120" t="s">
        <v>558</v>
      </c>
      <c r="S1622" s="120"/>
      <c r="V1622" s="120"/>
      <c r="W1622" s="108" t="s">
        <v>555</v>
      </c>
      <c r="X1622" s="108" t="s">
        <v>118</v>
      </c>
      <c r="Y1622" s="120" t="s">
        <v>161</v>
      </c>
      <c r="AB1622" s="120"/>
      <c r="AE1622" s="120"/>
    </row>
    <row r="1623" spans="1:76" s="108" customFormat="1" x14ac:dyDescent="0.2">
      <c r="A1623" s="108" t="s">
        <v>226</v>
      </c>
      <c r="B1623" s="108" t="s">
        <v>324</v>
      </c>
      <c r="C1623" s="108" t="s">
        <v>3283</v>
      </c>
      <c r="D1623" s="123">
        <v>37103</v>
      </c>
      <c r="E1623" s="109" t="s">
        <v>1073</v>
      </c>
      <c r="F1623" s="109" t="s">
        <v>268</v>
      </c>
      <c r="G1623" s="120" t="s">
        <v>259</v>
      </c>
      <c r="H1623" s="108" t="s">
        <v>226</v>
      </c>
      <c r="I1623" s="116" t="s">
        <v>324</v>
      </c>
      <c r="J1623" s="120" t="s">
        <v>224</v>
      </c>
      <c r="K1623" s="108" t="s">
        <v>226</v>
      </c>
      <c r="L1623" s="116" t="s">
        <v>324</v>
      </c>
      <c r="M1623" s="120" t="s">
        <v>273</v>
      </c>
      <c r="O1623" s="116"/>
      <c r="P1623" s="120"/>
      <c r="R1623" s="116"/>
      <c r="S1623" s="120"/>
      <c r="U1623" s="116"/>
      <c r="V1623" s="120"/>
      <c r="X1623" s="116"/>
      <c r="Y1623" s="120"/>
      <c r="AA1623" s="116"/>
      <c r="AB1623" s="120"/>
      <c r="AD1623" s="116"/>
      <c r="AE1623" s="120"/>
      <c r="AG1623" s="116"/>
      <c r="AH1623" s="120"/>
      <c r="AJ1623" s="116"/>
      <c r="AK1623" s="120"/>
      <c r="AM1623" s="116"/>
      <c r="AN1623" s="120"/>
    </row>
    <row r="1624" spans="1:76" s="108" customFormat="1" x14ac:dyDescent="0.2">
      <c r="C1624" s="108" t="s">
        <v>5251</v>
      </c>
      <c r="D1624" s="123">
        <v>35608</v>
      </c>
      <c r="E1624" s="116" t="s">
        <v>448</v>
      </c>
      <c r="F1624" s="120" t="s">
        <v>979</v>
      </c>
      <c r="G1624" s="120"/>
      <c r="I1624" s="109"/>
      <c r="J1624" s="120"/>
      <c r="M1624" s="120"/>
      <c r="N1624" s="108" t="s">
        <v>133</v>
      </c>
      <c r="O1624" s="108" t="s">
        <v>434</v>
      </c>
      <c r="P1624" s="120"/>
      <c r="Q1624" s="108" t="s">
        <v>147</v>
      </c>
      <c r="R1624" s="108" t="s">
        <v>434</v>
      </c>
      <c r="S1624" s="120"/>
      <c r="V1624" s="120"/>
      <c r="Y1624" s="120"/>
      <c r="AB1624" s="120"/>
      <c r="AE1624" s="120"/>
    </row>
    <row r="1625" spans="1:76" s="108" customFormat="1" x14ac:dyDescent="0.2">
      <c r="A1625" s="108" t="s">
        <v>238</v>
      </c>
      <c r="B1625" s="108" t="s">
        <v>232</v>
      </c>
      <c r="C1625" s="108" t="s">
        <v>3505</v>
      </c>
      <c r="D1625" s="123">
        <v>35392</v>
      </c>
      <c r="E1625" s="116" t="s">
        <v>802</v>
      </c>
      <c r="F1625" s="120" t="s">
        <v>1427</v>
      </c>
      <c r="G1625" s="120" t="s">
        <v>266</v>
      </c>
      <c r="H1625" s="108" t="s">
        <v>238</v>
      </c>
      <c r="I1625" s="108" t="s">
        <v>432</v>
      </c>
      <c r="J1625" s="120" t="s">
        <v>247</v>
      </c>
      <c r="K1625" s="108" t="s">
        <v>555</v>
      </c>
      <c r="L1625" s="108" t="s">
        <v>432</v>
      </c>
      <c r="M1625" s="120" t="s">
        <v>161</v>
      </c>
      <c r="P1625" s="120"/>
      <c r="S1625" s="120"/>
      <c r="T1625" s="108" t="s">
        <v>905</v>
      </c>
      <c r="U1625" s="108" t="s">
        <v>207</v>
      </c>
      <c r="V1625" s="120" t="s">
        <v>241</v>
      </c>
      <c r="W1625" s="108" t="s">
        <v>238</v>
      </c>
      <c r="X1625" s="108" t="s">
        <v>207</v>
      </c>
      <c r="Y1625" s="120" t="s">
        <v>241</v>
      </c>
      <c r="AB1625" s="120"/>
      <c r="AE1625" s="120"/>
    </row>
    <row r="1626" spans="1:76" s="108" customFormat="1" x14ac:dyDescent="0.2">
      <c r="A1626" s="108" t="s">
        <v>258</v>
      </c>
      <c r="B1626" s="108" t="s">
        <v>324</v>
      </c>
      <c r="C1626" s="108" t="s">
        <v>5252</v>
      </c>
      <c r="D1626" s="123">
        <v>37771</v>
      </c>
      <c r="E1626" s="109" t="s">
        <v>4462</v>
      </c>
      <c r="F1626" s="120"/>
      <c r="G1626" s="120" t="s">
        <v>241</v>
      </c>
      <c r="J1626" s="120"/>
      <c r="M1626" s="120"/>
      <c r="P1626" s="120"/>
      <c r="S1626" s="120"/>
      <c r="V1626" s="120"/>
      <c r="Y1626" s="120"/>
      <c r="AB1626" s="120"/>
      <c r="AE1626" s="120"/>
    </row>
    <row r="1627" spans="1:76" s="108" customFormat="1" x14ac:dyDescent="0.2">
      <c r="C1627" s="108" t="s">
        <v>3702</v>
      </c>
      <c r="D1627" s="123">
        <v>36245</v>
      </c>
      <c r="E1627" s="116" t="s">
        <v>2557</v>
      </c>
      <c r="F1627" s="120" t="s">
        <v>4332</v>
      </c>
      <c r="G1627" s="120"/>
      <c r="H1627" s="108" t="s">
        <v>274</v>
      </c>
      <c r="I1627" s="108" t="s">
        <v>242</v>
      </c>
      <c r="J1627" s="120" t="s">
        <v>276</v>
      </c>
      <c r="K1627" s="108" t="s">
        <v>274</v>
      </c>
      <c r="L1627" s="108" t="s">
        <v>242</v>
      </c>
      <c r="M1627" s="120" t="s">
        <v>234</v>
      </c>
      <c r="P1627" s="120"/>
      <c r="Q1627" s="108" t="s">
        <v>274</v>
      </c>
      <c r="R1627" s="108" t="s">
        <v>242</v>
      </c>
      <c r="S1627" s="120" t="s">
        <v>259</v>
      </c>
      <c r="V1627" s="120"/>
      <c r="Y1627" s="120"/>
      <c r="AB1627" s="120"/>
      <c r="AE1627" s="120"/>
    </row>
    <row r="1628" spans="1:76" s="108" customFormat="1" x14ac:dyDescent="0.2">
      <c r="A1628" s="108" t="s">
        <v>313</v>
      </c>
      <c r="B1628" s="108" t="s">
        <v>128</v>
      </c>
      <c r="C1628" s="108" t="s">
        <v>1518</v>
      </c>
      <c r="D1628" s="123">
        <v>35706</v>
      </c>
      <c r="E1628" s="109" t="s">
        <v>677</v>
      </c>
      <c r="F1628" s="120" t="s">
        <v>89</v>
      </c>
      <c r="G1628" s="120" t="s">
        <v>224</v>
      </c>
      <c r="H1628" s="108" t="s">
        <v>575</v>
      </c>
      <c r="I1628" s="108" t="s">
        <v>185</v>
      </c>
      <c r="J1628" s="120" t="s">
        <v>233</v>
      </c>
      <c r="K1628" s="108" t="s">
        <v>288</v>
      </c>
      <c r="L1628" s="108" t="s">
        <v>185</v>
      </c>
      <c r="M1628" s="120" t="s">
        <v>247</v>
      </c>
      <c r="N1628" s="108" t="s">
        <v>298</v>
      </c>
      <c r="O1628" s="108" t="s">
        <v>185</v>
      </c>
      <c r="P1628" s="120" t="s">
        <v>241</v>
      </c>
      <c r="Q1628" s="108" t="s">
        <v>315</v>
      </c>
      <c r="R1628" s="108" t="s">
        <v>185</v>
      </c>
      <c r="S1628" s="120" t="s">
        <v>339</v>
      </c>
      <c r="V1628" s="120"/>
      <c r="Y1628" s="120"/>
      <c r="AB1628" s="120"/>
      <c r="AE1628" s="120"/>
    </row>
    <row r="1629" spans="1:76" s="108" customFormat="1" x14ac:dyDescent="0.2">
      <c r="A1629" s="108" t="s">
        <v>399</v>
      </c>
      <c r="B1629" s="108" t="s">
        <v>177</v>
      </c>
      <c r="C1629" s="108" t="s">
        <v>400</v>
      </c>
      <c r="D1629" s="123">
        <v>33239</v>
      </c>
      <c r="E1629" s="109" t="s">
        <v>158</v>
      </c>
      <c r="F1629" s="109" t="s">
        <v>1020</v>
      </c>
      <c r="G1629" s="120" t="s">
        <v>141</v>
      </c>
      <c r="H1629" s="108" t="s">
        <v>402</v>
      </c>
      <c r="I1629" s="116" t="s">
        <v>95</v>
      </c>
      <c r="J1629" s="120" t="s">
        <v>393</v>
      </c>
      <c r="K1629" s="108" t="s">
        <v>386</v>
      </c>
      <c r="L1629" s="116" t="s">
        <v>95</v>
      </c>
      <c r="M1629" s="120" t="s">
        <v>141</v>
      </c>
      <c r="N1629" s="108" t="s">
        <v>386</v>
      </c>
      <c r="O1629" s="116" t="s">
        <v>95</v>
      </c>
      <c r="P1629" s="120" t="s">
        <v>167</v>
      </c>
      <c r="Q1629" s="108" t="s">
        <v>386</v>
      </c>
      <c r="R1629" s="116" t="s">
        <v>95</v>
      </c>
      <c r="S1629" s="120" t="s">
        <v>167</v>
      </c>
      <c r="T1629" s="108" t="s">
        <v>386</v>
      </c>
      <c r="U1629" s="116" t="s">
        <v>95</v>
      </c>
      <c r="V1629" s="120" t="s">
        <v>141</v>
      </c>
      <c r="W1629" s="108" t="s">
        <v>386</v>
      </c>
      <c r="X1629" s="116" t="s">
        <v>118</v>
      </c>
      <c r="Y1629" s="120" t="s">
        <v>393</v>
      </c>
      <c r="Z1629" s="108" t="s">
        <v>386</v>
      </c>
      <c r="AA1629" s="116" t="s">
        <v>118</v>
      </c>
      <c r="AB1629" s="120" t="s">
        <v>393</v>
      </c>
      <c r="AC1629" s="108" t="s">
        <v>386</v>
      </c>
      <c r="AD1629" s="116" t="s">
        <v>118</v>
      </c>
      <c r="AE1629" s="120" t="s">
        <v>167</v>
      </c>
      <c r="AF1629" s="108" t="s">
        <v>386</v>
      </c>
      <c r="AG1629" s="116" t="s">
        <v>118</v>
      </c>
      <c r="AH1629" s="120" t="s">
        <v>393</v>
      </c>
      <c r="AI1629" s="108" t="s">
        <v>386</v>
      </c>
      <c r="AJ1629" s="116" t="s">
        <v>118</v>
      </c>
      <c r="AK1629" s="120" t="s">
        <v>167</v>
      </c>
      <c r="AL1629" s="108" t="s">
        <v>386</v>
      </c>
      <c r="AM1629" s="116" t="s">
        <v>118</v>
      </c>
      <c r="AN1629" s="120" t="s">
        <v>393</v>
      </c>
      <c r="AO1629" s="108" t="s">
        <v>397</v>
      </c>
      <c r="AP1629" s="116" t="s">
        <v>118</v>
      </c>
      <c r="AQ1629" s="120" t="s">
        <v>164</v>
      </c>
      <c r="AS1629" s="116"/>
      <c r="AT1629" s="120"/>
      <c r="AV1629" s="116"/>
      <c r="AW1629" s="120"/>
      <c r="AY1629" s="116"/>
      <c r="AZ1629" s="120"/>
    </row>
    <row r="1630" spans="1:76" s="108" customFormat="1" x14ac:dyDescent="0.2">
      <c r="A1630" s="108" t="s">
        <v>133</v>
      </c>
      <c r="B1630" s="108" t="s">
        <v>275</v>
      </c>
      <c r="C1630" s="108" t="s">
        <v>3053</v>
      </c>
      <c r="D1630" s="123">
        <v>35442</v>
      </c>
      <c r="E1630" s="116" t="s">
        <v>607</v>
      </c>
      <c r="F1630" s="120" t="s">
        <v>591</v>
      </c>
      <c r="G1630" s="120"/>
      <c r="H1630" s="108" t="s">
        <v>133</v>
      </c>
      <c r="I1630" s="108" t="s">
        <v>275</v>
      </c>
      <c r="J1630" s="120"/>
      <c r="K1630" s="108" t="s">
        <v>133</v>
      </c>
      <c r="L1630" s="108" t="s">
        <v>275</v>
      </c>
      <c r="M1630" s="120"/>
      <c r="N1630" s="108" t="s">
        <v>133</v>
      </c>
      <c r="O1630" s="108" t="s">
        <v>275</v>
      </c>
      <c r="P1630" s="120"/>
      <c r="Q1630" s="108" t="s">
        <v>147</v>
      </c>
      <c r="R1630" s="108" t="s">
        <v>275</v>
      </c>
      <c r="S1630" s="120"/>
      <c r="T1630" s="108" t="s">
        <v>133</v>
      </c>
      <c r="U1630" s="108" t="s">
        <v>275</v>
      </c>
      <c r="V1630" s="120"/>
      <c r="W1630" s="108" t="s">
        <v>147</v>
      </c>
      <c r="X1630" s="108" t="s">
        <v>275</v>
      </c>
      <c r="Y1630" s="120"/>
      <c r="AB1630" s="120"/>
      <c r="AE1630" s="120"/>
    </row>
    <row r="1631" spans="1:76" s="108" customFormat="1" x14ac:dyDescent="0.2">
      <c r="A1631" s="108" t="s">
        <v>450</v>
      </c>
      <c r="B1631" s="108" t="s">
        <v>324</v>
      </c>
      <c r="C1631" s="108" t="s">
        <v>3754</v>
      </c>
      <c r="D1631" s="123">
        <v>35165</v>
      </c>
      <c r="E1631" s="116" t="s">
        <v>391</v>
      </c>
      <c r="F1631" s="120" t="s">
        <v>802</v>
      </c>
      <c r="G1631" s="120"/>
      <c r="H1631" s="108" t="s">
        <v>450</v>
      </c>
      <c r="I1631" s="108" t="s">
        <v>93</v>
      </c>
      <c r="J1631" s="120"/>
      <c r="K1631" s="108" t="s">
        <v>450</v>
      </c>
      <c r="L1631" s="108" t="s">
        <v>134</v>
      </c>
      <c r="M1631" s="120"/>
      <c r="N1631" s="108" t="s">
        <v>450</v>
      </c>
      <c r="O1631" s="108" t="s">
        <v>134</v>
      </c>
      <c r="P1631" s="120"/>
      <c r="Q1631" s="108" t="s">
        <v>450</v>
      </c>
      <c r="R1631" s="108" t="s">
        <v>134</v>
      </c>
      <c r="S1631" s="120"/>
      <c r="T1631" s="108" t="s">
        <v>450</v>
      </c>
      <c r="U1631" s="108" t="s">
        <v>170</v>
      </c>
      <c r="V1631" s="120"/>
      <c r="W1631" s="108" t="s">
        <v>450</v>
      </c>
      <c r="X1631" s="108" t="s">
        <v>170</v>
      </c>
      <c r="Y1631" s="120"/>
      <c r="AB1631" s="120"/>
      <c r="AE1631" s="120"/>
      <c r="BB1631" s="109"/>
      <c r="BC1631" s="109"/>
      <c r="BE1631" s="109"/>
      <c r="BF1631" s="109"/>
      <c r="BH1631" s="109"/>
      <c r="BI1631" s="109"/>
      <c r="BK1631" s="109"/>
      <c r="BL1631" s="109"/>
      <c r="BN1631" s="109"/>
      <c r="BO1631" s="109"/>
      <c r="BQ1631" s="123"/>
      <c r="BR1631" s="109"/>
      <c r="BS1631" s="116"/>
      <c r="BU1631" s="120"/>
      <c r="BV1631" s="116"/>
      <c r="BW1631" s="116"/>
      <c r="BX1631" s="125"/>
    </row>
    <row r="1632" spans="1:76" s="108" customFormat="1" x14ac:dyDescent="0.2">
      <c r="A1632" s="108" t="s">
        <v>168</v>
      </c>
      <c r="B1632" s="108" t="s">
        <v>306</v>
      </c>
      <c r="C1632" s="108" t="s">
        <v>697</v>
      </c>
      <c r="D1632" s="123">
        <v>36072</v>
      </c>
      <c r="E1632" s="109" t="s">
        <v>698</v>
      </c>
      <c r="F1632" s="109" t="s">
        <v>381</v>
      </c>
      <c r="G1632" s="120" t="s">
        <v>183</v>
      </c>
      <c r="H1632" s="108" t="s">
        <v>168</v>
      </c>
      <c r="I1632" s="116" t="s">
        <v>242</v>
      </c>
      <c r="J1632" s="120" t="s">
        <v>193</v>
      </c>
      <c r="K1632" s="108" t="s">
        <v>168</v>
      </c>
      <c r="L1632" s="116" t="s">
        <v>242</v>
      </c>
      <c r="M1632" s="120" t="s">
        <v>183</v>
      </c>
      <c r="O1632" s="116"/>
      <c r="P1632" s="120"/>
      <c r="R1632" s="116"/>
      <c r="S1632" s="120"/>
      <c r="U1632" s="116"/>
      <c r="V1632" s="120"/>
      <c r="X1632" s="116"/>
      <c r="Y1632" s="120"/>
      <c r="AA1632" s="116"/>
      <c r="AB1632" s="120"/>
      <c r="AD1632" s="116"/>
      <c r="AE1632" s="120"/>
      <c r="AG1632" s="116"/>
      <c r="AH1632" s="120"/>
      <c r="AJ1632" s="116"/>
      <c r="AK1632" s="120"/>
      <c r="AM1632" s="116"/>
      <c r="AN1632" s="120"/>
    </row>
    <row r="1633" spans="1:77" s="108" customFormat="1" x14ac:dyDescent="0.2">
      <c r="C1633" s="108" t="s">
        <v>5253</v>
      </c>
      <c r="D1633" s="123">
        <v>35540</v>
      </c>
      <c r="E1633" s="109" t="s">
        <v>245</v>
      </c>
      <c r="F1633" s="109" t="s">
        <v>3620</v>
      </c>
      <c r="G1633" s="120"/>
      <c r="I1633" s="109"/>
      <c r="J1633" s="109"/>
      <c r="K1633" s="108" t="s">
        <v>367</v>
      </c>
      <c r="L1633" s="109" t="s">
        <v>105</v>
      </c>
      <c r="M1633" s="109" t="s">
        <v>359</v>
      </c>
      <c r="O1633" s="109"/>
      <c r="P1633" s="109"/>
      <c r="R1633" s="109"/>
      <c r="S1633" s="109"/>
      <c r="T1633" s="108" t="s">
        <v>340</v>
      </c>
      <c r="U1633" s="109" t="s">
        <v>140</v>
      </c>
      <c r="V1633" s="109" t="s">
        <v>341</v>
      </c>
      <c r="W1633" s="108" t="s">
        <v>367</v>
      </c>
      <c r="X1633" s="109" t="s">
        <v>170</v>
      </c>
      <c r="Y1633" s="109" t="s">
        <v>341</v>
      </c>
      <c r="Z1633" s="108" t="s">
        <v>379</v>
      </c>
      <c r="AA1633" s="109" t="s">
        <v>170</v>
      </c>
      <c r="AB1633" s="109" t="s">
        <v>341</v>
      </c>
      <c r="AD1633" s="109"/>
      <c r="AE1633" s="109"/>
      <c r="AG1633" s="109"/>
      <c r="AH1633" s="109"/>
      <c r="AJ1633" s="109"/>
      <c r="AK1633" s="109"/>
      <c r="AM1633" s="109"/>
      <c r="AN1633" s="109"/>
      <c r="AP1633" s="109"/>
      <c r="AQ1633" s="109"/>
      <c r="AS1633" s="109"/>
      <c r="AT1633" s="109"/>
      <c r="AV1633" s="109"/>
      <c r="AW1633" s="109"/>
      <c r="AY1633" s="109"/>
      <c r="AZ1633" s="109"/>
    </row>
    <row r="1634" spans="1:77" s="108" customFormat="1" x14ac:dyDescent="0.2">
      <c r="A1634" s="108" t="s">
        <v>194</v>
      </c>
      <c r="B1634" s="108" t="s">
        <v>192</v>
      </c>
      <c r="C1634" s="108" t="s">
        <v>1207</v>
      </c>
      <c r="D1634" s="123">
        <v>35149</v>
      </c>
      <c r="E1634" s="109" t="s">
        <v>516</v>
      </c>
      <c r="F1634" s="109" t="s">
        <v>361</v>
      </c>
      <c r="G1634" s="120" t="s">
        <v>228</v>
      </c>
      <c r="H1634" s="108" t="s">
        <v>194</v>
      </c>
      <c r="I1634" s="109" t="s">
        <v>192</v>
      </c>
      <c r="J1634" s="109" t="s">
        <v>249</v>
      </c>
      <c r="K1634" s="108" t="s">
        <v>194</v>
      </c>
      <c r="L1634" s="109" t="s">
        <v>192</v>
      </c>
      <c r="M1634" s="109" t="s">
        <v>204</v>
      </c>
      <c r="N1634" s="108" t="s">
        <v>712</v>
      </c>
      <c r="O1634" s="109" t="s">
        <v>192</v>
      </c>
      <c r="P1634" s="109" t="s">
        <v>319</v>
      </c>
      <c r="Q1634" s="108" t="s">
        <v>194</v>
      </c>
      <c r="R1634" s="109" t="s">
        <v>192</v>
      </c>
      <c r="S1634" s="109" t="s">
        <v>594</v>
      </c>
      <c r="T1634" s="108" t="s">
        <v>194</v>
      </c>
      <c r="U1634" s="109" t="s">
        <v>192</v>
      </c>
      <c r="V1634" s="109" t="s">
        <v>259</v>
      </c>
      <c r="W1634" s="108" t="s">
        <v>194</v>
      </c>
      <c r="X1634" s="109" t="s">
        <v>192</v>
      </c>
      <c r="Y1634" s="109" t="s">
        <v>204</v>
      </c>
      <c r="Z1634" s="108" t="s">
        <v>194</v>
      </c>
      <c r="AA1634" s="109" t="s">
        <v>192</v>
      </c>
      <c r="AB1634" s="109" t="s">
        <v>228</v>
      </c>
      <c r="AD1634" s="109"/>
      <c r="AE1634" s="109"/>
      <c r="AG1634" s="109"/>
      <c r="AH1634" s="109"/>
      <c r="AJ1634" s="109"/>
      <c r="AK1634" s="109"/>
      <c r="AM1634" s="109"/>
      <c r="AN1634" s="109"/>
      <c r="AP1634" s="109"/>
      <c r="AQ1634" s="109"/>
      <c r="AS1634" s="109"/>
      <c r="AT1634" s="109"/>
      <c r="AV1634" s="109"/>
      <c r="AW1634" s="109"/>
      <c r="AY1634" s="109"/>
      <c r="AZ1634" s="109"/>
    </row>
    <row r="1635" spans="1:77" s="108" customFormat="1" x14ac:dyDescent="0.2">
      <c r="A1635" s="108" t="s">
        <v>94</v>
      </c>
      <c r="B1635" s="108" t="s">
        <v>396</v>
      </c>
      <c r="C1635" s="108" t="s">
        <v>3989</v>
      </c>
      <c r="D1635" s="123">
        <v>37722</v>
      </c>
      <c r="E1635" s="109" t="s">
        <v>4421</v>
      </c>
      <c r="F1635" s="120"/>
      <c r="G1635" s="120" t="s">
        <v>1317</v>
      </c>
      <c r="J1635" s="120"/>
      <c r="M1635" s="120"/>
      <c r="P1635" s="120"/>
      <c r="S1635" s="120"/>
      <c r="V1635" s="120"/>
      <c r="Y1635" s="120"/>
      <c r="AB1635" s="120"/>
      <c r="AE1635" s="120"/>
    </row>
    <row r="1636" spans="1:77" s="108" customFormat="1" x14ac:dyDescent="0.2">
      <c r="A1636" s="120"/>
      <c r="B1636" s="120"/>
      <c r="C1636" s="108" t="s">
        <v>440</v>
      </c>
      <c r="D1636" s="123">
        <v>36881</v>
      </c>
      <c r="E1636" s="109" t="s">
        <v>268</v>
      </c>
      <c r="F1636" s="120" t="s">
        <v>344</v>
      </c>
      <c r="G1636" s="120"/>
      <c r="H1636" s="108" t="s">
        <v>397</v>
      </c>
      <c r="I1636" s="108" t="s">
        <v>261</v>
      </c>
      <c r="J1636" s="120" t="s">
        <v>412</v>
      </c>
      <c r="M1636" s="120"/>
      <c r="P1636" s="120"/>
      <c r="S1636" s="120"/>
      <c r="V1636" s="120"/>
      <c r="Y1636" s="120"/>
      <c r="AB1636" s="120"/>
      <c r="AE1636" s="120"/>
    </row>
    <row r="1637" spans="1:77" s="108" customFormat="1" x14ac:dyDescent="0.2">
      <c r="A1637" s="108" t="s">
        <v>127</v>
      </c>
      <c r="B1637" s="108" t="s">
        <v>95</v>
      </c>
      <c r="C1637" s="108" t="s">
        <v>2575</v>
      </c>
      <c r="D1637" s="123">
        <v>36113</v>
      </c>
      <c r="E1637" s="116" t="s">
        <v>1830</v>
      </c>
      <c r="F1637" s="120" t="s">
        <v>4247</v>
      </c>
      <c r="G1637" s="120"/>
      <c r="H1637" s="108" t="s">
        <v>127</v>
      </c>
      <c r="I1637" s="108" t="s">
        <v>95</v>
      </c>
      <c r="J1637" s="120"/>
      <c r="K1637" s="108" t="s">
        <v>127</v>
      </c>
      <c r="L1637" s="108" t="s">
        <v>95</v>
      </c>
      <c r="M1637" s="120"/>
      <c r="N1637" s="108" t="s">
        <v>127</v>
      </c>
      <c r="O1637" s="108" t="s">
        <v>95</v>
      </c>
      <c r="P1637" s="120"/>
      <c r="Q1637" s="108" t="s">
        <v>133</v>
      </c>
      <c r="R1637" s="108" t="s">
        <v>95</v>
      </c>
      <c r="S1637" s="120"/>
      <c r="V1637" s="120"/>
      <c r="Y1637" s="120"/>
      <c r="AB1637" s="120"/>
      <c r="AE1637" s="120"/>
      <c r="BB1637" s="116"/>
      <c r="BC1637" s="120"/>
      <c r="BE1637" s="116"/>
      <c r="BF1637" s="120"/>
      <c r="BH1637" s="116"/>
      <c r="BI1637" s="120"/>
      <c r="BK1637" s="116"/>
      <c r="BL1637" s="120"/>
      <c r="BN1637" s="116"/>
      <c r="BO1637" s="120"/>
      <c r="BR1637" s="120"/>
      <c r="BS1637" s="116"/>
      <c r="BT1637" s="116"/>
      <c r="BU1637" s="116"/>
      <c r="BV1637" s="116"/>
      <c r="BW1637" s="116"/>
      <c r="BX1637" s="116"/>
    </row>
    <row r="1638" spans="1:77" s="108" customFormat="1" x14ac:dyDescent="0.2">
      <c r="C1638" s="108" t="s">
        <v>5254</v>
      </c>
      <c r="D1638" s="123">
        <v>34143</v>
      </c>
      <c r="E1638" s="109" t="s">
        <v>321</v>
      </c>
      <c r="F1638" s="109" t="s">
        <v>321</v>
      </c>
      <c r="G1638" s="120"/>
      <c r="I1638" s="116"/>
      <c r="J1638" s="120"/>
      <c r="K1638" s="108" t="s">
        <v>274</v>
      </c>
      <c r="L1638" s="116" t="s">
        <v>396</v>
      </c>
      <c r="M1638" s="120" t="s">
        <v>224</v>
      </c>
      <c r="N1638" s="108" t="s">
        <v>274</v>
      </c>
      <c r="O1638" s="116" t="s">
        <v>432</v>
      </c>
      <c r="P1638" s="120" t="s">
        <v>234</v>
      </c>
      <c r="Q1638" s="108" t="s">
        <v>274</v>
      </c>
      <c r="R1638" s="116" t="s">
        <v>432</v>
      </c>
      <c r="S1638" s="120" t="s">
        <v>259</v>
      </c>
      <c r="T1638" s="108" t="s">
        <v>274</v>
      </c>
      <c r="U1638" s="116" t="s">
        <v>432</v>
      </c>
      <c r="V1638" s="120" t="s">
        <v>259</v>
      </c>
      <c r="W1638" s="108" t="s">
        <v>274</v>
      </c>
      <c r="X1638" s="116" t="s">
        <v>432</v>
      </c>
      <c r="Y1638" s="120" t="s">
        <v>228</v>
      </c>
      <c r="Z1638" s="108" t="s">
        <v>274</v>
      </c>
      <c r="AA1638" s="116" t="s">
        <v>432</v>
      </c>
      <c r="AB1638" s="120" t="s">
        <v>228</v>
      </c>
      <c r="AC1638" s="108" t="s">
        <v>274</v>
      </c>
      <c r="AD1638" s="116" t="s">
        <v>432</v>
      </c>
      <c r="AE1638" s="120" t="s">
        <v>269</v>
      </c>
      <c r="AF1638" s="108" t="s">
        <v>274</v>
      </c>
      <c r="AG1638" s="116" t="s">
        <v>432</v>
      </c>
      <c r="AH1638" s="120" t="s">
        <v>240</v>
      </c>
      <c r="AI1638" s="108" t="s">
        <v>274</v>
      </c>
      <c r="AJ1638" s="116" t="s">
        <v>432</v>
      </c>
      <c r="AK1638" s="120" t="s">
        <v>248</v>
      </c>
      <c r="AM1638" s="116"/>
      <c r="AN1638" s="120"/>
      <c r="AP1638" s="116"/>
      <c r="AQ1638" s="120"/>
      <c r="AS1638" s="116"/>
      <c r="AT1638" s="120"/>
      <c r="AV1638" s="116"/>
      <c r="AW1638" s="120"/>
      <c r="AY1638" s="116"/>
      <c r="AZ1638" s="120"/>
    </row>
    <row r="1639" spans="1:77" s="108" customFormat="1" x14ac:dyDescent="0.2">
      <c r="A1639" s="108" t="s">
        <v>80</v>
      </c>
      <c r="B1639" s="108" t="s">
        <v>583</v>
      </c>
      <c r="C1639" s="108" t="s">
        <v>2664</v>
      </c>
      <c r="D1639" s="123">
        <v>33156</v>
      </c>
      <c r="E1639" s="109" t="s">
        <v>158</v>
      </c>
      <c r="F1639" s="109" t="s">
        <v>473</v>
      </c>
      <c r="G1639" s="120"/>
      <c r="H1639" s="108" t="s">
        <v>80</v>
      </c>
      <c r="I1639" s="109" t="s">
        <v>316</v>
      </c>
      <c r="J1639" s="120"/>
      <c r="K1639" s="108" t="s">
        <v>80</v>
      </c>
      <c r="L1639" s="109" t="s">
        <v>316</v>
      </c>
      <c r="M1639" s="120"/>
      <c r="N1639" s="108" t="s">
        <v>80</v>
      </c>
      <c r="O1639" s="109" t="s">
        <v>316</v>
      </c>
      <c r="P1639" s="120"/>
      <c r="Q1639" s="108" t="s">
        <v>80</v>
      </c>
      <c r="R1639" s="109" t="s">
        <v>316</v>
      </c>
      <c r="S1639" s="120" t="s">
        <v>2666</v>
      </c>
      <c r="T1639" s="108" t="s">
        <v>80</v>
      </c>
      <c r="U1639" s="109" t="s">
        <v>316</v>
      </c>
      <c r="V1639" s="120" t="s">
        <v>2667</v>
      </c>
      <c r="W1639" s="108" t="s">
        <v>80</v>
      </c>
      <c r="X1639" s="109" t="s">
        <v>316</v>
      </c>
      <c r="Y1639" s="120" t="s">
        <v>1446</v>
      </c>
      <c r="Z1639" s="108" t="s">
        <v>80</v>
      </c>
      <c r="AA1639" s="109" t="s">
        <v>242</v>
      </c>
      <c r="AB1639" s="120" t="s">
        <v>1156</v>
      </c>
      <c r="AC1639" s="108" t="s">
        <v>80</v>
      </c>
      <c r="AD1639" s="109" t="s">
        <v>275</v>
      </c>
      <c r="AE1639" s="120" t="s">
        <v>2668</v>
      </c>
      <c r="AF1639" s="108" t="s">
        <v>80</v>
      </c>
      <c r="AG1639" s="109" t="s">
        <v>306</v>
      </c>
      <c r="AH1639" s="120" t="s">
        <v>2669</v>
      </c>
      <c r="AI1639" s="108" t="s">
        <v>80</v>
      </c>
      <c r="AJ1639" s="109" t="s">
        <v>306</v>
      </c>
      <c r="AK1639" s="120" t="s">
        <v>2670</v>
      </c>
      <c r="AL1639" s="108" t="s">
        <v>80</v>
      </c>
      <c r="AM1639" s="109" t="s">
        <v>306</v>
      </c>
      <c r="AN1639" s="120"/>
      <c r="AO1639" s="108" t="s">
        <v>80</v>
      </c>
      <c r="AP1639" s="116" t="s">
        <v>306</v>
      </c>
      <c r="AQ1639" s="120"/>
      <c r="AS1639" s="116"/>
      <c r="AT1639" s="120"/>
      <c r="AV1639" s="116"/>
      <c r="AW1639" s="120"/>
      <c r="AY1639" s="116"/>
      <c r="AZ1639" s="120"/>
      <c r="BY1639" s="128"/>
    </row>
    <row r="1640" spans="1:77" s="108" customFormat="1" x14ac:dyDescent="0.2">
      <c r="A1640" t="s">
        <v>384</v>
      </c>
      <c r="B1640" t="s">
        <v>232</v>
      </c>
      <c r="C1640" s="108" t="s">
        <v>2202</v>
      </c>
      <c r="D1640" s="123">
        <v>32541</v>
      </c>
      <c r="E1640" s="109" t="s">
        <v>2203</v>
      </c>
      <c r="F1640" s="109" t="s">
        <v>5255</v>
      </c>
      <c r="G1640" s="120" t="s">
        <v>408</v>
      </c>
      <c r="H1640" s="108" t="s">
        <v>409</v>
      </c>
      <c r="I1640" s="109" t="s">
        <v>232</v>
      </c>
      <c r="J1640" s="109" t="s">
        <v>389</v>
      </c>
      <c r="K1640" s="108" t="s">
        <v>409</v>
      </c>
      <c r="L1640" s="109" t="s">
        <v>232</v>
      </c>
      <c r="M1640" s="109" t="s">
        <v>406</v>
      </c>
      <c r="N1640" s="108" t="s">
        <v>409</v>
      </c>
      <c r="O1640" s="109" t="s">
        <v>232</v>
      </c>
      <c r="P1640" s="109" t="s">
        <v>406</v>
      </c>
      <c r="Q1640" s="108" t="s">
        <v>409</v>
      </c>
      <c r="R1640" s="109" t="s">
        <v>232</v>
      </c>
      <c r="S1640" s="109" t="s">
        <v>830</v>
      </c>
      <c r="T1640" s="108" t="s">
        <v>409</v>
      </c>
      <c r="U1640" s="109" t="s">
        <v>232</v>
      </c>
      <c r="V1640" s="109" t="s">
        <v>629</v>
      </c>
      <c r="W1640" s="108" t="s">
        <v>409</v>
      </c>
      <c r="X1640" s="109" t="s">
        <v>232</v>
      </c>
      <c r="Y1640" s="109" t="s">
        <v>622</v>
      </c>
      <c r="Z1640" s="108" t="s">
        <v>384</v>
      </c>
      <c r="AA1640" s="109" t="s">
        <v>232</v>
      </c>
      <c r="AB1640" s="109" t="s">
        <v>831</v>
      </c>
      <c r="AC1640" s="108" t="s">
        <v>384</v>
      </c>
      <c r="AD1640" s="109" t="s">
        <v>232</v>
      </c>
      <c r="AE1640" s="109" t="s">
        <v>830</v>
      </c>
      <c r="AF1640" s="108" t="s">
        <v>384</v>
      </c>
      <c r="AG1640" s="109" t="s">
        <v>232</v>
      </c>
      <c r="AH1640" s="109" t="s">
        <v>830</v>
      </c>
      <c r="AI1640" s="108" t="s">
        <v>384</v>
      </c>
      <c r="AJ1640" s="109" t="s">
        <v>232</v>
      </c>
      <c r="AK1640" s="109" t="s">
        <v>831</v>
      </c>
      <c r="AL1640" s="108" t="s">
        <v>384</v>
      </c>
      <c r="AM1640" s="109" t="s">
        <v>232</v>
      </c>
      <c r="AN1640" s="109" t="s">
        <v>831</v>
      </c>
      <c r="AO1640" s="108" t="s">
        <v>397</v>
      </c>
      <c r="AP1640" s="109" t="s">
        <v>232</v>
      </c>
      <c r="AQ1640" s="109" t="s">
        <v>164</v>
      </c>
      <c r="AR1640" s="108" t="s">
        <v>384</v>
      </c>
      <c r="AS1640" s="109" t="s">
        <v>232</v>
      </c>
      <c r="AT1640" s="109" t="s">
        <v>393</v>
      </c>
      <c r="AV1640" s="109"/>
      <c r="AW1640" s="109"/>
      <c r="AY1640" s="109"/>
      <c r="AZ1640" s="109"/>
    </row>
    <row r="1641" spans="1:77" s="108" customFormat="1" x14ac:dyDescent="0.2">
      <c r="C1641" s="108" t="s">
        <v>5256</v>
      </c>
      <c r="D1641" s="123">
        <v>36016</v>
      </c>
      <c r="E1641" s="116" t="s">
        <v>591</v>
      </c>
      <c r="F1641" s="120" t="s">
        <v>136</v>
      </c>
      <c r="G1641" s="120"/>
      <c r="J1641" s="120"/>
      <c r="K1641" s="108" t="s">
        <v>168</v>
      </c>
      <c r="L1641" s="108" t="s">
        <v>128</v>
      </c>
      <c r="M1641" s="120" t="s">
        <v>183</v>
      </c>
      <c r="N1641" s="108" t="s">
        <v>168</v>
      </c>
      <c r="O1641" s="108" t="s">
        <v>232</v>
      </c>
      <c r="P1641" s="120" t="s">
        <v>183</v>
      </c>
      <c r="S1641" s="120"/>
      <c r="T1641" s="108" t="s">
        <v>156</v>
      </c>
      <c r="U1641" s="108" t="s">
        <v>232</v>
      </c>
      <c r="V1641" s="120" t="s">
        <v>141</v>
      </c>
      <c r="W1641" s="108" t="s">
        <v>168</v>
      </c>
      <c r="X1641" s="108" t="s">
        <v>232</v>
      </c>
      <c r="Y1641" s="120" t="s">
        <v>183</v>
      </c>
      <c r="AB1641" s="120"/>
      <c r="AE1641" s="120"/>
    </row>
    <row r="1642" spans="1:77" s="108" customFormat="1" x14ac:dyDescent="0.2">
      <c r="C1642" s="108" t="s">
        <v>5257</v>
      </c>
      <c r="D1642" s="123">
        <v>34864</v>
      </c>
      <c r="E1642" s="116" t="s">
        <v>654</v>
      </c>
      <c r="F1642" s="120" t="s">
        <v>5258</v>
      </c>
      <c r="G1642" s="120"/>
      <c r="J1642" s="120"/>
      <c r="K1642" s="108" t="s">
        <v>340</v>
      </c>
      <c r="L1642" s="108" t="s">
        <v>583</v>
      </c>
      <c r="M1642" s="120" t="s">
        <v>341</v>
      </c>
      <c r="N1642" s="108" t="s">
        <v>419</v>
      </c>
      <c r="O1642" s="108" t="s">
        <v>275</v>
      </c>
      <c r="P1642" s="120" t="s">
        <v>358</v>
      </c>
      <c r="Q1642" s="108" t="s">
        <v>367</v>
      </c>
      <c r="R1642" s="108" t="s">
        <v>275</v>
      </c>
      <c r="S1642" s="120" t="s">
        <v>823</v>
      </c>
      <c r="T1642" s="108" t="s">
        <v>370</v>
      </c>
      <c r="U1642" s="108" t="s">
        <v>195</v>
      </c>
      <c r="V1642" s="120" t="s">
        <v>1246</v>
      </c>
      <c r="W1642" s="108" t="s">
        <v>351</v>
      </c>
      <c r="X1642" s="108" t="s">
        <v>195</v>
      </c>
      <c r="Y1642" s="120" t="s">
        <v>2294</v>
      </c>
      <c r="Z1642" s="108" t="s">
        <v>351</v>
      </c>
      <c r="AA1642" s="108" t="s">
        <v>195</v>
      </c>
      <c r="AB1642" s="120" t="s">
        <v>942</v>
      </c>
      <c r="AC1642" s="108" t="s">
        <v>340</v>
      </c>
      <c r="AD1642" s="108" t="s">
        <v>195</v>
      </c>
      <c r="AE1642" s="120" t="s">
        <v>941</v>
      </c>
    </row>
    <row r="1643" spans="1:77" s="108" customFormat="1" x14ac:dyDescent="0.2">
      <c r="A1643" s="108" t="s">
        <v>168</v>
      </c>
      <c r="B1643" s="108" t="s">
        <v>177</v>
      </c>
      <c r="C1643" s="108" t="s">
        <v>689</v>
      </c>
      <c r="D1643" s="123">
        <v>34933</v>
      </c>
      <c r="E1643" s="116" t="s">
        <v>405</v>
      </c>
      <c r="F1643" s="120" t="s">
        <v>404</v>
      </c>
      <c r="G1643" s="120" t="s">
        <v>193</v>
      </c>
      <c r="H1643" s="108" t="s">
        <v>2708</v>
      </c>
      <c r="I1643" s="108" t="s">
        <v>261</v>
      </c>
      <c r="J1643" s="120" t="s">
        <v>164</v>
      </c>
      <c r="K1643" s="108" t="s">
        <v>168</v>
      </c>
      <c r="L1643" s="108" t="s">
        <v>105</v>
      </c>
      <c r="M1643" s="120" t="s">
        <v>183</v>
      </c>
      <c r="N1643" s="108" t="s">
        <v>168</v>
      </c>
      <c r="O1643" s="108" t="s">
        <v>93</v>
      </c>
      <c r="P1643" s="120" t="s">
        <v>193</v>
      </c>
      <c r="Q1643" s="108" t="s">
        <v>162</v>
      </c>
      <c r="R1643" s="108" t="s">
        <v>93</v>
      </c>
      <c r="S1643" s="120" t="s">
        <v>519</v>
      </c>
      <c r="T1643" s="108" t="s">
        <v>156</v>
      </c>
      <c r="U1643" s="108" t="s">
        <v>324</v>
      </c>
      <c r="V1643" s="120" t="s">
        <v>141</v>
      </c>
      <c r="W1643" s="108" t="s">
        <v>156</v>
      </c>
      <c r="X1643" s="108" t="s">
        <v>324</v>
      </c>
      <c r="Y1643" s="120" t="s">
        <v>141</v>
      </c>
      <c r="Z1643" s="108" t="s">
        <v>156</v>
      </c>
      <c r="AA1643" s="108" t="s">
        <v>324</v>
      </c>
      <c r="AB1643" s="120" t="s">
        <v>141</v>
      </c>
      <c r="AC1643" s="108" t="s">
        <v>162</v>
      </c>
      <c r="AD1643" s="108" t="s">
        <v>324</v>
      </c>
      <c r="AE1643" s="120" t="s">
        <v>161</v>
      </c>
      <c r="BB1643" s="116"/>
      <c r="BC1643" s="120"/>
      <c r="BE1643" s="116"/>
      <c r="BF1643" s="120"/>
      <c r="BH1643" s="116"/>
      <c r="BI1643" s="120"/>
      <c r="BK1643" s="116"/>
      <c r="BL1643" s="120"/>
      <c r="BN1643" s="116"/>
      <c r="BO1643" s="120"/>
      <c r="BR1643" s="120"/>
      <c r="BS1643" s="116"/>
      <c r="BT1643" s="116"/>
      <c r="BU1643" s="116"/>
      <c r="BV1643" s="116"/>
      <c r="BW1643" s="116"/>
      <c r="BX1643" s="116"/>
    </row>
    <row r="1644" spans="1:77" s="108" customFormat="1" x14ac:dyDescent="0.2">
      <c r="A1644" s="108" t="s">
        <v>258</v>
      </c>
      <c r="B1644" s="108" t="s">
        <v>261</v>
      </c>
      <c r="C1644" s="108" t="s">
        <v>5259</v>
      </c>
      <c r="D1644" s="123">
        <v>36075</v>
      </c>
      <c r="E1644" s="109" t="s">
        <v>482</v>
      </c>
      <c r="F1644" s="109" t="s">
        <v>3620</v>
      </c>
      <c r="G1644" s="120" t="s">
        <v>241</v>
      </c>
      <c r="I1644" s="116"/>
      <c r="J1644" s="120"/>
      <c r="K1644" s="108" t="s">
        <v>238</v>
      </c>
      <c r="L1644" s="116" t="s">
        <v>261</v>
      </c>
      <c r="M1644" s="120" t="s">
        <v>266</v>
      </c>
      <c r="O1644" s="116"/>
      <c r="P1644" s="120"/>
      <c r="R1644" s="116"/>
      <c r="S1644" s="120"/>
      <c r="U1644" s="116"/>
      <c r="V1644" s="120"/>
      <c r="X1644" s="116"/>
      <c r="Y1644" s="120"/>
      <c r="AA1644" s="116"/>
      <c r="AB1644" s="120"/>
      <c r="AD1644" s="116"/>
      <c r="AE1644" s="120"/>
      <c r="AG1644" s="116"/>
      <c r="AH1644" s="120"/>
      <c r="AJ1644" s="116"/>
      <c r="AK1644" s="120"/>
      <c r="AM1644" s="116"/>
      <c r="AN1644" s="120"/>
      <c r="BB1644" s="109"/>
      <c r="BC1644" s="109"/>
      <c r="BE1644" s="109"/>
      <c r="BF1644" s="109"/>
      <c r="BH1644" s="109"/>
      <c r="BI1644" s="109"/>
      <c r="BK1644" s="109"/>
      <c r="BL1644" s="109"/>
      <c r="BN1644" s="109"/>
      <c r="BO1644" s="109"/>
      <c r="BQ1644" s="123"/>
      <c r="BR1644" s="109"/>
      <c r="BS1644" s="116"/>
      <c r="BU1644" s="120"/>
      <c r="BV1644" s="116"/>
      <c r="BW1644" s="116"/>
      <c r="BX1644" s="125"/>
    </row>
    <row r="1645" spans="1:77" s="108" customFormat="1" x14ac:dyDescent="0.2">
      <c r="A1645" s="108" t="s">
        <v>258</v>
      </c>
      <c r="B1645" s="108" t="s">
        <v>185</v>
      </c>
      <c r="C1645" s="108" t="s">
        <v>5260</v>
      </c>
      <c r="D1645" s="123">
        <v>35989</v>
      </c>
      <c r="E1645" s="109" t="s">
        <v>416</v>
      </c>
      <c r="F1645" s="120"/>
      <c r="G1645" s="120" t="s">
        <v>241</v>
      </c>
      <c r="J1645" s="120"/>
      <c r="M1645" s="120"/>
      <c r="N1645" s="108" t="s">
        <v>258</v>
      </c>
      <c r="O1645" s="108" t="s">
        <v>81</v>
      </c>
      <c r="P1645" s="120" t="s">
        <v>241</v>
      </c>
      <c r="S1645" s="120"/>
      <c r="V1645" s="120"/>
      <c r="Y1645" s="120"/>
      <c r="AB1645" s="120"/>
      <c r="AE1645" s="120"/>
    </row>
    <row r="1646" spans="1:77" s="108" customFormat="1" x14ac:dyDescent="0.2">
      <c r="A1646" s="108" t="s">
        <v>315</v>
      </c>
      <c r="B1646" s="108" t="s">
        <v>227</v>
      </c>
      <c r="C1646" s="108" t="s">
        <v>1083</v>
      </c>
      <c r="D1646" s="123">
        <v>37542</v>
      </c>
      <c r="E1646" s="109" t="s">
        <v>295</v>
      </c>
      <c r="F1646" s="120" t="s">
        <v>115</v>
      </c>
      <c r="G1646" s="120" t="s">
        <v>241</v>
      </c>
      <c r="H1646" s="108" t="s">
        <v>315</v>
      </c>
      <c r="I1646" s="108" t="s">
        <v>227</v>
      </c>
      <c r="J1646" s="120" t="s">
        <v>269</v>
      </c>
      <c r="M1646" s="120"/>
      <c r="P1646" s="120"/>
      <c r="S1646" s="120"/>
      <c r="V1646" s="120"/>
      <c r="Y1646" s="120"/>
      <c r="AB1646" s="120"/>
      <c r="AE1646" s="120"/>
    </row>
    <row r="1647" spans="1:77" s="108" customFormat="1" x14ac:dyDescent="0.2">
      <c r="C1647" s="108" t="s">
        <v>1076</v>
      </c>
      <c r="D1647" s="123">
        <v>37058</v>
      </c>
      <c r="E1647" s="109" t="s">
        <v>879</v>
      </c>
      <c r="F1647" s="109" t="s">
        <v>180</v>
      </c>
      <c r="G1647" s="120"/>
      <c r="H1647" s="108" t="s">
        <v>313</v>
      </c>
      <c r="I1647" s="116" t="s">
        <v>195</v>
      </c>
      <c r="J1647" s="120" t="s">
        <v>240</v>
      </c>
      <c r="K1647" s="108" t="s">
        <v>315</v>
      </c>
      <c r="L1647" s="116" t="s">
        <v>195</v>
      </c>
      <c r="M1647" s="120" t="s">
        <v>273</v>
      </c>
      <c r="O1647" s="116"/>
      <c r="P1647" s="120"/>
      <c r="R1647" s="116"/>
      <c r="S1647" s="120"/>
      <c r="U1647" s="116"/>
      <c r="V1647" s="120"/>
      <c r="X1647" s="116"/>
      <c r="Y1647" s="120"/>
      <c r="AA1647" s="116"/>
      <c r="AB1647" s="120"/>
      <c r="AD1647" s="116"/>
      <c r="AE1647" s="120"/>
      <c r="AG1647" s="116"/>
      <c r="AH1647" s="120"/>
      <c r="AJ1647" s="116"/>
      <c r="AK1647" s="120"/>
      <c r="AM1647" s="116"/>
      <c r="AN1647" s="120"/>
    </row>
    <row r="1648" spans="1:77" s="108" customFormat="1" x14ac:dyDescent="0.2">
      <c r="A1648" s="108" t="s">
        <v>808</v>
      </c>
      <c r="B1648" s="108" t="s">
        <v>95</v>
      </c>
      <c r="C1648" s="108" t="s">
        <v>2278</v>
      </c>
      <c r="D1648" s="123">
        <v>36909</v>
      </c>
      <c r="E1648" s="109" t="s">
        <v>2279</v>
      </c>
      <c r="F1648" s="109" t="s">
        <v>98</v>
      </c>
      <c r="G1648" s="120" t="s">
        <v>1560</v>
      </c>
      <c r="H1648" s="108" t="s">
        <v>808</v>
      </c>
      <c r="I1648" s="116" t="s">
        <v>95</v>
      </c>
      <c r="J1648" s="120" t="s">
        <v>2280</v>
      </c>
      <c r="K1648" s="108" t="s">
        <v>379</v>
      </c>
      <c r="L1648" s="116" t="s">
        <v>95</v>
      </c>
      <c r="M1648" s="120" t="s">
        <v>823</v>
      </c>
      <c r="O1648" s="116"/>
      <c r="P1648" s="120"/>
      <c r="R1648" s="116"/>
      <c r="S1648" s="120"/>
      <c r="U1648" s="116"/>
      <c r="V1648" s="120"/>
      <c r="X1648" s="116"/>
      <c r="Y1648" s="120"/>
      <c r="AA1648" s="116"/>
      <c r="AB1648" s="120"/>
      <c r="AD1648" s="116"/>
      <c r="AE1648" s="120"/>
      <c r="AG1648" s="116"/>
      <c r="AH1648" s="120"/>
      <c r="AJ1648" s="116"/>
      <c r="AK1648" s="120"/>
      <c r="AM1648" s="116"/>
      <c r="AN1648" s="120"/>
    </row>
    <row r="1649" spans="1:76" s="108" customFormat="1" x14ac:dyDescent="0.2">
      <c r="A1649" s="108" t="s">
        <v>376</v>
      </c>
      <c r="B1649" s="108" t="s">
        <v>134</v>
      </c>
      <c r="C1649" s="108" t="s">
        <v>1555</v>
      </c>
      <c r="D1649" s="123">
        <v>33925</v>
      </c>
      <c r="E1649" s="109" t="s">
        <v>321</v>
      </c>
      <c r="F1649" s="109" t="s">
        <v>1487</v>
      </c>
      <c r="G1649" s="120" t="s">
        <v>1554</v>
      </c>
      <c r="H1649" s="108" t="s">
        <v>376</v>
      </c>
      <c r="I1649" s="116" t="s">
        <v>177</v>
      </c>
      <c r="J1649" s="120" t="s">
        <v>4624</v>
      </c>
      <c r="K1649" s="108" t="s">
        <v>808</v>
      </c>
      <c r="L1649" s="116" t="s">
        <v>185</v>
      </c>
      <c r="M1649" s="120" t="s">
        <v>1556</v>
      </c>
      <c r="N1649" s="108" t="s">
        <v>808</v>
      </c>
      <c r="O1649" s="116" t="s">
        <v>185</v>
      </c>
      <c r="P1649" s="120" t="s">
        <v>1557</v>
      </c>
      <c r="Q1649" s="108" t="s">
        <v>808</v>
      </c>
      <c r="R1649" s="116" t="s">
        <v>185</v>
      </c>
      <c r="S1649" s="120" t="s">
        <v>1105</v>
      </c>
      <c r="T1649" s="108" t="s">
        <v>279</v>
      </c>
      <c r="U1649" s="116" t="s">
        <v>185</v>
      </c>
      <c r="V1649" s="120" t="s">
        <v>292</v>
      </c>
      <c r="W1649" s="108" t="s">
        <v>279</v>
      </c>
      <c r="X1649" s="116" t="s">
        <v>185</v>
      </c>
      <c r="Y1649" s="120" t="s">
        <v>1559</v>
      </c>
      <c r="Z1649" s="108" t="s">
        <v>808</v>
      </c>
      <c r="AA1649" s="116" t="s">
        <v>134</v>
      </c>
      <c r="AB1649" s="120" t="s">
        <v>1560</v>
      </c>
      <c r="AC1649" s="108" t="s">
        <v>279</v>
      </c>
      <c r="AD1649" s="116" t="s">
        <v>134</v>
      </c>
      <c r="AE1649" s="120" t="s">
        <v>817</v>
      </c>
      <c r="AF1649" s="108" t="s">
        <v>279</v>
      </c>
      <c r="AG1649" s="116" t="s">
        <v>134</v>
      </c>
      <c r="AH1649" s="120" t="s">
        <v>804</v>
      </c>
      <c r="AI1649" s="108" t="s">
        <v>379</v>
      </c>
      <c r="AJ1649" s="116" t="s">
        <v>134</v>
      </c>
      <c r="AK1649" s="120" t="s">
        <v>613</v>
      </c>
      <c r="AM1649" s="116"/>
      <c r="AN1649" s="120"/>
      <c r="AP1649" s="116"/>
      <c r="AQ1649" s="120"/>
      <c r="AS1649" s="116"/>
      <c r="AT1649" s="120"/>
      <c r="AV1649" s="116"/>
      <c r="AW1649" s="120"/>
      <c r="AY1649" s="116"/>
      <c r="AZ1649" s="120"/>
    </row>
    <row r="1650" spans="1:76" s="108" customFormat="1" x14ac:dyDescent="0.2">
      <c r="A1650" s="108" t="s">
        <v>345</v>
      </c>
      <c r="B1650" s="108" t="s">
        <v>252</v>
      </c>
      <c r="C1650" s="108" t="s">
        <v>787</v>
      </c>
      <c r="D1650" s="123">
        <v>35528</v>
      </c>
      <c r="E1650" s="109" t="s">
        <v>788</v>
      </c>
      <c r="F1650" s="109" t="s">
        <v>5261</v>
      </c>
      <c r="G1650" s="120" t="s">
        <v>786</v>
      </c>
      <c r="H1650" s="108" t="s">
        <v>345</v>
      </c>
      <c r="I1650" s="109" t="s">
        <v>252</v>
      </c>
      <c r="J1650" s="109" t="s">
        <v>790</v>
      </c>
      <c r="K1650" s="108" t="s">
        <v>345</v>
      </c>
      <c r="L1650" s="109" t="s">
        <v>252</v>
      </c>
      <c r="M1650" s="109" t="s">
        <v>791</v>
      </c>
      <c r="N1650" s="108" t="s">
        <v>419</v>
      </c>
      <c r="O1650" s="109" t="s">
        <v>252</v>
      </c>
      <c r="P1650" s="109" t="s">
        <v>792</v>
      </c>
      <c r="Q1650" s="108" t="s">
        <v>345</v>
      </c>
      <c r="R1650" s="109" t="s">
        <v>454</v>
      </c>
      <c r="S1650" s="109" t="s">
        <v>793</v>
      </c>
      <c r="T1650" s="108" t="s">
        <v>345</v>
      </c>
      <c r="U1650" s="109" t="s">
        <v>454</v>
      </c>
      <c r="V1650" s="109" t="s">
        <v>5262</v>
      </c>
      <c r="W1650" s="108" t="s">
        <v>345</v>
      </c>
      <c r="X1650" s="109" t="s">
        <v>454</v>
      </c>
      <c r="Y1650" s="109" t="s">
        <v>349</v>
      </c>
      <c r="Z1650" s="108" t="s">
        <v>419</v>
      </c>
      <c r="AA1650" s="109" t="s">
        <v>454</v>
      </c>
      <c r="AB1650" s="109" t="s">
        <v>795</v>
      </c>
      <c r="AD1650" s="109"/>
      <c r="AE1650" s="109"/>
      <c r="AG1650" s="109"/>
      <c r="AH1650" s="109"/>
      <c r="AJ1650" s="109"/>
      <c r="AK1650" s="109"/>
      <c r="AM1650" s="109"/>
      <c r="AN1650" s="109"/>
      <c r="AP1650" s="109"/>
      <c r="AQ1650" s="109"/>
      <c r="AS1650" s="109"/>
      <c r="AT1650" s="109"/>
      <c r="AV1650" s="109"/>
      <c r="AW1650" s="109"/>
      <c r="AY1650" s="109"/>
      <c r="AZ1650" s="109"/>
    </row>
    <row r="1651" spans="1:76" s="108" customFormat="1" x14ac:dyDescent="0.2">
      <c r="A1651" s="108" t="s">
        <v>1584</v>
      </c>
      <c r="B1651" s="108" t="s">
        <v>215</v>
      </c>
      <c r="C1651" s="108" t="s">
        <v>1591</v>
      </c>
      <c r="D1651" s="123">
        <v>35266</v>
      </c>
      <c r="E1651" s="109" t="s">
        <v>244</v>
      </c>
      <c r="F1651" s="109" t="s">
        <v>392</v>
      </c>
      <c r="G1651" s="120" t="s">
        <v>412</v>
      </c>
      <c r="H1651" s="108" t="s">
        <v>184</v>
      </c>
      <c r="I1651" s="109" t="s">
        <v>123</v>
      </c>
      <c r="J1651" s="109"/>
      <c r="L1651" s="109"/>
      <c r="M1651" s="109"/>
      <c r="N1651" s="108" t="s">
        <v>5263</v>
      </c>
      <c r="O1651" s="109" t="s">
        <v>215</v>
      </c>
      <c r="P1651" s="109" t="s">
        <v>398</v>
      </c>
      <c r="Q1651" s="108" t="s">
        <v>1584</v>
      </c>
      <c r="R1651" s="109" t="s">
        <v>215</v>
      </c>
      <c r="S1651" s="109" t="s">
        <v>398</v>
      </c>
      <c r="T1651" s="108" t="s">
        <v>184</v>
      </c>
      <c r="U1651" s="109" t="s">
        <v>192</v>
      </c>
      <c r="V1651" s="109"/>
      <c r="W1651" s="108" t="s">
        <v>184</v>
      </c>
      <c r="X1651" s="109" t="s">
        <v>185</v>
      </c>
      <c r="Y1651" s="109"/>
      <c r="Z1651" s="108" t="s">
        <v>5263</v>
      </c>
      <c r="AA1651" s="109" t="s">
        <v>396</v>
      </c>
      <c r="AB1651" s="109" t="s">
        <v>398</v>
      </c>
      <c r="AD1651" s="109"/>
      <c r="AE1651" s="109"/>
      <c r="AG1651" s="109"/>
      <c r="AH1651" s="109"/>
      <c r="AJ1651" s="109"/>
      <c r="AK1651" s="109"/>
      <c r="AM1651" s="109"/>
      <c r="AN1651" s="109"/>
      <c r="AP1651" s="109"/>
      <c r="AQ1651" s="109"/>
      <c r="AS1651" s="109"/>
      <c r="AT1651" s="109"/>
      <c r="AV1651" s="109"/>
      <c r="AW1651" s="109"/>
      <c r="AY1651" s="109"/>
      <c r="AZ1651" s="109"/>
    </row>
    <row r="1652" spans="1:76" s="108" customFormat="1" x14ac:dyDescent="0.2">
      <c r="A1652" s="108" t="s">
        <v>212</v>
      </c>
      <c r="B1652" s="108" t="s">
        <v>396</v>
      </c>
      <c r="C1652" s="108" t="s">
        <v>2374</v>
      </c>
      <c r="D1652" s="123">
        <v>36327</v>
      </c>
      <c r="E1652" s="116" t="s">
        <v>122</v>
      </c>
      <c r="F1652" s="120" t="s">
        <v>283</v>
      </c>
      <c r="G1652" s="120" t="s">
        <v>201</v>
      </c>
      <c r="H1652" s="108" t="s">
        <v>212</v>
      </c>
      <c r="I1652" s="108" t="s">
        <v>396</v>
      </c>
      <c r="J1652" s="120" t="s">
        <v>204</v>
      </c>
      <c r="K1652" s="108" t="s">
        <v>212</v>
      </c>
      <c r="L1652" s="108" t="s">
        <v>396</v>
      </c>
      <c r="M1652" s="120" t="s">
        <v>259</v>
      </c>
      <c r="N1652" s="108" t="s">
        <v>212</v>
      </c>
      <c r="O1652" s="108" t="s">
        <v>396</v>
      </c>
      <c r="P1652" s="120" t="s">
        <v>201</v>
      </c>
      <c r="Q1652" s="108" t="s">
        <v>212</v>
      </c>
      <c r="R1652" s="108" t="s">
        <v>396</v>
      </c>
      <c r="S1652" s="120" t="s">
        <v>201</v>
      </c>
      <c r="V1652" s="120"/>
      <c r="Y1652" s="120"/>
      <c r="AB1652" s="120"/>
      <c r="AE1652" s="120"/>
    </row>
    <row r="1653" spans="1:76" s="108" customFormat="1" x14ac:dyDescent="0.2">
      <c r="A1653" s="120" t="s">
        <v>409</v>
      </c>
      <c r="B1653" s="120" t="s">
        <v>432</v>
      </c>
      <c r="C1653" s="108" t="s">
        <v>3114</v>
      </c>
      <c r="D1653" s="123">
        <v>36940</v>
      </c>
      <c r="E1653" s="109" t="s">
        <v>144</v>
      </c>
      <c r="F1653" s="120" t="s">
        <v>173</v>
      </c>
      <c r="G1653" s="120" t="s">
        <v>406</v>
      </c>
      <c r="H1653" s="108" t="s">
        <v>399</v>
      </c>
      <c r="I1653" s="108" t="s">
        <v>432</v>
      </c>
      <c r="J1653" s="120" t="s">
        <v>141</v>
      </c>
      <c r="M1653" s="120"/>
      <c r="P1653" s="120"/>
      <c r="S1653" s="120"/>
      <c r="V1653" s="120"/>
      <c r="Y1653" s="120"/>
      <c r="AB1653" s="120"/>
      <c r="AE1653" s="120"/>
    </row>
    <row r="1654" spans="1:76" s="108" customFormat="1" x14ac:dyDescent="0.2">
      <c r="A1654" s="108" t="s">
        <v>214</v>
      </c>
      <c r="B1654" s="108" t="s">
        <v>195</v>
      </c>
      <c r="C1654" s="108" t="s">
        <v>1201</v>
      </c>
      <c r="D1654" s="123">
        <v>36984</v>
      </c>
      <c r="E1654" s="109" t="s">
        <v>1202</v>
      </c>
      <c r="F1654" s="120" t="s">
        <v>90</v>
      </c>
      <c r="G1654" s="120" t="s">
        <v>1200</v>
      </c>
      <c r="H1654" s="108" t="s">
        <v>214</v>
      </c>
      <c r="I1654" s="108" t="s">
        <v>195</v>
      </c>
      <c r="J1654" s="120" t="s">
        <v>1204</v>
      </c>
      <c r="K1654" s="108" t="s">
        <v>226</v>
      </c>
      <c r="L1654" s="108" t="s">
        <v>195</v>
      </c>
      <c r="M1654" s="120" t="s">
        <v>594</v>
      </c>
      <c r="N1654" s="108" t="s">
        <v>274</v>
      </c>
      <c r="O1654" s="108" t="s">
        <v>195</v>
      </c>
      <c r="P1654" s="120" t="s">
        <v>249</v>
      </c>
      <c r="S1654" s="120"/>
      <c r="V1654" s="120"/>
      <c r="Y1654" s="120"/>
      <c r="AB1654" s="120"/>
      <c r="AE1654" s="120"/>
    </row>
    <row r="1655" spans="1:76" s="108" customFormat="1" x14ac:dyDescent="0.2">
      <c r="C1655" t="s">
        <v>2940</v>
      </c>
      <c r="D1655" s="40">
        <v>33219</v>
      </c>
      <c r="E1655" s="36" t="s">
        <v>2941</v>
      </c>
      <c r="F1655" s="36" t="s">
        <v>5264</v>
      </c>
      <c r="G1655" s="120"/>
      <c r="H1655" s="100" t="s">
        <v>274</v>
      </c>
      <c r="I1655" s="36" t="s">
        <v>306</v>
      </c>
      <c r="J1655" s="36" t="s">
        <v>249</v>
      </c>
      <c r="K1655" s="100" t="s">
        <v>274</v>
      </c>
      <c r="L1655" s="36" t="s">
        <v>195</v>
      </c>
      <c r="M1655" s="36" t="s">
        <v>259</v>
      </c>
      <c r="N1655" s="100" t="s">
        <v>238</v>
      </c>
      <c r="O1655" s="36" t="s">
        <v>195</v>
      </c>
      <c r="P1655" s="36" t="s">
        <v>248</v>
      </c>
      <c r="Q1655" s="100" t="s">
        <v>274</v>
      </c>
      <c r="R1655" s="36" t="s">
        <v>195</v>
      </c>
      <c r="S1655" s="36" t="s">
        <v>276</v>
      </c>
      <c r="T1655" s="100"/>
      <c r="U1655" s="36"/>
      <c r="V1655" s="36"/>
      <c r="W1655" s="100" t="s">
        <v>274</v>
      </c>
      <c r="X1655" s="36" t="s">
        <v>195</v>
      </c>
      <c r="Y1655" s="36" t="s">
        <v>276</v>
      </c>
      <c r="Z1655" s="100" t="s">
        <v>274</v>
      </c>
      <c r="AA1655" s="36" t="s">
        <v>195</v>
      </c>
      <c r="AB1655" s="36" t="s">
        <v>594</v>
      </c>
      <c r="AC1655" s="100" t="s">
        <v>274</v>
      </c>
      <c r="AD1655" s="36" t="s">
        <v>195</v>
      </c>
      <c r="AE1655" s="36" t="s">
        <v>594</v>
      </c>
      <c r="AF1655" s="100" t="s">
        <v>274</v>
      </c>
      <c r="AG1655" s="36" t="s">
        <v>195</v>
      </c>
      <c r="AH1655" s="36" t="s">
        <v>276</v>
      </c>
      <c r="AI1655" s="100" t="s">
        <v>274</v>
      </c>
      <c r="AJ1655" s="36" t="s">
        <v>195</v>
      </c>
      <c r="AK1655" s="36" t="s">
        <v>276</v>
      </c>
      <c r="AL1655" s="100" t="s">
        <v>274</v>
      </c>
      <c r="AM1655" s="36" t="s">
        <v>195</v>
      </c>
      <c r="AN1655" s="36" t="s">
        <v>276</v>
      </c>
      <c r="AO1655" s="100" t="s">
        <v>274</v>
      </c>
      <c r="AP1655" s="36" t="s">
        <v>195</v>
      </c>
      <c r="AQ1655" s="36" t="s">
        <v>276</v>
      </c>
      <c r="AR1655" t="s">
        <v>274</v>
      </c>
      <c r="AS1655" s="36" t="s">
        <v>195</v>
      </c>
      <c r="AT1655" s="36" t="s">
        <v>201</v>
      </c>
      <c r="AU1655" t="s">
        <v>194</v>
      </c>
      <c r="AV1655" s="36" t="s">
        <v>195</v>
      </c>
      <c r="AW1655" s="36" t="s">
        <v>201</v>
      </c>
      <c r="AY1655" s="36"/>
      <c r="AZ1655" s="36"/>
    </row>
    <row r="1656" spans="1:76" s="108" customFormat="1" x14ac:dyDescent="0.2">
      <c r="A1656" s="108" t="s">
        <v>852</v>
      </c>
      <c r="B1656" s="108" t="s">
        <v>434</v>
      </c>
      <c r="C1656" s="108" t="s">
        <v>987</v>
      </c>
      <c r="D1656" s="123">
        <v>35694</v>
      </c>
      <c r="E1656" s="109" t="s">
        <v>477</v>
      </c>
      <c r="F1656" s="120" t="s">
        <v>344</v>
      </c>
      <c r="G1656" s="120"/>
      <c r="H1656" s="108" t="s">
        <v>2429</v>
      </c>
      <c r="I1656" s="108" t="s">
        <v>434</v>
      </c>
      <c r="J1656" s="120"/>
      <c r="M1656" s="120"/>
      <c r="P1656" s="120"/>
      <c r="S1656" s="120"/>
      <c r="V1656" s="120"/>
      <c r="Y1656" s="120"/>
      <c r="AB1656" s="120"/>
      <c r="AE1656" s="120"/>
      <c r="BB1656" s="116"/>
      <c r="BC1656" s="120"/>
      <c r="BE1656" s="116"/>
      <c r="BF1656" s="120"/>
      <c r="BH1656" s="116"/>
      <c r="BI1656" s="120"/>
      <c r="BK1656" s="116"/>
      <c r="BL1656" s="120"/>
      <c r="BN1656" s="116"/>
      <c r="BO1656" s="120"/>
      <c r="BR1656" s="120"/>
      <c r="BS1656" s="116"/>
      <c r="BT1656" s="116"/>
      <c r="BU1656" s="116"/>
      <c r="BV1656" s="116"/>
      <c r="BW1656" s="116"/>
      <c r="BX1656" s="116"/>
    </row>
    <row r="1657" spans="1:76" s="108" customFormat="1" x14ac:dyDescent="0.2">
      <c r="A1657" s="108" t="s">
        <v>376</v>
      </c>
      <c r="B1657" s="108" t="s">
        <v>95</v>
      </c>
      <c r="C1657" s="108" t="s">
        <v>2612</v>
      </c>
      <c r="D1657" s="123">
        <v>33855</v>
      </c>
      <c r="E1657" s="109" t="s">
        <v>1436</v>
      </c>
      <c r="F1657" s="109" t="s">
        <v>1376</v>
      </c>
      <c r="G1657" s="120" t="s">
        <v>2261</v>
      </c>
      <c r="H1657" s="108" t="s">
        <v>284</v>
      </c>
      <c r="I1657" s="116" t="s">
        <v>118</v>
      </c>
      <c r="J1657" s="120" t="s">
        <v>938</v>
      </c>
      <c r="K1657" s="108" t="s">
        <v>284</v>
      </c>
      <c r="L1657" s="116" t="s">
        <v>556</v>
      </c>
      <c r="M1657" s="120" t="s">
        <v>234</v>
      </c>
      <c r="N1657" s="108" t="s">
        <v>808</v>
      </c>
      <c r="O1657" s="116" t="s">
        <v>232</v>
      </c>
      <c r="P1657" s="120" t="s">
        <v>2613</v>
      </c>
      <c r="R1657" s="116"/>
      <c r="S1657" s="120"/>
      <c r="T1657" s="108" t="s">
        <v>808</v>
      </c>
      <c r="U1657" s="116" t="s">
        <v>185</v>
      </c>
      <c r="V1657" s="120" t="s">
        <v>2521</v>
      </c>
      <c r="W1657" s="108" t="s">
        <v>808</v>
      </c>
      <c r="X1657" s="116" t="s">
        <v>185</v>
      </c>
      <c r="Y1657" s="120" t="s">
        <v>2615</v>
      </c>
      <c r="Z1657" s="108" t="s">
        <v>323</v>
      </c>
      <c r="AA1657" s="116" t="s">
        <v>252</v>
      </c>
      <c r="AB1657" s="120" t="s">
        <v>616</v>
      </c>
      <c r="AC1657" s="108" t="s">
        <v>379</v>
      </c>
      <c r="AD1657" s="116" t="s">
        <v>252</v>
      </c>
      <c r="AE1657" s="120" t="s">
        <v>1411</v>
      </c>
      <c r="AF1657" s="108" t="s">
        <v>1524</v>
      </c>
      <c r="AG1657" s="116" t="s">
        <v>252</v>
      </c>
      <c r="AH1657" s="120" t="s">
        <v>2616</v>
      </c>
      <c r="AI1657" s="108" t="s">
        <v>379</v>
      </c>
      <c r="AJ1657" s="116" t="s">
        <v>252</v>
      </c>
      <c r="AK1657" s="120" t="s">
        <v>1399</v>
      </c>
      <c r="AM1657" s="116"/>
      <c r="AN1657" s="120"/>
      <c r="AP1657" s="116"/>
      <c r="AQ1657" s="120"/>
      <c r="AS1657" s="116"/>
      <c r="AT1657" s="120"/>
      <c r="AV1657" s="116"/>
      <c r="AW1657" s="120"/>
      <c r="AY1657" s="116"/>
      <c r="AZ1657" s="120"/>
    </row>
    <row r="1658" spans="1:76" s="108" customFormat="1" x14ac:dyDescent="0.2">
      <c r="C1658" s="108" t="s">
        <v>2428</v>
      </c>
      <c r="D1658" s="123">
        <v>36401</v>
      </c>
      <c r="E1658" s="116" t="s">
        <v>677</v>
      </c>
      <c r="F1658" s="120" t="s">
        <v>979</v>
      </c>
      <c r="G1658" s="120"/>
      <c r="H1658" s="108" t="s">
        <v>639</v>
      </c>
      <c r="I1658" s="108" t="s">
        <v>275</v>
      </c>
      <c r="J1658" s="120"/>
      <c r="K1658" s="108" t="s">
        <v>2429</v>
      </c>
      <c r="L1658" s="108" t="s">
        <v>170</v>
      </c>
      <c r="M1658" s="120"/>
      <c r="P1658" s="120"/>
      <c r="Q1658" s="108" t="s">
        <v>686</v>
      </c>
      <c r="R1658" s="108" t="s">
        <v>232</v>
      </c>
      <c r="S1658" s="120"/>
      <c r="V1658" s="120"/>
      <c r="Y1658" s="120"/>
      <c r="AB1658" s="120"/>
      <c r="AE1658" s="120"/>
      <c r="BB1658" s="109"/>
      <c r="BC1658" s="109"/>
      <c r="BE1658" s="109"/>
      <c r="BF1658" s="109"/>
      <c r="BH1658" s="109"/>
      <c r="BI1658" s="109"/>
      <c r="BK1658" s="109"/>
      <c r="BL1658" s="109"/>
      <c r="BN1658" s="109"/>
      <c r="BO1658" s="109"/>
      <c r="BQ1658" s="123"/>
      <c r="BR1658" s="109"/>
      <c r="BS1658" s="116"/>
      <c r="BU1658" s="120"/>
      <c r="BV1658" s="116"/>
      <c r="BW1658" s="116"/>
      <c r="BX1658" s="125"/>
    </row>
    <row r="1659" spans="1:76" s="108" customFormat="1" x14ac:dyDescent="0.2">
      <c r="A1659" s="108" t="s">
        <v>133</v>
      </c>
      <c r="B1659" s="108" t="s">
        <v>316</v>
      </c>
      <c r="C1659" s="108" t="s">
        <v>1749</v>
      </c>
      <c r="D1659" s="123">
        <v>37301</v>
      </c>
      <c r="E1659" s="109" t="s">
        <v>1750</v>
      </c>
      <c r="F1659" s="109" t="s">
        <v>268</v>
      </c>
      <c r="G1659" s="120"/>
      <c r="H1659" s="108" t="s">
        <v>147</v>
      </c>
      <c r="I1659" s="116" t="s">
        <v>316</v>
      </c>
      <c r="J1659" s="120"/>
      <c r="K1659" s="108" t="s">
        <v>147</v>
      </c>
      <c r="L1659" s="116" t="s">
        <v>316</v>
      </c>
      <c r="M1659" s="120"/>
      <c r="O1659" s="116"/>
      <c r="P1659" s="120"/>
      <c r="R1659" s="116"/>
      <c r="S1659" s="120"/>
      <c r="U1659" s="116"/>
      <c r="V1659" s="120"/>
      <c r="X1659" s="116"/>
      <c r="Y1659" s="120"/>
      <c r="AA1659" s="116"/>
      <c r="AB1659" s="120"/>
      <c r="AD1659" s="116"/>
      <c r="AE1659" s="120"/>
      <c r="AG1659" s="116"/>
      <c r="AH1659" s="120"/>
      <c r="AJ1659" s="116"/>
      <c r="AK1659" s="120"/>
      <c r="AM1659" s="116"/>
      <c r="AN1659" s="120"/>
    </row>
    <row r="1660" spans="1:76" s="108" customFormat="1" x14ac:dyDescent="0.2">
      <c r="A1660" s="108" t="s">
        <v>147</v>
      </c>
      <c r="B1660" s="108" t="s">
        <v>396</v>
      </c>
      <c r="C1660" s="108" t="s">
        <v>885</v>
      </c>
      <c r="D1660" s="123">
        <v>35391</v>
      </c>
      <c r="E1660" s="116" t="s">
        <v>301</v>
      </c>
      <c r="F1660" s="120" t="s">
        <v>1574</v>
      </c>
      <c r="G1660" s="120"/>
      <c r="H1660" s="108" t="s">
        <v>147</v>
      </c>
      <c r="I1660" s="108" t="s">
        <v>396</v>
      </c>
      <c r="J1660" s="120"/>
      <c r="K1660" s="108" t="s">
        <v>147</v>
      </c>
      <c r="L1660" s="108" t="s">
        <v>93</v>
      </c>
      <c r="M1660" s="120"/>
      <c r="N1660" s="108" t="s">
        <v>127</v>
      </c>
      <c r="O1660" s="108" t="s">
        <v>396</v>
      </c>
      <c r="P1660" s="120"/>
      <c r="Q1660" s="108" t="s">
        <v>147</v>
      </c>
      <c r="R1660" s="108" t="s">
        <v>177</v>
      </c>
      <c r="S1660" s="120"/>
      <c r="T1660" s="108" t="s">
        <v>127</v>
      </c>
      <c r="U1660" s="108" t="s">
        <v>177</v>
      </c>
      <c r="V1660" s="120"/>
      <c r="W1660" s="108" t="s">
        <v>127</v>
      </c>
      <c r="X1660" s="108" t="s">
        <v>177</v>
      </c>
      <c r="Y1660" s="120"/>
      <c r="Z1660" s="108" t="s">
        <v>127</v>
      </c>
      <c r="AA1660" s="108" t="s">
        <v>177</v>
      </c>
      <c r="AB1660" s="120"/>
      <c r="AC1660" s="108" t="s">
        <v>686</v>
      </c>
      <c r="AD1660" s="108" t="s">
        <v>177</v>
      </c>
      <c r="AE1660" s="120"/>
    </row>
    <row r="1661" spans="1:76" s="108" customFormat="1" x14ac:dyDescent="0.2">
      <c r="A1661" s="108" t="s">
        <v>399</v>
      </c>
      <c r="B1661" s="108" t="s">
        <v>170</v>
      </c>
      <c r="C1661" s="108" t="s">
        <v>1287</v>
      </c>
      <c r="D1661" s="123">
        <v>37516</v>
      </c>
      <c r="E1661" s="109" t="s">
        <v>506</v>
      </c>
      <c r="F1661" s="120" t="s">
        <v>719</v>
      </c>
      <c r="G1661" s="120" t="s">
        <v>141</v>
      </c>
      <c r="H1661" s="108" t="s">
        <v>397</v>
      </c>
      <c r="I1661" s="108" t="s">
        <v>170</v>
      </c>
      <c r="J1661" s="120" t="s">
        <v>412</v>
      </c>
      <c r="M1661" s="120"/>
      <c r="P1661" s="120"/>
      <c r="S1661" s="120"/>
      <c r="V1661" s="120"/>
      <c r="Y1661" s="120"/>
      <c r="AB1661" s="120"/>
      <c r="AE1661" s="120"/>
      <c r="BB1661" s="109"/>
      <c r="BC1661" s="109"/>
      <c r="BE1661" s="109"/>
      <c r="BF1661" s="109"/>
      <c r="BH1661" s="109"/>
      <c r="BI1661" s="109"/>
      <c r="BK1661" s="109"/>
      <c r="BL1661" s="109"/>
      <c r="BN1661" s="109"/>
      <c r="BO1661" s="109"/>
      <c r="BQ1661" s="123"/>
      <c r="BR1661" s="109"/>
      <c r="BS1661" s="116"/>
      <c r="BU1661" s="120"/>
      <c r="BV1661" s="116"/>
      <c r="BW1661" s="116"/>
      <c r="BX1661" s="125"/>
    </row>
    <row r="1662" spans="1:76" s="108" customFormat="1" x14ac:dyDescent="0.2">
      <c r="A1662" s="108" t="s">
        <v>298</v>
      </c>
      <c r="B1662" s="108" t="s">
        <v>227</v>
      </c>
      <c r="C1662" s="108" t="s">
        <v>1225</v>
      </c>
      <c r="D1662" s="123">
        <v>34760</v>
      </c>
      <c r="E1662" s="116" t="s">
        <v>405</v>
      </c>
      <c r="F1662" s="120" t="s">
        <v>1217</v>
      </c>
      <c r="G1662" s="120" t="s">
        <v>273</v>
      </c>
      <c r="H1662" s="108" t="s">
        <v>329</v>
      </c>
      <c r="I1662" s="108" t="s">
        <v>140</v>
      </c>
      <c r="J1662" s="120" t="s">
        <v>273</v>
      </c>
      <c r="K1662" s="108" t="s">
        <v>376</v>
      </c>
      <c r="L1662" s="108" t="s">
        <v>227</v>
      </c>
      <c r="M1662" s="120" t="s">
        <v>735</v>
      </c>
      <c r="N1662" s="108" t="s">
        <v>329</v>
      </c>
      <c r="O1662" s="108" t="s">
        <v>227</v>
      </c>
      <c r="P1662" s="120" t="s">
        <v>317</v>
      </c>
      <c r="Q1662" s="108" t="s">
        <v>284</v>
      </c>
      <c r="R1662" s="108" t="s">
        <v>227</v>
      </c>
      <c r="S1662" s="120" t="s">
        <v>314</v>
      </c>
      <c r="T1662" s="108" t="s">
        <v>284</v>
      </c>
      <c r="U1662" s="108" t="s">
        <v>227</v>
      </c>
      <c r="V1662" s="120" t="s">
        <v>317</v>
      </c>
      <c r="W1662" s="108" t="s">
        <v>329</v>
      </c>
      <c r="X1662" s="108" t="s">
        <v>227</v>
      </c>
      <c r="Y1662" s="120" t="s">
        <v>314</v>
      </c>
      <c r="Z1662" s="108" t="s">
        <v>329</v>
      </c>
      <c r="AA1662" s="108" t="s">
        <v>227</v>
      </c>
      <c r="AB1662" s="120" t="s">
        <v>241</v>
      </c>
      <c r="AC1662" s="108" t="s">
        <v>329</v>
      </c>
      <c r="AD1662" s="108" t="s">
        <v>227</v>
      </c>
      <c r="AE1662" s="120" t="s">
        <v>241</v>
      </c>
    </row>
    <row r="1663" spans="1:76" s="108" customFormat="1" x14ac:dyDescent="0.2">
      <c r="A1663" s="108" t="s">
        <v>450</v>
      </c>
      <c r="B1663" s="108" t="s">
        <v>330</v>
      </c>
      <c r="C1663" s="108" t="s">
        <v>4020</v>
      </c>
      <c r="D1663" s="123">
        <v>37068</v>
      </c>
      <c r="E1663" s="109" t="s">
        <v>4449</v>
      </c>
      <c r="F1663" s="120"/>
      <c r="G1663" s="120"/>
      <c r="J1663" s="120"/>
      <c r="M1663" s="120"/>
      <c r="P1663" s="120"/>
      <c r="S1663" s="120"/>
      <c r="V1663" s="120"/>
      <c r="Y1663" s="120"/>
      <c r="AB1663" s="120"/>
      <c r="AE1663" s="120"/>
    </row>
    <row r="1664" spans="1:76" s="108" customFormat="1" x14ac:dyDescent="0.2">
      <c r="A1664" s="108" t="s">
        <v>168</v>
      </c>
      <c r="B1664" s="109" t="s">
        <v>454</v>
      </c>
      <c r="C1664" s="108" t="s">
        <v>4044</v>
      </c>
      <c r="D1664" s="123">
        <v>34920</v>
      </c>
      <c r="E1664" s="109" t="s">
        <v>362</v>
      </c>
      <c r="F1664" s="109" t="s">
        <v>392</v>
      </c>
      <c r="G1664" s="109" t="s">
        <v>183</v>
      </c>
      <c r="H1664" s="108" t="s">
        <v>168</v>
      </c>
      <c r="I1664" s="109" t="s">
        <v>261</v>
      </c>
      <c r="J1664" s="109" t="s">
        <v>193</v>
      </c>
      <c r="K1664" s="108" t="s">
        <v>156</v>
      </c>
      <c r="L1664" s="109" t="s">
        <v>261</v>
      </c>
      <c r="M1664" s="109" t="s">
        <v>141</v>
      </c>
      <c r="N1664" s="108" t="s">
        <v>156</v>
      </c>
      <c r="O1664" s="109" t="s">
        <v>261</v>
      </c>
      <c r="P1664" s="109" t="s">
        <v>393</v>
      </c>
      <c r="Q1664" s="108" t="s">
        <v>162</v>
      </c>
      <c r="R1664" s="109" t="s">
        <v>261</v>
      </c>
      <c r="S1664" s="109" t="s">
        <v>518</v>
      </c>
      <c r="T1664" s="108" t="s">
        <v>162</v>
      </c>
      <c r="U1664" s="109" t="s">
        <v>261</v>
      </c>
      <c r="V1664" s="109" t="s">
        <v>5265</v>
      </c>
      <c r="W1664" s="108" t="s">
        <v>156</v>
      </c>
      <c r="X1664" s="109" t="s">
        <v>261</v>
      </c>
      <c r="Y1664" s="109" t="s">
        <v>141</v>
      </c>
      <c r="Z1664" s="108" t="s">
        <v>156</v>
      </c>
      <c r="AA1664" s="109" t="s">
        <v>261</v>
      </c>
      <c r="AB1664" s="109" t="s">
        <v>141</v>
      </c>
      <c r="AD1664" s="109"/>
      <c r="AE1664" s="109"/>
      <c r="AG1664" s="109"/>
      <c r="AH1664" s="109"/>
      <c r="AJ1664" s="109"/>
      <c r="AK1664" s="109"/>
      <c r="AM1664" s="109"/>
      <c r="AN1664" s="109"/>
      <c r="AP1664" s="109"/>
      <c r="AQ1664" s="109"/>
      <c r="AS1664" s="109"/>
      <c r="AT1664" s="109"/>
      <c r="AV1664" s="109"/>
      <c r="AW1664" s="109"/>
      <c r="AY1664" s="109"/>
      <c r="AZ1664" s="109"/>
    </row>
    <row r="1665" spans="1:52" s="108" customFormat="1" x14ac:dyDescent="0.2">
      <c r="C1665" s="108" t="s">
        <v>2543</v>
      </c>
      <c r="D1665" s="123">
        <v>35451</v>
      </c>
      <c r="E1665" s="116" t="s">
        <v>149</v>
      </c>
      <c r="F1665" s="120" t="s">
        <v>230</v>
      </c>
      <c r="G1665" s="120"/>
      <c r="J1665" s="120"/>
      <c r="K1665" s="108" t="s">
        <v>386</v>
      </c>
      <c r="L1665" s="108" t="s">
        <v>396</v>
      </c>
      <c r="M1665" s="120" t="s">
        <v>167</v>
      </c>
      <c r="N1665" s="108" t="s">
        <v>386</v>
      </c>
      <c r="O1665" s="108" t="s">
        <v>396</v>
      </c>
      <c r="P1665" s="120" t="s">
        <v>393</v>
      </c>
      <c r="Q1665" s="108" t="s">
        <v>399</v>
      </c>
      <c r="R1665" s="108" t="s">
        <v>396</v>
      </c>
      <c r="S1665" s="120" t="s">
        <v>141</v>
      </c>
      <c r="T1665" s="108" t="s">
        <v>397</v>
      </c>
      <c r="U1665" s="108" t="s">
        <v>396</v>
      </c>
      <c r="V1665" s="120" t="s">
        <v>433</v>
      </c>
      <c r="Y1665" s="120"/>
      <c r="AB1665" s="120"/>
      <c r="AE1665" s="120"/>
    </row>
    <row r="1666" spans="1:52" s="108" customFormat="1" x14ac:dyDescent="0.2">
      <c r="A1666" s="108" t="s">
        <v>1794</v>
      </c>
      <c r="B1666" s="108" t="s">
        <v>583</v>
      </c>
      <c r="C1666" s="108" t="s">
        <v>1796</v>
      </c>
      <c r="D1666" s="123">
        <v>35881</v>
      </c>
      <c r="E1666" s="109" t="s">
        <v>482</v>
      </c>
      <c r="F1666" s="120" t="s">
        <v>441</v>
      </c>
      <c r="G1666" s="120" t="s">
        <v>1795</v>
      </c>
      <c r="H1666" s="108" t="s">
        <v>332</v>
      </c>
      <c r="I1666" s="108" t="s">
        <v>583</v>
      </c>
      <c r="J1666" s="120" t="s">
        <v>610</v>
      </c>
      <c r="M1666" s="120"/>
      <c r="P1666" s="120"/>
      <c r="S1666" s="120"/>
      <c r="V1666" s="120"/>
      <c r="Y1666" s="120"/>
      <c r="AB1666" s="120"/>
      <c r="AE1666" s="120"/>
    </row>
    <row r="1667" spans="1:52" s="108" customFormat="1" x14ac:dyDescent="0.2">
      <c r="A1667" s="108" t="s">
        <v>376</v>
      </c>
      <c r="B1667" s="108" t="s">
        <v>140</v>
      </c>
      <c r="C1667" s="108" t="s">
        <v>1679</v>
      </c>
      <c r="D1667" s="123">
        <v>36908</v>
      </c>
      <c r="E1667" s="109" t="s">
        <v>506</v>
      </c>
      <c r="F1667" s="120"/>
      <c r="G1667" s="120" t="s">
        <v>614</v>
      </c>
      <c r="J1667" s="120"/>
      <c r="M1667" s="120"/>
      <c r="P1667" s="120"/>
      <c r="S1667" s="120"/>
      <c r="V1667" s="120"/>
      <c r="Y1667" s="120"/>
      <c r="AB1667" s="120"/>
      <c r="AE1667" s="120"/>
    </row>
    <row r="1668" spans="1:52" s="108" customFormat="1" x14ac:dyDescent="0.2">
      <c r="A1668" s="108" t="s">
        <v>376</v>
      </c>
      <c r="B1668" s="108" t="s">
        <v>185</v>
      </c>
      <c r="C1668" s="108" t="s">
        <v>5266</v>
      </c>
      <c r="D1668" s="123">
        <v>37612</v>
      </c>
      <c r="E1668" s="109" t="s">
        <v>4445</v>
      </c>
      <c r="F1668" s="120"/>
      <c r="G1668" s="120" t="s">
        <v>3311</v>
      </c>
      <c r="J1668" s="120"/>
      <c r="M1668" s="120"/>
      <c r="P1668" s="120"/>
      <c r="S1668" s="120"/>
      <c r="V1668" s="120"/>
      <c r="Y1668" s="120"/>
      <c r="AB1668" s="120"/>
      <c r="AE1668" s="120"/>
    </row>
    <row r="1669" spans="1:52" s="108" customFormat="1" x14ac:dyDescent="0.2">
      <c r="C1669" s="108" t="s">
        <v>5267</v>
      </c>
      <c r="D1669" s="123">
        <v>36586</v>
      </c>
      <c r="E1669" s="109" t="s">
        <v>236</v>
      </c>
      <c r="F1669" s="109" t="s">
        <v>381</v>
      </c>
      <c r="G1669" s="120"/>
      <c r="I1669" s="116"/>
      <c r="J1669" s="120"/>
      <c r="K1669" s="108" t="s">
        <v>905</v>
      </c>
      <c r="L1669" s="116" t="s">
        <v>118</v>
      </c>
      <c r="M1669" s="120" t="s">
        <v>241</v>
      </c>
      <c r="O1669" s="116"/>
      <c r="P1669" s="120"/>
      <c r="R1669" s="116"/>
      <c r="S1669" s="120"/>
      <c r="U1669" s="116"/>
      <c r="V1669" s="120"/>
      <c r="X1669" s="116"/>
      <c r="Y1669" s="120"/>
      <c r="AA1669" s="116"/>
      <c r="AB1669" s="120"/>
      <c r="AD1669" s="116"/>
      <c r="AE1669" s="120"/>
      <c r="AG1669" s="116"/>
      <c r="AH1669" s="120"/>
      <c r="AJ1669" s="116"/>
      <c r="AK1669" s="120"/>
      <c r="AM1669" s="116"/>
      <c r="AN1669" s="120"/>
    </row>
    <row r="1670" spans="1:52" s="108" customFormat="1" x14ac:dyDescent="0.2">
      <c r="A1670" s="108" t="s">
        <v>258</v>
      </c>
      <c r="B1670" s="108" t="s">
        <v>215</v>
      </c>
      <c r="C1670" s="108" t="s">
        <v>2499</v>
      </c>
      <c r="D1670" s="123">
        <v>35956</v>
      </c>
      <c r="E1670" s="109" t="s">
        <v>180</v>
      </c>
      <c r="F1670" s="109" t="s">
        <v>98</v>
      </c>
      <c r="G1670" s="120" t="s">
        <v>241</v>
      </c>
      <c r="H1670" s="108" t="s">
        <v>557</v>
      </c>
      <c r="I1670" s="116" t="s">
        <v>93</v>
      </c>
      <c r="J1670" s="120" t="s">
        <v>558</v>
      </c>
      <c r="K1670" s="108" t="s">
        <v>212</v>
      </c>
      <c r="L1670" s="116" t="s">
        <v>93</v>
      </c>
      <c r="M1670" s="120" t="s">
        <v>196</v>
      </c>
      <c r="O1670" s="116"/>
      <c r="P1670" s="120"/>
      <c r="R1670" s="116"/>
      <c r="S1670" s="120"/>
      <c r="U1670" s="116"/>
      <c r="V1670" s="120"/>
      <c r="X1670" s="116"/>
      <c r="Y1670" s="120"/>
      <c r="AA1670" s="116"/>
      <c r="AB1670" s="120"/>
      <c r="AD1670" s="116"/>
      <c r="AE1670" s="120"/>
      <c r="AG1670" s="116"/>
      <c r="AH1670" s="120"/>
      <c r="AJ1670" s="116"/>
      <c r="AK1670" s="120"/>
      <c r="AM1670" s="116"/>
      <c r="AN1670" s="120"/>
    </row>
    <row r="1671" spans="1:52" s="108" customFormat="1" ht="12.75" customHeight="1" x14ac:dyDescent="0.2">
      <c r="A1671" s="108" t="s">
        <v>168</v>
      </c>
      <c r="B1671" s="108" t="s">
        <v>195</v>
      </c>
      <c r="C1671" s="108" t="s">
        <v>2369</v>
      </c>
      <c r="D1671" s="123">
        <v>36521</v>
      </c>
      <c r="E1671" s="109" t="s">
        <v>172</v>
      </c>
      <c r="F1671" s="120"/>
      <c r="G1671" s="120" t="s">
        <v>1042</v>
      </c>
      <c r="H1671" s="108" t="s">
        <v>156</v>
      </c>
      <c r="I1671" s="108" t="s">
        <v>195</v>
      </c>
      <c r="J1671" s="120" t="s">
        <v>164</v>
      </c>
      <c r="M1671" s="120"/>
      <c r="P1671" s="120"/>
      <c r="S1671" s="120"/>
      <c r="V1671" s="120"/>
      <c r="Y1671" s="120"/>
      <c r="AB1671" s="120"/>
      <c r="AE1671" s="120"/>
    </row>
    <row r="1672" spans="1:52" s="108" customFormat="1" x14ac:dyDescent="0.2">
      <c r="A1672" s="108" t="s">
        <v>103</v>
      </c>
      <c r="B1672" s="108" t="s">
        <v>324</v>
      </c>
      <c r="C1672" s="108" t="s">
        <v>666</v>
      </c>
      <c r="D1672" s="123">
        <v>37057</v>
      </c>
      <c r="E1672" s="109" t="s">
        <v>98</v>
      </c>
      <c r="F1672" s="109" t="s">
        <v>5268</v>
      </c>
      <c r="G1672" s="120" t="s">
        <v>665</v>
      </c>
      <c r="H1672" s="108" t="s">
        <v>103</v>
      </c>
      <c r="I1672" s="116" t="s">
        <v>324</v>
      </c>
      <c r="J1672" s="120" t="s">
        <v>1984</v>
      </c>
      <c r="K1672" s="108" t="s">
        <v>669</v>
      </c>
      <c r="L1672" s="116" t="s">
        <v>324</v>
      </c>
      <c r="M1672" s="120" t="s">
        <v>670</v>
      </c>
      <c r="O1672" s="116"/>
      <c r="P1672" s="120"/>
      <c r="R1672" s="116"/>
      <c r="S1672" s="120"/>
      <c r="U1672" s="116"/>
      <c r="V1672" s="120"/>
      <c r="X1672" s="116"/>
      <c r="Y1672" s="120"/>
      <c r="AA1672" s="116"/>
      <c r="AB1672" s="120"/>
      <c r="AD1672" s="116"/>
      <c r="AE1672" s="120"/>
      <c r="AG1672" s="116"/>
      <c r="AH1672" s="120"/>
      <c r="AJ1672" s="116"/>
      <c r="AK1672" s="120"/>
      <c r="AM1672" s="116"/>
      <c r="AN1672" s="120"/>
    </row>
    <row r="1673" spans="1:52" s="108" customFormat="1" x14ac:dyDescent="0.2">
      <c r="C1673" s="108" t="s">
        <v>380</v>
      </c>
      <c r="D1673" s="123">
        <v>36088</v>
      </c>
      <c r="E1673" s="109" t="s">
        <v>187</v>
      </c>
      <c r="F1673" s="109" t="s">
        <v>1437</v>
      </c>
      <c r="G1673" s="120"/>
      <c r="H1673" s="108" t="s">
        <v>332</v>
      </c>
      <c r="I1673" s="116" t="s">
        <v>140</v>
      </c>
      <c r="J1673" s="120" t="s">
        <v>382</v>
      </c>
      <c r="K1673" s="108" t="s">
        <v>340</v>
      </c>
      <c r="L1673" s="116" t="s">
        <v>140</v>
      </c>
      <c r="M1673" s="120" t="s">
        <v>341</v>
      </c>
      <c r="O1673" s="116"/>
      <c r="P1673" s="120"/>
      <c r="R1673" s="116"/>
      <c r="S1673" s="120"/>
      <c r="U1673" s="116"/>
      <c r="V1673" s="120"/>
      <c r="X1673" s="116"/>
      <c r="Y1673" s="120"/>
      <c r="AA1673" s="116"/>
      <c r="AB1673" s="120"/>
      <c r="AD1673" s="116"/>
      <c r="AE1673" s="120"/>
      <c r="AG1673" s="116"/>
      <c r="AH1673" s="120"/>
      <c r="AJ1673" s="116"/>
      <c r="AK1673" s="120"/>
      <c r="AM1673" s="116"/>
      <c r="AN1673" s="120"/>
    </row>
    <row r="1674" spans="1:52" s="108" customFormat="1" ht="12.75" customHeight="1" x14ac:dyDescent="0.2">
      <c r="A1674" s="108" t="s">
        <v>332</v>
      </c>
      <c r="B1674" s="108" t="s">
        <v>215</v>
      </c>
      <c r="C1674" s="108" t="s">
        <v>606</v>
      </c>
      <c r="D1674" s="123">
        <v>34851</v>
      </c>
      <c r="E1674" s="116" t="s">
        <v>607</v>
      </c>
      <c r="F1674" s="120" t="s">
        <v>1362</v>
      </c>
      <c r="G1674" s="120" t="s">
        <v>359</v>
      </c>
      <c r="H1674" s="108" t="s">
        <v>370</v>
      </c>
      <c r="I1674" s="108" t="s">
        <v>192</v>
      </c>
      <c r="J1674" s="120" t="s">
        <v>608</v>
      </c>
      <c r="K1674" s="108" t="s">
        <v>370</v>
      </c>
      <c r="L1674" s="108" t="s">
        <v>192</v>
      </c>
      <c r="M1674" s="120" t="s">
        <v>609</v>
      </c>
      <c r="N1674" s="108" t="s">
        <v>340</v>
      </c>
      <c r="O1674" s="108" t="s">
        <v>192</v>
      </c>
      <c r="P1674" s="120" t="s">
        <v>610</v>
      </c>
      <c r="Q1674" s="108" t="s">
        <v>340</v>
      </c>
      <c r="R1674" s="108" t="s">
        <v>192</v>
      </c>
      <c r="S1674" s="120" t="s">
        <v>341</v>
      </c>
      <c r="T1674" s="108" t="s">
        <v>340</v>
      </c>
      <c r="U1674" s="108" t="s">
        <v>192</v>
      </c>
      <c r="V1674" s="120" t="s">
        <v>341</v>
      </c>
      <c r="W1674" s="108" t="s">
        <v>340</v>
      </c>
      <c r="X1674" s="108" t="s">
        <v>192</v>
      </c>
      <c r="Y1674" s="120" t="s">
        <v>341</v>
      </c>
      <c r="AB1674" s="120"/>
      <c r="AE1674" s="120"/>
    </row>
    <row r="1675" spans="1:52" s="108" customFormat="1" x14ac:dyDescent="0.2">
      <c r="A1675" s="108" t="s">
        <v>345</v>
      </c>
      <c r="B1675" s="108" t="s">
        <v>434</v>
      </c>
      <c r="C1675" s="108" t="s">
        <v>2978</v>
      </c>
      <c r="D1675" s="123">
        <v>36952</v>
      </c>
      <c r="E1675" s="109" t="s">
        <v>172</v>
      </c>
      <c r="F1675" s="120" t="s">
        <v>173</v>
      </c>
      <c r="G1675" s="120" t="s">
        <v>796</v>
      </c>
      <c r="H1675" s="108" t="s">
        <v>419</v>
      </c>
      <c r="I1675" s="108" t="s">
        <v>434</v>
      </c>
      <c r="J1675" s="120" t="s">
        <v>364</v>
      </c>
      <c r="M1675" s="120"/>
      <c r="P1675" s="120"/>
      <c r="S1675" s="120"/>
      <c r="V1675" s="120"/>
      <c r="Y1675" s="120"/>
      <c r="AB1675" s="120"/>
      <c r="AE1675" s="120"/>
    </row>
    <row r="1676" spans="1:52" s="108" customFormat="1" x14ac:dyDescent="0.2">
      <c r="A1676" s="108" t="s">
        <v>345</v>
      </c>
      <c r="B1676" s="108" t="s">
        <v>93</v>
      </c>
      <c r="C1676" s="108" t="s">
        <v>2756</v>
      </c>
      <c r="D1676" s="123">
        <v>35047</v>
      </c>
      <c r="E1676" s="116" t="s">
        <v>391</v>
      </c>
      <c r="F1676" s="120" t="s">
        <v>415</v>
      </c>
      <c r="G1676" s="120" t="s">
        <v>790</v>
      </c>
      <c r="H1676" s="108" t="s">
        <v>351</v>
      </c>
      <c r="I1676" s="108" t="s">
        <v>583</v>
      </c>
      <c r="J1676" s="120" t="s">
        <v>355</v>
      </c>
      <c r="K1676" s="108" t="s">
        <v>351</v>
      </c>
      <c r="L1676" s="108" t="s">
        <v>583</v>
      </c>
      <c r="M1676" s="120" t="s">
        <v>2298</v>
      </c>
      <c r="N1676" s="108" t="s">
        <v>367</v>
      </c>
      <c r="O1676" s="108" t="s">
        <v>177</v>
      </c>
      <c r="P1676" s="120" t="s">
        <v>382</v>
      </c>
      <c r="Q1676" s="108" t="s">
        <v>340</v>
      </c>
      <c r="R1676" s="108" t="s">
        <v>177</v>
      </c>
      <c r="S1676" s="120" t="s">
        <v>341</v>
      </c>
      <c r="T1676" s="108" t="s">
        <v>419</v>
      </c>
      <c r="U1676" s="108" t="s">
        <v>177</v>
      </c>
      <c r="V1676" s="120" t="s">
        <v>1246</v>
      </c>
      <c r="W1676" s="108" t="s">
        <v>340</v>
      </c>
      <c r="X1676" s="108" t="s">
        <v>177</v>
      </c>
      <c r="Y1676" s="120" t="s">
        <v>341</v>
      </c>
      <c r="AB1676" s="120"/>
      <c r="AE1676" s="120"/>
    </row>
    <row r="1677" spans="1:52" s="108" customFormat="1" ht="12.75" customHeight="1" x14ac:dyDescent="0.2">
      <c r="C1677" s="108" t="s">
        <v>5269</v>
      </c>
      <c r="D1677" s="123">
        <v>37112</v>
      </c>
      <c r="E1677" s="109" t="s">
        <v>89</v>
      </c>
      <c r="F1677" s="109" t="s">
        <v>188</v>
      </c>
      <c r="G1677" s="120"/>
      <c r="I1677" s="116"/>
      <c r="J1677" s="120"/>
      <c r="K1677" s="108" t="s">
        <v>103</v>
      </c>
      <c r="L1677" s="116" t="s">
        <v>242</v>
      </c>
      <c r="M1677" s="120" t="s">
        <v>3573</v>
      </c>
      <c r="O1677" s="116"/>
      <c r="P1677" s="120"/>
      <c r="R1677" s="116"/>
      <c r="S1677" s="120"/>
      <c r="U1677" s="116"/>
      <c r="V1677" s="120"/>
      <c r="X1677" s="116"/>
      <c r="Y1677" s="120"/>
      <c r="AA1677" s="116"/>
      <c r="AB1677" s="120"/>
      <c r="AD1677" s="116"/>
      <c r="AE1677" s="120"/>
      <c r="AG1677" s="116"/>
      <c r="AH1677" s="120"/>
      <c r="AJ1677" s="116"/>
      <c r="AK1677" s="120"/>
      <c r="AM1677" s="116"/>
      <c r="AN1677" s="120"/>
    </row>
    <row r="1678" spans="1:52" s="108" customFormat="1" x14ac:dyDescent="0.2">
      <c r="A1678" s="108" t="s">
        <v>127</v>
      </c>
      <c r="B1678" s="108" t="s">
        <v>118</v>
      </c>
      <c r="C1678" s="108" t="s">
        <v>2922</v>
      </c>
      <c r="D1678" s="123">
        <v>36457</v>
      </c>
      <c r="E1678" s="116" t="s">
        <v>553</v>
      </c>
      <c r="F1678" s="120" t="s">
        <v>283</v>
      </c>
      <c r="G1678" s="120"/>
      <c r="H1678" s="108" t="s">
        <v>127</v>
      </c>
      <c r="I1678" s="108" t="s">
        <v>118</v>
      </c>
      <c r="J1678" s="120"/>
      <c r="K1678" s="108" t="s">
        <v>127</v>
      </c>
      <c r="L1678" s="108" t="s">
        <v>118</v>
      </c>
      <c r="M1678" s="120"/>
      <c r="N1678" s="108" t="s">
        <v>127</v>
      </c>
      <c r="O1678" s="108" t="s">
        <v>118</v>
      </c>
      <c r="P1678" s="120"/>
      <c r="Q1678" s="108" t="s">
        <v>127</v>
      </c>
      <c r="R1678" s="108" t="s">
        <v>118</v>
      </c>
      <c r="S1678" s="120"/>
      <c r="V1678" s="120"/>
      <c r="Y1678" s="120"/>
      <c r="AB1678" s="120"/>
      <c r="AE1678" s="120"/>
    </row>
    <row r="1679" spans="1:52" s="108" customFormat="1" x14ac:dyDescent="0.2">
      <c r="A1679" s="108" t="s">
        <v>315</v>
      </c>
      <c r="B1679" s="108" t="s">
        <v>185</v>
      </c>
      <c r="C1679" s="108" t="s">
        <v>5270</v>
      </c>
      <c r="D1679" s="123">
        <v>37364</v>
      </c>
      <c r="E1679" s="109" t="s">
        <v>4449</v>
      </c>
      <c r="F1679" s="120"/>
      <c r="G1679" s="120" t="s">
        <v>241</v>
      </c>
      <c r="J1679" s="120"/>
      <c r="M1679" s="120"/>
      <c r="P1679" s="120"/>
      <c r="S1679" s="120"/>
      <c r="V1679" s="120"/>
      <c r="Y1679" s="120"/>
      <c r="AB1679" s="120"/>
      <c r="AE1679" s="120"/>
    </row>
    <row r="1680" spans="1:52" s="108" customFormat="1" x14ac:dyDescent="0.2">
      <c r="A1680" s="100" t="s">
        <v>80</v>
      </c>
      <c r="B1680" s="100" t="s">
        <v>434</v>
      </c>
      <c r="C1680" t="s">
        <v>1729</v>
      </c>
      <c r="D1680" s="40">
        <v>32180</v>
      </c>
      <c r="E1680" s="36" t="s">
        <v>1730</v>
      </c>
      <c r="F1680" s="36" t="s">
        <v>5271</v>
      </c>
      <c r="G1680" s="120"/>
      <c r="H1680" s="100" t="s">
        <v>80</v>
      </c>
      <c r="I1680" s="129" t="s">
        <v>434</v>
      </c>
      <c r="J1680" s="36"/>
      <c r="K1680" s="100" t="s">
        <v>80</v>
      </c>
      <c r="L1680" s="129" t="s">
        <v>434</v>
      </c>
      <c r="M1680" s="36"/>
      <c r="N1680" s="100" t="s">
        <v>80</v>
      </c>
      <c r="O1680" s="129" t="s">
        <v>434</v>
      </c>
      <c r="P1680" s="36"/>
      <c r="Q1680" s="100" t="s">
        <v>80</v>
      </c>
      <c r="R1680" s="129" t="s">
        <v>434</v>
      </c>
      <c r="S1680" s="36"/>
      <c r="T1680" s="100" t="s">
        <v>80</v>
      </c>
      <c r="U1680" s="129" t="s">
        <v>118</v>
      </c>
      <c r="V1680" s="36"/>
      <c r="W1680" s="100" t="s">
        <v>80</v>
      </c>
      <c r="X1680" s="129" t="s">
        <v>118</v>
      </c>
      <c r="Y1680" s="36"/>
      <c r="Z1680" s="100" t="s">
        <v>80</v>
      </c>
      <c r="AA1680" s="129" t="s">
        <v>118</v>
      </c>
      <c r="AB1680" s="36"/>
      <c r="AC1680" s="100" t="s">
        <v>80</v>
      </c>
      <c r="AD1680" s="129" t="s">
        <v>118</v>
      </c>
      <c r="AE1680" s="36"/>
      <c r="AF1680" s="100" t="s">
        <v>80</v>
      </c>
      <c r="AG1680" s="129" t="s">
        <v>118</v>
      </c>
      <c r="AH1680" s="36"/>
      <c r="AI1680" s="100" t="s">
        <v>80</v>
      </c>
      <c r="AJ1680" s="129" t="s">
        <v>118</v>
      </c>
      <c r="AK1680" s="36"/>
      <c r="AL1680" s="100" t="s">
        <v>80</v>
      </c>
      <c r="AM1680" s="129" t="s">
        <v>118</v>
      </c>
      <c r="AN1680" s="36"/>
      <c r="AO1680" t="s">
        <v>80</v>
      </c>
      <c r="AP1680" s="36" t="s">
        <v>118</v>
      </c>
      <c r="AQ1680" s="36"/>
      <c r="AR1680" t="s">
        <v>80</v>
      </c>
      <c r="AS1680" s="36" t="s">
        <v>118</v>
      </c>
      <c r="AT1680" s="36"/>
      <c r="AU1680" t="s">
        <v>80</v>
      </c>
      <c r="AV1680" s="36" t="s">
        <v>118</v>
      </c>
      <c r="AW1680" s="36"/>
      <c r="AX1680" t="s">
        <v>80</v>
      </c>
      <c r="AY1680" s="36" t="s">
        <v>118</v>
      </c>
      <c r="AZ1680" s="36" t="s">
        <v>1733</v>
      </c>
    </row>
    <row r="1681" spans="1:76" s="108" customFormat="1" ht="12.75" customHeight="1" x14ac:dyDescent="0.2">
      <c r="A1681" s="108" t="s">
        <v>340</v>
      </c>
      <c r="B1681" s="108" t="s">
        <v>330</v>
      </c>
      <c r="C1681" s="108" t="s">
        <v>5272</v>
      </c>
      <c r="D1681" s="123">
        <v>36723</v>
      </c>
      <c r="E1681" s="109" t="s">
        <v>172</v>
      </c>
      <c r="F1681" s="120"/>
      <c r="G1681" s="120" t="s">
        <v>1097</v>
      </c>
      <c r="J1681" s="120"/>
      <c r="M1681" s="120"/>
      <c r="P1681" s="120"/>
      <c r="S1681" s="120"/>
      <c r="V1681" s="120"/>
      <c r="Y1681" s="120"/>
      <c r="AB1681" s="120"/>
      <c r="AE1681" s="120"/>
    </row>
    <row r="1682" spans="1:76" s="108" customFormat="1" x14ac:dyDescent="0.2">
      <c r="A1682" s="108" t="s">
        <v>274</v>
      </c>
      <c r="B1682" s="108" t="s">
        <v>252</v>
      </c>
      <c r="C1682" s="108" t="s">
        <v>1769</v>
      </c>
      <c r="D1682" s="123">
        <v>34411</v>
      </c>
      <c r="E1682" s="109" t="s">
        <v>1770</v>
      </c>
      <c r="F1682" s="108" t="s">
        <v>5273</v>
      </c>
      <c r="G1682" s="120" t="s">
        <v>228</v>
      </c>
      <c r="H1682" s="108" t="s">
        <v>522</v>
      </c>
      <c r="I1682" s="108" t="s">
        <v>252</v>
      </c>
      <c r="J1682" s="109" t="s">
        <v>223</v>
      </c>
      <c r="K1682" s="108" t="s">
        <v>274</v>
      </c>
      <c r="L1682" s="108" t="s">
        <v>252</v>
      </c>
      <c r="M1682" s="109" t="s">
        <v>228</v>
      </c>
      <c r="N1682" s="108" t="s">
        <v>274</v>
      </c>
      <c r="O1682" s="108" t="s">
        <v>252</v>
      </c>
      <c r="P1682" s="109" t="s">
        <v>228</v>
      </c>
      <c r="S1682" s="109"/>
      <c r="V1682" s="109"/>
      <c r="W1682" s="108" t="s">
        <v>522</v>
      </c>
      <c r="X1682" s="108" t="s">
        <v>252</v>
      </c>
      <c r="Y1682" s="109" t="s">
        <v>1772</v>
      </c>
      <c r="Z1682" s="108" t="s">
        <v>274</v>
      </c>
      <c r="AA1682" s="108" t="s">
        <v>252</v>
      </c>
      <c r="AB1682" s="109" t="s">
        <v>234</v>
      </c>
      <c r="AC1682" s="108" t="s">
        <v>274</v>
      </c>
      <c r="AD1682" s="108" t="s">
        <v>252</v>
      </c>
      <c r="AE1682" s="109" t="s">
        <v>259</v>
      </c>
      <c r="AF1682" s="108" t="s">
        <v>274</v>
      </c>
      <c r="AG1682" s="108" t="s">
        <v>252</v>
      </c>
      <c r="AH1682" s="109" t="s">
        <v>228</v>
      </c>
      <c r="BB1682" s="116"/>
      <c r="BC1682" s="120"/>
      <c r="BE1682" s="116"/>
      <c r="BF1682" s="120"/>
      <c r="BH1682" s="116"/>
      <c r="BI1682" s="120"/>
      <c r="BK1682" s="116"/>
      <c r="BL1682" s="120"/>
      <c r="BN1682" s="116"/>
      <c r="BO1682" s="120"/>
      <c r="BR1682" s="120"/>
      <c r="BS1682" s="116"/>
      <c r="BT1682" s="116"/>
      <c r="BU1682" s="116"/>
      <c r="BV1682" s="116"/>
      <c r="BW1682" s="116"/>
      <c r="BX1682" s="116"/>
    </row>
    <row r="1683" spans="1:76" s="108" customFormat="1" x14ac:dyDescent="0.2">
      <c r="A1683" s="108" t="s">
        <v>384</v>
      </c>
      <c r="B1683" s="108" t="s">
        <v>252</v>
      </c>
      <c r="C1683" s="108" t="s">
        <v>5274</v>
      </c>
      <c r="D1683" s="123">
        <v>37938</v>
      </c>
      <c r="E1683" s="109" t="s">
        <v>5275</v>
      </c>
      <c r="F1683" s="120"/>
      <c r="G1683" s="120" t="s">
        <v>389</v>
      </c>
      <c r="J1683" s="120"/>
      <c r="M1683" s="120"/>
      <c r="P1683" s="120"/>
      <c r="S1683" s="120"/>
      <c r="V1683" s="120"/>
      <c r="Y1683" s="120"/>
      <c r="AB1683" s="120"/>
      <c r="AE1683" s="120"/>
    </row>
    <row r="1684" spans="1:76" s="108" customFormat="1" x14ac:dyDescent="0.2">
      <c r="C1684" s="108" t="s">
        <v>2001</v>
      </c>
      <c r="D1684" s="123">
        <v>37550</v>
      </c>
      <c r="E1684" s="109" t="s">
        <v>172</v>
      </c>
      <c r="F1684" s="120" t="s">
        <v>344</v>
      </c>
      <c r="G1684" s="120"/>
      <c r="H1684" s="108" t="s">
        <v>487</v>
      </c>
      <c r="I1684" s="108" t="s">
        <v>396</v>
      </c>
      <c r="J1684" s="120" t="s">
        <v>4580</v>
      </c>
      <c r="M1684" s="120"/>
      <c r="P1684" s="120"/>
      <c r="S1684" s="120"/>
      <c r="V1684" s="120"/>
      <c r="Y1684" s="120"/>
      <c r="AB1684" s="120"/>
      <c r="AE1684" s="120"/>
    </row>
    <row r="1685" spans="1:76" s="108" customFormat="1" x14ac:dyDescent="0.2">
      <c r="A1685" s="108" t="s">
        <v>194</v>
      </c>
      <c r="B1685" s="108" t="s">
        <v>195</v>
      </c>
      <c r="C1685" s="108" t="s">
        <v>197</v>
      </c>
      <c r="D1685" s="123">
        <v>35585</v>
      </c>
      <c r="E1685" s="116" t="s">
        <v>198</v>
      </c>
      <c r="F1685" s="120" t="s">
        <v>199</v>
      </c>
      <c r="G1685" s="120" t="s">
        <v>196</v>
      </c>
      <c r="H1685" s="108" t="s">
        <v>194</v>
      </c>
      <c r="I1685" s="108" t="s">
        <v>195</v>
      </c>
      <c r="J1685" s="120" t="s">
        <v>201</v>
      </c>
      <c r="K1685" s="108" t="s">
        <v>194</v>
      </c>
      <c r="L1685" s="108" t="s">
        <v>195</v>
      </c>
      <c r="M1685" s="120" t="s">
        <v>203</v>
      </c>
      <c r="N1685" s="108" t="s">
        <v>194</v>
      </c>
      <c r="O1685" s="108" t="s">
        <v>195</v>
      </c>
      <c r="P1685" s="120" t="s">
        <v>204</v>
      </c>
      <c r="Q1685" s="108" t="s">
        <v>555</v>
      </c>
      <c r="R1685" s="108" t="s">
        <v>195</v>
      </c>
      <c r="S1685" s="120" t="s">
        <v>205</v>
      </c>
      <c r="T1685" s="108" t="s">
        <v>194</v>
      </c>
      <c r="U1685" s="108" t="s">
        <v>195</v>
      </c>
      <c r="V1685" s="120" t="s">
        <v>266</v>
      </c>
      <c r="Y1685" s="120"/>
      <c r="AB1685" s="120"/>
      <c r="AE1685" s="120"/>
      <c r="BB1685" s="36"/>
      <c r="BC1685" s="36"/>
      <c r="BE1685" s="36"/>
      <c r="BF1685" s="36"/>
      <c r="BH1685" s="36"/>
      <c r="BI1685" s="36"/>
      <c r="BK1685" s="36"/>
      <c r="BL1685" s="36"/>
      <c r="BN1685" s="36"/>
      <c r="BO1685" s="8"/>
      <c r="BR1685" s="8"/>
      <c r="BS1685" s="8"/>
      <c r="BT1685" s="8"/>
      <c r="BU1685" s="8"/>
      <c r="BW1685" s="9"/>
      <c r="BX1685" s="9"/>
    </row>
    <row r="1686" spans="1:76" s="108" customFormat="1" x14ac:dyDescent="0.2">
      <c r="A1686" s="108" t="s">
        <v>212</v>
      </c>
      <c r="B1686" s="108" t="s">
        <v>95</v>
      </c>
      <c r="C1686" s="108" t="s">
        <v>3714</v>
      </c>
      <c r="D1686" s="123">
        <v>36701</v>
      </c>
      <c r="E1686" s="109" t="s">
        <v>98</v>
      </c>
      <c r="F1686" s="109" t="s">
        <v>114</v>
      </c>
      <c r="G1686" s="120" t="s">
        <v>228</v>
      </c>
      <c r="H1686" s="108" t="s">
        <v>531</v>
      </c>
      <c r="I1686" s="116" t="s">
        <v>95</v>
      </c>
      <c r="J1686" s="120" t="s">
        <v>161</v>
      </c>
      <c r="K1686" s="108" t="s">
        <v>258</v>
      </c>
      <c r="L1686" s="116" t="s">
        <v>95</v>
      </c>
      <c r="M1686" s="120" t="s">
        <v>241</v>
      </c>
      <c r="O1686" s="116"/>
      <c r="P1686" s="120"/>
      <c r="R1686" s="116"/>
      <c r="S1686" s="120"/>
      <c r="U1686" s="116"/>
      <c r="V1686" s="120"/>
      <c r="X1686" s="116"/>
      <c r="Y1686" s="120"/>
      <c r="AA1686" s="116"/>
      <c r="AB1686" s="120"/>
      <c r="AD1686" s="116"/>
      <c r="AE1686" s="120"/>
      <c r="AG1686" s="116"/>
      <c r="AH1686" s="120"/>
      <c r="AJ1686" s="116"/>
      <c r="AK1686" s="120"/>
      <c r="AM1686" s="116"/>
      <c r="AN1686" s="120"/>
    </row>
    <row r="1687" spans="1:76" s="108" customFormat="1" x14ac:dyDescent="0.2">
      <c r="A1687" s="108" t="s">
        <v>402</v>
      </c>
      <c r="B1687" s="108" t="s">
        <v>306</v>
      </c>
      <c r="C1687" s="108" t="s">
        <v>2074</v>
      </c>
      <c r="D1687" s="123">
        <v>35702</v>
      </c>
      <c r="E1687" s="116" t="s">
        <v>473</v>
      </c>
      <c r="F1687" s="120" t="s">
        <v>448</v>
      </c>
      <c r="G1687" s="120" t="s">
        <v>393</v>
      </c>
      <c r="H1687" s="108" t="s">
        <v>402</v>
      </c>
      <c r="I1687" s="108" t="s">
        <v>252</v>
      </c>
      <c r="J1687" s="120" t="s">
        <v>164</v>
      </c>
      <c r="K1687" s="108" t="s">
        <v>402</v>
      </c>
      <c r="L1687" s="108" t="s">
        <v>252</v>
      </c>
      <c r="M1687" s="120" t="s">
        <v>141</v>
      </c>
      <c r="N1687" s="108" t="s">
        <v>397</v>
      </c>
      <c r="O1687" s="108" t="s">
        <v>252</v>
      </c>
      <c r="P1687" s="120" t="s">
        <v>412</v>
      </c>
      <c r="Q1687" s="108" t="s">
        <v>384</v>
      </c>
      <c r="R1687" s="108" t="s">
        <v>252</v>
      </c>
      <c r="S1687" s="120" t="s">
        <v>412</v>
      </c>
      <c r="V1687" s="120"/>
      <c r="Y1687" s="120"/>
      <c r="AB1687" s="120"/>
      <c r="AE1687" s="120"/>
    </row>
    <row r="1688" spans="1:76" s="108" customFormat="1" x14ac:dyDescent="0.2">
      <c r="A1688" s="108" t="s">
        <v>103</v>
      </c>
      <c r="B1688" s="108" t="s">
        <v>93</v>
      </c>
      <c r="C1688" s="108" t="s">
        <v>3344</v>
      </c>
      <c r="D1688" s="123">
        <v>35849</v>
      </c>
      <c r="E1688" s="116" t="s">
        <v>553</v>
      </c>
      <c r="F1688" s="120" t="s">
        <v>283</v>
      </c>
      <c r="G1688" s="120" t="s">
        <v>3343</v>
      </c>
      <c r="H1688" s="108" t="s">
        <v>103</v>
      </c>
      <c r="I1688" s="108" t="s">
        <v>93</v>
      </c>
      <c r="J1688" s="120" t="s">
        <v>5276</v>
      </c>
      <c r="K1688" s="108" t="s">
        <v>103</v>
      </c>
      <c r="L1688" s="108" t="s">
        <v>93</v>
      </c>
      <c r="M1688" s="120" t="s">
        <v>3346</v>
      </c>
      <c r="N1688" s="108" t="s">
        <v>103</v>
      </c>
      <c r="O1688" s="108" t="s">
        <v>93</v>
      </c>
      <c r="P1688" s="120" t="s">
        <v>112</v>
      </c>
      <c r="Q1688" s="108" t="s">
        <v>103</v>
      </c>
      <c r="R1688" s="108" t="s">
        <v>93</v>
      </c>
      <c r="S1688" s="120" t="s">
        <v>3347</v>
      </c>
      <c r="V1688" s="120"/>
      <c r="Y1688" s="120"/>
      <c r="AB1688" s="120"/>
      <c r="AE1688" s="120"/>
    </row>
    <row r="1689" spans="1:76" s="108" customFormat="1" x14ac:dyDescent="0.2">
      <c r="A1689" s="108" t="s">
        <v>399</v>
      </c>
      <c r="B1689" s="108" t="s">
        <v>454</v>
      </c>
      <c r="C1689" s="108" t="s">
        <v>3118</v>
      </c>
      <c r="D1689" s="123">
        <v>36672</v>
      </c>
      <c r="E1689" s="109" t="s">
        <v>268</v>
      </c>
      <c r="F1689" s="109" t="s">
        <v>98</v>
      </c>
      <c r="G1689" s="120" t="s">
        <v>141</v>
      </c>
      <c r="H1689" s="108" t="s">
        <v>402</v>
      </c>
      <c r="I1689" s="116" t="s">
        <v>454</v>
      </c>
      <c r="J1689" s="120" t="s">
        <v>164</v>
      </c>
      <c r="K1689" s="108" t="s">
        <v>402</v>
      </c>
      <c r="L1689" s="116" t="s">
        <v>454</v>
      </c>
      <c r="M1689" s="120" t="s">
        <v>164</v>
      </c>
      <c r="O1689" s="116"/>
      <c r="P1689" s="120"/>
      <c r="R1689" s="116"/>
      <c r="S1689" s="120"/>
      <c r="U1689" s="116"/>
      <c r="V1689" s="120"/>
      <c r="X1689" s="116"/>
      <c r="Y1689" s="120"/>
      <c r="AA1689" s="116"/>
      <c r="AB1689" s="120"/>
      <c r="AD1689" s="116"/>
      <c r="AE1689" s="120"/>
      <c r="AG1689" s="116"/>
      <c r="AH1689" s="120"/>
      <c r="AJ1689" s="116"/>
      <c r="AK1689" s="120"/>
      <c r="AM1689" s="116"/>
      <c r="AN1689" s="120"/>
      <c r="BB1689" s="109"/>
      <c r="BC1689" s="109"/>
      <c r="BE1689" s="109"/>
      <c r="BF1689" s="109"/>
      <c r="BH1689" s="109"/>
      <c r="BI1689" s="109"/>
      <c r="BK1689" s="109"/>
      <c r="BL1689" s="109"/>
      <c r="BN1689" s="109"/>
      <c r="BO1689" s="109"/>
      <c r="BQ1689" s="123"/>
      <c r="BR1689" s="109"/>
      <c r="BS1689" s="116"/>
      <c r="BU1689" s="120"/>
      <c r="BV1689" s="116"/>
      <c r="BW1689" s="116"/>
      <c r="BX1689" s="125"/>
    </row>
    <row r="1690" spans="1:76" s="108" customFormat="1" x14ac:dyDescent="0.2">
      <c r="A1690" s="108" t="s">
        <v>397</v>
      </c>
      <c r="B1690" s="108" t="s">
        <v>195</v>
      </c>
      <c r="C1690" s="108" t="s">
        <v>3749</v>
      </c>
      <c r="D1690" s="123">
        <v>37015</v>
      </c>
      <c r="E1690" s="109" t="s">
        <v>172</v>
      </c>
      <c r="F1690" s="120"/>
      <c r="G1690" s="120" t="s">
        <v>398</v>
      </c>
      <c r="H1690" s="108" t="s">
        <v>397</v>
      </c>
      <c r="I1690" s="108" t="s">
        <v>454</v>
      </c>
      <c r="J1690" s="120" t="s">
        <v>398</v>
      </c>
      <c r="M1690" s="120"/>
      <c r="P1690" s="120"/>
      <c r="S1690" s="120"/>
      <c r="V1690" s="120"/>
      <c r="Y1690" s="120"/>
      <c r="AB1690" s="120"/>
      <c r="AE1690" s="120"/>
    </row>
    <row r="1691" spans="1:76" s="108" customFormat="1" x14ac:dyDescent="0.2">
      <c r="A1691" t="s">
        <v>288</v>
      </c>
      <c r="B1691" t="s">
        <v>192</v>
      </c>
      <c r="C1691" s="108" t="s">
        <v>2609</v>
      </c>
      <c r="D1691" s="123">
        <v>34262</v>
      </c>
      <c r="E1691" s="116" t="s">
        <v>585</v>
      </c>
      <c r="F1691" s="120" t="s">
        <v>773</v>
      </c>
      <c r="G1691" s="120" t="s">
        <v>754</v>
      </c>
      <c r="H1691" s="108" t="s">
        <v>575</v>
      </c>
      <c r="I1691" s="108" t="s">
        <v>192</v>
      </c>
      <c r="J1691" s="120" t="s">
        <v>594</v>
      </c>
      <c r="K1691" s="108" t="s">
        <v>575</v>
      </c>
      <c r="L1691" s="108" t="s">
        <v>192</v>
      </c>
      <c r="M1691" s="120" t="s">
        <v>233</v>
      </c>
      <c r="N1691" s="108" t="s">
        <v>575</v>
      </c>
      <c r="O1691" s="108" t="s">
        <v>192</v>
      </c>
      <c r="P1691" s="120" t="s">
        <v>201</v>
      </c>
      <c r="Q1691" s="108" t="s">
        <v>4940</v>
      </c>
      <c r="R1691" s="108" t="s">
        <v>192</v>
      </c>
      <c r="S1691" s="120" t="s">
        <v>233</v>
      </c>
      <c r="T1691" s="108" t="s">
        <v>575</v>
      </c>
      <c r="U1691" s="108" t="s">
        <v>192</v>
      </c>
      <c r="V1691" s="120" t="s">
        <v>233</v>
      </c>
      <c r="W1691" s="108" t="s">
        <v>575</v>
      </c>
      <c r="X1691" s="108" t="s">
        <v>192</v>
      </c>
      <c r="Y1691" s="120" t="s">
        <v>248</v>
      </c>
      <c r="Z1691" s="108" t="s">
        <v>315</v>
      </c>
      <c r="AA1691" s="108" t="s">
        <v>192</v>
      </c>
      <c r="AB1691" s="120" t="s">
        <v>241</v>
      </c>
      <c r="AC1691" s="108" t="s">
        <v>298</v>
      </c>
      <c r="AD1691" s="108" t="s">
        <v>192</v>
      </c>
      <c r="AE1691" s="120" t="s">
        <v>241</v>
      </c>
    </row>
    <row r="1692" spans="1:76" s="108" customFormat="1" x14ac:dyDescent="0.2">
      <c r="A1692" s="108" t="s">
        <v>379</v>
      </c>
      <c r="B1692" s="108" t="s">
        <v>434</v>
      </c>
      <c r="C1692" s="108" t="s">
        <v>5277</v>
      </c>
      <c r="D1692" s="123">
        <v>37737</v>
      </c>
      <c r="E1692" s="109" t="s">
        <v>3181</v>
      </c>
      <c r="F1692" s="120"/>
      <c r="G1692" s="120" t="s">
        <v>1683</v>
      </c>
      <c r="J1692" s="120"/>
      <c r="M1692" s="120"/>
      <c r="P1692" s="120"/>
      <c r="S1692" s="120"/>
      <c r="V1692" s="120"/>
      <c r="Y1692" s="120"/>
      <c r="AB1692" s="120"/>
      <c r="AE1692" s="120"/>
    </row>
    <row r="1693" spans="1:76" s="108" customFormat="1" x14ac:dyDescent="0.2">
      <c r="A1693" s="108" t="s">
        <v>421</v>
      </c>
      <c r="B1693" s="108" t="s">
        <v>215</v>
      </c>
      <c r="C1693" s="108" t="s">
        <v>2073</v>
      </c>
      <c r="D1693" s="123">
        <v>34958</v>
      </c>
      <c r="E1693" s="109" t="s">
        <v>516</v>
      </c>
      <c r="F1693" s="109" t="s">
        <v>448</v>
      </c>
      <c r="G1693" s="120" t="s">
        <v>388</v>
      </c>
      <c r="H1693" s="108" t="s">
        <v>397</v>
      </c>
      <c r="I1693" s="109" t="s">
        <v>215</v>
      </c>
      <c r="J1693" s="109" t="s">
        <v>388</v>
      </c>
      <c r="L1693" s="109"/>
      <c r="M1693" s="109"/>
      <c r="N1693" s="108" t="s">
        <v>397</v>
      </c>
      <c r="O1693" s="109" t="s">
        <v>215</v>
      </c>
      <c r="P1693" s="109" t="s">
        <v>412</v>
      </c>
      <c r="Q1693" s="108" t="s">
        <v>384</v>
      </c>
      <c r="R1693" s="109" t="s">
        <v>556</v>
      </c>
      <c r="S1693" s="109" t="s">
        <v>406</v>
      </c>
      <c r="T1693" s="108" t="s">
        <v>397</v>
      </c>
      <c r="U1693" s="109" t="s">
        <v>556</v>
      </c>
      <c r="V1693" s="109" t="s">
        <v>398</v>
      </c>
      <c r="W1693" s="108" t="s">
        <v>397</v>
      </c>
      <c r="X1693" s="109" t="s">
        <v>432</v>
      </c>
      <c r="Y1693" s="109" t="s">
        <v>398</v>
      </c>
      <c r="Z1693" s="108" t="s">
        <v>397</v>
      </c>
      <c r="AA1693" s="109" t="s">
        <v>432</v>
      </c>
      <c r="AB1693" s="109" t="s">
        <v>412</v>
      </c>
      <c r="AD1693" s="109"/>
      <c r="AE1693" s="109"/>
      <c r="AG1693" s="109"/>
      <c r="AH1693" s="109"/>
      <c r="AJ1693" s="109"/>
      <c r="AK1693" s="109"/>
      <c r="AM1693" s="109"/>
      <c r="AN1693" s="109"/>
      <c r="AP1693" s="109"/>
      <c r="AQ1693" s="109"/>
      <c r="AS1693" s="109"/>
      <c r="AT1693" s="109"/>
      <c r="AV1693" s="109"/>
      <c r="AW1693" s="109"/>
      <c r="AY1693" s="109"/>
      <c r="AZ1693" s="109"/>
    </row>
    <row r="1694" spans="1:76" s="108" customFormat="1" x14ac:dyDescent="0.2">
      <c r="A1694" s="108" t="s">
        <v>298</v>
      </c>
      <c r="B1694" s="108" t="s">
        <v>128</v>
      </c>
      <c r="C1694" s="108" t="s">
        <v>5278</v>
      </c>
      <c r="D1694" s="123">
        <v>37937</v>
      </c>
      <c r="E1694" s="109" t="s">
        <v>5279</v>
      </c>
      <c r="F1694" s="120"/>
      <c r="G1694" s="120" t="s">
        <v>273</v>
      </c>
      <c r="J1694" s="120"/>
      <c r="M1694" s="120"/>
      <c r="P1694" s="120"/>
      <c r="S1694" s="120"/>
      <c r="V1694" s="120"/>
      <c r="Y1694" s="120"/>
      <c r="AB1694" s="120"/>
      <c r="AE1694" s="120"/>
    </row>
    <row r="1695" spans="1:76" s="108" customFormat="1" x14ac:dyDescent="0.2">
      <c r="A1695" s="108" t="s">
        <v>80</v>
      </c>
      <c r="B1695" s="108" t="s">
        <v>123</v>
      </c>
      <c r="C1695" s="120" t="s">
        <v>1597</v>
      </c>
      <c r="D1695" s="123">
        <v>35285</v>
      </c>
      <c r="E1695" s="116" t="s">
        <v>548</v>
      </c>
      <c r="F1695" s="120" t="s">
        <v>607</v>
      </c>
      <c r="G1695" s="120" t="s">
        <v>1446</v>
      </c>
      <c r="H1695" s="108" t="s">
        <v>80</v>
      </c>
      <c r="I1695" s="108" t="s">
        <v>123</v>
      </c>
      <c r="J1695" s="120" t="s">
        <v>2326</v>
      </c>
      <c r="K1695" s="108" t="s">
        <v>80</v>
      </c>
      <c r="L1695" s="108" t="s">
        <v>123</v>
      </c>
      <c r="M1695" s="120" t="s">
        <v>2793</v>
      </c>
      <c r="N1695" s="108" t="s">
        <v>80</v>
      </c>
      <c r="O1695" s="108" t="s">
        <v>583</v>
      </c>
      <c r="P1695" s="120" t="s">
        <v>4697</v>
      </c>
      <c r="S1695" s="120"/>
      <c r="T1695" s="108" t="s">
        <v>80</v>
      </c>
      <c r="U1695" s="108" t="s">
        <v>93</v>
      </c>
      <c r="V1695" s="120" t="s">
        <v>1599</v>
      </c>
      <c r="W1695" s="108" t="s">
        <v>80</v>
      </c>
      <c r="X1695" s="108" t="s">
        <v>93</v>
      </c>
      <c r="Y1695" s="120" t="s">
        <v>1156</v>
      </c>
      <c r="AB1695" s="120"/>
      <c r="AE1695" s="120"/>
    </row>
    <row r="1696" spans="1:76" s="108" customFormat="1" x14ac:dyDescent="0.2">
      <c r="A1696" s="108" t="s">
        <v>397</v>
      </c>
      <c r="B1696" s="108" t="s">
        <v>306</v>
      </c>
      <c r="C1696" s="108" t="s">
        <v>5280</v>
      </c>
      <c r="D1696" s="123">
        <v>37264</v>
      </c>
      <c r="E1696" s="109" t="s">
        <v>506</v>
      </c>
      <c r="F1696" s="120"/>
      <c r="G1696" s="120" t="s">
        <v>412</v>
      </c>
      <c r="J1696" s="120"/>
      <c r="M1696" s="120"/>
      <c r="P1696" s="120"/>
      <c r="S1696" s="120"/>
      <c r="V1696" s="120"/>
      <c r="Y1696" s="120"/>
      <c r="AB1696" s="120"/>
      <c r="AE1696" s="120"/>
    </row>
    <row r="1697" spans="1:76" s="108" customFormat="1" x14ac:dyDescent="0.2">
      <c r="A1697" s="108" t="s">
        <v>2209</v>
      </c>
      <c r="B1697" s="108" t="s">
        <v>242</v>
      </c>
      <c r="C1697" s="108" t="s">
        <v>2306</v>
      </c>
      <c r="D1697" s="123">
        <v>37416</v>
      </c>
      <c r="E1697" s="109" t="s">
        <v>506</v>
      </c>
      <c r="F1697" s="120" t="s">
        <v>294</v>
      </c>
      <c r="G1697" s="120" t="s">
        <v>393</v>
      </c>
      <c r="H1697" s="108" t="s">
        <v>386</v>
      </c>
      <c r="I1697" s="108" t="s">
        <v>242</v>
      </c>
      <c r="J1697" s="120" t="s">
        <v>393</v>
      </c>
      <c r="M1697" s="120"/>
      <c r="P1697" s="120"/>
      <c r="S1697" s="120"/>
      <c r="V1697" s="120"/>
      <c r="Y1697" s="120"/>
      <c r="AB1697" s="120"/>
      <c r="AE1697" s="120"/>
    </row>
    <row r="1698" spans="1:76" s="108" customFormat="1" x14ac:dyDescent="0.2">
      <c r="A1698" s="108" t="s">
        <v>329</v>
      </c>
      <c r="B1698" s="108" t="s">
        <v>81</v>
      </c>
      <c r="C1698" s="108" t="s">
        <v>1221</v>
      </c>
      <c r="D1698" s="123">
        <v>36508</v>
      </c>
      <c r="E1698" s="109" t="s">
        <v>348</v>
      </c>
      <c r="F1698" s="109" t="s">
        <v>348</v>
      </c>
      <c r="G1698" s="120" t="s">
        <v>241</v>
      </c>
      <c r="H1698" s="108" t="s">
        <v>284</v>
      </c>
      <c r="I1698" s="116" t="s">
        <v>81</v>
      </c>
      <c r="J1698" s="120" t="s">
        <v>228</v>
      </c>
      <c r="K1698" s="108" t="s">
        <v>284</v>
      </c>
      <c r="L1698" s="116" t="s">
        <v>81</v>
      </c>
      <c r="M1698" s="120" t="s">
        <v>228</v>
      </c>
      <c r="O1698" s="116"/>
      <c r="P1698" s="120"/>
      <c r="R1698" s="116"/>
      <c r="S1698" s="120"/>
      <c r="U1698" s="116"/>
      <c r="V1698" s="120"/>
      <c r="X1698" s="116"/>
      <c r="Y1698" s="120"/>
      <c r="AA1698" s="116"/>
      <c r="AB1698" s="120"/>
      <c r="AD1698" s="116"/>
      <c r="AE1698" s="120"/>
      <c r="AG1698" s="116"/>
      <c r="AH1698" s="120"/>
      <c r="AJ1698" s="116"/>
      <c r="AK1698" s="120"/>
      <c r="AM1698" s="116"/>
      <c r="AN1698" s="120"/>
    </row>
    <row r="1699" spans="1:76" s="108" customFormat="1" x14ac:dyDescent="0.2">
      <c r="A1699" s="108" t="s">
        <v>386</v>
      </c>
      <c r="B1699" s="108" t="s">
        <v>215</v>
      </c>
      <c r="C1699" s="108" t="s">
        <v>5281</v>
      </c>
      <c r="D1699" s="123">
        <v>37062</v>
      </c>
      <c r="E1699" s="109" t="s">
        <v>1420</v>
      </c>
      <c r="F1699" s="120" t="s">
        <v>5282</v>
      </c>
      <c r="G1699" s="120" t="s">
        <v>167</v>
      </c>
      <c r="H1699" s="108" t="s">
        <v>386</v>
      </c>
      <c r="I1699" s="108" t="s">
        <v>215</v>
      </c>
      <c r="J1699" s="120" t="s">
        <v>167</v>
      </c>
      <c r="K1699" s="108" t="s">
        <v>402</v>
      </c>
      <c r="L1699" s="108" t="s">
        <v>215</v>
      </c>
      <c r="M1699" s="120" t="s">
        <v>167</v>
      </c>
      <c r="N1699" s="108" t="s">
        <v>386</v>
      </c>
      <c r="O1699" s="108" t="s">
        <v>215</v>
      </c>
      <c r="P1699" s="120" t="s">
        <v>141</v>
      </c>
      <c r="S1699" s="120"/>
      <c r="V1699" s="120"/>
      <c r="Y1699" s="120"/>
      <c r="AB1699" s="120"/>
      <c r="AE1699" s="120"/>
    </row>
    <row r="1700" spans="1:76" s="108" customFormat="1" x14ac:dyDescent="0.2">
      <c r="A1700" s="108" t="s">
        <v>258</v>
      </c>
      <c r="B1700" s="108" t="s">
        <v>275</v>
      </c>
      <c r="C1700" s="108" t="s">
        <v>3606</v>
      </c>
      <c r="D1700" s="123">
        <v>34383</v>
      </c>
      <c r="E1700" s="116" t="s">
        <v>391</v>
      </c>
      <c r="F1700" s="120" t="s">
        <v>574</v>
      </c>
      <c r="G1700" s="120" t="s">
        <v>241</v>
      </c>
      <c r="H1700" s="108" t="s">
        <v>258</v>
      </c>
      <c r="I1700" s="108" t="s">
        <v>275</v>
      </c>
      <c r="J1700" s="120" t="s">
        <v>266</v>
      </c>
      <c r="K1700" s="108" t="s">
        <v>226</v>
      </c>
      <c r="L1700" s="108" t="s">
        <v>432</v>
      </c>
      <c r="M1700" s="120" t="s">
        <v>203</v>
      </c>
      <c r="P1700" s="120"/>
      <c r="Q1700" s="108" t="s">
        <v>531</v>
      </c>
      <c r="R1700" s="108" t="s">
        <v>432</v>
      </c>
      <c r="S1700" s="120" t="s">
        <v>519</v>
      </c>
      <c r="T1700" s="108" t="s">
        <v>258</v>
      </c>
      <c r="U1700" s="108" t="s">
        <v>432</v>
      </c>
      <c r="V1700" s="120" t="s">
        <v>241</v>
      </c>
      <c r="W1700" s="108" t="s">
        <v>265</v>
      </c>
      <c r="X1700" s="108" t="s">
        <v>432</v>
      </c>
      <c r="Y1700" s="120" t="s">
        <v>241</v>
      </c>
      <c r="AB1700" s="120"/>
      <c r="AE1700" s="120"/>
    </row>
    <row r="1701" spans="1:76" s="108" customFormat="1" x14ac:dyDescent="0.2">
      <c r="A1701" s="108" t="s">
        <v>397</v>
      </c>
      <c r="B1701" s="108" t="s">
        <v>242</v>
      </c>
      <c r="C1701" s="108" t="s">
        <v>1959</v>
      </c>
      <c r="D1701" s="123">
        <v>35681</v>
      </c>
      <c r="E1701" s="109" t="s">
        <v>473</v>
      </c>
      <c r="F1701" s="120" t="s">
        <v>89</v>
      </c>
      <c r="G1701" s="120" t="s">
        <v>406</v>
      </c>
      <c r="H1701" s="108" t="s">
        <v>386</v>
      </c>
      <c r="I1701" s="116" t="s">
        <v>134</v>
      </c>
      <c r="J1701" s="120" t="s">
        <v>164</v>
      </c>
      <c r="K1701" s="108" t="s">
        <v>402</v>
      </c>
      <c r="L1701" s="116" t="s">
        <v>134</v>
      </c>
      <c r="M1701" s="120" t="s">
        <v>164</v>
      </c>
      <c r="N1701" s="108" t="s">
        <v>386</v>
      </c>
      <c r="O1701" s="108" t="s">
        <v>134</v>
      </c>
      <c r="P1701" s="120" t="s">
        <v>141</v>
      </c>
      <c r="S1701" s="120"/>
      <c r="V1701" s="120"/>
      <c r="Y1701" s="120"/>
      <c r="AB1701" s="120"/>
      <c r="AE1701" s="120"/>
    </row>
    <row r="1702" spans="1:76" s="108" customFormat="1" x14ac:dyDescent="0.2">
      <c r="A1702" s="108" t="s">
        <v>386</v>
      </c>
      <c r="B1702" s="108" t="s">
        <v>583</v>
      </c>
      <c r="C1702" s="108" t="s">
        <v>1828</v>
      </c>
      <c r="D1702" s="123">
        <v>36220</v>
      </c>
      <c r="E1702" s="116" t="s">
        <v>1829</v>
      </c>
      <c r="F1702" s="120" t="s">
        <v>5283</v>
      </c>
      <c r="G1702" s="120" t="s">
        <v>393</v>
      </c>
      <c r="H1702" s="108" t="s">
        <v>397</v>
      </c>
      <c r="I1702" s="108" t="s">
        <v>185</v>
      </c>
      <c r="J1702" s="120" t="s">
        <v>412</v>
      </c>
      <c r="K1702" s="108" t="s">
        <v>397</v>
      </c>
      <c r="L1702" s="108" t="s">
        <v>185</v>
      </c>
      <c r="M1702" s="120" t="s">
        <v>398</v>
      </c>
      <c r="N1702" s="108" t="s">
        <v>386</v>
      </c>
      <c r="O1702" s="108" t="s">
        <v>185</v>
      </c>
      <c r="P1702" s="120" t="s">
        <v>164</v>
      </c>
      <c r="Q1702" s="108" t="s">
        <v>386</v>
      </c>
      <c r="R1702" s="108" t="s">
        <v>185</v>
      </c>
      <c r="S1702" s="120" t="s">
        <v>141</v>
      </c>
      <c r="V1702" s="120"/>
      <c r="Y1702" s="120"/>
      <c r="AB1702" s="120"/>
      <c r="AE1702" s="120"/>
    </row>
    <row r="1703" spans="1:76" s="108" customFormat="1" x14ac:dyDescent="0.2">
      <c r="C1703" s="108" t="s">
        <v>2485</v>
      </c>
      <c r="D1703" s="123">
        <v>35823</v>
      </c>
      <c r="E1703" s="109" t="s">
        <v>482</v>
      </c>
      <c r="F1703" s="120" t="s">
        <v>1079</v>
      </c>
      <c r="G1703" s="120"/>
      <c r="J1703" s="120"/>
      <c r="K1703" s="108" t="s">
        <v>162</v>
      </c>
      <c r="L1703" s="108" t="s">
        <v>95</v>
      </c>
      <c r="M1703" s="120" t="s">
        <v>891</v>
      </c>
      <c r="N1703" s="108" t="s">
        <v>156</v>
      </c>
      <c r="O1703" s="108" t="s">
        <v>95</v>
      </c>
      <c r="P1703" s="120" t="s">
        <v>141</v>
      </c>
      <c r="Q1703" s="108" t="s">
        <v>168</v>
      </c>
      <c r="R1703" s="108" t="s">
        <v>95</v>
      </c>
      <c r="S1703" s="120" t="s">
        <v>183</v>
      </c>
      <c r="V1703" s="120"/>
      <c r="Y1703" s="120"/>
      <c r="AB1703" s="120"/>
      <c r="AE1703" s="120"/>
    </row>
    <row r="1704" spans="1:76" s="108" customFormat="1" x14ac:dyDescent="0.2">
      <c r="A1704" s="108" t="s">
        <v>384</v>
      </c>
      <c r="B1704" s="108" t="s">
        <v>128</v>
      </c>
      <c r="C1704" s="108" t="s">
        <v>3443</v>
      </c>
      <c r="D1704" s="123">
        <v>36269</v>
      </c>
      <c r="E1704" s="116" t="s">
        <v>756</v>
      </c>
      <c r="F1704" s="120" t="s">
        <v>2603</v>
      </c>
      <c r="G1704" s="120" t="s">
        <v>406</v>
      </c>
      <c r="H1704" s="108" t="s">
        <v>384</v>
      </c>
      <c r="I1704" s="108" t="s">
        <v>128</v>
      </c>
      <c r="J1704" s="120" t="s">
        <v>433</v>
      </c>
      <c r="K1704" s="108" t="s">
        <v>421</v>
      </c>
      <c r="L1704" s="108" t="s">
        <v>252</v>
      </c>
      <c r="M1704" s="120" t="s">
        <v>385</v>
      </c>
      <c r="N1704" s="108" t="s">
        <v>421</v>
      </c>
      <c r="O1704" s="108" t="s">
        <v>252</v>
      </c>
      <c r="P1704" s="120" t="s">
        <v>433</v>
      </c>
      <c r="Q1704" s="108" t="s">
        <v>397</v>
      </c>
      <c r="R1704" s="108" t="s">
        <v>252</v>
      </c>
      <c r="S1704" s="120" t="s">
        <v>398</v>
      </c>
      <c r="V1704" s="120"/>
      <c r="Y1704" s="120"/>
      <c r="AB1704" s="120"/>
      <c r="AE1704" s="120"/>
    </row>
    <row r="1705" spans="1:76" s="108" customFormat="1" x14ac:dyDescent="0.2">
      <c r="A1705" s="108" t="s">
        <v>445</v>
      </c>
      <c r="B1705" s="108" t="s">
        <v>252</v>
      </c>
      <c r="C1705" s="108" t="s">
        <v>1294</v>
      </c>
      <c r="D1705" s="123">
        <v>36011</v>
      </c>
      <c r="E1705" s="109" t="s">
        <v>89</v>
      </c>
      <c r="F1705" s="120" t="s">
        <v>187</v>
      </c>
      <c r="G1705" s="120"/>
      <c r="H1705" s="108" t="s">
        <v>445</v>
      </c>
      <c r="I1705" s="108" t="s">
        <v>252</v>
      </c>
      <c r="J1705" s="120"/>
      <c r="K1705" s="108" t="s">
        <v>445</v>
      </c>
      <c r="L1705" s="108" t="s">
        <v>252</v>
      </c>
      <c r="M1705" s="120"/>
      <c r="N1705" s="108" t="s">
        <v>445</v>
      </c>
      <c r="O1705" s="108" t="s">
        <v>252</v>
      </c>
      <c r="P1705" s="120"/>
      <c r="S1705" s="120"/>
      <c r="V1705" s="120"/>
      <c r="Y1705" s="120"/>
      <c r="AB1705" s="120"/>
      <c r="AE1705" s="120"/>
    </row>
    <row r="1706" spans="1:76" s="108" customFormat="1" x14ac:dyDescent="0.2">
      <c r="A1706" s="108" t="s">
        <v>399</v>
      </c>
      <c r="B1706" s="108" t="s">
        <v>207</v>
      </c>
      <c r="C1706" s="108" t="s">
        <v>5284</v>
      </c>
      <c r="D1706" s="123">
        <v>37265</v>
      </c>
      <c r="E1706" s="109" t="s">
        <v>3181</v>
      </c>
      <c r="F1706" s="120"/>
      <c r="G1706" s="120" t="s">
        <v>141</v>
      </c>
      <c r="J1706" s="120"/>
      <c r="M1706" s="120"/>
      <c r="P1706" s="120"/>
      <c r="S1706" s="120"/>
      <c r="V1706" s="120"/>
      <c r="Y1706" s="120"/>
      <c r="AB1706" s="120"/>
      <c r="AE1706" s="120"/>
    </row>
    <row r="1707" spans="1:76" s="108" customFormat="1" x14ac:dyDescent="0.2">
      <c r="A1707" s="120" t="s">
        <v>162</v>
      </c>
      <c r="B1707" s="120" t="s">
        <v>215</v>
      </c>
      <c r="C1707" s="108" t="s">
        <v>2355</v>
      </c>
      <c r="D1707" s="123">
        <v>36689</v>
      </c>
      <c r="E1707" s="109" t="s">
        <v>173</v>
      </c>
      <c r="F1707" s="120" t="s">
        <v>506</v>
      </c>
      <c r="G1707" s="120" t="s">
        <v>511</v>
      </c>
      <c r="H1707" s="108" t="s">
        <v>162</v>
      </c>
      <c r="I1707" s="108" t="s">
        <v>215</v>
      </c>
      <c r="J1707" s="120" t="s">
        <v>161</v>
      </c>
      <c r="M1707" s="120"/>
      <c r="P1707" s="120"/>
      <c r="S1707" s="120"/>
      <c r="V1707" s="120"/>
      <c r="Y1707" s="120"/>
      <c r="AB1707" s="120"/>
      <c r="AE1707" s="120"/>
    </row>
    <row r="1708" spans="1:76" s="108" customFormat="1" x14ac:dyDescent="0.2">
      <c r="A1708" s="108" t="s">
        <v>156</v>
      </c>
      <c r="B1708" s="108" t="s">
        <v>227</v>
      </c>
      <c r="C1708" s="108" t="s">
        <v>2121</v>
      </c>
      <c r="D1708" s="123">
        <v>36887</v>
      </c>
      <c r="E1708" s="109" t="s">
        <v>268</v>
      </c>
      <c r="F1708" s="109" t="s">
        <v>114</v>
      </c>
      <c r="G1708" s="120" t="s">
        <v>393</v>
      </c>
      <c r="H1708" s="108" t="s">
        <v>162</v>
      </c>
      <c r="I1708" s="116" t="s">
        <v>227</v>
      </c>
      <c r="J1708" s="120" t="s">
        <v>163</v>
      </c>
      <c r="K1708" s="108" t="s">
        <v>168</v>
      </c>
      <c r="L1708" s="116" t="s">
        <v>227</v>
      </c>
      <c r="M1708" s="120" t="s">
        <v>183</v>
      </c>
      <c r="O1708" s="116"/>
      <c r="P1708" s="120"/>
      <c r="R1708" s="116"/>
      <c r="S1708" s="120"/>
      <c r="U1708" s="116"/>
      <c r="V1708" s="120"/>
      <c r="X1708" s="116"/>
      <c r="Y1708" s="120"/>
      <c r="AA1708" s="116"/>
      <c r="AB1708" s="120"/>
      <c r="AD1708" s="116"/>
      <c r="AE1708" s="120"/>
      <c r="AG1708" s="116"/>
      <c r="AH1708" s="120"/>
      <c r="AJ1708" s="116"/>
      <c r="AK1708" s="120"/>
      <c r="AM1708" s="116"/>
      <c r="AN1708" s="120"/>
    </row>
    <row r="1709" spans="1:76" s="108" customFormat="1" x14ac:dyDescent="0.2">
      <c r="A1709" s="108" t="s">
        <v>212</v>
      </c>
      <c r="B1709" s="108" t="s">
        <v>261</v>
      </c>
      <c r="C1709" s="108" t="s">
        <v>2955</v>
      </c>
      <c r="D1709" s="123">
        <v>36007</v>
      </c>
      <c r="E1709" s="109" t="s">
        <v>2956</v>
      </c>
      <c r="F1709" s="120" t="s">
        <v>191</v>
      </c>
      <c r="G1709" s="120" t="s">
        <v>266</v>
      </c>
      <c r="H1709" s="108" t="s">
        <v>202</v>
      </c>
      <c r="I1709" s="108" t="s">
        <v>93</v>
      </c>
      <c r="J1709" s="120" t="s">
        <v>241</v>
      </c>
      <c r="K1709" s="108" t="s">
        <v>226</v>
      </c>
      <c r="L1709" s="108" t="s">
        <v>93</v>
      </c>
      <c r="M1709" s="120" t="s">
        <v>203</v>
      </c>
      <c r="N1709" s="108" t="s">
        <v>226</v>
      </c>
      <c r="O1709" s="108" t="s">
        <v>93</v>
      </c>
      <c r="P1709" s="120" t="s">
        <v>273</v>
      </c>
      <c r="S1709" s="120"/>
      <c r="V1709" s="120"/>
      <c r="Y1709" s="120"/>
      <c r="AB1709" s="120"/>
      <c r="AE1709" s="120"/>
    </row>
    <row r="1710" spans="1:76" s="108" customFormat="1" x14ac:dyDescent="0.2">
      <c r="A1710" s="108" t="s">
        <v>298</v>
      </c>
      <c r="B1710" s="108" t="s">
        <v>105</v>
      </c>
      <c r="C1710" s="108" t="s">
        <v>1530</v>
      </c>
      <c r="D1710" s="123">
        <v>35193</v>
      </c>
      <c r="E1710" s="116" t="s">
        <v>362</v>
      </c>
      <c r="F1710" s="120" t="s">
        <v>554</v>
      </c>
      <c r="G1710" s="120" t="s">
        <v>273</v>
      </c>
      <c r="H1710" s="108" t="s">
        <v>315</v>
      </c>
      <c r="I1710" s="108" t="s">
        <v>105</v>
      </c>
      <c r="J1710" s="120" t="s">
        <v>339</v>
      </c>
      <c r="K1710" s="108" t="s">
        <v>298</v>
      </c>
      <c r="L1710" s="108" t="s">
        <v>105</v>
      </c>
      <c r="M1710" s="120" t="s">
        <v>266</v>
      </c>
      <c r="N1710" s="108" t="s">
        <v>315</v>
      </c>
      <c r="O1710" s="108" t="s">
        <v>330</v>
      </c>
      <c r="P1710" s="120" t="s">
        <v>224</v>
      </c>
      <c r="Q1710" s="108" t="s">
        <v>315</v>
      </c>
      <c r="R1710" s="108" t="s">
        <v>207</v>
      </c>
      <c r="S1710" s="120" t="s">
        <v>224</v>
      </c>
      <c r="T1710" s="108" t="s">
        <v>298</v>
      </c>
      <c r="U1710" s="108" t="s">
        <v>207</v>
      </c>
      <c r="V1710" s="120" t="s">
        <v>241</v>
      </c>
      <c r="Y1710" s="120"/>
      <c r="AB1710" s="120"/>
      <c r="AE1710" s="120"/>
    </row>
    <row r="1711" spans="1:76" s="108" customFormat="1" x14ac:dyDescent="0.2">
      <c r="A1711" s="108" t="s">
        <v>376</v>
      </c>
      <c r="B1711" s="108" t="s">
        <v>227</v>
      </c>
      <c r="C1711" s="108" t="s">
        <v>5285</v>
      </c>
      <c r="D1711" s="123">
        <v>37461</v>
      </c>
      <c r="E1711" s="109" t="s">
        <v>4449</v>
      </c>
      <c r="F1711" s="120"/>
      <c r="G1711" s="120" t="s">
        <v>735</v>
      </c>
      <c r="J1711" s="120"/>
      <c r="M1711" s="120"/>
      <c r="P1711" s="120"/>
      <c r="S1711" s="120"/>
      <c r="V1711" s="120"/>
      <c r="Y1711" s="120"/>
      <c r="AB1711" s="120"/>
      <c r="AE1711" s="120"/>
    </row>
    <row r="1712" spans="1:76" s="108" customFormat="1" x14ac:dyDescent="0.2">
      <c r="A1712" s="108" t="s">
        <v>367</v>
      </c>
      <c r="B1712" s="108" t="s">
        <v>123</v>
      </c>
      <c r="C1712" s="108" t="s">
        <v>2516</v>
      </c>
      <c r="D1712" s="123">
        <v>35298</v>
      </c>
      <c r="E1712" s="116" t="s">
        <v>1239</v>
      </c>
      <c r="F1712" s="120" t="s">
        <v>506</v>
      </c>
      <c r="G1712" s="120" t="s">
        <v>804</v>
      </c>
      <c r="H1712" s="108" t="s">
        <v>345</v>
      </c>
      <c r="I1712" s="108" t="s">
        <v>123</v>
      </c>
      <c r="J1712" s="120" t="s">
        <v>346</v>
      </c>
      <c r="K1712" s="108" t="s">
        <v>340</v>
      </c>
      <c r="L1712" s="108" t="s">
        <v>123</v>
      </c>
      <c r="M1712" s="120" t="s">
        <v>341</v>
      </c>
      <c r="P1712" s="120"/>
      <c r="Q1712" s="108" t="s">
        <v>367</v>
      </c>
      <c r="R1712" s="108" t="s">
        <v>123</v>
      </c>
      <c r="S1712" s="120" t="s">
        <v>341</v>
      </c>
      <c r="V1712" s="120"/>
      <c r="Y1712" s="120"/>
      <c r="AB1712" s="120"/>
      <c r="AE1712" s="120"/>
      <c r="BB1712" s="109"/>
      <c r="BC1712" s="109"/>
      <c r="BE1712" s="109"/>
      <c r="BF1712" s="109"/>
      <c r="BH1712" s="109"/>
      <c r="BI1712" s="109"/>
      <c r="BK1712" s="109"/>
      <c r="BL1712" s="109"/>
      <c r="BN1712" s="109"/>
      <c r="BO1712" s="120"/>
      <c r="BR1712" s="120"/>
      <c r="BS1712" s="120"/>
      <c r="BT1712" s="120"/>
      <c r="BU1712" s="120"/>
      <c r="BW1712" s="116"/>
      <c r="BX1712" s="116"/>
    </row>
    <row r="1713" spans="1:76" s="108" customFormat="1" x14ac:dyDescent="0.2">
      <c r="C1713" s="108" t="s">
        <v>3285</v>
      </c>
      <c r="D1713" s="123">
        <v>36840</v>
      </c>
      <c r="E1713" s="109" t="s">
        <v>98</v>
      </c>
      <c r="F1713" s="109" t="s">
        <v>381</v>
      </c>
      <c r="G1713" s="120"/>
      <c r="I1713" s="116"/>
      <c r="J1713" s="120"/>
      <c r="K1713" s="108" t="s">
        <v>258</v>
      </c>
      <c r="L1713" s="116" t="s">
        <v>134</v>
      </c>
      <c r="M1713" s="120" t="s">
        <v>241</v>
      </c>
      <c r="O1713" s="116"/>
      <c r="P1713" s="120"/>
      <c r="R1713" s="116"/>
      <c r="S1713" s="120"/>
      <c r="U1713" s="116"/>
      <c r="V1713" s="120"/>
      <c r="X1713" s="116"/>
      <c r="Y1713" s="120"/>
      <c r="AA1713" s="116"/>
      <c r="AB1713" s="120"/>
      <c r="AD1713" s="116"/>
      <c r="AE1713" s="120"/>
      <c r="AG1713" s="116"/>
      <c r="AH1713" s="120"/>
      <c r="AJ1713" s="116"/>
      <c r="AK1713" s="120"/>
      <c r="AM1713" s="116"/>
      <c r="AN1713" s="120"/>
      <c r="BB1713" s="109"/>
      <c r="BC1713" s="109"/>
      <c r="BE1713" s="109"/>
      <c r="BF1713" s="109"/>
      <c r="BH1713" s="109"/>
      <c r="BI1713" s="109"/>
      <c r="BK1713" s="109"/>
      <c r="BL1713" s="109"/>
      <c r="BN1713" s="109"/>
      <c r="BO1713" s="109"/>
      <c r="BQ1713" s="123"/>
      <c r="BR1713" s="109"/>
      <c r="BS1713" s="116"/>
      <c r="BU1713" s="120"/>
      <c r="BV1713" s="116"/>
      <c r="BW1713" s="116"/>
      <c r="BX1713" s="125"/>
    </row>
    <row r="1714" spans="1:76" s="108" customFormat="1" x14ac:dyDescent="0.2">
      <c r="A1714" s="108" t="s">
        <v>397</v>
      </c>
      <c r="B1714" s="108" t="s">
        <v>140</v>
      </c>
      <c r="C1714" s="108" t="s">
        <v>5286</v>
      </c>
      <c r="D1714" s="123">
        <v>37329</v>
      </c>
      <c r="E1714" s="109" t="s">
        <v>4503</v>
      </c>
      <c r="F1714" s="120"/>
      <c r="G1714" s="120" t="s">
        <v>398</v>
      </c>
      <c r="J1714" s="120"/>
      <c r="M1714" s="120"/>
      <c r="P1714" s="120"/>
      <c r="S1714" s="120"/>
      <c r="V1714" s="120"/>
      <c r="Y1714" s="120"/>
      <c r="AB1714" s="120"/>
      <c r="AE1714" s="120"/>
    </row>
    <row r="1715" spans="1:76" s="108" customFormat="1" x14ac:dyDescent="0.2">
      <c r="A1715" s="108" t="s">
        <v>80</v>
      </c>
      <c r="B1715" s="108" t="s">
        <v>215</v>
      </c>
      <c r="C1715" s="108" t="s">
        <v>1969</v>
      </c>
      <c r="D1715" s="123">
        <v>37167</v>
      </c>
      <c r="E1715" s="109" t="s">
        <v>1272</v>
      </c>
      <c r="F1715" s="109" t="s">
        <v>5287</v>
      </c>
      <c r="G1715" s="120"/>
      <c r="H1715" s="108" t="s">
        <v>80</v>
      </c>
      <c r="I1715" s="116" t="s">
        <v>215</v>
      </c>
      <c r="J1715" s="120"/>
      <c r="K1715" s="108" t="s">
        <v>80</v>
      </c>
      <c r="L1715" s="116" t="s">
        <v>215</v>
      </c>
      <c r="M1715" s="120"/>
      <c r="O1715" s="116"/>
      <c r="P1715" s="120"/>
      <c r="R1715" s="116"/>
      <c r="S1715" s="120"/>
      <c r="U1715" s="116"/>
      <c r="V1715" s="120"/>
      <c r="X1715" s="116"/>
      <c r="Y1715" s="120"/>
      <c r="AA1715" s="116"/>
      <c r="AB1715" s="120"/>
      <c r="AD1715" s="116"/>
      <c r="AE1715" s="120"/>
      <c r="AG1715" s="116"/>
      <c r="AH1715" s="120"/>
      <c r="AJ1715" s="116"/>
      <c r="AK1715" s="120"/>
      <c r="AM1715" s="116"/>
      <c r="AN1715" s="120"/>
    </row>
    <row r="1716" spans="1:76" s="108" customFormat="1" x14ac:dyDescent="0.2">
      <c r="A1716" s="108" t="s">
        <v>340</v>
      </c>
      <c r="B1716" s="108" t="s">
        <v>330</v>
      </c>
      <c r="C1716" s="108" t="s">
        <v>5288</v>
      </c>
      <c r="D1716" s="123">
        <v>37690</v>
      </c>
      <c r="E1716" s="109" t="s">
        <v>4445</v>
      </c>
      <c r="F1716" s="120"/>
      <c r="G1716" s="120" t="s">
        <v>359</v>
      </c>
      <c r="J1716" s="120"/>
      <c r="M1716" s="120"/>
      <c r="P1716" s="120"/>
      <c r="S1716" s="120"/>
      <c r="V1716" s="120"/>
      <c r="Y1716" s="120"/>
      <c r="AB1716" s="120"/>
      <c r="AE1716" s="120"/>
    </row>
    <row r="1717" spans="1:76" s="108" customFormat="1" x14ac:dyDescent="0.2">
      <c r="A1717" s="108" t="s">
        <v>226</v>
      </c>
      <c r="B1717" s="108" t="s">
        <v>396</v>
      </c>
      <c r="C1717" s="108" t="s">
        <v>911</v>
      </c>
      <c r="D1717" s="123">
        <v>37639</v>
      </c>
      <c r="E1717" s="109" t="s">
        <v>295</v>
      </c>
      <c r="F1717" s="120" t="s">
        <v>506</v>
      </c>
      <c r="G1717" s="120" t="s">
        <v>248</v>
      </c>
      <c r="H1717" s="108" t="s">
        <v>905</v>
      </c>
      <c r="I1717" s="108" t="s">
        <v>396</v>
      </c>
      <c r="J1717" s="120" t="s">
        <v>241</v>
      </c>
      <c r="M1717" s="120"/>
      <c r="P1717" s="120"/>
      <c r="S1717" s="120"/>
      <c r="V1717" s="120"/>
      <c r="Y1717" s="120"/>
      <c r="AB1717" s="120"/>
      <c r="AE1717" s="120"/>
    </row>
    <row r="1718" spans="1:76" s="108" customFormat="1" x14ac:dyDescent="0.2">
      <c r="A1718" s="108" t="s">
        <v>202</v>
      </c>
      <c r="B1718" s="108" t="s">
        <v>316</v>
      </c>
      <c r="C1718" s="108" t="s">
        <v>1218</v>
      </c>
      <c r="D1718" s="123">
        <v>36451</v>
      </c>
      <c r="E1718" s="109" t="s">
        <v>172</v>
      </c>
      <c r="F1718" s="120" t="s">
        <v>344</v>
      </c>
      <c r="G1718" s="120" t="s">
        <v>228</v>
      </c>
      <c r="H1718" s="108" t="s">
        <v>202</v>
      </c>
      <c r="I1718" s="108" t="s">
        <v>316</v>
      </c>
      <c r="J1718" s="120" t="s">
        <v>241</v>
      </c>
      <c r="M1718" s="120"/>
      <c r="P1718" s="120"/>
      <c r="S1718" s="120"/>
      <c r="V1718" s="120"/>
      <c r="Y1718" s="120"/>
      <c r="AB1718" s="120"/>
      <c r="AE1718" s="120"/>
    </row>
    <row r="1719" spans="1:76" s="108" customFormat="1" x14ac:dyDescent="0.2">
      <c r="C1719" s="108" t="s">
        <v>1409</v>
      </c>
      <c r="D1719" s="123">
        <v>35477</v>
      </c>
      <c r="E1719" s="109" t="s">
        <v>473</v>
      </c>
      <c r="F1719" s="120" t="s">
        <v>719</v>
      </c>
      <c r="G1719" s="120"/>
      <c r="H1719" s="108" t="s">
        <v>370</v>
      </c>
      <c r="I1719" s="108" t="s">
        <v>306</v>
      </c>
      <c r="J1719" s="120" t="s">
        <v>364</v>
      </c>
      <c r="M1719" s="120"/>
      <c r="P1719" s="120"/>
      <c r="S1719" s="120"/>
      <c r="V1719" s="120"/>
      <c r="Y1719" s="120"/>
      <c r="AB1719" s="120"/>
      <c r="AE1719" s="120"/>
    </row>
    <row r="1720" spans="1:76" s="108" customFormat="1" x14ac:dyDescent="0.2">
      <c r="A1720" t="s">
        <v>402</v>
      </c>
      <c r="B1720" t="s">
        <v>123</v>
      </c>
      <c r="C1720" s="108" t="s">
        <v>5289</v>
      </c>
      <c r="D1720" s="123">
        <v>36630</v>
      </c>
      <c r="E1720" s="116" t="s">
        <v>2576</v>
      </c>
      <c r="F1720" s="116" t="s">
        <v>4314</v>
      </c>
      <c r="G1720" s="120" t="s">
        <v>167</v>
      </c>
      <c r="H1720" s="108" t="s">
        <v>386</v>
      </c>
      <c r="I1720" s="108" t="s">
        <v>123</v>
      </c>
      <c r="J1720" s="120" t="s">
        <v>167</v>
      </c>
      <c r="K1720" s="108" t="s">
        <v>386</v>
      </c>
      <c r="L1720" s="108" t="s">
        <v>123</v>
      </c>
      <c r="M1720" s="120" t="s">
        <v>167</v>
      </c>
      <c r="N1720" s="108" t="s">
        <v>402</v>
      </c>
      <c r="O1720" s="108" t="s">
        <v>123</v>
      </c>
      <c r="P1720" s="120" t="s">
        <v>167</v>
      </c>
      <c r="Q1720" s="108" t="s">
        <v>386</v>
      </c>
      <c r="R1720" s="108" t="s">
        <v>123</v>
      </c>
      <c r="S1720" s="120" t="s">
        <v>393</v>
      </c>
      <c r="V1720" s="120"/>
      <c r="Y1720" s="120"/>
      <c r="AB1720" s="120"/>
      <c r="AE1720" s="120"/>
      <c r="BB1720" s="36"/>
      <c r="BC1720" s="36"/>
      <c r="BE1720" s="36"/>
      <c r="BF1720" s="36"/>
      <c r="BH1720" s="36"/>
      <c r="BI1720" s="36"/>
      <c r="BK1720" s="36"/>
      <c r="BL1720" s="36"/>
      <c r="BN1720" s="36"/>
      <c r="BO1720" s="36"/>
      <c r="BQ1720" s="40"/>
      <c r="BR1720" s="36"/>
      <c r="BS1720" s="9"/>
      <c r="BU1720" s="8"/>
      <c r="BV1720" s="9"/>
      <c r="BW1720" s="9"/>
      <c r="BX1720" s="126"/>
    </row>
    <row r="1721" spans="1:76" s="108" customFormat="1" x14ac:dyDescent="0.2">
      <c r="C1721" s="108" t="s">
        <v>1570</v>
      </c>
      <c r="D1721" s="123">
        <v>34757</v>
      </c>
      <c r="E1721" s="116" t="s">
        <v>405</v>
      </c>
      <c r="F1721" s="120" t="s">
        <v>773</v>
      </c>
      <c r="G1721" s="120"/>
      <c r="H1721" s="108" t="s">
        <v>397</v>
      </c>
      <c r="I1721" s="109" t="s">
        <v>177</v>
      </c>
      <c r="J1721" s="120" t="s">
        <v>412</v>
      </c>
      <c r="K1721" s="108" t="s">
        <v>386</v>
      </c>
      <c r="L1721" s="109" t="s">
        <v>118</v>
      </c>
      <c r="M1721" s="120" t="s">
        <v>141</v>
      </c>
      <c r="N1721" s="108" t="s">
        <v>402</v>
      </c>
      <c r="O1721" s="109" t="s">
        <v>177</v>
      </c>
      <c r="P1721" s="120" t="s">
        <v>393</v>
      </c>
      <c r="Q1721" s="108" t="s">
        <v>402</v>
      </c>
      <c r="R1721" s="108" t="s">
        <v>177</v>
      </c>
      <c r="S1721" s="120" t="s">
        <v>141</v>
      </c>
      <c r="T1721" s="108" t="s">
        <v>399</v>
      </c>
      <c r="U1721" s="108" t="s">
        <v>177</v>
      </c>
      <c r="V1721" s="120" t="s">
        <v>393</v>
      </c>
      <c r="W1721" s="108" t="s">
        <v>399</v>
      </c>
      <c r="X1721" s="108" t="s">
        <v>177</v>
      </c>
      <c r="Y1721" s="120" t="s">
        <v>141</v>
      </c>
      <c r="Z1721" s="108" t="s">
        <v>397</v>
      </c>
      <c r="AA1721" s="108" t="s">
        <v>177</v>
      </c>
      <c r="AB1721" s="120" t="s">
        <v>398</v>
      </c>
      <c r="AC1721" s="108" t="s">
        <v>397</v>
      </c>
      <c r="AD1721" s="108" t="s">
        <v>177</v>
      </c>
      <c r="AE1721" s="120" t="s">
        <v>398</v>
      </c>
    </row>
    <row r="1722" spans="1:76" s="108" customFormat="1" x14ac:dyDescent="0.2">
      <c r="A1722" s="108" t="s">
        <v>133</v>
      </c>
      <c r="B1722" s="108" t="s">
        <v>123</v>
      </c>
      <c r="C1722" s="108" t="s">
        <v>3583</v>
      </c>
      <c r="D1722" s="123">
        <v>34982</v>
      </c>
      <c r="E1722" s="109" t="s">
        <v>516</v>
      </c>
      <c r="F1722" s="109" t="s">
        <v>516</v>
      </c>
      <c r="G1722" s="120"/>
      <c r="H1722" s="108" t="s">
        <v>133</v>
      </c>
      <c r="I1722" s="109" t="s">
        <v>123</v>
      </c>
      <c r="J1722" s="109"/>
      <c r="K1722" s="108" t="s">
        <v>133</v>
      </c>
      <c r="L1722" s="109" t="s">
        <v>123</v>
      </c>
      <c r="M1722" s="109"/>
      <c r="N1722" s="108" t="s">
        <v>133</v>
      </c>
      <c r="O1722" s="109" t="s">
        <v>123</v>
      </c>
      <c r="P1722" s="109"/>
      <c r="Q1722" s="108" t="s">
        <v>133</v>
      </c>
      <c r="R1722" s="109" t="s">
        <v>123</v>
      </c>
      <c r="S1722" s="109"/>
      <c r="U1722" s="109"/>
      <c r="V1722" s="109"/>
      <c r="W1722" s="108" t="s">
        <v>133</v>
      </c>
      <c r="X1722" s="109" t="s">
        <v>123</v>
      </c>
      <c r="Y1722" s="109"/>
      <c r="Z1722" s="108" t="s">
        <v>133</v>
      </c>
      <c r="AA1722" s="109" t="s">
        <v>123</v>
      </c>
      <c r="AB1722" s="109"/>
      <c r="AD1722" s="109"/>
      <c r="AE1722" s="109"/>
      <c r="AG1722" s="109"/>
      <c r="AH1722" s="109"/>
      <c r="AJ1722" s="109"/>
      <c r="AK1722" s="109"/>
      <c r="AM1722" s="109"/>
      <c r="AN1722" s="109"/>
      <c r="AP1722" s="109"/>
      <c r="AQ1722" s="109"/>
      <c r="AS1722" s="109"/>
      <c r="AT1722" s="109"/>
      <c r="AV1722" s="109"/>
      <c r="AW1722" s="109"/>
      <c r="AY1722" s="109"/>
      <c r="AZ1722" s="109"/>
    </row>
    <row r="1723" spans="1:76" s="108" customFormat="1" x14ac:dyDescent="0.2">
      <c r="C1723" s="108" t="s">
        <v>5290</v>
      </c>
      <c r="D1723" s="123">
        <v>34228</v>
      </c>
      <c r="E1723" s="109" t="s">
        <v>724</v>
      </c>
      <c r="F1723" s="108" t="s">
        <v>2534</v>
      </c>
      <c r="G1723" s="120"/>
      <c r="I1723" s="116"/>
      <c r="J1723" s="120"/>
      <c r="K1723" s="108" t="s">
        <v>168</v>
      </c>
      <c r="L1723" s="116" t="s">
        <v>81</v>
      </c>
      <c r="M1723" s="120" t="s">
        <v>183</v>
      </c>
      <c r="N1723" s="108" t="s">
        <v>156</v>
      </c>
      <c r="O1723" s="108" t="s">
        <v>324</v>
      </c>
      <c r="P1723" s="109" t="s">
        <v>167</v>
      </c>
      <c r="Q1723" s="108" t="s">
        <v>156</v>
      </c>
      <c r="R1723" s="108" t="s">
        <v>324</v>
      </c>
      <c r="S1723" s="109" t="s">
        <v>141</v>
      </c>
      <c r="T1723" s="108" t="s">
        <v>162</v>
      </c>
      <c r="U1723" s="108" t="s">
        <v>324</v>
      </c>
      <c r="V1723" s="109" t="s">
        <v>1068</v>
      </c>
      <c r="W1723" s="108" t="s">
        <v>1056</v>
      </c>
      <c r="Y1723" s="109"/>
      <c r="Z1723" s="108" t="s">
        <v>156</v>
      </c>
      <c r="AA1723" s="108" t="s">
        <v>195</v>
      </c>
      <c r="AB1723" s="109" t="s">
        <v>141</v>
      </c>
      <c r="AC1723" s="108" t="s">
        <v>168</v>
      </c>
      <c r="AD1723" s="108" t="s">
        <v>195</v>
      </c>
      <c r="AE1723" s="109" t="s">
        <v>1521</v>
      </c>
      <c r="AF1723" s="108" t="s">
        <v>162</v>
      </c>
      <c r="AG1723" s="108" t="s">
        <v>195</v>
      </c>
      <c r="AH1723" s="109" t="s">
        <v>3264</v>
      </c>
    </row>
    <row r="1724" spans="1:76" s="108" customFormat="1" x14ac:dyDescent="0.2">
      <c r="A1724" s="108" t="s">
        <v>808</v>
      </c>
      <c r="B1724" s="108" t="s">
        <v>81</v>
      </c>
      <c r="C1724" s="108" t="s">
        <v>2174</v>
      </c>
      <c r="D1724" s="123">
        <v>35518</v>
      </c>
      <c r="E1724" s="109" t="s">
        <v>362</v>
      </c>
      <c r="F1724" s="109" t="s">
        <v>490</v>
      </c>
      <c r="G1724" s="120" t="s">
        <v>2168</v>
      </c>
      <c r="H1724" s="108" t="s">
        <v>279</v>
      </c>
      <c r="I1724" s="109" t="s">
        <v>95</v>
      </c>
      <c r="J1724" s="109" t="s">
        <v>767</v>
      </c>
      <c r="K1724" s="108" t="s">
        <v>308</v>
      </c>
      <c r="L1724" s="109" t="s">
        <v>95</v>
      </c>
      <c r="M1724" s="109" t="s">
        <v>234</v>
      </c>
      <c r="N1724" s="108" t="s">
        <v>740</v>
      </c>
      <c r="O1724" s="109" t="s">
        <v>95</v>
      </c>
      <c r="P1724" s="109" t="s">
        <v>2175</v>
      </c>
      <c r="Q1724" s="108" t="s">
        <v>284</v>
      </c>
      <c r="R1724" s="109" t="s">
        <v>95</v>
      </c>
      <c r="S1724" s="109" t="s">
        <v>738</v>
      </c>
      <c r="T1724" s="108" t="s">
        <v>329</v>
      </c>
      <c r="U1724" s="109" t="s">
        <v>95</v>
      </c>
      <c r="V1724" s="109" t="s">
        <v>1082</v>
      </c>
      <c r="W1724" s="108" t="s">
        <v>329</v>
      </c>
      <c r="X1724" s="109" t="s">
        <v>95</v>
      </c>
      <c r="Y1724" s="109" t="s">
        <v>228</v>
      </c>
      <c r="Z1724" s="108" t="s">
        <v>329</v>
      </c>
      <c r="AA1724" s="109" t="s">
        <v>95</v>
      </c>
      <c r="AB1724" s="109" t="s">
        <v>241</v>
      </c>
      <c r="AD1724" s="109"/>
      <c r="AE1724" s="109"/>
      <c r="AG1724" s="109"/>
      <c r="AH1724" s="109"/>
      <c r="AJ1724" s="109"/>
      <c r="AK1724" s="109"/>
      <c r="AM1724" s="109"/>
      <c r="AN1724" s="109"/>
      <c r="AP1724" s="109"/>
      <c r="AQ1724" s="109"/>
      <c r="AS1724" s="109"/>
      <c r="AT1724" s="109"/>
      <c r="AV1724" s="109"/>
      <c r="AW1724" s="109"/>
      <c r="AY1724" s="109"/>
      <c r="AZ1724" s="109"/>
    </row>
    <row r="1725" spans="1:76" s="108" customFormat="1" x14ac:dyDescent="0.2">
      <c r="A1725" s="108" t="s">
        <v>284</v>
      </c>
      <c r="B1725" s="108" t="s">
        <v>454</v>
      </c>
      <c r="C1725" s="108" t="s">
        <v>2140</v>
      </c>
      <c r="D1725" s="123">
        <v>35312</v>
      </c>
      <c r="E1725" s="116" t="s">
        <v>2141</v>
      </c>
      <c r="F1725" s="120" t="s">
        <v>591</v>
      </c>
      <c r="G1725" s="120" t="s">
        <v>734</v>
      </c>
      <c r="H1725" s="108" t="s">
        <v>284</v>
      </c>
      <c r="I1725" s="108" t="s">
        <v>454</v>
      </c>
      <c r="J1725" s="120" t="s">
        <v>592</v>
      </c>
      <c r="K1725" s="108" t="s">
        <v>284</v>
      </c>
      <c r="L1725" s="108" t="s">
        <v>454</v>
      </c>
      <c r="M1725" s="120" t="s">
        <v>1377</v>
      </c>
      <c r="N1725" s="108" t="s">
        <v>308</v>
      </c>
      <c r="O1725" s="108" t="s">
        <v>134</v>
      </c>
      <c r="P1725" s="120" t="s">
        <v>729</v>
      </c>
      <c r="Q1725" s="108" t="s">
        <v>308</v>
      </c>
      <c r="R1725" s="108" t="s">
        <v>134</v>
      </c>
      <c r="S1725" s="120" t="s">
        <v>276</v>
      </c>
      <c r="T1725" s="108" t="s">
        <v>308</v>
      </c>
      <c r="U1725" s="108" t="s">
        <v>134</v>
      </c>
      <c r="V1725" s="120" t="s">
        <v>732</v>
      </c>
      <c r="W1725" s="108" t="s">
        <v>808</v>
      </c>
      <c r="X1725" s="108" t="s">
        <v>134</v>
      </c>
      <c r="Y1725" s="120" t="s">
        <v>613</v>
      </c>
      <c r="AB1725" s="120"/>
      <c r="AE1725" s="120"/>
    </row>
    <row r="1726" spans="1:76" s="108" customFormat="1" x14ac:dyDescent="0.2">
      <c r="A1726" s="108" t="s">
        <v>288</v>
      </c>
      <c r="B1726" s="108" t="s">
        <v>324</v>
      </c>
      <c r="C1726" s="108" t="s">
        <v>570</v>
      </c>
      <c r="D1726" s="123">
        <v>37083</v>
      </c>
      <c r="E1726" s="109" t="s">
        <v>295</v>
      </c>
      <c r="F1726" s="120" t="s">
        <v>5291</v>
      </c>
      <c r="G1726" s="120" t="s">
        <v>196</v>
      </c>
      <c r="H1726" s="108" t="s">
        <v>288</v>
      </c>
      <c r="I1726" s="108" t="s">
        <v>324</v>
      </c>
      <c r="J1726" s="120" t="s">
        <v>233</v>
      </c>
      <c r="M1726" s="120"/>
      <c r="P1726" s="120"/>
      <c r="S1726" s="120"/>
      <c r="V1726" s="120"/>
      <c r="Y1726" s="120"/>
      <c r="AB1726" s="120"/>
      <c r="AE1726" s="120"/>
    </row>
    <row r="1727" spans="1:76" s="108" customFormat="1" x14ac:dyDescent="0.2">
      <c r="A1727" s="108" t="s">
        <v>103</v>
      </c>
      <c r="B1727" s="108" t="s">
        <v>454</v>
      </c>
      <c r="C1727" s="108" t="s">
        <v>465</v>
      </c>
      <c r="D1727" s="123">
        <v>36174</v>
      </c>
      <c r="E1727" s="116" t="s">
        <v>230</v>
      </c>
      <c r="F1727" s="116" t="s">
        <v>230</v>
      </c>
      <c r="G1727" s="120" t="s">
        <v>464</v>
      </c>
      <c r="H1727" s="108" t="s">
        <v>103</v>
      </c>
      <c r="I1727" s="108" t="s">
        <v>454</v>
      </c>
      <c r="J1727" s="120" t="s">
        <v>5292</v>
      </c>
      <c r="K1727" s="108" t="s">
        <v>103</v>
      </c>
      <c r="L1727" s="108" t="s">
        <v>95</v>
      </c>
      <c r="M1727" s="120" t="s">
        <v>468</v>
      </c>
      <c r="N1727" s="108" t="s">
        <v>103</v>
      </c>
      <c r="O1727" s="108" t="s">
        <v>118</v>
      </c>
      <c r="P1727" s="120" t="s">
        <v>469</v>
      </c>
      <c r="Q1727" s="108" t="s">
        <v>103</v>
      </c>
      <c r="R1727" s="108" t="s">
        <v>118</v>
      </c>
      <c r="S1727" s="120" t="s">
        <v>470</v>
      </c>
      <c r="T1727" s="108" t="s">
        <v>103</v>
      </c>
      <c r="U1727" s="108" t="s">
        <v>118</v>
      </c>
      <c r="V1727" s="120" t="s">
        <v>471</v>
      </c>
      <c r="Y1727" s="120"/>
      <c r="AB1727" s="120"/>
      <c r="AE1727" s="120"/>
      <c r="BB1727" s="109"/>
      <c r="BC1727" s="109"/>
      <c r="BE1727" s="109"/>
      <c r="BF1727" s="109"/>
      <c r="BH1727" s="109"/>
      <c r="BI1727" s="109"/>
      <c r="BK1727" s="109"/>
      <c r="BL1727" s="109"/>
      <c r="BN1727" s="109"/>
      <c r="BO1727" s="109"/>
      <c r="BQ1727" s="123"/>
      <c r="BR1727" s="109"/>
      <c r="BS1727" s="116"/>
      <c r="BU1727" s="120"/>
      <c r="BV1727" s="116"/>
      <c r="BW1727" s="116"/>
      <c r="BX1727" s="125"/>
    </row>
    <row r="1728" spans="1:76" s="108" customFormat="1" x14ac:dyDescent="0.2">
      <c r="A1728" s="108" t="s">
        <v>450</v>
      </c>
      <c r="B1728" s="108" t="s">
        <v>556</v>
      </c>
      <c r="C1728" s="108" t="s">
        <v>4015</v>
      </c>
      <c r="D1728" s="123">
        <v>36064</v>
      </c>
      <c r="E1728" s="109" t="s">
        <v>477</v>
      </c>
      <c r="F1728" s="120"/>
      <c r="G1728" s="120"/>
      <c r="J1728" s="120"/>
      <c r="M1728" s="120"/>
      <c r="P1728" s="120"/>
      <c r="S1728" s="120"/>
      <c r="V1728" s="120"/>
      <c r="Y1728" s="120"/>
      <c r="AB1728" s="120"/>
      <c r="AE1728" s="120"/>
    </row>
    <row r="1729" spans="1:76" s="108" customFormat="1" x14ac:dyDescent="0.2">
      <c r="A1729" s="108" t="s">
        <v>80</v>
      </c>
      <c r="B1729" s="108" t="s">
        <v>261</v>
      </c>
      <c r="C1729" s="108" t="s">
        <v>3455</v>
      </c>
      <c r="D1729" s="123">
        <v>35856</v>
      </c>
      <c r="E1729" s="116" t="s">
        <v>1860</v>
      </c>
      <c r="F1729" s="120" t="s">
        <v>5293</v>
      </c>
      <c r="G1729" s="120"/>
      <c r="H1729" s="108" t="s">
        <v>80</v>
      </c>
      <c r="I1729" s="108" t="s">
        <v>261</v>
      </c>
      <c r="J1729" s="120"/>
      <c r="K1729" s="108" t="s">
        <v>80</v>
      </c>
      <c r="L1729" s="108" t="s">
        <v>261</v>
      </c>
      <c r="M1729" s="120"/>
      <c r="N1729" s="108" t="s">
        <v>80</v>
      </c>
      <c r="O1729" s="108" t="s">
        <v>261</v>
      </c>
      <c r="P1729" s="120"/>
      <c r="Q1729" s="108" t="s">
        <v>80</v>
      </c>
      <c r="R1729" s="108" t="s">
        <v>261</v>
      </c>
      <c r="S1729" s="120"/>
      <c r="T1729" s="108" t="s">
        <v>80</v>
      </c>
      <c r="U1729" s="108" t="s">
        <v>261</v>
      </c>
      <c r="V1729" s="120"/>
      <c r="Y1729" s="120"/>
      <c r="AB1729" s="120"/>
      <c r="AE1729" s="120"/>
    </row>
    <row r="1730" spans="1:76" s="108" customFormat="1" x14ac:dyDescent="0.2">
      <c r="A1730" s="108" t="s">
        <v>315</v>
      </c>
      <c r="B1730" s="108" t="s">
        <v>232</v>
      </c>
      <c r="C1730" s="108" t="s">
        <v>4385</v>
      </c>
      <c r="D1730" s="123">
        <v>36439</v>
      </c>
      <c r="E1730" s="109" t="s">
        <v>172</v>
      </c>
      <c r="F1730" s="120"/>
      <c r="G1730" s="120" t="s">
        <v>241</v>
      </c>
      <c r="H1730" s="108" t="s">
        <v>315</v>
      </c>
      <c r="I1730" s="108" t="s">
        <v>232</v>
      </c>
      <c r="J1730" s="120" t="s">
        <v>241</v>
      </c>
      <c r="M1730" s="120"/>
      <c r="P1730" s="120"/>
      <c r="S1730" s="120"/>
      <c r="V1730" s="120"/>
      <c r="Y1730" s="120"/>
      <c r="AB1730" s="120"/>
      <c r="AE1730" s="120"/>
    </row>
    <row r="1731" spans="1:76" s="108" customFormat="1" x14ac:dyDescent="0.2">
      <c r="C1731" s="108" t="s">
        <v>2526</v>
      </c>
      <c r="D1731" s="123">
        <v>34858</v>
      </c>
      <c r="E1731" s="116" t="s">
        <v>136</v>
      </c>
      <c r="F1731" s="120" t="s">
        <v>802</v>
      </c>
      <c r="G1731" s="120"/>
      <c r="H1731" s="108" t="s">
        <v>379</v>
      </c>
      <c r="I1731" s="108" t="s">
        <v>93</v>
      </c>
      <c r="J1731" s="120" t="s">
        <v>341</v>
      </c>
      <c r="K1731" s="108" t="s">
        <v>332</v>
      </c>
      <c r="L1731" s="108" t="s">
        <v>556</v>
      </c>
      <c r="M1731" s="120" t="s">
        <v>798</v>
      </c>
      <c r="N1731" s="108" t="s">
        <v>370</v>
      </c>
      <c r="O1731" s="108" t="s">
        <v>556</v>
      </c>
      <c r="P1731" s="120" t="s">
        <v>798</v>
      </c>
      <c r="Q1731" s="108" t="s">
        <v>340</v>
      </c>
      <c r="R1731" s="108" t="s">
        <v>556</v>
      </c>
      <c r="S1731" s="120" t="s">
        <v>350</v>
      </c>
      <c r="T1731" s="108" t="s">
        <v>370</v>
      </c>
      <c r="U1731" s="108" t="s">
        <v>556</v>
      </c>
      <c r="V1731" s="120" t="s">
        <v>957</v>
      </c>
      <c r="W1731" s="108" t="s">
        <v>340</v>
      </c>
      <c r="X1731" s="108" t="s">
        <v>556</v>
      </c>
      <c r="Y1731" s="120" t="s">
        <v>341</v>
      </c>
      <c r="AB1731" s="120"/>
      <c r="AE1731" s="120"/>
      <c r="BB1731" s="116"/>
      <c r="BC1731" s="120"/>
      <c r="BE1731" s="116"/>
      <c r="BF1731" s="120"/>
      <c r="BH1731" s="116"/>
      <c r="BI1731" s="120"/>
      <c r="BK1731" s="116"/>
      <c r="BL1731" s="120"/>
      <c r="BN1731" s="116"/>
      <c r="BO1731" s="120"/>
      <c r="BR1731" s="120"/>
      <c r="BS1731" s="116"/>
      <c r="BT1731" s="116"/>
      <c r="BU1731" s="116"/>
      <c r="BV1731" s="116"/>
      <c r="BW1731" s="116"/>
      <c r="BX1731" s="116"/>
    </row>
    <row r="1732" spans="1:76" s="108" customFormat="1" x14ac:dyDescent="0.2">
      <c r="A1732" s="108" t="s">
        <v>397</v>
      </c>
      <c r="B1732" s="108" t="s">
        <v>252</v>
      </c>
      <c r="C1732" s="108" t="s">
        <v>5294</v>
      </c>
      <c r="D1732" s="123">
        <v>37328</v>
      </c>
      <c r="E1732" s="109" t="s">
        <v>173</v>
      </c>
      <c r="F1732" s="120"/>
      <c r="G1732" s="120" t="s">
        <v>398</v>
      </c>
      <c r="J1732" s="120"/>
      <c r="M1732" s="120"/>
      <c r="P1732" s="120"/>
      <c r="S1732" s="120"/>
      <c r="V1732" s="120"/>
      <c r="Y1732" s="120"/>
      <c r="AB1732" s="120"/>
      <c r="AE1732" s="120"/>
    </row>
    <row r="1733" spans="1:76" s="108" customFormat="1" x14ac:dyDescent="0.2">
      <c r="C1733" s="108" t="s">
        <v>5295</v>
      </c>
      <c r="D1733" s="123">
        <v>32351</v>
      </c>
      <c r="E1733" s="109" t="s">
        <v>5296</v>
      </c>
      <c r="F1733" s="109" t="s">
        <v>5297</v>
      </c>
      <c r="G1733" s="120"/>
      <c r="I1733" s="129"/>
      <c r="J1733" s="129"/>
      <c r="K1733" s="108" t="s">
        <v>80</v>
      </c>
      <c r="L1733" s="129" t="s">
        <v>324</v>
      </c>
      <c r="M1733" s="129"/>
      <c r="N1733" s="108" t="s">
        <v>80</v>
      </c>
      <c r="O1733" s="129" t="s">
        <v>324</v>
      </c>
      <c r="P1733" s="129"/>
      <c r="Q1733" s="108" t="s">
        <v>80</v>
      </c>
      <c r="R1733" s="129" t="s">
        <v>324</v>
      </c>
      <c r="S1733" s="129"/>
      <c r="T1733" s="108" t="s">
        <v>80</v>
      </c>
      <c r="U1733" s="129" t="s">
        <v>324</v>
      </c>
      <c r="V1733" s="129"/>
      <c r="W1733" s="108" t="s">
        <v>80</v>
      </c>
      <c r="X1733" s="129" t="s">
        <v>324</v>
      </c>
      <c r="Y1733" s="129"/>
      <c r="Z1733" s="108" t="s">
        <v>80</v>
      </c>
      <c r="AA1733" s="129" t="s">
        <v>261</v>
      </c>
      <c r="AB1733" s="129"/>
      <c r="AC1733" s="108" t="s">
        <v>1056</v>
      </c>
      <c r="AD1733" s="129"/>
      <c r="AE1733" s="129"/>
      <c r="AF1733" s="100" t="s">
        <v>80</v>
      </c>
      <c r="AG1733" s="129" t="s">
        <v>261</v>
      </c>
      <c r="AH1733" s="129"/>
      <c r="AI1733" s="100" t="s">
        <v>80</v>
      </c>
      <c r="AJ1733" s="129" t="s">
        <v>261</v>
      </c>
      <c r="AK1733" s="129"/>
      <c r="AL1733" s="100" t="s">
        <v>80</v>
      </c>
      <c r="AM1733" s="129" t="s">
        <v>261</v>
      </c>
      <c r="AN1733" s="129"/>
      <c r="AO1733" s="108" t="s">
        <v>80</v>
      </c>
      <c r="AP1733" s="109" t="s">
        <v>261</v>
      </c>
      <c r="AQ1733" s="109"/>
      <c r="AR1733" s="108" t="s">
        <v>80</v>
      </c>
      <c r="AS1733" s="109" t="s">
        <v>261</v>
      </c>
      <c r="AT1733" s="109"/>
      <c r="AV1733" s="109"/>
      <c r="AW1733" s="109"/>
      <c r="AY1733" s="109"/>
      <c r="AZ1733" s="109"/>
    </row>
    <row r="1734" spans="1:76" s="108" customFormat="1" x14ac:dyDescent="0.2">
      <c r="A1734" s="108" t="s">
        <v>746</v>
      </c>
      <c r="B1734" s="108" t="s">
        <v>242</v>
      </c>
      <c r="C1734" s="108" t="s">
        <v>2047</v>
      </c>
      <c r="D1734" s="123">
        <v>35489</v>
      </c>
      <c r="E1734" s="116" t="s">
        <v>198</v>
      </c>
      <c r="F1734" s="120" t="s">
        <v>150</v>
      </c>
      <c r="G1734" s="120" t="s">
        <v>2046</v>
      </c>
      <c r="H1734" s="108" t="s">
        <v>315</v>
      </c>
      <c r="I1734" s="108" t="s">
        <v>242</v>
      </c>
      <c r="J1734" s="120" t="s">
        <v>339</v>
      </c>
      <c r="K1734" s="108" t="s">
        <v>315</v>
      </c>
      <c r="L1734" s="108" t="s">
        <v>215</v>
      </c>
      <c r="M1734" s="120" t="s">
        <v>273</v>
      </c>
      <c r="N1734" s="108" t="s">
        <v>288</v>
      </c>
      <c r="O1734" s="108" t="s">
        <v>324</v>
      </c>
      <c r="P1734" s="120" t="s">
        <v>291</v>
      </c>
      <c r="Q1734" s="108" t="s">
        <v>288</v>
      </c>
      <c r="R1734" s="108" t="s">
        <v>324</v>
      </c>
      <c r="S1734" s="120" t="s">
        <v>247</v>
      </c>
      <c r="T1734" s="108" t="s">
        <v>298</v>
      </c>
      <c r="U1734" s="108" t="s">
        <v>324</v>
      </c>
      <c r="V1734" s="120" t="s">
        <v>241</v>
      </c>
      <c r="Y1734" s="120"/>
      <c r="AB1734" s="120"/>
      <c r="AE1734" s="120"/>
    </row>
    <row r="1735" spans="1:76" s="108" customFormat="1" x14ac:dyDescent="0.2">
      <c r="A1735" s="108" t="s">
        <v>340</v>
      </c>
      <c r="B1735" s="108" t="s">
        <v>93</v>
      </c>
      <c r="C1735" s="108" t="s">
        <v>1099</v>
      </c>
      <c r="D1735" s="123">
        <v>35336</v>
      </c>
      <c r="E1735" s="116" t="s">
        <v>591</v>
      </c>
      <c r="F1735" s="120" t="s">
        <v>607</v>
      </c>
      <c r="G1735" s="120" t="s">
        <v>359</v>
      </c>
      <c r="H1735" s="108" t="s">
        <v>419</v>
      </c>
      <c r="I1735" s="108" t="s">
        <v>93</v>
      </c>
      <c r="J1735" s="120" t="s">
        <v>346</v>
      </c>
      <c r="K1735" s="108" t="s">
        <v>1089</v>
      </c>
      <c r="L1735" s="108" t="s">
        <v>93</v>
      </c>
      <c r="M1735" s="120" t="s">
        <v>791</v>
      </c>
      <c r="N1735" s="108" t="s">
        <v>419</v>
      </c>
      <c r="O1735" s="108" t="s">
        <v>93</v>
      </c>
      <c r="P1735" s="120" t="s">
        <v>358</v>
      </c>
      <c r="S1735" s="120"/>
      <c r="T1735" s="108" t="s">
        <v>351</v>
      </c>
      <c r="U1735" s="108" t="s">
        <v>118</v>
      </c>
      <c r="V1735" s="120" t="s">
        <v>359</v>
      </c>
      <c r="W1735" s="108" t="s">
        <v>340</v>
      </c>
      <c r="X1735" s="108" t="s">
        <v>118</v>
      </c>
      <c r="Y1735" s="120" t="s">
        <v>346</v>
      </c>
      <c r="AB1735" s="120"/>
      <c r="AE1735" s="120"/>
    </row>
    <row r="1736" spans="1:76" s="108" customFormat="1" x14ac:dyDescent="0.2">
      <c r="A1736" s="108" t="s">
        <v>399</v>
      </c>
      <c r="B1736" s="108" t="s">
        <v>330</v>
      </c>
      <c r="C1736" s="108" t="s">
        <v>2885</v>
      </c>
      <c r="D1736" s="123">
        <v>36132</v>
      </c>
      <c r="E1736" s="109" t="s">
        <v>90</v>
      </c>
      <c r="F1736" s="120" t="s">
        <v>99</v>
      </c>
      <c r="G1736" s="120" t="s">
        <v>141</v>
      </c>
      <c r="H1736" s="108" t="s">
        <v>402</v>
      </c>
      <c r="I1736" s="108" t="s">
        <v>330</v>
      </c>
      <c r="J1736" s="120" t="s">
        <v>164</v>
      </c>
      <c r="K1736" s="108" t="s">
        <v>397</v>
      </c>
      <c r="L1736" s="108" t="s">
        <v>330</v>
      </c>
      <c r="M1736" s="120" t="s">
        <v>398</v>
      </c>
      <c r="N1736" s="108" t="s">
        <v>397</v>
      </c>
      <c r="O1736" s="108" t="s">
        <v>330</v>
      </c>
      <c r="P1736" s="120" t="s">
        <v>398</v>
      </c>
      <c r="S1736" s="120"/>
      <c r="V1736" s="120"/>
      <c r="Y1736" s="120"/>
      <c r="AB1736" s="120"/>
      <c r="AE1736" s="120"/>
    </row>
    <row r="1737" spans="1:76" s="108" customFormat="1" x14ac:dyDescent="0.2">
      <c r="A1737" s="108" t="s">
        <v>238</v>
      </c>
      <c r="B1737" s="108" t="s">
        <v>242</v>
      </c>
      <c r="C1737" s="108" t="s">
        <v>5298</v>
      </c>
      <c r="D1737" s="123">
        <v>37300</v>
      </c>
      <c r="E1737" s="109" t="s">
        <v>4503</v>
      </c>
      <c r="F1737" s="120"/>
      <c r="G1737" s="120" t="s">
        <v>241</v>
      </c>
      <c r="J1737" s="120"/>
      <c r="M1737" s="120"/>
      <c r="P1737" s="120"/>
      <c r="S1737" s="120"/>
      <c r="V1737" s="120"/>
      <c r="Y1737" s="120"/>
      <c r="AB1737" s="120"/>
      <c r="AE1737" s="120"/>
    </row>
    <row r="1738" spans="1:76" s="108" customFormat="1" x14ac:dyDescent="0.2">
      <c r="C1738" s="108" t="s">
        <v>3186</v>
      </c>
      <c r="D1738" s="123">
        <v>35513</v>
      </c>
      <c r="E1738" s="116" t="s">
        <v>230</v>
      </c>
      <c r="F1738" s="120" t="s">
        <v>473</v>
      </c>
      <c r="G1738" s="120"/>
      <c r="H1738" s="108" t="s">
        <v>329</v>
      </c>
      <c r="I1738" s="108" t="s">
        <v>454</v>
      </c>
      <c r="J1738" s="120" t="s">
        <v>224</v>
      </c>
      <c r="K1738" s="108" t="s">
        <v>379</v>
      </c>
      <c r="L1738" s="108" t="s">
        <v>316</v>
      </c>
      <c r="M1738" s="120" t="s">
        <v>615</v>
      </c>
      <c r="N1738" s="108" t="s">
        <v>379</v>
      </c>
      <c r="O1738" s="108" t="s">
        <v>316</v>
      </c>
      <c r="P1738" s="120" t="s">
        <v>3187</v>
      </c>
      <c r="Q1738" s="108" t="s">
        <v>1378</v>
      </c>
      <c r="R1738" s="108" t="s">
        <v>316</v>
      </c>
      <c r="S1738" s="120" t="s">
        <v>3188</v>
      </c>
      <c r="V1738" s="120"/>
      <c r="Y1738" s="120"/>
      <c r="AB1738" s="120"/>
      <c r="AE1738" s="120"/>
      <c r="BB1738" s="116"/>
      <c r="BC1738" s="120"/>
      <c r="BE1738" s="116"/>
      <c r="BF1738" s="120"/>
      <c r="BH1738" s="116"/>
      <c r="BI1738" s="120"/>
      <c r="BK1738" s="116"/>
      <c r="BL1738" s="120"/>
      <c r="BN1738" s="116"/>
      <c r="BO1738" s="120"/>
      <c r="BR1738" s="120"/>
      <c r="BS1738" s="116"/>
      <c r="BT1738" s="116"/>
      <c r="BU1738" s="116"/>
      <c r="BV1738" s="116"/>
      <c r="BW1738" s="116"/>
      <c r="BX1738" s="116"/>
    </row>
    <row r="1739" spans="1:76" s="108" customFormat="1" x14ac:dyDescent="0.2">
      <c r="C1739" s="108" t="s">
        <v>481</v>
      </c>
      <c r="D1739" s="123">
        <v>35799</v>
      </c>
      <c r="E1739" s="109" t="s">
        <v>198</v>
      </c>
      <c r="F1739" s="120" t="s">
        <v>1427</v>
      </c>
      <c r="G1739" s="120"/>
      <c r="H1739" s="108" t="s">
        <v>103</v>
      </c>
      <c r="I1739" s="108" t="s">
        <v>215</v>
      </c>
      <c r="J1739" s="120" t="s">
        <v>983</v>
      </c>
      <c r="M1739" s="120"/>
      <c r="P1739" s="120"/>
      <c r="S1739" s="120"/>
      <c r="V1739" s="120"/>
      <c r="Y1739" s="120"/>
      <c r="AB1739" s="120"/>
      <c r="AE1739" s="120"/>
      <c r="BB1739" s="116"/>
      <c r="BC1739" s="120"/>
      <c r="BE1739" s="116"/>
      <c r="BF1739" s="120"/>
      <c r="BH1739" s="116"/>
      <c r="BI1739" s="120"/>
      <c r="BK1739" s="116"/>
      <c r="BL1739" s="120"/>
      <c r="BN1739" s="116"/>
      <c r="BO1739" s="120"/>
      <c r="BR1739" s="120"/>
      <c r="BS1739" s="116"/>
      <c r="BT1739" s="116"/>
      <c r="BU1739" s="116"/>
      <c r="BV1739" s="116"/>
      <c r="BW1739" s="116"/>
      <c r="BX1739" s="116"/>
    </row>
    <row r="1740" spans="1:76" s="108" customFormat="1" x14ac:dyDescent="0.2">
      <c r="A1740" s="108" t="s">
        <v>397</v>
      </c>
      <c r="B1740" s="108" t="s">
        <v>306</v>
      </c>
      <c r="C1740" s="108" t="s">
        <v>1831</v>
      </c>
      <c r="D1740" s="123">
        <v>36168</v>
      </c>
      <c r="E1740" s="109" t="s">
        <v>416</v>
      </c>
      <c r="F1740" s="120" t="s">
        <v>348</v>
      </c>
      <c r="G1740" s="120" t="s">
        <v>398</v>
      </c>
      <c r="H1740" s="108" t="s">
        <v>397</v>
      </c>
      <c r="I1740" s="108" t="s">
        <v>242</v>
      </c>
      <c r="J1740" s="120" t="s">
        <v>412</v>
      </c>
      <c r="K1740" s="108" t="s">
        <v>397</v>
      </c>
      <c r="L1740" s="108" t="s">
        <v>242</v>
      </c>
      <c r="M1740" s="120" t="s">
        <v>398</v>
      </c>
      <c r="N1740" s="108" t="s">
        <v>397</v>
      </c>
      <c r="O1740" s="108" t="s">
        <v>242</v>
      </c>
      <c r="P1740" s="120" t="s">
        <v>398</v>
      </c>
      <c r="S1740" s="120"/>
      <c r="V1740" s="120"/>
      <c r="Y1740" s="120"/>
      <c r="AB1740" s="120"/>
      <c r="AE1740" s="120"/>
    </row>
    <row r="1741" spans="1:76" s="108" customFormat="1" x14ac:dyDescent="0.2">
      <c r="A1741" s="108" t="s">
        <v>194</v>
      </c>
      <c r="B1741" s="108" t="s">
        <v>396</v>
      </c>
      <c r="C1741" s="108" t="s">
        <v>2252</v>
      </c>
      <c r="D1741" s="123">
        <v>35759</v>
      </c>
      <c r="E1741" s="116" t="s">
        <v>591</v>
      </c>
      <c r="F1741" s="120" t="s">
        <v>591</v>
      </c>
      <c r="G1741" s="120" t="s">
        <v>273</v>
      </c>
      <c r="H1741" s="108" t="s">
        <v>194</v>
      </c>
      <c r="I1741" s="108" t="s">
        <v>396</v>
      </c>
      <c r="J1741" s="120" t="s">
        <v>269</v>
      </c>
      <c r="K1741" s="108" t="s">
        <v>194</v>
      </c>
      <c r="L1741" s="108" t="s">
        <v>396</v>
      </c>
      <c r="M1741" s="120" t="s">
        <v>224</v>
      </c>
      <c r="N1741" s="108" t="s">
        <v>194</v>
      </c>
      <c r="O1741" s="108" t="s">
        <v>227</v>
      </c>
      <c r="P1741" s="120" t="s">
        <v>216</v>
      </c>
      <c r="Q1741" s="108" t="s">
        <v>194</v>
      </c>
      <c r="R1741" s="108" t="s">
        <v>227</v>
      </c>
      <c r="S1741" s="120" t="s">
        <v>224</v>
      </c>
      <c r="T1741" s="108" t="s">
        <v>194</v>
      </c>
      <c r="U1741" s="108" t="s">
        <v>227</v>
      </c>
      <c r="V1741" s="120" t="s">
        <v>203</v>
      </c>
      <c r="W1741" s="108" t="s">
        <v>194</v>
      </c>
      <c r="X1741" s="108" t="s">
        <v>227</v>
      </c>
      <c r="Y1741" s="120" t="s">
        <v>203</v>
      </c>
      <c r="AB1741" s="120"/>
      <c r="AE1741" s="120"/>
    </row>
    <row r="1742" spans="1:76" s="108" customFormat="1" x14ac:dyDescent="0.2">
      <c r="A1742" t="s">
        <v>103</v>
      </c>
      <c r="B1742" t="s">
        <v>192</v>
      </c>
      <c r="C1742" s="108" t="s">
        <v>1859</v>
      </c>
      <c r="D1742" s="123">
        <v>36179</v>
      </c>
      <c r="E1742" s="116" t="s">
        <v>230</v>
      </c>
      <c r="F1742" s="120" t="s">
        <v>5299</v>
      </c>
      <c r="G1742" s="120" t="s">
        <v>1858</v>
      </c>
      <c r="H1742" s="108" t="s">
        <v>103</v>
      </c>
      <c r="I1742" s="108" t="s">
        <v>192</v>
      </c>
      <c r="J1742" s="120" t="s">
        <v>661</v>
      </c>
      <c r="K1742" s="108" t="s">
        <v>103</v>
      </c>
      <c r="L1742" s="108" t="s">
        <v>192</v>
      </c>
      <c r="M1742" s="120" t="s">
        <v>1862</v>
      </c>
      <c r="N1742" s="108" t="s">
        <v>103</v>
      </c>
      <c r="O1742" s="108" t="s">
        <v>192</v>
      </c>
      <c r="P1742" s="120" t="s">
        <v>1612</v>
      </c>
      <c r="Q1742" s="108" t="s">
        <v>103</v>
      </c>
      <c r="R1742" s="108" t="s">
        <v>192</v>
      </c>
      <c r="S1742" s="120" t="s">
        <v>1863</v>
      </c>
      <c r="T1742" s="108" t="s">
        <v>103</v>
      </c>
      <c r="U1742" s="108" t="s">
        <v>192</v>
      </c>
      <c r="V1742" s="120" t="s">
        <v>1314</v>
      </c>
      <c r="Y1742" s="120"/>
      <c r="AB1742" s="120"/>
      <c r="AE1742" s="120"/>
      <c r="BB1742" s="109"/>
      <c r="BC1742" s="109"/>
      <c r="BE1742" s="109"/>
      <c r="BF1742" s="109"/>
      <c r="BH1742" s="109"/>
      <c r="BI1742" s="109"/>
      <c r="BK1742" s="109"/>
      <c r="BL1742" s="109"/>
      <c r="BN1742" s="109"/>
      <c r="BO1742" s="120"/>
      <c r="BR1742" s="120"/>
      <c r="BS1742" s="120"/>
      <c r="BT1742" s="120"/>
      <c r="BU1742" s="120"/>
      <c r="BW1742" s="116"/>
      <c r="BX1742" s="116"/>
    </row>
    <row r="1743" spans="1:76" s="108" customFormat="1" x14ac:dyDescent="0.2">
      <c r="A1743" s="108" t="s">
        <v>156</v>
      </c>
      <c r="B1743" s="108" t="s">
        <v>306</v>
      </c>
      <c r="C1743" s="108" t="s">
        <v>4035</v>
      </c>
      <c r="D1743" s="123">
        <v>38115</v>
      </c>
      <c r="E1743" s="109" t="s">
        <v>4435</v>
      </c>
      <c r="F1743" s="120"/>
      <c r="G1743" s="120" t="s">
        <v>141</v>
      </c>
      <c r="J1743" s="120"/>
      <c r="M1743" s="120"/>
      <c r="P1743" s="120"/>
      <c r="S1743" s="120"/>
      <c r="V1743" s="120"/>
      <c r="Y1743" s="120"/>
      <c r="AB1743" s="120"/>
      <c r="AE1743" s="120"/>
    </row>
    <row r="1744" spans="1:76" s="108" customFormat="1" x14ac:dyDescent="0.2">
      <c r="A1744" s="108" t="s">
        <v>445</v>
      </c>
      <c r="B1744" s="108" t="s">
        <v>454</v>
      </c>
      <c r="C1744" s="108" t="s">
        <v>1725</v>
      </c>
      <c r="D1744" s="123">
        <v>35621</v>
      </c>
      <c r="E1744" s="109" t="s">
        <v>173</v>
      </c>
      <c r="F1744" s="120" t="s">
        <v>344</v>
      </c>
      <c r="G1744" s="120"/>
      <c r="H1744" s="108" t="s">
        <v>445</v>
      </c>
      <c r="I1744" s="108" t="s">
        <v>454</v>
      </c>
      <c r="J1744" s="120"/>
      <c r="M1744" s="120"/>
      <c r="P1744" s="120"/>
      <c r="S1744" s="120"/>
      <c r="V1744" s="120"/>
      <c r="Y1744" s="120"/>
      <c r="AB1744" s="120"/>
      <c r="AE1744" s="120"/>
    </row>
    <row r="1745" spans="1:76" s="108" customFormat="1" x14ac:dyDescent="0.2">
      <c r="C1745" s="108" t="s">
        <v>5300</v>
      </c>
      <c r="D1745" s="123">
        <v>34454</v>
      </c>
      <c r="E1745" s="109" t="s">
        <v>706</v>
      </c>
      <c r="F1745" s="120" t="s">
        <v>187</v>
      </c>
      <c r="G1745" s="120"/>
      <c r="J1745" s="120"/>
      <c r="K1745" s="108" t="s">
        <v>2429</v>
      </c>
      <c r="L1745" s="108" t="s">
        <v>454</v>
      </c>
      <c r="M1745" s="120"/>
      <c r="N1745" s="108" t="s">
        <v>852</v>
      </c>
      <c r="O1745" s="108" t="s">
        <v>128</v>
      </c>
      <c r="P1745" s="120"/>
      <c r="Q1745" s="108" t="s">
        <v>850</v>
      </c>
      <c r="R1745" s="108" t="s">
        <v>128</v>
      </c>
      <c r="S1745" s="120"/>
      <c r="T1745" s="108" t="s">
        <v>850</v>
      </c>
      <c r="U1745" s="108" t="s">
        <v>207</v>
      </c>
      <c r="V1745" s="120"/>
      <c r="Z1745" s="108" t="s">
        <v>850</v>
      </c>
      <c r="AA1745" s="108" t="s">
        <v>207</v>
      </c>
      <c r="AC1745" s="108" t="s">
        <v>852</v>
      </c>
      <c r="AD1745" s="108" t="s">
        <v>207</v>
      </c>
      <c r="AE1745" s="120"/>
    </row>
    <row r="1746" spans="1:76" s="108" customFormat="1" x14ac:dyDescent="0.2">
      <c r="A1746" s="108" t="s">
        <v>80</v>
      </c>
      <c r="B1746" s="100" t="s">
        <v>306</v>
      </c>
      <c r="C1746" t="s">
        <v>2319</v>
      </c>
      <c r="D1746" s="40">
        <v>32723</v>
      </c>
      <c r="E1746" s="36" t="s">
        <v>2320</v>
      </c>
      <c r="F1746" s="36" t="s">
        <v>5301</v>
      </c>
      <c r="G1746" s="120"/>
      <c r="H1746" s="108" t="s">
        <v>80</v>
      </c>
      <c r="I1746" s="36" t="s">
        <v>306</v>
      </c>
      <c r="J1746" s="36" t="s">
        <v>1847</v>
      </c>
      <c r="K1746" s="108" t="s">
        <v>80</v>
      </c>
      <c r="L1746" s="36" t="s">
        <v>275</v>
      </c>
      <c r="M1746" s="36"/>
      <c r="O1746" s="36"/>
      <c r="P1746" s="36"/>
      <c r="Q1746" s="108" t="s">
        <v>80</v>
      </c>
      <c r="R1746" s="36" t="s">
        <v>215</v>
      </c>
      <c r="S1746" s="36"/>
      <c r="T1746" s="108" t="s">
        <v>80</v>
      </c>
      <c r="U1746" s="36" t="s">
        <v>242</v>
      </c>
      <c r="V1746" s="36" t="s">
        <v>1737</v>
      </c>
      <c r="W1746" s="108" t="s">
        <v>80</v>
      </c>
      <c r="X1746" s="36" t="s">
        <v>242</v>
      </c>
      <c r="Y1746" s="36" t="s">
        <v>2323</v>
      </c>
      <c r="Z1746" s="100" t="s">
        <v>80</v>
      </c>
      <c r="AA1746" s="36" t="s">
        <v>556</v>
      </c>
      <c r="AB1746" s="36" t="s">
        <v>2324</v>
      </c>
      <c r="AC1746" s="100" t="s">
        <v>80</v>
      </c>
      <c r="AD1746" s="36" t="s">
        <v>140</v>
      </c>
      <c r="AE1746" s="36"/>
      <c r="AF1746" s="100" t="s">
        <v>80</v>
      </c>
      <c r="AG1746" s="36" t="s">
        <v>140</v>
      </c>
      <c r="AH1746" s="36"/>
      <c r="AI1746" s="100" t="s">
        <v>80</v>
      </c>
      <c r="AJ1746" s="36" t="s">
        <v>140</v>
      </c>
      <c r="AK1746" s="36"/>
      <c r="AL1746" t="s">
        <v>80</v>
      </c>
      <c r="AM1746" s="36" t="s">
        <v>252</v>
      </c>
      <c r="AN1746" s="36" t="s">
        <v>1446</v>
      </c>
      <c r="AO1746" t="s">
        <v>80</v>
      </c>
      <c r="AP1746" s="36" t="s">
        <v>252</v>
      </c>
      <c r="AQ1746" s="36" t="s">
        <v>2667</v>
      </c>
      <c r="AR1746" t="s">
        <v>80</v>
      </c>
      <c r="AS1746" s="36" t="s">
        <v>252</v>
      </c>
      <c r="AT1746" s="36" t="s">
        <v>2325</v>
      </c>
      <c r="AU1746" t="s">
        <v>80</v>
      </c>
      <c r="AV1746" s="36" t="s">
        <v>252</v>
      </c>
      <c r="AW1746" s="36" t="s">
        <v>2326</v>
      </c>
      <c r="AY1746" s="36"/>
      <c r="AZ1746" s="36"/>
    </row>
    <row r="1747" spans="1:76" s="108" customFormat="1" x14ac:dyDescent="0.2">
      <c r="A1747" s="108" t="s">
        <v>397</v>
      </c>
      <c r="B1747" s="108" t="s">
        <v>128</v>
      </c>
      <c r="C1747" s="108" t="s">
        <v>627</v>
      </c>
      <c r="D1747" s="123">
        <v>36448</v>
      </c>
      <c r="E1747" s="109" t="s">
        <v>90</v>
      </c>
      <c r="F1747" s="120" t="s">
        <v>191</v>
      </c>
      <c r="G1747" s="120" t="s">
        <v>398</v>
      </c>
      <c r="H1747" s="108" t="s">
        <v>386</v>
      </c>
      <c r="I1747" s="108" t="s">
        <v>128</v>
      </c>
      <c r="J1747" s="120" t="s">
        <v>141</v>
      </c>
      <c r="K1747" s="108" t="s">
        <v>386</v>
      </c>
      <c r="L1747" s="108" t="s">
        <v>128</v>
      </c>
      <c r="M1747" s="120" t="s">
        <v>141</v>
      </c>
      <c r="N1747" s="108" t="s">
        <v>397</v>
      </c>
      <c r="O1747" s="108" t="s">
        <v>128</v>
      </c>
      <c r="P1747" s="120" t="s">
        <v>398</v>
      </c>
      <c r="S1747" s="120"/>
      <c r="V1747" s="120"/>
      <c r="Y1747" s="120"/>
      <c r="AB1747" s="120"/>
      <c r="AE1747" s="120"/>
      <c r="BB1747" s="109"/>
      <c r="BC1747" s="109"/>
      <c r="BE1747" s="109"/>
      <c r="BF1747" s="109"/>
      <c r="BH1747" s="109"/>
      <c r="BI1747" s="109"/>
      <c r="BK1747" s="109"/>
      <c r="BL1747" s="109"/>
      <c r="BN1747" s="109"/>
      <c r="BO1747" s="109"/>
      <c r="BQ1747" s="123"/>
      <c r="BR1747" s="109"/>
      <c r="BS1747" s="116"/>
      <c r="BU1747" s="120"/>
      <c r="BV1747" s="116"/>
      <c r="BW1747" s="116"/>
      <c r="BX1747" s="125"/>
    </row>
    <row r="1748" spans="1:76" s="108" customFormat="1" x14ac:dyDescent="0.2">
      <c r="A1748" s="108" t="s">
        <v>421</v>
      </c>
      <c r="B1748" s="108" t="s">
        <v>81</v>
      </c>
      <c r="C1748" s="108" t="s">
        <v>1561</v>
      </c>
      <c r="D1748" s="123">
        <v>36911</v>
      </c>
      <c r="E1748" s="109" t="s">
        <v>173</v>
      </c>
      <c r="F1748" s="120" t="s">
        <v>144</v>
      </c>
      <c r="G1748" s="120">
        <v>44</v>
      </c>
      <c r="H1748" s="108" t="s">
        <v>421</v>
      </c>
      <c r="I1748" s="108" t="s">
        <v>81</v>
      </c>
      <c r="J1748" s="120" t="s">
        <v>389</v>
      </c>
      <c r="M1748" s="120"/>
      <c r="P1748" s="120"/>
      <c r="S1748" s="120"/>
      <c r="V1748" s="120"/>
      <c r="Y1748" s="120"/>
      <c r="AB1748" s="120"/>
      <c r="AE1748" s="120"/>
    </row>
    <row r="1749" spans="1:76" s="108" customFormat="1" x14ac:dyDescent="0.2">
      <c r="A1749" t="s">
        <v>212</v>
      </c>
      <c r="B1749" t="s">
        <v>556</v>
      </c>
      <c r="C1749" s="108" t="s">
        <v>901</v>
      </c>
      <c r="D1749" s="123">
        <v>34659</v>
      </c>
      <c r="E1749" s="109" t="s">
        <v>428</v>
      </c>
      <c r="F1749" s="109" t="s">
        <v>245</v>
      </c>
      <c r="G1749" s="120" t="s">
        <v>249</v>
      </c>
      <c r="H1749" s="108" t="s">
        <v>212</v>
      </c>
      <c r="I1749" s="109" t="s">
        <v>556</v>
      </c>
      <c r="J1749" s="109" t="s">
        <v>248</v>
      </c>
      <c r="K1749" s="108" t="s">
        <v>212</v>
      </c>
      <c r="L1749" s="109" t="s">
        <v>556</v>
      </c>
      <c r="M1749" s="109" t="s">
        <v>249</v>
      </c>
      <c r="N1749" s="108" t="s">
        <v>212</v>
      </c>
      <c r="O1749" s="109" t="s">
        <v>556</v>
      </c>
      <c r="P1749" s="109" t="s">
        <v>196</v>
      </c>
      <c r="Q1749" s="108" t="s">
        <v>212</v>
      </c>
      <c r="R1749" s="109" t="s">
        <v>556</v>
      </c>
      <c r="S1749" s="109" t="s">
        <v>204</v>
      </c>
      <c r="T1749" s="108" t="s">
        <v>212</v>
      </c>
      <c r="U1749" s="109" t="s">
        <v>556</v>
      </c>
      <c r="V1749" s="109" t="s">
        <v>593</v>
      </c>
      <c r="W1749" s="108" t="s">
        <v>212</v>
      </c>
      <c r="X1749" s="109" t="s">
        <v>556</v>
      </c>
      <c r="Y1749" s="109" t="s">
        <v>266</v>
      </c>
      <c r="Z1749" s="108" t="s">
        <v>258</v>
      </c>
      <c r="AA1749" s="109" t="s">
        <v>140</v>
      </c>
      <c r="AB1749" s="109" t="s">
        <v>266</v>
      </c>
      <c r="AD1749" s="109"/>
      <c r="AE1749" s="109"/>
      <c r="AG1749" s="109"/>
      <c r="AH1749" s="109"/>
      <c r="AJ1749" s="109"/>
      <c r="AK1749" s="109"/>
      <c r="AM1749" s="109"/>
      <c r="AN1749" s="109"/>
      <c r="AP1749" s="109"/>
      <c r="AQ1749" s="109"/>
      <c r="AS1749" s="109"/>
      <c r="AT1749" s="109"/>
      <c r="AV1749" s="109"/>
      <c r="AW1749" s="109"/>
      <c r="AY1749" s="109"/>
      <c r="AZ1749" s="109"/>
    </row>
    <row r="1750" spans="1:76" s="108" customFormat="1" x14ac:dyDescent="0.2">
      <c r="A1750" s="108" t="s">
        <v>238</v>
      </c>
      <c r="B1750" s="108" t="s">
        <v>192</v>
      </c>
      <c r="C1750" s="108" t="s">
        <v>5302</v>
      </c>
      <c r="D1750" s="123">
        <v>36404</v>
      </c>
      <c r="E1750" s="109" t="s">
        <v>416</v>
      </c>
      <c r="F1750" s="120"/>
      <c r="G1750" s="120" t="s">
        <v>241</v>
      </c>
      <c r="J1750" s="120"/>
      <c r="M1750" s="120"/>
      <c r="N1750" s="108" t="s">
        <v>238</v>
      </c>
      <c r="O1750" s="108" t="s">
        <v>185</v>
      </c>
      <c r="P1750" s="120" t="s">
        <v>241</v>
      </c>
      <c r="S1750" s="120"/>
      <c r="V1750" s="120"/>
      <c r="Y1750" s="120"/>
      <c r="AB1750" s="120"/>
      <c r="AE1750" s="120"/>
    </row>
    <row r="1751" spans="1:76" s="108" customFormat="1" x14ac:dyDescent="0.2">
      <c r="A1751" s="108" t="s">
        <v>402</v>
      </c>
      <c r="B1751" s="108" t="s">
        <v>105</v>
      </c>
      <c r="C1751" s="108" t="s">
        <v>3641</v>
      </c>
      <c r="D1751" s="123">
        <v>36061</v>
      </c>
      <c r="E1751" s="116" t="s">
        <v>3642</v>
      </c>
      <c r="F1751" s="116" t="s">
        <v>5303</v>
      </c>
      <c r="G1751" s="120" t="s">
        <v>393</v>
      </c>
      <c r="H1751" s="108" t="s">
        <v>402</v>
      </c>
      <c r="I1751" s="108" t="s">
        <v>105</v>
      </c>
      <c r="J1751" s="120" t="s">
        <v>393</v>
      </c>
      <c r="K1751" s="108" t="s">
        <v>402</v>
      </c>
      <c r="L1751" s="108" t="s">
        <v>105</v>
      </c>
      <c r="M1751" s="120" t="s">
        <v>393</v>
      </c>
      <c r="N1751" s="108" t="s">
        <v>402</v>
      </c>
      <c r="O1751" s="108" t="s">
        <v>105</v>
      </c>
      <c r="P1751" s="120" t="s">
        <v>393</v>
      </c>
      <c r="Q1751" s="108" t="s">
        <v>386</v>
      </c>
      <c r="R1751" s="108" t="s">
        <v>105</v>
      </c>
      <c r="S1751" s="120" t="s">
        <v>167</v>
      </c>
      <c r="T1751" s="108" t="s">
        <v>386</v>
      </c>
      <c r="U1751" s="108" t="s">
        <v>105</v>
      </c>
      <c r="V1751" s="120" t="s">
        <v>141</v>
      </c>
      <c r="Y1751" s="120"/>
      <c r="AB1751" s="120"/>
      <c r="AE1751" s="120"/>
    </row>
    <row r="1752" spans="1:76" s="108" customFormat="1" x14ac:dyDescent="0.2">
      <c r="A1752" s="108" t="s">
        <v>147</v>
      </c>
      <c r="B1752" s="108" t="s">
        <v>118</v>
      </c>
      <c r="C1752" s="108" t="s">
        <v>4062</v>
      </c>
      <c r="D1752" s="123">
        <v>37307</v>
      </c>
      <c r="E1752" s="109" t="s">
        <v>3181</v>
      </c>
      <c r="F1752" s="120"/>
      <c r="G1752" s="120"/>
      <c r="J1752" s="120"/>
      <c r="M1752" s="120"/>
      <c r="P1752" s="120"/>
      <c r="S1752" s="120"/>
      <c r="V1752" s="120"/>
      <c r="Y1752" s="120"/>
      <c r="AB1752" s="120"/>
      <c r="AE1752" s="120"/>
    </row>
    <row r="1753" spans="1:76" s="108" customFormat="1" x14ac:dyDescent="0.2">
      <c r="A1753" s="108" t="s">
        <v>284</v>
      </c>
      <c r="B1753" s="108" t="s">
        <v>275</v>
      </c>
      <c r="C1753" s="108" t="s">
        <v>2289</v>
      </c>
      <c r="D1753" s="123">
        <v>36875</v>
      </c>
      <c r="E1753" s="109" t="s">
        <v>2290</v>
      </c>
      <c r="F1753" s="120" t="s">
        <v>5304</v>
      </c>
      <c r="G1753" s="120" t="s">
        <v>593</v>
      </c>
      <c r="H1753" s="108" t="s">
        <v>740</v>
      </c>
      <c r="I1753" s="108" t="s">
        <v>275</v>
      </c>
      <c r="J1753" s="120" t="s">
        <v>814</v>
      </c>
      <c r="K1753" s="108" t="s">
        <v>808</v>
      </c>
      <c r="L1753" s="108" t="s">
        <v>275</v>
      </c>
      <c r="M1753" s="120" t="s">
        <v>2292</v>
      </c>
      <c r="N1753" s="108" t="s">
        <v>808</v>
      </c>
      <c r="O1753" s="108" t="s">
        <v>275</v>
      </c>
      <c r="P1753" s="120" t="s">
        <v>375</v>
      </c>
      <c r="S1753" s="120"/>
      <c r="V1753" s="120"/>
      <c r="Y1753" s="120"/>
      <c r="AB1753" s="120"/>
      <c r="AE1753" s="120"/>
    </row>
    <row r="1754" spans="1:76" s="108" customFormat="1" x14ac:dyDescent="0.2">
      <c r="A1754" s="108" t="s">
        <v>147</v>
      </c>
      <c r="B1754" s="108" t="s">
        <v>177</v>
      </c>
      <c r="C1754" s="108" t="s">
        <v>2814</v>
      </c>
      <c r="D1754" s="123">
        <v>33107</v>
      </c>
      <c r="E1754" s="109" t="s">
        <v>1728</v>
      </c>
      <c r="F1754" s="108" t="s">
        <v>5305</v>
      </c>
      <c r="G1754" s="120"/>
      <c r="H1754" s="108" t="s">
        <v>127</v>
      </c>
      <c r="I1754" s="116" t="s">
        <v>170</v>
      </c>
      <c r="J1754" s="120"/>
      <c r="K1754" s="108" t="s">
        <v>127</v>
      </c>
      <c r="L1754" s="116" t="s">
        <v>170</v>
      </c>
      <c r="M1754" s="120"/>
      <c r="N1754" s="108" t="s">
        <v>127</v>
      </c>
      <c r="O1754" s="116" t="s">
        <v>232</v>
      </c>
      <c r="P1754" s="120"/>
      <c r="Q1754" s="108" t="s">
        <v>127</v>
      </c>
      <c r="R1754" s="116" t="s">
        <v>232</v>
      </c>
      <c r="S1754" s="120"/>
      <c r="T1754" s="108" t="s">
        <v>127</v>
      </c>
      <c r="U1754" s="116" t="s">
        <v>232</v>
      </c>
      <c r="V1754" s="120"/>
      <c r="W1754" s="108" t="s">
        <v>127</v>
      </c>
      <c r="X1754" s="116" t="s">
        <v>232</v>
      </c>
      <c r="Y1754" s="120"/>
      <c r="Z1754" s="108" t="s">
        <v>133</v>
      </c>
      <c r="AA1754" s="116" t="s">
        <v>232</v>
      </c>
      <c r="AB1754" s="120"/>
      <c r="AC1754" s="108" t="s">
        <v>133</v>
      </c>
      <c r="AD1754" s="116" t="s">
        <v>232</v>
      </c>
      <c r="AE1754" s="120"/>
      <c r="AF1754" s="108" t="s">
        <v>133</v>
      </c>
      <c r="AG1754" s="116" t="s">
        <v>232</v>
      </c>
      <c r="AH1754" s="120"/>
      <c r="AI1754" s="108" t="s">
        <v>147</v>
      </c>
      <c r="AJ1754" s="116" t="s">
        <v>232</v>
      </c>
      <c r="AK1754" s="120"/>
      <c r="AM1754" s="116"/>
      <c r="AN1754" s="120"/>
      <c r="AP1754" s="116"/>
      <c r="AQ1754" s="120"/>
      <c r="AS1754" s="116"/>
      <c r="AT1754" s="120"/>
      <c r="AV1754" s="116"/>
      <c r="AW1754" s="120"/>
      <c r="AY1754" s="116"/>
      <c r="AZ1754" s="120"/>
      <c r="BB1754" s="109"/>
      <c r="BC1754" s="109"/>
      <c r="BE1754" s="109"/>
      <c r="BF1754" s="109"/>
      <c r="BH1754" s="109"/>
      <c r="BI1754" s="109"/>
      <c r="BK1754" s="109"/>
      <c r="BL1754" s="109"/>
      <c r="BN1754" s="109"/>
      <c r="BO1754" s="109"/>
      <c r="BQ1754" s="123"/>
      <c r="BR1754" s="109"/>
      <c r="BS1754" s="116"/>
      <c r="BU1754" s="120"/>
      <c r="BV1754" s="116"/>
      <c r="BW1754" s="116"/>
      <c r="BX1754" s="125"/>
    </row>
    <row r="1755" spans="1:76" s="108" customFormat="1" x14ac:dyDescent="0.2">
      <c r="A1755" s="108" t="s">
        <v>133</v>
      </c>
      <c r="B1755" s="108" t="s">
        <v>227</v>
      </c>
      <c r="C1755" s="108" t="s">
        <v>4052</v>
      </c>
      <c r="D1755" s="123">
        <v>37537</v>
      </c>
      <c r="E1755" s="109" t="s">
        <v>3220</v>
      </c>
      <c r="F1755" s="109" t="s">
        <v>683</v>
      </c>
      <c r="G1755" s="120"/>
      <c r="H1755" s="108" t="s">
        <v>133</v>
      </c>
      <c r="I1755" s="108" t="s">
        <v>227</v>
      </c>
      <c r="J1755" s="120"/>
      <c r="M1755" s="120"/>
      <c r="P1755" s="120"/>
      <c r="S1755" s="120"/>
      <c r="V1755" s="120"/>
      <c r="Y1755" s="120"/>
      <c r="AB1755" s="120"/>
      <c r="AE1755" s="120"/>
    </row>
    <row r="1756" spans="1:76" s="108" customFormat="1" x14ac:dyDescent="0.2">
      <c r="C1756" s="108" t="s">
        <v>5306</v>
      </c>
      <c r="D1756" s="123">
        <v>36412</v>
      </c>
      <c r="E1756" s="116" t="s">
        <v>473</v>
      </c>
      <c r="F1756" s="120" t="s">
        <v>448</v>
      </c>
      <c r="G1756" s="120"/>
      <c r="J1756" s="120"/>
      <c r="K1756" s="108" t="s">
        <v>399</v>
      </c>
      <c r="L1756" s="108" t="s">
        <v>207</v>
      </c>
      <c r="M1756" s="120" t="s">
        <v>141</v>
      </c>
      <c r="P1756" s="120"/>
      <c r="Q1756" s="108" t="s">
        <v>397</v>
      </c>
      <c r="R1756" s="108" t="s">
        <v>207</v>
      </c>
      <c r="S1756" s="120" t="s">
        <v>412</v>
      </c>
      <c r="V1756" s="120"/>
      <c r="Y1756" s="120"/>
      <c r="AB1756" s="120"/>
      <c r="AE1756" s="120"/>
    </row>
    <row r="1757" spans="1:76" s="108" customFormat="1" x14ac:dyDescent="0.2">
      <c r="A1757" s="108" t="s">
        <v>274</v>
      </c>
      <c r="B1757" s="108" t="s">
        <v>275</v>
      </c>
      <c r="C1757" s="108" t="s">
        <v>277</v>
      </c>
      <c r="D1757" s="123">
        <v>36182</v>
      </c>
      <c r="E1757" s="116" t="s">
        <v>278</v>
      </c>
      <c r="F1757" s="120" t="s">
        <v>230</v>
      </c>
      <c r="G1757" s="120" t="s">
        <v>276</v>
      </c>
      <c r="J1757" s="120"/>
      <c r="K1757" s="108" t="s">
        <v>274</v>
      </c>
      <c r="L1757" s="108" t="s">
        <v>275</v>
      </c>
      <c r="M1757" s="120" t="s">
        <v>203</v>
      </c>
      <c r="N1757" s="108" t="s">
        <v>274</v>
      </c>
      <c r="O1757" s="108" t="s">
        <v>275</v>
      </c>
      <c r="P1757" s="120" t="s">
        <v>276</v>
      </c>
      <c r="Q1757" s="108" t="s">
        <v>274</v>
      </c>
      <c r="R1757" s="108" t="s">
        <v>275</v>
      </c>
      <c r="S1757" s="120" t="s">
        <v>234</v>
      </c>
      <c r="T1757" s="108" t="s">
        <v>274</v>
      </c>
      <c r="U1757" s="108" t="s">
        <v>275</v>
      </c>
      <c r="V1757" s="120" t="s">
        <v>203</v>
      </c>
      <c r="Y1757" s="120"/>
      <c r="AB1757" s="120"/>
      <c r="AE1757" s="120"/>
      <c r="BB1757" s="109"/>
      <c r="BC1757" s="109"/>
      <c r="BE1757" s="109"/>
      <c r="BF1757" s="109"/>
      <c r="BH1757" s="109"/>
      <c r="BI1757" s="109"/>
      <c r="BK1757" s="109"/>
      <c r="BL1757" s="109"/>
      <c r="BN1757" s="109"/>
      <c r="BO1757" s="120"/>
      <c r="BR1757" s="120"/>
      <c r="BS1757" s="120"/>
      <c r="BT1757" s="120"/>
      <c r="BU1757" s="120"/>
      <c r="BW1757" s="116"/>
      <c r="BX1757" s="116"/>
    </row>
    <row r="1758" spans="1:76" s="108" customFormat="1" x14ac:dyDescent="0.2">
      <c r="A1758" s="108" t="s">
        <v>386</v>
      </c>
      <c r="B1758" s="108" t="s">
        <v>306</v>
      </c>
      <c r="C1758" s="108" t="s">
        <v>5307</v>
      </c>
      <c r="D1758" s="123">
        <v>38174</v>
      </c>
      <c r="E1758" s="109" t="s">
        <v>3181</v>
      </c>
      <c r="F1758" s="120"/>
      <c r="G1758" s="120" t="s">
        <v>164</v>
      </c>
      <c r="J1758" s="120"/>
      <c r="M1758" s="120"/>
      <c r="P1758" s="120"/>
      <c r="S1758" s="120"/>
      <c r="V1758" s="120"/>
      <c r="Y1758" s="120"/>
      <c r="AB1758" s="120"/>
      <c r="AE1758" s="120"/>
    </row>
    <row r="1759" spans="1:76" s="108" customFormat="1" x14ac:dyDescent="0.2">
      <c r="A1759" s="108" t="s">
        <v>329</v>
      </c>
      <c r="B1759" s="108" t="s">
        <v>556</v>
      </c>
      <c r="C1759" s="108" t="s">
        <v>2638</v>
      </c>
      <c r="D1759" s="123">
        <v>36708</v>
      </c>
      <c r="E1759" s="109" t="s">
        <v>191</v>
      </c>
      <c r="F1759" s="120" t="s">
        <v>4651</v>
      </c>
      <c r="G1759" s="120" t="s">
        <v>248</v>
      </c>
      <c r="H1759" s="108" t="s">
        <v>329</v>
      </c>
      <c r="I1759" s="108" t="s">
        <v>556</v>
      </c>
      <c r="J1759" s="120" t="s">
        <v>273</v>
      </c>
      <c r="K1759" s="108" t="s">
        <v>379</v>
      </c>
      <c r="L1759" s="108" t="s">
        <v>81</v>
      </c>
      <c r="M1759" s="120" t="s">
        <v>341</v>
      </c>
      <c r="N1759" s="108" t="s">
        <v>379</v>
      </c>
      <c r="O1759" s="108" t="s">
        <v>81</v>
      </c>
      <c r="P1759" s="120" t="s">
        <v>1097</v>
      </c>
      <c r="S1759" s="120"/>
      <c r="V1759" s="120"/>
      <c r="Y1759" s="120"/>
      <c r="AB1759" s="120"/>
      <c r="AE1759" s="120"/>
    </row>
    <row r="1760" spans="1:76" s="108" customFormat="1" x14ac:dyDescent="0.2">
      <c r="A1760" s="108" t="s">
        <v>397</v>
      </c>
      <c r="B1760" s="108" t="s">
        <v>118</v>
      </c>
      <c r="C1760" s="108" t="s">
        <v>3447</v>
      </c>
      <c r="D1760" s="123">
        <v>35977</v>
      </c>
      <c r="E1760" s="109" t="s">
        <v>1239</v>
      </c>
      <c r="F1760" s="120"/>
      <c r="G1760" s="120" t="s">
        <v>412</v>
      </c>
      <c r="H1760" s="108" t="s">
        <v>397</v>
      </c>
      <c r="I1760" s="108" t="s">
        <v>227</v>
      </c>
      <c r="J1760" s="120" t="s">
        <v>398</v>
      </c>
      <c r="M1760" s="120"/>
      <c r="N1760" s="108" t="s">
        <v>397</v>
      </c>
      <c r="O1760" s="108" t="s">
        <v>227</v>
      </c>
      <c r="P1760" s="120" t="s">
        <v>398</v>
      </c>
      <c r="Q1760" s="108" t="s">
        <v>397</v>
      </c>
      <c r="R1760" s="108" t="s">
        <v>227</v>
      </c>
      <c r="S1760" s="120" t="s">
        <v>412</v>
      </c>
      <c r="V1760" s="120"/>
      <c r="Y1760" s="120"/>
      <c r="AB1760" s="120"/>
      <c r="AE1760" s="120"/>
    </row>
    <row r="1761" spans="1:77" s="108" customFormat="1" x14ac:dyDescent="0.2">
      <c r="A1761" s="108" t="s">
        <v>332</v>
      </c>
      <c r="B1761" s="108" t="s">
        <v>316</v>
      </c>
      <c r="C1761" s="108" t="s">
        <v>4281</v>
      </c>
      <c r="D1761" s="123">
        <v>36581</v>
      </c>
      <c r="E1761" s="109" t="s">
        <v>477</v>
      </c>
      <c r="F1761" s="120"/>
      <c r="G1761" s="120" t="s">
        <v>769</v>
      </c>
      <c r="H1761" s="108" t="s">
        <v>340</v>
      </c>
      <c r="I1761" s="108" t="s">
        <v>316</v>
      </c>
      <c r="J1761" s="120" t="s">
        <v>341</v>
      </c>
      <c r="M1761" s="120"/>
      <c r="P1761" s="120"/>
      <c r="S1761" s="120"/>
      <c r="V1761" s="120"/>
      <c r="Y1761" s="120"/>
      <c r="AB1761" s="120"/>
      <c r="AE1761" s="120"/>
    </row>
    <row r="1762" spans="1:77" s="108" customFormat="1" x14ac:dyDescent="0.2">
      <c r="A1762" s="108" t="s">
        <v>156</v>
      </c>
      <c r="B1762" s="108" t="s">
        <v>583</v>
      </c>
      <c r="C1762" s="108" t="s">
        <v>1492</v>
      </c>
      <c r="D1762" s="123">
        <v>34856</v>
      </c>
      <c r="E1762" s="109" t="s">
        <v>362</v>
      </c>
      <c r="F1762" s="109" t="s">
        <v>361</v>
      </c>
      <c r="G1762" s="120" t="s">
        <v>141</v>
      </c>
      <c r="I1762" s="109"/>
      <c r="J1762" s="109"/>
      <c r="K1762" s="108" t="s">
        <v>162</v>
      </c>
      <c r="L1762" s="109" t="s">
        <v>170</v>
      </c>
      <c r="M1762" s="109" t="s">
        <v>891</v>
      </c>
      <c r="N1762" s="108" t="s">
        <v>156</v>
      </c>
      <c r="O1762" s="109" t="s">
        <v>170</v>
      </c>
      <c r="P1762" s="109" t="s">
        <v>164</v>
      </c>
      <c r="Q1762" s="108" t="s">
        <v>156</v>
      </c>
      <c r="R1762" s="109" t="s">
        <v>170</v>
      </c>
      <c r="S1762" s="109" t="s">
        <v>141</v>
      </c>
      <c r="T1762" s="108" t="s">
        <v>162</v>
      </c>
      <c r="U1762" s="109" t="s">
        <v>170</v>
      </c>
      <c r="V1762" s="109" t="s">
        <v>1494</v>
      </c>
      <c r="W1762" s="108" t="s">
        <v>168</v>
      </c>
      <c r="X1762" s="109" t="s">
        <v>170</v>
      </c>
      <c r="Y1762" s="109" t="s">
        <v>183</v>
      </c>
      <c r="Z1762" s="108" t="s">
        <v>162</v>
      </c>
      <c r="AA1762" s="109" t="s">
        <v>170</v>
      </c>
      <c r="AB1762" s="109" t="s">
        <v>1494</v>
      </c>
      <c r="AD1762" s="109"/>
      <c r="AE1762" s="109"/>
      <c r="AG1762" s="109"/>
      <c r="AH1762" s="109"/>
      <c r="AJ1762" s="109"/>
      <c r="AK1762" s="109"/>
      <c r="AM1762" s="109"/>
      <c r="AN1762" s="109"/>
      <c r="AP1762" s="109"/>
      <c r="AQ1762" s="109"/>
      <c r="AS1762" s="109"/>
      <c r="AT1762" s="109"/>
      <c r="AV1762" s="109"/>
      <c r="AW1762" s="109"/>
      <c r="AY1762" s="109"/>
      <c r="AZ1762" s="109"/>
    </row>
    <row r="1763" spans="1:77" s="108" customFormat="1" x14ac:dyDescent="0.2">
      <c r="A1763" s="108" t="s">
        <v>397</v>
      </c>
      <c r="B1763" s="108" t="s">
        <v>195</v>
      </c>
      <c r="C1763" s="108" t="s">
        <v>1143</v>
      </c>
      <c r="D1763" s="123">
        <v>36701</v>
      </c>
      <c r="E1763" s="109" t="s">
        <v>698</v>
      </c>
      <c r="F1763" s="109" t="s">
        <v>188</v>
      </c>
      <c r="G1763" s="120" t="s">
        <v>412</v>
      </c>
      <c r="H1763" s="108" t="s">
        <v>184</v>
      </c>
      <c r="I1763" s="116" t="s">
        <v>195</v>
      </c>
      <c r="J1763" s="120"/>
      <c r="K1763" s="108" t="s">
        <v>397</v>
      </c>
      <c r="L1763" s="116" t="s">
        <v>195</v>
      </c>
      <c r="M1763" s="120" t="s">
        <v>398</v>
      </c>
      <c r="O1763" s="116"/>
      <c r="P1763" s="120"/>
      <c r="R1763" s="116"/>
      <c r="S1763" s="120"/>
      <c r="U1763" s="116"/>
      <c r="V1763" s="120"/>
      <c r="X1763" s="116"/>
      <c r="Y1763" s="120"/>
      <c r="AA1763" s="116"/>
      <c r="AB1763" s="120"/>
      <c r="AD1763" s="116"/>
      <c r="AE1763" s="120"/>
      <c r="AG1763" s="116"/>
      <c r="AH1763" s="120"/>
      <c r="AJ1763" s="116"/>
      <c r="AK1763" s="120"/>
      <c r="AM1763" s="116"/>
      <c r="AN1763" s="120"/>
    </row>
    <row r="1764" spans="1:77" s="108" customFormat="1" x14ac:dyDescent="0.2">
      <c r="C1764" s="108" t="s">
        <v>4299</v>
      </c>
      <c r="D1764" s="123">
        <v>35820</v>
      </c>
      <c r="E1764" s="109" t="s">
        <v>698</v>
      </c>
      <c r="F1764" s="120" t="s">
        <v>1549</v>
      </c>
      <c r="G1764" s="120"/>
      <c r="H1764" s="108" t="s">
        <v>379</v>
      </c>
      <c r="I1764" s="108" t="s">
        <v>434</v>
      </c>
      <c r="J1764" s="120" t="s">
        <v>341</v>
      </c>
      <c r="K1764" s="108" t="s">
        <v>379</v>
      </c>
      <c r="L1764" s="108" t="s">
        <v>434</v>
      </c>
      <c r="M1764" s="120" t="s">
        <v>341</v>
      </c>
      <c r="N1764" s="108" t="s">
        <v>340</v>
      </c>
      <c r="O1764" s="108" t="s">
        <v>434</v>
      </c>
      <c r="P1764" s="120" t="s">
        <v>341</v>
      </c>
      <c r="S1764" s="120"/>
      <c r="V1764" s="120"/>
      <c r="Y1764" s="120"/>
      <c r="AB1764" s="120"/>
      <c r="AE1764" s="120"/>
    </row>
    <row r="1765" spans="1:77" s="108" customFormat="1" x14ac:dyDescent="0.2">
      <c r="C1765" s="108" t="s">
        <v>5308</v>
      </c>
      <c r="D1765" s="123">
        <v>33420</v>
      </c>
      <c r="E1765" s="109" t="s">
        <v>749</v>
      </c>
      <c r="F1765" s="109" t="s">
        <v>498</v>
      </c>
      <c r="G1765" s="120"/>
      <c r="I1765" s="109"/>
      <c r="J1765" s="109"/>
      <c r="K1765" s="108" t="s">
        <v>156</v>
      </c>
      <c r="L1765" s="109" t="s">
        <v>134</v>
      </c>
      <c r="M1765" s="109" t="s">
        <v>141</v>
      </c>
      <c r="N1765" s="108" t="s">
        <v>156</v>
      </c>
      <c r="O1765" s="109" t="s">
        <v>134</v>
      </c>
      <c r="P1765" s="109" t="s">
        <v>164</v>
      </c>
      <c r="Q1765" s="108" t="s">
        <v>168</v>
      </c>
      <c r="R1765" s="109" t="s">
        <v>134</v>
      </c>
      <c r="S1765" s="109" t="s">
        <v>193</v>
      </c>
      <c r="T1765" s="108" t="s">
        <v>156</v>
      </c>
      <c r="U1765" s="109" t="s">
        <v>134</v>
      </c>
      <c r="V1765" s="109" t="s">
        <v>141</v>
      </c>
      <c r="W1765" s="108" t="s">
        <v>168</v>
      </c>
      <c r="X1765" s="109" t="s">
        <v>118</v>
      </c>
      <c r="Y1765" s="109" t="s">
        <v>183</v>
      </c>
      <c r="Z1765" s="108" t="s">
        <v>168</v>
      </c>
      <c r="AA1765" s="109" t="s">
        <v>140</v>
      </c>
      <c r="AB1765" s="109" t="s">
        <v>183</v>
      </c>
      <c r="AD1765" s="109"/>
      <c r="AE1765" s="109"/>
      <c r="AG1765" s="109"/>
      <c r="AH1765" s="109"/>
      <c r="AJ1765" s="109"/>
      <c r="AK1765" s="109"/>
      <c r="AM1765" s="109"/>
      <c r="AN1765" s="109"/>
      <c r="AP1765" s="109"/>
      <c r="AQ1765" s="109"/>
      <c r="AS1765" s="109"/>
      <c r="AT1765" s="109"/>
      <c r="AV1765" s="109"/>
      <c r="AW1765" s="109"/>
      <c r="AY1765" s="109"/>
      <c r="AZ1765" s="109"/>
      <c r="BB1765" s="109"/>
      <c r="BC1765" s="109"/>
      <c r="BE1765" s="109"/>
      <c r="BF1765" s="109"/>
      <c r="BH1765" s="109"/>
      <c r="BI1765" s="109"/>
      <c r="BK1765" s="109"/>
      <c r="BL1765" s="109"/>
      <c r="BN1765" s="109"/>
      <c r="BO1765" s="109"/>
      <c r="BQ1765" s="123"/>
      <c r="BR1765" s="109"/>
      <c r="BS1765" s="116"/>
      <c r="BU1765" s="120"/>
      <c r="BV1765" s="116"/>
      <c r="BW1765" s="116"/>
      <c r="BX1765" s="125"/>
    </row>
    <row r="1766" spans="1:77" s="108" customFormat="1" x14ac:dyDescent="0.2">
      <c r="C1766" s="108" t="s">
        <v>5309</v>
      </c>
      <c r="D1766" s="123">
        <v>34031</v>
      </c>
      <c r="E1766" s="109" t="s">
        <v>654</v>
      </c>
      <c r="F1766" s="109" t="s">
        <v>5310</v>
      </c>
      <c r="G1766" s="120"/>
      <c r="J1766" s="109"/>
      <c r="K1766" s="108" t="s">
        <v>147</v>
      </c>
      <c r="L1766" s="108" t="s">
        <v>330</v>
      </c>
      <c r="M1766" s="109"/>
      <c r="N1766" s="108" t="s">
        <v>147</v>
      </c>
      <c r="O1766" s="108" t="s">
        <v>330</v>
      </c>
      <c r="P1766" s="109"/>
      <c r="S1766" s="109"/>
      <c r="T1766" s="108" t="s">
        <v>147</v>
      </c>
      <c r="U1766" s="108" t="s">
        <v>330</v>
      </c>
      <c r="V1766" s="109"/>
      <c r="W1766" s="108" t="s">
        <v>133</v>
      </c>
      <c r="X1766" s="108" t="s">
        <v>330</v>
      </c>
      <c r="Y1766" s="109"/>
      <c r="Z1766" s="108" t="s">
        <v>133</v>
      </c>
      <c r="AA1766" s="108" t="s">
        <v>330</v>
      </c>
      <c r="AB1766" s="109"/>
      <c r="AC1766" s="108" t="s">
        <v>133</v>
      </c>
      <c r="AD1766" s="108" t="s">
        <v>330</v>
      </c>
      <c r="AE1766" s="109"/>
      <c r="AF1766" s="108" t="s">
        <v>133</v>
      </c>
      <c r="AG1766" s="108" t="s">
        <v>330</v>
      </c>
      <c r="AH1766" s="109"/>
      <c r="BB1766" s="109"/>
      <c r="BC1766" s="109"/>
      <c r="BE1766" s="109"/>
      <c r="BF1766" s="109"/>
      <c r="BH1766" s="109"/>
      <c r="BI1766" s="109"/>
      <c r="BK1766" s="109"/>
      <c r="BL1766" s="109"/>
      <c r="BN1766" s="109"/>
      <c r="BO1766" s="109"/>
      <c r="BQ1766" s="123"/>
      <c r="BR1766" s="109"/>
      <c r="BS1766" s="116"/>
      <c r="BU1766" s="120"/>
      <c r="BV1766" s="116"/>
      <c r="BW1766" s="116"/>
      <c r="BX1766" s="125"/>
    </row>
    <row r="1767" spans="1:77" s="108" customFormat="1" x14ac:dyDescent="0.2">
      <c r="A1767" s="108" t="s">
        <v>238</v>
      </c>
      <c r="B1767" s="108" t="s">
        <v>195</v>
      </c>
      <c r="C1767" s="108" t="s">
        <v>5311</v>
      </c>
      <c r="D1767" s="123">
        <v>37125</v>
      </c>
      <c r="E1767" s="109" t="s">
        <v>344</v>
      </c>
      <c r="F1767" s="120"/>
      <c r="G1767" s="120" t="s">
        <v>241</v>
      </c>
      <c r="J1767" s="120"/>
      <c r="M1767" s="120"/>
      <c r="P1767" s="120"/>
      <c r="S1767" s="120"/>
      <c r="V1767" s="120"/>
      <c r="Y1767" s="120"/>
      <c r="AB1767" s="120"/>
      <c r="AE1767" s="120"/>
    </row>
    <row r="1768" spans="1:77" s="108" customFormat="1" x14ac:dyDescent="0.2">
      <c r="A1768" s="108" t="s">
        <v>421</v>
      </c>
      <c r="B1768" s="108" t="s">
        <v>192</v>
      </c>
      <c r="C1768" s="108" t="s">
        <v>3446</v>
      </c>
      <c r="D1768" s="123">
        <v>35972</v>
      </c>
      <c r="E1768" s="109" t="s">
        <v>187</v>
      </c>
      <c r="F1768" s="120" t="s">
        <v>187</v>
      </c>
      <c r="G1768" s="120" t="s">
        <v>389</v>
      </c>
      <c r="H1768" s="108" t="s">
        <v>397</v>
      </c>
      <c r="I1768" s="108" t="s">
        <v>192</v>
      </c>
      <c r="J1768" s="120" t="s">
        <v>398</v>
      </c>
      <c r="K1768" s="108" t="s">
        <v>384</v>
      </c>
      <c r="L1768" s="108" t="s">
        <v>192</v>
      </c>
      <c r="M1768" s="120" t="s">
        <v>398</v>
      </c>
      <c r="N1768" s="108" t="s">
        <v>409</v>
      </c>
      <c r="O1768" s="108" t="s">
        <v>192</v>
      </c>
      <c r="P1768" s="120" t="s">
        <v>412</v>
      </c>
      <c r="S1768" s="120"/>
      <c r="V1768" s="120"/>
      <c r="Y1768" s="120"/>
      <c r="AB1768" s="120"/>
      <c r="AE1768" s="120"/>
    </row>
    <row r="1769" spans="1:77" s="108" customFormat="1" x14ac:dyDescent="0.2">
      <c r="A1769" s="108" t="s">
        <v>298</v>
      </c>
      <c r="B1769" s="108" t="s">
        <v>195</v>
      </c>
      <c r="C1769" s="108" t="s">
        <v>299</v>
      </c>
      <c r="D1769" s="123">
        <v>35053</v>
      </c>
      <c r="E1769" s="116" t="s">
        <v>300</v>
      </c>
      <c r="F1769" s="120" t="s">
        <v>301</v>
      </c>
      <c r="G1769" s="120" t="s">
        <v>247</v>
      </c>
      <c r="H1769" s="108" t="s">
        <v>298</v>
      </c>
      <c r="I1769" s="108" t="s">
        <v>306</v>
      </c>
      <c r="J1769" s="120" t="s">
        <v>224</v>
      </c>
      <c r="K1769" s="108" t="s">
        <v>305</v>
      </c>
      <c r="L1769" s="108" t="s">
        <v>306</v>
      </c>
      <c r="M1769" s="120" t="s">
        <v>260</v>
      </c>
      <c r="N1769" s="108" t="s">
        <v>298</v>
      </c>
      <c r="O1769" s="108" t="s">
        <v>306</v>
      </c>
      <c r="P1769" s="120" t="s">
        <v>266</v>
      </c>
      <c r="Q1769" s="108" t="s">
        <v>315</v>
      </c>
      <c r="R1769" s="108" t="s">
        <v>583</v>
      </c>
      <c r="S1769" s="120" t="s">
        <v>224</v>
      </c>
      <c r="V1769" s="120"/>
      <c r="W1769" s="108" t="s">
        <v>307</v>
      </c>
      <c r="X1769" s="108" t="s">
        <v>207</v>
      </c>
      <c r="Y1769" s="120" t="s">
        <v>264</v>
      </c>
      <c r="Z1769" s="108" t="s">
        <v>284</v>
      </c>
      <c r="AA1769" s="108" t="s">
        <v>207</v>
      </c>
      <c r="AB1769" s="120" t="s">
        <v>240</v>
      </c>
      <c r="AC1769" s="108" t="s">
        <v>308</v>
      </c>
      <c r="AD1769" s="108" t="s">
        <v>207</v>
      </c>
      <c r="AE1769" s="120" t="s">
        <v>248</v>
      </c>
    </row>
    <row r="1770" spans="1:77" s="108" customFormat="1" x14ac:dyDescent="0.2">
      <c r="C1770" s="108" t="s">
        <v>625</v>
      </c>
      <c r="D1770" s="123">
        <v>36550</v>
      </c>
      <c r="E1770" s="109" t="s">
        <v>477</v>
      </c>
      <c r="F1770" s="109" t="s">
        <v>237</v>
      </c>
      <c r="G1770" s="120"/>
      <c r="H1770" s="108" t="s">
        <v>402</v>
      </c>
      <c r="I1770" s="116" t="s">
        <v>81</v>
      </c>
      <c r="J1770" s="120" t="s">
        <v>141</v>
      </c>
      <c r="K1770" s="108" t="s">
        <v>402</v>
      </c>
      <c r="L1770" s="116" t="s">
        <v>81</v>
      </c>
      <c r="M1770" s="120" t="s">
        <v>164</v>
      </c>
      <c r="O1770" s="116"/>
      <c r="P1770" s="120"/>
      <c r="R1770" s="116"/>
      <c r="S1770" s="120"/>
      <c r="U1770" s="116"/>
      <c r="V1770" s="120"/>
      <c r="X1770" s="116"/>
      <c r="Y1770" s="120"/>
      <c r="AA1770" s="116"/>
      <c r="AB1770" s="120"/>
      <c r="AD1770" s="116"/>
      <c r="AE1770" s="120"/>
      <c r="AG1770" s="116"/>
      <c r="AH1770" s="120"/>
      <c r="AJ1770" s="116"/>
      <c r="AK1770" s="120"/>
      <c r="AM1770" s="116"/>
      <c r="AN1770" s="120"/>
    </row>
    <row r="1771" spans="1:77" s="108" customFormat="1" x14ac:dyDescent="0.2">
      <c r="A1771" s="108" t="s">
        <v>397</v>
      </c>
      <c r="B1771" s="108" t="s">
        <v>232</v>
      </c>
      <c r="C1771" s="108" t="s">
        <v>5312</v>
      </c>
      <c r="D1771" s="123">
        <v>35135</v>
      </c>
      <c r="E1771" s="116" t="s">
        <v>391</v>
      </c>
      <c r="F1771" s="120" t="s">
        <v>1574</v>
      </c>
      <c r="G1771" s="120" t="s">
        <v>398</v>
      </c>
      <c r="J1771" s="120"/>
      <c r="K1771" s="108" t="s">
        <v>399</v>
      </c>
      <c r="L1771" s="108" t="s">
        <v>215</v>
      </c>
      <c r="M1771" s="120" t="s">
        <v>141</v>
      </c>
      <c r="N1771" s="108" t="s">
        <v>399</v>
      </c>
      <c r="O1771" s="108" t="s">
        <v>215</v>
      </c>
      <c r="P1771" s="120" t="s">
        <v>141</v>
      </c>
      <c r="Q1771" s="108" t="s">
        <v>399</v>
      </c>
      <c r="R1771" s="108" t="s">
        <v>215</v>
      </c>
      <c r="S1771" s="120" t="s">
        <v>393</v>
      </c>
      <c r="T1771" s="108" t="s">
        <v>397</v>
      </c>
      <c r="U1771" s="108" t="s">
        <v>556</v>
      </c>
      <c r="V1771" s="120" t="s">
        <v>398</v>
      </c>
      <c r="W1771" s="108" t="s">
        <v>184</v>
      </c>
      <c r="X1771" s="108" t="s">
        <v>556</v>
      </c>
      <c r="Y1771" s="120"/>
      <c r="AB1771" s="120"/>
      <c r="AE1771" s="120"/>
      <c r="BB1771" s="109"/>
      <c r="BC1771" s="109"/>
      <c r="BE1771" s="109"/>
      <c r="BF1771" s="109"/>
      <c r="BH1771" s="109"/>
      <c r="BI1771" s="109"/>
      <c r="BK1771" s="109"/>
      <c r="BL1771" s="109"/>
      <c r="BN1771" s="109"/>
      <c r="BO1771" s="120"/>
      <c r="BR1771" s="120"/>
      <c r="BS1771" s="120"/>
      <c r="BT1771" s="120"/>
      <c r="BU1771" s="120"/>
      <c r="BW1771" s="116"/>
      <c r="BX1771" s="116"/>
    </row>
    <row r="1772" spans="1:77" s="108" customFormat="1" x14ac:dyDescent="0.2">
      <c r="C1772" s="108" t="s">
        <v>1100</v>
      </c>
      <c r="D1772" s="123">
        <v>36514</v>
      </c>
      <c r="E1772" s="109" t="s">
        <v>506</v>
      </c>
      <c r="F1772" s="120" t="s">
        <v>441</v>
      </c>
      <c r="G1772" s="120"/>
      <c r="H1772" s="108" t="s">
        <v>379</v>
      </c>
      <c r="I1772" s="108" t="s">
        <v>81</v>
      </c>
      <c r="J1772" s="120" t="s">
        <v>1097</v>
      </c>
      <c r="M1772" s="120"/>
      <c r="P1772" s="120"/>
      <c r="S1772" s="120"/>
      <c r="V1772" s="120"/>
      <c r="Y1772" s="120"/>
      <c r="AB1772" s="120"/>
      <c r="AE1772" s="120"/>
    </row>
    <row r="1773" spans="1:77" s="108" customFormat="1" x14ac:dyDescent="0.2">
      <c r="A1773" s="108" t="s">
        <v>850</v>
      </c>
      <c r="B1773" s="108" t="s">
        <v>105</v>
      </c>
      <c r="C1773" s="108" t="s">
        <v>3985</v>
      </c>
      <c r="D1773" s="123">
        <v>36517</v>
      </c>
      <c r="E1773" s="109" t="s">
        <v>698</v>
      </c>
      <c r="F1773" s="120" t="s">
        <v>187</v>
      </c>
      <c r="G1773" s="120"/>
      <c r="J1773" s="120"/>
      <c r="K1773" s="108" t="s">
        <v>502</v>
      </c>
      <c r="L1773" s="108" t="s">
        <v>432</v>
      </c>
      <c r="M1773" s="120"/>
      <c r="N1773" s="108" t="s">
        <v>639</v>
      </c>
      <c r="O1773" s="108" t="s">
        <v>432</v>
      </c>
      <c r="P1773" s="120"/>
      <c r="S1773" s="120"/>
      <c r="V1773" s="120"/>
      <c r="Y1773" s="120"/>
      <c r="AB1773" s="120"/>
      <c r="AE1773" s="120"/>
      <c r="BY1773" s="128"/>
    </row>
    <row r="1774" spans="1:77" s="108" customFormat="1" x14ac:dyDescent="0.2">
      <c r="A1774" s="108" t="s">
        <v>384</v>
      </c>
      <c r="B1774" s="108" t="s">
        <v>81</v>
      </c>
      <c r="C1774" s="108" t="s">
        <v>2770</v>
      </c>
      <c r="D1774" s="123">
        <v>35994</v>
      </c>
      <c r="E1774" s="116" t="s">
        <v>2771</v>
      </c>
      <c r="F1774" s="120" t="s">
        <v>136</v>
      </c>
      <c r="G1774" s="120" t="s">
        <v>629</v>
      </c>
      <c r="H1774" s="108" t="s">
        <v>409</v>
      </c>
      <c r="I1774" s="108" t="s">
        <v>81</v>
      </c>
      <c r="J1774" s="120" t="s">
        <v>629</v>
      </c>
      <c r="K1774" s="108" t="s">
        <v>409</v>
      </c>
      <c r="L1774" s="108" t="s">
        <v>81</v>
      </c>
      <c r="M1774" s="120" t="s">
        <v>385</v>
      </c>
      <c r="N1774" s="108" t="s">
        <v>384</v>
      </c>
      <c r="O1774" s="108" t="s">
        <v>81</v>
      </c>
      <c r="P1774" s="120" t="s">
        <v>406</v>
      </c>
      <c r="Q1774" s="108" t="s">
        <v>409</v>
      </c>
      <c r="R1774" s="108" t="s">
        <v>81</v>
      </c>
      <c r="S1774" s="120" t="s">
        <v>629</v>
      </c>
      <c r="T1774" s="108" t="s">
        <v>421</v>
      </c>
      <c r="U1774" s="108" t="s">
        <v>81</v>
      </c>
      <c r="V1774" s="120" t="s">
        <v>406</v>
      </c>
      <c r="W1774" s="108" t="s">
        <v>384</v>
      </c>
      <c r="X1774" s="108" t="s">
        <v>81</v>
      </c>
      <c r="Y1774" s="120" t="s">
        <v>433</v>
      </c>
      <c r="AB1774" s="120"/>
      <c r="AE1774" s="120"/>
      <c r="BB1774" s="116"/>
      <c r="BC1774" s="120"/>
      <c r="BE1774" s="116"/>
      <c r="BF1774" s="120"/>
      <c r="BH1774" s="116"/>
      <c r="BI1774" s="120"/>
      <c r="BK1774" s="116"/>
      <c r="BL1774" s="120"/>
      <c r="BN1774" s="116"/>
      <c r="BO1774" s="120"/>
      <c r="BR1774" s="120"/>
      <c r="BS1774" s="116"/>
      <c r="BT1774" s="116"/>
      <c r="BU1774" s="116"/>
      <c r="BV1774" s="116"/>
      <c r="BW1774" s="116"/>
      <c r="BX1774" s="116"/>
    </row>
    <row r="1775" spans="1:77" s="108" customFormat="1" x14ac:dyDescent="0.2">
      <c r="A1775" s="108" t="s">
        <v>332</v>
      </c>
      <c r="B1775" s="109" t="s">
        <v>140</v>
      </c>
      <c r="C1775" s="108" t="s">
        <v>3209</v>
      </c>
      <c r="D1775" s="123">
        <v>34445</v>
      </c>
      <c r="E1775" s="109" t="s">
        <v>3210</v>
      </c>
      <c r="F1775" s="109" t="s">
        <v>321</v>
      </c>
      <c r="G1775" s="120" t="s">
        <v>798</v>
      </c>
      <c r="I1775" s="109"/>
      <c r="J1775" s="120"/>
      <c r="L1775" s="116"/>
      <c r="M1775" s="120"/>
      <c r="N1775" s="108" t="s">
        <v>351</v>
      </c>
      <c r="O1775" s="116" t="s">
        <v>170</v>
      </c>
      <c r="P1775" s="120" t="s">
        <v>957</v>
      </c>
      <c r="Q1775" s="108" t="s">
        <v>370</v>
      </c>
      <c r="R1775" s="116" t="s">
        <v>170</v>
      </c>
      <c r="S1775" s="120" t="s">
        <v>1092</v>
      </c>
      <c r="T1775" s="108" t="s">
        <v>370</v>
      </c>
      <c r="U1775" s="116" t="s">
        <v>170</v>
      </c>
      <c r="V1775" s="120" t="s">
        <v>3212</v>
      </c>
      <c r="W1775" s="108" t="s">
        <v>419</v>
      </c>
      <c r="X1775" s="116" t="s">
        <v>170</v>
      </c>
      <c r="Y1775" s="120" t="s">
        <v>1108</v>
      </c>
      <c r="Z1775" s="108" t="s">
        <v>332</v>
      </c>
      <c r="AA1775" s="116" t="s">
        <v>170</v>
      </c>
      <c r="AB1775" s="120" t="s">
        <v>1560</v>
      </c>
      <c r="AC1775" s="108" t="s">
        <v>332</v>
      </c>
      <c r="AD1775" s="116" t="s">
        <v>170</v>
      </c>
      <c r="AE1775" s="120" t="s">
        <v>333</v>
      </c>
      <c r="AF1775" s="108" t="s">
        <v>332</v>
      </c>
      <c r="AG1775" s="116" t="s">
        <v>170</v>
      </c>
      <c r="AH1775" s="120" t="s">
        <v>3212</v>
      </c>
      <c r="AI1775" s="108" t="s">
        <v>332</v>
      </c>
      <c r="AJ1775" s="116" t="s">
        <v>170</v>
      </c>
      <c r="AK1775" s="120" t="s">
        <v>365</v>
      </c>
      <c r="AM1775" s="116"/>
      <c r="AN1775" s="120"/>
      <c r="AP1775" s="116"/>
      <c r="AQ1775" s="120"/>
      <c r="AS1775" s="116"/>
      <c r="AT1775" s="120"/>
      <c r="AV1775" s="116"/>
      <c r="AW1775" s="120"/>
      <c r="AY1775" s="116"/>
      <c r="AZ1775" s="120"/>
    </row>
    <row r="1776" spans="1:77" s="108" customFormat="1" x14ac:dyDescent="0.2">
      <c r="A1776" s="108" t="s">
        <v>397</v>
      </c>
      <c r="B1776" s="108" t="s">
        <v>177</v>
      </c>
      <c r="C1776" s="108" t="s">
        <v>2991</v>
      </c>
      <c r="D1776" s="123">
        <v>34991</v>
      </c>
      <c r="E1776" s="116" t="s">
        <v>591</v>
      </c>
      <c r="F1776" s="120" t="s">
        <v>591</v>
      </c>
      <c r="G1776" s="120" t="s">
        <v>398</v>
      </c>
      <c r="H1776" s="108" t="s">
        <v>384</v>
      </c>
      <c r="I1776" s="108" t="s">
        <v>556</v>
      </c>
      <c r="J1776" s="120" t="s">
        <v>406</v>
      </c>
      <c r="K1776" s="108" t="s">
        <v>384</v>
      </c>
      <c r="L1776" s="108" t="s">
        <v>556</v>
      </c>
      <c r="M1776" s="120" t="s">
        <v>389</v>
      </c>
      <c r="N1776" s="108" t="s">
        <v>384</v>
      </c>
      <c r="O1776" s="108" t="s">
        <v>396</v>
      </c>
      <c r="P1776" s="120" t="s">
        <v>408</v>
      </c>
      <c r="Q1776" s="108" t="s">
        <v>384</v>
      </c>
      <c r="R1776" s="108" t="s">
        <v>396</v>
      </c>
      <c r="S1776" s="120" t="s">
        <v>406</v>
      </c>
      <c r="T1776" s="108" t="s">
        <v>397</v>
      </c>
      <c r="U1776" s="108" t="s">
        <v>396</v>
      </c>
      <c r="V1776" s="120" t="s">
        <v>433</v>
      </c>
      <c r="W1776" s="108" t="s">
        <v>384</v>
      </c>
      <c r="X1776" s="108" t="s">
        <v>396</v>
      </c>
      <c r="Y1776" s="120" t="s">
        <v>408</v>
      </c>
      <c r="AB1776" s="120"/>
      <c r="AE1776" s="120"/>
    </row>
    <row r="1777" spans="1:76" s="108" customFormat="1" x14ac:dyDescent="0.2">
      <c r="A1777" s="108" t="s">
        <v>147</v>
      </c>
      <c r="B1777" s="108" t="s">
        <v>583</v>
      </c>
      <c r="C1777" s="108" t="s">
        <v>4068</v>
      </c>
      <c r="D1777" s="123">
        <v>37590</v>
      </c>
      <c r="E1777" s="109" t="s">
        <v>4445</v>
      </c>
      <c r="F1777" s="120"/>
      <c r="G1777" s="120"/>
      <c r="J1777" s="120"/>
      <c r="M1777" s="120"/>
      <c r="P1777" s="120"/>
      <c r="S1777" s="120"/>
      <c r="V1777" s="120"/>
      <c r="Y1777" s="120"/>
      <c r="AB1777" s="120"/>
      <c r="AE1777" s="120"/>
    </row>
    <row r="1778" spans="1:76" s="108" customFormat="1" x14ac:dyDescent="0.2">
      <c r="A1778" s="108" t="s">
        <v>397</v>
      </c>
      <c r="B1778" s="108" t="s">
        <v>170</v>
      </c>
      <c r="C1778" s="108" t="s">
        <v>5313</v>
      </c>
      <c r="D1778" s="123">
        <v>36921</v>
      </c>
      <c r="E1778" s="109" t="s">
        <v>4449</v>
      </c>
      <c r="F1778" s="120"/>
      <c r="G1778" s="120" t="s">
        <v>398</v>
      </c>
      <c r="J1778" s="120"/>
      <c r="M1778" s="120"/>
      <c r="P1778" s="120"/>
      <c r="S1778" s="120"/>
      <c r="V1778" s="120"/>
      <c r="Y1778" s="120"/>
      <c r="AB1778" s="120"/>
      <c r="AE1778" s="120"/>
    </row>
    <row r="1779" spans="1:76" s="108" customFormat="1" x14ac:dyDescent="0.2">
      <c r="A1779" s="108" t="s">
        <v>147</v>
      </c>
      <c r="B1779" s="108" t="s">
        <v>396</v>
      </c>
      <c r="C1779" s="108" t="s">
        <v>2475</v>
      </c>
      <c r="D1779" s="123">
        <v>36745</v>
      </c>
      <c r="E1779" s="109" t="s">
        <v>90</v>
      </c>
      <c r="F1779" s="120" t="s">
        <v>1549</v>
      </c>
      <c r="G1779" s="120"/>
      <c r="H1779" s="108" t="s">
        <v>147</v>
      </c>
      <c r="I1779" s="108" t="s">
        <v>93</v>
      </c>
      <c r="J1779" s="120"/>
      <c r="K1779" s="108" t="s">
        <v>147</v>
      </c>
      <c r="L1779" s="108" t="s">
        <v>93</v>
      </c>
      <c r="M1779" s="120"/>
      <c r="N1779" s="108" t="s">
        <v>147</v>
      </c>
      <c r="O1779" s="108" t="s">
        <v>93</v>
      </c>
      <c r="P1779" s="120"/>
      <c r="S1779" s="120"/>
      <c r="V1779" s="120"/>
      <c r="Y1779" s="120"/>
      <c r="AB1779" s="120"/>
      <c r="AE1779" s="120"/>
      <c r="BB1779" s="116"/>
      <c r="BC1779" s="120"/>
      <c r="BE1779" s="116"/>
      <c r="BF1779" s="120"/>
      <c r="BH1779" s="116"/>
      <c r="BI1779" s="120"/>
      <c r="BK1779" s="116"/>
      <c r="BL1779" s="120"/>
      <c r="BN1779" s="116"/>
      <c r="BO1779" s="120"/>
      <c r="BR1779" s="120"/>
      <c r="BS1779" s="116"/>
      <c r="BT1779" s="116"/>
      <c r="BU1779" s="116"/>
      <c r="BV1779" s="116"/>
      <c r="BW1779" s="116"/>
      <c r="BX1779" s="116"/>
    </row>
    <row r="1780" spans="1:76" s="108" customFormat="1" x14ac:dyDescent="0.2">
      <c r="A1780" t="s">
        <v>258</v>
      </c>
      <c r="B1780" t="s">
        <v>123</v>
      </c>
      <c r="C1780" s="108" t="s">
        <v>5314</v>
      </c>
      <c r="D1780" s="123">
        <v>35293</v>
      </c>
      <c r="E1780" s="116" t="s">
        <v>198</v>
      </c>
      <c r="F1780" s="120" t="s">
        <v>426</v>
      </c>
      <c r="G1780" s="120" t="s">
        <v>241</v>
      </c>
      <c r="J1780" s="120"/>
      <c r="K1780" s="108" t="s">
        <v>258</v>
      </c>
      <c r="L1780" s="108" t="s">
        <v>324</v>
      </c>
      <c r="M1780" s="120" t="s">
        <v>241</v>
      </c>
      <c r="N1780" s="108" t="s">
        <v>905</v>
      </c>
      <c r="O1780" s="108" t="s">
        <v>330</v>
      </c>
      <c r="P1780" s="120" t="s">
        <v>241</v>
      </c>
      <c r="Q1780" s="108" t="s">
        <v>3162</v>
      </c>
      <c r="R1780" s="108" t="s">
        <v>330</v>
      </c>
      <c r="S1780" s="120" t="s">
        <v>1638</v>
      </c>
      <c r="V1780" s="120"/>
      <c r="Y1780" s="120"/>
      <c r="AB1780" s="120"/>
      <c r="AE1780" s="120"/>
    </row>
    <row r="1781" spans="1:76" s="108" customFormat="1" x14ac:dyDescent="0.2">
      <c r="A1781" t="s">
        <v>214</v>
      </c>
      <c r="B1781" t="s">
        <v>454</v>
      </c>
      <c r="C1781" s="108" t="s">
        <v>3388</v>
      </c>
      <c r="D1781" s="123">
        <v>33924</v>
      </c>
      <c r="E1781" s="109" t="s">
        <v>536</v>
      </c>
      <c r="F1781" s="109" t="s">
        <v>654</v>
      </c>
      <c r="G1781" s="120" t="s">
        <v>1897</v>
      </c>
      <c r="H1781" s="108" t="s">
        <v>5315</v>
      </c>
      <c r="I1781" s="108" t="s">
        <v>396</v>
      </c>
      <c r="J1781" s="109" t="s">
        <v>1200</v>
      </c>
      <c r="K1781" s="108" t="s">
        <v>3390</v>
      </c>
      <c r="L1781" s="108" t="s">
        <v>396</v>
      </c>
      <c r="M1781" s="109" t="s">
        <v>3391</v>
      </c>
      <c r="N1781" s="108" t="s">
        <v>226</v>
      </c>
      <c r="O1781" s="108" t="s">
        <v>396</v>
      </c>
      <c r="P1781" s="109" t="s">
        <v>276</v>
      </c>
      <c r="Q1781" s="108" t="s">
        <v>214</v>
      </c>
      <c r="R1781" s="108" t="s">
        <v>396</v>
      </c>
      <c r="S1781" s="109" t="s">
        <v>208</v>
      </c>
      <c r="T1781" s="108" t="s">
        <v>543</v>
      </c>
      <c r="U1781" s="108" t="s">
        <v>93</v>
      </c>
      <c r="V1781" s="109" t="s">
        <v>713</v>
      </c>
      <c r="W1781" s="108" t="s">
        <v>226</v>
      </c>
      <c r="X1781" s="108" t="s">
        <v>93</v>
      </c>
      <c r="Y1781" s="109" t="s">
        <v>276</v>
      </c>
      <c r="Z1781" s="108" t="s">
        <v>214</v>
      </c>
      <c r="AA1781" s="108" t="s">
        <v>93</v>
      </c>
      <c r="AB1781" s="109" t="s">
        <v>208</v>
      </c>
      <c r="AC1781" s="108" t="s">
        <v>226</v>
      </c>
      <c r="AD1781" s="108" t="s">
        <v>93</v>
      </c>
      <c r="AE1781" s="109" t="s">
        <v>201</v>
      </c>
      <c r="AF1781" s="108" t="s">
        <v>226</v>
      </c>
      <c r="AG1781" s="108" t="s">
        <v>93</v>
      </c>
      <c r="AH1781" s="109" t="s">
        <v>228</v>
      </c>
    </row>
    <row r="1782" spans="1:76" s="108" customFormat="1" x14ac:dyDescent="0.2">
      <c r="A1782" s="108" t="s">
        <v>315</v>
      </c>
      <c r="B1782" s="108" t="s">
        <v>396</v>
      </c>
      <c r="C1782" s="108" t="s">
        <v>1077</v>
      </c>
      <c r="D1782" s="123">
        <v>35346</v>
      </c>
      <c r="E1782" s="116" t="s">
        <v>728</v>
      </c>
      <c r="F1782" s="120" t="s">
        <v>607</v>
      </c>
      <c r="G1782" s="120" t="s">
        <v>273</v>
      </c>
      <c r="H1782" s="108" t="s">
        <v>284</v>
      </c>
      <c r="I1782" s="108" t="s">
        <v>232</v>
      </c>
      <c r="J1782" s="120" t="s">
        <v>247</v>
      </c>
      <c r="K1782" s="108" t="s">
        <v>298</v>
      </c>
      <c r="L1782" s="108" t="s">
        <v>583</v>
      </c>
      <c r="M1782" s="120" t="s">
        <v>269</v>
      </c>
      <c r="N1782" s="108" t="s">
        <v>315</v>
      </c>
      <c r="O1782" s="108" t="s">
        <v>583</v>
      </c>
      <c r="P1782" s="120" t="s">
        <v>266</v>
      </c>
      <c r="Q1782" s="108" t="s">
        <v>284</v>
      </c>
      <c r="R1782" s="108" t="s">
        <v>242</v>
      </c>
      <c r="S1782" s="120" t="s">
        <v>269</v>
      </c>
      <c r="T1782" s="108" t="s">
        <v>305</v>
      </c>
      <c r="U1782" s="108" t="s">
        <v>242</v>
      </c>
      <c r="V1782" s="120" t="s">
        <v>269</v>
      </c>
      <c r="W1782" s="108" t="s">
        <v>315</v>
      </c>
      <c r="X1782" s="108" t="s">
        <v>242</v>
      </c>
      <c r="Y1782" s="120" t="s">
        <v>273</v>
      </c>
      <c r="AB1782" s="120"/>
      <c r="AE1782" s="120"/>
      <c r="BB1782" s="109"/>
      <c r="BC1782" s="109"/>
      <c r="BE1782" s="109"/>
      <c r="BF1782" s="109"/>
      <c r="BH1782" s="109"/>
      <c r="BI1782" s="109"/>
      <c r="BK1782" s="109"/>
      <c r="BL1782" s="109"/>
      <c r="BN1782" s="109"/>
      <c r="BO1782" s="109"/>
      <c r="BQ1782" s="123"/>
      <c r="BR1782" s="109"/>
      <c r="BS1782" s="116"/>
      <c r="BU1782" s="120"/>
      <c r="BV1782" s="116"/>
      <c r="BW1782" s="116"/>
      <c r="BX1782" s="125"/>
    </row>
    <row r="1783" spans="1:76" s="108" customFormat="1" x14ac:dyDescent="0.2">
      <c r="A1783" s="108" t="s">
        <v>127</v>
      </c>
      <c r="B1783" s="108" t="s">
        <v>556</v>
      </c>
      <c r="C1783" s="108" t="s">
        <v>3055</v>
      </c>
      <c r="D1783" s="123">
        <v>36635</v>
      </c>
      <c r="E1783" s="109" t="s">
        <v>98</v>
      </c>
      <c r="F1783" s="109" t="s">
        <v>237</v>
      </c>
      <c r="G1783" s="120"/>
      <c r="H1783" s="108" t="s">
        <v>147</v>
      </c>
      <c r="I1783" s="116" t="s">
        <v>556</v>
      </c>
      <c r="J1783" s="120"/>
      <c r="K1783" s="108" t="s">
        <v>147</v>
      </c>
      <c r="L1783" s="116" t="s">
        <v>556</v>
      </c>
      <c r="M1783" s="120"/>
      <c r="O1783" s="116"/>
      <c r="P1783" s="120"/>
      <c r="R1783" s="116"/>
      <c r="S1783" s="120"/>
      <c r="U1783" s="116"/>
      <c r="V1783" s="120"/>
      <c r="X1783" s="116"/>
      <c r="Y1783" s="120"/>
      <c r="AA1783" s="116"/>
      <c r="AB1783" s="120"/>
      <c r="AD1783" s="116"/>
      <c r="AE1783" s="120"/>
      <c r="AG1783" s="116"/>
      <c r="AH1783" s="120"/>
      <c r="AJ1783" s="116"/>
      <c r="AK1783" s="120"/>
      <c r="AM1783" s="116"/>
      <c r="AN1783" s="120"/>
    </row>
    <row r="1784" spans="1:76" s="108" customFormat="1" x14ac:dyDescent="0.2">
      <c r="A1784" s="120" t="s">
        <v>376</v>
      </c>
      <c r="B1784" s="120" t="s">
        <v>123</v>
      </c>
      <c r="C1784" s="108" t="s">
        <v>378</v>
      </c>
      <c r="D1784" s="123">
        <v>35915</v>
      </c>
      <c r="E1784" s="109" t="s">
        <v>698</v>
      </c>
      <c r="F1784" s="120" t="s">
        <v>115</v>
      </c>
      <c r="G1784" s="120" t="s">
        <v>377</v>
      </c>
      <c r="H1784" s="108" t="s">
        <v>379</v>
      </c>
      <c r="I1784" s="108" t="s">
        <v>123</v>
      </c>
      <c r="J1784" s="120" t="s">
        <v>292</v>
      </c>
      <c r="M1784" s="120"/>
      <c r="P1784" s="120"/>
      <c r="S1784" s="120"/>
      <c r="V1784" s="120"/>
      <c r="Y1784" s="120"/>
      <c r="AB1784" s="120"/>
      <c r="AE1784" s="120"/>
      <c r="BB1784" s="109"/>
      <c r="BC1784" s="109"/>
      <c r="BE1784" s="109"/>
      <c r="BF1784" s="109"/>
      <c r="BH1784" s="109"/>
      <c r="BI1784" s="109"/>
      <c r="BK1784" s="109"/>
      <c r="BL1784" s="109"/>
      <c r="BN1784" s="109"/>
      <c r="BO1784" s="109"/>
      <c r="BQ1784" s="123"/>
      <c r="BR1784" s="109"/>
      <c r="BS1784" s="116"/>
      <c r="BU1784" s="120"/>
      <c r="BV1784" s="116"/>
      <c r="BW1784" s="116"/>
      <c r="BX1784" s="125"/>
    </row>
    <row r="1785" spans="1:76" s="108" customFormat="1" x14ac:dyDescent="0.2">
      <c r="A1785" s="108" t="s">
        <v>147</v>
      </c>
      <c r="B1785" s="108" t="s">
        <v>128</v>
      </c>
      <c r="C1785" s="108" t="s">
        <v>5316</v>
      </c>
      <c r="D1785" s="123">
        <v>36418</v>
      </c>
      <c r="E1785" s="109" t="s">
        <v>477</v>
      </c>
      <c r="F1785" s="120"/>
      <c r="G1785" s="120"/>
      <c r="J1785" s="120"/>
      <c r="M1785" s="120"/>
      <c r="P1785" s="120"/>
      <c r="S1785" s="120"/>
      <c r="V1785" s="120"/>
      <c r="Y1785" s="120"/>
      <c r="AB1785" s="120"/>
      <c r="AE1785" s="120"/>
    </row>
    <row r="1786" spans="1:76" s="108" customFormat="1" x14ac:dyDescent="0.2">
      <c r="A1786" s="108" t="s">
        <v>528</v>
      </c>
      <c r="B1786" s="108" t="s">
        <v>306</v>
      </c>
      <c r="C1786" s="108" t="s">
        <v>2250</v>
      </c>
      <c r="D1786" s="123">
        <v>36974</v>
      </c>
      <c r="E1786" s="109" t="s">
        <v>268</v>
      </c>
      <c r="F1786" s="109" t="s">
        <v>268</v>
      </c>
      <c r="G1786" s="120" t="s">
        <v>534</v>
      </c>
      <c r="H1786" s="108" t="s">
        <v>202</v>
      </c>
      <c r="I1786" s="116" t="s">
        <v>306</v>
      </c>
      <c r="J1786" s="120" t="s">
        <v>196</v>
      </c>
      <c r="K1786" s="108" t="s">
        <v>265</v>
      </c>
      <c r="L1786" s="116" t="s">
        <v>306</v>
      </c>
      <c r="M1786" s="120" t="s">
        <v>203</v>
      </c>
      <c r="O1786" s="116"/>
      <c r="P1786" s="120"/>
      <c r="R1786" s="116"/>
      <c r="S1786" s="120"/>
      <c r="U1786" s="116"/>
      <c r="V1786" s="120"/>
      <c r="X1786" s="116"/>
      <c r="Y1786" s="120"/>
      <c r="AA1786" s="116"/>
      <c r="AB1786" s="120"/>
      <c r="AD1786" s="116"/>
      <c r="AE1786" s="120"/>
      <c r="AG1786" s="116"/>
      <c r="AH1786" s="120"/>
      <c r="AJ1786" s="116"/>
      <c r="AK1786" s="120"/>
      <c r="AM1786" s="116"/>
      <c r="AN1786" s="120"/>
    </row>
    <row r="1787" spans="1:76" s="108" customFormat="1" x14ac:dyDescent="0.2">
      <c r="A1787" s="108" t="s">
        <v>147</v>
      </c>
      <c r="B1787" s="108" t="s">
        <v>330</v>
      </c>
      <c r="C1787" s="108" t="s">
        <v>4086</v>
      </c>
      <c r="D1787" s="123">
        <v>36796</v>
      </c>
      <c r="E1787" s="109" t="s">
        <v>172</v>
      </c>
      <c r="F1787" s="120"/>
      <c r="G1787" s="120"/>
      <c r="H1787" s="108" t="s">
        <v>147</v>
      </c>
      <c r="I1787" s="108" t="s">
        <v>330</v>
      </c>
      <c r="J1787" s="120"/>
      <c r="M1787" s="120"/>
      <c r="P1787" s="120"/>
      <c r="S1787" s="120"/>
      <c r="V1787" s="120"/>
      <c r="Y1787" s="120"/>
      <c r="AB1787" s="120"/>
      <c r="AE1787" s="120"/>
    </row>
    <row r="1788" spans="1:76" s="108" customFormat="1" x14ac:dyDescent="0.2">
      <c r="A1788" s="108" t="s">
        <v>315</v>
      </c>
      <c r="B1788" s="108" t="s">
        <v>195</v>
      </c>
      <c r="C1788" s="108" t="s">
        <v>5317</v>
      </c>
      <c r="D1788" s="123">
        <v>37818</v>
      </c>
      <c r="E1788" s="109" t="s">
        <v>4421</v>
      </c>
      <c r="F1788" s="120"/>
      <c r="G1788" s="120" t="s">
        <v>241</v>
      </c>
      <c r="J1788" s="120"/>
      <c r="M1788" s="120"/>
      <c r="P1788" s="120"/>
      <c r="S1788" s="120"/>
      <c r="V1788" s="120"/>
      <c r="Y1788" s="120"/>
      <c r="AB1788" s="120"/>
      <c r="AE1788" s="120"/>
    </row>
    <row r="1789" spans="1:76" s="108" customFormat="1" x14ac:dyDescent="0.2">
      <c r="A1789" s="108" t="s">
        <v>307</v>
      </c>
      <c r="B1789" s="108" t="s">
        <v>215</v>
      </c>
      <c r="C1789" s="108" t="s">
        <v>2746</v>
      </c>
      <c r="D1789" s="123">
        <v>36422</v>
      </c>
      <c r="E1789" s="116" t="s">
        <v>553</v>
      </c>
      <c r="F1789" s="120" t="s">
        <v>554</v>
      </c>
      <c r="G1789" s="120" t="s">
        <v>264</v>
      </c>
      <c r="H1789" s="108" t="s">
        <v>315</v>
      </c>
      <c r="I1789" s="108" t="s">
        <v>215</v>
      </c>
      <c r="J1789" s="120" t="s">
        <v>273</v>
      </c>
      <c r="M1789" s="120"/>
      <c r="N1789" s="108" t="s">
        <v>315</v>
      </c>
      <c r="O1789" s="108" t="s">
        <v>556</v>
      </c>
      <c r="P1789" s="120" t="s">
        <v>266</v>
      </c>
      <c r="Q1789" s="108" t="s">
        <v>315</v>
      </c>
      <c r="R1789" s="108" t="s">
        <v>556</v>
      </c>
      <c r="S1789" s="120" t="s">
        <v>339</v>
      </c>
      <c r="V1789" s="120"/>
      <c r="Y1789" s="120"/>
      <c r="AB1789" s="120"/>
      <c r="AE1789" s="120"/>
    </row>
    <row r="1790" spans="1:76" s="108" customFormat="1" x14ac:dyDescent="0.2">
      <c r="A1790" s="108" t="s">
        <v>147</v>
      </c>
      <c r="B1790" s="108" t="s">
        <v>195</v>
      </c>
      <c r="C1790" s="108" t="s">
        <v>2007</v>
      </c>
      <c r="D1790" s="123">
        <v>36218</v>
      </c>
      <c r="E1790" s="109" t="s">
        <v>191</v>
      </c>
      <c r="F1790" s="109" t="s">
        <v>236</v>
      </c>
      <c r="G1790" s="120"/>
      <c r="H1790" s="108" t="s">
        <v>133</v>
      </c>
      <c r="I1790" s="116" t="s">
        <v>195</v>
      </c>
      <c r="J1790" s="120"/>
      <c r="K1790" s="108" t="s">
        <v>147</v>
      </c>
      <c r="L1790" s="116" t="s">
        <v>195</v>
      </c>
      <c r="M1790" s="120"/>
      <c r="O1790" s="116"/>
      <c r="P1790" s="120"/>
      <c r="R1790" s="116"/>
      <c r="S1790" s="120"/>
      <c r="U1790" s="116"/>
      <c r="V1790" s="120"/>
      <c r="X1790" s="116"/>
      <c r="Y1790" s="120"/>
      <c r="AA1790" s="116"/>
      <c r="AB1790" s="120"/>
      <c r="AD1790" s="116"/>
      <c r="AE1790" s="120"/>
      <c r="AG1790" s="116"/>
      <c r="AH1790" s="120"/>
      <c r="AJ1790" s="116"/>
      <c r="AK1790" s="120"/>
      <c r="AM1790" s="116"/>
      <c r="AN1790" s="120"/>
    </row>
    <row r="1791" spans="1:76" s="108" customFormat="1" x14ac:dyDescent="0.2">
      <c r="A1791" s="108" t="s">
        <v>712</v>
      </c>
      <c r="B1791" s="108" t="s">
        <v>185</v>
      </c>
      <c r="C1791" s="108" t="s">
        <v>1898</v>
      </c>
      <c r="D1791" s="123">
        <v>36245</v>
      </c>
      <c r="E1791" s="109" t="s">
        <v>89</v>
      </c>
      <c r="F1791" s="120" t="s">
        <v>89</v>
      </c>
      <c r="G1791" s="120" t="s">
        <v>1897</v>
      </c>
      <c r="H1791" s="108" t="s">
        <v>194</v>
      </c>
      <c r="I1791" s="108" t="s">
        <v>185</v>
      </c>
      <c r="J1791" s="120" t="s">
        <v>276</v>
      </c>
      <c r="K1791" s="108" t="s">
        <v>1899</v>
      </c>
      <c r="L1791" s="108" t="s">
        <v>185</v>
      </c>
      <c r="M1791" s="120" t="s">
        <v>208</v>
      </c>
      <c r="N1791" s="108" t="s">
        <v>905</v>
      </c>
      <c r="O1791" s="108" t="s">
        <v>185</v>
      </c>
      <c r="P1791" s="120" t="s">
        <v>266</v>
      </c>
      <c r="S1791" s="120"/>
      <c r="V1791" s="120"/>
      <c r="Y1791" s="120"/>
      <c r="AB1791" s="120"/>
      <c r="AE1791" s="120"/>
    </row>
    <row r="1792" spans="1:76" s="108" customFormat="1" x14ac:dyDescent="0.2">
      <c r="A1792" s="108" t="s">
        <v>288</v>
      </c>
      <c r="B1792" s="108" t="s">
        <v>81</v>
      </c>
      <c r="C1792" s="108" t="s">
        <v>2392</v>
      </c>
      <c r="D1792" s="123">
        <v>34393</v>
      </c>
      <c r="E1792" s="116" t="s">
        <v>301</v>
      </c>
      <c r="F1792" s="120" t="s">
        <v>301</v>
      </c>
      <c r="G1792" s="120" t="s">
        <v>266</v>
      </c>
      <c r="H1792" s="108" t="s">
        <v>313</v>
      </c>
      <c r="I1792" s="108" t="s">
        <v>556</v>
      </c>
      <c r="J1792" s="120" t="s">
        <v>201</v>
      </c>
      <c r="K1792" s="108" t="s">
        <v>313</v>
      </c>
      <c r="L1792" s="108" t="s">
        <v>556</v>
      </c>
      <c r="M1792" s="120" t="s">
        <v>201</v>
      </c>
      <c r="N1792" s="108" t="s">
        <v>284</v>
      </c>
      <c r="O1792" s="108" t="s">
        <v>232</v>
      </c>
      <c r="P1792" s="120" t="s">
        <v>203</v>
      </c>
      <c r="Q1792" s="108" t="s">
        <v>313</v>
      </c>
      <c r="R1792" s="108" t="s">
        <v>232</v>
      </c>
      <c r="S1792" s="120" t="s">
        <v>249</v>
      </c>
      <c r="T1792" s="108" t="s">
        <v>288</v>
      </c>
      <c r="U1792" s="108" t="s">
        <v>275</v>
      </c>
      <c r="V1792" s="120" t="s">
        <v>249</v>
      </c>
      <c r="W1792" s="108" t="s">
        <v>288</v>
      </c>
      <c r="X1792" s="108" t="s">
        <v>275</v>
      </c>
      <c r="Y1792" s="120" t="s">
        <v>249</v>
      </c>
      <c r="Z1792" s="108" t="s">
        <v>288</v>
      </c>
      <c r="AA1792" s="108" t="s">
        <v>275</v>
      </c>
      <c r="AB1792" s="120" t="s">
        <v>576</v>
      </c>
      <c r="AC1792" s="108" t="s">
        <v>575</v>
      </c>
      <c r="AD1792" s="108" t="s">
        <v>275</v>
      </c>
      <c r="AE1792" s="120" t="s">
        <v>233</v>
      </c>
    </row>
    <row r="1793" spans="1:76" s="108" customFormat="1" x14ac:dyDescent="0.2">
      <c r="C1793" s="108" t="s">
        <v>2718</v>
      </c>
      <c r="D1793" s="123">
        <v>33643</v>
      </c>
      <c r="E1793" s="109" t="s">
        <v>2719</v>
      </c>
      <c r="F1793" s="109" t="s">
        <v>321</v>
      </c>
      <c r="G1793" s="120"/>
      <c r="H1793" s="108" t="s">
        <v>226</v>
      </c>
      <c r="I1793" s="116" t="s">
        <v>316</v>
      </c>
      <c r="J1793" s="120" t="s">
        <v>228</v>
      </c>
      <c r="K1793" s="108" t="s">
        <v>226</v>
      </c>
      <c r="L1793" s="116" t="s">
        <v>306</v>
      </c>
      <c r="M1793" s="120" t="s">
        <v>228</v>
      </c>
      <c r="N1793" s="108" t="s">
        <v>226</v>
      </c>
      <c r="O1793" s="116" t="s">
        <v>306</v>
      </c>
      <c r="P1793" s="120" t="s">
        <v>234</v>
      </c>
      <c r="Q1793" s="108" t="s">
        <v>226</v>
      </c>
      <c r="R1793" s="116" t="s">
        <v>207</v>
      </c>
      <c r="S1793" s="120" t="s">
        <v>201</v>
      </c>
      <c r="T1793" s="108" t="s">
        <v>226</v>
      </c>
      <c r="U1793" s="116" t="s">
        <v>207</v>
      </c>
      <c r="V1793" s="120" t="s">
        <v>201</v>
      </c>
      <c r="W1793" s="108" t="s">
        <v>226</v>
      </c>
      <c r="X1793" s="116" t="s">
        <v>207</v>
      </c>
      <c r="Y1793" s="120" t="s">
        <v>248</v>
      </c>
      <c r="Z1793" s="108" t="s">
        <v>226</v>
      </c>
      <c r="AA1793" s="116" t="s">
        <v>207</v>
      </c>
      <c r="AB1793" s="120" t="s">
        <v>228</v>
      </c>
      <c r="AC1793" s="108" t="s">
        <v>226</v>
      </c>
      <c r="AD1793" s="116" t="s">
        <v>207</v>
      </c>
      <c r="AE1793" s="120" t="s">
        <v>233</v>
      </c>
      <c r="AF1793" s="108" t="s">
        <v>226</v>
      </c>
      <c r="AG1793" s="116" t="s">
        <v>118</v>
      </c>
      <c r="AH1793" s="120" t="s">
        <v>269</v>
      </c>
      <c r="AI1793" s="108" t="s">
        <v>226</v>
      </c>
      <c r="AJ1793" s="116" t="s">
        <v>118</v>
      </c>
      <c r="AK1793" s="120" t="s">
        <v>228</v>
      </c>
      <c r="AM1793" s="116"/>
      <c r="AN1793" s="120"/>
      <c r="AP1793" s="116"/>
      <c r="AQ1793" s="120"/>
      <c r="AS1793" s="116"/>
      <c r="AT1793" s="120"/>
      <c r="AV1793" s="116"/>
      <c r="AW1793" s="120"/>
      <c r="AY1793" s="116"/>
      <c r="AZ1793" s="120"/>
      <c r="BB1793" s="36"/>
      <c r="BC1793" s="36"/>
      <c r="BE1793" s="36"/>
      <c r="BF1793" s="36"/>
      <c r="BH1793" s="36"/>
      <c r="BI1793" s="36"/>
      <c r="BK1793" s="36"/>
      <c r="BL1793" s="36"/>
      <c r="BN1793" s="36"/>
      <c r="BO1793" s="8"/>
      <c r="BR1793" s="8"/>
      <c r="BS1793" s="8"/>
      <c r="BT1793" s="8"/>
      <c r="BU1793" s="8"/>
      <c r="BW1793" s="9"/>
      <c r="BX1793" s="9"/>
    </row>
    <row r="1794" spans="1:76" s="108" customFormat="1" x14ac:dyDescent="0.2">
      <c r="A1794" s="108" t="s">
        <v>288</v>
      </c>
      <c r="B1794" s="108" t="s">
        <v>93</v>
      </c>
      <c r="C1794" s="108" t="s">
        <v>1532</v>
      </c>
      <c r="D1794" s="123">
        <v>35253</v>
      </c>
      <c r="E1794" s="109" t="s">
        <v>448</v>
      </c>
      <c r="F1794" s="120" t="s">
        <v>416</v>
      </c>
      <c r="G1794" s="120" t="s">
        <v>247</v>
      </c>
      <c r="H1794" s="108" t="s">
        <v>315</v>
      </c>
      <c r="I1794" s="108" t="s">
        <v>81</v>
      </c>
      <c r="J1794" s="120" t="s">
        <v>241</v>
      </c>
      <c r="K1794" s="108" t="s">
        <v>298</v>
      </c>
      <c r="L1794" s="108" t="s">
        <v>232</v>
      </c>
      <c r="M1794" s="120" t="s">
        <v>241</v>
      </c>
      <c r="N1794" s="108" t="s">
        <v>315</v>
      </c>
      <c r="O1794" s="108" t="s">
        <v>232</v>
      </c>
      <c r="P1794" s="120" t="s">
        <v>754</v>
      </c>
      <c r="Q1794" s="108" t="s">
        <v>315</v>
      </c>
      <c r="R1794" s="108" t="s">
        <v>454</v>
      </c>
      <c r="S1794" s="120" t="s">
        <v>241</v>
      </c>
      <c r="V1794" s="120"/>
      <c r="Y1794" s="120"/>
      <c r="AB1794" s="120"/>
      <c r="AE1794" s="120"/>
    </row>
    <row r="1795" spans="1:76" s="108" customFormat="1" x14ac:dyDescent="0.2">
      <c r="A1795" s="108" t="s">
        <v>168</v>
      </c>
      <c r="B1795" s="108" t="s">
        <v>207</v>
      </c>
      <c r="C1795" s="108" t="s">
        <v>4031</v>
      </c>
      <c r="D1795" s="123">
        <v>36349</v>
      </c>
      <c r="E1795" s="109" t="s">
        <v>698</v>
      </c>
      <c r="F1795" s="120"/>
      <c r="G1795" s="120" t="s">
        <v>1042</v>
      </c>
      <c r="J1795" s="120"/>
      <c r="M1795" s="120"/>
      <c r="P1795" s="120"/>
      <c r="S1795" s="120"/>
      <c r="V1795" s="120"/>
      <c r="Y1795" s="120"/>
      <c r="AB1795" s="120"/>
      <c r="AE1795" s="120"/>
    </row>
    <row r="1796" spans="1:76" s="108" customFormat="1" x14ac:dyDescent="0.2">
      <c r="A1796" s="108" t="s">
        <v>168</v>
      </c>
      <c r="B1796" s="108" t="s">
        <v>396</v>
      </c>
      <c r="C1796" s="108" t="s">
        <v>2935</v>
      </c>
      <c r="D1796" s="123">
        <v>34454</v>
      </c>
      <c r="E1796" s="109" t="s">
        <v>884</v>
      </c>
      <c r="F1796" s="109" t="s">
        <v>245</v>
      </c>
      <c r="G1796" s="120" t="s">
        <v>1042</v>
      </c>
      <c r="I1796" s="109"/>
      <c r="J1796" s="109"/>
      <c r="K1796" s="108" t="s">
        <v>162</v>
      </c>
      <c r="L1796" s="109" t="s">
        <v>454</v>
      </c>
      <c r="M1796" s="109" t="s">
        <v>161</v>
      </c>
      <c r="N1796" s="108" t="s">
        <v>168</v>
      </c>
      <c r="O1796" s="109" t="s">
        <v>185</v>
      </c>
      <c r="P1796" s="109" t="s">
        <v>193</v>
      </c>
      <c r="Q1796" s="108" t="s">
        <v>168</v>
      </c>
      <c r="R1796" s="109" t="s">
        <v>185</v>
      </c>
      <c r="S1796" s="109" t="s">
        <v>193</v>
      </c>
      <c r="T1796" s="108" t="s">
        <v>162</v>
      </c>
      <c r="U1796" s="109" t="s">
        <v>185</v>
      </c>
      <c r="V1796" s="109" t="s">
        <v>1043</v>
      </c>
      <c r="W1796" s="108" t="s">
        <v>168</v>
      </c>
      <c r="X1796" s="109" t="s">
        <v>185</v>
      </c>
      <c r="Y1796" s="109" t="s">
        <v>183</v>
      </c>
      <c r="Z1796" s="108" t="s">
        <v>2936</v>
      </c>
      <c r="AA1796" s="109" t="s">
        <v>185</v>
      </c>
      <c r="AB1796" s="109" t="s">
        <v>2937</v>
      </c>
      <c r="AD1796" s="109"/>
      <c r="AE1796" s="109"/>
      <c r="AG1796" s="109"/>
      <c r="AH1796" s="109"/>
      <c r="AJ1796" s="109"/>
      <c r="AK1796" s="109"/>
      <c r="AM1796" s="109"/>
      <c r="AN1796" s="109"/>
      <c r="AP1796" s="109"/>
      <c r="AQ1796" s="109"/>
      <c r="AS1796" s="109"/>
      <c r="AT1796" s="109"/>
      <c r="AV1796" s="109"/>
      <c r="AW1796" s="109"/>
      <c r="AY1796" s="109"/>
      <c r="AZ1796" s="109"/>
    </row>
    <row r="1797" spans="1:76" s="108" customFormat="1" x14ac:dyDescent="0.2">
      <c r="A1797" t="s">
        <v>370</v>
      </c>
      <c r="B1797" t="s">
        <v>215</v>
      </c>
      <c r="C1797" s="108" t="s">
        <v>2980</v>
      </c>
      <c r="D1797" s="123">
        <v>36896</v>
      </c>
      <c r="E1797" s="109" t="s">
        <v>236</v>
      </c>
      <c r="F1797" s="109" t="s">
        <v>236</v>
      </c>
      <c r="G1797" s="120" t="s">
        <v>769</v>
      </c>
      <c r="H1797" s="108" t="s">
        <v>351</v>
      </c>
      <c r="I1797" s="116" t="s">
        <v>215</v>
      </c>
      <c r="J1797" s="120" t="s">
        <v>382</v>
      </c>
      <c r="K1797" s="108" t="s">
        <v>340</v>
      </c>
      <c r="L1797" s="116" t="s">
        <v>215</v>
      </c>
      <c r="M1797" s="120" t="s">
        <v>359</v>
      </c>
      <c r="O1797" s="116"/>
      <c r="P1797" s="120"/>
      <c r="R1797" s="116"/>
      <c r="S1797" s="120"/>
      <c r="U1797" s="116"/>
      <c r="V1797" s="120"/>
      <c r="X1797" s="116"/>
      <c r="Y1797" s="120"/>
      <c r="AA1797" s="116"/>
      <c r="AB1797" s="120"/>
      <c r="AD1797" s="116"/>
      <c r="AE1797" s="120"/>
      <c r="AG1797" s="116"/>
      <c r="AH1797" s="120"/>
      <c r="AJ1797" s="116"/>
      <c r="AK1797" s="120"/>
      <c r="AM1797" s="116"/>
      <c r="AN1797" s="120"/>
    </row>
    <row r="1798" spans="1:76" s="108" customFormat="1" x14ac:dyDescent="0.2">
      <c r="A1798" s="108" t="s">
        <v>212</v>
      </c>
      <c r="B1798" s="108" t="s">
        <v>140</v>
      </c>
      <c r="C1798" s="108" t="s">
        <v>267</v>
      </c>
      <c r="D1798" s="123">
        <v>36545</v>
      </c>
      <c r="E1798" s="109" t="s">
        <v>268</v>
      </c>
      <c r="F1798" s="109" t="s">
        <v>5318</v>
      </c>
      <c r="G1798" s="120" t="s">
        <v>241</v>
      </c>
      <c r="H1798" s="108" t="s">
        <v>212</v>
      </c>
      <c r="I1798" s="116" t="s">
        <v>140</v>
      </c>
      <c r="J1798" s="120" t="s">
        <v>269</v>
      </c>
      <c r="K1798" s="108" t="s">
        <v>212</v>
      </c>
      <c r="L1798" s="116" t="s">
        <v>140</v>
      </c>
      <c r="M1798" s="120" t="s">
        <v>228</v>
      </c>
      <c r="O1798" s="116"/>
      <c r="P1798" s="120"/>
      <c r="R1798" s="116"/>
      <c r="S1798" s="120"/>
      <c r="U1798" s="116"/>
      <c r="V1798" s="120"/>
      <c r="X1798" s="116"/>
      <c r="Y1798" s="120"/>
      <c r="AA1798" s="116"/>
      <c r="AB1798" s="120"/>
      <c r="AD1798" s="116"/>
      <c r="AE1798" s="120"/>
      <c r="AG1798" s="116"/>
      <c r="AH1798" s="120"/>
      <c r="AJ1798" s="116"/>
      <c r="AK1798" s="120"/>
      <c r="AM1798" s="116"/>
      <c r="AN1798" s="120"/>
    </row>
    <row r="1799" spans="1:76" s="108" customFormat="1" x14ac:dyDescent="0.2">
      <c r="A1799" s="108" t="s">
        <v>265</v>
      </c>
      <c r="B1799" s="108" t="s">
        <v>95</v>
      </c>
      <c r="C1799" s="108" t="s">
        <v>5319</v>
      </c>
      <c r="D1799" s="123">
        <v>35309</v>
      </c>
      <c r="E1799" s="116" t="s">
        <v>391</v>
      </c>
      <c r="F1799" s="120"/>
      <c r="G1799" s="120" t="s">
        <v>247</v>
      </c>
      <c r="J1799" s="120"/>
      <c r="K1799" s="108" t="s">
        <v>258</v>
      </c>
      <c r="L1799" s="108" t="s">
        <v>170</v>
      </c>
      <c r="M1799" s="120" t="s">
        <v>241</v>
      </c>
      <c r="P1799" s="120"/>
      <c r="Q1799" s="108" t="s">
        <v>1913</v>
      </c>
      <c r="R1799" s="108" t="s">
        <v>95</v>
      </c>
      <c r="S1799" s="120" t="s">
        <v>241</v>
      </c>
      <c r="T1799" s="108" t="s">
        <v>555</v>
      </c>
      <c r="U1799" s="108" t="s">
        <v>95</v>
      </c>
      <c r="V1799" s="120" t="s">
        <v>161</v>
      </c>
      <c r="Y1799" s="120"/>
      <c r="AB1799" s="120"/>
      <c r="AE1799" s="120"/>
    </row>
    <row r="1800" spans="1:76" s="108" customFormat="1" x14ac:dyDescent="0.2">
      <c r="A1800" s="108" t="s">
        <v>445</v>
      </c>
      <c r="B1800" s="108" t="s">
        <v>215</v>
      </c>
      <c r="C1800" s="108" t="s">
        <v>989</v>
      </c>
      <c r="D1800" s="123">
        <v>35381</v>
      </c>
      <c r="E1800" s="109" t="s">
        <v>198</v>
      </c>
      <c r="F1800" s="109" t="s">
        <v>415</v>
      </c>
      <c r="G1800" s="120"/>
      <c r="H1800" s="108" t="s">
        <v>445</v>
      </c>
      <c r="I1800" s="116" t="s">
        <v>215</v>
      </c>
      <c r="J1800" s="120"/>
      <c r="K1800" s="108" t="s">
        <v>445</v>
      </c>
      <c r="L1800" s="116" t="s">
        <v>396</v>
      </c>
      <c r="M1800" s="120"/>
      <c r="N1800" s="108" t="s">
        <v>445</v>
      </c>
      <c r="O1800" s="116" t="s">
        <v>396</v>
      </c>
      <c r="P1800" s="120"/>
      <c r="Q1800" s="108" t="s">
        <v>445</v>
      </c>
      <c r="R1800" s="116" t="s">
        <v>396</v>
      </c>
      <c r="S1800" s="120"/>
      <c r="T1800" s="108" t="s">
        <v>445</v>
      </c>
      <c r="U1800" s="116" t="s">
        <v>396</v>
      </c>
      <c r="V1800" s="120"/>
      <c r="X1800" s="116"/>
      <c r="Y1800" s="120"/>
      <c r="AA1800" s="116"/>
      <c r="AB1800" s="120"/>
      <c r="AD1800" s="116"/>
      <c r="AE1800" s="120"/>
      <c r="AG1800" s="116"/>
      <c r="AH1800" s="120"/>
      <c r="AJ1800" s="116"/>
      <c r="AK1800" s="120"/>
      <c r="AM1800" s="116"/>
      <c r="AN1800" s="120"/>
      <c r="AP1800" s="116"/>
      <c r="AQ1800" s="120"/>
      <c r="AS1800" s="116"/>
      <c r="AT1800" s="120"/>
      <c r="AV1800" s="116"/>
      <c r="AW1800" s="120"/>
      <c r="AY1800" s="116"/>
      <c r="AZ1800" s="120"/>
      <c r="BB1800" s="109"/>
      <c r="BC1800" s="109"/>
      <c r="BE1800" s="109"/>
      <c r="BF1800" s="109"/>
      <c r="BH1800" s="109"/>
      <c r="BI1800" s="109"/>
      <c r="BK1800" s="109"/>
      <c r="BL1800" s="109"/>
      <c r="BN1800" s="109"/>
      <c r="BO1800" s="109"/>
      <c r="BQ1800" s="123"/>
      <c r="BR1800" s="109"/>
      <c r="BS1800" s="116"/>
      <c r="BU1800" s="120"/>
      <c r="BV1800" s="116"/>
      <c r="BW1800" s="116"/>
      <c r="BX1800" s="125"/>
    </row>
    <row r="1801" spans="1:76" s="108" customFormat="1" x14ac:dyDescent="0.2">
      <c r="A1801" s="108" t="s">
        <v>103</v>
      </c>
      <c r="B1801" s="108" t="s">
        <v>275</v>
      </c>
      <c r="C1801" s="108" t="s">
        <v>3914</v>
      </c>
      <c r="D1801" s="123">
        <v>36487</v>
      </c>
      <c r="E1801" s="109" t="s">
        <v>506</v>
      </c>
      <c r="F1801" s="120" t="s">
        <v>144</v>
      </c>
      <c r="G1801" s="120" t="s">
        <v>2101</v>
      </c>
      <c r="H1801" s="108" t="s">
        <v>103</v>
      </c>
      <c r="I1801" s="108" t="s">
        <v>275</v>
      </c>
      <c r="J1801" s="120" t="s">
        <v>1612</v>
      </c>
      <c r="M1801" s="120"/>
      <c r="P1801" s="120"/>
      <c r="S1801" s="120"/>
      <c r="V1801" s="120"/>
      <c r="Y1801" s="120"/>
      <c r="AB1801" s="120"/>
      <c r="AE1801" s="120"/>
    </row>
    <row r="1802" spans="1:76" s="108" customFormat="1" x14ac:dyDescent="0.2">
      <c r="A1802" s="108" t="s">
        <v>397</v>
      </c>
      <c r="B1802" s="108" t="s">
        <v>261</v>
      </c>
      <c r="C1802" s="108" t="s">
        <v>5320</v>
      </c>
      <c r="D1802" s="123">
        <v>37665</v>
      </c>
      <c r="E1802" s="109" t="s">
        <v>4462</v>
      </c>
      <c r="F1802" s="120"/>
      <c r="G1802" s="120" t="s">
        <v>388</v>
      </c>
      <c r="J1802" s="120"/>
      <c r="M1802" s="120"/>
      <c r="P1802" s="120"/>
      <c r="S1802" s="120"/>
      <c r="V1802" s="120"/>
      <c r="Y1802" s="120"/>
      <c r="AB1802" s="120"/>
      <c r="AE1802" s="120"/>
    </row>
    <row r="1803" spans="1:76" s="108" customFormat="1" x14ac:dyDescent="0.2">
      <c r="C1803" s="108" t="s">
        <v>5321</v>
      </c>
      <c r="D1803" s="123">
        <v>35980</v>
      </c>
      <c r="E1803" s="109" t="s">
        <v>482</v>
      </c>
      <c r="F1803" s="109" t="s">
        <v>348</v>
      </c>
      <c r="G1803" s="120"/>
      <c r="I1803" s="116"/>
      <c r="J1803" s="120"/>
      <c r="K1803" s="108" t="s">
        <v>1142</v>
      </c>
      <c r="L1803" s="116" t="s">
        <v>434</v>
      </c>
      <c r="M1803" s="120"/>
      <c r="O1803" s="116"/>
      <c r="P1803" s="120"/>
      <c r="R1803" s="116"/>
      <c r="S1803" s="120"/>
      <c r="U1803" s="116"/>
      <c r="V1803" s="120"/>
      <c r="X1803" s="116"/>
      <c r="Y1803" s="120"/>
      <c r="AA1803" s="116"/>
      <c r="AB1803" s="120"/>
      <c r="AD1803" s="116"/>
      <c r="AE1803" s="120"/>
      <c r="AG1803" s="116"/>
      <c r="AH1803" s="120"/>
      <c r="AJ1803" s="116"/>
      <c r="AK1803" s="120"/>
      <c r="AM1803" s="116"/>
      <c r="AN1803" s="120"/>
    </row>
    <row r="1804" spans="1:76" s="108" customFormat="1" x14ac:dyDescent="0.2">
      <c r="A1804" s="108" t="s">
        <v>370</v>
      </c>
      <c r="B1804" s="108" t="s">
        <v>396</v>
      </c>
      <c r="C1804" s="108" t="s">
        <v>3091</v>
      </c>
      <c r="D1804" s="123">
        <v>34926</v>
      </c>
      <c r="E1804" s="116" t="s">
        <v>548</v>
      </c>
      <c r="F1804" s="120" t="s">
        <v>548</v>
      </c>
      <c r="G1804" s="120" t="s">
        <v>2276</v>
      </c>
      <c r="H1804" s="108" t="s">
        <v>370</v>
      </c>
      <c r="I1804" s="108" t="s">
        <v>396</v>
      </c>
      <c r="J1804" s="120" t="s">
        <v>798</v>
      </c>
      <c r="K1804" s="108" t="s">
        <v>367</v>
      </c>
      <c r="L1804" s="108" t="s">
        <v>396</v>
      </c>
      <c r="M1804" s="120" t="s">
        <v>2764</v>
      </c>
      <c r="N1804" s="108" t="s">
        <v>345</v>
      </c>
      <c r="O1804" s="108" t="s">
        <v>242</v>
      </c>
      <c r="P1804" s="120" t="s">
        <v>3092</v>
      </c>
      <c r="Q1804" s="108" t="s">
        <v>419</v>
      </c>
      <c r="R1804" s="108" t="s">
        <v>242</v>
      </c>
      <c r="S1804" s="120" t="s">
        <v>2985</v>
      </c>
      <c r="V1804" s="120"/>
      <c r="W1804" s="108" t="s">
        <v>367</v>
      </c>
      <c r="X1804" s="108" t="s">
        <v>242</v>
      </c>
      <c r="Y1804" s="120" t="s">
        <v>359</v>
      </c>
      <c r="AB1804" s="120"/>
      <c r="AE1804" s="120"/>
    </row>
    <row r="1805" spans="1:76" s="108" customFormat="1" x14ac:dyDescent="0.2">
      <c r="A1805" s="108" t="s">
        <v>522</v>
      </c>
      <c r="B1805" s="108" t="s">
        <v>454</v>
      </c>
      <c r="C1805" s="108" t="s">
        <v>5322</v>
      </c>
      <c r="D1805" s="123">
        <v>37181</v>
      </c>
      <c r="E1805" s="109" t="s">
        <v>4435</v>
      </c>
      <c r="F1805" s="120"/>
      <c r="G1805" s="120" t="s">
        <v>1051</v>
      </c>
      <c r="J1805" s="120"/>
      <c r="M1805" s="120"/>
      <c r="P1805" s="120"/>
      <c r="S1805" s="120"/>
      <c r="V1805" s="120"/>
      <c r="Y1805" s="120"/>
      <c r="AB1805" s="120"/>
      <c r="AE1805" s="120"/>
    </row>
    <row r="1806" spans="1:76" s="108" customFormat="1" x14ac:dyDescent="0.2">
      <c r="A1806" s="108" t="s">
        <v>168</v>
      </c>
      <c r="B1806" s="108" t="s">
        <v>123</v>
      </c>
      <c r="C1806" s="108" t="s">
        <v>3698</v>
      </c>
      <c r="D1806" s="123">
        <v>35466</v>
      </c>
      <c r="E1806" s="116" t="s">
        <v>150</v>
      </c>
      <c r="F1806" s="120" t="s">
        <v>149</v>
      </c>
      <c r="G1806" s="120" t="s">
        <v>183</v>
      </c>
      <c r="H1806" s="108" t="s">
        <v>156</v>
      </c>
      <c r="I1806" s="108" t="s">
        <v>123</v>
      </c>
      <c r="J1806" s="120" t="s">
        <v>141</v>
      </c>
      <c r="K1806" s="108" t="s">
        <v>156</v>
      </c>
      <c r="L1806" s="108" t="s">
        <v>123</v>
      </c>
      <c r="M1806" s="120" t="s">
        <v>393</v>
      </c>
      <c r="N1806" s="108" t="s">
        <v>156</v>
      </c>
      <c r="O1806" s="108" t="s">
        <v>330</v>
      </c>
      <c r="P1806" s="120" t="s">
        <v>141</v>
      </c>
      <c r="Q1806" s="108" t="s">
        <v>156</v>
      </c>
      <c r="R1806" s="108" t="s">
        <v>330</v>
      </c>
      <c r="S1806" s="120" t="s">
        <v>141</v>
      </c>
      <c r="T1806" s="108" t="s">
        <v>162</v>
      </c>
      <c r="U1806" s="108" t="s">
        <v>330</v>
      </c>
      <c r="V1806" s="120" t="s">
        <v>3699</v>
      </c>
      <c r="Y1806" s="120"/>
      <c r="AB1806" s="120"/>
      <c r="AE1806" s="120"/>
    </row>
    <row r="1807" spans="1:76" s="108" customFormat="1" x14ac:dyDescent="0.2">
      <c r="A1807" s="108" t="s">
        <v>238</v>
      </c>
      <c r="B1807" s="108" t="s">
        <v>192</v>
      </c>
      <c r="C1807" s="108" t="s">
        <v>5323</v>
      </c>
      <c r="D1807" s="123">
        <v>37365</v>
      </c>
      <c r="E1807" s="109" t="s">
        <v>4445</v>
      </c>
      <c r="F1807" s="120"/>
      <c r="G1807" s="120" t="s">
        <v>241</v>
      </c>
      <c r="J1807" s="120"/>
      <c r="M1807" s="120"/>
      <c r="P1807" s="120"/>
      <c r="S1807" s="120"/>
      <c r="V1807" s="120"/>
      <c r="Y1807" s="120"/>
      <c r="AB1807" s="120"/>
      <c r="AE1807" s="120"/>
    </row>
    <row r="1808" spans="1:76" s="108" customFormat="1" x14ac:dyDescent="0.2">
      <c r="A1808" s="108" t="s">
        <v>147</v>
      </c>
      <c r="B1808" s="108" t="s">
        <v>170</v>
      </c>
      <c r="C1808" s="108" t="s">
        <v>4076</v>
      </c>
      <c r="D1808" s="123">
        <v>36482</v>
      </c>
      <c r="E1808" s="109" t="s">
        <v>477</v>
      </c>
      <c r="F1808" s="120"/>
      <c r="G1808" s="120"/>
      <c r="J1808" s="120"/>
      <c r="M1808" s="120"/>
      <c r="P1808" s="120"/>
      <c r="S1808" s="120"/>
      <c r="V1808" s="120"/>
      <c r="Y1808" s="120"/>
      <c r="AB1808" s="120"/>
      <c r="AE1808" s="120"/>
    </row>
    <row r="1809" spans="1:77" s="108" customFormat="1" x14ac:dyDescent="0.2">
      <c r="A1809" s="108" t="s">
        <v>162</v>
      </c>
      <c r="B1809" s="108" t="s">
        <v>170</v>
      </c>
      <c r="C1809" s="108" t="s">
        <v>3696</v>
      </c>
      <c r="D1809" s="123">
        <v>36679</v>
      </c>
      <c r="E1809" s="116" t="s">
        <v>473</v>
      </c>
      <c r="F1809" s="120" t="s">
        <v>677</v>
      </c>
      <c r="G1809" s="120" t="s">
        <v>1641</v>
      </c>
      <c r="H1809" s="108" t="s">
        <v>162</v>
      </c>
      <c r="I1809" s="108" t="s">
        <v>170</v>
      </c>
      <c r="J1809" s="120" t="s">
        <v>161</v>
      </c>
      <c r="K1809" s="108" t="s">
        <v>156</v>
      </c>
      <c r="L1809" s="108" t="s">
        <v>170</v>
      </c>
      <c r="M1809" s="120" t="s">
        <v>141</v>
      </c>
      <c r="N1809" s="108" t="s">
        <v>162</v>
      </c>
      <c r="O1809" s="108" t="s">
        <v>170</v>
      </c>
      <c r="P1809" s="120" t="s">
        <v>511</v>
      </c>
      <c r="Q1809" s="108" t="s">
        <v>168</v>
      </c>
      <c r="R1809" s="108" t="s">
        <v>170</v>
      </c>
      <c r="S1809" s="120" t="s">
        <v>183</v>
      </c>
      <c r="V1809" s="120"/>
      <c r="Y1809" s="120"/>
      <c r="AB1809" s="120"/>
      <c r="AE1809" s="120"/>
      <c r="BB1809" s="109"/>
      <c r="BC1809" s="109"/>
      <c r="BE1809" s="109"/>
      <c r="BF1809" s="109"/>
      <c r="BH1809" s="109"/>
      <c r="BI1809" s="109"/>
      <c r="BK1809" s="109"/>
      <c r="BL1809" s="109"/>
      <c r="BN1809" s="109"/>
      <c r="BO1809" s="109"/>
      <c r="BQ1809" s="123"/>
      <c r="BR1809" s="109"/>
      <c r="BS1809" s="116"/>
      <c r="BU1809" s="120"/>
      <c r="BV1809" s="116"/>
      <c r="BW1809" s="116"/>
      <c r="BX1809" s="125"/>
    </row>
    <row r="1810" spans="1:77" s="108" customFormat="1" x14ac:dyDescent="0.2">
      <c r="C1810" s="108" t="s">
        <v>5324</v>
      </c>
      <c r="D1810" s="123">
        <v>36676</v>
      </c>
      <c r="E1810" s="109" t="s">
        <v>114</v>
      </c>
      <c r="F1810" s="120" t="s">
        <v>1427</v>
      </c>
      <c r="G1810" s="120"/>
      <c r="H1810" s="108" t="s">
        <v>397</v>
      </c>
      <c r="I1810" s="108" t="s">
        <v>177</v>
      </c>
      <c r="J1810" s="120" t="s">
        <v>398</v>
      </c>
      <c r="M1810" s="120"/>
      <c r="P1810" s="120"/>
      <c r="S1810" s="120"/>
      <c r="V1810" s="120"/>
      <c r="Y1810" s="120"/>
      <c r="AB1810" s="120"/>
      <c r="AE1810" s="120"/>
    </row>
    <row r="1811" spans="1:77" s="108" customFormat="1" x14ac:dyDescent="0.2">
      <c r="A1811" s="108" t="s">
        <v>340</v>
      </c>
      <c r="B1811" s="108" t="s">
        <v>95</v>
      </c>
      <c r="C1811" s="108" t="s">
        <v>5325</v>
      </c>
      <c r="D1811" s="123">
        <v>37614</v>
      </c>
      <c r="E1811" s="109" t="s">
        <v>506</v>
      </c>
      <c r="F1811" s="120" t="s">
        <v>173</v>
      </c>
      <c r="G1811" s="120" t="s">
        <v>341</v>
      </c>
      <c r="H1811" s="108" t="s">
        <v>340</v>
      </c>
      <c r="I1811" s="108" t="s">
        <v>95</v>
      </c>
      <c r="J1811" s="120" t="s">
        <v>945</v>
      </c>
      <c r="M1811" s="120"/>
      <c r="P1811" s="120"/>
      <c r="S1811" s="120"/>
      <c r="V1811" s="120"/>
      <c r="Y1811" s="120"/>
      <c r="AB1811" s="120"/>
      <c r="AE1811" s="120"/>
    </row>
    <row r="1812" spans="1:77" s="108" customFormat="1" x14ac:dyDescent="0.2">
      <c r="A1812" s="108" t="s">
        <v>80</v>
      </c>
      <c r="B1812" s="108" t="s">
        <v>140</v>
      </c>
      <c r="C1812" s="108" t="s">
        <v>3559</v>
      </c>
      <c r="D1812" s="123">
        <v>34566</v>
      </c>
      <c r="E1812" s="116" t="s">
        <v>3560</v>
      </c>
      <c r="F1812" s="120" t="s">
        <v>5326</v>
      </c>
      <c r="G1812" s="120" t="s">
        <v>647</v>
      </c>
      <c r="H1812" s="108" t="s">
        <v>80</v>
      </c>
      <c r="I1812" s="108" t="s">
        <v>140</v>
      </c>
      <c r="J1812" s="120" t="s">
        <v>5327</v>
      </c>
      <c r="K1812" s="108" t="s">
        <v>80</v>
      </c>
      <c r="L1812" s="108" t="s">
        <v>177</v>
      </c>
      <c r="M1812" s="120"/>
      <c r="N1812" s="108" t="s">
        <v>80</v>
      </c>
      <c r="O1812" s="108" t="s">
        <v>177</v>
      </c>
      <c r="P1812" s="120"/>
      <c r="Q1812" s="108" t="s">
        <v>80</v>
      </c>
      <c r="R1812" s="108" t="s">
        <v>140</v>
      </c>
      <c r="S1812" s="120" t="s">
        <v>3562</v>
      </c>
      <c r="T1812" s="108" t="s">
        <v>80</v>
      </c>
      <c r="U1812" s="108" t="s">
        <v>454</v>
      </c>
      <c r="V1812" s="120"/>
      <c r="W1812" s="108" t="s">
        <v>80</v>
      </c>
      <c r="X1812" s="108" t="s">
        <v>454</v>
      </c>
      <c r="Y1812" s="120"/>
      <c r="Z1812" s="108" t="s">
        <v>80</v>
      </c>
      <c r="AA1812" s="108" t="s">
        <v>454</v>
      </c>
      <c r="AB1812" s="120"/>
      <c r="AC1812" s="108" t="s">
        <v>80</v>
      </c>
      <c r="AD1812" s="108" t="s">
        <v>454</v>
      </c>
      <c r="AE1812" s="120"/>
    </row>
    <row r="1813" spans="1:77" s="108" customFormat="1" x14ac:dyDescent="0.2">
      <c r="A1813" s="108" t="s">
        <v>329</v>
      </c>
      <c r="B1813" s="108" t="s">
        <v>454</v>
      </c>
      <c r="C1813" s="108" t="s">
        <v>3300</v>
      </c>
      <c r="D1813" s="123">
        <v>36280</v>
      </c>
      <c r="E1813" s="116" t="s">
        <v>3301</v>
      </c>
      <c r="F1813" s="120" t="s">
        <v>283</v>
      </c>
      <c r="G1813" s="120" t="s">
        <v>241</v>
      </c>
      <c r="H1813" s="108" t="s">
        <v>279</v>
      </c>
      <c r="I1813" s="108" t="s">
        <v>432</v>
      </c>
      <c r="J1813" s="120" t="s">
        <v>945</v>
      </c>
      <c r="K1813" s="108" t="s">
        <v>379</v>
      </c>
      <c r="L1813" s="108" t="s">
        <v>432</v>
      </c>
      <c r="M1813" s="120" t="s">
        <v>1411</v>
      </c>
      <c r="N1813" s="108" t="s">
        <v>808</v>
      </c>
      <c r="O1813" s="108" t="s">
        <v>432</v>
      </c>
      <c r="P1813" s="120" t="s">
        <v>804</v>
      </c>
      <c r="Q1813" s="108" t="s">
        <v>1524</v>
      </c>
      <c r="R1813" s="108" t="s">
        <v>432</v>
      </c>
      <c r="S1813" s="120" t="s">
        <v>3302</v>
      </c>
      <c r="V1813" s="120"/>
      <c r="Y1813" s="120"/>
      <c r="AB1813" s="120"/>
      <c r="AE1813" s="120"/>
    </row>
    <row r="1814" spans="1:77" s="108" customFormat="1" x14ac:dyDescent="0.2">
      <c r="A1814" s="108" t="s">
        <v>258</v>
      </c>
      <c r="B1814" s="108" t="s">
        <v>192</v>
      </c>
      <c r="C1814" s="108" t="s">
        <v>4324</v>
      </c>
      <c r="D1814" s="123">
        <v>36603</v>
      </c>
      <c r="E1814" s="109" t="s">
        <v>172</v>
      </c>
      <c r="F1814" s="120"/>
      <c r="G1814" s="120" t="s">
        <v>241</v>
      </c>
      <c r="H1814" s="108" t="s">
        <v>212</v>
      </c>
      <c r="I1814" s="108" t="s">
        <v>192</v>
      </c>
      <c r="J1814" s="120" t="s">
        <v>266</v>
      </c>
      <c r="M1814" s="120"/>
      <c r="P1814" s="120"/>
      <c r="S1814" s="120"/>
      <c r="V1814" s="120"/>
      <c r="Y1814" s="120"/>
      <c r="AB1814" s="120"/>
      <c r="AE1814" s="120"/>
    </row>
    <row r="1815" spans="1:77" s="108" customFormat="1" x14ac:dyDescent="0.2">
      <c r="A1815" s="120" t="s">
        <v>94</v>
      </c>
      <c r="B1815" s="120" t="s">
        <v>432</v>
      </c>
      <c r="C1815" s="108" t="s">
        <v>1614</v>
      </c>
      <c r="D1815" s="123">
        <v>37189</v>
      </c>
      <c r="E1815" s="109" t="s">
        <v>477</v>
      </c>
      <c r="F1815" s="120" t="s">
        <v>173</v>
      </c>
      <c r="G1815" s="120" t="s">
        <v>1613</v>
      </c>
      <c r="H1815" s="108" t="s">
        <v>94</v>
      </c>
      <c r="I1815" s="108" t="s">
        <v>432</v>
      </c>
      <c r="J1815" s="120" t="s">
        <v>2449</v>
      </c>
      <c r="M1815" s="120"/>
      <c r="P1815" s="120"/>
      <c r="S1815" s="120"/>
      <c r="V1815" s="120"/>
      <c r="Y1815" s="120"/>
      <c r="AB1815" s="120"/>
      <c r="AE1815" s="120"/>
    </row>
    <row r="1816" spans="1:77" s="108" customFormat="1" x14ac:dyDescent="0.2">
      <c r="A1816" s="108" t="s">
        <v>133</v>
      </c>
      <c r="B1816" s="108" t="s">
        <v>583</v>
      </c>
      <c r="C1816" s="108" t="s">
        <v>3480</v>
      </c>
      <c r="D1816" s="123">
        <v>36958</v>
      </c>
      <c r="E1816" s="109" t="s">
        <v>98</v>
      </c>
      <c r="F1816" s="109" t="s">
        <v>180</v>
      </c>
      <c r="G1816" s="120"/>
      <c r="H1816" s="108" t="s">
        <v>510</v>
      </c>
      <c r="I1816" s="116" t="s">
        <v>583</v>
      </c>
      <c r="J1816" s="120"/>
      <c r="K1816" s="108" t="s">
        <v>147</v>
      </c>
      <c r="L1816" s="116" t="s">
        <v>583</v>
      </c>
      <c r="M1816" s="120"/>
      <c r="O1816" s="116"/>
      <c r="P1816" s="120"/>
      <c r="R1816" s="116"/>
      <c r="S1816" s="120"/>
      <c r="U1816" s="116"/>
      <c r="V1816" s="120"/>
      <c r="X1816" s="116"/>
      <c r="Y1816" s="120"/>
      <c r="AA1816" s="116"/>
      <c r="AB1816" s="120"/>
      <c r="AD1816" s="116"/>
      <c r="AE1816" s="120"/>
      <c r="AG1816" s="116"/>
      <c r="AH1816" s="120"/>
      <c r="AJ1816" s="116"/>
      <c r="AK1816" s="120"/>
      <c r="AM1816" s="116"/>
      <c r="AN1816" s="120"/>
      <c r="BB1816" s="109"/>
      <c r="BC1816" s="109"/>
      <c r="BE1816" s="109"/>
      <c r="BF1816" s="109"/>
      <c r="BH1816" s="109"/>
      <c r="BI1816" s="109"/>
      <c r="BK1816" s="109"/>
      <c r="BL1816" s="109"/>
      <c r="BN1816" s="109"/>
      <c r="BO1816" s="109"/>
      <c r="BQ1816" s="123"/>
      <c r="BR1816" s="109"/>
      <c r="BS1816" s="116"/>
      <c r="BU1816" s="120"/>
      <c r="BV1816" s="116"/>
      <c r="BW1816" s="116"/>
      <c r="BX1816" s="125"/>
    </row>
    <row r="1817" spans="1:77" s="108" customFormat="1" x14ac:dyDescent="0.2">
      <c r="A1817" s="108" t="s">
        <v>298</v>
      </c>
      <c r="B1817" s="108" t="s">
        <v>306</v>
      </c>
      <c r="C1817" s="108" t="s">
        <v>3195</v>
      </c>
      <c r="D1817" s="123">
        <v>36366</v>
      </c>
      <c r="E1817" s="109" t="s">
        <v>553</v>
      </c>
      <c r="F1817" s="120"/>
      <c r="G1817" s="120" t="s">
        <v>241</v>
      </c>
      <c r="H1817" s="108" t="s">
        <v>315</v>
      </c>
      <c r="I1817" s="108" t="s">
        <v>128</v>
      </c>
      <c r="J1817" s="120" t="s">
        <v>266</v>
      </c>
      <c r="M1817" s="120"/>
      <c r="N1817" s="108" t="s">
        <v>315</v>
      </c>
      <c r="O1817" s="108" t="s">
        <v>128</v>
      </c>
      <c r="P1817" s="120" t="s">
        <v>241</v>
      </c>
      <c r="S1817" s="120"/>
      <c r="V1817" s="120"/>
      <c r="Y1817" s="120"/>
      <c r="AB1817" s="120"/>
      <c r="AE1817" s="120"/>
    </row>
    <row r="1818" spans="1:77" s="108" customFormat="1" x14ac:dyDescent="0.2">
      <c r="A1818" s="108" t="s">
        <v>5328</v>
      </c>
      <c r="B1818" s="108" t="s">
        <v>192</v>
      </c>
      <c r="C1818" s="108" t="s">
        <v>5329</v>
      </c>
      <c r="D1818" s="123">
        <v>37751</v>
      </c>
      <c r="E1818" s="109" t="s">
        <v>4435</v>
      </c>
      <c r="F1818" s="120"/>
      <c r="G1818" s="120" t="s">
        <v>5330</v>
      </c>
      <c r="J1818" s="120"/>
      <c r="M1818" s="120"/>
      <c r="P1818" s="120"/>
      <c r="S1818" s="120"/>
      <c r="V1818" s="120"/>
      <c r="Y1818" s="120"/>
      <c r="AB1818" s="120"/>
      <c r="AE1818" s="120"/>
    </row>
    <row r="1819" spans="1:77" s="108" customFormat="1" x14ac:dyDescent="0.2">
      <c r="C1819" s="108" t="s">
        <v>3085</v>
      </c>
      <c r="D1819" s="123">
        <v>36311</v>
      </c>
      <c r="E1819" s="109" t="s">
        <v>122</v>
      </c>
      <c r="F1819" s="120" t="s">
        <v>4584</v>
      </c>
      <c r="G1819" s="120"/>
      <c r="H1819" s="108" t="s">
        <v>315</v>
      </c>
      <c r="I1819" s="108" t="s">
        <v>396</v>
      </c>
      <c r="J1819" s="109" t="s">
        <v>241</v>
      </c>
      <c r="K1819" s="108" t="s">
        <v>298</v>
      </c>
      <c r="L1819" s="108" t="s">
        <v>95</v>
      </c>
      <c r="M1819" s="109" t="s">
        <v>266</v>
      </c>
      <c r="N1819" s="108" t="s">
        <v>315</v>
      </c>
      <c r="O1819" s="108" t="s">
        <v>95</v>
      </c>
      <c r="P1819" s="109" t="s">
        <v>266</v>
      </c>
      <c r="Q1819" s="108" t="s">
        <v>315</v>
      </c>
      <c r="R1819" s="108" t="s">
        <v>95</v>
      </c>
      <c r="S1819" s="120" t="s">
        <v>241</v>
      </c>
      <c r="V1819" s="120"/>
      <c r="Y1819" s="120"/>
      <c r="AB1819" s="120"/>
      <c r="AE1819" s="120"/>
    </row>
    <row r="1820" spans="1:77" s="108" customFormat="1" x14ac:dyDescent="0.2">
      <c r="A1820" s="108" t="s">
        <v>808</v>
      </c>
      <c r="B1820" s="108" t="s">
        <v>242</v>
      </c>
      <c r="C1820" s="108" t="s">
        <v>816</v>
      </c>
      <c r="D1820" s="123">
        <v>37502</v>
      </c>
      <c r="E1820" s="109" t="s">
        <v>268</v>
      </c>
      <c r="F1820" s="109" t="s">
        <v>98</v>
      </c>
      <c r="G1820" s="120" t="s">
        <v>815</v>
      </c>
      <c r="H1820" s="108" t="s">
        <v>808</v>
      </c>
      <c r="I1820" s="116" t="s">
        <v>242</v>
      </c>
      <c r="J1820" s="120" t="s">
        <v>817</v>
      </c>
      <c r="K1820" s="108" t="s">
        <v>808</v>
      </c>
      <c r="L1820" s="116" t="s">
        <v>242</v>
      </c>
      <c r="M1820" s="120" t="s">
        <v>818</v>
      </c>
      <c r="O1820" s="116"/>
      <c r="P1820" s="120"/>
      <c r="R1820" s="116"/>
      <c r="S1820" s="120"/>
      <c r="U1820" s="116"/>
      <c r="V1820" s="120"/>
      <c r="X1820" s="116"/>
      <c r="Y1820" s="120"/>
      <c r="AA1820" s="116"/>
      <c r="AB1820" s="120"/>
      <c r="AD1820" s="116"/>
      <c r="AE1820" s="120"/>
      <c r="AG1820" s="116"/>
      <c r="AH1820" s="120"/>
      <c r="AJ1820" s="116"/>
      <c r="AK1820" s="120"/>
      <c r="AM1820" s="116"/>
      <c r="AN1820" s="120"/>
      <c r="BY1820" s="128"/>
    </row>
    <row r="1821" spans="1:77" s="108" customFormat="1" x14ac:dyDescent="0.2">
      <c r="A1821" s="108" t="s">
        <v>80</v>
      </c>
      <c r="B1821" s="108" t="s">
        <v>185</v>
      </c>
      <c r="C1821" s="108" t="s">
        <v>3126</v>
      </c>
      <c r="D1821" s="123">
        <v>36242</v>
      </c>
      <c r="E1821" s="109" t="s">
        <v>236</v>
      </c>
      <c r="F1821" s="109" t="s">
        <v>3427</v>
      </c>
      <c r="G1821" s="120" t="s">
        <v>2791</v>
      </c>
      <c r="H1821" s="108" t="s">
        <v>80</v>
      </c>
      <c r="I1821" s="108" t="s">
        <v>81</v>
      </c>
      <c r="J1821" s="120" t="s">
        <v>3340</v>
      </c>
      <c r="K1821" s="108" t="s">
        <v>80</v>
      </c>
      <c r="L1821" s="116" t="s">
        <v>81</v>
      </c>
      <c r="M1821" s="120" t="s">
        <v>3127</v>
      </c>
      <c r="O1821" s="116"/>
      <c r="P1821" s="120"/>
      <c r="R1821" s="116"/>
      <c r="S1821" s="120"/>
      <c r="U1821" s="116"/>
      <c r="V1821" s="120"/>
      <c r="X1821" s="116"/>
      <c r="Y1821" s="120"/>
      <c r="AA1821" s="116"/>
      <c r="AB1821" s="120"/>
      <c r="AD1821" s="116"/>
      <c r="AE1821" s="120"/>
      <c r="AG1821" s="116"/>
      <c r="AH1821" s="120"/>
      <c r="AJ1821" s="116"/>
      <c r="AK1821" s="120"/>
      <c r="AM1821" s="116"/>
      <c r="AN1821" s="120"/>
    </row>
    <row r="1822" spans="1:77" s="108" customFormat="1" x14ac:dyDescent="0.2">
      <c r="A1822" s="108" t="s">
        <v>274</v>
      </c>
      <c r="B1822" s="108" t="s">
        <v>134</v>
      </c>
      <c r="C1822" s="108" t="s">
        <v>2714</v>
      </c>
      <c r="D1822" s="123">
        <v>34548</v>
      </c>
      <c r="E1822" s="109" t="s">
        <v>2715</v>
      </c>
      <c r="F1822" s="108" t="s">
        <v>5331</v>
      </c>
      <c r="G1822" s="120" t="s">
        <v>259</v>
      </c>
      <c r="H1822" s="108" t="s">
        <v>274</v>
      </c>
      <c r="I1822" s="108" t="s">
        <v>215</v>
      </c>
      <c r="J1822" s="109" t="s">
        <v>259</v>
      </c>
      <c r="K1822" s="108" t="s">
        <v>274</v>
      </c>
      <c r="L1822" s="108" t="s">
        <v>215</v>
      </c>
      <c r="M1822" s="109" t="s">
        <v>276</v>
      </c>
      <c r="N1822" s="108" t="s">
        <v>274</v>
      </c>
      <c r="O1822" s="108" t="s">
        <v>215</v>
      </c>
      <c r="P1822" s="109" t="s">
        <v>276</v>
      </c>
      <c r="S1822" s="109"/>
      <c r="T1822" s="108" t="s">
        <v>274</v>
      </c>
      <c r="U1822" s="108" t="s">
        <v>215</v>
      </c>
      <c r="V1822" s="109" t="s">
        <v>594</v>
      </c>
      <c r="W1822" s="108" t="s">
        <v>274</v>
      </c>
      <c r="X1822" s="108" t="s">
        <v>215</v>
      </c>
      <c r="Y1822" s="109" t="s">
        <v>594</v>
      </c>
      <c r="Z1822" s="108" t="s">
        <v>274</v>
      </c>
      <c r="AA1822" s="108" t="s">
        <v>261</v>
      </c>
      <c r="AB1822" s="109" t="s">
        <v>201</v>
      </c>
      <c r="AC1822" s="108" t="s">
        <v>274</v>
      </c>
      <c r="AD1822" s="108" t="s">
        <v>261</v>
      </c>
      <c r="AE1822" s="109" t="s">
        <v>224</v>
      </c>
      <c r="AF1822" s="108" t="s">
        <v>214</v>
      </c>
      <c r="AG1822" s="108" t="s">
        <v>261</v>
      </c>
      <c r="AH1822" s="109" t="s">
        <v>234</v>
      </c>
    </row>
    <row r="1823" spans="1:77" s="108" customFormat="1" x14ac:dyDescent="0.2">
      <c r="C1823" s="108" t="s">
        <v>5332</v>
      </c>
      <c r="D1823" s="123">
        <v>36601</v>
      </c>
      <c r="E1823" s="109" t="s">
        <v>99</v>
      </c>
      <c r="F1823" s="109" t="s">
        <v>1948</v>
      </c>
      <c r="G1823" s="120"/>
      <c r="I1823" s="116"/>
      <c r="J1823" s="120"/>
      <c r="K1823" s="108" t="s">
        <v>168</v>
      </c>
      <c r="L1823" s="116" t="s">
        <v>134</v>
      </c>
      <c r="M1823" s="120" t="s">
        <v>183</v>
      </c>
      <c r="O1823" s="116"/>
      <c r="P1823" s="120"/>
      <c r="R1823" s="116"/>
      <c r="S1823" s="120"/>
      <c r="U1823" s="116"/>
      <c r="V1823" s="120"/>
      <c r="X1823" s="116"/>
      <c r="Y1823" s="120"/>
      <c r="AA1823" s="116"/>
      <c r="AB1823" s="120"/>
      <c r="AD1823" s="116"/>
      <c r="AE1823" s="120"/>
      <c r="AG1823" s="116"/>
      <c r="AH1823" s="120"/>
      <c r="AJ1823" s="116"/>
      <c r="AK1823" s="120"/>
      <c r="AM1823" s="116"/>
      <c r="AN1823" s="120"/>
    </row>
    <row r="1824" spans="1:77" s="108" customFormat="1" x14ac:dyDescent="0.2">
      <c r="A1824" s="108" t="s">
        <v>376</v>
      </c>
      <c r="B1824" s="108" t="s">
        <v>232</v>
      </c>
      <c r="C1824" s="108" t="s">
        <v>3298</v>
      </c>
      <c r="D1824" s="123">
        <v>37654</v>
      </c>
      <c r="E1824" s="109" t="s">
        <v>3307</v>
      </c>
      <c r="F1824" s="120" t="s">
        <v>295</v>
      </c>
      <c r="G1824" s="120" t="s">
        <v>3297</v>
      </c>
      <c r="H1824" s="108" t="s">
        <v>379</v>
      </c>
      <c r="I1824" s="108" t="s">
        <v>232</v>
      </c>
      <c r="J1824" s="120" t="s">
        <v>798</v>
      </c>
      <c r="M1824" s="120"/>
      <c r="P1824" s="120"/>
      <c r="S1824" s="120"/>
      <c r="V1824" s="120"/>
      <c r="Y1824" s="120"/>
      <c r="AB1824" s="120"/>
      <c r="AE1824" s="120"/>
    </row>
    <row r="1825" spans="1:52" s="108" customFormat="1" x14ac:dyDescent="0.2">
      <c r="A1825" s="108" t="s">
        <v>402</v>
      </c>
      <c r="B1825" s="108" t="s">
        <v>128</v>
      </c>
      <c r="C1825" s="108" t="s">
        <v>2211</v>
      </c>
      <c r="D1825" s="123">
        <v>36839</v>
      </c>
      <c r="E1825" s="109" t="s">
        <v>268</v>
      </c>
      <c r="F1825" s="109" t="s">
        <v>236</v>
      </c>
      <c r="G1825" s="120" t="s">
        <v>393</v>
      </c>
      <c r="H1825" s="108" t="s">
        <v>399</v>
      </c>
      <c r="I1825" s="116" t="s">
        <v>128</v>
      </c>
      <c r="J1825" s="120" t="s">
        <v>141</v>
      </c>
      <c r="K1825" s="108" t="s">
        <v>397</v>
      </c>
      <c r="L1825" s="116" t="s">
        <v>128</v>
      </c>
      <c r="M1825" s="120" t="s">
        <v>398</v>
      </c>
      <c r="O1825" s="116"/>
      <c r="P1825" s="120"/>
      <c r="R1825" s="116"/>
      <c r="S1825" s="120"/>
      <c r="U1825" s="116"/>
      <c r="V1825" s="120"/>
      <c r="X1825" s="116"/>
      <c r="Y1825" s="120"/>
      <c r="AA1825" s="116"/>
      <c r="AB1825" s="120"/>
      <c r="AD1825" s="116"/>
      <c r="AE1825" s="120"/>
      <c r="AG1825" s="116"/>
      <c r="AH1825" s="120"/>
      <c r="AJ1825" s="116"/>
      <c r="AK1825" s="120"/>
      <c r="AM1825" s="116"/>
      <c r="AN1825" s="120"/>
    </row>
    <row r="1826" spans="1:52" s="108" customFormat="1" x14ac:dyDescent="0.2">
      <c r="A1826" s="108" t="s">
        <v>367</v>
      </c>
      <c r="B1826" s="108" t="s">
        <v>123</v>
      </c>
      <c r="C1826" s="108" t="s">
        <v>5333</v>
      </c>
      <c r="D1826" s="123">
        <v>37238</v>
      </c>
      <c r="E1826" s="109" t="s">
        <v>4449</v>
      </c>
      <c r="F1826" s="120"/>
      <c r="G1826" s="120" t="s">
        <v>341</v>
      </c>
      <c r="J1826" s="120"/>
      <c r="M1826" s="120"/>
      <c r="P1826" s="120"/>
      <c r="S1826" s="120"/>
      <c r="V1826" s="120"/>
      <c r="Y1826" s="120"/>
      <c r="AB1826" s="120"/>
      <c r="AE1826" s="120"/>
    </row>
    <row r="1827" spans="1:52" s="108" customFormat="1" x14ac:dyDescent="0.2">
      <c r="A1827" s="108" t="s">
        <v>308</v>
      </c>
      <c r="B1827" s="108" t="s">
        <v>434</v>
      </c>
      <c r="C1827" s="108" t="s">
        <v>1072</v>
      </c>
      <c r="D1827" s="123">
        <v>36276</v>
      </c>
      <c r="E1827" s="109" t="s">
        <v>98</v>
      </c>
      <c r="F1827" s="109" t="s">
        <v>5334</v>
      </c>
      <c r="G1827" s="120" t="s">
        <v>259</v>
      </c>
      <c r="H1827" s="108" t="s">
        <v>308</v>
      </c>
      <c r="I1827" s="116" t="s">
        <v>434</v>
      </c>
      <c r="J1827" s="120" t="s">
        <v>1074</v>
      </c>
      <c r="K1827" s="108" t="s">
        <v>315</v>
      </c>
      <c r="L1827" s="116" t="s">
        <v>434</v>
      </c>
      <c r="M1827" s="120" t="s">
        <v>738</v>
      </c>
      <c r="O1827" s="116"/>
      <c r="P1827" s="120"/>
      <c r="R1827" s="116"/>
      <c r="S1827" s="120"/>
      <c r="U1827" s="116"/>
      <c r="V1827" s="120"/>
      <c r="X1827" s="116"/>
      <c r="Y1827" s="120"/>
      <c r="AA1827" s="116"/>
      <c r="AB1827" s="120"/>
      <c r="AD1827" s="116"/>
      <c r="AE1827" s="120"/>
      <c r="AG1827" s="116"/>
      <c r="AH1827" s="120"/>
      <c r="AJ1827" s="116"/>
      <c r="AK1827" s="120"/>
      <c r="AM1827" s="116"/>
      <c r="AN1827" s="120"/>
    </row>
    <row r="1828" spans="1:52" s="108" customFormat="1" x14ac:dyDescent="0.2">
      <c r="C1828" s="108" t="s">
        <v>3191</v>
      </c>
      <c r="D1828" s="123">
        <v>36167</v>
      </c>
      <c r="E1828" s="116" t="s">
        <v>3192</v>
      </c>
      <c r="F1828" s="120" t="s">
        <v>553</v>
      </c>
      <c r="G1828" s="120"/>
      <c r="H1828" s="108" t="s">
        <v>329</v>
      </c>
      <c r="I1828" s="108" t="s">
        <v>330</v>
      </c>
      <c r="J1828" s="120" t="s">
        <v>273</v>
      </c>
      <c r="M1828" s="120"/>
      <c r="N1828" s="108" t="s">
        <v>329</v>
      </c>
      <c r="O1828" s="108" t="s">
        <v>330</v>
      </c>
      <c r="P1828" s="120" t="s">
        <v>248</v>
      </c>
      <c r="Q1828" s="108" t="s">
        <v>329</v>
      </c>
      <c r="R1828" s="108" t="s">
        <v>330</v>
      </c>
      <c r="S1828" s="120" t="s">
        <v>266</v>
      </c>
      <c r="V1828" s="120"/>
      <c r="Y1828" s="120"/>
      <c r="AB1828" s="120"/>
      <c r="AE1828" s="120"/>
    </row>
    <row r="1829" spans="1:52" s="108" customFormat="1" x14ac:dyDescent="0.2">
      <c r="A1829" s="108" t="s">
        <v>298</v>
      </c>
      <c r="B1829" s="108" t="s">
        <v>454</v>
      </c>
      <c r="C1829" s="108" t="s">
        <v>5335</v>
      </c>
      <c r="D1829" s="123">
        <v>37635</v>
      </c>
      <c r="E1829" s="109" t="s">
        <v>4435</v>
      </c>
      <c r="F1829" s="120"/>
      <c r="G1829" s="120" t="s">
        <v>241</v>
      </c>
      <c r="J1829" s="120"/>
      <c r="M1829" s="120"/>
      <c r="P1829" s="120"/>
      <c r="S1829" s="120"/>
      <c r="V1829" s="120"/>
      <c r="Y1829" s="120"/>
      <c r="AB1829" s="120"/>
      <c r="AE1829" s="120"/>
    </row>
    <row r="1830" spans="1:52" s="108" customFormat="1" x14ac:dyDescent="0.2">
      <c r="A1830" s="108" t="s">
        <v>502</v>
      </c>
      <c r="B1830" s="108" t="s">
        <v>195</v>
      </c>
      <c r="C1830" s="108" t="s">
        <v>2368</v>
      </c>
      <c r="D1830" s="123">
        <v>35279</v>
      </c>
      <c r="E1830" s="109" t="s">
        <v>121</v>
      </c>
      <c r="F1830" s="120" t="s">
        <v>99</v>
      </c>
      <c r="G1830" s="120"/>
      <c r="H1830" s="108" t="s">
        <v>501</v>
      </c>
      <c r="I1830" s="108" t="s">
        <v>195</v>
      </c>
      <c r="J1830" s="120"/>
      <c r="K1830" s="108" t="s">
        <v>501</v>
      </c>
      <c r="L1830" s="108" t="s">
        <v>195</v>
      </c>
      <c r="M1830" s="120"/>
      <c r="N1830" s="108" t="s">
        <v>1142</v>
      </c>
      <c r="O1830" s="108" t="s">
        <v>195</v>
      </c>
      <c r="P1830" s="120"/>
      <c r="S1830" s="120"/>
      <c r="V1830" s="120"/>
      <c r="Y1830" s="120"/>
      <c r="AB1830" s="120"/>
      <c r="AE1830" s="120"/>
    </row>
    <row r="1831" spans="1:52" s="108" customFormat="1" x14ac:dyDescent="0.2">
      <c r="A1831" s="108" t="s">
        <v>94</v>
      </c>
      <c r="B1831" s="108" t="s">
        <v>227</v>
      </c>
      <c r="C1831" s="108" t="s">
        <v>3934</v>
      </c>
      <c r="D1831" s="123">
        <v>37666</v>
      </c>
      <c r="E1831" s="109" t="s">
        <v>4445</v>
      </c>
      <c r="F1831" s="120"/>
      <c r="G1831" s="120" t="s">
        <v>5336</v>
      </c>
      <c r="J1831" s="120"/>
      <c r="M1831" s="120"/>
      <c r="P1831" s="120"/>
      <c r="S1831" s="120"/>
      <c r="V1831" s="120"/>
      <c r="Y1831" s="120"/>
      <c r="AB1831" s="120"/>
      <c r="AE1831" s="120"/>
    </row>
    <row r="1832" spans="1:52" s="108" customFormat="1" x14ac:dyDescent="0.2">
      <c r="C1832" s="108" t="s">
        <v>573</v>
      </c>
      <c r="D1832" s="123">
        <v>34992</v>
      </c>
      <c r="E1832" s="116" t="s">
        <v>121</v>
      </c>
      <c r="F1832" s="120" t="s">
        <v>574</v>
      </c>
      <c r="G1832" s="120"/>
      <c r="H1832" s="108" t="s">
        <v>288</v>
      </c>
      <c r="I1832" s="108" t="s">
        <v>170</v>
      </c>
      <c r="J1832" s="120" t="s">
        <v>247</v>
      </c>
      <c r="K1832" s="108" t="s">
        <v>288</v>
      </c>
      <c r="L1832" s="108" t="s">
        <v>170</v>
      </c>
      <c r="M1832" s="120" t="s">
        <v>339</v>
      </c>
      <c r="N1832" s="108" t="s">
        <v>313</v>
      </c>
      <c r="O1832" s="108" t="s">
        <v>330</v>
      </c>
      <c r="P1832" s="120" t="s">
        <v>248</v>
      </c>
      <c r="Q1832" s="108" t="s">
        <v>313</v>
      </c>
      <c r="R1832" s="108" t="s">
        <v>330</v>
      </c>
      <c r="S1832" s="120" t="s">
        <v>576</v>
      </c>
      <c r="T1832" s="108" t="s">
        <v>315</v>
      </c>
      <c r="U1832" s="108" t="s">
        <v>330</v>
      </c>
      <c r="V1832" s="120" t="s">
        <v>247</v>
      </c>
      <c r="W1832" s="108" t="s">
        <v>315</v>
      </c>
      <c r="X1832" s="108" t="s">
        <v>330</v>
      </c>
      <c r="Y1832" s="120" t="s">
        <v>266</v>
      </c>
      <c r="AB1832" s="120"/>
      <c r="AE1832" s="120"/>
    </row>
    <row r="1833" spans="1:52" s="108" customFormat="1" x14ac:dyDescent="0.2">
      <c r="A1833" s="108" t="s">
        <v>379</v>
      </c>
      <c r="B1833" s="108" t="s">
        <v>95</v>
      </c>
      <c r="C1833" s="108" t="s">
        <v>2635</v>
      </c>
      <c r="D1833" s="123">
        <v>36056</v>
      </c>
      <c r="E1833" s="116" t="s">
        <v>230</v>
      </c>
      <c r="F1833" s="120" t="s">
        <v>150</v>
      </c>
      <c r="G1833" s="120" t="s">
        <v>382</v>
      </c>
      <c r="H1833" s="108" t="s">
        <v>340</v>
      </c>
      <c r="I1833" s="108" t="s">
        <v>396</v>
      </c>
      <c r="J1833" s="120" t="s">
        <v>382</v>
      </c>
      <c r="K1833" s="108" t="s">
        <v>340</v>
      </c>
      <c r="L1833" s="108" t="s">
        <v>93</v>
      </c>
      <c r="M1833" s="120" t="s">
        <v>1097</v>
      </c>
      <c r="N1833" s="108" t="s">
        <v>379</v>
      </c>
      <c r="O1833" s="108" t="s">
        <v>93</v>
      </c>
      <c r="P1833" s="120" t="s">
        <v>2636</v>
      </c>
      <c r="Q1833" s="108" t="s">
        <v>1524</v>
      </c>
      <c r="R1833" s="108" t="s">
        <v>93</v>
      </c>
      <c r="S1833" s="120" t="s">
        <v>2637</v>
      </c>
      <c r="T1833" s="108" t="s">
        <v>340</v>
      </c>
      <c r="U1833" s="108" t="s">
        <v>93</v>
      </c>
      <c r="V1833" s="120" t="s">
        <v>1097</v>
      </c>
      <c r="Y1833" s="120"/>
      <c r="AB1833" s="120"/>
      <c r="AE1833" s="120"/>
    </row>
    <row r="1834" spans="1:52" s="108" customFormat="1" x14ac:dyDescent="0.2">
      <c r="A1834" s="108" t="s">
        <v>555</v>
      </c>
      <c r="B1834" s="108" t="s">
        <v>324</v>
      </c>
      <c r="C1834" s="108" t="s">
        <v>3169</v>
      </c>
      <c r="D1834" s="123">
        <v>35475</v>
      </c>
      <c r="E1834" s="116" t="s">
        <v>802</v>
      </c>
      <c r="F1834" s="120" t="s">
        <v>448</v>
      </c>
      <c r="G1834" s="120" t="s">
        <v>161</v>
      </c>
      <c r="H1834" s="108" t="s">
        <v>557</v>
      </c>
      <c r="I1834" s="108" t="s">
        <v>330</v>
      </c>
      <c r="J1834" s="120" t="s">
        <v>1510</v>
      </c>
      <c r="K1834" s="108" t="s">
        <v>238</v>
      </c>
      <c r="L1834" s="108" t="s">
        <v>232</v>
      </c>
      <c r="M1834" s="120" t="s">
        <v>241</v>
      </c>
      <c r="N1834" s="108" t="s">
        <v>555</v>
      </c>
      <c r="O1834" s="108" t="s">
        <v>232</v>
      </c>
      <c r="P1834" s="120" t="s">
        <v>1043</v>
      </c>
      <c r="Q1834" s="108" t="s">
        <v>206</v>
      </c>
      <c r="R1834" s="108" t="s">
        <v>232</v>
      </c>
      <c r="S1834" s="120" t="s">
        <v>221</v>
      </c>
      <c r="T1834" s="120"/>
      <c r="W1834" s="108" t="s">
        <v>238</v>
      </c>
      <c r="X1834" s="108" t="s">
        <v>232</v>
      </c>
      <c r="Y1834" s="120" t="s">
        <v>241</v>
      </c>
      <c r="AB1834" s="120"/>
      <c r="AE1834" s="120"/>
    </row>
    <row r="1835" spans="1:52" s="108" customFormat="1" x14ac:dyDescent="0.2">
      <c r="A1835" s="108" t="s">
        <v>379</v>
      </c>
      <c r="B1835" s="108" t="s">
        <v>170</v>
      </c>
      <c r="C1835" s="108" t="s">
        <v>5337</v>
      </c>
      <c r="D1835" s="123">
        <v>37364</v>
      </c>
      <c r="E1835" s="109" t="s">
        <v>3181</v>
      </c>
      <c r="F1835" s="120"/>
      <c r="G1835" s="120" t="s">
        <v>617</v>
      </c>
      <c r="J1835" s="120"/>
      <c r="M1835" s="120"/>
      <c r="P1835" s="120"/>
      <c r="S1835" s="120"/>
      <c r="V1835" s="120"/>
      <c r="Y1835" s="120"/>
      <c r="AB1835" s="120"/>
      <c r="AE1835" s="120"/>
    </row>
    <row r="1836" spans="1:52" s="108" customFormat="1" x14ac:dyDescent="0.2">
      <c r="A1836" s="108" t="s">
        <v>329</v>
      </c>
      <c r="B1836" s="116" t="s">
        <v>252</v>
      </c>
      <c r="C1836" s="108" t="s">
        <v>2750</v>
      </c>
      <c r="D1836" s="123">
        <v>33363</v>
      </c>
      <c r="E1836" s="109" t="s">
        <v>749</v>
      </c>
      <c r="F1836" s="109" t="s">
        <v>5338</v>
      </c>
      <c r="G1836" s="120" t="s">
        <v>754</v>
      </c>
      <c r="H1836" s="108" t="s">
        <v>298</v>
      </c>
      <c r="I1836" s="116" t="s">
        <v>252</v>
      </c>
      <c r="J1836" s="120" t="s">
        <v>241</v>
      </c>
      <c r="K1836" s="108" t="s">
        <v>298</v>
      </c>
      <c r="L1836" s="116" t="s">
        <v>252</v>
      </c>
      <c r="M1836" s="120" t="s">
        <v>273</v>
      </c>
      <c r="N1836" s="108" t="s">
        <v>329</v>
      </c>
      <c r="O1836" s="116" t="s">
        <v>252</v>
      </c>
      <c r="P1836" s="120" t="s">
        <v>339</v>
      </c>
      <c r="R1836" s="116"/>
      <c r="S1836" s="120"/>
      <c r="T1836" s="108" t="s">
        <v>308</v>
      </c>
      <c r="U1836" s="116" t="s">
        <v>454</v>
      </c>
      <c r="V1836" s="120" t="s">
        <v>196</v>
      </c>
      <c r="W1836" s="108" t="s">
        <v>298</v>
      </c>
      <c r="X1836" s="116" t="s">
        <v>454</v>
      </c>
      <c r="Y1836" s="120" t="s">
        <v>241</v>
      </c>
      <c r="Z1836" s="108" t="s">
        <v>284</v>
      </c>
      <c r="AA1836" s="116" t="s">
        <v>252</v>
      </c>
      <c r="AB1836" s="120" t="s">
        <v>291</v>
      </c>
      <c r="AC1836" s="108" t="s">
        <v>1056</v>
      </c>
      <c r="AD1836" s="116"/>
      <c r="AE1836" s="120"/>
      <c r="AF1836" s="108" t="s">
        <v>298</v>
      </c>
      <c r="AG1836" s="116" t="s">
        <v>252</v>
      </c>
      <c r="AH1836" s="120" t="s">
        <v>266</v>
      </c>
      <c r="AI1836" s="108" t="s">
        <v>329</v>
      </c>
      <c r="AJ1836" s="116" t="s">
        <v>252</v>
      </c>
      <c r="AK1836" s="120" t="s">
        <v>266</v>
      </c>
      <c r="AM1836" s="116"/>
      <c r="AN1836" s="120"/>
      <c r="AP1836" s="116"/>
      <c r="AQ1836" s="120"/>
      <c r="AS1836" s="116"/>
      <c r="AT1836" s="120"/>
      <c r="AV1836" s="116"/>
      <c r="AW1836" s="120"/>
      <c r="AY1836" s="116"/>
      <c r="AZ1836" s="120"/>
    </row>
    <row r="1837" spans="1:52" s="108" customFormat="1" x14ac:dyDescent="0.2">
      <c r="A1837" s="108" t="s">
        <v>298</v>
      </c>
      <c r="B1837" s="108" t="s">
        <v>123</v>
      </c>
      <c r="C1837" s="108" t="s">
        <v>3623</v>
      </c>
      <c r="D1837" s="123">
        <v>35921</v>
      </c>
      <c r="E1837" s="109" t="s">
        <v>89</v>
      </c>
      <c r="F1837" s="120"/>
      <c r="G1837" s="120" t="s">
        <v>248</v>
      </c>
      <c r="H1837" s="108" t="s">
        <v>315</v>
      </c>
      <c r="I1837" s="108" t="s">
        <v>123</v>
      </c>
      <c r="J1837" s="120" t="s">
        <v>339</v>
      </c>
      <c r="M1837" s="120"/>
      <c r="N1837" s="108" t="s">
        <v>329</v>
      </c>
      <c r="O1837" s="108" t="s">
        <v>123</v>
      </c>
      <c r="P1837" s="120" t="s">
        <v>241</v>
      </c>
      <c r="S1837" s="120"/>
      <c r="V1837" s="120"/>
      <c r="Y1837" s="120"/>
      <c r="AB1837" s="120"/>
      <c r="AE1837" s="120"/>
    </row>
    <row r="1838" spans="1:52" s="108" customFormat="1" x14ac:dyDescent="0.2">
      <c r="C1838" s="108" t="s">
        <v>5339</v>
      </c>
      <c r="D1838" s="123">
        <v>33983</v>
      </c>
      <c r="E1838" s="109" t="s">
        <v>447</v>
      </c>
      <c r="F1838" s="108" t="s">
        <v>5340</v>
      </c>
      <c r="G1838" s="120"/>
      <c r="J1838" s="109"/>
      <c r="K1838" s="108" t="s">
        <v>162</v>
      </c>
      <c r="L1838" s="108" t="s">
        <v>306</v>
      </c>
      <c r="M1838" s="109" t="s">
        <v>5341</v>
      </c>
      <c r="N1838" s="108" t="s">
        <v>162</v>
      </c>
      <c r="O1838" s="108" t="s">
        <v>306</v>
      </c>
      <c r="P1838" s="109" t="s">
        <v>161</v>
      </c>
      <c r="Q1838" s="108" t="s">
        <v>156</v>
      </c>
      <c r="R1838" s="108" t="s">
        <v>128</v>
      </c>
      <c r="S1838" s="109" t="s">
        <v>141</v>
      </c>
      <c r="T1838" s="108" t="s">
        <v>156</v>
      </c>
      <c r="U1838" s="108" t="s">
        <v>128</v>
      </c>
      <c r="V1838" s="109" t="s">
        <v>164</v>
      </c>
      <c r="W1838" s="108" t="s">
        <v>156</v>
      </c>
      <c r="X1838" s="108" t="s">
        <v>128</v>
      </c>
      <c r="Y1838" s="109" t="s">
        <v>141</v>
      </c>
      <c r="Z1838" s="108" t="s">
        <v>156</v>
      </c>
      <c r="AA1838" s="108" t="s">
        <v>128</v>
      </c>
      <c r="AB1838" s="109" t="s">
        <v>141</v>
      </c>
      <c r="AC1838" s="108" t="s">
        <v>168</v>
      </c>
      <c r="AD1838" s="108" t="s">
        <v>128</v>
      </c>
      <c r="AE1838" s="109" t="s">
        <v>169</v>
      </c>
      <c r="AF1838" s="108" t="s">
        <v>168</v>
      </c>
      <c r="AG1838" s="108" t="s">
        <v>128</v>
      </c>
      <c r="AH1838" s="109" t="s">
        <v>247</v>
      </c>
    </row>
    <row r="1839" spans="1:52" s="108" customFormat="1" x14ac:dyDescent="0.2">
      <c r="C1839" s="108" t="s">
        <v>5342</v>
      </c>
      <c r="D1839" s="123">
        <v>34136</v>
      </c>
      <c r="E1839" s="109" t="s">
        <v>310</v>
      </c>
      <c r="F1839" s="108" t="s">
        <v>4958</v>
      </c>
      <c r="G1839" s="120"/>
      <c r="J1839" s="109"/>
      <c r="K1839" s="108" t="s">
        <v>258</v>
      </c>
      <c r="L1839" s="108" t="s">
        <v>118</v>
      </c>
      <c r="M1839" s="109" t="s">
        <v>247</v>
      </c>
      <c r="P1839" s="109"/>
      <c r="Q1839" s="108" t="s">
        <v>212</v>
      </c>
      <c r="R1839" s="108" t="s">
        <v>118</v>
      </c>
      <c r="S1839" s="109" t="s">
        <v>203</v>
      </c>
      <c r="T1839" s="108" t="s">
        <v>905</v>
      </c>
      <c r="U1839" s="108" t="s">
        <v>118</v>
      </c>
      <c r="V1839" s="109" t="s">
        <v>266</v>
      </c>
      <c r="W1839" s="108" t="s">
        <v>557</v>
      </c>
      <c r="X1839" s="108" t="s">
        <v>95</v>
      </c>
      <c r="Y1839" s="109" t="s">
        <v>5343</v>
      </c>
      <c r="Z1839" s="108" t="s">
        <v>238</v>
      </c>
      <c r="AA1839" s="108" t="s">
        <v>95</v>
      </c>
      <c r="AB1839" s="109" t="s">
        <v>266</v>
      </c>
      <c r="AC1839" s="108" t="s">
        <v>522</v>
      </c>
      <c r="AD1839" s="108" t="s">
        <v>95</v>
      </c>
      <c r="AE1839" s="109" t="s">
        <v>5344</v>
      </c>
      <c r="AF1839" s="108" t="s">
        <v>238</v>
      </c>
      <c r="AG1839" s="108" t="s">
        <v>95</v>
      </c>
      <c r="AH1839" s="109" t="s">
        <v>247</v>
      </c>
    </row>
    <row r="1840" spans="1:52" s="108" customFormat="1" x14ac:dyDescent="0.2">
      <c r="A1840" s="108" t="s">
        <v>147</v>
      </c>
      <c r="B1840" s="108" t="s">
        <v>177</v>
      </c>
      <c r="C1840" s="108" t="s">
        <v>2473</v>
      </c>
      <c r="D1840" s="123">
        <v>34617</v>
      </c>
      <c r="E1840" s="109" t="s">
        <v>428</v>
      </c>
      <c r="F1840" s="109" t="s">
        <v>361</v>
      </c>
      <c r="G1840" s="120"/>
      <c r="H1840" s="108" t="s">
        <v>147</v>
      </c>
      <c r="I1840" s="109" t="s">
        <v>330</v>
      </c>
      <c r="J1840" s="109"/>
      <c r="K1840" s="108" t="s">
        <v>133</v>
      </c>
      <c r="L1840" s="109" t="s">
        <v>396</v>
      </c>
      <c r="M1840" s="109"/>
      <c r="N1840" s="108" t="s">
        <v>133</v>
      </c>
      <c r="O1840" s="109" t="s">
        <v>396</v>
      </c>
      <c r="P1840" s="109"/>
      <c r="Q1840" s="108" t="s">
        <v>147</v>
      </c>
      <c r="R1840" s="109" t="s">
        <v>185</v>
      </c>
      <c r="S1840" s="109"/>
      <c r="T1840" s="108" t="s">
        <v>127</v>
      </c>
      <c r="U1840" s="109" t="s">
        <v>185</v>
      </c>
      <c r="V1840" s="109"/>
      <c r="W1840" s="108" t="s">
        <v>127</v>
      </c>
      <c r="X1840" s="109" t="s">
        <v>185</v>
      </c>
      <c r="Y1840" s="109"/>
      <c r="Z1840" s="108" t="s">
        <v>127</v>
      </c>
      <c r="AA1840" s="109" t="s">
        <v>185</v>
      </c>
      <c r="AB1840" s="109"/>
      <c r="AD1840" s="109"/>
      <c r="AE1840" s="109"/>
      <c r="AG1840" s="109"/>
      <c r="AH1840" s="109"/>
      <c r="AJ1840" s="109"/>
      <c r="AK1840" s="109"/>
      <c r="AM1840" s="109"/>
      <c r="AN1840" s="109"/>
      <c r="AP1840" s="109"/>
      <c r="AQ1840" s="109"/>
      <c r="AS1840" s="109"/>
      <c r="AT1840" s="109"/>
      <c r="AV1840" s="109"/>
      <c r="AW1840" s="109"/>
      <c r="AY1840" s="109"/>
      <c r="AZ1840" s="109"/>
    </row>
    <row r="1841" spans="1:76" s="108" customFormat="1" x14ac:dyDescent="0.2">
      <c r="A1841" s="108" t="s">
        <v>402</v>
      </c>
      <c r="B1841" s="108" t="s">
        <v>185</v>
      </c>
      <c r="C1841" s="108" t="s">
        <v>1952</v>
      </c>
      <c r="D1841" s="123">
        <v>37143</v>
      </c>
      <c r="E1841" s="109" t="s">
        <v>114</v>
      </c>
      <c r="F1841" s="109" t="s">
        <v>348</v>
      </c>
      <c r="G1841" s="120" t="s">
        <v>141</v>
      </c>
      <c r="H1841" s="108" t="s">
        <v>402</v>
      </c>
      <c r="I1841" s="116" t="s">
        <v>185</v>
      </c>
      <c r="J1841" s="120" t="s">
        <v>393</v>
      </c>
      <c r="K1841" s="108" t="s">
        <v>386</v>
      </c>
      <c r="L1841" s="116" t="s">
        <v>185</v>
      </c>
      <c r="M1841" s="120" t="s">
        <v>141</v>
      </c>
      <c r="O1841" s="116"/>
      <c r="P1841" s="120"/>
      <c r="R1841" s="116"/>
      <c r="S1841" s="120"/>
      <c r="U1841" s="116"/>
      <c r="V1841" s="120"/>
      <c r="X1841" s="116"/>
      <c r="Y1841" s="120"/>
      <c r="AA1841" s="116"/>
      <c r="AB1841" s="120"/>
      <c r="AD1841" s="116"/>
      <c r="AE1841" s="120"/>
      <c r="AG1841" s="116"/>
      <c r="AH1841" s="120"/>
      <c r="AJ1841" s="116"/>
      <c r="AK1841" s="120"/>
      <c r="AM1841" s="116"/>
      <c r="AN1841" s="120"/>
      <c r="BB1841" s="109"/>
      <c r="BC1841" s="109"/>
      <c r="BE1841" s="109"/>
      <c r="BF1841" s="109"/>
      <c r="BH1841" s="109"/>
      <c r="BI1841" s="109"/>
      <c r="BK1841" s="109"/>
      <c r="BL1841" s="109"/>
      <c r="BN1841" s="109"/>
      <c r="BO1841" s="109"/>
      <c r="BQ1841" s="123"/>
      <c r="BR1841" s="109"/>
      <c r="BS1841" s="116"/>
      <c r="BU1841" s="120"/>
      <c r="BV1841" s="116"/>
      <c r="BW1841" s="116"/>
      <c r="BX1841" s="125"/>
    </row>
    <row r="1842" spans="1:76" s="108" customFormat="1" x14ac:dyDescent="0.2">
      <c r="A1842" s="108" t="s">
        <v>238</v>
      </c>
      <c r="B1842" s="116" t="s">
        <v>140</v>
      </c>
      <c r="C1842" s="108" t="s">
        <v>5345</v>
      </c>
      <c r="D1842" s="123">
        <v>35876</v>
      </c>
      <c r="E1842" s="109" t="s">
        <v>698</v>
      </c>
      <c r="F1842" s="109" t="s">
        <v>381</v>
      </c>
      <c r="G1842" s="120" t="s">
        <v>241</v>
      </c>
      <c r="H1842" s="108" t="s">
        <v>905</v>
      </c>
      <c r="I1842" s="116" t="s">
        <v>140</v>
      </c>
      <c r="J1842" s="120" t="s">
        <v>266</v>
      </c>
      <c r="K1842" s="108" t="s">
        <v>238</v>
      </c>
      <c r="L1842" s="116" t="s">
        <v>140</v>
      </c>
      <c r="M1842" s="120" t="s">
        <v>241</v>
      </c>
      <c r="O1842" s="116"/>
      <c r="P1842" s="120"/>
      <c r="R1842" s="116"/>
      <c r="S1842" s="120"/>
      <c r="U1842" s="116"/>
      <c r="V1842" s="120"/>
      <c r="X1842" s="116"/>
      <c r="Y1842" s="120"/>
      <c r="AA1842" s="116"/>
      <c r="AB1842" s="120"/>
      <c r="AD1842" s="116"/>
      <c r="AE1842" s="120"/>
      <c r="AG1842" s="116"/>
      <c r="AH1842" s="120"/>
      <c r="AJ1842" s="116"/>
      <c r="AK1842" s="120"/>
      <c r="AM1842" s="116"/>
      <c r="AN1842" s="120"/>
    </row>
    <row r="1843" spans="1:76" s="108" customFormat="1" x14ac:dyDescent="0.2">
      <c r="A1843" s="108" t="s">
        <v>279</v>
      </c>
      <c r="B1843" s="108" t="s">
        <v>232</v>
      </c>
      <c r="C1843" s="108" t="s">
        <v>1934</v>
      </c>
      <c r="D1843" s="123">
        <v>34881</v>
      </c>
      <c r="E1843" s="116" t="s">
        <v>607</v>
      </c>
      <c r="F1843" s="120" t="s">
        <v>490</v>
      </c>
      <c r="G1843" s="120" t="s">
        <v>1933</v>
      </c>
      <c r="H1843" s="108" t="s">
        <v>323</v>
      </c>
      <c r="I1843" s="108" t="s">
        <v>232</v>
      </c>
      <c r="J1843" s="120" t="s">
        <v>5346</v>
      </c>
      <c r="K1843" s="108" t="s">
        <v>279</v>
      </c>
      <c r="L1843" s="108" t="s">
        <v>261</v>
      </c>
      <c r="M1843" s="120" t="s">
        <v>943</v>
      </c>
      <c r="N1843" s="108" t="s">
        <v>379</v>
      </c>
      <c r="O1843" s="108" t="s">
        <v>261</v>
      </c>
      <c r="P1843" s="120" t="s">
        <v>1937</v>
      </c>
      <c r="Q1843" s="108" t="s">
        <v>808</v>
      </c>
      <c r="R1843" s="108" t="s">
        <v>261</v>
      </c>
      <c r="S1843" s="120" t="s">
        <v>375</v>
      </c>
      <c r="T1843" s="108" t="s">
        <v>808</v>
      </c>
      <c r="U1843" s="108" t="s">
        <v>261</v>
      </c>
      <c r="V1843" s="120" t="s">
        <v>824</v>
      </c>
      <c r="W1843" s="108" t="s">
        <v>379</v>
      </c>
      <c r="X1843" s="108" t="s">
        <v>261</v>
      </c>
      <c r="Y1843" s="120" t="s">
        <v>823</v>
      </c>
      <c r="AB1843" s="120"/>
      <c r="AE1843" s="120"/>
    </row>
    <row r="1844" spans="1:76" s="108" customFormat="1" x14ac:dyDescent="0.2">
      <c r="A1844" s="108" t="s">
        <v>2381</v>
      </c>
      <c r="B1844" s="108" t="s">
        <v>227</v>
      </c>
      <c r="C1844" s="108" t="s">
        <v>2382</v>
      </c>
      <c r="D1844" s="123">
        <v>35908</v>
      </c>
      <c r="E1844" s="109" t="s">
        <v>122</v>
      </c>
      <c r="F1844" s="120"/>
      <c r="G1844" s="120" t="s">
        <v>1647</v>
      </c>
      <c r="H1844" s="108" t="s">
        <v>238</v>
      </c>
      <c r="I1844" s="108" t="s">
        <v>227</v>
      </c>
      <c r="J1844" s="120" t="s">
        <v>266</v>
      </c>
      <c r="K1844" s="108" t="s">
        <v>238</v>
      </c>
      <c r="L1844" s="108" t="s">
        <v>227</v>
      </c>
      <c r="M1844" s="120" t="s">
        <v>241</v>
      </c>
      <c r="N1844" s="108" t="s">
        <v>258</v>
      </c>
      <c r="O1844" s="108" t="s">
        <v>227</v>
      </c>
      <c r="P1844" s="120" t="s">
        <v>241</v>
      </c>
      <c r="Q1844" s="108" t="s">
        <v>258</v>
      </c>
      <c r="R1844" s="108" t="s">
        <v>185</v>
      </c>
      <c r="S1844" s="120" t="s">
        <v>241</v>
      </c>
      <c r="V1844" s="120"/>
      <c r="Y1844" s="120"/>
      <c r="AB1844" s="120"/>
      <c r="AE1844" s="120"/>
    </row>
    <row r="1845" spans="1:76" s="108" customFormat="1" x14ac:dyDescent="0.2">
      <c r="A1845" s="108" t="s">
        <v>376</v>
      </c>
      <c r="B1845" s="108" t="s">
        <v>185</v>
      </c>
      <c r="C1845" s="108" t="s">
        <v>1086</v>
      </c>
      <c r="D1845" s="123">
        <v>37078</v>
      </c>
      <c r="E1845" s="109" t="s">
        <v>290</v>
      </c>
      <c r="F1845" s="109" t="s">
        <v>98</v>
      </c>
      <c r="G1845" s="120" t="s">
        <v>1085</v>
      </c>
      <c r="H1845" s="108" t="s">
        <v>329</v>
      </c>
      <c r="I1845" s="116" t="s">
        <v>185</v>
      </c>
      <c r="J1845" s="120" t="s">
        <v>269</v>
      </c>
      <c r="K1845" s="108" t="s">
        <v>376</v>
      </c>
      <c r="L1845" s="116" t="s">
        <v>185</v>
      </c>
      <c r="M1845" s="120" t="s">
        <v>1087</v>
      </c>
      <c r="O1845" s="116"/>
      <c r="P1845" s="120"/>
      <c r="R1845" s="116"/>
      <c r="S1845" s="120"/>
      <c r="U1845" s="116"/>
      <c r="V1845" s="120"/>
      <c r="X1845" s="116"/>
      <c r="Y1845" s="120"/>
      <c r="AA1845" s="116"/>
      <c r="AB1845" s="120"/>
      <c r="AD1845" s="116"/>
      <c r="AE1845" s="120"/>
      <c r="AG1845" s="116"/>
      <c r="AH1845" s="120"/>
      <c r="AJ1845" s="116"/>
      <c r="AK1845" s="120"/>
      <c r="AM1845" s="116"/>
      <c r="AN1845" s="120"/>
    </row>
    <row r="1846" spans="1:76" s="108" customFormat="1" x14ac:dyDescent="0.2">
      <c r="A1846" s="108" t="s">
        <v>808</v>
      </c>
      <c r="B1846" s="108" t="s">
        <v>252</v>
      </c>
      <c r="C1846" s="100" t="s">
        <v>2757</v>
      </c>
      <c r="D1846" s="40">
        <v>33323</v>
      </c>
      <c r="E1846" s="109" t="s">
        <v>1391</v>
      </c>
      <c r="F1846" s="100" t="s">
        <v>4939</v>
      </c>
      <c r="G1846" s="120" t="s">
        <v>2060</v>
      </c>
      <c r="H1846" s="100" t="s">
        <v>279</v>
      </c>
      <c r="I1846" s="100" t="s">
        <v>252</v>
      </c>
      <c r="J1846" s="127" t="s">
        <v>2758</v>
      </c>
      <c r="K1846" s="100" t="s">
        <v>379</v>
      </c>
      <c r="L1846" s="100" t="s">
        <v>252</v>
      </c>
      <c r="M1846" s="127" t="s">
        <v>2759</v>
      </c>
      <c r="N1846" s="100" t="s">
        <v>279</v>
      </c>
      <c r="O1846" s="100" t="s">
        <v>242</v>
      </c>
      <c r="P1846" s="127" t="s">
        <v>2760</v>
      </c>
      <c r="Q1846" s="100" t="s">
        <v>5347</v>
      </c>
      <c r="R1846" s="100" t="s">
        <v>93</v>
      </c>
      <c r="S1846" s="127" t="s">
        <v>2761</v>
      </c>
      <c r="T1846" s="100" t="s">
        <v>279</v>
      </c>
      <c r="U1846" s="100" t="s">
        <v>261</v>
      </c>
      <c r="V1846" s="127" t="s">
        <v>1109</v>
      </c>
      <c r="W1846" s="100" t="s">
        <v>323</v>
      </c>
      <c r="X1846" s="100" t="s">
        <v>93</v>
      </c>
      <c r="Y1846" s="127" t="s">
        <v>2763</v>
      </c>
      <c r="Z1846" s="100" t="s">
        <v>370</v>
      </c>
      <c r="AA1846" s="100" t="s">
        <v>93</v>
      </c>
      <c r="AB1846" s="127" t="s">
        <v>804</v>
      </c>
      <c r="AC1846" s="100" t="s">
        <v>370</v>
      </c>
      <c r="AD1846" s="100" t="s">
        <v>93</v>
      </c>
      <c r="AE1846" s="127" t="s">
        <v>2764</v>
      </c>
      <c r="AF1846" s="100" t="s">
        <v>379</v>
      </c>
      <c r="AG1846" s="100" t="s">
        <v>93</v>
      </c>
      <c r="AH1846" s="127" t="s">
        <v>632</v>
      </c>
      <c r="AI1846" s="100" t="s">
        <v>379</v>
      </c>
      <c r="AJ1846" s="100" t="s">
        <v>118</v>
      </c>
      <c r="AK1846" s="127" t="s">
        <v>823</v>
      </c>
      <c r="AL1846" s="100" t="s">
        <v>340</v>
      </c>
      <c r="AM1846" s="100" t="s">
        <v>118</v>
      </c>
      <c r="AN1846" s="127" t="s">
        <v>341</v>
      </c>
      <c r="BB1846" s="109"/>
      <c r="BC1846" s="109"/>
      <c r="BE1846" s="109"/>
      <c r="BF1846" s="109"/>
      <c r="BH1846" s="109"/>
      <c r="BI1846" s="109"/>
      <c r="BK1846" s="109"/>
      <c r="BL1846" s="109"/>
      <c r="BN1846" s="109"/>
      <c r="BO1846" s="120"/>
      <c r="BR1846" s="120"/>
      <c r="BS1846" s="120"/>
      <c r="BT1846" s="120"/>
      <c r="BU1846" s="120"/>
      <c r="BW1846" s="116"/>
      <c r="BX1846" s="116"/>
    </row>
    <row r="1847" spans="1:76" s="108" customFormat="1" x14ac:dyDescent="0.2">
      <c r="A1847" s="108" t="s">
        <v>265</v>
      </c>
      <c r="B1847" s="108" t="s">
        <v>140</v>
      </c>
      <c r="C1847" s="108" t="s">
        <v>5348</v>
      </c>
      <c r="D1847" s="123">
        <v>35776</v>
      </c>
      <c r="E1847" s="109" t="s">
        <v>506</v>
      </c>
      <c r="F1847" s="120" t="s">
        <v>344</v>
      </c>
      <c r="G1847" s="120" t="s">
        <v>241</v>
      </c>
      <c r="H1847" s="108" t="s">
        <v>265</v>
      </c>
      <c r="I1847" s="108" t="s">
        <v>140</v>
      </c>
      <c r="J1847" s="120" t="s">
        <v>266</v>
      </c>
      <c r="M1847" s="120"/>
      <c r="P1847" s="120"/>
      <c r="S1847" s="120"/>
      <c r="V1847" s="120"/>
      <c r="Y1847" s="120"/>
      <c r="AB1847" s="120"/>
      <c r="AE1847" s="120"/>
      <c r="BB1847" s="109"/>
      <c r="BC1847" s="109"/>
      <c r="BE1847" s="109"/>
      <c r="BF1847" s="109"/>
      <c r="BH1847" s="109"/>
      <c r="BI1847" s="109"/>
      <c r="BK1847" s="109"/>
      <c r="BL1847" s="109"/>
      <c r="BN1847" s="109"/>
      <c r="BO1847" s="109"/>
      <c r="BQ1847" s="123"/>
      <c r="BR1847" s="109"/>
      <c r="BS1847" s="116"/>
      <c r="BU1847" s="120"/>
      <c r="BV1847" s="116"/>
      <c r="BW1847" s="116"/>
      <c r="BX1847" s="125"/>
    </row>
    <row r="1848" spans="1:76" s="108" customFormat="1" x14ac:dyDescent="0.2">
      <c r="A1848" s="108" t="s">
        <v>212</v>
      </c>
      <c r="B1848" s="108" t="s">
        <v>275</v>
      </c>
      <c r="C1848" s="108" t="s">
        <v>3600</v>
      </c>
      <c r="D1848" s="123">
        <v>32930</v>
      </c>
      <c r="E1848" s="109" t="s">
        <v>1573</v>
      </c>
      <c r="F1848" s="109" t="s">
        <v>245</v>
      </c>
      <c r="G1848" s="120" t="s">
        <v>248</v>
      </c>
      <c r="H1848" s="108" t="s">
        <v>528</v>
      </c>
      <c r="I1848" s="109" t="s">
        <v>275</v>
      </c>
      <c r="J1848" s="109" t="s">
        <v>221</v>
      </c>
      <c r="K1848" s="108" t="s">
        <v>212</v>
      </c>
      <c r="L1848" s="109" t="s">
        <v>583</v>
      </c>
      <c r="M1848" s="109" t="s">
        <v>228</v>
      </c>
      <c r="N1848" s="108" t="s">
        <v>265</v>
      </c>
      <c r="O1848" s="109" t="s">
        <v>140</v>
      </c>
      <c r="P1848" s="109" t="s">
        <v>266</v>
      </c>
      <c r="Q1848" s="108" t="s">
        <v>258</v>
      </c>
      <c r="R1848" s="109" t="s">
        <v>306</v>
      </c>
      <c r="S1848" s="109" t="s">
        <v>241</v>
      </c>
      <c r="T1848" s="108" t="s">
        <v>212</v>
      </c>
      <c r="U1848" s="109" t="s">
        <v>306</v>
      </c>
      <c r="V1848" s="109" t="s">
        <v>224</v>
      </c>
      <c r="W1848" s="108" t="s">
        <v>226</v>
      </c>
      <c r="X1848" s="109" t="s">
        <v>170</v>
      </c>
      <c r="Y1848" s="109" t="s">
        <v>228</v>
      </c>
      <c r="Z1848" s="108" t="s">
        <v>226</v>
      </c>
      <c r="AA1848" s="109" t="s">
        <v>170</v>
      </c>
      <c r="AB1848" s="109" t="s">
        <v>224</v>
      </c>
      <c r="AC1848" s="108" t="s">
        <v>202</v>
      </c>
      <c r="AD1848" s="109" t="s">
        <v>170</v>
      </c>
      <c r="AE1848" s="109" t="s">
        <v>241</v>
      </c>
      <c r="AG1848" s="109"/>
      <c r="AH1848" s="109"/>
      <c r="AJ1848" s="109"/>
      <c r="AK1848" s="109"/>
      <c r="AM1848" s="109"/>
      <c r="AN1848" s="109"/>
      <c r="AP1848" s="109"/>
      <c r="AQ1848" s="109"/>
      <c r="AR1848" s="108" t="s">
        <v>265</v>
      </c>
      <c r="AS1848" s="109" t="s">
        <v>185</v>
      </c>
      <c r="AT1848" s="109" t="s">
        <v>241</v>
      </c>
      <c r="AV1848" s="109"/>
      <c r="AW1848" s="109"/>
      <c r="AY1848" s="109"/>
      <c r="AZ1848" s="109"/>
    </row>
    <row r="1849" spans="1:76" s="108" customFormat="1" x14ac:dyDescent="0.2">
      <c r="C1849" s="108" t="s">
        <v>2913</v>
      </c>
      <c r="D1849" s="123">
        <v>37197</v>
      </c>
      <c r="E1849" s="109" t="s">
        <v>348</v>
      </c>
      <c r="F1849" s="109" t="s">
        <v>237</v>
      </c>
      <c r="G1849" s="120"/>
      <c r="H1849" s="108" t="s">
        <v>103</v>
      </c>
      <c r="I1849" s="116" t="s">
        <v>195</v>
      </c>
      <c r="J1849" s="120" t="s">
        <v>1473</v>
      </c>
      <c r="K1849" s="108" t="s">
        <v>103</v>
      </c>
      <c r="L1849" s="116" t="s">
        <v>195</v>
      </c>
      <c r="M1849" s="120" t="s">
        <v>125</v>
      </c>
      <c r="O1849" s="116"/>
      <c r="P1849" s="120"/>
      <c r="R1849" s="116"/>
      <c r="S1849" s="120"/>
      <c r="U1849" s="116"/>
      <c r="V1849" s="120"/>
      <c r="X1849" s="116"/>
      <c r="Y1849" s="120"/>
      <c r="AA1849" s="116"/>
      <c r="AB1849" s="120"/>
      <c r="AD1849" s="116"/>
      <c r="AE1849" s="120"/>
      <c r="AG1849" s="116"/>
      <c r="AH1849" s="120"/>
      <c r="AJ1849" s="116"/>
      <c r="AK1849" s="120"/>
      <c r="AM1849" s="116"/>
      <c r="AN1849" s="120"/>
    </row>
    <row r="1850" spans="1:76" s="108" customFormat="1" x14ac:dyDescent="0.2">
      <c r="C1850" s="108" t="s">
        <v>5349</v>
      </c>
      <c r="D1850" s="123">
        <v>35554</v>
      </c>
      <c r="E1850" s="109" t="s">
        <v>150</v>
      </c>
      <c r="F1850" s="120" t="s">
        <v>1549</v>
      </c>
      <c r="G1850" s="120"/>
      <c r="J1850" s="120"/>
      <c r="K1850" s="108" t="s">
        <v>103</v>
      </c>
      <c r="L1850" s="108" t="s">
        <v>432</v>
      </c>
      <c r="M1850" s="120" t="s">
        <v>4646</v>
      </c>
      <c r="N1850" s="108" t="s">
        <v>103</v>
      </c>
      <c r="O1850" s="108" t="s">
        <v>432</v>
      </c>
      <c r="P1850" s="120" t="s">
        <v>1177</v>
      </c>
      <c r="Q1850" s="108" t="s">
        <v>103</v>
      </c>
      <c r="R1850" s="108" t="s">
        <v>432</v>
      </c>
      <c r="S1850" s="120" t="s">
        <v>5350</v>
      </c>
      <c r="T1850" s="108" t="s">
        <v>103</v>
      </c>
      <c r="U1850" s="108" t="s">
        <v>432</v>
      </c>
      <c r="V1850" s="120" t="s">
        <v>5351</v>
      </c>
      <c r="Y1850" s="120"/>
      <c r="AB1850" s="120"/>
      <c r="AE1850" s="120"/>
      <c r="BB1850" s="116"/>
      <c r="BC1850" s="120"/>
      <c r="BE1850" s="116"/>
      <c r="BF1850" s="120"/>
      <c r="BH1850" s="116"/>
      <c r="BI1850" s="120"/>
      <c r="BK1850" s="116"/>
      <c r="BL1850" s="120"/>
      <c r="BN1850" s="116"/>
      <c r="BO1850" s="120"/>
      <c r="BR1850" s="120"/>
      <c r="BS1850" s="116"/>
      <c r="BT1850" s="116"/>
      <c r="BU1850" s="116"/>
      <c r="BV1850" s="116"/>
      <c r="BW1850" s="116"/>
      <c r="BX1850" s="116"/>
    </row>
    <row r="1851" spans="1:76" s="108" customFormat="1" x14ac:dyDescent="0.2">
      <c r="A1851" s="108" t="s">
        <v>288</v>
      </c>
      <c r="B1851" s="108" t="s">
        <v>432</v>
      </c>
      <c r="C1851" s="108" t="s">
        <v>2143</v>
      </c>
      <c r="D1851" s="123">
        <v>34735</v>
      </c>
      <c r="E1851" s="109" t="s">
        <v>2144</v>
      </c>
      <c r="F1851" s="109" t="s">
        <v>516</v>
      </c>
      <c r="G1851" s="120" t="s">
        <v>201</v>
      </c>
      <c r="H1851" s="108" t="s">
        <v>288</v>
      </c>
      <c r="I1851" s="109" t="s">
        <v>432</v>
      </c>
      <c r="J1851" s="109" t="s">
        <v>259</v>
      </c>
      <c r="K1851" s="108" t="s">
        <v>288</v>
      </c>
      <c r="L1851" s="109" t="s">
        <v>432</v>
      </c>
      <c r="M1851" s="109" t="s">
        <v>1389</v>
      </c>
      <c r="N1851" s="108" t="s">
        <v>288</v>
      </c>
      <c r="O1851" s="109" t="s">
        <v>432</v>
      </c>
      <c r="P1851" s="109" t="s">
        <v>259</v>
      </c>
      <c r="Q1851" s="108" t="s">
        <v>2146</v>
      </c>
      <c r="R1851" s="109" t="s">
        <v>432</v>
      </c>
      <c r="S1851" s="109" t="s">
        <v>2145</v>
      </c>
      <c r="T1851" s="108" t="s">
        <v>288</v>
      </c>
      <c r="U1851" s="109" t="s">
        <v>432</v>
      </c>
      <c r="V1851" s="109" t="s">
        <v>233</v>
      </c>
      <c r="W1851" s="108" t="s">
        <v>2146</v>
      </c>
      <c r="X1851" s="109" t="s">
        <v>432</v>
      </c>
      <c r="Y1851" s="109" t="s">
        <v>2147</v>
      </c>
      <c r="Z1851" s="108" t="s">
        <v>575</v>
      </c>
      <c r="AA1851" s="109" t="s">
        <v>432</v>
      </c>
      <c r="AB1851" s="109" t="s">
        <v>203</v>
      </c>
      <c r="AD1851" s="109"/>
      <c r="AE1851" s="109"/>
      <c r="AG1851" s="109"/>
      <c r="AH1851" s="109"/>
      <c r="AJ1851" s="109"/>
      <c r="AK1851" s="109"/>
      <c r="AM1851" s="109"/>
      <c r="AN1851" s="109"/>
      <c r="AP1851" s="109"/>
      <c r="AQ1851" s="109"/>
      <c r="AS1851" s="109"/>
      <c r="AT1851" s="109"/>
      <c r="AV1851" s="109"/>
      <c r="AW1851" s="109"/>
      <c r="AY1851" s="109"/>
      <c r="AZ1851" s="109"/>
    </row>
    <row r="1852" spans="1:76" s="108" customFormat="1" x14ac:dyDescent="0.2">
      <c r="A1852" s="108" t="s">
        <v>127</v>
      </c>
      <c r="B1852" s="108" t="s">
        <v>330</v>
      </c>
      <c r="C1852" s="108" t="s">
        <v>1482</v>
      </c>
      <c r="D1852" s="123">
        <v>37187</v>
      </c>
      <c r="E1852" s="109" t="s">
        <v>506</v>
      </c>
      <c r="F1852" s="109" t="s">
        <v>719</v>
      </c>
      <c r="G1852" s="120"/>
      <c r="H1852" s="108" t="s">
        <v>127</v>
      </c>
      <c r="I1852" s="108" t="s">
        <v>123</v>
      </c>
      <c r="J1852" s="120"/>
      <c r="M1852" s="120"/>
      <c r="P1852" s="120"/>
      <c r="S1852" s="120"/>
      <c r="V1852" s="120"/>
      <c r="Y1852" s="120"/>
      <c r="AB1852" s="120"/>
      <c r="AE1852" s="120"/>
    </row>
    <row r="1853" spans="1:76" s="108" customFormat="1" x14ac:dyDescent="0.2">
      <c r="C1853" s="108" t="s">
        <v>1205</v>
      </c>
      <c r="D1853" s="123">
        <v>36328</v>
      </c>
      <c r="E1853" s="116" t="s">
        <v>1206</v>
      </c>
      <c r="F1853" s="120" t="s">
        <v>283</v>
      </c>
      <c r="G1853" s="120"/>
      <c r="H1853" s="109" t="s">
        <v>212</v>
      </c>
      <c r="I1853" s="108" t="s">
        <v>306</v>
      </c>
      <c r="J1853" s="120" t="s">
        <v>259</v>
      </c>
      <c r="K1853" s="109"/>
      <c r="M1853" s="120"/>
      <c r="P1853" s="120"/>
      <c r="Q1853" s="108" t="s">
        <v>226</v>
      </c>
      <c r="R1853" s="108" t="s">
        <v>306</v>
      </c>
      <c r="S1853" s="120" t="s">
        <v>240</v>
      </c>
      <c r="V1853" s="120"/>
      <c r="Y1853" s="120"/>
      <c r="AB1853" s="120"/>
      <c r="AE1853" s="120"/>
    </row>
    <row r="1854" spans="1:76" s="108" customFormat="1" x14ac:dyDescent="0.2">
      <c r="A1854" s="120" t="s">
        <v>808</v>
      </c>
      <c r="B1854" s="120" t="s">
        <v>434</v>
      </c>
      <c r="C1854" s="108" t="s">
        <v>3305</v>
      </c>
      <c r="D1854" s="123">
        <v>36834</v>
      </c>
      <c r="E1854" s="109" t="s">
        <v>2648</v>
      </c>
      <c r="F1854" s="109" t="s">
        <v>2723</v>
      </c>
      <c r="G1854" s="120" t="s">
        <v>3304</v>
      </c>
      <c r="H1854" s="108" t="s">
        <v>279</v>
      </c>
      <c r="I1854" s="108" t="s">
        <v>434</v>
      </c>
      <c r="J1854" s="120" t="s">
        <v>2640</v>
      </c>
      <c r="M1854" s="120"/>
      <c r="P1854" s="120"/>
      <c r="S1854" s="120"/>
      <c r="V1854" s="120"/>
      <c r="Y1854" s="120"/>
      <c r="AB1854" s="120"/>
      <c r="AE1854" s="120"/>
    </row>
    <row r="1855" spans="1:76" s="108" customFormat="1" x14ac:dyDescent="0.2">
      <c r="A1855" s="108" t="s">
        <v>103</v>
      </c>
      <c r="B1855" s="108" t="s">
        <v>242</v>
      </c>
      <c r="C1855" s="108" t="s">
        <v>3246</v>
      </c>
      <c r="D1855" s="123">
        <v>37131</v>
      </c>
      <c r="E1855" s="109" t="s">
        <v>719</v>
      </c>
      <c r="F1855" s="120" t="s">
        <v>1039</v>
      </c>
      <c r="G1855" s="120" t="s">
        <v>3245</v>
      </c>
      <c r="H1855" s="108" t="s">
        <v>103</v>
      </c>
      <c r="I1855" s="108" t="s">
        <v>242</v>
      </c>
      <c r="J1855" s="120" t="s">
        <v>5352</v>
      </c>
      <c r="M1855" s="120"/>
      <c r="P1855" s="120"/>
      <c r="S1855" s="120"/>
      <c r="V1855" s="120"/>
      <c r="Y1855" s="120"/>
      <c r="AB1855" s="120"/>
      <c r="AE1855" s="120"/>
      <c r="BB1855" s="109"/>
      <c r="BC1855" s="109"/>
      <c r="BE1855" s="109"/>
      <c r="BF1855" s="109"/>
      <c r="BH1855" s="109"/>
      <c r="BI1855" s="109"/>
      <c r="BK1855" s="109"/>
      <c r="BL1855" s="109"/>
      <c r="BN1855" s="109"/>
      <c r="BO1855" s="109"/>
      <c r="BQ1855" s="123"/>
      <c r="BR1855" s="109"/>
      <c r="BS1855" s="116"/>
      <c r="BU1855" s="120"/>
      <c r="BV1855" s="116"/>
      <c r="BW1855" s="116"/>
      <c r="BX1855" s="125"/>
    </row>
    <row r="1856" spans="1:76" s="108" customFormat="1" x14ac:dyDescent="0.2">
      <c r="A1856" s="108" t="s">
        <v>397</v>
      </c>
      <c r="B1856" s="108" t="s">
        <v>432</v>
      </c>
      <c r="C1856" s="108" t="s">
        <v>1426</v>
      </c>
      <c r="D1856" s="123">
        <v>35775</v>
      </c>
      <c r="E1856" s="116" t="s">
        <v>1239</v>
      </c>
      <c r="F1856" s="120" t="s">
        <v>149</v>
      </c>
      <c r="G1856" s="120" t="s">
        <v>412</v>
      </c>
      <c r="H1856" s="108" t="s">
        <v>397</v>
      </c>
      <c r="I1856" s="108" t="s">
        <v>118</v>
      </c>
      <c r="J1856" s="120" t="s">
        <v>398</v>
      </c>
      <c r="K1856" s="108" t="s">
        <v>397</v>
      </c>
      <c r="L1856" s="108" t="s">
        <v>118</v>
      </c>
      <c r="M1856" s="120" t="s">
        <v>398</v>
      </c>
      <c r="N1856" s="108" t="s">
        <v>397</v>
      </c>
      <c r="O1856" s="108" t="s">
        <v>454</v>
      </c>
      <c r="P1856" s="120" t="s">
        <v>412</v>
      </c>
      <c r="Q1856" s="108" t="s">
        <v>386</v>
      </c>
      <c r="R1856" s="108" t="s">
        <v>454</v>
      </c>
      <c r="S1856" s="120" t="s">
        <v>164</v>
      </c>
      <c r="T1856" s="108" t="s">
        <v>397</v>
      </c>
      <c r="U1856" s="108" t="s">
        <v>454</v>
      </c>
      <c r="V1856" s="120" t="s">
        <v>398</v>
      </c>
      <c r="Y1856" s="120"/>
      <c r="AB1856" s="120"/>
      <c r="AE1856" s="120"/>
    </row>
    <row r="1857" spans="1:77" s="108" customFormat="1" x14ac:dyDescent="0.2">
      <c r="A1857" s="108" t="s">
        <v>238</v>
      </c>
      <c r="B1857" s="108" t="s">
        <v>252</v>
      </c>
      <c r="C1857" s="108" t="s">
        <v>5353</v>
      </c>
      <c r="D1857" s="123">
        <v>37208</v>
      </c>
      <c r="E1857" s="109" t="s">
        <v>4462</v>
      </c>
      <c r="F1857" s="120"/>
      <c r="G1857" s="120" t="s">
        <v>241</v>
      </c>
      <c r="J1857" s="120"/>
      <c r="M1857" s="120"/>
      <c r="P1857" s="120"/>
      <c r="S1857" s="120"/>
      <c r="V1857" s="120"/>
      <c r="Y1857" s="120"/>
      <c r="AB1857" s="120"/>
      <c r="AE1857" s="120"/>
    </row>
    <row r="1858" spans="1:77" s="108" customFormat="1" x14ac:dyDescent="0.2">
      <c r="C1858" s="108" t="s">
        <v>903</v>
      </c>
      <c r="D1858" s="123">
        <v>35996</v>
      </c>
      <c r="E1858" s="109" t="s">
        <v>89</v>
      </c>
      <c r="F1858" s="120" t="s">
        <v>416</v>
      </c>
      <c r="G1858" s="120"/>
      <c r="H1858" s="108" t="s">
        <v>226</v>
      </c>
      <c r="I1858" s="108" t="s">
        <v>128</v>
      </c>
      <c r="J1858" s="120" t="s">
        <v>240</v>
      </c>
      <c r="K1858" s="108" t="s">
        <v>226</v>
      </c>
      <c r="L1858" s="108" t="s">
        <v>128</v>
      </c>
      <c r="M1858" s="120" t="s">
        <v>233</v>
      </c>
      <c r="N1858" s="108" t="s">
        <v>226</v>
      </c>
      <c r="O1858" s="108" t="s">
        <v>128</v>
      </c>
      <c r="P1858" s="120" t="s">
        <v>266</v>
      </c>
      <c r="S1858" s="120"/>
      <c r="V1858" s="120"/>
      <c r="Y1858" s="120"/>
      <c r="AB1858" s="120"/>
      <c r="AE1858" s="120"/>
    </row>
    <row r="1859" spans="1:77" s="108" customFormat="1" x14ac:dyDescent="0.2">
      <c r="A1859" s="120" t="s">
        <v>226</v>
      </c>
      <c r="B1859" s="120" t="s">
        <v>252</v>
      </c>
      <c r="C1859" s="108" t="s">
        <v>2725</v>
      </c>
      <c r="D1859" s="123">
        <v>36181</v>
      </c>
      <c r="E1859" s="109" t="s">
        <v>114</v>
      </c>
      <c r="F1859" s="120" t="s">
        <v>506</v>
      </c>
      <c r="G1859" s="120" t="s">
        <v>247</v>
      </c>
      <c r="H1859" s="108" t="s">
        <v>258</v>
      </c>
      <c r="I1859" s="108" t="s">
        <v>252</v>
      </c>
      <c r="J1859" s="120" t="s">
        <v>273</v>
      </c>
      <c r="M1859" s="120"/>
      <c r="P1859" s="120"/>
      <c r="S1859" s="120"/>
      <c r="V1859" s="120"/>
      <c r="Y1859" s="120"/>
      <c r="AB1859" s="120"/>
      <c r="AE1859" s="120"/>
    </row>
    <row r="1860" spans="1:77" s="108" customFormat="1" x14ac:dyDescent="0.2">
      <c r="A1860" s="108" t="s">
        <v>133</v>
      </c>
      <c r="B1860" s="108" t="s">
        <v>261</v>
      </c>
      <c r="C1860" s="108" t="s">
        <v>1478</v>
      </c>
      <c r="D1860" s="123">
        <v>36124</v>
      </c>
      <c r="E1860" s="116" t="s">
        <v>1479</v>
      </c>
      <c r="F1860" s="120" t="s">
        <v>4163</v>
      </c>
      <c r="G1860" s="120"/>
      <c r="H1860" s="108" t="s">
        <v>133</v>
      </c>
      <c r="I1860" s="108" t="s">
        <v>261</v>
      </c>
      <c r="J1860" s="120"/>
      <c r="K1860" s="108" t="s">
        <v>133</v>
      </c>
      <c r="L1860" s="108" t="s">
        <v>261</v>
      </c>
      <c r="M1860" s="120"/>
      <c r="N1860" s="108" t="s">
        <v>133</v>
      </c>
      <c r="O1860" s="108" t="s">
        <v>261</v>
      </c>
      <c r="P1860" s="120"/>
      <c r="Q1860" s="108" t="s">
        <v>680</v>
      </c>
      <c r="R1860" s="108" t="s">
        <v>261</v>
      </c>
      <c r="S1860" s="120"/>
      <c r="V1860" s="120"/>
      <c r="Y1860" s="120"/>
      <c r="AB1860" s="120"/>
      <c r="AE1860" s="120"/>
    </row>
    <row r="1861" spans="1:77" s="108" customFormat="1" x14ac:dyDescent="0.2">
      <c r="A1861" t="s">
        <v>351</v>
      </c>
      <c r="B1861" t="s">
        <v>134</v>
      </c>
      <c r="C1861" s="108" t="s">
        <v>3527</v>
      </c>
      <c r="D1861" s="123">
        <v>33051</v>
      </c>
      <c r="E1861" s="109" t="s">
        <v>3199</v>
      </c>
      <c r="F1861" s="109" t="s">
        <v>5354</v>
      </c>
      <c r="G1861" s="120" t="s">
        <v>2032</v>
      </c>
      <c r="H1861" s="108" t="s">
        <v>351</v>
      </c>
      <c r="I1861" s="109" t="s">
        <v>134</v>
      </c>
      <c r="J1861" s="109" t="s">
        <v>2298</v>
      </c>
      <c r="K1861" s="108" t="s">
        <v>419</v>
      </c>
      <c r="L1861" s="109" t="s">
        <v>316</v>
      </c>
      <c r="M1861" s="109" t="s">
        <v>792</v>
      </c>
      <c r="N1861" s="108" t="s">
        <v>345</v>
      </c>
      <c r="O1861" s="109" t="s">
        <v>434</v>
      </c>
      <c r="P1861" s="109" t="s">
        <v>3528</v>
      </c>
      <c r="Q1861" s="108" t="s">
        <v>351</v>
      </c>
      <c r="R1861" s="109" t="s">
        <v>316</v>
      </c>
      <c r="S1861" s="109" t="s">
        <v>790</v>
      </c>
      <c r="T1861" s="108" t="s">
        <v>351</v>
      </c>
      <c r="U1861" s="109" t="s">
        <v>316</v>
      </c>
      <c r="V1861" s="109" t="s">
        <v>352</v>
      </c>
      <c r="W1861" s="108" t="s">
        <v>351</v>
      </c>
      <c r="X1861" s="109" t="s">
        <v>316</v>
      </c>
      <c r="Y1861" s="109" t="s">
        <v>1254</v>
      </c>
      <c r="Z1861" s="108" t="s">
        <v>351</v>
      </c>
      <c r="AA1861" s="109" t="s">
        <v>316</v>
      </c>
      <c r="AB1861" s="109" t="s">
        <v>791</v>
      </c>
      <c r="AC1861" s="108" t="s">
        <v>351</v>
      </c>
      <c r="AD1861" s="109" t="s">
        <v>316</v>
      </c>
      <c r="AE1861" s="109" t="s">
        <v>352</v>
      </c>
      <c r="AF1861" s="108" t="s">
        <v>351</v>
      </c>
      <c r="AG1861" s="109" t="s">
        <v>316</v>
      </c>
      <c r="AH1861" s="109" t="s">
        <v>3530</v>
      </c>
      <c r="AI1861" s="108" t="s">
        <v>351</v>
      </c>
      <c r="AJ1861" s="109" t="s">
        <v>316</v>
      </c>
      <c r="AK1861" s="109" t="s">
        <v>791</v>
      </c>
      <c r="AL1861" s="108" t="s">
        <v>351</v>
      </c>
      <c r="AM1861" s="109" t="s">
        <v>316</v>
      </c>
      <c r="AN1861" s="109" t="s">
        <v>1254</v>
      </c>
      <c r="AO1861" s="108" t="s">
        <v>351</v>
      </c>
      <c r="AP1861" s="109" t="s">
        <v>316</v>
      </c>
      <c r="AQ1861" s="109" t="s">
        <v>1074</v>
      </c>
      <c r="AR1861" s="108" t="s">
        <v>351</v>
      </c>
      <c r="AS1861" s="109" t="s">
        <v>316</v>
      </c>
      <c r="AT1861" s="109" t="s">
        <v>249</v>
      </c>
      <c r="AV1861" s="109"/>
      <c r="AW1861" s="109"/>
      <c r="AY1861" s="109"/>
      <c r="AZ1861" s="109"/>
    </row>
    <row r="1862" spans="1:77" s="108" customFormat="1" x14ac:dyDescent="0.2">
      <c r="A1862" s="108" t="s">
        <v>445</v>
      </c>
      <c r="B1862" s="108" t="s">
        <v>177</v>
      </c>
      <c r="C1862" s="108" t="s">
        <v>2547</v>
      </c>
      <c r="D1862" s="123">
        <v>34901</v>
      </c>
      <c r="E1862" s="109" t="s">
        <v>198</v>
      </c>
      <c r="F1862" s="120" t="s">
        <v>1079</v>
      </c>
      <c r="G1862" s="120"/>
      <c r="H1862" s="108" t="s">
        <v>445</v>
      </c>
      <c r="I1862" s="108" t="s">
        <v>177</v>
      </c>
      <c r="J1862" s="120"/>
      <c r="M1862" s="120"/>
      <c r="N1862" s="108" t="s">
        <v>445</v>
      </c>
      <c r="O1862" s="108" t="s">
        <v>123</v>
      </c>
      <c r="P1862" s="120"/>
      <c r="S1862" s="120"/>
      <c r="V1862" s="120"/>
      <c r="Y1862" s="120"/>
      <c r="AB1862" s="120"/>
      <c r="AE1862" s="120"/>
    </row>
    <row r="1863" spans="1:77" s="108" customFormat="1" x14ac:dyDescent="0.2">
      <c r="C1863" s="108" t="s">
        <v>2260</v>
      </c>
      <c r="D1863" s="123">
        <v>34607</v>
      </c>
      <c r="E1863" s="116" t="s">
        <v>301</v>
      </c>
      <c r="F1863" s="120" t="s">
        <v>753</v>
      </c>
      <c r="G1863" s="120"/>
      <c r="H1863" s="108" t="s">
        <v>308</v>
      </c>
      <c r="I1863" s="108" t="s">
        <v>454</v>
      </c>
      <c r="J1863" s="120" t="s">
        <v>259</v>
      </c>
      <c r="K1863" s="108" t="s">
        <v>308</v>
      </c>
      <c r="L1863" s="108" t="s">
        <v>454</v>
      </c>
      <c r="M1863" s="120" t="s">
        <v>248</v>
      </c>
      <c r="N1863" s="108" t="s">
        <v>329</v>
      </c>
      <c r="O1863" s="108" t="s">
        <v>324</v>
      </c>
      <c r="P1863" s="120" t="s">
        <v>216</v>
      </c>
      <c r="Q1863" s="108" t="s">
        <v>298</v>
      </c>
      <c r="R1863" s="108" t="s">
        <v>215</v>
      </c>
      <c r="S1863" s="120" t="s">
        <v>269</v>
      </c>
      <c r="T1863" s="108" t="s">
        <v>329</v>
      </c>
      <c r="U1863" s="108" t="s">
        <v>123</v>
      </c>
      <c r="V1863" s="120" t="s">
        <v>224</v>
      </c>
      <c r="W1863" s="108" t="s">
        <v>329</v>
      </c>
      <c r="X1863" s="108" t="s">
        <v>123</v>
      </c>
      <c r="Y1863" s="120" t="s">
        <v>269</v>
      </c>
      <c r="Z1863" s="108" t="s">
        <v>329</v>
      </c>
      <c r="AA1863" s="108" t="s">
        <v>123</v>
      </c>
      <c r="AB1863" s="120" t="s">
        <v>339</v>
      </c>
      <c r="AC1863" s="108" t="s">
        <v>376</v>
      </c>
      <c r="AD1863" s="108" t="s">
        <v>123</v>
      </c>
      <c r="AE1863" s="120" t="s">
        <v>2261</v>
      </c>
    </row>
    <row r="1864" spans="1:77" s="108" customFormat="1" x14ac:dyDescent="0.2">
      <c r="A1864" s="108" t="s">
        <v>313</v>
      </c>
      <c r="B1864" s="108" t="s">
        <v>140</v>
      </c>
      <c r="C1864" s="108" t="s">
        <v>5355</v>
      </c>
      <c r="D1864" s="123">
        <v>38057</v>
      </c>
      <c r="E1864" s="109" t="s">
        <v>4445</v>
      </c>
      <c r="F1864" s="120"/>
      <c r="G1864" s="120" t="s">
        <v>273</v>
      </c>
      <c r="J1864" s="120"/>
      <c r="M1864" s="120"/>
      <c r="P1864" s="120"/>
      <c r="S1864" s="120"/>
      <c r="V1864" s="120"/>
      <c r="Y1864" s="120"/>
      <c r="AB1864" s="120"/>
      <c r="AE1864" s="120"/>
    </row>
    <row r="1865" spans="1:77" s="108" customFormat="1" x14ac:dyDescent="0.2">
      <c r="A1865" s="108" t="s">
        <v>147</v>
      </c>
      <c r="B1865" s="108" t="s">
        <v>252</v>
      </c>
      <c r="C1865" s="108" t="s">
        <v>4059</v>
      </c>
      <c r="D1865" s="123">
        <v>37061</v>
      </c>
      <c r="E1865" s="109" t="s">
        <v>173</v>
      </c>
      <c r="F1865" s="120"/>
      <c r="G1865" s="120"/>
      <c r="J1865" s="120"/>
      <c r="M1865" s="120"/>
      <c r="P1865" s="120"/>
      <c r="S1865" s="120"/>
      <c r="V1865" s="120"/>
      <c r="Y1865" s="120"/>
      <c r="AB1865" s="120"/>
      <c r="AE1865" s="120"/>
    </row>
    <row r="1866" spans="1:77" s="108" customFormat="1" x14ac:dyDescent="0.2">
      <c r="A1866" s="108" t="s">
        <v>147</v>
      </c>
      <c r="B1866" s="108" t="s">
        <v>454</v>
      </c>
      <c r="C1866" s="108" t="s">
        <v>4065</v>
      </c>
      <c r="D1866" s="123">
        <v>37442</v>
      </c>
      <c r="E1866" s="109" t="s">
        <v>4449</v>
      </c>
      <c r="F1866" s="120"/>
      <c r="G1866" s="120"/>
      <c r="J1866" s="120"/>
      <c r="M1866" s="120"/>
      <c r="P1866" s="120"/>
      <c r="S1866" s="120"/>
      <c r="V1866" s="120"/>
      <c r="Y1866" s="120"/>
      <c r="AB1866" s="120"/>
      <c r="AE1866" s="120"/>
    </row>
    <row r="1867" spans="1:77" s="108" customFormat="1" x14ac:dyDescent="0.2">
      <c r="A1867" s="108" t="s">
        <v>808</v>
      </c>
      <c r="B1867" s="108" t="s">
        <v>105</v>
      </c>
      <c r="C1867" s="108" t="s">
        <v>5356</v>
      </c>
      <c r="D1867" s="123">
        <v>38041</v>
      </c>
      <c r="E1867" s="109" t="s">
        <v>5357</v>
      </c>
      <c r="F1867" s="120"/>
      <c r="G1867" s="120" t="s">
        <v>824</v>
      </c>
      <c r="J1867" s="120"/>
      <c r="M1867" s="120"/>
      <c r="P1867" s="120"/>
      <c r="S1867" s="120"/>
      <c r="V1867" s="120"/>
      <c r="Y1867" s="120"/>
      <c r="AB1867" s="120"/>
      <c r="AE1867" s="120"/>
    </row>
    <row r="1868" spans="1:77" s="108" customFormat="1" x14ac:dyDescent="0.2">
      <c r="A1868" s="108" t="s">
        <v>103</v>
      </c>
      <c r="B1868" s="108" t="s">
        <v>316</v>
      </c>
      <c r="C1868" s="108" t="s">
        <v>2910</v>
      </c>
      <c r="D1868" s="123">
        <v>36819</v>
      </c>
      <c r="E1868" s="109" t="s">
        <v>90</v>
      </c>
      <c r="F1868" s="120" t="s">
        <v>5358</v>
      </c>
      <c r="G1868" s="120" t="s">
        <v>2909</v>
      </c>
      <c r="H1868" s="108" t="s">
        <v>103</v>
      </c>
      <c r="I1868" s="108" t="s">
        <v>316</v>
      </c>
      <c r="J1868" s="120" t="s">
        <v>5033</v>
      </c>
      <c r="K1868" s="108" t="s">
        <v>103</v>
      </c>
      <c r="L1868" s="108" t="s">
        <v>316</v>
      </c>
      <c r="M1868" s="120" t="s">
        <v>659</v>
      </c>
      <c r="N1868" s="108" t="s">
        <v>103</v>
      </c>
      <c r="O1868" s="108" t="s">
        <v>316</v>
      </c>
      <c r="P1868" s="120" t="s">
        <v>2912</v>
      </c>
      <c r="S1868" s="120"/>
      <c r="V1868" s="120"/>
      <c r="Y1868" s="120"/>
      <c r="AB1868" s="120"/>
      <c r="AE1868" s="120"/>
    </row>
    <row r="1869" spans="1:77" s="108" customFormat="1" x14ac:dyDescent="0.2">
      <c r="A1869" s="108" t="s">
        <v>340</v>
      </c>
      <c r="B1869" s="108" t="s">
        <v>306</v>
      </c>
      <c r="C1869" s="108" t="s">
        <v>1804</v>
      </c>
      <c r="D1869" s="123">
        <v>35670</v>
      </c>
      <c r="E1869" s="116" t="s">
        <v>149</v>
      </c>
      <c r="F1869" s="120" t="s">
        <v>5359</v>
      </c>
      <c r="G1869" s="120" t="s">
        <v>359</v>
      </c>
      <c r="H1869" s="108" t="s">
        <v>340</v>
      </c>
      <c r="I1869" s="108" t="s">
        <v>134</v>
      </c>
      <c r="J1869" s="120" t="s">
        <v>341</v>
      </c>
      <c r="K1869" s="108" t="s">
        <v>367</v>
      </c>
      <c r="L1869" s="108" t="s">
        <v>177</v>
      </c>
      <c r="M1869" s="120" t="s">
        <v>341</v>
      </c>
      <c r="N1869" s="108" t="s">
        <v>419</v>
      </c>
      <c r="O1869" s="108" t="s">
        <v>105</v>
      </c>
      <c r="P1869" s="120" t="s">
        <v>945</v>
      </c>
      <c r="Q1869" s="108" t="s">
        <v>367</v>
      </c>
      <c r="R1869" s="108" t="s">
        <v>105</v>
      </c>
      <c r="S1869" s="120" t="s">
        <v>350</v>
      </c>
      <c r="T1869" s="108" t="s">
        <v>370</v>
      </c>
      <c r="U1869" s="108" t="s">
        <v>105</v>
      </c>
      <c r="V1869" s="120" t="s">
        <v>1805</v>
      </c>
      <c r="Y1869" s="120"/>
      <c r="AB1869" s="120"/>
      <c r="AE1869" s="120"/>
    </row>
    <row r="1870" spans="1:77" s="108" customFormat="1" x14ac:dyDescent="0.2">
      <c r="A1870" s="108" t="s">
        <v>351</v>
      </c>
      <c r="B1870" s="108" t="s">
        <v>185</v>
      </c>
      <c r="C1870" s="108" t="s">
        <v>1792</v>
      </c>
      <c r="D1870" s="123">
        <v>36654</v>
      </c>
      <c r="E1870" s="109" t="s">
        <v>1793</v>
      </c>
      <c r="F1870" s="120" t="s">
        <v>90</v>
      </c>
      <c r="G1870" s="120" t="s">
        <v>803</v>
      </c>
      <c r="H1870" s="108" t="s">
        <v>351</v>
      </c>
      <c r="I1870" s="108" t="s">
        <v>185</v>
      </c>
      <c r="J1870" s="120" t="s">
        <v>1683</v>
      </c>
      <c r="K1870" s="108" t="s">
        <v>419</v>
      </c>
      <c r="L1870" s="108" t="s">
        <v>185</v>
      </c>
      <c r="M1870" s="120" t="s">
        <v>292</v>
      </c>
      <c r="N1870" s="108" t="s">
        <v>419</v>
      </c>
      <c r="O1870" s="108" t="s">
        <v>185</v>
      </c>
      <c r="P1870" s="120" t="s">
        <v>1699</v>
      </c>
      <c r="S1870" s="120"/>
      <c r="V1870" s="120"/>
      <c r="Y1870" s="120"/>
      <c r="AB1870" s="120"/>
      <c r="AE1870" s="120"/>
      <c r="BY1870" s="124"/>
    </row>
    <row r="1871" spans="1:77" s="108" customFormat="1" x14ac:dyDescent="0.2">
      <c r="A1871" s="108" t="s">
        <v>274</v>
      </c>
      <c r="B1871" s="108" t="s">
        <v>185</v>
      </c>
      <c r="C1871" s="108" t="s">
        <v>1360</v>
      </c>
      <c r="D1871" s="123">
        <v>36569</v>
      </c>
      <c r="E1871" s="109" t="s">
        <v>187</v>
      </c>
      <c r="F1871" s="109" t="s">
        <v>98</v>
      </c>
      <c r="G1871" s="120" t="s">
        <v>228</v>
      </c>
      <c r="H1871" s="108" t="s">
        <v>274</v>
      </c>
      <c r="I1871" s="116" t="s">
        <v>185</v>
      </c>
      <c r="J1871" s="120" t="s">
        <v>216</v>
      </c>
      <c r="K1871" s="108" t="s">
        <v>274</v>
      </c>
      <c r="L1871" s="116" t="s">
        <v>185</v>
      </c>
      <c r="M1871" s="120" t="s">
        <v>269</v>
      </c>
      <c r="O1871" s="116"/>
      <c r="P1871" s="120"/>
      <c r="R1871" s="116"/>
      <c r="S1871" s="120"/>
      <c r="U1871" s="116"/>
      <c r="V1871" s="120"/>
      <c r="X1871" s="116"/>
      <c r="Y1871" s="120"/>
      <c r="AA1871" s="116"/>
      <c r="AB1871" s="120"/>
      <c r="AD1871" s="116"/>
      <c r="AE1871" s="120"/>
      <c r="AG1871" s="116"/>
      <c r="AH1871" s="120"/>
      <c r="AJ1871" s="116"/>
      <c r="AK1871" s="120"/>
      <c r="AM1871" s="116"/>
      <c r="AN1871" s="120"/>
    </row>
    <row r="1872" spans="1:77" s="108" customFormat="1" x14ac:dyDescent="0.2">
      <c r="A1872" t="s">
        <v>284</v>
      </c>
      <c r="B1872" t="s">
        <v>227</v>
      </c>
      <c r="C1872" s="108" t="s">
        <v>564</v>
      </c>
      <c r="D1872" s="123">
        <v>36878</v>
      </c>
      <c r="E1872" s="109" t="s">
        <v>565</v>
      </c>
      <c r="F1872" s="109" t="s">
        <v>5360</v>
      </c>
      <c r="G1872" s="120" t="s">
        <v>248</v>
      </c>
      <c r="H1872" s="108" t="s">
        <v>308</v>
      </c>
      <c r="I1872" s="108" t="s">
        <v>227</v>
      </c>
      <c r="J1872" s="120" t="s">
        <v>567</v>
      </c>
      <c r="K1872" s="108" t="s">
        <v>279</v>
      </c>
      <c r="L1872" s="108" t="s">
        <v>227</v>
      </c>
      <c r="M1872" s="120" t="s">
        <v>568</v>
      </c>
      <c r="N1872" s="108" t="s">
        <v>279</v>
      </c>
      <c r="O1872" s="108" t="s">
        <v>227</v>
      </c>
      <c r="P1872" s="120" t="s">
        <v>569</v>
      </c>
      <c r="S1872" s="120"/>
      <c r="V1872" s="120"/>
      <c r="Y1872" s="120"/>
      <c r="AB1872" s="120"/>
      <c r="AE1872" s="120"/>
    </row>
    <row r="1873" spans="1:76" s="108" customFormat="1" x14ac:dyDescent="0.2">
      <c r="C1873" s="108" t="s">
        <v>3508</v>
      </c>
      <c r="D1873" s="123">
        <v>36634</v>
      </c>
      <c r="E1873" s="109" t="s">
        <v>144</v>
      </c>
      <c r="F1873" s="120" t="s">
        <v>1487</v>
      </c>
      <c r="G1873" s="120"/>
      <c r="H1873" s="108" t="s">
        <v>555</v>
      </c>
      <c r="I1873" s="108" t="s">
        <v>93</v>
      </c>
      <c r="J1873" s="120" t="s">
        <v>161</v>
      </c>
      <c r="M1873" s="120"/>
      <c r="P1873" s="120"/>
      <c r="S1873" s="120"/>
      <c r="V1873" s="120"/>
      <c r="Y1873" s="120"/>
      <c r="AB1873" s="120"/>
      <c r="AE1873" s="120"/>
    </row>
    <row r="1874" spans="1:76" s="108" customFormat="1" x14ac:dyDescent="0.2">
      <c r="A1874" s="108" t="s">
        <v>397</v>
      </c>
      <c r="B1874" s="108" t="s">
        <v>434</v>
      </c>
      <c r="C1874" s="108" t="s">
        <v>4189</v>
      </c>
      <c r="D1874" s="123">
        <v>36712</v>
      </c>
      <c r="E1874" s="109" t="s">
        <v>172</v>
      </c>
      <c r="F1874" s="120"/>
      <c r="G1874" s="120" t="s">
        <v>412</v>
      </c>
      <c r="H1874" s="108" t="s">
        <v>397</v>
      </c>
      <c r="I1874" s="108" t="s">
        <v>434</v>
      </c>
      <c r="J1874" s="120" t="s">
        <v>398</v>
      </c>
      <c r="M1874" s="120"/>
      <c r="P1874" s="120"/>
      <c r="S1874" s="120"/>
      <c r="V1874" s="120"/>
      <c r="Y1874" s="120"/>
      <c r="AB1874" s="120"/>
      <c r="AE1874" s="120"/>
    </row>
    <row r="1875" spans="1:76" s="108" customFormat="1" x14ac:dyDescent="0.2">
      <c r="C1875" s="108" t="s">
        <v>1822</v>
      </c>
      <c r="D1875" s="123">
        <v>34862</v>
      </c>
      <c r="E1875" s="109" t="s">
        <v>391</v>
      </c>
      <c r="F1875" s="109" t="s">
        <v>1487</v>
      </c>
      <c r="G1875" s="120"/>
      <c r="H1875" s="108" t="s">
        <v>399</v>
      </c>
      <c r="I1875" s="109" t="s">
        <v>123</v>
      </c>
      <c r="J1875" s="109" t="s">
        <v>141</v>
      </c>
      <c r="K1875" s="108" t="s">
        <v>397</v>
      </c>
      <c r="L1875" s="109" t="s">
        <v>177</v>
      </c>
      <c r="M1875" s="109" t="s">
        <v>398</v>
      </c>
      <c r="N1875" s="108" t="s">
        <v>386</v>
      </c>
      <c r="O1875" s="109" t="s">
        <v>177</v>
      </c>
      <c r="P1875" s="109" t="s">
        <v>164</v>
      </c>
      <c r="Q1875" s="108" t="s">
        <v>402</v>
      </c>
      <c r="R1875" s="109" t="s">
        <v>140</v>
      </c>
      <c r="S1875" s="109" t="s">
        <v>141</v>
      </c>
      <c r="T1875" s="108" t="s">
        <v>402</v>
      </c>
      <c r="U1875" s="109" t="s">
        <v>140</v>
      </c>
      <c r="V1875" s="109" t="s">
        <v>141</v>
      </c>
      <c r="W1875" s="108" t="s">
        <v>402</v>
      </c>
      <c r="X1875" s="109" t="s">
        <v>140</v>
      </c>
      <c r="Y1875" s="109" t="s">
        <v>393</v>
      </c>
      <c r="Z1875" s="108" t="s">
        <v>402</v>
      </c>
      <c r="AA1875" s="109" t="s">
        <v>140</v>
      </c>
      <c r="AB1875" s="109" t="s">
        <v>393</v>
      </c>
      <c r="AD1875" s="109"/>
      <c r="AE1875" s="109"/>
      <c r="AG1875" s="109"/>
      <c r="AH1875" s="109"/>
      <c r="AJ1875" s="109"/>
      <c r="AK1875" s="109"/>
      <c r="AM1875" s="109"/>
      <c r="AN1875" s="109"/>
      <c r="AP1875" s="109"/>
      <c r="AQ1875" s="109"/>
      <c r="AS1875" s="109"/>
      <c r="AT1875" s="109"/>
      <c r="AV1875" s="109"/>
      <c r="AW1875" s="109"/>
      <c r="AY1875" s="109"/>
      <c r="AZ1875" s="109"/>
    </row>
    <row r="1876" spans="1:76" s="108" customFormat="1" x14ac:dyDescent="0.2">
      <c r="A1876" s="120" t="s">
        <v>419</v>
      </c>
      <c r="B1876" s="120" t="s">
        <v>170</v>
      </c>
      <c r="C1876" s="108" t="s">
        <v>1247</v>
      </c>
      <c r="D1876" s="123">
        <v>37674</v>
      </c>
      <c r="E1876" s="109" t="s">
        <v>144</v>
      </c>
      <c r="F1876" s="109" t="s">
        <v>144</v>
      </c>
      <c r="G1876" s="120" t="s">
        <v>1246</v>
      </c>
      <c r="H1876" s="108" t="s">
        <v>345</v>
      </c>
      <c r="I1876" s="108" t="s">
        <v>170</v>
      </c>
      <c r="J1876" s="120" t="s">
        <v>1246</v>
      </c>
      <c r="M1876" s="120"/>
      <c r="P1876" s="120"/>
      <c r="S1876" s="120"/>
      <c r="V1876" s="120"/>
      <c r="Y1876" s="120"/>
      <c r="AB1876" s="120"/>
      <c r="AE1876" s="120"/>
    </row>
    <row r="1877" spans="1:76" s="108" customFormat="1" x14ac:dyDescent="0.2">
      <c r="C1877" s="108" t="s">
        <v>3795</v>
      </c>
      <c r="D1877" s="123">
        <v>36293</v>
      </c>
      <c r="E1877" s="109" t="s">
        <v>553</v>
      </c>
      <c r="F1877" s="109" t="s">
        <v>236</v>
      </c>
      <c r="G1877" s="120"/>
      <c r="H1877" s="108" t="s">
        <v>1035</v>
      </c>
      <c r="I1877" s="116" t="s">
        <v>252</v>
      </c>
      <c r="J1877" s="120"/>
      <c r="K1877" s="108" t="s">
        <v>850</v>
      </c>
      <c r="L1877" s="116" t="s">
        <v>252</v>
      </c>
      <c r="M1877" s="120" t="s">
        <v>5361</v>
      </c>
      <c r="O1877" s="116"/>
      <c r="P1877" s="120"/>
      <c r="R1877" s="116"/>
      <c r="S1877" s="120"/>
      <c r="U1877" s="116"/>
      <c r="V1877" s="120"/>
      <c r="X1877" s="116"/>
      <c r="Y1877" s="120"/>
      <c r="AA1877" s="116"/>
      <c r="AB1877" s="120"/>
      <c r="AD1877" s="116"/>
      <c r="AE1877" s="120"/>
      <c r="AG1877" s="116"/>
      <c r="AH1877" s="120"/>
      <c r="AJ1877" s="116"/>
      <c r="AK1877" s="120"/>
      <c r="AM1877" s="116"/>
      <c r="AN1877" s="120"/>
    </row>
    <row r="1878" spans="1:76" s="108" customFormat="1" x14ac:dyDescent="0.2">
      <c r="A1878" t="s">
        <v>156</v>
      </c>
      <c r="B1878" t="s">
        <v>261</v>
      </c>
      <c r="C1878" s="108" t="s">
        <v>2015</v>
      </c>
      <c r="D1878" s="123">
        <v>33860</v>
      </c>
      <c r="E1878" s="109" t="s">
        <v>1275</v>
      </c>
      <c r="F1878" s="120" t="s">
        <v>136</v>
      </c>
      <c r="G1878" s="120" t="s">
        <v>164</v>
      </c>
      <c r="H1878" s="116"/>
      <c r="I1878" s="116"/>
      <c r="J1878" s="109"/>
      <c r="K1878" s="116" t="s">
        <v>156</v>
      </c>
      <c r="L1878" s="116" t="s">
        <v>275</v>
      </c>
      <c r="M1878" s="109" t="s">
        <v>141</v>
      </c>
      <c r="N1878" s="116" t="s">
        <v>156</v>
      </c>
      <c r="O1878" s="116" t="s">
        <v>583</v>
      </c>
      <c r="P1878" s="109" t="s">
        <v>141</v>
      </c>
      <c r="Q1878" s="116" t="s">
        <v>156</v>
      </c>
      <c r="R1878" s="116" t="s">
        <v>583</v>
      </c>
      <c r="S1878" s="109" t="s">
        <v>164</v>
      </c>
      <c r="T1878" s="116" t="s">
        <v>156</v>
      </c>
      <c r="U1878" s="116" t="s">
        <v>583</v>
      </c>
      <c r="V1878" s="109" t="s">
        <v>393</v>
      </c>
      <c r="W1878" s="116" t="s">
        <v>156</v>
      </c>
      <c r="X1878" s="116" t="s">
        <v>331</v>
      </c>
      <c r="Y1878" s="109" t="s">
        <v>141</v>
      </c>
      <c r="Z1878" s="109"/>
      <c r="AB1878" s="120"/>
      <c r="AE1878" s="109"/>
      <c r="AF1878" s="108" t="s">
        <v>168</v>
      </c>
      <c r="AG1878" s="108" t="s">
        <v>252</v>
      </c>
      <c r="AH1878" s="109" t="s">
        <v>183</v>
      </c>
      <c r="BB1878" s="109"/>
      <c r="BC1878" s="109"/>
      <c r="BE1878" s="109"/>
      <c r="BF1878" s="109"/>
      <c r="BH1878" s="109"/>
      <c r="BI1878" s="109"/>
      <c r="BK1878" s="109"/>
      <c r="BL1878" s="109"/>
      <c r="BN1878" s="109"/>
      <c r="BO1878" s="109"/>
      <c r="BQ1878" s="123"/>
      <c r="BR1878" s="109"/>
      <c r="BS1878" s="116"/>
      <c r="BU1878" s="120"/>
      <c r="BV1878" s="116"/>
      <c r="BW1878" s="116"/>
      <c r="BX1878" s="125"/>
    </row>
    <row r="1879" spans="1:76" s="108" customFormat="1" x14ac:dyDescent="0.2">
      <c r="A1879" s="108" t="s">
        <v>340</v>
      </c>
      <c r="B1879" s="108" t="s">
        <v>207</v>
      </c>
      <c r="C1879" s="108" t="s">
        <v>5362</v>
      </c>
      <c r="D1879" s="123">
        <v>36185</v>
      </c>
      <c r="E1879" s="116" t="s">
        <v>677</v>
      </c>
      <c r="F1879" s="120" t="s">
        <v>677</v>
      </c>
      <c r="G1879" s="120" t="s">
        <v>341</v>
      </c>
      <c r="J1879" s="120"/>
      <c r="M1879" s="120"/>
      <c r="N1879" s="108" t="s">
        <v>367</v>
      </c>
      <c r="O1879" s="108" t="s">
        <v>215</v>
      </c>
      <c r="P1879" s="120" t="s">
        <v>341</v>
      </c>
      <c r="Q1879" s="108" t="s">
        <v>379</v>
      </c>
      <c r="R1879" s="108" t="s">
        <v>215</v>
      </c>
      <c r="S1879" s="120" t="s">
        <v>617</v>
      </c>
      <c r="V1879" s="120"/>
      <c r="Y1879" s="120"/>
      <c r="AB1879" s="120"/>
      <c r="AE1879" s="120"/>
    </row>
    <row r="1880" spans="1:76" s="108" customFormat="1" x14ac:dyDescent="0.2">
      <c r="C1880" s="108" t="s">
        <v>3510</v>
      </c>
      <c r="D1880" s="123">
        <v>35872</v>
      </c>
      <c r="E1880" s="109" t="s">
        <v>198</v>
      </c>
      <c r="F1880" s="120" t="s">
        <v>1079</v>
      </c>
      <c r="G1880" s="120"/>
      <c r="J1880" s="120"/>
      <c r="K1880" s="108" t="s">
        <v>238</v>
      </c>
      <c r="L1880" s="108" t="s">
        <v>432</v>
      </c>
      <c r="M1880" s="120" t="s">
        <v>241</v>
      </c>
      <c r="N1880" s="108" t="s">
        <v>905</v>
      </c>
      <c r="O1880" s="108" t="s">
        <v>432</v>
      </c>
      <c r="P1880" s="120" t="s">
        <v>266</v>
      </c>
      <c r="S1880" s="120"/>
      <c r="V1880" s="120"/>
      <c r="Y1880" s="120"/>
      <c r="AB1880" s="120"/>
      <c r="AE1880" s="120"/>
    </row>
    <row r="1881" spans="1:76" s="108" customFormat="1" x14ac:dyDescent="0.2">
      <c r="A1881" s="108" t="s">
        <v>80</v>
      </c>
      <c r="B1881" s="108" t="s">
        <v>324</v>
      </c>
      <c r="C1881" s="108" t="s">
        <v>3879</v>
      </c>
      <c r="D1881" s="123">
        <v>37401</v>
      </c>
      <c r="E1881" s="109" t="s">
        <v>5363</v>
      </c>
      <c r="F1881" s="120"/>
      <c r="G1881" s="120"/>
      <c r="J1881" s="120"/>
      <c r="M1881" s="120"/>
      <c r="P1881" s="120"/>
      <c r="S1881" s="120"/>
      <c r="V1881" s="120"/>
      <c r="Y1881" s="120"/>
      <c r="AB1881" s="120"/>
      <c r="AE1881" s="120"/>
    </row>
    <row r="1882" spans="1:76" s="108" customFormat="1" x14ac:dyDescent="0.2">
      <c r="C1882" s="108" t="s">
        <v>390</v>
      </c>
      <c r="D1882" s="123">
        <v>35201</v>
      </c>
      <c r="E1882" s="109" t="s">
        <v>391</v>
      </c>
      <c r="F1882" s="109" t="s">
        <v>1081</v>
      </c>
      <c r="G1882" s="120"/>
      <c r="H1882" s="108" t="s">
        <v>386</v>
      </c>
      <c r="I1882" s="109" t="s">
        <v>207</v>
      </c>
      <c r="J1882" s="109" t="s">
        <v>393</v>
      </c>
      <c r="K1882" s="108" t="s">
        <v>386</v>
      </c>
      <c r="L1882" s="109" t="s">
        <v>207</v>
      </c>
      <c r="M1882" s="109" t="s">
        <v>167</v>
      </c>
      <c r="N1882" s="108" t="s">
        <v>386</v>
      </c>
      <c r="O1882" s="109" t="s">
        <v>207</v>
      </c>
      <c r="P1882" s="109" t="s">
        <v>167</v>
      </c>
      <c r="Q1882" s="108" t="s">
        <v>386</v>
      </c>
      <c r="R1882" s="109" t="s">
        <v>396</v>
      </c>
      <c r="S1882" s="109" t="s">
        <v>141</v>
      </c>
      <c r="T1882" s="108" t="s">
        <v>386</v>
      </c>
      <c r="U1882" s="109" t="s">
        <v>396</v>
      </c>
      <c r="V1882" s="109" t="s">
        <v>141</v>
      </c>
      <c r="W1882" s="108" t="s">
        <v>386</v>
      </c>
      <c r="X1882" s="109" t="s">
        <v>396</v>
      </c>
      <c r="Y1882" s="109" t="s">
        <v>141</v>
      </c>
      <c r="Z1882" s="108" t="s">
        <v>397</v>
      </c>
      <c r="AA1882" s="109" t="s">
        <v>396</v>
      </c>
      <c r="AB1882" s="109" t="s">
        <v>398</v>
      </c>
      <c r="AD1882" s="109"/>
      <c r="AE1882" s="109"/>
      <c r="AG1882" s="109"/>
      <c r="AH1882" s="109"/>
      <c r="AJ1882" s="109"/>
      <c r="AK1882" s="109"/>
      <c r="AM1882" s="109"/>
      <c r="AN1882" s="109"/>
      <c r="AP1882" s="109"/>
      <c r="AQ1882" s="109"/>
      <c r="AS1882" s="109"/>
      <c r="AT1882" s="109"/>
      <c r="AV1882" s="109"/>
      <c r="AW1882" s="109"/>
      <c r="AY1882" s="109"/>
      <c r="AZ1882" s="109"/>
    </row>
    <row r="1883" spans="1:76" s="108" customFormat="1" x14ac:dyDescent="0.2">
      <c r="A1883" s="108" t="s">
        <v>386</v>
      </c>
      <c r="B1883" s="108" t="s">
        <v>556</v>
      </c>
      <c r="C1883" s="108" t="s">
        <v>3437</v>
      </c>
      <c r="D1883" s="123">
        <v>35548</v>
      </c>
      <c r="E1883" s="109" t="s">
        <v>3438</v>
      </c>
      <c r="F1883" s="109" t="s">
        <v>5364</v>
      </c>
      <c r="G1883" s="120" t="s">
        <v>393</v>
      </c>
      <c r="H1883" s="108" t="s">
        <v>386</v>
      </c>
      <c r="I1883" s="109" t="s">
        <v>556</v>
      </c>
      <c r="J1883" s="109" t="s">
        <v>167</v>
      </c>
      <c r="K1883" s="108" t="s">
        <v>386</v>
      </c>
      <c r="L1883" s="109" t="s">
        <v>556</v>
      </c>
      <c r="M1883" s="109" t="s">
        <v>167</v>
      </c>
      <c r="N1883" s="108" t="s">
        <v>386</v>
      </c>
      <c r="O1883" s="109" t="s">
        <v>556</v>
      </c>
      <c r="P1883" s="109" t="s">
        <v>141</v>
      </c>
      <c r="Q1883" s="108" t="s">
        <v>402</v>
      </c>
      <c r="R1883" s="109" t="s">
        <v>556</v>
      </c>
      <c r="S1883" s="109" t="s">
        <v>393</v>
      </c>
      <c r="T1883" s="108" t="s">
        <v>386</v>
      </c>
      <c r="U1883" s="109" t="s">
        <v>556</v>
      </c>
      <c r="V1883" s="109" t="s">
        <v>393</v>
      </c>
      <c r="W1883" s="108" t="s">
        <v>386</v>
      </c>
      <c r="X1883" s="109" t="s">
        <v>556</v>
      </c>
      <c r="Y1883" s="109" t="s">
        <v>393</v>
      </c>
      <c r="Z1883" s="108" t="s">
        <v>386</v>
      </c>
      <c r="AA1883" s="109" t="s">
        <v>556</v>
      </c>
      <c r="AB1883" s="109" t="s">
        <v>393</v>
      </c>
      <c r="AD1883" s="109"/>
      <c r="AE1883" s="109"/>
      <c r="AG1883" s="109"/>
      <c r="AH1883" s="109"/>
      <c r="AJ1883" s="109"/>
      <c r="AK1883" s="109"/>
      <c r="AM1883" s="109"/>
      <c r="AN1883" s="109"/>
      <c r="AP1883" s="109"/>
      <c r="AQ1883" s="109"/>
      <c r="AS1883" s="109"/>
      <c r="AT1883" s="109"/>
      <c r="AV1883" s="109"/>
      <c r="AW1883" s="109"/>
      <c r="AY1883" s="109"/>
      <c r="AZ1883" s="109"/>
    </row>
    <row r="1884" spans="1:76" s="108" customFormat="1" x14ac:dyDescent="0.2">
      <c r="A1884" s="108" t="s">
        <v>397</v>
      </c>
      <c r="B1884" s="108" t="s">
        <v>232</v>
      </c>
      <c r="C1884" s="108" t="s">
        <v>5365</v>
      </c>
      <c r="D1884" s="123">
        <v>36720</v>
      </c>
      <c r="E1884" s="109" t="s">
        <v>180</v>
      </c>
      <c r="F1884" s="120"/>
      <c r="G1884" s="120" t="s">
        <v>406</v>
      </c>
      <c r="J1884" s="120"/>
      <c r="M1884" s="120"/>
      <c r="P1884" s="120"/>
      <c r="S1884" s="120"/>
      <c r="V1884" s="120"/>
      <c r="Y1884" s="120"/>
      <c r="AB1884" s="120"/>
      <c r="AE1884" s="120"/>
    </row>
    <row r="1885" spans="1:76" s="108" customFormat="1" x14ac:dyDescent="0.2">
      <c r="A1885" s="108" t="s">
        <v>279</v>
      </c>
      <c r="B1885" s="108" t="s">
        <v>324</v>
      </c>
      <c r="C1885" s="108" t="s">
        <v>3087</v>
      </c>
      <c r="D1885" s="123">
        <v>34465</v>
      </c>
      <c r="E1885" s="109" t="s">
        <v>654</v>
      </c>
      <c r="F1885" s="108" t="s">
        <v>310</v>
      </c>
      <c r="G1885" s="109" t="s">
        <v>2058</v>
      </c>
      <c r="H1885" s="108" t="s">
        <v>298</v>
      </c>
      <c r="I1885" s="108" t="s">
        <v>232</v>
      </c>
      <c r="J1885" s="109" t="s">
        <v>339</v>
      </c>
      <c r="K1885" s="108" t="s">
        <v>279</v>
      </c>
      <c r="L1885" s="108" t="s">
        <v>275</v>
      </c>
      <c r="M1885" s="109" t="s">
        <v>1411</v>
      </c>
      <c r="N1885" s="108" t="s">
        <v>284</v>
      </c>
      <c r="O1885" s="108" t="s">
        <v>275</v>
      </c>
      <c r="P1885" s="109" t="s">
        <v>273</v>
      </c>
      <c r="Q1885" s="108" t="s">
        <v>329</v>
      </c>
      <c r="R1885" s="108" t="s">
        <v>227</v>
      </c>
      <c r="S1885" s="109" t="s">
        <v>269</v>
      </c>
      <c r="T1885" s="108" t="s">
        <v>376</v>
      </c>
      <c r="U1885" s="108" t="s">
        <v>252</v>
      </c>
      <c r="V1885" s="109" t="s">
        <v>1085</v>
      </c>
      <c r="W1885" s="108" t="s">
        <v>329</v>
      </c>
      <c r="X1885" s="108" t="s">
        <v>252</v>
      </c>
      <c r="Y1885" s="109" t="s">
        <v>339</v>
      </c>
      <c r="Z1885" s="108" t="s">
        <v>315</v>
      </c>
      <c r="AA1885" s="108" t="s">
        <v>192</v>
      </c>
      <c r="AB1885" s="109" t="s">
        <v>269</v>
      </c>
      <c r="AC1885" s="108" t="s">
        <v>329</v>
      </c>
      <c r="AD1885" s="108" t="s">
        <v>331</v>
      </c>
      <c r="AE1885" s="109" t="s">
        <v>339</v>
      </c>
      <c r="AF1885" s="108" t="s">
        <v>775</v>
      </c>
      <c r="AG1885" s="108" t="s">
        <v>331</v>
      </c>
      <c r="AH1885" s="109" t="s">
        <v>241</v>
      </c>
    </row>
    <row r="1886" spans="1:76" s="108" customFormat="1" x14ac:dyDescent="0.2">
      <c r="C1886" s="100" t="s">
        <v>1707</v>
      </c>
      <c r="D1886" s="40">
        <v>33437</v>
      </c>
      <c r="E1886" s="109" t="s">
        <v>1708</v>
      </c>
      <c r="F1886" s="100" t="s">
        <v>3753</v>
      </c>
      <c r="G1886" s="120"/>
      <c r="H1886" s="108" t="s">
        <v>397</v>
      </c>
      <c r="I1886" s="116" t="s">
        <v>215</v>
      </c>
      <c r="J1886" s="127" t="s">
        <v>406</v>
      </c>
      <c r="K1886" s="108" t="s">
        <v>409</v>
      </c>
      <c r="L1886" s="116" t="s">
        <v>215</v>
      </c>
      <c r="M1886" s="127" t="s">
        <v>406</v>
      </c>
      <c r="N1886" s="108" t="s">
        <v>421</v>
      </c>
      <c r="O1886" s="116" t="s">
        <v>207</v>
      </c>
      <c r="P1886" s="127" t="s">
        <v>410</v>
      </c>
      <c r="Q1886" s="108" t="s">
        <v>384</v>
      </c>
      <c r="R1886" s="116" t="s">
        <v>207</v>
      </c>
      <c r="S1886" s="127" t="s">
        <v>831</v>
      </c>
      <c r="T1886" s="108" t="s">
        <v>384</v>
      </c>
      <c r="U1886" s="116" t="s">
        <v>207</v>
      </c>
      <c r="V1886" s="127" t="s">
        <v>629</v>
      </c>
      <c r="W1886" s="108" t="s">
        <v>384</v>
      </c>
      <c r="X1886" s="116" t="s">
        <v>207</v>
      </c>
      <c r="Y1886" s="127" t="s">
        <v>831</v>
      </c>
      <c r="Z1886" s="108" t="s">
        <v>397</v>
      </c>
      <c r="AA1886" s="116" t="s">
        <v>207</v>
      </c>
      <c r="AB1886" s="127" t="s">
        <v>412</v>
      </c>
      <c r="AC1886" s="108" t="s">
        <v>1056</v>
      </c>
      <c r="AD1886" s="116"/>
      <c r="AE1886" s="127"/>
      <c r="AF1886" s="100" t="s">
        <v>402</v>
      </c>
      <c r="AG1886" s="116" t="s">
        <v>207</v>
      </c>
      <c r="AH1886" s="127" t="s">
        <v>141</v>
      </c>
      <c r="AI1886" s="100" t="s">
        <v>399</v>
      </c>
      <c r="AJ1886" s="116" t="s">
        <v>207</v>
      </c>
      <c r="AK1886" s="127" t="s">
        <v>141</v>
      </c>
      <c r="AL1886" s="100" t="s">
        <v>397</v>
      </c>
      <c r="AM1886" s="116" t="s">
        <v>207</v>
      </c>
      <c r="AN1886" s="127" t="s">
        <v>398</v>
      </c>
    </row>
    <row r="1887" spans="1:76" s="108" customFormat="1" x14ac:dyDescent="0.2">
      <c r="C1887" s="108" t="s">
        <v>2753</v>
      </c>
      <c r="D1887" s="123">
        <v>35388</v>
      </c>
      <c r="E1887" s="109" t="s">
        <v>361</v>
      </c>
      <c r="F1887" s="109" t="s">
        <v>516</v>
      </c>
      <c r="G1887" s="120"/>
      <c r="H1887" s="108" t="s">
        <v>351</v>
      </c>
      <c r="I1887" s="109" t="s">
        <v>207</v>
      </c>
      <c r="J1887" s="109" t="s">
        <v>352</v>
      </c>
      <c r="K1887" s="108" t="s">
        <v>351</v>
      </c>
      <c r="L1887" s="109" t="s">
        <v>207</v>
      </c>
      <c r="M1887" s="109" t="s">
        <v>352</v>
      </c>
      <c r="N1887" s="108" t="s">
        <v>351</v>
      </c>
      <c r="O1887" s="109" t="s">
        <v>207</v>
      </c>
      <c r="P1887" s="109" t="s">
        <v>352</v>
      </c>
      <c r="Q1887" s="108" t="s">
        <v>351</v>
      </c>
      <c r="R1887" s="109" t="s">
        <v>207</v>
      </c>
      <c r="S1887" s="109" t="s">
        <v>791</v>
      </c>
      <c r="T1887" s="108" t="s">
        <v>351</v>
      </c>
      <c r="U1887" s="109" t="s">
        <v>207</v>
      </c>
      <c r="V1887" s="109" t="s">
        <v>791</v>
      </c>
      <c r="W1887" s="108" t="s">
        <v>351</v>
      </c>
      <c r="X1887" s="109" t="s">
        <v>207</v>
      </c>
      <c r="Y1887" s="109" t="s">
        <v>2755</v>
      </c>
      <c r="Z1887" s="108" t="s">
        <v>351</v>
      </c>
      <c r="AA1887" s="109" t="s">
        <v>207</v>
      </c>
      <c r="AB1887" s="109" t="s">
        <v>1798</v>
      </c>
      <c r="AD1887" s="109"/>
      <c r="AE1887" s="109"/>
      <c r="AG1887" s="109"/>
      <c r="AH1887" s="109"/>
      <c r="AJ1887" s="109"/>
      <c r="AK1887" s="109"/>
      <c r="AM1887" s="109"/>
      <c r="AN1887" s="109"/>
      <c r="AP1887" s="109"/>
      <c r="AQ1887" s="109"/>
      <c r="AS1887" s="109"/>
      <c r="AT1887" s="109"/>
      <c r="AV1887" s="109"/>
      <c r="AW1887" s="109"/>
      <c r="AY1887" s="109"/>
      <c r="AZ1887" s="109"/>
    </row>
    <row r="1888" spans="1:76" s="108" customFormat="1" x14ac:dyDescent="0.2">
      <c r="C1888" s="108" t="s">
        <v>2136</v>
      </c>
      <c r="D1888" s="123">
        <v>36179</v>
      </c>
      <c r="E1888" s="109" t="s">
        <v>180</v>
      </c>
      <c r="F1888" s="109" t="s">
        <v>1437</v>
      </c>
      <c r="G1888" s="120"/>
      <c r="H1888" s="108" t="s">
        <v>238</v>
      </c>
      <c r="I1888" s="116" t="s">
        <v>306</v>
      </c>
      <c r="J1888" s="120" t="s">
        <v>241</v>
      </c>
      <c r="K1888" s="108" t="s">
        <v>194</v>
      </c>
      <c r="L1888" s="116" t="s">
        <v>306</v>
      </c>
      <c r="M1888" s="120" t="s">
        <v>273</v>
      </c>
      <c r="O1888" s="116"/>
      <c r="P1888" s="120"/>
      <c r="R1888" s="116"/>
      <c r="S1888" s="120"/>
      <c r="U1888" s="116"/>
      <c r="V1888" s="120"/>
      <c r="X1888" s="116"/>
      <c r="Y1888" s="120"/>
      <c r="AA1888" s="116"/>
      <c r="AB1888" s="120"/>
      <c r="AD1888" s="116"/>
      <c r="AE1888" s="120"/>
      <c r="AG1888" s="116"/>
      <c r="AH1888" s="120"/>
      <c r="AJ1888" s="116"/>
      <c r="AK1888" s="120"/>
      <c r="AM1888" s="116"/>
      <c r="AN1888" s="120"/>
    </row>
    <row r="1889" spans="1:76" s="108" customFormat="1" x14ac:dyDescent="0.2">
      <c r="A1889" s="108" t="s">
        <v>94</v>
      </c>
      <c r="B1889" s="108" t="s">
        <v>177</v>
      </c>
      <c r="C1889" s="108" t="s">
        <v>3349</v>
      </c>
      <c r="D1889" s="123">
        <v>36130</v>
      </c>
      <c r="E1889" s="109" t="s">
        <v>698</v>
      </c>
      <c r="F1889" s="109" t="s">
        <v>89</v>
      </c>
      <c r="G1889" s="120" t="s">
        <v>3348</v>
      </c>
      <c r="H1889" s="108" t="s">
        <v>94</v>
      </c>
      <c r="I1889" s="109" t="s">
        <v>177</v>
      </c>
      <c r="J1889" s="109" t="s">
        <v>4742</v>
      </c>
      <c r="K1889" s="108" t="s">
        <v>103</v>
      </c>
      <c r="L1889" s="109" t="s">
        <v>177</v>
      </c>
      <c r="M1889" s="109" t="s">
        <v>3350</v>
      </c>
      <c r="N1889" s="108" t="s">
        <v>103</v>
      </c>
      <c r="O1889" s="109" t="s">
        <v>177</v>
      </c>
      <c r="P1889" s="109" t="s">
        <v>3351</v>
      </c>
      <c r="R1889" s="109"/>
      <c r="S1889" s="109"/>
      <c r="U1889" s="109"/>
      <c r="V1889" s="109"/>
      <c r="X1889" s="109"/>
      <c r="Y1889" s="109"/>
      <c r="AA1889" s="109"/>
      <c r="AB1889" s="109"/>
      <c r="AD1889" s="109"/>
      <c r="AE1889" s="109"/>
      <c r="AG1889" s="109"/>
      <c r="AH1889" s="109"/>
      <c r="AJ1889" s="109"/>
      <c r="AK1889" s="109"/>
      <c r="AM1889" s="109"/>
      <c r="AN1889" s="109"/>
      <c r="AP1889" s="109"/>
      <c r="AQ1889" s="109"/>
      <c r="AS1889" s="109"/>
      <c r="AT1889" s="109"/>
      <c r="AV1889" s="109"/>
      <c r="AW1889" s="109"/>
      <c r="AY1889" s="109"/>
      <c r="AZ1889" s="109"/>
      <c r="BB1889" s="109"/>
      <c r="BC1889" s="109"/>
      <c r="BE1889" s="109"/>
      <c r="BF1889" s="109"/>
      <c r="BH1889" s="109"/>
      <c r="BI1889" s="109"/>
      <c r="BK1889" s="109"/>
      <c r="BL1889" s="109"/>
      <c r="BN1889" s="109"/>
      <c r="BO1889" s="120"/>
      <c r="BR1889" s="120"/>
      <c r="BS1889" s="120"/>
      <c r="BT1889" s="120"/>
      <c r="BU1889" s="120"/>
      <c r="BW1889" s="116"/>
      <c r="BX1889" s="116"/>
    </row>
    <row r="1890" spans="1:76" s="108" customFormat="1" x14ac:dyDescent="0.2">
      <c r="A1890" s="108" t="s">
        <v>2482</v>
      </c>
      <c r="B1890" s="108" t="s">
        <v>192</v>
      </c>
      <c r="C1890" s="108" t="s">
        <v>4026</v>
      </c>
      <c r="D1890" s="123">
        <v>37400</v>
      </c>
      <c r="E1890" s="109" t="s">
        <v>5366</v>
      </c>
      <c r="F1890" s="120"/>
      <c r="G1890" s="120" t="s">
        <v>2483</v>
      </c>
      <c r="J1890" s="120"/>
      <c r="M1890" s="120"/>
      <c r="P1890" s="120"/>
      <c r="S1890" s="120"/>
      <c r="V1890" s="120"/>
      <c r="Y1890" s="120"/>
      <c r="AB1890" s="120"/>
      <c r="AE1890" s="120"/>
    </row>
    <row r="1891" spans="1:76" s="108" customFormat="1" x14ac:dyDescent="0.2">
      <c r="A1891" s="108" t="s">
        <v>315</v>
      </c>
      <c r="B1891" s="108" t="s">
        <v>252</v>
      </c>
      <c r="C1891" s="108" t="s">
        <v>5367</v>
      </c>
      <c r="D1891" s="123">
        <v>35403</v>
      </c>
      <c r="E1891" s="109" t="s">
        <v>1239</v>
      </c>
      <c r="F1891" s="120" t="s">
        <v>89</v>
      </c>
      <c r="G1891" s="120" t="s">
        <v>241</v>
      </c>
      <c r="H1891" s="108" t="s">
        <v>308</v>
      </c>
      <c r="I1891" s="108" t="s">
        <v>252</v>
      </c>
      <c r="J1891" s="120" t="s">
        <v>240</v>
      </c>
      <c r="K1891" s="108" t="s">
        <v>298</v>
      </c>
      <c r="L1891" s="108" t="s">
        <v>252</v>
      </c>
      <c r="M1891" s="120" t="s">
        <v>266</v>
      </c>
      <c r="N1891" s="108" t="s">
        <v>288</v>
      </c>
      <c r="O1891" s="108" t="s">
        <v>252</v>
      </c>
      <c r="P1891" s="120" t="s">
        <v>754</v>
      </c>
      <c r="Q1891" s="108" t="s">
        <v>298</v>
      </c>
      <c r="R1891" s="108" t="s">
        <v>252</v>
      </c>
      <c r="S1891" s="120" t="s">
        <v>339</v>
      </c>
      <c r="T1891" s="108" t="s">
        <v>329</v>
      </c>
      <c r="U1891" s="108" t="s">
        <v>252</v>
      </c>
      <c r="V1891" s="120" t="s">
        <v>241</v>
      </c>
      <c r="Y1891" s="120"/>
      <c r="AB1891" s="120"/>
      <c r="AE1891" s="120"/>
    </row>
    <row r="1892" spans="1:76" s="108" customFormat="1" x14ac:dyDescent="0.2">
      <c r="C1892" s="108" t="s">
        <v>2063</v>
      </c>
      <c r="D1892" s="123">
        <v>36466</v>
      </c>
      <c r="E1892" s="109" t="s">
        <v>482</v>
      </c>
      <c r="F1892" s="120" t="s">
        <v>295</v>
      </c>
      <c r="G1892" s="120"/>
      <c r="H1892" s="108" t="s">
        <v>384</v>
      </c>
      <c r="I1892" s="108" t="s">
        <v>252</v>
      </c>
      <c r="J1892" s="120" t="s">
        <v>833</v>
      </c>
      <c r="M1892" s="120"/>
      <c r="P1892" s="120"/>
      <c r="S1892" s="120"/>
      <c r="V1892" s="120"/>
      <c r="Y1892" s="120"/>
      <c r="AB1892" s="120"/>
      <c r="AE1892" s="120"/>
      <c r="BB1892" s="109"/>
      <c r="BC1892" s="109"/>
      <c r="BE1892" s="109"/>
      <c r="BF1892" s="109"/>
      <c r="BH1892" s="109"/>
      <c r="BI1892" s="109"/>
      <c r="BK1892" s="109"/>
      <c r="BL1892" s="109"/>
      <c r="BN1892" s="109"/>
      <c r="BO1892" s="120"/>
      <c r="BR1892" s="120"/>
      <c r="BS1892" s="120"/>
      <c r="BT1892" s="120"/>
      <c r="BU1892" s="120"/>
      <c r="BW1892" s="116"/>
      <c r="BX1892" s="116"/>
    </row>
    <row r="1893" spans="1:76" s="108" customFormat="1" x14ac:dyDescent="0.2">
      <c r="A1893" s="108" t="s">
        <v>147</v>
      </c>
      <c r="B1893" s="108" t="s">
        <v>105</v>
      </c>
      <c r="C1893" s="108" t="s">
        <v>4074</v>
      </c>
      <c r="D1893" s="123">
        <v>36956</v>
      </c>
      <c r="E1893" s="109" t="s">
        <v>719</v>
      </c>
      <c r="F1893" s="120"/>
      <c r="G1893" s="120"/>
      <c r="J1893" s="120"/>
      <c r="M1893" s="120"/>
      <c r="P1893" s="120"/>
      <c r="S1893" s="120"/>
      <c r="V1893" s="120"/>
      <c r="Y1893" s="120"/>
      <c r="AB1893" s="120"/>
      <c r="AE1893" s="120"/>
    </row>
    <row r="1894" spans="1:76" s="108" customFormat="1" x14ac:dyDescent="0.2">
      <c r="A1894" s="108" t="s">
        <v>162</v>
      </c>
      <c r="B1894" s="108" t="s">
        <v>177</v>
      </c>
      <c r="C1894" s="108" t="s">
        <v>179</v>
      </c>
      <c r="D1894" s="123">
        <v>37120</v>
      </c>
      <c r="E1894" s="109" t="s">
        <v>98</v>
      </c>
      <c r="F1894" s="109" t="s">
        <v>348</v>
      </c>
      <c r="G1894" s="120" t="s">
        <v>178</v>
      </c>
      <c r="H1894" s="108" t="s">
        <v>162</v>
      </c>
      <c r="I1894" s="116" t="s">
        <v>177</v>
      </c>
      <c r="J1894" s="120" t="s">
        <v>1896</v>
      </c>
      <c r="K1894" s="108" t="s">
        <v>168</v>
      </c>
      <c r="L1894" s="116" t="s">
        <v>177</v>
      </c>
      <c r="M1894" s="120" t="s">
        <v>183</v>
      </c>
      <c r="O1894" s="116"/>
      <c r="P1894" s="120"/>
      <c r="R1894" s="116"/>
      <c r="S1894" s="120"/>
      <c r="U1894" s="116"/>
      <c r="V1894" s="120"/>
      <c r="X1894" s="116"/>
      <c r="Y1894" s="120"/>
      <c r="AA1894" s="116"/>
      <c r="AB1894" s="120"/>
      <c r="AD1894" s="116"/>
      <c r="AE1894" s="120"/>
      <c r="AG1894" s="116"/>
      <c r="AH1894" s="120"/>
      <c r="AJ1894" s="116"/>
      <c r="AK1894" s="120"/>
      <c r="AM1894" s="116"/>
      <c r="AN1894" s="120"/>
    </row>
    <row r="1895" spans="1:76" s="108" customFormat="1" x14ac:dyDescent="0.2">
      <c r="A1895" s="108" t="s">
        <v>681</v>
      </c>
      <c r="B1895" s="108" t="s">
        <v>261</v>
      </c>
      <c r="C1895" s="108" t="s">
        <v>1190</v>
      </c>
      <c r="D1895" s="123">
        <v>36895</v>
      </c>
      <c r="E1895" s="109" t="s">
        <v>719</v>
      </c>
      <c r="F1895" s="120" t="s">
        <v>719</v>
      </c>
      <c r="G1895" s="120"/>
      <c r="H1895" s="108" t="s">
        <v>1757</v>
      </c>
      <c r="I1895" s="108" t="s">
        <v>261</v>
      </c>
      <c r="J1895" s="120"/>
      <c r="M1895" s="120"/>
      <c r="P1895" s="120"/>
      <c r="S1895" s="120"/>
      <c r="V1895" s="120"/>
      <c r="Y1895" s="120"/>
      <c r="AB1895" s="120"/>
      <c r="AE1895" s="120"/>
    </row>
    <row r="1896" spans="1:76" s="108" customFormat="1" x14ac:dyDescent="0.2">
      <c r="C1896" s="108" t="s">
        <v>1963</v>
      </c>
      <c r="D1896" s="123">
        <v>36233</v>
      </c>
      <c r="E1896" s="109" t="s">
        <v>99</v>
      </c>
      <c r="F1896" s="120" t="s">
        <v>187</v>
      </c>
      <c r="G1896" s="120"/>
      <c r="J1896" s="120"/>
      <c r="K1896" s="108" t="s">
        <v>850</v>
      </c>
      <c r="L1896" s="108" t="s">
        <v>396</v>
      </c>
      <c r="M1896" s="120"/>
      <c r="N1896" s="108" t="s">
        <v>1142</v>
      </c>
      <c r="O1896" s="108" t="s">
        <v>123</v>
      </c>
      <c r="P1896" s="120"/>
      <c r="S1896" s="120"/>
      <c r="V1896" s="120"/>
      <c r="Y1896" s="120"/>
      <c r="AB1896" s="120"/>
      <c r="AE1896" s="120"/>
      <c r="BB1896" s="116"/>
      <c r="BC1896" s="120"/>
      <c r="BE1896" s="116"/>
      <c r="BF1896" s="120"/>
      <c r="BH1896" s="116"/>
      <c r="BI1896" s="120"/>
      <c r="BK1896" s="116"/>
      <c r="BL1896" s="120"/>
      <c r="BN1896" s="116"/>
      <c r="BO1896" s="120"/>
      <c r="BR1896" s="120"/>
      <c r="BS1896" s="116"/>
      <c r="BT1896" s="116"/>
      <c r="BU1896" s="116"/>
      <c r="BV1896" s="116"/>
      <c r="BW1896" s="116"/>
      <c r="BX1896" s="116"/>
    </row>
    <row r="1897" spans="1:76" s="108" customFormat="1" x14ac:dyDescent="0.2">
      <c r="A1897" s="108" t="s">
        <v>2697</v>
      </c>
      <c r="B1897" s="108" t="s">
        <v>227</v>
      </c>
      <c r="C1897" s="108" t="s">
        <v>3256</v>
      </c>
      <c r="D1897" s="123">
        <v>37336</v>
      </c>
      <c r="E1897" s="109" t="s">
        <v>348</v>
      </c>
      <c r="F1897" s="109" t="s">
        <v>236</v>
      </c>
      <c r="G1897" s="120"/>
      <c r="H1897" s="108" t="s">
        <v>1035</v>
      </c>
      <c r="I1897" s="116" t="s">
        <v>227</v>
      </c>
      <c r="J1897" s="120" t="s">
        <v>5368</v>
      </c>
      <c r="K1897" s="108" t="s">
        <v>1035</v>
      </c>
      <c r="L1897" s="116" t="s">
        <v>227</v>
      </c>
      <c r="M1897" s="120"/>
      <c r="O1897" s="116"/>
      <c r="P1897" s="120"/>
      <c r="R1897" s="116"/>
      <c r="S1897" s="120"/>
      <c r="U1897" s="116"/>
      <c r="V1897" s="120"/>
      <c r="X1897" s="116"/>
      <c r="Y1897" s="120"/>
      <c r="AA1897" s="116"/>
      <c r="AB1897" s="120"/>
      <c r="AD1897" s="116"/>
      <c r="AE1897" s="120"/>
      <c r="AG1897" s="116"/>
      <c r="AH1897" s="120"/>
      <c r="AJ1897" s="116"/>
      <c r="AK1897" s="120"/>
      <c r="AM1897" s="116"/>
      <c r="AN1897" s="120"/>
    </row>
    <row r="1898" spans="1:76" s="108" customFormat="1" x14ac:dyDescent="0.2">
      <c r="C1898" s="108" t="s">
        <v>5369</v>
      </c>
      <c r="D1898" s="123">
        <v>35955</v>
      </c>
      <c r="E1898" s="116" t="s">
        <v>415</v>
      </c>
      <c r="F1898" s="120" t="s">
        <v>553</v>
      </c>
      <c r="G1898" s="120"/>
      <c r="J1898" s="120"/>
      <c r="K1898" s="108" t="s">
        <v>147</v>
      </c>
      <c r="L1898" s="108" t="s">
        <v>95</v>
      </c>
      <c r="M1898" s="120"/>
      <c r="N1898" s="108" t="s">
        <v>147</v>
      </c>
      <c r="O1898" s="108" t="s">
        <v>95</v>
      </c>
      <c r="P1898" s="120"/>
      <c r="Q1898" s="108" t="s">
        <v>127</v>
      </c>
      <c r="R1898" s="108" t="s">
        <v>95</v>
      </c>
      <c r="S1898" s="120"/>
      <c r="V1898" s="120"/>
      <c r="Y1898" s="120"/>
      <c r="AB1898" s="120"/>
      <c r="AE1898" s="120"/>
    </row>
    <row r="1899" spans="1:76" s="108" customFormat="1" x14ac:dyDescent="0.2">
      <c r="A1899" s="108" t="s">
        <v>127</v>
      </c>
      <c r="B1899" s="108" t="s">
        <v>185</v>
      </c>
      <c r="C1899" s="108" t="s">
        <v>674</v>
      </c>
      <c r="D1899" s="123">
        <v>36292</v>
      </c>
      <c r="E1899" s="109" t="s">
        <v>90</v>
      </c>
      <c r="F1899" s="120" t="s">
        <v>191</v>
      </c>
      <c r="G1899" s="120"/>
      <c r="H1899" s="108" t="s">
        <v>147</v>
      </c>
      <c r="I1899" s="108" t="s">
        <v>185</v>
      </c>
      <c r="J1899" s="120"/>
      <c r="K1899" s="108" t="s">
        <v>147</v>
      </c>
      <c r="L1899" s="108" t="s">
        <v>185</v>
      </c>
      <c r="M1899" s="120"/>
      <c r="N1899" s="108" t="s">
        <v>133</v>
      </c>
      <c r="O1899" s="108" t="s">
        <v>185</v>
      </c>
      <c r="P1899" s="120"/>
      <c r="S1899" s="120"/>
      <c r="V1899" s="120"/>
      <c r="Y1899" s="120"/>
      <c r="AB1899" s="120"/>
      <c r="AE1899" s="120"/>
    </row>
    <row r="1900" spans="1:76" s="108" customFormat="1" x14ac:dyDescent="0.2">
      <c r="C1900" s="108" t="s">
        <v>3664</v>
      </c>
      <c r="D1900" s="123">
        <v>34956</v>
      </c>
      <c r="E1900" s="116" t="s">
        <v>886</v>
      </c>
      <c r="F1900" s="120" t="s">
        <v>5370</v>
      </c>
      <c r="G1900" s="120"/>
      <c r="H1900" s="108" t="s">
        <v>80</v>
      </c>
      <c r="I1900" s="108" t="s">
        <v>556</v>
      </c>
      <c r="J1900" s="120"/>
      <c r="K1900" s="108" t="s">
        <v>80</v>
      </c>
      <c r="L1900" s="108" t="s">
        <v>556</v>
      </c>
      <c r="M1900" s="120"/>
      <c r="N1900" s="108" t="s">
        <v>80</v>
      </c>
      <c r="O1900" s="108" t="s">
        <v>556</v>
      </c>
      <c r="P1900" s="120"/>
      <c r="S1900" s="120"/>
      <c r="T1900" s="108" t="s">
        <v>80</v>
      </c>
      <c r="U1900" s="108" t="s">
        <v>215</v>
      </c>
      <c r="V1900" s="120"/>
      <c r="W1900" s="108" t="s">
        <v>80</v>
      </c>
      <c r="X1900" s="108" t="s">
        <v>215</v>
      </c>
      <c r="Y1900" s="120"/>
      <c r="Z1900" s="108" t="s">
        <v>80</v>
      </c>
      <c r="AA1900" s="108" t="s">
        <v>215</v>
      </c>
      <c r="AB1900" s="120"/>
      <c r="AC1900" s="108" t="s">
        <v>80</v>
      </c>
      <c r="AD1900" s="108" t="s">
        <v>215</v>
      </c>
      <c r="AE1900" s="120"/>
      <c r="BB1900" s="109"/>
      <c r="BC1900" s="109"/>
      <c r="BE1900" s="109"/>
      <c r="BF1900" s="109"/>
      <c r="BH1900" s="109"/>
      <c r="BI1900" s="109"/>
      <c r="BK1900" s="109"/>
      <c r="BL1900" s="109"/>
      <c r="BN1900" s="109"/>
      <c r="BO1900" s="109"/>
      <c r="BQ1900" s="123"/>
      <c r="BR1900" s="109"/>
      <c r="BS1900" s="116"/>
      <c r="BU1900" s="120"/>
      <c r="BV1900" s="116"/>
      <c r="BW1900" s="116"/>
      <c r="BX1900" s="125"/>
    </row>
    <row r="1901" spans="1:76" s="108" customFormat="1" x14ac:dyDescent="0.2">
      <c r="A1901" t="s">
        <v>386</v>
      </c>
      <c r="B1901" t="s">
        <v>396</v>
      </c>
      <c r="C1901" s="108" t="s">
        <v>2887</v>
      </c>
      <c r="D1901" s="123">
        <v>36055</v>
      </c>
      <c r="E1901" s="109" t="s">
        <v>187</v>
      </c>
      <c r="F1901" s="120" t="s">
        <v>187</v>
      </c>
      <c r="G1901" s="120" t="s">
        <v>393</v>
      </c>
      <c r="J1901" s="120"/>
      <c r="K1901" s="108" t="s">
        <v>399</v>
      </c>
      <c r="L1901" s="108" t="s">
        <v>396</v>
      </c>
      <c r="M1901" s="120" t="s">
        <v>141</v>
      </c>
      <c r="N1901" s="108" t="s">
        <v>397</v>
      </c>
      <c r="O1901" s="108" t="s">
        <v>396</v>
      </c>
      <c r="P1901" s="120" t="s">
        <v>398</v>
      </c>
      <c r="S1901" s="120"/>
      <c r="V1901" s="120"/>
      <c r="Y1901" s="120"/>
      <c r="AB1901" s="120"/>
      <c r="AE1901" s="120"/>
    </row>
    <row r="1902" spans="1:76" s="108" customFormat="1" x14ac:dyDescent="0.2">
      <c r="C1902" s="108" t="s">
        <v>3153</v>
      </c>
      <c r="D1902" s="123">
        <v>35159</v>
      </c>
      <c r="E1902" s="116" t="s">
        <v>428</v>
      </c>
      <c r="F1902" s="120" t="s">
        <v>498</v>
      </c>
      <c r="G1902" s="120"/>
      <c r="H1902" s="108" t="s">
        <v>147</v>
      </c>
      <c r="I1902" s="108" t="s">
        <v>396</v>
      </c>
      <c r="J1902" s="120"/>
      <c r="K1902" s="108" t="s">
        <v>147</v>
      </c>
      <c r="L1902" s="108" t="s">
        <v>396</v>
      </c>
      <c r="M1902" s="120"/>
      <c r="N1902" s="108" t="s">
        <v>147</v>
      </c>
      <c r="O1902" s="108" t="s">
        <v>396</v>
      </c>
      <c r="P1902" s="120"/>
      <c r="S1902" s="120"/>
      <c r="V1902" s="120"/>
      <c r="W1902" s="108" t="s">
        <v>147</v>
      </c>
      <c r="X1902" s="108" t="s">
        <v>432</v>
      </c>
      <c r="Y1902" s="120"/>
      <c r="AB1902" s="120"/>
      <c r="AE1902" s="120"/>
    </row>
    <row r="1903" spans="1:76" s="108" customFormat="1" x14ac:dyDescent="0.2">
      <c r="A1903" t="s">
        <v>279</v>
      </c>
      <c r="B1903" t="s">
        <v>177</v>
      </c>
      <c r="C1903" s="108" t="s">
        <v>2161</v>
      </c>
      <c r="D1903" s="123">
        <v>34618</v>
      </c>
      <c r="E1903" s="116" t="s">
        <v>2162</v>
      </c>
      <c r="F1903" s="120" t="s">
        <v>5371</v>
      </c>
      <c r="G1903" s="120" t="s">
        <v>2160</v>
      </c>
      <c r="H1903" s="108" t="s">
        <v>279</v>
      </c>
      <c r="I1903" s="108" t="s">
        <v>177</v>
      </c>
      <c r="J1903" s="120" t="s">
        <v>2164</v>
      </c>
      <c r="K1903" s="108" t="s">
        <v>279</v>
      </c>
      <c r="L1903" s="108" t="s">
        <v>177</v>
      </c>
      <c r="M1903" s="120" t="s">
        <v>2165</v>
      </c>
      <c r="N1903" s="108" t="s">
        <v>279</v>
      </c>
      <c r="O1903" s="108" t="s">
        <v>177</v>
      </c>
      <c r="P1903" s="120" t="s">
        <v>2160</v>
      </c>
      <c r="Q1903" s="108" t="s">
        <v>279</v>
      </c>
      <c r="R1903" s="108" t="s">
        <v>177</v>
      </c>
      <c r="S1903" s="120" t="s">
        <v>1107</v>
      </c>
      <c r="T1903" s="108" t="s">
        <v>279</v>
      </c>
      <c r="U1903" s="108" t="s">
        <v>177</v>
      </c>
      <c r="V1903" s="120" t="s">
        <v>3417</v>
      </c>
      <c r="W1903" s="108" t="s">
        <v>279</v>
      </c>
      <c r="X1903" s="108" t="s">
        <v>177</v>
      </c>
      <c r="Y1903" s="120" t="s">
        <v>2167</v>
      </c>
      <c r="Z1903" s="108" t="s">
        <v>279</v>
      </c>
      <c r="AA1903" s="108" t="s">
        <v>177</v>
      </c>
      <c r="AB1903" s="120" t="s">
        <v>2168</v>
      </c>
      <c r="AC1903" s="108" t="s">
        <v>808</v>
      </c>
      <c r="AD1903" s="108" t="s">
        <v>177</v>
      </c>
      <c r="AE1903" s="120" t="s">
        <v>2169</v>
      </c>
    </row>
    <row r="1904" spans="1:76" s="108" customFormat="1" x14ac:dyDescent="0.2">
      <c r="A1904" t="s">
        <v>202</v>
      </c>
      <c r="B1904" t="s">
        <v>123</v>
      </c>
      <c r="C1904" s="108" t="s">
        <v>1351</v>
      </c>
      <c r="D1904" s="123">
        <v>35683</v>
      </c>
      <c r="E1904" s="109" t="s">
        <v>99</v>
      </c>
      <c r="F1904" s="109" t="s">
        <v>180</v>
      </c>
      <c r="G1904" s="120" t="s">
        <v>259</v>
      </c>
      <c r="H1904" s="108" t="s">
        <v>202</v>
      </c>
      <c r="I1904" s="116" t="s">
        <v>123</v>
      </c>
      <c r="J1904" s="120" t="s">
        <v>234</v>
      </c>
      <c r="K1904" s="108" t="s">
        <v>265</v>
      </c>
      <c r="L1904" s="116" t="s">
        <v>123</v>
      </c>
      <c r="M1904" s="120" t="s">
        <v>241</v>
      </c>
      <c r="O1904" s="116"/>
      <c r="P1904" s="120"/>
      <c r="R1904" s="116"/>
      <c r="S1904" s="120"/>
      <c r="U1904" s="116"/>
      <c r="V1904" s="120"/>
      <c r="X1904" s="116"/>
      <c r="Y1904" s="120"/>
      <c r="AA1904" s="116"/>
      <c r="AB1904" s="120"/>
      <c r="AD1904" s="116"/>
      <c r="AE1904" s="120"/>
      <c r="AG1904" s="116"/>
      <c r="AH1904" s="120"/>
      <c r="AJ1904" s="116"/>
      <c r="AK1904" s="120"/>
      <c r="AM1904" s="116"/>
      <c r="AN1904" s="120"/>
    </row>
    <row r="1905" spans="1:76" s="108" customFormat="1" x14ac:dyDescent="0.2">
      <c r="C1905" s="108" t="s">
        <v>5372</v>
      </c>
      <c r="D1905" s="123">
        <v>35268</v>
      </c>
      <c r="E1905" s="116" t="s">
        <v>802</v>
      </c>
      <c r="F1905" s="120" t="s">
        <v>381</v>
      </c>
      <c r="G1905" s="120"/>
      <c r="J1905" s="120"/>
      <c r="K1905" s="108" t="s">
        <v>298</v>
      </c>
      <c r="L1905" s="108" t="s">
        <v>177</v>
      </c>
      <c r="M1905" s="120" t="s">
        <v>754</v>
      </c>
      <c r="N1905" s="108" t="s">
        <v>575</v>
      </c>
      <c r="O1905" s="108" t="s">
        <v>454</v>
      </c>
      <c r="P1905" s="120" t="s">
        <v>266</v>
      </c>
      <c r="Q1905" s="108" t="s">
        <v>315</v>
      </c>
      <c r="R1905" s="108" t="s">
        <v>232</v>
      </c>
      <c r="S1905" s="120" t="s">
        <v>317</v>
      </c>
      <c r="T1905" s="108" t="s">
        <v>315</v>
      </c>
      <c r="U1905" s="108" t="s">
        <v>232</v>
      </c>
      <c r="V1905" s="120" t="s">
        <v>266</v>
      </c>
      <c r="W1905" s="108" t="s">
        <v>315</v>
      </c>
      <c r="X1905" s="108" t="s">
        <v>232</v>
      </c>
      <c r="Y1905" s="120" t="s">
        <v>266</v>
      </c>
      <c r="AB1905" s="120"/>
      <c r="AE1905" s="120"/>
    </row>
    <row r="1906" spans="1:76" s="108" customFormat="1" x14ac:dyDescent="0.2">
      <c r="A1906" s="108" t="s">
        <v>376</v>
      </c>
      <c r="B1906" s="108" t="s">
        <v>306</v>
      </c>
      <c r="C1906" s="108" t="s">
        <v>4204</v>
      </c>
      <c r="D1906" s="123">
        <v>36800</v>
      </c>
      <c r="E1906" s="109" t="s">
        <v>172</v>
      </c>
      <c r="F1906" s="120"/>
      <c r="G1906" s="120" t="s">
        <v>2977</v>
      </c>
      <c r="H1906" s="108" t="s">
        <v>329</v>
      </c>
      <c r="I1906" s="108" t="s">
        <v>306</v>
      </c>
      <c r="J1906" s="120" t="s">
        <v>241</v>
      </c>
      <c r="M1906" s="120"/>
      <c r="P1906" s="120"/>
      <c r="S1906" s="120"/>
      <c r="V1906" s="120"/>
      <c r="Y1906" s="120"/>
      <c r="AB1906" s="120"/>
      <c r="AE1906" s="120"/>
    </row>
    <row r="1907" spans="1:76" s="108" customFormat="1" x14ac:dyDescent="0.2">
      <c r="A1907" s="108" t="s">
        <v>379</v>
      </c>
      <c r="B1907" s="108" t="s">
        <v>432</v>
      </c>
      <c r="C1907" s="108" t="s">
        <v>5373</v>
      </c>
      <c r="D1907" s="123">
        <v>36501</v>
      </c>
      <c r="E1907" s="109" t="s">
        <v>477</v>
      </c>
      <c r="F1907" s="120"/>
      <c r="G1907" s="120" t="s">
        <v>366</v>
      </c>
      <c r="J1907" s="120"/>
      <c r="M1907" s="120"/>
      <c r="P1907" s="120"/>
      <c r="S1907" s="120"/>
      <c r="V1907" s="120"/>
      <c r="Y1907" s="120"/>
      <c r="AB1907" s="120"/>
      <c r="AE1907" s="120"/>
    </row>
    <row r="1908" spans="1:76" s="108" customFormat="1" x14ac:dyDescent="0.2">
      <c r="A1908" s="108" t="s">
        <v>384</v>
      </c>
      <c r="B1908" s="108" t="s">
        <v>105</v>
      </c>
      <c r="C1908" s="108" t="s">
        <v>5374</v>
      </c>
      <c r="D1908" s="123">
        <v>37217</v>
      </c>
      <c r="E1908" s="109" t="s">
        <v>3181</v>
      </c>
      <c r="F1908" s="120"/>
      <c r="G1908" s="120" t="s">
        <v>408</v>
      </c>
      <c r="J1908" s="120"/>
      <c r="M1908" s="120"/>
      <c r="P1908" s="120"/>
      <c r="S1908" s="120"/>
      <c r="V1908" s="120"/>
      <c r="Y1908" s="120"/>
      <c r="AB1908" s="120"/>
      <c r="AE1908" s="120"/>
    </row>
    <row r="1909" spans="1:76" s="108" customFormat="1" x14ac:dyDescent="0.2">
      <c r="A1909" s="100" t="s">
        <v>445</v>
      </c>
      <c r="B1909" s="100" t="s">
        <v>134</v>
      </c>
      <c r="C1909" s="108" t="s">
        <v>3867</v>
      </c>
      <c r="D1909" s="123">
        <v>32981</v>
      </c>
      <c r="E1909" s="109" t="s">
        <v>1728</v>
      </c>
      <c r="F1909" s="109" t="s">
        <v>1081</v>
      </c>
      <c r="G1909" s="120"/>
      <c r="H1909" s="108" t="s">
        <v>445</v>
      </c>
      <c r="I1909" s="116" t="s">
        <v>134</v>
      </c>
      <c r="J1909" s="120"/>
      <c r="K1909" s="108" t="s">
        <v>445</v>
      </c>
      <c r="L1909" s="116" t="s">
        <v>134</v>
      </c>
      <c r="M1909" s="120"/>
      <c r="N1909" s="108" t="s">
        <v>445</v>
      </c>
      <c r="O1909" s="116" t="s">
        <v>134</v>
      </c>
      <c r="P1909" s="120"/>
      <c r="Q1909" s="108" t="s">
        <v>445</v>
      </c>
      <c r="R1909" s="116" t="s">
        <v>134</v>
      </c>
      <c r="S1909" s="120"/>
      <c r="T1909" s="108" t="s">
        <v>445</v>
      </c>
      <c r="U1909" s="116" t="s">
        <v>134</v>
      </c>
      <c r="V1909" s="120"/>
      <c r="W1909" s="108" t="s">
        <v>445</v>
      </c>
      <c r="X1909" s="116" t="s">
        <v>134</v>
      </c>
      <c r="Y1909" s="120"/>
      <c r="Z1909" s="108" t="s">
        <v>445</v>
      </c>
      <c r="AA1909" s="116" t="s">
        <v>134</v>
      </c>
      <c r="AB1909" s="120"/>
      <c r="AC1909" s="108" t="s">
        <v>445</v>
      </c>
      <c r="AD1909" s="116" t="s">
        <v>134</v>
      </c>
      <c r="AE1909" s="120"/>
      <c r="AF1909" s="108" t="s">
        <v>445</v>
      </c>
      <c r="AG1909" s="116" t="s">
        <v>134</v>
      </c>
      <c r="AH1909" s="120"/>
      <c r="AI1909" s="108" t="s">
        <v>445</v>
      </c>
      <c r="AJ1909" s="116" t="s">
        <v>134</v>
      </c>
      <c r="AK1909" s="120"/>
      <c r="AL1909" s="108" t="s">
        <v>445</v>
      </c>
      <c r="AM1909" s="116" t="s">
        <v>134</v>
      </c>
      <c r="AN1909" s="120"/>
      <c r="AP1909" s="116"/>
      <c r="AQ1909" s="120"/>
      <c r="AS1909" s="116"/>
      <c r="AT1909" s="120"/>
      <c r="AV1909" s="116"/>
      <c r="AW1909" s="120"/>
      <c r="AY1909" s="116"/>
      <c r="AZ1909" s="120"/>
    </row>
    <row r="1910" spans="1:76" s="108" customFormat="1" x14ac:dyDescent="0.2">
      <c r="A1910" s="108" t="s">
        <v>397</v>
      </c>
      <c r="B1910" s="109" t="s">
        <v>556</v>
      </c>
      <c r="C1910" s="108" t="s">
        <v>5375</v>
      </c>
      <c r="D1910" s="123">
        <v>35934</v>
      </c>
      <c r="E1910" s="109" t="s">
        <v>698</v>
      </c>
      <c r="F1910" s="120" t="s">
        <v>4640</v>
      </c>
      <c r="G1910" s="120" t="s">
        <v>412</v>
      </c>
      <c r="I1910" s="109"/>
      <c r="J1910" s="120"/>
      <c r="M1910" s="120"/>
      <c r="N1910" s="108" t="s">
        <v>397</v>
      </c>
      <c r="O1910" s="108" t="s">
        <v>583</v>
      </c>
      <c r="P1910" s="120" t="s">
        <v>412</v>
      </c>
      <c r="S1910" s="120"/>
      <c r="V1910" s="120"/>
      <c r="Y1910" s="120"/>
      <c r="AB1910" s="120"/>
      <c r="AE1910" s="120"/>
    </row>
    <row r="1911" spans="1:76" s="108" customFormat="1" x14ac:dyDescent="0.2">
      <c r="A1911" s="108" t="s">
        <v>80</v>
      </c>
      <c r="B1911" s="108" t="s">
        <v>232</v>
      </c>
      <c r="C1911" s="108" t="s">
        <v>1300</v>
      </c>
      <c r="D1911" s="123">
        <v>33968</v>
      </c>
      <c r="E1911" s="116" t="s">
        <v>1301</v>
      </c>
      <c r="F1911" s="108" t="s">
        <v>5376</v>
      </c>
      <c r="G1911" s="120"/>
      <c r="H1911" s="108" t="s">
        <v>80</v>
      </c>
      <c r="I1911" s="108" t="s">
        <v>396</v>
      </c>
      <c r="J1911" s="109" t="s">
        <v>650</v>
      </c>
      <c r="K1911" s="108" t="s">
        <v>80</v>
      </c>
      <c r="L1911" s="108" t="s">
        <v>434</v>
      </c>
      <c r="M1911" s="109" t="s">
        <v>1856</v>
      </c>
      <c r="N1911" s="108" t="s">
        <v>80</v>
      </c>
      <c r="O1911" s="108" t="s">
        <v>134</v>
      </c>
      <c r="P1911" s="109"/>
      <c r="Q1911" s="108" t="s">
        <v>80</v>
      </c>
      <c r="R1911" s="108" t="s">
        <v>192</v>
      </c>
      <c r="S1911" s="109"/>
      <c r="T1911" s="108" t="s">
        <v>80</v>
      </c>
      <c r="U1911" s="108" t="s">
        <v>95</v>
      </c>
      <c r="V1911" s="109"/>
      <c r="W1911" s="108" t="s">
        <v>80</v>
      </c>
      <c r="X1911" s="108" t="s">
        <v>95</v>
      </c>
      <c r="Y1911" s="109"/>
      <c r="Z1911" s="108" t="s">
        <v>80</v>
      </c>
      <c r="AA1911" s="108" t="s">
        <v>95</v>
      </c>
      <c r="AB1911" s="109"/>
      <c r="AC1911" s="108" t="s">
        <v>80</v>
      </c>
      <c r="AD1911" s="108" t="s">
        <v>95</v>
      </c>
      <c r="AE1911" s="109"/>
      <c r="AF1911" s="108" t="s">
        <v>80</v>
      </c>
      <c r="AG1911" s="108" t="s">
        <v>95</v>
      </c>
      <c r="AH1911" s="109"/>
    </row>
    <row r="1912" spans="1:76" s="108" customFormat="1" x14ac:dyDescent="0.2">
      <c r="A1912" s="108" t="s">
        <v>345</v>
      </c>
      <c r="B1912" s="108" t="s">
        <v>330</v>
      </c>
      <c r="C1912" s="108" t="s">
        <v>3843</v>
      </c>
      <c r="D1912" s="123">
        <v>36316</v>
      </c>
      <c r="E1912" s="116" t="s">
        <v>283</v>
      </c>
      <c r="F1912" s="120" t="s">
        <v>283</v>
      </c>
      <c r="G1912" s="120" t="s">
        <v>346</v>
      </c>
      <c r="H1912" s="108" t="s">
        <v>370</v>
      </c>
      <c r="I1912" s="108" t="s">
        <v>330</v>
      </c>
      <c r="J1912" s="120" t="s">
        <v>364</v>
      </c>
      <c r="K1912" s="108" t="s">
        <v>370</v>
      </c>
      <c r="L1912" s="108" t="s">
        <v>330</v>
      </c>
      <c r="M1912" s="120" t="s">
        <v>632</v>
      </c>
      <c r="N1912" s="108" t="s">
        <v>370</v>
      </c>
      <c r="O1912" s="108" t="s">
        <v>330</v>
      </c>
      <c r="P1912" s="120" t="s">
        <v>364</v>
      </c>
      <c r="Q1912" s="108" t="s">
        <v>5377</v>
      </c>
      <c r="R1912" s="108" t="s">
        <v>330</v>
      </c>
      <c r="S1912" s="120" t="s">
        <v>3844</v>
      </c>
      <c r="V1912" s="120"/>
      <c r="Y1912" s="120"/>
      <c r="AB1912" s="120"/>
      <c r="AE1912" s="120"/>
    </row>
    <row r="1913" spans="1:76" s="108" customFormat="1" x14ac:dyDescent="0.2">
      <c r="A1913" s="108" t="s">
        <v>315</v>
      </c>
      <c r="B1913" s="108" t="s">
        <v>207</v>
      </c>
      <c r="C1913" s="108" t="s">
        <v>5378</v>
      </c>
      <c r="D1913" s="123">
        <v>37419</v>
      </c>
      <c r="E1913" s="109" t="s">
        <v>4445</v>
      </c>
      <c r="F1913" s="120"/>
      <c r="G1913" s="120" t="s">
        <v>266</v>
      </c>
      <c r="J1913" s="120"/>
      <c r="M1913" s="120"/>
      <c r="P1913" s="120"/>
      <c r="S1913" s="120"/>
      <c r="V1913" s="120"/>
      <c r="Y1913" s="120"/>
      <c r="AB1913" s="120"/>
      <c r="AE1913" s="120"/>
    </row>
    <row r="1914" spans="1:76" s="108" customFormat="1" x14ac:dyDescent="0.2">
      <c r="A1914" s="108" t="s">
        <v>147</v>
      </c>
      <c r="B1914" s="108" t="s">
        <v>261</v>
      </c>
      <c r="C1914" s="108" t="s">
        <v>676</v>
      </c>
      <c r="D1914" s="123">
        <v>35510</v>
      </c>
      <c r="E1914" s="116" t="s">
        <v>198</v>
      </c>
      <c r="F1914" s="120" t="s">
        <v>122</v>
      </c>
      <c r="G1914" s="120"/>
      <c r="H1914" s="108" t="s">
        <v>147</v>
      </c>
      <c r="I1914" s="108" t="s">
        <v>324</v>
      </c>
      <c r="J1914" s="120"/>
      <c r="K1914" s="108" t="s">
        <v>127</v>
      </c>
      <c r="L1914" s="108" t="s">
        <v>324</v>
      </c>
      <c r="M1914" s="120"/>
      <c r="N1914" s="108" t="s">
        <v>127</v>
      </c>
      <c r="O1914" s="108" t="s">
        <v>324</v>
      </c>
      <c r="P1914" s="120"/>
      <c r="Q1914" s="108" t="s">
        <v>133</v>
      </c>
      <c r="R1914" s="108" t="s">
        <v>324</v>
      </c>
      <c r="S1914" s="120"/>
      <c r="V1914" s="120"/>
      <c r="Y1914" s="120"/>
      <c r="AB1914" s="120"/>
      <c r="AE1914" s="120"/>
      <c r="BB1914" s="109"/>
      <c r="BC1914" s="109"/>
      <c r="BE1914" s="109"/>
      <c r="BF1914" s="109"/>
      <c r="BH1914" s="109"/>
      <c r="BI1914" s="109"/>
      <c r="BK1914" s="109"/>
      <c r="BL1914" s="109"/>
      <c r="BN1914" s="109"/>
      <c r="BO1914" s="120"/>
      <c r="BR1914" s="120"/>
      <c r="BS1914" s="120"/>
      <c r="BT1914" s="120"/>
      <c r="BU1914" s="120"/>
      <c r="BW1914" s="116"/>
      <c r="BX1914" s="116"/>
    </row>
    <row r="1915" spans="1:76" s="108" customFormat="1" x14ac:dyDescent="0.2">
      <c r="A1915" s="108" t="s">
        <v>2429</v>
      </c>
      <c r="B1915" s="108" t="s">
        <v>252</v>
      </c>
      <c r="C1915" s="108" t="s">
        <v>5379</v>
      </c>
      <c r="D1915" s="123">
        <v>37344</v>
      </c>
      <c r="E1915" s="109" t="s">
        <v>4503</v>
      </c>
      <c r="F1915" s="120"/>
      <c r="G1915" s="120"/>
      <c r="J1915" s="120"/>
      <c r="M1915" s="120"/>
      <c r="P1915" s="120"/>
      <c r="S1915" s="120"/>
      <c r="V1915" s="120"/>
      <c r="Y1915" s="120"/>
      <c r="AB1915" s="120"/>
      <c r="AE1915" s="120"/>
    </row>
    <row r="1916" spans="1:76" s="108" customFormat="1" x14ac:dyDescent="0.2">
      <c r="A1916" s="108" t="s">
        <v>487</v>
      </c>
      <c r="B1916" s="108" t="s">
        <v>93</v>
      </c>
      <c r="C1916" s="108" t="s">
        <v>4045</v>
      </c>
      <c r="D1916" s="123">
        <v>36320</v>
      </c>
      <c r="E1916" s="109" t="s">
        <v>172</v>
      </c>
      <c r="F1916" s="120"/>
      <c r="G1916" s="120" t="s">
        <v>4925</v>
      </c>
      <c r="J1916" s="120"/>
      <c r="M1916" s="120"/>
      <c r="P1916" s="120"/>
      <c r="S1916" s="120"/>
      <c r="V1916" s="120"/>
      <c r="Y1916" s="120"/>
      <c r="AB1916" s="120"/>
      <c r="AE1916" s="120"/>
    </row>
    <row r="1917" spans="1:76" s="108" customFormat="1" x14ac:dyDescent="0.2">
      <c r="A1917" t="s">
        <v>284</v>
      </c>
      <c r="B1917" t="s">
        <v>170</v>
      </c>
      <c r="C1917" s="108" t="s">
        <v>1923</v>
      </c>
      <c r="D1917" s="123">
        <v>35971</v>
      </c>
      <c r="E1917" s="116" t="s">
        <v>198</v>
      </c>
      <c r="F1917" s="120" t="s">
        <v>990</v>
      </c>
      <c r="G1917" s="120" t="s">
        <v>273</v>
      </c>
      <c r="H1917" s="108" t="s">
        <v>313</v>
      </c>
      <c r="I1917" s="108" t="s">
        <v>396</v>
      </c>
      <c r="J1917" s="120" t="s">
        <v>774</v>
      </c>
      <c r="K1917" s="108" t="s">
        <v>315</v>
      </c>
      <c r="L1917" s="108" t="s">
        <v>396</v>
      </c>
      <c r="M1917" s="120" t="s">
        <v>273</v>
      </c>
      <c r="N1917" s="108" t="s">
        <v>315</v>
      </c>
      <c r="O1917" s="108" t="s">
        <v>396</v>
      </c>
      <c r="P1917" s="120" t="s">
        <v>266</v>
      </c>
      <c r="Q1917" s="108" t="s">
        <v>315</v>
      </c>
      <c r="R1917" s="108" t="s">
        <v>396</v>
      </c>
      <c r="S1917" s="120" t="s">
        <v>273</v>
      </c>
      <c r="T1917" s="108" t="s">
        <v>315</v>
      </c>
      <c r="U1917" s="108" t="s">
        <v>396</v>
      </c>
      <c r="V1917" s="120" t="s">
        <v>269</v>
      </c>
      <c r="Y1917" s="120"/>
      <c r="AB1917" s="120"/>
      <c r="AE1917" s="120"/>
      <c r="BB1917" s="109"/>
      <c r="BC1917" s="109"/>
      <c r="BE1917" s="109"/>
      <c r="BF1917" s="109"/>
      <c r="BH1917" s="109"/>
      <c r="BI1917" s="109"/>
      <c r="BK1917" s="109"/>
      <c r="BL1917" s="109"/>
      <c r="BN1917" s="109"/>
      <c r="BO1917" s="120"/>
      <c r="BR1917" s="120"/>
      <c r="BS1917" s="120"/>
      <c r="BT1917" s="120"/>
      <c r="BU1917" s="120"/>
      <c r="BW1917" s="116"/>
      <c r="BX1917" s="116"/>
    </row>
    <row r="1918" spans="1:76" s="108" customFormat="1" x14ac:dyDescent="0.2">
      <c r="A1918" s="108" t="s">
        <v>329</v>
      </c>
      <c r="B1918" s="108" t="s">
        <v>118</v>
      </c>
      <c r="C1918" s="108" t="s">
        <v>4205</v>
      </c>
      <c r="D1918" s="123">
        <v>36502</v>
      </c>
      <c r="E1918" s="109" t="s">
        <v>477</v>
      </c>
      <c r="F1918" s="120"/>
      <c r="G1918" s="120" t="s">
        <v>273</v>
      </c>
      <c r="H1918" s="108" t="s">
        <v>329</v>
      </c>
      <c r="I1918" s="108" t="s">
        <v>195</v>
      </c>
      <c r="J1918" s="120" t="s">
        <v>266</v>
      </c>
      <c r="M1918" s="120"/>
      <c r="P1918" s="120"/>
      <c r="S1918" s="120"/>
      <c r="V1918" s="120"/>
      <c r="Y1918" s="120"/>
      <c r="AB1918" s="120"/>
      <c r="AE1918" s="120"/>
    </row>
    <row r="1919" spans="1:76" s="108" customFormat="1" x14ac:dyDescent="0.2">
      <c r="A1919" s="120" t="s">
        <v>445</v>
      </c>
      <c r="B1919" s="120" t="s">
        <v>185</v>
      </c>
      <c r="C1919" s="108" t="s">
        <v>3227</v>
      </c>
      <c r="D1919" s="123">
        <v>36201</v>
      </c>
      <c r="E1919" s="109" t="s">
        <v>698</v>
      </c>
      <c r="F1919" s="109" t="s">
        <v>115</v>
      </c>
      <c r="G1919" s="120"/>
      <c r="H1919" s="108" t="s">
        <v>445</v>
      </c>
      <c r="I1919" s="116" t="s">
        <v>185</v>
      </c>
      <c r="J1919" s="120"/>
      <c r="K1919" s="108" t="s">
        <v>445</v>
      </c>
      <c r="L1919" s="116" t="s">
        <v>185</v>
      </c>
      <c r="M1919" s="120"/>
      <c r="O1919" s="116"/>
      <c r="P1919" s="120"/>
      <c r="R1919" s="116"/>
      <c r="S1919" s="120"/>
      <c r="U1919" s="116"/>
      <c r="V1919" s="120"/>
      <c r="X1919" s="116"/>
      <c r="Y1919" s="120"/>
      <c r="AA1919" s="116"/>
      <c r="AB1919" s="120"/>
      <c r="AD1919" s="116"/>
      <c r="AE1919" s="120"/>
      <c r="AG1919" s="116"/>
      <c r="AH1919" s="120"/>
      <c r="AJ1919" s="116"/>
      <c r="AK1919" s="120"/>
      <c r="AM1919" s="116"/>
      <c r="AN1919" s="120"/>
    </row>
    <row r="1920" spans="1:76" s="108" customFormat="1" x14ac:dyDescent="0.2">
      <c r="A1920" s="108" t="s">
        <v>332</v>
      </c>
      <c r="B1920" s="108" t="s">
        <v>583</v>
      </c>
      <c r="C1920" s="108" t="s">
        <v>3312</v>
      </c>
      <c r="D1920" s="123">
        <v>35843</v>
      </c>
      <c r="E1920" s="116" t="s">
        <v>1257</v>
      </c>
      <c r="F1920" s="116" t="s">
        <v>5380</v>
      </c>
      <c r="G1920" s="120" t="s">
        <v>375</v>
      </c>
      <c r="H1920" s="108" t="s">
        <v>340</v>
      </c>
      <c r="I1920" s="108" t="s">
        <v>215</v>
      </c>
      <c r="J1920" s="120" t="s">
        <v>341</v>
      </c>
      <c r="K1920" s="108" t="s">
        <v>345</v>
      </c>
      <c r="L1920" s="108" t="s">
        <v>432</v>
      </c>
      <c r="M1920" s="120" t="s">
        <v>1683</v>
      </c>
      <c r="N1920" s="108" t="s">
        <v>345</v>
      </c>
      <c r="O1920" s="108" t="s">
        <v>432</v>
      </c>
      <c r="P1920" s="120" t="s">
        <v>819</v>
      </c>
      <c r="Q1920" s="108" t="s">
        <v>419</v>
      </c>
      <c r="R1920" s="108" t="s">
        <v>432</v>
      </c>
      <c r="S1920" s="120" t="s">
        <v>945</v>
      </c>
      <c r="T1920" s="108" t="s">
        <v>419</v>
      </c>
      <c r="U1920" s="108" t="s">
        <v>432</v>
      </c>
      <c r="V1920" s="120" t="s">
        <v>4952</v>
      </c>
      <c r="W1920" s="108" t="s">
        <v>419</v>
      </c>
      <c r="X1920" s="108" t="s">
        <v>432</v>
      </c>
      <c r="Y1920" s="120" t="s">
        <v>945</v>
      </c>
      <c r="AB1920" s="120"/>
      <c r="AE1920" s="120"/>
    </row>
    <row r="1921" spans="1:76" s="108" customFormat="1" x14ac:dyDescent="0.2">
      <c r="A1921" t="s">
        <v>329</v>
      </c>
      <c r="B1921" t="s">
        <v>207</v>
      </c>
      <c r="C1921" s="108" t="s">
        <v>1926</v>
      </c>
      <c r="D1921" s="123">
        <v>36180</v>
      </c>
      <c r="E1921" s="109" t="s">
        <v>268</v>
      </c>
      <c r="F1921" s="109" t="s">
        <v>98</v>
      </c>
      <c r="G1921" s="120" t="s">
        <v>266</v>
      </c>
      <c r="H1921" s="108" t="s">
        <v>2736</v>
      </c>
      <c r="I1921" s="116" t="s">
        <v>93</v>
      </c>
      <c r="J1921" s="120" t="s">
        <v>5381</v>
      </c>
      <c r="K1921" s="108" t="s">
        <v>329</v>
      </c>
      <c r="L1921" s="116" t="s">
        <v>93</v>
      </c>
      <c r="M1921" s="120" t="s">
        <v>754</v>
      </c>
      <c r="O1921" s="116"/>
      <c r="P1921" s="120"/>
      <c r="R1921" s="116"/>
      <c r="S1921" s="120"/>
      <c r="U1921" s="116"/>
      <c r="V1921" s="120"/>
      <c r="X1921" s="116"/>
      <c r="Y1921" s="120"/>
      <c r="AA1921" s="116"/>
      <c r="AB1921" s="120"/>
      <c r="AD1921" s="116"/>
      <c r="AE1921" s="120"/>
      <c r="AG1921" s="116"/>
      <c r="AH1921" s="120"/>
      <c r="AJ1921" s="116"/>
      <c r="AK1921" s="120"/>
      <c r="AM1921" s="116"/>
      <c r="AN1921" s="120"/>
    </row>
    <row r="1922" spans="1:76" s="108" customFormat="1" x14ac:dyDescent="0.2">
      <c r="C1922" s="108" t="s">
        <v>801</v>
      </c>
      <c r="D1922" s="123">
        <v>35148</v>
      </c>
      <c r="E1922" s="116" t="s">
        <v>362</v>
      </c>
      <c r="F1922" s="120" t="s">
        <v>548</v>
      </c>
      <c r="G1922" s="120"/>
      <c r="H1922" s="108" t="s">
        <v>345</v>
      </c>
      <c r="I1922" s="108" t="s">
        <v>81</v>
      </c>
      <c r="J1922" s="120" t="s">
        <v>803</v>
      </c>
      <c r="K1922" s="108" t="s">
        <v>345</v>
      </c>
      <c r="L1922" s="108" t="s">
        <v>81</v>
      </c>
      <c r="M1922" s="120" t="s">
        <v>804</v>
      </c>
      <c r="N1922" s="108" t="s">
        <v>370</v>
      </c>
      <c r="O1922" s="108" t="s">
        <v>95</v>
      </c>
      <c r="P1922" s="120" t="s">
        <v>358</v>
      </c>
      <c r="Q1922" s="108" t="s">
        <v>345</v>
      </c>
      <c r="R1922" s="108" t="s">
        <v>242</v>
      </c>
      <c r="S1922" s="120" t="s">
        <v>333</v>
      </c>
      <c r="T1922" s="108" t="s">
        <v>5377</v>
      </c>
      <c r="U1922" s="108" t="s">
        <v>242</v>
      </c>
      <c r="V1922" s="120" t="s">
        <v>5382</v>
      </c>
      <c r="W1922" s="108" t="s">
        <v>332</v>
      </c>
      <c r="X1922" s="108" t="s">
        <v>242</v>
      </c>
      <c r="Y1922" s="120" t="s">
        <v>364</v>
      </c>
      <c r="AB1922" s="120"/>
      <c r="AE1922" s="120"/>
    </row>
    <row r="1923" spans="1:76" s="108" customFormat="1" x14ac:dyDescent="0.2">
      <c r="A1923" s="108" t="s">
        <v>103</v>
      </c>
      <c r="B1923" s="108" t="s">
        <v>432</v>
      </c>
      <c r="C1923" s="108" t="s">
        <v>1865</v>
      </c>
      <c r="D1923" s="123">
        <v>36172</v>
      </c>
      <c r="E1923" s="109" t="s">
        <v>191</v>
      </c>
      <c r="F1923" s="120" t="s">
        <v>191</v>
      </c>
      <c r="G1923" s="120" t="s">
        <v>1864</v>
      </c>
      <c r="H1923" s="108" t="s">
        <v>103</v>
      </c>
      <c r="I1923" s="108" t="s">
        <v>432</v>
      </c>
      <c r="J1923" s="120" t="s">
        <v>5383</v>
      </c>
      <c r="K1923" s="108" t="s">
        <v>103</v>
      </c>
      <c r="L1923" s="108" t="s">
        <v>432</v>
      </c>
      <c r="M1923" s="120" t="s">
        <v>1464</v>
      </c>
      <c r="N1923" s="108" t="s">
        <v>94</v>
      </c>
      <c r="O1923" s="108" t="s">
        <v>432</v>
      </c>
      <c r="P1923" s="120" t="s">
        <v>1867</v>
      </c>
      <c r="S1923" s="120"/>
      <c r="V1923" s="120"/>
      <c r="Y1923" s="120"/>
      <c r="AB1923" s="120"/>
      <c r="AE1923" s="120"/>
    </row>
    <row r="1924" spans="1:76" s="108" customFormat="1" x14ac:dyDescent="0.2">
      <c r="A1924" t="s">
        <v>386</v>
      </c>
      <c r="B1924" t="s">
        <v>140</v>
      </c>
      <c r="C1924" s="108" t="s">
        <v>1709</v>
      </c>
      <c r="D1924" s="123">
        <v>34715</v>
      </c>
      <c r="E1924" s="116" t="s">
        <v>1710</v>
      </c>
      <c r="F1924" s="120" t="s">
        <v>5384</v>
      </c>
      <c r="G1924" s="120" t="s">
        <v>393</v>
      </c>
      <c r="H1924" s="108" t="s">
        <v>397</v>
      </c>
      <c r="I1924" s="108" t="s">
        <v>252</v>
      </c>
      <c r="J1924" s="120" t="s">
        <v>398</v>
      </c>
      <c r="M1924" s="120"/>
      <c r="N1924" s="108" t="s">
        <v>386</v>
      </c>
      <c r="O1924" s="108" t="s">
        <v>140</v>
      </c>
      <c r="P1924" s="120" t="s">
        <v>141</v>
      </c>
      <c r="Q1924" s="108" t="s">
        <v>386</v>
      </c>
      <c r="R1924" s="108" t="s">
        <v>140</v>
      </c>
      <c r="S1924" s="120" t="s">
        <v>393</v>
      </c>
      <c r="T1924" s="108" t="s">
        <v>386</v>
      </c>
      <c r="U1924" s="108" t="s">
        <v>140</v>
      </c>
      <c r="V1924" s="120" t="s">
        <v>167</v>
      </c>
      <c r="W1924" s="108" t="s">
        <v>386</v>
      </c>
      <c r="X1924" s="108" t="s">
        <v>140</v>
      </c>
      <c r="Y1924" s="120" t="s">
        <v>167</v>
      </c>
      <c r="Z1924" s="108" t="s">
        <v>386</v>
      </c>
      <c r="AA1924" s="108" t="s">
        <v>140</v>
      </c>
      <c r="AB1924" s="120" t="s">
        <v>167</v>
      </c>
      <c r="AC1924" s="108" t="s">
        <v>386</v>
      </c>
      <c r="AD1924" s="108" t="s">
        <v>140</v>
      </c>
      <c r="AE1924" s="120" t="s">
        <v>393</v>
      </c>
    </row>
    <row r="1925" spans="1:76" s="108" customFormat="1" x14ac:dyDescent="0.2">
      <c r="A1925" s="108" t="s">
        <v>103</v>
      </c>
      <c r="B1925" s="108" t="s">
        <v>583</v>
      </c>
      <c r="C1925" s="108" t="s">
        <v>1174</v>
      </c>
      <c r="D1925" s="123">
        <v>36421</v>
      </c>
      <c r="E1925" s="109" t="s">
        <v>89</v>
      </c>
      <c r="F1925" s="120" t="s">
        <v>416</v>
      </c>
      <c r="G1925" s="120" t="s">
        <v>1173</v>
      </c>
      <c r="H1925" s="108" t="s">
        <v>103</v>
      </c>
      <c r="I1925" s="108" t="s">
        <v>583</v>
      </c>
      <c r="J1925" s="120" t="s">
        <v>5222</v>
      </c>
      <c r="K1925" s="108" t="s">
        <v>103</v>
      </c>
      <c r="L1925" s="108" t="s">
        <v>583</v>
      </c>
      <c r="M1925" s="120" t="s">
        <v>1176</v>
      </c>
      <c r="N1925" s="108" t="s">
        <v>103</v>
      </c>
      <c r="O1925" s="108" t="s">
        <v>583</v>
      </c>
      <c r="P1925" s="120" t="s">
        <v>1177</v>
      </c>
      <c r="S1925" s="120"/>
      <c r="V1925" s="120"/>
      <c r="Y1925" s="120"/>
      <c r="AB1925" s="120"/>
      <c r="AE1925" s="120"/>
    </row>
    <row r="1926" spans="1:76" s="108" customFormat="1" x14ac:dyDescent="0.2">
      <c r="C1926" s="108" t="s">
        <v>427</v>
      </c>
      <c r="D1926" s="123">
        <v>35507</v>
      </c>
      <c r="E1926" s="109" t="s">
        <v>362</v>
      </c>
      <c r="F1926" s="109" t="s">
        <v>361</v>
      </c>
      <c r="G1926" s="120"/>
      <c r="H1926" s="108" t="s">
        <v>409</v>
      </c>
      <c r="I1926" s="109" t="s">
        <v>432</v>
      </c>
      <c r="J1926" s="109" t="s">
        <v>412</v>
      </c>
      <c r="K1926" s="108" t="s">
        <v>384</v>
      </c>
      <c r="L1926" s="109" t="s">
        <v>306</v>
      </c>
      <c r="M1926" s="109" t="s">
        <v>406</v>
      </c>
      <c r="N1926" s="108" t="s">
        <v>409</v>
      </c>
      <c r="O1926" s="109" t="s">
        <v>306</v>
      </c>
      <c r="P1926" s="109" t="s">
        <v>408</v>
      </c>
      <c r="Q1926" s="108" t="s">
        <v>409</v>
      </c>
      <c r="R1926" s="109" t="s">
        <v>432</v>
      </c>
      <c r="S1926" s="109" t="s">
        <v>629</v>
      </c>
      <c r="T1926" s="108" t="s">
        <v>409</v>
      </c>
      <c r="U1926" s="109" t="s">
        <v>432</v>
      </c>
      <c r="V1926" s="109" t="s">
        <v>406</v>
      </c>
      <c r="W1926" s="108" t="s">
        <v>409</v>
      </c>
      <c r="X1926" s="109" t="s">
        <v>432</v>
      </c>
      <c r="Y1926" s="109" t="s">
        <v>398</v>
      </c>
      <c r="Z1926" s="108" t="s">
        <v>409</v>
      </c>
      <c r="AA1926" s="109" t="s">
        <v>432</v>
      </c>
      <c r="AB1926" s="109" t="s">
        <v>433</v>
      </c>
      <c r="AD1926" s="109"/>
      <c r="AE1926" s="109"/>
      <c r="AG1926" s="109"/>
      <c r="AH1926" s="109"/>
      <c r="AJ1926" s="109"/>
      <c r="AK1926" s="109"/>
      <c r="AM1926" s="109"/>
      <c r="AN1926" s="109"/>
      <c r="AP1926" s="109"/>
      <c r="AQ1926" s="109"/>
      <c r="AS1926" s="109"/>
      <c r="AT1926" s="109"/>
      <c r="AV1926" s="109"/>
      <c r="AW1926" s="109"/>
      <c r="AY1926" s="109"/>
      <c r="AZ1926" s="109"/>
    </row>
    <row r="1927" spans="1:76" s="108" customFormat="1" x14ac:dyDescent="0.2">
      <c r="A1927" s="120" t="s">
        <v>168</v>
      </c>
      <c r="B1927" s="120" t="s">
        <v>556</v>
      </c>
      <c r="C1927" s="108" t="s">
        <v>3267</v>
      </c>
      <c r="D1927" s="123">
        <v>36607</v>
      </c>
      <c r="E1927" s="109" t="s">
        <v>477</v>
      </c>
      <c r="F1927" s="120" t="s">
        <v>441</v>
      </c>
      <c r="G1927" s="120" t="s">
        <v>183</v>
      </c>
      <c r="H1927" s="108" t="s">
        <v>168</v>
      </c>
      <c r="I1927" s="108" t="s">
        <v>556</v>
      </c>
      <c r="J1927" s="120" t="s">
        <v>193</v>
      </c>
      <c r="M1927" s="120"/>
      <c r="P1927" s="120"/>
      <c r="S1927" s="120"/>
      <c r="V1927" s="120"/>
      <c r="Y1927" s="120"/>
      <c r="AB1927" s="120"/>
      <c r="AE1927" s="120"/>
    </row>
    <row r="1928" spans="1:76" s="108" customFormat="1" x14ac:dyDescent="0.2">
      <c r="A1928" s="108" t="s">
        <v>397</v>
      </c>
      <c r="B1928" s="108" t="s">
        <v>118</v>
      </c>
      <c r="C1928" s="108" t="s">
        <v>5385</v>
      </c>
      <c r="D1928" s="123">
        <v>36647</v>
      </c>
      <c r="E1928" s="109" t="s">
        <v>477</v>
      </c>
      <c r="F1928" s="120"/>
      <c r="G1928" s="120" t="s">
        <v>398</v>
      </c>
      <c r="J1928" s="120"/>
      <c r="M1928" s="120"/>
      <c r="P1928" s="120"/>
      <c r="S1928" s="120"/>
      <c r="V1928" s="120"/>
      <c r="Y1928" s="120"/>
      <c r="AB1928" s="120"/>
      <c r="AE1928" s="120"/>
    </row>
    <row r="1929" spans="1:76" s="108" customFormat="1" x14ac:dyDescent="0.2">
      <c r="A1929" s="108" t="s">
        <v>686</v>
      </c>
      <c r="B1929" s="108" t="s">
        <v>434</v>
      </c>
      <c r="C1929" s="108" t="s">
        <v>687</v>
      </c>
      <c r="D1929" s="123">
        <v>36800</v>
      </c>
      <c r="E1929" s="109" t="s">
        <v>719</v>
      </c>
      <c r="F1929" s="109" t="s">
        <v>719</v>
      </c>
      <c r="G1929" s="120" t="s">
        <v>141</v>
      </c>
      <c r="H1929" s="108" t="s">
        <v>686</v>
      </c>
      <c r="I1929" s="108" t="s">
        <v>434</v>
      </c>
      <c r="J1929" s="120"/>
      <c r="M1929" s="120"/>
      <c r="P1929" s="120"/>
      <c r="S1929" s="120"/>
      <c r="V1929" s="120"/>
      <c r="Y1929" s="120"/>
      <c r="AB1929" s="120"/>
      <c r="AE1929" s="120"/>
    </row>
    <row r="1930" spans="1:76" s="108" customFormat="1" x14ac:dyDescent="0.2">
      <c r="A1930" s="108" t="s">
        <v>147</v>
      </c>
      <c r="B1930" s="108" t="s">
        <v>185</v>
      </c>
      <c r="C1930" s="108" t="s">
        <v>881</v>
      </c>
      <c r="D1930" s="123">
        <v>37058</v>
      </c>
      <c r="E1930" s="109" t="s">
        <v>236</v>
      </c>
      <c r="F1930" s="109" t="s">
        <v>268</v>
      </c>
      <c r="G1930" s="120"/>
      <c r="H1930" s="108" t="s">
        <v>147</v>
      </c>
      <c r="I1930" s="116" t="s">
        <v>185</v>
      </c>
      <c r="J1930" s="120"/>
      <c r="K1930" s="108" t="s">
        <v>147</v>
      </c>
      <c r="L1930" s="116" t="s">
        <v>185</v>
      </c>
      <c r="M1930" s="120"/>
      <c r="O1930" s="116"/>
      <c r="P1930" s="120"/>
      <c r="R1930" s="116"/>
      <c r="S1930" s="120"/>
      <c r="U1930" s="116"/>
      <c r="V1930" s="120"/>
      <c r="X1930" s="116"/>
      <c r="Y1930" s="120"/>
      <c r="AA1930" s="116"/>
      <c r="AB1930" s="120"/>
      <c r="AD1930" s="116"/>
      <c r="AE1930" s="120"/>
      <c r="AG1930" s="116"/>
      <c r="AH1930" s="120"/>
      <c r="AJ1930" s="116"/>
      <c r="AK1930" s="120"/>
      <c r="AM1930" s="116"/>
      <c r="AN1930" s="120"/>
    </row>
    <row r="1931" spans="1:76" s="108" customFormat="1" x14ac:dyDescent="0.2">
      <c r="A1931" s="108" t="s">
        <v>402</v>
      </c>
      <c r="B1931" s="108" t="s">
        <v>252</v>
      </c>
      <c r="C1931" s="108" t="s">
        <v>1704</v>
      </c>
      <c r="D1931" s="123">
        <v>37861</v>
      </c>
      <c r="E1931" s="109" t="s">
        <v>5386</v>
      </c>
      <c r="F1931" s="120" t="s">
        <v>5387</v>
      </c>
      <c r="G1931" s="120" t="s">
        <v>141</v>
      </c>
      <c r="H1931" s="108" t="s">
        <v>386</v>
      </c>
      <c r="I1931" s="108" t="s">
        <v>252</v>
      </c>
      <c r="J1931" s="120" t="s">
        <v>393</v>
      </c>
      <c r="M1931" s="120"/>
      <c r="P1931" s="120"/>
      <c r="S1931" s="120"/>
      <c r="V1931" s="120"/>
      <c r="Y1931" s="120"/>
      <c r="AB1931" s="120"/>
      <c r="AE1931" s="120"/>
    </row>
    <row r="1932" spans="1:76" s="108" customFormat="1" x14ac:dyDescent="0.2">
      <c r="C1932" s="108" t="s">
        <v>5388</v>
      </c>
      <c r="D1932" s="123">
        <v>35315</v>
      </c>
      <c r="E1932" s="116" t="s">
        <v>198</v>
      </c>
      <c r="F1932" s="120" t="s">
        <v>2603</v>
      </c>
      <c r="G1932" s="120"/>
      <c r="J1932" s="120"/>
      <c r="K1932" s="108" t="s">
        <v>168</v>
      </c>
      <c r="L1932" s="108" t="s">
        <v>128</v>
      </c>
      <c r="M1932" s="120" t="s">
        <v>183</v>
      </c>
      <c r="N1932" s="108" t="s">
        <v>168</v>
      </c>
      <c r="O1932" s="108" t="s">
        <v>128</v>
      </c>
      <c r="P1932" s="120" t="s">
        <v>183</v>
      </c>
      <c r="Q1932" s="108" t="s">
        <v>168</v>
      </c>
      <c r="R1932" s="108" t="s">
        <v>128</v>
      </c>
      <c r="S1932" s="120" t="s">
        <v>193</v>
      </c>
      <c r="V1932" s="120"/>
      <c r="Y1932" s="120"/>
      <c r="AB1932" s="120"/>
      <c r="AE1932" s="120"/>
    </row>
    <row r="1933" spans="1:76" s="108" customFormat="1" x14ac:dyDescent="0.2">
      <c r="C1933" s="108" t="s">
        <v>590</v>
      </c>
      <c r="D1933" s="123">
        <v>35053</v>
      </c>
      <c r="E1933" s="116" t="s">
        <v>137</v>
      </c>
      <c r="F1933" s="120" t="s">
        <v>136</v>
      </c>
      <c r="G1933" s="120"/>
      <c r="J1933" s="120"/>
      <c r="K1933" s="108" t="s">
        <v>284</v>
      </c>
      <c r="L1933" s="108" t="s">
        <v>261</v>
      </c>
      <c r="M1933" s="120" t="s">
        <v>592</v>
      </c>
      <c r="N1933" s="108" t="s">
        <v>284</v>
      </c>
      <c r="O1933" s="108" t="s">
        <v>261</v>
      </c>
      <c r="P1933" s="120" t="s">
        <v>593</v>
      </c>
      <c r="Q1933" s="108" t="s">
        <v>284</v>
      </c>
      <c r="R1933" s="108" t="s">
        <v>261</v>
      </c>
      <c r="S1933" s="120" t="s">
        <v>594</v>
      </c>
      <c r="T1933" s="108" t="s">
        <v>305</v>
      </c>
      <c r="U1933" s="108" t="s">
        <v>261</v>
      </c>
      <c r="V1933" s="120" t="s">
        <v>745</v>
      </c>
      <c r="W1933" s="108" t="s">
        <v>597</v>
      </c>
      <c r="X1933" s="108" t="s">
        <v>261</v>
      </c>
      <c r="Y1933" s="120" t="s">
        <v>598</v>
      </c>
      <c r="AB1933" s="120"/>
      <c r="AE1933" s="120"/>
    </row>
    <row r="1934" spans="1:76" s="108" customFormat="1" x14ac:dyDescent="0.2">
      <c r="A1934" s="108" t="s">
        <v>194</v>
      </c>
      <c r="B1934" s="108" t="s">
        <v>105</v>
      </c>
      <c r="C1934" s="108" t="s">
        <v>1216</v>
      </c>
      <c r="D1934" s="123">
        <v>34740</v>
      </c>
      <c r="E1934" s="116" t="s">
        <v>884</v>
      </c>
      <c r="F1934" s="120" t="s">
        <v>621</v>
      </c>
      <c r="G1934" s="120" t="s">
        <v>228</v>
      </c>
      <c r="H1934" s="108" t="s">
        <v>238</v>
      </c>
      <c r="I1934" s="108" t="s">
        <v>105</v>
      </c>
      <c r="J1934" s="120" t="s">
        <v>241</v>
      </c>
      <c r="K1934" s="108" t="s">
        <v>226</v>
      </c>
      <c r="L1934" s="108" t="s">
        <v>81</v>
      </c>
      <c r="M1934" s="120" t="s">
        <v>266</v>
      </c>
      <c r="N1934" s="108" t="s">
        <v>226</v>
      </c>
      <c r="O1934" s="108" t="s">
        <v>105</v>
      </c>
      <c r="P1934" s="120" t="s">
        <v>203</v>
      </c>
      <c r="Q1934" s="108" t="s">
        <v>238</v>
      </c>
      <c r="R1934" s="108" t="s">
        <v>454</v>
      </c>
      <c r="S1934" s="120" t="s">
        <v>241</v>
      </c>
      <c r="T1934" s="108" t="s">
        <v>194</v>
      </c>
      <c r="U1934" s="108" t="s">
        <v>123</v>
      </c>
      <c r="V1934" s="120" t="s">
        <v>273</v>
      </c>
      <c r="W1934" s="108" t="s">
        <v>194</v>
      </c>
      <c r="X1934" s="108" t="s">
        <v>123</v>
      </c>
      <c r="Y1934" s="120" t="s">
        <v>273</v>
      </c>
      <c r="Z1934" s="108" t="s">
        <v>905</v>
      </c>
      <c r="AA1934" s="108" t="s">
        <v>123</v>
      </c>
      <c r="AB1934" s="120" t="s">
        <v>587</v>
      </c>
      <c r="AC1934" s="108" t="s">
        <v>238</v>
      </c>
      <c r="AD1934" s="108" t="s">
        <v>123</v>
      </c>
      <c r="AE1934" s="120" t="s">
        <v>241</v>
      </c>
      <c r="BB1934" s="116"/>
      <c r="BC1934" s="120"/>
      <c r="BE1934" s="116"/>
      <c r="BF1934" s="120"/>
      <c r="BH1934" s="116"/>
      <c r="BI1934" s="120"/>
      <c r="BK1934" s="116"/>
      <c r="BL1934" s="120"/>
      <c r="BN1934" s="116"/>
      <c r="BO1934" s="120"/>
      <c r="BR1934" s="120"/>
      <c r="BS1934" s="116"/>
      <c r="BT1934" s="116"/>
      <c r="BU1934" s="116"/>
      <c r="BV1934" s="116"/>
      <c r="BW1934" s="116"/>
      <c r="BX1934" s="116"/>
    </row>
    <row r="1935" spans="1:76" s="108" customFormat="1" x14ac:dyDescent="0.2">
      <c r="C1935" s="108" t="s">
        <v>3120</v>
      </c>
      <c r="D1935" s="123">
        <v>35991</v>
      </c>
      <c r="E1935" s="116" t="s">
        <v>677</v>
      </c>
      <c r="F1935" s="120" t="s">
        <v>448</v>
      </c>
      <c r="G1935" s="120"/>
      <c r="H1935" s="108" t="s">
        <v>639</v>
      </c>
      <c r="I1935" s="108" t="s">
        <v>105</v>
      </c>
      <c r="J1935" s="120"/>
      <c r="M1935" s="120"/>
      <c r="N1935" s="108" t="s">
        <v>982</v>
      </c>
      <c r="O1935" s="108" t="s">
        <v>105</v>
      </c>
      <c r="P1935" s="120" t="s">
        <v>2443</v>
      </c>
      <c r="Q1935" s="108" t="s">
        <v>639</v>
      </c>
      <c r="R1935" s="108" t="s">
        <v>105</v>
      </c>
      <c r="S1935" s="120"/>
      <c r="V1935" s="120"/>
      <c r="Y1935" s="120"/>
      <c r="AB1935" s="120"/>
      <c r="AE1935" s="120"/>
    </row>
    <row r="1936" spans="1:76" s="108" customFormat="1" x14ac:dyDescent="0.2">
      <c r="A1936" s="108" t="s">
        <v>80</v>
      </c>
      <c r="B1936" s="108" t="s">
        <v>454</v>
      </c>
      <c r="C1936" s="108" t="s">
        <v>455</v>
      </c>
      <c r="D1936" s="123">
        <v>37213</v>
      </c>
      <c r="E1936" s="109" t="s">
        <v>1151</v>
      </c>
      <c r="F1936" s="109" t="s">
        <v>3010</v>
      </c>
      <c r="G1936" s="120"/>
      <c r="H1936" s="108" t="s">
        <v>80</v>
      </c>
      <c r="I1936" s="108" t="s">
        <v>454</v>
      </c>
      <c r="J1936" s="120"/>
      <c r="M1936" s="120"/>
      <c r="P1936" s="120"/>
      <c r="S1936" s="120"/>
      <c r="V1936" s="120"/>
      <c r="Y1936" s="120"/>
      <c r="AB1936" s="120"/>
      <c r="AE1936" s="120"/>
    </row>
    <row r="1937" spans="1:76" s="108" customFormat="1" x14ac:dyDescent="0.2">
      <c r="A1937" s="108" t="s">
        <v>298</v>
      </c>
      <c r="B1937" s="108" t="s">
        <v>454</v>
      </c>
      <c r="C1937" s="108" t="s">
        <v>1677</v>
      </c>
      <c r="D1937" s="123">
        <v>35962</v>
      </c>
      <c r="E1937" s="109" t="s">
        <v>198</v>
      </c>
      <c r="F1937" s="120" t="s">
        <v>441</v>
      </c>
      <c r="G1937" s="120" t="s">
        <v>273</v>
      </c>
      <c r="H1937" s="108" t="s">
        <v>298</v>
      </c>
      <c r="I1937" s="108" t="s">
        <v>454</v>
      </c>
      <c r="J1937" s="120" t="s">
        <v>224</v>
      </c>
      <c r="M1937" s="120"/>
      <c r="N1937" s="108" t="s">
        <v>315</v>
      </c>
      <c r="O1937" s="108" t="s">
        <v>192</v>
      </c>
      <c r="P1937" s="120" t="s">
        <v>241</v>
      </c>
      <c r="S1937" s="120"/>
      <c r="V1937" s="120"/>
      <c r="Y1937" s="120"/>
      <c r="AB1937" s="120"/>
      <c r="AE1937" s="120"/>
      <c r="BB1937" s="116"/>
      <c r="BC1937" s="120"/>
      <c r="BE1937" s="116"/>
      <c r="BF1937" s="120"/>
      <c r="BH1937" s="116"/>
      <c r="BI1937" s="120"/>
      <c r="BK1937" s="116"/>
      <c r="BL1937" s="120"/>
      <c r="BN1937" s="116"/>
      <c r="BO1937" s="120"/>
      <c r="BR1937" s="120"/>
      <c r="BS1937" s="116"/>
      <c r="BT1937" s="116"/>
      <c r="BU1937" s="116"/>
      <c r="BV1937" s="116"/>
      <c r="BW1937" s="116"/>
      <c r="BX1937" s="116"/>
    </row>
    <row r="1938" spans="1:76" s="108" customFormat="1" x14ac:dyDescent="0.2">
      <c r="C1938" s="108" t="s">
        <v>1208</v>
      </c>
      <c r="D1938" s="123">
        <v>35562</v>
      </c>
      <c r="E1938" s="109" t="s">
        <v>516</v>
      </c>
      <c r="F1938" s="109" t="s">
        <v>362</v>
      </c>
      <c r="G1938" s="120"/>
      <c r="H1938" s="108" t="s">
        <v>202</v>
      </c>
      <c r="I1938" s="109" t="s">
        <v>316</v>
      </c>
      <c r="J1938" s="109" t="s">
        <v>248</v>
      </c>
      <c r="K1938" s="108" t="s">
        <v>202</v>
      </c>
      <c r="L1938" s="109" t="s">
        <v>261</v>
      </c>
      <c r="M1938" s="109" t="s">
        <v>259</v>
      </c>
      <c r="N1938" s="108" t="s">
        <v>202</v>
      </c>
      <c r="O1938" s="109" t="s">
        <v>261</v>
      </c>
      <c r="P1938" s="109" t="s">
        <v>594</v>
      </c>
      <c r="Q1938" s="108" t="s">
        <v>226</v>
      </c>
      <c r="R1938" s="109" t="s">
        <v>195</v>
      </c>
      <c r="S1938" s="109" t="s">
        <v>201</v>
      </c>
      <c r="T1938" s="108" t="s">
        <v>226</v>
      </c>
      <c r="U1938" s="109" t="s">
        <v>195</v>
      </c>
      <c r="V1938" s="109" t="s">
        <v>234</v>
      </c>
      <c r="W1938" s="108" t="s">
        <v>226</v>
      </c>
      <c r="X1938" s="109" t="s">
        <v>195</v>
      </c>
      <c r="Y1938" s="109" t="s">
        <v>248</v>
      </c>
      <c r="Z1938" s="108" t="s">
        <v>905</v>
      </c>
      <c r="AA1938" s="109" t="s">
        <v>195</v>
      </c>
      <c r="AB1938" s="109" t="s">
        <v>241</v>
      </c>
      <c r="AD1938" s="109"/>
      <c r="AE1938" s="109"/>
      <c r="AG1938" s="109"/>
      <c r="AH1938" s="109"/>
      <c r="AJ1938" s="109"/>
      <c r="AK1938" s="109"/>
      <c r="AM1938" s="109"/>
      <c r="AN1938" s="109"/>
      <c r="AP1938" s="109"/>
      <c r="AQ1938" s="109"/>
      <c r="AS1938" s="109"/>
      <c r="AT1938" s="109"/>
      <c r="AV1938" s="109"/>
      <c r="AW1938" s="109"/>
      <c r="AY1938" s="109"/>
      <c r="AZ1938" s="109"/>
      <c r="BB1938" s="116"/>
      <c r="BC1938" s="120"/>
      <c r="BE1938" s="116"/>
      <c r="BF1938" s="120"/>
      <c r="BH1938" s="116"/>
      <c r="BI1938" s="120"/>
      <c r="BK1938" s="116"/>
      <c r="BL1938" s="120"/>
      <c r="BN1938" s="116"/>
      <c r="BO1938" s="120"/>
      <c r="BR1938" s="120"/>
      <c r="BS1938" s="116"/>
      <c r="BT1938" s="116"/>
      <c r="BU1938" s="116"/>
      <c r="BV1938" s="116"/>
      <c r="BW1938" s="116"/>
      <c r="BX1938" s="116"/>
    </row>
    <row r="1939" spans="1:76" s="108" customFormat="1" x14ac:dyDescent="0.2">
      <c r="A1939" t="s">
        <v>397</v>
      </c>
      <c r="B1939" t="s">
        <v>434</v>
      </c>
      <c r="C1939" s="108" t="s">
        <v>2204</v>
      </c>
      <c r="D1939" s="123">
        <v>34408</v>
      </c>
      <c r="E1939" s="116" t="s">
        <v>391</v>
      </c>
      <c r="F1939" s="120" t="s">
        <v>607</v>
      </c>
      <c r="G1939" s="120" t="s">
        <v>398</v>
      </c>
      <c r="H1939" s="108" t="s">
        <v>402</v>
      </c>
      <c r="I1939" s="108" t="s">
        <v>434</v>
      </c>
      <c r="J1939" s="120" t="s">
        <v>141</v>
      </c>
      <c r="K1939" s="108" t="s">
        <v>386</v>
      </c>
      <c r="L1939" s="108" t="s">
        <v>227</v>
      </c>
      <c r="M1939" s="120" t="s">
        <v>167</v>
      </c>
      <c r="N1939" s="108" t="s">
        <v>386</v>
      </c>
      <c r="O1939" s="108" t="s">
        <v>227</v>
      </c>
      <c r="P1939" s="120" t="s">
        <v>164</v>
      </c>
      <c r="Q1939" s="108" t="s">
        <v>402</v>
      </c>
      <c r="R1939" s="108" t="s">
        <v>434</v>
      </c>
      <c r="S1939" s="120" t="s">
        <v>141</v>
      </c>
      <c r="T1939" s="108" t="s">
        <v>386</v>
      </c>
      <c r="U1939" s="108" t="s">
        <v>434</v>
      </c>
      <c r="V1939" s="120" t="s">
        <v>393</v>
      </c>
      <c r="W1939" s="108" t="s">
        <v>399</v>
      </c>
      <c r="X1939" s="108" t="s">
        <v>434</v>
      </c>
      <c r="Y1939" s="120" t="s">
        <v>141</v>
      </c>
      <c r="AB1939" s="120"/>
      <c r="AE1939" s="120"/>
    </row>
    <row r="1940" spans="1:76" s="108" customFormat="1" x14ac:dyDescent="0.2">
      <c r="A1940" s="108" t="s">
        <v>340</v>
      </c>
      <c r="B1940" s="108" t="s">
        <v>140</v>
      </c>
      <c r="C1940" s="108" t="s">
        <v>3733</v>
      </c>
      <c r="D1940" s="123">
        <v>37070</v>
      </c>
      <c r="E1940" s="109" t="s">
        <v>98</v>
      </c>
      <c r="F1940" s="109" t="s">
        <v>236</v>
      </c>
      <c r="G1940" s="120" t="s">
        <v>359</v>
      </c>
      <c r="H1940" s="108" t="s">
        <v>370</v>
      </c>
      <c r="I1940" s="116" t="s">
        <v>140</v>
      </c>
      <c r="J1940" s="120" t="s">
        <v>608</v>
      </c>
      <c r="K1940" s="108" t="s">
        <v>332</v>
      </c>
      <c r="L1940" s="116" t="s">
        <v>140</v>
      </c>
      <c r="M1940" s="120" t="s">
        <v>359</v>
      </c>
      <c r="O1940" s="116"/>
      <c r="P1940" s="120"/>
      <c r="R1940" s="116"/>
      <c r="S1940" s="120"/>
      <c r="U1940" s="116"/>
      <c r="V1940" s="120"/>
      <c r="X1940" s="116"/>
      <c r="Y1940" s="120"/>
      <c r="AA1940" s="116"/>
      <c r="AB1940" s="120"/>
      <c r="AD1940" s="116"/>
      <c r="AE1940" s="120"/>
      <c r="AG1940" s="116"/>
      <c r="AH1940" s="120"/>
      <c r="AJ1940" s="116"/>
      <c r="AK1940" s="120"/>
      <c r="AM1940" s="116"/>
      <c r="AN1940" s="120"/>
    </row>
    <row r="1941" spans="1:76" s="108" customFormat="1" x14ac:dyDescent="0.2">
      <c r="A1941" s="108" t="s">
        <v>298</v>
      </c>
      <c r="B1941" s="108" t="s">
        <v>232</v>
      </c>
      <c r="C1941" s="108" t="s">
        <v>5389</v>
      </c>
      <c r="D1941" s="123">
        <v>37508</v>
      </c>
      <c r="E1941" s="109" t="s">
        <v>4449</v>
      </c>
      <c r="F1941" s="120"/>
      <c r="G1941" s="120" t="s">
        <v>241</v>
      </c>
      <c r="J1941" s="120"/>
      <c r="M1941" s="120"/>
      <c r="P1941" s="120"/>
      <c r="S1941" s="120"/>
      <c r="V1941" s="120"/>
      <c r="Y1941" s="120"/>
      <c r="AB1941" s="120"/>
      <c r="AE1941" s="120"/>
    </row>
    <row r="1942" spans="1:76" s="108" customFormat="1" x14ac:dyDescent="0.2">
      <c r="A1942" s="108" t="s">
        <v>409</v>
      </c>
      <c r="B1942" s="108" t="s">
        <v>185</v>
      </c>
      <c r="C1942" s="108" t="s">
        <v>2650</v>
      </c>
      <c r="D1942" s="123">
        <v>37100</v>
      </c>
      <c r="E1942" s="109" t="s">
        <v>173</v>
      </c>
      <c r="F1942" s="120" t="s">
        <v>144</v>
      </c>
      <c r="G1942" s="120" t="s">
        <v>831</v>
      </c>
      <c r="H1942" s="108" t="s">
        <v>421</v>
      </c>
      <c r="I1942" s="108" t="s">
        <v>185</v>
      </c>
      <c r="J1942" s="120" t="s">
        <v>406</v>
      </c>
      <c r="M1942" s="120"/>
      <c r="P1942" s="120"/>
      <c r="S1942" s="120"/>
      <c r="V1942" s="120"/>
      <c r="Y1942" s="120"/>
      <c r="AB1942" s="120"/>
      <c r="AE1942" s="120"/>
    </row>
    <row r="1943" spans="1:76" s="108" customFormat="1" x14ac:dyDescent="0.2">
      <c r="A1943" s="108" t="s">
        <v>399</v>
      </c>
      <c r="B1943" s="108" t="s">
        <v>81</v>
      </c>
      <c r="C1943" s="108" t="s">
        <v>413</v>
      </c>
      <c r="D1943" s="123">
        <v>37043</v>
      </c>
      <c r="E1943" s="109" t="s">
        <v>98</v>
      </c>
      <c r="F1943" s="109" t="s">
        <v>348</v>
      </c>
      <c r="G1943" s="120" t="s">
        <v>141</v>
      </c>
      <c r="H1943" s="108" t="s">
        <v>399</v>
      </c>
      <c r="I1943" s="116" t="s">
        <v>81</v>
      </c>
      <c r="J1943" s="120" t="s">
        <v>167</v>
      </c>
      <c r="K1943" s="108" t="s">
        <v>397</v>
      </c>
      <c r="L1943" s="116" t="s">
        <v>81</v>
      </c>
      <c r="M1943" s="120" t="s">
        <v>398</v>
      </c>
      <c r="O1943" s="116"/>
      <c r="P1943" s="120"/>
      <c r="R1943" s="116"/>
      <c r="S1943" s="120"/>
      <c r="U1943" s="116"/>
      <c r="V1943" s="120"/>
      <c r="X1943" s="116"/>
      <c r="Y1943" s="120"/>
      <c r="AA1943" s="116"/>
      <c r="AB1943" s="120"/>
      <c r="AD1943" s="116"/>
      <c r="AE1943" s="120"/>
      <c r="AG1943" s="116"/>
      <c r="AH1943" s="120"/>
      <c r="AJ1943" s="116"/>
      <c r="AK1943" s="120"/>
      <c r="AM1943" s="116"/>
      <c r="AN1943" s="120"/>
    </row>
    <row r="1944" spans="1:76" s="108" customFormat="1" x14ac:dyDescent="0.2">
      <c r="A1944" s="108" t="s">
        <v>501</v>
      </c>
      <c r="B1944" s="108" t="s">
        <v>306</v>
      </c>
      <c r="C1944" s="108" t="s">
        <v>3750</v>
      </c>
      <c r="D1944" s="123">
        <v>36920</v>
      </c>
      <c r="E1944" s="109" t="s">
        <v>172</v>
      </c>
      <c r="F1944" s="120" t="s">
        <v>4651</v>
      </c>
      <c r="G1944" s="120"/>
      <c r="H1944" s="108" t="s">
        <v>850</v>
      </c>
      <c r="I1944" s="108" t="s">
        <v>128</v>
      </c>
      <c r="J1944" s="120"/>
      <c r="M1944" s="120"/>
      <c r="P1944" s="120"/>
      <c r="S1944" s="120"/>
      <c r="V1944" s="120"/>
      <c r="Y1944" s="120"/>
      <c r="AB1944" s="120"/>
      <c r="AE1944" s="120"/>
    </row>
    <row r="1945" spans="1:76" s="108" customFormat="1" x14ac:dyDescent="0.2">
      <c r="C1945" s="108" t="s">
        <v>3138</v>
      </c>
      <c r="D1945" s="123">
        <v>34792</v>
      </c>
      <c r="E1945" s="116" t="s">
        <v>585</v>
      </c>
      <c r="F1945" s="120" t="s">
        <v>405</v>
      </c>
      <c r="G1945" s="120"/>
      <c r="H1945" s="108" t="s">
        <v>94</v>
      </c>
      <c r="I1945" s="108" t="s">
        <v>330</v>
      </c>
      <c r="J1945" s="120" t="s">
        <v>5390</v>
      </c>
      <c r="K1945" s="108" t="s">
        <v>103</v>
      </c>
      <c r="L1945" s="108" t="s">
        <v>330</v>
      </c>
      <c r="M1945" s="120" t="s">
        <v>3140</v>
      </c>
      <c r="N1945" s="108" t="s">
        <v>103</v>
      </c>
      <c r="O1945" s="108" t="s">
        <v>118</v>
      </c>
      <c r="P1945" s="120" t="s">
        <v>3141</v>
      </c>
      <c r="Q1945" s="108" t="s">
        <v>103</v>
      </c>
      <c r="R1945" s="108" t="s">
        <v>118</v>
      </c>
      <c r="S1945" s="120" t="s">
        <v>3142</v>
      </c>
      <c r="T1945" s="108" t="s">
        <v>103</v>
      </c>
      <c r="U1945" s="108" t="s">
        <v>185</v>
      </c>
      <c r="V1945" s="120" t="s">
        <v>1974</v>
      </c>
      <c r="W1945" s="108" t="s">
        <v>103</v>
      </c>
      <c r="X1945" s="108" t="s">
        <v>185</v>
      </c>
      <c r="Y1945" s="120" t="s">
        <v>3143</v>
      </c>
      <c r="Z1945" s="108" t="s">
        <v>103</v>
      </c>
      <c r="AA1945" s="108" t="s">
        <v>185</v>
      </c>
      <c r="AB1945" s="120" t="s">
        <v>3144</v>
      </c>
      <c r="AC1945" s="108" t="s">
        <v>103</v>
      </c>
      <c r="AD1945" s="108" t="s">
        <v>185</v>
      </c>
      <c r="AE1945" s="120" t="s">
        <v>3142</v>
      </c>
    </row>
    <row r="1946" spans="1:76" s="108" customFormat="1" x14ac:dyDescent="0.2">
      <c r="A1946" s="108" t="s">
        <v>340</v>
      </c>
      <c r="B1946" s="108" t="s">
        <v>324</v>
      </c>
      <c r="C1946" s="108" t="s">
        <v>618</v>
      </c>
      <c r="D1946" s="123">
        <v>37667</v>
      </c>
      <c r="E1946" s="109" t="s">
        <v>344</v>
      </c>
      <c r="F1946" s="120" t="s">
        <v>115</v>
      </c>
      <c r="G1946" s="120" t="s">
        <v>617</v>
      </c>
      <c r="H1946" s="108" t="s">
        <v>340</v>
      </c>
      <c r="I1946" s="108" t="s">
        <v>324</v>
      </c>
      <c r="J1946" s="120" t="s">
        <v>341</v>
      </c>
      <c r="M1946" s="120"/>
      <c r="P1946" s="120"/>
      <c r="S1946" s="120"/>
      <c r="V1946" s="120"/>
      <c r="Y1946" s="120"/>
      <c r="AB1946" s="120"/>
      <c r="AE1946" s="120"/>
    </row>
    <row r="1947" spans="1:76" s="108" customFormat="1" x14ac:dyDescent="0.2">
      <c r="A1947" s="108" t="s">
        <v>133</v>
      </c>
      <c r="B1947" s="108" t="s">
        <v>118</v>
      </c>
      <c r="C1947" s="108" t="s">
        <v>2466</v>
      </c>
      <c r="D1947" s="123">
        <v>36976</v>
      </c>
      <c r="E1947" s="109" t="s">
        <v>2467</v>
      </c>
      <c r="F1947" s="109" t="s">
        <v>268</v>
      </c>
      <c r="G1947" s="120" t="s">
        <v>141</v>
      </c>
      <c r="H1947" s="108" t="s">
        <v>133</v>
      </c>
      <c r="I1947" s="116" t="s">
        <v>118</v>
      </c>
      <c r="J1947" s="120"/>
      <c r="K1947" s="108" t="s">
        <v>147</v>
      </c>
      <c r="L1947" s="116" t="s">
        <v>118</v>
      </c>
      <c r="M1947" s="120"/>
      <c r="O1947" s="116"/>
      <c r="P1947" s="120"/>
      <c r="R1947" s="116"/>
      <c r="S1947" s="120"/>
      <c r="U1947" s="116"/>
      <c r="V1947" s="120"/>
      <c r="X1947" s="116"/>
      <c r="Y1947" s="120"/>
      <c r="AA1947" s="116"/>
      <c r="AB1947" s="120"/>
      <c r="AD1947" s="116"/>
      <c r="AE1947" s="120"/>
      <c r="AG1947" s="116"/>
      <c r="AH1947" s="120"/>
      <c r="AJ1947" s="116"/>
      <c r="AK1947" s="120"/>
      <c r="AM1947" s="116"/>
      <c r="AN1947" s="120"/>
    </row>
    <row r="1948" spans="1:76" s="108" customFormat="1" x14ac:dyDescent="0.2">
      <c r="A1948" s="108" t="s">
        <v>103</v>
      </c>
      <c r="B1948" s="108" t="s">
        <v>195</v>
      </c>
      <c r="C1948" s="108" t="s">
        <v>3568</v>
      </c>
      <c r="D1948" s="123">
        <v>36641</v>
      </c>
      <c r="E1948" s="116" t="s">
        <v>283</v>
      </c>
      <c r="F1948" s="120" t="s">
        <v>4318</v>
      </c>
      <c r="G1948" s="120" t="s">
        <v>3567</v>
      </c>
      <c r="H1948" s="108" t="s">
        <v>103</v>
      </c>
      <c r="I1948" s="108" t="s">
        <v>123</v>
      </c>
      <c r="J1948" s="120" t="s">
        <v>5391</v>
      </c>
      <c r="K1948" s="108" t="s">
        <v>103</v>
      </c>
      <c r="L1948" s="108" t="s">
        <v>123</v>
      </c>
      <c r="M1948" s="120" t="s">
        <v>3570</v>
      </c>
      <c r="N1948" s="108" t="s">
        <v>103</v>
      </c>
      <c r="O1948" s="108" t="s">
        <v>123</v>
      </c>
      <c r="P1948" s="120" t="s">
        <v>3571</v>
      </c>
      <c r="Q1948" s="108" t="s">
        <v>103</v>
      </c>
      <c r="R1948" s="108" t="s">
        <v>123</v>
      </c>
      <c r="S1948" s="120" t="s">
        <v>3572</v>
      </c>
      <c r="V1948" s="120"/>
      <c r="Y1948" s="120"/>
      <c r="AB1948" s="120"/>
      <c r="AE1948" s="120"/>
    </row>
    <row r="1949" spans="1:76" s="108" customFormat="1" x14ac:dyDescent="0.2">
      <c r="A1949" s="108" t="s">
        <v>194</v>
      </c>
      <c r="B1949" s="108" t="s">
        <v>81</v>
      </c>
      <c r="C1949" s="108" t="s">
        <v>5392</v>
      </c>
      <c r="D1949" s="123">
        <v>35751</v>
      </c>
      <c r="E1949" s="116" t="s">
        <v>1130</v>
      </c>
      <c r="F1949" s="120" t="s">
        <v>5393</v>
      </c>
      <c r="G1949" s="120" t="s">
        <v>266</v>
      </c>
      <c r="J1949" s="120"/>
      <c r="K1949" s="108" t="s">
        <v>194</v>
      </c>
      <c r="L1949" s="108" t="s">
        <v>128</v>
      </c>
      <c r="M1949" s="120" t="s">
        <v>203</v>
      </c>
      <c r="N1949" s="108" t="s">
        <v>274</v>
      </c>
      <c r="O1949" s="108" t="s">
        <v>128</v>
      </c>
      <c r="P1949" s="120" t="s">
        <v>224</v>
      </c>
      <c r="Q1949" s="108" t="s">
        <v>274</v>
      </c>
      <c r="R1949" s="108" t="s">
        <v>128</v>
      </c>
      <c r="S1949" s="120" t="s">
        <v>201</v>
      </c>
      <c r="T1949" s="108" t="s">
        <v>274</v>
      </c>
      <c r="U1949" s="108" t="s">
        <v>128</v>
      </c>
      <c r="V1949" s="120" t="s">
        <v>224</v>
      </c>
      <c r="Y1949" s="120"/>
      <c r="AB1949" s="120"/>
      <c r="AE1949" s="120"/>
    </row>
    <row r="1950" spans="1:76" s="108" customFormat="1" x14ac:dyDescent="0.2">
      <c r="A1950" s="108" t="s">
        <v>298</v>
      </c>
      <c r="B1950" s="108" t="s">
        <v>330</v>
      </c>
      <c r="C1950" s="108" t="s">
        <v>5392</v>
      </c>
      <c r="D1950" s="123">
        <v>34928</v>
      </c>
      <c r="E1950" s="116" t="s">
        <v>198</v>
      </c>
      <c r="F1950" s="120" t="s">
        <v>4446</v>
      </c>
      <c r="G1950" s="120" t="s">
        <v>269</v>
      </c>
      <c r="J1950" s="120"/>
      <c r="K1950" s="108" t="s">
        <v>284</v>
      </c>
      <c r="L1950" s="108" t="s">
        <v>434</v>
      </c>
      <c r="M1950" s="120" t="s">
        <v>240</v>
      </c>
      <c r="N1950" s="108" t="s">
        <v>298</v>
      </c>
      <c r="O1950" s="108" t="s">
        <v>434</v>
      </c>
      <c r="P1950" s="120" t="s">
        <v>339</v>
      </c>
      <c r="Q1950" s="108" t="s">
        <v>329</v>
      </c>
      <c r="R1950" s="108" t="s">
        <v>434</v>
      </c>
      <c r="S1950" s="120" t="s">
        <v>241</v>
      </c>
      <c r="V1950" s="120"/>
      <c r="Y1950" s="120"/>
      <c r="AB1950" s="120"/>
      <c r="AE1950" s="120"/>
    </row>
    <row r="1951" spans="1:76" s="108" customFormat="1" x14ac:dyDescent="0.2">
      <c r="C1951" s="108" t="s">
        <v>838</v>
      </c>
      <c r="D1951" s="123">
        <v>36450</v>
      </c>
      <c r="E1951" s="109" t="s">
        <v>89</v>
      </c>
      <c r="F1951" s="120" t="s">
        <v>99</v>
      </c>
      <c r="G1951" s="120"/>
      <c r="H1951" s="108" t="s">
        <v>402</v>
      </c>
      <c r="I1951" s="108" t="s">
        <v>396</v>
      </c>
      <c r="J1951" s="120" t="s">
        <v>141</v>
      </c>
      <c r="K1951" s="108" t="s">
        <v>399</v>
      </c>
      <c r="L1951" s="108" t="s">
        <v>396</v>
      </c>
      <c r="M1951" s="120" t="s">
        <v>141</v>
      </c>
      <c r="N1951" s="108" t="s">
        <v>397</v>
      </c>
      <c r="O1951" s="108" t="s">
        <v>396</v>
      </c>
      <c r="P1951" s="120" t="s">
        <v>406</v>
      </c>
      <c r="S1951" s="120"/>
      <c r="V1951" s="120"/>
      <c r="Y1951" s="120"/>
      <c r="AB1951" s="120"/>
      <c r="AE1951" s="120"/>
    </row>
    <row r="1952" spans="1:76" s="108" customFormat="1" x14ac:dyDescent="0.2">
      <c r="A1952" s="108" t="s">
        <v>850</v>
      </c>
      <c r="B1952" s="108" t="s">
        <v>128</v>
      </c>
      <c r="C1952" s="108" t="s">
        <v>3974</v>
      </c>
      <c r="D1952" s="123">
        <v>37252</v>
      </c>
      <c r="E1952" s="109" t="s">
        <v>4449</v>
      </c>
      <c r="F1952" s="120"/>
      <c r="G1952" s="120"/>
      <c r="J1952" s="120"/>
      <c r="M1952" s="120"/>
      <c r="P1952" s="120"/>
      <c r="S1952" s="120"/>
      <c r="V1952" s="120"/>
      <c r="Y1952" s="120"/>
      <c r="AB1952" s="120"/>
      <c r="AE1952" s="120"/>
    </row>
    <row r="1953" spans="1:52" s="108" customFormat="1" x14ac:dyDescent="0.2">
      <c r="A1953" s="108" t="s">
        <v>147</v>
      </c>
      <c r="B1953" s="108" t="s">
        <v>93</v>
      </c>
      <c r="C1953" s="108" t="s">
        <v>4056</v>
      </c>
      <c r="D1953" s="123">
        <v>37573</v>
      </c>
      <c r="E1953" s="109" t="s">
        <v>3181</v>
      </c>
      <c r="F1953" s="120"/>
      <c r="G1953" s="120"/>
      <c r="J1953" s="120"/>
      <c r="M1953" s="120"/>
      <c r="P1953" s="120"/>
      <c r="S1953" s="120"/>
      <c r="V1953" s="120"/>
      <c r="Y1953" s="120"/>
      <c r="AB1953" s="120"/>
      <c r="AE1953" s="120"/>
    </row>
    <row r="1954" spans="1:52" s="108" customFormat="1" x14ac:dyDescent="0.2">
      <c r="A1954" s="108" t="s">
        <v>103</v>
      </c>
      <c r="B1954" s="108" t="s">
        <v>434</v>
      </c>
      <c r="C1954" s="108" t="s">
        <v>3022</v>
      </c>
      <c r="D1954" s="123">
        <v>36764</v>
      </c>
      <c r="E1954" s="109" t="s">
        <v>99</v>
      </c>
      <c r="F1954" s="120" t="s">
        <v>99</v>
      </c>
      <c r="G1954" s="120" t="s">
        <v>3021</v>
      </c>
      <c r="H1954" s="108" t="s">
        <v>103</v>
      </c>
      <c r="I1954" s="108" t="s">
        <v>434</v>
      </c>
      <c r="J1954" s="120" t="s">
        <v>5394</v>
      </c>
      <c r="K1954" s="108" t="s">
        <v>103</v>
      </c>
      <c r="L1954" s="108" t="s">
        <v>434</v>
      </c>
      <c r="M1954" s="120" t="s">
        <v>3024</v>
      </c>
      <c r="N1954" s="108" t="s">
        <v>103</v>
      </c>
      <c r="O1954" s="108" t="s">
        <v>434</v>
      </c>
      <c r="P1954" s="120" t="s">
        <v>3025</v>
      </c>
      <c r="S1954" s="120"/>
      <c r="V1954" s="120"/>
      <c r="Y1954" s="120"/>
      <c r="AB1954" s="120"/>
      <c r="AE1954" s="120"/>
    </row>
    <row r="1955" spans="1:52" s="108" customFormat="1" x14ac:dyDescent="0.2">
      <c r="A1955" s="108" t="s">
        <v>775</v>
      </c>
      <c r="B1955" s="108" t="s">
        <v>316</v>
      </c>
      <c r="C1955" s="108" t="s">
        <v>3290</v>
      </c>
      <c r="D1955" s="123">
        <v>34505</v>
      </c>
      <c r="E1955" s="109" t="s">
        <v>3291</v>
      </c>
      <c r="F1955" s="109" t="s">
        <v>5395</v>
      </c>
      <c r="G1955" s="120" t="s">
        <v>3289</v>
      </c>
      <c r="H1955" s="108" t="s">
        <v>308</v>
      </c>
      <c r="I1955" s="116" t="s">
        <v>316</v>
      </c>
      <c r="J1955" s="120" t="s">
        <v>726</v>
      </c>
      <c r="K1955" s="108" t="s">
        <v>284</v>
      </c>
      <c r="L1955" s="116" t="s">
        <v>316</v>
      </c>
      <c r="M1955" s="120" t="s">
        <v>785</v>
      </c>
      <c r="N1955" s="108" t="s">
        <v>308</v>
      </c>
      <c r="O1955" s="116" t="s">
        <v>275</v>
      </c>
      <c r="P1955" s="120" t="s">
        <v>196</v>
      </c>
      <c r="Q1955" s="108" t="s">
        <v>308</v>
      </c>
      <c r="R1955" s="116" t="s">
        <v>275</v>
      </c>
      <c r="S1955" s="120" t="s">
        <v>259</v>
      </c>
      <c r="T1955" s="108" t="s">
        <v>308</v>
      </c>
      <c r="U1955" s="116" t="s">
        <v>275</v>
      </c>
      <c r="V1955" s="120" t="s">
        <v>1365</v>
      </c>
      <c r="W1955" s="108" t="s">
        <v>308</v>
      </c>
      <c r="X1955" s="116" t="s">
        <v>275</v>
      </c>
      <c r="Y1955" s="120" t="s">
        <v>291</v>
      </c>
      <c r="Z1955" s="108" t="s">
        <v>284</v>
      </c>
      <c r="AA1955" s="116" t="s">
        <v>306</v>
      </c>
      <c r="AB1955" s="120" t="s">
        <v>201</v>
      </c>
      <c r="AC1955" s="108" t="s">
        <v>284</v>
      </c>
      <c r="AD1955" s="116" t="s">
        <v>306</v>
      </c>
      <c r="AE1955" s="120" t="s">
        <v>233</v>
      </c>
      <c r="AF1955" s="108" t="s">
        <v>284</v>
      </c>
      <c r="AG1955" s="116" t="s">
        <v>306</v>
      </c>
      <c r="AH1955" s="120" t="s">
        <v>276</v>
      </c>
      <c r="AI1955" s="108" t="s">
        <v>305</v>
      </c>
      <c r="AJ1955" s="116" t="s">
        <v>306</v>
      </c>
      <c r="AK1955" s="120" t="s">
        <v>196</v>
      </c>
      <c r="AM1955" s="116"/>
      <c r="AN1955" s="120"/>
      <c r="AP1955" s="116"/>
      <c r="AQ1955" s="120"/>
      <c r="AS1955" s="116"/>
      <c r="AT1955" s="120"/>
      <c r="AV1955" s="116"/>
      <c r="AW1955" s="120"/>
      <c r="AY1955" s="116"/>
      <c r="AZ1955" s="120"/>
    </row>
    <row r="1956" spans="1:52" s="108" customFormat="1" x14ac:dyDescent="0.2">
      <c r="A1956" s="108" t="s">
        <v>397</v>
      </c>
      <c r="B1956" s="108" t="s">
        <v>242</v>
      </c>
      <c r="C1956" s="108" t="s">
        <v>1824</v>
      </c>
      <c r="D1956" s="123">
        <v>35316</v>
      </c>
      <c r="E1956" s="116" t="s">
        <v>301</v>
      </c>
      <c r="F1956" s="120" t="s">
        <v>5396</v>
      </c>
      <c r="G1956" s="120" t="s">
        <v>398</v>
      </c>
      <c r="H1956" s="108" t="s">
        <v>397</v>
      </c>
      <c r="I1956" s="108" t="s">
        <v>252</v>
      </c>
      <c r="J1956" s="120" t="s">
        <v>412</v>
      </c>
      <c r="K1956" s="108" t="s">
        <v>384</v>
      </c>
      <c r="L1956" s="108" t="s">
        <v>252</v>
      </c>
      <c r="M1956" s="120" t="s">
        <v>385</v>
      </c>
      <c r="N1956" s="108" t="s">
        <v>384</v>
      </c>
      <c r="O1956" s="108" t="s">
        <v>252</v>
      </c>
      <c r="P1956" s="120" t="s">
        <v>629</v>
      </c>
      <c r="Q1956" s="108" t="s">
        <v>384</v>
      </c>
      <c r="R1956" s="108" t="s">
        <v>330</v>
      </c>
      <c r="S1956" s="120" t="s">
        <v>833</v>
      </c>
      <c r="T1956" s="108" t="s">
        <v>384</v>
      </c>
      <c r="U1956" s="108" t="s">
        <v>330</v>
      </c>
      <c r="V1956" s="120" t="s">
        <v>831</v>
      </c>
      <c r="W1956" s="108" t="s">
        <v>384</v>
      </c>
      <c r="X1956" s="108" t="s">
        <v>330</v>
      </c>
      <c r="Y1956" s="120" t="s">
        <v>622</v>
      </c>
      <c r="Z1956" s="108" t="s">
        <v>384</v>
      </c>
      <c r="AA1956" s="108" t="s">
        <v>330</v>
      </c>
      <c r="AB1956" s="120" t="s">
        <v>629</v>
      </c>
      <c r="AC1956" s="108" t="s">
        <v>384</v>
      </c>
      <c r="AD1956" s="108" t="s">
        <v>330</v>
      </c>
      <c r="AE1956" s="120" t="s">
        <v>629</v>
      </c>
    </row>
    <row r="1957" spans="1:52" s="108" customFormat="1" x14ac:dyDescent="0.2">
      <c r="C1957" t="s">
        <v>2581</v>
      </c>
      <c r="D1957" s="123">
        <v>34611</v>
      </c>
      <c r="E1957" s="116" t="s">
        <v>1455</v>
      </c>
      <c r="F1957" s="120" t="s">
        <v>585</v>
      </c>
      <c r="G1957" s="120"/>
      <c r="H1957" s="108" t="s">
        <v>147</v>
      </c>
      <c r="I1957" s="108" t="s">
        <v>177</v>
      </c>
      <c r="J1957" s="120"/>
      <c r="K1957" s="108" t="s">
        <v>147</v>
      </c>
      <c r="L1957" s="108" t="s">
        <v>242</v>
      </c>
      <c r="M1957" s="120"/>
      <c r="N1957" s="108" t="s">
        <v>133</v>
      </c>
      <c r="O1957" s="108" t="s">
        <v>242</v>
      </c>
      <c r="P1957" s="120"/>
      <c r="Q1957" s="108" t="s">
        <v>133</v>
      </c>
      <c r="R1957" s="108" t="s">
        <v>242</v>
      </c>
      <c r="S1957" s="120"/>
      <c r="T1957" s="108" t="s">
        <v>133</v>
      </c>
      <c r="U1957" s="108" t="s">
        <v>242</v>
      </c>
      <c r="V1957" s="120"/>
      <c r="W1957" s="108" t="s">
        <v>133</v>
      </c>
      <c r="X1957" s="108" t="s">
        <v>242</v>
      </c>
      <c r="Y1957" s="120"/>
      <c r="Z1957" s="108" t="s">
        <v>147</v>
      </c>
      <c r="AA1957" s="108" t="s">
        <v>242</v>
      </c>
      <c r="AB1957" s="120"/>
      <c r="AC1957" s="108" t="s">
        <v>147</v>
      </c>
      <c r="AD1957" s="108" t="s">
        <v>242</v>
      </c>
      <c r="AE1957" s="120"/>
    </row>
    <row r="1958" spans="1:52" s="108" customFormat="1" x14ac:dyDescent="0.2">
      <c r="A1958" s="108" t="s">
        <v>305</v>
      </c>
      <c r="B1958" s="108" t="s">
        <v>93</v>
      </c>
      <c r="C1958" s="108" t="s">
        <v>928</v>
      </c>
      <c r="D1958" s="123">
        <v>36256</v>
      </c>
      <c r="E1958" s="116" t="s">
        <v>473</v>
      </c>
      <c r="F1958" s="120" t="s">
        <v>122</v>
      </c>
      <c r="G1958" s="120" t="s">
        <v>203</v>
      </c>
      <c r="H1958" s="108" t="s">
        <v>284</v>
      </c>
      <c r="I1958" s="108" t="s">
        <v>95</v>
      </c>
      <c r="J1958" s="120" t="s">
        <v>228</v>
      </c>
      <c r="K1958" s="108" t="s">
        <v>925</v>
      </c>
      <c r="L1958" s="108" t="s">
        <v>95</v>
      </c>
      <c r="M1958" s="120" t="s">
        <v>929</v>
      </c>
      <c r="N1958" s="108" t="s">
        <v>298</v>
      </c>
      <c r="O1958" s="108" t="s">
        <v>95</v>
      </c>
      <c r="P1958" s="120" t="s">
        <v>224</v>
      </c>
      <c r="Q1958" s="108" t="s">
        <v>315</v>
      </c>
      <c r="R1958" s="108" t="s">
        <v>95</v>
      </c>
      <c r="S1958" s="120" t="s">
        <v>273</v>
      </c>
      <c r="V1958" s="120"/>
      <c r="Y1958" s="120"/>
      <c r="AB1958" s="120"/>
      <c r="AE1958" s="120"/>
    </row>
    <row r="1959" spans="1:52" s="108" customFormat="1" x14ac:dyDescent="0.2">
      <c r="A1959" s="108" t="s">
        <v>308</v>
      </c>
      <c r="B1959" s="108" t="s">
        <v>207</v>
      </c>
      <c r="C1959" s="108" t="s">
        <v>5397</v>
      </c>
      <c r="D1959" s="123">
        <v>38167</v>
      </c>
      <c r="E1959" s="109" t="s">
        <v>5398</v>
      </c>
      <c r="F1959" s="120"/>
      <c r="G1959" s="120" t="s">
        <v>240</v>
      </c>
      <c r="J1959" s="120"/>
      <c r="M1959" s="120"/>
      <c r="P1959" s="120"/>
      <c r="S1959" s="120"/>
      <c r="V1959" s="120"/>
      <c r="Y1959" s="120"/>
      <c r="AB1959" s="120"/>
      <c r="AE1959" s="120"/>
    </row>
    <row r="1960" spans="1:52" s="108" customFormat="1" x14ac:dyDescent="0.2">
      <c r="C1960" s="108" t="s">
        <v>5399</v>
      </c>
      <c r="D1960" s="123">
        <v>32925</v>
      </c>
      <c r="E1960" s="109" t="s">
        <v>1124</v>
      </c>
      <c r="F1960" s="109" t="s">
        <v>498</v>
      </c>
      <c r="G1960" s="120"/>
      <c r="H1960" s="116"/>
      <c r="I1960" s="116"/>
      <c r="J1960" s="109"/>
      <c r="K1960" s="116" t="s">
        <v>308</v>
      </c>
      <c r="L1960" s="116" t="s">
        <v>242</v>
      </c>
      <c r="M1960" s="109" t="s">
        <v>754</v>
      </c>
      <c r="N1960" s="116"/>
      <c r="O1960" s="116"/>
      <c r="P1960" s="109"/>
      <c r="Q1960" s="116" t="s">
        <v>284</v>
      </c>
      <c r="R1960" s="116" t="s">
        <v>118</v>
      </c>
      <c r="S1960" s="109" t="s">
        <v>754</v>
      </c>
      <c r="T1960" s="116" t="s">
        <v>746</v>
      </c>
      <c r="U1960" s="116" t="s">
        <v>118</v>
      </c>
      <c r="V1960" s="109" t="s">
        <v>240</v>
      </c>
      <c r="W1960" s="116" t="s">
        <v>284</v>
      </c>
      <c r="X1960" s="116" t="s">
        <v>454</v>
      </c>
      <c r="Y1960" s="109" t="s">
        <v>781</v>
      </c>
      <c r="Z1960" s="116" t="s">
        <v>315</v>
      </c>
      <c r="AA1960" s="116" t="s">
        <v>454</v>
      </c>
      <c r="AB1960" s="109" t="s">
        <v>241</v>
      </c>
      <c r="AD1960" s="116"/>
      <c r="AE1960" s="120"/>
      <c r="AF1960" s="108" t="s">
        <v>298</v>
      </c>
      <c r="AG1960" s="116" t="s">
        <v>261</v>
      </c>
      <c r="AH1960" s="120" t="s">
        <v>241</v>
      </c>
      <c r="AI1960" s="108" t="s">
        <v>288</v>
      </c>
      <c r="AJ1960" s="116" t="s">
        <v>396</v>
      </c>
      <c r="AK1960" s="120" t="s">
        <v>241</v>
      </c>
      <c r="AM1960" s="116"/>
      <c r="AN1960" s="120"/>
      <c r="AP1960" s="116"/>
      <c r="AQ1960" s="120"/>
      <c r="AS1960" s="116"/>
      <c r="AT1960" s="120"/>
      <c r="AV1960" s="116"/>
      <c r="AW1960" s="120"/>
      <c r="AY1960" s="116"/>
      <c r="AZ1960" s="120"/>
    </row>
    <row r="1961" spans="1:52" s="108" customFormat="1" x14ac:dyDescent="0.2">
      <c r="A1961" s="108" t="s">
        <v>399</v>
      </c>
      <c r="B1961" s="108" t="s">
        <v>396</v>
      </c>
      <c r="C1961" s="108" t="s">
        <v>5400</v>
      </c>
      <c r="D1961" s="123">
        <v>37522</v>
      </c>
      <c r="E1961" s="109" t="s">
        <v>3181</v>
      </c>
      <c r="F1961" s="120"/>
      <c r="G1961" s="120" t="s">
        <v>393</v>
      </c>
      <c r="J1961" s="120"/>
      <c r="M1961" s="120"/>
      <c r="P1961" s="120"/>
      <c r="S1961" s="120"/>
      <c r="V1961" s="120"/>
      <c r="Y1961" s="120"/>
      <c r="AB1961" s="120"/>
      <c r="AE1961" s="120"/>
    </row>
    <row r="1962" spans="1:52" s="108" customFormat="1" x14ac:dyDescent="0.2">
      <c r="A1962" s="108" t="s">
        <v>370</v>
      </c>
      <c r="B1962" s="108" t="s">
        <v>306</v>
      </c>
      <c r="C1962" s="108" t="s">
        <v>2627</v>
      </c>
      <c r="D1962" s="123">
        <v>35305</v>
      </c>
      <c r="E1962" s="116" t="s">
        <v>136</v>
      </c>
      <c r="F1962" s="120" t="s">
        <v>490</v>
      </c>
      <c r="G1962" s="120" t="s">
        <v>770</v>
      </c>
      <c r="H1962" s="108" t="s">
        <v>332</v>
      </c>
      <c r="I1962" s="116" t="s">
        <v>306</v>
      </c>
      <c r="J1962" s="120" t="s">
        <v>769</v>
      </c>
      <c r="K1962" s="108" t="s">
        <v>332</v>
      </c>
      <c r="L1962" s="116" t="s">
        <v>306</v>
      </c>
      <c r="M1962" s="120" t="s">
        <v>792</v>
      </c>
      <c r="N1962" s="108" t="s">
        <v>332</v>
      </c>
      <c r="O1962" s="116" t="s">
        <v>306</v>
      </c>
      <c r="P1962" s="120" t="s">
        <v>280</v>
      </c>
      <c r="Q1962" s="108" t="s">
        <v>370</v>
      </c>
      <c r="R1962" s="116" t="s">
        <v>306</v>
      </c>
      <c r="S1962" s="120" t="s">
        <v>382</v>
      </c>
      <c r="V1962" s="120"/>
      <c r="W1962" s="108" t="s">
        <v>370</v>
      </c>
      <c r="X1962" s="108" t="s">
        <v>227</v>
      </c>
      <c r="Y1962" s="120" t="s">
        <v>350</v>
      </c>
      <c r="AB1962" s="120"/>
      <c r="AE1962" s="120"/>
    </row>
    <row r="1963" spans="1:52" s="108" customFormat="1" x14ac:dyDescent="0.2">
      <c r="A1963" s="108" t="s">
        <v>575</v>
      </c>
      <c r="B1963" s="108" t="s">
        <v>195</v>
      </c>
      <c r="C1963" s="108" t="s">
        <v>3286</v>
      </c>
      <c r="D1963" s="123">
        <v>35785</v>
      </c>
      <c r="E1963" s="116" t="s">
        <v>2960</v>
      </c>
      <c r="F1963" s="116" t="s">
        <v>5401</v>
      </c>
      <c r="G1963" s="120" t="s">
        <v>593</v>
      </c>
      <c r="H1963" s="108" t="s">
        <v>575</v>
      </c>
      <c r="I1963" s="108" t="s">
        <v>306</v>
      </c>
      <c r="J1963" s="120" t="s">
        <v>1392</v>
      </c>
      <c r="K1963" s="108" t="s">
        <v>575</v>
      </c>
      <c r="L1963" s="108" t="s">
        <v>306</v>
      </c>
      <c r="M1963" s="120" t="s">
        <v>276</v>
      </c>
      <c r="N1963" s="108" t="s">
        <v>575</v>
      </c>
      <c r="O1963" s="108" t="s">
        <v>306</v>
      </c>
      <c r="P1963" s="120" t="s">
        <v>2391</v>
      </c>
      <c r="Q1963" s="108" t="s">
        <v>575</v>
      </c>
      <c r="R1963" s="108" t="s">
        <v>306</v>
      </c>
      <c r="S1963" s="120" t="s">
        <v>259</v>
      </c>
      <c r="T1963" s="108" t="s">
        <v>308</v>
      </c>
      <c r="U1963" s="108" t="s">
        <v>306</v>
      </c>
      <c r="V1963" s="120" t="s">
        <v>1074</v>
      </c>
      <c r="W1963" s="108" t="s">
        <v>308</v>
      </c>
      <c r="X1963" s="108" t="s">
        <v>306</v>
      </c>
      <c r="Y1963" s="120" t="s">
        <v>196</v>
      </c>
      <c r="AB1963" s="120"/>
      <c r="AE1963" s="120"/>
    </row>
    <row r="1964" spans="1:52" s="108" customFormat="1" x14ac:dyDescent="0.2">
      <c r="A1964" s="108" t="s">
        <v>329</v>
      </c>
      <c r="B1964" s="108" t="s">
        <v>195</v>
      </c>
      <c r="C1964" s="108" t="s">
        <v>599</v>
      </c>
      <c r="D1964" s="123">
        <v>36250</v>
      </c>
      <c r="E1964" s="109" t="s">
        <v>90</v>
      </c>
      <c r="F1964" s="120" t="s">
        <v>99</v>
      </c>
      <c r="G1964" s="120" t="s">
        <v>266</v>
      </c>
      <c r="J1964" s="120"/>
      <c r="K1964" s="108" t="s">
        <v>329</v>
      </c>
      <c r="L1964" s="108" t="s">
        <v>195</v>
      </c>
      <c r="M1964" s="120" t="s">
        <v>216</v>
      </c>
      <c r="N1964" s="108" t="s">
        <v>329</v>
      </c>
      <c r="O1964" s="108" t="s">
        <v>195</v>
      </c>
      <c r="P1964" s="120" t="s">
        <v>224</v>
      </c>
      <c r="S1964" s="120"/>
      <c r="V1964" s="120"/>
      <c r="Y1964" s="120"/>
      <c r="AB1964" s="120"/>
      <c r="AE1964" s="120"/>
    </row>
    <row r="1965" spans="1:52" s="108" customFormat="1" x14ac:dyDescent="0.2">
      <c r="A1965" s="108" t="s">
        <v>184</v>
      </c>
      <c r="B1965" s="108" t="s">
        <v>185</v>
      </c>
      <c r="C1965" s="108" t="s">
        <v>3992</v>
      </c>
      <c r="D1965" s="123">
        <v>37217</v>
      </c>
      <c r="E1965" s="109" t="s">
        <v>3181</v>
      </c>
      <c r="F1965" s="120"/>
      <c r="G1965" s="120"/>
      <c r="J1965" s="120"/>
      <c r="M1965" s="120"/>
      <c r="P1965" s="120"/>
      <c r="S1965" s="120"/>
      <c r="V1965" s="120"/>
      <c r="Y1965" s="120"/>
      <c r="AB1965" s="120"/>
      <c r="AE1965" s="120"/>
    </row>
    <row r="1966" spans="1:52" s="108" customFormat="1" x14ac:dyDescent="0.2">
      <c r="C1966" s="108" t="s">
        <v>5402</v>
      </c>
      <c r="D1966" s="123">
        <v>35721</v>
      </c>
      <c r="E1966" s="109" t="s">
        <v>802</v>
      </c>
      <c r="F1966" s="120" t="s">
        <v>1549</v>
      </c>
      <c r="G1966" s="120"/>
      <c r="J1966" s="120"/>
      <c r="K1966" s="108" t="s">
        <v>669</v>
      </c>
      <c r="L1966" s="108" t="s">
        <v>128</v>
      </c>
      <c r="M1966" s="120" t="s">
        <v>5403</v>
      </c>
      <c r="N1966" s="108" t="s">
        <v>94</v>
      </c>
      <c r="O1966" s="108" t="s">
        <v>128</v>
      </c>
      <c r="P1966" s="120" t="s">
        <v>5404</v>
      </c>
      <c r="Q1966" s="108" t="s">
        <v>103</v>
      </c>
      <c r="R1966" s="108" t="s">
        <v>128</v>
      </c>
      <c r="S1966" s="120" t="s">
        <v>3578</v>
      </c>
      <c r="V1966" s="120"/>
      <c r="Y1966" s="120"/>
      <c r="AB1966" s="120"/>
      <c r="AE1966" s="120"/>
    </row>
    <row r="1967" spans="1:52" s="108" customFormat="1" x14ac:dyDescent="0.2">
      <c r="A1967" t="s">
        <v>274</v>
      </c>
      <c r="B1967" t="s">
        <v>207</v>
      </c>
      <c r="C1967" t="s">
        <v>2828</v>
      </c>
      <c r="D1967" s="40">
        <v>32343</v>
      </c>
      <c r="E1967" s="36" t="s">
        <v>2829</v>
      </c>
      <c r="F1967" s="36" t="s">
        <v>5405</v>
      </c>
      <c r="G1967" s="120" t="s">
        <v>276</v>
      </c>
      <c r="H1967" s="108" t="s">
        <v>274</v>
      </c>
      <c r="I1967" s="36" t="s">
        <v>207</v>
      </c>
      <c r="J1967" s="36" t="s">
        <v>276</v>
      </c>
      <c r="K1967" s="108" t="s">
        <v>274</v>
      </c>
      <c r="L1967" s="36" t="s">
        <v>207</v>
      </c>
      <c r="M1967" s="36" t="s">
        <v>276</v>
      </c>
      <c r="N1967" s="108" t="s">
        <v>274</v>
      </c>
      <c r="O1967" s="36" t="s">
        <v>207</v>
      </c>
      <c r="P1967" s="36" t="s">
        <v>276</v>
      </c>
      <c r="Q1967" s="108" t="s">
        <v>274</v>
      </c>
      <c r="R1967" s="36" t="s">
        <v>207</v>
      </c>
      <c r="S1967" s="36" t="s">
        <v>276</v>
      </c>
      <c r="T1967" s="108" t="s">
        <v>274</v>
      </c>
      <c r="U1967" s="36" t="s">
        <v>207</v>
      </c>
      <c r="V1967" s="36" t="s">
        <v>276</v>
      </c>
      <c r="W1967" s="108" t="s">
        <v>1056</v>
      </c>
      <c r="X1967" s="36"/>
      <c r="Y1967" s="36"/>
      <c r="Z1967" s="108" t="s">
        <v>274</v>
      </c>
      <c r="AA1967" s="36" t="s">
        <v>134</v>
      </c>
      <c r="AB1967" s="36" t="s">
        <v>276</v>
      </c>
      <c r="AC1967" s="108" t="s">
        <v>274</v>
      </c>
      <c r="AD1967" s="36" t="s">
        <v>134</v>
      </c>
      <c r="AE1967" s="36" t="s">
        <v>276</v>
      </c>
      <c r="AF1967" t="s">
        <v>274</v>
      </c>
      <c r="AG1967" s="36" t="s">
        <v>134</v>
      </c>
      <c r="AH1967" s="36" t="s">
        <v>276</v>
      </c>
      <c r="AI1967" t="s">
        <v>274</v>
      </c>
      <c r="AJ1967" s="36" t="s">
        <v>134</v>
      </c>
      <c r="AK1967" s="36" t="s">
        <v>276</v>
      </c>
      <c r="AL1967" t="s">
        <v>274</v>
      </c>
      <c r="AM1967" s="36" t="s">
        <v>134</v>
      </c>
      <c r="AN1967" s="36" t="s">
        <v>594</v>
      </c>
      <c r="AO1967" t="s">
        <v>274</v>
      </c>
      <c r="AP1967" s="36" t="s">
        <v>134</v>
      </c>
      <c r="AQ1967" s="36" t="s">
        <v>276</v>
      </c>
      <c r="AR1967" t="s">
        <v>274</v>
      </c>
      <c r="AS1967" s="36" t="s">
        <v>134</v>
      </c>
      <c r="AT1967" s="36" t="s">
        <v>276</v>
      </c>
      <c r="AU1967" t="s">
        <v>274</v>
      </c>
      <c r="AV1967" s="36" t="s">
        <v>134</v>
      </c>
      <c r="AW1967" s="36" t="s">
        <v>234</v>
      </c>
      <c r="AX1967" t="s">
        <v>274</v>
      </c>
      <c r="AY1967" s="36" t="s">
        <v>134</v>
      </c>
      <c r="AZ1967" s="36" t="s">
        <v>248</v>
      </c>
    </row>
    <row r="1968" spans="1:52" s="108" customFormat="1" x14ac:dyDescent="0.2">
      <c r="A1968" s="108" t="s">
        <v>315</v>
      </c>
      <c r="B1968" s="108" t="s">
        <v>118</v>
      </c>
      <c r="C1968" s="108" t="s">
        <v>5406</v>
      </c>
      <c r="D1968" s="123">
        <v>37677</v>
      </c>
      <c r="E1968" s="109" t="s">
        <v>5407</v>
      </c>
      <c r="F1968" s="120"/>
      <c r="G1968" s="120" t="s">
        <v>266</v>
      </c>
      <c r="J1968" s="120"/>
      <c r="M1968" s="120"/>
      <c r="P1968" s="120"/>
      <c r="S1968" s="120"/>
      <c r="V1968" s="120"/>
      <c r="Y1968" s="120"/>
      <c r="AB1968" s="120"/>
      <c r="AE1968" s="120"/>
    </row>
    <row r="1969" spans="1:77" s="108" customFormat="1" x14ac:dyDescent="0.2">
      <c r="A1969" s="108" t="s">
        <v>80</v>
      </c>
      <c r="B1969" s="108" t="s">
        <v>185</v>
      </c>
      <c r="C1969" s="108" t="s">
        <v>2551</v>
      </c>
      <c r="D1969" s="123">
        <v>36305</v>
      </c>
      <c r="E1969" s="109" t="s">
        <v>191</v>
      </c>
      <c r="F1969" s="120" t="s">
        <v>99</v>
      </c>
      <c r="G1969" s="120" t="s">
        <v>647</v>
      </c>
      <c r="H1969" s="108" t="s">
        <v>80</v>
      </c>
      <c r="I1969" s="108" t="s">
        <v>185</v>
      </c>
      <c r="J1969" s="120" t="s">
        <v>4928</v>
      </c>
      <c r="M1969" s="120"/>
      <c r="N1969" s="108" t="s">
        <v>80</v>
      </c>
      <c r="O1969" s="108" t="s">
        <v>324</v>
      </c>
      <c r="P1969" s="120" t="s">
        <v>2553</v>
      </c>
      <c r="S1969" s="120"/>
      <c r="V1969" s="120"/>
      <c r="Y1969" s="120"/>
      <c r="AB1969" s="120"/>
      <c r="AE1969" s="120"/>
    </row>
    <row r="1970" spans="1:77" s="108" customFormat="1" x14ac:dyDescent="0.2">
      <c r="C1970" s="108" t="s">
        <v>4388</v>
      </c>
      <c r="D1970" s="123">
        <v>36297</v>
      </c>
      <c r="E1970" s="116" t="s">
        <v>5408</v>
      </c>
      <c r="F1970" s="116" t="s">
        <v>5409</v>
      </c>
      <c r="G1970" s="120"/>
      <c r="J1970" s="120"/>
      <c r="K1970" s="108" t="s">
        <v>274</v>
      </c>
      <c r="L1970" s="108" t="s">
        <v>556</v>
      </c>
      <c r="M1970" s="120" t="s">
        <v>266</v>
      </c>
      <c r="N1970" s="108" t="s">
        <v>274</v>
      </c>
      <c r="O1970" s="108" t="s">
        <v>556</v>
      </c>
      <c r="P1970" s="120" t="s">
        <v>273</v>
      </c>
      <c r="Q1970" s="108" t="s">
        <v>274</v>
      </c>
      <c r="R1970" s="108" t="s">
        <v>556</v>
      </c>
      <c r="S1970" s="120" t="s">
        <v>266</v>
      </c>
      <c r="T1970" s="108" t="s">
        <v>274</v>
      </c>
      <c r="U1970" s="108" t="s">
        <v>556</v>
      </c>
      <c r="V1970" s="120" t="s">
        <v>248</v>
      </c>
      <c r="Y1970" s="120"/>
      <c r="AB1970" s="120"/>
      <c r="AE1970" s="120"/>
    </row>
    <row r="1971" spans="1:77" s="108" customFormat="1" x14ac:dyDescent="0.2">
      <c r="C1971" s="108" t="s">
        <v>3151</v>
      </c>
      <c r="D1971" s="123">
        <v>34962</v>
      </c>
      <c r="E1971" s="116" t="s">
        <v>244</v>
      </c>
      <c r="F1971" s="120" t="s">
        <v>122</v>
      </c>
      <c r="G1971" s="120"/>
      <c r="H1971" s="108" t="s">
        <v>147</v>
      </c>
      <c r="I1971" s="108" t="s">
        <v>330</v>
      </c>
      <c r="J1971" s="120"/>
      <c r="K1971" s="108" t="s">
        <v>147</v>
      </c>
      <c r="L1971" s="108" t="s">
        <v>261</v>
      </c>
      <c r="M1971" s="120"/>
      <c r="N1971" s="108" t="s">
        <v>852</v>
      </c>
      <c r="O1971" s="108" t="s">
        <v>261</v>
      </c>
      <c r="P1971" s="120"/>
      <c r="Q1971" s="108" t="s">
        <v>1035</v>
      </c>
      <c r="R1971" s="108" t="s">
        <v>195</v>
      </c>
      <c r="S1971" s="120"/>
      <c r="T1971" s="108" t="s">
        <v>147</v>
      </c>
      <c r="U1971" s="108" t="s">
        <v>195</v>
      </c>
      <c r="V1971" s="120"/>
      <c r="Y1971" s="120"/>
      <c r="AB1971" s="120"/>
      <c r="AE1971" s="120"/>
    </row>
    <row r="1972" spans="1:77" s="108" customFormat="1" x14ac:dyDescent="0.2">
      <c r="A1972" s="108" t="s">
        <v>409</v>
      </c>
      <c r="B1972" s="108" t="s">
        <v>195</v>
      </c>
      <c r="C1972" s="108" t="s">
        <v>974</v>
      </c>
      <c r="D1972" s="123">
        <v>34751</v>
      </c>
      <c r="E1972" s="116" t="s">
        <v>802</v>
      </c>
      <c r="F1972" s="120" t="s">
        <v>149</v>
      </c>
      <c r="G1972" s="120" t="s">
        <v>388</v>
      </c>
      <c r="H1972" s="108" t="s">
        <v>409</v>
      </c>
      <c r="I1972" s="108" t="s">
        <v>195</v>
      </c>
      <c r="J1972" s="120" t="s">
        <v>412</v>
      </c>
      <c r="K1972" s="108" t="s">
        <v>409</v>
      </c>
      <c r="L1972" s="108" t="s">
        <v>195</v>
      </c>
      <c r="M1972" s="120" t="s">
        <v>433</v>
      </c>
      <c r="N1972" s="108" t="s">
        <v>384</v>
      </c>
      <c r="O1972" s="108" t="s">
        <v>195</v>
      </c>
      <c r="P1972" s="120" t="s">
        <v>389</v>
      </c>
      <c r="Q1972" s="108" t="s">
        <v>397</v>
      </c>
      <c r="R1972" s="108" t="s">
        <v>195</v>
      </c>
      <c r="S1972" s="120" t="s">
        <v>398</v>
      </c>
      <c r="T1972" s="108" t="s">
        <v>409</v>
      </c>
      <c r="U1972" s="108" t="s">
        <v>195</v>
      </c>
      <c r="V1972" s="120" t="s">
        <v>385</v>
      </c>
      <c r="Y1972" s="120"/>
      <c r="AB1972" s="120"/>
      <c r="AE1972" s="120"/>
      <c r="BY1972" s="128"/>
    </row>
    <row r="1973" spans="1:77" s="108" customFormat="1" x14ac:dyDescent="0.2">
      <c r="A1973" s="108" t="s">
        <v>103</v>
      </c>
      <c r="B1973" s="108" t="s">
        <v>185</v>
      </c>
      <c r="C1973" s="108" t="s">
        <v>2441</v>
      </c>
      <c r="D1973" s="123">
        <v>36288</v>
      </c>
      <c r="E1973" s="109" t="s">
        <v>477</v>
      </c>
      <c r="F1973" s="120" t="s">
        <v>173</v>
      </c>
      <c r="G1973" s="120" t="s">
        <v>2440</v>
      </c>
      <c r="H1973" s="108" t="s">
        <v>103</v>
      </c>
      <c r="I1973" s="108" t="s">
        <v>185</v>
      </c>
      <c r="J1973" s="120" t="s">
        <v>3252</v>
      </c>
      <c r="M1973" s="120"/>
      <c r="P1973" s="120"/>
      <c r="S1973" s="120"/>
      <c r="V1973" s="120"/>
      <c r="Y1973" s="120"/>
      <c r="AB1973" s="120"/>
      <c r="AE1973" s="120"/>
    </row>
    <row r="1974" spans="1:77" s="108" customFormat="1" x14ac:dyDescent="0.2">
      <c r="A1974" s="108" t="s">
        <v>345</v>
      </c>
      <c r="B1974" s="108" t="s">
        <v>232</v>
      </c>
      <c r="C1974" s="108" t="s">
        <v>3627</v>
      </c>
      <c r="D1974" s="123">
        <v>34603</v>
      </c>
      <c r="E1974" s="109" t="s">
        <v>884</v>
      </c>
      <c r="F1974" s="109" t="s">
        <v>1079</v>
      </c>
      <c r="G1974" s="120" t="s">
        <v>2033</v>
      </c>
      <c r="H1974" s="108" t="s">
        <v>370</v>
      </c>
      <c r="I1974" s="116" t="s">
        <v>185</v>
      </c>
      <c r="J1974" s="109" t="s">
        <v>798</v>
      </c>
      <c r="K1974" s="108" t="s">
        <v>367</v>
      </c>
      <c r="L1974" s="116" t="s">
        <v>185</v>
      </c>
      <c r="M1974" s="109" t="s">
        <v>341</v>
      </c>
      <c r="N1974" s="108" t="s">
        <v>367</v>
      </c>
      <c r="O1974" s="116" t="s">
        <v>185</v>
      </c>
      <c r="P1974" s="109" t="s">
        <v>617</v>
      </c>
      <c r="Q1974" s="108" t="s">
        <v>367</v>
      </c>
      <c r="R1974" s="116" t="s">
        <v>215</v>
      </c>
      <c r="S1974" s="109" t="s">
        <v>341</v>
      </c>
      <c r="T1974" s="108" t="s">
        <v>332</v>
      </c>
      <c r="U1974" s="109" t="s">
        <v>232</v>
      </c>
      <c r="V1974" s="109" t="s">
        <v>1699</v>
      </c>
      <c r="W1974" s="108" t="s">
        <v>370</v>
      </c>
      <c r="X1974" s="109" t="s">
        <v>232</v>
      </c>
      <c r="Y1974" s="109" t="s">
        <v>1246</v>
      </c>
      <c r="Z1974" s="108" t="s">
        <v>340</v>
      </c>
      <c r="AA1974" s="109" t="s">
        <v>232</v>
      </c>
      <c r="AB1974" s="109" t="s">
        <v>346</v>
      </c>
      <c r="AD1974" s="109"/>
      <c r="AE1974" s="109"/>
      <c r="AG1974" s="109"/>
      <c r="AH1974" s="109"/>
      <c r="AJ1974" s="109"/>
      <c r="AK1974" s="109"/>
      <c r="AM1974" s="109"/>
      <c r="AN1974" s="109"/>
      <c r="AP1974" s="109"/>
      <c r="AQ1974" s="109"/>
      <c r="AS1974" s="109"/>
      <c r="AT1974" s="109"/>
      <c r="AV1974" s="109"/>
      <c r="AW1974" s="109"/>
      <c r="AY1974" s="109"/>
      <c r="AZ1974" s="109"/>
    </row>
    <row r="1975" spans="1:77" s="108" customFormat="1" x14ac:dyDescent="0.2">
      <c r="A1975" s="108" t="s">
        <v>127</v>
      </c>
      <c r="B1975" s="108" t="s">
        <v>306</v>
      </c>
      <c r="C1975" s="108" t="s">
        <v>2923</v>
      </c>
      <c r="D1975" s="123">
        <v>36729</v>
      </c>
      <c r="E1975" s="109" t="s">
        <v>2924</v>
      </c>
      <c r="F1975" s="109" t="s">
        <v>5410</v>
      </c>
      <c r="G1975" s="120"/>
      <c r="H1975" s="108" t="s">
        <v>133</v>
      </c>
      <c r="I1975" s="108" t="s">
        <v>306</v>
      </c>
      <c r="J1975" s="120"/>
      <c r="K1975" s="108" t="s">
        <v>133</v>
      </c>
      <c r="L1975" s="108" t="s">
        <v>306</v>
      </c>
      <c r="M1975" s="120"/>
      <c r="N1975" s="108" t="s">
        <v>127</v>
      </c>
      <c r="O1975" s="108" t="s">
        <v>306</v>
      </c>
      <c r="P1975" s="120"/>
      <c r="S1975" s="120"/>
      <c r="V1975" s="120"/>
      <c r="Y1975" s="120"/>
      <c r="AB1975" s="120"/>
      <c r="AE1975" s="120"/>
      <c r="BB1975" s="109"/>
      <c r="BC1975" s="109"/>
      <c r="BE1975" s="109"/>
      <c r="BF1975" s="109"/>
      <c r="BH1975" s="109"/>
      <c r="BI1975" s="109"/>
      <c r="BK1975" s="109"/>
      <c r="BL1975" s="109"/>
      <c r="BN1975" s="109"/>
      <c r="BO1975" s="109"/>
      <c r="BQ1975" s="123"/>
      <c r="BR1975" s="109"/>
      <c r="BS1975" s="116"/>
      <c r="BU1975" s="120"/>
      <c r="BV1975" s="116"/>
      <c r="BW1975" s="116"/>
      <c r="BX1975" s="125"/>
    </row>
    <row r="1976" spans="1:77" s="108" customFormat="1" x14ac:dyDescent="0.2">
      <c r="A1976" s="108" t="s">
        <v>226</v>
      </c>
      <c r="B1976" s="108" t="s">
        <v>93</v>
      </c>
      <c r="C1976" s="108" t="s">
        <v>5411</v>
      </c>
      <c r="D1976" s="123">
        <v>37777</v>
      </c>
      <c r="E1976" s="109" t="s">
        <v>3181</v>
      </c>
      <c r="F1976" s="120"/>
      <c r="G1976" s="120" t="s">
        <v>273</v>
      </c>
      <c r="J1976" s="120"/>
      <c r="M1976" s="120"/>
      <c r="P1976" s="120"/>
      <c r="S1976" s="120"/>
      <c r="V1976" s="120"/>
      <c r="Y1976" s="120"/>
      <c r="AB1976" s="120"/>
      <c r="AE1976" s="120"/>
    </row>
    <row r="1977" spans="1:77" s="108" customFormat="1" x14ac:dyDescent="0.2">
      <c r="C1977" s="108" t="s">
        <v>2099</v>
      </c>
      <c r="D1977" s="123">
        <v>35019</v>
      </c>
      <c r="E1977" s="109" t="s">
        <v>391</v>
      </c>
      <c r="F1977" s="109" t="s">
        <v>4667</v>
      </c>
      <c r="G1977" s="120"/>
      <c r="H1977" s="108" t="s">
        <v>103</v>
      </c>
      <c r="I1977" s="109" t="s">
        <v>261</v>
      </c>
      <c r="J1977" s="109" t="s">
        <v>5412</v>
      </c>
      <c r="K1977" s="108" t="s">
        <v>103</v>
      </c>
      <c r="L1977" s="109" t="s">
        <v>261</v>
      </c>
      <c r="M1977" s="109" t="s">
        <v>124</v>
      </c>
      <c r="N1977" s="108" t="s">
        <v>103</v>
      </c>
      <c r="O1977" s="109" t="s">
        <v>261</v>
      </c>
      <c r="P1977" s="109" t="s">
        <v>2101</v>
      </c>
      <c r="Q1977" s="108" t="s">
        <v>103</v>
      </c>
      <c r="R1977" s="109" t="s">
        <v>207</v>
      </c>
      <c r="S1977" s="109" t="s">
        <v>2102</v>
      </c>
      <c r="T1977" s="108" t="s">
        <v>103</v>
      </c>
      <c r="U1977" s="109" t="s">
        <v>207</v>
      </c>
      <c r="V1977" s="109" t="s">
        <v>2103</v>
      </c>
      <c r="W1977" s="108" t="s">
        <v>103</v>
      </c>
      <c r="X1977" s="109" t="s">
        <v>207</v>
      </c>
      <c r="Y1977" s="109" t="s">
        <v>2104</v>
      </c>
      <c r="Z1977" s="108" t="s">
        <v>103</v>
      </c>
      <c r="AA1977" s="109" t="s">
        <v>207</v>
      </c>
      <c r="AB1977" s="109" t="s">
        <v>2105</v>
      </c>
      <c r="AD1977" s="109"/>
      <c r="AE1977" s="109"/>
      <c r="AG1977" s="109"/>
      <c r="AH1977" s="109"/>
      <c r="AJ1977" s="109"/>
      <c r="AK1977" s="109"/>
      <c r="AM1977" s="109"/>
      <c r="AN1977" s="109"/>
      <c r="AP1977" s="109"/>
      <c r="AQ1977" s="109"/>
      <c r="AS1977" s="109"/>
      <c r="AT1977" s="109"/>
      <c r="AV1977" s="109"/>
      <c r="AW1977" s="109"/>
      <c r="AY1977" s="109"/>
      <c r="AZ1977" s="109"/>
    </row>
    <row r="1978" spans="1:77" s="108" customFormat="1" x14ac:dyDescent="0.2">
      <c r="A1978" s="108" t="s">
        <v>340</v>
      </c>
      <c r="B1978" s="108" t="s">
        <v>195</v>
      </c>
      <c r="C1978" s="108" t="s">
        <v>2181</v>
      </c>
      <c r="D1978" s="123">
        <v>35254</v>
      </c>
      <c r="E1978" s="116" t="s">
        <v>150</v>
      </c>
      <c r="F1978" s="116" t="s">
        <v>150</v>
      </c>
      <c r="G1978" s="120" t="s">
        <v>341</v>
      </c>
      <c r="H1978" s="108" t="s">
        <v>370</v>
      </c>
      <c r="I1978" s="129" t="s">
        <v>128</v>
      </c>
      <c r="J1978" s="120" t="s">
        <v>2182</v>
      </c>
      <c r="K1978" s="108" t="s">
        <v>351</v>
      </c>
      <c r="L1978" s="129" t="s">
        <v>128</v>
      </c>
      <c r="M1978" s="120" t="s">
        <v>358</v>
      </c>
      <c r="N1978" s="108" t="s">
        <v>345</v>
      </c>
      <c r="O1978" s="129" t="s">
        <v>128</v>
      </c>
      <c r="P1978" s="120" t="s">
        <v>349</v>
      </c>
      <c r="Q1978" s="108" t="s">
        <v>2053</v>
      </c>
      <c r="R1978" s="129" t="s">
        <v>128</v>
      </c>
      <c r="S1978" s="120" t="s">
        <v>358</v>
      </c>
      <c r="T1978" s="108" t="s">
        <v>370</v>
      </c>
      <c r="U1978" s="129" t="s">
        <v>128</v>
      </c>
      <c r="V1978" s="120" t="s">
        <v>350</v>
      </c>
      <c r="Y1978" s="120"/>
      <c r="AB1978" s="120"/>
      <c r="AE1978" s="120"/>
    </row>
    <row r="1979" spans="1:77" s="108" customFormat="1" x14ac:dyDescent="0.2">
      <c r="C1979" s="108" t="s">
        <v>1546</v>
      </c>
      <c r="D1979" s="123">
        <v>35840</v>
      </c>
      <c r="E1979" s="116" t="s">
        <v>607</v>
      </c>
      <c r="F1979" s="120" t="s">
        <v>607</v>
      </c>
      <c r="G1979" s="120"/>
      <c r="H1979" s="108" t="s">
        <v>419</v>
      </c>
      <c r="I1979" s="108" t="s">
        <v>81</v>
      </c>
      <c r="J1979" s="120" t="s">
        <v>280</v>
      </c>
      <c r="K1979" s="108" t="s">
        <v>1552</v>
      </c>
      <c r="L1979" s="108" t="s">
        <v>93</v>
      </c>
      <c r="M1979" s="120" t="s">
        <v>1547</v>
      </c>
      <c r="N1979" s="108" t="s">
        <v>367</v>
      </c>
      <c r="O1979" s="108" t="s">
        <v>93</v>
      </c>
      <c r="P1979" s="120" t="s">
        <v>823</v>
      </c>
      <c r="Q1979" s="108" t="s">
        <v>379</v>
      </c>
      <c r="R1979" s="108" t="s">
        <v>556</v>
      </c>
      <c r="S1979" s="120" t="s">
        <v>364</v>
      </c>
      <c r="T1979" s="108" t="s">
        <v>379</v>
      </c>
      <c r="U1979" s="108" t="s">
        <v>556</v>
      </c>
      <c r="V1979" s="120" t="s">
        <v>341</v>
      </c>
      <c r="W1979" s="108" t="s">
        <v>370</v>
      </c>
      <c r="X1979" s="108" t="s">
        <v>556</v>
      </c>
      <c r="Y1979" s="120" t="s">
        <v>823</v>
      </c>
      <c r="AB1979" s="120"/>
      <c r="AE1979" s="120"/>
    </row>
    <row r="1980" spans="1:77" s="108" customFormat="1" x14ac:dyDescent="0.2">
      <c r="C1980" s="108" t="s">
        <v>634</v>
      </c>
      <c r="D1980" s="123">
        <v>36222</v>
      </c>
      <c r="E1980" s="116" t="s">
        <v>553</v>
      </c>
      <c r="F1980" s="120" t="s">
        <v>677</v>
      </c>
      <c r="G1980" s="120"/>
      <c r="H1980" s="108" t="s">
        <v>397</v>
      </c>
      <c r="I1980" s="108" t="s">
        <v>128</v>
      </c>
      <c r="J1980" s="120" t="s">
        <v>398</v>
      </c>
      <c r="K1980" s="108" t="s">
        <v>397</v>
      </c>
      <c r="L1980" s="108" t="s">
        <v>93</v>
      </c>
      <c r="M1980" s="120" t="s">
        <v>398</v>
      </c>
      <c r="N1980" s="108" t="s">
        <v>402</v>
      </c>
      <c r="O1980" s="108" t="s">
        <v>81</v>
      </c>
      <c r="P1980" s="120" t="s">
        <v>141</v>
      </c>
      <c r="Q1980" s="108" t="s">
        <v>402</v>
      </c>
      <c r="R1980" s="108" t="s">
        <v>81</v>
      </c>
      <c r="S1980" s="120" t="s">
        <v>164</v>
      </c>
      <c r="V1980" s="120"/>
      <c r="Y1980" s="120"/>
      <c r="AB1980" s="120"/>
      <c r="AE1980" s="120"/>
    </row>
    <row r="1981" spans="1:77" s="108" customFormat="1" x14ac:dyDescent="0.2">
      <c r="A1981" s="108" t="s">
        <v>127</v>
      </c>
      <c r="B1981" s="108" t="s">
        <v>81</v>
      </c>
      <c r="C1981" s="108" t="s">
        <v>2816</v>
      </c>
      <c r="D1981" s="123">
        <v>36579</v>
      </c>
      <c r="E1981" s="109" t="s">
        <v>98</v>
      </c>
      <c r="F1981" s="109" t="s">
        <v>180</v>
      </c>
      <c r="G1981" s="120"/>
      <c r="H1981" s="108" t="s">
        <v>127</v>
      </c>
      <c r="I1981" s="116" t="s">
        <v>81</v>
      </c>
      <c r="J1981" s="120"/>
      <c r="K1981" s="108" t="s">
        <v>127</v>
      </c>
      <c r="L1981" s="116" t="s">
        <v>81</v>
      </c>
      <c r="M1981" s="120"/>
      <c r="O1981" s="116"/>
      <c r="P1981" s="120"/>
      <c r="R1981" s="116"/>
      <c r="S1981" s="120"/>
      <c r="U1981" s="116"/>
      <c r="V1981" s="120"/>
      <c r="X1981" s="116"/>
      <c r="Y1981" s="120"/>
      <c r="AA1981" s="116"/>
      <c r="AB1981" s="120"/>
      <c r="AD1981" s="116"/>
      <c r="AE1981" s="120"/>
      <c r="AG1981" s="116"/>
      <c r="AH1981" s="120"/>
      <c r="AJ1981" s="116"/>
      <c r="AK1981" s="120"/>
      <c r="AM1981" s="116"/>
      <c r="AN1981" s="120"/>
    </row>
    <row r="1982" spans="1:77" s="108" customFormat="1" x14ac:dyDescent="0.2">
      <c r="A1982" s="108" t="s">
        <v>340</v>
      </c>
      <c r="B1982" s="108" t="s">
        <v>177</v>
      </c>
      <c r="C1982" s="108" t="s">
        <v>3628</v>
      </c>
      <c r="D1982" s="123">
        <v>36637</v>
      </c>
      <c r="E1982" s="109" t="s">
        <v>144</v>
      </c>
      <c r="F1982" s="120" t="s">
        <v>295</v>
      </c>
      <c r="G1982" s="120" t="s">
        <v>382</v>
      </c>
      <c r="H1982" s="108" t="s">
        <v>340</v>
      </c>
      <c r="I1982" s="108" t="s">
        <v>177</v>
      </c>
      <c r="J1982" s="120" t="s">
        <v>364</v>
      </c>
      <c r="M1982" s="120"/>
      <c r="P1982" s="120"/>
      <c r="S1982" s="120"/>
      <c r="V1982" s="120"/>
      <c r="Y1982" s="120"/>
      <c r="AB1982" s="120"/>
      <c r="AE1982" s="120"/>
      <c r="BB1982" s="109"/>
      <c r="BC1982" s="109"/>
      <c r="BE1982" s="109"/>
      <c r="BF1982" s="109"/>
      <c r="BH1982" s="109"/>
      <c r="BI1982" s="109"/>
      <c r="BK1982" s="109"/>
      <c r="BL1982" s="109"/>
      <c r="BN1982" s="109"/>
      <c r="BO1982" s="120"/>
      <c r="BR1982" s="120"/>
      <c r="BS1982" s="120"/>
      <c r="BT1982" s="120"/>
      <c r="BU1982" s="120"/>
      <c r="BW1982" s="116"/>
      <c r="BX1982" s="116"/>
    </row>
    <row r="1983" spans="1:77" s="108" customFormat="1" x14ac:dyDescent="0.2">
      <c r="A1983" s="108" t="s">
        <v>147</v>
      </c>
      <c r="B1983" s="108" t="s">
        <v>177</v>
      </c>
      <c r="C1983" s="108" t="s">
        <v>4067</v>
      </c>
      <c r="D1983" s="123">
        <v>37061</v>
      </c>
      <c r="E1983" s="109" t="s">
        <v>144</v>
      </c>
      <c r="F1983" s="120"/>
      <c r="G1983" s="120"/>
      <c r="J1983" s="120"/>
      <c r="M1983" s="120"/>
      <c r="P1983" s="120"/>
      <c r="S1983" s="120"/>
      <c r="V1983" s="120"/>
      <c r="Y1983" s="120"/>
      <c r="AB1983" s="120"/>
      <c r="AE1983" s="120"/>
    </row>
    <row r="1984" spans="1:77" s="108" customFormat="1" x14ac:dyDescent="0.2">
      <c r="A1984" s="108" t="s">
        <v>80</v>
      </c>
      <c r="B1984" s="108" t="s">
        <v>275</v>
      </c>
      <c r="C1984" s="108" t="s">
        <v>3452</v>
      </c>
      <c r="D1984" s="123">
        <v>32476</v>
      </c>
      <c r="E1984" s="109" t="s">
        <v>1534</v>
      </c>
      <c r="F1984" s="109" t="s">
        <v>5413</v>
      </c>
      <c r="G1984" s="120"/>
      <c r="H1984" t="s">
        <v>80</v>
      </c>
      <c r="I1984" s="36" t="s">
        <v>177</v>
      </c>
      <c r="J1984" s="109"/>
      <c r="K1984" t="s">
        <v>80</v>
      </c>
      <c r="L1984" s="36" t="s">
        <v>123</v>
      </c>
      <c r="M1984" s="109"/>
      <c r="N1984" t="s">
        <v>80</v>
      </c>
      <c r="O1984" s="36" t="s">
        <v>123</v>
      </c>
      <c r="P1984" s="109"/>
      <c r="Q1984" t="s">
        <v>80</v>
      </c>
      <c r="R1984" s="36" t="s">
        <v>316</v>
      </c>
      <c r="S1984" s="109"/>
      <c r="T1984" t="s">
        <v>80</v>
      </c>
      <c r="U1984" s="36" t="s">
        <v>316</v>
      </c>
      <c r="V1984" s="109"/>
      <c r="W1984" t="s">
        <v>80</v>
      </c>
      <c r="X1984" s="36" t="s">
        <v>316</v>
      </c>
      <c r="Y1984" s="109"/>
      <c r="Z1984" t="s">
        <v>80</v>
      </c>
      <c r="AA1984" s="36" t="s">
        <v>316</v>
      </c>
      <c r="AB1984" s="109"/>
      <c r="AC1984" t="s">
        <v>80</v>
      </c>
      <c r="AD1984" s="36" t="s">
        <v>316</v>
      </c>
      <c r="AE1984" s="109"/>
      <c r="AF1984" t="s">
        <v>80</v>
      </c>
      <c r="AG1984" s="36" t="s">
        <v>316</v>
      </c>
      <c r="AH1984" s="109"/>
      <c r="AI1984" t="s">
        <v>80</v>
      </c>
      <c r="AJ1984" s="36" t="s">
        <v>316</v>
      </c>
      <c r="AK1984" s="109"/>
      <c r="AL1984" t="s">
        <v>80</v>
      </c>
      <c r="AM1984" s="36" t="s">
        <v>316</v>
      </c>
      <c r="AN1984" s="109"/>
      <c r="AO1984" s="108" t="s">
        <v>80</v>
      </c>
      <c r="AP1984" s="109" t="s">
        <v>316</v>
      </c>
      <c r="AQ1984" s="109"/>
      <c r="AR1984" s="108" t="s">
        <v>80</v>
      </c>
      <c r="AS1984" s="109" t="s">
        <v>316</v>
      </c>
      <c r="AT1984" s="109"/>
      <c r="AV1984" s="109"/>
      <c r="AW1984" s="109"/>
      <c r="AY1984" s="109"/>
      <c r="AZ1984" s="109"/>
      <c r="BB1984" s="116"/>
      <c r="BC1984" s="120"/>
      <c r="BE1984" s="116"/>
      <c r="BF1984" s="120"/>
      <c r="BH1984" s="116"/>
      <c r="BI1984" s="120"/>
      <c r="BK1984" s="116"/>
      <c r="BL1984" s="120"/>
      <c r="BN1984" s="116"/>
      <c r="BO1984" s="120"/>
      <c r="BR1984" s="120"/>
      <c r="BS1984" s="116"/>
      <c r="BT1984" s="116"/>
      <c r="BU1984" s="116"/>
      <c r="BV1984" s="116"/>
      <c r="BW1984" s="116"/>
      <c r="BX1984" s="116"/>
    </row>
    <row r="1985" spans="1:77" s="108" customFormat="1" x14ac:dyDescent="0.2">
      <c r="A1985" s="108" t="s">
        <v>329</v>
      </c>
      <c r="B1985" s="108" t="s">
        <v>583</v>
      </c>
      <c r="C1985" s="108" t="s">
        <v>3608</v>
      </c>
      <c r="D1985" s="123">
        <v>36666</v>
      </c>
      <c r="E1985" s="109" t="s">
        <v>3405</v>
      </c>
      <c r="F1985" s="109" t="s">
        <v>180</v>
      </c>
      <c r="G1985" s="120" t="s">
        <v>224</v>
      </c>
      <c r="H1985" s="108" t="s">
        <v>308</v>
      </c>
      <c r="I1985" s="116" t="s">
        <v>583</v>
      </c>
      <c r="J1985" s="120" t="s">
        <v>785</v>
      </c>
      <c r="K1985" s="108" t="s">
        <v>329</v>
      </c>
      <c r="L1985" s="116" t="s">
        <v>583</v>
      </c>
      <c r="M1985" s="120" t="s">
        <v>224</v>
      </c>
      <c r="O1985" s="116"/>
      <c r="P1985" s="120"/>
      <c r="R1985" s="116"/>
      <c r="S1985" s="120"/>
      <c r="U1985" s="116"/>
      <c r="V1985" s="120"/>
      <c r="X1985" s="116"/>
      <c r="Y1985" s="120"/>
      <c r="AA1985" s="116"/>
      <c r="AB1985" s="120"/>
      <c r="AD1985" s="116"/>
      <c r="AE1985" s="120"/>
      <c r="AG1985" s="116"/>
      <c r="AH1985" s="120"/>
      <c r="AJ1985" s="116"/>
      <c r="AK1985" s="120"/>
      <c r="AM1985" s="116"/>
      <c r="AN1985" s="120"/>
    </row>
    <row r="1986" spans="1:77" s="108" customFormat="1" x14ac:dyDescent="0.2">
      <c r="C1986" s="108" t="s">
        <v>1159</v>
      </c>
      <c r="D1986" s="123">
        <v>36375</v>
      </c>
      <c r="E1986" s="116" t="s">
        <v>1160</v>
      </c>
      <c r="F1986" s="120" t="s">
        <v>283</v>
      </c>
      <c r="G1986" s="120"/>
      <c r="J1986" s="120"/>
      <c r="K1986" s="108" t="s">
        <v>80</v>
      </c>
      <c r="L1986" s="108" t="s">
        <v>306</v>
      </c>
      <c r="M1986" s="120"/>
      <c r="N1986" s="108" t="s">
        <v>80</v>
      </c>
      <c r="O1986" s="108" t="s">
        <v>306</v>
      </c>
      <c r="P1986" s="120"/>
      <c r="Q1986" s="108" t="s">
        <v>80</v>
      </c>
      <c r="R1986" s="108" t="s">
        <v>306</v>
      </c>
      <c r="S1986" s="120"/>
      <c r="V1986" s="120"/>
      <c r="Y1986" s="120"/>
      <c r="AB1986" s="120"/>
      <c r="AE1986" s="120"/>
    </row>
    <row r="1987" spans="1:77" s="108" customFormat="1" x14ac:dyDescent="0.2">
      <c r="C1987" s="108" t="s">
        <v>3738</v>
      </c>
      <c r="D1987" s="123">
        <v>37123</v>
      </c>
      <c r="E1987" s="109" t="s">
        <v>172</v>
      </c>
      <c r="F1987" s="120" t="s">
        <v>441</v>
      </c>
      <c r="G1987" s="120"/>
      <c r="H1987" s="108" t="s">
        <v>340</v>
      </c>
      <c r="I1987" s="108" t="s">
        <v>170</v>
      </c>
      <c r="J1987" s="120" t="s">
        <v>809</v>
      </c>
      <c r="M1987" s="120"/>
      <c r="P1987" s="120"/>
      <c r="S1987" s="120"/>
      <c r="V1987" s="120"/>
      <c r="Y1987" s="120"/>
      <c r="AB1987" s="120"/>
      <c r="AE1987" s="120"/>
      <c r="BY1987" s="124"/>
    </row>
    <row r="1988" spans="1:77" s="108" customFormat="1" x14ac:dyDescent="0.2">
      <c r="A1988" s="108" t="s">
        <v>384</v>
      </c>
      <c r="B1988" s="108" t="s">
        <v>432</v>
      </c>
      <c r="C1988" s="108" t="s">
        <v>5414</v>
      </c>
      <c r="D1988" s="123">
        <v>36023</v>
      </c>
      <c r="E1988" s="116" t="s">
        <v>230</v>
      </c>
      <c r="F1988" s="120" t="s">
        <v>5415</v>
      </c>
      <c r="G1988" s="120" t="s">
        <v>830</v>
      </c>
      <c r="H1988" s="108" t="s">
        <v>384</v>
      </c>
      <c r="I1988" s="108" t="s">
        <v>432</v>
      </c>
      <c r="J1988" s="120" t="s">
        <v>388</v>
      </c>
      <c r="K1988" s="108" t="s">
        <v>384</v>
      </c>
      <c r="L1988" s="108" t="s">
        <v>432</v>
      </c>
      <c r="M1988" s="120" t="s">
        <v>830</v>
      </c>
      <c r="N1988" s="108" t="s">
        <v>384</v>
      </c>
      <c r="O1988" s="108" t="s">
        <v>432</v>
      </c>
      <c r="P1988" s="120" t="s">
        <v>410</v>
      </c>
      <c r="Q1988" s="108" t="s">
        <v>384</v>
      </c>
      <c r="R1988" s="108" t="s">
        <v>432</v>
      </c>
      <c r="S1988" s="120" t="s">
        <v>830</v>
      </c>
      <c r="T1988" s="108" t="s">
        <v>384</v>
      </c>
      <c r="U1988" s="108" t="s">
        <v>432</v>
      </c>
      <c r="V1988" s="120" t="s">
        <v>410</v>
      </c>
      <c r="Y1988" s="120"/>
      <c r="AB1988" s="120"/>
      <c r="AE1988" s="120"/>
    </row>
    <row r="1989" spans="1:77" s="108" customFormat="1" x14ac:dyDescent="0.2">
      <c r="A1989" s="108" t="s">
        <v>384</v>
      </c>
      <c r="B1989" s="108" t="s">
        <v>227</v>
      </c>
      <c r="C1989" s="108" t="s">
        <v>3547</v>
      </c>
      <c r="D1989" s="123">
        <v>35404</v>
      </c>
      <c r="E1989" s="116" t="s">
        <v>121</v>
      </c>
      <c r="F1989" s="120" t="s">
        <v>1437</v>
      </c>
      <c r="G1989" s="120" t="s">
        <v>389</v>
      </c>
      <c r="H1989" s="108" t="s">
        <v>421</v>
      </c>
      <c r="I1989" s="108" t="s">
        <v>227</v>
      </c>
      <c r="J1989" s="120" t="s">
        <v>412</v>
      </c>
      <c r="K1989" s="108" t="s">
        <v>421</v>
      </c>
      <c r="L1989" s="108" t="s">
        <v>227</v>
      </c>
      <c r="M1989" s="120" t="s">
        <v>433</v>
      </c>
      <c r="N1989" s="108" t="s">
        <v>397</v>
      </c>
      <c r="O1989" s="108" t="s">
        <v>227</v>
      </c>
      <c r="P1989" s="120" t="s">
        <v>412</v>
      </c>
      <c r="Q1989" s="108" t="s">
        <v>384</v>
      </c>
      <c r="R1989" s="108" t="s">
        <v>227</v>
      </c>
      <c r="S1989" s="120" t="s">
        <v>385</v>
      </c>
      <c r="T1989" s="108" t="s">
        <v>399</v>
      </c>
      <c r="U1989" s="108" t="s">
        <v>227</v>
      </c>
      <c r="V1989" s="120" t="s">
        <v>141</v>
      </c>
      <c r="W1989" s="108" t="s">
        <v>397</v>
      </c>
      <c r="X1989" s="108" t="s">
        <v>227</v>
      </c>
      <c r="Y1989" s="120" t="s">
        <v>398</v>
      </c>
      <c r="AB1989" s="120"/>
      <c r="AE1989" s="120"/>
      <c r="BY1989" s="124"/>
    </row>
    <row r="1990" spans="1:77" s="108" customFormat="1" x14ac:dyDescent="0.2">
      <c r="C1990" s="108" t="s">
        <v>1236</v>
      </c>
      <c r="D1990" s="123">
        <v>37728</v>
      </c>
      <c r="E1990" s="109" t="s">
        <v>719</v>
      </c>
      <c r="F1990" s="120" t="s">
        <v>4630</v>
      </c>
      <c r="G1990" s="120"/>
      <c r="H1990" s="108" t="s">
        <v>298</v>
      </c>
      <c r="I1990" s="108" t="s">
        <v>118</v>
      </c>
      <c r="J1990" s="120" t="s">
        <v>241</v>
      </c>
      <c r="M1990" s="120"/>
      <c r="P1990" s="120"/>
      <c r="S1990" s="120"/>
      <c r="V1990" s="120"/>
      <c r="Y1990" s="120"/>
      <c r="AB1990" s="120"/>
      <c r="AE1990" s="120"/>
    </row>
    <row r="1991" spans="1:77" s="108" customFormat="1" x14ac:dyDescent="0.2">
      <c r="A1991" s="108" t="s">
        <v>397</v>
      </c>
      <c r="B1991" s="108" t="s">
        <v>324</v>
      </c>
      <c r="C1991" s="108" t="s">
        <v>5416</v>
      </c>
      <c r="D1991" s="123">
        <v>37957</v>
      </c>
      <c r="E1991" s="109" t="s">
        <v>3181</v>
      </c>
      <c r="F1991" s="120"/>
      <c r="G1991" s="120" t="s">
        <v>388</v>
      </c>
      <c r="J1991" s="120"/>
      <c r="M1991" s="120"/>
      <c r="P1991" s="120"/>
      <c r="S1991" s="120"/>
      <c r="V1991" s="120"/>
      <c r="Y1991" s="120"/>
      <c r="AB1991" s="120"/>
      <c r="AE1991" s="120"/>
    </row>
    <row r="1992" spans="1:77" s="108" customFormat="1" x14ac:dyDescent="0.2">
      <c r="A1992" s="108" t="s">
        <v>80</v>
      </c>
      <c r="B1992" s="108" t="s">
        <v>275</v>
      </c>
      <c r="C1992" s="108" t="s">
        <v>2794</v>
      </c>
      <c r="D1992" s="123">
        <v>34340</v>
      </c>
      <c r="E1992" s="109" t="s">
        <v>2795</v>
      </c>
      <c r="F1992" s="109" t="s">
        <v>5417</v>
      </c>
      <c r="G1992" s="120" t="s">
        <v>2793</v>
      </c>
      <c r="H1992" s="108" t="s">
        <v>80</v>
      </c>
      <c r="I1992" s="116" t="s">
        <v>556</v>
      </c>
      <c r="J1992" s="120"/>
      <c r="K1992" s="108" t="s">
        <v>80</v>
      </c>
      <c r="L1992" s="116" t="s">
        <v>330</v>
      </c>
      <c r="M1992" s="120" t="s">
        <v>1857</v>
      </c>
      <c r="N1992" s="108" t="s">
        <v>80</v>
      </c>
      <c r="O1992" s="116" t="s">
        <v>330</v>
      </c>
      <c r="P1992" s="120"/>
      <c r="Q1992" s="108" t="s">
        <v>80</v>
      </c>
      <c r="R1992" s="116" t="s">
        <v>330</v>
      </c>
      <c r="S1992" s="120"/>
      <c r="U1992" s="116"/>
      <c r="V1992" s="120"/>
      <c r="W1992" s="108" t="s">
        <v>80</v>
      </c>
      <c r="X1992" s="116" t="s">
        <v>432</v>
      </c>
      <c r="Y1992" s="120"/>
      <c r="Z1992" s="108" t="s">
        <v>80</v>
      </c>
      <c r="AA1992" s="116" t="s">
        <v>432</v>
      </c>
      <c r="AB1992" s="120"/>
      <c r="AC1992" s="108" t="s">
        <v>80</v>
      </c>
      <c r="AD1992" s="116" t="s">
        <v>432</v>
      </c>
      <c r="AE1992" s="120"/>
      <c r="AF1992" s="108" t="s">
        <v>80</v>
      </c>
      <c r="AG1992" s="116" t="s">
        <v>432</v>
      </c>
      <c r="AH1992" s="120"/>
      <c r="AI1992" s="108" t="s">
        <v>80</v>
      </c>
      <c r="AJ1992" s="116" t="s">
        <v>432</v>
      </c>
      <c r="AK1992" s="120"/>
      <c r="AM1992" s="116"/>
      <c r="AN1992" s="120"/>
      <c r="AP1992" s="116"/>
      <c r="AQ1992" s="120"/>
      <c r="AS1992" s="116"/>
      <c r="AT1992" s="120"/>
      <c r="AV1992" s="116"/>
      <c r="AW1992" s="120"/>
      <c r="AY1992" s="116"/>
      <c r="AZ1992" s="120"/>
    </row>
    <row r="1993" spans="1:77" s="108" customFormat="1" x14ac:dyDescent="0.2">
      <c r="A1993" s="108" t="s">
        <v>370</v>
      </c>
      <c r="B1993" s="108" t="s">
        <v>207</v>
      </c>
      <c r="C1993" s="108" t="s">
        <v>3840</v>
      </c>
      <c r="D1993" s="123">
        <v>36816</v>
      </c>
      <c r="E1993" s="109" t="s">
        <v>348</v>
      </c>
      <c r="F1993" s="120" t="s">
        <v>2219</v>
      </c>
      <c r="G1993" s="120" t="s">
        <v>796</v>
      </c>
      <c r="H1993" s="108" t="s">
        <v>332</v>
      </c>
      <c r="I1993" s="108" t="s">
        <v>207</v>
      </c>
      <c r="J1993" s="120" t="s">
        <v>1805</v>
      </c>
      <c r="M1993" s="120"/>
      <c r="P1993" s="120"/>
      <c r="S1993" s="120"/>
      <c r="V1993" s="120"/>
      <c r="Y1993" s="120"/>
      <c r="AB1993" s="120"/>
      <c r="AE1993" s="120"/>
    </row>
    <row r="1994" spans="1:77" s="108" customFormat="1" x14ac:dyDescent="0.2">
      <c r="A1994" s="108" t="s">
        <v>522</v>
      </c>
      <c r="B1994" s="108" t="s">
        <v>432</v>
      </c>
      <c r="C1994" s="108" t="s">
        <v>897</v>
      </c>
      <c r="D1994" s="123">
        <v>36184</v>
      </c>
      <c r="E1994" s="116" t="s">
        <v>898</v>
      </c>
      <c r="F1994" s="120" t="s">
        <v>5418</v>
      </c>
      <c r="G1994" s="120" t="s">
        <v>896</v>
      </c>
      <c r="H1994" s="108" t="s">
        <v>274</v>
      </c>
      <c r="I1994" s="108" t="s">
        <v>432</v>
      </c>
      <c r="J1994" s="120" t="s">
        <v>276</v>
      </c>
      <c r="K1994" s="108" t="s">
        <v>274</v>
      </c>
      <c r="L1994" s="108" t="s">
        <v>432</v>
      </c>
      <c r="M1994" s="120" t="s">
        <v>259</v>
      </c>
      <c r="N1994" s="108" t="s">
        <v>194</v>
      </c>
      <c r="O1994" s="108" t="s">
        <v>432</v>
      </c>
      <c r="P1994" s="120" t="s">
        <v>276</v>
      </c>
      <c r="Q1994" s="108" t="s">
        <v>194</v>
      </c>
      <c r="R1994" s="108" t="s">
        <v>432</v>
      </c>
      <c r="S1994" s="120" t="s">
        <v>259</v>
      </c>
      <c r="T1994" s="108" t="s">
        <v>194</v>
      </c>
      <c r="U1994" s="108" t="s">
        <v>432</v>
      </c>
      <c r="V1994" s="120" t="s">
        <v>259</v>
      </c>
      <c r="Y1994" s="120"/>
      <c r="AB1994" s="120"/>
      <c r="AE1994" s="120"/>
    </row>
    <row r="1995" spans="1:77" s="108" customFormat="1" x14ac:dyDescent="0.2">
      <c r="C1995" s="108" t="s">
        <v>5419</v>
      </c>
      <c r="D1995" s="123">
        <v>34541</v>
      </c>
      <c r="E1995" s="116" t="s">
        <v>585</v>
      </c>
      <c r="F1995" s="120" t="s">
        <v>773</v>
      </c>
      <c r="G1995" s="120"/>
      <c r="H1995" s="108" t="s">
        <v>284</v>
      </c>
      <c r="I1995" s="108" t="s">
        <v>93</v>
      </c>
      <c r="J1995" s="120" t="s">
        <v>317</v>
      </c>
      <c r="K1995" s="108" t="s">
        <v>308</v>
      </c>
      <c r="L1995" s="108" t="s">
        <v>93</v>
      </c>
      <c r="M1995" s="120" t="s">
        <v>249</v>
      </c>
      <c r="N1995" s="108" t="s">
        <v>308</v>
      </c>
      <c r="O1995" s="108" t="s">
        <v>93</v>
      </c>
      <c r="P1995" s="120" t="s">
        <v>774</v>
      </c>
      <c r="Q1995" s="108" t="s">
        <v>305</v>
      </c>
      <c r="R1995" s="108" t="s">
        <v>93</v>
      </c>
      <c r="S1995" s="120" t="s">
        <v>248</v>
      </c>
      <c r="T1995" s="108" t="s">
        <v>308</v>
      </c>
      <c r="U1995" s="108" t="s">
        <v>93</v>
      </c>
      <c r="V1995" s="120" t="s">
        <v>273</v>
      </c>
      <c r="W1995" s="108" t="s">
        <v>298</v>
      </c>
      <c r="X1995" s="108" t="s">
        <v>93</v>
      </c>
      <c r="Y1995" s="120" t="s">
        <v>273</v>
      </c>
      <c r="Z1995" s="108" t="s">
        <v>305</v>
      </c>
      <c r="AA1995" s="108" t="s">
        <v>93</v>
      </c>
      <c r="AB1995" s="120" t="s">
        <v>264</v>
      </c>
      <c r="AC1995" s="108" t="s">
        <v>329</v>
      </c>
      <c r="AD1995" s="108" t="s">
        <v>93</v>
      </c>
      <c r="AE1995" s="120" t="s">
        <v>224</v>
      </c>
    </row>
    <row r="1996" spans="1:77" s="108" customFormat="1" x14ac:dyDescent="0.2">
      <c r="A1996" s="108" t="s">
        <v>445</v>
      </c>
      <c r="B1996" s="108" t="s">
        <v>140</v>
      </c>
      <c r="C1996" s="108" t="s">
        <v>4005</v>
      </c>
      <c r="D1996" s="123">
        <v>33666</v>
      </c>
      <c r="E1996" s="116" t="s">
        <v>548</v>
      </c>
      <c r="F1996" s="120" t="s">
        <v>149</v>
      </c>
      <c r="G1996" s="120"/>
      <c r="J1996" s="120"/>
      <c r="K1996" s="108" t="s">
        <v>445</v>
      </c>
      <c r="L1996" s="108" t="s">
        <v>207</v>
      </c>
      <c r="M1996" s="120"/>
      <c r="N1996" s="108" t="s">
        <v>445</v>
      </c>
      <c r="O1996" s="108" t="s">
        <v>207</v>
      </c>
      <c r="P1996" s="120"/>
      <c r="Q1996" s="108" t="s">
        <v>445</v>
      </c>
      <c r="R1996" s="108" t="s">
        <v>207</v>
      </c>
      <c r="S1996" s="120"/>
      <c r="T1996" s="108" t="s">
        <v>445</v>
      </c>
      <c r="U1996" s="108" t="s">
        <v>207</v>
      </c>
      <c r="V1996" s="120"/>
      <c r="W1996" s="108" t="s">
        <v>445</v>
      </c>
      <c r="X1996" s="108" t="s">
        <v>207</v>
      </c>
      <c r="Y1996" s="120"/>
      <c r="AB1996" s="120"/>
      <c r="AE1996" s="120"/>
    </row>
    <row r="1997" spans="1:77" s="108" customFormat="1" x14ac:dyDescent="0.2">
      <c r="A1997" s="108" t="s">
        <v>397</v>
      </c>
      <c r="B1997" s="108" t="s">
        <v>434</v>
      </c>
      <c r="C1997" s="108" t="s">
        <v>2999</v>
      </c>
      <c r="D1997" s="123">
        <v>34779</v>
      </c>
      <c r="E1997" s="116" t="s">
        <v>405</v>
      </c>
      <c r="F1997" s="120" t="s">
        <v>585</v>
      </c>
      <c r="G1997" s="120" t="s">
        <v>412</v>
      </c>
      <c r="H1997" s="108" t="s">
        <v>397</v>
      </c>
      <c r="I1997" s="108" t="s">
        <v>434</v>
      </c>
      <c r="J1997" s="120" t="s">
        <v>412</v>
      </c>
      <c r="K1997" s="108" t="s">
        <v>386</v>
      </c>
      <c r="L1997" s="108" t="s">
        <v>434</v>
      </c>
      <c r="M1997" s="120" t="s">
        <v>141</v>
      </c>
      <c r="P1997" s="120"/>
      <c r="Q1997" s="108" t="s">
        <v>399</v>
      </c>
      <c r="R1997" s="108" t="s">
        <v>177</v>
      </c>
      <c r="S1997" s="120" t="s">
        <v>141</v>
      </c>
      <c r="T1997" s="108" t="s">
        <v>399</v>
      </c>
      <c r="U1997" s="108" t="s">
        <v>207</v>
      </c>
      <c r="V1997" s="120" t="s">
        <v>141</v>
      </c>
      <c r="W1997" s="108" t="s">
        <v>399</v>
      </c>
      <c r="X1997" s="108" t="s">
        <v>207</v>
      </c>
      <c r="Y1997" s="120" t="s">
        <v>141</v>
      </c>
      <c r="Z1997" s="108" t="s">
        <v>402</v>
      </c>
      <c r="AA1997" s="108" t="s">
        <v>207</v>
      </c>
      <c r="AB1997" s="120" t="s">
        <v>141</v>
      </c>
      <c r="AC1997" s="108" t="s">
        <v>386</v>
      </c>
      <c r="AD1997" s="108" t="s">
        <v>207</v>
      </c>
      <c r="AE1997" s="120" t="s">
        <v>141</v>
      </c>
    </row>
    <row r="1998" spans="1:77" s="108" customFormat="1" x14ac:dyDescent="0.2">
      <c r="A1998" s="108" t="s">
        <v>386</v>
      </c>
      <c r="B1998" s="108" t="s">
        <v>316</v>
      </c>
      <c r="C1998" s="108" t="s">
        <v>1270</v>
      </c>
      <c r="D1998" s="123">
        <v>36871</v>
      </c>
      <c r="E1998" s="109" t="s">
        <v>1271</v>
      </c>
      <c r="F1998" s="109" t="s">
        <v>5420</v>
      </c>
      <c r="G1998" s="120" t="s">
        <v>167</v>
      </c>
      <c r="H1998" s="108" t="s">
        <v>402</v>
      </c>
      <c r="I1998" s="116" t="s">
        <v>316</v>
      </c>
      <c r="J1998" s="120" t="s">
        <v>167</v>
      </c>
      <c r="K1998" s="108" t="s">
        <v>386</v>
      </c>
      <c r="L1998" s="116" t="s">
        <v>316</v>
      </c>
      <c r="M1998" s="120" t="s">
        <v>167</v>
      </c>
      <c r="O1998" s="116"/>
      <c r="P1998" s="120"/>
      <c r="R1998" s="116"/>
      <c r="S1998" s="120"/>
      <c r="U1998" s="116"/>
      <c r="V1998" s="120"/>
      <c r="X1998" s="116"/>
      <c r="Y1998" s="120"/>
      <c r="AA1998" s="116"/>
      <c r="AB1998" s="120"/>
      <c r="AD1998" s="116"/>
      <c r="AE1998" s="120"/>
      <c r="AG1998" s="116"/>
      <c r="AH1998" s="120"/>
      <c r="AJ1998" s="116"/>
      <c r="AK1998" s="120"/>
      <c r="AM1998" s="116"/>
      <c r="AN1998" s="120"/>
    </row>
    <row r="1999" spans="1:77" s="108" customFormat="1" x14ac:dyDescent="0.2">
      <c r="A1999" s="108" t="s">
        <v>162</v>
      </c>
      <c r="B1999" s="108" t="s">
        <v>105</v>
      </c>
      <c r="C1999" s="108" t="s">
        <v>2589</v>
      </c>
      <c r="D1999" s="123">
        <v>35719</v>
      </c>
      <c r="E1999" s="116" t="s">
        <v>415</v>
      </c>
      <c r="F1999" s="120" t="s">
        <v>448</v>
      </c>
      <c r="G1999" s="120" t="s">
        <v>1043</v>
      </c>
      <c r="H1999" s="108" t="s">
        <v>162</v>
      </c>
      <c r="I1999" s="108" t="s">
        <v>105</v>
      </c>
      <c r="J1999" s="120" t="s">
        <v>161</v>
      </c>
      <c r="K1999" s="108" t="s">
        <v>168</v>
      </c>
      <c r="L1999" s="108" t="s">
        <v>207</v>
      </c>
      <c r="M1999" s="120" t="s">
        <v>2373</v>
      </c>
      <c r="P1999" s="120"/>
      <c r="Q1999" s="108" t="s">
        <v>168</v>
      </c>
      <c r="R1999" s="108" t="s">
        <v>207</v>
      </c>
      <c r="S1999" s="120" t="s">
        <v>1042</v>
      </c>
      <c r="V1999" s="120"/>
      <c r="Y1999" s="120"/>
      <c r="AB1999" s="120"/>
      <c r="AE1999" s="120"/>
    </row>
    <row r="2000" spans="1:77" s="108" customFormat="1" x14ac:dyDescent="0.2">
      <c r="C2000" s="108" t="s">
        <v>2871</v>
      </c>
      <c r="D2000" s="123">
        <v>36348</v>
      </c>
      <c r="E2000" s="109" t="s">
        <v>99</v>
      </c>
      <c r="F2000" s="120" t="s">
        <v>1515</v>
      </c>
      <c r="G2000" s="120"/>
      <c r="H2000" s="108" t="s">
        <v>386</v>
      </c>
      <c r="I2000" s="108" t="s">
        <v>192</v>
      </c>
      <c r="J2000" s="120" t="s">
        <v>393</v>
      </c>
      <c r="K2000" s="108" t="s">
        <v>397</v>
      </c>
      <c r="L2000" s="108" t="s">
        <v>207</v>
      </c>
      <c r="M2000" s="120" t="s">
        <v>398</v>
      </c>
      <c r="N2000" s="108" t="s">
        <v>397</v>
      </c>
      <c r="O2000" s="108" t="s">
        <v>207</v>
      </c>
      <c r="P2000" s="120" t="s">
        <v>412</v>
      </c>
      <c r="S2000" s="120"/>
      <c r="V2000" s="120"/>
      <c r="Y2000" s="120"/>
      <c r="AB2000" s="120"/>
      <c r="AE2000" s="120"/>
    </row>
    <row r="2001" spans="1:76" s="108" customFormat="1" x14ac:dyDescent="0.2">
      <c r="A2001" s="108" t="s">
        <v>808</v>
      </c>
      <c r="B2001" s="108" t="s">
        <v>170</v>
      </c>
      <c r="C2001" s="108" t="s">
        <v>3204</v>
      </c>
      <c r="D2001" s="123">
        <v>35734</v>
      </c>
      <c r="E2001" s="116" t="s">
        <v>149</v>
      </c>
      <c r="F2001" s="120" t="s">
        <v>415</v>
      </c>
      <c r="G2001" s="120" t="s">
        <v>804</v>
      </c>
      <c r="H2001" s="108" t="s">
        <v>808</v>
      </c>
      <c r="I2001" s="108" t="s">
        <v>170</v>
      </c>
      <c r="J2001" s="120" t="s">
        <v>770</v>
      </c>
      <c r="K2001" s="108" t="s">
        <v>808</v>
      </c>
      <c r="L2001" s="108" t="s">
        <v>232</v>
      </c>
      <c r="M2001" s="120" t="s">
        <v>1245</v>
      </c>
      <c r="N2001" s="108" t="s">
        <v>379</v>
      </c>
      <c r="O2001" s="108" t="s">
        <v>232</v>
      </c>
      <c r="P2001" s="120" t="s">
        <v>1411</v>
      </c>
      <c r="Q2001" s="108" t="s">
        <v>308</v>
      </c>
      <c r="R2001" s="108" t="s">
        <v>232</v>
      </c>
      <c r="S2001" s="120" t="s">
        <v>580</v>
      </c>
      <c r="T2001" s="108" t="s">
        <v>329</v>
      </c>
      <c r="U2001" s="108" t="s">
        <v>232</v>
      </c>
      <c r="V2001" s="120" t="s">
        <v>269</v>
      </c>
      <c r="Y2001" s="120"/>
      <c r="AB2001" s="120"/>
      <c r="AE2001" s="120"/>
      <c r="BB2001" s="109"/>
      <c r="BC2001" s="109"/>
      <c r="BE2001" s="109"/>
      <c r="BF2001" s="109"/>
      <c r="BH2001" s="109"/>
      <c r="BI2001" s="109"/>
      <c r="BK2001" s="109"/>
      <c r="BL2001" s="109"/>
      <c r="BN2001" s="109"/>
      <c r="BO2001" s="109"/>
      <c r="BQ2001" s="123"/>
      <c r="BR2001" s="109"/>
      <c r="BS2001" s="116"/>
      <c r="BU2001" s="120"/>
      <c r="BV2001" s="116"/>
      <c r="BW2001" s="116"/>
      <c r="BX2001" s="125"/>
    </row>
    <row r="2002" spans="1:76" s="108" customFormat="1" x14ac:dyDescent="0.2">
      <c r="A2002" s="108" t="s">
        <v>575</v>
      </c>
      <c r="B2002" s="108" t="s">
        <v>185</v>
      </c>
      <c r="C2002" s="108" t="s">
        <v>1791</v>
      </c>
      <c r="D2002" s="123">
        <v>36881</v>
      </c>
      <c r="E2002" s="109" t="s">
        <v>180</v>
      </c>
      <c r="F2002" s="109" t="s">
        <v>1948</v>
      </c>
      <c r="G2002" s="120" t="s">
        <v>247</v>
      </c>
      <c r="H2002" s="108" t="s">
        <v>298</v>
      </c>
      <c r="I2002" s="116" t="s">
        <v>185</v>
      </c>
      <c r="J2002" s="120" t="s">
        <v>241</v>
      </c>
      <c r="K2002" s="108" t="s">
        <v>298</v>
      </c>
      <c r="L2002" s="116" t="s">
        <v>185</v>
      </c>
      <c r="M2002" s="120" t="s">
        <v>339</v>
      </c>
      <c r="O2002" s="116"/>
      <c r="P2002" s="120"/>
      <c r="R2002" s="116"/>
      <c r="S2002" s="120"/>
      <c r="U2002" s="116"/>
      <c r="V2002" s="120"/>
      <c r="X2002" s="116"/>
      <c r="Y2002" s="120"/>
      <c r="AA2002" s="116"/>
      <c r="AB2002" s="120"/>
      <c r="AD2002" s="116"/>
      <c r="AE2002" s="120"/>
      <c r="AG2002" s="116"/>
      <c r="AH2002" s="120"/>
      <c r="AJ2002" s="116"/>
      <c r="AK2002" s="120"/>
      <c r="AM2002" s="116"/>
      <c r="AN2002" s="120"/>
      <c r="BB2002" s="109"/>
      <c r="BC2002" s="109"/>
      <c r="BE2002" s="109"/>
      <c r="BF2002" s="109"/>
      <c r="BH2002" s="109"/>
      <c r="BI2002" s="109"/>
      <c r="BK2002" s="109"/>
      <c r="BL2002" s="109"/>
      <c r="BN2002" s="109"/>
      <c r="BO2002" s="109"/>
      <c r="BQ2002" s="123"/>
      <c r="BR2002" s="109"/>
      <c r="BS2002" s="116"/>
      <c r="BU2002" s="120"/>
      <c r="BV2002" s="116"/>
      <c r="BW2002" s="116"/>
      <c r="BX2002" s="125"/>
    </row>
    <row r="2003" spans="1:76" s="108" customFormat="1" x14ac:dyDescent="0.2">
      <c r="A2003" s="108" t="s">
        <v>397</v>
      </c>
      <c r="B2003" s="108" t="s">
        <v>93</v>
      </c>
      <c r="C2003" s="108" t="s">
        <v>5421</v>
      </c>
      <c r="D2003" s="123">
        <v>36694</v>
      </c>
      <c r="E2003" s="109" t="s">
        <v>172</v>
      </c>
      <c r="F2003" s="120"/>
      <c r="G2003" s="120" t="s">
        <v>398</v>
      </c>
      <c r="J2003" s="120"/>
      <c r="M2003" s="120"/>
      <c r="P2003" s="120"/>
      <c r="S2003" s="120"/>
      <c r="V2003" s="120"/>
      <c r="Y2003" s="120"/>
      <c r="AB2003" s="120"/>
      <c r="AE2003" s="120"/>
    </row>
    <row r="2004" spans="1:76" s="108" customFormat="1" x14ac:dyDescent="0.2">
      <c r="C2004" s="108" t="s">
        <v>190</v>
      </c>
      <c r="D2004" s="123">
        <v>36077</v>
      </c>
      <c r="E2004" s="109" t="s">
        <v>191</v>
      </c>
      <c r="F2004" s="120" t="s">
        <v>191</v>
      </c>
      <c r="G2004" s="120"/>
      <c r="I2004" s="109"/>
      <c r="J2004" s="120"/>
      <c r="M2004" s="120"/>
      <c r="N2004" s="108" t="s">
        <v>168</v>
      </c>
      <c r="O2004" s="108" t="s">
        <v>192</v>
      </c>
      <c r="P2004" s="120" t="s">
        <v>193</v>
      </c>
      <c r="S2004" s="120"/>
      <c r="V2004" s="120"/>
      <c r="Y2004" s="120"/>
      <c r="AB2004" s="120"/>
      <c r="AE2004" s="120"/>
    </row>
    <row r="2005" spans="1:76" s="108" customFormat="1" x14ac:dyDescent="0.2">
      <c r="C2005" s="108" t="s">
        <v>507</v>
      </c>
      <c r="D2005" s="123">
        <v>33704</v>
      </c>
      <c r="E2005" s="109" t="s">
        <v>158</v>
      </c>
      <c r="F2005" s="109" t="s">
        <v>1782</v>
      </c>
      <c r="G2005" s="120"/>
      <c r="H2005" s="108" t="s">
        <v>1035</v>
      </c>
      <c r="I2005" s="116" t="s">
        <v>215</v>
      </c>
      <c r="J2005" s="120"/>
      <c r="K2005" s="108" t="s">
        <v>147</v>
      </c>
      <c r="L2005" s="116" t="s">
        <v>215</v>
      </c>
      <c r="M2005" s="120"/>
      <c r="N2005" s="108" t="s">
        <v>510</v>
      </c>
      <c r="O2005" s="116" t="s">
        <v>324</v>
      </c>
      <c r="P2005" s="120"/>
      <c r="Q2005" s="108" t="s">
        <v>133</v>
      </c>
      <c r="R2005" s="116" t="s">
        <v>434</v>
      </c>
      <c r="S2005" s="120" t="s">
        <v>141</v>
      </c>
      <c r="T2005" s="108" t="s">
        <v>127</v>
      </c>
      <c r="U2005" s="116" t="s">
        <v>434</v>
      </c>
      <c r="V2005" s="120"/>
      <c r="W2005" s="108" t="s">
        <v>127</v>
      </c>
      <c r="X2005" s="116" t="s">
        <v>434</v>
      </c>
      <c r="Y2005" s="120"/>
      <c r="Z2005" s="108" t="s">
        <v>127</v>
      </c>
      <c r="AA2005" s="116" t="s">
        <v>434</v>
      </c>
      <c r="AB2005" s="120"/>
      <c r="AC2005" s="108" t="s">
        <v>127</v>
      </c>
      <c r="AD2005" s="116" t="s">
        <v>434</v>
      </c>
      <c r="AE2005" s="120"/>
      <c r="AF2005" s="108" t="s">
        <v>127</v>
      </c>
      <c r="AG2005" s="116" t="s">
        <v>140</v>
      </c>
      <c r="AH2005" s="120"/>
      <c r="AI2005" s="108" t="s">
        <v>127</v>
      </c>
      <c r="AJ2005" s="116" t="s">
        <v>140</v>
      </c>
      <c r="AK2005" s="120"/>
      <c r="AL2005" s="108" t="s">
        <v>133</v>
      </c>
      <c r="AM2005" s="116" t="s">
        <v>140</v>
      </c>
      <c r="AN2005" s="120"/>
      <c r="AO2005" s="108" t="s">
        <v>133</v>
      </c>
      <c r="AP2005" s="116" t="s">
        <v>140</v>
      </c>
      <c r="AQ2005" s="120"/>
      <c r="AS2005" s="116"/>
      <c r="AT2005" s="120"/>
      <c r="AV2005" s="116"/>
      <c r="AW2005" s="120"/>
      <c r="AY2005" s="116"/>
      <c r="AZ2005" s="120"/>
    </row>
    <row r="2006" spans="1:76" s="108" customFormat="1" x14ac:dyDescent="0.2">
      <c r="A2006" s="108" t="s">
        <v>384</v>
      </c>
      <c r="B2006" s="108" t="s">
        <v>324</v>
      </c>
      <c r="C2006" s="108" t="s">
        <v>403</v>
      </c>
      <c r="D2006" s="123">
        <v>34906</v>
      </c>
      <c r="E2006" s="116" t="s">
        <v>404</v>
      </c>
      <c r="F2006" s="120" t="s">
        <v>585</v>
      </c>
      <c r="G2006" s="120" t="s">
        <v>385</v>
      </c>
      <c r="H2006" s="108" t="s">
        <v>384</v>
      </c>
      <c r="I2006" s="108" t="s">
        <v>170</v>
      </c>
      <c r="J2006" s="120" t="s">
        <v>406</v>
      </c>
      <c r="K2006" s="108" t="s">
        <v>384</v>
      </c>
      <c r="L2006" s="108" t="s">
        <v>170</v>
      </c>
      <c r="M2006" s="120" t="s">
        <v>408</v>
      </c>
      <c r="N2006" s="108" t="s">
        <v>409</v>
      </c>
      <c r="O2006" s="108" t="s">
        <v>170</v>
      </c>
      <c r="P2006" s="120" t="s">
        <v>406</v>
      </c>
      <c r="Q2006" s="108" t="s">
        <v>384</v>
      </c>
      <c r="R2006" s="108" t="s">
        <v>232</v>
      </c>
      <c r="S2006" s="120" t="s">
        <v>410</v>
      </c>
      <c r="T2006" s="108" t="s">
        <v>384</v>
      </c>
      <c r="U2006" s="108" t="s">
        <v>195</v>
      </c>
      <c r="V2006" s="120" t="s">
        <v>433</v>
      </c>
      <c r="W2006" s="108" t="s">
        <v>384</v>
      </c>
      <c r="X2006" s="108" t="s">
        <v>195</v>
      </c>
      <c r="Y2006" s="120" t="s">
        <v>408</v>
      </c>
      <c r="Z2006" s="108" t="s">
        <v>384</v>
      </c>
      <c r="AA2006" s="108" t="s">
        <v>195</v>
      </c>
      <c r="AB2006" s="120" t="s">
        <v>406</v>
      </c>
      <c r="AC2006" s="108" t="s">
        <v>397</v>
      </c>
      <c r="AD2006" s="108" t="s">
        <v>195</v>
      </c>
      <c r="AE2006" s="120" t="s">
        <v>412</v>
      </c>
    </row>
    <row r="2007" spans="1:76" s="108" customFormat="1" x14ac:dyDescent="0.2">
      <c r="A2007" s="108" t="s">
        <v>409</v>
      </c>
      <c r="B2007" s="108" t="s">
        <v>93</v>
      </c>
      <c r="C2007" s="108" t="s">
        <v>5422</v>
      </c>
      <c r="D2007" s="123">
        <v>36942</v>
      </c>
      <c r="E2007" s="109" t="s">
        <v>4445</v>
      </c>
      <c r="F2007" s="120"/>
      <c r="G2007" s="120" t="s">
        <v>410</v>
      </c>
      <c r="J2007" s="120"/>
      <c r="M2007" s="120"/>
      <c r="P2007" s="120"/>
      <c r="S2007" s="120"/>
      <c r="V2007" s="120"/>
      <c r="Y2007" s="120"/>
      <c r="AB2007" s="120"/>
      <c r="AE2007" s="120"/>
    </row>
    <row r="2008" spans="1:76" s="108" customFormat="1" x14ac:dyDescent="0.2">
      <c r="A2008" s="108" t="s">
        <v>399</v>
      </c>
      <c r="B2008" s="108" t="s">
        <v>316</v>
      </c>
      <c r="C2008" s="108" t="s">
        <v>969</v>
      </c>
      <c r="D2008" s="123">
        <v>36282</v>
      </c>
      <c r="E2008" s="109" t="s">
        <v>99</v>
      </c>
      <c r="F2008" s="120" t="s">
        <v>5423</v>
      </c>
      <c r="G2008" s="120" t="s">
        <v>141</v>
      </c>
      <c r="H2008" s="108" t="s">
        <v>386</v>
      </c>
      <c r="I2008" s="108" t="s">
        <v>316</v>
      </c>
      <c r="J2008" s="120" t="s">
        <v>141</v>
      </c>
      <c r="K2008" s="108" t="s">
        <v>402</v>
      </c>
      <c r="L2008" s="108" t="s">
        <v>316</v>
      </c>
      <c r="M2008" s="120" t="s">
        <v>141</v>
      </c>
      <c r="N2008" s="108" t="s">
        <v>402</v>
      </c>
      <c r="O2008" s="108" t="s">
        <v>316</v>
      </c>
      <c r="P2008" s="120" t="s">
        <v>5424</v>
      </c>
      <c r="S2008" s="120"/>
      <c r="V2008" s="120"/>
      <c r="Y2008" s="120"/>
      <c r="AB2008" s="120"/>
      <c r="AE2008" s="120"/>
    </row>
    <row r="2009" spans="1:76" s="108" customFormat="1" x14ac:dyDescent="0.2">
      <c r="A2009" s="108" t="s">
        <v>315</v>
      </c>
      <c r="B2009" s="108" t="s">
        <v>192</v>
      </c>
      <c r="C2009" s="108" t="s">
        <v>5425</v>
      </c>
      <c r="D2009" s="123">
        <v>34267</v>
      </c>
      <c r="E2009" s="116" t="s">
        <v>405</v>
      </c>
      <c r="F2009" s="120" t="s">
        <v>773</v>
      </c>
      <c r="G2009" s="120" t="s">
        <v>339</v>
      </c>
      <c r="J2009" s="120"/>
      <c r="M2009" s="120"/>
      <c r="N2009" s="108" t="s">
        <v>315</v>
      </c>
      <c r="O2009" s="108" t="s">
        <v>177</v>
      </c>
      <c r="P2009" s="120" t="s">
        <v>339</v>
      </c>
      <c r="Q2009" s="108" t="s">
        <v>284</v>
      </c>
      <c r="R2009" s="108" t="s">
        <v>177</v>
      </c>
      <c r="S2009" s="120" t="s">
        <v>1074</v>
      </c>
      <c r="T2009" s="108" t="s">
        <v>315</v>
      </c>
      <c r="U2009" s="108" t="s">
        <v>177</v>
      </c>
      <c r="V2009" s="120" t="s">
        <v>240</v>
      </c>
      <c r="W2009" s="108" t="s">
        <v>284</v>
      </c>
      <c r="X2009" s="108" t="s">
        <v>252</v>
      </c>
      <c r="Y2009" s="120" t="s">
        <v>240</v>
      </c>
      <c r="Z2009" s="108" t="s">
        <v>307</v>
      </c>
      <c r="AA2009" s="108" t="s">
        <v>252</v>
      </c>
      <c r="AB2009" s="120" t="s">
        <v>747</v>
      </c>
      <c r="AC2009" s="108" t="s">
        <v>298</v>
      </c>
      <c r="AD2009" s="108" t="s">
        <v>252</v>
      </c>
      <c r="AE2009" s="120" t="s">
        <v>241</v>
      </c>
    </row>
    <row r="2010" spans="1:76" s="108" customFormat="1" x14ac:dyDescent="0.2">
      <c r="A2010" s="108" t="s">
        <v>133</v>
      </c>
      <c r="B2010" s="108" t="s">
        <v>396</v>
      </c>
      <c r="C2010" s="108" t="s">
        <v>3789</v>
      </c>
      <c r="D2010" s="123">
        <v>37738</v>
      </c>
      <c r="E2010" s="109" t="s">
        <v>3804</v>
      </c>
      <c r="F2010" s="120" t="s">
        <v>144</v>
      </c>
      <c r="G2010" s="120"/>
      <c r="H2010" s="108" t="s">
        <v>133</v>
      </c>
      <c r="I2010" s="108" t="s">
        <v>396</v>
      </c>
      <c r="J2010" s="120"/>
      <c r="M2010" s="120"/>
      <c r="P2010" s="120"/>
      <c r="S2010" s="120"/>
      <c r="V2010" s="120"/>
      <c r="Y2010" s="120"/>
      <c r="AB2010" s="120"/>
      <c r="AE2010" s="120"/>
      <c r="BB2010" s="109"/>
      <c r="BC2010" s="109"/>
      <c r="BE2010" s="109"/>
      <c r="BF2010" s="109"/>
      <c r="BH2010" s="109"/>
      <c r="BI2010" s="109"/>
      <c r="BK2010" s="109"/>
      <c r="BL2010" s="109"/>
      <c r="BN2010" s="109"/>
      <c r="BO2010" s="109"/>
      <c r="BQ2010" s="123"/>
      <c r="BR2010" s="109"/>
      <c r="BS2010" s="116"/>
      <c r="BU2010" s="120"/>
      <c r="BV2010" s="116"/>
      <c r="BW2010" s="116"/>
      <c r="BX2010" s="125"/>
    </row>
    <row r="2011" spans="1:76" s="108" customFormat="1" x14ac:dyDescent="0.2">
      <c r="A2011" s="108" t="s">
        <v>284</v>
      </c>
      <c r="B2011" s="108" t="s">
        <v>556</v>
      </c>
      <c r="C2011" s="108" t="s">
        <v>2049</v>
      </c>
      <c r="D2011" s="123">
        <v>36774</v>
      </c>
      <c r="E2011" s="109" t="s">
        <v>191</v>
      </c>
      <c r="F2011" s="120" t="s">
        <v>1079</v>
      </c>
      <c r="G2011" s="120" t="s">
        <v>259</v>
      </c>
      <c r="J2011" s="120"/>
      <c r="K2011" s="108" t="s">
        <v>329</v>
      </c>
      <c r="L2011" s="108" t="s">
        <v>556</v>
      </c>
      <c r="M2011" s="120" t="s">
        <v>216</v>
      </c>
      <c r="N2011" s="108" t="s">
        <v>329</v>
      </c>
      <c r="O2011" s="108" t="s">
        <v>556</v>
      </c>
      <c r="P2011" s="120" t="s">
        <v>241</v>
      </c>
      <c r="S2011" s="120"/>
      <c r="V2011" s="120"/>
      <c r="Y2011" s="120"/>
      <c r="AB2011" s="120"/>
      <c r="AE2011" s="120"/>
    </row>
    <row r="2012" spans="1:76" s="108" customFormat="1" x14ac:dyDescent="0.2">
      <c r="A2012" s="108" t="s">
        <v>162</v>
      </c>
      <c r="B2012" s="108" t="s">
        <v>118</v>
      </c>
      <c r="C2012" s="108" t="s">
        <v>3266</v>
      </c>
      <c r="D2012" s="123">
        <v>36126</v>
      </c>
      <c r="E2012" s="116" t="s">
        <v>482</v>
      </c>
      <c r="F2012" s="120" t="s">
        <v>1362</v>
      </c>
      <c r="G2012" s="120" t="s">
        <v>161</v>
      </c>
      <c r="H2012" s="108" t="s">
        <v>162</v>
      </c>
      <c r="I2012" s="108" t="s">
        <v>118</v>
      </c>
      <c r="J2012" s="120" t="s">
        <v>161</v>
      </c>
      <c r="K2012" s="108" t="s">
        <v>168</v>
      </c>
      <c r="L2012" s="108" t="s">
        <v>118</v>
      </c>
      <c r="M2012" s="120" t="s">
        <v>183</v>
      </c>
      <c r="N2012" s="108" t="s">
        <v>156</v>
      </c>
      <c r="O2012" s="108" t="s">
        <v>118</v>
      </c>
      <c r="P2012" s="120" t="s">
        <v>164</v>
      </c>
      <c r="Q2012" s="108" t="s">
        <v>168</v>
      </c>
      <c r="R2012" s="108" t="s">
        <v>118</v>
      </c>
      <c r="S2012" s="120" t="s">
        <v>193</v>
      </c>
      <c r="V2012" s="120"/>
      <c r="Y2012" s="120"/>
      <c r="AB2012" s="120"/>
      <c r="AE2012" s="120"/>
      <c r="BB2012" s="109"/>
      <c r="BC2012" s="109"/>
      <c r="BE2012" s="109"/>
      <c r="BF2012" s="109"/>
      <c r="BH2012" s="109"/>
      <c r="BI2012" s="109"/>
      <c r="BK2012" s="109"/>
      <c r="BL2012" s="109"/>
      <c r="BN2012" s="109"/>
      <c r="BO2012" s="109"/>
      <c r="BQ2012" s="123"/>
      <c r="BR2012" s="109"/>
      <c r="BS2012" s="116"/>
      <c r="BU2012" s="120"/>
      <c r="BV2012" s="116"/>
      <c r="BW2012" s="116"/>
      <c r="BX2012" s="125"/>
    </row>
    <row r="2013" spans="1:76" s="108" customFormat="1" x14ac:dyDescent="0.2">
      <c r="A2013" s="108" t="s">
        <v>194</v>
      </c>
      <c r="B2013" s="108" t="s">
        <v>454</v>
      </c>
      <c r="C2013" s="108" t="s">
        <v>2592</v>
      </c>
      <c r="D2013" s="123">
        <v>37113</v>
      </c>
      <c r="E2013" s="109" t="s">
        <v>2593</v>
      </c>
      <c r="F2013" s="109" t="s">
        <v>268</v>
      </c>
      <c r="G2013" s="120" t="s">
        <v>276</v>
      </c>
      <c r="H2013" s="108" t="s">
        <v>194</v>
      </c>
      <c r="I2013" s="116" t="s">
        <v>454</v>
      </c>
      <c r="J2013" s="120" t="s">
        <v>204</v>
      </c>
      <c r="K2013" s="108" t="s">
        <v>194</v>
      </c>
      <c r="L2013" s="116" t="s">
        <v>454</v>
      </c>
      <c r="M2013" s="120" t="s">
        <v>203</v>
      </c>
      <c r="O2013" s="116"/>
      <c r="P2013" s="120"/>
      <c r="R2013" s="116"/>
      <c r="S2013" s="120"/>
      <c r="U2013" s="116"/>
      <c r="V2013" s="120"/>
      <c r="X2013" s="116"/>
      <c r="Y2013" s="120"/>
      <c r="AA2013" s="116"/>
      <c r="AB2013" s="120"/>
      <c r="AD2013" s="116"/>
      <c r="AE2013" s="120"/>
      <c r="AG2013" s="116"/>
      <c r="AH2013" s="120"/>
      <c r="AJ2013" s="116"/>
      <c r="AK2013" s="120"/>
      <c r="AM2013" s="116"/>
      <c r="AN2013" s="120"/>
    </row>
    <row r="2014" spans="1:76" s="108" customFormat="1" x14ac:dyDescent="0.2">
      <c r="A2014" s="108" t="s">
        <v>103</v>
      </c>
      <c r="B2014" s="108" t="s">
        <v>261</v>
      </c>
      <c r="C2014" s="108" t="s">
        <v>3032</v>
      </c>
      <c r="D2014" s="123">
        <v>37712</v>
      </c>
      <c r="E2014" s="109" t="s">
        <v>173</v>
      </c>
      <c r="F2014" s="120" t="s">
        <v>506</v>
      </c>
      <c r="G2014" s="120" t="s">
        <v>2362</v>
      </c>
      <c r="H2014" s="108" t="s">
        <v>103</v>
      </c>
      <c r="I2014" s="108" t="s">
        <v>261</v>
      </c>
      <c r="J2014" s="120" t="s">
        <v>4663</v>
      </c>
      <c r="M2014" s="120"/>
      <c r="P2014" s="120"/>
      <c r="S2014" s="120"/>
      <c r="V2014" s="120"/>
      <c r="Y2014" s="120"/>
      <c r="AB2014" s="120"/>
      <c r="AE2014" s="120"/>
    </row>
    <row r="2015" spans="1:76" s="108" customFormat="1" x14ac:dyDescent="0.2">
      <c r="A2015" s="108" t="s">
        <v>402</v>
      </c>
      <c r="B2015" s="108" t="s">
        <v>454</v>
      </c>
      <c r="C2015" s="108" t="s">
        <v>5426</v>
      </c>
      <c r="D2015" s="123">
        <v>36061</v>
      </c>
      <c r="E2015" s="109" t="s">
        <v>473</v>
      </c>
      <c r="F2015" s="120"/>
      <c r="G2015" s="120" t="s">
        <v>141</v>
      </c>
      <c r="J2015" s="120"/>
      <c r="K2015" s="108" t="s">
        <v>397</v>
      </c>
      <c r="L2015" s="108" t="s">
        <v>195</v>
      </c>
      <c r="M2015" s="120" t="s">
        <v>398</v>
      </c>
      <c r="N2015" s="108" t="s">
        <v>397</v>
      </c>
      <c r="O2015" s="108" t="s">
        <v>195</v>
      </c>
      <c r="P2015" s="120" t="s">
        <v>412</v>
      </c>
      <c r="S2015" s="120"/>
      <c r="V2015" s="120"/>
      <c r="Y2015" s="120"/>
      <c r="AB2015" s="120"/>
      <c r="AE2015" s="120"/>
    </row>
    <row r="2016" spans="1:76" s="108" customFormat="1" x14ac:dyDescent="0.2">
      <c r="A2016" s="108" t="s">
        <v>445</v>
      </c>
      <c r="B2016" s="108" t="s">
        <v>232</v>
      </c>
      <c r="C2016" s="108" t="s">
        <v>4001</v>
      </c>
      <c r="D2016" s="123">
        <v>36678</v>
      </c>
      <c r="E2016" s="109" t="s">
        <v>698</v>
      </c>
      <c r="F2016" s="120" t="s">
        <v>338</v>
      </c>
      <c r="G2016" s="120"/>
      <c r="H2016" s="108" t="s">
        <v>445</v>
      </c>
      <c r="I2016" s="108" t="s">
        <v>232</v>
      </c>
      <c r="J2016" s="120"/>
      <c r="K2016" s="108" t="s">
        <v>445</v>
      </c>
      <c r="L2016" s="108" t="s">
        <v>232</v>
      </c>
      <c r="M2016" s="120"/>
      <c r="N2016" s="108" t="s">
        <v>445</v>
      </c>
      <c r="O2016" s="108" t="s">
        <v>232</v>
      </c>
      <c r="P2016" s="120"/>
      <c r="S2016" s="120"/>
      <c r="V2016" s="120"/>
      <c r="Y2016" s="120"/>
      <c r="AB2016" s="120"/>
      <c r="AE2016" s="120"/>
    </row>
    <row r="2017" spans="1:256" s="108" customFormat="1" x14ac:dyDescent="0.2">
      <c r="A2017" s="108" t="s">
        <v>313</v>
      </c>
      <c r="B2017" s="108" t="s">
        <v>185</v>
      </c>
      <c r="C2017" s="108" t="s">
        <v>931</v>
      </c>
      <c r="D2017" s="123">
        <v>35885</v>
      </c>
      <c r="E2017" s="109" t="s">
        <v>932</v>
      </c>
      <c r="F2017" s="120" t="s">
        <v>191</v>
      </c>
      <c r="G2017" s="120" t="s">
        <v>224</v>
      </c>
      <c r="H2017" s="108" t="s">
        <v>315</v>
      </c>
      <c r="I2017" s="108" t="s">
        <v>185</v>
      </c>
      <c r="J2017" s="120" t="s">
        <v>317</v>
      </c>
      <c r="K2017" s="108" t="s">
        <v>305</v>
      </c>
      <c r="L2017" s="108" t="s">
        <v>185</v>
      </c>
      <c r="M2017" s="120" t="s">
        <v>785</v>
      </c>
      <c r="N2017" s="108" t="s">
        <v>315</v>
      </c>
      <c r="O2017" s="108" t="s">
        <v>185</v>
      </c>
      <c r="P2017" s="120" t="s">
        <v>266</v>
      </c>
      <c r="S2017" s="120"/>
      <c r="V2017" s="120"/>
      <c r="Y2017" s="120"/>
      <c r="AB2017" s="120"/>
      <c r="AE2017" s="120"/>
      <c r="BY2017" s="124"/>
    </row>
    <row r="2018" spans="1:256" s="108" customFormat="1" x14ac:dyDescent="0.2">
      <c r="A2018" s="108" t="s">
        <v>531</v>
      </c>
      <c r="B2018" s="108" t="s">
        <v>134</v>
      </c>
      <c r="C2018" s="108" t="s">
        <v>2251</v>
      </c>
      <c r="D2018" s="123">
        <v>34596</v>
      </c>
      <c r="E2018" s="109" t="s">
        <v>884</v>
      </c>
      <c r="F2018" s="109" t="s">
        <v>362</v>
      </c>
      <c r="G2018" s="120" t="s">
        <v>519</v>
      </c>
      <c r="H2018" s="108" t="s">
        <v>222</v>
      </c>
      <c r="I2018" s="109" t="s">
        <v>134</v>
      </c>
      <c r="J2018" s="109" t="s">
        <v>1058</v>
      </c>
      <c r="K2018" s="108" t="s">
        <v>194</v>
      </c>
      <c r="L2018" s="109" t="s">
        <v>134</v>
      </c>
      <c r="M2018" s="109" t="s">
        <v>240</v>
      </c>
      <c r="N2018" s="108" t="s">
        <v>222</v>
      </c>
      <c r="O2018" s="109" t="s">
        <v>396</v>
      </c>
      <c r="P2018" s="109" t="s">
        <v>1051</v>
      </c>
      <c r="Q2018" s="108" t="s">
        <v>222</v>
      </c>
      <c r="R2018" s="109" t="s">
        <v>396</v>
      </c>
      <c r="S2018" s="109" t="s">
        <v>1058</v>
      </c>
      <c r="T2018" s="108" t="s">
        <v>206</v>
      </c>
      <c r="U2018" s="109" t="s">
        <v>396</v>
      </c>
      <c r="V2018" s="109" t="s">
        <v>269</v>
      </c>
      <c r="W2018" s="108" t="s">
        <v>214</v>
      </c>
      <c r="X2018" s="109" t="s">
        <v>396</v>
      </c>
      <c r="Y2018" s="109" t="s">
        <v>264</v>
      </c>
      <c r="Z2018" s="108" t="s">
        <v>212</v>
      </c>
      <c r="AA2018" s="109" t="s">
        <v>396</v>
      </c>
      <c r="AB2018" s="109" t="s">
        <v>203</v>
      </c>
      <c r="AD2018" s="109"/>
      <c r="AE2018" s="109"/>
      <c r="AG2018" s="109"/>
      <c r="AH2018" s="109"/>
      <c r="AJ2018" s="109"/>
      <c r="AK2018" s="109"/>
      <c r="AM2018" s="109"/>
      <c r="AN2018" s="109"/>
      <c r="AP2018" s="109"/>
      <c r="AQ2018" s="109"/>
      <c r="AS2018" s="109"/>
      <c r="AT2018" s="109"/>
      <c r="AV2018" s="109"/>
      <c r="AW2018" s="109"/>
      <c r="AY2018" s="109"/>
      <c r="AZ2018" s="109"/>
      <c r="BB2018" s="116"/>
      <c r="BC2018" s="120"/>
      <c r="BE2018" s="116"/>
      <c r="BF2018" s="120"/>
      <c r="BH2018" s="116"/>
      <c r="BI2018" s="120"/>
      <c r="BK2018" s="116"/>
      <c r="BL2018" s="120"/>
      <c r="BN2018" s="116"/>
      <c r="BO2018" s="120"/>
      <c r="BR2018" s="120"/>
      <c r="BS2018" s="116"/>
      <c r="BT2018" s="116"/>
      <c r="BU2018" s="116"/>
      <c r="BV2018" s="116"/>
      <c r="BW2018" s="116"/>
      <c r="BX2018" s="116"/>
    </row>
    <row r="2019" spans="1:256" s="108" customFormat="1" x14ac:dyDescent="0.2">
      <c r="C2019" s="108" t="s">
        <v>4229</v>
      </c>
      <c r="D2019" s="123">
        <v>35042</v>
      </c>
      <c r="E2019" s="116" t="s">
        <v>1497</v>
      </c>
      <c r="F2019" s="120" t="s">
        <v>591</v>
      </c>
      <c r="G2019" s="120"/>
      <c r="H2019" s="108" t="s">
        <v>258</v>
      </c>
      <c r="I2019" s="108" t="s">
        <v>261</v>
      </c>
      <c r="J2019" s="120" t="s">
        <v>241</v>
      </c>
      <c r="M2019" s="120"/>
      <c r="N2019" s="108" t="s">
        <v>2842</v>
      </c>
      <c r="O2019" s="108" t="s">
        <v>93</v>
      </c>
      <c r="P2019" s="120" t="s">
        <v>587</v>
      </c>
      <c r="Q2019" s="108" t="s">
        <v>274</v>
      </c>
      <c r="R2019" s="108" t="s">
        <v>93</v>
      </c>
      <c r="S2019" s="120" t="s">
        <v>249</v>
      </c>
      <c r="T2019" s="108" t="s">
        <v>702</v>
      </c>
      <c r="U2019" s="108" t="s">
        <v>93</v>
      </c>
      <c r="V2019" s="120" t="s">
        <v>542</v>
      </c>
      <c r="W2019" s="108" t="s">
        <v>274</v>
      </c>
      <c r="X2019" s="108" t="s">
        <v>93</v>
      </c>
      <c r="Y2019" s="120" t="s">
        <v>248</v>
      </c>
      <c r="AB2019" s="120"/>
      <c r="AE2019" s="120"/>
    </row>
    <row r="2020" spans="1:256" s="108" customFormat="1" x14ac:dyDescent="0.2">
      <c r="A2020" s="108" t="s">
        <v>202</v>
      </c>
      <c r="B2020" s="108" t="s">
        <v>556</v>
      </c>
      <c r="C2020" s="108" t="s">
        <v>2608</v>
      </c>
      <c r="D2020" s="123">
        <v>37014</v>
      </c>
      <c r="E2020" s="109" t="s">
        <v>348</v>
      </c>
      <c r="F2020" s="109" t="s">
        <v>1437</v>
      </c>
      <c r="G2020" s="120" t="s">
        <v>241</v>
      </c>
      <c r="I2020" s="116"/>
      <c r="J2020" s="120"/>
      <c r="K2020" s="108" t="s">
        <v>265</v>
      </c>
      <c r="L2020" s="116" t="s">
        <v>556</v>
      </c>
      <c r="M2020" s="120" t="s">
        <v>241</v>
      </c>
      <c r="O2020" s="116"/>
      <c r="P2020" s="120"/>
      <c r="R2020" s="116"/>
      <c r="S2020" s="120"/>
      <c r="U2020" s="116"/>
      <c r="V2020" s="120"/>
      <c r="X2020" s="116"/>
      <c r="Y2020" s="120"/>
      <c r="AA2020" s="116"/>
      <c r="AB2020" s="120"/>
      <c r="AD2020" s="116"/>
      <c r="AE2020" s="120"/>
      <c r="AG2020" s="116"/>
      <c r="AH2020" s="120"/>
      <c r="AJ2020" s="116"/>
      <c r="AK2020" s="120"/>
      <c r="AM2020" s="116"/>
      <c r="AN2020" s="120"/>
    </row>
    <row r="2021" spans="1:256" s="108" customFormat="1" x14ac:dyDescent="0.2">
      <c r="C2021" s="108" t="s">
        <v>2986</v>
      </c>
      <c r="D2021" s="123">
        <v>35406</v>
      </c>
      <c r="E2021" s="116" t="s">
        <v>136</v>
      </c>
      <c r="F2021" s="120" t="s">
        <v>1509</v>
      </c>
      <c r="G2021" s="120"/>
      <c r="J2021" s="120"/>
      <c r="K2021" s="108" t="s">
        <v>340</v>
      </c>
      <c r="L2021" s="108" t="s">
        <v>275</v>
      </c>
      <c r="M2021" s="120" t="s">
        <v>341</v>
      </c>
      <c r="N2021" s="108" t="s">
        <v>279</v>
      </c>
      <c r="O2021" s="108" t="s">
        <v>275</v>
      </c>
      <c r="P2021" s="120" t="s">
        <v>382</v>
      </c>
      <c r="Q2021" s="108" t="s">
        <v>379</v>
      </c>
      <c r="R2021" s="108" t="s">
        <v>275</v>
      </c>
      <c r="S2021" s="120" t="s">
        <v>341</v>
      </c>
      <c r="T2021" s="108" t="s">
        <v>379</v>
      </c>
      <c r="U2021" s="108" t="s">
        <v>275</v>
      </c>
      <c r="V2021" s="120" t="s">
        <v>341</v>
      </c>
      <c r="W2021" s="108" t="s">
        <v>379</v>
      </c>
      <c r="X2021" s="108" t="s">
        <v>275</v>
      </c>
      <c r="Y2021" s="120" t="s">
        <v>292</v>
      </c>
      <c r="AB2021" s="120"/>
      <c r="AE2021" s="120"/>
    </row>
    <row r="2022" spans="1:256" s="108" customFormat="1" x14ac:dyDescent="0.2">
      <c r="A2022" s="108" t="s">
        <v>399</v>
      </c>
      <c r="B2022" s="108" t="s">
        <v>118</v>
      </c>
      <c r="C2022" s="108" t="s">
        <v>1588</v>
      </c>
      <c r="D2022" s="123">
        <v>35208</v>
      </c>
      <c r="E2022" s="116" t="s">
        <v>591</v>
      </c>
      <c r="F2022" s="120" t="s">
        <v>136</v>
      </c>
      <c r="G2022" s="120" t="s">
        <v>141</v>
      </c>
      <c r="J2022" s="120"/>
      <c r="K2022" s="108" t="s">
        <v>397</v>
      </c>
      <c r="L2022" s="108" t="s">
        <v>252</v>
      </c>
      <c r="M2022" s="120" t="s">
        <v>398</v>
      </c>
      <c r="N2022" s="108" t="s">
        <v>386</v>
      </c>
      <c r="O2022" s="108" t="s">
        <v>583</v>
      </c>
      <c r="P2022" s="120" t="s">
        <v>141</v>
      </c>
      <c r="Q2022" s="108" t="s">
        <v>386</v>
      </c>
      <c r="R2022" s="108" t="s">
        <v>192</v>
      </c>
      <c r="S2022" s="120" t="s">
        <v>393</v>
      </c>
      <c r="T2022" s="108" t="s">
        <v>386</v>
      </c>
      <c r="U2022" s="108" t="s">
        <v>192</v>
      </c>
      <c r="V2022" s="120" t="s">
        <v>164</v>
      </c>
      <c r="W2022" s="108" t="s">
        <v>402</v>
      </c>
      <c r="X2022" s="108" t="s">
        <v>192</v>
      </c>
      <c r="Y2022" s="120" t="s">
        <v>164</v>
      </c>
      <c r="AB2022" s="120"/>
      <c r="AE2022" s="120"/>
    </row>
    <row r="2023" spans="1:256" s="108" customFormat="1" x14ac:dyDescent="0.2">
      <c r="A2023" s="108" t="s">
        <v>397</v>
      </c>
      <c r="B2023" s="108" t="s">
        <v>330</v>
      </c>
      <c r="C2023" s="108" t="s">
        <v>2309</v>
      </c>
      <c r="D2023" s="123">
        <v>35115</v>
      </c>
      <c r="E2023" s="109" t="s">
        <v>361</v>
      </c>
      <c r="F2023" s="109" t="s">
        <v>990</v>
      </c>
      <c r="G2023" s="120" t="s">
        <v>398</v>
      </c>
      <c r="H2023" s="108" t="s">
        <v>397</v>
      </c>
      <c r="I2023" s="108" t="s">
        <v>207</v>
      </c>
      <c r="J2023" s="120" t="s">
        <v>412</v>
      </c>
      <c r="K2023" s="108" t="s">
        <v>399</v>
      </c>
      <c r="L2023" s="108" t="s">
        <v>330</v>
      </c>
      <c r="M2023" s="120" t="s">
        <v>393</v>
      </c>
      <c r="P2023" s="120"/>
      <c r="Q2023" s="108" t="s">
        <v>397</v>
      </c>
      <c r="R2023" s="108" t="s">
        <v>185</v>
      </c>
      <c r="S2023" s="120" t="s">
        <v>398</v>
      </c>
      <c r="T2023" s="108" t="s">
        <v>402</v>
      </c>
      <c r="U2023" s="108" t="s">
        <v>275</v>
      </c>
      <c r="V2023" s="120" t="s">
        <v>164</v>
      </c>
      <c r="W2023" s="108" t="s">
        <v>397</v>
      </c>
      <c r="X2023" s="108" t="s">
        <v>123</v>
      </c>
      <c r="Y2023" s="120" t="s">
        <v>398</v>
      </c>
      <c r="Z2023" s="108" t="s">
        <v>397</v>
      </c>
      <c r="AA2023" s="109" t="s">
        <v>123</v>
      </c>
      <c r="AB2023" s="109" t="s">
        <v>412</v>
      </c>
      <c r="AD2023" s="109"/>
      <c r="AE2023" s="109"/>
      <c r="AG2023" s="109"/>
      <c r="AH2023" s="109"/>
      <c r="AJ2023" s="109"/>
      <c r="AK2023" s="109"/>
      <c r="AM2023" s="109"/>
      <c r="AN2023" s="109"/>
      <c r="AP2023" s="109"/>
      <c r="AQ2023" s="109"/>
      <c r="AS2023" s="109"/>
      <c r="AT2023" s="109"/>
      <c r="AV2023" s="109"/>
      <c r="AW2023" s="109"/>
      <c r="AY2023" s="109"/>
      <c r="AZ2023" s="109"/>
    </row>
    <row r="2024" spans="1:256" x14ac:dyDescent="0.2">
      <c r="A2024" s="108" t="s">
        <v>80</v>
      </c>
      <c r="B2024" s="108" t="s">
        <v>170</v>
      </c>
      <c r="C2024" s="108" t="s">
        <v>995</v>
      </c>
      <c r="D2024" s="123">
        <v>37067</v>
      </c>
      <c r="E2024" s="109" t="s">
        <v>996</v>
      </c>
      <c r="F2024" s="109" t="s">
        <v>5427</v>
      </c>
      <c r="G2024" s="120"/>
      <c r="H2024" s="108" t="s">
        <v>80</v>
      </c>
      <c r="I2024" s="116" t="s">
        <v>170</v>
      </c>
      <c r="J2024" s="120"/>
      <c r="K2024" s="108" t="s">
        <v>80</v>
      </c>
      <c r="L2024" s="116" t="s">
        <v>170</v>
      </c>
      <c r="M2024" s="120"/>
      <c r="N2024" s="108"/>
      <c r="O2024" s="116"/>
      <c r="P2024" s="120"/>
      <c r="Q2024" s="108"/>
      <c r="R2024" s="116"/>
      <c r="S2024" s="120"/>
      <c r="T2024" s="108"/>
      <c r="U2024" s="116"/>
      <c r="V2024" s="120"/>
      <c r="W2024" s="108"/>
      <c r="X2024" s="116"/>
      <c r="Y2024" s="120"/>
      <c r="Z2024" s="108"/>
      <c r="AA2024" s="116"/>
      <c r="AB2024" s="120"/>
      <c r="AC2024" s="108"/>
      <c r="AD2024" s="116"/>
      <c r="AE2024" s="120"/>
      <c r="AF2024" s="108"/>
      <c r="AG2024" s="116"/>
      <c r="AH2024" s="120"/>
      <c r="AI2024" s="108"/>
      <c r="AJ2024" s="116"/>
      <c r="AK2024" s="120"/>
      <c r="AL2024" s="108"/>
      <c r="AM2024" s="116"/>
      <c r="AN2024" s="120"/>
      <c r="AO2024" s="108"/>
      <c r="AP2024" s="108"/>
      <c r="AQ2024" s="108"/>
      <c r="AR2024" s="108"/>
      <c r="AS2024" s="108"/>
      <c r="AT2024" s="108"/>
      <c r="AU2024" s="108"/>
      <c r="AV2024" s="108"/>
      <c r="AW2024" s="108"/>
      <c r="AX2024" s="108"/>
      <c r="AY2024" s="108"/>
      <c r="AZ2024" s="108"/>
      <c r="BA2024" s="108"/>
      <c r="BB2024" s="108"/>
      <c r="BC2024" s="108"/>
      <c r="BD2024" s="108"/>
      <c r="BE2024" s="108"/>
      <c r="BF2024" s="108"/>
      <c r="BG2024" s="108"/>
      <c r="BH2024" s="108"/>
      <c r="BI2024" s="108"/>
      <c r="BJ2024" s="108"/>
      <c r="BK2024" s="108"/>
      <c r="BL2024" s="108"/>
      <c r="BM2024" s="108"/>
      <c r="BN2024" s="108"/>
      <c r="BO2024" s="108"/>
      <c r="BP2024" s="108"/>
      <c r="BQ2024" s="108"/>
      <c r="BR2024" s="108"/>
      <c r="BS2024" s="108"/>
      <c r="BT2024" s="108"/>
      <c r="BU2024" s="108"/>
      <c r="BV2024" s="108"/>
      <c r="BW2024" s="108"/>
      <c r="BX2024" s="108"/>
      <c r="BY2024" s="108"/>
      <c r="BZ2024" s="108"/>
      <c r="CA2024" s="108"/>
      <c r="CB2024" s="108"/>
      <c r="CC2024" s="108"/>
      <c r="CD2024" s="108"/>
      <c r="CE2024" s="108"/>
      <c r="CF2024" s="108"/>
      <c r="CG2024" s="108"/>
      <c r="CH2024" s="108"/>
      <c r="CI2024" s="108"/>
      <c r="CJ2024" s="108"/>
      <c r="CK2024" s="108"/>
      <c r="CL2024" s="108"/>
      <c r="CM2024" s="108"/>
      <c r="CN2024" s="108"/>
      <c r="CO2024" s="108"/>
      <c r="CP2024" s="108"/>
      <c r="CQ2024" s="108"/>
      <c r="CR2024" s="108"/>
      <c r="CS2024" s="108"/>
      <c r="CT2024" s="108"/>
      <c r="CU2024" s="108"/>
      <c r="CV2024" s="108"/>
      <c r="CW2024" s="108"/>
      <c r="CX2024" s="108"/>
      <c r="CY2024" s="108"/>
      <c r="CZ2024" s="108"/>
      <c r="DA2024" s="108"/>
      <c r="DB2024" s="108"/>
      <c r="DC2024" s="108"/>
      <c r="DD2024" s="108"/>
      <c r="DE2024" s="108"/>
      <c r="DF2024" s="108"/>
      <c r="DG2024" s="108"/>
      <c r="DH2024" s="108"/>
      <c r="DI2024" s="108"/>
      <c r="DJ2024" s="108"/>
      <c r="DK2024" s="108"/>
      <c r="DL2024" s="108"/>
      <c r="DM2024" s="108"/>
      <c r="DN2024" s="108"/>
      <c r="DO2024" s="108"/>
      <c r="DP2024" s="108"/>
      <c r="DQ2024" s="108"/>
      <c r="DR2024" s="108"/>
      <c r="DS2024" s="108"/>
      <c r="DT2024" s="108"/>
      <c r="DU2024" s="108"/>
      <c r="DV2024" s="108"/>
      <c r="DW2024" s="108"/>
      <c r="DX2024" s="108"/>
      <c r="DY2024" s="108"/>
      <c r="DZ2024" s="108"/>
      <c r="EA2024" s="108"/>
      <c r="EB2024" s="108"/>
      <c r="EC2024" s="108"/>
      <c r="ED2024" s="108"/>
      <c r="EE2024" s="108"/>
      <c r="EF2024" s="108"/>
      <c r="EG2024" s="108"/>
      <c r="EH2024" s="108"/>
      <c r="EI2024" s="108"/>
      <c r="EJ2024" s="108"/>
      <c r="EK2024" s="108"/>
      <c r="EL2024" s="108"/>
      <c r="EM2024" s="108"/>
      <c r="EN2024" s="108"/>
      <c r="EO2024" s="108"/>
      <c r="EP2024" s="108"/>
      <c r="EQ2024" s="108"/>
      <c r="ER2024" s="108"/>
      <c r="ES2024" s="108"/>
      <c r="ET2024" s="108"/>
      <c r="EU2024" s="108"/>
      <c r="EV2024" s="108"/>
      <c r="EW2024" s="108"/>
      <c r="EX2024" s="108"/>
      <c r="EY2024" s="108"/>
      <c r="EZ2024" s="108"/>
      <c r="FA2024" s="108"/>
      <c r="FB2024" s="108"/>
      <c r="FC2024" s="108"/>
      <c r="FD2024" s="108"/>
      <c r="FE2024" s="108"/>
      <c r="FF2024" s="108"/>
      <c r="FG2024" s="108"/>
      <c r="FH2024" s="108"/>
      <c r="FI2024" s="108"/>
      <c r="FJ2024" s="108"/>
      <c r="FK2024" s="108"/>
      <c r="FL2024" s="108"/>
      <c r="FM2024" s="108"/>
      <c r="FN2024" s="108"/>
      <c r="FO2024" s="108"/>
      <c r="FP2024" s="108"/>
      <c r="FQ2024" s="108"/>
      <c r="FR2024" s="108"/>
      <c r="FS2024" s="108"/>
      <c r="FT2024" s="108"/>
      <c r="FU2024" s="108"/>
      <c r="FV2024" s="108"/>
      <c r="FW2024" s="108"/>
      <c r="FX2024" s="108"/>
      <c r="FY2024" s="108"/>
      <c r="FZ2024" s="108"/>
      <c r="GA2024" s="108"/>
      <c r="GB2024" s="108"/>
      <c r="GC2024" s="108"/>
      <c r="GD2024" s="108"/>
      <c r="GE2024" s="108"/>
      <c r="GF2024" s="108"/>
      <c r="GG2024" s="108"/>
      <c r="GH2024" s="108"/>
      <c r="GI2024" s="108"/>
      <c r="GJ2024" s="108"/>
      <c r="GK2024" s="108"/>
      <c r="GL2024" s="108"/>
      <c r="GM2024" s="108"/>
      <c r="GN2024" s="108"/>
      <c r="GO2024" s="108"/>
      <c r="GP2024" s="108"/>
      <c r="GQ2024" s="108"/>
      <c r="GR2024" s="108"/>
      <c r="GS2024" s="108"/>
      <c r="GT2024" s="108"/>
      <c r="GU2024" s="108"/>
      <c r="GV2024" s="108"/>
      <c r="GW2024" s="108"/>
      <c r="GX2024" s="108"/>
      <c r="GY2024" s="108"/>
      <c r="GZ2024" s="108"/>
      <c r="HA2024" s="108"/>
      <c r="HB2024" s="108"/>
      <c r="HC2024" s="108"/>
      <c r="HD2024" s="108"/>
      <c r="HE2024" s="108"/>
      <c r="HF2024" s="108"/>
      <c r="HG2024" s="108"/>
      <c r="HH2024" s="108"/>
      <c r="HI2024" s="108"/>
      <c r="HJ2024" s="108"/>
      <c r="HK2024" s="108"/>
      <c r="HL2024" s="108"/>
      <c r="HM2024" s="108"/>
      <c r="HN2024" s="108"/>
      <c r="HO2024" s="108"/>
      <c r="HP2024" s="108"/>
      <c r="HQ2024" s="108"/>
      <c r="HR2024" s="108"/>
      <c r="HS2024" s="108"/>
      <c r="HT2024" s="108"/>
      <c r="HU2024" s="108"/>
      <c r="HV2024" s="108"/>
      <c r="HW2024" s="108"/>
      <c r="HX2024" s="108"/>
      <c r="HY2024" s="108"/>
      <c r="HZ2024" s="108"/>
      <c r="IA2024" s="108"/>
      <c r="IB2024" s="108"/>
      <c r="IC2024" s="108"/>
      <c r="ID2024" s="108"/>
      <c r="IE2024" s="108"/>
      <c r="IF2024" s="108"/>
      <c r="IG2024" s="108"/>
      <c r="IH2024" s="108"/>
      <c r="II2024" s="108"/>
      <c r="IJ2024" s="108"/>
      <c r="IK2024" s="108"/>
      <c r="IL2024" s="108"/>
      <c r="IM2024" s="108"/>
      <c r="IN2024" s="108"/>
      <c r="IO2024" s="108"/>
      <c r="IP2024" s="108"/>
      <c r="IQ2024" s="108"/>
      <c r="IR2024" s="108"/>
      <c r="IS2024" s="108"/>
      <c r="IT2024" s="108"/>
      <c r="IU2024" s="108"/>
      <c r="IV2024" s="108"/>
    </row>
    <row r="2025" spans="1:256" x14ac:dyDescent="0.2">
      <c r="A2025" s="108" t="s">
        <v>279</v>
      </c>
      <c r="B2025" s="108" t="s">
        <v>434</v>
      </c>
      <c r="C2025" s="108" t="s">
        <v>1244</v>
      </c>
      <c r="D2025" s="123">
        <v>35867</v>
      </c>
      <c r="E2025" s="109" t="s">
        <v>98</v>
      </c>
      <c r="F2025" s="109" t="s">
        <v>268</v>
      </c>
      <c r="G2025" s="120" t="s">
        <v>1243</v>
      </c>
      <c r="H2025" s="108" t="s">
        <v>808</v>
      </c>
      <c r="I2025" s="116" t="s">
        <v>434</v>
      </c>
      <c r="J2025" s="120" t="s">
        <v>568</v>
      </c>
      <c r="K2025" s="108" t="s">
        <v>808</v>
      </c>
      <c r="L2025" s="116" t="s">
        <v>434</v>
      </c>
      <c r="M2025" s="120" t="s">
        <v>1245</v>
      </c>
      <c r="N2025" s="108"/>
      <c r="O2025" s="116"/>
      <c r="P2025" s="120"/>
      <c r="Q2025" s="108"/>
      <c r="R2025" s="116"/>
      <c r="S2025" s="120"/>
      <c r="T2025" s="108"/>
      <c r="U2025" s="116"/>
      <c r="V2025" s="120"/>
      <c r="W2025" s="108"/>
      <c r="X2025" s="116"/>
      <c r="Y2025" s="120"/>
      <c r="Z2025" s="108"/>
      <c r="AA2025" s="116"/>
      <c r="AB2025" s="120"/>
      <c r="AC2025" s="108"/>
      <c r="AD2025" s="116"/>
      <c r="AE2025" s="120"/>
      <c r="AF2025" s="108"/>
      <c r="AG2025" s="116"/>
      <c r="AH2025" s="120"/>
      <c r="AI2025" s="108"/>
      <c r="AJ2025" s="116"/>
      <c r="AK2025" s="120"/>
      <c r="AL2025" s="108"/>
      <c r="AM2025" s="116"/>
      <c r="AN2025" s="120"/>
      <c r="AO2025" s="108"/>
      <c r="AP2025" s="108"/>
      <c r="AQ2025" s="108"/>
      <c r="AR2025" s="108"/>
      <c r="AS2025" s="108"/>
      <c r="AT2025" s="108"/>
      <c r="AU2025" s="108"/>
      <c r="AV2025" s="108"/>
      <c r="AW2025" s="108"/>
      <c r="AX2025" s="108"/>
      <c r="AY2025" s="108"/>
      <c r="AZ2025" s="108"/>
      <c r="BA2025" s="108"/>
      <c r="BB2025" s="108"/>
      <c r="BC2025" s="108"/>
      <c r="BD2025" s="108"/>
      <c r="BE2025" s="108"/>
      <c r="BF2025" s="108"/>
      <c r="BG2025" s="108"/>
      <c r="BH2025" s="108"/>
      <c r="BI2025" s="108"/>
      <c r="BJ2025" s="108"/>
      <c r="BK2025" s="108"/>
      <c r="BL2025" s="108"/>
      <c r="BM2025" s="108"/>
      <c r="BN2025" s="108"/>
      <c r="BO2025" s="108"/>
      <c r="BP2025" s="108"/>
      <c r="BQ2025" s="108"/>
      <c r="BR2025" s="108"/>
      <c r="BS2025" s="108"/>
      <c r="BT2025" s="108"/>
      <c r="BU2025" s="108"/>
      <c r="BV2025" s="108"/>
      <c r="BW2025" s="108"/>
      <c r="BX2025" s="108"/>
      <c r="BY2025" s="108"/>
      <c r="BZ2025" s="108"/>
      <c r="CA2025" s="108"/>
      <c r="CB2025" s="108"/>
      <c r="CC2025" s="108"/>
      <c r="CD2025" s="108"/>
      <c r="CE2025" s="108"/>
      <c r="CF2025" s="108"/>
      <c r="CG2025" s="108"/>
      <c r="CH2025" s="108"/>
      <c r="CI2025" s="108"/>
      <c r="CJ2025" s="108"/>
      <c r="CK2025" s="108"/>
      <c r="CL2025" s="108"/>
      <c r="CM2025" s="108"/>
      <c r="CN2025" s="108"/>
      <c r="CO2025" s="108"/>
      <c r="CP2025" s="108"/>
      <c r="CQ2025" s="108"/>
      <c r="CR2025" s="108"/>
      <c r="CS2025" s="108"/>
      <c r="CT2025" s="108"/>
      <c r="CU2025" s="108"/>
      <c r="CV2025" s="108"/>
      <c r="CW2025" s="108"/>
      <c r="CX2025" s="108"/>
      <c r="CY2025" s="108"/>
      <c r="CZ2025" s="108"/>
      <c r="DA2025" s="108"/>
      <c r="DB2025" s="108"/>
      <c r="DC2025" s="108"/>
      <c r="DD2025" s="108"/>
      <c r="DE2025" s="108"/>
      <c r="DF2025" s="108"/>
      <c r="DG2025" s="108"/>
      <c r="DH2025" s="108"/>
      <c r="DI2025" s="108"/>
      <c r="DJ2025" s="108"/>
      <c r="DK2025" s="108"/>
      <c r="DL2025" s="108"/>
      <c r="DM2025" s="108"/>
      <c r="DN2025" s="108"/>
      <c r="DO2025" s="108"/>
      <c r="DP2025" s="108"/>
      <c r="DQ2025" s="108"/>
      <c r="DR2025" s="108"/>
      <c r="DS2025" s="108"/>
      <c r="DT2025" s="108"/>
      <c r="DU2025" s="108"/>
      <c r="DV2025" s="108"/>
      <c r="DW2025" s="108"/>
      <c r="DX2025" s="108"/>
      <c r="DY2025" s="108"/>
      <c r="DZ2025" s="108"/>
      <c r="EA2025" s="108"/>
      <c r="EB2025" s="108"/>
      <c r="EC2025" s="108"/>
      <c r="ED2025" s="108"/>
      <c r="EE2025" s="108"/>
      <c r="EF2025" s="108"/>
      <c r="EG2025" s="108"/>
      <c r="EH2025" s="108"/>
      <c r="EI2025" s="108"/>
      <c r="EJ2025" s="108"/>
      <c r="EK2025" s="108"/>
      <c r="EL2025" s="108"/>
      <c r="EM2025" s="108"/>
      <c r="EN2025" s="108"/>
      <c r="EO2025" s="108"/>
      <c r="EP2025" s="108"/>
      <c r="EQ2025" s="108"/>
      <c r="ER2025" s="108"/>
      <c r="ES2025" s="108"/>
      <c r="ET2025" s="108"/>
      <c r="EU2025" s="108"/>
      <c r="EV2025" s="108"/>
      <c r="EW2025" s="108"/>
      <c r="EX2025" s="108"/>
      <c r="EY2025" s="108"/>
      <c r="EZ2025" s="108"/>
      <c r="FA2025" s="108"/>
      <c r="FB2025" s="108"/>
      <c r="FC2025" s="108"/>
      <c r="FD2025" s="108"/>
      <c r="FE2025" s="108"/>
      <c r="FF2025" s="108"/>
      <c r="FG2025" s="108"/>
      <c r="FH2025" s="108"/>
      <c r="FI2025" s="108"/>
      <c r="FJ2025" s="108"/>
      <c r="FK2025" s="108"/>
      <c r="FL2025" s="108"/>
      <c r="FM2025" s="108"/>
      <c r="FN2025" s="108"/>
      <c r="FO2025" s="108"/>
      <c r="FP2025" s="108"/>
      <c r="FQ2025" s="108"/>
      <c r="FR2025" s="108"/>
      <c r="FS2025" s="108"/>
      <c r="FT2025" s="108"/>
      <c r="FU2025" s="108"/>
      <c r="FV2025" s="108"/>
      <c r="FW2025" s="108"/>
      <c r="FX2025" s="108"/>
      <c r="FY2025" s="108"/>
      <c r="FZ2025" s="108"/>
      <c r="GA2025" s="108"/>
      <c r="GB2025" s="108"/>
      <c r="GC2025" s="108"/>
      <c r="GD2025" s="108"/>
      <c r="GE2025" s="108"/>
      <c r="GF2025" s="108"/>
      <c r="GG2025" s="108"/>
      <c r="GH2025" s="108"/>
      <c r="GI2025" s="108"/>
      <c r="GJ2025" s="108"/>
      <c r="GK2025" s="108"/>
      <c r="GL2025" s="108"/>
      <c r="GM2025" s="108"/>
      <c r="GN2025" s="108"/>
      <c r="GO2025" s="108"/>
      <c r="GP2025" s="108"/>
      <c r="GQ2025" s="108"/>
      <c r="GR2025" s="108"/>
      <c r="GS2025" s="108"/>
      <c r="GT2025" s="108"/>
      <c r="GU2025" s="108"/>
      <c r="GV2025" s="108"/>
      <c r="GW2025" s="108"/>
      <c r="GX2025" s="108"/>
      <c r="GY2025" s="108"/>
      <c r="GZ2025" s="108"/>
      <c r="HA2025" s="108"/>
      <c r="HB2025" s="108"/>
      <c r="HC2025" s="108"/>
      <c r="HD2025" s="108"/>
      <c r="HE2025" s="108"/>
      <c r="HF2025" s="108"/>
      <c r="HG2025" s="108"/>
      <c r="HH2025" s="108"/>
      <c r="HI2025" s="108"/>
      <c r="HJ2025" s="108"/>
      <c r="HK2025" s="108"/>
      <c r="HL2025" s="108"/>
      <c r="HM2025" s="108"/>
      <c r="HN2025" s="108"/>
      <c r="HO2025" s="108"/>
      <c r="HP2025" s="108"/>
      <c r="HQ2025" s="108"/>
      <c r="HR2025" s="108"/>
      <c r="HS2025" s="108"/>
      <c r="HT2025" s="108"/>
      <c r="HU2025" s="108"/>
      <c r="HV2025" s="108"/>
      <c r="HW2025" s="108"/>
      <c r="HX2025" s="108"/>
      <c r="HY2025" s="108"/>
      <c r="HZ2025" s="108"/>
      <c r="IA2025" s="108"/>
      <c r="IB2025" s="108"/>
      <c r="IC2025" s="108"/>
      <c r="ID2025" s="108"/>
      <c r="IE2025" s="108"/>
      <c r="IF2025" s="108"/>
      <c r="IG2025" s="108"/>
      <c r="IH2025" s="108"/>
      <c r="II2025" s="108"/>
      <c r="IJ2025" s="108"/>
      <c r="IK2025" s="108"/>
      <c r="IL2025" s="108"/>
      <c r="IM2025" s="108"/>
      <c r="IN2025" s="108"/>
      <c r="IO2025" s="108"/>
      <c r="IP2025" s="108"/>
      <c r="IQ2025" s="108"/>
      <c r="IR2025" s="108"/>
      <c r="IS2025" s="108"/>
      <c r="IT2025" s="108"/>
      <c r="IU2025" s="108"/>
      <c r="IV2025" s="108"/>
    </row>
    <row r="2026" spans="1:256" x14ac:dyDescent="0.2">
      <c r="A2026" s="108" t="s">
        <v>315</v>
      </c>
      <c r="B2026" s="108" t="s">
        <v>95</v>
      </c>
      <c r="C2026" s="108" t="s">
        <v>1244</v>
      </c>
      <c r="D2026" s="123">
        <v>36840</v>
      </c>
      <c r="E2026" s="109" t="s">
        <v>98</v>
      </c>
      <c r="F2026" s="109" t="s">
        <v>180</v>
      </c>
      <c r="G2026" s="120" t="s">
        <v>273</v>
      </c>
      <c r="H2026" s="108"/>
      <c r="I2026" s="116"/>
      <c r="J2026" s="120"/>
      <c r="K2026" s="108" t="s">
        <v>315</v>
      </c>
      <c r="L2026" s="116" t="s">
        <v>583</v>
      </c>
      <c r="M2026" s="120" t="s">
        <v>241</v>
      </c>
      <c r="N2026" s="108"/>
      <c r="O2026" s="116"/>
      <c r="P2026" s="120"/>
      <c r="Q2026" s="108"/>
      <c r="R2026" s="116"/>
      <c r="S2026" s="120"/>
      <c r="T2026" s="108"/>
      <c r="U2026" s="116"/>
      <c r="V2026" s="120"/>
      <c r="W2026" s="108"/>
      <c r="X2026" s="116"/>
      <c r="Y2026" s="120"/>
      <c r="Z2026" s="108"/>
      <c r="AA2026" s="116"/>
      <c r="AB2026" s="120"/>
      <c r="AC2026" s="108"/>
      <c r="AD2026" s="116"/>
      <c r="AE2026" s="120"/>
      <c r="AF2026" s="108"/>
      <c r="AG2026" s="116"/>
      <c r="AH2026" s="120"/>
      <c r="AI2026" s="108"/>
      <c r="AJ2026" s="116"/>
      <c r="AK2026" s="120"/>
      <c r="AL2026" s="108"/>
      <c r="AM2026" s="116"/>
      <c r="AN2026" s="120"/>
      <c r="AO2026" s="108"/>
      <c r="AP2026" s="108"/>
      <c r="AQ2026" s="108"/>
      <c r="AR2026" s="108"/>
      <c r="AS2026" s="108"/>
      <c r="AT2026" s="108"/>
      <c r="AU2026" s="108"/>
      <c r="AV2026" s="108"/>
      <c r="AW2026" s="108"/>
      <c r="AX2026" s="108"/>
      <c r="AY2026" s="108"/>
      <c r="AZ2026" s="108"/>
      <c r="BA2026" s="108"/>
      <c r="BB2026" s="108"/>
      <c r="BC2026" s="108"/>
      <c r="BD2026" s="108"/>
      <c r="BE2026" s="108"/>
      <c r="BF2026" s="108"/>
      <c r="BG2026" s="108"/>
      <c r="BH2026" s="108"/>
      <c r="BI2026" s="108"/>
      <c r="BJ2026" s="108"/>
      <c r="BK2026" s="108"/>
      <c r="BL2026" s="108"/>
      <c r="BM2026" s="108"/>
      <c r="BN2026" s="108"/>
      <c r="BO2026" s="108"/>
      <c r="BP2026" s="108"/>
      <c r="BQ2026" s="108"/>
      <c r="BR2026" s="108"/>
      <c r="BS2026" s="108"/>
      <c r="BT2026" s="108"/>
      <c r="BU2026" s="108"/>
      <c r="BV2026" s="108"/>
      <c r="BW2026" s="108"/>
      <c r="BX2026" s="108"/>
      <c r="BY2026" s="108"/>
      <c r="BZ2026" s="108"/>
      <c r="CA2026" s="108"/>
      <c r="CB2026" s="108"/>
      <c r="CC2026" s="108"/>
      <c r="CD2026" s="108"/>
      <c r="CE2026" s="108"/>
      <c r="CF2026" s="108"/>
      <c r="CG2026" s="108"/>
      <c r="CH2026" s="108"/>
      <c r="CI2026" s="108"/>
      <c r="CJ2026" s="108"/>
      <c r="CK2026" s="108"/>
      <c r="CL2026" s="108"/>
      <c r="CM2026" s="108"/>
      <c r="CN2026" s="108"/>
      <c r="CO2026" s="108"/>
      <c r="CP2026" s="108"/>
      <c r="CQ2026" s="108"/>
      <c r="CR2026" s="108"/>
      <c r="CS2026" s="108"/>
      <c r="CT2026" s="108"/>
      <c r="CU2026" s="108"/>
      <c r="CV2026" s="108"/>
      <c r="CW2026" s="108"/>
      <c r="CX2026" s="108"/>
      <c r="CY2026" s="108"/>
      <c r="CZ2026" s="108"/>
      <c r="DA2026" s="108"/>
      <c r="DB2026" s="108"/>
      <c r="DC2026" s="108"/>
      <c r="DD2026" s="108"/>
      <c r="DE2026" s="108"/>
      <c r="DF2026" s="108"/>
      <c r="DG2026" s="108"/>
      <c r="DH2026" s="108"/>
      <c r="DI2026" s="108"/>
      <c r="DJ2026" s="108"/>
      <c r="DK2026" s="108"/>
      <c r="DL2026" s="108"/>
      <c r="DM2026" s="108"/>
      <c r="DN2026" s="108"/>
      <c r="DO2026" s="108"/>
      <c r="DP2026" s="108"/>
      <c r="DQ2026" s="108"/>
      <c r="DR2026" s="108"/>
      <c r="DS2026" s="108"/>
      <c r="DT2026" s="108"/>
      <c r="DU2026" s="108"/>
      <c r="DV2026" s="108"/>
      <c r="DW2026" s="108"/>
      <c r="DX2026" s="108"/>
      <c r="DY2026" s="108"/>
      <c r="DZ2026" s="108"/>
      <c r="EA2026" s="108"/>
      <c r="EB2026" s="108"/>
      <c r="EC2026" s="108"/>
      <c r="ED2026" s="108"/>
      <c r="EE2026" s="108"/>
      <c r="EF2026" s="108"/>
      <c r="EG2026" s="108"/>
      <c r="EH2026" s="108"/>
      <c r="EI2026" s="108"/>
      <c r="EJ2026" s="108"/>
      <c r="EK2026" s="108"/>
      <c r="EL2026" s="108"/>
      <c r="EM2026" s="108"/>
      <c r="EN2026" s="108"/>
      <c r="EO2026" s="108"/>
      <c r="EP2026" s="108"/>
      <c r="EQ2026" s="108"/>
      <c r="ER2026" s="108"/>
      <c r="ES2026" s="108"/>
      <c r="ET2026" s="108"/>
      <c r="EU2026" s="108"/>
      <c r="EV2026" s="108"/>
      <c r="EW2026" s="108"/>
      <c r="EX2026" s="108"/>
      <c r="EY2026" s="108"/>
      <c r="EZ2026" s="108"/>
      <c r="FA2026" s="108"/>
      <c r="FB2026" s="108"/>
      <c r="FC2026" s="108"/>
      <c r="FD2026" s="108"/>
      <c r="FE2026" s="108"/>
      <c r="FF2026" s="108"/>
      <c r="FG2026" s="108"/>
      <c r="FH2026" s="108"/>
      <c r="FI2026" s="108"/>
      <c r="FJ2026" s="108"/>
      <c r="FK2026" s="108"/>
      <c r="FL2026" s="108"/>
      <c r="FM2026" s="108"/>
      <c r="FN2026" s="108"/>
      <c r="FO2026" s="108"/>
      <c r="FP2026" s="108"/>
      <c r="FQ2026" s="108"/>
      <c r="FR2026" s="108"/>
      <c r="FS2026" s="108"/>
      <c r="FT2026" s="108"/>
      <c r="FU2026" s="108"/>
      <c r="FV2026" s="108"/>
      <c r="FW2026" s="108"/>
      <c r="FX2026" s="108"/>
      <c r="FY2026" s="108"/>
      <c r="FZ2026" s="108"/>
      <c r="GA2026" s="108"/>
      <c r="GB2026" s="108"/>
      <c r="GC2026" s="108"/>
      <c r="GD2026" s="108"/>
      <c r="GE2026" s="108"/>
      <c r="GF2026" s="108"/>
      <c r="GG2026" s="108"/>
      <c r="GH2026" s="108"/>
      <c r="GI2026" s="108"/>
      <c r="GJ2026" s="108"/>
      <c r="GK2026" s="108"/>
      <c r="GL2026" s="108"/>
      <c r="GM2026" s="108"/>
      <c r="GN2026" s="108"/>
      <c r="GO2026" s="108"/>
      <c r="GP2026" s="108"/>
      <c r="GQ2026" s="108"/>
      <c r="GR2026" s="108"/>
      <c r="GS2026" s="108"/>
      <c r="GT2026" s="108"/>
      <c r="GU2026" s="108"/>
      <c r="GV2026" s="108"/>
      <c r="GW2026" s="108"/>
      <c r="GX2026" s="108"/>
      <c r="GY2026" s="108"/>
      <c r="GZ2026" s="108"/>
      <c r="HA2026" s="108"/>
      <c r="HB2026" s="108"/>
      <c r="HC2026" s="108"/>
      <c r="HD2026" s="108"/>
      <c r="HE2026" s="108"/>
      <c r="HF2026" s="108"/>
      <c r="HG2026" s="108"/>
      <c r="HH2026" s="108"/>
      <c r="HI2026" s="108"/>
      <c r="HJ2026" s="108"/>
      <c r="HK2026" s="108"/>
      <c r="HL2026" s="108"/>
      <c r="HM2026" s="108"/>
      <c r="HN2026" s="108"/>
      <c r="HO2026" s="108"/>
      <c r="HP2026" s="108"/>
      <c r="HQ2026" s="108"/>
      <c r="HR2026" s="108"/>
      <c r="HS2026" s="108"/>
      <c r="HT2026" s="108"/>
      <c r="HU2026" s="108"/>
      <c r="HV2026" s="108"/>
      <c r="HW2026" s="108"/>
      <c r="HX2026" s="108"/>
      <c r="HY2026" s="108"/>
      <c r="HZ2026" s="108"/>
      <c r="IA2026" s="108"/>
      <c r="IB2026" s="108"/>
      <c r="IC2026" s="108"/>
      <c r="ID2026" s="108"/>
      <c r="IE2026" s="108"/>
      <c r="IF2026" s="108"/>
      <c r="IG2026" s="108"/>
      <c r="IH2026" s="108"/>
      <c r="II2026" s="108"/>
      <c r="IJ2026" s="108"/>
      <c r="IK2026" s="108"/>
      <c r="IL2026" s="108"/>
      <c r="IM2026" s="108"/>
      <c r="IN2026" s="108"/>
      <c r="IO2026" s="108"/>
      <c r="IP2026" s="108"/>
      <c r="IQ2026" s="108"/>
      <c r="IR2026" s="108"/>
      <c r="IS2026" s="108"/>
      <c r="IT2026" s="108"/>
      <c r="IU2026" s="108"/>
      <c r="IV2026" s="108"/>
    </row>
    <row r="2027" spans="1:256" x14ac:dyDescent="0.2">
      <c r="A2027" s="108"/>
      <c r="C2027" s="108" t="s">
        <v>5428</v>
      </c>
      <c r="D2027" s="123">
        <v>36685</v>
      </c>
      <c r="E2027" s="109" t="s">
        <v>180</v>
      </c>
      <c r="F2027" s="109" t="s">
        <v>188</v>
      </c>
      <c r="G2027" s="120"/>
      <c r="H2027" s="108"/>
      <c r="I2027" s="116"/>
      <c r="J2027" s="120"/>
      <c r="K2027" s="108" t="s">
        <v>315</v>
      </c>
      <c r="L2027" s="116" t="s">
        <v>316</v>
      </c>
      <c r="M2027" s="120" t="s">
        <v>241</v>
      </c>
      <c r="N2027" s="108"/>
      <c r="O2027" s="116"/>
      <c r="P2027" s="120"/>
      <c r="Q2027" s="108"/>
      <c r="R2027" s="116"/>
      <c r="S2027" s="120"/>
      <c r="T2027" s="108"/>
      <c r="U2027" s="116"/>
      <c r="V2027" s="120"/>
      <c r="W2027" s="108"/>
      <c r="X2027" s="116"/>
      <c r="Y2027" s="120"/>
      <c r="Z2027" s="108"/>
      <c r="AA2027" s="116"/>
      <c r="AB2027" s="120"/>
      <c r="AC2027" s="108"/>
      <c r="AD2027" s="116"/>
      <c r="AE2027" s="120"/>
      <c r="AF2027" s="108"/>
      <c r="AG2027" s="116"/>
      <c r="AH2027" s="120"/>
      <c r="AI2027" s="108"/>
      <c r="AJ2027" s="116"/>
      <c r="AK2027" s="120"/>
      <c r="AL2027" s="108"/>
      <c r="AM2027" s="116"/>
      <c r="AN2027" s="120"/>
      <c r="AO2027" s="108"/>
      <c r="AP2027" s="108"/>
      <c r="AQ2027" s="108"/>
      <c r="AR2027" s="108"/>
      <c r="AS2027" s="108"/>
      <c r="AT2027" s="108"/>
      <c r="AU2027" s="108"/>
      <c r="AV2027" s="108"/>
      <c r="AW2027" s="108"/>
      <c r="AX2027" s="108"/>
      <c r="AY2027" s="108"/>
      <c r="AZ2027" s="108"/>
      <c r="BA2027" s="108"/>
      <c r="BB2027" s="108"/>
      <c r="BC2027" s="108"/>
      <c r="BD2027" s="108"/>
      <c r="BE2027" s="108"/>
      <c r="BF2027" s="108"/>
      <c r="BG2027" s="108"/>
      <c r="BH2027" s="108"/>
      <c r="BI2027" s="108"/>
      <c r="BJ2027" s="108"/>
      <c r="BK2027" s="108"/>
      <c r="BL2027" s="108"/>
      <c r="BM2027" s="108"/>
      <c r="BN2027" s="108"/>
      <c r="BO2027" s="108"/>
      <c r="BP2027" s="108"/>
      <c r="BQ2027" s="108"/>
      <c r="BR2027" s="108"/>
      <c r="BS2027" s="108"/>
      <c r="BT2027" s="108"/>
      <c r="BU2027" s="108"/>
      <c r="BV2027" s="108"/>
      <c r="BW2027" s="108"/>
      <c r="BX2027" s="108"/>
      <c r="BY2027" s="108"/>
      <c r="BZ2027" s="108"/>
      <c r="CA2027" s="108"/>
      <c r="CB2027" s="108"/>
      <c r="CC2027" s="108"/>
      <c r="CD2027" s="108"/>
      <c r="CE2027" s="108"/>
      <c r="CF2027" s="108"/>
      <c r="CG2027" s="108"/>
      <c r="CH2027" s="108"/>
      <c r="CI2027" s="108"/>
      <c r="CJ2027" s="108"/>
      <c r="CK2027" s="108"/>
      <c r="CL2027" s="108"/>
      <c r="CM2027" s="108"/>
      <c r="CN2027" s="108"/>
      <c r="CO2027" s="108"/>
      <c r="CP2027" s="108"/>
      <c r="CQ2027" s="108"/>
      <c r="CR2027" s="108"/>
      <c r="CS2027" s="108"/>
      <c r="CT2027" s="108"/>
      <c r="CU2027" s="108"/>
      <c r="CV2027" s="108"/>
      <c r="CW2027" s="108"/>
      <c r="CX2027" s="108"/>
      <c r="CY2027" s="108"/>
      <c r="CZ2027" s="108"/>
      <c r="DA2027" s="108"/>
      <c r="DB2027" s="108"/>
      <c r="DC2027" s="108"/>
      <c r="DD2027" s="108"/>
      <c r="DE2027" s="108"/>
      <c r="DF2027" s="108"/>
      <c r="DG2027" s="108"/>
      <c r="DH2027" s="108"/>
      <c r="DI2027" s="108"/>
      <c r="DJ2027" s="108"/>
      <c r="DK2027" s="108"/>
      <c r="DL2027" s="108"/>
      <c r="DM2027" s="108"/>
      <c r="DN2027" s="108"/>
      <c r="DO2027" s="108"/>
      <c r="DP2027" s="108"/>
      <c r="DQ2027" s="108"/>
      <c r="DR2027" s="108"/>
      <c r="DS2027" s="108"/>
      <c r="DT2027" s="108"/>
      <c r="DU2027" s="108"/>
      <c r="DV2027" s="108"/>
      <c r="DW2027" s="108"/>
      <c r="DX2027" s="108"/>
      <c r="DY2027" s="108"/>
      <c r="DZ2027" s="108"/>
      <c r="EA2027" s="108"/>
      <c r="EB2027" s="108"/>
      <c r="EC2027" s="108"/>
      <c r="ED2027" s="108"/>
      <c r="EE2027" s="108"/>
      <c r="EF2027" s="108"/>
      <c r="EG2027" s="108"/>
      <c r="EH2027" s="108"/>
      <c r="EI2027" s="108"/>
      <c r="EJ2027" s="108"/>
      <c r="EK2027" s="108"/>
      <c r="EL2027" s="108"/>
      <c r="EM2027" s="108"/>
      <c r="EN2027" s="108"/>
      <c r="EO2027" s="108"/>
      <c r="EP2027" s="108"/>
      <c r="EQ2027" s="108"/>
      <c r="ER2027" s="108"/>
      <c r="ES2027" s="108"/>
      <c r="ET2027" s="108"/>
      <c r="EU2027" s="108"/>
      <c r="EV2027" s="108"/>
      <c r="EW2027" s="108"/>
      <c r="EX2027" s="108"/>
      <c r="EY2027" s="108"/>
      <c r="EZ2027" s="108"/>
      <c r="FA2027" s="108"/>
      <c r="FB2027" s="108"/>
      <c r="FC2027" s="108"/>
      <c r="FD2027" s="108"/>
      <c r="FE2027" s="108"/>
      <c r="FF2027" s="108"/>
      <c r="FG2027" s="108"/>
      <c r="FH2027" s="108"/>
      <c r="FI2027" s="108"/>
      <c r="FJ2027" s="108"/>
      <c r="FK2027" s="108"/>
      <c r="FL2027" s="108"/>
      <c r="FM2027" s="108"/>
      <c r="FN2027" s="108"/>
      <c r="FO2027" s="108"/>
      <c r="FP2027" s="108"/>
      <c r="FQ2027" s="108"/>
      <c r="FR2027" s="108"/>
      <c r="FS2027" s="108"/>
      <c r="FT2027" s="108"/>
      <c r="FU2027" s="108"/>
      <c r="FV2027" s="108"/>
      <c r="FW2027" s="108"/>
      <c r="FX2027" s="108"/>
      <c r="FY2027" s="108"/>
      <c r="FZ2027" s="108"/>
      <c r="GA2027" s="108"/>
      <c r="GB2027" s="108"/>
      <c r="GC2027" s="108"/>
      <c r="GD2027" s="108"/>
      <c r="GE2027" s="108"/>
      <c r="GF2027" s="108"/>
      <c r="GG2027" s="108"/>
      <c r="GH2027" s="108"/>
      <c r="GI2027" s="108"/>
      <c r="GJ2027" s="108"/>
      <c r="GK2027" s="108"/>
      <c r="GL2027" s="108"/>
      <c r="GM2027" s="108"/>
      <c r="GN2027" s="108"/>
      <c r="GO2027" s="108"/>
      <c r="GP2027" s="108"/>
      <c r="GQ2027" s="108"/>
      <c r="GR2027" s="108"/>
      <c r="GS2027" s="108"/>
      <c r="GT2027" s="108"/>
      <c r="GU2027" s="108"/>
      <c r="GV2027" s="108"/>
      <c r="GW2027" s="108"/>
      <c r="GX2027" s="108"/>
      <c r="GY2027" s="108"/>
      <c r="GZ2027" s="108"/>
      <c r="HA2027" s="108"/>
      <c r="HB2027" s="108"/>
      <c r="HC2027" s="108"/>
      <c r="HD2027" s="108"/>
      <c r="HE2027" s="108"/>
      <c r="HF2027" s="108"/>
      <c r="HG2027" s="108"/>
      <c r="HH2027" s="108"/>
      <c r="HI2027" s="108"/>
      <c r="HJ2027" s="108"/>
      <c r="HK2027" s="108"/>
      <c r="HL2027" s="108"/>
      <c r="HM2027" s="108"/>
      <c r="HN2027" s="108"/>
      <c r="HO2027" s="108"/>
      <c r="HP2027" s="108"/>
      <c r="HQ2027" s="108"/>
      <c r="HR2027" s="108"/>
      <c r="HS2027" s="108"/>
      <c r="HT2027" s="108"/>
      <c r="HU2027" s="108"/>
      <c r="HV2027" s="108"/>
      <c r="HW2027" s="108"/>
      <c r="HX2027" s="108"/>
      <c r="HY2027" s="108"/>
      <c r="HZ2027" s="108"/>
      <c r="IA2027" s="108"/>
      <c r="IB2027" s="108"/>
      <c r="IC2027" s="108"/>
      <c r="ID2027" s="108"/>
      <c r="IE2027" s="108"/>
      <c r="IF2027" s="108"/>
      <c r="IG2027" s="108"/>
      <c r="IH2027" s="108"/>
      <c r="II2027" s="108"/>
      <c r="IJ2027" s="108"/>
      <c r="IK2027" s="108"/>
      <c r="IL2027" s="108"/>
      <c r="IM2027" s="108"/>
      <c r="IN2027" s="108"/>
      <c r="IO2027" s="108"/>
      <c r="IP2027" s="108"/>
      <c r="IQ2027" s="108"/>
      <c r="IR2027" s="108"/>
      <c r="IS2027" s="108"/>
      <c r="IT2027" s="108"/>
      <c r="IU2027" s="108"/>
      <c r="IV2027" s="108"/>
    </row>
    <row r="2028" spans="1:256" x14ac:dyDescent="0.2">
      <c r="A2028" s="108" t="s">
        <v>808</v>
      </c>
      <c r="B2028" s="108" t="s">
        <v>330</v>
      </c>
      <c r="C2028" s="108" t="s">
        <v>1786</v>
      </c>
      <c r="D2028" s="123">
        <v>36264</v>
      </c>
      <c r="E2028" s="116" t="s">
        <v>1787</v>
      </c>
      <c r="F2028" s="116" t="s">
        <v>5429</v>
      </c>
      <c r="G2028" s="120" t="s">
        <v>1785</v>
      </c>
      <c r="H2028" s="108" t="s">
        <v>329</v>
      </c>
      <c r="I2028" s="108" t="s">
        <v>330</v>
      </c>
      <c r="J2028" s="120" t="s">
        <v>216</v>
      </c>
      <c r="K2028" s="108" t="s">
        <v>329</v>
      </c>
      <c r="L2028" s="108" t="s">
        <v>207</v>
      </c>
      <c r="M2028" s="120" t="s">
        <v>580</v>
      </c>
      <c r="N2028" s="108" t="s">
        <v>329</v>
      </c>
      <c r="O2028" s="108" t="s">
        <v>134</v>
      </c>
      <c r="P2028" s="120" t="s">
        <v>247</v>
      </c>
      <c r="Q2028" s="108" t="s">
        <v>284</v>
      </c>
      <c r="R2028" s="108" t="s">
        <v>134</v>
      </c>
      <c r="S2028" s="120" t="s">
        <v>593</v>
      </c>
      <c r="T2028" s="108" t="s">
        <v>284</v>
      </c>
      <c r="U2028" s="108" t="s">
        <v>134</v>
      </c>
      <c r="V2028" s="120" t="s">
        <v>1074</v>
      </c>
      <c r="W2028" s="108"/>
      <c r="X2028" s="108"/>
      <c r="Y2028" s="120"/>
      <c r="Z2028" s="108"/>
      <c r="AA2028" s="108"/>
      <c r="AB2028" s="120"/>
      <c r="AC2028" s="108"/>
      <c r="AD2028" s="108"/>
      <c r="AE2028" s="120"/>
      <c r="AF2028" s="108"/>
      <c r="AG2028" s="108"/>
      <c r="AH2028" s="108"/>
      <c r="AI2028" s="108"/>
      <c r="AJ2028" s="108"/>
      <c r="AK2028" s="108"/>
      <c r="AL2028" s="108"/>
      <c r="AM2028" s="108"/>
      <c r="AN2028" s="108"/>
      <c r="AO2028" s="108"/>
      <c r="AP2028" s="108"/>
      <c r="AQ2028" s="108"/>
      <c r="AR2028" s="108"/>
      <c r="AS2028" s="108"/>
      <c r="AT2028" s="108"/>
      <c r="AU2028" s="108"/>
      <c r="AV2028" s="108"/>
      <c r="AW2028" s="108"/>
      <c r="AX2028" s="108"/>
      <c r="AY2028" s="108"/>
      <c r="AZ2028" s="108"/>
      <c r="BA2028" s="108"/>
      <c r="BB2028" s="109"/>
      <c r="BC2028" s="109"/>
      <c r="BD2028" s="108"/>
      <c r="BE2028" s="109"/>
      <c r="BF2028" s="109"/>
      <c r="BG2028" s="108"/>
      <c r="BH2028" s="109"/>
      <c r="BI2028" s="109"/>
      <c r="BJ2028" s="108"/>
      <c r="BK2028" s="109"/>
      <c r="BL2028" s="109"/>
      <c r="BM2028" s="108"/>
      <c r="BN2028" s="109"/>
      <c r="BO2028" s="109"/>
      <c r="BP2028" s="108"/>
      <c r="BQ2028" s="123"/>
      <c r="BR2028" s="109"/>
      <c r="BS2028" s="116"/>
      <c r="BT2028" s="108"/>
      <c r="BU2028" s="120"/>
      <c r="BV2028" s="116"/>
      <c r="BW2028" s="116"/>
      <c r="BX2028" s="125"/>
      <c r="BY2028" s="108"/>
      <c r="BZ2028" s="108"/>
      <c r="CA2028" s="108"/>
      <c r="CB2028" s="108"/>
      <c r="CC2028" s="108"/>
      <c r="CD2028" s="108"/>
      <c r="CE2028" s="108"/>
      <c r="CF2028" s="108"/>
      <c r="CG2028" s="108"/>
      <c r="CH2028" s="108"/>
      <c r="CI2028" s="108"/>
      <c r="CJ2028" s="108"/>
      <c r="CK2028" s="108"/>
      <c r="CL2028" s="108"/>
      <c r="CM2028" s="108"/>
      <c r="CN2028" s="108"/>
      <c r="CO2028" s="108"/>
      <c r="CP2028" s="108"/>
      <c r="CQ2028" s="108"/>
      <c r="CR2028" s="108"/>
      <c r="CS2028" s="108"/>
      <c r="CT2028" s="108"/>
      <c r="CU2028" s="108"/>
      <c r="CV2028" s="108"/>
      <c r="CW2028" s="108"/>
      <c r="CX2028" s="108"/>
      <c r="CY2028" s="108"/>
      <c r="CZ2028" s="108"/>
      <c r="DA2028" s="108"/>
      <c r="DB2028" s="108"/>
      <c r="DC2028" s="108"/>
      <c r="DD2028" s="108"/>
      <c r="DE2028" s="108"/>
      <c r="DF2028" s="108"/>
      <c r="DG2028" s="108"/>
      <c r="DH2028" s="108"/>
      <c r="DI2028" s="108"/>
      <c r="DJ2028" s="108"/>
      <c r="DK2028" s="108"/>
      <c r="DL2028" s="108"/>
      <c r="DM2028" s="108"/>
      <c r="DN2028" s="108"/>
      <c r="DO2028" s="108"/>
      <c r="DP2028" s="108"/>
      <c r="DQ2028" s="108"/>
      <c r="DR2028" s="108"/>
      <c r="DS2028" s="108"/>
      <c r="DT2028" s="108"/>
      <c r="DU2028" s="108"/>
      <c r="DV2028" s="108"/>
      <c r="DW2028" s="108"/>
      <c r="DX2028" s="108"/>
      <c r="DY2028" s="108"/>
      <c r="DZ2028" s="108"/>
      <c r="EA2028" s="108"/>
      <c r="EB2028" s="108"/>
      <c r="EC2028" s="108"/>
      <c r="ED2028" s="108"/>
      <c r="EE2028" s="108"/>
      <c r="EF2028" s="108"/>
      <c r="EG2028" s="108"/>
      <c r="EH2028" s="108"/>
      <c r="EI2028" s="108"/>
      <c r="EJ2028" s="108"/>
      <c r="EK2028" s="108"/>
      <c r="EL2028" s="108"/>
      <c r="EM2028" s="108"/>
      <c r="EN2028" s="108"/>
      <c r="EO2028" s="108"/>
      <c r="EP2028" s="108"/>
      <c r="EQ2028" s="108"/>
      <c r="ER2028" s="108"/>
      <c r="ES2028" s="108"/>
      <c r="ET2028" s="108"/>
      <c r="EU2028" s="108"/>
      <c r="EV2028" s="108"/>
      <c r="EW2028" s="108"/>
      <c r="EX2028" s="108"/>
      <c r="EY2028" s="108"/>
      <c r="EZ2028" s="108"/>
      <c r="FA2028" s="108"/>
      <c r="FB2028" s="108"/>
      <c r="FC2028" s="108"/>
      <c r="FD2028" s="108"/>
      <c r="FE2028" s="108"/>
      <c r="FF2028" s="108"/>
      <c r="FG2028" s="108"/>
      <c r="FH2028" s="108"/>
      <c r="FI2028" s="108"/>
      <c r="FJ2028" s="108"/>
      <c r="FK2028" s="108"/>
      <c r="FL2028" s="108"/>
      <c r="FM2028" s="108"/>
      <c r="FN2028" s="108"/>
      <c r="FO2028" s="108"/>
      <c r="FP2028" s="108"/>
      <c r="FQ2028" s="108"/>
      <c r="FR2028" s="108"/>
      <c r="FS2028" s="108"/>
      <c r="FT2028" s="108"/>
      <c r="FU2028" s="108"/>
      <c r="FV2028" s="108"/>
      <c r="FW2028" s="108"/>
      <c r="FX2028" s="108"/>
      <c r="FY2028" s="108"/>
      <c r="FZ2028" s="108"/>
      <c r="GA2028" s="108"/>
      <c r="GB2028" s="108"/>
      <c r="GC2028" s="108"/>
      <c r="GD2028" s="108"/>
      <c r="GE2028" s="108"/>
      <c r="GF2028" s="108"/>
      <c r="GG2028" s="108"/>
      <c r="GH2028" s="108"/>
      <c r="GI2028" s="108"/>
      <c r="GJ2028" s="108"/>
      <c r="GK2028" s="108"/>
      <c r="GL2028" s="108"/>
      <c r="GM2028" s="108"/>
      <c r="GN2028" s="108"/>
      <c r="GO2028" s="108"/>
      <c r="GP2028" s="108"/>
      <c r="GQ2028" s="108"/>
      <c r="GR2028" s="108"/>
      <c r="GS2028" s="108"/>
      <c r="GT2028" s="108"/>
      <c r="GU2028" s="108"/>
      <c r="GV2028" s="108"/>
      <c r="GW2028" s="108"/>
      <c r="GX2028" s="108"/>
      <c r="GY2028" s="108"/>
      <c r="GZ2028" s="108"/>
      <c r="HA2028" s="108"/>
      <c r="HB2028" s="108"/>
      <c r="HC2028" s="108"/>
      <c r="HD2028" s="108"/>
      <c r="HE2028" s="108"/>
      <c r="HF2028" s="108"/>
      <c r="HG2028" s="108"/>
      <c r="HH2028" s="108"/>
      <c r="HI2028" s="108"/>
      <c r="HJ2028" s="108"/>
      <c r="HK2028" s="108"/>
      <c r="HL2028" s="108"/>
      <c r="HM2028" s="108"/>
      <c r="HN2028" s="108"/>
      <c r="HO2028" s="108"/>
      <c r="HP2028" s="108"/>
      <c r="HQ2028" s="108"/>
      <c r="HR2028" s="108"/>
      <c r="HS2028" s="108"/>
      <c r="HT2028" s="108"/>
      <c r="HU2028" s="108"/>
      <c r="HV2028" s="108"/>
      <c r="HW2028" s="108"/>
      <c r="HX2028" s="108"/>
      <c r="HY2028" s="108"/>
      <c r="HZ2028" s="108"/>
      <c r="IA2028" s="108"/>
      <c r="IB2028" s="108"/>
      <c r="IC2028" s="108"/>
      <c r="ID2028" s="108"/>
      <c r="IE2028" s="108"/>
      <c r="IF2028" s="108"/>
      <c r="IG2028" s="108"/>
      <c r="IH2028" s="108"/>
      <c r="II2028" s="108"/>
      <c r="IJ2028" s="108"/>
      <c r="IK2028" s="108"/>
      <c r="IL2028" s="108"/>
      <c r="IM2028" s="108"/>
      <c r="IN2028" s="108"/>
      <c r="IO2028" s="108"/>
      <c r="IP2028" s="108"/>
      <c r="IQ2028" s="108"/>
      <c r="IR2028" s="108"/>
      <c r="IS2028" s="108"/>
      <c r="IT2028" s="108"/>
      <c r="IU2028" s="108"/>
      <c r="IV2028" s="108"/>
    </row>
    <row r="2029" spans="1:256" x14ac:dyDescent="0.2">
      <c r="C2029" s="108" t="s">
        <v>2602</v>
      </c>
      <c r="D2029" s="123">
        <v>35663</v>
      </c>
      <c r="E2029" s="109" t="s">
        <v>122</v>
      </c>
      <c r="F2029" s="120" t="s">
        <v>3620</v>
      </c>
      <c r="G2029" s="120"/>
      <c r="H2029" s="108" t="s">
        <v>557</v>
      </c>
      <c r="I2029" s="108" t="s">
        <v>330</v>
      </c>
      <c r="J2029" s="120" t="s">
        <v>1510</v>
      </c>
      <c r="K2029" s="108" t="s">
        <v>555</v>
      </c>
      <c r="L2029" s="108" t="s">
        <v>330</v>
      </c>
      <c r="M2029" s="120" t="s">
        <v>161</v>
      </c>
      <c r="N2029" s="108" t="s">
        <v>555</v>
      </c>
      <c r="O2029" s="108" t="s">
        <v>330</v>
      </c>
      <c r="P2029" s="120" t="s">
        <v>163</v>
      </c>
      <c r="Q2029" s="108" t="s">
        <v>258</v>
      </c>
      <c r="R2029" s="108" t="s">
        <v>330</v>
      </c>
      <c r="S2029" s="120" t="s">
        <v>241</v>
      </c>
      <c r="T2029" s="108"/>
      <c r="U2029" s="108"/>
      <c r="V2029" s="120"/>
      <c r="W2029" s="108"/>
      <c r="X2029" s="108"/>
      <c r="Y2029" s="120"/>
      <c r="Z2029" s="108"/>
      <c r="AA2029" s="108"/>
      <c r="AB2029" s="120"/>
      <c r="AC2029" s="108"/>
      <c r="AD2029" s="108"/>
      <c r="AE2029" s="120"/>
      <c r="AF2029" s="108"/>
      <c r="AG2029" s="108"/>
      <c r="AH2029" s="108"/>
      <c r="AI2029" s="108"/>
      <c r="AJ2029" s="108"/>
      <c r="AK2029" s="108"/>
      <c r="AL2029" s="108"/>
      <c r="AM2029" s="108"/>
      <c r="AN2029" s="108"/>
      <c r="AO2029" s="108"/>
      <c r="AP2029" s="108"/>
      <c r="AQ2029" s="108"/>
      <c r="AR2029" s="108"/>
      <c r="AS2029" s="108"/>
      <c r="AT2029" s="108"/>
      <c r="AU2029" s="108"/>
      <c r="AV2029" s="108"/>
      <c r="AW2029" s="108"/>
      <c r="AX2029" s="108"/>
      <c r="AY2029" s="108"/>
      <c r="AZ2029" s="108"/>
      <c r="BA2029" s="108"/>
      <c r="BB2029" s="108"/>
      <c r="BC2029" s="108"/>
      <c r="BD2029" s="108"/>
      <c r="BE2029" s="108"/>
      <c r="BF2029" s="108"/>
      <c r="BG2029" s="108"/>
      <c r="BH2029" s="108"/>
      <c r="BI2029" s="108"/>
      <c r="BJ2029" s="108"/>
      <c r="BK2029" s="108"/>
      <c r="BL2029" s="108"/>
      <c r="BM2029" s="108"/>
      <c r="BN2029" s="108"/>
      <c r="BO2029" s="108"/>
      <c r="BP2029" s="108"/>
      <c r="BQ2029" s="108"/>
      <c r="BR2029" s="108"/>
      <c r="BS2029" s="108"/>
      <c r="BT2029" s="108"/>
      <c r="BU2029" s="108"/>
      <c r="BV2029" s="108"/>
      <c r="BW2029" s="108"/>
      <c r="BX2029" s="108"/>
      <c r="BY2029" s="108"/>
      <c r="BZ2029" s="108"/>
      <c r="CA2029" s="108"/>
      <c r="CB2029" s="108"/>
      <c r="CC2029" s="108"/>
      <c r="CD2029" s="108"/>
      <c r="CE2029" s="108"/>
      <c r="CF2029" s="108"/>
      <c r="CG2029" s="108"/>
      <c r="CH2029" s="108"/>
      <c r="CI2029" s="108"/>
      <c r="CJ2029" s="108"/>
      <c r="CK2029" s="108"/>
      <c r="CL2029" s="108"/>
      <c r="CM2029" s="108"/>
      <c r="CN2029" s="108"/>
      <c r="CO2029" s="108"/>
      <c r="CP2029" s="108"/>
      <c r="CQ2029" s="108"/>
      <c r="CR2029" s="108"/>
      <c r="CS2029" s="108"/>
      <c r="CT2029" s="108"/>
      <c r="CU2029" s="108"/>
      <c r="CV2029" s="108"/>
      <c r="CW2029" s="108"/>
      <c r="CX2029" s="108"/>
      <c r="CY2029" s="108"/>
      <c r="CZ2029" s="108"/>
      <c r="DA2029" s="108"/>
      <c r="DB2029" s="108"/>
      <c r="DC2029" s="108"/>
      <c r="DD2029" s="108"/>
      <c r="DE2029" s="108"/>
      <c r="DF2029" s="108"/>
      <c r="DG2029" s="108"/>
      <c r="DH2029" s="108"/>
      <c r="DI2029" s="108"/>
      <c r="DJ2029" s="108"/>
      <c r="DK2029" s="108"/>
      <c r="DL2029" s="108"/>
      <c r="DM2029" s="108"/>
      <c r="DN2029" s="108"/>
      <c r="DO2029" s="108"/>
      <c r="DP2029" s="108"/>
      <c r="DQ2029" s="108"/>
      <c r="DR2029" s="108"/>
      <c r="DS2029" s="108"/>
      <c r="DT2029" s="108"/>
      <c r="DU2029" s="108"/>
      <c r="DV2029" s="108"/>
      <c r="DW2029" s="108"/>
      <c r="DX2029" s="108"/>
      <c r="DY2029" s="108"/>
      <c r="DZ2029" s="108"/>
      <c r="EA2029" s="108"/>
      <c r="EB2029" s="108"/>
      <c r="EC2029" s="108"/>
      <c r="ED2029" s="108"/>
      <c r="EE2029" s="108"/>
      <c r="EF2029" s="108"/>
      <c r="EG2029" s="108"/>
      <c r="EH2029" s="108"/>
      <c r="EI2029" s="108"/>
      <c r="EJ2029" s="108"/>
      <c r="EK2029" s="108"/>
      <c r="EL2029" s="108"/>
      <c r="EM2029" s="108"/>
      <c r="EN2029" s="108"/>
      <c r="EO2029" s="108"/>
      <c r="EP2029" s="108"/>
      <c r="EQ2029" s="108"/>
      <c r="ER2029" s="108"/>
      <c r="ES2029" s="108"/>
      <c r="ET2029" s="108"/>
      <c r="EU2029" s="108"/>
      <c r="EV2029" s="108"/>
      <c r="EW2029" s="108"/>
      <c r="EX2029" s="108"/>
      <c r="EY2029" s="108"/>
      <c r="EZ2029" s="108"/>
      <c r="FA2029" s="108"/>
      <c r="FB2029" s="108"/>
      <c r="FC2029" s="108"/>
      <c r="FD2029" s="108"/>
      <c r="FE2029" s="108"/>
      <c r="FF2029" s="108"/>
      <c r="FG2029" s="108"/>
      <c r="FH2029" s="108"/>
      <c r="FI2029" s="108"/>
      <c r="FJ2029" s="108"/>
      <c r="FK2029" s="108"/>
      <c r="FL2029" s="108"/>
      <c r="FM2029" s="108"/>
      <c r="FN2029" s="108"/>
      <c r="FO2029" s="108"/>
      <c r="FP2029" s="108"/>
      <c r="FQ2029" s="108"/>
      <c r="FR2029" s="108"/>
      <c r="FS2029" s="108"/>
      <c r="FT2029" s="108"/>
      <c r="FU2029" s="108"/>
      <c r="FV2029" s="108"/>
      <c r="FW2029" s="108"/>
      <c r="FX2029" s="108"/>
      <c r="FY2029" s="108"/>
      <c r="FZ2029" s="108"/>
      <c r="GA2029" s="108"/>
      <c r="GB2029" s="108"/>
      <c r="GC2029" s="108"/>
      <c r="GD2029" s="108"/>
      <c r="GE2029" s="108"/>
      <c r="GF2029" s="108"/>
      <c r="GG2029" s="108"/>
      <c r="GH2029" s="108"/>
      <c r="GI2029" s="108"/>
      <c r="GJ2029" s="108"/>
      <c r="GK2029" s="108"/>
      <c r="GL2029" s="108"/>
      <c r="GM2029" s="108"/>
      <c r="GN2029" s="108"/>
      <c r="GO2029" s="108"/>
      <c r="GP2029" s="108"/>
      <c r="GQ2029" s="108"/>
      <c r="GR2029" s="108"/>
      <c r="GS2029" s="108"/>
      <c r="GT2029" s="108"/>
      <c r="GU2029" s="108"/>
      <c r="GV2029" s="108"/>
      <c r="GW2029" s="108"/>
      <c r="GX2029" s="108"/>
      <c r="GY2029" s="108"/>
      <c r="GZ2029" s="108"/>
      <c r="HA2029" s="108"/>
      <c r="HB2029" s="108"/>
      <c r="HC2029" s="108"/>
      <c r="HD2029" s="108"/>
      <c r="HE2029" s="108"/>
      <c r="HF2029" s="108"/>
      <c r="HG2029" s="108"/>
      <c r="HH2029" s="108"/>
      <c r="HI2029" s="108"/>
      <c r="HJ2029" s="108"/>
      <c r="HK2029" s="108"/>
      <c r="HL2029" s="108"/>
      <c r="HM2029" s="108"/>
      <c r="HN2029" s="108"/>
      <c r="HO2029" s="108"/>
      <c r="HP2029" s="108"/>
      <c r="HQ2029" s="108"/>
      <c r="HR2029" s="108"/>
      <c r="HS2029" s="108"/>
      <c r="HT2029" s="108"/>
      <c r="HU2029" s="108"/>
      <c r="HV2029" s="108"/>
      <c r="HW2029" s="108"/>
      <c r="HX2029" s="108"/>
      <c r="HY2029" s="108"/>
      <c r="HZ2029" s="108"/>
      <c r="IA2029" s="108"/>
      <c r="IB2029" s="108"/>
      <c r="IC2029" s="108"/>
      <c r="ID2029" s="108"/>
      <c r="IE2029" s="108"/>
      <c r="IF2029" s="108"/>
      <c r="IG2029" s="108"/>
      <c r="IH2029" s="108"/>
      <c r="II2029" s="108"/>
      <c r="IJ2029" s="108"/>
      <c r="IK2029" s="108"/>
      <c r="IL2029" s="108"/>
      <c r="IM2029" s="108"/>
      <c r="IN2029" s="108"/>
      <c r="IO2029" s="108"/>
      <c r="IP2029" s="108"/>
      <c r="IQ2029" s="108"/>
      <c r="IR2029" s="108"/>
      <c r="IS2029" s="108"/>
      <c r="IT2029" s="108"/>
      <c r="IU2029" s="108"/>
      <c r="IV2029" s="108"/>
    </row>
    <row r="2030" spans="1:256" x14ac:dyDescent="0.2">
      <c r="A2030" s="108" t="s">
        <v>226</v>
      </c>
      <c r="B2030" s="108" t="s">
        <v>316</v>
      </c>
      <c r="C2030" s="108" t="s">
        <v>5430</v>
      </c>
      <c r="D2030" s="123">
        <v>37345</v>
      </c>
      <c r="E2030" s="109" t="s">
        <v>5431</v>
      </c>
      <c r="F2030" s="120"/>
      <c r="G2030" s="120" t="s">
        <v>248</v>
      </c>
      <c r="H2030" s="108"/>
      <c r="I2030" s="108"/>
      <c r="J2030" s="120"/>
      <c r="K2030" s="108"/>
      <c r="L2030" s="108"/>
      <c r="M2030" s="120"/>
      <c r="N2030" s="108"/>
      <c r="O2030" s="108"/>
      <c r="P2030" s="120"/>
      <c r="Q2030" s="108"/>
      <c r="R2030" s="108"/>
      <c r="S2030" s="120"/>
      <c r="T2030" s="108"/>
      <c r="U2030" s="108"/>
      <c r="V2030" s="120"/>
      <c r="W2030" s="108"/>
      <c r="X2030" s="108"/>
      <c r="Y2030" s="120"/>
      <c r="Z2030" s="108"/>
      <c r="AA2030" s="108"/>
      <c r="AB2030" s="120"/>
      <c r="AC2030" s="108"/>
      <c r="AD2030" s="108"/>
      <c r="AE2030" s="120"/>
      <c r="AF2030" s="108"/>
      <c r="AG2030" s="108"/>
      <c r="AH2030" s="108"/>
      <c r="AI2030" s="108"/>
      <c r="AJ2030" s="108"/>
      <c r="AK2030" s="108"/>
      <c r="AL2030" s="108"/>
      <c r="AM2030" s="108"/>
      <c r="AN2030" s="108"/>
      <c r="AO2030" s="108"/>
      <c r="AP2030" s="108"/>
      <c r="AQ2030" s="108"/>
      <c r="AR2030" s="108"/>
      <c r="AS2030" s="108"/>
      <c r="AT2030" s="108"/>
      <c r="AU2030" s="108"/>
      <c r="AV2030" s="108"/>
      <c r="AW2030" s="108"/>
      <c r="AX2030" s="108"/>
      <c r="AY2030" s="108"/>
      <c r="AZ2030" s="108"/>
    </row>
    <row r="2031" spans="1:256" x14ac:dyDescent="0.2">
      <c r="A2031" s="108" t="s">
        <v>147</v>
      </c>
      <c r="B2031" s="108" t="s">
        <v>454</v>
      </c>
      <c r="C2031" s="108" t="s">
        <v>3794</v>
      </c>
      <c r="D2031" s="123">
        <v>35634</v>
      </c>
      <c r="E2031" s="116" t="s">
        <v>121</v>
      </c>
      <c r="F2031" s="120" t="s">
        <v>990</v>
      </c>
      <c r="G2031" s="120"/>
      <c r="H2031" s="108" t="s">
        <v>1035</v>
      </c>
      <c r="I2031" s="108" t="s">
        <v>134</v>
      </c>
      <c r="J2031" s="120"/>
      <c r="K2031" s="108" t="s">
        <v>147</v>
      </c>
      <c r="L2031" s="108" t="s">
        <v>95</v>
      </c>
      <c r="M2031" s="120"/>
      <c r="N2031" s="108" t="s">
        <v>127</v>
      </c>
      <c r="O2031" s="108" t="s">
        <v>105</v>
      </c>
      <c r="P2031" s="120"/>
      <c r="Q2031" s="108" t="s">
        <v>133</v>
      </c>
      <c r="R2031" s="108" t="s">
        <v>105</v>
      </c>
      <c r="S2031" s="120"/>
      <c r="T2031" s="108" t="s">
        <v>147</v>
      </c>
      <c r="U2031" s="108" t="s">
        <v>105</v>
      </c>
      <c r="V2031" s="120"/>
      <c r="W2031" s="108"/>
      <c r="X2031" s="108"/>
      <c r="Y2031" s="120"/>
      <c r="Z2031" s="108"/>
      <c r="AA2031" s="108"/>
      <c r="AB2031" s="120"/>
      <c r="AC2031" s="108"/>
      <c r="AD2031" s="108"/>
      <c r="AE2031" s="120"/>
      <c r="AF2031" s="108"/>
      <c r="AG2031" s="108"/>
      <c r="AH2031" s="108"/>
      <c r="AI2031" s="108"/>
      <c r="AJ2031" s="108"/>
      <c r="AK2031" s="108"/>
      <c r="AL2031" s="108"/>
      <c r="AM2031" s="108"/>
      <c r="AN2031" s="108"/>
      <c r="AO2031" s="108"/>
      <c r="AP2031" s="108"/>
      <c r="AQ2031" s="108"/>
      <c r="AR2031" s="108"/>
      <c r="AS2031" s="108"/>
      <c r="AT2031" s="108"/>
      <c r="AU2031" s="108"/>
      <c r="AV2031" s="108"/>
      <c r="AW2031" s="108"/>
      <c r="AX2031" s="108"/>
      <c r="AY2031" s="108"/>
      <c r="AZ2031" s="108"/>
      <c r="BA2031" s="108"/>
      <c r="BB2031" s="116"/>
      <c r="BC2031" s="120"/>
      <c r="BD2031" s="108"/>
      <c r="BE2031" s="116"/>
      <c r="BF2031" s="120"/>
      <c r="BG2031" s="108"/>
      <c r="BH2031" s="116"/>
      <c r="BI2031" s="120"/>
      <c r="BJ2031" s="108"/>
      <c r="BK2031" s="116"/>
      <c r="BL2031" s="120"/>
      <c r="BM2031" s="108"/>
      <c r="BN2031" s="116"/>
      <c r="BO2031" s="120"/>
      <c r="BP2031" s="108"/>
      <c r="BQ2031" s="108"/>
      <c r="BR2031" s="120"/>
      <c r="BS2031" s="116"/>
      <c r="BT2031" s="116"/>
      <c r="BU2031" s="116"/>
      <c r="BV2031" s="116"/>
      <c r="BW2031" s="116"/>
      <c r="BX2031" s="116"/>
    </row>
    <row r="2032" spans="1:256" x14ac:dyDescent="0.2">
      <c r="A2032" s="108" t="s">
        <v>258</v>
      </c>
      <c r="B2032" s="108" t="s">
        <v>170</v>
      </c>
      <c r="C2032" s="108" t="s">
        <v>2022</v>
      </c>
      <c r="D2032" s="123">
        <v>36252</v>
      </c>
      <c r="E2032" s="109" t="s">
        <v>180</v>
      </c>
      <c r="F2032" s="109" t="s">
        <v>719</v>
      </c>
      <c r="G2032" s="120" t="s">
        <v>241</v>
      </c>
      <c r="H2032" s="108" t="s">
        <v>258</v>
      </c>
      <c r="I2032" s="116" t="s">
        <v>170</v>
      </c>
      <c r="J2032" s="120" t="s">
        <v>248</v>
      </c>
      <c r="K2032" s="108" t="s">
        <v>258</v>
      </c>
      <c r="L2032" s="116" t="s">
        <v>170</v>
      </c>
      <c r="M2032" s="120" t="s">
        <v>241</v>
      </c>
      <c r="N2032" s="108"/>
      <c r="O2032" s="116"/>
      <c r="P2032" s="120"/>
      <c r="Q2032" s="108"/>
      <c r="R2032" s="116"/>
      <c r="S2032" s="120"/>
      <c r="T2032" s="108"/>
      <c r="U2032" s="116"/>
      <c r="V2032" s="120"/>
      <c r="W2032" s="108"/>
      <c r="X2032" s="116"/>
      <c r="Y2032" s="120"/>
      <c r="Z2032" s="108"/>
      <c r="AA2032" s="116"/>
      <c r="AB2032" s="120"/>
      <c r="AC2032" s="108"/>
      <c r="AD2032" s="116"/>
      <c r="AE2032" s="120"/>
      <c r="AF2032" s="108"/>
      <c r="AG2032" s="116"/>
      <c r="AH2032" s="120"/>
      <c r="AI2032" s="108"/>
      <c r="AJ2032" s="116"/>
      <c r="AK2032" s="120"/>
      <c r="AL2032" s="108"/>
      <c r="AM2032" s="116"/>
      <c r="AN2032" s="120"/>
      <c r="AO2032" s="108"/>
      <c r="AP2032" s="108"/>
      <c r="AQ2032" s="108"/>
      <c r="AR2032" s="108"/>
      <c r="AS2032" s="108"/>
      <c r="AT2032" s="108"/>
      <c r="AU2032" s="108"/>
      <c r="AV2032" s="108"/>
      <c r="AW2032" s="108"/>
      <c r="AX2032" s="108"/>
      <c r="AY2032" s="108"/>
      <c r="AZ2032" s="108"/>
      <c r="BA2032" s="108"/>
      <c r="BB2032" s="108"/>
      <c r="BC2032" s="108"/>
      <c r="BD2032" s="108"/>
      <c r="BE2032" s="108"/>
      <c r="BF2032" s="108"/>
      <c r="BG2032" s="108"/>
      <c r="BH2032" s="108"/>
      <c r="BI2032" s="108"/>
      <c r="BJ2032" s="108"/>
      <c r="BK2032" s="108"/>
      <c r="BL2032" s="108"/>
      <c r="BM2032" s="108"/>
      <c r="BN2032" s="108"/>
      <c r="BO2032" s="108"/>
      <c r="BP2032" s="108"/>
      <c r="BQ2032" s="108"/>
      <c r="BR2032" s="108"/>
      <c r="BS2032" s="108"/>
      <c r="BT2032" s="108"/>
      <c r="BU2032" s="108"/>
      <c r="BV2032" s="108"/>
      <c r="BW2032" s="108"/>
      <c r="BX2032" s="108"/>
      <c r="BY2032" s="108"/>
      <c r="BZ2032" s="108"/>
      <c r="CA2032" s="108"/>
      <c r="CB2032" s="108"/>
      <c r="CC2032" s="108"/>
      <c r="CD2032" s="108"/>
      <c r="CE2032" s="108"/>
      <c r="CF2032" s="108"/>
      <c r="CG2032" s="108"/>
      <c r="CH2032" s="108"/>
      <c r="CI2032" s="108"/>
      <c r="CJ2032" s="108"/>
      <c r="CK2032" s="108"/>
      <c r="CL2032" s="108"/>
      <c r="CM2032" s="108"/>
      <c r="CN2032" s="108"/>
      <c r="CO2032" s="108"/>
      <c r="CP2032" s="108"/>
      <c r="CQ2032" s="108"/>
      <c r="CR2032" s="108"/>
      <c r="CS2032" s="108"/>
      <c r="CT2032" s="108"/>
      <c r="CU2032" s="108"/>
      <c r="CV2032" s="108"/>
      <c r="CW2032" s="108"/>
      <c r="CX2032" s="108"/>
      <c r="CY2032" s="108"/>
      <c r="CZ2032" s="108"/>
      <c r="DA2032" s="108"/>
      <c r="DB2032" s="108"/>
      <c r="DC2032" s="108"/>
      <c r="DD2032" s="108"/>
      <c r="DE2032" s="108"/>
      <c r="DF2032" s="108"/>
      <c r="DG2032" s="108"/>
      <c r="DH2032" s="108"/>
      <c r="DI2032" s="108"/>
      <c r="DJ2032" s="108"/>
      <c r="DK2032" s="108"/>
      <c r="DL2032" s="108"/>
      <c r="DM2032" s="108"/>
      <c r="DN2032" s="108"/>
      <c r="DO2032" s="108"/>
      <c r="DP2032" s="108"/>
      <c r="DQ2032" s="108"/>
      <c r="DR2032" s="108"/>
      <c r="DS2032" s="108"/>
      <c r="DT2032" s="108"/>
      <c r="DU2032" s="108"/>
      <c r="DV2032" s="108"/>
      <c r="DW2032" s="108"/>
      <c r="DX2032" s="108"/>
      <c r="DY2032" s="108"/>
      <c r="DZ2032" s="108"/>
      <c r="EA2032" s="108"/>
      <c r="EB2032" s="108"/>
      <c r="EC2032" s="108"/>
      <c r="ED2032" s="108"/>
      <c r="EE2032" s="108"/>
      <c r="EF2032" s="108"/>
      <c r="EG2032" s="108"/>
      <c r="EH2032" s="108"/>
      <c r="EI2032" s="108"/>
      <c r="EJ2032" s="108"/>
      <c r="EK2032" s="108"/>
      <c r="EL2032" s="108"/>
      <c r="EM2032" s="108"/>
      <c r="EN2032" s="108"/>
      <c r="EO2032" s="108"/>
      <c r="EP2032" s="108"/>
      <c r="EQ2032" s="108"/>
      <c r="ER2032" s="108"/>
      <c r="ES2032" s="108"/>
      <c r="ET2032" s="108"/>
      <c r="EU2032" s="108"/>
      <c r="EV2032" s="108"/>
      <c r="EW2032" s="108"/>
      <c r="EX2032" s="108"/>
      <c r="EY2032" s="108"/>
      <c r="EZ2032" s="108"/>
      <c r="FA2032" s="108"/>
      <c r="FB2032" s="108"/>
      <c r="FC2032" s="108"/>
      <c r="FD2032" s="108"/>
      <c r="FE2032" s="108"/>
      <c r="FF2032" s="108"/>
      <c r="FG2032" s="108"/>
      <c r="FH2032" s="108"/>
      <c r="FI2032" s="108"/>
      <c r="FJ2032" s="108"/>
      <c r="FK2032" s="108"/>
      <c r="FL2032" s="108"/>
      <c r="FM2032" s="108"/>
      <c r="FN2032" s="108"/>
      <c r="FO2032" s="108"/>
      <c r="FP2032" s="108"/>
      <c r="FQ2032" s="108"/>
      <c r="FR2032" s="108"/>
      <c r="FS2032" s="108"/>
      <c r="FT2032" s="108"/>
      <c r="FU2032" s="108"/>
      <c r="FV2032" s="108"/>
      <c r="FW2032" s="108"/>
      <c r="FX2032" s="108"/>
      <c r="FY2032" s="108"/>
      <c r="FZ2032" s="108"/>
      <c r="GA2032" s="108"/>
      <c r="GB2032" s="108"/>
      <c r="GC2032" s="108"/>
      <c r="GD2032" s="108"/>
      <c r="GE2032" s="108"/>
      <c r="GF2032" s="108"/>
      <c r="GG2032" s="108"/>
      <c r="GH2032" s="108"/>
      <c r="GI2032" s="108"/>
      <c r="GJ2032" s="108"/>
      <c r="GK2032" s="108"/>
      <c r="GL2032" s="108"/>
      <c r="GM2032" s="108"/>
      <c r="GN2032" s="108"/>
      <c r="GO2032" s="108"/>
      <c r="GP2032" s="108"/>
      <c r="GQ2032" s="108"/>
      <c r="GR2032" s="108"/>
      <c r="GS2032" s="108"/>
      <c r="GT2032" s="108"/>
      <c r="GU2032" s="108"/>
      <c r="GV2032" s="108"/>
      <c r="GW2032" s="108"/>
      <c r="GX2032" s="108"/>
      <c r="GY2032" s="108"/>
      <c r="GZ2032" s="108"/>
      <c r="HA2032" s="108"/>
      <c r="HB2032" s="108"/>
      <c r="HC2032" s="108"/>
      <c r="HD2032" s="108"/>
      <c r="HE2032" s="108"/>
      <c r="HF2032" s="108"/>
      <c r="HG2032" s="108"/>
      <c r="HH2032" s="108"/>
      <c r="HI2032" s="108"/>
      <c r="HJ2032" s="108"/>
      <c r="HK2032" s="108"/>
      <c r="HL2032" s="108"/>
      <c r="HM2032" s="108"/>
      <c r="HN2032" s="108"/>
      <c r="HO2032" s="108"/>
      <c r="HP2032" s="108"/>
      <c r="HQ2032" s="108"/>
      <c r="HR2032" s="108"/>
      <c r="HS2032" s="108"/>
      <c r="HT2032" s="108"/>
      <c r="HU2032" s="108"/>
      <c r="HV2032" s="108"/>
      <c r="HW2032" s="108"/>
      <c r="HX2032" s="108"/>
      <c r="HY2032" s="108"/>
      <c r="HZ2032" s="108"/>
      <c r="IA2032" s="108"/>
      <c r="IB2032" s="108"/>
      <c r="IC2032" s="108"/>
      <c r="ID2032" s="108"/>
      <c r="IE2032" s="108"/>
      <c r="IF2032" s="108"/>
      <c r="IG2032" s="108"/>
      <c r="IH2032" s="108"/>
      <c r="II2032" s="108"/>
      <c r="IJ2032" s="108"/>
      <c r="IK2032" s="108"/>
      <c r="IL2032" s="108"/>
      <c r="IM2032" s="108"/>
      <c r="IN2032" s="108"/>
      <c r="IO2032" s="108"/>
      <c r="IP2032" s="108"/>
      <c r="IQ2032" s="108"/>
      <c r="IR2032" s="108"/>
      <c r="IS2032" s="108"/>
      <c r="IT2032" s="108"/>
      <c r="IU2032" s="108"/>
      <c r="IV2032" s="108"/>
    </row>
    <row r="2033" spans="1:256" x14ac:dyDescent="0.2">
      <c r="A2033" s="108" t="s">
        <v>212</v>
      </c>
      <c r="B2033" s="108" t="s">
        <v>324</v>
      </c>
      <c r="C2033" s="108" t="s">
        <v>2831</v>
      </c>
      <c r="D2033" s="123">
        <v>32940</v>
      </c>
      <c r="E2033" s="109" t="s">
        <v>2832</v>
      </c>
      <c r="F2033" s="109" t="s">
        <v>3199</v>
      </c>
      <c r="G2033" s="120" t="s">
        <v>249</v>
      </c>
      <c r="H2033" s="108" t="s">
        <v>212</v>
      </c>
      <c r="I2033" s="109" t="s">
        <v>118</v>
      </c>
      <c r="J2033" s="109" t="s">
        <v>594</v>
      </c>
      <c r="K2033" s="108" t="s">
        <v>212</v>
      </c>
      <c r="L2033" s="109" t="s">
        <v>252</v>
      </c>
      <c r="M2033" s="109" t="s">
        <v>234</v>
      </c>
      <c r="N2033" s="108" t="s">
        <v>212</v>
      </c>
      <c r="O2033" s="109" t="s">
        <v>252</v>
      </c>
      <c r="P2033" s="109" t="s">
        <v>201</v>
      </c>
      <c r="Q2033" s="108" t="s">
        <v>212</v>
      </c>
      <c r="R2033" s="109" t="s">
        <v>252</v>
      </c>
      <c r="S2033" s="109" t="s">
        <v>259</v>
      </c>
      <c r="T2033" s="108" t="s">
        <v>212</v>
      </c>
      <c r="U2033" s="109" t="s">
        <v>275</v>
      </c>
      <c r="V2033" s="109" t="s">
        <v>259</v>
      </c>
      <c r="W2033" s="108" t="s">
        <v>212</v>
      </c>
      <c r="X2033" s="109" t="s">
        <v>275</v>
      </c>
      <c r="Y2033" s="109" t="s">
        <v>259</v>
      </c>
      <c r="Z2033" s="108" t="s">
        <v>212</v>
      </c>
      <c r="AA2033" s="109" t="s">
        <v>556</v>
      </c>
      <c r="AB2033" s="109" t="s">
        <v>234</v>
      </c>
      <c r="AC2033" s="108" t="s">
        <v>212</v>
      </c>
      <c r="AD2033" s="109" t="s">
        <v>556</v>
      </c>
      <c r="AE2033" s="109" t="s">
        <v>201</v>
      </c>
      <c r="AF2033" s="108" t="s">
        <v>212</v>
      </c>
      <c r="AG2033" s="109" t="s">
        <v>128</v>
      </c>
      <c r="AH2033" s="109" t="s">
        <v>276</v>
      </c>
      <c r="AI2033" s="108" t="s">
        <v>212</v>
      </c>
      <c r="AJ2033" s="109" t="s">
        <v>128</v>
      </c>
      <c r="AK2033" s="109" t="s">
        <v>594</v>
      </c>
      <c r="AL2033" s="108" t="s">
        <v>212</v>
      </c>
      <c r="AM2033" s="109" t="s">
        <v>128</v>
      </c>
      <c r="AN2033" s="109" t="s">
        <v>259</v>
      </c>
      <c r="AO2033" s="108" t="s">
        <v>212</v>
      </c>
      <c r="AP2033" s="109" t="s">
        <v>128</v>
      </c>
      <c r="AQ2033" s="109" t="s">
        <v>201</v>
      </c>
      <c r="AR2033" s="108" t="s">
        <v>212</v>
      </c>
      <c r="AS2033" s="109" t="s">
        <v>128</v>
      </c>
      <c r="AT2033" s="109" t="s">
        <v>248</v>
      </c>
      <c r="AU2033" s="108"/>
      <c r="AV2033" s="109"/>
      <c r="AW2033" s="109"/>
      <c r="AX2033" s="108"/>
      <c r="AY2033" s="109"/>
      <c r="AZ2033" s="109"/>
      <c r="BY2033" s="108"/>
      <c r="BZ2033" s="108"/>
      <c r="CA2033" s="108"/>
      <c r="CB2033" s="108"/>
      <c r="CC2033" s="108"/>
      <c r="CD2033" s="108"/>
      <c r="CE2033" s="108"/>
      <c r="CF2033" s="108"/>
      <c r="CG2033" s="108"/>
      <c r="CH2033" s="108"/>
      <c r="CI2033" s="108"/>
      <c r="CJ2033" s="108"/>
      <c r="CK2033" s="108"/>
      <c r="CL2033" s="108"/>
      <c r="CM2033" s="108"/>
      <c r="CN2033" s="108"/>
      <c r="CO2033" s="108"/>
      <c r="CP2033" s="108"/>
      <c r="CQ2033" s="108"/>
      <c r="CR2033" s="108"/>
      <c r="CS2033" s="108"/>
      <c r="CT2033" s="108"/>
      <c r="CU2033" s="108"/>
      <c r="CV2033" s="108"/>
      <c r="CW2033" s="108"/>
      <c r="CX2033" s="108"/>
      <c r="CY2033" s="108"/>
      <c r="CZ2033" s="108"/>
      <c r="DA2033" s="108"/>
      <c r="DB2033" s="108"/>
      <c r="DC2033" s="108"/>
      <c r="DD2033" s="108"/>
      <c r="DE2033" s="108"/>
      <c r="DF2033" s="108"/>
      <c r="DG2033" s="108"/>
      <c r="DH2033" s="108"/>
      <c r="DI2033" s="108"/>
      <c r="DJ2033" s="108"/>
      <c r="DK2033" s="108"/>
      <c r="DL2033" s="108"/>
      <c r="DM2033" s="108"/>
      <c r="DN2033" s="108"/>
      <c r="DO2033" s="108"/>
      <c r="DP2033" s="108"/>
      <c r="DQ2033" s="108"/>
      <c r="DR2033" s="108"/>
      <c r="DS2033" s="108"/>
      <c r="DT2033" s="108"/>
      <c r="DU2033" s="108"/>
      <c r="DV2033" s="108"/>
      <c r="DW2033" s="108"/>
      <c r="DX2033" s="108"/>
      <c r="DY2033" s="108"/>
      <c r="DZ2033" s="108"/>
      <c r="EA2033" s="108"/>
      <c r="EB2033" s="108"/>
      <c r="EC2033" s="108"/>
      <c r="ED2033" s="108"/>
      <c r="EE2033" s="108"/>
      <c r="EF2033" s="108"/>
      <c r="EG2033" s="108"/>
      <c r="EH2033" s="108"/>
      <c r="EI2033" s="108"/>
      <c r="EJ2033" s="108"/>
      <c r="EK2033" s="108"/>
      <c r="EL2033" s="108"/>
      <c r="EM2033" s="108"/>
      <c r="EN2033" s="108"/>
      <c r="EO2033" s="108"/>
      <c r="EP2033" s="108"/>
      <c r="EQ2033" s="108"/>
      <c r="ER2033" s="108"/>
      <c r="ES2033" s="108"/>
      <c r="ET2033" s="108"/>
      <c r="EU2033" s="108"/>
      <c r="EV2033" s="108"/>
      <c r="EW2033" s="108"/>
      <c r="EX2033" s="108"/>
      <c r="EY2033" s="108"/>
      <c r="EZ2033" s="108"/>
      <c r="FA2033" s="108"/>
      <c r="FB2033" s="108"/>
      <c r="FC2033" s="108"/>
      <c r="FD2033" s="108"/>
      <c r="FE2033" s="108"/>
      <c r="FF2033" s="108"/>
      <c r="FG2033" s="108"/>
      <c r="FH2033" s="108"/>
      <c r="FI2033" s="108"/>
      <c r="FJ2033" s="108"/>
      <c r="FK2033" s="108"/>
      <c r="FL2033" s="108"/>
      <c r="FM2033" s="108"/>
      <c r="FN2033" s="108"/>
      <c r="FO2033" s="108"/>
      <c r="FP2033" s="108"/>
      <c r="FQ2033" s="108"/>
      <c r="FR2033" s="108"/>
      <c r="FS2033" s="108"/>
      <c r="FT2033" s="108"/>
      <c r="FU2033" s="108"/>
      <c r="FV2033" s="108"/>
      <c r="FW2033" s="108"/>
      <c r="FX2033" s="108"/>
      <c r="FY2033" s="108"/>
      <c r="FZ2033" s="108"/>
      <c r="GA2033" s="108"/>
      <c r="GB2033" s="108"/>
      <c r="GC2033" s="108"/>
      <c r="GD2033" s="108"/>
      <c r="GE2033" s="108"/>
      <c r="GF2033" s="108"/>
      <c r="GG2033" s="108"/>
      <c r="GH2033" s="108"/>
      <c r="GI2033" s="108"/>
      <c r="GJ2033" s="108"/>
      <c r="GK2033" s="108"/>
      <c r="GL2033" s="108"/>
      <c r="GM2033" s="108"/>
      <c r="GN2033" s="108"/>
      <c r="GO2033" s="108"/>
      <c r="GP2033" s="108"/>
      <c r="GQ2033" s="108"/>
      <c r="GR2033" s="108"/>
      <c r="GS2033" s="108"/>
      <c r="GT2033" s="108"/>
      <c r="GU2033" s="108"/>
      <c r="GV2033" s="108"/>
      <c r="GW2033" s="108"/>
      <c r="GX2033" s="108"/>
      <c r="GY2033" s="108"/>
      <c r="GZ2033" s="108"/>
      <c r="HA2033" s="108"/>
      <c r="HB2033" s="108"/>
      <c r="HC2033" s="108"/>
      <c r="HD2033" s="108"/>
      <c r="HE2033" s="108"/>
      <c r="HF2033" s="108"/>
      <c r="HG2033" s="108"/>
      <c r="HH2033" s="108"/>
      <c r="HI2033" s="108"/>
      <c r="HJ2033" s="108"/>
      <c r="HK2033" s="108"/>
      <c r="HL2033" s="108"/>
      <c r="HM2033" s="108"/>
      <c r="HN2033" s="108"/>
      <c r="HO2033" s="108"/>
      <c r="HP2033" s="108"/>
      <c r="HQ2033" s="108"/>
      <c r="HR2033" s="108"/>
      <c r="HS2033" s="108"/>
      <c r="HT2033" s="108"/>
      <c r="HU2033" s="108"/>
      <c r="HV2033" s="108"/>
      <c r="HW2033" s="108"/>
      <c r="HX2033" s="108"/>
      <c r="HY2033" s="108"/>
      <c r="HZ2033" s="108"/>
      <c r="IA2033" s="108"/>
      <c r="IB2033" s="108"/>
      <c r="IC2033" s="108"/>
      <c r="ID2033" s="108"/>
      <c r="IE2033" s="108"/>
      <c r="IF2033" s="108"/>
      <c r="IG2033" s="108"/>
      <c r="IH2033" s="108"/>
      <c r="II2033" s="108"/>
      <c r="IJ2033" s="108"/>
      <c r="IK2033" s="108"/>
      <c r="IL2033" s="108"/>
      <c r="IM2033" s="108"/>
      <c r="IN2033" s="108"/>
      <c r="IO2033" s="108"/>
      <c r="IP2033" s="108"/>
      <c r="IQ2033" s="108"/>
      <c r="IR2033" s="108"/>
      <c r="IS2033" s="108"/>
      <c r="IT2033" s="108"/>
      <c r="IU2033" s="108"/>
      <c r="IV2033" s="108"/>
    </row>
    <row r="2034" spans="1:256" x14ac:dyDescent="0.2">
      <c r="A2034" s="108" t="s">
        <v>265</v>
      </c>
      <c r="B2034" s="108" t="s">
        <v>556</v>
      </c>
      <c r="C2034" s="108" t="s">
        <v>1655</v>
      </c>
      <c r="D2034" s="123">
        <v>36998</v>
      </c>
      <c r="E2034" s="109" t="s">
        <v>144</v>
      </c>
      <c r="F2034" s="120" t="s">
        <v>115</v>
      </c>
      <c r="G2034" s="120" t="s">
        <v>241</v>
      </c>
      <c r="H2034" s="108" t="s">
        <v>531</v>
      </c>
      <c r="I2034" s="108" t="s">
        <v>556</v>
      </c>
      <c r="J2034" s="120" t="s">
        <v>519</v>
      </c>
      <c r="K2034" s="108"/>
      <c r="L2034" s="108"/>
      <c r="M2034" s="120"/>
      <c r="N2034" s="108"/>
      <c r="O2034" s="108"/>
      <c r="P2034" s="120"/>
      <c r="Q2034" s="108"/>
      <c r="R2034" s="108"/>
      <c r="S2034" s="120"/>
      <c r="T2034" s="108"/>
      <c r="U2034" s="108"/>
      <c r="V2034" s="120"/>
      <c r="W2034" s="108"/>
      <c r="X2034" s="108"/>
      <c r="Y2034" s="120"/>
      <c r="Z2034" s="108"/>
      <c r="AA2034" s="108"/>
      <c r="AB2034" s="120"/>
      <c r="AC2034" s="108"/>
      <c r="AD2034" s="108"/>
      <c r="AE2034" s="120"/>
      <c r="AF2034" s="108"/>
      <c r="AG2034" s="108"/>
      <c r="AH2034" s="108"/>
      <c r="AI2034" s="108"/>
      <c r="AJ2034" s="108"/>
      <c r="AK2034" s="108"/>
      <c r="AL2034" s="108"/>
      <c r="AM2034" s="108"/>
      <c r="AN2034" s="108"/>
      <c r="AO2034" s="108"/>
      <c r="AP2034" s="108"/>
      <c r="AQ2034" s="108"/>
      <c r="AR2034" s="108"/>
      <c r="AS2034" s="108"/>
      <c r="AT2034" s="108"/>
      <c r="AU2034" s="108"/>
      <c r="AV2034" s="108"/>
      <c r="AW2034" s="108"/>
      <c r="AX2034" s="108"/>
      <c r="AY2034" s="108"/>
      <c r="AZ2034" s="108"/>
      <c r="BA2034" s="108"/>
      <c r="BB2034" s="108"/>
      <c r="BC2034" s="108"/>
      <c r="BD2034" s="108"/>
      <c r="BE2034" s="108"/>
      <c r="BF2034" s="108"/>
      <c r="BG2034" s="108"/>
      <c r="BH2034" s="108"/>
      <c r="BI2034" s="108"/>
      <c r="BJ2034" s="108"/>
      <c r="BK2034" s="108"/>
      <c r="BL2034" s="108"/>
      <c r="BM2034" s="108"/>
      <c r="BN2034" s="108"/>
      <c r="BO2034" s="108"/>
      <c r="BP2034" s="108"/>
      <c r="BQ2034" s="108"/>
      <c r="BR2034" s="108"/>
      <c r="BS2034" s="108"/>
      <c r="BT2034" s="108"/>
      <c r="BU2034" s="108"/>
      <c r="BV2034" s="108"/>
      <c r="BW2034" s="108"/>
      <c r="BX2034" s="108"/>
      <c r="BY2034" s="108"/>
      <c r="BZ2034" s="108"/>
      <c r="CA2034" s="108"/>
      <c r="CB2034" s="108"/>
      <c r="CC2034" s="108"/>
      <c r="CD2034" s="108"/>
      <c r="CE2034" s="108"/>
      <c r="CF2034" s="108"/>
      <c r="CG2034" s="108"/>
      <c r="CH2034" s="108"/>
      <c r="CI2034" s="108"/>
      <c r="CJ2034" s="108"/>
      <c r="CK2034" s="108"/>
      <c r="CL2034" s="108"/>
      <c r="CM2034" s="108"/>
      <c r="CN2034" s="108"/>
      <c r="CO2034" s="108"/>
      <c r="CP2034" s="108"/>
      <c r="CQ2034" s="108"/>
      <c r="CR2034" s="108"/>
      <c r="CS2034" s="108"/>
      <c r="CT2034" s="108"/>
      <c r="CU2034" s="108"/>
      <c r="CV2034" s="108"/>
      <c r="CW2034" s="108"/>
      <c r="CX2034" s="108"/>
      <c r="CY2034" s="108"/>
      <c r="CZ2034" s="108"/>
      <c r="DA2034" s="108"/>
      <c r="DB2034" s="108"/>
      <c r="DC2034" s="108"/>
      <c r="DD2034" s="108"/>
      <c r="DE2034" s="108"/>
      <c r="DF2034" s="108"/>
      <c r="DG2034" s="108"/>
      <c r="DH2034" s="108"/>
      <c r="DI2034" s="108"/>
      <c r="DJ2034" s="108"/>
      <c r="DK2034" s="108"/>
      <c r="DL2034" s="108"/>
      <c r="DM2034" s="108"/>
      <c r="DN2034" s="108"/>
      <c r="DO2034" s="108"/>
      <c r="DP2034" s="108"/>
      <c r="DQ2034" s="108"/>
      <c r="DR2034" s="108"/>
      <c r="DS2034" s="108"/>
      <c r="DT2034" s="108"/>
      <c r="DU2034" s="108"/>
      <c r="DV2034" s="108"/>
      <c r="DW2034" s="108"/>
      <c r="DX2034" s="108"/>
      <c r="DY2034" s="108"/>
      <c r="DZ2034" s="108"/>
      <c r="EA2034" s="108"/>
      <c r="EB2034" s="108"/>
      <c r="EC2034" s="108"/>
      <c r="ED2034" s="108"/>
      <c r="EE2034" s="108"/>
      <c r="EF2034" s="108"/>
      <c r="EG2034" s="108"/>
      <c r="EH2034" s="108"/>
      <c r="EI2034" s="108"/>
      <c r="EJ2034" s="108"/>
      <c r="EK2034" s="108"/>
      <c r="EL2034" s="108"/>
      <c r="EM2034" s="108"/>
      <c r="EN2034" s="108"/>
      <c r="EO2034" s="108"/>
      <c r="EP2034" s="108"/>
      <c r="EQ2034" s="108"/>
      <c r="ER2034" s="108"/>
      <c r="ES2034" s="108"/>
      <c r="ET2034" s="108"/>
      <c r="EU2034" s="108"/>
      <c r="EV2034" s="108"/>
      <c r="EW2034" s="108"/>
      <c r="EX2034" s="108"/>
      <c r="EY2034" s="108"/>
      <c r="EZ2034" s="108"/>
      <c r="FA2034" s="108"/>
      <c r="FB2034" s="108"/>
      <c r="FC2034" s="108"/>
      <c r="FD2034" s="108"/>
      <c r="FE2034" s="108"/>
      <c r="FF2034" s="108"/>
      <c r="FG2034" s="108"/>
      <c r="FH2034" s="108"/>
      <c r="FI2034" s="108"/>
      <c r="FJ2034" s="108"/>
      <c r="FK2034" s="108"/>
      <c r="FL2034" s="108"/>
      <c r="FM2034" s="108"/>
      <c r="FN2034" s="108"/>
      <c r="FO2034" s="108"/>
      <c r="FP2034" s="108"/>
      <c r="FQ2034" s="108"/>
      <c r="FR2034" s="108"/>
      <c r="FS2034" s="108"/>
      <c r="FT2034" s="108"/>
      <c r="FU2034" s="108"/>
      <c r="FV2034" s="108"/>
      <c r="FW2034" s="108"/>
      <c r="FX2034" s="108"/>
      <c r="FY2034" s="108"/>
      <c r="FZ2034" s="108"/>
      <c r="GA2034" s="108"/>
      <c r="GB2034" s="108"/>
      <c r="GC2034" s="108"/>
      <c r="GD2034" s="108"/>
      <c r="GE2034" s="108"/>
      <c r="GF2034" s="108"/>
      <c r="GG2034" s="108"/>
      <c r="GH2034" s="108"/>
      <c r="GI2034" s="108"/>
      <c r="GJ2034" s="108"/>
      <c r="GK2034" s="108"/>
      <c r="GL2034" s="108"/>
      <c r="GM2034" s="108"/>
      <c r="GN2034" s="108"/>
      <c r="GO2034" s="108"/>
      <c r="GP2034" s="108"/>
      <c r="GQ2034" s="108"/>
      <c r="GR2034" s="108"/>
      <c r="GS2034" s="108"/>
      <c r="GT2034" s="108"/>
      <c r="GU2034" s="108"/>
      <c r="GV2034" s="108"/>
      <c r="GW2034" s="108"/>
      <c r="GX2034" s="108"/>
      <c r="GY2034" s="108"/>
      <c r="GZ2034" s="108"/>
      <c r="HA2034" s="108"/>
      <c r="HB2034" s="108"/>
      <c r="HC2034" s="108"/>
      <c r="HD2034" s="108"/>
      <c r="HE2034" s="108"/>
      <c r="HF2034" s="108"/>
      <c r="HG2034" s="108"/>
      <c r="HH2034" s="108"/>
      <c r="HI2034" s="108"/>
      <c r="HJ2034" s="108"/>
      <c r="HK2034" s="108"/>
      <c r="HL2034" s="108"/>
      <c r="HM2034" s="108"/>
      <c r="HN2034" s="108"/>
      <c r="HO2034" s="108"/>
      <c r="HP2034" s="108"/>
      <c r="HQ2034" s="108"/>
      <c r="HR2034" s="108"/>
      <c r="HS2034" s="108"/>
      <c r="HT2034" s="108"/>
      <c r="HU2034" s="108"/>
      <c r="HV2034" s="108"/>
      <c r="HW2034" s="108"/>
      <c r="HX2034" s="108"/>
      <c r="HY2034" s="108"/>
      <c r="HZ2034" s="108"/>
      <c r="IA2034" s="108"/>
      <c r="IB2034" s="108"/>
      <c r="IC2034" s="108"/>
      <c r="ID2034" s="108"/>
      <c r="IE2034" s="108"/>
      <c r="IF2034" s="108"/>
      <c r="IG2034" s="108"/>
      <c r="IH2034" s="108"/>
      <c r="II2034" s="108"/>
      <c r="IJ2034" s="108"/>
      <c r="IK2034" s="108"/>
      <c r="IL2034" s="108"/>
      <c r="IM2034" s="108"/>
      <c r="IN2034" s="108"/>
      <c r="IO2034" s="108"/>
      <c r="IP2034" s="108"/>
      <c r="IQ2034" s="108"/>
      <c r="IR2034" s="108"/>
      <c r="IS2034" s="108"/>
      <c r="IT2034" s="108"/>
      <c r="IU2034" s="108"/>
      <c r="IV2034" s="108"/>
    </row>
    <row r="2035" spans="1:256" x14ac:dyDescent="0.2">
      <c r="A2035" s="108" t="s">
        <v>168</v>
      </c>
      <c r="B2035" s="109" t="s">
        <v>118</v>
      </c>
      <c r="C2035" s="108" t="s">
        <v>2934</v>
      </c>
      <c r="D2035" s="123">
        <v>35385</v>
      </c>
      <c r="E2035" s="109" t="s">
        <v>198</v>
      </c>
      <c r="F2035" s="120" t="s">
        <v>934</v>
      </c>
      <c r="G2035" s="109" t="s">
        <v>183</v>
      </c>
      <c r="H2035" s="108" t="s">
        <v>168</v>
      </c>
      <c r="I2035" s="108" t="s">
        <v>118</v>
      </c>
      <c r="J2035" s="120" t="s">
        <v>193</v>
      </c>
      <c r="K2035" s="108"/>
      <c r="L2035" s="108"/>
      <c r="M2035" s="120"/>
      <c r="N2035" s="108" t="s">
        <v>168</v>
      </c>
      <c r="O2035" s="108" t="s">
        <v>118</v>
      </c>
      <c r="P2035" s="120" t="s">
        <v>2373</v>
      </c>
      <c r="Q2035" s="108"/>
      <c r="R2035" s="108"/>
      <c r="S2035" s="120"/>
      <c r="T2035" s="108"/>
      <c r="U2035" s="108"/>
      <c r="V2035" s="120"/>
      <c r="W2035" s="108"/>
      <c r="X2035" s="108"/>
      <c r="Y2035" s="120"/>
      <c r="Z2035" s="108"/>
      <c r="AA2035" s="108"/>
      <c r="AB2035" s="120"/>
      <c r="AC2035" s="108"/>
      <c r="AD2035" s="108"/>
      <c r="AE2035" s="120"/>
      <c r="AF2035" s="108"/>
      <c r="AG2035" s="108"/>
      <c r="AH2035" s="108"/>
      <c r="AI2035" s="108"/>
      <c r="AJ2035" s="108"/>
      <c r="AK2035" s="108"/>
      <c r="AL2035" s="108"/>
      <c r="AM2035" s="108"/>
      <c r="AN2035" s="108"/>
      <c r="AO2035" s="108"/>
      <c r="AP2035" s="108"/>
      <c r="AQ2035" s="108"/>
      <c r="AR2035" s="108"/>
      <c r="AS2035" s="108"/>
      <c r="AT2035" s="108"/>
      <c r="AU2035" s="108"/>
      <c r="AV2035" s="108"/>
      <c r="AW2035" s="108"/>
      <c r="AX2035" s="108"/>
      <c r="AY2035" s="108"/>
      <c r="AZ2035" s="108"/>
      <c r="BY2035" s="108"/>
      <c r="BZ2035" s="108"/>
      <c r="CA2035" s="108"/>
      <c r="CB2035" s="108"/>
      <c r="CC2035" s="108"/>
      <c r="CD2035" s="108"/>
      <c r="CE2035" s="108"/>
      <c r="CF2035" s="108"/>
      <c r="CG2035" s="108"/>
      <c r="CH2035" s="108"/>
      <c r="CI2035" s="108"/>
      <c r="CJ2035" s="108"/>
      <c r="CK2035" s="108"/>
      <c r="CL2035" s="108"/>
      <c r="CM2035" s="108"/>
      <c r="CN2035" s="108"/>
      <c r="CO2035" s="108"/>
      <c r="CP2035" s="108"/>
      <c r="CQ2035" s="108"/>
      <c r="CR2035" s="108"/>
      <c r="CS2035" s="108"/>
      <c r="CT2035" s="108"/>
      <c r="CU2035" s="108"/>
      <c r="CV2035" s="108"/>
      <c r="CW2035" s="108"/>
      <c r="CX2035" s="108"/>
      <c r="CY2035" s="108"/>
      <c r="CZ2035" s="108"/>
      <c r="DA2035" s="108"/>
      <c r="DB2035" s="108"/>
      <c r="DC2035" s="108"/>
      <c r="DD2035" s="108"/>
      <c r="DE2035" s="108"/>
      <c r="DF2035" s="108"/>
      <c r="DG2035" s="108"/>
      <c r="DH2035" s="108"/>
      <c r="DI2035" s="108"/>
      <c r="DJ2035" s="108"/>
      <c r="DK2035" s="108"/>
      <c r="DL2035" s="108"/>
      <c r="DM2035" s="108"/>
      <c r="DN2035" s="108"/>
      <c r="DO2035" s="108"/>
      <c r="DP2035" s="108"/>
      <c r="DQ2035" s="108"/>
      <c r="DR2035" s="108"/>
      <c r="DS2035" s="108"/>
      <c r="DT2035" s="108"/>
      <c r="DU2035" s="108"/>
      <c r="DV2035" s="108"/>
      <c r="DW2035" s="108"/>
      <c r="DX2035" s="108"/>
      <c r="DY2035" s="108"/>
      <c r="DZ2035" s="108"/>
      <c r="EA2035" s="108"/>
      <c r="EB2035" s="108"/>
      <c r="EC2035" s="108"/>
      <c r="ED2035" s="108"/>
      <c r="EE2035" s="108"/>
      <c r="EF2035" s="108"/>
      <c r="EG2035" s="108"/>
      <c r="EH2035" s="108"/>
      <c r="EI2035" s="108"/>
      <c r="EJ2035" s="108"/>
      <c r="EK2035" s="108"/>
      <c r="EL2035" s="108"/>
      <c r="EM2035" s="108"/>
      <c r="EN2035" s="108"/>
      <c r="EO2035" s="108"/>
      <c r="EP2035" s="108"/>
      <c r="EQ2035" s="108"/>
      <c r="ER2035" s="108"/>
      <c r="ES2035" s="108"/>
      <c r="ET2035" s="108"/>
      <c r="EU2035" s="108"/>
      <c r="EV2035" s="108"/>
      <c r="EW2035" s="108"/>
      <c r="EX2035" s="108"/>
      <c r="EY2035" s="108"/>
      <c r="EZ2035" s="108"/>
      <c r="FA2035" s="108"/>
      <c r="FB2035" s="108"/>
      <c r="FC2035" s="108"/>
      <c r="FD2035" s="108"/>
      <c r="FE2035" s="108"/>
      <c r="FF2035" s="108"/>
      <c r="FG2035" s="108"/>
      <c r="FH2035" s="108"/>
      <c r="FI2035" s="108"/>
      <c r="FJ2035" s="108"/>
      <c r="FK2035" s="108"/>
      <c r="FL2035" s="108"/>
      <c r="FM2035" s="108"/>
      <c r="FN2035" s="108"/>
      <c r="FO2035" s="108"/>
      <c r="FP2035" s="108"/>
      <c r="FQ2035" s="108"/>
      <c r="FR2035" s="108"/>
      <c r="FS2035" s="108"/>
      <c r="FT2035" s="108"/>
      <c r="FU2035" s="108"/>
      <c r="FV2035" s="108"/>
      <c r="FW2035" s="108"/>
      <c r="FX2035" s="108"/>
      <c r="FY2035" s="108"/>
      <c r="FZ2035" s="108"/>
      <c r="GA2035" s="108"/>
      <c r="GB2035" s="108"/>
      <c r="GC2035" s="108"/>
      <c r="GD2035" s="108"/>
      <c r="GE2035" s="108"/>
      <c r="GF2035" s="108"/>
      <c r="GG2035" s="108"/>
      <c r="GH2035" s="108"/>
      <c r="GI2035" s="108"/>
      <c r="GJ2035" s="108"/>
      <c r="GK2035" s="108"/>
      <c r="GL2035" s="108"/>
      <c r="GM2035" s="108"/>
      <c r="GN2035" s="108"/>
      <c r="GO2035" s="108"/>
      <c r="GP2035" s="108"/>
      <c r="GQ2035" s="108"/>
      <c r="GR2035" s="108"/>
      <c r="GS2035" s="108"/>
      <c r="GT2035" s="108"/>
      <c r="GU2035" s="108"/>
      <c r="GV2035" s="108"/>
      <c r="GW2035" s="108"/>
      <c r="GX2035" s="108"/>
      <c r="GY2035" s="108"/>
      <c r="GZ2035" s="108"/>
      <c r="HA2035" s="108"/>
      <c r="HB2035" s="108"/>
      <c r="HC2035" s="108"/>
      <c r="HD2035" s="108"/>
      <c r="HE2035" s="108"/>
      <c r="HF2035" s="108"/>
      <c r="HG2035" s="108"/>
      <c r="HH2035" s="108"/>
      <c r="HI2035" s="108"/>
      <c r="HJ2035" s="108"/>
      <c r="HK2035" s="108"/>
      <c r="HL2035" s="108"/>
      <c r="HM2035" s="108"/>
      <c r="HN2035" s="108"/>
      <c r="HO2035" s="108"/>
      <c r="HP2035" s="108"/>
      <c r="HQ2035" s="108"/>
      <c r="HR2035" s="108"/>
      <c r="HS2035" s="108"/>
      <c r="HT2035" s="108"/>
      <c r="HU2035" s="108"/>
      <c r="HV2035" s="108"/>
      <c r="HW2035" s="108"/>
      <c r="HX2035" s="108"/>
      <c r="HY2035" s="108"/>
      <c r="HZ2035" s="108"/>
      <c r="IA2035" s="108"/>
      <c r="IB2035" s="108"/>
      <c r="IC2035" s="108"/>
      <c r="ID2035" s="108"/>
      <c r="IE2035" s="108"/>
      <c r="IF2035" s="108"/>
      <c r="IG2035" s="108"/>
      <c r="IH2035" s="108"/>
      <c r="II2035" s="108"/>
      <c r="IJ2035" s="108"/>
      <c r="IK2035" s="108"/>
      <c r="IL2035" s="108"/>
      <c r="IM2035" s="108"/>
      <c r="IN2035" s="108"/>
      <c r="IO2035" s="108"/>
      <c r="IP2035" s="108"/>
      <c r="IQ2035" s="108"/>
      <c r="IR2035" s="108"/>
      <c r="IS2035" s="108"/>
      <c r="IT2035" s="108"/>
      <c r="IU2035" s="108"/>
      <c r="IV2035" s="108"/>
    </row>
    <row r="2036" spans="1:256" x14ac:dyDescent="0.2">
      <c r="D2036" s="40"/>
      <c r="E2036" s="36"/>
      <c r="F2036" s="36"/>
      <c r="G2036" s="120"/>
      <c r="I2036" s="36"/>
      <c r="J2036" s="36"/>
      <c r="L2036" s="36"/>
      <c r="M2036" s="36"/>
      <c r="O2036" s="36"/>
      <c r="P2036" s="36"/>
      <c r="R2036" s="36"/>
      <c r="S2036" s="36"/>
      <c r="U2036" s="36"/>
      <c r="V2036" s="36"/>
      <c r="X2036" s="36"/>
      <c r="Y2036" s="36"/>
      <c r="AA2036" s="36"/>
      <c r="AB2036" s="36"/>
      <c r="AD2036" s="36"/>
      <c r="AE2036" s="36"/>
      <c r="AG2036" s="36"/>
      <c r="AH2036" s="36"/>
      <c r="AJ2036" s="36"/>
      <c r="AK2036" s="36"/>
      <c r="AM2036" s="36"/>
      <c r="AN2036" s="36"/>
      <c r="AP2036" s="36"/>
      <c r="AQ2036" s="36"/>
      <c r="AS2036" s="36"/>
      <c r="AT2036" s="36"/>
      <c r="AV2036" s="36"/>
      <c r="AW2036" s="36"/>
      <c r="AY2036" s="36"/>
      <c r="AZ2036" s="36"/>
      <c r="BA2036" s="108"/>
      <c r="BB2036" s="108"/>
      <c r="BC2036" s="108"/>
      <c r="BD2036" s="108"/>
      <c r="BE2036" s="108"/>
      <c r="BF2036" s="108"/>
      <c r="BG2036" s="108"/>
      <c r="BH2036" s="108"/>
      <c r="BI2036" s="108"/>
      <c r="BJ2036" s="108"/>
      <c r="BK2036" s="108"/>
      <c r="BL2036" s="108"/>
      <c r="BM2036" s="108"/>
      <c r="BN2036" s="108"/>
      <c r="BO2036" s="108"/>
      <c r="BP2036" s="108"/>
      <c r="BQ2036" s="108"/>
      <c r="BR2036" s="108"/>
      <c r="BS2036" s="108"/>
      <c r="BT2036" s="108"/>
      <c r="BU2036" s="108"/>
      <c r="BV2036" s="108"/>
      <c r="BW2036" s="108"/>
      <c r="BX2036" s="108"/>
      <c r="BY2036" s="108"/>
      <c r="BZ2036" s="108"/>
      <c r="CA2036" s="108"/>
      <c r="CB2036" s="108"/>
      <c r="CC2036" s="108"/>
      <c r="CD2036" s="108"/>
      <c r="CE2036" s="108"/>
      <c r="CF2036" s="108"/>
      <c r="CG2036" s="108"/>
      <c r="CH2036" s="108"/>
      <c r="CI2036" s="108"/>
      <c r="CJ2036" s="108"/>
      <c r="CK2036" s="108"/>
      <c r="CL2036" s="108"/>
      <c r="CM2036" s="108"/>
      <c r="CN2036" s="108"/>
      <c r="CO2036" s="108"/>
      <c r="CP2036" s="108"/>
      <c r="CQ2036" s="108"/>
      <c r="CR2036" s="108"/>
      <c r="CS2036" s="108"/>
      <c r="CT2036" s="108"/>
      <c r="CU2036" s="108"/>
      <c r="CV2036" s="108"/>
      <c r="CW2036" s="108"/>
      <c r="CX2036" s="108"/>
      <c r="CY2036" s="108"/>
      <c r="CZ2036" s="108"/>
      <c r="DA2036" s="108"/>
      <c r="DB2036" s="108"/>
      <c r="DC2036" s="108"/>
      <c r="DD2036" s="108"/>
      <c r="DE2036" s="108"/>
      <c r="DF2036" s="108"/>
      <c r="DG2036" s="108"/>
      <c r="DH2036" s="108"/>
      <c r="DI2036" s="108"/>
      <c r="DJ2036" s="108"/>
      <c r="DK2036" s="108"/>
      <c r="DL2036" s="108"/>
      <c r="DM2036" s="108"/>
      <c r="DN2036" s="108"/>
      <c r="DO2036" s="108"/>
      <c r="DP2036" s="108"/>
      <c r="DQ2036" s="108"/>
      <c r="DR2036" s="108"/>
      <c r="DS2036" s="108"/>
      <c r="DT2036" s="108"/>
      <c r="DU2036" s="108"/>
      <c r="DV2036" s="108"/>
      <c r="DW2036" s="108"/>
      <c r="DX2036" s="108"/>
      <c r="DY2036" s="108"/>
      <c r="DZ2036" s="108"/>
      <c r="EA2036" s="108"/>
      <c r="EB2036" s="108"/>
      <c r="EC2036" s="108"/>
      <c r="ED2036" s="108"/>
      <c r="EE2036" s="108"/>
      <c r="EF2036" s="108"/>
      <c r="EG2036" s="108"/>
      <c r="EH2036" s="108"/>
      <c r="EI2036" s="108"/>
      <c r="EJ2036" s="108"/>
      <c r="EK2036" s="108"/>
      <c r="EL2036" s="108"/>
      <c r="EM2036" s="108"/>
      <c r="EN2036" s="108"/>
      <c r="EO2036" s="108"/>
      <c r="EP2036" s="108"/>
      <c r="EQ2036" s="108"/>
      <c r="ER2036" s="108"/>
      <c r="ES2036" s="108"/>
      <c r="ET2036" s="108"/>
      <c r="EU2036" s="108"/>
      <c r="EV2036" s="108"/>
      <c r="EW2036" s="108"/>
      <c r="EX2036" s="108"/>
      <c r="EY2036" s="108"/>
      <c r="EZ2036" s="108"/>
      <c r="FA2036" s="108"/>
      <c r="FB2036" s="108"/>
      <c r="FC2036" s="108"/>
      <c r="FD2036" s="108"/>
      <c r="FE2036" s="108"/>
      <c r="FF2036" s="108"/>
      <c r="FG2036" s="108"/>
      <c r="FH2036" s="108"/>
      <c r="FI2036" s="108"/>
      <c r="FJ2036" s="108"/>
      <c r="FK2036" s="108"/>
      <c r="FL2036" s="108"/>
      <c r="FM2036" s="108"/>
      <c r="FN2036" s="108"/>
      <c r="FO2036" s="108"/>
      <c r="FP2036" s="108"/>
      <c r="FQ2036" s="108"/>
      <c r="FR2036" s="108"/>
      <c r="FS2036" s="108"/>
      <c r="FT2036" s="108"/>
      <c r="FU2036" s="108"/>
      <c r="FV2036" s="108"/>
      <c r="FW2036" s="108"/>
      <c r="FX2036" s="108"/>
      <c r="FY2036" s="108"/>
      <c r="FZ2036" s="108"/>
      <c r="GA2036" s="108"/>
      <c r="GB2036" s="108"/>
      <c r="GC2036" s="108"/>
      <c r="GD2036" s="108"/>
      <c r="GE2036" s="108"/>
      <c r="GF2036" s="108"/>
      <c r="GG2036" s="108"/>
      <c r="GH2036" s="108"/>
      <c r="GI2036" s="108"/>
      <c r="GJ2036" s="108"/>
      <c r="GK2036" s="108"/>
      <c r="GL2036" s="108"/>
      <c r="GM2036" s="108"/>
      <c r="GN2036" s="108"/>
      <c r="GO2036" s="108"/>
      <c r="GP2036" s="108"/>
      <c r="GQ2036" s="108"/>
      <c r="GR2036" s="108"/>
      <c r="GS2036" s="108"/>
      <c r="GT2036" s="108"/>
      <c r="GU2036" s="108"/>
      <c r="GV2036" s="108"/>
      <c r="GW2036" s="108"/>
      <c r="GX2036" s="108"/>
      <c r="GY2036" s="108"/>
      <c r="GZ2036" s="108"/>
      <c r="HA2036" s="108"/>
      <c r="HB2036" s="108"/>
      <c r="HC2036" s="108"/>
      <c r="HD2036" s="108"/>
      <c r="HE2036" s="108"/>
      <c r="HF2036" s="108"/>
      <c r="HG2036" s="108"/>
      <c r="HH2036" s="108"/>
      <c r="HI2036" s="108"/>
      <c r="HJ2036" s="108"/>
      <c r="HK2036" s="108"/>
      <c r="HL2036" s="108"/>
      <c r="HM2036" s="108"/>
      <c r="HN2036" s="108"/>
      <c r="HO2036" s="108"/>
      <c r="HP2036" s="108"/>
      <c r="HQ2036" s="108"/>
      <c r="HR2036" s="108"/>
      <c r="HS2036" s="108"/>
      <c r="HT2036" s="108"/>
      <c r="HU2036" s="108"/>
      <c r="HV2036" s="108"/>
      <c r="HW2036" s="108"/>
      <c r="HX2036" s="108"/>
      <c r="HY2036" s="108"/>
      <c r="HZ2036" s="108"/>
      <c r="IA2036" s="108"/>
      <c r="IB2036" s="108"/>
      <c r="IC2036" s="108"/>
      <c r="ID2036" s="108"/>
      <c r="IE2036" s="108"/>
      <c r="IF2036" s="108"/>
      <c r="IG2036" s="108"/>
      <c r="IH2036" s="108"/>
      <c r="II2036" s="108"/>
      <c r="IJ2036" s="108"/>
      <c r="IK2036" s="108"/>
      <c r="IL2036" s="108"/>
      <c r="IM2036" s="108"/>
      <c r="IN2036" s="108"/>
      <c r="IO2036" s="108"/>
      <c r="IP2036" s="108"/>
      <c r="IQ2036" s="108"/>
      <c r="IR2036" s="108"/>
      <c r="IS2036" s="108"/>
      <c r="IT2036" s="108"/>
      <c r="IU2036" s="108"/>
      <c r="IV2036" s="108"/>
    </row>
    <row r="2037" spans="1:256" x14ac:dyDescent="0.2">
      <c r="D2037" s="40"/>
      <c r="E2037" s="36"/>
      <c r="F2037" s="36"/>
      <c r="G2037" s="120"/>
      <c r="H2037" s="100"/>
      <c r="I2037" s="36"/>
      <c r="J2037" s="36"/>
      <c r="K2037" s="100"/>
      <c r="L2037" s="36"/>
      <c r="M2037" s="36"/>
      <c r="N2037" s="100"/>
      <c r="O2037" s="36"/>
      <c r="P2037" s="36"/>
      <c r="Q2037" s="100"/>
      <c r="R2037" s="36"/>
      <c r="S2037" s="36"/>
      <c r="T2037" s="100"/>
      <c r="U2037" s="36"/>
      <c r="V2037" s="36"/>
      <c r="W2037" s="100"/>
      <c r="X2037" s="36"/>
      <c r="Y2037" s="36"/>
      <c r="Z2037" s="100"/>
      <c r="AA2037" s="36"/>
      <c r="AB2037" s="36"/>
      <c r="AD2037" s="36"/>
      <c r="AE2037" s="36"/>
      <c r="AG2037" s="36"/>
      <c r="AH2037" s="36"/>
      <c r="AJ2037" s="36"/>
      <c r="AK2037" s="36"/>
      <c r="AM2037" s="36"/>
      <c r="AN2037" s="36"/>
      <c r="AP2037" s="36"/>
      <c r="AQ2037" s="36"/>
      <c r="AS2037" s="36"/>
      <c r="AT2037" s="36"/>
      <c r="AV2037" s="36"/>
      <c r="AW2037" s="36"/>
      <c r="AY2037" s="36"/>
      <c r="AZ2037" s="36"/>
      <c r="BA2037" s="108"/>
      <c r="BB2037" s="108"/>
      <c r="BC2037" s="108"/>
      <c r="BD2037" s="108"/>
      <c r="BE2037" s="108"/>
      <c r="BF2037" s="108"/>
      <c r="BG2037" s="108"/>
      <c r="BH2037" s="108"/>
      <c r="BI2037" s="108"/>
      <c r="BJ2037" s="108"/>
      <c r="BK2037" s="108"/>
      <c r="BL2037" s="108"/>
      <c r="BM2037" s="108"/>
      <c r="BN2037" s="108"/>
      <c r="BO2037" s="108"/>
      <c r="BP2037" s="108"/>
      <c r="BQ2037" s="108"/>
      <c r="BR2037" s="108"/>
      <c r="BS2037" s="108"/>
      <c r="BT2037" s="108"/>
      <c r="BU2037" s="108"/>
      <c r="BV2037" s="108"/>
      <c r="BW2037" s="108"/>
      <c r="BX2037" s="108"/>
      <c r="BY2037" s="108"/>
      <c r="BZ2037" s="108"/>
      <c r="CA2037" s="108"/>
      <c r="CB2037" s="108"/>
      <c r="CC2037" s="108"/>
      <c r="CD2037" s="108"/>
      <c r="CE2037" s="108"/>
      <c r="CF2037" s="108"/>
      <c r="CG2037" s="108"/>
      <c r="CH2037" s="108"/>
      <c r="CI2037" s="108"/>
      <c r="CJ2037" s="108"/>
      <c r="CK2037" s="108"/>
      <c r="CL2037" s="108"/>
      <c r="CM2037" s="108"/>
      <c r="CN2037" s="108"/>
      <c r="CO2037" s="108"/>
      <c r="CP2037" s="108"/>
      <c r="CQ2037" s="108"/>
      <c r="CR2037" s="108"/>
      <c r="CS2037" s="108"/>
      <c r="CT2037" s="108"/>
      <c r="CU2037" s="108"/>
      <c r="CV2037" s="108"/>
      <c r="CW2037" s="108"/>
      <c r="CX2037" s="108"/>
      <c r="CY2037" s="108"/>
      <c r="CZ2037" s="108"/>
      <c r="DA2037" s="108"/>
      <c r="DB2037" s="108"/>
      <c r="DC2037" s="108"/>
      <c r="DD2037" s="108"/>
      <c r="DE2037" s="108"/>
      <c r="DF2037" s="108"/>
      <c r="DG2037" s="108"/>
      <c r="DH2037" s="108"/>
      <c r="DI2037" s="108"/>
      <c r="DJ2037" s="108"/>
      <c r="DK2037" s="108"/>
      <c r="DL2037" s="108"/>
      <c r="DM2037" s="108"/>
      <c r="DN2037" s="108"/>
      <c r="DO2037" s="108"/>
      <c r="DP2037" s="108"/>
      <c r="DQ2037" s="108"/>
      <c r="DR2037" s="108"/>
      <c r="DS2037" s="108"/>
      <c r="DT2037" s="108"/>
      <c r="DU2037" s="108"/>
      <c r="DV2037" s="108"/>
      <c r="DW2037" s="108"/>
      <c r="DX2037" s="108"/>
      <c r="DY2037" s="108"/>
      <c r="DZ2037" s="108"/>
      <c r="EA2037" s="108"/>
      <c r="EB2037" s="108"/>
      <c r="EC2037" s="108"/>
      <c r="ED2037" s="108"/>
      <c r="EE2037" s="108"/>
      <c r="EF2037" s="108"/>
      <c r="EG2037" s="108"/>
      <c r="EH2037" s="108"/>
      <c r="EI2037" s="108"/>
      <c r="EJ2037" s="108"/>
      <c r="EK2037" s="108"/>
      <c r="EL2037" s="108"/>
      <c r="EM2037" s="108"/>
      <c r="EN2037" s="108"/>
      <c r="EO2037" s="108"/>
      <c r="EP2037" s="108"/>
      <c r="EQ2037" s="108"/>
      <c r="ER2037" s="108"/>
      <c r="ES2037" s="108"/>
      <c r="ET2037" s="108"/>
      <c r="EU2037" s="108"/>
      <c r="EV2037" s="108"/>
      <c r="EW2037" s="108"/>
      <c r="EX2037" s="108"/>
      <c r="EY2037" s="108"/>
      <c r="EZ2037" s="108"/>
      <c r="FA2037" s="108"/>
      <c r="FB2037" s="108"/>
      <c r="FC2037" s="108"/>
      <c r="FD2037" s="108"/>
      <c r="FE2037" s="108"/>
      <c r="FF2037" s="108"/>
      <c r="FG2037" s="108"/>
      <c r="FH2037" s="108"/>
      <c r="FI2037" s="108"/>
      <c r="FJ2037" s="108"/>
      <c r="FK2037" s="108"/>
      <c r="FL2037" s="108"/>
      <c r="FM2037" s="108"/>
      <c r="FN2037" s="108"/>
      <c r="FO2037" s="108"/>
      <c r="FP2037" s="108"/>
      <c r="FQ2037" s="108"/>
      <c r="FR2037" s="108"/>
      <c r="FS2037" s="108"/>
      <c r="FT2037" s="108"/>
      <c r="FU2037" s="108"/>
      <c r="FV2037" s="108"/>
      <c r="FW2037" s="108"/>
      <c r="FX2037" s="108"/>
      <c r="FY2037" s="108"/>
      <c r="FZ2037" s="108"/>
      <c r="GA2037" s="108"/>
      <c r="GB2037" s="108"/>
      <c r="GC2037" s="108"/>
      <c r="GD2037" s="108"/>
      <c r="GE2037" s="108"/>
      <c r="GF2037" s="108"/>
      <c r="GG2037" s="108"/>
      <c r="GH2037" s="108"/>
      <c r="GI2037" s="108"/>
      <c r="GJ2037" s="108"/>
      <c r="GK2037" s="108"/>
      <c r="GL2037" s="108"/>
      <c r="GM2037" s="108"/>
      <c r="GN2037" s="108"/>
      <c r="GO2037" s="108"/>
      <c r="GP2037" s="108"/>
      <c r="GQ2037" s="108"/>
      <c r="GR2037" s="108"/>
      <c r="GS2037" s="108"/>
      <c r="GT2037" s="108"/>
      <c r="GU2037" s="108"/>
      <c r="GV2037" s="108"/>
      <c r="GW2037" s="108"/>
      <c r="GX2037" s="108"/>
      <c r="GY2037" s="108"/>
      <c r="GZ2037" s="108"/>
      <c r="HA2037" s="108"/>
      <c r="HB2037" s="108"/>
      <c r="HC2037" s="108"/>
      <c r="HD2037" s="108"/>
      <c r="HE2037" s="108"/>
      <c r="HF2037" s="108"/>
      <c r="HG2037" s="108"/>
      <c r="HH2037" s="108"/>
      <c r="HI2037" s="108"/>
      <c r="HJ2037" s="108"/>
      <c r="HK2037" s="108"/>
      <c r="HL2037" s="108"/>
      <c r="HM2037" s="108"/>
      <c r="HN2037" s="108"/>
      <c r="HO2037" s="108"/>
      <c r="HP2037" s="108"/>
      <c r="HQ2037" s="108"/>
      <c r="HR2037" s="108"/>
      <c r="HS2037" s="108"/>
      <c r="HT2037" s="108"/>
      <c r="HU2037" s="108"/>
      <c r="HV2037" s="108"/>
      <c r="HW2037" s="108"/>
      <c r="HX2037" s="108"/>
      <c r="HY2037" s="108"/>
      <c r="HZ2037" s="108"/>
      <c r="IA2037" s="108"/>
      <c r="IB2037" s="108"/>
      <c r="IC2037" s="108"/>
      <c r="ID2037" s="108"/>
      <c r="IE2037" s="108"/>
      <c r="IF2037" s="108"/>
      <c r="IG2037" s="108"/>
      <c r="IH2037" s="108"/>
      <c r="II2037" s="108"/>
      <c r="IJ2037" s="108"/>
      <c r="IK2037" s="108"/>
      <c r="IL2037" s="108"/>
      <c r="IM2037" s="108"/>
      <c r="IN2037" s="108"/>
      <c r="IO2037" s="108"/>
      <c r="IP2037" s="108"/>
      <c r="IQ2037" s="108"/>
      <c r="IR2037" s="108"/>
      <c r="IS2037" s="108"/>
      <c r="IT2037" s="108"/>
      <c r="IU2037" s="108"/>
      <c r="IV2037" s="108"/>
    </row>
    <row r="2038" spans="1:256" x14ac:dyDescent="0.2">
      <c r="E2038" s="8"/>
      <c r="F2038" s="8"/>
      <c r="G2038" s="120"/>
      <c r="I2038" s="8"/>
      <c r="J2038" s="8"/>
      <c r="L2038" s="8"/>
      <c r="M2038" s="8"/>
      <c r="O2038" s="8"/>
      <c r="P2038" s="8"/>
      <c r="R2038" s="8"/>
      <c r="S2038" s="8"/>
      <c r="U2038" s="8"/>
      <c r="V2038" s="8"/>
      <c r="X2038" s="8"/>
      <c r="Y2038" s="8"/>
      <c r="AA2038" s="8"/>
      <c r="AB2038" s="8"/>
      <c r="AD2038" s="8"/>
      <c r="AE2038" s="8"/>
      <c r="AG2038" s="8"/>
      <c r="AH2038" s="8"/>
      <c r="AJ2038" s="8"/>
      <c r="AK2038" s="8"/>
      <c r="AM2038" s="8"/>
      <c r="AN2038" s="8"/>
      <c r="AP2038" s="8"/>
      <c r="AQ2038" s="8"/>
      <c r="AS2038" s="8"/>
      <c r="AT2038" s="8"/>
      <c r="AV2038" s="8"/>
      <c r="AW2038" s="8"/>
      <c r="AY2038" s="8"/>
      <c r="AZ2038" s="8"/>
      <c r="BA2038" s="108"/>
      <c r="BB2038" s="108"/>
      <c r="BC2038" s="108"/>
      <c r="BD2038" s="108"/>
      <c r="BE2038" s="108"/>
      <c r="BF2038" s="108"/>
      <c r="BG2038" s="108"/>
      <c r="BH2038" s="108"/>
      <c r="BI2038" s="108"/>
      <c r="BJ2038" s="108"/>
      <c r="BK2038" s="108"/>
      <c r="BL2038" s="108"/>
      <c r="BM2038" s="108"/>
      <c r="BN2038" s="108"/>
      <c r="BO2038" s="108"/>
      <c r="BP2038" s="108"/>
      <c r="BQ2038" s="108"/>
      <c r="BR2038" s="108"/>
      <c r="BS2038" s="108"/>
      <c r="BT2038" s="108"/>
      <c r="BU2038" s="108"/>
      <c r="BV2038" s="108"/>
      <c r="BW2038" s="108"/>
      <c r="BX2038" s="108"/>
      <c r="BY2038" s="108"/>
      <c r="BZ2038" s="108"/>
      <c r="CA2038" s="108"/>
      <c r="CB2038" s="108"/>
      <c r="CC2038" s="108"/>
      <c r="CD2038" s="108"/>
      <c r="CE2038" s="108"/>
      <c r="CF2038" s="108"/>
      <c r="CG2038" s="108"/>
      <c r="CH2038" s="108"/>
      <c r="CI2038" s="108"/>
      <c r="CJ2038" s="108"/>
      <c r="CK2038" s="108"/>
      <c r="CL2038" s="108"/>
      <c r="CM2038" s="108"/>
      <c r="CN2038" s="108"/>
      <c r="CO2038" s="108"/>
      <c r="CP2038" s="108"/>
      <c r="CQ2038" s="108"/>
      <c r="CR2038" s="108"/>
      <c r="CS2038" s="108"/>
      <c r="CT2038" s="108"/>
      <c r="CU2038" s="108"/>
      <c r="CV2038" s="108"/>
      <c r="CW2038" s="108"/>
      <c r="CX2038" s="108"/>
      <c r="CY2038" s="108"/>
      <c r="CZ2038" s="108"/>
      <c r="DA2038" s="108"/>
      <c r="DB2038" s="108"/>
      <c r="DC2038" s="108"/>
      <c r="DD2038" s="108"/>
      <c r="DE2038" s="108"/>
      <c r="DF2038" s="108"/>
      <c r="DG2038" s="108"/>
      <c r="DH2038" s="108"/>
      <c r="DI2038" s="108"/>
      <c r="DJ2038" s="108"/>
      <c r="DK2038" s="108"/>
      <c r="DL2038" s="108"/>
      <c r="DM2038" s="108"/>
      <c r="DN2038" s="108"/>
      <c r="DO2038" s="108"/>
      <c r="DP2038" s="108"/>
      <c r="DQ2038" s="108"/>
      <c r="DR2038" s="108"/>
      <c r="DS2038" s="108"/>
      <c r="DT2038" s="108"/>
      <c r="DU2038" s="108"/>
      <c r="DV2038" s="108"/>
      <c r="DW2038" s="108"/>
      <c r="DX2038" s="108"/>
      <c r="DY2038" s="108"/>
      <c r="DZ2038" s="108"/>
      <c r="EA2038" s="108"/>
      <c r="EB2038" s="108"/>
      <c r="EC2038" s="108"/>
      <c r="ED2038" s="108"/>
      <c r="EE2038" s="108"/>
      <c r="EF2038" s="108"/>
      <c r="EG2038" s="108"/>
      <c r="EH2038" s="108"/>
      <c r="EI2038" s="108"/>
      <c r="EJ2038" s="108"/>
      <c r="EK2038" s="108"/>
      <c r="EL2038" s="108"/>
      <c r="EM2038" s="108"/>
      <c r="EN2038" s="108"/>
      <c r="EO2038" s="108"/>
      <c r="EP2038" s="108"/>
      <c r="EQ2038" s="108"/>
      <c r="ER2038" s="108"/>
      <c r="ES2038" s="108"/>
      <c r="ET2038" s="108"/>
      <c r="EU2038" s="108"/>
      <c r="EV2038" s="108"/>
      <c r="EW2038" s="108"/>
      <c r="EX2038" s="108"/>
      <c r="EY2038" s="108"/>
      <c r="EZ2038" s="108"/>
      <c r="FA2038" s="108"/>
      <c r="FB2038" s="108"/>
      <c r="FC2038" s="108"/>
      <c r="FD2038" s="108"/>
      <c r="FE2038" s="108"/>
      <c r="FF2038" s="108"/>
      <c r="FG2038" s="108"/>
      <c r="FH2038" s="108"/>
      <c r="FI2038" s="108"/>
      <c r="FJ2038" s="108"/>
      <c r="FK2038" s="108"/>
      <c r="FL2038" s="108"/>
      <c r="FM2038" s="108"/>
      <c r="FN2038" s="108"/>
      <c r="FO2038" s="108"/>
      <c r="FP2038" s="108"/>
      <c r="FQ2038" s="108"/>
      <c r="FR2038" s="108"/>
      <c r="FS2038" s="108"/>
      <c r="FT2038" s="108"/>
      <c r="FU2038" s="108"/>
      <c r="FV2038" s="108"/>
      <c r="FW2038" s="108"/>
      <c r="FX2038" s="108"/>
      <c r="FY2038" s="108"/>
      <c r="FZ2038" s="108"/>
      <c r="GA2038" s="108"/>
      <c r="GB2038" s="108"/>
      <c r="GC2038" s="108"/>
      <c r="GD2038" s="108"/>
      <c r="GE2038" s="108"/>
      <c r="GF2038" s="108"/>
      <c r="GG2038" s="108"/>
      <c r="GH2038" s="108"/>
      <c r="GI2038" s="108"/>
      <c r="GJ2038" s="108"/>
      <c r="GK2038" s="108"/>
      <c r="GL2038" s="108"/>
      <c r="GM2038" s="108"/>
      <c r="GN2038" s="108"/>
      <c r="GO2038" s="108"/>
      <c r="GP2038" s="108"/>
      <c r="GQ2038" s="108"/>
      <c r="GR2038" s="108"/>
      <c r="GS2038" s="108"/>
      <c r="GT2038" s="108"/>
      <c r="GU2038" s="108"/>
      <c r="GV2038" s="108"/>
      <c r="GW2038" s="108"/>
      <c r="GX2038" s="108"/>
      <c r="GY2038" s="108"/>
      <c r="GZ2038" s="108"/>
      <c r="HA2038" s="108"/>
      <c r="HB2038" s="108"/>
      <c r="HC2038" s="108"/>
      <c r="HD2038" s="108"/>
      <c r="HE2038" s="108"/>
      <c r="HF2038" s="108"/>
      <c r="HG2038" s="108"/>
      <c r="HH2038" s="108"/>
      <c r="HI2038" s="108"/>
      <c r="HJ2038" s="108"/>
      <c r="HK2038" s="108"/>
      <c r="HL2038" s="108"/>
      <c r="HM2038" s="108"/>
      <c r="HN2038" s="108"/>
      <c r="HO2038" s="108"/>
      <c r="HP2038" s="108"/>
      <c r="HQ2038" s="108"/>
      <c r="HR2038" s="108"/>
      <c r="HS2038" s="108"/>
      <c r="HT2038" s="108"/>
      <c r="HU2038" s="108"/>
      <c r="HV2038" s="108"/>
      <c r="HW2038" s="108"/>
      <c r="HX2038" s="108"/>
      <c r="HY2038" s="108"/>
      <c r="HZ2038" s="108"/>
      <c r="IA2038" s="108"/>
      <c r="IB2038" s="108"/>
      <c r="IC2038" s="108"/>
      <c r="ID2038" s="108"/>
      <c r="IE2038" s="108"/>
      <c r="IF2038" s="108"/>
      <c r="IG2038" s="108"/>
      <c r="IH2038" s="108"/>
      <c r="II2038" s="108"/>
      <c r="IJ2038" s="108"/>
      <c r="IK2038" s="108"/>
      <c r="IL2038" s="108"/>
      <c r="IM2038" s="108"/>
      <c r="IN2038" s="108"/>
      <c r="IO2038" s="108"/>
      <c r="IP2038" s="108"/>
      <c r="IQ2038" s="108"/>
      <c r="IR2038" s="108"/>
      <c r="IS2038" s="108"/>
      <c r="IT2038" s="108"/>
      <c r="IU2038" s="108"/>
      <c r="IV2038" s="108"/>
    </row>
    <row r="2039" spans="1:256" x14ac:dyDescent="0.2">
      <c r="D2039" s="40"/>
      <c r="E2039" s="36"/>
      <c r="F2039" s="36"/>
      <c r="G2039" s="120"/>
      <c r="I2039" s="36"/>
      <c r="J2039" s="36"/>
      <c r="L2039" s="36"/>
      <c r="M2039" s="36"/>
      <c r="O2039" s="36"/>
      <c r="P2039" s="36"/>
      <c r="R2039" s="36"/>
      <c r="S2039" s="36"/>
      <c r="U2039" s="36"/>
      <c r="V2039" s="36"/>
      <c r="X2039" s="36"/>
      <c r="Y2039" s="36"/>
      <c r="AA2039" s="36"/>
      <c r="AB2039" s="36"/>
      <c r="AD2039" s="36"/>
      <c r="AE2039" s="36"/>
      <c r="AG2039" s="36"/>
      <c r="AH2039" s="36"/>
      <c r="AJ2039" s="36"/>
      <c r="AK2039" s="36"/>
      <c r="AM2039" s="36"/>
      <c r="AN2039" s="36"/>
      <c r="AP2039" s="36"/>
      <c r="AQ2039" s="36"/>
      <c r="AS2039" s="36"/>
      <c r="AT2039" s="36"/>
      <c r="AV2039" s="36"/>
      <c r="AW2039" s="36"/>
      <c r="AY2039" s="36"/>
      <c r="AZ2039" s="36"/>
      <c r="BA2039" s="108"/>
      <c r="BB2039" s="108"/>
      <c r="BC2039" s="108"/>
      <c r="BD2039" s="108"/>
      <c r="BE2039" s="108"/>
      <c r="BF2039" s="108"/>
      <c r="BG2039" s="108"/>
      <c r="BH2039" s="108"/>
      <c r="BI2039" s="108"/>
      <c r="BJ2039" s="108"/>
      <c r="BK2039" s="108"/>
      <c r="BL2039" s="108"/>
      <c r="BM2039" s="108"/>
      <c r="BN2039" s="108"/>
      <c r="BO2039" s="108"/>
      <c r="BP2039" s="108"/>
      <c r="BQ2039" s="108"/>
      <c r="BR2039" s="108"/>
      <c r="BS2039" s="108"/>
      <c r="BT2039" s="108"/>
      <c r="BU2039" s="108"/>
      <c r="BV2039" s="108"/>
      <c r="BW2039" s="108"/>
      <c r="BX2039" s="108"/>
      <c r="BY2039" s="108"/>
      <c r="BZ2039" s="108"/>
      <c r="CA2039" s="108"/>
      <c r="CB2039" s="108"/>
      <c r="CC2039" s="108"/>
      <c r="CD2039" s="108"/>
      <c r="CE2039" s="108"/>
      <c r="CF2039" s="108"/>
      <c r="CG2039" s="108"/>
      <c r="CH2039" s="108"/>
      <c r="CI2039" s="108"/>
      <c r="CJ2039" s="108"/>
      <c r="CK2039" s="108"/>
      <c r="CL2039" s="108"/>
      <c r="CM2039" s="108"/>
      <c r="CN2039" s="108"/>
      <c r="CO2039" s="108"/>
      <c r="CP2039" s="108"/>
      <c r="CQ2039" s="108"/>
      <c r="CR2039" s="108"/>
      <c r="CS2039" s="108"/>
      <c r="CT2039" s="108"/>
      <c r="CU2039" s="108"/>
      <c r="CV2039" s="108"/>
      <c r="CW2039" s="108"/>
      <c r="CX2039" s="108"/>
      <c r="CY2039" s="108"/>
      <c r="CZ2039" s="108"/>
      <c r="DA2039" s="108"/>
      <c r="DB2039" s="108"/>
      <c r="DC2039" s="108"/>
      <c r="DD2039" s="108"/>
      <c r="DE2039" s="108"/>
      <c r="DF2039" s="108"/>
      <c r="DG2039" s="108"/>
      <c r="DH2039" s="108"/>
      <c r="DI2039" s="108"/>
      <c r="DJ2039" s="108"/>
      <c r="DK2039" s="108"/>
      <c r="DL2039" s="108"/>
      <c r="DM2039" s="108"/>
      <c r="DN2039" s="108"/>
      <c r="DO2039" s="108"/>
      <c r="DP2039" s="108"/>
      <c r="DQ2039" s="108"/>
      <c r="DR2039" s="108"/>
      <c r="DS2039" s="108"/>
      <c r="DT2039" s="108"/>
      <c r="DU2039" s="108"/>
      <c r="DV2039" s="108"/>
      <c r="DW2039" s="108"/>
      <c r="DX2039" s="108"/>
      <c r="DY2039" s="108"/>
      <c r="DZ2039" s="108"/>
      <c r="EA2039" s="108"/>
      <c r="EB2039" s="108"/>
      <c r="EC2039" s="108"/>
      <c r="ED2039" s="108"/>
      <c r="EE2039" s="108"/>
      <c r="EF2039" s="108"/>
      <c r="EG2039" s="108"/>
      <c r="EH2039" s="108"/>
      <c r="EI2039" s="108"/>
      <c r="EJ2039" s="108"/>
      <c r="EK2039" s="108"/>
      <c r="EL2039" s="108"/>
      <c r="EM2039" s="108"/>
      <c r="EN2039" s="108"/>
      <c r="EO2039" s="108"/>
      <c r="EP2039" s="108"/>
      <c r="EQ2039" s="108"/>
      <c r="ER2039" s="108"/>
      <c r="ES2039" s="108"/>
      <c r="ET2039" s="108"/>
      <c r="EU2039" s="108"/>
      <c r="EV2039" s="108"/>
      <c r="EW2039" s="108"/>
      <c r="EX2039" s="108"/>
      <c r="EY2039" s="108"/>
      <c r="EZ2039" s="108"/>
      <c r="FA2039" s="108"/>
      <c r="FB2039" s="108"/>
      <c r="FC2039" s="108"/>
      <c r="FD2039" s="108"/>
      <c r="FE2039" s="108"/>
      <c r="FF2039" s="108"/>
      <c r="FG2039" s="108"/>
      <c r="FH2039" s="108"/>
      <c r="FI2039" s="108"/>
      <c r="FJ2039" s="108"/>
      <c r="FK2039" s="108"/>
      <c r="FL2039" s="108"/>
      <c r="FM2039" s="108"/>
      <c r="FN2039" s="108"/>
      <c r="FO2039" s="108"/>
      <c r="FP2039" s="108"/>
      <c r="FQ2039" s="108"/>
      <c r="FR2039" s="108"/>
      <c r="FS2039" s="108"/>
      <c r="FT2039" s="108"/>
      <c r="FU2039" s="108"/>
      <c r="FV2039" s="108"/>
      <c r="FW2039" s="108"/>
      <c r="FX2039" s="108"/>
      <c r="FY2039" s="108"/>
      <c r="FZ2039" s="108"/>
      <c r="GA2039" s="108"/>
      <c r="GB2039" s="108"/>
      <c r="GC2039" s="108"/>
      <c r="GD2039" s="108"/>
      <c r="GE2039" s="108"/>
      <c r="GF2039" s="108"/>
      <c r="GG2039" s="108"/>
      <c r="GH2039" s="108"/>
      <c r="GI2039" s="108"/>
      <c r="GJ2039" s="108"/>
      <c r="GK2039" s="108"/>
      <c r="GL2039" s="108"/>
      <c r="GM2039" s="108"/>
      <c r="GN2039" s="108"/>
      <c r="GO2039" s="108"/>
      <c r="GP2039" s="108"/>
      <c r="GQ2039" s="108"/>
      <c r="GR2039" s="108"/>
      <c r="GS2039" s="108"/>
      <c r="GT2039" s="108"/>
      <c r="GU2039" s="108"/>
      <c r="GV2039" s="108"/>
      <c r="GW2039" s="108"/>
      <c r="GX2039" s="108"/>
      <c r="GY2039" s="108"/>
      <c r="GZ2039" s="108"/>
      <c r="HA2039" s="108"/>
      <c r="HB2039" s="108"/>
      <c r="HC2039" s="108"/>
      <c r="HD2039" s="108"/>
      <c r="HE2039" s="108"/>
      <c r="HF2039" s="108"/>
      <c r="HG2039" s="108"/>
      <c r="HH2039" s="108"/>
      <c r="HI2039" s="108"/>
      <c r="HJ2039" s="108"/>
      <c r="HK2039" s="108"/>
      <c r="HL2039" s="108"/>
      <c r="HM2039" s="108"/>
      <c r="HN2039" s="108"/>
      <c r="HO2039" s="108"/>
      <c r="HP2039" s="108"/>
      <c r="HQ2039" s="108"/>
      <c r="HR2039" s="108"/>
      <c r="HS2039" s="108"/>
      <c r="HT2039" s="108"/>
      <c r="HU2039" s="108"/>
      <c r="HV2039" s="108"/>
      <c r="HW2039" s="108"/>
      <c r="HX2039" s="108"/>
      <c r="HY2039" s="108"/>
      <c r="HZ2039" s="108"/>
      <c r="IA2039" s="108"/>
      <c r="IB2039" s="108"/>
      <c r="IC2039" s="108"/>
      <c r="ID2039" s="108"/>
      <c r="IE2039" s="108"/>
      <c r="IF2039" s="108"/>
      <c r="IG2039" s="108"/>
      <c r="IH2039" s="108"/>
      <c r="II2039" s="108"/>
      <c r="IJ2039" s="108"/>
      <c r="IK2039" s="108"/>
      <c r="IL2039" s="108"/>
      <c r="IM2039" s="108"/>
      <c r="IN2039" s="108"/>
      <c r="IO2039" s="108"/>
      <c r="IP2039" s="108"/>
      <c r="IQ2039" s="108"/>
      <c r="IR2039" s="108"/>
      <c r="IS2039" s="108"/>
      <c r="IT2039" s="108"/>
      <c r="IU2039" s="108"/>
      <c r="IV2039" s="108"/>
    </row>
    <row r="2040" spans="1:256" ht="18" customHeight="1" x14ac:dyDescent="0.25">
      <c r="A2040" s="157"/>
      <c r="E2040" s="8"/>
      <c r="F2040" s="8"/>
      <c r="G2040" s="120"/>
      <c r="I2040" s="8"/>
      <c r="J2040" s="8"/>
      <c r="L2040" s="8"/>
      <c r="M2040" s="8"/>
      <c r="O2040" s="8"/>
      <c r="P2040" s="8"/>
      <c r="R2040" s="8"/>
      <c r="S2040" s="8"/>
      <c r="U2040" s="8"/>
      <c r="V2040" s="8"/>
      <c r="X2040" s="8"/>
      <c r="Y2040" s="8"/>
      <c r="AA2040" s="8"/>
      <c r="AB2040" s="8"/>
      <c r="AC2040" s="157"/>
      <c r="AD2040" s="8"/>
      <c r="AE2040" s="8"/>
      <c r="AF2040" s="157"/>
      <c r="AG2040" s="8"/>
      <c r="AH2040" s="8"/>
      <c r="AI2040" s="157"/>
      <c r="AJ2040" s="8"/>
      <c r="AK2040" s="8"/>
      <c r="AL2040" s="157"/>
      <c r="AM2040" s="8"/>
      <c r="AN2040" s="8"/>
      <c r="AO2040" s="157"/>
      <c r="AP2040" s="8"/>
      <c r="AQ2040" s="8"/>
      <c r="AR2040" s="157"/>
      <c r="AS2040" s="8"/>
      <c r="AT2040" s="8"/>
      <c r="AV2040" s="8"/>
      <c r="AW2040" s="8"/>
      <c r="AX2040" s="157"/>
      <c r="AY2040" s="8"/>
      <c r="AZ2040" s="8"/>
      <c r="BA2040" s="108"/>
      <c r="BB2040" s="108"/>
      <c r="BC2040" s="108"/>
      <c r="BD2040" s="108"/>
      <c r="BE2040" s="108"/>
      <c r="BF2040" s="108"/>
      <c r="BG2040" s="108"/>
      <c r="BH2040" s="108"/>
      <c r="BI2040" s="108"/>
      <c r="BJ2040" s="108"/>
      <c r="BK2040" s="108"/>
      <c r="BL2040" s="108"/>
      <c r="BM2040" s="108"/>
      <c r="BN2040" s="108"/>
      <c r="BO2040" s="108"/>
      <c r="BP2040" s="108"/>
      <c r="BQ2040" s="108"/>
      <c r="BR2040" s="108"/>
      <c r="BS2040" s="108"/>
      <c r="BT2040" s="108"/>
      <c r="BU2040" s="108"/>
      <c r="BV2040" s="108"/>
      <c r="BW2040" s="108"/>
      <c r="BX2040" s="108"/>
      <c r="BY2040" s="108"/>
      <c r="BZ2040" s="108"/>
      <c r="CA2040" s="108"/>
      <c r="CB2040" s="108"/>
      <c r="CC2040" s="108"/>
      <c r="CD2040" s="108"/>
      <c r="CE2040" s="108"/>
      <c r="CF2040" s="108"/>
      <c r="CG2040" s="108"/>
      <c r="CH2040" s="108"/>
      <c r="CI2040" s="108"/>
      <c r="CJ2040" s="108"/>
      <c r="CK2040" s="108"/>
      <c r="CL2040" s="108"/>
      <c r="CM2040" s="108"/>
      <c r="CN2040" s="108"/>
      <c r="CO2040" s="108"/>
      <c r="CP2040" s="108"/>
      <c r="CQ2040" s="108"/>
      <c r="CR2040" s="108"/>
      <c r="CS2040" s="108"/>
      <c r="CT2040" s="108"/>
      <c r="CU2040" s="108"/>
      <c r="CV2040" s="108"/>
      <c r="CW2040" s="108"/>
      <c r="CX2040" s="108"/>
      <c r="CY2040" s="108"/>
      <c r="CZ2040" s="108"/>
      <c r="DA2040" s="108"/>
      <c r="DB2040" s="108"/>
      <c r="DC2040" s="108"/>
      <c r="DD2040" s="108"/>
      <c r="DE2040" s="108"/>
      <c r="DF2040" s="108"/>
      <c r="DG2040" s="108"/>
      <c r="DH2040" s="108"/>
      <c r="DI2040" s="108"/>
      <c r="DJ2040" s="108"/>
      <c r="DK2040" s="108"/>
      <c r="DL2040" s="108"/>
      <c r="DM2040" s="108"/>
      <c r="DN2040" s="108"/>
      <c r="DO2040" s="108"/>
      <c r="DP2040" s="108"/>
      <c r="DQ2040" s="108"/>
      <c r="DR2040" s="108"/>
      <c r="DS2040" s="108"/>
      <c r="DT2040" s="108"/>
      <c r="DU2040" s="108"/>
      <c r="DV2040" s="108"/>
      <c r="DW2040" s="108"/>
      <c r="DX2040" s="108"/>
      <c r="DY2040" s="108"/>
      <c r="DZ2040" s="108"/>
      <c r="EA2040" s="108"/>
      <c r="EB2040" s="108"/>
      <c r="EC2040" s="108"/>
      <c r="ED2040" s="108"/>
      <c r="EE2040" s="108"/>
      <c r="EF2040" s="108"/>
      <c r="EG2040" s="108"/>
      <c r="EH2040" s="108"/>
      <c r="EI2040" s="108"/>
      <c r="EJ2040" s="108"/>
      <c r="EK2040" s="108"/>
      <c r="EL2040" s="108"/>
      <c r="EM2040" s="108"/>
      <c r="EN2040" s="108"/>
      <c r="EO2040" s="108"/>
      <c r="EP2040" s="108"/>
      <c r="EQ2040" s="108"/>
      <c r="ER2040" s="108"/>
      <c r="ES2040" s="108"/>
      <c r="ET2040" s="108"/>
      <c r="EU2040" s="108"/>
      <c r="EV2040" s="108"/>
      <c r="EW2040" s="108"/>
      <c r="EX2040" s="108"/>
      <c r="EY2040" s="108"/>
      <c r="EZ2040" s="108"/>
      <c r="FA2040" s="108"/>
      <c r="FB2040" s="108"/>
      <c r="FC2040" s="108"/>
      <c r="FD2040" s="108"/>
      <c r="FE2040" s="108"/>
      <c r="FF2040" s="108"/>
      <c r="FG2040" s="108"/>
      <c r="FH2040" s="108"/>
      <c r="FI2040" s="108"/>
      <c r="FJ2040" s="108"/>
      <c r="FK2040" s="108"/>
      <c r="FL2040" s="108"/>
      <c r="FM2040" s="108"/>
      <c r="FN2040" s="108"/>
      <c r="FO2040" s="108"/>
      <c r="FP2040" s="108"/>
      <c r="FQ2040" s="108"/>
      <c r="FR2040" s="108"/>
      <c r="FS2040" s="108"/>
      <c r="FT2040" s="108"/>
      <c r="FU2040" s="108"/>
      <c r="FV2040" s="108"/>
      <c r="FW2040" s="108"/>
      <c r="FX2040" s="108"/>
      <c r="FY2040" s="108"/>
      <c r="FZ2040" s="108"/>
      <c r="GA2040" s="108"/>
      <c r="GB2040" s="108"/>
      <c r="GC2040" s="108"/>
      <c r="GD2040" s="108"/>
      <c r="GE2040" s="108"/>
      <c r="GF2040" s="108"/>
      <c r="GG2040" s="108"/>
      <c r="GH2040" s="108"/>
      <c r="GI2040" s="108"/>
      <c r="GJ2040" s="108"/>
      <c r="GK2040" s="108"/>
      <c r="GL2040" s="108"/>
      <c r="GM2040" s="108"/>
      <c r="GN2040" s="108"/>
      <c r="GO2040" s="108"/>
      <c r="GP2040" s="108"/>
      <c r="GQ2040" s="108"/>
      <c r="GR2040" s="108"/>
      <c r="GS2040" s="108"/>
      <c r="GT2040" s="108"/>
      <c r="GU2040" s="108"/>
      <c r="GV2040" s="108"/>
      <c r="GW2040" s="108"/>
      <c r="GX2040" s="108"/>
      <c r="GY2040" s="108"/>
      <c r="GZ2040" s="108"/>
      <c r="HA2040" s="108"/>
      <c r="HB2040" s="108"/>
      <c r="HC2040" s="108"/>
      <c r="HD2040" s="108"/>
      <c r="HE2040" s="108"/>
      <c r="HF2040" s="108"/>
      <c r="HG2040" s="108"/>
      <c r="HH2040" s="108"/>
      <c r="HI2040" s="108"/>
      <c r="HJ2040" s="108"/>
      <c r="HK2040" s="108"/>
      <c r="HL2040" s="108"/>
      <c r="HM2040" s="108"/>
      <c r="HN2040" s="108"/>
      <c r="HO2040" s="108"/>
      <c r="HP2040" s="108"/>
      <c r="HQ2040" s="108"/>
      <c r="HR2040" s="108"/>
      <c r="HS2040" s="108"/>
      <c r="HT2040" s="108"/>
      <c r="HU2040" s="108"/>
      <c r="HV2040" s="108"/>
      <c r="HW2040" s="108"/>
      <c r="HX2040" s="108"/>
      <c r="HY2040" s="108"/>
      <c r="HZ2040" s="108"/>
      <c r="IA2040" s="108"/>
      <c r="IB2040" s="108"/>
      <c r="IC2040" s="108"/>
      <c r="ID2040" s="108"/>
      <c r="IE2040" s="108"/>
      <c r="IF2040" s="108"/>
      <c r="IG2040" s="108"/>
      <c r="IH2040" s="108"/>
      <c r="II2040" s="108"/>
      <c r="IJ2040" s="108"/>
      <c r="IK2040" s="108"/>
      <c r="IL2040" s="108"/>
      <c r="IM2040" s="108"/>
      <c r="IN2040" s="108"/>
      <c r="IO2040" s="108"/>
      <c r="IP2040" s="108"/>
      <c r="IQ2040" s="108"/>
      <c r="IR2040" s="108"/>
      <c r="IS2040" s="108"/>
      <c r="IT2040" s="108"/>
      <c r="IU2040" s="108"/>
      <c r="IV2040" s="108"/>
    </row>
    <row r="2041" spans="1:256" x14ac:dyDescent="0.2">
      <c r="A2041" s="100"/>
      <c r="E2041" s="8"/>
      <c r="F2041" s="8"/>
      <c r="G2041" s="120"/>
      <c r="I2041" s="8"/>
      <c r="J2041" s="8"/>
      <c r="L2041" s="8"/>
      <c r="M2041" s="8"/>
      <c r="O2041" s="8"/>
      <c r="P2041" s="8"/>
      <c r="R2041" s="8"/>
      <c r="S2041" s="8"/>
      <c r="U2041" s="8"/>
      <c r="V2041" s="8"/>
      <c r="X2041" s="8"/>
      <c r="Y2041" s="8"/>
      <c r="AA2041" s="8"/>
      <c r="AB2041" s="8"/>
      <c r="AC2041" s="100"/>
      <c r="AD2041" s="8"/>
      <c r="AE2041" s="8"/>
      <c r="AF2041" s="100"/>
      <c r="AG2041" s="8"/>
      <c r="AH2041" s="8"/>
      <c r="AI2041" s="100"/>
      <c r="AJ2041" s="8"/>
      <c r="AK2041" s="8"/>
      <c r="AL2041" s="100"/>
      <c r="AM2041" s="8"/>
      <c r="AN2041" s="8"/>
      <c r="AO2041" s="100"/>
      <c r="AP2041" s="8"/>
      <c r="AQ2041" s="8"/>
      <c r="AR2041" s="100"/>
      <c r="AS2041" s="8"/>
      <c r="AT2041" s="8"/>
      <c r="AV2041" s="8"/>
      <c r="AW2041" s="8"/>
      <c r="AY2041" s="8"/>
      <c r="AZ2041" s="8"/>
      <c r="BA2041" s="108"/>
      <c r="BB2041" s="108"/>
      <c r="BC2041" s="108"/>
      <c r="BD2041" s="108"/>
      <c r="BE2041" s="108"/>
      <c r="BF2041" s="108"/>
      <c r="BG2041" s="108"/>
      <c r="BH2041" s="108"/>
      <c r="BI2041" s="108"/>
      <c r="BJ2041" s="108"/>
      <c r="BK2041" s="108"/>
      <c r="BL2041" s="108"/>
      <c r="BM2041" s="108"/>
      <c r="BN2041" s="108"/>
      <c r="BO2041" s="108"/>
      <c r="BP2041" s="108"/>
      <c r="BQ2041" s="108"/>
      <c r="BR2041" s="108"/>
      <c r="BS2041" s="108"/>
      <c r="BT2041" s="108"/>
      <c r="BU2041" s="108"/>
      <c r="BV2041" s="108"/>
      <c r="BW2041" s="108"/>
      <c r="BX2041" s="108"/>
      <c r="BY2041" s="108"/>
      <c r="BZ2041" s="108"/>
      <c r="CA2041" s="108"/>
      <c r="CB2041" s="108"/>
      <c r="CC2041" s="108"/>
      <c r="CD2041" s="108"/>
      <c r="CE2041" s="108"/>
      <c r="CF2041" s="108"/>
      <c r="CG2041" s="108"/>
      <c r="CH2041" s="108"/>
      <c r="CI2041" s="108"/>
      <c r="CJ2041" s="108"/>
      <c r="CK2041" s="108"/>
      <c r="CL2041" s="108"/>
      <c r="CM2041" s="108"/>
      <c r="CN2041" s="108"/>
      <c r="CO2041" s="108"/>
      <c r="CP2041" s="108"/>
      <c r="CQ2041" s="108"/>
      <c r="CR2041" s="108"/>
      <c r="CS2041" s="108"/>
      <c r="CT2041" s="108"/>
      <c r="CU2041" s="108"/>
      <c r="CV2041" s="108"/>
      <c r="CW2041" s="108"/>
      <c r="CX2041" s="108"/>
      <c r="CY2041" s="108"/>
      <c r="CZ2041" s="108"/>
      <c r="DA2041" s="108"/>
      <c r="DB2041" s="108"/>
      <c r="DC2041" s="108"/>
      <c r="DD2041" s="108"/>
      <c r="DE2041" s="108"/>
      <c r="DF2041" s="108"/>
      <c r="DG2041" s="108"/>
      <c r="DH2041" s="108"/>
      <c r="DI2041" s="108"/>
      <c r="DJ2041" s="108"/>
      <c r="DK2041" s="108"/>
      <c r="DL2041" s="108"/>
      <c r="DM2041" s="108"/>
      <c r="DN2041" s="108"/>
      <c r="DO2041" s="108"/>
      <c r="DP2041" s="108"/>
      <c r="DQ2041" s="108"/>
      <c r="DR2041" s="108"/>
      <c r="DS2041" s="108"/>
      <c r="DT2041" s="108"/>
      <c r="DU2041" s="108"/>
      <c r="DV2041" s="108"/>
      <c r="DW2041" s="108"/>
      <c r="DX2041" s="108"/>
      <c r="DY2041" s="108"/>
      <c r="DZ2041" s="108"/>
      <c r="EA2041" s="108"/>
      <c r="EB2041" s="108"/>
      <c r="EC2041" s="108"/>
      <c r="ED2041" s="108"/>
      <c r="EE2041" s="108"/>
      <c r="EF2041" s="108"/>
      <c r="EG2041" s="108"/>
      <c r="EH2041" s="108"/>
      <c r="EI2041" s="108"/>
      <c r="EJ2041" s="108"/>
      <c r="EK2041" s="108"/>
      <c r="EL2041" s="108"/>
      <c r="EM2041" s="108"/>
      <c r="EN2041" s="108"/>
      <c r="EO2041" s="108"/>
      <c r="EP2041" s="108"/>
      <c r="EQ2041" s="108"/>
      <c r="ER2041" s="108"/>
      <c r="ES2041" s="108"/>
      <c r="ET2041" s="108"/>
      <c r="EU2041" s="108"/>
      <c r="EV2041" s="108"/>
      <c r="EW2041" s="108"/>
      <c r="EX2041" s="108"/>
      <c r="EY2041" s="108"/>
      <c r="EZ2041" s="108"/>
      <c r="FA2041" s="108"/>
      <c r="FB2041" s="108"/>
      <c r="FC2041" s="108"/>
      <c r="FD2041" s="108"/>
      <c r="FE2041" s="108"/>
      <c r="FF2041" s="108"/>
      <c r="FG2041" s="108"/>
      <c r="FH2041" s="108"/>
      <c r="FI2041" s="108"/>
      <c r="FJ2041" s="108"/>
      <c r="FK2041" s="108"/>
      <c r="FL2041" s="108"/>
      <c r="FM2041" s="108"/>
      <c r="FN2041" s="108"/>
      <c r="FO2041" s="108"/>
      <c r="FP2041" s="108"/>
      <c r="FQ2041" s="108"/>
      <c r="FR2041" s="108"/>
      <c r="FS2041" s="108"/>
      <c r="FT2041" s="108"/>
      <c r="FU2041" s="108"/>
      <c r="FV2041" s="108"/>
      <c r="FW2041" s="108"/>
      <c r="FX2041" s="108"/>
      <c r="FY2041" s="108"/>
      <c r="FZ2041" s="108"/>
      <c r="GA2041" s="108"/>
      <c r="GB2041" s="108"/>
      <c r="GC2041" s="108"/>
      <c r="GD2041" s="108"/>
      <c r="GE2041" s="108"/>
      <c r="GF2041" s="108"/>
      <c r="GG2041" s="108"/>
      <c r="GH2041" s="108"/>
      <c r="GI2041" s="108"/>
      <c r="GJ2041" s="108"/>
      <c r="GK2041" s="108"/>
      <c r="GL2041" s="108"/>
      <c r="GM2041" s="108"/>
      <c r="GN2041" s="108"/>
      <c r="GO2041" s="108"/>
      <c r="GP2041" s="108"/>
      <c r="GQ2041" s="108"/>
      <c r="GR2041" s="108"/>
      <c r="GS2041" s="108"/>
      <c r="GT2041" s="108"/>
      <c r="GU2041" s="108"/>
      <c r="GV2041" s="108"/>
      <c r="GW2041" s="108"/>
      <c r="GX2041" s="108"/>
      <c r="GY2041" s="108"/>
      <c r="GZ2041" s="108"/>
      <c r="HA2041" s="108"/>
      <c r="HB2041" s="108"/>
      <c r="HC2041" s="108"/>
      <c r="HD2041" s="108"/>
      <c r="HE2041" s="108"/>
      <c r="HF2041" s="108"/>
      <c r="HG2041" s="108"/>
      <c r="HH2041" s="108"/>
      <c r="HI2041" s="108"/>
      <c r="HJ2041" s="108"/>
      <c r="HK2041" s="108"/>
      <c r="HL2041" s="108"/>
      <c r="HM2041" s="108"/>
      <c r="HN2041" s="108"/>
      <c r="HO2041" s="108"/>
      <c r="HP2041" s="108"/>
      <c r="HQ2041" s="108"/>
      <c r="HR2041" s="108"/>
      <c r="HS2041" s="108"/>
      <c r="HT2041" s="108"/>
      <c r="HU2041" s="108"/>
      <c r="HV2041" s="108"/>
      <c r="HW2041" s="108"/>
      <c r="HX2041" s="108"/>
      <c r="HY2041" s="108"/>
      <c r="HZ2041" s="108"/>
      <c r="IA2041" s="108"/>
      <c r="IB2041" s="108"/>
      <c r="IC2041" s="108"/>
      <c r="ID2041" s="108"/>
      <c r="IE2041" s="108"/>
      <c r="IF2041" s="108"/>
      <c r="IG2041" s="108"/>
      <c r="IH2041" s="108"/>
      <c r="II2041" s="108"/>
      <c r="IJ2041" s="108"/>
      <c r="IK2041" s="108"/>
      <c r="IL2041" s="108"/>
      <c r="IM2041" s="108"/>
      <c r="IN2041" s="108"/>
      <c r="IO2041" s="108"/>
      <c r="IP2041" s="108"/>
      <c r="IQ2041" s="108"/>
      <c r="IR2041" s="108"/>
      <c r="IS2041" s="108"/>
      <c r="IT2041" s="108"/>
      <c r="IU2041" s="108"/>
      <c r="IV2041" s="108"/>
    </row>
    <row r="2042" spans="1:256" x14ac:dyDescent="0.2">
      <c r="C2042" s="100"/>
      <c r="E2042" s="8"/>
      <c r="F2042" s="8"/>
      <c r="G2042" s="120"/>
      <c r="H2042" s="127"/>
      <c r="J2042" s="8"/>
      <c r="K2042" s="127"/>
      <c r="M2042" s="8"/>
      <c r="P2042" s="8"/>
      <c r="R2042" s="8"/>
      <c r="S2042" s="8"/>
      <c r="U2042" s="8"/>
      <c r="V2042" s="8"/>
      <c r="X2042" s="8"/>
      <c r="Y2042" s="8"/>
      <c r="Z2042" s="100"/>
      <c r="AA2042" s="8"/>
      <c r="AB2042" s="8"/>
      <c r="AC2042" s="100"/>
      <c r="AD2042" s="8"/>
      <c r="AE2042" s="8"/>
      <c r="AF2042" s="100"/>
      <c r="AG2042" s="8"/>
      <c r="AH2042" s="8"/>
      <c r="AI2042" s="100"/>
      <c r="AJ2042" s="8"/>
      <c r="AK2042" s="8"/>
      <c r="AL2042" s="100"/>
      <c r="AM2042" s="8"/>
      <c r="AN2042" s="8"/>
      <c r="AO2042" s="100"/>
      <c r="AP2042" s="8"/>
      <c r="AQ2042" s="8"/>
      <c r="AR2042" s="100"/>
      <c r="AS2042" s="8"/>
      <c r="AT2042" s="8"/>
      <c r="AU2042" s="100"/>
      <c r="AV2042" s="8"/>
      <c r="AW2042" s="8"/>
      <c r="AY2042" s="8"/>
      <c r="AZ2042" s="8"/>
      <c r="BA2042" s="108"/>
      <c r="BB2042" s="108"/>
      <c r="BC2042" s="108"/>
      <c r="BD2042" s="108"/>
      <c r="BE2042" s="108"/>
      <c r="BF2042" s="108"/>
      <c r="BG2042" s="108"/>
      <c r="BH2042" s="108"/>
      <c r="BI2042" s="108"/>
      <c r="BJ2042" s="108"/>
      <c r="BK2042" s="108"/>
      <c r="BL2042" s="108"/>
      <c r="BM2042" s="108"/>
      <c r="BN2042" s="108"/>
      <c r="BO2042" s="108"/>
      <c r="BP2042" s="108"/>
      <c r="BQ2042" s="108"/>
      <c r="BR2042" s="108"/>
      <c r="BS2042" s="108"/>
      <c r="BT2042" s="108"/>
      <c r="BU2042" s="108"/>
      <c r="BV2042" s="108"/>
      <c r="BW2042" s="108"/>
      <c r="BX2042" s="108"/>
      <c r="BY2042" s="108"/>
      <c r="BZ2042" s="108"/>
      <c r="CA2042" s="108"/>
      <c r="CB2042" s="108"/>
      <c r="CC2042" s="108"/>
      <c r="CD2042" s="108"/>
      <c r="CE2042" s="108"/>
      <c r="CF2042" s="108"/>
      <c r="CG2042" s="108"/>
      <c r="CH2042" s="108"/>
      <c r="CI2042" s="108"/>
      <c r="CJ2042" s="108"/>
      <c r="CK2042" s="108"/>
      <c r="CL2042" s="108"/>
      <c r="CM2042" s="108"/>
      <c r="CN2042" s="108"/>
      <c r="CO2042" s="108"/>
      <c r="CP2042" s="108"/>
      <c r="CQ2042" s="108"/>
      <c r="CR2042" s="108"/>
      <c r="CS2042" s="108"/>
      <c r="CT2042" s="108"/>
      <c r="CU2042" s="108"/>
      <c r="CV2042" s="108"/>
      <c r="CW2042" s="108"/>
      <c r="CX2042" s="108"/>
      <c r="CY2042" s="108"/>
      <c r="CZ2042" s="108"/>
      <c r="DA2042" s="108"/>
      <c r="DB2042" s="108"/>
      <c r="DC2042" s="108"/>
      <c r="DD2042" s="108"/>
      <c r="DE2042" s="108"/>
      <c r="DF2042" s="108"/>
      <c r="DG2042" s="108"/>
      <c r="DH2042" s="108"/>
      <c r="DI2042" s="108"/>
      <c r="DJ2042" s="108"/>
      <c r="DK2042" s="108"/>
      <c r="DL2042" s="108"/>
      <c r="DM2042" s="108"/>
      <c r="DN2042" s="108"/>
      <c r="DO2042" s="108"/>
      <c r="DP2042" s="108"/>
      <c r="DQ2042" s="108"/>
      <c r="DR2042" s="108"/>
      <c r="DS2042" s="108"/>
      <c r="DT2042" s="108"/>
      <c r="DU2042" s="108"/>
      <c r="DV2042" s="108"/>
      <c r="DW2042" s="108"/>
      <c r="DX2042" s="108"/>
      <c r="DY2042" s="108"/>
      <c r="DZ2042" s="108"/>
      <c r="EA2042" s="108"/>
      <c r="EB2042" s="108"/>
      <c r="EC2042" s="108"/>
      <c r="ED2042" s="108"/>
      <c r="EE2042" s="108"/>
      <c r="EF2042" s="108"/>
      <c r="EG2042" s="108"/>
      <c r="EH2042" s="108"/>
      <c r="EI2042" s="108"/>
      <c r="EJ2042" s="108"/>
      <c r="EK2042" s="108"/>
      <c r="EL2042" s="108"/>
      <c r="EM2042" s="108"/>
      <c r="EN2042" s="108"/>
      <c r="EO2042" s="108"/>
      <c r="EP2042" s="108"/>
      <c r="EQ2042" s="108"/>
      <c r="ER2042" s="108"/>
      <c r="ES2042" s="108"/>
      <c r="ET2042" s="108"/>
      <c r="EU2042" s="108"/>
      <c r="EV2042" s="108"/>
      <c r="EW2042" s="108"/>
      <c r="EX2042" s="108"/>
      <c r="EY2042" s="108"/>
      <c r="EZ2042" s="108"/>
      <c r="FA2042" s="108"/>
      <c r="FB2042" s="108"/>
      <c r="FC2042" s="108"/>
      <c r="FD2042" s="108"/>
      <c r="FE2042" s="108"/>
      <c r="FF2042" s="108"/>
      <c r="FG2042" s="108"/>
      <c r="FH2042" s="108"/>
      <c r="FI2042" s="108"/>
      <c r="FJ2042" s="108"/>
      <c r="FK2042" s="108"/>
      <c r="FL2042" s="108"/>
      <c r="FM2042" s="108"/>
      <c r="FN2042" s="108"/>
      <c r="FO2042" s="108"/>
      <c r="FP2042" s="108"/>
      <c r="FQ2042" s="108"/>
      <c r="FR2042" s="108"/>
      <c r="FS2042" s="108"/>
      <c r="FT2042" s="108"/>
      <c r="FU2042" s="108"/>
      <c r="FV2042" s="108"/>
      <c r="FW2042" s="108"/>
      <c r="FX2042" s="108"/>
      <c r="FY2042" s="108"/>
      <c r="FZ2042" s="108"/>
      <c r="GA2042" s="108"/>
      <c r="GB2042" s="108"/>
      <c r="GC2042" s="108"/>
      <c r="GD2042" s="108"/>
      <c r="GE2042" s="108"/>
      <c r="GF2042" s="108"/>
      <c r="GG2042" s="108"/>
      <c r="GH2042" s="108"/>
      <c r="GI2042" s="108"/>
      <c r="GJ2042" s="108"/>
      <c r="GK2042" s="108"/>
      <c r="GL2042" s="108"/>
      <c r="GM2042" s="108"/>
      <c r="GN2042" s="108"/>
      <c r="GO2042" s="108"/>
      <c r="GP2042" s="108"/>
      <c r="GQ2042" s="108"/>
      <c r="GR2042" s="108"/>
      <c r="GS2042" s="108"/>
      <c r="GT2042" s="108"/>
      <c r="GU2042" s="108"/>
      <c r="GV2042" s="108"/>
      <c r="GW2042" s="108"/>
      <c r="GX2042" s="108"/>
      <c r="GY2042" s="108"/>
      <c r="GZ2042" s="108"/>
      <c r="HA2042" s="108"/>
      <c r="HB2042" s="108"/>
      <c r="HC2042" s="108"/>
      <c r="HD2042" s="108"/>
      <c r="HE2042" s="108"/>
      <c r="HF2042" s="108"/>
      <c r="HG2042" s="108"/>
      <c r="HH2042" s="108"/>
      <c r="HI2042" s="108"/>
      <c r="HJ2042" s="108"/>
      <c r="HK2042" s="108"/>
      <c r="HL2042" s="108"/>
      <c r="HM2042" s="108"/>
      <c r="HN2042" s="108"/>
      <c r="HO2042" s="108"/>
      <c r="HP2042" s="108"/>
      <c r="HQ2042" s="108"/>
      <c r="HR2042" s="108"/>
      <c r="HS2042" s="108"/>
      <c r="HT2042" s="108"/>
      <c r="HU2042" s="108"/>
      <c r="HV2042" s="108"/>
      <c r="HW2042" s="108"/>
      <c r="HX2042" s="108"/>
      <c r="HY2042" s="108"/>
      <c r="HZ2042" s="108"/>
      <c r="IA2042" s="108"/>
      <c r="IB2042" s="108"/>
      <c r="IC2042" s="108"/>
      <c r="ID2042" s="108"/>
      <c r="IE2042" s="108"/>
      <c r="IF2042" s="108"/>
      <c r="IG2042" s="108"/>
      <c r="IH2042" s="108"/>
      <c r="II2042" s="108"/>
      <c r="IJ2042" s="108"/>
      <c r="IK2042" s="108"/>
      <c r="IL2042" s="108"/>
      <c r="IM2042" s="108"/>
      <c r="IN2042" s="108"/>
      <c r="IO2042" s="108"/>
      <c r="IP2042" s="108"/>
      <c r="IQ2042" s="108"/>
      <c r="IR2042" s="108"/>
      <c r="IS2042" s="108"/>
      <c r="IT2042" s="108"/>
      <c r="IU2042" s="108"/>
      <c r="IV2042" s="108"/>
    </row>
    <row r="2043" spans="1:256" x14ac:dyDescent="0.2">
      <c r="E2043" s="8"/>
      <c r="F2043" s="8"/>
      <c r="G2043" s="120"/>
      <c r="I2043" s="8"/>
      <c r="J2043" s="8"/>
      <c r="L2043" s="8"/>
      <c r="M2043" s="8"/>
      <c r="O2043" s="8"/>
      <c r="P2043" s="8"/>
      <c r="R2043" s="8"/>
      <c r="S2043" s="8"/>
      <c r="U2043" s="8"/>
      <c r="V2043" s="8"/>
      <c r="X2043" s="8"/>
      <c r="Y2043" s="8"/>
      <c r="AA2043" s="8"/>
      <c r="AB2043" s="8"/>
      <c r="AD2043" s="8"/>
      <c r="AE2043" s="8"/>
      <c r="AG2043" s="8"/>
      <c r="AH2043" s="8"/>
      <c r="AJ2043" s="8"/>
      <c r="AK2043" s="8"/>
      <c r="AM2043" s="8"/>
      <c r="AN2043" s="8"/>
      <c r="AP2043" s="8"/>
      <c r="AQ2043" s="8"/>
      <c r="AS2043" s="8"/>
      <c r="AT2043" s="8"/>
      <c r="AV2043" s="8"/>
      <c r="AW2043" s="8"/>
      <c r="AY2043" s="8"/>
      <c r="AZ2043" s="8"/>
      <c r="BA2043" s="108"/>
      <c r="BB2043" s="109"/>
      <c r="BC2043" s="109"/>
      <c r="BD2043" s="108"/>
      <c r="BE2043" s="109"/>
      <c r="BF2043" s="109"/>
      <c r="BG2043" s="108"/>
      <c r="BH2043" s="109"/>
      <c r="BI2043" s="109"/>
      <c r="BJ2043" s="108"/>
      <c r="BK2043" s="109"/>
      <c r="BL2043" s="109"/>
      <c r="BM2043" s="108"/>
      <c r="BN2043" s="109"/>
      <c r="BO2043" s="109"/>
      <c r="BP2043" s="108"/>
      <c r="BQ2043" s="123"/>
      <c r="BR2043" s="109"/>
      <c r="BS2043" s="116"/>
      <c r="BT2043" s="108"/>
      <c r="BU2043" s="120"/>
      <c r="BV2043" s="116"/>
      <c r="BW2043" s="116"/>
      <c r="BX2043" s="125"/>
      <c r="BY2043" s="108"/>
      <c r="BZ2043" s="108"/>
      <c r="CA2043" s="108"/>
      <c r="CB2043" s="108"/>
      <c r="CC2043" s="108"/>
      <c r="CD2043" s="108"/>
      <c r="CE2043" s="108"/>
      <c r="CF2043" s="108"/>
      <c r="CG2043" s="108"/>
      <c r="CH2043" s="108"/>
      <c r="CI2043" s="108"/>
      <c r="CJ2043" s="108"/>
      <c r="CK2043" s="108"/>
      <c r="CL2043" s="108"/>
      <c r="CM2043" s="108"/>
      <c r="CN2043" s="108"/>
      <c r="CO2043" s="108"/>
      <c r="CP2043" s="108"/>
      <c r="CQ2043" s="108"/>
      <c r="CR2043" s="108"/>
      <c r="CS2043" s="108"/>
      <c r="CT2043" s="108"/>
      <c r="CU2043" s="108"/>
      <c r="CV2043" s="108"/>
      <c r="CW2043" s="108"/>
      <c r="CX2043" s="108"/>
      <c r="CY2043" s="108"/>
      <c r="CZ2043" s="108"/>
      <c r="DA2043" s="108"/>
      <c r="DB2043" s="108"/>
      <c r="DC2043" s="108"/>
      <c r="DD2043" s="108"/>
      <c r="DE2043" s="108"/>
      <c r="DF2043" s="108"/>
      <c r="DG2043" s="108"/>
      <c r="DH2043" s="108"/>
      <c r="DI2043" s="108"/>
      <c r="DJ2043" s="108"/>
      <c r="DK2043" s="108"/>
      <c r="DL2043" s="108"/>
      <c r="DM2043" s="108"/>
      <c r="DN2043" s="108"/>
      <c r="DO2043" s="108"/>
      <c r="DP2043" s="108"/>
      <c r="DQ2043" s="108"/>
      <c r="DR2043" s="108"/>
      <c r="DS2043" s="108"/>
      <c r="DT2043" s="108"/>
      <c r="DU2043" s="108"/>
      <c r="DV2043" s="108"/>
      <c r="DW2043" s="108"/>
      <c r="DX2043" s="108"/>
      <c r="DY2043" s="108"/>
      <c r="DZ2043" s="108"/>
      <c r="EA2043" s="108"/>
      <c r="EB2043" s="108"/>
      <c r="EC2043" s="108"/>
      <c r="ED2043" s="108"/>
      <c r="EE2043" s="108"/>
      <c r="EF2043" s="108"/>
      <c r="EG2043" s="108"/>
      <c r="EH2043" s="108"/>
      <c r="EI2043" s="108"/>
      <c r="EJ2043" s="108"/>
      <c r="EK2043" s="108"/>
      <c r="EL2043" s="108"/>
      <c r="EM2043" s="108"/>
      <c r="EN2043" s="108"/>
      <c r="EO2043" s="108"/>
      <c r="EP2043" s="108"/>
      <c r="EQ2043" s="108"/>
      <c r="ER2043" s="108"/>
      <c r="ES2043" s="108"/>
      <c r="ET2043" s="108"/>
      <c r="EU2043" s="108"/>
      <c r="EV2043" s="108"/>
      <c r="EW2043" s="108"/>
      <c r="EX2043" s="108"/>
      <c r="EY2043" s="108"/>
      <c r="EZ2043" s="108"/>
      <c r="FA2043" s="108"/>
      <c r="FB2043" s="108"/>
      <c r="FC2043" s="108"/>
      <c r="FD2043" s="108"/>
      <c r="FE2043" s="108"/>
      <c r="FF2043" s="108"/>
      <c r="FG2043" s="108"/>
      <c r="FH2043" s="108"/>
      <c r="FI2043" s="108"/>
      <c r="FJ2043" s="108"/>
      <c r="FK2043" s="108"/>
      <c r="FL2043" s="108"/>
      <c r="FM2043" s="108"/>
      <c r="FN2043" s="108"/>
      <c r="FO2043" s="108"/>
      <c r="FP2043" s="108"/>
      <c r="FQ2043" s="108"/>
      <c r="FR2043" s="108"/>
      <c r="FS2043" s="108"/>
      <c r="FT2043" s="108"/>
      <c r="FU2043" s="108"/>
      <c r="FV2043" s="108"/>
      <c r="FW2043" s="108"/>
      <c r="FX2043" s="108"/>
      <c r="FY2043" s="108"/>
      <c r="FZ2043" s="108"/>
      <c r="GA2043" s="108"/>
      <c r="GB2043" s="108"/>
      <c r="GC2043" s="108"/>
      <c r="GD2043" s="108"/>
      <c r="GE2043" s="108"/>
      <c r="GF2043" s="108"/>
      <c r="GG2043" s="108"/>
      <c r="GH2043" s="108"/>
      <c r="GI2043" s="108"/>
      <c r="GJ2043" s="108"/>
      <c r="GK2043" s="108"/>
      <c r="GL2043" s="108"/>
      <c r="GM2043" s="108"/>
      <c r="GN2043" s="108"/>
      <c r="GO2043" s="108"/>
      <c r="GP2043" s="108"/>
      <c r="GQ2043" s="108"/>
      <c r="GR2043" s="108"/>
      <c r="GS2043" s="108"/>
      <c r="GT2043" s="108"/>
      <c r="GU2043" s="108"/>
      <c r="GV2043" s="108"/>
      <c r="GW2043" s="108"/>
      <c r="GX2043" s="108"/>
      <c r="GY2043" s="108"/>
      <c r="GZ2043" s="108"/>
      <c r="HA2043" s="108"/>
      <c r="HB2043" s="108"/>
      <c r="HC2043" s="108"/>
      <c r="HD2043" s="108"/>
      <c r="HE2043" s="108"/>
      <c r="HF2043" s="108"/>
      <c r="HG2043" s="108"/>
      <c r="HH2043" s="108"/>
      <c r="HI2043" s="108"/>
      <c r="HJ2043" s="108"/>
      <c r="HK2043" s="108"/>
      <c r="HL2043" s="108"/>
      <c r="HM2043" s="108"/>
      <c r="HN2043" s="108"/>
      <c r="HO2043" s="108"/>
      <c r="HP2043" s="108"/>
      <c r="HQ2043" s="108"/>
      <c r="HR2043" s="108"/>
      <c r="HS2043" s="108"/>
      <c r="HT2043" s="108"/>
      <c r="HU2043" s="108"/>
      <c r="HV2043" s="108"/>
      <c r="HW2043" s="108"/>
      <c r="HX2043" s="108"/>
      <c r="HY2043" s="108"/>
      <c r="HZ2043" s="108"/>
      <c r="IA2043" s="108"/>
      <c r="IB2043" s="108"/>
      <c r="IC2043" s="108"/>
      <c r="ID2043" s="108"/>
      <c r="IE2043" s="108"/>
      <c r="IF2043" s="108"/>
      <c r="IG2043" s="108"/>
      <c r="IH2043" s="108"/>
      <c r="II2043" s="108"/>
      <c r="IJ2043" s="108"/>
      <c r="IK2043" s="108"/>
      <c r="IL2043" s="108"/>
      <c r="IM2043" s="108"/>
      <c r="IN2043" s="108"/>
      <c r="IO2043" s="108"/>
      <c r="IP2043" s="108"/>
      <c r="IQ2043" s="108"/>
      <c r="IR2043" s="108"/>
      <c r="IS2043" s="108"/>
      <c r="IT2043" s="108"/>
      <c r="IU2043" s="108"/>
      <c r="IV2043" s="108"/>
    </row>
    <row r="2044" spans="1:256" x14ac:dyDescent="0.2">
      <c r="E2044" s="8"/>
      <c r="F2044" s="8"/>
      <c r="G2044" s="120"/>
      <c r="I2044" s="8"/>
      <c r="J2044" s="8"/>
      <c r="L2044" s="8"/>
      <c r="M2044" s="8"/>
      <c r="O2044" s="8"/>
      <c r="P2044" s="8"/>
      <c r="R2044" s="8"/>
      <c r="S2044" s="8"/>
      <c r="U2044" s="8"/>
      <c r="V2044" s="8"/>
      <c r="X2044" s="8"/>
      <c r="Y2044" s="8"/>
      <c r="AA2044" s="8"/>
      <c r="AB2044" s="8"/>
      <c r="AD2044" s="8"/>
      <c r="AE2044" s="8"/>
      <c r="AG2044" s="8"/>
      <c r="AH2044" s="8"/>
      <c r="AJ2044" s="8"/>
      <c r="AK2044" s="8"/>
      <c r="AM2044" s="8"/>
      <c r="AN2044" s="8"/>
      <c r="AP2044" s="8"/>
      <c r="AQ2044" s="8"/>
      <c r="AS2044" s="8"/>
      <c r="AT2044" s="8"/>
      <c r="AV2044" s="8"/>
      <c r="AW2044" s="8"/>
      <c r="AY2044" s="8"/>
      <c r="AZ2044" s="8"/>
      <c r="BA2044" s="108"/>
      <c r="BB2044" s="109"/>
      <c r="BC2044" s="109"/>
      <c r="BD2044" s="108"/>
      <c r="BE2044" s="109"/>
      <c r="BF2044" s="109"/>
      <c r="BG2044" s="108"/>
      <c r="BH2044" s="109"/>
      <c r="BI2044" s="109"/>
      <c r="BJ2044" s="108"/>
      <c r="BK2044" s="109"/>
      <c r="BL2044" s="109"/>
      <c r="BM2044" s="108"/>
      <c r="BN2044" s="109"/>
      <c r="BO2044" s="109"/>
      <c r="BP2044" s="108"/>
      <c r="BQ2044" s="123"/>
      <c r="BR2044" s="109"/>
      <c r="BS2044" s="116"/>
      <c r="BT2044" s="108"/>
      <c r="BU2044" s="120"/>
      <c r="BV2044" s="116"/>
      <c r="BW2044" s="116"/>
      <c r="BX2044" s="125"/>
      <c r="BY2044" s="108"/>
      <c r="BZ2044" s="108"/>
      <c r="CA2044" s="108"/>
      <c r="CB2044" s="108"/>
      <c r="CC2044" s="108"/>
      <c r="CD2044" s="108"/>
      <c r="CE2044" s="108"/>
      <c r="CF2044" s="108"/>
      <c r="CG2044" s="108"/>
      <c r="CH2044" s="108"/>
      <c r="CI2044" s="108"/>
      <c r="CJ2044" s="108"/>
      <c r="CK2044" s="108"/>
      <c r="CL2044" s="108"/>
      <c r="CM2044" s="108"/>
      <c r="CN2044" s="108"/>
      <c r="CO2044" s="108"/>
      <c r="CP2044" s="108"/>
      <c r="CQ2044" s="108"/>
      <c r="CR2044" s="108"/>
      <c r="CS2044" s="108"/>
      <c r="CT2044" s="108"/>
      <c r="CU2044" s="108"/>
      <c r="CV2044" s="108"/>
      <c r="CW2044" s="108"/>
      <c r="CX2044" s="108"/>
      <c r="CY2044" s="108"/>
      <c r="CZ2044" s="108"/>
      <c r="DA2044" s="108"/>
      <c r="DB2044" s="108"/>
      <c r="DC2044" s="108"/>
      <c r="DD2044" s="108"/>
      <c r="DE2044" s="108"/>
      <c r="DF2044" s="108"/>
      <c r="DG2044" s="108"/>
      <c r="DH2044" s="108"/>
      <c r="DI2044" s="108"/>
      <c r="DJ2044" s="108"/>
      <c r="DK2044" s="108"/>
      <c r="DL2044" s="108"/>
      <c r="DM2044" s="108"/>
      <c r="DN2044" s="108"/>
      <c r="DO2044" s="108"/>
      <c r="DP2044" s="108"/>
      <c r="DQ2044" s="108"/>
      <c r="DR2044" s="108"/>
      <c r="DS2044" s="108"/>
      <c r="DT2044" s="108"/>
      <c r="DU2044" s="108"/>
      <c r="DV2044" s="108"/>
      <c r="DW2044" s="108"/>
      <c r="DX2044" s="108"/>
      <c r="DY2044" s="108"/>
      <c r="DZ2044" s="108"/>
      <c r="EA2044" s="108"/>
      <c r="EB2044" s="108"/>
      <c r="EC2044" s="108"/>
      <c r="ED2044" s="108"/>
      <c r="EE2044" s="108"/>
      <c r="EF2044" s="108"/>
      <c r="EG2044" s="108"/>
      <c r="EH2044" s="108"/>
      <c r="EI2044" s="108"/>
      <c r="EJ2044" s="108"/>
      <c r="EK2044" s="108"/>
      <c r="EL2044" s="108"/>
      <c r="EM2044" s="108"/>
      <c r="EN2044" s="108"/>
      <c r="EO2044" s="108"/>
      <c r="EP2044" s="108"/>
      <c r="EQ2044" s="108"/>
      <c r="ER2044" s="108"/>
      <c r="ES2044" s="108"/>
      <c r="ET2044" s="108"/>
      <c r="EU2044" s="108"/>
      <c r="EV2044" s="108"/>
      <c r="EW2044" s="108"/>
      <c r="EX2044" s="108"/>
      <c r="EY2044" s="108"/>
      <c r="EZ2044" s="108"/>
      <c r="FA2044" s="108"/>
      <c r="FB2044" s="108"/>
      <c r="FC2044" s="108"/>
      <c r="FD2044" s="108"/>
      <c r="FE2044" s="108"/>
      <c r="FF2044" s="108"/>
      <c r="FG2044" s="108"/>
      <c r="FH2044" s="108"/>
      <c r="FI2044" s="108"/>
      <c r="FJ2044" s="108"/>
      <c r="FK2044" s="108"/>
      <c r="FL2044" s="108"/>
      <c r="FM2044" s="108"/>
      <c r="FN2044" s="108"/>
      <c r="FO2044" s="108"/>
      <c r="FP2044" s="108"/>
      <c r="FQ2044" s="108"/>
      <c r="FR2044" s="108"/>
      <c r="FS2044" s="108"/>
      <c r="FT2044" s="108"/>
      <c r="FU2044" s="108"/>
      <c r="FV2044" s="108"/>
      <c r="FW2044" s="108"/>
      <c r="FX2044" s="108"/>
      <c r="FY2044" s="108"/>
      <c r="FZ2044" s="108"/>
      <c r="GA2044" s="108"/>
      <c r="GB2044" s="108"/>
      <c r="GC2044" s="108"/>
      <c r="GD2044" s="108"/>
      <c r="GE2044" s="108"/>
      <c r="GF2044" s="108"/>
      <c r="GG2044" s="108"/>
      <c r="GH2044" s="108"/>
      <c r="GI2044" s="108"/>
      <c r="GJ2044" s="108"/>
      <c r="GK2044" s="108"/>
      <c r="GL2044" s="108"/>
      <c r="GM2044" s="108"/>
      <c r="GN2044" s="108"/>
      <c r="GO2044" s="108"/>
      <c r="GP2044" s="108"/>
      <c r="GQ2044" s="108"/>
      <c r="GR2044" s="108"/>
      <c r="GS2044" s="108"/>
      <c r="GT2044" s="108"/>
      <c r="GU2044" s="108"/>
      <c r="GV2044" s="108"/>
      <c r="GW2044" s="108"/>
      <c r="GX2044" s="108"/>
      <c r="GY2044" s="108"/>
      <c r="GZ2044" s="108"/>
      <c r="HA2044" s="108"/>
      <c r="HB2044" s="108"/>
      <c r="HC2044" s="108"/>
      <c r="HD2044" s="108"/>
      <c r="HE2044" s="108"/>
      <c r="HF2044" s="108"/>
      <c r="HG2044" s="108"/>
      <c r="HH2044" s="108"/>
      <c r="HI2044" s="108"/>
      <c r="HJ2044" s="108"/>
      <c r="HK2044" s="108"/>
      <c r="HL2044" s="108"/>
      <c r="HM2044" s="108"/>
      <c r="HN2044" s="108"/>
      <c r="HO2044" s="108"/>
      <c r="HP2044" s="108"/>
      <c r="HQ2044" s="108"/>
      <c r="HR2044" s="108"/>
      <c r="HS2044" s="108"/>
      <c r="HT2044" s="108"/>
      <c r="HU2044" s="108"/>
      <c r="HV2044" s="108"/>
      <c r="HW2044" s="108"/>
      <c r="HX2044" s="108"/>
      <c r="HY2044" s="108"/>
      <c r="HZ2044" s="108"/>
      <c r="IA2044" s="108"/>
      <c r="IB2044" s="108"/>
      <c r="IC2044" s="108"/>
      <c r="ID2044" s="108"/>
      <c r="IE2044" s="108"/>
      <c r="IF2044" s="108"/>
      <c r="IG2044" s="108"/>
      <c r="IH2044" s="108"/>
      <c r="II2044" s="108"/>
      <c r="IJ2044" s="108"/>
      <c r="IK2044" s="108"/>
      <c r="IL2044" s="108"/>
      <c r="IM2044" s="108"/>
      <c r="IN2044" s="108"/>
      <c r="IO2044" s="108"/>
      <c r="IP2044" s="108"/>
      <c r="IQ2044" s="108"/>
      <c r="IR2044" s="108"/>
      <c r="IS2044" s="108"/>
      <c r="IT2044" s="108"/>
      <c r="IU2044" s="108"/>
      <c r="IV2044" s="108"/>
    </row>
    <row r="2045" spans="1:256" x14ac:dyDescent="0.2">
      <c r="E2045" s="8"/>
      <c r="F2045" s="8"/>
      <c r="G2045" s="120"/>
      <c r="I2045" s="8"/>
      <c r="J2045" s="8"/>
      <c r="L2045" s="8"/>
      <c r="M2045" s="8"/>
      <c r="O2045" s="8"/>
      <c r="P2045" s="8"/>
      <c r="R2045" s="8"/>
      <c r="S2045" s="8"/>
      <c r="U2045" s="8"/>
      <c r="V2045" s="8"/>
      <c r="X2045" s="8"/>
      <c r="Y2045" s="8"/>
      <c r="AA2045" s="8"/>
      <c r="AB2045" s="8"/>
      <c r="AD2045" s="8"/>
      <c r="AE2045" s="8"/>
      <c r="AG2045" s="8"/>
      <c r="AH2045" s="8"/>
      <c r="AJ2045" s="8"/>
      <c r="AK2045" s="8"/>
      <c r="AM2045" s="8"/>
      <c r="AN2045" s="8"/>
      <c r="AP2045" s="8"/>
      <c r="AQ2045" s="8"/>
      <c r="AS2045" s="8"/>
      <c r="AT2045" s="8"/>
      <c r="AV2045" s="8"/>
      <c r="AW2045" s="8"/>
      <c r="AY2045" s="8"/>
      <c r="AZ2045" s="8"/>
      <c r="BA2045" s="108"/>
      <c r="BB2045" s="108"/>
      <c r="BC2045" s="108"/>
      <c r="BD2045" s="108"/>
      <c r="BE2045" s="108"/>
      <c r="BF2045" s="108"/>
      <c r="BG2045" s="108"/>
      <c r="BH2045" s="108"/>
      <c r="BI2045" s="108"/>
      <c r="BJ2045" s="108"/>
      <c r="BK2045" s="108"/>
      <c r="BL2045" s="108"/>
      <c r="BM2045" s="108"/>
      <c r="BN2045" s="108"/>
      <c r="BO2045" s="108"/>
      <c r="BP2045" s="108"/>
      <c r="BQ2045" s="108"/>
      <c r="BR2045" s="108"/>
      <c r="BS2045" s="108"/>
      <c r="BT2045" s="108"/>
      <c r="BU2045" s="108"/>
      <c r="BV2045" s="108"/>
      <c r="BW2045" s="108"/>
      <c r="BX2045" s="108"/>
      <c r="BY2045" s="108"/>
      <c r="BZ2045" s="108"/>
      <c r="CA2045" s="108"/>
      <c r="CB2045" s="108"/>
      <c r="CC2045" s="108"/>
      <c r="CD2045" s="108"/>
      <c r="CE2045" s="108"/>
      <c r="CF2045" s="108"/>
      <c r="CG2045" s="108"/>
      <c r="CH2045" s="108"/>
      <c r="CI2045" s="108"/>
      <c r="CJ2045" s="108"/>
      <c r="CK2045" s="108"/>
      <c r="CL2045" s="108"/>
      <c r="CM2045" s="108"/>
      <c r="CN2045" s="108"/>
      <c r="CO2045" s="108"/>
      <c r="CP2045" s="108"/>
      <c r="CQ2045" s="108"/>
      <c r="CR2045" s="108"/>
      <c r="CS2045" s="108"/>
      <c r="CT2045" s="108"/>
      <c r="CU2045" s="108"/>
      <c r="CV2045" s="108"/>
      <c r="CW2045" s="108"/>
      <c r="CX2045" s="108"/>
      <c r="CY2045" s="108"/>
      <c r="CZ2045" s="108"/>
      <c r="DA2045" s="108"/>
      <c r="DB2045" s="108"/>
      <c r="DC2045" s="108"/>
      <c r="DD2045" s="108"/>
      <c r="DE2045" s="108"/>
      <c r="DF2045" s="108"/>
      <c r="DG2045" s="108"/>
      <c r="DH2045" s="108"/>
      <c r="DI2045" s="108"/>
      <c r="DJ2045" s="108"/>
      <c r="DK2045" s="108"/>
      <c r="DL2045" s="108"/>
      <c r="DM2045" s="108"/>
      <c r="DN2045" s="108"/>
      <c r="DO2045" s="108"/>
      <c r="DP2045" s="108"/>
      <c r="DQ2045" s="108"/>
      <c r="DR2045" s="108"/>
      <c r="DS2045" s="108"/>
      <c r="DT2045" s="108"/>
      <c r="DU2045" s="108"/>
      <c r="DV2045" s="108"/>
      <c r="DW2045" s="108"/>
      <c r="DX2045" s="108"/>
      <c r="DY2045" s="108"/>
      <c r="DZ2045" s="108"/>
      <c r="EA2045" s="108"/>
      <c r="EB2045" s="108"/>
      <c r="EC2045" s="108"/>
      <c r="ED2045" s="108"/>
      <c r="EE2045" s="108"/>
      <c r="EF2045" s="108"/>
      <c r="EG2045" s="108"/>
      <c r="EH2045" s="108"/>
      <c r="EI2045" s="108"/>
      <c r="EJ2045" s="108"/>
      <c r="EK2045" s="108"/>
      <c r="EL2045" s="108"/>
      <c r="EM2045" s="108"/>
      <c r="EN2045" s="108"/>
      <c r="EO2045" s="108"/>
      <c r="EP2045" s="108"/>
      <c r="EQ2045" s="108"/>
      <c r="ER2045" s="108"/>
      <c r="ES2045" s="108"/>
      <c r="ET2045" s="108"/>
      <c r="EU2045" s="108"/>
      <c r="EV2045" s="108"/>
      <c r="EW2045" s="108"/>
      <c r="EX2045" s="108"/>
      <c r="EY2045" s="108"/>
      <c r="EZ2045" s="108"/>
      <c r="FA2045" s="108"/>
      <c r="FB2045" s="108"/>
      <c r="FC2045" s="108"/>
      <c r="FD2045" s="108"/>
      <c r="FE2045" s="108"/>
      <c r="FF2045" s="108"/>
      <c r="FG2045" s="108"/>
      <c r="FH2045" s="108"/>
      <c r="FI2045" s="108"/>
      <c r="FJ2045" s="108"/>
      <c r="FK2045" s="108"/>
      <c r="FL2045" s="108"/>
      <c r="FM2045" s="108"/>
      <c r="FN2045" s="108"/>
      <c r="FO2045" s="108"/>
      <c r="FP2045" s="108"/>
      <c r="FQ2045" s="108"/>
      <c r="FR2045" s="108"/>
      <c r="FS2045" s="108"/>
      <c r="FT2045" s="108"/>
      <c r="FU2045" s="108"/>
      <c r="FV2045" s="108"/>
      <c r="FW2045" s="108"/>
      <c r="FX2045" s="108"/>
      <c r="FY2045" s="108"/>
      <c r="FZ2045" s="108"/>
      <c r="GA2045" s="108"/>
      <c r="GB2045" s="108"/>
      <c r="GC2045" s="108"/>
      <c r="GD2045" s="108"/>
      <c r="GE2045" s="108"/>
      <c r="GF2045" s="108"/>
      <c r="GG2045" s="108"/>
      <c r="GH2045" s="108"/>
      <c r="GI2045" s="108"/>
      <c r="GJ2045" s="108"/>
      <c r="GK2045" s="108"/>
      <c r="GL2045" s="108"/>
      <c r="GM2045" s="108"/>
      <c r="GN2045" s="108"/>
      <c r="GO2045" s="108"/>
      <c r="GP2045" s="108"/>
      <c r="GQ2045" s="108"/>
      <c r="GR2045" s="108"/>
      <c r="GS2045" s="108"/>
      <c r="GT2045" s="108"/>
      <c r="GU2045" s="108"/>
      <c r="GV2045" s="108"/>
      <c r="GW2045" s="108"/>
      <c r="GX2045" s="108"/>
      <c r="GY2045" s="108"/>
      <c r="GZ2045" s="108"/>
      <c r="HA2045" s="108"/>
      <c r="HB2045" s="108"/>
      <c r="HC2045" s="108"/>
      <c r="HD2045" s="108"/>
      <c r="HE2045" s="108"/>
      <c r="HF2045" s="108"/>
      <c r="HG2045" s="108"/>
      <c r="HH2045" s="108"/>
      <c r="HI2045" s="108"/>
      <c r="HJ2045" s="108"/>
      <c r="HK2045" s="108"/>
      <c r="HL2045" s="108"/>
      <c r="HM2045" s="108"/>
      <c r="HN2045" s="108"/>
      <c r="HO2045" s="108"/>
      <c r="HP2045" s="108"/>
      <c r="HQ2045" s="108"/>
      <c r="HR2045" s="108"/>
      <c r="HS2045" s="108"/>
      <c r="HT2045" s="108"/>
      <c r="HU2045" s="108"/>
      <c r="HV2045" s="108"/>
      <c r="HW2045" s="108"/>
      <c r="HX2045" s="108"/>
      <c r="HY2045" s="108"/>
      <c r="HZ2045" s="108"/>
      <c r="IA2045" s="108"/>
      <c r="IB2045" s="108"/>
      <c r="IC2045" s="108"/>
      <c r="ID2045" s="108"/>
      <c r="IE2045" s="108"/>
      <c r="IF2045" s="108"/>
      <c r="IG2045" s="108"/>
      <c r="IH2045" s="108"/>
      <c r="II2045" s="108"/>
      <c r="IJ2045" s="108"/>
      <c r="IK2045" s="108"/>
      <c r="IL2045" s="108"/>
      <c r="IM2045" s="108"/>
      <c r="IN2045" s="108"/>
      <c r="IO2045" s="108"/>
      <c r="IP2045" s="108"/>
      <c r="IQ2045" s="108"/>
      <c r="IR2045" s="108"/>
      <c r="IS2045" s="108"/>
      <c r="IT2045" s="108"/>
      <c r="IU2045" s="108"/>
      <c r="IV2045" s="108"/>
    </row>
    <row r="2046" spans="1:256" x14ac:dyDescent="0.2">
      <c r="E2046" s="8"/>
      <c r="F2046" s="8"/>
      <c r="G2046" s="120"/>
      <c r="I2046" s="8"/>
      <c r="J2046" s="8"/>
      <c r="L2046" s="8"/>
      <c r="M2046" s="8"/>
      <c r="O2046" s="8"/>
      <c r="P2046" s="8"/>
      <c r="R2046" s="8"/>
      <c r="S2046" s="8"/>
      <c r="U2046" s="8"/>
      <c r="V2046" s="8"/>
      <c r="X2046" s="8"/>
      <c r="Y2046" s="8"/>
      <c r="AA2046" s="8"/>
      <c r="AB2046" s="8"/>
      <c r="AD2046" s="8"/>
      <c r="AE2046" s="8"/>
      <c r="AG2046" s="8"/>
      <c r="AH2046" s="8"/>
      <c r="AJ2046" s="8"/>
      <c r="AK2046" s="8"/>
      <c r="AM2046" s="8"/>
      <c r="AN2046" s="8"/>
      <c r="AP2046" s="8"/>
      <c r="AQ2046" s="8"/>
      <c r="AS2046" s="8"/>
      <c r="AT2046" s="8"/>
      <c r="AV2046" s="8"/>
      <c r="AW2046" s="8"/>
      <c r="AY2046" s="8"/>
      <c r="AZ2046" s="8"/>
      <c r="BA2046" s="108"/>
      <c r="BB2046" s="108"/>
      <c r="BC2046" s="108"/>
      <c r="BD2046" s="108"/>
      <c r="BE2046" s="108"/>
      <c r="BF2046" s="108"/>
      <c r="BG2046" s="108"/>
      <c r="BH2046" s="108"/>
      <c r="BI2046" s="108"/>
      <c r="BJ2046" s="108"/>
      <c r="BK2046" s="108"/>
      <c r="BL2046" s="108"/>
      <c r="BM2046" s="108"/>
      <c r="BN2046" s="108"/>
      <c r="BO2046" s="108"/>
      <c r="BP2046" s="108"/>
      <c r="BQ2046" s="108"/>
      <c r="BR2046" s="108"/>
      <c r="BS2046" s="108"/>
      <c r="BT2046" s="108"/>
      <c r="BU2046" s="108"/>
      <c r="BV2046" s="108"/>
      <c r="BW2046" s="108"/>
      <c r="BX2046" s="108"/>
      <c r="BY2046" s="108"/>
      <c r="BZ2046" s="108"/>
      <c r="CA2046" s="108"/>
      <c r="CB2046" s="108"/>
      <c r="CC2046" s="108"/>
      <c r="CD2046" s="108"/>
      <c r="CE2046" s="108"/>
      <c r="CF2046" s="108"/>
      <c r="CG2046" s="108"/>
      <c r="CH2046" s="108"/>
      <c r="CI2046" s="108"/>
      <c r="CJ2046" s="108"/>
      <c r="CK2046" s="108"/>
      <c r="CL2046" s="108"/>
      <c r="CM2046" s="108"/>
      <c r="CN2046" s="108"/>
      <c r="CO2046" s="108"/>
      <c r="CP2046" s="108"/>
      <c r="CQ2046" s="108"/>
      <c r="CR2046" s="108"/>
      <c r="CS2046" s="108"/>
      <c r="CT2046" s="108"/>
      <c r="CU2046" s="108"/>
      <c r="CV2046" s="108"/>
      <c r="CW2046" s="108"/>
      <c r="CX2046" s="108"/>
      <c r="CY2046" s="108"/>
      <c r="CZ2046" s="108"/>
      <c r="DA2046" s="108"/>
      <c r="DB2046" s="108"/>
      <c r="DC2046" s="108"/>
      <c r="DD2046" s="108"/>
      <c r="DE2046" s="108"/>
      <c r="DF2046" s="108"/>
      <c r="DG2046" s="108"/>
      <c r="DH2046" s="108"/>
      <c r="DI2046" s="108"/>
      <c r="DJ2046" s="108"/>
      <c r="DK2046" s="108"/>
      <c r="DL2046" s="108"/>
      <c r="DM2046" s="108"/>
      <c r="DN2046" s="108"/>
      <c r="DO2046" s="108"/>
      <c r="DP2046" s="108"/>
      <c r="DQ2046" s="108"/>
      <c r="DR2046" s="108"/>
      <c r="DS2046" s="108"/>
      <c r="DT2046" s="108"/>
      <c r="DU2046" s="108"/>
      <c r="DV2046" s="108"/>
      <c r="DW2046" s="108"/>
      <c r="DX2046" s="108"/>
      <c r="DY2046" s="108"/>
      <c r="DZ2046" s="108"/>
      <c r="EA2046" s="108"/>
      <c r="EB2046" s="108"/>
      <c r="EC2046" s="108"/>
      <c r="ED2046" s="108"/>
      <c r="EE2046" s="108"/>
      <c r="EF2046" s="108"/>
      <c r="EG2046" s="108"/>
      <c r="EH2046" s="108"/>
      <c r="EI2046" s="108"/>
      <c r="EJ2046" s="108"/>
      <c r="EK2046" s="108"/>
      <c r="EL2046" s="108"/>
      <c r="EM2046" s="108"/>
      <c r="EN2046" s="108"/>
      <c r="EO2046" s="108"/>
      <c r="EP2046" s="108"/>
      <c r="EQ2046" s="108"/>
      <c r="ER2046" s="108"/>
      <c r="ES2046" s="108"/>
      <c r="ET2046" s="108"/>
      <c r="EU2046" s="108"/>
      <c r="EV2046" s="108"/>
      <c r="EW2046" s="108"/>
      <c r="EX2046" s="108"/>
      <c r="EY2046" s="108"/>
      <c r="EZ2046" s="108"/>
      <c r="FA2046" s="108"/>
      <c r="FB2046" s="108"/>
      <c r="FC2046" s="108"/>
      <c r="FD2046" s="108"/>
      <c r="FE2046" s="108"/>
      <c r="FF2046" s="108"/>
      <c r="FG2046" s="108"/>
      <c r="FH2046" s="108"/>
      <c r="FI2046" s="108"/>
      <c r="FJ2046" s="108"/>
      <c r="FK2046" s="108"/>
      <c r="FL2046" s="108"/>
      <c r="FM2046" s="108"/>
      <c r="FN2046" s="108"/>
      <c r="FO2046" s="108"/>
      <c r="FP2046" s="108"/>
      <c r="FQ2046" s="108"/>
      <c r="FR2046" s="108"/>
      <c r="FS2046" s="108"/>
      <c r="FT2046" s="108"/>
      <c r="FU2046" s="108"/>
      <c r="FV2046" s="108"/>
      <c r="FW2046" s="108"/>
      <c r="FX2046" s="108"/>
      <c r="FY2046" s="108"/>
      <c r="FZ2046" s="108"/>
      <c r="GA2046" s="108"/>
      <c r="GB2046" s="108"/>
      <c r="GC2046" s="108"/>
      <c r="GD2046" s="108"/>
      <c r="GE2046" s="108"/>
      <c r="GF2046" s="108"/>
      <c r="GG2046" s="108"/>
      <c r="GH2046" s="108"/>
      <c r="GI2046" s="108"/>
      <c r="GJ2046" s="108"/>
      <c r="GK2046" s="108"/>
      <c r="GL2046" s="108"/>
      <c r="GM2046" s="108"/>
      <c r="GN2046" s="108"/>
      <c r="GO2046" s="108"/>
      <c r="GP2046" s="108"/>
      <c r="GQ2046" s="108"/>
      <c r="GR2046" s="108"/>
      <c r="GS2046" s="108"/>
      <c r="GT2046" s="108"/>
      <c r="GU2046" s="108"/>
      <c r="GV2046" s="108"/>
      <c r="GW2046" s="108"/>
      <c r="GX2046" s="108"/>
      <c r="GY2046" s="108"/>
      <c r="GZ2046" s="108"/>
      <c r="HA2046" s="108"/>
      <c r="HB2046" s="108"/>
      <c r="HC2046" s="108"/>
      <c r="HD2046" s="108"/>
      <c r="HE2046" s="108"/>
      <c r="HF2046" s="108"/>
      <c r="HG2046" s="108"/>
      <c r="HH2046" s="108"/>
      <c r="HI2046" s="108"/>
      <c r="HJ2046" s="108"/>
      <c r="HK2046" s="108"/>
      <c r="HL2046" s="108"/>
      <c r="HM2046" s="108"/>
      <c r="HN2046" s="108"/>
      <c r="HO2046" s="108"/>
      <c r="HP2046" s="108"/>
      <c r="HQ2046" s="108"/>
      <c r="HR2046" s="108"/>
      <c r="HS2046" s="108"/>
      <c r="HT2046" s="108"/>
      <c r="HU2046" s="108"/>
      <c r="HV2046" s="108"/>
      <c r="HW2046" s="108"/>
      <c r="HX2046" s="108"/>
      <c r="HY2046" s="108"/>
      <c r="HZ2046" s="108"/>
      <c r="IA2046" s="108"/>
      <c r="IB2046" s="108"/>
      <c r="IC2046" s="108"/>
      <c r="ID2046" s="108"/>
      <c r="IE2046" s="108"/>
      <c r="IF2046" s="108"/>
      <c r="IG2046" s="108"/>
      <c r="IH2046" s="108"/>
      <c r="II2046" s="108"/>
      <c r="IJ2046" s="108"/>
      <c r="IK2046" s="108"/>
      <c r="IL2046" s="108"/>
      <c r="IM2046" s="108"/>
      <c r="IN2046" s="108"/>
      <c r="IO2046" s="108"/>
      <c r="IP2046" s="108"/>
      <c r="IQ2046" s="108"/>
      <c r="IR2046" s="108"/>
      <c r="IS2046" s="108"/>
      <c r="IT2046" s="108"/>
      <c r="IU2046" s="108"/>
      <c r="IV2046" s="108"/>
    </row>
    <row r="2047" spans="1:256" x14ac:dyDescent="0.2">
      <c r="E2047" s="8"/>
      <c r="F2047" s="8"/>
      <c r="G2047" s="120"/>
      <c r="I2047" s="8"/>
      <c r="J2047" s="8"/>
      <c r="L2047" s="8"/>
      <c r="M2047" s="8"/>
      <c r="O2047" s="8"/>
      <c r="P2047" s="8"/>
      <c r="R2047" s="8"/>
      <c r="S2047" s="8"/>
      <c r="U2047" s="8"/>
      <c r="V2047" s="8"/>
      <c r="X2047" s="8"/>
      <c r="Y2047" s="8"/>
      <c r="AA2047" s="8"/>
      <c r="AB2047" s="8"/>
      <c r="AD2047" s="8"/>
      <c r="AE2047" s="8"/>
      <c r="AG2047" s="8"/>
      <c r="AH2047" s="8"/>
      <c r="AJ2047" s="8"/>
      <c r="AK2047" s="8"/>
      <c r="AM2047" s="8"/>
      <c r="AN2047" s="8"/>
      <c r="AP2047" s="8"/>
      <c r="AQ2047" s="8"/>
      <c r="AS2047" s="8"/>
      <c r="AT2047" s="8"/>
      <c r="AV2047" s="8"/>
      <c r="AW2047" s="8"/>
      <c r="AY2047" s="8"/>
      <c r="AZ2047" s="8"/>
      <c r="BA2047" s="108"/>
      <c r="BB2047" s="108"/>
      <c r="BC2047" s="108"/>
      <c r="BD2047" s="108"/>
      <c r="BE2047" s="108"/>
      <c r="BF2047" s="108"/>
      <c r="BG2047" s="108"/>
      <c r="BH2047" s="108"/>
      <c r="BI2047" s="108"/>
      <c r="BJ2047" s="108"/>
      <c r="BK2047" s="108"/>
      <c r="BL2047" s="108"/>
      <c r="BM2047" s="108"/>
      <c r="BN2047" s="108"/>
      <c r="BO2047" s="108"/>
      <c r="BP2047" s="108"/>
      <c r="BQ2047" s="108"/>
      <c r="BR2047" s="108"/>
      <c r="BS2047" s="108"/>
      <c r="BT2047" s="108"/>
      <c r="BU2047" s="108"/>
      <c r="BV2047" s="108"/>
      <c r="BW2047" s="108"/>
      <c r="BX2047" s="108"/>
      <c r="BY2047" s="108"/>
      <c r="BZ2047" s="108"/>
      <c r="CA2047" s="108"/>
      <c r="CB2047" s="108"/>
      <c r="CC2047" s="108"/>
      <c r="CD2047" s="108"/>
      <c r="CE2047" s="108"/>
      <c r="CF2047" s="108"/>
      <c r="CG2047" s="108"/>
      <c r="CH2047" s="108"/>
      <c r="CI2047" s="108"/>
      <c r="CJ2047" s="108"/>
      <c r="CK2047" s="108"/>
      <c r="CL2047" s="108"/>
      <c r="CM2047" s="108"/>
      <c r="CN2047" s="108"/>
      <c r="CO2047" s="108"/>
      <c r="CP2047" s="108"/>
      <c r="CQ2047" s="108"/>
      <c r="CR2047" s="108"/>
      <c r="CS2047" s="108"/>
      <c r="CT2047" s="108"/>
      <c r="CU2047" s="108"/>
      <c r="CV2047" s="108"/>
      <c r="CW2047" s="108"/>
      <c r="CX2047" s="108"/>
      <c r="CY2047" s="108"/>
      <c r="CZ2047" s="108"/>
      <c r="DA2047" s="108"/>
      <c r="DB2047" s="108"/>
      <c r="DC2047" s="108"/>
      <c r="DD2047" s="108"/>
      <c r="DE2047" s="108"/>
      <c r="DF2047" s="108"/>
      <c r="DG2047" s="108"/>
      <c r="DH2047" s="108"/>
      <c r="DI2047" s="108"/>
      <c r="DJ2047" s="108"/>
      <c r="DK2047" s="108"/>
      <c r="DL2047" s="108"/>
      <c r="DM2047" s="108"/>
      <c r="DN2047" s="108"/>
      <c r="DO2047" s="108"/>
      <c r="DP2047" s="108"/>
      <c r="DQ2047" s="108"/>
      <c r="DR2047" s="108"/>
      <c r="DS2047" s="108"/>
      <c r="DT2047" s="108"/>
      <c r="DU2047" s="108"/>
      <c r="DV2047" s="108"/>
      <c r="DW2047" s="108"/>
      <c r="DX2047" s="108"/>
      <c r="DY2047" s="108"/>
      <c r="DZ2047" s="108"/>
      <c r="EA2047" s="108"/>
      <c r="EB2047" s="108"/>
      <c r="EC2047" s="108"/>
      <c r="ED2047" s="108"/>
      <c r="EE2047" s="108"/>
      <c r="EF2047" s="108"/>
      <c r="EG2047" s="108"/>
      <c r="EH2047" s="108"/>
      <c r="EI2047" s="108"/>
      <c r="EJ2047" s="108"/>
      <c r="EK2047" s="108"/>
      <c r="EL2047" s="108"/>
      <c r="EM2047" s="108"/>
      <c r="EN2047" s="108"/>
      <c r="EO2047" s="108"/>
      <c r="EP2047" s="108"/>
      <c r="EQ2047" s="108"/>
      <c r="ER2047" s="108"/>
      <c r="ES2047" s="108"/>
      <c r="ET2047" s="108"/>
      <c r="EU2047" s="108"/>
      <c r="EV2047" s="108"/>
      <c r="EW2047" s="108"/>
      <c r="EX2047" s="108"/>
      <c r="EY2047" s="108"/>
      <c r="EZ2047" s="108"/>
      <c r="FA2047" s="108"/>
      <c r="FB2047" s="108"/>
      <c r="FC2047" s="108"/>
      <c r="FD2047" s="108"/>
      <c r="FE2047" s="108"/>
      <c r="FF2047" s="108"/>
      <c r="FG2047" s="108"/>
      <c r="FH2047" s="108"/>
      <c r="FI2047" s="108"/>
      <c r="FJ2047" s="108"/>
      <c r="FK2047" s="108"/>
      <c r="FL2047" s="108"/>
      <c r="FM2047" s="108"/>
      <c r="FN2047" s="108"/>
      <c r="FO2047" s="108"/>
      <c r="FP2047" s="108"/>
      <c r="FQ2047" s="108"/>
      <c r="FR2047" s="108"/>
      <c r="FS2047" s="108"/>
      <c r="FT2047" s="108"/>
      <c r="FU2047" s="108"/>
      <c r="FV2047" s="108"/>
      <c r="FW2047" s="108"/>
      <c r="FX2047" s="108"/>
      <c r="FY2047" s="108"/>
      <c r="FZ2047" s="108"/>
      <c r="GA2047" s="108"/>
      <c r="GB2047" s="108"/>
      <c r="GC2047" s="108"/>
      <c r="GD2047" s="108"/>
      <c r="GE2047" s="108"/>
      <c r="GF2047" s="108"/>
      <c r="GG2047" s="108"/>
      <c r="GH2047" s="108"/>
      <c r="GI2047" s="108"/>
      <c r="GJ2047" s="108"/>
      <c r="GK2047" s="108"/>
      <c r="GL2047" s="108"/>
      <c r="GM2047" s="108"/>
      <c r="GN2047" s="108"/>
      <c r="GO2047" s="108"/>
      <c r="GP2047" s="108"/>
      <c r="GQ2047" s="108"/>
      <c r="GR2047" s="108"/>
      <c r="GS2047" s="108"/>
      <c r="GT2047" s="108"/>
      <c r="GU2047" s="108"/>
      <c r="GV2047" s="108"/>
      <c r="GW2047" s="108"/>
      <c r="GX2047" s="108"/>
      <c r="GY2047" s="108"/>
      <c r="GZ2047" s="108"/>
      <c r="HA2047" s="108"/>
      <c r="HB2047" s="108"/>
      <c r="HC2047" s="108"/>
      <c r="HD2047" s="108"/>
      <c r="HE2047" s="108"/>
      <c r="HF2047" s="108"/>
      <c r="HG2047" s="108"/>
      <c r="HH2047" s="108"/>
      <c r="HI2047" s="108"/>
      <c r="HJ2047" s="108"/>
      <c r="HK2047" s="108"/>
      <c r="HL2047" s="108"/>
      <c r="HM2047" s="108"/>
      <c r="HN2047" s="108"/>
      <c r="HO2047" s="108"/>
      <c r="HP2047" s="108"/>
      <c r="HQ2047" s="108"/>
      <c r="HR2047" s="108"/>
      <c r="HS2047" s="108"/>
      <c r="HT2047" s="108"/>
      <c r="HU2047" s="108"/>
      <c r="HV2047" s="108"/>
      <c r="HW2047" s="108"/>
      <c r="HX2047" s="108"/>
      <c r="HY2047" s="108"/>
      <c r="HZ2047" s="108"/>
      <c r="IA2047" s="108"/>
      <c r="IB2047" s="108"/>
      <c r="IC2047" s="108"/>
      <c r="ID2047" s="108"/>
      <c r="IE2047" s="108"/>
      <c r="IF2047" s="108"/>
      <c r="IG2047" s="108"/>
      <c r="IH2047" s="108"/>
      <c r="II2047" s="108"/>
      <c r="IJ2047" s="108"/>
      <c r="IK2047" s="108"/>
      <c r="IL2047" s="108"/>
      <c r="IM2047" s="108"/>
      <c r="IN2047" s="108"/>
      <c r="IO2047" s="108"/>
      <c r="IP2047" s="108"/>
      <c r="IQ2047" s="108"/>
      <c r="IR2047" s="108"/>
      <c r="IS2047" s="108"/>
      <c r="IT2047" s="108"/>
      <c r="IU2047" s="108"/>
      <c r="IV2047" s="108"/>
    </row>
    <row r="2048" spans="1:256" x14ac:dyDescent="0.2">
      <c r="E2048" s="8"/>
      <c r="F2048" s="8"/>
      <c r="G2048" s="120"/>
      <c r="I2048" s="8"/>
      <c r="J2048" s="8"/>
      <c r="L2048" s="8"/>
      <c r="M2048" s="8"/>
      <c r="O2048" s="8"/>
      <c r="P2048" s="8"/>
      <c r="R2048" s="8"/>
      <c r="S2048" s="8"/>
      <c r="U2048" s="8"/>
      <c r="V2048" s="8"/>
      <c r="X2048" s="8"/>
      <c r="Y2048" s="8"/>
      <c r="AA2048" s="8"/>
      <c r="AB2048" s="8"/>
      <c r="AD2048" s="8"/>
      <c r="AE2048" s="8"/>
      <c r="AG2048" s="8"/>
      <c r="AH2048" s="8"/>
      <c r="AJ2048" s="8"/>
      <c r="AK2048" s="8"/>
      <c r="AM2048" s="8"/>
      <c r="AN2048" s="8"/>
      <c r="AP2048" s="8"/>
      <c r="AQ2048" s="8"/>
      <c r="AS2048" s="8"/>
      <c r="AT2048" s="8"/>
      <c r="AV2048" s="8"/>
      <c r="AW2048" s="8"/>
      <c r="AY2048" s="8"/>
      <c r="AZ2048" s="8"/>
      <c r="BA2048" s="108"/>
      <c r="BB2048" s="108"/>
      <c r="BC2048" s="108"/>
      <c r="BD2048" s="108"/>
      <c r="BE2048" s="108"/>
      <c r="BF2048" s="108"/>
      <c r="BG2048" s="108"/>
      <c r="BH2048" s="108"/>
      <c r="BI2048" s="108"/>
      <c r="BJ2048" s="108"/>
      <c r="BK2048" s="108"/>
      <c r="BL2048" s="108"/>
      <c r="BM2048" s="108"/>
      <c r="BN2048" s="108"/>
      <c r="BO2048" s="108"/>
      <c r="BP2048" s="108"/>
      <c r="BQ2048" s="108"/>
      <c r="BR2048" s="108"/>
      <c r="BS2048" s="108"/>
      <c r="BT2048" s="108"/>
      <c r="BU2048" s="108"/>
      <c r="BV2048" s="108"/>
      <c r="BW2048" s="108"/>
      <c r="BX2048" s="108"/>
      <c r="BY2048" s="108"/>
      <c r="BZ2048" s="108"/>
      <c r="CA2048" s="108"/>
      <c r="CB2048" s="108"/>
      <c r="CC2048" s="108"/>
      <c r="CD2048" s="108"/>
      <c r="CE2048" s="108"/>
      <c r="CF2048" s="108"/>
      <c r="CG2048" s="108"/>
      <c r="CH2048" s="108"/>
      <c r="CI2048" s="108"/>
      <c r="CJ2048" s="108"/>
      <c r="CK2048" s="108"/>
      <c r="CL2048" s="108"/>
      <c r="CM2048" s="108"/>
      <c r="CN2048" s="108"/>
      <c r="CO2048" s="108"/>
      <c r="CP2048" s="108"/>
      <c r="CQ2048" s="108"/>
      <c r="CR2048" s="108"/>
      <c r="CS2048" s="108"/>
      <c r="CT2048" s="108"/>
      <c r="CU2048" s="108"/>
      <c r="CV2048" s="108"/>
      <c r="CW2048" s="108"/>
      <c r="CX2048" s="108"/>
      <c r="CY2048" s="108"/>
      <c r="CZ2048" s="108"/>
      <c r="DA2048" s="108"/>
      <c r="DB2048" s="108"/>
      <c r="DC2048" s="108"/>
      <c r="DD2048" s="108"/>
      <c r="DE2048" s="108"/>
      <c r="DF2048" s="108"/>
      <c r="DG2048" s="108"/>
      <c r="DH2048" s="108"/>
      <c r="DI2048" s="108"/>
      <c r="DJ2048" s="108"/>
      <c r="DK2048" s="108"/>
      <c r="DL2048" s="108"/>
      <c r="DM2048" s="108"/>
      <c r="DN2048" s="108"/>
      <c r="DO2048" s="108"/>
      <c r="DP2048" s="108"/>
      <c r="DQ2048" s="108"/>
      <c r="DR2048" s="108"/>
      <c r="DS2048" s="108"/>
      <c r="DT2048" s="108"/>
      <c r="DU2048" s="108"/>
      <c r="DV2048" s="108"/>
      <c r="DW2048" s="108"/>
      <c r="DX2048" s="108"/>
      <c r="DY2048" s="108"/>
      <c r="DZ2048" s="108"/>
      <c r="EA2048" s="108"/>
      <c r="EB2048" s="108"/>
      <c r="EC2048" s="108"/>
      <c r="ED2048" s="108"/>
      <c r="EE2048" s="108"/>
      <c r="EF2048" s="108"/>
      <c r="EG2048" s="108"/>
      <c r="EH2048" s="108"/>
      <c r="EI2048" s="108"/>
      <c r="EJ2048" s="108"/>
      <c r="EK2048" s="108"/>
      <c r="EL2048" s="108"/>
      <c r="EM2048" s="108"/>
      <c r="EN2048" s="108"/>
      <c r="EO2048" s="108"/>
      <c r="EP2048" s="108"/>
      <c r="EQ2048" s="108"/>
      <c r="ER2048" s="108"/>
      <c r="ES2048" s="108"/>
      <c r="ET2048" s="108"/>
      <c r="EU2048" s="108"/>
      <c r="EV2048" s="108"/>
      <c r="EW2048" s="108"/>
      <c r="EX2048" s="108"/>
      <c r="EY2048" s="108"/>
      <c r="EZ2048" s="108"/>
      <c r="FA2048" s="108"/>
      <c r="FB2048" s="108"/>
      <c r="FC2048" s="108"/>
      <c r="FD2048" s="108"/>
      <c r="FE2048" s="108"/>
      <c r="FF2048" s="108"/>
      <c r="FG2048" s="108"/>
      <c r="FH2048" s="108"/>
      <c r="FI2048" s="108"/>
      <c r="FJ2048" s="108"/>
      <c r="FK2048" s="108"/>
      <c r="FL2048" s="108"/>
      <c r="FM2048" s="108"/>
      <c r="FN2048" s="108"/>
      <c r="FO2048" s="108"/>
      <c r="FP2048" s="108"/>
      <c r="FQ2048" s="108"/>
      <c r="FR2048" s="108"/>
      <c r="FS2048" s="108"/>
      <c r="FT2048" s="108"/>
      <c r="FU2048" s="108"/>
      <c r="FV2048" s="108"/>
      <c r="FW2048" s="108"/>
      <c r="FX2048" s="108"/>
      <c r="FY2048" s="108"/>
      <c r="FZ2048" s="108"/>
      <c r="GA2048" s="108"/>
      <c r="GB2048" s="108"/>
      <c r="GC2048" s="108"/>
      <c r="GD2048" s="108"/>
      <c r="GE2048" s="108"/>
      <c r="GF2048" s="108"/>
      <c r="GG2048" s="108"/>
      <c r="GH2048" s="108"/>
      <c r="GI2048" s="108"/>
      <c r="GJ2048" s="108"/>
      <c r="GK2048" s="108"/>
      <c r="GL2048" s="108"/>
      <c r="GM2048" s="108"/>
      <c r="GN2048" s="108"/>
      <c r="GO2048" s="108"/>
      <c r="GP2048" s="108"/>
      <c r="GQ2048" s="108"/>
      <c r="GR2048" s="108"/>
      <c r="GS2048" s="108"/>
      <c r="GT2048" s="108"/>
      <c r="GU2048" s="108"/>
      <c r="GV2048" s="108"/>
      <c r="GW2048" s="108"/>
      <c r="GX2048" s="108"/>
      <c r="GY2048" s="108"/>
      <c r="GZ2048" s="108"/>
      <c r="HA2048" s="108"/>
      <c r="HB2048" s="108"/>
      <c r="HC2048" s="108"/>
      <c r="HD2048" s="108"/>
      <c r="HE2048" s="108"/>
      <c r="HF2048" s="108"/>
      <c r="HG2048" s="108"/>
      <c r="HH2048" s="108"/>
      <c r="HI2048" s="108"/>
      <c r="HJ2048" s="108"/>
      <c r="HK2048" s="108"/>
      <c r="HL2048" s="108"/>
      <c r="HM2048" s="108"/>
      <c r="HN2048" s="108"/>
      <c r="HO2048" s="108"/>
      <c r="HP2048" s="108"/>
      <c r="HQ2048" s="108"/>
      <c r="HR2048" s="108"/>
      <c r="HS2048" s="108"/>
      <c r="HT2048" s="108"/>
      <c r="HU2048" s="108"/>
      <c r="HV2048" s="108"/>
      <c r="HW2048" s="108"/>
      <c r="HX2048" s="108"/>
      <c r="HY2048" s="108"/>
      <c r="HZ2048" s="108"/>
      <c r="IA2048" s="108"/>
      <c r="IB2048" s="108"/>
      <c r="IC2048" s="108"/>
      <c r="ID2048" s="108"/>
      <c r="IE2048" s="108"/>
      <c r="IF2048" s="108"/>
      <c r="IG2048" s="108"/>
      <c r="IH2048" s="108"/>
      <c r="II2048" s="108"/>
      <c r="IJ2048" s="108"/>
      <c r="IK2048" s="108"/>
      <c r="IL2048" s="108"/>
      <c r="IM2048" s="108"/>
      <c r="IN2048" s="108"/>
      <c r="IO2048" s="108"/>
      <c r="IP2048" s="108"/>
      <c r="IQ2048" s="108"/>
      <c r="IR2048" s="108"/>
      <c r="IS2048" s="108"/>
      <c r="IT2048" s="108"/>
      <c r="IU2048" s="108"/>
      <c r="IV2048" s="108"/>
    </row>
    <row r="2049" spans="1:256" x14ac:dyDescent="0.2">
      <c r="E2049" s="8"/>
      <c r="F2049" s="8"/>
      <c r="G2049" s="120"/>
      <c r="I2049" s="8"/>
      <c r="J2049" s="8"/>
      <c r="L2049" s="8"/>
      <c r="M2049" s="8"/>
      <c r="O2049" s="8"/>
      <c r="P2049" s="8"/>
      <c r="R2049" s="8"/>
      <c r="S2049" s="8"/>
      <c r="U2049" s="8"/>
      <c r="V2049" s="8"/>
      <c r="X2049" s="8"/>
      <c r="Y2049" s="8"/>
      <c r="AA2049" s="8"/>
      <c r="AB2049" s="8"/>
      <c r="AD2049" s="8"/>
      <c r="AE2049" s="8"/>
      <c r="AG2049" s="8"/>
      <c r="AH2049" s="8"/>
      <c r="AJ2049" s="8"/>
      <c r="AK2049" s="8"/>
      <c r="AM2049" s="8"/>
      <c r="AN2049" s="8"/>
      <c r="AP2049" s="8"/>
      <c r="AQ2049" s="8"/>
      <c r="AS2049" s="8"/>
      <c r="AT2049" s="8"/>
      <c r="AV2049" s="8"/>
      <c r="AW2049" s="8"/>
      <c r="AY2049" s="8"/>
      <c r="AZ2049" s="8"/>
      <c r="BA2049" s="108"/>
      <c r="BB2049" s="108"/>
      <c r="BC2049" s="108"/>
      <c r="BD2049" s="108"/>
      <c r="BE2049" s="108"/>
      <c r="BF2049" s="108"/>
      <c r="BG2049" s="108"/>
      <c r="BH2049" s="108"/>
      <c r="BI2049" s="108"/>
      <c r="BJ2049" s="108"/>
      <c r="BK2049" s="108"/>
      <c r="BL2049" s="108"/>
      <c r="BM2049" s="108"/>
      <c r="BN2049" s="108"/>
      <c r="BO2049" s="108"/>
      <c r="BP2049" s="108"/>
      <c r="BQ2049" s="108"/>
      <c r="BR2049" s="108"/>
      <c r="BS2049" s="108"/>
      <c r="BT2049" s="108"/>
      <c r="BU2049" s="108"/>
      <c r="BV2049" s="108"/>
      <c r="BW2049" s="108"/>
      <c r="BX2049" s="108"/>
      <c r="BY2049" s="108"/>
      <c r="BZ2049" s="108"/>
      <c r="CA2049" s="108"/>
      <c r="CB2049" s="108"/>
      <c r="CC2049" s="108"/>
      <c r="CD2049" s="108"/>
      <c r="CE2049" s="108"/>
      <c r="CF2049" s="108"/>
      <c r="CG2049" s="108"/>
      <c r="CH2049" s="108"/>
      <c r="CI2049" s="108"/>
      <c r="CJ2049" s="108"/>
      <c r="CK2049" s="108"/>
      <c r="CL2049" s="108"/>
      <c r="CM2049" s="108"/>
      <c r="CN2049" s="108"/>
      <c r="CO2049" s="108"/>
      <c r="CP2049" s="108"/>
      <c r="CQ2049" s="108"/>
      <c r="CR2049" s="108"/>
      <c r="CS2049" s="108"/>
      <c r="CT2049" s="108"/>
      <c r="CU2049" s="108"/>
      <c r="CV2049" s="108"/>
      <c r="CW2049" s="108"/>
      <c r="CX2049" s="108"/>
      <c r="CY2049" s="108"/>
      <c r="CZ2049" s="108"/>
      <c r="DA2049" s="108"/>
      <c r="DB2049" s="108"/>
      <c r="DC2049" s="108"/>
      <c r="DD2049" s="108"/>
      <c r="DE2049" s="108"/>
      <c r="DF2049" s="108"/>
      <c r="DG2049" s="108"/>
      <c r="DH2049" s="108"/>
      <c r="DI2049" s="108"/>
      <c r="DJ2049" s="108"/>
      <c r="DK2049" s="108"/>
      <c r="DL2049" s="108"/>
      <c r="DM2049" s="108"/>
      <c r="DN2049" s="108"/>
      <c r="DO2049" s="108"/>
      <c r="DP2049" s="108"/>
      <c r="DQ2049" s="108"/>
      <c r="DR2049" s="108"/>
      <c r="DS2049" s="108"/>
      <c r="DT2049" s="108"/>
      <c r="DU2049" s="108"/>
      <c r="DV2049" s="108"/>
      <c r="DW2049" s="108"/>
      <c r="DX2049" s="108"/>
      <c r="DY2049" s="108"/>
      <c r="DZ2049" s="108"/>
      <c r="EA2049" s="108"/>
      <c r="EB2049" s="108"/>
      <c r="EC2049" s="108"/>
      <c r="ED2049" s="108"/>
      <c r="EE2049" s="108"/>
      <c r="EF2049" s="108"/>
      <c r="EG2049" s="108"/>
      <c r="EH2049" s="108"/>
      <c r="EI2049" s="108"/>
      <c r="EJ2049" s="108"/>
      <c r="EK2049" s="108"/>
      <c r="EL2049" s="108"/>
      <c r="EM2049" s="108"/>
      <c r="EN2049" s="108"/>
      <c r="EO2049" s="108"/>
      <c r="EP2049" s="108"/>
      <c r="EQ2049" s="108"/>
      <c r="ER2049" s="108"/>
      <c r="ES2049" s="108"/>
      <c r="ET2049" s="108"/>
      <c r="EU2049" s="108"/>
      <c r="EV2049" s="108"/>
      <c r="EW2049" s="108"/>
      <c r="EX2049" s="108"/>
      <c r="EY2049" s="108"/>
      <c r="EZ2049" s="108"/>
      <c r="FA2049" s="108"/>
      <c r="FB2049" s="108"/>
      <c r="FC2049" s="108"/>
      <c r="FD2049" s="108"/>
      <c r="FE2049" s="108"/>
      <c r="FF2049" s="108"/>
      <c r="FG2049" s="108"/>
      <c r="FH2049" s="108"/>
      <c r="FI2049" s="108"/>
      <c r="FJ2049" s="108"/>
      <c r="FK2049" s="108"/>
      <c r="FL2049" s="108"/>
      <c r="FM2049" s="108"/>
      <c r="FN2049" s="108"/>
      <c r="FO2049" s="108"/>
      <c r="FP2049" s="108"/>
      <c r="FQ2049" s="108"/>
      <c r="FR2049" s="108"/>
      <c r="FS2049" s="108"/>
      <c r="FT2049" s="108"/>
      <c r="FU2049" s="108"/>
      <c r="FV2049" s="108"/>
      <c r="FW2049" s="108"/>
      <c r="FX2049" s="108"/>
      <c r="FY2049" s="108"/>
      <c r="FZ2049" s="108"/>
      <c r="GA2049" s="108"/>
      <c r="GB2049" s="108"/>
      <c r="GC2049" s="108"/>
      <c r="GD2049" s="108"/>
      <c r="GE2049" s="108"/>
      <c r="GF2049" s="108"/>
      <c r="GG2049" s="108"/>
      <c r="GH2049" s="108"/>
      <c r="GI2049" s="108"/>
      <c r="GJ2049" s="108"/>
      <c r="GK2049" s="108"/>
      <c r="GL2049" s="108"/>
      <c r="GM2049" s="108"/>
      <c r="GN2049" s="108"/>
      <c r="GO2049" s="108"/>
      <c r="GP2049" s="108"/>
      <c r="GQ2049" s="108"/>
      <c r="GR2049" s="108"/>
      <c r="GS2049" s="108"/>
      <c r="GT2049" s="108"/>
      <c r="GU2049" s="108"/>
      <c r="GV2049" s="108"/>
      <c r="GW2049" s="108"/>
      <c r="GX2049" s="108"/>
      <c r="GY2049" s="108"/>
      <c r="GZ2049" s="108"/>
      <c r="HA2049" s="108"/>
      <c r="HB2049" s="108"/>
      <c r="HC2049" s="108"/>
      <c r="HD2049" s="108"/>
      <c r="HE2049" s="108"/>
      <c r="HF2049" s="108"/>
      <c r="HG2049" s="108"/>
      <c r="HH2049" s="108"/>
      <c r="HI2049" s="108"/>
      <c r="HJ2049" s="108"/>
      <c r="HK2049" s="108"/>
      <c r="HL2049" s="108"/>
      <c r="HM2049" s="108"/>
      <c r="HN2049" s="108"/>
      <c r="HO2049" s="108"/>
      <c r="HP2049" s="108"/>
      <c r="HQ2049" s="108"/>
      <c r="HR2049" s="108"/>
      <c r="HS2049" s="108"/>
      <c r="HT2049" s="108"/>
      <c r="HU2049" s="108"/>
      <c r="HV2049" s="108"/>
      <c r="HW2049" s="108"/>
      <c r="HX2049" s="108"/>
      <c r="HY2049" s="108"/>
      <c r="HZ2049" s="108"/>
      <c r="IA2049" s="108"/>
      <c r="IB2049" s="108"/>
      <c r="IC2049" s="108"/>
      <c r="ID2049" s="108"/>
      <c r="IE2049" s="108"/>
      <c r="IF2049" s="108"/>
      <c r="IG2049" s="108"/>
      <c r="IH2049" s="108"/>
      <c r="II2049" s="108"/>
      <c r="IJ2049" s="108"/>
      <c r="IK2049" s="108"/>
      <c r="IL2049" s="108"/>
      <c r="IM2049" s="108"/>
      <c r="IN2049" s="108"/>
      <c r="IO2049" s="108"/>
      <c r="IP2049" s="108"/>
      <c r="IQ2049" s="108"/>
      <c r="IR2049" s="108"/>
      <c r="IS2049" s="108"/>
      <c r="IT2049" s="108"/>
      <c r="IU2049" s="108"/>
      <c r="IV2049" s="108"/>
    </row>
    <row r="2050" spans="1:256" x14ac:dyDescent="0.2">
      <c r="D2050" s="40"/>
      <c r="E2050" s="36"/>
      <c r="F2050" s="36"/>
      <c r="G2050" s="120"/>
      <c r="I2050" s="36"/>
      <c r="J2050" s="36"/>
      <c r="L2050" s="36"/>
      <c r="M2050" s="36"/>
      <c r="O2050" s="36"/>
      <c r="P2050" s="36"/>
      <c r="R2050" s="36"/>
      <c r="S2050" s="36"/>
      <c r="U2050" s="36"/>
      <c r="V2050" s="36"/>
      <c r="X2050" s="36"/>
      <c r="Y2050" s="36"/>
      <c r="AA2050" s="36"/>
      <c r="AB2050" s="36"/>
      <c r="AD2050" s="36"/>
      <c r="AE2050" s="36"/>
      <c r="AG2050" s="36"/>
      <c r="AH2050" s="36"/>
      <c r="AJ2050" s="36"/>
      <c r="AK2050" s="36"/>
      <c r="AM2050" s="36"/>
      <c r="AN2050" s="36"/>
      <c r="AP2050" s="36"/>
      <c r="AQ2050" s="36"/>
      <c r="AS2050" s="36"/>
      <c r="AT2050" s="36"/>
      <c r="AV2050" s="36"/>
      <c r="AW2050" s="36"/>
      <c r="AY2050" s="36"/>
      <c r="AZ2050" s="36"/>
      <c r="BA2050" s="108"/>
      <c r="BB2050" s="108"/>
      <c r="BC2050" s="108"/>
      <c r="BD2050" s="108"/>
      <c r="BE2050" s="108"/>
      <c r="BF2050" s="108"/>
      <c r="BG2050" s="108"/>
      <c r="BH2050" s="108"/>
      <c r="BI2050" s="108"/>
      <c r="BJ2050" s="108"/>
      <c r="BK2050" s="108"/>
      <c r="BL2050" s="108"/>
      <c r="BM2050" s="108"/>
      <c r="BN2050" s="108"/>
      <c r="BO2050" s="108"/>
      <c r="BP2050" s="108"/>
      <c r="BQ2050" s="108"/>
      <c r="BR2050" s="108"/>
      <c r="BS2050" s="108"/>
      <c r="BT2050" s="108"/>
      <c r="BU2050" s="108"/>
      <c r="BV2050" s="108"/>
      <c r="BW2050" s="108"/>
      <c r="BX2050" s="108"/>
      <c r="BY2050" s="108"/>
      <c r="BZ2050" s="108"/>
      <c r="CA2050" s="108"/>
      <c r="CB2050" s="108"/>
      <c r="CC2050" s="108"/>
      <c r="CD2050" s="108"/>
      <c r="CE2050" s="108"/>
      <c r="CF2050" s="108"/>
      <c r="CG2050" s="108"/>
      <c r="CH2050" s="108"/>
      <c r="CI2050" s="108"/>
      <c r="CJ2050" s="108"/>
      <c r="CK2050" s="108"/>
      <c r="CL2050" s="108"/>
      <c r="CM2050" s="108"/>
      <c r="CN2050" s="108"/>
      <c r="CO2050" s="108"/>
      <c r="CP2050" s="108"/>
      <c r="CQ2050" s="108"/>
      <c r="CR2050" s="108"/>
      <c r="CS2050" s="108"/>
      <c r="CT2050" s="108"/>
      <c r="CU2050" s="108"/>
      <c r="CV2050" s="108"/>
      <c r="CW2050" s="108"/>
      <c r="CX2050" s="108"/>
      <c r="CY2050" s="108"/>
      <c r="CZ2050" s="108"/>
      <c r="DA2050" s="108"/>
      <c r="DB2050" s="108"/>
      <c r="DC2050" s="108"/>
      <c r="DD2050" s="108"/>
      <c r="DE2050" s="108"/>
      <c r="DF2050" s="108"/>
      <c r="DG2050" s="108"/>
      <c r="DH2050" s="108"/>
      <c r="DI2050" s="108"/>
      <c r="DJ2050" s="108"/>
      <c r="DK2050" s="108"/>
      <c r="DL2050" s="108"/>
      <c r="DM2050" s="108"/>
      <c r="DN2050" s="108"/>
      <c r="DO2050" s="108"/>
      <c r="DP2050" s="108"/>
      <c r="DQ2050" s="108"/>
      <c r="DR2050" s="108"/>
      <c r="DS2050" s="108"/>
      <c r="DT2050" s="108"/>
      <c r="DU2050" s="108"/>
      <c r="DV2050" s="108"/>
      <c r="DW2050" s="108"/>
      <c r="DX2050" s="108"/>
      <c r="DY2050" s="108"/>
      <c r="DZ2050" s="108"/>
      <c r="EA2050" s="108"/>
      <c r="EB2050" s="108"/>
      <c r="EC2050" s="108"/>
      <c r="ED2050" s="108"/>
      <c r="EE2050" s="108"/>
      <c r="EF2050" s="108"/>
      <c r="EG2050" s="108"/>
      <c r="EH2050" s="108"/>
      <c r="EI2050" s="108"/>
      <c r="EJ2050" s="108"/>
      <c r="EK2050" s="108"/>
      <c r="EL2050" s="108"/>
      <c r="EM2050" s="108"/>
      <c r="EN2050" s="108"/>
      <c r="EO2050" s="108"/>
      <c r="EP2050" s="108"/>
      <c r="EQ2050" s="108"/>
      <c r="ER2050" s="108"/>
      <c r="ES2050" s="108"/>
      <c r="ET2050" s="108"/>
      <c r="EU2050" s="108"/>
      <c r="EV2050" s="108"/>
      <c r="EW2050" s="108"/>
      <c r="EX2050" s="108"/>
      <c r="EY2050" s="108"/>
      <c r="EZ2050" s="108"/>
      <c r="FA2050" s="108"/>
      <c r="FB2050" s="108"/>
      <c r="FC2050" s="108"/>
      <c r="FD2050" s="108"/>
      <c r="FE2050" s="108"/>
      <c r="FF2050" s="108"/>
      <c r="FG2050" s="108"/>
      <c r="FH2050" s="108"/>
      <c r="FI2050" s="108"/>
      <c r="FJ2050" s="108"/>
      <c r="FK2050" s="108"/>
      <c r="FL2050" s="108"/>
      <c r="FM2050" s="108"/>
      <c r="FN2050" s="108"/>
      <c r="FO2050" s="108"/>
      <c r="FP2050" s="108"/>
      <c r="FQ2050" s="108"/>
      <c r="FR2050" s="108"/>
      <c r="FS2050" s="108"/>
      <c r="FT2050" s="108"/>
      <c r="FU2050" s="108"/>
      <c r="FV2050" s="108"/>
      <c r="FW2050" s="108"/>
      <c r="FX2050" s="108"/>
      <c r="FY2050" s="108"/>
      <c r="FZ2050" s="108"/>
      <c r="GA2050" s="108"/>
      <c r="GB2050" s="108"/>
      <c r="GC2050" s="108"/>
      <c r="GD2050" s="108"/>
      <c r="GE2050" s="108"/>
      <c r="GF2050" s="108"/>
      <c r="GG2050" s="108"/>
      <c r="GH2050" s="108"/>
      <c r="GI2050" s="108"/>
      <c r="GJ2050" s="108"/>
      <c r="GK2050" s="108"/>
      <c r="GL2050" s="108"/>
      <c r="GM2050" s="108"/>
      <c r="GN2050" s="108"/>
      <c r="GO2050" s="108"/>
      <c r="GP2050" s="108"/>
      <c r="GQ2050" s="108"/>
      <c r="GR2050" s="108"/>
      <c r="GS2050" s="108"/>
      <c r="GT2050" s="108"/>
      <c r="GU2050" s="108"/>
      <c r="GV2050" s="108"/>
      <c r="GW2050" s="108"/>
      <c r="GX2050" s="108"/>
      <c r="GY2050" s="108"/>
      <c r="GZ2050" s="108"/>
      <c r="HA2050" s="108"/>
      <c r="HB2050" s="108"/>
      <c r="HC2050" s="108"/>
      <c r="HD2050" s="108"/>
      <c r="HE2050" s="108"/>
      <c r="HF2050" s="108"/>
      <c r="HG2050" s="108"/>
      <c r="HH2050" s="108"/>
      <c r="HI2050" s="108"/>
      <c r="HJ2050" s="108"/>
      <c r="HK2050" s="108"/>
      <c r="HL2050" s="108"/>
      <c r="HM2050" s="108"/>
      <c r="HN2050" s="108"/>
      <c r="HO2050" s="108"/>
      <c r="HP2050" s="108"/>
      <c r="HQ2050" s="108"/>
      <c r="HR2050" s="108"/>
      <c r="HS2050" s="108"/>
      <c r="HT2050" s="108"/>
      <c r="HU2050" s="108"/>
      <c r="HV2050" s="108"/>
      <c r="HW2050" s="108"/>
      <c r="HX2050" s="108"/>
      <c r="HY2050" s="108"/>
      <c r="HZ2050" s="108"/>
      <c r="IA2050" s="108"/>
      <c r="IB2050" s="108"/>
      <c r="IC2050" s="108"/>
      <c r="ID2050" s="108"/>
      <c r="IE2050" s="108"/>
      <c r="IF2050" s="108"/>
      <c r="IG2050" s="108"/>
      <c r="IH2050" s="108"/>
      <c r="II2050" s="108"/>
      <c r="IJ2050" s="108"/>
      <c r="IK2050" s="108"/>
      <c r="IL2050" s="108"/>
      <c r="IM2050" s="108"/>
      <c r="IN2050" s="108"/>
      <c r="IO2050" s="108"/>
      <c r="IP2050" s="108"/>
      <c r="IQ2050" s="108"/>
      <c r="IR2050" s="108"/>
      <c r="IS2050" s="108"/>
      <c r="IT2050" s="108"/>
      <c r="IU2050" s="108"/>
      <c r="IV2050" s="108"/>
    </row>
    <row r="2051" spans="1:256" x14ac:dyDescent="0.2">
      <c r="D2051" s="40"/>
      <c r="E2051" s="36"/>
      <c r="F2051" s="36"/>
      <c r="G2051" s="120"/>
      <c r="H2051" s="100"/>
      <c r="I2051" s="36"/>
      <c r="J2051" s="36"/>
      <c r="K2051" s="100"/>
      <c r="L2051" s="36"/>
      <c r="M2051" s="36"/>
      <c r="N2051" s="100"/>
      <c r="O2051" s="36"/>
      <c r="P2051" s="36"/>
      <c r="Q2051" s="100"/>
      <c r="R2051" s="36"/>
      <c r="S2051" s="36"/>
      <c r="T2051" s="100"/>
      <c r="U2051" s="36"/>
      <c r="V2051" s="36"/>
      <c r="W2051" s="100"/>
      <c r="X2051" s="36"/>
      <c r="Y2051" s="36"/>
      <c r="Z2051" s="100"/>
      <c r="AA2051" s="36"/>
      <c r="AB2051" s="36"/>
      <c r="AD2051" s="36"/>
      <c r="AE2051" s="36"/>
      <c r="AG2051" s="36"/>
      <c r="AH2051" s="36"/>
      <c r="AJ2051" s="36"/>
      <c r="AK2051" s="36"/>
      <c r="AM2051" s="36"/>
      <c r="AN2051" s="36"/>
      <c r="AP2051" s="36"/>
      <c r="AQ2051" s="36"/>
      <c r="AS2051" s="36"/>
      <c r="AT2051" s="36"/>
      <c r="AV2051" s="36"/>
      <c r="AW2051" s="36"/>
      <c r="AY2051" s="36"/>
      <c r="AZ2051" s="36"/>
      <c r="BA2051" s="108"/>
      <c r="BB2051" s="108"/>
      <c r="BC2051" s="108"/>
      <c r="BD2051" s="108"/>
      <c r="BE2051" s="108"/>
      <c r="BF2051" s="108"/>
      <c r="BG2051" s="108"/>
      <c r="BH2051" s="108"/>
      <c r="BI2051" s="108"/>
      <c r="BJ2051" s="108"/>
      <c r="BK2051" s="108"/>
      <c r="BL2051" s="108"/>
      <c r="BM2051" s="108"/>
      <c r="BN2051" s="108"/>
      <c r="BO2051" s="108"/>
      <c r="BP2051" s="108"/>
      <c r="BQ2051" s="108"/>
      <c r="BR2051" s="108"/>
      <c r="BS2051" s="108"/>
      <c r="BT2051" s="108"/>
      <c r="BU2051" s="108"/>
      <c r="BV2051" s="108"/>
      <c r="BW2051" s="108"/>
      <c r="BX2051" s="108"/>
      <c r="BY2051" s="108"/>
      <c r="BZ2051" s="108"/>
      <c r="CA2051" s="108"/>
      <c r="CB2051" s="108"/>
      <c r="CC2051" s="108"/>
      <c r="CD2051" s="108"/>
      <c r="CE2051" s="108"/>
      <c r="CF2051" s="108"/>
      <c r="CG2051" s="108"/>
      <c r="CH2051" s="108"/>
      <c r="CI2051" s="108"/>
      <c r="CJ2051" s="108"/>
      <c r="CK2051" s="108"/>
      <c r="CL2051" s="108"/>
      <c r="CM2051" s="108"/>
      <c r="CN2051" s="108"/>
      <c r="CO2051" s="108"/>
      <c r="CP2051" s="108"/>
      <c r="CQ2051" s="108"/>
      <c r="CR2051" s="108"/>
      <c r="CS2051" s="108"/>
      <c r="CT2051" s="108"/>
      <c r="CU2051" s="108"/>
      <c r="CV2051" s="108"/>
      <c r="CW2051" s="108"/>
      <c r="CX2051" s="108"/>
      <c r="CY2051" s="108"/>
      <c r="CZ2051" s="108"/>
      <c r="DA2051" s="108"/>
      <c r="DB2051" s="108"/>
      <c r="DC2051" s="108"/>
      <c r="DD2051" s="108"/>
      <c r="DE2051" s="108"/>
      <c r="DF2051" s="108"/>
      <c r="DG2051" s="108"/>
      <c r="DH2051" s="108"/>
      <c r="DI2051" s="108"/>
      <c r="DJ2051" s="108"/>
      <c r="DK2051" s="108"/>
      <c r="DL2051" s="108"/>
      <c r="DM2051" s="108"/>
      <c r="DN2051" s="108"/>
      <c r="DO2051" s="108"/>
      <c r="DP2051" s="108"/>
      <c r="DQ2051" s="108"/>
      <c r="DR2051" s="108"/>
      <c r="DS2051" s="108"/>
      <c r="DT2051" s="108"/>
      <c r="DU2051" s="108"/>
      <c r="DV2051" s="108"/>
      <c r="DW2051" s="108"/>
      <c r="DX2051" s="108"/>
      <c r="DY2051" s="108"/>
      <c r="DZ2051" s="108"/>
      <c r="EA2051" s="108"/>
      <c r="EB2051" s="108"/>
      <c r="EC2051" s="108"/>
      <c r="ED2051" s="108"/>
      <c r="EE2051" s="108"/>
      <c r="EF2051" s="108"/>
      <c r="EG2051" s="108"/>
      <c r="EH2051" s="108"/>
      <c r="EI2051" s="108"/>
      <c r="EJ2051" s="108"/>
      <c r="EK2051" s="108"/>
      <c r="EL2051" s="108"/>
      <c r="EM2051" s="108"/>
      <c r="EN2051" s="108"/>
      <c r="EO2051" s="108"/>
      <c r="EP2051" s="108"/>
      <c r="EQ2051" s="108"/>
      <c r="ER2051" s="108"/>
      <c r="ES2051" s="108"/>
      <c r="ET2051" s="108"/>
      <c r="EU2051" s="108"/>
      <c r="EV2051" s="108"/>
      <c r="EW2051" s="108"/>
      <c r="EX2051" s="108"/>
      <c r="EY2051" s="108"/>
      <c r="EZ2051" s="108"/>
      <c r="FA2051" s="108"/>
      <c r="FB2051" s="108"/>
      <c r="FC2051" s="108"/>
      <c r="FD2051" s="108"/>
      <c r="FE2051" s="108"/>
      <c r="FF2051" s="108"/>
      <c r="FG2051" s="108"/>
      <c r="FH2051" s="108"/>
      <c r="FI2051" s="108"/>
      <c r="FJ2051" s="108"/>
      <c r="FK2051" s="108"/>
      <c r="FL2051" s="108"/>
      <c r="FM2051" s="108"/>
      <c r="FN2051" s="108"/>
      <c r="FO2051" s="108"/>
      <c r="FP2051" s="108"/>
      <c r="FQ2051" s="108"/>
      <c r="FR2051" s="108"/>
      <c r="FS2051" s="108"/>
      <c r="FT2051" s="108"/>
      <c r="FU2051" s="108"/>
      <c r="FV2051" s="108"/>
      <c r="FW2051" s="108"/>
      <c r="FX2051" s="108"/>
      <c r="FY2051" s="108"/>
      <c r="FZ2051" s="108"/>
      <c r="GA2051" s="108"/>
      <c r="GB2051" s="108"/>
      <c r="GC2051" s="108"/>
      <c r="GD2051" s="108"/>
      <c r="GE2051" s="108"/>
      <c r="GF2051" s="108"/>
      <c r="GG2051" s="108"/>
      <c r="GH2051" s="108"/>
      <c r="GI2051" s="108"/>
      <c r="GJ2051" s="108"/>
      <c r="GK2051" s="108"/>
      <c r="GL2051" s="108"/>
      <c r="GM2051" s="108"/>
      <c r="GN2051" s="108"/>
      <c r="GO2051" s="108"/>
      <c r="GP2051" s="108"/>
      <c r="GQ2051" s="108"/>
      <c r="GR2051" s="108"/>
      <c r="GS2051" s="108"/>
      <c r="GT2051" s="108"/>
      <c r="GU2051" s="108"/>
      <c r="GV2051" s="108"/>
      <c r="GW2051" s="108"/>
      <c r="GX2051" s="108"/>
      <c r="GY2051" s="108"/>
      <c r="GZ2051" s="108"/>
      <c r="HA2051" s="108"/>
      <c r="HB2051" s="108"/>
      <c r="HC2051" s="108"/>
      <c r="HD2051" s="108"/>
      <c r="HE2051" s="108"/>
      <c r="HF2051" s="108"/>
      <c r="HG2051" s="108"/>
      <c r="HH2051" s="108"/>
      <c r="HI2051" s="108"/>
      <c r="HJ2051" s="108"/>
      <c r="HK2051" s="108"/>
      <c r="HL2051" s="108"/>
      <c r="HM2051" s="108"/>
      <c r="HN2051" s="108"/>
      <c r="HO2051" s="108"/>
      <c r="HP2051" s="108"/>
      <c r="HQ2051" s="108"/>
      <c r="HR2051" s="108"/>
      <c r="HS2051" s="108"/>
      <c r="HT2051" s="108"/>
      <c r="HU2051" s="108"/>
      <c r="HV2051" s="108"/>
      <c r="HW2051" s="108"/>
      <c r="HX2051" s="108"/>
      <c r="HY2051" s="108"/>
      <c r="HZ2051" s="108"/>
      <c r="IA2051" s="108"/>
      <c r="IB2051" s="108"/>
      <c r="IC2051" s="108"/>
      <c r="ID2051" s="108"/>
      <c r="IE2051" s="108"/>
      <c r="IF2051" s="108"/>
      <c r="IG2051" s="108"/>
      <c r="IH2051" s="108"/>
      <c r="II2051" s="108"/>
      <c r="IJ2051" s="108"/>
      <c r="IK2051" s="108"/>
      <c r="IL2051" s="108"/>
      <c r="IM2051" s="108"/>
      <c r="IN2051" s="108"/>
      <c r="IO2051" s="108"/>
      <c r="IP2051" s="108"/>
      <c r="IQ2051" s="108"/>
      <c r="IR2051" s="108"/>
      <c r="IS2051" s="108"/>
      <c r="IT2051" s="108"/>
      <c r="IU2051" s="108"/>
      <c r="IV2051" s="108"/>
    </row>
    <row r="2052" spans="1:256" x14ac:dyDescent="0.2">
      <c r="E2052" s="8"/>
      <c r="F2052" s="8"/>
      <c r="G2052" s="120"/>
      <c r="I2052" s="8"/>
      <c r="J2052" s="8"/>
      <c r="L2052" s="8"/>
      <c r="M2052" s="8"/>
      <c r="O2052" s="8"/>
      <c r="P2052" s="8"/>
      <c r="R2052" s="8"/>
      <c r="S2052" s="8"/>
      <c r="U2052" s="8"/>
      <c r="V2052" s="8"/>
      <c r="X2052" s="8"/>
      <c r="Y2052" s="8"/>
      <c r="AA2052" s="8"/>
      <c r="AB2052" s="8"/>
      <c r="AD2052" s="8"/>
      <c r="AE2052" s="8"/>
      <c r="AG2052" s="8"/>
      <c r="AH2052" s="8"/>
      <c r="AJ2052" s="8"/>
      <c r="AK2052" s="8"/>
      <c r="AM2052" s="8"/>
      <c r="AN2052" s="8"/>
      <c r="AP2052" s="8"/>
      <c r="AQ2052" s="8"/>
      <c r="AS2052" s="8"/>
      <c r="AT2052" s="8"/>
      <c r="AV2052" s="8"/>
      <c r="AW2052" s="8"/>
      <c r="AY2052" s="8"/>
      <c r="AZ2052" s="8"/>
      <c r="BA2052" s="108"/>
      <c r="BB2052" s="108"/>
      <c r="BC2052" s="108"/>
      <c r="BD2052" s="108"/>
      <c r="BE2052" s="108"/>
      <c r="BF2052" s="108"/>
      <c r="BG2052" s="108"/>
      <c r="BH2052" s="108"/>
      <c r="BI2052" s="108"/>
      <c r="BJ2052" s="108"/>
      <c r="BK2052" s="108"/>
      <c r="BL2052" s="108"/>
      <c r="BM2052" s="108"/>
      <c r="BN2052" s="108"/>
      <c r="BO2052" s="108"/>
      <c r="BP2052" s="108"/>
      <c r="BQ2052" s="108"/>
      <c r="BR2052" s="108"/>
      <c r="BS2052" s="108"/>
      <c r="BT2052" s="108"/>
      <c r="BU2052" s="108"/>
      <c r="BV2052" s="108"/>
      <c r="BW2052" s="108"/>
      <c r="BX2052" s="108"/>
      <c r="BY2052" s="108"/>
      <c r="BZ2052" s="108"/>
      <c r="CA2052" s="108"/>
      <c r="CB2052" s="108"/>
      <c r="CC2052" s="108"/>
      <c r="CD2052" s="108"/>
      <c r="CE2052" s="108"/>
      <c r="CF2052" s="108"/>
      <c r="CG2052" s="108"/>
      <c r="CH2052" s="108"/>
      <c r="CI2052" s="108"/>
      <c r="CJ2052" s="108"/>
      <c r="CK2052" s="108"/>
      <c r="CL2052" s="108"/>
      <c r="CM2052" s="108"/>
      <c r="CN2052" s="108"/>
      <c r="CO2052" s="108"/>
      <c r="CP2052" s="108"/>
      <c r="CQ2052" s="108"/>
      <c r="CR2052" s="108"/>
      <c r="CS2052" s="108"/>
      <c r="CT2052" s="108"/>
      <c r="CU2052" s="108"/>
      <c r="CV2052" s="108"/>
      <c r="CW2052" s="108"/>
      <c r="CX2052" s="108"/>
      <c r="CY2052" s="108"/>
      <c r="CZ2052" s="108"/>
      <c r="DA2052" s="108"/>
      <c r="DB2052" s="108"/>
      <c r="DC2052" s="108"/>
      <c r="DD2052" s="108"/>
      <c r="DE2052" s="108"/>
      <c r="DF2052" s="108"/>
      <c r="DG2052" s="108"/>
      <c r="DH2052" s="108"/>
      <c r="DI2052" s="108"/>
      <c r="DJ2052" s="108"/>
      <c r="DK2052" s="108"/>
      <c r="DL2052" s="108"/>
      <c r="DM2052" s="108"/>
      <c r="DN2052" s="108"/>
      <c r="DO2052" s="108"/>
      <c r="DP2052" s="108"/>
      <c r="DQ2052" s="108"/>
      <c r="DR2052" s="108"/>
      <c r="DS2052" s="108"/>
      <c r="DT2052" s="108"/>
      <c r="DU2052" s="108"/>
      <c r="DV2052" s="108"/>
      <c r="DW2052" s="108"/>
      <c r="DX2052" s="108"/>
      <c r="DY2052" s="108"/>
      <c r="DZ2052" s="108"/>
      <c r="EA2052" s="108"/>
      <c r="EB2052" s="108"/>
      <c r="EC2052" s="108"/>
      <c r="ED2052" s="108"/>
      <c r="EE2052" s="108"/>
      <c r="EF2052" s="108"/>
      <c r="EG2052" s="108"/>
      <c r="EH2052" s="108"/>
      <c r="EI2052" s="108"/>
      <c r="EJ2052" s="108"/>
      <c r="EK2052" s="108"/>
      <c r="EL2052" s="108"/>
      <c r="EM2052" s="108"/>
      <c r="EN2052" s="108"/>
      <c r="EO2052" s="108"/>
      <c r="EP2052" s="108"/>
      <c r="EQ2052" s="108"/>
      <c r="ER2052" s="108"/>
      <c r="ES2052" s="108"/>
      <c r="ET2052" s="108"/>
      <c r="EU2052" s="108"/>
      <c r="EV2052" s="108"/>
      <c r="EW2052" s="108"/>
      <c r="EX2052" s="108"/>
      <c r="EY2052" s="108"/>
      <c r="EZ2052" s="108"/>
      <c r="FA2052" s="108"/>
      <c r="FB2052" s="108"/>
      <c r="FC2052" s="108"/>
      <c r="FD2052" s="108"/>
      <c r="FE2052" s="108"/>
      <c r="FF2052" s="108"/>
      <c r="FG2052" s="108"/>
      <c r="FH2052" s="108"/>
      <c r="FI2052" s="108"/>
      <c r="FJ2052" s="108"/>
      <c r="FK2052" s="108"/>
      <c r="FL2052" s="108"/>
      <c r="FM2052" s="108"/>
      <c r="FN2052" s="108"/>
      <c r="FO2052" s="108"/>
      <c r="FP2052" s="108"/>
      <c r="FQ2052" s="108"/>
      <c r="FR2052" s="108"/>
      <c r="FS2052" s="108"/>
      <c r="FT2052" s="108"/>
      <c r="FU2052" s="108"/>
      <c r="FV2052" s="108"/>
      <c r="FW2052" s="108"/>
      <c r="FX2052" s="108"/>
      <c r="FY2052" s="108"/>
      <c r="FZ2052" s="108"/>
      <c r="GA2052" s="108"/>
      <c r="GB2052" s="108"/>
      <c r="GC2052" s="108"/>
      <c r="GD2052" s="108"/>
      <c r="GE2052" s="108"/>
      <c r="GF2052" s="108"/>
      <c r="GG2052" s="108"/>
      <c r="GH2052" s="108"/>
      <c r="GI2052" s="108"/>
      <c r="GJ2052" s="108"/>
      <c r="GK2052" s="108"/>
      <c r="GL2052" s="108"/>
      <c r="GM2052" s="108"/>
      <c r="GN2052" s="108"/>
      <c r="GO2052" s="108"/>
      <c r="GP2052" s="108"/>
      <c r="GQ2052" s="108"/>
      <c r="GR2052" s="108"/>
      <c r="GS2052" s="108"/>
      <c r="GT2052" s="108"/>
      <c r="GU2052" s="108"/>
      <c r="GV2052" s="108"/>
      <c r="GW2052" s="108"/>
      <c r="GX2052" s="108"/>
      <c r="GY2052" s="108"/>
      <c r="GZ2052" s="108"/>
      <c r="HA2052" s="108"/>
      <c r="HB2052" s="108"/>
      <c r="HC2052" s="108"/>
      <c r="HD2052" s="108"/>
      <c r="HE2052" s="108"/>
      <c r="HF2052" s="108"/>
      <c r="HG2052" s="108"/>
      <c r="HH2052" s="108"/>
      <c r="HI2052" s="108"/>
      <c r="HJ2052" s="108"/>
      <c r="HK2052" s="108"/>
      <c r="HL2052" s="108"/>
      <c r="HM2052" s="108"/>
      <c r="HN2052" s="108"/>
      <c r="HO2052" s="108"/>
      <c r="HP2052" s="108"/>
      <c r="HQ2052" s="108"/>
      <c r="HR2052" s="108"/>
      <c r="HS2052" s="108"/>
      <c r="HT2052" s="108"/>
      <c r="HU2052" s="108"/>
      <c r="HV2052" s="108"/>
      <c r="HW2052" s="108"/>
      <c r="HX2052" s="108"/>
      <c r="HY2052" s="108"/>
      <c r="HZ2052" s="108"/>
      <c r="IA2052" s="108"/>
      <c r="IB2052" s="108"/>
      <c r="IC2052" s="108"/>
      <c r="ID2052" s="108"/>
      <c r="IE2052" s="108"/>
      <c r="IF2052" s="108"/>
      <c r="IG2052" s="108"/>
      <c r="IH2052" s="108"/>
      <c r="II2052" s="108"/>
      <c r="IJ2052" s="108"/>
      <c r="IK2052" s="108"/>
      <c r="IL2052" s="108"/>
      <c r="IM2052" s="108"/>
      <c r="IN2052" s="108"/>
      <c r="IO2052" s="108"/>
      <c r="IP2052" s="108"/>
      <c r="IQ2052" s="108"/>
      <c r="IR2052" s="108"/>
      <c r="IS2052" s="108"/>
      <c r="IT2052" s="108"/>
      <c r="IU2052" s="108"/>
      <c r="IV2052" s="108"/>
    </row>
    <row r="2053" spans="1:256" x14ac:dyDescent="0.2">
      <c r="E2053" s="8"/>
      <c r="F2053" s="8"/>
      <c r="G2053" s="120"/>
      <c r="I2053" s="8"/>
      <c r="J2053" s="8"/>
      <c r="L2053" s="8"/>
      <c r="M2053" s="8"/>
      <c r="O2053" s="8"/>
      <c r="P2053" s="8"/>
      <c r="R2053" s="8"/>
      <c r="S2053" s="8"/>
      <c r="U2053" s="8"/>
      <c r="V2053" s="8"/>
      <c r="X2053" s="8"/>
      <c r="Y2053" s="8"/>
      <c r="AA2053" s="8"/>
      <c r="AB2053" s="8"/>
      <c r="AD2053" s="8"/>
      <c r="AE2053" s="8"/>
      <c r="AG2053" s="8"/>
      <c r="AH2053" s="8"/>
      <c r="AJ2053" s="8"/>
      <c r="AK2053" s="8"/>
      <c r="AM2053" s="8"/>
      <c r="AN2053" s="8"/>
      <c r="AP2053" s="8"/>
      <c r="AQ2053" s="8"/>
      <c r="AS2053" s="8"/>
      <c r="AT2053" s="8"/>
      <c r="AV2053" s="8"/>
      <c r="AW2053" s="8"/>
      <c r="AY2053" s="8"/>
      <c r="AZ2053" s="8"/>
      <c r="BA2053" s="108"/>
      <c r="BB2053" s="108"/>
      <c r="BC2053" s="108"/>
      <c r="BD2053" s="108"/>
      <c r="BE2053" s="108"/>
      <c r="BF2053" s="108"/>
      <c r="BG2053" s="108"/>
      <c r="BH2053" s="108"/>
      <c r="BI2053" s="108"/>
      <c r="BJ2053" s="108"/>
      <c r="BK2053" s="108"/>
      <c r="BL2053" s="108"/>
      <c r="BM2053" s="108"/>
      <c r="BN2053" s="108"/>
      <c r="BO2053" s="108"/>
      <c r="BP2053" s="108"/>
      <c r="BQ2053" s="108"/>
      <c r="BR2053" s="108"/>
      <c r="BS2053" s="108"/>
      <c r="BT2053" s="108"/>
      <c r="BU2053" s="108"/>
      <c r="BV2053" s="108"/>
      <c r="BW2053" s="108"/>
      <c r="BX2053" s="108"/>
      <c r="BY2053" s="108"/>
      <c r="BZ2053" s="108"/>
      <c r="CA2053" s="108"/>
      <c r="CB2053" s="108"/>
      <c r="CC2053" s="108"/>
      <c r="CD2053" s="108"/>
      <c r="CE2053" s="108"/>
      <c r="CF2053" s="108"/>
      <c r="CG2053" s="108"/>
      <c r="CH2053" s="108"/>
      <c r="CI2053" s="108"/>
      <c r="CJ2053" s="108"/>
      <c r="CK2053" s="108"/>
      <c r="CL2053" s="108"/>
      <c r="CM2053" s="108"/>
      <c r="CN2053" s="108"/>
      <c r="CO2053" s="108"/>
      <c r="CP2053" s="108"/>
      <c r="CQ2053" s="108"/>
      <c r="CR2053" s="108"/>
      <c r="CS2053" s="108"/>
      <c r="CT2053" s="108"/>
      <c r="CU2053" s="108"/>
      <c r="CV2053" s="108"/>
      <c r="CW2053" s="108"/>
      <c r="CX2053" s="108"/>
      <c r="CY2053" s="108"/>
      <c r="CZ2053" s="108"/>
      <c r="DA2053" s="108"/>
      <c r="DB2053" s="108"/>
      <c r="DC2053" s="108"/>
      <c r="DD2053" s="108"/>
      <c r="DE2053" s="108"/>
      <c r="DF2053" s="108"/>
      <c r="DG2053" s="108"/>
      <c r="DH2053" s="108"/>
      <c r="DI2053" s="108"/>
      <c r="DJ2053" s="108"/>
      <c r="DK2053" s="108"/>
      <c r="DL2053" s="108"/>
      <c r="DM2053" s="108"/>
      <c r="DN2053" s="108"/>
      <c r="DO2053" s="108"/>
      <c r="DP2053" s="108"/>
      <c r="DQ2053" s="108"/>
      <c r="DR2053" s="108"/>
      <c r="DS2053" s="108"/>
      <c r="DT2053" s="108"/>
      <c r="DU2053" s="108"/>
      <c r="DV2053" s="108"/>
      <c r="DW2053" s="108"/>
      <c r="DX2053" s="108"/>
      <c r="DY2053" s="108"/>
      <c r="DZ2053" s="108"/>
      <c r="EA2053" s="108"/>
      <c r="EB2053" s="108"/>
      <c r="EC2053" s="108"/>
      <c r="ED2053" s="108"/>
      <c r="EE2053" s="108"/>
      <c r="EF2053" s="108"/>
      <c r="EG2053" s="108"/>
      <c r="EH2053" s="108"/>
      <c r="EI2053" s="108"/>
      <c r="EJ2053" s="108"/>
      <c r="EK2053" s="108"/>
      <c r="EL2053" s="108"/>
      <c r="EM2053" s="108"/>
      <c r="EN2053" s="108"/>
      <c r="EO2053" s="108"/>
      <c r="EP2053" s="108"/>
      <c r="EQ2053" s="108"/>
      <c r="ER2053" s="108"/>
      <c r="ES2053" s="108"/>
      <c r="ET2053" s="108"/>
      <c r="EU2053" s="108"/>
      <c r="EV2053" s="108"/>
      <c r="EW2053" s="108"/>
      <c r="EX2053" s="108"/>
      <c r="EY2053" s="108"/>
      <c r="EZ2053" s="108"/>
      <c r="FA2053" s="108"/>
      <c r="FB2053" s="108"/>
      <c r="FC2053" s="108"/>
      <c r="FD2053" s="108"/>
      <c r="FE2053" s="108"/>
      <c r="FF2053" s="108"/>
      <c r="FG2053" s="108"/>
      <c r="FH2053" s="108"/>
      <c r="FI2053" s="108"/>
      <c r="FJ2053" s="108"/>
      <c r="FK2053" s="108"/>
      <c r="FL2053" s="108"/>
      <c r="FM2053" s="108"/>
      <c r="FN2053" s="108"/>
      <c r="FO2053" s="108"/>
      <c r="FP2053" s="108"/>
      <c r="FQ2053" s="108"/>
      <c r="FR2053" s="108"/>
      <c r="FS2053" s="108"/>
      <c r="FT2053" s="108"/>
      <c r="FU2053" s="108"/>
      <c r="FV2053" s="108"/>
      <c r="FW2053" s="108"/>
      <c r="FX2053" s="108"/>
      <c r="FY2053" s="108"/>
      <c r="FZ2053" s="108"/>
      <c r="GA2053" s="108"/>
      <c r="GB2053" s="108"/>
      <c r="GC2053" s="108"/>
      <c r="GD2053" s="108"/>
      <c r="GE2053" s="108"/>
      <c r="GF2053" s="108"/>
      <c r="GG2053" s="108"/>
      <c r="GH2053" s="108"/>
      <c r="GI2053" s="108"/>
      <c r="GJ2053" s="108"/>
      <c r="GK2053" s="108"/>
      <c r="GL2053" s="108"/>
      <c r="GM2053" s="108"/>
      <c r="GN2053" s="108"/>
      <c r="GO2053" s="108"/>
      <c r="GP2053" s="108"/>
      <c r="GQ2053" s="108"/>
      <c r="GR2053" s="108"/>
      <c r="GS2053" s="108"/>
      <c r="GT2053" s="108"/>
      <c r="GU2053" s="108"/>
      <c r="GV2053" s="108"/>
      <c r="GW2053" s="108"/>
      <c r="GX2053" s="108"/>
      <c r="GY2053" s="108"/>
      <c r="GZ2053" s="108"/>
      <c r="HA2053" s="108"/>
      <c r="HB2053" s="108"/>
      <c r="HC2053" s="108"/>
      <c r="HD2053" s="108"/>
      <c r="HE2053" s="108"/>
      <c r="HF2053" s="108"/>
      <c r="HG2053" s="108"/>
      <c r="HH2053" s="108"/>
      <c r="HI2053" s="108"/>
      <c r="HJ2053" s="108"/>
      <c r="HK2053" s="108"/>
      <c r="HL2053" s="108"/>
      <c r="HM2053" s="108"/>
      <c r="HN2053" s="108"/>
      <c r="HO2053" s="108"/>
      <c r="HP2053" s="108"/>
      <c r="HQ2053" s="108"/>
      <c r="HR2053" s="108"/>
      <c r="HS2053" s="108"/>
      <c r="HT2053" s="108"/>
      <c r="HU2053" s="108"/>
      <c r="HV2053" s="108"/>
      <c r="HW2053" s="108"/>
      <c r="HX2053" s="108"/>
      <c r="HY2053" s="108"/>
      <c r="HZ2053" s="108"/>
      <c r="IA2053" s="108"/>
      <c r="IB2053" s="108"/>
      <c r="IC2053" s="108"/>
      <c r="ID2053" s="108"/>
      <c r="IE2053" s="108"/>
      <c r="IF2053" s="108"/>
      <c r="IG2053" s="108"/>
      <c r="IH2053" s="108"/>
      <c r="II2053" s="108"/>
      <c r="IJ2053" s="108"/>
      <c r="IK2053" s="108"/>
      <c r="IL2053" s="108"/>
      <c r="IM2053" s="108"/>
      <c r="IN2053" s="108"/>
      <c r="IO2053" s="108"/>
      <c r="IP2053" s="108"/>
      <c r="IQ2053" s="108"/>
      <c r="IR2053" s="108"/>
      <c r="IS2053" s="108"/>
      <c r="IT2053" s="108"/>
      <c r="IU2053" s="108"/>
      <c r="IV2053" s="108"/>
    </row>
    <row r="2054" spans="1:256" ht="18" customHeight="1" x14ac:dyDescent="0.25">
      <c r="A2054" s="157"/>
      <c r="G2054" s="120"/>
      <c r="AC2054" s="157"/>
      <c r="AF2054" s="157"/>
      <c r="AI2054" s="157"/>
      <c r="AL2054" s="157"/>
      <c r="AO2054" s="157"/>
      <c r="AR2054" s="157"/>
      <c r="AX2054" s="157"/>
      <c r="BA2054" s="108"/>
      <c r="BB2054" s="108"/>
      <c r="BC2054" s="108"/>
      <c r="BD2054" s="108"/>
      <c r="BE2054" s="108"/>
      <c r="BF2054" s="108"/>
      <c r="BG2054" s="108"/>
      <c r="BH2054" s="108"/>
      <c r="BI2054" s="108"/>
      <c r="BJ2054" s="108"/>
      <c r="BK2054" s="108"/>
      <c r="BL2054" s="108"/>
      <c r="BM2054" s="108"/>
      <c r="BN2054" s="108"/>
      <c r="BO2054" s="108"/>
      <c r="BP2054" s="108"/>
      <c r="BQ2054" s="108"/>
      <c r="BR2054" s="108"/>
      <c r="BS2054" s="108"/>
      <c r="BT2054" s="108"/>
      <c r="BU2054" s="108"/>
      <c r="BV2054" s="108"/>
      <c r="BW2054" s="108"/>
      <c r="BX2054" s="108"/>
      <c r="BY2054" s="108"/>
      <c r="BZ2054" s="108"/>
      <c r="CA2054" s="108"/>
      <c r="CB2054" s="108"/>
      <c r="CC2054" s="108"/>
      <c r="CD2054" s="108"/>
      <c r="CE2054" s="108"/>
      <c r="CF2054" s="108"/>
      <c r="CG2054" s="108"/>
      <c r="CH2054" s="108"/>
      <c r="CI2054" s="108"/>
      <c r="CJ2054" s="108"/>
      <c r="CK2054" s="108"/>
      <c r="CL2054" s="108"/>
      <c r="CM2054" s="108"/>
      <c r="CN2054" s="108"/>
      <c r="CO2054" s="108"/>
      <c r="CP2054" s="108"/>
      <c r="CQ2054" s="108"/>
      <c r="CR2054" s="108"/>
      <c r="CS2054" s="108"/>
      <c r="CT2054" s="108"/>
      <c r="CU2054" s="108"/>
      <c r="CV2054" s="108"/>
      <c r="CW2054" s="108"/>
      <c r="CX2054" s="108"/>
      <c r="CY2054" s="108"/>
      <c r="CZ2054" s="108"/>
      <c r="DA2054" s="108"/>
      <c r="DB2054" s="108"/>
      <c r="DC2054" s="108"/>
      <c r="DD2054" s="108"/>
      <c r="DE2054" s="108"/>
      <c r="DF2054" s="108"/>
      <c r="DG2054" s="108"/>
      <c r="DH2054" s="108"/>
      <c r="DI2054" s="108"/>
      <c r="DJ2054" s="108"/>
      <c r="DK2054" s="108"/>
      <c r="DL2054" s="108"/>
      <c r="DM2054" s="108"/>
      <c r="DN2054" s="108"/>
      <c r="DO2054" s="108"/>
      <c r="DP2054" s="108"/>
      <c r="DQ2054" s="108"/>
      <c r="DR2054" s="108"/>
      <c r="DS2054" s="108"/>
      <c r="DT2054" s="108"/>
      <c r="DU2054" s="108"/>
      <c r="DV2054" s="108"/>
      <c r="DW2054" s="108"/>
      <c r="DX2054" s="108"/>
      <c r="DY2054" s="108"/>
      <c r="DZ2054" s="108"/>
      <c r="EA2054" s="108"/>
      <c r="EB2054" s="108"/>
      <c r="EC2054" s="108"/>
      <c r="ED2054" s="108"/>
      <c r="EE2054" s="108"/>
      <c r="EF2054" s="108"/>
      <c r="EG2054" s="108"/>
      <c r="EH2054" s="108"/>
      <c r="EI2054" s="108"/>
      <c r="EJ2054" s="108"/>
      <c r="EK2054" s="108"/>
      <c r="EL2054" s="108"/>
      <c r="EM2054" s="108"/>
      <c r="EN2054" s="108"/>
      <c r="EO2054" s="108"/>
      <c r="EP2054" s="108"/>
      <c r="EQ2054" s="108"/>
      <c r="ER2054" s="108"/>
      <c r="ES2054" s="108"/>
      <c r="ET2054" s="108"/>
      <c r="EU2054" s="108"/>
      <c r="EV2054" s="108"/>
      <c r="EW2054" s="108"/>
      <c r="EX2054" s="108"/>
      <c r="EY2054" s="108"/>
      <c r="EZ2054" s="108"/>
      <c r="FA2054" s="108"/>
      <c r="FB2054" s="108"/>
      <c r="FC2054" s="108"/>
      <c r="FD2054" s="108"/>
      <c r="FE2054" s="108"/>
      <c r="FF2054" s="108"/>
      <c r="FG2054" s="108"/>
      <c r="FH2054" s="108"/>
      <c r="FI2054" s="108"/>
      <c r="FJ2054" s="108"/>
      <c r="FK2054" s="108"/>
      <c r="FL2054" s="108"/>
      <c r="FM2054" s="108"/>
      <c r="FN2054" s="108"/>
      <c r="FO2054" s="108"/>
      <c r="FP2054" s="108"/>
      <c r="FQ2054" s="108"/>
      <c r="FR2054" s="108"/>
      <c r="FS2054" s="108"/>
      <c r="FT2054" s="108"/>
      <c r="FU2054" s="108"/>
      <c r="FV2054" s="108"/>
      <c r="FW2054" s="108"/>
      <c r="FX2054" s="108"/>
      <c r="FY2054" s="108"/>
      <c r="FZ2054" s="108"/>
      <c r="GA2054" s="108"/>
      <c r="GB2054" s="108"/>
      <c r="GC2054" s="108"/>
      <c r="GD2054" s="108"/>
      <c r="GE2054" s="108"/>
      <c r="GF2054" s="108"/>
      <c r="GG2054" s="108"/>
      <c r="GH2054" s="108"/>
      <c r="GI2054" s="108"/>
      <c r="GJ2054" s="108"/>
      <c r="GK2054" s="108"/>
      <c r="GL2054" s="108"/>
      <c r="GM2054" s="108"/>
      <c r="GN2054" s="108"/>
      <c r="GO2054" s="108"/>
      <c r="GP2054" s="108"/>
      <c r="GQ2054" s="108"/>
      <c r="GR2054" s="108"/>
      <c r="GS2054" s="108"/>
      <c r="GT2054" s="108"/>
      <c r="GU2054" s="108"/>
      <c r="GV2054" s="108"/>
      <c r="GW2054" s="108"/>
      <c r="GX2054" s="108"/>
      <c r="GY2054" s="108"/>
      <c r="GZ2054" s="108"/>
      <c r="HA2054" s="108"/>
      <c r="HB2054" s="108"/>
      <c r="HC2054" s="108"/>
      <c r="HD2054" s="108"/>
      <c r="HE2054" s="108"/>
      <c r="HF2054" s="108"/>
      <c r="HG2054" s="108"/>
      <c r="HH2054" s="108"/>
      <c r="HI2054" s="108"/>
      <c r="HJ2054" s="108"/>
      <c r="HK2054" s="108"/>
      <c r="HL2054" s="108"/>
      <c r="HM2054" s="108"/>
      <c r="HN2054" s="108"/>
      <c r="HO2054" s="108"/>
      <c r="HP2054" s="108"/>
      <c r="HQ2054" s="108"/>
      <c r="HR2054" s="108"/>
      <c r="HS2054" s="108"/>
      <c r="HT2054" s="108"/>
      <c r="HU2054" s="108"/>
      <c r="HV2054" s="108"/>
      <c r="HW2054" s="108"/>
      <c r="HX2054" s="108"/>
      <c r="HY2054" s="108"/>
      <c r="HZ2054" s="108"/>
      <c r="IA2054" s="108"/>
      <c r="IB2054" s="108"/>
      <c r="IC2054" s="108"/>
      <c r="ID2054" s="108"/>
      <c r="IE2054" s="108"/>
      <c r="IF2054" s="108"/>
      <c r="IG2054" s="108"/>
      <c r="IH2054" s="108"/>
      <c r="II2054" s="108"/>
      <c r="IJ2054" s="108"/>
      <c r="IK2054" s="108"/>
      <c r="IL2054" s="108"/>
      <c r="IM2054" s="108"/>
      <c r="IN2054" s="108"/>
      <c r="IO2054" s="108"/>
      <c r="IP2054" s="108"/>
      <c r="IQ2054" s="108"/>
      <c r="IR2054" s="108"/>
      <c r="IS2054" s="108"/>
      <c r="IT2054" s="108"/>
      <c r="IU2054" s="108"/>
      <c r="IV2054" s="108"/>
    </row>
    <row r="2055" spans="1:256" x14ac:dyDescent="0.2">
      <c r="G2055" s="120"/>
      <c r="H2055" s="100"/>
      <c r="AC2055" s="100"/>
      <c r="AF2055" s="100"/>
      <c r="AI2055" s="100"/>
      <c r="AL2055" s="100"/>
      <c r="AO2055" s="100"/>
      <c r="AR2055" s="100"/>
      <c r="BA2055" s="108"/>
      <c r="BB2055" s="108"/>
      <c r="BC2055" s="108"/>
      <c r="BD2055" s="108"/>
      <c r="BE2055" s="108"/>
      <c r="BF2055" s="108"/>
      <c r="BG2055" s="108"/>
      <c r="BH2055" s="108"/>
      <c r="BI2055" s="108"/>
      <c r="BJ2055" s="108"/>
      <c r="BK2055" s="108"/>
      <c r="BL2055" s="108"/>
      <c r="BM2055" s="108"/>
      <c r="BN2055" s="108"/>
      <c r="BO2055" s="108"/>
      <c r="BP2055" s="108"/>
      <c r="BQ2055" s="108"/>
      <c r="BR2055" s="108"/>
      <c r="BS2055" s="108"/>
      <c r="BT2055" s="108"/>
      <c r="BU2055" s="108"/>
      <c r="BV2055" s="108"/>
      <c r="BW2055" s="108"/>
      <c r="BX2055" s="108"/>
      <c r="BY2055" s="108"/>
      <c r="BZ2055" s="108"/>
      <c r="CA2055" s="108"/>
      <c r="CB2055" s="108"/>
      <c r="CC2055" s="108"/>
      <c r="CD2055" s="108"/>
      <c r="CE2055" s="108"/>
      <c r="CF2055" s="108"/>
      <c r="CG2055" s="108"/>
      <c r="CH2055" s="108"/>
      <c r="CI2055" s="108"/>
      <c r="CJ2055" s="108"/>
      <c r="CK2055" s="108"/>
      <c r="CL2055" s="108"/>
      <c r="CM2055" s="108"/>
      <c r="CN2055" s="108"/>
      <c r="CO2055" s="108"/>
      <c r="CP2055" s="108"/>
      <c r="CQ2055" s="108"/>
      <c r="CR2055" s="108"/>
      <c r="CS2055" s="108"/>
      <c r="CT2055" s="108"/>
      <c r="CU2055" s="108"/>
      <c r="CV2055" s="108"/>
      <c r="CW2055" s="108"/>
      <c r="CX2055" s="108"/>
      <c r="CY2055" s="108"/>
      <c r="CZ2055" s="108"/>
      <c r="DA2055" s="108"/>
      <c r="DB2055" s="108"/>
      <c r="DC2055" s="108"/>
      <c r="DD2055" s="108"/>
      <c r="DE2055" s="108"/>
      <c r="DF2055" s="108"/>
      <c r="DG2055" s="108"/>
      <c r="DH2055" s="108"/>
      <c r="DI2055" s="108"/>
      <c r="DJ2055" s="108"/>
      <c r="DK2055" s="108"/>
      <c r="DL2055" s="108"/>
      <c r="DM2055" s="108"/>
      <c r="DN2055" s="108"/>
      <c r="DO2055" s="108"/>
      <c r="DP2055" s="108"/>
      <c r="DQ2055" s="108"/>
      <c r="DR2055" s="108"/>
      <c r="DS2055" s="108"/>
      <c r="DT2055" s="108"/>
      <c r="DU2055" s="108"/>
      <c r="DV2055" s="108"/>
      <c r="DW2055" s="108"/>
      <c r="DX2055" s="108"/>
      <c r="DY2055" s="108"/>
      <c r="DZ2055" s="108"/>
      <c r="EA2055" s="108"/>
      <c r="EB2055" s="108"/>
      <c r="EC2055" s="108"/>
      <c r="ED2055" s="108"/>
      <c r="EE2055" s="108"/>
      <c r="EF2055" s="108"/>
      <c r="EG2055" s="108"/>
      <c r="EH2055" s="108"/>
      <c r="EI2055" s="108"/>
      <c r="EJ2055" s="108"/>
      <c r="EK2055" s="108"/>
      <c r="EL2055" s="108"/>
      <c r="EM2055" s="108"/>
      <c r="EN2055" s="108"/>
      <c r="EO2055" s="108"/>
      <c r="EP2055" s="108"/>
      <c r="EQ2055" s="108"/>
      <c r="ER2055" s="108"/>
      <c r="ES2055" s="108"/>
      <c r="ET2055" s="108"/>
      <c r="EU2055" s="108"/>
      <c r="EV2055" s="108"/>
      <c r="EW2055" s="108"/>
      <c r="EX2055" s="108"/>
      <c r="EY2055" s="108"/>
      <c r="EZ2055" s="108"/>
      <c r="FA2055" s="108"/>
      <c r="FB2055" s="108"/>
      <c r="FC2055" s="108"/>
      <c r="FD2055" s="108"/>
      <c r="FE2055" s="108"/>
      <c r="FF2055" s="108"/>
      <c r="FG2055" s="108"/>
      <c r="FH2055" s="108"/>
      <c r="FI2055" s="108"/>
      <c r="FJ2055" s="108"/>
      <c r="FK2055" s="108"/>
      <c r="FL2055" s="108"/>
      <c r="FM2055" s="108"/>
      <c r="FN2055" s="108"/>
      <c r="FO2055" s="108"/>
      <c r="FP2055" s="108"/>
      <c r="FQ2055" s="108"/>
      <c r="FR2055" s="108"/>
      <c r="FS2055" s="108"/>
      <c r="FT2055" s="108"/>
      <c r="FU2055" s="108"/>
      <c r="FV2055" s="108"/>
      <c r="FW2055" s="108"/>
      <c r="FX2055" s="108"/>
      <c r="FY2055" s="108"/>
      <c r="FZ2055" s="108"/>
      <c r="GA2055" s="108"/>
      <c r="GB2055" s="108"/>
      <c r="GC2055" s="108"/>
      <c r="GD2055" s="108"/>
      <c r="GE2055" s="108"/>
      <c r="GF2055" s="108"/>
      <c r="GG2055" s="108"/>
      <c r="GH2055" s="108"/>
      <c r="GI2055" s="108"/>
      <c r="GJ2055" s="108"/>
      <c r="GK2055" s="108"/>
      <c r="GL2055" s="108"/>
      <c r="GM2055" s="108"/>
      <c r="GN2055" s="108"/>
      <c r="GO2055" s="108"/>
      <c r="GP2055" s="108"/>
      <c r="GQ2055" s="108"/>
      <c r="GR2055" s="108"/>
      <c r="GS2055" s="108"/>
      <c r="GT2055" s="108"/>
      <c r="GU2055" s="108"/>
      <c r="GV2055" s="108"/>
      <c r="GW2055" s="108"/>
      <c r="GX2055" s="108"/>
      <c r="GY2055" s="108"/>
      <c r="GZ2055" s="108"/>
      <c r="HA2055" s="108"/>
      <c r="HB2055" s="108"/>
      <c r="HC2055" s="108"/>
      <c r="HD2055" s="108"/>
      <c r="HE2055" s="108"/>
      <c r="HF2055" s="108"/>
      <c r="HG2055" s="108"/>
      <c r="HH2055" s="108"/>
      <c r="HI2055" s="108"/>
      <c r="HJ2055" s="108"/>
      <c r="HK2055" s="108"/>
      <c r="HL2055" s="108"/>
      <c r="HM2055" s="108"/>
      <c r="HN2055" s="108"/>
      <c r="HO2055" s="108"/>
      <c r="HP2055" s="108"/>
      <c r="HQ2055" s="108"/>
      <c r="HR2055" s="108"/>
      <c r="HS2055" s="108"/>
      <c r="HT2055" s="108"/>
      <c r="HU2055" s="108"/>
      <c r="HV2055" s="108"/>
      <c r="HW2055" s="108"/>
      <c r="HX2055" s="108"/>
      <c r="HY2055" s="108"/>
      <c r="HZ2055" s="108"/>
      <c r="IA2055" s="108"/>
      <c r="IB2055" s="108"/>
      <c r="IC2055" s="108"/>
      <c r="ID2055" s="108"/>
      <c r="IE2055" s="108"/>
      <c r="IF2055" s="108"/>
      <c r="IG2055" s="108"/>
      <c r="IH2055" s="108"/>
      <c r="II2055" s="108"/>
      <c r="IJ2055" s="108"/>
      <c r="IK2055" s="108"/>
      <c r="IL2055" s="108"/>
      <c r="IM2055" s="108"/>
      <c r="IN2055" s="108"/>
      <c r="IO2055" s="108"/>
      <c r="IP2055" s="108"/>
      <c r="IQ2055" s="108"/>
      <c r="IR2055" s="108"/>
      <c r="IS2055" s="108"/>
      <c r="IT2055" s="108"/>
      <c r="IU2055" s="108"/>
      <c r="IV2055" s="108"/>
    </row>
    <row r="2056" spans="1:256" x14ac:dyDescent="0.2">
      <c r="C2056" s="100"/>
      <c r="E2056" s="8"/>
      <c r="F2056" s="8"/>
      <c r="G2056" s="120"/>
      <c r="H2056" s="127"/>
      <c r="J2056" s="8"/>
      <c r="K2056" s="127"/>
      <c r="M2056" s="8"/>
      <c r="Z2056" s="100"/>
      <c r="AC2056" s="100"/>
      <c r="AF2056" s="100"/>
      <c r="AI2056" s="100"/>
      <c r="AL2056" s="100"/>
      <c r="AO2056" s="100"/>
      <c r="AR2056" s="100"/>
      <c r="AU2056" s="100"/>
      <c r="BA2056" s="108"/>
      <c r="BB2056" s="109"/>
      <c r="BC2056" s="109"/>
      <c r="BD2056" s="108"/>
      <c r="BE2056" s="109"/>
      <c r="BF2056" s="109"/>
      <c r="BG2056" s="108"/>
      <c r="BH2056" s="109"/>
      <c r="BI2056" s="109"/>
      <c r="BJ2056" s="108"/>
      <c r="BK2056" s="109"/>
      <c r="BL2056" s="109"/>
      <c r="BM2056" s="108"/>
      <c r="BN2056" s="109"/>
      <c r="BO2056" s="109"/>
      <c r="BP2056" s="108"/>
      <c r="BQ2056" s="123"/>
      <c r="BR2056" s="109"/>
      <c r="BS2056" s="116"/>
      <c r="BT2056" s="108"/>
      <c r="BU2056" s="120"/>
      <c r="BV2056" s="116"/>
      <c r="BW2056" s="116"/>
      <c r="BX2056" s="125"/>
      <c r="BY2056" s="108"/>
      <c r="BZ2056" s="108"/>
      <c r="CA2056" s="108"/>
      <c r="CB2056" s="108"/>
      <c r="CC2056" s="108"/>
      <c r="CD2056" s="108"/>
      <c r="CE2056" s="108"/>
      <c r="CF2056" s="108"/>
      <c r="CG2056" s="108"/>
      <c r="CH2056" s="108"/>
      <c r="CI2056" s="108"/>
      <c r="CJ2056" s="108"/>
      <c r="CK2056" s="108"/>
      <c r="CL2056" s="108"/>
      <c r="CM2056" s="108"/>
      <c r="CN2056" s="108"/>
      <c r="CO2056" s="108"/>
      <c r="CP2056" s="108"/>
      <c r="CQ2056" s="108"/>
      <c r="CR2056" s="108"/>
      <c r="CS2056" s="108"/>
      <c r="CT2056" s="108"/>
      <c r="CU2056" s="108"/>
      <c r="CV2056" s="108"/>
      <c r="CW2056" s="108"/>
      <c r="CX2056" s="108"/>
      <c r="CY2056" s="108"/>
      <c r="CZ2056" s="108"/>
      <c r="DA2056" s="108"/>
      <c r="DB2056" s="108"/>
      <c r="DC2056" s="108"/>
      <c r="DD2056" s="108"/>
      <c r="DE2056" s="108"/>
      <c r="DF2056" s="108"/>
      <c r="DG2056" s="108"/>
      <c r="DH2056" s="108"/>
      <c r="DI2056" s="108"/>
      <c r="DJ2056" s="108"/>
      <c r="DK2056" s="108"/>
      <c r="DL2056" s="108"/>
      <c r="DM2056" s="108"/>
      <c r="DN2056" s="108"/>
      <c r="DO2056" s="108"/>
      <c r="DP2056" s="108"/>
      <c r="DQ2056" s="108"/>
      <c r="DR2056" s="108"/>
      <c r="DS2056" s="108"/>
      <c r="DT2056" s="108"/>
      <c r="DU2056" s="108"/>
      <c r="DV2056" s="108"/>
      <c r="DW2056" s="108"/>
      <c r="DX2056" s="108"/>
      <c r="DY2056" s="108"/>
      <c r="DZ2056" s="108"/>
      <c r="EA2056" s="108"/>
      <c r="EB2056" s="108"/>
      <c r="EC2056" s="108"/>
      <c r="ED2056" s="108"/>
      <c r="EE2056" s="108"/>
      <c r="EF2056" s="108"/>
      <c r="EG2056" s="108"/>
      <c r="EH2056" s="108"/>
      <c r="EI2056" s="108"/>
      <c r="EJ2056" s="108"/>
      <c r="EK2056" s="108"/>
      <c r="EL2056" s="108"/>
      <c r="EM2056" s="108"/>
      <c r="EN2056" s="108"/>
      <c r="EO2056" s="108"/>
      <c r="EP2056" s="108"/>
      <c r="EQ2056" s="108"/>
      <c r="ER2056" s="108"/>
      <c r="ES2056" s="108"/>
      <c r="ET2056" s="108"/>
      <c r="EU2056" s="108"/>
      <c r="EV2056" s="108"/>
      <c r="EW2056" s="108"/>
      <c r="EX2056" s="108"/>
      <c r="EY2056" s="108"/>
      <c r="EZ2056" s="108"/>
      <c r="FA2056" s="108"/>
      <c r="FB2056" s="108"/>
      <c r="FC2056" s="108"/>
      <c r="FD2056" s="108"/>
      <c r="FE2056" s="108"/>
      <c r="FF2056" s="108"/>
      <c r="FG2056" s="108"/>
      <c r="FH2056" s="108"/>
      <c r="FI2056" s="108"/>
      <c r="FJ2056" s="108"/>
      <c r="FK2056" s="108"/>
      <c r="FL2056" s="108"/>
      <c r="FM2056" s="108"/>
      <c r="FN2056" s="108"/>
      <c r="FO2056" s="108"/>
      <c r="FP2056" s="108"/>
      <c r="FQ2056" s="108"/>
      <c r="FR2056" s="108"/>
      <c r="FS2056" s="108"/>
      <c r="FT2056" s="108"/>
      <c r="FU2056" s="108"/>
      <c r="FV2056" s="108"/>
      <c r="FW2056" s="108"/>
      <c r="FX2056" s="108"/>
      <c r="FY2056" s="108"/>
      <c r="FZ2056" s="108"/>
      <c r="GA2056" s="108"/>
      <c r="GB2056" s="108"/>
      <c r="GC2056" s="108"/>
      <c r="GD2056" s="108"/>
      <c r="GE2056" s="108"/>
      <c r="GF2056" s="108"/>
      <c r="GG2056" s="108"/>
      <c r="GH2056" s="108"/>
      <c r="GI2056" s="108"/>
      <c r="GJ2056" s="108"/>
      <c r="GK2056" s="108"/>
      <c r="GL2056" s="108"/>
      <c r="GM2056" s="108"/>
      <c r="GN2056" s="108"/>
      <c r="GO2056" s="108"/>
      <c r="GP2056" s="108"/>
      <c r="GQ2056" s="108"/>
      <c r="GR2056" s="108"/>
      <c r="GS2056" s="108"/>
      <c r="GT2056" s="108"/>
      <c r="GU2056" s="108"/>
      <c r="GV2056" s="108"/>
      <c r="GW2056" s="108"/>
      <c r="GX2056" s="108"/>
      <c r="GY2056" s="108"/>
      <c r="GZ2056" s="108"/>
      <c r="HA2056" s="108"/>
      <c r="HB2056" s="108"/>
      <c r="HC2056" s="108"/>
      <c r="HD2056" s="108"/>
      <c r="HE2056" s="108"/>
      <c r="HF2056" s="108"/>
      <c r="HG2056" s="108"/>
      <c r="HH2056" s="108"/>
      <c r="HI2056" s="108"/>
      <c r="HJ2056" s="108"/>
      <c r="HK2056" s="108"/>
      <c r="HL2056" s="108"/>
      <c r="HM2056" s="108"/>
      <c r="HN2056" s="108"/>
      <c r="HO2056" s="108"/>
      <c r="HP2056" s="108"/>
      <c r="HQ2056" s="108"/>
      <c r="HR2056" s="108"/>
      <c r="HS2056" s="108"/>
      <c r="HT2056" s="108"/>
      <c r="HU2056" s="108"/>
      <c r="HV2056" s="108"/>
      <c r="HW2056" s="108"/>
      <c r="HX2056" s="108"/>
      <c r="HY2056" s="108"/>
      <c r="HZ2056" s="108"/>
      <c r="IA2056" s="108"/>
      <c r="IB2056" s="108"/>
      <c r="IC2056" s="108"/>
      <c r="ID2056" s="108"/>
      <c r="IE2056" s="108"/>
      <c r="IF2056" s="108"/>
      <c r="IG2056" s="108"/>
      <c r="IH2056" s="108"/>
      <c r="II2056" s="108"/>
      <c r="IJ2056" s="108"/>
      <c r="IK2056" s="108"/>
      <c r="IL2056" s="108"/>
      <c r="IM2056" s="108"/>
      <c r="IN2056" s="108"/>
      <c r="IO2056" s="108"/>
      <c r="IP2056" s="108"/>
      <c r="IQ2056" s="108"/>
      <c r="IR2056" s="108"/>
      <c r="IS2056" s="108"/>
      <c r="IT2056" s="108"/>
      <c r="IU2056" s="108"/>
      <c r="IV2056" s="108"/>
    </row>
    <row r="2057" spans="1:256" x14ac:dyDescent="0.2">
      <c r="E2057" s="8"/>
      <c r="F2057" s="8"/>
      <c r="G2057" s="120"/>
      <c r="I2057" s="8"/>
      <c r="J2057" s="8"/>
      <c r="L2057" s="8"/>
      <c r="M2057" s="8"/>
      <c r="O2057" s="8"/>
      <c r="P2057" s="8"/>
      <c r="R2057" s="8"/>
      <c r="S2057" s="8"/>
      <c r="U2057" s="8"/>
      <c r="V2057" s="8"/>
      <c r="X2057" s="8"/>
      <c r="Y2057" s="8"/>
      <c r="AA2057" s="8"/>
      <c r="AB2057" s="8"/>
      <c r="AD2057" s="8"/>
      <c r="AE2057" s="8"/>
      <c r="AG2057" s="8"/>
      <c r="AH2057" s="8"/>
      <c r="AJ2057" s="8"/>
      <c r="AK2057" s="8"/>
      <c r="AM2057" s="8"/>
      <c r="AN2057" s="8"/>
      <c r="AP2057" s="8"/>
      <c r="AQ2057" s="8"/>
      <c r="AS2057" s="8"/>
      <c r="AT2057" s="8"/>
      <c r="AV2057" s="8"/>
      <c r="AW2057" s="8"/>
      <c r="AY2057" s="8"/>
      <c r="AZ2057" s="8"/>
      <c r="BA2057" s="108"/>
      <c r="BB2057" s="108"/>
      <c r="BC2057" s="108"/>
      <c r="BD2057" s="108"/>
      <c r="BE2057" s="108"/>
      <c r="BF2057" s="108"/>
      <c r="BG2057" s="108"/>
      <c r="BH2057" s="108"/>
      <c r="BI2057" s="108"/>
      <c r="BJ2057" s="108"/>
      <c r="BK2057" s="108"/>
      <c r="BL2057" s="108"/>
      <c r="BM2057" s="108"/>
      <c r="BN2057" s="108"/>
      <c r="BO2057" s="108"/>
      <c r="BP2057" s="108"/>
      <c r="BQ2057" s="108"/>
      <c r="BR2057" s="108"/>
      <c r="BS2057" s="108"/>
      <c r="BT2057" s="108"/>
      <c r="BU2057" s="108"/>
      <c r="BV2057" s="108"/>
      <c r="BW2057" s="108"/>
      <c r="BX2057" s="108"/>
      <c r="BY2057" s="108"/>
      <c r="BZ2057" s="108"/>
      <c r="CA2057" s="108"/>
      <c r="CB2057" s="108"/>
      <c r="CC2057" s="108"/>
      <c r="CD2057" s="108"/>
      <c r="CE2057" s="108"/>
      <c r="CF2057" s="108"/>
      <c r="CG2057" s="108"/>
      <c r="CH2057" s="108"/>
      <c r="CI2057" s="108"/>
      <c r="CJ2057" s="108"/>
      <c r="CK2057" s="108"/>
      <c r="CL2057" s="108"/>
      <c r="CM2057" s="108"/>
      <c r="CN2057" s="108"/>
      <c r="CO2057" s="108"/>
      <c r="CP2057" s="108"/>
      <c r="CQ2057" s="108"/>
      <c r="CR2057" s="108"/>
      <c r="CS2057" s="108"/>
      <c r="CT2057" s="108"/>
      <c r="CU2057" s="108"/>
      <c r="CV2057" s="108"/>
      <c r="CW2057" s="108"/>
      <c r="CX2057" s="108"/>
      <c r="CY2057" s="108"/>
      <c r="CZ2057" s="108"/>
      <c r="DA2057" s="108"/>
      <c r="DB2057" s="108"/>
      <c r="DC2057" s="108"/>
      <c r="DD2057" s="108"/>
      <c r="DE2057" s="108"/>
      <c r="DF2057" s="108"/>
      <c r="DG2057" s="108"/>
      <c r="DH2057" s="108"/>
      <c r="DI2057" s="108"/>
      <c r="DJ2057" s="108"/>
      <c r="DK2057" s="108"/>
      <c r="DL2057" s="108"/>
      <c r="DM2057" s="108"/>
      <c r="DN2057" s="108"/>
      <c r="DO2057" s="108"/>
      <c r="DP2057" s="108"/>
      <c r="DQ2057" s="108"/>
      <c r="DR2057" s="108"/>
      <c r="DS2057" s="108"/>
      <c r="DT2057" s="108"/>
      <c r="DU2057" s="108"/>
      <c r="DV2057" s="108"/>
      <c r="DW2057" s="108"/>
      <c r="DX2057" s="108"/>
      <c r="DY2057" s="108"/>
      <c r="DZ2057" s="108"/>
      <c r="EA2057" s="108"/>
      <c r="EB2057" s="108"/>
      <c r="EC2057" s="108"/>
      <c r="ED2057" s="108"/>
      <c r="EE2057" s="108"/>
      <c r="EF2057" s="108"/>
      <c r="EG2057" s="108"/>
      <c r="EH2057" s="108"/>
      <c r="EI2057" s="108"/>
      <c r="EJ2057" s="108"/>
      <c r="EK2057" s="108"/>
      <c r="EL2057" s="108"/>
      <c r="EM2057" s="108"/>
      <c r="EN2057" s="108"/>
      <c r="EO2057" s="108"/>
      <c r="EP2057" s="108"/>
      <c r="EQ2057" s="108"/>
      <c r="ER2057" s="108"/>
      <c r="ES2057" s="108"/>
      <c r="ET2057" s="108"/>
      <c r="EU2057" s="108"/>
      <c r="EV2057" s="108"/>
      <c r="EW2057" s="108"/>
      <c r="EX2057" s="108"/>
      <c r="EY2057" s="108"/>
      <c r="EZ2057" s="108"/>
      <c r="FA2057" s="108"/>
      <c r="FB2057" s="108"/>
      <c r="FC2057" s="108"/>
      <c r="FD2057" s="108"/>
      <c r="FE2057" s="108"/>
      <c r="FF2057" s="108"/>
      <c r="FG2057" s="108"/>
      <c r="FH2057" s="108"/>
      <c r="FI2057" s="108"/>
      <c r="FJ2057" s="108"/>
      <c r="FK2057" s="108"/>
      <c r="FL2057" s="108"/>
      <c r="FM2057" s="108"/>
      <c r="FN2057" s="108"/>
      <c r="FO2057" s="108"/>
      <c r="FP2057" s="108"/>
      <c r="FQ2057" s="108"/>
      <c r="FR2057" s="108"/>
      <c r="FS2057" s="108"/>
      <c r="FT2057" s="108"/>
      <c r="FU2057" s="108"/>
      <c r="FV2057" s="108"/>
      <c r="FW2057" s="108"/>
      <c r="FX2057" s="108"/>
      <c r="FY2057" s="108"/>
      <c r="FZ2057" s="108"/>
      <c r="GA2057" s="108"/>
      <c r="GB2057" s="108"/>
      <c r="GC2057" s="108"/>
      <c r="GD2057" s="108"/>
      <c r="GE2057" s="108"/>
      <c r="GF2057" s="108"/>
      <c r="GG2057" s="108"/>
      <c r="GH2057" s="108"/>
      <c r="GI2057" s="108"/>
      <c r="GJ2057" s="108"/>
      <c r="GK2057" s="108"/>
      <c r="GL2057" s="108"/>
      <c r="GM2057" s="108"/>
      <c r="GN2057" s="108"/>
      <c r="GO2057" s="108"/>
      <c r="GP2057" s="108"/>
      <c r="GQ2057" s="108"/>
      <c r="GR2057" s="108"/>
      <c r="GS2057" s="108"/>
      <c r="GT2057" s="108"/>
      <c r="GU2057" s="108"/>
      <c r="GV2057" s="108"/>
      <c r="GW2057" s="108"/>
      <c r="GX2057" s="108"/>
      <c r="GY2057" s="108"/>
      <c r="GZ2057" s="108"/>
      <c r="HA2057" s="108"/>
      <c r="HB2057" s="108"/>
      <c r="HC2057" s="108"/>
      <c r="HD2057" s="108"/>
      <c r="HE2057" s="108"/>
      <c r="HF2057" s="108"/>
      <c r="HG2057" s="108"/>
      <c r="HH2057" s="108"/>
      <c r="HI2057" s="108"/>
      <c r="HJ2057" s="108"/>
      <c r="HK2057" s="108"/>
      <c r="HL2057" s="108"/>
      <c r="HM2057" s="108"/>
      <c r="HN2057" s="108"/>
      <c r="HO2057" s="108"/>
      <c r="HP2057" s="108"/>
      <c r="HQ2057" s="108"/>
      <c r="HR2057" s="108"/>
      <c r="HS2057" s="108"/>
      <c r="HT2057" s="108"/>
      <c r="HU2057" s="108"/>
      <c r="HV2057" s="108"/>
      <c r="HW2057" s="108"/>
      <c r="HX2057" s="108"/>
      <c r="HY2057" s="108"/>
      <c r="HZ2057" s="108"/>
      <c r="IA2057" s="108"/>
      <c r="IB2057" s="108"/>
      <c r="IC2057" s="108"/>
      <c r="ID2057" s="108"/>
      <c r="IE2057" s="108"/>
      <c r="IF2057" s="108"/>
      <c r="IG2057" s="108"/>
      <c r="IH2057" s="108"/>
      <c r="II2057" s="108"/>
      <c r="IJ2057" s="108"/>
      <c r="IK2057" s="108"/>
      <c r="IL2057" s="108"/>
      <c r="IM2057" s="108"/>
      <c r="IN2057" s="108"/>
      <c r="IO2057" s="108"/>
      <c r="IP2057" s="108"/>
      <c r="IQ2057" s="108"/>
      <c r="IR2057" s="108"/>
      <c r="IS2057" s="108"/>
      <c r="IT2057" s="108"/>
      <c r="IU2057" s="108"/>
      <c r="IV2057" s="108"/>
    </row>
    <row r="2058" spans="1:256" x14ac:dyDescent="0.2">
      <c r="E2058" s="8"/>
      <c r="F2058" s="8"/>
      <c r="G2058" s="120"/>
      <c r="I2058" s="8"/>
      <c r="J2058" s="8"/>
      <c r="L2058" s="8"/>
      <c r="M2058" s="8"/>
      <c r="O2058" s="8"/>
      <c r="P2058" s="8"/>
      <c r="R2058" s="8"/>
      <c r="S2058" s="8"/>
      <c r="U2058" s="8"/>
      <c r="V2058" s="8"/>
      <c r="X2058" s="8"/>
      <c r="Y2058" s="8"/>
      <c r="AA2058" s="8"/>
      <c r="AB2058" s="8"/>
      <c r="AD2058" s="8"/>
      <c r="AE2058" s="8"/>
      <c r="AG2058" s="8"/>
      <c r="AH2058" s="8"/>
      <c r="AJ2058" s="8"/>
      <c r="AK2058" s="8"/>
      <c r="AM2058" s="8"/>
      <c r="AN2058" s="8"/>
      <c r="AP2058" s="8"/>
      <c r="AQ2058" s="8"/>
      <c r="AS2058" s="8"/>
      <c r="AT2058" s="8"/>
      <c r="AV2058" s="8"/>
      <c r="AW2058" s="8"/>
      <c r="AY2058" s="8"/>
      <c r="AZ2058" s="8"/>
      <c r="BA2058" s="108"/>
      <c r="BB2058" s="108"/>
      <c r="BC2058" s="108"/>
      <c r="BD2058" s="108"/>
      <c r="BE2058" s="108"/>
      <c r="BF2058" s="108"/>
      <c r="BG2058" s="108"/>
      <c r="BH2058" s="108"/>
      <c r="BI2058" s="108"/>
      <c r="BJ2058" s="108"/>
      <c r="BK2058" s="108"/>
      <c r="BL2058" s="108"/>
      <c r="BM2058" s="108"/>
      <c r="BN2058" s="108"/>
      <c r="BO2058" s="108"/>
      <c r="BP2058" s="108"/>
      <c r="BQ2058" s="108"/>
      <c r="BR2058" s="108"/>
      <c r="BS2058" s="108"/>
      <c r="BT2058" s="108"/>
      <c r="BU2058" s="108"/>
      <c r="BV2058" s="108"/>
      <c r="BW2058" s="108"/>
      <c r="BX2058" s="108"/>
      <c r="BY2058" s="108"/>
      <c r="BZ2058" s="108"/>
      <c r="CA2058" s="108"/>
      <c r="CB2058" s="108"/>
      <c r="CC2058" s="108"/>
      <c r="CD2058" s="108"/>
      <c r="CE2058" s="108"/>
      <c r="CF2058" s="108"/>
      <c r="CG2058" s="108"/>
      <c r="CH2058" s="108"/>
      <c r="CI2058" s="108"/>
      <c r="CJ2058" s="108"/>
      <c r="CK2058" s="108"/>
      <c r="CL2058" s="108"/>
      <c r="CM2058" s="108"/>
      <c r="CN2058" s="108"/>
      <c r="CO2058" s="108"/>
      <c r="CP2058" s="108"/>
      <c r="CQ2058" s="108"/>
      <c r="CR2058" s="108"/>
      <c r="CS2058" s="108"/>
      <c r="CT2058" s="108"/>
      <c r="CU2058" s="108"/>
      <c r="CV2058" s="108"/>
      <c r="CW2058" s="108"/>
      <c r="CX2058" s="108"/>
      <c r="CY2058" s="108"/>
      <c r="CZ2058" s="108"/>
      <c r="DA2058" s="108"/>
      <c r="DB2058" s="108"/>
      <c r="DC2058" s="108"/>
      <c r="DD2058" s="108"/>
      <c r="DE2058" s="108"/>
      <c r="DF2058" s="108"/>
      <c r="DG2058" s="108"/>
      <c r="DH2058" s="108"/>
      <c r="DI2058" s="108"/>
      <c r="DJ2058" s="108"/>
      <c r="DK2058" s="108"/>
      <c r="DL2058" s="108"/>
      <c r="DM2058" s="108"/>
      <c r="DN2058" s="108"/>
      <c r="DO2058" s="108"/>
      <c r="DP2058" s="108"/>
      <c r="DQ2058" s="108"/>
      <c r="DR2058" s="108"/>
      <c r="DS2058" s="108"/>
      <c r="DT2058" s="108"/>
      <c r="DU2058" s="108"/>
      <c r="DV2058" s="108"/>
      <c r="DW2058" s="108"/>
      <c r="DX2058" s="108"/>
      <c r="DY2058" s="108"/>
      <c r="DZ2058" s="108"/>
      <c r="EA2058" s="108"/>
      <c r="EB2058" s="108"/>
      <c r="EC2058" s="108"/>
      <c r="ED2058" s="108"/>
      <c r="EE2058" s="108"/>
      <c r="EF2058" s="108"/>
      <c r="EG2058" s="108"/>
      <c r="EH2058" s="108"/>
      <c r="EI2058" s="108"/>
      <c r="EJ2058" s="108"/>
      <c r="EK2058" s="108"/>
      <c r="EL2058" s="108"/>
      <c r="EM2058" s="108"/>
      <c r="EN2058" s="108"/>
      <c r="EO2058" s="108"/>
      <c r="EP2058" s="108"/>
      <c r="EQ2058" s="108"/>
      <c r="ER2058" s="108"/>
      <c r="ES2058" s="108"/>
      <c r="ET2058" s="108"/>
      <c r="EU2058" s="108"/>
      <c r="EV2058" s="108"/>
      <c r="EW2058" s="108"/>
      <c r="EX2058" s="108"/>
      <c r="EY2058" s="108"/>
      <c r="EZ2058" s="108"/>
      <c r="FA2058" s="108"/>
      <c r="FB2058" s="108"/>
      <c r="FC2058" s="108"/>
      <c r="FD2058" s="108"/>
      <c r="FE2058" s="108"/>
      <c r="FF2058" s="108"/>
      <c r="FG2058" s="108"/>
      <c r="FH2058" s="108"/>
      <c r="FI2058" s="108"/>
      <c r="FJ2058" s="108"/>
      <c r="FK2058" s="108"/>
      <c r="FL2058" s="108"/>
      <c r="FM2058" s="108"/>
      <c r="FN2058" s="108"/>
      <c r="FO2058" s="108"/>
      <c r="FP2058" s="108"/>
      <c r="FQ2058" s="108"/>
      <c r="FR2058" s="108"/>
      <c r="FS2058" s="108"/>
      <c r="FT2058" s="108"/>
      <c r="FU2058" s="108"/>
      <c r="FV2058" s="108"/>
      <c r="FW2058" s="108"/>
      <c r="FX2058" s="108"/>
      <c r="FY2058" s="108"/>
      <c r="FZ2058" s="108"/>
      <c r="GA2058" s="108"/>
      <c r="GB2058" s="108"/>
      <c r="GC2058" s="108"/>
      <c r="GD2058" s="108"/>
      <c r="GE2058" s="108"/>
      <c r="GF2058" s="108"/>
      <c r="GG2058" s="108"/>
      <c r="GH2058" s="108"/>
      <c r="GI2058" s="108"/>
      <c r="GJ2058" s="108"/>
      <c r="GK2058" s="108"/>
      <c r="GL2058" s="108"/>
      <c r="GM2058" s="108"/>
      <c r="GN2058" s="108"/>
      <c r="GO2058" s="108"/>
      <c r="GP2058" s="108"/>
      <c r="GQ2058" s="108"/>
      <c r="GR2058" s="108"/>
      <c r="GS2058" s="108"/>
      <c r="GT2058" s="108"/>
      <c r="GU2058" s="108"/>
      <c r="GV2058" s="108"/>
      <c r="GW2058" s="108"/>
      <c r="GX2058" s="108"/>
      <c r="GY2058" s="108"/>
      <c r="GZ2058" s="108"/>
      <c r="HA2058" s="108"/>
      <c r="HB2058" s="108"/>
      <c r="HC2058" s="108"/>
      <c r="HD2058" s="108"/>
      <c r="HE2058" s="108"/>
      <c r="HF2058" s="108"/>
      <c r="HG2058" s="108"/>
      <c r="HH2058" s="108"/>
      <c r="HI2058" s="108"/>
      <c r="HJ2058" s="108"/>
      <c r="HK2058" s="108"/>
      <c r="HL2058" s="108"/>
      <c r="HM2058" s="108"/>
      <c r="HN2058" s="108"/>
      <c r="HO2058" s="108"/>
      <c r="HP2058" s="108"/>
      <c r="HQ2058" s="108"/>
      <c r="HR2058" s="108"/>
      <c r="HS2058" s="108"/>
      <c r="HT2058" s="108"/>
      <c r="HU2058" s="108"/>
      <c r="HV2058" s="108"/>
      <c r="HW2058" s="108"/>
      <c r="HX2058" s="108"/>
      <c r="HY2058" s="108"/>
      <c r="HZ2058" s="108"/>
      <c r="IA2058" s="108"/>
      <c r="IB2058" s="108"/>
      <c r="IC2058" s="108"/>
      <c r="ID2058" s="108"/>
      <c r="IE2058" s="108"/>
      <c r="IF2058" s="108"/>
      <c r="IG2058" s="108"/>
      <c r="IH2058" s="108"/>
      <c r="II2058" s="108"/>
      <c r="IJ2058" s="108"/>
      <c r="IK2058" s="108"/>
      <c r="IL2058" s="108"/>
      <c r="IM2058" s="108"/>
      <c r="IN2058" s="108"/>
      <c r="IO2058" s="108"/>
      <c r="IP2058" s="108"/>
      <c r="IQ2058" s="108"/>
      <c r="IR2058" s="108"/>
      <c r="IS2058" s="108"/>
      <c r="IT2058" s="108"/>
      <c r="IU2058" s="108"/>
      <c r="IV2058" s="108"/>
    </row>
    <row r="2059" spans="1:256" x14ac:dyDescent="0.2">
      <c r="E2059" s="8"/>
      <c r="F2059" s="8"/>
      <c r="G2059" s="120"/>
      <c r="I2059" s="8"/>
      <c r="J2059" s="8"/>
      <c r="L2059" s="8"/>
      <c r="M2059" s="8"/>
      <c r="O2059" s="8"/>
      <c r="P2059" s="8"/>
      <c r="R2059" s="8"/>
      <c r="S2059" s="8"/>
      <c r="U2059" s="8"/>
      <c r="V2059" s="8"/>
      <c r="X2059" s="8"/>
      <c r="Y2059" s="8"/>
      <c r="AA2059" s="8"/>
      <c r="AB2059" s="8"/>
      <c r="AD2059" s="8"/>
      <c r="AE2059" s="8"/>
      <c r="AG2059" s="8"/>
      <c r="AH2059" s="8"/>
      <c r="AJ2059" s="8"/>
      <c r="AK2059" s="8"/>
      <c r="AM2059" s="8"/>
      <c r="AN2059" s="8"/>
      <c r="AP2059" s="8"/>
      <c r="AQ2059" s="8"/>
      <c r="AS2059" s="8"/>
      <c r="AT2059" s="8"/>
      <c r="AV2059" s="8"/>
      <c r="AW2059" s="8"/>
      <c r="AY2059" s="8"/>
      <c r="AZ2059" s="8"/>
      <c r="BA2059" s="108"/>
      <c r="BB2059" s="108"/>
      <c r="BC2059" s="108"/>
      <c r="BD2059" s="108"/>
      <c r="BE2059" s="108"/>
      <c r="BF2059" s="108"/>
      <c r="BG2059" s="108"/>
      <c r="BH2059" s="108"/>
      <c r="BI2059" s="108"/>
      <c r="BJ2059" s="108"/>
      <c r="BK2059" s="108"/>
      <c r="BL2059" s="108"/>
      <c r="BM2059" s="108"/>
      <c r="BN2059" s="108"/>
      <c r="BO2059" s="108"/>
      <c r="BP2059" s="108"/>
      <c r="BQ2059" s="108"/>
      <c r="BR2059" s="108"/>
      <c r="BS2059" s="108"/>
      <c r="BT2059" s="108"/>
      <c r="BU2059" s="108"/>
      <c r="BV2059" s="108"/>
      <c r="BW2059" s="108"/>
      <c r="BX2059" s="108"/>
      <c r="BY2059" s="108"/>
      <c r="BZ2059" s="108"/>
      <c r="CA2059" s="108"/>
      <c r="CB2059" s="108"/>
      <c r="CC2059" s="108"/>
      <c r="CD2059" s="108"/>
      <c r="CE2059" s="108"/>
      <c r="CF2059" s="108"/>
      <c r="CG2059" s="108"/>
      <c r="CH2059" s="108"/>
      <c r="CI2059" s="108"/>
      <c r="CJ2059" s="108"/>
      <c r="CK2059" s="108"/>
      <c r="CL2059" s="108"/>
      <c r="CM2059" s="108"/>
      <c r="CN2059" s="108"/>
      <c r="CO2059" s="108"/>
      <c r="CP2059" s="108"/>
      <c r="CQ2059" s="108"/>
      <c r="CR2059" s="108"/>
      <c r="CS2059" s="108"/>
      <c r="CT2059" s="108"/>
      <c r="CU2059" s="108"/>
      <c r="CV2059" s="108"/>
      <c r="CW2059" s="108"/>
      <c r="CX2059" s="108"/>
      <c r="CY2059" s="108"/>
      <c r="CZ2059" s="108"/>
      <c r="DA2059" s="108"/>
      <c r="DB2059" s="108"/>
      <c r="DC2059" s="108"/>
      <c r="DD2059" s="108"/>
      <c r="DE2059" s="108"/>
      <c r="DF2059" s="108"/>
      <c r="DG2059" s="108"/>
      <c r="DH2059" s="108"/>
      <c r="DI2059" s="108"/>
      <c r="DJ2059" s="108"/>
      <c r="DK2059" s="108"/>
      <c r="DL2059" s="108"/>
      <c r="DM2059" s="108"/>
      <c r="DN2059" s="108"/>
      <c r="DO2059" s="108"/>
      <c r="DP2059" s="108"/>
      <c r="DQ2059" s="108"/>
      <c r="DR2059" s="108"/>
      <c r="DS2059" s="108"/>
      <c r="DT2059" s="108"/>
      <c r="DU2059" s="108"/>
      <c r="DV2059" s="108"/>
      <c r="DW2059" s="108"/>
      <c r="DX2059" s="108"/>
      <c r="DY2059" s="108"/>
      <c r="DZ2059" s="108"/>
      <c r="EA2059" s="108"/>
      <c r="EB2059" s="108"/>
      <c r="EC2059" s="108"/>
      <c r="ED2059" s="108"/>
      <c r="EE2059" s="108"/>
      <c r="EF2059" s="108"/>
      <c r="EG2059" s="108"/>
      <c r="EH2059" s="108"/>
      <c r="EI2059" s="108"/>
      <c r="EJ2059" s="108"/>
      <c r="EK2059" s="108"/>
      <c r="EL2059" s="108"/>
      <c r="EM2059" s="108"/>
      <c r="EN2059" s="108"/>
      <c r="EO2059" s="108"/>
      <c r="EP2059" s="108"/>
      <c r="EQ2059" s="108"/>
      <c r="ER2059" s="108"/>
      <c r="ES2059" s="108"/>
      <c r="ET2059" s="108"/>
      <c r="EU2059" s="108"/>
      <c r="EV2059" s="108"/>
      <c r="EW2059" s="108"/>
      <c r="EX2059" s="108"/>
      <c r="EY2059" s="108"/>
      <c r="EZ2059" s="108"/>
      <c r="FA2059" s="108"/>
      <c r="FB2059" s="108"/>
      <c r="FC2059" s="108"/>
      <c r="FD2059" s="108"/>
      <c r="FE2059" s="108"/>
      <c r="FF2059" s="108"/>
      <c r="FG2059" s="108"/>
      <c r="FH2059" s="108"/>
      <c r="FI2059" s="108"/>
      <c r="FJ2059" s="108"/>
      <c r="FK2059" s="108"/>
      <c r="FL2059" s="108"/>
      <c r="FM2059" s="108"/>
      <c r="FN2059" s="108"/>
      <c r="FO2059" s="108"/>
      <c r="FP2059" s="108"/>
      <c r="FQ2059" s="108"/>
      <c r="FR2059" s="108"/>
      <c r="FS2059" s="108"/>
      <c r="FT2059" s="108"/>
      <c r="FU2059" s="108"/>
      <c r="FV2059" s="108"/>
      <c r="FW2059" s="108"/>
      <c r="FX2059" s="108"/>
      <c r="FY2059" s="108"/>
      <c r="FZ2059" s="108"/>
      <c r="GA2059" s="108"/>
      <c r="GB2059" s="108"/>
      <c r="GC2059" s="108"/>
      <c r="GD2059" s="108"/>
      <c r="GE2059" s="108"/>
      <c r="GF2059" s="108"/>
      <c r="GG2059" s="108"/>
      <c r="GH2059" s="108"/>
      <c r="GI2059" s="108"/>
      <c r="GJ2059" s="108"/>
      <c r="GK2059" s="108"/>
      <c r="GL2059" s="108"/>
      <c r="GM2059" s="108"/>
      <c r="GN2059" s="108"/>
      <c r="GO2059" s="108"/>
      <c r="GP2059" s="108"/>
      <c r="GQ2059" s="108"/>
      <c r="GR2059" s="108"/>
      <c r="GS2059" s="108"/>
      <c r="GT2059" s="108"/>
      <c r="GU2059" s="108"/>
      <c r="GV2059" s="108"/>
      <c r="GW2059" s="108"/>
      <c r="GX2059" s="108"/>
      <c r="GY2059" s="108"/>
      <c r="GZ2059" s="108"/>
      <c r="HA2059" s="108"/>
      <c r="HB2059" s="108"/>
      <c r="HC2059" s="108"/>
      <c r="HD2059" s="108"/>
      <c r="HE2059" s="108"/>
      <c r="HF2059" s="108"/>
      <c r="HG2059" s="108"/>
      <c r="HH2059" s="108"/>
      <c r="HI2059" s="108"/>
      <c r="HJ2059" s="108"/>
      <c r="HK2059" s="108"/>
      <c r="HL2059" s="108"/>
      <c r="HM2059" s="108"/>
      <c r="HN2059" s="108"/>
      <c r="HO2059" s="108"/>
      <c r="HP2059" s="108"/>
      <c r="HQ2059" s="108"/>
      <c r="HR2059" s="108"/>
      <c r="HS2059" s="108"/>
      <c r="HT2059" s="108"/>
      <c r="HU2059" s="108"/>
      <c r="HV2059" s="108"/>
      <c r="HW2059" s="108"/>
      <c r="HX2059" s="108"/>
      <c r="HY2059" s="108"/>
      <c r="HZ2059" s="108"/>
      <c r="IA2059" s="108"/>
      <c r="IB2059" s="108"/>
      <c r="IC2059" s="108"/>
      <c r="ID2059" s="108"/>
      <c r="IE2059" s="108"/>
      <c r="IF2059" s="108"/>
      <c r="IG2059" s="108"/>
      <c r="IH2059" s="108"/>
      <c r="II2059" s="108"/>
      <c r="IJ2059" s="108"/>
      <c r="IK2059" s="108"/>
      <c r="IL2059" s="108"/>
      <c r="IM2059" s="108"/>
      <c r="IN2059" s="108"/>
      <c r="IO2059" s="108"/>
      <c r="IP2059" s="108"/>
      <c r="IQ2059" s="108"/>
      <c r="IR2059" s="108"/>
      <c r="IS2059" s="108"/>
      <c r="IT2059" s="108"/>
      <c r="IU2059" s="108"/>
      <c r="IV2059" s="108"/>
    </row>
    <row r="2060" spans="1:256" x14ac:dyDescent="0.2">
      <c r="D2060" s="40"/>
      <c r="E2060" s="36"/>
      <c r="F2060" s="36"/>
      <c r="G2060" s="120"/>
      <c r="I2060" s="36"/>
      <c r="J2060" s="36"/>
      <c r="L2060" s="36"/>
      <c r="M2060" s="36"/>
      <c r="O2060" s="36"/>
      <c r="P2060" s="36"/>
      <c r="R2060" s="36"/>
      <c r="S2060" s="36"/>
      <c r="U2060" s="36"/>
      <c r="V2060" s="36"/>
      <c r="X2060" s="36"/>
      <c r="Y2060" s="36"/>
      <c r="AA2060" s="36"/>
      <c r="AB2060" s="36"/>
      <c r="AD2060" s="36"/>
      <c r="AE2060" s="36"/>
      <c r="AG2060" s="36"/>
      <c r="AH2060" s="36"/>
      <c r="AJ2060" s="36"/>
      <c r="AK2060" s="36"/>
      <c r="AM2060" s="36"/>
      <c r="AN2060" s="36"/>
      <c r="AP2060" s="36"/>
      <c r="AQ2060" s="36"/>
      <c r="AS2060" s="36"/>
      <c r="AT2060" s="36"/>
      <c r="AV2060" s="36"/>
      <c r="AW2060" s="36"/>
      <c r="AY2060" s="36"/>
      <c r="AZ2060" s="36"/>
      <c r="BA2060" s="108"/>
      <c r="BB2060" s="108"/>
      <c r="BC2060" s="108"/>
      <c r="BD2060" s="108"/>
      <c r="BE2060" s="108"/>
      <c r="BF2060" s="108"/>
      <c r="BG2060" s="108"/>
      <c r="BH2060" s="108"/>
      <c r="BI2060" s="108"/>
      <c r="BJ2060" s="108"/>
      <c r="BK2060" s="108"/>
      <c r="BL2060" s="108"/>
      <c r="BM2060" s="108"/>
      <c r="BN2060" s="108"/>
      <c r="BO2060" s="108"/>
      <c r="BP2060" s="108"/>
      <c r="BQ2060" s="108"/>
      <c r="BR2060" s="108"/>
      <c r="BS2060" s="108"/>
      <c r="BT2060" s="108"/>
      <c r="BU2060" s="108"/>
      <c r="BV2060" s="108"/>
      <c r="BW2060" s="108"/>
      <c r="BX2060" s="108"/>
      <c r="BY2060" s="108"/>
      <c r="BZ2060" s="108"/>
      <c r="CA2060" s="108"/>
      <c r="CB2060" s="108"/>
      <c r="CC2060" s="108"/>
      <c r="CD2060" s="108"/>
      <c r="CE2060" s="108"/>
      <c r="CF2060" s="108"/>
      <c r="CG2060" s="108"/>
      <c r="CH2060" s="108"/>
      <c r="CI2060" s="108"/>
      <c r="CJ2060" s="108"/>
      <c r="CK2060" s="108"/>
      <c r="CL2060" s="108"/>
      <c r="CM2060" s="108"/>
      <c r="CN2060" s="108"/>
      <c r="CO2060" s="108"/>
      <c r="CP2060" s="108"/>
      <c r="CQ2060" s="108"/>
      <c r="CR2060" s="108"/>
      <c r="CS2060" s="108"/>
      <c r="CT2060" s="108"/>
      <c r="CU2060" s="108"/>
      <c r="CV2060" s="108"/>
      <c r="CW2060" s="108"/>
      <c r="CX2060" s="108"/>
      <c r="CY2060" s="108"/>
      <c r="CZ2060" s="108"/>
      <c r="DA2060" s="108"/>
      <c r="DB2060" s="108"/>
      <c r="DC2060" s="108"/>
      <c r="DD2060" s="108"/>
      <c r="DE2060" s="108"/>
      <c r="DF2060" s="108"/>
      <c r="DG2060" s="108"/>
      <c r="DH2060" s="108"/>
      <c r="DI2060" s="108"/>
      <c r="DJ2060" s="108"/>
      <c r="DK2060" s="108"/>
      <c r="DL2060" s="108"/>
      <c r="DM2060" s="108"/>
      <c r="DN2060" s="108"/>
      <c r="DO2060" s="108"/>
      <c r="DP2060" s="108"/>
      <c r="DQ2060" s="108"/>
      <c r="DR2060" s="108"/>
      <c r="DS2060" s="108"/>
      <c r="DT2060" s="108"/>
      <c r="DU2060" s="108"/>
      <c r="DV2060" s="108"/>
      <c r="DW2060" s="108"/>
      <c r="DX2060" s="108"/>
      <c r="DY2060" s="108"/>
      <c r="DZ2060" s="108"/>
      <c r="EA2060" s="108"/>
      <c r="EB2060" s="108"/>
      <c r="EC2060" s="108"/>
      <c r="ED2060" s="108"/>
      <c r="EE2060" s="108"/>
      <c r="EF2060" s="108"/>
      <c r="EG2060" s="108"/>
      <c r="EH2060" s="108"/>
      <c r="EI2060" s="108"/>
      <c r="EJ2060" s="108"/>
      <c r="EK2060" s="108"/>
      <c r="EL2060" s="108"/>
      <c r="EM2060" s="108"/>
      <c r="EN2060" s="108"/>
      <c r="EO2060" s="108"/>
      <c r="EP2060" s="108"/>
      <c r="EQ2060" s="108"/>
      <c r="ER2060" s="108"/>
      <c r="ES2060" s="108"/>
      <c r="ET2060" s="108"/>
      <c r="EU2060" s="108"/>
      <c r="EV2060" s="108"/>
      <c r="EW2060" s="108"/>
      <c r="EX2060" s="108"/>
      <c r="EY2060" s="108"/>
      <c r="EZ2060" s="108"/>
      <c r="FA2060" s="108"/>
      <c r="FB2060" s="108"/>
      <c r="FC2060" s="108"/>
      <c r="FD2060" s="108"/>
      <c r="FE2060" s="108"/>
      <c r="FF2060" s="108"/>
      <c r="FG2060" s="108"/>
      <c r="FH2060" s="108"/>
      <c r="FI2060" s="108"/>
      <c r="FJ2060" s="108"/>
      <c r="FK2060" s="108"/>
      <c r="FL2060" s="108"/>
      <c r="FM2060" s="108"/>
      <c r="FN2060" s="108"/>
      <c r="FO2060" s="108"/>
      <c r="FP2060" s="108"/>
      <c r="FQ2060" s="108"/>
      <c r="FR2060" s="108"/>
      <c r="FS2060" s="108"/>
      <c r="FT2060" s="108"/>
      <c r="FU2060" s="108"/>
      <c r="FV2060" s="108"/>
      <c r="FW2060" s="108"/>
      <c r="FX2060" s="108"/>
      <c r="FY2060" s="108"/>
      <c r="FZ2060" s="108"/>
      <c r="GA2060" s="108"/>
      <c r="GB2060" s="108"/>
      <c r="GC2060" s="108"/>
      <c r="GD2060" s="108"/>
      <c r="GE2060" s="108"/>
      <c r="GF2060" s="108"/>
      <c r="GG2060" s="108"/>
      <c r="GH2060" s="108"/>
      <c r="GI2060" s="108"/>
      <c r="GJ2060" s="108"/>
      <c r="GK2060" s="108"/>
      <c r="GL2060" s="108"/>
      <c r="GM2060" s="108"/>
      <c r="GN2060" s="108"/>
      <c r="GO2060" s="108"/>
      <c r="GP2060" s="108"/>
      <c r="GQ2060" s="108"/>
      <c r="GR2060" s="108"/>
      <c r="GS2060" s="108"/>
      <c r="GT2060" s="108"/>
      <c r="GU2060" s="108"/>
      <c r="GV2060" s="108"/>
      <c r="GW2060" s="108"/>
      <c r="GX2060" s="108"/>
      <c r="GY2060" s="108"/>
      <c r="GZ2060" s="108"/>
      <c r="HA2060" s="108"/>
      <c r="HB2060" s="108"/>
      <c r="HC2060" s="108"/>
      <c r="HD2060" s="108"/>
      <c r="HE2060" s="108"/>
      <c r="HF2060" s="108"/>
      <c r="HG2060" s="108"/>
      <c r="HH2060" s="108"/>
      <c r="HI2060" s="108"/>
      <c r="HJ2060" s="108"/>
      <c r="HK2060" s="108"/>
      <c r="HL2060" s="108"/>
      <c r="HM2060" s="108"/>
      <c r="HN2060" s="108"/>
      <c r="HO2060" s="108"/>
      <c r="HP2060" s="108"/>
      <c r="HQ2060" s="108"/>
      <c r="HR2060" s="108"/>
      <c r="HS2060" s="108"/>
      <c r="HT2060" s="108"/>
      <c r="HU2060" s="108"/>
      <c r="HV2060" s="108"/>
      <c r="HW2060" s="108"/>
      <c r="HX2060" s="108"/>
      <c r="HY2060" s="108"/>
      <c r="HZ2060" s="108"/>
      <c r="IA2060" s="108"/>
      <c r="IB2060" s="108"/>
      <c r="IC2060" s="108"/>
      <c r="ID2060" s="108"/>
      <c r="IE2060" s="108"/>
      <c r="IF2060" s="108"/>
      <c r="IG2060" s="108"/>
      <c r="IH2060" s="108"/>
      <c r="II2060" s="108"/>
      <c r="IJ2060" s="108"/>
      <c r="IK2060" s="108"/>
      <c r="IL2060" s="108"/>
      <c r="IM2060" s="108"/>
      <c r="IN2060" s="108"/>
      <c r="IO2060" s="108"/>
      <c r="IP2060" s="108"/>
      <c r="IQ2060" s="108"/>
      <c r="IR2060" s="108"/>
      <c r="IS2060" s="108"/>
      <c r="IT2060" s="108"/>
      <c r="IU2060" s="108"/>
      <c r="IV2060" s="108"/>
    </row>
    <row r="2061" spans="1:256" x14ac:dyDescent="0.2">
      <c r="E2061" s="8"/>
      <c r="F2061" s="8"/>
      <c r="G2061" s="120"/>
      <c r="I2061" s="8"/>
      <c r="J2061" s="8"/>
      <c r="L2061" s="8"/>
      <c r="M2061" s="8"/>
      <c r="O2061" s="8"/>
      <c r="P2061" s="8"/>
      <c r="R2061" s="8"/>
      <c r="S2061" s="8"/>
      <c r="U2061" s="8"/>
      <c r="V2061" s="8"/>
      <c r="X2061" s="8"/>
      <c r="Y2061" s="8"/>
      <c r="AA2061" s="8"/>
      <c r="AB2061" s="8"/>
      <c r="AD2061" s="8"/>
      <c r="AE2061" s="8"/>
      <c r="AG2061" s="8"/>
      <c r="AH2061" s="8"/>
      <c r="AJ2061" s="8"/>
      <c r="AK2061" s="8"/>
      <c r="AM2061" s="8"/>
      <c r="AN2061" s="8"/>
      <c r="AP2061" s="8"/>
      <c r="AQ2061" s="8"/>
      <c r="AS2061" s="8"/>
      <c r="AT2061" s="8"/>
      <c r="AV2061" s="8"/>
      <c r="AW2061" s="8"/>
      <c r="AY2061" s="8"/>
      <c r="AZ2061" s="8"/>
      <c r="BA2061" s="108"/>
      <c r="BB2061" s="108"/>
      <c r="BC2061" s="108"/>
      <c r="BD2061" s="108"/>
      <c r="BE2061" s="108"/>
      <c r="BF2061" s="108"/>
      <c r="BG2061" s="108"/>
      <c r="BH2061" s="108"/>
      <c r="BI2061" s="108"/>
      <c r="BJ2061" s="108"/>
      <c r="BK2061" s="108"/>
      <c r="BL2061" s="108"/>
      <c r="BM2061" s="108"/>
      <c r="BN2061" s="108"/>
      <c r="BO2061" s="108"/>
      <c r="BP2061" s="108"/>
      <c r="BQ2061" s="108"/>
      <c r="BR2061" s="108"/>
      <c r="BS2061" s="108"/>
      <c r="BT2061" s="108"/>
      <c r="BU2061" s="108"/>
      <c r="BV2061" s="108"/>
      <c r="BW2061" s="108"/>
      <c r="BX2061" s="108"/>
      <c r="BY2061" s="108"/>
      <c r="BZ2061" s="108"/>
      <c r="CA2061" s="108"/>
      <c r="CB2061" s="108"/>
      <c r="CC2061" s="108"/>
      <c r="CD2061" s="108"/>
      <c r="CE2061" s="108"/>
      <c r="CF2061" s="108"/>
      <c r="CG2061" s="108"/>
      <c r="CH2061" s="108"/>
      <c r="CI2061" s="108"/>
      <c r="CJ2061" s="108"/>
      <c r="CK2061" s="108"/>
      <c r="CL2061" s="108"/>
      <c r="CM2061" s="108"/>
      <c r="CN2061" s="108"/>
      <c r="CO2061" s="108"/>
      <c r="CP2061" s="108"/>
      <c r="CQ2061" s="108"/>
      <c r="CR2061" s="108"/>
      <c r="CS2061" s="108"/>
      <c r="CT2061" s="108"/>
      <c r="CU2061" s="108"/>
      <c r="CV2061" s="108"/>
      <c r="CW2061" s="108"/>
      <c r="CX2061" s="108"/>
      <c r="CY2061" s="108"/>
      <c r="CZ2061" s="108"/>
      <c r="DA2061" s="108"/>
      <c r="DB2061" s="108"/>
      <c r="DC2061" s="108"/>
      <c r="DD2061" s="108"/>
      <c r="DE2061" s="108"/>
      <c r="DF2061" s="108"/>
      <c r="DG2061" s="108"/>
      <c r="DH2061" s="108"/>
      <c r="DI2061" s="108"/>
      <c r="DJ2061" s="108"/>
      <c r="DK2061" s="108"/>
      <c r="DL2061" s="108"/>
      <c r="DM2061" s="108"/>
      <c r="DN2061" s="108"/>
      <c r="DO2061" s="108"/>
      <c r="DP2061" s="108"/>
      <c r="DQ2061" s="108"/>
      <c r="DR2061" s="108"/>
      <c r="DS2061" s="108"/>
      <c r="DT2061" s="108"/>
      <c r="DU2061" s="108"/>
      <c r="DV2061" s="108"/>
      <c r="DW2061" s="108"/>
      <c r="DX2061" s="108"/>
      <c r="DY2061" s="108"/>
      <c r="DZ2061" s="108"/>
      <c r="EA2061" s="108"/>
      <c r="EB2061" s="108"/>
      <c r="EC2061" s="108"/>
      <c r="ED2061" s="108"/>
      <c r="EE2061" s="108"/>
      <c r="EF2061" s="108"/>
      <c r="EG2061" s="108"/>
      <c r="EH2061" s="108"/>
      <c r="EI2061" s="108"/>
      <c r="EJ2061" s="108"/>
      <c r="EK2061" s="108"/>
      <c r="EL2061" s="108"/>
      <c r="EM2061" s="108"/>
      <c r="EN2061" s="108"/>
      <c r="EO2061" s="108"/>
      <c r="EP2061" s="108"/>
      <c r="EQ2061" s="108"/>
      <c r="ER2061" s="108"/>
      <c r="ES2061" s="108"/>
      <c r="ET2061" s="108"/>
      <c r="EU2061" s="108"/>
      <c r="EV2061" s="108"/>
      <c r="EW2061" s="108"/>
      <c r="EX2061" s="108"/>
      <c r="EY2061" s="108"/>
      <c r="EZ2061" s="108"/>
      <c r="FA2061" s="108"/>
      <c r="FB2061" s="108"/>
      <c r="FC2061" s="108"/>
      <c r="FD2061" s="108"/>
      <c r="FE2061" s="108"/>
      <c r="FF2061" s="108"/>
      <c r="FG2061" s="108"/>
      <c r="FH2061" s="108"/>
      <c r="FI2061" s="108"/>
      <c r="FJ2061" s="108"/>
      <c r="FK2061" s="108"/>
      <c r="FL2061" s="108"/>
      <c r="FM2061" s="108"/>
      <c r="FN2061" s="108"/>
      <c r="FO2061" s="108"/>
      <c r="FP2061" s="108"/>
      <c r="FQ2061" s="108"/>
      <c r="FR2061" s="108"/>
      <c r="FS2061" s="108"/>
      <c r="FT2061" s="108"/>
      <c r="FU2061" s="108"/>
      <c r="FV2061" s="108"/>
      <c r="FW2061" s="108"/>
      <c r="FX2061" s="108"/>
      <c r="FY2061" s="108"/>
      <c r="FZ2061" s="108"/>
      <c r="GA2061" s="108"/>
      <c r="GB2061" s="108"/>
      <c r="GC2061" s="108"/>
      <c r="GD2061" s="108"/>
      <c r="GE2061" s="108"/>
      <c r="GF2061" s="108"/>
      <c r="GG2061" s="108"/>
      <c r="GH2061" s="108"/>
      <c r="GI2061" s="108"/>
      <c r="GJ2061" s="108"/>
      <c r="GK2061" s="108"/>
      <c r="GL2061" s="108"/>
      <c r="GM2061" s="108"/>
      <c r="GN2061" s="108"/>
      <c r="GO2061" s="108"/>
      <c r="GP2061" s="108"/>
      <c r="GQ2061" s="108"/>
      <c r="GR2061" s="108"/>
      <c r="GS2061" s="108"/>
      <c r="GT2061" s="108"/>
      <c r="GU2061" s="108"/>
      <c r="GV2061" s="108"/>
      <c r="GW2061" s="108"/>
      <c r="GX2061" s="108"/>
      <c r="GY2061" s="108"/>
      <c r="GZ2061" s="108"/>
      <c r="HA2061" s="108"/>
      <c r="HB2061" s="108"/>
      <c r="HC2061" s="108"/>
      <c r="HD2061" s="108"/>
      <c r="HE2061" s="108"/>
      <c r="HF2061" s="108"/>
      <c r="HG2061" s="108"/>
      <c r="HH2061" s="108"/>
      <c r="HI2061" s="108"/>
      <c r="HJ2061" s="108"/>
      <c r="HK2061" s="108"/>
      <c r="HL2061" s="108"/>
      <c r="HM2061" s="108"/>
      <c r="HN2061" s="108"/>
      <c r="HO2061" s="108"/>
      <c r="HP2061" s="108"/>
      <c r="HQ2061" s="108"/>
      <c r="HR2061" s="108"/>
      <c r="HS2061" s="108"/>
      <c r="HT2061" s="108"/>
      <c r="HU2061" s="108"/>
      <c r="HV2061" s="108"/>
      <c r="HW2061" s="108"/>
      <c r="HX2061" s="108"/>
      <c r="HY2061" s="108"/>
      <c r="HZ2061" s="108"/>
      <c r="IA2061" s="108"/>
      <c r="IB2061" s="108"/>
      <c r="IC2061" s="108"/>
      <c r="ID2061" s="108"/>
      <c r="IE2061" s="108"/>
      <c r="IF2061" s="108"/>
      <c r="IG2061" s="108"/>
      <c r="IH2061" s="108"/>
      <c r="II2061" s="108"/>
      <c r="IJ2061" s="108"/>
      <c r="IK2061" s="108"/>
      <c r="IL2061" s="108"/>
      <c r="IM2061" s="108"/>
      <c r="IN2061" s="108"/>
      <c r="IO2061" s="108"/>
      <c r="IP2061" s="108"/>
      <c r="IQ2061" s="108"/>
      <c r="IR2061" s="108"/>
      <c r="IS2061" s="108"/>
      <c r="IT2061" s="108"/>
      <c r="IU2061" s="108"/>
      <c r="IV2061" s="108"/>
    </row>
    <row r="2062" spans="1:256" x14ac:dyDescent="0.2">
      <c r="E2062" s="8"/>
      <c r="F2062" s="8"/>
      <c r="G2062" s="120"/>
      <c r="I2062" s="8"/>
      <c r="J2062" s="8"/>
      <c r="L2062" s="8"/>
      <c r="M2062" s="8"/>
      <c r="O2062" s="8"/>
      <c r="P2062" s="8"/>
      <c r="R2062" s="8"/>
      <c r="S2062" s="8"/>
      <c r="U2062" s="8"/>
      <c r="V2062" s="8"/>
      <c r="X2062" s="8"/>
      <c r="Y2062" s="8"/>
      <c r="AA2062" s="8"/>
      <c r="AB2062" s="8"/>
      <c r="AD2062" s="8"/>
      <c r="AE2062" s="8"/>
      <c r="AG2062" s="8"/>
      <c r="AH2062" s="8"/>
      <c r="AJ2062" s="8"/>
      <c r="AK2062" s="8"/>
      <c r="AM2062" s="8"/>
      <c r="AN2062" s="8"/>
      <c r="AP2062" s="8"/>
      <c r="AQ2062" s="8"/>
      <c r="AS2062" s="8"/>
      <c r="AT2062" s="8"/>
      <c r="AV2062" s="8"/>
      <c r="AW2062" s="8"/>
      <c r="AY2062" s="8"/>
      <c r="AZ2062" s="8"/>
      <c r="BA2062" s="108"/>
      <c r="BB2062" s="108"/>
      <c r="BC2062" s="108"/>
      <c r="BD2062" s="108"/>
      <c r="BE2062" s="108"/>
      <c r="BF2062" s="108"/>
      <c r="BG2062" s="108"/>
      <c r="BH2062" s="108"/>
      <c r="BI2062" s="108"/>
      <c r="BJ2062" s="108"/>
      <c r="BK2062" s="108"/>
      <c r="BL2062" s="108"/>
      <c r="BM2062" s="108"/>
      <c r="BN2062" s="108"/>
      <c r="BO2062" s="108"/>
      <c r="BP2062" s="108"/>
      <c r="BQ2062" s="108"/>
      <c r="BR2062" s="108"/>
      <c r="BS2062" s="108"/>
      <c r="BT2062" s="108"/>
      <c r="BU2062" s="108"/>
      <c r="BV2062" s="108"/>
      <c r="BW2062" s="108"/>
      <c r="BX2062" s="108"/>
      <c r="BY2062" s="108"/>
      <c r="BZ2062" s="108"/>
      <c r="CA2062" s="108"/>
      <c r="CB2062" s="108"/>
      <c r="CC2062" s="108"/>
      <c r="CD2062" s="108"/>
      <c r="CE2062" s="108"/>
      <c r="CF2062" s="108"/>
      <c r="CG2062" s="108"/>
      <c r="CH2062" s="108"/>
      <c r="CI2062" s="108"/>
      <c r="CJ2062" s="108"/>
      <c r="CK2062" s="108"/>
      <c r="CL2062" s="108"/>
      <c r="CM2062" s="108"/>
      <c r="CN2062" s="108"/>
      <c r="CO2062" s="108"/>
      <c r="CP2062" s="108"/>
      <c r="CQ2062" s="108"/>
      <c r="CR2062" s="108"/>
      <c r="CS2062" s="108"/>
      <c r="CT2062" s="108"/>
      <c r="CU2062" s="108"/>
      <c r="CV2062" s="108"/>
      <c r="CW2062" s="108"/>
      <c r="CX2062" s="108"/>
      <c r="CY2062" s="108"/>
      <c r="CZ2062" s="108"/>
      <c r="DA2062" s="108"/>
      <c r="DB2062" s="108"/>
      <c r="DC2062" s="108"/>
      <c r="DD2062" s="108"/>
      <c r="DE2062" s="108"/>
      <c r="DF2062" s="108"/>
      <c r="DG2062" s="108"/>
      <c r="DH2062" s="108"/>
      <c r="DI2062" s="108"/>
      <c r="DJ2062" s="108"/>
      <c r="DK2062" s="108"/>
      <c r="DL2062" s="108"/>
      <c r="DM2062" s="108"/>
      <c r="DN2062" s="108"/>
      <c r="DO2062" s="108"/>
      <c r="DP2062" s="108"/>
      <c r="DQ2062" s="108"/>
      <c r="DR2062" s="108"/>
      <c r="DS2062" s="108"/>
      <c r="DT2062" s="108"/>
      <c r="DU2062" s="108"/>
      <c r="DV2062" s="108"/>
      <c r="DW2062" s="108"/>
      <c r="DX2062" s="108"/>
      <c r="DY2062" s="108"/>
      <c r="DZ2062" s="108"/>
      <c r="EA2062" s="108"/>
      <c r="EB2062" s="108"/>
      <c r="EC2062" s="108"/>
      <c r="ED2062" s="108"/>
      <c r="EE2062" s="108"/>
      <c r="EF2062" s="108"/>
      <c r="EG2062" s="108"/>
      <c r="EH2062" s="108"/>
      <c r="EI2062" s="108"/>
      <c r="EJ2062" s="108"/>
      <c r="EK2062" s="108"/>
      <c r="EL2062" s="108"/>
      <c r="EM2062" s="108"/>
      <c r="EN2062" s="108"/>
      <c r="EO2062" s="108"/>
      <c r="EP2062" s="108"/>
      <c r="EQ2062" s="108"/>
      <c r="ER2062" s="108"/>
      <c r="ES2062" s="108"/>
      <c r="ET2062" s="108"/>
      <c r="EU2062" s="108"/>
      <c r="EV2062" s="108"/>
      <c r="EW2062" s="108"/>
      <c r="EX2062" s="108"/>
      <c r="EY2062" s="108"/>
      <c r="EZ2062" s="108"/>
      <c r="FA2062" s="108"/>
      <c r="FB2062" s="108"/>
      <c r="FC2062" s="108"/>
      <c r="FD2062" s="108"/>
      <c r="FE2062" s="108"/>
      <c r="FF2062" s="108"/>
      <c r="FG2062" s="108"/>
      <c r="FH2062" s="108"/>
      <c r="FI2062" s="108"/>
      <c r="FJ2062" s="108"/>
      <c r="FK2062" s="108"/>
      <c r="FL2062" s="108"/>
      <c r="FM2062" s="108"/>
      <c r="FN2062" s="108"/>
      <c r="FO2062" s="108"/>
      <c r="FP2062" s="108"/>
      <c r="FQ2062" s="108"/>
      <c r="FR2062" s="108"/>
      <c r="FS2062" s="108"/>
      <c r="FT2062" s="108"/>
      <c r="FU2062" s="108"/>
      <c r="FV2062" s="108"/>
      <c r="FW2062" s="108"/>
      <c r="FX2062" s="108"/>
      <c r="FY2062" s="108"/>
      <c r="FZ2062" s="108"/>
      <c r="GA2062" s="108"/>
      <c r="GB2062" s="108"/>
      <c r="GC2062" s="108"/>
      <c r="GD2062" s="108"/>
      <c r="GE2062" s="108"/>
      <c r="GF2062" s="108"/>
      <c r="GG2062" s="108"/>
      <c r="GH2062" s="108"/>
      <c r="GI2062" s="108"/>
      <c r="GJ2062" s="108"/>
      <c r="GK2062" s="108"/>
      <c r="GL2062" s="108"/>
      <c r="GM2062" s="108"/>
      <c r="GN2062" s="108"/>
      <c r="GO2062" s="108"/>
      <c r="GP2062" s="108"/>
      <c r="GQ2062" s="108"/>
      <c r="GR2062" s="108"/>
      <c r="GS2062" s="108"/>
      <c r="GT2062" s="108"/>
      <c r="GU2062" s="108"/>
      <c r="GV2062" s="108"/>
      <c r="GW2062" s="108"/>
      <c r="GX2062" s="108"/>
      <c r="GY2062" s="108"/>
      <c r="GZ2062" s="108"/>
      <c r="HA2062" s="108"/>
      <c r="HB2062" s="108"/>
      <c r="HC2062" s="108"/>
      <c r="HD2062" s="108"/>
      <c r="HE2062" s="108"/>
      <c r="HF2062" s="108"/>
      <c r="HG2062" s="108"/>
      <c r="HH2062" s="108"/>
      <c r="HI2062" s="108"/>
      <c r="HJ2062" s="108"/>
      <c r="HK2062" s="108"/>
      <c r="HL2062" s="108"/>
      <c r="HM2062" s="108"/>
      <c r="HN2062" s="108"/>
      <c r="HO2062" s="108"/>
      <c r="HP2062" s="108"/>
      <c r="HQ2062" s="108"/>
      <c r="HR2062" s="108"/>
      <c r="HS2062" s="108"/>
      <c r="HT2062" s="108"/>
      <c r="HU2062" s="108"/>
      <c r="HV2062" s="108"/>
      <c r="HW2062" s="108"/>
      <c r="HX2062" s="108"/>
      <c r="HY2062" s="108"/>
      <c r="HZ2062" s="108"/>
      <c r="IA2062" s="108"/>
      <c r="IB2062" s="108"/>
      <c r="IC2062" s="108"/>
      <c r="ID2062" s="108"/>
      <c r="IE2062" s="108"/>
      <c r="IF2062" s="108"/>
      <c r="IG2062" s="108"/>
      <c r="IH2062" s="108"/>
      <c r="II2062" s="108"/>
      <c r="IJ2062" s="108"/>
      <c r="IK2062" s="108"/>
      <c r="IL2062" s="108"/>
      <c r="IM2062" s="108"/>
      <c r="IN2062" s="108"/>
      <c r="IO2062" s="108"/>
      <c r="IP2062" s="108"/>
      <c r="IQ2062" s="108"/>
      <c r="IR2062" s="108"/>
      <c r="IS2062" s="108"/>
      <c r="IT2062" s="108"/>
      <c r="IU2062" s="108"/>
      <c r="IV2062" s="108"/>
    </row>
    <row r="2063" spans="1:256" x14ac:dyDescent="0.2">
      <c r="D2063" s="40"/>
      <c r="E2063" s="36"/>
      <c r="F2063" s="36"/>
      <c r="G2063" s="120"/>
      <c r="I2063" s="36"/>
      <c r="J2063" s="36"/>
      <c r="L2063" s="36"/>
      <c r="M2063" s="36"/>
      <c r="O2063" s="36"/>
      <c r="P2063" s="36"/>
      <c r="R2063" s="36"/>
      <c r="S2063" s="36"/>
      <c r="U2063" s="36"/>
      <c r="V2063" s="36"/>
      <c r="X2063" s="36"/>
      <c r="Y2063" s="36"/>
      <c r="AA2063" s="36"/>
      <c r="AB2063" s="36"/>
      <c r="AD2063" s="36"/>
      <c r="AE2063" s="36"/>
      <c r="AG2063" s="36"/>
      <c r="AH2063" s="36"/>
      <c r="AJ2063" s="36"/>
      <c r="AK2063" s="36"/>
      <c r="AM2063" s="36"/>
      <c r="AN2063" s="36"/>
      <c r="AP2063" s="36"/>
      <c r="AQ2063" s="36"/>
      <c r="AS2063" s="36"/>
      <c r="AT2063" s="36"/>
      <c r="AV2063" s="36"/>
      <c r="AW2063" s="36"/>
      <c r="AY2063" s="36"/>
      <c r="AZ2063" s="36"/>
      <c r="BA2063" s="108"/>
      <c r="BB2063" s="108"/>
      <c r="BC2063" s="108"/>
      <c r="BD2063" s="108"/>
      <c r="BE2063" s="108"/>
      <c r="BF2063" s="108"/>
      <c r="BG2063" s="108"/>
      <c r="BH2063" s="108"/>
      <c r="BI2063" s="108"/>
      <c r="BJ2063" s="108"/>
      <c r="BK2063" s="108"/>
      <c r="BL2063" s="108"/>
      <c r="BM2063" s="108"/>
      <c r="BN2063" s="108"/>
      <c r="BO2063" s="108"/>
      <c r="BP2063" s="108"/>
      <c r="BQ2063" s="108"/>
      <c r="BR2063" s="108"/>
      <c r="BS2063" s="108"/>
      <c r="BT2063" s="108"/>
      <c r="BU2063" s="108"/>
      <c r="BV2063" s="108"/>
      <c r="BW2063" s="108"/>
      <c r="BX2063" s="108"/>
      <c r="BY2063" s="108"/>
      <c r="BZ2063" s="108"/>
      <c r="CA2063" s="108"/>
      <c r="CB2063" s="108"/>
      <c r="CC2063" s="108"/>
      <c r="CD2063" s="108"/>
      <c r="CE2063" s="108"/>
      <c r="CF2063" s="108"/>
      <c r="CG2063" s="108"/>
      <c r="CH2063" s="108"/>
      <c r="CI2063" s="108"/>
      <c r="CJ2063" s="108"/>
      <c r="CK2063" s="108"/>
      <c r="CL2063" s="108"/>
      <c r="CM2063" s="108"/>
      <c r="CN2063" s="108"/>
      <c r="CO2063" s="108"/>
      <c r="CP2063" s="108"/>
      <c r="CQ2063" s="108"/>
      <c r="CR2063" s="108"/>
      <c r="CS2063" s="108"/>
      <c r="CT2063" s="108"/>
      <c r="CU2063" s="108"/>
      <c r="CV2063" s="108"/>
      <c r="CW2063" s="108"/>
      <c r="CX2063" s="108"/>
      <c r="CY2063" s="108"/>
      <c r="CZ2063" s="108"/>
      <c r="DA2063" s="108"/>
      <c r="DB2063" s="108"/>
      <c r="DC2063" s="108"/>
      <c r="DD2063" s="108"/>
      <c r="DE2063" s="108"/>
      <c r="DF2063" s="108"/>
      <c r="DG2063" s="108"/>
      <c r="DH2063" s="108"/>
      <c r="DI2063" s="108"/>
      <c r="DJ2063" s="108"/>
      <c r="DK2063" s="108"/>
      <c r="DL2063" s="108"/>
      <c r="DM2063" s="108"/>
      <c r="DN2063" s="108"/>
      <c r="DO2063" s="108"/>
      <c r="DP2063" s="108"/>
      <c r="DQ2063" s="108"/>
      <c r="DR2063" s="108"/>
      <c r="DS2063" s="108"/>
      <c r="DT2063" s="108"/>
      <c r="DU2063" s="108"/>
      <c r="DV2063" s="108"/>
      <c r="DW2063" s="108"/>
      <c r="DX2063" s="108"/>
      <c r="DY2063" s="108"/>
      <c r="DZ2063" s="108"/>
      <c r="EA2063" s="108"/>
      <c r="EB2063" s="108"/>
      <c r="EC2063" s="108"/>
      <c r="ED2063" s="108"/>
      <c r="EE2063" s="108"/>
      <c r="EF2063" s="108"/>
      <c r="EG2063" s="108"/>
      <c r="EH2063" s="108"/>
      <c r="EI2063" s="108"/>
      <c r="EJ2063" s="108"/>
      <c r="EK2063" s="108"/>
      <c r="EL2063" s="108"/>
      <c r="EM2063" s="108"/>
      <c r="EN2063" s="108"/>
      <c r="EO2063" s="108"/>
      <c r="EP2063" s="108"/>
      <c r="EQ2063" s="108"/>
      <c r="ER2063" s="108"/>
      <c r="ES2063" s="108"/>
      <c r="ET2063" s="108"/>
      <c r="EU2063" s="108"/>
      <c r="EV2063" s="108"/>
      <c r="EW2063" s="108"/>
      <c r="EX2063" s="108"/>
      <c r="EY2063" s="108"/>
      <c r="EZ2063" s="108"/>
      <c r="FA2063" s="108"/>
      <c r="FB2063" s="108"/>
      <c r="FC2063" s="108"/>
      <c r="FD2063" s="108"/>
      <c r="FE2063" s="108"/>
      <c r="FF2063" s="108"/>
      <c r="FG2063" s="108"/>
      <c r="FH2063" s="108"/>
      <c r="FI2063" s="108"/>
      <c r="FJ2063" s="108"/>
      <c r="FK2063" s="108"/>
      <c r="FL2063" s="108"/>
      <c r="FM2063" s="108"/>
      <c r="FN2063" s="108"/>
      <c r="FO2063" s="108"/>
      <c r="FP2063" s="108"/>
      <c r="FQ2063" s="108"/>
      <c r="FR2063" s="108"/>
      <c r="FS2063" s="108"/>
      <c r="FT2063" s="108"/>
      <c r="FU2063" s="108"/>
      <c r="FV2063" s="108"/>
      <c r="FW2063" s="108"/>
      <c r="FX2063" s="108"/>
      <c r="FY2063" s="108"/>
      <c r="FZ2063" s="108"/>
      <c r="GA2063" s="108"/>
      <c r="GB2063" s="108"/>
      <c r="GC2063" s="108"/>
      <c r="GD2063" s="108"/>
      <c r="GE2063" s="108"/>
      <c r="GF2063" s="108"/>
      <c r="GG2063" s="108"/>
      <c r="GH2063" s="108"/>
      <c r="GI2063" s="108"/>
      <c r="GJ2063" s="108"/>
      <c r="GK2063" s="108"/>
      <c r="GL2063" s="108"/>
      <c r="GM2063" s="108"/>
      <c r="GN2063" s="108"/>
      <c r="GO2063" s="108"/>
      <c r="GP2063" s="108"/>
      <c r="GQ2063" s="108"/>
      <c r="GR2063" s="108"/>
      <c r="GS2063" s="108"/>
      <c r="GT2063" s="108"/>
      <c r="GU2063" s="108"/>
      <c r="GV2063" s="108"/>
      <c r="GW2063" s="108"/>
      <c r="GX2063" s="108"/>
      <c r="GY2063" s="108"/>
      <c r="GZ2063" s="108"/>
      <c r="HA2063" s="108"/>
      <c r="HB2063" s="108"/>
      <c r="HC2063" s="108"/>
      <c r="HD2063" s="108"/>
      <c r="HE2063" s="108"/>
      <c r="HF2063" s="108"/>
      <c r="HG2063" s="108"/>
      <c r="HH2063" s="108"/>
      <c r="HI2063" s="108"/>
      <c r="HJ2063" s="108"/>
      <c r="HK2063" s="108"/>
      <c r="HL2063" s="108"/>
      <c r="HM2063" s="108"/>
      <c r="HN2063" s="108"/>
      <c r="HO2063" s="108"/>
      <c r="HP2063" s="108"/>
      <c r="HQ2063" s="108"/>
      <c r="HR2063" s="108"/>
      <c r="HS2063" s="108"/>
      <c r="HT2063" s="108"/>
      <c r="HU2063" s="108"/>
      <c r="HV2063" s="108"/>
      <c r="HW2063" s="108"/>
      <c r="HX2063" s="108"/>
      <c r="HY2063" s="108"/>
      <c r="HZ2063" s="108"/>
      <c r="IA2063" s="108"/>
      <c r="IB2063" s="108"/>
      <c r="IC2063" s="108"/>
      <c r="ID2063" s="108"/>
      <c r="IE2063" s="108"/>
      <c r="IF2063" s="108"/>
      <c r="IG2063" s="108"/>
      <c r="IH2063" s="108"/>
      <c r="II2063" s="108"/>
      <c r="IJ2063" s="108"/>
      <c r="IK2063" s="108"/>
      <c r="IL2063" s="108"/>
      <c r="IM2063" s="108"/>
      <c r="IN2063" s="108"/>
      <c r="IO2063" s="108"/>
      <c r="IP2063" s="108"/>
      <c r="IQ2063" s="108"/>
      <c r="IR2063" s="108"/>
      <c r="IS2063" s="108"/>
      <c r="IT2063" s="108"/>
      <c r="IU2063" s="108"/>
      <c r="IV2063" s="108"/>
    </row>
    <row r="2064" spans="1:256" x14ac:dyDescent="0.2">
      <c r="E2064" s="8"/>
      <c r="F2064" s="8"/>
      <c r="G2064" s="120"/>
      <c r="I2064" s="8"/>
      <c r="J2064" s="8"/>
      <c r="L2064" s="8"/>
      <c r="M2064" s="8"/>
      <c r="O2064" s="8"/>
      <c r="P2064" s="8"/>
      <c r="R2064" s="8"/>
      <c r="S2064" s="8"/>
      <c r="U2064" s="8"/>
      <c r="V2064" s="8"/>
      <c r="X2064" s="8"/>
      <c r="Y2064" s="8"/>
      <c r="AA2064" s="8"/>
      <c r="AB2064" s="8"/>
      <c r="AD2064" s="8"/>
      <c r="AE2064" s="8"/>
      <c r="AG2064" s="8"/>
      <c r="AH2064" s="8"/>
      <c r="AJ2064" s="8"/>
      <c r="AK2064" s="8"/>
      <c r="AM2064" s="8"/>
      <c r="AN2064" s="8"/>
      <c r="AP2064" s="8"/>
      <c r="AQ2064" s="8"/>
      <c r="AS2064" s="8"/>
      <c r="AT2064" s="8"/>
      <c r="AV2064" s="8"/>
      <c r="AW2064" s="8"/>
      <c r="AY2064" s="8"/>
      <c r="AZ2064" s="8"/>
      <c r="BA2064" s="108"/>
      <c r="BB2064" s="108"/>
      <c r="BC2064" s="108"/>
      <c r="BD2064" s="108"/>
      <c r="BE2064" s="108"/>
      <c r="BF2064" s="108"/>
      <c r="BG2064" s="108"/>
      <c r="BH2064" s="108"/>
      <c r="BI2064" s="108"/>
      <c r="BJ2064" s="108"/>
      <c r="BK2064" s="108"/>
      <c r="BL2064" s="108"/>
      <c r="BM2064" s="108"/>
      <c r="BN2064" s="108"/>
      <c r="BO2064" s="108"/>
      <c r="BP2064" s="108"/>
      <c r="BQ2064" s="108"/>
      <c r="BR2064" s="108"/>
      <c r="BS2064" s="108"/>
      <c r="BT2064" s="108"/>
      <c r="BU2064" s="108"/>
      <c r="BV2064" s="108"/>
      <c r="BW2064" s="108"/>
      <c r="BX2064" s="108"/>
      <c r="BY2064" s="108"/>
      <c r="BZ2064" s="108"/>
      <c r="CA2064" s="108"/>
      <c r="CB2064" s="108"/>
      <c r="CC2064" s="108"/>
      <c r="CD2064" s="108"/>
      <c r="CE2064" s="108"/>
      <c r="CF2064" s="108"/>
      <c r="CG2064" s="108"/>
      <c r="CH2064" s="108"/>
      <c r="CI2064" s="108"/>
      <c r="CJ2064" s="108"/>
      <c r="CK2064" s="108"/>
      <c r="CL2064" s="108"/>
      <c r="CM2064" s="108"/>
      <c r="CN2064" s="108"/>
      <c r="CO2064" s="108"/>
      <c r="CP2064" s="108"/>
      <c r="CQ2064" s="108"/>
      <c r="CR2064" s="108"/>
      <c r="CS2064" s="108"/>
      <c r="CT2064" s="108"/>
      <c r="CU2064" s="108"/>
      <c r="CV2064" s="108"/>
      <c r="CW2064" s="108"/>
      <c r="CX2064" s="108"/>
      <c r="CY2064" s="108"/>
      <c r="CZ2064" s="108"/>
      <c r="DA2064" s="108"/>
      <c r="DB2064" s="108"/>
      <c r="DC2064" s="108"/>
      <c r="DD2064" s="108"/>
      <c r="DE2064" s="108"/>
      <c r="DF2064" s="108"/>
      <c r="DG2064" s="108"/>
      <c r="DH2064" s="108"/>
      <c r="DI2064" s="108"/>
      <c r="DJ2064" s="108"/>
      <c r="DK2064" s="108"/>
      <c r="DL2064" s="108"/>
      <c r="DM2064" s="108"/>
      <c r="DN2064" s="108"/>
      <c r="DO2064" s="108"/>
      <c r="DP2064" s="108"/>
      <c r="DQ2064" s="108"/>
      <c r="DR2064" s="108"/>
      <c r="DS2064" s="108"/>
      <c r="DT2064" s="108"/>
      <c r="DU2064" s="108"/>
      <c r="DV2064" s="108"/>
      <c r="DW2064" s="108"/>
      <c r="DX2064" s="108"/>
      <c r="DY2064" s="108"/>
      <c r="DZ2064" s="108"/>
      <c r="EA2064" s="108"/>
      <c r="EB2064" s="108"/>
      <c r="EC2064" s="108"/>
      <c r="ED2064" s="108"/>
      <c r="EE2064" s="108"/>
      <c r="EF2064" s="108"/>
      <c r="EG2064" s="108"/>
      <c r="EH2064" s="108"/>
      <c r="EI2064" s="108"/>
      <c r="EJ2064" s="108"/>
      <c r="EK2064" s="108"/>
      <c r="EL2064" s="108"/>
      <c r="EM2064" s="108"/>
      <c r="EN2064" s="108"/>
      <c r="EO2064" s="108"/>
      <c r="EP2064" s="108"/>
      <c r="EQ2064" s="108"/>
      <c r="ER2064" s="108"/>
      <c r="ES2064" s="108"/>
      <c r="ET2064" s="108"/>
      <c r="EU2064" s="108"/>
      <c r="EV2064" s="108"/>
      <c r="EW2064" s="108"/>
      <c r="EX2064" s="108"/>
      <c r="EY2064" s="108"/>
      <c r="EZ2064" s="108"/>
      <c r="FA2064" s="108"/>
      <c r="FB2064" s="108"/>
      <c r="FC2064" s="108"/>
      <c r="FD2064" s="108"/>
      <c r="FE2064" s="108"/>
      <c r="FF2064" s="108"/>
      <c r="FG2064" s="108"/>
      <c r="FH2064" s="108"/>
      <c r="FI2064" s="108"/>
      <c r="FJ2064" s="108"/>
      <c r="FK2064" s="108"/>
      <c r="FL2064" s="108"/>
      <c r="FM2064" s="108"/>
      <c r="FN2064" s="108"/>
      <c r="FO2064" s="108"/>
      <c r="FP2064" s="108"/>
      <c r="FQ2064" s="108"/>
      <c r="FR2064" s="108"/>
      <c r="FS2064" s="108"/>
      <c r="FT2064" s="108"/>
      <c r="FU2064" s="108"/>
      <c r="FV2064" s="108"/>
      <c r="FW2064" s="108"/>
      <c r="FX2064" s="108"/>
      <c r="FY2064" s="108"/>
      <c r="FZ2064" s="108"/>
      <c r="GA2064" s="108"/>
      <c r="GB2064" s="108"/>
      <c r="GC2064" s="108"/>
      <c r="GD2064" s="108"/>
      <c r="GE2064" s="108"/>
      <c r="GF2064" s="108"/>
      <c r="GG2064" s="108"/>
      <c r="GH2064" s="108"/>
      <c r="GI2064" s="108"/>
      <c r="GJ2064" s="108"/>
      <c r="GK2064" s="108"/>
      <c r="GL2064" s="108"/>
      <c r="GM2064" s="108"/>
      <c r="GN2064" s="108"/>
      <c r="GO2064" s="108"/>
      <c r="GP2064" s="108"/>
      <c r="GQ2064" s="108"/>
      <c r="GR2064" s="108"/>
      <c r="GS2064" s="108"/>
      <c r="GT2064" s="108"/>
      <c r="GU2064" s="108"/>
      <c r="GV2064" s="108"/>
      <c r="GW2064" s="108"/>
      <c r="GX2064" s="108"/>
      <c r="GY2064" s="108"/>
      <c r="GZ2064" s="108"/>
      <c r="HA2064" s="108"/>
      <c r="HB2064" s="108"/>
      <c r="HC2064" s="108"/>
      <c r="HD2064" s="108"/>
      <c r="HE2064" s="108"/>
      <c r="HF2064" s="108"/>
      <c r="HG2064" s="108"/>
      <c r="HH2064" s="108"/>
      <c r="HI2064" s="108"/>
      <c r="HJ2064" s="108"/>
      <c r="HK2064" s="108"/>
      <c r="HL2064" s="108"/>
      <c r="HM2064" s="108"/>
      <c r="HN2064" s="108"/>
      <c r="HO2064" s="108"/>
      <c r="HP2064" s="108"/>
      <c r="HQ2064" s="108"/>
      <c r="HR2064" s="108"/>
      <c r="HS2064" s="108"/>
      <c r="HT2064" s="108"/>
      <c r="HU2064" s="108"/>
      <c r="HV2064" s="108"/>
      <c r="HW2064" s="108"/>
      <c r="HX2064" s="108"/>
      <c r="HY2064" s="108"/>
      <c r="HZ2064" s="108"/>
      <c r="IA2064" s="108"/>
      <c r="IB2064" s="108"/>
      <c r="IC2064" s="108"/>
      <c r="ID2064" s="108"/>
      <c r="IE2064" s="108"/>
      <c r="IF2064" s="108"/>
      <c r="IG2064" s="108"/>
      <c r="IH2064" s="108"/>
      <c r="II2064" s="108"/>
      <c r="IJ2064" s="108"/>
      <c r="IK2064" s="108"/>
      <c r="IL2064" s="108"/>
      <c r="IM2064" s="108"/>
      <c r="IN2064" s="108"/>
      <c r="IO2064" s="108"/>
      <c r="IP2064" s="108"/>
      <c r="IQ2064" s="108"/>
      <c r="IR2064" s="108"/>
      <c r="IS2064" s="108"/>
      <c r="IT2064" s="108"/>
      <c r="IU2064" s="108"/>
      <c r="IV2064" s="108"/>
    </row>
    <row r="2065" spans="1:256" x14ac:dyDescent="0.2">
      <c r="D2065" s="40"/>
      <c r="E2065" s="36"/>
      <c r="F2065" s="36"/>
      <c r="G2065" s="120"/>
      <c r="H2065" s="100"/>
      <c r="I2065" s="36"/>
      <c r="J2065" s="36"/>
      <c r="K2065" s="100"/>
      <c r="L2065" s="36"/>
      <c r="M2065" s="36"/>
      <c r="N2065" s="100"/>
      <c r="O2065" s="36"/>
      <c r="P2065" s="36"/>
      <c r="Q2065" s="100"/>
      <c r="R2065" s="36"/>
      <c r="S2065" s="36"/>
      <c r="T2065" s="100"/>
      <c r="U2065" s="36"/>
      <c r="V2065" s="36"/>
      <c r="W2065" s="100"/>
      <c r="X2065" s="36"/>
      <c r="Y2065" s="36"/>
      <c r="Z2065" s="100"/>
      <c r="AA2065" s="36"/>
      <c r="AB2065" s="36"/>
      <c r="AD2065" s="36"/>
      <c r="AE2065" s="36"/>
      <c r="AG2065" s="36"/>
      <c r="AH2065" s="36"/>
      <c r="AJ2065" s="36"/>
      <c r="AK2065" s="36"/>
      <c r="AM2065" s="36"/>
      <c r="AN2065" s="36"/>
      <c r="AP2065" s="36"/>
      <c r="AQ2065" s="36"/>
      <c r="AS2065" s="36"/>
      <c r="AT2065" s="36"/>
      <c r="AV2065" s="36"/>
      <c r="AW2065" s="36"/>
      <c r="AY2065" s="36"/>
      <c r="AZ2065" s="36"/>
      <c r="BA2065" s="108"/>
      <c r="BB2065" s="108"/>
      <c r="BC2065" s="108"/>
      <c r="BD2065" s="108"/>
      <c r="BE2065" s="108"/>
      <c r="BF2065" s="108"/>
      <c r="BG2065" s="108"/>
      <c r="BH2065" s="108"/>
      <c r="BI2065" s="108"/>
      <c r="BJ2065" s="108"/>
      <c r="BK2065" s="108"/>
      <c r="BL2065" s="108"/>
      <c r="BM2065" s="108"/>
      <c r="BN2065" s="108"/>
      <c r="BO2065" s="108"/>
      <c r="BP2065" s="108"/>
      <c r="BQ2065" s="108"/>
      <c r="BR2065" s="108"/>
      <c r="BS2065" s="108"/>
      <c r="BT2065" s="108"/>
      <c r="BU2065" s="108"/>
      <c r="BV2065" s="108"/>
      <c r="BW2065" s="108"/>
      <c r="BX2065" s="108"/>
      <c r="BY2065" s="108"/>
      <c r="BZ2065" s="108"/>
      <c r="CA2065" s="108"/>
      <c r="CB2065" s="108"/>
      <c r="CC2065" s="108"/>
      <c r="CD2065" s="108"/>
      <c r="CE2065" s="108"/>
      <c r="CF2065" s="108"/>
      <c r="CG2065" s="108"/>
      <c r="CH2065" s="108"/>
      <c r="CI2065" s="108"/>
      <c r="CJ2065" s="108"/>
      <c r="CK2065" s="108"/>
      <c r="CL2065" s="108"/>
      <c r="CM2065" s="108"/>
      <c r="CN2065" s="108"/>
      <c r="CO2065" s="108"/>
      <c r="CP2065" s="108"/>
      <c r="CQ2065" s="108"/>
      <c r="CR2065" s="108"/>
      <c r="CS2065" s="108"/>
      <c r="CT2065" s="108"/>
      <c r="CU2065" s="108"/>
      <c r="CV2065" s="108"/>
      <c r="CW2065" s="108"/>
      <c r="CX2065" s="108"/>
      <c r="CY2065" s="108"/>
      <c r="CZ2065" s="108"/>
      <c r="DA2065" s="108"/>
      <c r="DB2065" s="108"/>
      <c r="DC2065" s="108"/>
      <c r="DD2065" s="108"/>
      <c r="DE2065" s="108"/>
      <c r="DF2065" s="108"/>
      <c r="DG2065" s="108"/>
      <c r="DH2065" s="108"/>
      <c r="DI2065" s="108"/>
      <c r="DJ2065" s="108"/>
      <c r="DK2065" s="108"/>
      <c r="DL2065" s="108"/>
      <c r="DM2065" s="108"/>
      <c r="DN2065" s="108"/>
      <c r="DO2065" s="108"/>
      <c r="DP2065" s="108"/>
      <c r="DQ2065" s="108"/>
      <c r="DR2065" s="108"/>
      <c r="DS2065" s="108"/>
      <c r="DT2065" s="108"/>
      <c r="DU2065" s="108"/>
      <c r="DV2065" s="108"/>
      <c r="DW2065" s="108"/>
      <c r="DX2065" s="108"/>
      <c r="DY2065" s="108"/>
      <c r="DZ2065" s="108"/>
      <c r="EA2065" s="108"/>
      <c r="EB2065" s="108"/>
      <c r="EC2065" s="108"/>
      <c r="ED2065" s="108"/>
      <c r="EE2065" s="108"/>
      <c r="EF2065" s="108"/>
      <c r="EG2065" s="108"/>
      <c r="EH2065" s="108"/>
      <c r="EI2065" s="108"/>
      <c r="EJ2065" s="108"/>
      <c r="EK2065" s="108"/>
      <c r="EL2065" s="108"/>
      <c r="EM2065" s="108"/>
      <c r="EN2065" s="108"/>
      <c r="EO2065" s="108"/>
      <c r="EP2065" s="108"/>
      <c r="EQ2065" s="108"/>
      <c r="ER2065" s="108"/>
      <c r="ES2065" s="108"/>
      <c r="ET2065" s="108"/>
      <c r="EU2065" s="108"/>
      <c r="EV2065" s="108"/>
      <c r="EW2065" s="108"/>
      <c r="EX2065" s="108"/>
      <c r="EY2065" s="108"/>
      <c r="EZ2065" s="108"/>
      <c r="FA2065" s="108"/>
      <c r="FB2065" s="108"/>
      <c r="FC2065" s="108"/>
      <c r="FD2065" s="108"/>
      <c r="FE2065" s="108"/>
      <c r="FF2065" s="108"/>
      <c r="FG2065" s="108"/>
      <c r="FH2065" s="108"/>
      <c r="FI2065" s="108"/>
      <c r="FJ2065" s="108"/>
      <c r="FK2065" s="108"/>
      <c r="FL2065" s="108"/>
      <c r="FM2065" s="108"/>
      <c r="FN2065" s="108"/>
      <c r="FO2065" s="108"/>
      <c r="FP2065" s="108"/>
      <c r="FQ2065" s="108"/>
      <c r="FR2065" s="108"/>
      <c r="FS2065" s="108"/>
      <c r="FT2065" s="108"/>
      <c r="FU2065" s="108"/>
      <c r="FV2065" s="108"/>
      <c r="FW2065" s="108"/>
      <c r="FX2065" s="108"/>
      <c r="FY2065" s="108"/>
      <c r="FZ2065" s="108"/>
      <c r="GA2065" s="108"/>
      <c r="GB2065" s="108"/>
      <c r="GC2065" s="108"/>
      <c r="GD2065" s="108"/>
      <c r="GE2065" s="108"/>
      <c r="GF2065" s="108"/>
      <c r="GG2065" s="108"/>
      <c r="GH2065" s="108"/>
      <c r="GI2065" s="108"/>
      <c r="GJ2065" s="108"/>
      <c r="GK2065" s="108"/>
      <c r="GL2065" s="108"/>
      <c r="GM2065" s="108"/>
      <c r="GN2065" s="108"/>
      <c r="GO2065" s="108"/>
      <c r="GP2065" s="108"/>
      <c r="GQ2065" s="108"/>
      <c r="GR2065" s="108"/>
      <c r="GS2065" s="108"/>
      <c r="GT2065" s="108"/>
      <c r="GU2065" s="108"/>
      <c r="GV2065" s="108"/>
      <c r="GW2065" s="108"/>
      <c r="GX2065" s="108"/>
      <c r="GY2065" s="108"/>
      <c r="GZ2065" s="108"/>
      <c r="HA2065" s="108"/>
      <c r="HB2065" s="108"/>
      <c r="HC2065" s="108"/>
      <c r="HD2065" s="108"/>
      <c r="HE2065" s="108"/>
      <c r="HF2065" s="108"/>
      <c r="HG2065" s="108"/>
      <c r="HH2065" s="108"/>
      <c r="HI2065" s="108"/>
      <c r="HJ2065" s="108"/>
      <c r="HK2065" s="108"/>
      <c r="HL2065" s="108"/>
      <c r="HM2065" s="108"/>
      <c r="HN2065" s="108"/>
      <c r="HO2065" s="108"/>
      <c r="HP2065" s="108"/>
      <c r="HQ2065" s="108"/>
      <c r="HR2065" s="108"/>
      <c r="HS2065" s="108"/>
      <c r="HT2065" s="108"/>
      <c r="HU2065" s="108"/>
      <c r="HV2065" s="108"/>
      <c r="HW2065" s="108"/>
      <c r="HX2065" s="108"/>
      <c r="HY2065" s="108"/>
      <c r="HZ2065" s="108"/>
      <c r="IA2065" s="108"/>
      <c r="IB2065" s="108"/>
      <c r="IC2065" s="108"/>
      <c r="ID2065" s="108"/>
      <c r="IE2065" s="108"/>
      <c r="IF2065" s="108"/>
      <c r="IG2065" s="108"/>
      <c r="IH2065" s="108"/>
      <c r="II2065" s="108"/>
      <c r="IJ2065" s="108"/>
      <c r="IK2065" s="108"/>
      <c r="IL2065" s="108"/>
      <c r="IM2065" s="108"/>
      <c r="IN2065" s="108"/>
      <c r="IO2065" s="108"/>
      <c r="IP2065" s="108"/>
      <c r="IQ2065" s="108"/>
      <c r="IR2065" s="108"/>
      <c r="IS2065" s="108"/>
      <c r="IT2065" s="108"/>
      <c r="IU2065" s="108"/>
      <c r="IV2065" s="108"/>
    </row>
    <row r="2066" spans="1:256" x14ac:dyDescent="0.2">
      <c r="D2066" s="40"/>
      <c r="E2066" s="36"/>
      <c r="F2066" s="36"/>
      <c r="G2066" s="120"/>
      <c r="I2066" s="36"/>
      <c r="J2066" s="36"/>
      <c r="L2066" s="36"/>
      <c r="M2066" s="36"/>
      <c r="O2066" s="36"/>
      <c r="P2066" s="36"/>
      <c r="R2066" s="36"/>
      <c r="S2066" s="36"/>
      <c r="U2066" s="36"/>
      <c r="V2066" s="36"/>
      <c r="X2066" s="36"/>
      <c r="Y2066" s="36"/>
      <c r="AA2066" s="36"/>
      <c r="AB2066" s="36"/>
      <c r="AD2066" s="36"/>
      <c r="AE2066" s="36"/>
      <c r="AG2066" s="36"/>
      <c r="AH2066" s="36"/>
      <c r="AJ2066" s="36"/>
      <c r="AK2066" s="36"/>
      <c r="AM2066" s="36"/>
      <c r="AN2066" s="36"/>
      <c r="AP2066" s="36"/>
      <c r="AQ2066" s="36"/>
      <c r="AS2066" s="36"/>
      <c r="AT2066" s="36"/>
      <c r="AV2066" s="36"/>
      <c r="AW2066" s="36"/>
      <c r="AY2066" s="36"/>
      <c r="AZ2066" s="36"/>
      <c r="BA2066" s="108"/>
      <c r="BB2066" s="108"/>
      <c r="BC2066" s="108"/>
      <c r="BD2066" s="108"/>
      <c r="BE2066" s="108"/>
      <c r="BF2066" s="108"/>
      <c r="BG2066" s="108"/>
      <c r="BH2066" s="108"/>
      <c r="BI2066" s="108"/>
      <c r="BJ2066" s="108"/>
      <c r="BK2066" s="108"/>
      <c r="BL2066" s="108"/>
      <c r="BM2066" s="108"/>
      <c r="BN2066" s="108"/>
      <c r="BO2066" s="108"/>
      <c r="BP2066" s="108"/>
      <c r="BQ2066" s="108"/>
      <c r="BR2066" s="108"/>
      <c r="BS2066" s="108"/>
      <c r="BT2066" s="108"/>
      <c r="BU2066" s="108"/>
      <c r="BV2066" s="108"/>
      <c r="BW2066" s="108"/>
      <c r="BX2066" s="108"/>
      <c r="BY2066" s="108"/>
      <c r="BZ2066" s="108"/>
      <c r="CA2066" s="108"/>
      <c r="CB2066" s="108"/>
      <c r="CC2066" s="108"/>
      <c r="CD2066" s="108"/>
      <c r="CE2066" s="108"/>
      <c r="CF2066" s="108"/>
      <c r="CG2066" s="108"/>
      <c r="CH2066" s="108"/>
      <c r="CI2066" s="108"/>
      <c r="CJ2066" s="108"/>
      <c r="CK2066" s="108"/>
      <c r="CL2066" s="108"/>
      <c r="CM2066" s="108"/>
      <c r="CN2066" s="108"/>
      <c r="CO2066" s="108"/>
      <c r="CP2066" s="108"/>
      <c r="CQ2066" s="108"/>
      <c r="CR2066" s="108"/>
      <c r="CS2066" s="108"/>
      <c r="CT2066" s="108"/>
      <c r="CU2066" s="108"/>
      <c r="CV2066" s="108"/>
      <c r="CW2066" s="108"/>
      <c r="CX2066" s="108"/>
      <c r="CY2066" s="108"/>
      <c r="CZ2066" s="108"/>
      <c r="DA2066" s="108"/>
      <c r="DB2066" s="108"/>
      <c r="DC2066" s="108"/>
      <c r="DD2066" s="108"/>
      <c r="DE2066" s="108"/>
      <c r="DF2066" s="108"/>
      <c r="DG2066" s="108"/>
      <c r="DH2066" s="108"/>
      <c r="DI2066" s="108"/>
      <c r="DJ2066" s="108"/>
      <c r="DK2066" s="108"/>
      <c r="DL2066" s="108"/>
      <c r="DM2066" s="108"/>
      <c r="DN2066" s="108"/>
      <c r="DO2066" s="108"/>
      <c r="DP2066" s="108"/>
      <c r="DQ2066" s="108"/>
      <c r="DR2066" s="108"/>
      <c r="DS2066" s="108"/>
      <c r="DT2066" s="108"/>
      <c r="DU2066" s="108"/>
      <c r="DV2066" s="108"/>
      <c r="DW2066" s="108"/>
      <c r="DX2066" s="108"/>
      <c r="DY2066" s="108"/>
      <c r="DZ2066" s="108"/>
      <c r="EA2066" s="108"/>
      <c r="EB2066" s="108"/>
      <c r="EC2066" s="108"/>
      <c r="ED2066" s="108"/>
      <c r="EE2066" s="108"/>
      <c r="EF2066" s="108"/>
      <c r="EG2066" s="108"/>
      <c r="EH2066" s="108"/>
      <c r="EI2066" s="108"/>
      <c r="EJ2066" s="108"/>
      <c r="EK2066" s="108"/>
      <c r="EL2066" s="108"/>
      <c r="EM2066" s="108"/>
      <c r="EN2066" s="108"/>
      <c r="EO2066" s="108"/>
      <c r="EP2066" s="108"/>
      <c r="EQ2066" s="108"/>
      <c r="ER2066" s="108"/>
      <c r="ES2066" s="108"/>
      <c r="ET2066" s="108"/>
      <c r="EU2066" s="108"/>
      <c r="EV2066" s="108"/>
      <c r="EW2066" s="108"/>
      <c r="EX2066" s="108"/>
      <c r="EY2066" s="108"/>
      <c r="EZ2066" s="108"/>
      <c r="FA2066" s="108"/>
      <c r="FB2066" s="108"/>
      <c r="FC2066" s="108"/>
      <c r="FD2066" s="108"/>
      <c r="FE2066" s="108"/>
      <c r="FF2066" s="108"/>
      <c r="FG2066" s="108"/>
      <c r="FH2066" s="108"/>
      <c r="FI2066" s="108"/>
      <c r="FJ2066" s="108"/>
      <c r="FK2066" s="108"/>
      <c r="FL2066" s="108"/>
      <c r="FM2066" s="108"/>
      <c r="FN2066" s="108"/>
      <c r="FO2066" s="108"/>
      <c r="FP2066" s="108"/>
      <c r="FQ2066" s="108"/>
      <c r="FR2066" s="108"/>
      <c r="FS2066" s="108"/>
      <c r="FT2066" s="108"/>
      <c r="FU2066" s="108"/>
      <c r="FV2066" s="108"/>
      <c r="FW2066" s="108"/>
      <c r="FX2066" s="108"/>
      <c r="FY2066" s="108"/>
      <c r="FZ2066" s="108"/>
      <c r="GA2066" s="108"/>
      <c r="GB2066" s="108"/>
      <c r="GC2066" s="108"/>
      <c r="GD2066" s="108"/>
      <c r="GE2066" s="108"/>
      <c r="GF2066" s="108"/>
      <c r="GG2066" s="108"/>
      <c r="GH2066" s="108"/>
      <c r="GI2066" s="108"/>
      <c r="GJ2066" s="108"/>
      <c r="GK2066" s="108"/>
      <c r="GL2066" s="108"/>
      <c r="GM2066" s="108"/>
      <c r="GN2066" s="108"/>
      <c r="GO2066" s="108"/>
      <c r="GP2066" s="108"/>
      <c r="GQ2066" s="108"/>
      <c r="GR2066" s="108"/>
      <c r="GS2066" s="108"/>
      <c r="GT2066" s="108"/>
      <c r="GU2066" s="108"/>
      <c r="GV2066" s="108"/>
      <c r="GW2066" s="108"/>
      <c r="GX2066" s="108"/>
      <c r="GY2066" s="108"/>
      <c r="GZ2066" s="108"/>
      <c r="HA2066" s="108"/>
      <c r="HB2066" s="108"/>
      <c r="HC2066" s="108"/>
      <c r="HD2066" s="108"/>
      <c r="HE2066" s="108"/>
      <c r="HF2066" s="108"/>
      <c r="HG2066" s="108"/>
      <c r="HH2066" s="108"/>
      <c r="HI2066" s="108"/>
      <c r="HJ2066" s="108"/>
      <c r="HK2066" s="108"/>
      <c r="HL2066" s="108"/>
      <c r="HM2066" s="108"/>
      <c r="HN2066" s="108"/>
      <c r="HO2066" s="108"/>
      <c r="HP2066" s="108"/>
      <c r="HQ2066" s="108"/>
      <c r="HR2066" s="108"/>
      <c r="HS2066" s="108"/>
      <c r="HT2066" s="108"/>
      <c r="HU2066" s="108"/>
      <c r="HV2066" s="108"/>
      <c r="HW2066" s="108"/>
      <c r="HX2066" s="108"/>
      <c r="HY2066" s="108"/>
      <c r="HZ2066" s="108"/>
      <c r="IA2066" s="108"/>
      <c r="IB2066" s="108"/>
      <c r="IC2066" s="108"/>
      <c r="ID2066" s="108"/>
      <c r="IE2066" s="108"/>
      <c r="IF2066" s="108"/>
      <c r="IG2066" s="108"/>
      <c r="IH2066" s="108"/>
      <c r="II2066" s="108"/>
      <c r="IJ2066" s="108"/>
      <c r="IK2066" s="108"/>
      <c r="IL2066" s="108"/>
      <c r="IM2066" s="108"/>
      <c r="IN2066" s="108"/>
      <c r="IO2066" s="108"/>
      <c r="IP2066" s="108"/>
      <c r="IQ2066" s="108"/>
      <c r="IR2066" s="108"/>
      <c r="IS2066" s="108"/>
      <c r="IT2066" s="108"/>
      <c r="IU2066" s="108"/>
      <c r="IV2066" s="108"/>
    </row>
    <row r="2067" spans="1:256" x14ac:dyDescent="0.2">
      <c r="G2067" s="120"/>
      <c r="BA2067" s="108"/>
      <c r="BB2067" s="108"/>
      <c r="BC2067" s="108"/>
      <c r="BD2067" s="108"/>
      <c r="BE2067" s="108"/>
      <c r="BF2067" s="108"/>
      <c r="BG2067" s="108"/>
      <c r="BH2067" s="108"/>
      <c r="BI2067" s="108"/>
      <c r="BJ2067" s="108"/>
      <c r="BK2067" s="108"/>
      <c r="BL2067" s="108"/>
      <c r="BM2067" s="108"/>
      <c r="BN2067" s="108"/>
      <c r="BO2067" s="108"/>
      <c r="BP2067" s="108"/>
      <c r="BQ2067" s="108"/>
      <c r="BR2067" s="108"/>
      <c r="BS2067" s="108"/>
      <c r="BT2067" s="108"/>
      <c r="BU2067" s="108"/>
      <c r="BV2067" s="108"/>
      <c r="BW2067" s="108"/>
      <c r="BX2067" s="108"/>
      <c r="BY2067" s="108"/>
      <c r="BZ2067" s="108"/>
      <c r="CA2067" s="108"/>
      <c r="CB2067" s="108"/>
      <c r="CC2067" s="108"/>
      <c r="CD2067" s="108"/>
      <c r="CE2067" s="108"/>
      <c r="CF2067" s="108"/>
      <c r="CG2067" s="108"/>
      <c r="CH2067" s="108"/>
      <c r="CI2067" s="108"/>
      <c r="CJ2067" s="108"/>
      <c r="CK2067" s="108"/>
      <c r="CL2067" s="108"/>
      <c r="CM2067" s="108"/>
      <c r="CN2067" s="108"/>
      <c r="CO2067" s="108"/>
      <c r="CP2067" s="108"/>
      <c r="CQ2067" s="108"/>
      <c r="CR2067" s="108"/>
      <c r="CS2067" s="108"/>
      <c r="CT2067" s="108"/>
      <c r="CU2067" s="108"/>
      <c r="CV2067" s="108"/>
      <c r="CW2067" s="108"/>
      <c r="CX2067" s="108"/>
      <c r="CY2067" s="108"/>
      <c r="CZ2067" s="108"/>
      <c r="DA2067" s="108"/>
      <c r="DB2067" s="108"/>
      <c r="DC2067" s="108"/>
      <c r="DD2067" s="108"/>
      <c r="DE2067" s="108"/>
      <c r="DF2067" s="108"/>
      <c r="DG2067" s="108"/>
      <c r="DH2067" s="108"/>
      <c r="DI2067" s="108"/>
      <c r="DJ2067" s="108"/>
      <c r="DK2067" s="108"/>
      <c r="DL2067" s="108"/>
      <c r="DM2067" s="108"/>
      <c r="DN2067" s="108"/>
      <c r="DO2067" s="108"/>
      <c r="DP2067" s="108"/>
      <c r="DQ2067" s="108"/>
      <c r="DR2067" s="108"/>
      <c r="DS2067" s="108"/>
      <c r="DT2067" s="108"/>
      <c r="DU2067" s="108"/>
      <c r="DV2067" s="108"/>
      <c r="DW2067" s="108"/>
      <c r="DX2067" s="108"/>
      <c r="DY2067" s="108"/>
      <c r="DZ2067" s="108"/>
      <c r="EA2067" s="108"/>
      <c r="EB2067" s="108"/>
      <c r="EC2067" s="108"/>
      <c r="ED2067" s="108"/>
      <c r="EE2067" s="108"/>
      <c r="EF2067" s="108"/>
      <c r="EG2067" s="108"/>
      <c r="EH2067" s="108"/>
      <c r="EI2067" s="108"/>
      <c r="EJ2067" s="108"/>
      <c r="EK2067" s="108"/>
      <c r="EL2067" s="108"/>
      <c r="EM2067" s="108"/>
      <c r="EN2067" s="108"/>
      <c r="EO2067" s="108"/>
      <c r="EP2067" s="108"/>
      <c r="EQ2067" s="108"/>
      <c r="ER2067" s="108"/>
      <c r="ES2067" s="108"/>
      <c r="ET2067" s="108"/>
      <c r="EU2067" s="108"/>
      <c r="EV2067" s="108"/>
      <c r="EW2067" s="108"/>
      <c r="EX2067" s="108"/>
      <c r="EY2067" s="108"/>
      <c r="EZ2067" s="108"/>
      <c r="FA2067" s="108"/>
      <c r="FB2067" s="108"/>
      <c r="FC2067" s="108"/>
      <c r="FD2067" s="108"/>
      <c r="FE2067" s="108"/>
      <c r="FF2067" s="108"/>
      <c r="FG2067" s="108"/>
      <c r="FH2067" s="108"/>
      <c r="FI2067" s="108"/>
      <c r="FJ2067" s="108"/>
      <c r="FK2067" s="108"/>
      <c r="FL2067" s="108"/>
      <c r="FM2067" s="108"/>
      <c r="FN2067" s="108"/>
      <c r="FO2067" s="108"/>
      <c r="FP2067" s="108"/>
      <c r="FQ2067" s="108"/>
      <c r="FR2067" s="108"/>
      <c r="FS2067" s="108"/>
      <c r="FT2067" s="108"/>
      <c r="FU2067" s="108"/>
      <c r="FV2067" s="108"/>
      <c r="FW2067" s="108"/>
      <c r="FX2067" s="108"/>
      <c r="FY2067" s="108"/>
      <c r="FZ2067" s="108"/>
      <c r="GA2067" s="108"/>
      <c r="GB2067" s="108"/>
      <c r="GC2067" s="108"/>
      <c r="GD2067" s="108"/>
      <c r="GE2067" s="108"/>
      <c r="GF2067" s="108"/>
      <c r="GG2067" s="108"/>
      <c r="GH2067" s="108"/>
      <c r="GI2067" s="108"/>
      <c r="GJ2067" s="108"/>
      <c r="GK2067" s="108"/>
      <c r="GL2067" s="108"/>
      <c r="GM2067" s="108"/>
      <c r="GN2067" s="108"/>
      <c r="GO2067" s="108"/>
      <c r="GP2067" s="108"/>
      <c r="GQ2067" s="108"/>
      <c r="GR2067" s="108"/>
      <c r="GS2067" s="108"/>
      <c r="GT2067" s="108"/>
      <c r="GU2067" s="108"/>
      <c r="GV2067" s="108"/>
      <c r="GW2067" s="108"/>
      <c r="GX2067" s="108"/>
      <c r="GY2067" s="108"/>
      <c r="GZ2067" s="108"/>
      <c r="HA2067" s="108"/>
      <c r="HB2067" s="108"/>
      <c r="HC2067" s="108"/>
      <c r="HD2067" s="108"/>
      <c r="HE2067" s="108"/>
      <c r="HF2067" s="108"/>
      <c r="HG2067" s="108"/>
      <c r="HH2067" s="108"/>
      <c r="HI2067" s="108"/>
      <c r="HJ2067" s="108"/>
      <c r="HK2067" s="108"/>
      <c r="HL2067" s="108"/>
      <c r="HM2067" s="108"/>
      <c r="HN2067" s="108"/>
      <c r="HO2067" s="108"/>
      <c r="HP2067" s="108"/>
      <c r="HQ2067" s="108"/>
      <c r="HR2067" s="108"/>
      <c r="HS2067" s="108"/>
      <c r="HT2067" s="108"/>
      <c r="HU2067" s="108"/>
      <c r="HV2067" s="108"/>
      <c r="HW2067" s="108"/>
      <c r="HX2067" s="108"/>
      <c r="HY2067" s="108"/>
      <c r="HZ2067" s="108"/>
      <c r="IA2067" s="108"/>
      <c r="IB2067" s="108"/>
      <c r="IC2067" s="108"/>
      <c r="ID2067" s="108"/>
      <c r="IE2067" s="108"/>
      <c r="IF2067" s="108"/>
      <c r="IG2067" s="108"/>
      <c r="IH2067" s="108"/>
      <c r="II2067" s="108"/>
      <c r="IJ2067" s="108"/>
      <c r="IK2067" s="108"/>
      <c r="IL2067" s="108"/>
      <c r="IM2067" s="108"/>
      <c r="IN2067" s="108"/>
      <c r="IO2067" s="108"/>
      <c r="IP2067" s="108"/>
      <c r="IQ2067" s="108"/>
      <c r="IR2067" s="108"/>
      <c r="IS2067" s="108"/>
      <c r="IT2067" s="108"/>
      <c r="IU2067" s="108"/>
      <c r="IV2067" s="108"/>
    </row>
    <row r="2068" spans="1:256" ht="18" customHeight="1" x14ac:dyDescent="0.25">
      <c r="A2068" s="157"/>
      <c r="G2068" s="120"/>
      <c r="K2068" s="157"/>
      <c r="AC2068" s="157"/>
      <c r="AF2068" s="157"/>
      <c r="AI2068" s="157"/>
      <c r="AL2068" s="157"/>
      <c r="AO2068" s="157"/>
      <c r="AR2068" s="157"/>
      <c r="AX2068" s="157"/>
      <c r="BA2068" s="108"/>
      <c r="BB2068" s="108"/>
      <c r="BC2068" s="108"/>
      <c r="BD2068" s="108"/>
      <c r="BE2068" s="108"/>
      <c r="BF2068" s="108"/>
      <c r="BG2068" s="108"/>
      <c r="BH2068" s="108"/>
      <c r="BI2068" s="108"/>
      <c r="BJ2068" s="108"/>
      <c r="BK2068" s="108"/>
      <c r="BL2068" s="108"/>
      <c r="BM2068" s="108"/>
      <c r="BN2068" s="108"/>
      <c r="BO2068" s="108"/>
      <c r="BP2068" s="108"/>
      <c r="BQ2068" s="108"/>
      <c r="BR2068" s="108"/>
      <c r="BS2068" s="108"/>
      <c r="BT2068" s="108"/>
      <c r="BU2068" s="108"/>
      <c r="BV2068" s="108"/>
      <c r="BW2068" s="108"/>
      <c r="BX2068" s="108"/>
      <c r="BY2068" s="108"/>
      <c r="BZ2068" s="108"/>
      <c r="CA2068" s="108"/>
      <c r="CB2068" s="108"/>
      <c r="CC2068" s="108"/>
      <c r="CD2068" s="108"/>
      <c r="CE2068" s="108"/>
      <c r="CF2068" s="108"/>
      <c r="CG2068" s="108"/>
      <c r="CH2068" s="108"/>
      <c r="CI2068" s="108"/>
      <c r="CJ2068" s="108"/>
      <c r="CK2068" s="108"/>
      <c r="CL2068" s="108"/>
      <c r="CM2068" s="108"/>
      <c r="CN2068" s="108"/>
      <c r="CO2068" s="108"/>
      <c r="CP2068" s="108"/>
      <c r="CQ2068" s="108"/>
      <c r="CR2068" s="108"/>
      <c r="CS2068" s="108"/>
      <c r="CT2068" s="108"/>
      <c r="CU2068" s="108"/>
      <c r="CV2068" s="108"/>
      <c r="CW2068" s="108"/>
      <c r="CX2068" s="108"/>
      <c r="CY2068" s="108"/>
      <c r="CZ2068" s="108"/>
      <c r="DA2068" s="108"/>
      <c r="DB2068" s="108"/>
      <c r="DC2068" s="108"/>
      <c r="DD2068" s="108"/>
      <c r="DE2068" s="108"/>
      <c r="DF2068" s="108"/>
      <c r="DG2068" s="108"/>
      <c r="DH2068" s="108"/>
      <c r="DI2068" s="108"/>
      <c r="DJ2068" s="108"/>
      <c r="DK2068" s="108"/>
      <c r="DL2068" s="108"/>
      <c r="DM2068" s="108"/>
      <c r="DN2068" s="108"/>
      <c r="DO2068" s="108"/>
      <c r="DP2068" s="108"/>
      <c r="DQ2068" s="108"/>
      <c r="DR2068" s="108"/>
      <c r="DS2068" s="108"/>
      <c r="DT2068" s="108"/>
      <c r="DU2068" s="108"/>
      <c r="DV2068" s="108"/>
      <c r="DW2068" s="108"/>
      <c r="DX2068" s="108"/>
      <c r="DY2068" s="108"/>
      <c r="DZ2068" s="108"/>
      <c r="EA2068" s="108"/>
      <c r="EB2068" s="108"/>
      <c r="EC2068" s="108"/>
      <c r="ED2068" s="108"/>
      <c r="EE2068" s="108"/>
      <c r="EF2068" s="108"/>
      <c r="EG2068" s="108"/>
      <c r="EH2068" s="108"/>
      <c r="EI2068" s="108"/>
      <c r="EJ2068" s="108"/>
      <c r="EK2068" s="108"/>
      <c r="EL2068" s="108"/>
      <c r="EM2068" s="108"/>
      <c r="EN2068" s="108"/>
      <c r="EO2068" s="108"/>
      <c r="EP2068" s="108"/>
      <c r="EQ2068" s="108"/>
      <c r="ER2068" s="108"/>
      <c r="ES2068" s="108"/>
      <c r="ET2068" s="108"/>
      <c r="EU2068" s="108"/>
      <c r="EV2068" s="108"/>
      <c r="EW2068" s="108"/>
      <c r="EX2068" s="108"/>
      <c r="EY2068" s="108"/>
      <c r="EZ2068" s="108"/>
      <c r="FA2068" s="108"/>
      <c r="FB2068" s="108"/>
      <c r="FC2068" s="108"/>
      <c r="FD2068" s="108"/>
      <c r="FE2068" s="108"/>
      <c r="FF2068" s="108"/>
      <c r="FG2068" s="108"/>
      <c r="FH2068" s="108"/>
      <c r="FI2068" s="108"/>
      <c r="FJ2068" s="108"/>
      <c r="FK2068" s="108"/>
      <c r="FL2068" s="108"/>
      <c r="FM2068" s="108"/>
      <c r="FN2068" s="108"/>
      <c r="FO2068" s="108"/>
      <c r="FP2068" s="108"/>
      <c r="FQ2068" s="108"/>
      <c r="FR2068" s="108"/>
      <c r="FS2068" s="108"/>
      <c r="FT2068" s="108"/>
      <c r="FU2068" s="108"/>
      <c r="FV2068" s="108"/>
      <c r="FW2068" s="108"/>
      <c r="FX2068" s="108"/>
      <c r="FY2068" s="108"/>
      <c r="FZ2068" s="108"/>
      <c r="GA2068" s="108"/>
      <c r="GB2068" s="108"/>
      <c r="GC2068" s="108"/>
      <c r="GD2068" s="108"/>
      <c r="GE2068" s="108"/>
      <c r="GF2068" s="108"/>
      <c r="GG2068" s="108"/>
      <c r="GH2068" s="108"/>
      <c r="GI2068" s="108"/>
      <c r="GJ2068" s="108"/>
      <c r="GK2068" s="108"/>
      <c r="GL2068" s="108"/>
      <c r="GM2068" s="108"/>
      <c r="GN2068" s="108"/>
      <c r="GO2068" s="108"/>
      <c r="GP2068" s="108"/>
      <c r="GQ2068" s="108"/>
      <c r="GR2068" s="108"/>
      <c r="GS2068" s="108"/>
      <c r="GT2068" s="108"/>
      <c r="GU2068" s="108"/>
      <c r="GV2068" s="108"/>
      <c r="GW2068" s="108"/>
      <c r="GX2068" s="108"/>
      <c r="GY2068" s="108"/>
      <c r="GZ2068" s="108"/>
      <c r="HA2068" s="108"/>
      <c r="HB2068" s="108"/>
      <c r="HC2068" s="108"/>
      <c r="HD2068" s="108"/>
      <c r="HE2068" s="108"/>
      <c r="HF2068" s="108"/>
      <c r="HG2068" s="108"/>
      <c r="HH2068" s="108"/>
      <c r="HI2068" s="108"/>
      <c r="HJ2068" s="108"/>
      <c r="HK2068" s="108"/>
      <c r="HL2068" s="108"/>
      <c r="HM2068" s="108"/>
      <c r="HN2068" s="108"/>
      <c r="HO2068" s="108"/>
      <c r="HP2068" s="108"/>
      <c r="HQ2068" s="108"/>
      <c r="HR2068" s="108"/>
      <c r="HS2068" s="108"/>
      <c r="HT2068" s="108"/>
      <c r="HU2068" s="108"/>
      <c r="HV2068" s="108"/>
      <c r="HW2068" s="108"/>
      <c r="HX2068" s="108"/>
      <c r="HY2068" s="108"/>
      <c r="HZ2068" s="108"/>
      <c r="IA2068" s="108"/>
      <c r="IB2068" s="108"/>
      <c r="IC2068" s="108"/>
      <c r="ID2068" s="108"/>
      <c r="IE2068" s="108"/>
      <c r="IF2068" s="108"/>
      <c r="IG2068" s="108"/>
      <c r="IH2068" s="108"/>
      <c r="II2068" s="108"/>
      <c r="IJ2068" s="108"/>
      <c r="IK2068" s="108"/>
      <c r="IL2068" s="108"/>
      <c r="IM2068" s="108"/>
      <c r="IN2068" s="108"/>
      <c r="IO2068" s="108"/>
      <c r="IP2068" s="108"/>
      <c r="IQ2068" s="108"/>
      <c r="IR2068" s="108"/>
      <c r="IS2068" s="108"/>
      <c r="IT2068" s="108"/>
      <c r="IU2068" s="108"/>
      <c r="IV2068" s="108"/>
    </row>
    <row r="2069" spans="1:256" x14ac:dyDescent="0.2">
      <c r="A2069" s="100"/>
      <c r="G2069" s="120"/>
      <c r="K2069" s="100"/>
      <c r="AC2069" s="100"/>
      <c r="AF2069" s="100"/>
      <c r="BA2069" s="108"/>
      <c r="BB2069" s="109"/>
      <c r="BC2069" s="109"/>
      <c r="BD2069" s="108"/>
      <c r="BE2069" s="109"/>
      <c r="BF2069" s="109"/>
      <c r="BG2069" s="108"/>
      <c r="BH2069" s="109"/>
      <c r="BI2069" s="109"/>
      <c r="BJ2069" s="108"/>
      <c r="BK2069" s="109"/>
      <c r="BL2069" s="109"/>
      <c r="BM2069" s="108"/>
      <c r="BN2069" s="109"/>
      <c r="BO2069" s="109"/>
      <c r="BP2069" s="108"/>
      <c r="BQ2069" s="123"/>
      <c r="BR2069" s="109"/>
      <c r="BS2069" s="116"/>
      <c r="BT2069" s="108"/>
      <c r="BU2069" s="120"/>
      <c r="BV2069" s="116"/>
      <c r="BW2069" s="116"/>
      <c r="BX2069" s="125"/>
      <c r="BY2069" s="108"/>
      <c r="BZ2069" s="108"/>
      <c r="CA2069" s="108"/>
      <c r="CB2069" s="108"/>
      <c r="CC2069" s="108"/>
      <c r="CD2069" s="108"/>
      <c r="CE2069" s="108"/>
      <c r="CF2069" s="108"/>
      <c r="CG2069" s="108"/>
      <c r="CH2069" s="108"/>
      <c r="CI2069" s="108"/>
      <c r="CJ2069" s="108"/>
      <c r="CK2069" s="108"/>
      <c r="CL2069" s="108"/>
      <c r="CM2069" s="108"/>
      <c r="CN2069" s="108"/>
      <c r="CO2069" s="108"/>
      <c r="CP2069" s="108"/>
      <c r="CQ2069" s="108"/>
      <c r="CR2069" s="108"/>
      <c r="CS2069" s="108"/>
      <c r="CT2069" s="108"/>
      <c r="CU2069" s="108"/>
      <c r="CV2069" s="108"/>
      <c r="CW2069" s="108"/>
      <c r="CX2069" s="108"/>
      <c r="CY2069" s="108"/>
      <c r="CZ2069" s="108"/>
      <c r="DA2069" s="108"/>
      <c r="DB2069" s="108"/>
      <c r="DC2069" s="108"/>
      <c r="DD2069" s="108"/>
      <c r="DE2069" s="108"/>
      <c r="DF2069" s="108"/>
      <c r="DG2069" s="108"/>
      <c r="DH2069" s="108"/>
      <c r="DI2069" s="108"/>
      <c r="DJ2069" s="108"/>
      <c r="DK2069" s="108"/>
      <c r="DL2069" s="108"/>
      <c r="DM2069" s="108"/>
      <c r="DN2069" s="108"/>
      <c r="DO2069" s="108"/>
      <c r="DP2069" s="108"/>
      <c r="DQ2069" s="108"/>
      <c r="DR2069" s="108"/>
      <c r="DS2069" s="108"/>
      <c r="DT2069" s="108"/>
      <c r="DU2069" s="108"/>
      <c r="DV2069" s="108"/>
      <c r="DW2069" s="108"/>
      <c r="DX2069" s="108"/>
      <c r="DY2069" s="108"/>
      <c r="DZ2069" s="108"/>
      <c r="EA2069" s="108"/>
      <c r="EB2069" s="108"/>
      <c r="EC2069" s="108"/>
      <c r="ED2069" s="108"/>
      <c r="EE2069" s="108"/>
      <c r="EF2069" s="108"/>
      <c r="EG2069" s="108"/>
      <c r="EH2069" s="108"/>
      <c r="EI2069" s="108"/>
      <c r="EJ2069" s="108"/>
      <c r="EK2069" s="108"/>
      <c r="EL2069" s="108"/>
      <c r="EM2069" s="108"/>
      <c r="EN2069" s="108"/>
      <c r="EO2069" s="108"/>
      <c r="EP2069" s="108"/>
      <c r="EQ2069" s="108"/>
      <c r="ER2069" s="108"/>
      <c r="ES2069" s="108"/>
      <c r="ET2069" s="108"/>
      <c r="EU2069" s="108"/>
      <c r="EV2069" s="108"/>
      <c r="EW2069" s="108"/>
      <c r="EX2069" s="108"/>
      <c r="EY2069" s="108"/>
      <c r="EZ2069" s="108"/>
      <c r="FA2069" s="108"/>
      <c r="FB2069" s="108"/>
      <c r="FC2069" s="108"/>
      <c r="FD2069" s="108"/>
      <c r="FE2069" s="108"/>
      <c r="FF2069" s="108"/>
      <c r="FG2069" s="108"/>
      <c r="FH2069" s="108"/>
      <c r="FI2069" s="108"/>
      <c r="FJ2069" s="108"/>
      <c r="FK2069" s="108"/>
      <c r="FL2069" s="108"/>
      <c r="FM2069" s="108"/>
      <c r="FN2069" s="108"/>
      <c r="FO2069" s="108"/>
      <c r="FP2069" s="108"/>
      <c r="FQ2069" s="108"/>
      <c r="FR2069" s="108"/>
      <c r="FS2069" s="108"/>
      <c r="FT2069" s="108"/>
      <c r="FU2069" s="108"/>
      <c r="FV2069" s="108"/>
      <c r="FW2069" s="108"/>
      <c r="FX2069" s="108"/>
      <c r="FY2069" s="108"/>
      <c r="FZ2069" s="108"/>
      <c r="GA2069" s="108"/>
      <c r="GB2069" s="108"/>
      <c r="GC2069" s="108"/>
      <c r="GD2069" s="108"/>
      <c r="GE2069" s="108"/>
      <c r="GF2069" s="108"/>
      <c r="GG2069" s="108"/>
      <c r="GH2069" s="108"/>
      <c r="GI2069" s="108"/>
      <c r="GJ2069" s="108"/>
      <c r="GK2069" s="108"/>
      <c r="GL2069" s="108"/>
      <c r="GM2069" s="108"/>
      <c r="GN2069" s="108"/>
      <c r="GO2069" s="108"/>
      <c r="GP2069" s="108"/>
      <c r="GQ2069" s="108"/>
      <c r="GR2069" s="108"/>
      <c r="GS2069" s="108"/>
      <c r="GT2069" s="108"/>
      <c r="GU2069" s="108"/>
      <c r="GV2069" s="108"/>
      <c r="GW2069" s="108"/>
      <c r="GX2069" s="108"/>
      <c r="GY2069" s="108"/>
      <c r="GZ2069" s="108"/>
      <c r="HA2069" s="108"/>
      <c r="HB2069" s="108"/>
      <c r="HC2069" s="108"/>
      <c r="HD2069" s="108"/>
      <c r="HE2069" s="108"/>
      <c r="HF2069" s="108"/>
      <c r="HG2069" s="108"/>
      <c r="HH2069" s="108"/>
      <c r="HI2069" s="108"/>
      <c r="HJ2069" s="108"/>
      <c r="HK2069" s="108"/>
      <c r="HL2069" s="108"/>
      <c r="HM2069" s="108"/>
      <c r="HN2069" s="108"/>
      <c r="HO2069" s="108"/>
      <c r="HP2069" s="108"/>
      <c r="HQ2069" s="108"/>
      <c r="HR2069" s="108"/>
      <c r="HS2069" s="108"/>
      <c r="HT2069" s="108"/>
      <c r="HU2069" s="108"/>
      <c r="HV2069" s="108"/>
      <c r="HW2069" s="108"/>
      <c r="HX2069" s="108"/>
      <c r="HY2069" s="108"/>
      <c r="HZ2069" s="108"/>
      <c r="IA2069" s="108"/>
      <c r="IB2069" s="108"/>
      <c r="IC2069" s="108"/>
      <c r="ID2069" s="108"/>
      <c r="IE2069" s="108"/>
      <c r="IF2069" s="108"/>
      <c r="IG2069" s="108"/>
      <c r="IH2069" s="108"/>
      <c r="II2069" s="108"/>
      <c r="IJ2069" s="108"/>
      <c r="IK2069" s="108"/>
      <c r="IL2069" s="108"/>
      <c r="IM2069" s="108"/>
      <c r="IN2069" s="108"/>
      <c r="IO2069" s="108"/>
      <c r="IP2069" s="108"/>
      <c r="IQ2069" s="108"/>
      <c r="IR2069" s="108"/>
      <c r="IS2069" s="108"/>
      <c r="IT2069" s="108"/>
      <c r="IU2069" s="108"/>
      <c r="IV2069" s="108"/>
    </row>
    <row r="2070" spans="1:256" x14ac:dyDescent="0.2">
      <c r="C2070" s="100"/>
      <c r="E2070" s="8"/>
      <c r="F2070" s="8"/>
      <c r="G2070" s="120"/>
      <c r="H2070" s="127"/>
      <c r="J2070" s="8"/>
      <c r="K2070" s="127"/>
      <c r="M2070" s="8"/>
      <c r="P2070" s="8"/>
      <c r="R2070" s="8"/>
      <c r="S2070" s="8"/>
      <c r="U2070" s="8"/>
      <c r="V2070" s="8"/>
      <c r="X2070" s="8"/>
      <c r="Y2070" s="8"/>
      <c r="AA2070" s="8"/>
      <c r="AB2070" s="8"/>
      <c r="AC2070" s="100"/>
      <c r="AD2070" s="8"/>
      <c r="AE2070" s="8"/>
      <c r="AF2070" s="100"/>
      <c r="AG2070" s="8"/>
      <c r="AH2070" s="8"/>
      <c r="AI2070" s="100"/>
      <c r="AJ2070" s="8"/>
      <c r="AK2070" s="8"/>
      <c r="AL2070" s="100"/>
      <c r="AM2070" s="8"/>
      <c r="AN2070" s="8"/>
      <c r="AO2070" s="100"/>
      <c r="AP2070" s="8"/>
      <c r="AQ2070" s="8"/>
      <c r="AR2070" s="100"/>
      <c r="AS2070" s="8"/>
      <c r="AT2070" s="8"/>
      <c r="AU2070" s="100"/>
      <c r="AV2070" s="8"/>
      <c r="AW2070" s="8"/>
      <c r="AX2070" s="100"/>
      <c r="AY2070" s="8"/>
      <c r="AZ2070" s="8"/>
      <c r="BA2070" s="108"/>
      <c r="BB2070" s="108"/>
      <c r="BC2070" s="108"/>
      <c r="BD2070" s="108"/>
      <c r="BE2070" s="108"/>
      <c r="BF2070" s="108"/>
      <c r="BG2070" s="108"/>
      <c r="BH2070" s="108"/>
      <c r="BI2070" s="108"/>
      <c r="BJ2070" s="108"/>
      <c r="BK2070" s="108"/>
      <c r="BL2070" s="108"/>
      <c r="BM2070" s="108"/>
      <c r="BN2070" s="108"/>
      <c r="BO2070" s="108"/>
      <c r="BP2070" s="108"/>
      <c r="BQ2070" s="108"/>
      <c r="BR2070" s="108"/>
      <c r="BS2070" s="108"/>
      <c r="BT2070" s="108"/>
      <c r="BU2070" s="108"/>
      <c r="BV2070" s="108"/>
      <c r="BW2070" s="108"/>
      <c r="BX2070" s="108"/>
      <c r="BY2070" s="108"/>
      <c r="BZ2070" s="108"/>
      <c r="CA2070" s="108"/>
      <c r="CB2070" s="108"/>
      <c r="CC2070" s="108"/>
      <c r="CD2070" s="108"/>
      <c r="CE2070" s="108"/>
      <c r="CF2070" s="108"/>
      <c r="CG2070" s="108"/>
      <c r="CH2070" s="108"/>
      <c r="CI2070" s="108"/>
      <c r="CJ2070" s="108"/>
      <c r="CK2070" s="108"/>
      <c r="CL2070" s="108"/>
      <c r="CM2070" s="108"/>
      <c r="CN2070" s="108"/>
      <c r="CO2070" s="108"/>
      <c r="CP2070" s="108"/>
      <c r="CQ2070" s="108"/>
      <c r="CR2070" s="108"/>
      <c r="CS2070" s="108"/>
      <c r="CT2070" s="108"/>
      <c r="CU2070" s="108"/>
      <c r="CV2070" s="108"/>
      <c r="CW2070" s="108"/>
      <c r="CX2070" s="108"/>
      <c r="CY2070" s="108"/>
      <c r="CZ2070" s="108"/>
      <c r="DA2070" s="108"/>
      <c r="DB2070" s="108"/>
      <c r="DC2070" s="108"/>
      <c r="DD2070" s="108"/>
      <c r="DE2070" s="108"/>
      <c r="DF2070" s="108"/>
      <c r="DG2070" s="108"/>
      <c r="DH2070" s="108"/>
      <c r="DI2070" s="108"/>
      <c r="DJ2070" s="108"/>
      <c r="DK2070" s="108"/>
      <c r="DL2070" s="108"/>
      <c r="DM2070" s="108"/>
      <c r="DN2070" s="108"/>
      <c r="DO2070" s="108"/>
      <c r="DP2070" s="108"/>
      <c r="DQ2070" s="108"/>
      <c r="DR2070" s="108"/>
      <c r="DS2070" s="108"/>
      <c r="DT2070" s="108"/>
      <c r="DU2070" s="108"/>
      <c r="DV2070" s="108"/>
      <c r="DW2070" s="108"/>
      <c r="DX2070" s="108"/>
      <c r="DY2070" s="108"/>
      <c r="DZ2070" s="108"/>
      <c r="EA2070" s="108"/>
      <c r="EB2070" s="108"/>
      <c r="EC2070" s="108"/>
      <c r="ED2070" s="108"/>
      <c r="EE2070" s="108"/>
      <c r="EF2070" s="108"/>
      <c r="EG2070" s="108"/>
      <c r="EH2070" s="108"/>
      <c r="EI2070" s="108"/>
      <c r="EJ2070" s="108"/>
      <c r="EK2070" s="108"/>
      <c r="EL2070" s="108"/>
      <c r="EM2070" s="108"/>
      <c r="EN2070" s="108"/>
      <c r="EO2070" s="108"/>
      <c r="EP2070" s="108"/>
      <c r="EQ2070" s="108"/>
      <c r="ER2070" s="108"/>
      <c r="ES2070" s="108"/>
      <c r="ET2070" s="108"/>
      <c r="EU2070" s="108"/>
      <c r="EV2070" s="108"/>
      <c r="EW2070" s="108"/>
      <c r="EX2070" s="108"/>
      <c r="EY2070" s="108"/>
      <c r="EZ2070" s="108"/>
      <c r="FA2070" s="108"/>
      <c r="FB2070" s="108"/>
      <c r="FC2070" s="108"/>
      <c r="FD2070" s="108"/>
      <c r="FE2070" s="108"/>
      <c r="FF2070" s="108"/>
      <c r="FG2070" s="108"/>
      <c r="FH2070" s="108"/>
      <c r="FI2070" s="108"/>
      <c r="FJ2070" s="108"/>
      <c r="FK2070" s="108"/>
      <c r="FL2070" s="108"/>
      <c r="FM2070" s="108"/>
      <c r="FN2070" s="108"/>
      <c r="FO2070" s="108"/>
      <c r="FP2070" s="108"/>
      <c r="FQ2070" s="108"/>
      <c r="FR2070" s="108"/>
      <c r="FS2070" s="108"/>
      <c r="FT2070" s="108"/>
      <c r="FU2070" s="108"/>
      <c r="FV2070" s="108"/>
      <c r="FW2070" s="108"/>
      <c r="FX2070" s="108"/>
      <c r="FY2070" s="108"/>
      <c r="FZ2070" s="108"/>
      <c r="GA2070" s="108"/>
      <c r="GB2070" s="108"/>
      <c r="GC2070" s="108"/>
      <c r="GD2070" s="108"/>
      <c r="GE2070" s="108"/>
      <c r="GF2070" s="108"/>
      <c r="GG2070" s="108"/>
      <c r="GH2070" s="108"/>
      <c r="GI2070" s="108"/>
      <c r="GJ2070" s="108"/>
      <c r="GK2070" s="108"/>
      <c r="GL2070" s="108"/>
      <c r="GM2070" s="108"/>
      <c r="GN2070" s="108"/>
      <c r="GO2070" s="108"/>
      <c r="GP2070" s="108"/>
      <c r="GQ2070" s="108"/>
      <c r="GR2070" s="108"/>
      <c r="GS2070" s="108"/>
      <c r="GT2070" s="108"/>
      <c r="GU2070" s="108"/>
      <c r="GV2070" s="108"/>
      <c r="GW2070" s="108"/>
      <c r="GX2070" s="108"/>
      <c r="GY2070" s="108"/>
      <c r="GZ2070" s="108"/>
      <c r="HA2070" s="108"/>
      <c r="HB2070" s="108"/>
      <c r="HC2070" s="108"/>
      <c r="HD2070" s="108"/>
      <c r="HE2070" s="108"/>
      <c r="HF2070" s="108"/>
      <c r="HG2070" s="108"/>
      <c r="HH2070" s="108"/>
      <c r="HI2070" s="108"/>
      <c r="HJ2070" s="108"/>
      <c r="HK2070" s="108"/>
      <c r="HL2070" s="108"/>
      <c r="HM2070" s="108"/>
      <c r="HN2070" s="108"/>
      <c r="HO2070" s="108"/>
      <c r="HP2070" s="108"/>
      <c r="HQ2070" s="108"/>
      <c r="HR2070" s="108"/>
      <c r="HS2070" s="108"/>
      <c r="HT2070" s="108"/>
      <c r="HU2070" s="108"/>
      <c r="HV2070" s="108"/>
      <c r="HW2070" s="108"/>
      <c r="HX2070" s="108"/>
      <c r="HY2070" s="108"/>
      <c r="HZ2070" s="108"/>
      <c r="IA2070" s="108"/>
      <c r="IB2070" s="108"/>
      <c r="IC2070" s="108"/>
      <c r="ID2070" s="108"/>
      <c r="IE2070" s="108"/>
      <c r="IF2070" s="108"/>
      <c r="IG2070" s="108"/>
      <c r="IH2070" s="108"/>
      <c r="II2070" s="108"/>
      <c r="IJ2070" s="108"/>
      <c r="IK2070" s="108"/>
      <c r="IL2070" s="108"/>
      <c r="IM2070" s="108"/>
      <c r="IN2070" s="108"/>
      <c r="IO2070" s="108"/>
      <c r="IP2070" s="108"/>
      <c r="IQ2070" s="108"/>
      <c r="IR2070" s="108"/>
      <c r="IS2070" s="108"/>
      <c r="IT2070" s="108"/>
      <c r="IU2070" s="108"/>
      <c r="IV2070" s="108"/>
    </row>
    <row r="2071" spans="1:256" x14ac:dyDescent="0.2">
      <c r="E2071" s="8"/>
      <c r="F2071" s="8"/>
      <c r="G2071" s="120"/>
      <c r="I2071" s="8"/>
      <c r="J2071" s="8"/>
      <c r="L2071" s="8"/>
      <c r="M2071" s="8"/>
      <c r="O2071" s="8"/>
      <c r="P2071" s="8"/>
      <c r="R2071" s="8"/>
      <c r="S2071" s="8"/>
      <c r="U2071" s="8"/>
      <c r="V2071" s="8"/>
      <c r="X2071" s="8"/>
      <c r="Y2071" s="8"/>
      <c r="AA2071" s="8"/>
      <c r="AB2071" s="8"/>
      <c r="AD2071" s="8"/>
      <c r="AE2071" s="8"/>
      <c r="AG2071" s="8"/>
      <c r="AH2071" s="8"/>
      <c r="AJ2071" s="8"/>
      <c r="AK2071" s="8"/>
      <c r="AM2071" s="8"/>
      <c r="AN2071" s="8"/>
      <c r="AP2071" s="8"/>
      <c r="AQ2071" s="8"/>
      <c r="AS2071" s="8"/>
      <c r="AT2071" s="8"/>
      <c r="AV2071" s="8"/>
      <c r="AW2071" s="8"/>
      <c r="AY2071" s="8"/>
      <c r="AZ2071" s="8"/>
      <c r="BA2071" s="108"/>
      <c r="BB2071" s="108"/>
      <c r="BC2071" s="108"/>
      <c r="BD2071" s="108"/>
      <c r="BE2071" s="108"/>
      <c r="BF2071" s="108"/>
      <c r="BG2071" s="108"/>
      <c r="BH2071" s="108"/>
      <c r="BI2071" s="108"/>
      <c r="BJ2071" s="108"/>
      <c r="BK2071" s="108"/>
      <c r="BL2071" s="108"/>
      <c r="BM2071" s="108"/>
      <c r="BN2071" s="108"/>
      <c r="BO2071" s="108"/>
      <c r="BP2071" s="108"/>
      <c r="BQ2071" s="108"/>
      <c r="BR2071" s="108"/>
      <c r="BS2071" s="108"/>
      <c r="BT2071" s="108"/>
      <c r="BU2071" s="108"/>
      <c r="BV2071" s="108"/>
      <c r="BW2071" s="108"/>
      <c r="BX2071" s="108"/>
      <c r="BY2071" s="108"/>
      <c r="BZ2071" s="108"/>
      <c r="CA2071" s="108"/>
      <c r="CB2071" s="108"/>
      <c r="CC2071" s="108"/>
      <c r="CD2071" s="108"/>
      <c r="CE2071" s="108"/>
      <c r="CF2071" s="108"/>
      <c r="CG2071" s="108"/>
      <c r="CH2071" s="108"/>
      <c r="CI2071" s="108"/>
      <c r="CJ2071" s="108"/>
      <c r="CK2071" s="108"/>
      <c r="CL2071" s="108"/>
      <c r="CM2071" s="108"/>
      <c r="CN2071" s="108"/>
      <c r="CO2071" s="108"/>
      <c r="CP2071" s="108"/>
      <c r="CQ2071" s="108"/>
      <c r="CR2071" s="108"/>
      <c r="CS2071" s="108"/>
      <c r="CT2071" s="108"/>
      <c r="CU2071" s="108"/>
      <c r="CV2071" s="108"/>
      <c r="CW2071" s="108"/>
      <c r="CX2071" s="108"/>
      <c r="CY2071" s="108"/>
      <c r="CZ2071" s="108"/>
      <c r="DA2071" s="108"/>
      <c r="DB2071" s="108"/>
      <c r="DC2071" s="108"/>
      <c r="DD2071" s="108"/>
      <c r="DE2071" s="108"/>
      <c r="DF2071" s="108"/>
      <c r="DG2071" s="108"/>
      <c r="DH2071" s="108"/>
      <c r="DI2071" s="108"/>
      <c r="DJ2071" s="108"/>
      <c r="DK2071" s="108"/>
      <c r="DL2071" s="108"/>
      <c r="DM2071" s="108"/>
      <c r="DN2071" s="108"/>
      <c r="DO2071" s="108"/>
      <c r="DP2071" s="108"/>
      <c r="DQ2071" s="108"/>
      <c r="DR2071" s="108"/>
      <c r="DS2071" s="108"/>
      <c r="DT2071" s="108"/>
      <c r="DU2071" s="108"/>
      <c r="DV2071" s="108"/>
      <c r="DW2071" s="108"/>
      <c r="DX2071" s="108"/>
      <c r="DY2071" s="108"/>
      <c r="DZ2071" s="108"/>
      <c r="EA2071" s="108"/>
      <c r="EB2071" s="108"/>
      <c r="EC2071" s="108"/>
      <c r="ED2071" s="108"/>
      <c r="EE2071" s="108"/>
      <c r="EF2071" s="108"/>
      <c r="EG2071" s="108"/>
      <c r="EH2071" s="108"/>
      <c r="EI2071" s="108"/>
      <c r="EJ2071" s="108"/>
      <c r="EK2071" s="108"/>
      <c r="EL2071" s="108"/>
      <c r="EM2071" s="108"/>
      <c r="EN2071" s="108"/>
      <c r="EO2071" s="108"/>
      <c r="EP2071" s="108"/>
      <c r="EQ2071" s="108"/>
      <c r="ER2071" s="108"/>
      <c r="ES2071" s="108"/>
      <c r="ET2071" s="108"/>
      <c r="EU2071" s="108"/>
      <c r="EV2071" s="108"/>
      <c r="EW2071" s="108"/>
      <c r="EX2071" s="108"/>
      <c r="EY2071" s="108"/>
      <c r="EZ2071" s="108"/>
      <c r="FA2071" s="108"/>
      <c r="FB2071" s="108"/>
      <c r="FC2071" s="108"/>
      <c r="FD2071" s="108"/>
      <c r="FE2071" s="108"/>
      <c r="FF2071" s="108"/>
      <c r="FG2071" s="108"/>
      <c r="FH2071" s="108"/>
      <c r="FI2071" s="108"/>
      <c r="FJ2071" s="108"/>
      <c r="FK2071" s="108"/>
      <c r="FL2071" s="108"/>
      <c r="FM2071" s="108"/>
      <c r="FN2071" s="108"/>
      <c r="FO2071" s="108"/>
      <c r="FP2071" s="108"/>
      <c r="FQ2071" s="108"/>
      <c r="FR2071" s="108"/>
      <c r="FS2071" s="108"/>
      <c r="FT2071" s="108"/>
      <c r="FU2071" s="108"/>
      <c r="FV2071" s="108"/>
      <c r="FW2071" s="108"/>
      <c r="FX2071" s="108"/>
      <c r="FY2071" s="108"/>
      <c r="FZ2071" s="108"/>
      <c r="GA2071" s="108"/>
      <c r="GB2071" s="108"/>
      <c r="GC2071" s="108"/>
      <c r="GD2071" s="108"/>
      <c r="GE2071" s="108"/>
      <c r="GF2071" s="108"/>
      <c r="GG2071" s="108"/>
      <c r="GH2071" s="108"/>
      <c r="GI2071" s="108"/>
      <c r="GJ2071" s="108"/>
      <c r="GK2071" s="108"/>
      <c r="GL2071" s="108"/>
      <c r="GM2071" s="108"/>
      <c r="GN2071" s="108"/>
      <c r="GO2071" s="108"/>
      <c r="GP2071" s="108"/>
      <c r="GQ2071" s="108"/>
      <c r="GR2071" s="108"/>
      <c r="GS2071" s="108"/>
      <c r="GT2071" s="108"/>
      <c r="GU2071" s="108"/>
      <c r="GV2071" s="108"/>
      <c r="GW2071" s="108"/>
      <c r="GX2071" s="108"/>
      <c r="GY2071" s="108"/>
      <c r="GZ2071" s="108"/>
      <c r="HA2071" s="108"/>
      <c r="HB2071" s="108"/>
      <c r="HC2071" s="108"/>
      <c r="HD2071" s="108"/>
      <c r="HE2071" s="108"/>
      <c r="HF2071" s="108"/>
      <c r="HG2071" s="108"/>
      <c r="HH2071" s="108"/>
      <c r="HI2071" s="108"/>
      <c r="HJ2071" s="108"/>
      <c r="HK2071" s="108"/>
      <c r="HL2071" s="108"/>
      <c r="HM2071" s="108"/>
      <c r="HN2071" s="108"/>
      <c r="HO2071" s="108"/>
      <c r="HP2071" s="108"/>
      <c r="HQ2071" s="108"/>
      <c r="HR2071" s="108"/>
      <c r="HS2071" s="108"/>
      <c r="HT2071" s="108"/>
      <c r="HU2071" s="108"/>
      <c r="HV2071" s="108"/>
      <c r="HW2071" s="108"/>
      <c r="HX2071" s="108"/>
      <c r="HY2071" s="108"/>
      <c r="HZ2071" s="108"/>
      <c r="IA2071" s="108"/>
      <c r="IB2071" s="108"/>
      <c r="IC2071" s="108"/>
      <c r="ID2071" s="108"/>
      <c r="IE2071" s="108"/>
      <c r="IF2071" s="108"/>
      <c r="IG2071" s="108"/>
      <c r="IH2071" s="108"/>
      <c r="II2071" s="108"/>
      <c r="IJ2071" s="108"/>
      <c r="IK2071" s="108"/>
      <c r="IL2071" s="108"/>
      <c r="IM2071" s="108"/>
      <c r="IN2071" s="108"/>
      <c r="IO2071" s="108"/>
      <c r="IP2071" s="108"/>
      <c r="IQ2071" s="108"/>
      <c r="IR2071" s="108"/>
      <c r="IS2071" s="108"/>
      <c r="IT2071" s="108"/>
      <c r="IU2071" s="108"/>
      <c r="IV2071" s="108"/>
    </row>
    <row r="2072" spans="1:256" x14ac:dyDescent="0.2">
      <c r="E2072" s="8"/>
      <c r="F2072" s="8"/>
      <c r="G2072" s="120"/>
      <c r="I2072" s="8"/>
      <c r="J2072" s="8"/>
      <c r="L2072" s="8"/>
      <c r="M2072" s="8"/>
      <c r="O2072" s="8"/>
      <c r="P2072" s="8"/>
      <c r="R2072" s="8"/>
      <c r="S2072" s="8"/>
      <c r="U2072" s="8"/>
      <c r="V2072" s="8"/>
      <c r="X2072" s="8"/>
      <c r="Y2072" s="8"/>
      <c r="AA2072" s="8"/>
      <c r="AB2072" s="8"/>
      <c r="AD2072" s="8"/>
      <c r="AE2072" s="8"/>
      <c r="AG2072" s="8"/>
      <c r="AH2072" s="8"/>
      <c r="AJ2072" s="8"/>
      <c r="AK2072" s="8"/>
      <c r="AM2072" s="8"/>
      <c r="AN2072" s="8"/>
      <c r="AP2072" s="8"/>
      <c r="AQ2072" s="8"/>
      <c r="AS2072" s="8"/>
      <c r="AT2072" s="8"/>
      <c r="AV2072" s="8"/>
      <c r="AW2072" s="8"/>
      <c r="AY2072" s="8"/>
      <c r="AZ2072" s="8"/>
      <c r="BA2072" s="108"/>
      <c r="BB2072" s="109"/>
      <c r="BC2072" s="109"/>
      <c r="BD2072" s="108"/>
      <c r="BE2072" s="109"/>
      <c r="BF2072" s="109"/>
      <c r="BG2072" s="108"/>
      <c r="BH2072" s="109"/>
      <c r="BI2072" s="109"/>
      <c r="BJ2072" s="108"/>
      <c r="BK2072" s="109"/>
      <c r="BL2072" s="109"/>
      <c r="BM2072" s="108"/>
      <c r="BN2072" s="109"/>
      <c r="BO2072" s="109"/>
      <c r="BP2072" s="108"/>
      <c r="BQ2072" s="123"/>
      <c r="BR2072" s="109"/>
      <c r="BS2072" s="116"/>
      <c r="BT2072" s="108"/>
      <c r="BU2072" s="120"/>
      <c r="BV2072" s="116"/>
      <c r="BW2072" s="116"/>
      <c r="BX2072" s="125"/>
      <c r="BY2072" s="108"/>
      <c r="BZ2072" s="108"/>
      <c r="CA2072" s="108"/>
      <c r="CB2072" s="108"/>
      <c r="CC2072" s="108"/>
      <c r="CD2072" s="108"/>
      <c r="CE2072" s="108"/>
      <c r="CF2072" s="108"/>
      <c r="CG2072" s="108"/>
      <c r="CH2072" s="108"/>
      <c r="CI2072" s="108"/>
      <c r="CJ2072" s="108"/>
      <c r="CK2072" s="108"/>
      <c r="CL2072" s="108"/>
      <c r="CM2072" s="108"/>
      <c r="CN2072" s="108"/>
      <c r="CO2072" s="108"/>
      <c r="CP2072" s="108"/>
      <c r="CQ2072" s="108"/>
      <c r="CR2072" s="108"/>
      <c r="CS2072" s="108"/>
      <c r="CT2072" s="108"/>
      <c r="CU2072" s="108"/>
      <c r="CV2072" s="108"/>
      <c r="CW2072" s="108"/>
      <c r="CX2072" s="108"/>
      <c r="CY2072" s="108"/>
      <c r="CZ2072" s="108"/>
      <c r="DA2072" s="108"/>
      <c r="DB2072" s="108"/>
      <c r="DC2072" s="108"/>
      <c r="DD2072" s="108"/>
      <c r="DE2072" s="108"/>
      <c r="DF2072" s="108"/>
      <c r="DG2072" s="108"/>
      <c r="DH2072" s="108"/>
      <c r="DI2072" s="108"/>
      <c r="DJ2072" s="108"/>
      <c r="DK2072" s="108"/>
      <c r="DL2072" s="108"/>
      <c r="DM2072" s="108"/>
      <c r="DN2072" s="108"/>
      <c r="DO2072" s="108"/>
      <c r="DP2072" s="108"/>
      <c r="DQ2072" s="108"/>
      <c r="DR2072" s="108"/>
      <c r="DS2072" s="108"/>
      <c r="DT2072" s="108"/>
      <c r="DU2072" s="108"/>
      <c r="DV2072" s="108"/>
      <c r="DW2072" s="108"/>
      <c r="DX2072" s="108"/>
      <c r="DY2072" s="108"/>
      <c r="DZ2072" s="108"/>
      <c r="EA2072" s="108"/>
      <c r="EB2072" s="108"/>
      <c r="EC2072" s="108"/>
      <c r="ED2072" s="108"/>
      <c r="EE2072" s="108"/>
      <c r="EF2072" s="108"/>
      <c r="EG2072" s="108"/>
      <c r="EH2072" s="108"/>
      <c r="EI2072" s="108"/>
      <c r="EJ2072" s="108"/>
      <c r="EK2072" s="108"/>
      <c r="EL2072" s="108"/>
      <c r="EM2072" s="108"/>
      <c r="EN2072" s="108"/>
      <c r="EO2072" s="108"/>
      <c r="EP2072" s="108"/>
      <c r="EQ2072" s="108"/>
      <c r="ER2072" s="108"/>
      <c r="ES2072" s="108"/>
      <c r="ET2072" s="108"/>
      <c r="EU2072" s="108"/>
      <c r="EV2072" s="108"/>
      <c r="EW2072" s="108"/>
      <c r="EX2072" s="108"/>
      <c r="EY2072" s="108"/>
      <c r="EZ2072" s="108"/>
      <c r="FA2072" s="108"/>
      <c r="FB2072" s="108"/>
      <c r="FC2072" s="108"/>
      <c r="FD2072" s="108"/>
      <c r="FE2072" s="108"/>
      <c r="FF2072" s="108"/>
      <c r="FG2072" s="108"/>
      <c r="FH2072" s="108"/>
      <c r="FI2072" s="108"/>
      <c r="FJ2072" s="108"/>
      <c r="FK2072" s="108"/>
      <c r="FL2072" s="108"/>
      <c r="FM2072" s="108"/>
      <c r="FN2072" s="108"/>
      <c r="FO2072" s="108"/>
      <c r="FP2072" s="108"/>
      <c r="FQ2072" s="108"/>
      <c r="FR2072" s="108"/>
      <c r="FS2072" s="108"/>
      <c r="FT2072" s="108"/>
      <c r="FU2072" s="108"/>
      <c r="FV2072" s="108"/>
      <c r="FW2072" s="108"/>
      <c r="FX2072" s="108"/>
      <c r="FY2072" s="108"/>
      <c r="FZ2072" s="108"/>
      <c r="GA2072" s="108"/>
      <c r="GB2072" s="108"/>
      <c r="GC2072" s="108"/>
      <c r="GD2072" s="108"/>
      <c r="GE2072" s="108"/>
      <c r="GF2072" s="108"/>
      <c r="GG2072" s="108"/>
      <c r="GH2072" s="108"/>
      <c r="GI2072" s="108"/>
      <c r="GJ2072" s="108"/>
      <c r="GK2072" s="108"/>
      <c r="GL2072" s="108"/>
      <c r="GM2072" s="108"/>
      <c r="GN2072" s="108"/>
      <c r="GO2072" s="108"/>
      <c r="GP2072" s="108"/>
      <c r="GQ2072" s="108"/>
      <c r="GR2072" s="108"/>
      <c r="GS2072" s="108"/>
      <c r="GT2072" s="108"/>
      <c r="GU2072" s="108"/>
      <c r="GV2072" s="108"/>
      <c r="GW2072" s="108"/>
      <c r="GX2072" s="108"/>
      <c r="GY2072" s="108"/>
      <c r="GZ2072" s="108"/>
      <c r="HA2072" s="108"/>
      <c r="HB2072" s="108"/>
      <c r="HC2072" s="108"/>
      <c r="HD2072" s="108"/>
      <c r="HE2072" s="108"/>
      <c r="HF2072" s="108"/>
      <c r="HG2072" s="108"/>
      <c r="HH2072" s="108"/>
      <c r="HI2072" s="108"/>
      <c r="HJ2072" s="108"/>
      <c r="HK2072" s="108"/>
      <c r="HL2072" s="108"/>
      <c r="HM2072" s="108"/>
      <c r="HN2072" s="108"/>
      <c r="HO2072" s="108"/>
      <c r="HP2072" s="108"/>
      <c r="HQ2072" s="108"/>
      <c r="HR2072" s="108"/>
      <c r="HS2072" s="108"/>
      <c r="HT2072" s="108"/>
      <c r="HU2072" s="108"/>
      <c r="HV2072" s="108"/>
      <c r="HW2072" s="108"/>
      <c r="HX2072" s="108"/>
      <c r="HY2072" s="108"/>
      <c r="HZ2072" s="108"/>
      <c r="IA2072" s="108"/>
      <c r="IB2072" s="108"/>
      <c r="IC2072" s="108"/>
      <c r="ID2072" s="108"/>
      <c r="IE2072" s="108"/>
      <c r="IF2072" s="108"/>
      <c r="IG2072" s="108"/>
      <c r="IH2072" s="108"/>
      <c r="II2072" s="108"/>
      <c r="IJ2072" s="108"/>
      <c r="IK2072" s="108"/>
      <c r="IL2072" s="108"/>
      <c r="IM2072" s="108"/>
      <c r="IN2072" s="108"/>
      <c r="IO2072" s="108"/>
      <c r="IP2072" s="108"/>
      <c r="IQ2072" s="108"/>
      <c r="IR2072" s="108"/>
      <c r="IS2072" s="108"/>
      <c r="IT2072" s="108"/>
      <c r="IU2072" s="108"/>
      <c r="IV2072" s="108"/>
    </row>
    <row r="2073" spans="1:256" x14ac:dyDescent="0.2">
      <c r="E2073" s="8"/>
      <c r="F2073" s="8"/>
      <c r="G2073" s="120"/>
      <c r="I2073" s="8"/>
      <c r="J2073" s="8"/>
      <c r="L2073" s="8"/>
      <c r="M2073" s="8"/>
      <c r="O2073" s="8"/>
      <c r="P2073" s="8"/>
      <c r="R2073" s="8"/>
      <c r="S2073" s="8"/>
      <c r="U2073" s="8"/>
      <c r="V2073" s="8"/>
      <c r="X2073" s="8"/>
      <c r="Y2073" s="8"/>
      <c r="AA2073" s="8"/>
      <c r="AB2073" s="8"/>
      <c r="AD2073" s="8"/>
      <c r="AE2073" s="8"/>
      <c r="AG2073" s="8"/>
      <c r="AH2073" s="8"/>
      <c r="AJ2073" s="8"/>
      <c r="AK2073" s="8"/>
      <c r="AM2073" s="8"/>
      <c r="AN2073" s="8"/>
      <c r="AP2073" s="8"/>
      <c r="AQ2073" s="8"/>
      <c r="AS2073" s="8"/>
      <c r="AT2073" s="8"/>
      <c r="AV2073" s="8"/>
      <c r="AW2073" s="8"/>
      <c r="AY2073" s="8"/>
      <c r="AZ2073" s="8"/>
      <c r="BA2073" s="108"/>
      <c r="BB2073" s="108"/>
      <c r="BC2073" s="108"/>
      <c r="BD2073" s="108"/>
      <c r="BE2073" s="108"/>
      <c r="BF2073" s="108"/>
      <c r="BG2073" s="108"/>
      <c r="BH2073" s="108"/>
      <c r="BI2073" s="108"/>
      <c r="BJ2073" s="108"/>
      <c r="BK2073" s="108"/>
      <c r="BL2073" s="108"/>
      <c r="BM2073" s="108"/>
      <c r="BN2073" s="108"/>
      <c r="BO2073" s="108"/>
      <c r="BP2073" s="108"/>
      <c r="BQ2073" s="108"/>
      <c r="BR2073" s="108"/>
      <c r="BS2073" s="108"/>
      <c r="BT2073" s="108"/>
      <c r="BU2073" s="108"/>
      <c r="BV2073" s="108"/>
      <c r="BW2073" s="108"/>
      <c r="BX2073" s="108"/>
      <c r="BY2073" s="108"/>
      <c r="BZ2073" s="108"/>
      <c r="CA2073" s="108"/>
      <c r="CB2073" s="108"/>
      <c r="CC2073" s="108"/>
      <c r="CD2073" s="108"/>
      <c r="CE2073" s="108"/>
      <c r="CF2073" s="108"/>
      <c r="CG2073" s="108"/>
      <c r="CH2073" s="108"/>
      <c r="CI2073" s="108"/>
      <c r="CJ2073" s="108"/>
      <c r="CK2073" s="108"/>
      <c r="CL2073" s="108"/>
      <c r="CM2073" s="108"/>
      <c r="CN2073" s="108"/>
      <c r="CO2073" s="108"/>
      <c r="CP2073" s="108"/>
      <c r="CQ2073" s="108"/>
      <c r="CR2073" s="108"/>
      <c r="CS2073" s="108"/>
      <c r="CT2073" s="108"/>
      <c r="CU2073" s="108"/>
      <c r="CV2073" s="108"/>
      <c r="CW2073" s="108"/>
      <c r="CX2073" s="108"/>
      <c r="CY2073" s="108"/>
      <c r="CZ2073" s="108"/>
      <c r="DA2073" s="108"/>
      <c r="DB2073" s="108"/>
      <c r="DC2073" s="108"/>
      <c r="DD2073" s="108"/>
      <c r="DE2073" s="108"/>
      <c r="DF2073" s="108"/>
      <c r="DG2073" s="108"/>
      <c r="DH2073" s="108"/>
      <c r="DI2073" s="108"/>
      <c r="DJ2073" s="108"/>
      <c r="DK2073" s="108"/>
      <c r="DL2073" s="108"/>
      <c r="DM2073" s="108"/>
      <c r="DN2073" s="108"/>
      <c r="DO2073" s="108"/>
      <c r="DP2073" s="108"/>
      <c r="DQ2073" s="108"/>
      <c r="DR2073" s="108"/>
      <c r="DS2073" s="108"/>
      <c r="DT2073" s="108"/>
      <c r="DU2073" s="108"/>
      <c r="DV2073" s="108"/>
      <c r="DW2073" s="108"/>
      <c r="DX2073" s="108"/>
      <c r="DY2073" s="108"/>
      <c r="DZ2073" s="108"/>
      <c r="EA2073" s="108"/>
      <c r="EB2073" s="108"/>
      <c r="EC2073" s="108"/>
      <c r="ED2073" s="108"/>
      <c r="EE2073" s="108"/>
      <c r="EF2073" s="108"/>
      <c r="EG2073" s="108"/>
      <c r="EH2073" s="108"/>
      <c r="EI2073" s="108"/>
      <c r="EJ2073" s="108"/>
      <c r="EK2073" s="108"/>
      <c r="EL2073" s="108"/>
      <c r="EM2073" s="108"/>
      <c r="EN2073" s="108"/>
      <c r="EO2073" s="108"/>
      <c r="EP2073" s="108"/>
      <c r="EQ2073" s="108"/>
      <c r="ER2073" s="108"/>
      <c r="ES2073" s="108"/>
      <c r="ET2073" s="108"/>
      <c r="EU2073" s="108"/>
      <c r="EV2073" s="108"/>
      <c r="EW2073" s="108"/>
      <c r="EX2073" s="108"/>
      <c r="EY2073" s="108"/>
      <c r="EZ2073" s="108"/>
      <c r="FA2073" s="108"/>
      <c r="FB2073" s="108"/>
      <c r="FC2073" s="108"/>
      <c r="FD2073" s="108"/>
      <c r="FE2073" s="108"/>
      <c r="FF2073" s="108"/>
      <c r="FG2073" s="108"/>
      <c r="FH2073" s="108"/>
      <c r="FI2073" s="108"/>
      <c r="FJ2073" s="108"/>
      <c r="FK2073" s="108"/>
      <c r="FL2073" s="108"/>
      <c r="FM2073" s="108"/>
      <c r="FN2073" s="108"/>
      <c r="FO2073" s="108"/>
      <c r="FP2073" s="108"/>
      <c r="FQ2073" s="108"/>
      <c r="FR2073" s="108"/>
      <c r="FS2073" s="108"/>
      <c r="FT2073" s="108"/>
      <c r="FU2073" s="108"/>
      <c r="FV2073" s="108"/>
      <c r="FW2073" s="108"/>
      <c r="FX2073" s="108"/>
      <c r="FY2073" s="108"/>
      <c r="FZ2073" s="108"/>
      <c r="GA2073" s="108"/>
      <c r="GB2073" s="108"/>
      <c r="GC2073" s="108"/>
      <c r="GD2073" s="108"/>
      <c r="GE2073" s="108"/>
      <c r="GF2073" s="108"/>
      <c r="GG2073" s="108"/>
      <c r="GH2073" s="108"/>
      <c r="GI2073" s="108"/>
      <c r="GJ2073" s="108"/>
      <c r="GK2073" s="108"/>
      <c r="GL2073" s="108"/>
      <c r="GM2073" s="108"/>
      <c r="GN2073" s="108"/>
      <c r="GO2073" s="108"/>
      <c r="GP2073" s="108"/>
      <c r="GQ2073" s="108"/>
      <c r="GR2073" s="108"/>
      <c r="GS2073" s="108"/>
      <c r="GT2073" s="108"/>
      <c r="GU2073" s="108"/>
      <c r="GV2073" s="108"/>
      <c r="GW2073" s="108"/>
      <c r="GX2073" s="108"/>
      <c r="GY2073" s="108"/>
      <c r="GZ2073" s="108"/>
      <c r="HA2073" s="108"/>
      <c r="HB2073" s="108"/>
      <c r="HC2073" s="108"/>
      <c r="HD2073" s="108"/>
      <c r="HE2073" s="108"/>
      <c r="HF2073" s="108"/>
      <c r="HG2073" s="108"/>
      <c r="HH2073" s="108"/>
      <c r="HI2073" s="108"/>
      <c r="HJ2073" s="108"/>
      <c r="HK2073" s="108"/>
      <c r="HL2073" s="108"/>
      <c r="HM2073" s="108"/>
      <c r="HN2073" s="108"/>
      <c r="HO2073" s="108"/>
      <c r="HP2073" s="108"/>
      <c r="HQ2073" s="108"/>
      <c r="HR2073" s="108"/>
      <c r="HS2073" s="108"/>
      <c r="HT2073" s="108"/>
      <c r="HU2073" s="108"/>
      <c r="HV2073" s="108"/>
      <c r="HW2073" s="108"/>
      <c r="HX2073" s="108"/>
      <c r="HY2073" s="108"/>
      <c r="HZ2073" s="108"/>
      <c r="IA2073" s="108"/>
      <c r="IB2073" s="108"/>
      <c r="IC2073" s="108"/>
      <c r="ID2073" s="108"/>
      <c r="IE2073" s="108"/>
      <c r="IF2073" s="108"/>
      <c r="IG2073" s="108"/>
      <c r="IH2073" s="108"/>
      <c r="II2073" s="108"/>
      <c r="IJ2073" s="108"/>
      <c r="IK2073" s="108"/>
      <c r="IL2073" s="108"/>
      <c r="IM2073" s="108"/>
      <c r="IN2073" s="108"/>
      <c r="IO2073" s="108"/>
      <c r="IP2073" s="108"/>
      <c r="IQ2073" s="108"/>
      <c r="IR2073" s="108"/>
      <c r="IS2073" s="108"/>
      <c r="IT2073" s="108"/>
      <c r="IU2073" s="108"/>
      <c r="IV2073" s="108"/>
    </row>
    <row r="2074" spans="1:256" x14ac:dyDescent="0.2">
      <c r="E2074" s="8"/>
      <c r="F2074" s="8"/>
      <c r="G2074" s="120"/>
      <c r="I2074" s="8"/>
      <c r="J2074" s="8"/>
      <c r="L2074" s="8"/>
      <c r="M2074" s="8"/>
      <c r="O2074" s="8"/>
      <c r="P2074" s="8"/>
      <c r="R2074" s="8"/>
      <c r="S2074" s="8"/>
      <c r="U2074" s="8"/>
      <c r="V2074" s="8"/>
      <c r="X2074" s="8"/>
      <c r="Y2074" s="8"/>
      <c r="AA2074" s="8"/>
      <c r="AB2074" s="8"/>
      <c r="AD2074" s="8"/>
      <c r="AE2074" s="8"/>
      <c r="AG2074" s="8"/>
      <c r="AH2074" s="8"/>
      <c r="AJ2074" s="8"/>
      <c r="AK2074" s="8"/>
      <c r="AM2074" s="8"/>
      <c r="AN2074" s="8"/>
      <c r="AP2074" s="8"/>
      <c r="AQ2074" s="8"/>
      <c r="AS2074" s="8"/>
      <c r="AT2074" s="8"/>
      <c r="AV2074" s="8"/>
      <c r="AW2074" s="8"/>
      <c r="AY2074" s="8"/>
      <c r="AZ2074" s="8"/>
      <c r="BA2074" s="108"/>
      <c r="BB2074" s="108"/>
      <c r="BC2074" s="108"/>
      <c r="BD2074" s="108"/>
      <c r="BE2074" s="108"/>
      <c r="BF2074" s="108"/>
      <c r="BG2074" s="108"/>
      <c r="BH2074" s="108"/>
      <c r="BI2074" s="108"/>
      <c r="BJ2074" s="108"/>
      <c r="BK2074" s="108"/>
      <c r="BL2074" s="108"/>
      <c r="BM2074" s="108"/>
      <c r="BN2074" s="108"/>
      <c r="BO2074" s="108"/>
      <c r="BP2074" s="108"/>
      <c r="BQ2074" s="108"/>
      <c r="BR2074" s="108"/>
      <c r="BS2074" s="108"/>
      <c r="BT2074" s="108"/>
      <c r="BU2074" s="108"/>
      <c r="BV2074" s="108"/>
      <c r="BW2074" s="108"/>
      <c r="BX2074" s="108"/>
      <c r="BY2074" s="108"/>
      <c r="BZ2074" s="108"/>
      <c r="CA2074" s="108"/>
      <c r="CB2074" s="108"/>
      <c r="CC2074" s="108"/>
      <c r="CD2074" s="108"/>
      <c r="CE2074" s="108"/>
      <c r="CF2074" s="108"/>
      <c r="CG2074" s="108"/>
      <c r="CH2074" s="108"/>
      <c r="CI2074" s="108"/>
      <c r="CJ2074" s="108"/>
      <c r="CK2074" s="108"/>
      <c r="CL2074" s="108"/>
      <c r="CM2074" s="108"/>
      <c r="CN2074" s="108"/>
      <c r="CO2074" s="108"/>
      <c r="CP2074" s="108"/>
      <c r="CQ2074" s="108"/>
      <c r="CR2074" s="108"/>
      <c r="CS2074" s="108"/>
      <c r="CT2074" s="108"/>
      <c r="CU2074" s="108"/>
      <c r="CV2074" s="108"/>
      <c r="CW2074" s="108"/>
      <c r="CX2074" s="108"/>
      <c r="CY2074" s="108"/>
      <c r="CZ2074" s="108"/>
      <c r="DA2074" s="108"/>
      <c r="DB2074" s="108"/>
      <c r="DC2074" s="108"/>
      <c r="DD2074" s="108"/>
      <c r="DE2074" s="108"/>
      <c r="DF2074" s="108"/>
      <c r="DG2074" s="108"/>
      <c r="DH2074" s="108"/>
      <c r="DI2074" s="108"/>
      <c r="DJ2074" s="108"/>
      <c r="DK2074" s="108"/>
      <c r="DL2074" s="108"/>
      <c r="DM2074" s="108"/>
      <c r="DN2074" s="108"/>
      <c r="DO2074" s="108"/>
      <c r="DP2074" s="108"/>
      <c r="DQ2074" s="108"/>
      <c r="DR2074" s="108"/>
      <c r="DS2074" s="108"/>
      <c r="DT2074" s="108"/>
      <c r="DU2074" s="108"/>
      <c r="DV2074" s="108"/>
      <c r="DW2074" s="108"/>
      <c r="DX2074" s="108"/>
      <c r="DY2074" s="108"/>
      <c r="DZ2074" s="108"/>
      <c r="EA2074" s="108"/>
      <c r="EB2074" s="108"/>
      <c r="EC2074" s="108"/>
      <c r="ED2074" s="108"/>
      <c r="EE2074" s="108"/>
      <c r="EF2074" s="108"/>
      <c r="EG2074" s="108"/>
      <c r="EH2074" s="108"/>
      <c r="EI2074" s="108"/>
      <c r="EJ2074" s="108"/>
      <c r="EK2074" s="108"/>
      <c r="EL2074" s="108"/>
      <c r="EM2074" s="108"/>
      <c r="EN2074" s="108"/>
      <c r="EO2074" s="108"/>
      <c r="EP2074" s="108"/>
      <c r="EQ2074" s="108"/>
      <c r="ER2074" s="108"/>
      <c r="ES2074" s="108"/>
      <c r="ET2074" s="108"/>
      <c r="EU2074" s="108"/>
      <c r="EV2074" s="108"/>
      <c r="EW2074" s="108"/>
      <c r="EX2074" s="108"/>
      <c r="EY2074" s="108"/>
      <c r="EZ2074" s="108"/>
      <c r="FA2074" s="108"/>
      <c r="FB2074" s="108"/>
      <c r="FC2074" s="108"/>
      <c r="FD2074" s="108"/>
      <c r="FE2074" s="108"/>
      <c r="FF2074" s="108"/>
      <c r="FG2074" s="108"/>
      <c r="FH2074" s="108"/>
      <c r="FI2074" s="108"/>
      <c r="FJ2074" s="108"/>
      <c r="FK2074" s="108"/>
      <c r="FL2074" s="108"/>
      <c r="FM2074" s="108"/>
      <c r="FN2074" s="108"/>
      <c r="FO2074" s="108"/>
      <c r="FP2074" s="108"/>
      <c r="FQ2074" s="108"/>
      <c r="FR2074" s="108"/>
      <c r="FS2074" s="108"/>
      <c r="FT2074" s="108"/>
      <c r="FU2074" s="108"/>
      <c r="FV2074" s="108"/>
      <c r="FW2074" s="108"/>
      <c r="FX2074" s="108"/>
      <c r="FY2074" s="108"/>
      <c r="FZ2074" s="108"/>
      <c r="GA2074" s="108"/>
      <c r="GB2074" s="108"/>
      <c r="GC2074" s="108"/>
      <c r="GD2074" s="108"/>
      <c r="GE2074" s="108"/>
      <c r="GF2074" s="108"/>
      <c r="GG2074" s="108"/>
      <c r="GH2074" s="108"/>
      <c r="GI2074" s="108"/>
      <c r="GJ2074" s="108"/>
      <c r="GK2074" s="108"/>
      <c r="GL2074" s="108"/>
      <c r="GM2074" s="108"/>
      <c r="GN2074" s="108"/>
      <c r="GO2074" s="108"/>
      <c r="GP2074" s="108"/>
      <c r="GQ2074" s="108"/>
      <c r="GR2074" s="108"/>
      <c r="GS2074" s="108"/>
      <c r="GT2074" s="108"/>
      <c r="GU2074" s="108"/>
      <c r="GV2074" s="108"/>
      <c r="GW2074" s="108"/>
      <c r="GX2074" s="108"/>
      <c r="GY2074" s="108"/>
      <c r="GZ2074" s="108"/>
      <c r="HA2074" s="108"/>
      <c r="HB2074" s="108"/>
      <c r="HC2074" s="108"/>
      <c r="HD2074" s="108"/>
      <c r="HE2074" s="108"/>
      <c r="HF2074" s="108"/>
      <c r="HG2074" s="108"/>
      <c r="HH2074" s="108"/>
      <c r="HI2074" s="108"/>
      <c r="HJ2074" s="108"/>
      <c r="HK2074" s="108"/>
      <c r="HL2074" s="108"/>
      <c r="HM2074" s="108"/>
      <c r="HN2074" s="108"/>
      <c r="HO2074" s="108"/>
      <c r="HP2074" s="108"/>
      <c r="HQ2074" s="108"/>
      <c r="HR2074" s="108"/>
      <c r="HS2074" s="108"/>
      <c r="HT2074" s="108"/>
      <c r="HU2074" s="108"/>
      <c r="HV2074" s="108"/>
      <c r="HW2074" s="108"/>
      <c r="HX2074" s="108"/>
      <c r="HY2074" s="108"/>
      <c r="HZ2074" s="108"/>
      <c r="IA2074" s="108"/>
      <c r="IB2074" s="108"/>
      <c r="IC2074" s="108"/>
      <c r="ID2074" s="108"/>
      <c r="IE2074" s="108"/>
      <c r="IF2074" s="108"/>
      <c r="IG2074" s="108"/>
      <c r="IH2074" s="108"/>
      <c r="II2074" s="108"/>
      <c r="IJ2074" s="108"/>
      <c r="IK2074" s="108"/>
      <c r="IL2074" s="108"/>
      <c r="IM2074" s="108"/>
      <c r="IN2074" s="108"/>
      <c r="IO2074" s="108"/>
      <c r="IP2074" s="108"/>
      <c r="IQ2074" s="108"/>
      <c r="IR2074" s="108"/>
      <c r="IS2074" s="108"/>
      <c r="IT2074" s="108"/>
      <c r="IU2074" s="108"/>
      <c r="IV2074" s="108"/>
    </row>
    <row r="2075" spans="1:256" x14ac:dyDescent="0.2">
      <c r="E2075" s="8"/>
      <c r="F2075" s="8"/>
      <c r="G2075" s="120"/>
      <c r="I2075" s="8"/>
      <c r="J2075" s="8"/>
      <c r="L2075" s="8"/>
      <c r="M2075" s="8"/>
      <c r="O2075" s="8"/>
      <c r="P2075" s="8"/>
      <c r="R2075" s="8"/>
      <c r="S2075" s="8"/>
      <c r="U2075" s="8"/>
      <c r="V2075" s="8"/>
      <c r="X2075" s="8"/>
      <c r="Y2075" s="8"/>
      <c r="AA2075" s="8"/>
      <c r="AB2075" s="8"/>
      <c r="AD2075" s="8"/>
      <c r="AE2075" s="8"/>
      <c r="AG2075" s="8"/>
      <c r="AH2075" s="8"/>
      <c r="AJ2075" s="8"/>
      <c r="AK2075" s="8"/>
      <c r="AM2075" s="8"/>
      <c r="AN2075" s="8"/>
      <c r="AP2075" s="8"/>
      <c r="AQ2075" s="8"/>
      <c r="AS2075" s="8"/>
      <c r="AT2075" s="8"/>
      <c r="AV2075" s="8"/>
      <c r="AW2075" s="8"/>
      <c r="AY2075" s="8"/>
      <c r="AZ2075" s="8"/>
      <c r="BA2075" s="108"/>
      <c r="BB2075" s="116"/>
      <c r="BC2075" s="120"/>
      <c r="BD2075" s="108"/>
      <c r="BE2075" s="116"/>
      <c r="BF2075" s="120"/>
      <c r="BG2075" s="108"/>
      <c r="BH2075" s="116"/>
      <c r="BI2075" s="120"/>
      <c r="BJ2075" s="108"/>
      <c r="BK2075" s="116"/>
      <c r="BL2075" s="120"/>
      <c r="BM2075" s="108"/>
      <c r="BN2075" s="116"/>
      <c r="BO2075" s="120"/>
      <c r="BP2075" s="108"/>
      <c r="BQ2075" s="108"/>
      <c r="BR2075" s="120"/>
      <c r="BS2075" s="116"/>
      <c r="BT2075" s="116"/>
      <c r="BU2075" s="116"/>
      <c r="BV2075" s="116"/>
      <c r="BW2075" s="116"/>
      <c r="BX2075" s="116"/>
      <c r="BY2075" s="108"/>
      <c r="BZ2075" s="108"/>
      <c r="CA2075" s="108"/>
      <c r="CB2075" s="108"/>
      <c r="CC2075" s="108"/>
      <c r="CD2075" s="108"/>
      <c r="CE2075" s="108"/>
      <c r="CF2075" s="108"/>
      <c r="CG2075" s="108"/>
      <c r="CH2075" s="108"/>
      <c r="CI2075" s="108"/>
      <c r="CJ2075" s="108"/>
      <c r="CK2075" s="108"/>
      <c r="CL2075" s="108"/>
      <c r="CM2075" s="108"/>
      <c r="CN2075" s="108"/>
      <c r="CO2075" s="108"/>
      <c r="CP2075" s="108"/>
      <c r="CQ2075" s="108"/>
      <c r="CR2075" s="108"/>
      <c r="CS2075" s="108"/>
      <c r="CT2075" s="108"/>
      <c r="CU2075" s="108"/>
      <c r="CV2075" s="108"/>
      <c r="CW2075" s="108"/>
      <c r="CX2075" s="108"/>
      <c r="CY2075" s="108"/>
      <c r="CZ2075" s="108"/>
      <c r="DA2075" s="108"/>
      <c r="DB2075" s="108"/>
      <c r="DC2075" s="108"/>
      <c r="DD2075" s="108"/>
      <c r="DE2075" s="108"/>
      <c r="DF2075" s="108"/>
      <c r="DG2075" s="108"/>
      <c r="DH2075" s="108"/>
      <c r="DI2075" s="108"/>
      <c r="DJ2075" s="108"/>
      <c r="DK2075" s="108"/>
      <c r="DL2075" s="108"/>
      <c r="DM2075" s="108"/>
      <c r="DN2075" s="108"/>
      <c r="DO2075" s="108"/>
      <c r="DP2075" s="108"/>
      <c r="DQ2075" s="108"/>
      <c r="DR2075" s="108"/>
      <c r="DS2075" s="108"/>
      <c r="DT2075" s="108"/>
      <c r="DU2075" s="108"/>
      <c r="DV2075" s="108"/>
      <c r="DW2075" s="108"/>
      <c r="DX2075" s="108"/>
      <c r="DY2075" s="108"/>
      <c r="DZ2075" s="108"/>
      <c r="EA2075" s="108"/>
      <c r="EB2075" s="108"/>
      <c r="EC2075" s="108"/>
      <c r="ED2075" s="108"/>
      <c r="EE2075" s="108"/>
      <c r="EF2075" s="108"/>
      <c r="EG2075" s="108"/>
      <c r="EH2075" s="108"/>
      <c r="EI2075" s="108"/>
      <c r="EJ2075" s="108"/>
      <c r="EK2075" s="108"/>
      <c r="EL2075" s="108"/>
      <c r="EM2075" s="108"/>
      <c r="EN2075" s="108"/>
      <c r="EO2075" s="108"/>
      <c r="EP2075" s="108"/>
      <c r="EQ2075" s="108"/>
      <c r="ER2075" s="108"/>
      <c r="ES2075" s="108"/>
      <c r="ET2075" s="108"/>
      <c r="EU2075" s="108"/>
      <c r="EV2075" s="108"/>
      <c r="EW2075" s="108"/>
      <c r="EX2075" s="108"/>
      <c r="EY2075" s="108"/>
      <c r="EZ2075" s="108"/>
      <c r="FA2075" s="108"/>
      <c r="FB2075" s="108"/>
      <c r="FC2075" s="108"/>
      <c r="FD2075" s="108"/>
      <c r="FE2075" s="108"/>
      <c r="FF2075" s="108"/>
      <c r="FG2075" s="108"/>
      <c r="FH2075" s="108"/>
      <c r="FI2075" s="108"/>
      <c r="FJ2075" s="108"/>
      <c r="FK2075" s="108"/>
      <c r="FL2075" s="108"/>
      <c r="FM2075" s="108"/>
      <c r="FN2075" s="108"/>
      <c r="FO2075" s="108"/>
      <c r="FP2075" s="108"/>
      <c r="FQ2075" s="108"/>
      <c r="FR2075" s="108"/>
      <c r="FS2075" s="108"/>
      <c r="FT2075" s="108"/>
      <c r="FU2075" s="108"/>
      <c r="FV2075" s="108"/>
      <c r="FW2075" s="108"/>
      <c r="FX2075" s="108"/>
      <c r="FY2075" s="108"/>
      <c r="FZ2075" s="108"/>
      <c r="GA2075" s="108"/>
      <c r="GB2075" s="108"/>
      <c r="GC2075" s="108"/>
      <c r="GD2075" s="108"/>
      <c r="GE2075" s="108"/>
      <c r="GF2075" s="108"/>
      <c r="GG2075" s="108"/>
      <c r="GH2075" s="108"/>
      <c r="GI2075" s="108"/>
      <c r="GJ2075" s="108"/>
      <c r="GK2075" s="108"/>
      <c r="GL2075" s="108"/>
      <c r="GM2075" s="108"/>
      <c r="GN2075" s="108"/>
      <c r="GO2075" s="108"/>
      <c r="GP2075" s="108"/>
      <c r="GQ2075" s="108"/>
      <c r="GR2075" s="108"/>
      <c r="GS2075" s="108"/>
      <c r="GT2075" s="108"/>
      <c r="GU2075" s="108"/>
      <c r="GV2075" s="108"/>
      <c r="GW2075" s="108"/>
      <c r="GX2075" s="108"/>
      <c r="GY2075" s="108"/>
      <c r="GZ2075" s="108"/>
      <c r="HA2075" s="108"/>
      <c r="HB2075" s="108"/>
      <c r="HC2075" s="108"/>
      <c r="HD2075" s="108"/>
      <c r="HE2075" s="108"/>
      <c r="HF2075" s="108"/>
      <c r="HG2075" s="108"/>
      <c r="HH2075" s="108"/>
      <c r="HI2075" s="108"/>
      <c r="HJ2075" s="108"/>
      <c r="HK2075" s="108"/>
      <c r="HL2075" s="108"/>
      <c r="HM2075" s="108"/>
      <c r="HN2075" s="108"/>
      <c r="HO2075" s="108"/>
      <c r="HP2075" s="108"/>
      <c r="HQ2075" s="108"/>
      <c r="HR2075" s="108"/>
      <c r="HS2075" s="108"/>
      <c r="HT2075" s="108"/>
      <c r="HU2075" s="108"/>
      <c r="HV2075" s="108"/>
      <c r="HW2075" s="108"/>
      <c r="HX2075" s="108"/>
      <c r="HY2075" s="108"/>
      <c r="HZ2075" s="108"/>
      <c r="IA2075" s="108"/>
      <c r="IB2075" s="108"/>
      <c r="IC2075" s="108"/>
      <c r="ID2075" s="108"/>
      <c r="IE2075" s="108"/>
      <c r="IF2075" s="108"/>
      <c r="IG2075" s="108"/>
      <c r="IH2075" s="108"/>
      <c r="II2075" s="108"/>
      <c r="IJ2075" s="108"/>
      <c r="IK2075" s="108"/>
      <c r="IL2075" s="108"/>
      <c r="IM2075" s="108"/>
      <c r="IN2075" s="108"/>
      <c r="IO2075" s="108"/>
      <c r="IP2075" s="108"/>
      <c r="IQ2075" s="108"/>
      <c r="IR2075" s="108"/>
      <c r="IS2075" s="108"/>
      <c r="IT2075" s="108"/>
      <c r="IU2075" s="108"/>
      <c r="IV2075" s="108"/>
    </row>
    <row r="2076" spans="1:256" x14ac:dyDescent="0.2">
      <c r="G2076" s="120"/>
      <c r="BA2076" s="108"/>
      <c r="BB2076" s="108"/>
      <c r="BC2076" s="108"/>
      <c r="BD2076" s="108"/>
      <c r="BE2076" s="108"/>
      <c r="BF2076" s="108"/>
      <c r="BG2076" s="108"/>
      <c r="BH2076" s="108"/>
      <c r="BI2076" s="108"/>
      <c r="BJ2076" s="108"/>
      <c r="BK2076" s="108"/>
      <c r="BL2076" s="108"/>
      <c r="BM2076" s="108"/>
      <c r="BN2076" s="108"/>
      <c r="BO2076" s="108"/>
      <c r="BP2076" s="108"/>
      <c r="BQ2076" s="108"/>
      <c r="BR2076" s="108"/>
      <c r="BS2076" s="108"/>
      <c r="BT2076" s="108"/>
      <c r="BU2076" s="108"/>
      <c r="BV2076" s="108"/>
      <c r="BW2076" s="108"/>
      <c r="BX2076" s="108"/>
      <c r="BY2076" s="128"/>
    </row>
    <row r="2077" spans="1:256" x14ac:dyDescent="0.2">
      <c r="E2077" s="8"/>
      <c r="F2077" s="8"/>
      <c r="G2077" s="120"/>
      <c r="I2077" s="8"/>
      <c r="J2077" s="8"/>
      <c r="L2077" s="8"/>
      <c r="M2077" s="8"/>
      <c r="O2077" s="8"/>
      <c r="P2077" s="8"/>
      <c r="R2077" s="8"/>
      <c r="S2077" s="8"/>
      <c r="U2077" s="8"/>
      <c r="V2077" s="8"/>
      <c r="X2077" s="8"/>
      <c r="Y2077" s="8"/>
      <c r="AA2077" s="8"/>
      <c r="AB2077" s="8"/>
      <c r="AD2077" s="8"/>
      <c r="AE2077" s="8"/>
      <c r="AG2077" s="8"/>
      <c r="AH2077" s="8"/>
      <c r="AJ2077" s="8"/>
      <c r="AK2077" s="8"/>
      <c r="AM2077" s="8"/>
      <c r="AN2077" s="8"/>
      <c r="AP2077" s="8"/>
      <c r="AQ2077" s="8"/>
      <c r="AS2077" s="8"/>
      <c r="AT2077" s="8"/>
      <c r="AV2077" s="8"/>
      <c r="AW2077" s="8"/>
      <c r="AY2077" s="8"/>
      <c r="AZ2077" s="8"/>
      <c r="BA2077" s="108"/>
      <c r="BB2077" s="109"/>
      <c r="BC2077" s="109"/>
      <c r="BD2077" s="108"/>
      <c r="BE2077" s="109"/>
      <c r="BF2077" s="109"/>
      <c r="BG2077" s="108"/>
      <c r="BH2077" s="109"/>
      <c r="BI2077" s="109"/>
      <c r="BJ2077" s="108"/>
      <c r="BK2077" s="109"/>
      <c r="BL2077" s="109"/>
      <c r="BM2077" s="108"/>
      <c r="BN2077" s="109"/>
      <c r="BO2077" s="109"/>
      <c r="BP2077" s="108"/>
      <c r="BQ2077" s="123"/>
      <c r="BR2077" s="109"/>
      <c r="BS2077" s="116"/>
      <c r="BT2077" s="108"/>
      <c r="BU2077" s="120"/>
      <c r="BV2077" s="116"/>
      <c r="BW2077" s="116"/>
      <c r="BX2077" s="125"/>
      <c r="BY2077" s="108"/>
      <c r="BZ2077" s="108"/>
      <c r="CA2077" s="108"/>
      <c r="CB2077" s="108"/>
      <c r="CC2077" s="108"/>
      <c r="CD2077" s="108"/>
      <c r="CE2077" s="108"/>
      <c r="CF2077" s="108"/>
      <c r="CG2077" s="108"/>
      <c r="CH2077" s="108"/>
      <c r="CI2077" s="108"/>
      <c r="CJ2077" s="108"/>
      <c r="CK2077" s="108"/>
      <c r="CL2077" s="108"/>
      <c r="CM2077" s="108"/>
      <c r="CN2077" s="108"/>
      <c r="CO2077" s="108"/>
      <c r="CP2077" s="108"/>
      <c r="CQ2077" s="108"/>
      <c r="CR2077" s="108"/>
      <c r="CS2077" s="108"/>
      <c r="CT2077" s="108"/>
      <c r="CU2077" s="108"/>
      <c r="CV2077" s="108"/>
      <c r="CW2077" s="108"/>
      <c r="CX2077" s="108"/>
      <c r="CY2077" s="108"/>
      <c r="CZ2077" s="108"/>
      <c r="DA2077" s="108"/>
      <c r="DB2077" s="108"/>
      <c r="DC2077" s="108"/>
      <c r="DD2077" s="108"/>
      <c r="DE2077" s="108"/>
      <c r="DF2077" s="108"/>
      <c r="DG2077" s="108"/>
      <c r="DH2077" s="108"/>
      <c r="DI2077" s="108"/>
      <c r="DJ2077" s="108"/>
      <c r="DK2077" s="108"/>
      <c r="DL2077" s="108"/>
      <c r="DM2077" s="108"/>
      <c r="DN2077" s="108"/>
      <c r="DO2077" s="108"/>
      <c r="DP2077" s="108"/>
      <c r="DQ2077" s="108"/>
      <c r="DR2077" s="108"/>
      <c r="DS2077" s="108"/>
      <c r="DT2077" s="108"/>
      <c r="DU2077" s="108"/>
      <c r="DV2077" s="108"/>
      <c r="DW2077" s="108"/>
      <c r="DX2077" s="108"/>
      <c r="DY2077" s="108"/>
      <c r="DZ2077" s="108"/>
      <c r="EA2077" s="108"/>
      <c r="EB2077" s="108"/>
      <c r="EC2077" s="108"/>
      <c r="ED2077" s="108"/>
      <c r="EE2077" s="108"/>
      <c r="EF2077" s="108"/>
      <c r="EG2077" s="108"/>
      <c r="EH2077" s="108"/>
      <c r="EI2077" s="108"/>
      <c r="EJ2077" s="108"/>
      <c r="EK2077" s="108"/>
      <c r="EL2077" s="108"/>
      <c r="EM2077" s="108"/>
      <c r="EN2077" s="108"/>
      <c r="EO2077" s="108"/>
      <c r="EP2077" s="108"/>
      <c r="EQ2077" s="108"/>
      <c r="ER2077" s="108"/>
      <c r="ES2077" s="108"/>
      <c r="ET2077" s="108"/>
      <c r="EU2077" s="108"/>
      <c r="EV2077" s="108"/>
      <c r="EW2077" s="108"/>
      <c r="EX2077" s="108"/>
      <c r="EY2077" s="108"/>
      <c r="EZ2077" s="108"/>
      <c r="FA2077" s="108"/>
      <c r="FB2077" s="108"/>
      <c r="FC2077" s="108"/>
      <c r="FD2077" s="108"/>
      <c r="FE2077" s="108"/>
      <c r="FF2077" s="108"/>
      <c r="FG2077" s="108"/>
      <c r="FH2077" s="108"/>
      <c r="FI2077" s="108"/>
      <c r="FJ2077" s="108"/>
      <c r="FK2077" s="108"/>
      <c r="FL2077" s="108"/>
      <c r="FM2077" s="108"/>
      <c r="FN2077" s="108"/>
      <c r="FO2077" s="108"/>
      <c r="FP2077" s="108"/>
      <c r="FQ2077" s="108"/>
      <c r="FR2077" s="108"/>
      <c r="FS2077" s="108"/>
      <c r="FT2077" s="108"/>
      <c r="FU2077" s="108"/>
      <c r="FV2077" s="108"/>
      <c r="FW2077" s="108"/>
      <c r="FX2077" s="108"/>
      <c r="FY2077" s="108"/>
      <c r="FZ2077" s="108"/>
      <c r="GA2077" s="108"/>
      <c r="GB2077" s="108"/>
      <c r="GC2077" s="108"/>
      <c r="GD2077" s="108"/>
      <c r="GE2077" s="108"/>
      <c r="GF2077" s="108"/>
      <c r="GG2077" s="108"/>
      <c r="GH2077" s="108"/>
      <c r="GI2077" s="108"/>
      <c r="GJ2077" s="108"/>
      <c r="GK2077" s="108"/>
      <c r="GL2077" s="108"/>
      <c r="GM2077" s="108"/>
      <c r="GN2077" s="108"/>
      <c r="GO2077" s="108"/>
      <c r="GP2077" s="108"/>
      <c r="GQ2077" s="108"/>
      <c r="GR2077" s="108"/>
      <c r="GS2077" s="108"/>
      <c r="GT2077" s="108"/>
      <c r="GU2077" s="108"/>
      <c r="GV2077" s="108"/>
      <c r="GW2077" s="108"/>
      <c r="GX2077" s="108"/>
      <c r="GY2077" s="108"/>
      <c r="GZ2077" s="108"/>
      <c r="HA2077" s="108"/>
      <c r="HB2077" s="108"/>
      <c r="HC2077" s="108"/>
      <c r="HD2077" s="108"/>
      <c r="HE2077" s="108"/>
      <c r="HF2077" s="108"/>
      <c r="HG2077" s="108"/>
      <c r="HH2077" s="108"/>
      <c r="HI2077" s="108"/>
      <c r="HJ2077" s="108"/>
      <c r="HK2077" s="108"/>
      <c r="HL2077" s="108"/>
      <c r="HM2077" s="108"/>
      <c r="HN2077" s="108"/>
      <c r="HO2077" s="108"/>
      <c r="HP2077" s="108"/>
      <c r="HQ2077" s="108"/>
      <c r="HR2077" s="108"/>
      <c r="HS2077" s="108"/>
      <c r="HT2077" s="108"/>
      <c r="HU2077" s="108"/>
      <c r="HV2077" s="108"/>
      <c r="HW2077" s="108"/>
      <c r="HX2077" s="108"/>
      <c r="HY2077" s="108"/>
      <c r="HZ2077" s="108"/>
      <c r="IA2077" s="108"/>
      <c r="IB2077" s="108"/>
      <c r="IC2077" s="108"/>
      <c r="ID2077" s="108"/>
      <c r="IE2077" s="108"/>
      <c r="IF2077" s="108"/>
      <c r="IG2077" s="108"/>
      <c r="IH2077" s="108"/>
      <c r="II2077" s="108"/>
      <c r="IJ2077" s="108"/>
      <c r="IK2077" s="108"/>
      <c r="IL2077" s="108"/>
      <c r="IM2077" s="108"/>
      <c r="IN2077" s="108"/>
      <c r="IO2077" s="108"/>
      <c r="IP2077" s="108"/>
      <c r="IQ2077" s="108"/>
      <c r="IR2077" s="108"/>
      <c r="IS2077" s="108"/>
      <c r="IT2077" s="108"/>
      <c r="IU2077" s="108"/>
      <c r="IV2077" s="108"/>
    </row>
    <row r="2078" spans="1:256" x14ac:dyDescent="0.2">
      <c r="D2078" s="40"/>
      <c r="E2078" s="36"/>
      <c r="F2078" s="36"/>
      <c r="G2078" s="120"/>
      <c r="I2078" s="36"/>
      <c r="J2078" s="36"/>
      <c r="L2078" s="36"/>
      <c r="M2078" s="36"/>
      <c r="O2078" s="36"/>
      <c r="P2078" s="36"/>
      <c r="R2078" s="36"/>
      <c r="S2078" s="36"/>
      <c r="U2078" s="36"/>
      <c r="V2078" s="36"/>
      <c r="X2078" s="36"/>
      <c r="Y2078" s="36"/>
      <c r="AA2078" s="36"/>
      <c r="AB2078" s="36"/>
      <c r="AD2078" s="36"/>
      <c r="AE2078" s="36"/>
      <c r="AG2078" s="36"/>
      <c r="AH2078" s="36"/>
      <c r="AJ2078" s="36"/>
      <c r="AK2078" s="36"/>
      <c r="AM2078" s="36"/>
      <c r="AN2078" s="36"/>
      <c r="AP2078" s="36"/>
      <c r="AQ2078" s="36"/>
      <c r="AS2078" s="36"/>
      <c r="AT2078" s="36"/>
      <c r="AV2078" s="36"/>
      <c r="AW2078" s="36"/>
      <c r="AY2078" s="36"/>
      <c r="AZ2078" s="36"/>
      <c r="BA2078" s="108"/>
      <c r="BB2078" s="108"/>
      <c r="BC2078" s="108"/>
      <c r="BD2078" s="108"/>
      <c r="BE2078" s="108"/>
      <c r="BF2078" s="108"/>
      <c r="BG2078" s="108"/>
      <c r="BH2078" s="108"/>
      <c r="BI2078" s="108"/>
      <c r="BJ2078" s="108"/>
      <c r="BK2078" s="108"/>
      <c r="BL2078" s="108"/>
      <c r="BM2078" s="108"/>
      <c r="BN2078" s="108"/>
      <c r="BO2078" s="108"/>
      <c r="BP2078" s="108"/>
      <c r="BQ2078" s="108"/>
      <c r="BR2078" s="108"/>
      <c r="BS2078" s="108"/>
      <c r="BT2078" s="108"/>
      <c r="BU2078" s="108"/>
      <c r="BV2078" s="108"/>
      <c r="BW2078" s="108"/>
      <c r="BX2078" s="108"/>
      <c r="BY2078" s="108"/>
      <c r="BZ2078" s="108"/>
      <c r="CA2078" s="108"/>
      <c r="CB2078" s="108"/>
      <c r="CC2078" s="108"/>
      <c r="CD2078" s="108"/>
      <c r="CE2078" s="108"/>
      <c r="CF2078" s="108"/>
      <c r="CG2078" s="108"/>
      <c r="CH2078" s="108"/>
      <c r="CI2078" s="108"/>
      <c r="CJ2078" s="108"/>
      <c r="CK2078" s="108"/>
      <c r="CL2078" s="108"/>
      <c r="CM2078" s="108"/>
      <c r="CN2078" s="108"/>
      <c r="CO2078" s="108"/>
      <c r="CP2078" s="108"/>
      <c r="CQ2078" s="108"/>
      <c r="CR2078" s="108"/>
      <c r="CS2078" s="108"/>
      <c r="CT2078" s="108"/>
      <c r="CU2078" s="108"/>
      <c r="CV2078" s="108"/>
      <c r="CW2078" s="108"/>
      <c r="CX2078" s="108"/>
      <c r="CY2078" s="108"/>
      <c r="CZ2078" s="108"/>
      <c r="DA2078" s="108"/>
      <c r="DB2078" s="108"/>
      <c r="DC2078" s="108"/>
      <c r="DD2078" s="108"/>
      <c r="DE2078" s="108"/>
      <c r="DF2078" s="108"/>
      <c r="DG2078" s="108"/>
      <c r="DH2078" s="108"/>
      <c r="DI2078" s="108"/>
      <c r="DJ2078" s="108"/>
      <c r="DK2078" s="108"/>
      <c r="DL2078" s="108"/>
      <c r="DM2078" s="108"/>
      <c r="DN2078" s="108"/>
      <c r="DO2078" s="108"/>
      <c r="DP2078" s="108"/>
      <c r="DQ2078" s="108"/>
      <c r="DR2078" s="108"/>
      <c r="DS2078" s="108"/>
      <c r="DT2078" s="108"/>
      <c r="DU2078" s="108"/>
      <c r="DV2078" s="108"/>
      <c r="DW2078" s="108"/>
      <c r="DX2078" s="108"/>
      <c r="DY2078" s="108"/>
      <c r="DZ2078" s="108"/>
      <c r="EA2078" s="108"/>
      <c r="EB2078" s="108"/>
      <c r="EC2078" s="108"/>
      <c r="ED2078" s="108"/>
      <c r="EE2078" s="108"/>
      <c r="EF2078" s="108"/>
      <c r="EG2078" s="108"/>
      <c r="EH2078" s="108"/>
      <c r="EI2078" s="108"/>
      <c r="EJ2078" s="108"/>
      <c r="EK2078" s="108"/>
      <c r="EL2078" s="108"/>
      <c r="EM2078" s="108"/>
      <c r="EN2078" s="108"/>
      <c r="EO2078" s="108"/>
      <c r="EP2078" s="108"/>
      <c r="EQ2078" s="108"/>
      <c r="ER2078" s="108"/>
      <c r="ES2078" s="108"/>
      <c r="ET2078" s="108"/>
      <c r="EU2078" s="108"/>
      <c r="EV2078" s="108"/>
      <c r="EW2078" s="108"/>
      <c r="EX2078" s="108"/>
      <c r="EY2078" s="108"/>
      <c r="EZ2078" s="108"/>
      <c r="FA2078" s="108"/>
      <c r="FB2078" s="108"/>
      <c r="FC2078" s="108"/>
      <c r="FD2078" s="108"/>
      <c r="FE2078" s="108"/>
      <c r="FF2078" s="108"/>
      <c r="FG2078" s="108"/>
      <c r="FH2078" s="108"/>
      <c r="FI2078" s="108"/>
      <c r="FJ2078" s="108"/>
      <c r="FK2078" s="108"/>
      <c r="FL2078" s="108"/>
      <c r="FM2078" s="108"/>
      <c r="FN2078" s="108"/>
      <c r="FO2078" s="108"/>
      <c r="FP2078" s="108"/>
      <c r="FQ2078" s="108"/>
      <c r="FR2078" s="108"/>
      <c r="FS2078" s="108"/>
      <c r="FT2078" s="108"/>
      <c r="FU2078" s="108"/>
      <c r="FV2078" s="108"/>
      <c r="FW2078" s="108"/>
      <c r="FX2078" s="108"/>
      <c r="FY2078" s="108"/>
      <c r="FZ2078" s="108"/>
      <c r="GA2078" s="108"/>
      <c r="GB2078" s="108"/>
      <c r="GC2078" s="108"/>
      <c r="GD2078" s="108"/>
      <c r="GE2078" s="108"/>
      <c r="GF2078" s="108"/>
      <c r="GG2078" s="108"/>
      <c r="GH2078" s="108"/>
      <c r="GI2078" s="108"/>
      <c r="GJ2078" s="108"/>
      <c r="GK2078" s="108"/>
      <c r="GL2078" s="108"/>
      <c r="GM2078" s="108"/>
      <c r="GN2078" s="108"/>
      <c r="GO2078" s="108"/>
      <c r="GP2078" s="108"/>
      <c r="GQ2078" s="108"/>
      <c r="GR2078" s="108"/>
      <c r="GS2078" s="108"/>
      <c r="GT2078" s="108"/>
      <c r="GU2078" s="108"/>
      <c r="GV2078" s="108"/>
      <c r="GW2078" s="108"/>
      <c r="GX2078" s="108"/>
      <c r="GY2078" s="108"/>
      <c r="GZ2078" s="108"/>
      <c r="HA2078" s="108"/>
      <c r="HB2078" s="108"/>
      <c r="HC2078" s="108"/>
      <c r="HD2078" s="108"/>
      <c r="HE2078" s="108"/>
      <c r="HF2078" s="108"/>
      <c r="HG2078" s="108"/>
      <c r="HH2078" s="108"/>
      <c r="HI2078" s="108"/>
      <c r="HJ2078" s="108"/>
      <c r="HK2078" s="108"/>
      <c r="HL2078" s="108"/>
      <c r="HM2078" s="108"/>
      <c r="HN2078" s="108"/>
      <c r="HO2078" s="108"/>
      <c r="HP2078" s="108"/>
      <c r="HQ2078" s="108"/>
      <c r="HR2078" s="108"/>
      <c r="HS2078" s="108"/>
      <c r="HT2078" s="108"/>
      <c r="HU2078" s="108"/>
      <c r="HV2078" s="108"/>
      <c r="HW2078" s="108"/>
      <c r="HX2078" s="108"/>
      <c r="HY2078" s="108"/>
      <c r="HZ2078" s="108"/>
      <c r="IA2078" s="108"/>
      <c r="IB2078" s="108"/>
      <c r="IC2078" s="108"/>
      <c r="ID2078" s="108"/>
      <c r="IE2078" s="108"/>
      <c r="IF2078" s="108"/>
      <c r="IG2078" s="108"/>
      <c r="IH2078" s="108"/>
      <c r="II2078" s="108"/>
      <c r="IJ2078" s="108"/>
      <c r="IK2078" s="108"/>
      <c r="IL2078" s="108"/>
      <c r="IM2078" s="108"/>
      <c r="IN2078" s="108"/>
      <c r="IO2078" s="108"/>
      <c r="IP2078" s="108"/>
      <c r="IQ2078" s="108"/>
      <c r="IR2078" s="108"/>
      <c r="IS2078" s="108"/>
      <c r="IT2078" s="108"/>
      <c r="IU2078" s="108"/>
      <c r="IV2078" s="108"/>
    </row>
    <row r="2079" spans="1:256" x14ac:dyDescent="0.2">
      <c r="G2079" s="120"/>
      <c r="H2079" s="100"/>
      <c r="K2079" s="100"/>
      <c r="N2079" s="100"/>
      <c r="Q2079" s="100"/>
      <c r="T2079" s="100"/>
      <c r="W2079" s="100"/>
      <c r="Z2079" s="100"/>
      <c r="BA2079" s="108"/>
      <c r="BB2079" s="116"/>
      <c r="BC2079" s="120"/>
      <c r="BD2079" s="108"/>
      <c r="BE2079" s="116"/>
      <c r="BF2079" s="120"/>
      <c r="BG2079" s="108"/>
      <c r="BH2079" s="116"/>
      <c r="BI2079" s="120"/>
      <c r="BJ2079" s="108"/>
      <c r="BK2079" s="116"/>
      <c r="BL2079" s="120"/>
      <c r="BM2079" s="108"/>
      <c r="BN2079" s="116"/>
      <c r="BO2079" s="120"/>
      <c r="BP2079" s="108"/>
      <c r="BQ2079" s="108"/>
      <c r="BR2079" s="120"/>
      <c r="BS2079" s="116"/>
      <c r="BT2079" s="116"/>
      <c r="BU2079" s="116"/>
      <c r="BV2079" s="116"/>
      <c r="BW2079" s="116"/>
      <c r="BX2079" s="116"/>
      <c r="BY2079" s="108"/>
      <c r="BZ2079" s="108"/>
      <c r="CA2079" s="108"/>
      <c r="CB2079" s="108"/>
      <c r="CC2079" s="108"/>
      <c r="CD2079" s="108"/>
      <c r="CE2079" s="108"/>
      <c r="CF2079" s="108"/>
      <c r="CG2079" s="108"/>
      <c r="CH2079" s="108"/>
      <c r="CI2079" s="108"/>
      <c r="CJ2079" s="108"/>
      <c r="CK2079" s="108"/>
      <c r="CL2079" s="108"/>
      <c r="CM2079" s="108"/>
      <c r="CN2079" s="108"/>
      <c r="CO2079" s="108"/>
      <c r="CP2079" s="108"/>
      <c r="CQ2079" s="108"/>
      <c r="CR2079" s="108"/>
      <c r="CS2079" s="108"/>
      <c r="CT2079" s="108"/>
      <c r="CU2079" s="108"/>
      <c r="CV2079" s="108"/>
      <c r="CW2079" s="108"/>
      <c r="CX2079" s="108"/>
      <c r="CY2079" s="108"/>
      <c r="CZ2079" s="108"/>
      <c r="DA2079" s="108"/>
      <c r="DB2079" s="108"/>
      <c r="DC2079" s="108"/>
      <c r="DD2079" s="108"/>
      <c r="DE2079" s="108"/>
      <c r="DF2079" s="108"/>
      <c r="DG2079" s="108"/>
      <c r="DH2079" s="108"/>
      <c r="DI2079" s="108"/>
      <c r="DJ2079" s="108"/>
      <c r="DK2079" s="108"/>
      <c r="DL2079" s="108"/>
      <c r="DM2079" s="108"/>
      <c r="DN2079" s="108"/>
      <c r="DO2079" s="108"/>
      <c r="DP2079" s="108"/>
      <c r="DQ2079" s="108"/>
      <c r="DR2079" s="108"/>
      <c r="DS2079" s="108"/>
      <c r="DT2079" s="108"/>
      <c r="DU2079" s="108"/>
      <c r="DV2079" s="108"/>
      <c r="DW2079" s="108"/>
      <c r="DX2079" s="108"/>
      <c r="DY2079" s="108"/>
      <c r="DZ2079" s="108"/>
      <c r="EA2079" s="108"/>
      <c r="EB2079" s="108"/>
      <c r="EC2079" s="108"/>
      <c r="ED2079" s="108"/>
      <c r="EE2079" s="108"/>
      <c r="EF2079" s="108"/>
      <c r="EG2079" s="108"/>
      <c r="EH2079" s="108"/>
      <c r="EI2079" s="108"/>
      <c r="EJ2079" s="108"/>
      <c r="EK2079" s="108"/>
      <c r="EL2079" s="108"/>
      <c r="EM2079" s="108"/>
      <c r="EN2079" s="108"/>
      <c r="EO2079" s="108"/>
      <c r="EP2079" s="108"/>
      <c r="EQ2079" s="108"/>
      <c r="ER2079" s="108"/>
      <c r="ES2079" s="108"/>
      <c r="ET2079" s="108"/>
      <c r="EU2079" s="108"/>
      <c r="EV2079" s="108"/>
      <c r="EW2079" s="108"/>
      <c r="EX2079" s="108"/>
      <c r="EY2079" s="108"/>
      <c r="EZ2079" s="108"/>
      <c r="FA2079" s="108"/>
      <c r="FB2079" s="108"/>
      <c r="FC2079" s="108"/>
      <c r="FD2079" s="108"/>
      <c r="FE2079" s="108"/>
      <c r="FF2079" s="108"/>
      <c r="FG2079" s="108"/>
      <c r="FH2079" s="108"/>
      <c r="FI2079" s="108"/>
      <c r="FJ2079" s="108"/>
      <c r="FK2079" s="108"/>
      <c r="FL2079" s="108"/>
      <c r="FM2079" s="108"/>
      <c r="FN2079" s="108"/>
      <c r="FO2079" s="108"/>
      <c r="FP2079" s="108"/>
      <c r="FQ2079" s="108"/>
      <c r="FR2079" s="108"/>
      <c r="FS2079" s="108"/>
      <c r="FT2079" s="108"/>
      <c r="FU2079" s="108"/>
      <c r="FV2079" s="108"/>
      <c r="FW2079" s="108"/>
      <c r="FX2079" s="108"/>
      <c r="FY2079" s="108"/>
      <c r="FZ2079" s="108"/>
      <c r="GA2079" s="108"/>
      <c r="GB2079" s="108"/>
      <c r="GC2079" s="108"/>
      <c r="GD2079" s="108"/>
      <c r="GE2079" s="108"/>
      <c r="GF2079" s="108"/>
      <c r="GG2079" s="108"/>
      <c r="GH2079" s="108"/>
      <c r="GI2079" s="108"/>
      <c r="GJ2079" s="108"/>
      <c r="GK2079" s="108"/>
      <c r="GL2079" s="108"/>
      <c r="GM2079" s="108"/>
      <c r="GN2079" s="108"/>
      <c r="GO2079" s="108"/>
      <c r="GP2079" s="108"/>
      <c r="GQ2079" s="108"/>
      <c r="GR2079" s="108"/>
      <c r="GS2079" s="108"/>
      <c r="GT2079" s="108"/>
      <c r="GU2079" s="108"/>
      <c r="GV2079" s="108"/>
      <c r="GW2079" s="108"/>
      <c r="GX2079" s="108"/>
      <c r="GY2079" s="108"/>
      <c r="GZ2079" s="108"/>
      <c r="HA2079" s="108"/>
      <c r="HB2079" s="108"/>
      <c r="HC2079" s="108"/>
      <c r="HD2079" s="108"/>
      <c r="HE2079" s="108"/>
      <c r="HF2079" s="108"/>
      <c r="HG2079" s="108"/>
      <c r="HH2079" s="108"/>
      <c r="HI2079" s="108"/>
      <c r="HJ2079" s="108"/>
      <c r="HK2079" s="108"/>
      <c r="HL2079" s="108"/>
      <c r="HM2079" s="108"/>
      <c r="HN2079" s="108"/>
      <c r="HO2079" s="108"/>
      <c r="HP2079" s="108"/>
      <c r="HQ2079" s="108"/>
      <c r="HR2079" s="108"/>
      <c r="HS2079" s="108"/>
      <c r="HT2079" s="108"/>
      <c r="HU2079" s="108"/>
      <c r="HV2079" s="108"/>
      <c r="HW2079" s="108"/>
      <c r="HX2079" s="108"/>
      <c r="HY2079" s="108"/>
      <c r="HZ2079" s="108"/>
      <c r="IA2079" s="108"/>
      <c r="IB2079" s="108"/>
      <c r="IC2079" s="108"/>
      <c r="ID2079" s="108"/>
      <c r="IE2079" s="108"/>
      <c r="IF2079" s="108"/>
      <c r="IG2079" s="108"/>
      <c r="IH2079" s="108"/>
      <c r="II2079" s="108"/>
      <c r="IJ2079" s="108"/>
      <c r="IK2079" s="108"/>
      <c r="IL2079" s="108"/>
      <c r="IM2079" s="108"/>
      <c r="IN2079" s="108"/>
      <c r="IO2079" s="108"/>
      <c r="IP2079" s="108"/>
      <c r="IQ2079" s="108"/>
      <c r="IR2079" s="108"/>
      <c r="IS2079" s="108"/>
      <c r="IT2079" s="108"/>
      <c r="IU2079" s="108"/>
      <c r="IV2079" s="108"/>
    </row>
    <row r="2080" spans="1:256" x14ac:dyDescent="0.2">
      <c r="E2080" s="8"/>
      <c r="F2080" s="8"/>
      <c r="G2080" s="120"/>
      <c r="I2080" s="8"/>
      <c r="J2080" s="8"/>
      <c r="L2080" s="8"/>
      <c r="M2080" s="8"/>
      <c r="O2080" s="8"/>
      <c r="P2080" s="8"/>
      <c r="R2080" s="8"/>
      <c r="S2080" s="8"/>
      <c r="U2080" s="8"/>
      <c r="V2080" s="8"/>
      <c r="X2080" s="8"/>
      <c r="Y2080" s="8"/>
      <c r="AA2080" s="8"/>
      <c r="AB2080" s="8"/>
      <c r="AD2080" s="8"/>
      <c r="AE2080" s="8"/>
      <c r="AG2080" s="8"/>
      <c r="AH2080" s="8"/>
      <c r="AJ2080" s="8"/>
      <c r="AK2080" s="8"/>
      <c r="AM2080" s="8"/>
      <c r="AN2080" s="8"/>
      <c r="AP2080" s="8"/>
      <c r="AQ2080" s="8"/>
      <c r="AS2080" s="8"/>
      <c r="AT2080" s="8"/>
      <c r="AV2080" s="8"/>
      <c r="AW2080" s="8"/>
      <c r="AY2080" s="8"/>
      <c r="AZ2080" s="8"/>
      <c r="BA2080" s="108"/>
      <c r="BB2080" s="108"/>
      <c r="BC2080" s="108"/>
      <c r="BD2080" s="108"/>
      <c r="BE2080" s="108"/>
      <c r="BF2080" s="108"/>
      <c r="BG2080" s="108"/>
      <c r="BH2080" s="108"/>
      <c r="BI2080" s="108"/>
      <c r="BJ2080" s="108"/>
      <c r="BK2080" s="108"/>
      <c r="BL2080" s="108"/>
      <c r="BM2080" s="108"/>
      <c r="BN2080" s="108"/>
      <c r="BO2080" s="108"/>
      <c r="BP2080" s="108"/>
      <c r="BQ2080" s="108"/>
      <c r="BR2080" s="108"/>
      <c r="BS2080" s="108"/>
      <c r="BT2080" s="108"/>
      <c r="BU2080" s="108"/>
      <c r="BV2080" s="108"/>
      <c r="BW2080" s="108"/>
      <c r="BX2080" s="108"/>
      <c r="BY2080" s="108"/>
      <c r="BZ2080" s="108"/>
      <c r="CA2080" s="108"/>
      <c r="CB2080" s="108"/>
      <c r="CC2080" s="108"/>
      <c r="CD2080" s="108"/>
      <c r="CE2080" s="108"/>
      <c r="CF2080" s="108"/>
      <c r="CG2080" s="108"/>
      <c r="CH2080" s="108"/>
      <c r="CI2080" s="108"/>
      <c r="CJ2080" s="108"/>
      <c r="CK2080" s="108"/>
      <c r="CL2080" s="108"/>
      <c r="CM2080" s="108"/>
      <c r="CN2080" s="108"/>
      <c r="CO2080" s="108"/>
      <c r="CP2080" s="108"/>
      <c r="CQ2080" s="108"/>
      <c r="CR2080" s="108"/>
      <c r="CS2080" s="108"/>
      <c r="CT2080" s="108"/>
      <c r="CU2080" s="108"/>
      <c r="CV2080" s="108"/>
      <c r="CW2080" s="108"/>
      <c r="CX2080" s="108"/>
      <c r="CY2080" s="108"/>
      <c r="CZ2080" s="108"/>
      <c r="DA2080" s="108"/>
      <c r="DB2080" s="108"/>
      <c r="DC2080" s="108"/>
      <c r="DD2080" s="108"/>
      <c r="DE2080" s="108"/>
      <c r="DF2080" s="108"/>
      <c r="DG2080" s="108"/>
      <c r="DH2080" s="108"/>
      <c r="DI2080" s="108"/>
      <c r="DJ2080" s="108"/>
      <c r="DK2080" s="108"/>
      <c r="DL2080" s="108"/>
      <c r="DM2080" s="108"/>
      <c r="DN2080" s="108"/>
      <c r="DO2080" s="108"/>
      <c r="DP2080" s="108"/>
      <c r="DQ2080" s="108"/>
      <c r="DR2080" s="108"/>
      <c r="DS2080" s="108"/>
      <c r="DT2080" s="108"/>
      <c r="DU2080" s="108"/>
      <c r="DV2080" s="108"/>
      <c r="DW2080" s="108"/>
      <c r="DX2080" s="108"/>
      <c r="DY2080" s="108"/>
      <c r="DZ2080" s="108"/>
      <c r="EA2080" s="108"/>
      <c r="EB2080" s="108"/>
      <c r="EC2080" s="108"/>
      <c r="ED2080" s="108"/>
      <c r="EE2080" s="108"/>
      <c r="EF2080" s="108"/>
      <c r="EG2080" s="108"/>
      <c r="EH2080" s="108"/>
      <c r="EI2080" s="108"/>
      <c r="EJ2080" s="108"/>
      <c r="EK2080" s="108"/>
      <c r="EL2080" s="108"/>
      <c r="EM2080" s="108"/>
      <c r="EN2080" s="108"/>
      <c r="EO2080" s="108"/>
      <c r="EP2080" s="108"/>
      <c r="EQ2080" s="108"/>
      <c r="ER2080" s="108"/>
      <c r="ES2080" s="108"/>
      <c r="ET2080" s="108"/>
      <c r="EU2080" s="108"/>
      <c r="EV2080" s="108"/>
      <c r="EW2080" s="108"/>
      <c r="EX2080" s="108"/>
      <c r="EY2080" s="108"/>
      <c r="EZ2080" s="108"/>
      <c r="FA2080" s="108"/>
      <c r="FB2080" s="108"/>
      <c r="FC2080" s="108"/>
      <c r="FD2080" s="108"/>
      <c r="FE2080" s="108"/>
      <c r="FF2080" s="108"/>
      <c r="FG2080" s="108"/>
      <c r="FH2080" s="108"/>
      <c r="FI2080" s="108"/>
      <c r="FJ2080" s="108"/>
      <c r="FK2080" s="108"/>
      <c r="FL2080" s="108"/>
      <c r="FM2080" s="108"/>
      <c r="FN2080" s="108"/>
      <c r="FO2080" s="108"/>
      <c r="FP2080" s="108"/>
      <c r="FQ2080" s="108"/>
      <c r="FR2080" s="108"/>
      <c r="FS2080" s="108"/>
      <c r="FT2080" s="108"/>
      <c r="FU2080" s="108"/>
      <c r="FV2080" s="108"/>
      <c r="FW2080" s="108"/>
      <c r="FX2080" s="108"/>
      <c r="FY2080" s="108"/>
      <c r="FZ2080" s="108"/>
      <c r="GA2080" s="108"/>
      <c r="GB2080" s="108"/>
      <c r="GC2080" s="108"/>
      <c r="GD2080" s="108"/>
      <c r="GE2080" s="108"/>
      <c r="GF2080" s="108"/>
      <c r="GG2080" s="108"/>
      <c r="GH2080" s="108"/>
      <c r="GI2080" s="108"/>
      <c r="GJ2080" s="108"/>
      <c r="GK2080" s="108"/>
      <c r="GL2080" s="108"/>
      <c r="GM2080" s="108"/>
      <c r="GN2080" s="108"/>
      <c r="GO2080" s="108"/>
      <c r="GP2080" s="108"/>
      <c r="GQ2080" s="108"/>
      <c r="GR2080" s="108"/>
      <c r="GS2080" s="108"/>
      <c r="GT2080" s="108"/>
      <c r="GU2080" s="108"/>
      <c r="GV2080" s="108"/>
      <c r="GW2080" s="108"/>
      <c r="GX2080" s="108"/>
      <c r="GY2080" s="108"/>
      <c r="GZ2080" s="108"/>
      <c r="HA2080" s="108"/>
      <c r="HB2080" s="108"/>
      <c r="HC2080" s="108"/>
      <c r="HD2080" s="108"/>
      <c r="HE2080" s="108"/>
      <c r="HF2080" s="108"/>
      <c r="HG2080" s="108"/>
      <c r="HH2080" s="108"/>
      <c r="HI2080" s="108"/>
      <c r="HJ2080" s="108"/>
      <c r="HK2080" s="108"/>
      <c r="HL2080" s="108"/>
      <c r="HM2080" s="108"/>
      <c r="HN2080" s="108"/>
      <c r="HO2080" s="108"/>
      <c r="HP2080" s="108"/>
      <c r="HQ2080" s="108"/>
      <c r="HR2080" s="108"/>
      <c r="HS2080" s="108"/>
      <c r="HT2080" s="108"/>
      <c r="HU2080" s="108"/>
      <c r="HV2080" s="108"/>
      <c r="HW2080" s="108"/>
      <c r="HX2080" s="108"/>
      <c r="HY2080" s="108"/>
      <c r="HZ2080" s="108"/>
      <c r="IA2080" s="108"/>
      <c r="IB2080" s="108"/>
      <c r="IC2080" s="108"/>
      <c r="ID2080" s="108"/>
      <c r="IE2080" s="108"/>
      <c r="IF2080" s="108"/>
      <c r="IG2080" s="108"/>
      <c r="IH2080" s="108"/>
      <c r="II2080" s="108"/>
      <c r="IJ2080" s="108"/>
      <c r="IK2080" s="108"/>
      <c r="IL2080" s="108"/>
      <c r="IM2080" s="108"/>
      <c r="IN2080" s="108"/>
      <c r="IO2080" s="108"/>
      <c r="IP2080" s="108"/>
      <c r="IQ2080" s="108"/>
      <c r="IR2080" s="108"/>
      <c r="IS2080" s="108"/>
      <c r="IT2080" s="108"/>
      <c r="IU2080" s="108"/>
      <c r="IV2080" s="108"/>
    </row>
    <row r="2081" spans="1:256" x14ac:dyDescent="0.2">
      <c r="E2081" s="8"/>
      <c r="F2081" s="8"/>
      <c r="G2081" s="120"/>
      <c r="I2081" s="8"/>
      <c r="J2081" s="8"/>
      <c r="L2081" s="8"/>
      <c r="M2081" s="8"/>
      <c r="O2081" s="8"/>
      <c r="P2081" s="8"/>
      <c r="R2081" s="8"/>
      <c r="S2081" s="8"/>
      <c r="U2081" s="8"/>
      <c r="V2081" s="8"/>
      <c r="X2081" s="8"/>
      <c r="Y2081" s="8"/>
      <c r="AA2081" s="8"/>
      <c r="AB2081" s="8"/>
      <c r="AD2081" s="8"/>
      <c r="AE2081" s="8"/>
      <c r="AG2081" s="8"/>
      <c r="AH2081" s="8"/>
      <c r="AJ2081" s="8"/>
      <c r="AK2081" s="8"/>
      <c r="AM2081" s="8"/>
      <c r="AN2081" s="8"/>
      <c r="AP2081" s="8"/>
      <c r="AQ2081" s="8"/>
      <c r="AS2081" s="8"/>
      <c r="AT2081" s="8"/>
      <c r="AV2081" s="8"/>
      <c r="AW2081" s="8"/>
      <c r="AY2081" s="8"/>
      <c r="AZ2081" s="8"/>
      <c r="BA2081" s="108"/>
      <c r="BB2081" s="108"/>
      <c r="BC2081" s="108"/>
      <c r="BD2081" s="108"/>
      <c r="BE2081" s="108"/>
      <c r="BF2081" s="108"/>
      <c r="BG2081" s="108"/>
      <c r="BH2081" s="108"/>
      <c r="BI2081" s="108"/>
      <c r="BJ2081" s="108"/>
      <c r="BK2081" s="108"/>
      <c r="BL2081" s="108"/>
      <c r="BM2081" s="108"/>
      <c r="BN2081" s="108"/>
      <c r="BO2081" s="108"/>
      <c r="BP2081" s="108"/>
      <c r="BQ2081" s="108"/>
      <c r="BR2081" s="108"/>
      <c r="BS2081" s="108"/>
      <c r="BT2081" s="108"/>
      <c r="BU2081" s="108"/>
      <c r="BV2081" s="108"/>
      <c r="BW2081" s="108"/>
      <c r="BX2081" s="108"/>
      <c r="BY2081" s="108"/>
      <c r="BZ2081" s="108"/>
      <c r="CA2081" s="108"/>
      <c r="CB2081" s="108"/>
      <c r="CC2081" s="108"/>
      <c r="CD2081" s="108"/>
      <c r="CE2081" s="108"/>
      <c r="CF2081" s="108"/>
      <c r="CG2081" s="108"/>
      <c r="CH2081" s="108"/>
      <c r="CI2081" s="108"/>
      <c r="CJ2081" s="108"/>
      <c r="CK2081" s="108"/>
      <c r="CL2081" s="108"/>
      <c r="CM2081" s="108"/>
      <c r="CN2081" s="108"/>
      <c r="CO2081" s="108"/>
      <c r="CP2081" s="108"/>
      <c r="CQ2081" s="108"/>
      <c r="CR2081" s="108"/>
      <c r="CS2081" s="108"/>
      <c r="CT2081" s="108"/>
      <c r="CU2081" s="108"/>
      <c r="CV2081" s="108"/>
      <c r="CW2081" s="108"/>
      <c r="CX2081" s="108"/>
      <c r="CY2081" s="108"/>
      <c r="CZ2081" s="108"/>
      <c r="DA2081" s="108"/>
      <c r="DB2081" s="108"/>
      <c r="DC2081" s="108"/>
      <c r="DD2081" s="108"/>
      <c r="DE2081" s="108"/>
      <c r="DF2081" s="108"/>
      <c r="DG2081" s="108"/>
      <c r="DH2081" s="108"/>
      <c r="DI2081" s="108"/>
      <c r="DJ2081" s="108"/>
      <c r="DK2081" s="108"/>
      <c r="DL2081" s="108"/>
      <c r="DM2081" s="108"/>
      <c r="DN2081" s="108"/>
      <c r="DO2081" s="108"/>
      <c r="DP2081" s="108"/>
      <c r="DQ2081" s="108"/>
      <c r="DR2081" s="108"/>
      <c r="DS2081" s="108"/>
      <c r="DT2081" s="108"/>
      <c r="DU2081" s="108"/>
      <c r="DV2081" s="108"/>
      <c r="DW2081" s="108"/>
      <c r="DX2081" s="108"/>
      <c r="DY2081" s="108"/>
      <c r="DZ2081" s="108"/>
      <c r="EA2081" s="108"/>
      <c r="EB2081" s="108"/>
      <c r="EC2081" s="108"/>
      <c r="ED2081" s="108"/>
      <c r="EE2081" s="108"/>
      <c r="EF2081" s="108"/>
      <c r="EG2081" s="108"/>
      <c r="EH2081" s="108"/>
      <c r="EI2081" s="108"/>
      <c r="EJ2081" s="108"/>
      <c r="EK2081" s="108"/>
      <c r="EL2081" s="108"/>
      <c r="EM2081" s="108"/>
      <c r="EN2081" s="108"/>
      <c r="EO2081" s="108"/>
      <c r="EP2081" s="108"/>
      <c r="EQ2081" s="108"/>
      <c r="ER2081" s="108"/>
      <c r="ES2081" s="108"/>
      <c r="ET2081" s="108"/>
      <c r="EU2081" s="108"/>
      <c r="EV2081" s="108"/>
      <c r="EW2081" s="108"/>
      <c r="EX2081" s="108"/>
      <c r="EY2081" s="108"/>
      <c r="EZ2081" s="108"/>
      <c r="FA2081" s="108"/>
      <c r="FB2081" s="108"/>
      <c r="FC2081" s="108"/>
      <c r="FD2081" s="108"/>
      <c r="FE2081" s="108"/>
      <c r="FF2081" s="108"/>
      <c r="FG2081" s="108"/>
      <c r="FH2081" s="108"/>
      <c r="FI2081" s="108"/>
      <c r="FJ2081" s="108"/>
      <c r="FK2081" s="108"/>
      <c r="FL2081" s="108"/>
      <c r="FM2081" s="108"/>
      <c r="FN2081" s="108"/>
      <c r="FO2081" s="108"/>
      <c r="FP2081" s="108"/>
      <c r="FQ2081" s="108"/>
      <c r="FR2081" s="108"/>
      <c r="FS2081" s="108"/>
      <c r="FT2081" s="108"/>
      <c r="FU2081" s="108"/>
      <c r="FV2081" s="108"/>
      <c r="FW2081" s="108"/>
      <c r="FX2081" s="108"/>
      <c r="FY2081" s="108"/>
      <c r="FZ2081" s="108"/>
      <c r="GA2081" s="108"/>
      <c r="GB2081" s="108"/>
      <c r="GC2081" s="108"/>
      <c r="GD2081" s="108"/>
      <c r="GE2081" s="108"/>
      <c r="GF2081" s="108"/>
      <c r="GG2081" s="108"/>
      <c r="GH2081" s="108"/>
      <c r="GI2081" s="108"/>
      <c r="GJ2081" s="108"/>
      <c r="GK2081" s="108"/>
      <c r="GL2081" s="108"/>
      <c r="GM2081" s="108"/>
      <c r="GN2081" s="108"/>
      <c r="GO2081" s="108"/>
      <c r="GP2081" s="108"/>
      <c r="GQ2081" s="108"/>
      <c r="GR2081" s="108"/>
      <c r="GS2081" s="108"/>
      <c r="GT2081" s="108"/>
      <c r="GU2081" s="108"/>
      <c r="GV2081" s="108"/>
      <c r="GW2081" s="108"/>
      <c r="GX2081" s="108"/>
      <c r="GY2081" s="108"/>
      <c r="GZ2081" s="108"/>
      <c r="HA2081" s="108"/>
      <c r="HB2081" s="108"/>
      <c r="HC2081" s="108"/>
      <c r="HD2081" s="108"/>
      <c r="HE2081" s="108"/>
      <c r="HF2081" s="108"/>
      <c r="HG2081" s="108"/>
      <c r="HH2081" s="108"/>
      <c r="HI2081" s="108"/>
      <c r="HJ2081" s="108"/>
      <c r="HK2081" s="108"/>
      <c r="HL2081" s="108"/>
      <c r="HM2081" s="108"/>
      <c r="HN2081" s="108"/>
      <c r="HO2081" s="108"/>
      <c r="HP2081" s="108"/>
      <c r="HQ2081" s="108"/>
      <c r="HR2081" s="108"/>
      <c r="HS2081" s="108"/>
      <c r="HT2081" s="108"/>
      <c r="HU2081" s="108"/>
      <c r="HV2081" s="108"/>
      <c r="HW2081" s="108"/>
      <c r="HX2081" s="108"/>
      <c r="HY2081" s="108"/>
      <c r="HZ2081" s="108"/>
      <c r="IA2081" s="108"/>
      <c r="IB2081" s="108"/>
      <c r="IC2081" s="108"/>
      <c r="ID2081" s="108"/>
      <c r="IE2081" s="108"/>
      <c r="IF2081" s="108"/>
      <c r="IG2081" s="108"/>
      <c r="IH2081" s="108"/>
      <c r="II2081" s="108"/>
      <c r="IJ2081" s="108"/>
      <c r="IK2081" s="108"/>
      <c r="IL2081" s="108"/>
      <c r="IM2081" s="108"/>
      <c r="IN2081" s="108"/>
      <c r="IO2081" s="108"/>
      <c r="IP2081" s="108"/>
      <c r="IQ2081" s="108"/>
      <c r="IR2081" s="108"/>
      <c r="IS2081" s="108"/>
      <c r="IT2081" s="108"/>
      <c r="IU2081" s="108"/>
      <c r="IV2081" s="108"/>
    </row>
    <row r="2082" spans="1:256" ht="18" customHeight="1" x14ac:dyDescent="0.25">
      <c r="A2082" s="157"/>
      <c r="E2082" s="8"/>
      <c r="F2082" s="8"/>
      <c r="G2082" s="120"/>
      <c r="I2082" s="8"/>
      <c r="J2082" s="8"/>
      <c r="L2082" s="8"/>
      <c r="M2082" s="8"/>
      <c r="O2082" s="8"/>
      <c r="P2082" s="8"/>
      <c r="R2082" s="8"/>
      <c r="S2082" s="8"/>
      <c r="U2082" s="8"/>
      <c r="V2082" s="8"/>
      <c r="X2082" s="8"/>
      <c r="Y2082" s="8"/>
      <c r="AA2082" s="8"/>
      <c r="AB2082" s="8"/>
      <c r="AC2082" s="157"/>
      <c r="AD2082" s="8"/>
      <c r="AE2082" s="8"/>
      <c r="AF2082" s="157"/>
      <c r="AG2082" s="8"/>
      <c r="AH2082" s="8"/>
      <c r="AI2082" s="157"/>
      <c r="AJ2082" s="8"/>
      <c r="AK2082" s="8"/>
      <c r="AL2082" s="157"/>
      <c r="AM2082" s="8"/>
      <c r="AN2082" s="8"/>
      <c r="AO2082" s="157"/>
      <c r="AP2082" s="8"/>
      <c r="AQ2082" s="8"/>
      <c r="AR2082" s="157"/>
      <c r="AS2082" s="8"/>
      <c r="AT2082" s="8"/>
      <c r="AV2082" s="8"/>
      <c r="AW2082" s="8"/>
      <c r="AX2082" s="157"/>
      <c r="AY2082" s="8"/>
      <c r="AZ2082" s="8"/>
      <c r="BA2082" s="108"/>
      <c r="BB2082" s="108"/>
      <c r="BC2082" s="108"/>
      <c r="BD2082" s="108"/>
      <c r="BE2082" s="108"/>
      <c r="BF2082" s="108"/>
      <c r="BG2082" s="108"/>
      <c r="BH2082" s="108"/>
      <c r="BI2082" s="108"/>
      <c r="BJ2082" s="108"/>
      <c r="BK2082" s="108"/>
      <c r="BL2082" s="108"/>
      <c r="BM2082" s="108"/>
      <c r="BN2082" s="108"/>
      <c r="BO2082" s="108"/>
      <c r="BP2082" s="108"/>
      <c r="BQ2082" s="108"/>
      <c r="BR2082" s="108"/>
      <c r="BS2082" s="108"/>
      <c r="BT2082" s="108"/>
      <c r="BU2082" s="108"/>
      <c r="BV2082" s="108"/>
      <c r="BW2082" s="108"/>
      <c r="BX2082" s="108"/>
      <c r="BY2082" s="108"/>
      <c r="BZ2082" s="108"/>
      <c r="CA2082" s="108"/>
      <c r="CB2082" s="108"/>
      <c r="CC2082" s="108"/>
      <c r="CD2082" s="108"/>
      <c r="CE2082" s="108"/>
      <c r="CF2082" s="108"/>
      <c r="CG2082" s="108"/>
      <c r="CH2082" s="108"/>
      <c r="CI2082" s="108"/>
      <c r="CJ2082" s="108"/>
      <c r="CK2082" s="108"/>
      <c r="CL2082" s="108"/>
      <c r="CM2082" s="108"/>
      <c r="CN2082" s="108"/>
      <c r="CO2082" s="108"/>
      <c r="CP2082" s="108"/>
      <c r="CQ2082" s="108"/>
      <c r="CR2082" s="108"/>
      <c r="CS2082" s="108"/>
      <c r="CT2082" s="108"/>
      <c r="CU2082" s="108"/>
      <c r="CV2082" s="108"/>
      <c r="CW2082" s="108"/>
      <c r="CX2082" s="108"/>
      <c r="CY2082" s="108"/>
      <c r="CZ2082" s="108"/>
      <c r="DA2082" s="108"/>
      <c r="DB2082" s="108"/>
      <c r="DC2082" s="108"/>
      <c r="DD2082" s="108"/>
      <c r="DE2082" s="108"/>
      <c r="DF2082" s="108"/>
      <c r="DG2082" s="108"/>
      <c r="DH2082" s="108"/>
      <c r="DI2082" s="108"/>
      <c r="DJ2082" s="108"/>
      <c r="DK2082" s="108"/>
      <c r="DL2082" s="108"/>
      <c r="DM2082" s="108"/>
      <c r="DN2082" s="108"/>
      <c r="DO2082" s="108"/>
      <c r="DP2082" s="108"/>
      <c r="DQ2082" s="108"/>
      <c r="DR2082" s="108"/>
      <c r="DS2082" s="108"/>
      <c r="DT2082" s="108"/>
      <c r="DU2082" s="108"/>
      <c r="DV2082" s="108"/>
      <c r="DW2082" s="108"/>
      <c r="DX2082" s="108"/>
      <c r="DY2082" s="108"/>
      <c r="DZ2082" s="108"/>
      <c r="EA2082" s="108"/>
      <c r="EB2082" s="108"/>
      <c r="EC2082" s="108"/>
      <c r="ED2082" s="108"/>
      <c r="EE2082" s="108"/>
      <c r="EF2082" s="108"/>
      <c r="EG2082" s="108"/>
      <c r="EH2082" s="108"/>
      <c r="EI2082" s="108"/>
      <c r="EJ2082" s="108"/>
      <c r="EK2082" s="108"/>
      <c r="EL2082" s="108"/>
      <c r="EM2082" s="108"/>
      <c r="EN2082" s="108"/>
      <c r="EO2082" s="108"/>
      <c r="EP2082" s="108"/>
      <c r="EQ2082" s="108"/>
      <c r="ER2082" s="108"/>
      <c r="ES2082" s="108"/>
      <c r="ET2082" s="108"/>
      <c r="EU2082" s="108"/>
      <c r="EV2082" s="108"/>
      <c r="EW2082" s="108"/>
      <c r="EX2082" s="108"/>
      <c r="EY2082" s="108"/>
      <c r="EZ2082" s="108"/>
      <c r="FA2082" s="108"/>
      <c r="FB2082" s="108"/>
      <c r="FC2082" s="108"/>
      <c r="FD2082" s="108"/>
      <c r="FE2082" s="108"/>
      <c r="FF2082" s="108"/>
      <c r="FG2082" s="108"/>
      <c r="FH2082" s="108"/>
      <c r="FI2082" s="108"/>
      <c r="FJ2082" s="108"/>
      <c r="FK2082" s="108"/>
      <c r="FL2082" s="108"/>
      <c r="FM2082" s="108"/>
      <c r="FN2082" s="108"/>
      <c r="FO2082" s="108"/>
      <c r="FP2082" s="108"/>
      <c r="FQ2082" s="108"/>
      <c r="FR2082" s="108"/>
      <c r="FS2082" s="108"/>
      <c r="FT2082" s="108"/>
      <c r="FU2082" s="108"/>
      <c r="FV2082" s="108"/>
      <c r="FW2082" s="108"/>
      <c r="FX2082" s="108"/>
      <c r="FY2082" s="108"/>
      <c r="FZ2082" s="108"/>
      <c r="GA2082" s="108"/>
      <c r="GB2082" s="108"/>
      <c r="GC2082" s="108"/>
      <c r="GD2082" s="108"/>
      <c r="GE2082" s="108"/>
      <c r="GF2082" s="108"/>
      <c r="GG2082" s="108"/>
      <c r="GH2082" s="108"/>
      <c r="GI2082" s="108"/>
      <c r="GJ2082" s="108"/>
      <c r="GK2082" s="108"/>
      <c r="GL2082" s="108"/>
      <c r="GM2082" s="108"/>
      <c r="GN2082" s="108"/>
      <c r="GO2082" s="108"/>
      <c r="GP2082" s="108"/>
      <c r="GQ2082" s="108"/>
      <c r="GR2082" s="108"/>
      <c r="GS2082" s="108"/>
      <c r="GT2082" s="108"/>
      <c r="GU2082" s="108"/>
      <c r="GV2082" s="108"/>
      <c r="GW2082" s="108"/>
      <c r="GX2082" s="108"/>
      <c r="GY2082" s="108"/>
      <c r="GZ2082" s="108"/>
      <c r="HA2082" s="108"/>
      <c r="HB2082" s="108"/>
      <c r="HC2082" s="108"/>
      <c r="HD2082" s="108"/>
      <c r="HE2082" s="108"/>
      <c r="HF2082" s="108"/>
      <c r="HG2082" s="108"/>
      <c r="HH2082" s="108"/>
      <c r="HI2082" s="108"/>
      <c r="HJ2082" s="108"/>
      <c r="HK2082" s="108"/>
      <c r="HL2082" s="108"/>
      <c r="HM2082" s="108"/>
      <c r="HN2082" s="108"/>
      <c r="HO2082" s="108"/>
      <c r="HP2082" s="108"/>
      <c r="HQ2082" s="108"/>
      <c r="HR2082" s="108"/>
      <c r="HS2082" s="108"/>
      <c r="HT2082" s="108"/>
      <c r="HU2082" s="108"/>
      <c r="HV2082" s="108"/>
      <c r="HW2082" s="108"/>
      <c r="HX2082" s="108"/>
      <c r="HY2082" s="108"/>
      <c r="HZ2082" s="108"/>
      <c r="IA2082" s="108"/>
      <c r="IB2082" s="108"/>
      <c r="IC2082" s="108"/>
      <c r="ID2082" s="108"/>
      <c r="IE2082" s="108"/>
      <c r="IF2082" s="108"/>
      <c r="IG2082" s="108"/>
      <c r="IH2082" s="108"/>
      <c r="II2082" s="108"/>
      <c r="IJ2082" s="108"/>
      <c r="IK2082" s="108"/>
      <c r="IL2082" s="108"/>
      <c r="IM2082" s="108"/>
      <c r="IN2082" s="108"/>
      <c r="IO2082" s="108"/>
      <c r="IP2082" s="108"/>
      <c r="IQ2082" s="108"/>
      <c r="IR2082" s="108"/>
      <c r="IS2082" s="108"/>
      <c r="IT2082" s="108"/>
      <c r="IU2082" s="108"/>
      <c r="IV2082" s="108"/>
    </row>
    <row r="2083" spans="1:256" x14ac:dyDescent="0.2">
      <c r="E2083" s="8"/>
      <c r="F2083" s="8"/>
      <c r="G2083" s="120"/>
      <c r="H2083" s="100"/>
      <c r="I2083" s="8"/>
      <c r="J2083" s="8"/>
      <c r="L2083" s="8"/>
      <c r="M2083" s="8"/>
      <c r="O2083" s="8"/>
      <c r="P2083" s="8"/>
      <c r="R2083" s="8"/>
      <c r="S2083" s="8"/>
      <c r="U2083" s="8"/>
      <c r="V2083" s="8"/>
      <c r="X2083" s="8"/>
      <c r="Y2083" s="8"/>
      <c r="AA2083" s="8"/>
      <c r="AB2083" s="8"/>
      <c r="AC2083" s="100"/>
      <c r="AD2083" s="8"/>
      <c r="AE2083" s="8"/>
      <c r="AF2083" s="100"/>
      <c r="AG2083" s="8"/>
      <c r="AH2083" s="8"/>
      <c r="AI2083" s="100"/>
      <c r="AJ2083" s="8"/>
      <c r="AK2083" s="8"/>
      <c r="AM2083" s="8"/>
      <c r="AN2083" s="8"/>
      <c r="AP2083" s="8"/>
      <c r="AQ2083" s="8"/>
      <c r="AS2083" s="8"/>
      <c r="AT2083" s="8"/>
      <c r="AV2083" s="8"/>
      <c r="AW2083" s="8"/>
      <c r="AY2083" s="8"/>
      <c r="AZ2083" s="8"/>
      <c r="BA2083" s="108"/>
      <c r="BB2083" s="108"/>
      <c r="BC2083" s="108"/>
      <c r="BD2083" s="108"/>
      <c r="BE2083" s="108"/>
      <c r="BF2083" s="108"/>
      <c r="BG2083" s="108"/>
      <c r="BH2083" s="108"/>
      <c r="BI2083" s="108"/>
      <c r="BJ2083" s="108"/>
      <c r="BK2083" s="108"/>
      <c r="BL2083" s="108"/>
      <c r="BM2083" s="108"/>
      <c r="BN2083" s="108"/>
      <c r="BO2083" s="108"/>
      <c r="BP2083" s="108"/>
      <c r="BQ2083" s="108"/>
      <c r="BR2083" s="108"/>
      <c r="BS2083" s="108"/>
      <c r="BT2083" s="108"/>
      <c r="BU2083" s="108"/>
      <c r="BV2083" s="108"/>
      <c r="BW2083" s="108"/>
      <c r="BX2083" s="108"/>
      <c r="BY2083" s="108"/>
      <c r="BZ2083" s="108"/>
      <c r="CA2083" s="108"/>
      <c r="CB2083" s="108"/>
      <c r="CC2083" s="108"/>
      <c r="CD2083" s="108"/>
      <c r="CE2083" s="108"/>
      <c r="CF2083" s="108"/>
      <c r="CG2083" s="108"/>
      <c r="CH2083" s="108"/>
      <c r="CI2083" s="108"/>
      <c r="CJ2083" s="108"/>
      <c r="CK2083" s="108"/>
      <c r="CL2083" s="108"/>
      <c r="CM2083" s="108"/>
      <c r="CN2083" s="108"/>
      <c r="CO2083" s="108"/>
      <c r="CP2083" s="108"/>
      <c r="CQ2083" s="108"/>
      <c r="CR2083" s="108"/>
      <c r="CS2083" s="108"/>
      <c r="CT2083" s="108"/>
      <c r="CU2083" s="108"/>
      <c r="CV2083" s="108"/>
      <c r="CW2083" s="108"/>
      <c r="CX2083" s="108"/>
      <c r="CY2083" s="108"/>
      <c r="CZ2083" s="108"/>
      <c r="DA2083" s="108"/>
      <c r="DB2083" s="108"/>
      <c r="DC2083" s="108"/>
      <c r="DD2083" s="108"/>
      <c r="DE2083" s="108"/>
      <c r="DF2083" s="108"/>
      <c r="DG2083" s="108"/>
      <c r="DH2083" s="108"/>
      <c r="DI2083" s="108"/>
      <c r="DJ2083" s="108"/>
      <c r="DK2083" s="108"/>
      <c r="DL2083" s="108"/>
      <c r="DM2083" s="108"/>
      <c r="DN2083" s="108"/>
      <c r="DO2083" s="108"/>
      <c r="DP2083" s="108"/>
      <c r="DQ2083" s="108"/>
      <c r="DR2083" s="108"/>
      <c r="DS2083" s="108"/>
      <c r="DT2083" s="108"/>
      <c r="DU2083" s="108"/>
      <c r="DV2083" s="108"/>
      <c r="DW2083" s="108"/>
      <c r="DX2083" s="108"/>
      <c r="DY2083" s="108"/>
      <c r="DZ2083" s="108"/>
      <c r="EA2083" s="108"/>
      <c r="EB2083" s="108"/>
      <c r="EC2083" s="108"/>
      <c r="ED2083" s="108"/>
      <c r="EE2083" s="108"/>
      <c r="EF2083" s="108"/>
      <c r="EG2083" s="108"/>
      <c r="EH2083" s="108"/>
      <c r="EI2083" s="108"/>
      <c r="EJ2083" s="108"/>
      <c r="EK2083" s="108"/>
      <c r="EL2083" s="108"/>
      <c r="EM2083" s="108"/>
      <c r="EN2083" s="108"/>
      <c r="EO2083" s="108"/>
      <c r="EP2083" s="108"/>
      <c r="EQ2083" s="108"/>
      <c r="ER2083" s="108"/>
      <c r="ES2083" s="108"/>
      <c r="ET2083" s="108"/>
      <c r="EU2083" s="108"/>
      <c r="EV2083" s="108"/>
      <c r="EW2083" s="108"/>
      <c r="EX2083" s="108"/>
      <c r="EY2083" s="108"/>
      <c r="EZ2083" s="108"/>
      <c r="FA2083" s="108"/>
      <c r="FB2083" s="108"/>
      <c r="FC2083" s="108"/>
      <c r="FD2083" s="108"/>
      <c r="FE2083" s="108"/>
      <c r="FF2083" s="108"/>
      <c r="FG2083" s="108"/>
      <c r="FH2083" s="108"/>
      <c r="FI2083" s="108"/>
      <c r="FJ2083" s="108"/>
      <c r="FK2083" s="108"/>
      <c r="FL2083" s="108"/>
      <c r="FM2083" s="108"/>
      <c r="FN2083" s="108"/>
      <c r="FO2083" s="108"/>
      <c r="FP2083" s="108"/>
      <c r="FQ2083" s="108"/>
      <c r="FR2083" s="108"/>
      <c r="FS2083" s="108"/>
      <c r="FT2083" s="108"/>
      <c r="FU2083" s="108"/>
      <c r="FV2083" s="108"/>
      <c r="FW2083" s="108"/>
      <c r="FX2083" s="108"/>
      <c r="FY2083" s="108"/>
      <c r="FZ2083" s="108"/>
      <c r="GA2083" s="108"/>
      <c r="GB2083" s="108"/>
      <c r="GC2083" s="108"/>
      <c r="GD2083" s="108"/>
      <c r="GE2083" s="108"/>
      <c r="GF2083" s="108"/>
      <c r="GG2083" s="108"/>
      <c r="GH2083" s="108"/>
      <c r="GI2083" s="108"/>
      <c r="GJ2083" s="108"/>
      <c r="GK2083" s="108"/>
      <c r="GL2083" s="108"/>
      <c r="GM2083" s="108"/>
      <c r="GN2083" s="108"/>
      <c r="GO2083" s="108"/>
      <c r="GP2083" s="108"/>
      <c r="GQ2083" s="108"/>
      <c r="GR2083" s="108"/>
      <c r="GS2083" s="108"/>
      <c r="GT2083" s="108"/>
      <c r="GU2083" s="108"/>
      <c r="GV2083" s="108"/>
      <c r="GW2083" s="108"/>
      <c r="GX2083" s="108"/>
      <c r="GY2083" s="108"/>
      <c r="GZ2083" s="108"/>
      <c r="HA2083" s="108"/>
      <c r="HB2083" s="108"/>
      <c r="HC2083" s="108"/>
      <c r="HD2083" s="108"/>
      <c r="HE2083" s="108"/>
      <c r="HF2083" s="108"/>
      <c r="HG2083" s="108"/>
      <c r="HH2083" s="108"/>
      <c r="HI2083" s="108"/>
      <c r="HJ2083" s="108"/>
      <c r="HK2083" s="108"/>
      <c r="HL2083" s="108"/>
      <c r="HM2083" s="108"/>
      <c r="HN2083" s="108"/>
      <c r="HO2083" s="108"/>
      <c r="HP2083" s="108"/>
      <c r="HQ2083" s="108"/>
      <c r="HR2083" s="108"/>
      <c r="HS2083" s="108"/>
      <c r="HT2083" s="108"/>
      <c r="HU2083" s="108"/>
      <c r="HV2083" s="108"/>
      <c r="HW2083" s="108"/>
      <c r="HX2083" s="108"/>
      <c r="HY2083" s="108"/>
      <c r="HZ2083" s="108"/>
      <c r="IA2083" s="108"/>
      <c r="IB2083" s="108"/>
      <c r="IC2083" s="108"/>
      <c r="ID2083" s="108"/>
      <c r="IE2083" s="108"/>
      <c r="IF2083" s="108"/>
      <c r="IG2083" s="108"/>
      <c r="IH2083" s="108"/>
      <c r="II2083" s="108"/>
      <c r="IJ2083" s="108"/>
      <c r="IK2083" s="108"/>
      <c r="IL2083" s="108"/>
      <c r="IM2083" s="108"/>
      <c r="IN2083" s="108"/>
      <c r="IO2083" s="108"/>
      <c r="IP2083" s="108"/>
      <c r="IQ2083" s="108"/>
      <c r="IR2083" s="108"/>
      <c r="IS2083" s="108"/>
      <c r="IT2083" s="108"/>
      <c r="IU2083" s="108"/>
      <c r="IV2083" s="108"/>
    </row>
    <row r="2084" spans="1:256" x14ac:dyDescent="0.2">
      <c r="C2084" s="100"/>
      <c r="E2084" s="8"/>
      <c r="F2084" s="8"/>
      <c r="G2084" s="120"/>
      <c r="H2084" s="127"/>
      <c r="J2084" s="8"/>
      <c r="K2084" s="127"/>
      <c r="M2084" s="8"/>
      <c r="P2084" s="8"/>
      <c r="R2084" s="8"/>
      <c r="S2084" s="8"/>
      <c r="U2084" s="8"/>
      <c r="V2084" s="8"/>
      <c r="X2084" s="8"/>
      <c r="Y2084" s="8"/>
      <c r="Z2084" s="100"/>
      <c r="AA2084" s="8"/>
      <c r="AB2084" s="8"/>
      <c r="AC2084" s="100"/>
      <c r="AD2084" s="8"/>
      <c r="AE2084" s="8"/>
      <c r="AF2084" s="100"/>
      <c r="AG2084" s="8"/>
      <c r="AH2084" s="8"/>
      <c r="AI2084" s="100"/>
      <c r="AJ2084" s="8"/>
      <c r="AK2084" s="8"/>
      <c r="AL2084" s="100"/>
      <c r="AM2084" s="8"/>
      <c r="AN2084" s="8"/>
      <c r="AO2084" s="100"/>
      <c r="AP2084" s="8"/>
      <c r="AQ2084" s="8"/>
      <c r="AR2084" s="100"/>
      <c r="AS2084" s="8"/>
      <c r="AT2084" s="8"/>
      <c r="AU2084" s="100"/>
      <c r="AV2084" s="8"/>
      <c r="AW2084" s="8"/>
      <c r="AY2084" s="8"/>
      <c r="AZ2084" s="8"/>
      <c r="BA2084" s="108"/>
      <c r="BB2084" s="108"/>
      <c r="BC2084" s="108"/>
      <c r="BD2084" s="108"/>
      <c r="BE2084" s="108"/>
      <c r="BF2084" s="108"/>
      <c r="BG2084" s="108"/>
      <c r="BH2084" s="108"/>
      <c r="BI2084" s="108"/>
      <c r="BJ2084" s="108"/>
      <c r="BK2084" s="108"/>
      <c r="BL2084" s="108"/>
      <c r="BM2084" s="108"/>
      <c r="BN2084" s="108"/>
      <c r="BO2084" s="108"/>
      <c r="BP2084" s="108"/>
      <c r="BQ2084" s="108"/>
      <c r="BR2084" s="108"/>
      <c r="BS2084" s="108"/>
      <c r="BT2084" s="108"/>
      <c r="BU2084" s="108"/>
      <c r="BV2084" s="108"/>
      <c r="BW2084" s="108"/>
      <c r="BX2084" s="108"/>
    </row>
    <row r="2085" spans="1:256" x14ac:dyDescent="0.2">
      <c r="E2085" s="8"/>
      <c r="F2085" s="8"/>
      <c r="G2085" s="120"/>
      <c r="I2085" s="8"/>
      <c r="J2085" s="8"/>
      <c r="L2085" s="8"/>
      <c r="M2085" s="8"/>
      <c r="O2085" s="8"/>
      <c r="P2085" s="8"/>
      <c r="R2085" s="8"/>
      <c r="S2085" s="8"/>
      <c r="U2085" s="8"/>
      <c r="V2085" s="8"/>
      <c r="X2085" s="8"/>
      <c r="Y2085" s="8"/>
      <c r="AA2085" s="8"/>
      <c r="AB2085" s="8"/>
      <c r="AD2085" s="8"/>
      <c r="AE2085" s="8"/>
      <c r="AG2085" s="8"/>
      <c r="AH2085" s="8"/>
      <c r="AJ2085" s="8"/>
      <c r="AK2085" s="8"/>
      <c r="AM2085" s="8"/>
      <c r="AN2085" s="8"/>
      <c r="AP2085" s="8"/>
      <c r="AQ2085" s="8"/>
      <c r="AS2085" s="8"/>
      <c r="AT2085" s="8"/>
      <c r="AV2085" s="8"/>
      <c r="AW2085" s="8"/>
      <c r="AY2085" s="8"/>
      <c r="AZ2085" s="8"/>
      <c r="BA2085" s="108"/>
      <c r="BB2085" s="116"/>
      <c r="BC2085" s="120"/>
      <c r="BD2085" s="108"/>
      <c r="BE2085" s="116"/>
      <c r="BF2085" s="120"/>
      <c r="BG2085" s="108"/>
      <c r="BH2085" s="116"/>
      <c r="BI2085" s="120"/>
      <c r="BJ2085" s="108"/>
      <c r="BK2085" s="116"/>
      <c r="BL2085" s="120"/>
      <c r="BM2085" s="108"/>
      <c r="BN2085" s="116"/>
      <c r="BO2085" s="120"/>
      <c r="BP2085" s="108"/>
      <c r="BQ2085" s="108"/>
      <c r="BR2085" s="120"/>
      <c r="BS2085" s="116"/>
      <c r="BT2085" s="116"/>
      <c r="BU2085" s="116"/>
      <c r="BV2085" s="116"/>
      <c r="BW2085" s="116"/>
      <c r="BX2085" s="116"/>
      <c r="BY2085" s="108"/>
      <c r="BZ2085" s="108"/>
      <c r="CA2085" s="108"/>
      <c r="CB2085" s="108"/>
      <c r="CC2085" s="108"/>
      <c r="CD2085" s="108"/>
      <c r="CE2085" s="108"/>
      <c r="CF2085" s="108"/>
      <c r="CG2085" s="108"/>
      <c r="CH2085" s="108"/>
      <c r="CI2085" s="108"/>
      <c r="CJ2085" s="108"/>
      <c r="CK2085" s="108"/>
      <c r="CL2085" s="108"/>
      <c r="CM2085" s="108"/>
      <c r="CN2085" s="108"/>
      <c r="CO2085" s="108"/>
      <c r="CP2085" s="108"/>
      <c r="CQ2085" s="108"/>
      <c r="CR2085" s="108"/>
      <c r="CS2085" s="108"/>
      <c r="CT2085" s="108"/>
      <c r="CU2085" s="108"/>
      <c r="CV2085" s="108"/>
      <c r="CW2085" s="108"/>
      <c r="CX2085" s="108"/>
      <c r="CY2085" s="108"/>
      <c r="CZ2085" s="108"/>
      <c r="DA2085" s="108"/>
      <c r="DB2085" s="108"/>
      <c r="DC2085" s="108"/>
      <c r="DD2085" s="108"/>
      <c r="DE2085" s="108"/>
      <c r="DF2085" s="108"/>
      <c r="DG2085" s="108"/>
      <c r="DH2085" s="108"/>
      <c r="DI2085" s="108"/>
      <c r="DJ2085" s="108"/>
      <c r="DK2085" s="108"/>
      <c r="DL2085" s="108"/>
      <c r="DM2085" s="108"/>
      <c r="DN2085" s="108"/>
      <c r="DO2085" s="108"/>
      <c r="DP2085" s="108"/>
      <c r="DQ2085" s="108"/>
      <c r="DR2085" s="108"/>
      <c r="DS2085" s="108"/>
      <c r="DT2085" s="108"/>
      <c r="DU2085" s="108"/>
      <c r="DV2085" s="108"/>
      <c r="DW2085" s="108"/>
      <c r="DX2085" s="108"/>
      <c r="DY2085" s="108"/>
      <c r="DZ2085" s="108"/>
      <c r="EA2085" s="108"/>
      <c r="EB2085" s="108"/>
      <c r="EC2085" s="108"/>
      <c r="ED2085" s="108"/>
      <c r="EE2085" s="108"/>
      <c r="EF2085" s="108"/>
      <c r="EG2085" s="108"/>
      <c r="EH2085" s="108"/>
      <c r="EI2085" s="108"/>
      <c r="EJ2085" s="108"/>
      <c r="EK2085" s="108"/>
      <c r="EL2085" s="108"/>
      <c r="EM2085" s="108"/>
      <c r="EN2085" s="108"/>
      <c r="EO2085" s="108"/>
      <c r="EP2085" s="108"/>
      <c r="EQ2085" s="108"/>
      <c r="ER2085" s="108"/>
      <c r="ES2085" s="108"/>
      <c r="ET2085" s="108"/>
      <c r="EU2085" s="108"/>
      <c r="EV2085" s="108"/>
      <c r="EW2085" s="108"/>
      <c r="EX2085" s="108"/>
      <c r="EY2085" s="108"/>
      <c r="EZ2085" s="108"/>
      <c r="FA2085" s="108"/>
      <c r="FB2085" s="108"/>
      <c r="FC2085" s="108"/>
      <c r="FD2085" s="108"/>
      <c r="FE2085" s="108"/>
      <c r="FF2085" s="108"/>
      <c r="FG2085" s="108"/>
      <c r="FH2085" s="108"/>
      <c r="FI2085" s="108"/>
      <c r="FJ2085" s="108"/>
      <c r="FK2085" s="108"/>
      <c r="FL2085" s="108"/>
      <c r="FM2085" s="108"/>
      <c r="FN2085" s="108"/>
      <c r="FO2085" s="108"/>
      <c r="FP2085" s="108"/>
      <c r="FQ2085" s="108"/>
      <c r="FR2085" s="108"/>
      <c r="FS2085" s="108"/>
      <c r="FT2085" s="108"/>
      <c r="FU2085" s="108"/>
      <c r="FV2085" s="108"/>
      <c r="FW2085" s="108"/>
      <c r="FX2085" s="108"/>
      <c r="FY2085" s="108"/>
      <c r="FZ2085" s="108"/>
      <c r="GA2085" s="108"/>
      <c r="GB2085" s="108"/>
      <c r="GC2085" s="108"/>
      <c r="GD2085" s="108"/>
      <c r="GE2085" s="108"/>
      <c r="GF2085" s="108"/>
      <c r="GG2085" s="108"/>
      <c r="GH2085" s="108"/>
      <c r="GI2085" s="108"/>
      <c r="GJ2085" s="108"/>
      <c r="GK2085" s="108"/>
      <c r="GL2085" s="108"/>
      <c r="GM2085" s="108"/>
      <c r="GN2085" s="108"/>
      <c r="GO2085" s="108"/>
      <c r="GP2085" s="108"/>
      <c r="GQ2085" s="108"/>
      <c r="GR2085" s="108"/>
      <c r="GS2085" s="108"/>
      <c r="GT2085" s="108"/>
      <c r="GU2085" s="108"/>
      <c r="GV2085" s="108"/>
      <c r="GW2085" s="108"/>
      <c r="GX2085" s="108"/>
      <c r="GY2085" s="108"/>
      <c r="GZ2085" s="108"/>
      <c r="HA2085" s="108"/>
      <c r="HB2085" s="108"/>
      <c r="HC2085" s="108"/>
      <c r="HD2085" s="108"/>
      <c r="HE2085" s="108"/>
      <c r="HF2085" s="108"/>
      <c r="HG2085" s="108"/>
      <c r="HH2085" s="108"/>
      <c r="HI2085" s="108"/>
      <c r="HJ2085" s="108"/>
      <c r="HK2085" s="108"/>
      <c r="HL2085" s="108"/>
      <c r="HM2085" s="108"/>
      <c r="HN2085" s="108"/>
      <c r="HO2085" s="108"/>
      <c r="HP2085" s="108"/>
      <c r="HQ2085" s="108"/>
      <c r="HR2085" s="108"/>
      <c r="HS2085" s="108"/>
      <c r="HT2085" s="108"/>
      <c r="HU2085" s="108"/>
      <c r="HV2085" s="108"/>
      <c r="HW2085" s="108"/>
      <c r="HX2085" s="108"/>
      <c r="HY2085" s="108"/>
      <c r="HZ2085" s="108"/>
      <c r="IA2085" s="108"/>
      <c r="IB2085" s="108"/>
      <c r="IC2085" s="108"/>
      <c r="ID2085" s="108"/>
      <c r="IE2085" s="108"/>
      <c r="IF2085" s="108"/>
      <c r="IG2085" s="108"/>
      <c r="IH2085" s="108"/>
      <c r="II2085" s="108"/>
      <c r="IJ2085" s="108"/>
      <c r="IK2085" s="108"/>
      <c r="IL2085" s="108"/>
      <c r="IM2085" s="108"/>
      <c r="IN2085" s="108"/>
      <c r="IO2085" s="108"/>
      <c r="IP2085" s="108"/>
      <c r="IQ2085" s="108"/>
      <c r="IR2085" s="108"/>
      <c r="IS2085" s="108"/>
      <c r="IT2085" s="108"/>
      <c r="IU2085" s="108"/>
      <c r="IV2085" s="108"/>
    </row>
    <row r="2086" spans="1:256" x14ac:dyDescent="0.2">
      <c r="E2086" s="8"/>
      <c r="F2086" s="8"/>
      <c r="G2086" s="120"/>
      <c r="I2086" s="8"/>
      <c r="J2086" s="8"/>
      <c r="L2086" s="8"/>
      <c r="M2086" s="8"/>
      <c r="O2086" s="8"/>
      <c r="P2086" s="8"/>
      <c r="R2086" s="8"/>
      <c r="S2086" s="8"/>
      <c r="U2086" s="8"/>
      <c r="V2086" s="8"/>
      <c r="X2086" s="8"/>
      <c r="Y2086" s="8"/>
      <c r="AA2086" s="8"/>
      <c r="AB2086" s="8"/>
      <c r="AD2086" s="8"/>
      <c r="AE2086" s="8"/>
      <c r="AG2086" s="8"/>
      <c r="AH2086" s="8"/>
      <c r="AJ2086" s="8"/>
      <c r="AK2086" s="8"/>
      <c r="AM2086" s="8"/>
      <c r="AN2086" s="8"/>
      <c r="AP2086" s="8"/>
      <c r="AQ2086" s="8"/>
      <c r="AS2086" s="8"/>
      <c r="AT2086" s="8"/>
      <c r="AV2086" s="8"/>
      <c r="AW2086" s="8"/>
      <c r="AY2086" s="8"/>
      <c r="AZ2086" s="8"/>
      <c r="BA2086" s="108"/>
      <c r="BB2086" s="109"/>
      <c r="BC2086" s="109"/>
      <c r="BD2086" s="108"/>
      <c r="BE2086" s="109"/>
      <c r="BF2086" s="109"/>
      <c r="BG2086" s="108"/>
      <c r="BH2086" s="109"/>
      <c r="BI2086" s="109"/>
      <c r="BJ2086" s="108"/>
      <c r="BK2086" s="109"/>
      <c r="BL2086" s="109"/>
      <c r="BM2086" s="108"/>
      <c r="BN2086" s="109"/>
      <c r="BO2086" s="109"/>
      <c r="BP2086" s="108"/>
      <c r="BQ2086" s="123"/>
      <c r="BR2086" s="109"/>
      <c r="BS2086" s="116"/>
      <c r="BT2086" s="108"/>
      <c r="BU2086" s="120"/>
      <c r="BV2086" s="116"/>
      <c r="BW2086" s="116"/>
      <c r="BX2086" s="125"/>
      <c r="BY2086" s="108"/>
      <c r="BZ2086" s="108"/>
      <c r="CA2086" s="108"/>
      <c r="CB2086" s="108"/>
      <c r="CC2086" s="108"/>
      <c r="CD2086" s="108"/>
      <c r="CE2086" s="108"/>
      <c r="CF2086" s="108"/>
      <c r="CG2086" s="108"/>
      <c r="CH2086" s="108"/>
      <c r="CI2086" s="108"/>
      <c r="CJ2086" s="108"/>
      <c r="CK2086" s="108"/>
      <c r="CL2086" s="108"/>
      <c r="CM2086" s="108"/>
      <c r="CN2086" s="108"/>
      <c r="CO2086" s="108"/>
      <c r="CP2086" s="108"/>
      <c r="CQ2086" s="108"/>
      <c r="CR2086" s="108"/>
      <c r="CS2086" s="108"/>
      <c r="CT2086" s="108"/>
      <c r="CU2086" s="108"/>
      <c r="CV2086" s="108"/>
      <c r="CW2086" s="108"/>
      <c r="CX2086" s="108"/>
      <c r="CY2086" s="108"/>
      <c r="CZ2086" s="108"/>
      <c r="DA2086" s="108"/>
      <c r="DB2086" s="108"/>
      <c r="DC2086" s="108"/>
      <c r="DD2086" s="108"/>
      <c r="DE2086" s="108"/>
      <c r="DF2086" s="108"/>
      <c r="DG2086" s="108"/>
      <c r="DH2086" s="108"/>
      <c r="DI2086" s="108"/>
      <c r="DJ2086" s="108"/>
      <c r="DK2086" s="108"/>
      <c r="DL2086" s="108"/>
      <c r="DM2086" s="108"/>
      <c r="DN2086" s="108"/>
      <c r="DO2086" s="108"/>
      <c r="DP2086" s="108"/>
      <c r="DQ2086" s="108"/>
      <c r="DR2086" s="108"/>
      <c r="DS2086" s="108"/>
      <c r="DT2086" s="108"/>
      <c r="DU2086" s="108"/>
      <c r="DV2086" s="108"/>
      <c r="DW2086" s="108"/>
      <c r="DX2086" s="108"/>
      <c r="DY2086" s="108"/>
      <c r="DZ2086" s="108"/>
      <c r="EA2086" s="108"/>
      <c r="EB2086" s="108"/>
      <c r="EC2086" s="108"/>
      <c r="ED2086" s="108"/>
      <c r="EE2086" s="108"/>
      <c r="EF2086" s="108"/>
      <c r="EG2086" s="108"/>
      <c r="EH2086" s="108"/>
      <c r="EI2086" s="108"/>
      <c r="EJ2086" s="108"/>
      <c r="EK2086" s="108"/>
      <c r="EL2086" s="108"/>
      <c r="EM2086" s="108"/>
      <c r="EN2086" s="108"/>
      <c r="EO2086" s="108"/>
      <c r="EP2086" s="108"/>
      <c r="EQ2086" s="108"/>
      <c r="ER2086" s="108"/>
      <c r="ES2086" s="108"/>
      <c r="ET2086" s="108"/>
      <c r="EU2086" s="108"/>
      <c r="EV2086" s="108"/>
      <c r="EW2086" s="108"/>
      <c r="EX2086" s="108"/>
      <c r="EY2086" s="108"/>
      <c r="EZ2086" s="108"/>
      <c r="FA2086" s="108"/>
      <c r="FB2086" s="108"/>
      <c r="FC2086" s="108"/>
      <c r="FD2086" s="108"/>
      <c r="FE2086" s="108"/>
      <c r="FF2086" s="108"/>
      <c r="FG2086" s="108"/>
      <c r="FH2086" s="108"/>
      <c r="FI2086" s="108"/>
      <c r="FJ2086" s="108"/>
      <c r="FK2086" s="108"/>
      <c r="FL2086" s="108"/>
      <c r="FM2086" s="108"/>
      <c r="FN2086" s="108"/>
      <c r="FO2086" s="108"/>
      <c r="FP2086" s="108"/>
      <c r="FQ2086" s="108"/>
      <c r="FR2086" s="108"/>
      <c r="FS2086" s="108"/>
      <c r="FT2086" s="108"/>
      <c r="FU2086" s="108"/>
      <c r="FV2086" s="108"/>
      <c r="FW2086" s="108"/>
      <c r="FX2086" s="108"/>
      <c r="FY2086" s="108"/>
      <c r="FZ2086" s="108"/>
      <c r="GA2086" s="108"/>
      <c r="GB2086" s="108"/>
      <c r="GC2086" s="108"/>
      <c r="GD2086" s="108"/>
      <c r="GE2086" s="108"/>
      <c r="GF2086" s="108"/>
      <c r="GG2086" s="108"/>
      <c r="GH2086" s="108"/>
      <c r="GI2086" s="108"/>
      <c r="GJ2086" s="108"/>
      <c r="GK2086" s="108"/>
      <c r="GL2086" s="108"/>
      <c r="GM2086" s="108"/>
      <c r="GN2086" s="108"/>
      <c r="GO2086" s="108"/>
      <c r="GP2086" s="108"/>
      <c r="GQ2086" s="108"/>
      <c r="GR2086" s="108"/>
      <c r="GS2086" s="108"/>
      <c r="GT2086" s="108"/>
      <c r="GU2086" s="108"/>
      <c r="GV2086" s="108"/>
      <c r="GW2086" s="108"/>
      <c r="GX2086" s="108"/>
      <c r="GY2086" s="108"/>
      <c r="GZ2086" s="108"/>
      <c r="HA2086" s="108"/>
      <c r="HB2086" s="108"/>
      <c r="HC2086" s="108"/>
      <c r="HD2086" s="108"/>
      <c r="HE2086" s="108"/>
      <c r="HF2086" s="108"/>
      <c r="HG2086" s="108"/>
      <c r="HH2086" s="108"/>
      <c r="HI2086" s="108"/>
      <c r="HJ2086" s="108"/>
      <c r="HK2086" s="108"/>
      <c r="HL2086" s="108"/>
      <c r="HM2086" s="108"/>
      <c r="HN2086" s="108"/>
      <c r="HO2086" s="108"/>
      <c r="HP2086" s="108"/>
      <c r="HQ2086" s="108"/>
      <c r="HR2086" s="108"/>
      <c r="HS2086" s="108"/>
      <c r="HT2086" s="108"/>
      <c r="HU2086" s="108"/>
      <c r="HV2086" s="108"/>
      <c r="HW2086" s="108"/>
      <c r="HX2086" s="108"/>
      <c r="HY2086" s="108"/>
      <c r="HZ2086" s="108"/>
      <c r="IA2086" s="108"/>
      <c r="IB2086" s="108"/>
      <c r="IC2086" s="108"/>
      <c r="ID2086" s="108"/>
      <c r="IE2086" s="108"/>
      <c r="IF2086" s="108"/>
      <c r="IG2086" s="108"/>
      <c r="IH2086" s="108"/>
      <c r="II2086" s="108"/>
      <c r="IJ2086" s="108"/>
      <c r="IK2086" s="108"/>
      <c r="IL2086" s="108"/>
      <c r="IM2086" s="108"/>
      <c r="IN2086" s="108"/>
      <c r="IO2086" s="108"/>
      <c r="IP2086" s="108"/>
      <c r="IQ2086" s="108"/>
      <c r="IR2086" s="108"/>
      <c r="IS2086" s="108"/>
      <c r="IT2086" s="108"/>
      <c r="IU2086" s="108"/>
      <c r="IV2086" s="108"/>
    </row>
    <row r="2087" spans="1:256" x14ac:dyDescent="0.2">
      <c r="E2087" s="8"/>
      <c r="F2087" s="8"/>
      <c r="G2087" s="120"/>
      <c r="I2087" s="8"/>
      <c r="J2087" s="8"/>
      <c r="L2087" s="8"/>
      <c r="M2087" s="8"/>
      <c r="O2087" s="8"/>
      <c r="P2087" s="8"/>
      <c r="R2087" s="8"/>
      <c r="S2087" s="8"/>
      <c r="U2087" s="8"/>
      <c r="V2087" s="8"/>
      <c r="X2087" s="8"/>
      <c r="Y2087" s="8"/>
      <c r="AA2087" s="8"/>
      <c r="AB2087" s="8"/>
      <c r="AD2087" s="8"/>
      <c r="AE2087" s="8"/>
      <c r="AG2087" s="8"/>
      <c r="AH2087" s="8"/>
      <c r="AJ2087" s="8"/>
      <c r="AK2087" s="8"/>
      <c r="AM2087" s="8"/>
      <c r="AN2087" s="8"/>
      <c r="AP2087" s="8"/>
      <c r="AQ2087" s="8"/>
      <c r="AS2087" s="8"/>
      <c r="AT2087" s="8"/>
      <c r="AV2087" s="8"/>
      <c r="AW2087" s="8"/>
      <c r="AY2087" s="8"/>
      <c r="AZ2087" s="8"/>
      <c r="BA2087" s="108"/>
      <c r="BB2087" s="108"/>
      <c r="BC2087" s="108"/>
      <c r="BD2087" s="108"/>
      <c r="BE2087" s="108"/>
      <c r="BF2087" s="108"/>
      <c r="BG2087" s="108"/>
      <c r="BH2087" s="108"/>
      <c r="BI2087" s="108"/>
      <c r="BJ2087" s="108"/>
      <c r="BK2087" s="108"/>
      <c r="BL2087" s="108"/>
      <c r="BM2087" s="108"/>
      <c r="BN2087" s="108"/>
      <c r="BO2087" s="108"/>
      <c r="BP2087" s="108"/>
      <c r="BQ2087" s="108"/>
      <c r="BR2087" s="108"/>
      <c r="BS2087" s="108"/>
      <c r="BT2087" s="108"/>
      <c r="BU2087" s="108"/>
      <c r="BV2087" s="108"/>
      <c r="BW2087" s="108"/>
      <c r="BX2087" s="108"/>
      <c r="BY2087" s="108"/>
      <c r="BZ2087" s="108"/>
      <c r="CA2087" s="108"/>
      <c r="CB2087" s="108"/>
      <c r="CC2087" s="108"/>
      <c r="CD2087" s="108"/>
      <c r="CE2087" s="108"/>
      <c r="CF2087" s="108"/>
      <c r="CG2087" s="108"/>
      <c r="CH2087" s="108"/>
      <c r="CI2087" s="108"/>
      <c r="CJ2087" s="108"/>
      <c r="CK2087" s="108"/>
      <c r="CL2087" s="108"/>
      <c r="CM2087" s="108"/>
      <c r="CN2087" s="108"/>
      <c r="CO2087" s="108"/>
      <c r="CP2087" s="108"/>
      <c r="CQ2087" s="108"/>
      <c r="CR2087" s="108"/>
      <c r="CS2087" s="108"/>
      <c r="CT2087" s="108"/>
      <c r="CU2087" s="108"/>
      <c r="CV2087" s="108"/>
      <c r="CW2087" s="108"/>
      <c r="CX2087" s="108"/>
      <c r="CY2087" s="108"/>
      <c r="CZ2087" s="108"/>
      <c r="DA2087" s="108"/>
      <c r="DB2087" s="108"/>
      <c r="DC2087" s="108"/>
      <c r="DD2087" s="108"/>
      <c r="DE2087" s="108"/>
      <c r="DF2087" s="108"/>
      <c r="DG2087" s="108"/>
      <c r="DH2087" s="108"/>
      <c r="DI2087" s="108"/>
      <c r="DJ2087" s="108"/>
      <c r="DK2087" s="108"/>
      <c r="DL2087" s="108"/>
      <c r="DM2087" s="108"/>
      <c r="DN2087" s="108"/>
      <c r="DO2087" s="108"/>
      <c r="DP2087" s="108"/>
      <c r="DQ2087" s="108"/>
      <c r="DR2087" s="108"/>
      <c r="DS2087" s="108"/>
      <c r="DT2087" s="108"/>
      <c r="DU2087" s="108"/>
      <c r="DV2087" s="108"/>
      <c r="DW2087" s="108"/>
      <c r="DX2087" s="108"/>
      <c r="DY2087" s="108"/>
      <c r="DZ2087" s="108"/>
      <c r="EA2087" s="108"/>
      <c r="EB2087" s="108"/>
      <c r="EC2087" s="108"/>
      <c r="ED2087" s="108"/>
      <c r="EE2087" s="108"/>
      <c r="EF2087" s="108"/>
      <c r="EG2087" s="108"/>
      <c r="EH2087" s="108"/>
      <c r="EI2087" s="108"/>
      <c r="EJ2087" s="108"/>
      <c r="EK2087" s="108"/>
      <c r="EL2087" s="108"/>
      <c r="EM2087" s="108"/>
      <c r="EN2087" s="108"/>
      <c r="EO2087" s="108"/>
      <c r="EP2087" s="108"/>
      <c r="EQ2087" s="108"/>
      <c r="ER2087" s="108"/>
      <c r="ES2087" s="108"/>
      <c r="ET2087" s="108"/>
      <c r="EU2087" s="108"/>
      <c r="EV2087" s="108"/>
      <c r="EW2087" s="108"/>
      <c r="EX2087" s="108"/>
      <c r="EY2087" s="108"/>
      <c r="EZ2087" s="108"/>
      <c r="FA2087" s="108"/>
      <c r="FB2087" s="108"/>
      <c r="FC2087" s="108"/>
      <c r="FD2087" s="108"/>
      <c r="FE2087" s="108"/>
      <c r="FF2087" s="108"/>
      <c r="FG2087" s="108"/>
      <c r="FH2087" s="108"/>
      <c r="FI2087" s="108"/>
      <c r="FJ2087" s="108"/>
      <c r="FK2087" s="108"/>
      <c r="FL2087" s="108"/>
      <c r="FM2087" s="108"/>
      <c r="FN2087" s="108"/>
      <c r="FO2087" s="108"/>
      <c r="FP2087" s="108"/>
      <c r="FQ2087" s="108"/>
      <c r="FR2087" s="108"/>
      <c r="FS2087" s="108"/>
      <c r="FT2087" s="108"/>
      <c r="FU2087" s="108"/>
      <c r="FV2087" s="108"/>
      <c r="FW2087" s="108"/>
      <c r="FX2087" s="108"/>
      <c r="FY2087" s="108"/>
      <c r="FZ2087" s="108"/>
      <c r="GA2087" s="108"/>
      <c r="GB2087" s="108"/>
      <c r="GC2087" s="108"/>
      <c r="GD2087" s="108"/>
      <c r="GE2087" s="108"/>
      <c r="GF2087" s="108"/>
      <c r="GG2087" s="108"/>
      <c r="GH2087" s="108"/>
      <c r="GI2087" s="108"/>
      <c r="GJ2087" s="108"/>
      <c r="GK2087" s="108"/>
      <c r="GL2087" s="108"/>
      <c r="GM2087" s="108"/>
      <c r="GN2087" s="108"/>
      <c r="GO2087" s="108"/>
      <c r="GP2087" s="108"/>
      <c r="GQ2087" s="108"/>
      <c r="GR2087" s="108"/>
      <c r="GS2087" s="108"/>
      <c r="GT2087" s="108"/>
      <c r="GU2087" s="108"/>
      <c r="GV2087" s="108"/>
      <c r="GW2087" s="108"/>
      <c r="GX2087" s="108"/>
      <c r="GY2087" s="108"/>
      <c r="GZ2087" s="108"/>
      <c r="HA2087" s="108"/>
      <c r="HB2087" s="108"/>
      <c r="HC2087" s="108"/>
      <c r="HD2087" s="108"/>
      <c r="HE2087" s="108"/>
      <c r="HF2087" s="108"/>
      <c r="HG2087" s="108"/>
      <c r="HH2087" s="108"/>
      <c r="HI2087" s="108"/>
      <c r="HJ2087" s="108"/>
      <c r="HK2087" s="108"/>
      <c r="HL2087" s="108"/>
      <c r="HM2087" s="108"/>
      <c r="HN2087" s="108"/>
      <c r="HO2087" s="108"/>
      <c r="HP2087" s="108"/>
      <c r="HQ2087" s="108"/>
      <c r="HR2087" s="108"/>
      <c r="HS2087" s="108"/>
      <c r="HT2087" s="108"/>
      <c r="HU2087" s="108"/>
      <c r="HV2087" s="108"/>
      <c r="HW2087" s="108"/>
      <c r="HX2087" s="108"/>
      <c r="HY2087" s="108"/>
      <c r="HZ2087" s="108"/>
      <c r="IA2087" s="108"/>
      <c r="IB2087" s="108"/>
      <c r="IC2087" s="108"/>
      <c r="ID2087" s="108"/>
      <c r="IE2087" s="108"/>
      <c r="IF2087" s="108"/>
      <c r="IG2087" s="108"/>
      <c r="IH2087" s="108"/>
      <c r="II2087" s="108"/>
      <c r="IJ2087" s="108"/>
      <c r="IK2087" s="108"/>
      <c r="IL2087" s="108"/>
      <c r="IM2087" s="108"/>
      <c r="IN2087" s="108"/>
      <c r="IO2087" s="108"/>
      <c r="IP2087" s="108"/>
      <c r="IQ2087" s="108"/>
      <c r="IR2087" s="108"/>
      <c r="IS2087" s="108"/>
      <c r="IT2087" s="108"/>
      <c r="IU2087" s="108"/>
      <c r="IV2087" s="108"/>
    </row>
    <row r="2088" spans="1:256" x14ac:dyDescent="0.2">
      <c r="E2088" s="8"/>
      <c r="F2088" s="8"/>
      <c r="G2088" s="120"/>
      <c r="I2088" s="8"/>
      <c r="J2088" s="8"/>
      <c r="L2088" s="8"/>
      <c r="M2088" s="8"/>
      <c r="O2088" s="8"/>
      <c r="P2088" s="8"/>
      <c r="R2088" s="8"/>
      <c r="S2088" s="8"/>
      <c r="U2088" s="8"/>
      <c r="V2088" s="8"/>
      <c r="X2088" s="8"/>
      <c r="Y2088" s="8"/>
      <c r="AA2088" s="8"/>
      <c r="AB2088" s="8"/>
      <c r="AD2088" s="8"/>
      <c r="AE2088" s="8"/>
      <c r="AG2088" s="8"/>
      <c r="AH2088" s="8"/>
      <c r="AJ2088" s="8"/>
      <c r="AK2088" s="8"/>
      <c r="AM2088" s="8"/>
      <c r="AN2088" s="8"/>
      <c r="AP2088" s="8"/>
      <c r="AQ2088" s="8"/>
      <c r="AS2088" s="8"/>
      <c r="AT2088" s="8"/>
      <c r="AV2088" s="8"/>
      <c r="AW2088" s="8"/>
      <c r="AY2088" s="8"/>
      <c r="AZ2088" s="8"/>
      <c r="BA2088" s="108"/>
      <c r="BB2088" s="108"/>
      <c r="BC2088" s="108"/>
      <c r="BD2088" s="108"/>
      <c r="BE2088" s="108"/>
      <c r="BF2088" s="108"/>
      <c r="BG2088" s="108"/>
      <c r="BH2088" s="108"/>
      <c r="BI2088" s="108"/>
      <c r="BJ2088" s="108"/>
      <c r="BK2088" s="108"/>
      <c r="BL2088" s="108"/>
      <c r="BM2088" s="108"/>
      <c r="BN2088" s="108"/>
      <c r="BO2088" s="108"/>
      <c r="BP2088" s="108"/>
      <c r="BQ2088" s="108"/>
      <c r="BR2088" s="108"/>
      <c r="BS2088" s="108"/>
      <c r="BT2088" s="108"/>
      <c r="BU2088" s="108"/>
      <c r="BV2088" s="108"/>
      <c r="BW2088" s="108"/>
      <c r="BX2088" s="108"/>
      <c r="BY2088" s="108"/>
      <c r="BZ2088" s="108"/>
      <c r="CA2088" s="108"/>
      <c r="CB2088" s="108"/>
      <c r="CC2088" s="108"/>
      <c r="CD2088" s="108"/>
      <c r="CE2088" s="108"/>
      <c r="CF2088" s="108"/>
      <c r="CG2088" s="108"/>
      <c r="CH2088" s="108"/>
      <c r="CI2088" s="108"/>
      <c r="CJ2088" s="108"/>
      <c r="CK2088" s="108"/>
      <c r="CL2088" s="108"/>
      <c r="CM2088" s="108"/>
      <c r="CN2088" s="108"/>
      <c r="CO2088" s="108"/>
      <c r="CP2088" s="108"/>
      <c r="CQ2088" s="108"/>
      <c r="CR2088" s="108"/>
      <c r="CS2088" s="108"/>
      <c r="CT2088" s="108"/>
      <c r="CU2088" s="108"/>
      <c r="CV2088" s="108"/>
      <c r="CW2088" s="108"/>
      <c r="CX2088" s="108"/>
      <c r="CY2088" s="108"/>
      <c r="CZ2088" s="108"/>
      <c r="DA2088" s="108"/>
      <c r="DB2088" s="108"/>
      <c r="DC2088" s="108"/>
      <c r="DD2088" s="108"/>
      <c r="DE2088" s="108"/>
      <c r="DF2088" s="108"/>
      <c r="DG2088" s="108"/>
      <c r="DH2088" s="108"/>
      <c r="DI2088" s="108"/>
      <c r="DJ2088" s="108"/>
      <c r="DK2088" s="108"/>
      <c r="DL2088" s="108"/>
      <c r="DM2088" s="108"/>
      <c r="DN2088" s="108"/>
      <c r="DO2088" s="108"/>
      <c r="DP2088" s="108"/>
      <c r="DQ2088" s="108"/>
      <c r="DR2088" s="108"/>
      <c r="DS2088" s="108"/>
      <c r="DT2088" s="108"/>
      <c r="DU2088" s="108"/>
      <c r="DV2088" s="108"/>
      <c r="DW2088" s="108"/>
      <c r="DX2088" s="108"/>
      <c r="DY2088" s="108"/>
      <c r="DZ2088" s="108"/>
      <c r="EA2088" s="108"/>
      <c r="EB2088" s="108"/>
      <c r="EC2088" s="108"/>
      <c r="ED2088" s="108"/>
      <c r="EE2088" s="108"/>
      <c r="EF2088" s="108"/>
      <c r="EG2088" s="108"/>
      <c r="EH2088" s="108"/>
      <c r="EI2088" s="108"/>
      <c r="EJ2088" s="108"/>
      <c r="EK2088" s="108"/>
      <c r="EL2088" s="108"/>
      <c r="EM2088" s="108"/>
      <c r="EN2088" s="108"/>
      <c r="EO2088" s="108"/>
      <c r="EP2088" s="108"/>
      <c r="EQ2088" s="108"/>
      <c r="ER2088" s="108"/>
      <c r="ES2088" s="108"/>
      <c r="ET2088" s="108"/>
      <c r="EU2088" s="108"/>
      <c r="EV2088" s="108"/>
      <c r="EW2088" s="108"/>
      <c r="EX2088" s="108"/>
      <c r="EY2088" s="108"/>
      <c r="EZ2088" s="108"/>
      <c r="FA2088" s="108"/>
      <c r="FB2088" s="108"/>
      <c r="FC2088" s="108"/>
      <c r="FD2088" s="108"/>
      <c r="FE2088" s="108"/>
      <c r="FF2088" s="108"/>
      <c r="FG2088" s="108"/>
      <c r="FH2088" s="108"/>
      <c r="FI2088" s="108"/>
      <c r="FJ2088" s="108"/>
      <c r="FK2088" s="108"/>
      <c r="FL2088" s="108"/>
      <c r="FM2088" s="108"/>
      <c r="FN2088" s="108"/>
      <c r="FO2088" s="108"/>
      <c r="FP2088" s="108"/>
      <c r="FQ2088" s="108"/>
      <c r="FR2088" s="108"/>
      <c r="FS2088" s="108"/>
      <c r="FT2088" s="108"/>
      <c r="FU2088" s="108"/>
      <c r="FV2088" s="108"/>
      <c r="FW2088" s="108"/>
      <c r="FX2088" s="108"/>
      <c r="FY2088" s="108"/>
      <c r="FZ2088" s="108"/>
      <c r="GA2088" s="108"/>
      <c r="GB2088" s="108"/>
      <c r="GC2088" s="108"/>
      <c r="GD2088" s="108"/>
      <c r="GE2088" s="108"/>
      <c r="GF2088" s="108"/>
      <c r="GG2088" s="108"/>
      <c r="GH2088" s="108"/>
      <c r="GI2088" s="108"/>
      <c r="GJ2088" s="108"/>
      <c r="GK2088" s="108"/>
      <c r="GL2088" s="108"/>
      <c r="GM2088" s="108"/>
      <c r="GN2088" s="108"/>
      <c r="GO2088" s="108"/>
      <c r="GP2088" s="108"/>
      <c r="GQ2088" s="108"/>
      <c r="GR2088" s="108"/>
      <c r="GS2088" s="108"/>
      <c r="GT2088" s="108"/>
      <c r="GU2088" s="108"/>
      <c r="GV2088" s="108"/>
      <c r="GW2088" s="108"/>
      <c r="GX2088" s="108"/>
      <c r="GY2088" s="108"/>
      <c r="GZ2088" s="108"/>
      <c r="HA2088" s="108"/>
      <c r="HB2088" s="108"/>
      <c r="HC2088" s="108"/>
      <c r="HD2088" s="108"/>
      <c r="HE2088" s="108"/>
      <c r="HF2088" s="108"/>
      <c r="HG2088" s="108"/>
      <c r="HH2088" s="108"/>
      <c r="HI2088" s="108"/>
      <c r="HJ2088" s="108"/>
      <c r="HK2088" s="108"/>
      <c r="HL2088" s="108"/>
      <c r="HM2088" s="108"/>
      <c r="HN2088" s="108"/>
      <c r="HO2088" s="108"/>
      <c r="HP2088" s="108"/>
      <c r="HQ2088" s="108"/>
      <c r="HR2088" s="108"/>
      <c r="HS2088" s="108"/>
      <c r="HT2088" s="108"/>
      <c r="HU2088" s="108"/>
      <c r="HV2088" s="108"/>
      <c r="HW2088" s="108"/>
      <c r="HX2088" s="108"/>
      <c r="HY2088" s="108"/>
      <c r="HZ2088" s="108"/>
      <c r="IA2088" s="108"/>
      <c r="IB2088" s="108"/>
      <c r="IC2088" s="108"/>
      <c r="ID2088" s="108"/>
      <c r="IE2088" s="108"/>
      <c r="IF2088" s="108"/>
      <c r="IG2088" s="108"/>
      <c r="IH2088" s="108"/>
      <c r="II2088" s="108"/>
      <c r="IJ2088" s="108"/>
      <c r="IK2088" s="108"/>
      <c r="IL2088" s="108"/>
      <c r="IM2088" s="108"/>
      <c r="IN2088" s="108"/>
      <c r="IO2088" s="108"/>
      <c r="IP2088" s="108"/>
      <c r="IQ2088" s="108"/>
      <c r="IR2088" s="108"/>
      <c r="IS2088" s="108"/>
      <c r="IT2088" s="108"/>
      <c r="IU2088" s="108"/>
      <c r="IV2088" s="108"/>
    </row>
    <row r="2089" spans="1:256" x14ac:dyDescent="0.2">
      <c r="E2089" s="8"/>
      <c r="F2089" s="8"/>
      <c r="G2089" s="120"/>
      <c r="I2089" s="8"/>
      <c r="J2089" s="8"/>
      <c r="L2089" s="8"/>
      <c r="M2089" s="8"/>
      <c r="O2089" s="8"/>
      <c r="P2089" s="8"/>
      <c r="R2089" s="8"/>
      <c r="S2089" s="8"/>
      <c r="U2089" s="8"/>
      <c r="V2089" s="8"/>
      <c r="X2089" s="8"/>
      <c r="Y2089" s="8"/>
      <c r="AA2089" s="8"/>
      <c r="AB2089" s="8"/>
      <c r="AD2089" s="8"/>
      <c r="AE2089" s="8"/>
      <c r="AG2089" s="8"/>
      <c r="AH2089" s="8"/>
      <c r="AJ2089" s="8"/>
      <c r="AK2089" s="8"/>
      <c r="AM2089" s="8"/>
      <c r="AN2089" s="8"/>
      <c r="AP2089" s="8"/>
      <c r="AQ2089" s="8"/>
      <c r="AS2089" s="8"/>
      <c r="AT2089" s="8"/>
      <c r="AV2089" s="8"/>
      <c r="AW2089" s="8"/>
      <c r="AY2089" s="8"/>
      <c r="AZ2089" s="8"/>
      <c r="BA2089" s="108"/>
      <c r="BB2089" s="108"/>
      <c r="BC2089" s="108"/>
      <c r="BD2089" s="108"/>
      <c r="BE2089" s="108"/>
      <c r="BF2089" s="108"/>
      <c r="BG2089" s="108"/>
      <c r="BH2089" s="108"/>
      <c r="BI2089" s="108"/>
      <c r="BJ2089" s="108"/>
      <c r="BK2089" s="108"/>
      <c r="BL2089" s="108"/>
      <c r="BM2089" s="108"/>
      <c r="BN2089" s="108"/>
      <c r="BO2089" s="108"/>
      <c r="BP2089" s="108"/>
      <c r="BQ2089" s="108"/>
      <c r="BR2089" s="108"/>
      <c r="BS2089" s="108"/>
      <c r="BT2089" s="108"/>
      <c r="BU2089" s="108"/>
      <c r="BV2089" s="108"/>
      <c r="BW2089" s="108"/>
      <c r="BX2089" s="108"/>
      <c r="BY2089" s="108"/>
      <c r="BZ2089" s="108"/>
      <c r="CA2089" s="108"/>
      <c r="CB2089" s="108"/>
      <c r="CC2089" s="108"/>
      <c r="CD2089" s="108"/>
      <c r="CE2089" s="108"/>
      <c r="CF2089" s="108"/>
      <c r="CG2089" s="108"/>
      <c r="CH2089" s="108"/>
      <c r="CI2089" s="108"/>
      <c r="CJ2089" s="108"/>
      <c r="CK2089" s="108"/>
      <c r="CL2089" s="108"/>
      <c r="CM2089" s="108"/>
      <c r="CN2089" s="108"/>
      <c r="CO2089" s="108"/>
      <c r="CP2089" s="108"/>
      <c r="CQ2089" s="108"/>
      <c r="CR2089" s="108"/>
      <c r="CS2089" s="108"/>
      <c r="CT2089" s="108"/>
      <c r="CU2089" s="108"/>
      <c r="CV2089" s="108"/>
      <c r="CW2089" s="108"/>
      <c r="CX2089" s="108"/>
      <c r="CY2089" s="108"/>
      <c r="CZ2089" s="108"/>
      <c r="DA2089" s="108"/>
      <c r="DB2089" s="108"/>
      <c r="DC2089" s="108"/>
      <c r="DD2089" s="108"/>
      <c r="DE2089" s="108"/>
      <c r="DF2089" s="108"/>
      <c r="DG2089" s="108"/>
      <c r="DH2089" s="108"/>
      <c r="DI2089" s="108"/>
      <c r="DJ2089" s="108"/>
      <c r="DK2089" s="108"/>
      <c r="DL2089" s="108"/>
      <c r="DM2089" s="108"/>
      <c r="DN2089" s="108"/>
      <c r="DO2089" s="108"/>
      <c r="DP2089" s="108"/>
      <c r="DQ2089" s="108"/>
      <c r="DR2089" s="108"/>
      <c r="DS2089" s="108"/>
      <c r="DT2089" s="108"/>
      <c r="DU2089" s="108"/>
      <c r="DV2089" s="108"/>
      <c r="DW2089" s="108"/>
      <c r="DX2089" s="108"/>
      <c r="DY2089" s="108"/>
      <c r="DZ2089" s="108"/>
      <c r="EA2089" s="108"/>
      <c r="EB2089" s="108"/>
      <c r="EC2089" s="108"/>
      <c r="ED2089" s="108"/>
      <c r="EE2089" s="108"/>
      <c r="EF2089" s="108"/>
      <c r="EG2089" s="108"/>
      <c r="EH2089" s="108"/>
      <c r="EI2089" s="108"/>
      <c r="EJ2089" s="108"/>
      <c r="EK2089" s="108"/>
      <c r="EL2089" s="108"/>
      <c r="EM2089" s="108"/>
      <c r="EN2089" s="108"/>
      <c r="EO2089" s="108"/>
      <c r="EP2089" s="108"/>
      <c r="EQ2089" s="108"/>
      <c r="ER2089" s="108"/>
      <c r="ES2089" s="108"/>
      <c r="ET2089" s="108"/>
      <c r="EU2089" s="108"/>
      <c r="EV2089" s="108"/>
      <c r="EW2089" s="108"/>
      <c r="EX2089" s="108"/>
      <c r="EY2089" s="108"/>
      <c r="EZ2089" s="108"/>
      <c r="FA2089" s="108"/>
      <c r="FB2089" s="108"/>
      <c r="FC2089" s="108"/>
      <c r="FD2089" s="108"/>
      <c r="FE2089" s="108"/>
      <c r="FF2089" s="108"/>
      <c r="FG2089" s="108"/>
      <c r="FH2089" s="108"/>
      <c r="FI2089" s="108"/>
      <c r="FJ2089" s="108"/>
      <c r="FK2089" s="108"/>
      <c r="FL2089" s="108"/>
      <c r="FM2089" s="108"/>
      <c r="FN2089" s="108"/>
      <c r="FO2089" s="108"/>
      <c r="FP2089" s="108"/>
      <c r="FQ2089" s="108"/>
      <c r="FR2089" s="108"/>
      <c r="FS2089" s="108"/>
      <c r="FT2089" s="108"/>
      <c r="FU2089" s="108"/>
      <c r="FV2089" s="108"/>
      <c r="FW2089" s="108"/>
      <c r="FX2089" s="108"/>
      <c r="FY2089" s="108"/>
      <c r="FZ2089" s="108"/>
      <c r="GA2089" s="108"/>
      <c r="GB2089" s="108"/>
      <c r="GC2089" s="108"/>
      <c r="GD2089" s="108"/>
      <c r="GE2089" s="108"/>
      <c r="GF2089" s="108"/>
      <c r="GG2089" s="108"/>
      <c r="GH2089" s="108"/>
      <c r="GI2089" s="108"/>
      <c r="GJ2089" s="108"/>
      <c r="GK2089" s="108"/>
      <c r="GL2089" s="108"/>
      <c r="GM2089" s="108"/>
      <c r="GN2089" s="108"/>
      <c r="GO2089" s="108"/>
      <c r="GP2089" s="108"/>
      <c r="GQ2089" s="108"/>
      <c r="GR2089" s="108"/>
      <c r="GS2089" s="108"/>
      <c r="GT2089" s="108"/>
      <c r="GU2089" s="108"/>
      <c r="GV2089" s="108"/>
      <c r="GW2089" s="108"/>
      <c r="GX2089" s="108"/>
      <c r="GY2089" s="108"/>
      <c r="GZ2089" s="108"/>
      <c r="HA2089" s="108"/>
      <c r="HB2089" s="108"/>
      <c r="HC2089" s="108"/>
      <c r="HD2089" s="108"/>
      <c r="HE2089" s="108"/>
      <c r="HF2089" s="108"/>
      <c r="HG2089" s="108"/>
      <c r="HH2089" s="108"/>
      <c r="HI2089" s="108"/>
      <c r="HJ2089" s="108"/>
      <c r="HK2089" s="108"/>
      <c r="HL2089" s="108"/>
      <c r="HM2089" s="108"/>
      <c r="HN2089" s="108"/>
      <c r="HO2089" s="108"/>
      <c r="HP2089" s="108"/>
      <c r="HQ2089" s="108"/>
      <c r="HR2089" s="108"/>
      <c r="HS2089" s="108"/>
      <c r="HT2089" s="108"/>
      <c r="HU2089" s="108"/>
      <c r="HV2089" s="108"/>
      <c r="HW2089" s="108"/>
      <c r="HX2089" s="108"/>
      <c r="HY2089" s="108"/>
      <c r="HZ2089" s="108"/>
      <c r="IA2089" s="108"/>
      <c r="IB2089" s="108"/>
      <c r="IC2089" s="108"/>
      <c r="ID2089" s="108"/>
      <c r="IE2089" s="108"/>
      <c r="IF2089" s="108"/>
      <c r="IG2089" s="108"/>
      <c r="IH2089" s="108"/>
      <c r="II2089" s="108"/>
      <c r="IJ2089" s="108"/>
      <c r="IK2089" s="108"/>
      <c r="IL2089" s="108"/>
      <c r="IM2089" s="108"/>
      <c r="IN2089" s="108"/>
      <c r="IO2089" s="108"/>
      <c r="IP2089" s="108"/>
      <c r="IQ2089" s="108"/>
      <c r="IR2089" s="108"/>
      <c r="IS2089" s="108"/>
      <c r="IT2089" s="108"/>
      <c r="IU2089" s="108"/>
      <c r="IV2089" s="108"/>
    </row>
    <row r="2090" spans="1:256" x14ac:dyDescent="0.2">
      <c r="D2090" s="40"/>
      <c r="E2090" s="36"/>
      <c r="F2090" s="36"/>
      <c r="G2090" s="120"/>
      <c r="I2090" s="36"/>
      <c r="J2090" s="36"/>
      <c r="L2090" s="36"/>
      <c r="M2090" s="36"/>
      <c r="O2090" s="36"/>
      <c r="P2090" s="36"/>
      <c r="R2090" s="36"/>
      <c r="S2090" s="36"/>
      <c r="U2090" s="36"/>
      <c r="V2090" s="36"/>
      <c r="X2090" s="36"/>
      <c r="Y2090" s="36"/>
      <c r="AA2090" s="36"/>
      <c r="AB2090" s="36"/>
      <c r="AD2090" s="36"/>
      <c r="AE2090" s="36"/>
      <c r="AG2090" s="36"/>
      <c r="AH2090" s="36"/>
      <c r="AJ2090" s="36"/>
      <c r="AK2090" s="36"/>
      <c r="AM2090" s="36"/>
      <c r="AN2090" s="36"/>
      <c r="AP2090" s="36"/>
      <c r="AQ2090" s="36"/>
      <c r="AS2090" s="36"/>
      <c r="AT2090" s="36"/>
      <c r="AV2090" s="36"/>
      <c r="AW2090" s="36"/>
      <c r="AY2090" s="36"/>
      <c r="AZ2090" s="36"/>
      <c r="BA2090" s="108"/>
      <c r="BB2090" s="108"/>
      <c r="BC2090" s="108"/>
      <c r="BD2090" s="108"/>
      <c r="BE2090" s="108"/>
      <c r="BF2090" s="108"/>
      <c r="BG2090" s="108"/>
      <c r="BH2090" s="108"/>
      <c r="BI2090" s="108"/>
      <c r="BJ2090" s="108"/>
      <c r="BK2090" s="108"/>
      <c r="BL2090" s="108"/>
      <c r="BM2090" s="108"/>
      <c r="BN2090" s="108"/>
      <c r="BO2090" s="108"/>
      <c r="BP2090" s="108"/>
      <c r="BQ2090" s="108"/>
      <c r="BR2090" s="108"/>
      <c r="BS2090" s="108"/>
      <c r="BT2090" s="108"/>
      <c r="BU2090" s="108"/>
      <c r="BV2090" s="108"/>
      <c r="BW2090" s="108"/>
      <c r="BX2090" s="108"/>
      <c r="BY2090" s="108"/>
      <c r="BZ2090" s="108"/>
      <c r="CA2090" s="108"/>
      <c r="CB2090" s="108"/>
      <c r="CC2090" s="108"/>
      <c r="CD2090" s="108"/>
      <c r="CE2090" s="108"/>
      <c r="CF2090" s="108"/>
      <c r="CG2090" s="108"/>
      <c r="CH2090" s="108"/>
      <c r="CI2090" s="108"/>
      <c r="CJ2090" s="108"/>
      <c r="CK2090" s="108"/>
      <c r="CL2090" s="108"/>
      <c r="CM2090" s="108"/>
      <c r="CN2090" s="108"/>
      <c r="CO2090" s="108"/>
      <c r="CP2090" s="108"/>
      <c r="CQ2090" s="108"/>
      <c r="CR2090" s="108"/>
      <c r="CS2090" s="108"/>
      <c r="CT2090" s="108"/>
      <c r="CU2090" s="108"/>
      <c r="CV2090" s="108"/>
      <c r="CW2090" s="108"/>
      <c r="CX2090" s="108"/>
      <c r="CY2090" s="108"/>
      <c r="CZ2090" s="108"/>
      <c r="DA2090" s="108"/>
      <c r="DB2090" s="108"/>
      <c r="DC2090" s="108"/>
      <c r="DD2090" s="108"/>
      <c r="DE2090" s="108"/>
      <c r="DF2090" s="108"/>
      <c r="DG2090" s="108"/>
      <c r="DH2090" s="108"/>
      <c r="DI2090" s="108"/>
      <c r="DJ2090" s="108"/>
      <c r="DK2090" s="108"/>
      <c r="DL2090" s="108"/>
      <c r="DM2090" s="108"/>
      <c r="DN2090" s="108"/>
      <c r="DO2090" s="108"/>
      <c r="DP2090" s="108"/>
      <c r="DQ2090" s="108"/>
      <c r="DR2090" s="108"/>
      <c r="DS2090" s="108"/>
      <c r="DT2090" s="108"/>
      <c r="DU2090" s="108"/>
      <c r="DV2090" s="108"/>
      <c r="DW2090" s="108"/>
      <c r="DX2090" s="108"/>
      <c r="DY2090" s="108"/>
      <c r="DZ2090" s="108"/>
      <c r="EA2090" s="108"/>
      <c r="EB2090" s="108"/>
      <c r="EC2090" s="108"/>
      <c r="ED2090" s="108"/>
      <c r="EE2090" s="108"/>
      <c r="EF2090" s="108"/>
      <c r="EG2090" s="108"/>
      <c r="EH2090" s="108"/>
      <c r="EI2090" s="108"/>
      <c r="EJ2090" s="108"/>
      <c r="EK2090" s="108"/>
      <c r="EL2090" s="108"/>
      <c r="EM2090" s="108"/>
      <c r="EN2090" s="108"/>
      <c r="EO2090" s="108"/>
      <c r="EP2090" s="108"/>
      <c r="EQ2090" s="108"/>
      <c r="ER2090" s="108"/>
      <c r="ES2090" s="108"/>
      <c r="ET2090" s="108"/>
      <c r="EU2090" s="108"/>
      <c r="EV2090" s="108"/>
      <c r="EW2090" s="108"/>
      <c r="EX2090" s="108"/>
      <c r="EY2090" s="108"/>
      <c r="EZ2090" s="108"/>
      <c r="FA2090" s="108"/>
      <c r="FB2090" s="108"/>
      <c r="FC2090" s="108"/>
      <c r="FD2090" s="108"/>
      <c r="FE2090" s="108"/>
      <c r="FF2090" s="108"/>
      <c r="FG2090" s="108"/>
      <c r="FH2090" s="108"/>
      <c r="FI2090" s="108"/>
      <c r="FJ2090" s="108"/>
      <c r="FK2090" s="108"/>
      <c r="FL2090" s="108"/>
      <c r="FM2090" s="108"/>
      <c r="FN2090" s="108"/>
      <c r="FO2090" s="108"/>
      <c r="FP2090" s="108"/>
      <c r="FQ2090" s="108"/>
      <c r="FR2090" s="108"/>
      <c r="FS2090" s="108"/>
      <c r="FT2090" s="108"/>
      <c r="FU2090" s="108"/>
      <c r="FV2090" s="108"/>
      <c r="FW2090" s="108"/>
      <c r="FX2090" s="108"/>
      <c r="FY2090" s="108"/>
      <c r="FZ2090" s="108"/>
      <c r="GA2090" s="108"/>
      <c r="GB2090" s="108"/>
      <c r="GC2090" s="108"/>
      <c r="GD2090" s="108"/>
      <c r="GE2090" s="108"/>
      <c r="GF2090" s="108"/>
      <c r="GG2090" s="108"/>
      <c r="GH2090" s="108"/>
      <c r="GI2090" s="108"/>
      <c r="GJ2090" s="108"/>
      <c r="GK2090" s="108"/>
      <c r="GL2090" s="108"/>
      <c r="GM2090" s="108"/>
      <c r="GN2090" s="108"/>
      <c r="GO2090" s="108"/>
      <c r="GP2090" s="108"/>
      <c r="GQ2090" s="108"/>
      <c r="GR2090" s="108"/>
      <c r="GS2090" s="108"/>
      <c r="GT2090" s="108"/>
      <c r="GU2090" s="108"/>
      <c r="GV2090" s="108"/>
      <c r="GW2090" s="108"/>
      <c r="GX2090" s="108"/>
      <c r="GY2090" s="108"/>
      <c r="GZ2090" s="108"/>
      <c r="HA2090" s="108"/>
      <c r="HB2090" s="108"/>
      <c r="HC2090" s="108"/>
      <c r="HD2090" s="108"/>
      <c r="HE2090" s="108"/>
      <c r="HF2090" s="108"/>
      <c r="HG2090" s="108"/>
      <c r="HH2090" s="108"/>
      <c r="HI2090" s="108"/>
      <c r="HJ2090" s="108"/>
      <c r="HK2090" s="108"/>
      <c r="HL2090" s="108"/>
      <c r="HM2090" s="108"/>
      <c r="HN2090" s="108"/>
      <c r="HO2090" s="108"/>
      <c r="HP2090" s="108"/>
      <c r="HQ2090" s="108"/>
      <c r="HR2090" s="108"/>
      <c r="HS2090" s="108"/>
      <c r="HT2090" s="108"/>
      <c r="HU2090" s="108"/>
      <c r="HV2090" s="108"/>
      <c r="HW2090" s="108"/>
      <c r="HX2090" s="108"/>
      <c r="HY2090" s="108"/>
      <c r="HZ2090" s="108"/>
      <c r="IA2090" s="108"/>
      <c r="IB2090" s="108"/>
      <c r="IC2090" s="108"/>
      <c r="ID2090" s="108"/>
      <c r="IE2090" s="108"/>
      <c r="IF2090" s="108"/>
      <c r="IG2090" s="108"/>
      <c r="IH2090" s="108"/>
      <c r="II2090" s="108"/>
      <c r="IJ2090" s="108"/>
      <c r="IK2090" s="108"/>
      <c r="IL2090" s="108"/>
      <c r="IM2090" s="108"/>
      <c r="IN2090" s="108"/>
      <c r="IO2090" s="108"/>
      <c r="IP2090" s="108"/>
      <c r="IQ2090" s="108"/>
      <c r="IR2090" s="108"/>
      <c r="IS2090" s="108"/>
      <c r="IT2090" s="108"/>
      <c r="IU2090" s="108"/>
      <c r="IV2090" s="108"/>
    </row>
    <row r="2091" spans="1:256" x14ac:dyDescent="0.2">
      <c r="E2091" s="8"/>
      <c r="F2091" s="8"/>
      <c r="G2091" s="120"/>
      <c r="I2091" s="8"/>
      <c r="J2091" s="8"/>
      <c r="L2091" s="8"/>
      <c r="M2091" s="8"/>
      <c r="O2091" s="8"/>
      <c r="P2091" s="8"/>
      <c r="R2091" s="8"/>
      <c r="S2091" s="8"/>
      <c r="U2091" s="8"/>
      <c r="V2091" s="8"/>
      <c r="X2091" s="8"/>
      <c r="Y2091" s="8"/>
      <c r="AA2091" s="8"/>
      <c r="AB2091" s="8"/>
      <c r="AD2091" s="8"/>
      <c r="AE2091" s="8"/>
      <c r="AG2091" s="8"/>
      <c r="AH2091" s="8"/>
      <c r="AJ2091" s="8"/>
      <c r="AK2091" s="8"/>
      <c r="AM2091" s="8"/>
      <c r="AN2091" s="8"/>
      <c r="AP2091" s="8"/>
      <c r="AQ2091" s="8"/>
      <c r="AS2091" s="8"/>
      <c r="AT2091" s="8"/>
      <c r="AV2091" s="8"/>
      <c r="AW2091" s="8"/>
      <c r="AY2091" s="8"/>
      <c r="AZ2091" s="8"/>
      <c r="BA2091" s="108"/>
      <c r="BB2091" s="109"/>
      <c r="BC2091" s="109"/>
      <c r="BD2091" s="108"/>
      <c r="BE2091" s="109"/>
      <c r="BF2091" s="109"/>
      <c r="BG2091" s="108"/>
      <c r="BH2091" s="109"/>
      <c r="BI2091" s="109"/>
      <c r="BJ2091" s="108"/>
      <c r="BK2091" s="109"/>
      <c r="BL2091" s="109"/>
      <c r="BM2091" s="108"/>
      <c r="BN2091" s="109"/>
      <c r="BO2091" s="109"/>
      <c r="BP2091" s="108"/>
      <c r="BQ2091" s="123"/>
      <c r="BR2091" s="109"/>
      <c r="BS2091" s="116"/>
      <c r="BT2091" s="108"/>
      <c r="BU2091" s="120"/>
      <c r="BV2091" s="116"/>
      <c r="BW2091" s="116"/>
      <c r="BX2091" s="125"/>
      <c r="BY2091" s="108"/>
      <c r="BZ2091" s="108"/>
      <c r="CA2091" s="108"/>
      <c r="CB2091" s="108"/>
      <c r="CC2091" s="108"/>
      <c r="CD2091" s="108"/>
      <c r="CE2091" s="108"/>
      <c r="CF2091" s="108"/>
      <c r="CG2091" s="108"/>
      <c r="CH2091" s="108"/>
      <c r="CI2091" s="108"/>
      <c r="CJ2091" s="108"/>
      <c r="CK2091" s="108"/>
      <c r="CL2091" s="108"/>
      <c r="CM2091" s="108"/>
      <c r="CN2091" s="108"/>
      <c r="CO2091" s="108"/>
      <c r="CP2091" s="108"/>
      <c r="CQ2091" s="108"/>
      <c r="CR2091" s="108"/>
      <c r="CS2091" s="108"/>
      <c r="CT2091" s="108"/>
      <c r="CU2091" s="108"/>
      <c r="CV2091" s="108"/>
      <c r="CW2091" s="108"/>
      <c r="CX2091" s="108"/>
      <c r="CY2091" s="108"/>
      <c r="CZ2091" s="108"/>
      <c r="DA2091" s="108"/>
      <c r="DB2091" s="108"/>
      <c r="DC2091" s="108"/>
      <c r="DD2091" s="108"/>
      <c r="DE2091" s="108"/>
      <c r="DF2091" s="108"/>
      <c r="DG2091" s="108"/>
      <c r="DH2091" s="108"/>
      <c r="DI2091" s="108"/>
      <c r="DJ2091" s="108"/>
      <c r="DK2091" s="108"/>
      <c r="DL2091" s="108"/>
      <c r="DM2091" s="108"/>
      <c r="DN2091" s="108"/>
      <c r="DO2091" s="108"/>
      <c r="DP2091" s="108"/>
      <c r="DQ2091" s="108"/>
      <c r="DR2091" s="108"/>
      <c r="DS2091" s="108"/>
      <c r="DT2091" s="108"/>
      <c r="DU2091" s="108"/>
      <c r="DV2091" s="108"/>
      <c r="DW2091" s="108"/>
      <c r="DX2091" s="108"/>
      <c r="DY2091" s="108"/>
      <c r="DZ2091" s="108"/>
      <c r="EA2091" s="108"/>
      <c r="EB2091" s="108"/>
      <c r="EC2091" s="108"/>
      <c r="ED2091" s="108"/>
      <c r="EE2091" s="108"/>
      <c r="EF2091" s="108"/>
      <c r="EG2091" s="108"/>
      <c r="EH2091" s="108"/>
      <c r="EI2091" s="108"/>
      <c r="EJ2091" s="108"/>
      <c r="EK2091" s="108"/>
      <c r="EL2091" s="108"/>
      <c r="EM2091" s="108"/>
      <c r="EN2091" s="108"/>
      <c r="EO2091" s="108"/>
      <c r="EP2091" s="108"/>
      <c r="EQ2091" s="108"/>
      <c r="ER2091" s="108"/>
      <c r="ES2091" s="108"/>
      <c r="ET2091" s="108"/>
      <c r="EU2091" s="108"/>
      <c r="EV2091" s="108"/>
      <c r="EW2091" s="108"/>
      <c r="EX2091" s="108"/>
      <c r="EY2091" s="108"/>
      <c r="EZ2091" s="108"/>
      <c r="FA2091" s="108"/>
      <c r="FB2091" s="108"/>
      <c r="FC2091" s="108"/>
      <c r="FD2091" s="108"/>
      <c r="FE2091" s="108"/>
      <c r="FF2091" s="108"/>
      <c r="FG2091" s="108"/>
      <c r="FH2091" s="108"/>
      <c r="FI2091" s="108"/>
      <c r="FJ2091" s="108"/>
      <c r="FK2091" s="108"/>
      <c r="FL2091" s="108"/>
      <c r="FM2091" s="108"/>
      <c r="FN2091" s="108"/>
      <c r="FO2091" s="108"/>
      <c r="FP2091" s="108"/>
      <c r="FQ2091" s="108"/>
      <c r="FR2091" s="108"/>
      <c r="FS2091" s="108"/>
      <c r="FT2091" s="108"/>
      <c r="FU2091" s="108"/>
      <c r="FV2091" s="108"/>
      <c r="FW2091" s="108"/>
      <c r="FX2091" s="108"/>
      <c r="FY2091" s="108"/>
      <c r="FZ2091" s="108"/>
      <c r="GA2091" s="108"/>
      <c r="GB2091" s="108"/>
      <c r="GC2091" s="108"/>
      <c r="GD2091" s="108"/>
      <c r="GE2091" s="108"/>
      <c r="GF2091" s="108"/>
      <c r="GG2091" s="108"/>
      <c r="GH2091" s="108"/>
      <c r="GI2091" s="108"/>
      <c r="GJ2091" s="108"/>
      <c r="GK2091" s="108"/>
      <c r="GL2091" s="108"/>
      <c r="GM2091" s="108"/>
      <c r="GN2091" s="108"/>
      <c r="GO2091" s="108"/>
      <c r="GP2091" s="108"/>
      <c r="GQ2091" s="108"/>
      <c r="GR2091" s="108"/>
      <c r="GS2091" s="108"/>
      <c r="GT2091" s="108"/>
      <c r="GU2091" s="108"/>
      <c r="GV2091" s="108"/>
      <c r="GW2091" s="108"/>
      <c r="GX2091" s="108"/>
      <c r="GY2091" s="108"/>
      <c r="GZ2091" s="108"/>
      <c r="HA2091" s="108"/>
      <c r="HB2091" s="108"/>
      <c r="HC2091" s="108"/>
      <c r="HD2091" s="108"/>
      <c r="HE2091" s="108"/>
      <c r="HF2091" s="108"/>
      <c r="HG2091" s="108"/>
      <c r="HH2091" s="108"/>
      <c r="HI2091" s="108"/>
      <c r="HJ2091" s="108"/>
      <c r="HK2091" s="108"/>
      <c r="HL2091" s="108"/>
      <c r="HM2091" s="108"/>
      <c r="HN2091" s="108"/>
      <c r="HO2091" s="108"/>
      <c r="HP2091" s="108"/>
      <c r="HQ2091" s="108"/>
      <c r="HR2091" s="108"/>
      <c r="HS2091" s="108"/>
      <c r="HT2091" s="108"/>
      <c r="HU2091" s="108"/>
      <c r="HV2091" s="108"/>
      <c r="HW2091" s="108"/>
      <c r="HX2091" s="108"/>
      <c r="HY2091" s="108"/>
      <c r="HZ2091" s="108"/>
      <c r="IA2091" s="108"/>
      <c r="IB2091" s="108"/>
      <c r="IC2091" s="108"/>
      <c r="ID2091" s="108"/>
      <c r="IE2091" s="108"/>
      <c r="IF2091" s="108"/>
      <c r="IG2091" s="108"/>
      <c r="IH2091" s="108"/>
      <c r="II2091" s="108"/>
      <c r="IJ2091" s="108"/>
      <c r="IK2091" s="108"/>
      <c r="IL2091" s="108"/>
      <c r="IM2091" s="108"/>
      <c r="IN2091" s="108"/>
      <c r="IO2091" s="108"/>
      <c r="IP2091" s="108"/>
      <c r="IQ2091" s="108"/>
      <c r="IR2091" s="108"/>
      <c r="IS2091" s="108"/>
      <c r="IT2091" s="108"/>
      <c r="IU2091" s="108"/>
      <c r="IV2091" s="108"/>
    </row>
    <row r="2092" spans="1:256" x14ac:dyDescent="0.2">
      <c r="D2092" s="40"/>
      <c r="E2092" s="36"/>
      <c r="F2092" s="36"/>
      <c r="G2092" s="120"/>
      <c r="I2092" s="36"/>
      <c r="J2092" s="36"/>
      <c r="L2092" s="36"/>
      <c r="M2092" s="36"/>
      <c r="O2092" s="36"/>
      <c r="P2092" s="36"/>
      <c r="R2092" s="36"/>
      <c r="S2092" s="36"/>
      <c r="U2092" s="36"/>
      <c r="V2092" s="36"/>
      <c r="X2092" s="36"/>
      <c r="Y2092" s="36"/>
      <c r="AA2092" s="36"/>
      <c r="AB2092" s="36"/>
      <c r="AD2092" s="36"/>
      <c r="AE2092" s="36"/>
      <c r="AG2092" s="36"/>
      <c r="AH2092" s="36"/>
      <c r="AJ2092" s="36"/>
      <c r="AK2092" s="36"/>
      <c r="AM2092" s="36"/>
      <c r="AN2092" s="36"/>
      <c r="AP2092" s="36"/>
      <c r="AQ2092" s="36"/>
      <c r="AS2092" s="36"/>
      <c r="AT2092" s="36"/>
      <c r="AV2092" s="36"/>
      <c r="AW2092" s="36"/>
      <c r="AY2092" s="36"/>
      <c r="AZ2092" s="36"/>
      <c r="BA2092" s="108"/>
      <c r="BB2092" s="108"/>
      <c r="BC2092" s="108"/>
      <c r="BD2092" s="108"/>
      <c r="BE2092" s="108"/>
      <c r="BF2092" s="108"/>
      <c r="BG2092" s="108"/>
      <c r="BH2092" s="108"/>
      <c r="BI2092" s="108"/>
      <c r="BJ2092" s="108"/>
      <c r="BK2092" s="108"/>
      <c r="BL2092" s="108"/>
      <c r="BM2092" s="108"/>
      <c r="BN2092" s="108"/>
      <c r="BO2092" s="108"/>
      <c r="BP2092" s="108"/>
      <c r="BQ2092" s="108"/>
      <c r="BR2092" s="108"/>
      <c r="BS2092" s="108"/>
      <c r="BT2092" s="108"/>
      <c r="BU2092" s="108"/>
      <c r="BV2092" s="108"/>
      <c r="BW2092" s="108"/>
      <c r="BX2092" s="108"/>
      <c r="BY2092" s="108"/>
      <c r="BZ2092" s="108"/>
      <c r="CA2092" s="108"/>
      <c r="CB2092" s="108"/>
      <c r="CC2092" s="108"/>
      <c r="CD2092" s="108"/>
      <c r="CE2092" s="108"/>
      <c r="CF2092" s="108"/>
      <c r="CG2092" s="108"/>
      <c r="CH2092" s="108"/>
      <c r="CI2092" s="108"/>
      <c r="CJ2092" s="108"/>
      <c r="CK2092" s="108"/>
      <c r="CL2092" s="108"/>
      <c r="CM2092" s="108"/>
      <c r="CN2092" s="108"/>
      <c r="CO2092" s="108"/>
      <c r="CP2092" s="108"/>
      <c r="CQ2092" s="108"/>
      <c r="CR2092" s="108"/>
      <c r="CS2092" s="108"/>
      <c r="CT2092" s="108"/>
      <c r="CU2092" s="108"/>
      <c r="CV2092" s="108"/>
      <c r="CW2092" s="108"/>
      <c r="CX2092" s="108"/>
      <c r="CY2092" s="108"/>
      <c r="CZ2092" s="108"/>
      <c r="DA2092" s="108"/>
      <c r="DB2092" s="108"/>
      <c r="DC2092" s="108"/>
      <c r="DD2092" s="108"/>
      <c r="DE2092" s="108"/>
      <c r="DF2092" s="108"/>
      <c r="DG2092" s="108"/>
      <c r="DH2092" s="108"/>
      <c r="DI2092" s="108"/>
      <c r="DJ2092" s="108"/>
      <c r="DK2092" s="108"/>
      <c r="DL2092" s="108"/>
      <c r="DM2092" s="108"/>
      <c r="DN2092" s="108"/>
      <c r="DO2092" s="108"/>
      <c r="DP2092" s="108"/>
      <c r="DQ2092" s="108"/>
      <c r="DR2092" s="108"/>
      <c r="DS2092" s="108"/>
      <c r="DT2092" s="108"/>
      <c r="DU2092" s="108"/>
      <c r="DV2092" s="108"/>
      <c r="DW2092" s="108"/>
      <c r="DX2092" s="108"/>
      <c r="DY2092" s="108"/>
      <c r="DZ2092" s="108"/>
      <c r="EA2092" s="108"/>
      <c r="EB2092" s="108"/>
      <c r="EC2092" s="108"/>
      <c r="ED2092" s="108"/>
      <c r="EE2092" s="108"/>
      <c r="EF2092" s="108"/>
      <c r="EG2092" s="108"/>
      <c r="EH2092" s="108"/>
      <c r="EI2092" s="108"/>
      <c r="EJ2092" s="108"/>
      <c r="EK2092" s="108"/>
      <c r="EL2092" s="108"/>
      <c r="EM2092" s="108"/>
      <c r="EN2092" s="108"/>
      <c r="EO2092" s="108"/>
      <c r="EP2092" s="108"/>
      <c r="EQ2092" s="108"/>
      <c r="ER2092" s="108"/>
      <c r="ES2092" s="108"/>
      <c r="ET2092" s="108"/>
      <c r="EU2092" s="108"/>
      <c r="EV2092" s="108"/>
      <c r="EW2092" s="108"/>
      <c r="EX2092" s="108"/>
      <c r="EY2092" s="108"/>
      <c r="EZ2092" s="108"/>
      <c r="FA2092" s="108"/>
      <c r="FB2092" s="108"/>
      <c r="FC2092" s="108"/>
      <c r="FD2092" s="108"/>
      <c r="FE2092" s="108"/>
      <c r="FF2092" s="108"/>
      <c r="FG2092" s="108"/>
      <c r="FH2092" s="108"/>
      <c r="FI2092" s="108"/>
      <c r="FJ2092" s="108"/>
      <c r="FK2092" s="108"/>
      <c r="FL2092" s="108"/>
      <c r="FM2092" s="108"/>
      <c r="FN2092" s="108"/>
      <c r="FO2092" s="108"/>
      <c r="FP2092" s="108"/>
      <c r="FQ2092" s="108"/>
      <c r="FR2092" s="108"/>
      <c r="FS2092" s="108"/>
      <c r="FT2092" s="108"/>
      <c r="FU2092" s="108"/>
      <c r="FV2092" s="108"/>
      <c r="FW2092" s="108"/>
      <c r="FX2092" s="108"/>
      <c r="FY2092" s="108"/>
      <c r="FZ2092" s="108"/>
      <c r="GA2092" s="108"/>
      <c r="GB2092" s="108"/>
      <c r="GC2092" s="108"/>
      <c r="GD2092" s="108"/>
      <c r="GE2092" s="108"/>
      <c r="GF2092" s="108"/>
      <c r="GG2092" s="108"/>
      <c r="GH2092" s="108"/>
      <c r="GI2092" s="108"/>
      <c r="GJ2092" s="108"/>
      <c r="GK2092" s="108"/>
      <c r="GL2092" s="108"/>
      <c r="GM2092" s="108"/>
      <c r="GN2092" s="108"/>
      <c r="GO2092" s="108"/>
      <c r="GP2092" s="108"/>
      <c r="GQ2092" s="108"/>
      <c r="GR2092" s="108"/>
      <c r="GS2092" s="108"/>
      <c r="GT2092" s="108"/>
      <c r="GU2092" s="108"/>
      <c r="GV2092" s="108"/>
      <c r="GW2092" s="108"/>
      <c r="GX2092" s="108"/>
      <c r="GY2092" s="108"/>
      <c r="GZ2092" s="108"/>
      <c r="HA2092" s="108"/>
      <c r="HB2092" s="108"/>
      <c r="HC2092" s="108"/>
      <c r="HD2092" s="108"/>
      <c r="HE2092" s="108"/>
      <c r="HF2092" s="108"/>
      <c r="HG2092" s="108"/>
      <c r="HH2092" s="108"/>
      <c r="HI2092" s="108"/>
      <c r="HJ2092" s="108"/>
      <c r="HK2092" s="108"/>
      <c r="HL2092" s="108"/>
      <c r="HM2092" s="108"/>
      <c r="HN2092" s="108"/>
      <c r="HO2092" s="108"/>
      <c r="HP2092" s="108"/>
      <c r="HQ2092" s="108"/>
      <c r="HR2092" s="108"/>
      <c r="HS2092" s="108"/>
      <c r="HT2092" s="108"/>
      <c r="HU2092" s="108"/>
      <c r="HV2092" s="108"/>
      <c r="HW2092" s="108"/>
      <c r="HX2092" s="108"/>
      <c r="HY2092" s="108"/>
      <c r="HZ2092" s="108"/>
      <c r="IA2092" s="108"/>
      <c r="IB2092" s="108"/>
      <c r="IC2092" s="108"/>
      <c r="ID2092" s="108"/>
      <c r="IE2092" s="108"/>
      <c r="IF2092" s="108"/>
      <c r="IG2092" s="108"/>
      <c r="IH2092" s="108"/>
      <c r="II2092" s="108"/>
      <c r="IJ2092" s="108"/>
      <c r="IK2092" s="108"/>
      <c r="IL2092" s="108"/>
      <c r="IM2092" s="108"/>
      <c r="IN2092" s="108"/>
      <c r="IO2092" s="108"/>
      <c r="IP2092" s="108"/>
      <c r="IQ2092" s="108"/>
      <c r="IR2092" s="108"/>
      <c r="IS2092" s="108"/>
      <c r="IT2092" s="108"/>
      <c r="IU2092" s="108"/>
      <c r="IV2092" s="108"/>
    </row>
    <row r="2093" spans="1:256" x14ac:dyDescent="0.2">
      <c r="E2093" s="8"/>
      <c r="F2093" s="8"/>
      <c r="G2093" s="120"/>
      <c r="H2093" s="100"/>
      <c r="I2093" s="8"/>
      <c r="J2093" s="8"/>
      <c r="K2093" s="100"/>
      <c r="L2093" s="8"/>
      <c r="M2093" s="8"/>
      <c r="N2093" s="100"/>
      <c r="O2093" s="8"/>
      <c r="P2093" s="8"/>
      <c r="Q2093" s="100"/>
      <c r="R2093" s="8"/>
      <c r="S2093" s="8"/>
      <c r="T2093" s="100"/>
      <c r="U2093" s="8"/>
      <c r="V2093" s="8"/>
      <c r="W2093" s="100"/>
      <c r="X2093" s="8"/>
      <c r="Y2093" s="8"/>
      <c r="Z2093" s="100"/>
      <c r="AA2093" s="8"/>
      <c r="AB2093" s="8"/>
      <c r="AD2093" s="8"/>
      <c r="AE2093" s="8"/>
      <c r="AG2093" s="8"/>
      <c r="AH2093" s="8"/>
      <c r="AJ2093" s="8"/>
      <c r="AK2093" s="8"/>
      <c r="AM2093" s="8"/>
      <c r="AN2093" s="8"/>
      <c r="AP2093" s="8"/>
      <c r="AQ2093" s="8"/>
      <c r="AS2093" s="8"/>
      <c r="AT2093" s="8"/>
      <c r="AV2093" s="8"/>
      <c r="AW2093" s="8"/>
      <c r="AY2093" s="8"/>
      <c r="AZ2093" s="8"/>
      <c r="BA2093" s="108"/>
      <c r="BB2093" s="109"/>
      <c r="BC2093" s="109"/>
      <c r="BD2093" s="108"/>
      <c r="BE2093" s="109"/>
      <c r="BF2093" s="109"/>
      <c r="BG2093" s="108"/>
      <c r="BH2093" s="109"/>
      <c r="BI2093" s="109"/>
      <c r="BJ2093" s="108"/>
      <c r="BK2093" s="109"/>
      <c r="BL2093" s="109"/>
      <c r="BM2093" s="108"/>
      <c r="BN2093" s="109"/>
      <c r="BO2093" s="109"/>
      <c r="BP2093" s="108"/>
      <c r="BQ2093" s="123"/>
      <c r="BR2093" s="109"/>
      <c r="BS2093" s="116"/>
      <c r="BT2093" s="108"/>
      <c r="BU2093" s="120"/>
      <c r="BV2093" s="116"/>
      <c r="BW2093" s="116"/>
      <c r="BX2093" s="125"/>
      <c r="BY2093" s="108"/>
      <c r="BZ2093" s="108"/>
      <c r="CA2093" s="108"/>
      <c r="CB2093" s="108"/>
      <c r="CC2093" s="108"/>
      <c r="CD2093" s="108"/>
      <c r="CE2093" s="108"/>
      <c r="CF2093" s="108"/>
      <c r="CG2093" s="108"/>
      <c r="CH2093" s="108"/>
      <c r="CI2093" s="108"/>
      <c r="CJ2093" s="108"/>
      <c r="CK2093" s="108"/>
      <c r="CL2093" s="108"/>
      <c r="CM2093" s="108"/>
      <c r="CN2093" s="108"/>
      <c r="CO2093" s="108"/>
      <c r="CP2093" s="108"/>
      <c r="CQ2093" s="108"/>
      <c r="CR2093" s="108"/>
      <c r="CS2093" s="108"/>
      <c r="CT2093" s="108"/>
      <c r="CU2093" s="108"/>
      <c r="CV2093" s="108"/>
      <c r="CW2093" s="108"/>
      <c r="CX2093" s="108"/>
      <c r="CY2093" s="108"/>
      <c r="CZ2093" s="108"/>
      <c r="DA2093" s="108"/>
      <c r="DB2093" s="108"/>
      <c r="DC2093" s="108"/>
      <c r="DD2093" s="108"/>
      <c r="DE2093" s="108"/>
      <c r="DF2093" s="108"/>
      <c r="DG2093" s="108"/>
      <c r="DH2093" s="108"/>
      <c r="DI2093" s="108"/>
      <c r="DJ2093" s="108"/>
      <c r="DK2093" s="108"/>
      <c r="DL2093" s="108"/>
      <c r="DM2093" s="108"/>
      <c r="DN2093" s="108"/>
      <c r="DO2093" s="108"/>
      <c r="DP2093" s="108"/>
      <c r="DQ2093" s="108"/>
      <c r="DR2093" s="108"/>
      <c r="DS2093" s="108"/>
      <c r="DT2093" s="108"/>
      <c r="DU2093" s="108"/>
      <c r="DV2093" s="108"/>
      <c r="DW2093" s="108"/>
      <c r="DX2093" s="108"/>
      <c r="DY2093" s="108"/>
      <c r="DZ2093" s="108"/>
      <c r="EA2093" s="108"/>
      <c r="EB2093" s="108"/>
      <c r="EC2093" s="108"/>
      <c r="ED2093" s="108"/>
      <c r="EE2093" s="108"/>
      <c r="EF2093" s="108"/>
      <c r="EG2093" s="108"/>
      <c r="EH2093" s="108"/>
      <c r="EI2093" s="108"/>
      <c r="EJ2093" s="108"/>
      <c r="EK2093" s="108"/>
      <c r="EL2093" s="108"/>
      <c r="EM2093" s="108"/>
      <c r="EN2093" s="108"/>
      <c r="EO2093" s="108"/>
      <c r="EP2093" s="108"/>
      <c r="EQ2093" s="108"/>
      <c r="ER2093" s="108"/>
      <c r="ES2093" s="108"/>
      <c r="ET2093" s="108"/>
      <c r="EU2093" s="108"/>
      <c r="EV2093" s="108"/>
      <c r="EW2093" s="108"/>
      <c r="EX2093" s="108"/>
      <c r="EY2093" s="108"/>
      <c r="EZ2093" s="108"/>
      <c r="FA2093" s="108"/>
      <c r="FB2093" s="108"/>
      <c r="FC2093" s="108"/>
      <c r="FD2093" s="108"/>
      <c r="FE2093" s="108"/>
      <c r="FF2093" s="108"/>
      <c r="FG2093" s="108"/>
      <c r="FH2093" s="108"/>
      <c r="FI2093" s="108"/>
      <c r="FJ2093" s="108"/>
      <c r="FK2093" s="108"/>
      <c r="FL2093" s="108"/>
      <c r="FM2093" s="108"/>
      <c r="FN2093" s="108"/>
      <c r="FO2093" s="108"/>
      <c r="FP2093" s="108"/>
      <c r="FQ2093" s="108"/>
      <c r="FR2093" s="108"/>
      <c r="FS2093" s="108"/>
      <c r="FT2093" s="108"/>
      <c r="FU2093" s="108"/>
      <c r="FV2093" s="108"/>
      <c r="FW2093" s="108"/>
      <c r="FX2093" s="108"/>
      <c r="FY2093" s="108"/>
      <c r="FZ2093" s="108"/>
      <c r="GA2093" s="108"/>
      <c r="GB2093" s="108"/>
      <c r="GC2093" s="108"/>
      <c r="GD2093" s="108"/>
      <c r="GE2093" s="108"/>
      <c r="GF2093" s="108"/>
      <c r="GG2093" s="108"/>
      <c r="GH2093" s="108"/>
      <c r="GI2093" s="108"/>
      <c r="GJ2093" s="108"/>
      <c r="GK2093" s="108"/>
      <c r="GL2093" s="108"/>
      <c r="GM2093" s="108"/>
      <c r="GN2093" s="108"/>
      <c r="GO2093" s="108"/>
      <c r="GP2093" s="108"/>
      <c r="GQ2093" s="108"/>
      <c r="GR2093" s="108"/>
      <c r="GS2093" s="108"/>
      <c r="GT2093" s="108"/>
      <c r="GU2093" s="108"/>
      <c r="GV2093" s="108"/>
      <c r="GW2093" s="108"/>
      <c r="GX2093" s="108"/>
      <c r="GY2093" s="108"/>
      <c r="GZ2093" s="108"/>
      <c r="HA2093" s="108"/>
      <c r="HB2093" s="108"/>
      <c r="HC2093" s="108"/>
      <c r="HD2093" s="108"/>
      <c r="HE2093" s="108"/>
      <c r="HF2093" s="108"/>
      <c r="HG2093" s="108"/>
      <c r="HH2093" s="108"/>
      <c r="HI2093" s="108"/>
      <c r="HJ2093" s="108"/>
      <c r="HK2093" s="108"/>
      <c r="HL2093" s="108"/>
      <c r="HM2093" s="108"/>
      <c r="HN2093" s="108"/>
      <c r="HO2093" s="108"/>
      <c r="HP2093" s="108"/>
      <c r="HQ2093" s="108"/>
      <c r="HR2093" s="108"/>
      <c r="HS2093" s="108"/>
      <c r="HT2093" s="108"/>
      <c r="HU2093" s="108"/>
      <c r="HV2093" s="108"/>
      <c r="HW2093" s="108"/>
      <c r="HX2093" s="108"/>
      <c r="HY2093" s="108"/>
      <c r="HZ2093" s="108"/>
      <c r="IA2093" s="108"/>
      <c r="IB2093" s="108"/>
      <c r="IC2093" s="108"/>
      <c r="ID2093" s="108"/>
      <c r="IE2093" s="108"/>
      <c r="IF2093" s="108"/>
      <c r="IG2093" s="108"/>
      <c r="IH2093" s="108"/>
      <c r="II2093" s="108"/>
      <c r="IJ2093" s="108"/>
      <c r="IK2093" s="108"/>
      <c r="IL2093" s="108"/>
      <c r="IM2093" s="108"/>
      <c r="IN2093" s="108"/>
      <c r="IO2093" s="108"/>
      <c r="IP2093" s="108"/>
      <c r="IQ2093" s="108"/>
      <c r="IR2093" s="108"/>
      <c r="IS2093" s="108"/>
      <c r="IT2093" s="108"/>
      <c r="IU2093" s="108"/>
      <c r="IV2093" s="108"/>
    </row>
    <row r="2094" spans="1:256" x14ac:dyDescent="0.2">
      <c r="E2094" s="8"/>
      <c r="F2094" s="8"/>
      <c r="G2094" s="120"/>
      <c r="I2094" s="8"/>
      <c r="J2094" s="8"/>
      <c r="L2094" s="8"/>
      <c r="M2094" s="8"/>
      <c r="O2094" s="8"/>
      <c r="P2094" s="8"/>
      <c r="R2094" s="8"/>
      <c r="S2094" s="8"/>
      <c r="U2094" s="8"/>
      <c r="V2094" s="8"/>
      <c r="X2094" s="8"/>
      <c r="Y2094" s="8"/>
      <c r="AA2094" s="8"/>
      <c r="AB2094" s="8"/>
      <c r="AD2094" s="8"/>
      <c r="AE2094" s="8"/>
      <c r="AG2094" s="8"/>
      <c r="AH2094" s="8"/>
      <c r="AJ2094" s="8"/>
      <c r="AK2094" s="8"/>
      <c r="AM2094" s="8"/>
      <c r="AN2094" s="8"/>
      <c r="AP2094" s="8"/>
      <c r="AQ2094" s="8"/>
      <c r="AS2094" s="8"/>
      <c r="AT2094" s="8"/>
      <c r="AV2094" s="8"/>
      <c r="AW2094" s="8"/>
      <c r="AY2094" s="8"/>
      <c r="AZ2094" s="8"/>
      <c r="BA2094" s="108"/>
      <c r="BB2094" s="108"/>
      <c r="BC2094" s="108"/>
      <c r="BD2094" s="108"/>
      <c r="BE2094" s="108"/>
      <c r="BF2094" s="108"/>
      <c r="BG2094" s="108"/>
      <c r="BH2094" s="108"/>
      <c r="BI2094" s="108"/>
      <c r="BJ2094" s="108"/>
      <c r="BK2094" s="108"/>
      <c r="BL2094" s="108"/>
      <c r="BM2094" s="108"/>
      <c r="BN2094" s="108"/>
      <c r="BO2094" s="108"/>
      <c r="BP2094" s="108"/>
      <c r="BQ2094" s="108"/>
      <c r="BR2094" s="108"/>
      <c r="BS2094" s="108"/>
      <c r="BT2094" s="108"/>
      <c r="BU2094" s="108"/>
      <c r="BV2094" s="108"/>
      <c r="BW2094" s="108"/>
      <c r="BX2094" s="108"/>
      <c r="BY2094" s="108"/>
      <c r="BZ2094" s="108"/>
      <c r="CA2094" s="108"/>
      <c r="CB2094" s="108"/>
      <c r="CC2094" s="108"/>
      <c r="CD2094" s="108"/>
      <c r="CE2094" s="108"/>
      <c r="CF2094" s="108"/>
      <c r="CG2094" s="108"/>
      <c r="CH2094" s="108"/>
      <c r="CI2094" s="108"/>
      <c r="CJ2094" s="108"/>
      <c r="CK2094" s="108"/>
      <c r="CL2094" s="108"/>
      <c r="CM2094" s="108"/>
      <c r="CN2094" s="108"/>
      <c r="CO2094" s="108"/>
      <c r="CP2094" s="108"/>
      <c r="CQ2094" s="108"/>
      <c r="CR2094" s="108"/>
      <c r="CS2094" s="108"/>
      <c r="CT2094" s="108"/>
      <c r="CU2094" s="108"/>
      <c r="CV2094" s="108"/>
      <c r="CW2094" s="108"/>
      <c r="CX2094" s="108"/>
      <c r="CY2094" s="108"/>
      <c r="CZ2094" s="108"/>
      <c r="DA2094" s="108"/>
      <c r="DB2094" s="108"/>
      <c r="DC2094" s="108"/>
      <c r="DD2094" s="108"/>
      <c r="DE2094" s="108"/>
      <c r="DF2094" s="108"/>
      <c r="DG2094" s="108"/>
      <c r="DH2094" s="108"/>
      <c r="DI2094" s="108"/>
      <c r="DJ2094" s="108"/>
      <c r="DK2094" s="108"/>
      <c r="DL2094" s="108"/>
      <c r="DM2094" s="108"/>
      <c r="DN2094" s="108"/>
      <c r="DO2094" s="108"/>
      <c r="DP2094" s="108"/>
      <c r="DQ2094" s="108"/>
      <c r="DR2094" s="108"/>
      <c r="DS2094" s="108"/>
      <c r="DT2094" s="108"/>
      <c r="DU2094" s="108"/>
      <c r="DV2094" s="108"/>
      <c r="DW2094" s="108"/>
      <c r="DX2094" s="108"/>
      <c r="DY2094" s="108"/>
      <c r="DZ2094" s="108"/>
      <c r="EA2094" s="108"/>
      <c r="EB2094" s="108"/>
      <c r="EC2094" s="108"/>
      <c r="ED2094" s="108"/>
      <c r="EE2094" s="108"/>
      <c r="EF2094" s="108"/>
      <c r="EG2094" s="108"/>
      <c r="EH2094" s="108"/>
      <c r="EI2094" s="108"/>
      <c r="EJ2094" s="108"/>
      <c r="EK2094" s="108"/>
      <c r="EL2094" s="108"/>
      <c r="EM2094" s="108"/>
      <c r="EN2094" s="108"/>
      <c r="EO2094" s="108"/>
      <c r="EP2094" s="108"/>
      <c r="EQ2094" s="108"/>
      <c r="ER2094" s="108"/>
      <c r="ES2094" s="108"/>
      <c r="ET2094" s="108"/>
      <c r="EU2094" s="108"/>
      <c r="EV2094" s="108"/>
      <c r="EW2094" s="108"/>
      <c r="EX2094" s="108"/>
      <c r="EY2094" s="108"/>
      <c r="EZ2094" s="108"/>
      <c r="FA2094" s="108"/>
      <c r="FB2094" s="108"/>
      <c r="FC2094" s="108"/>
      <c r="FD2094" s="108"/>
      <c r="FE2094" s="108"/>
      <c r="FF2094" s="108"/>
      <c r="FG2094" s="108"/>
      <c r="FH2094" s="108"/>
      <c r="FI2094" s="108"/>
      <c r="FJ2094" s="108"/>
      <c r="FK2094" s="108"/>
      <c r="FL2094" s="108"/>
      <c r="FM2094" s="108"/>
      <c r="FN2094" s="108"/>
      <c r="FO2094" s="108"/>
      <c r="FP2094" s="108"/>
      <c r="FQ2094" s="108"/>
      <c r="FR2094" s="108"/>
      <c r="FS2094" s="108"/>
      <c r="FT2094" s="108"/>
      <c r="FU2094" s="108"/>
      <c r="FV2094" s="108"/>
      <c r="FW2094" s="108"/>
      <c r="FX2094" s="108"/>
      <c r="FY2094" s="108"/>
      <c r="FZ2094" s="108"/>
      <c r="GA2094" s="108"/>
      <c r="GB2094" s="108"/>
      <c r="GC2094" s="108"/>
      <c r="GD2094" s="108"/>
      <c r="GE2094" s="108"/>
      <c r="GF2094" s="108"/>
      <c r="GG2094" s="108"/>
      <c r="GH2094" s="108"/>
      <c r="GI2094" s="108"/>
      <c r="GJ2094" s="108"/>
      <c r="GK2094" s="108"/>
      <c r="GL2094" s="108"/>
      <c r="GM2094" s="108"/>
      <c r="GN2094" s="108"/>
      <c r="GO2094" s="108"/>
      <c r="GP2094" s="108"/>
      <c r="GQ2094" s="108"/>
      <c r="GR2094" s="108"/>
      <c r="GS2094" s="108"/>
      <c r="GT2094" s="108"/>
      <c r="GU2094" s="108"/>
      <c r="GV2094" s="108"/>
      <c r="GW2094" s="108"/>
      <c r="GX2094" s="108"/>
      <c r="GY2094" s="108"/>
      <c r="GZ2094" s="108"/>
      <c r="HA2094" s="108"/>
      <c r="HB2094" s="108"/>
      <c r="HC2094" s="108"/>
      <c r="HD2094" s="108"/>
      <c r="HE2094" s="108"/>
      <c r="HF2094" s="108"/>
      <c r="HG2094" s="108"/>
      <c r="HH2094" s="108"/>
      <c r="HI2094" s="108"/>
      <c r="HJ2094" s="108"/>
      <c r="HK2094" s="108"/>
      <c r="HL2094" s="108"/>
      <c r="HM2094" s="108"/>
      <c r="HN2094" s="108"/>
      <c r="HO2094" s="108"/>
      <c r="HP2094" s="108"/>
      <c r="HQ2094" s="108"/>
      <c r="HR2094" s="108"/>
      <c r="HS2094" s="108"/>
      <c r="HT2094" s="108"/>
      <c r="HU2094" s="108"/>
      <c r="HV2094" s="108"/>
      <c r="HW2094" s="108"/>
      <c r="HX2094" s="108"/>
      <c r="HY2094" s="108"/>
      <c r="HZ2094" s="108"/>
      <c r="IA2094" s="108"/>
      <c r="IB2094" s="108"/>
      <c r="IC2094" s="108"/>
      <c r="ID2094" s="108"/>
      <c r="IE2094" s="108"/>
      <c r="IF2094" s="108"/>
      <c r="IG2094" s="108"/>
      <c r="IH2094" s="108"/>
      <c r="II2094" s="108"/>
      <c r="IJ2094" s="108"/>
      <c r="IK2094" s="108"/>
      <c r="IL2094" s="108"/>
      <c r="IM2094" s="108"/>
      <c r="IN2094" s="108"/>
      <c r="IO2094" s="108"/>
      <c r="IP2094" s="108"/>
      <c r="IQ2094" s="108"/>
      <c r="IR2094" s="108"/>
      <c r="IS2094" s="108"/>
      <c r="IT2094" s="108"/>
      <c r="IU2094" s="108"/>
      <c r="IV2094" s="108"/>
    </row>
    <row r="2095" spans="1:256" x14ac:dyDescent="0.2">
      <c r="D2095" s="40"/>
      <c r="E2095" s="36"/>
      <c r="F2095" s="36"/>
      <c r="G2095" s="120"/>
      <c r="I2095" s="36"/>
      <c r="J2095" s="36"/>
      <c r="L2095" s="36"/>
      <c r="M2095" s="36"/>
      <c r="O2095" s="36"/>
      <c r="P2095" s="36"/>
      <c r="R2095" s="36"/>
      <c r="S2095" s="36"/>
      <c r="U2095" s="36"/>
      <c r="V2095" s="36"/>
      <c r="X2095" s="36"/>
      <c r="Y2095" s="36"/>
      <c r="AA2095" s="36"/>
      <c r="AB2095" s="36"/>
      <c r="AD2095" s="36"/>
      <c r="AE2095" s="36"/>
      <c r="AG2095" s="36"/>
      <c r="AH2095" s="36"/>
      <c r="AJ2095" s="36"/>
      <c r="AK2095" s="36"/>
      <c r="AM2095" s="36"/>
      <c r="AN2095" s="36"/>
      <c r="AP2095" s="36"/>
      <c r="AQ2095" s="36"/>
      <c r="AS2095" s="36"/>
      <c r="AT2095" s="36"/>
      <c r="AV2095" s="36"/>
      <c r="AW2095" s="36"/>
      <c r="AY2095" s="36"/>
      <c r="AZ2095" s="36"/>
      <c r="BA2095" s="108"/>
      <c r="BB2095" s="109"/>
      <c r="BC2095" s="109"/>
      <c r="BD2095" s="108"/>
      <c r="BE2095" s="109"/>
      <c r="BF2095" s="109"/>
      <c r="BG2095" s="108"/>
      <c r="BH2095" s="109"/>
      <c r="BI2095" s="109"/>
      <c r="BJ2095" s="108"/>
      <c r="BK2095" s="109"/>
      <c r="BL2095" s="109"/>
      <c r="BM2095" s="108"/>
      <c r="BN2095" s="109"/>
      <c r="BO2095" s="109"/>
      <c r="BP2095" s="108"/>
      <c r="BQ2095" s="123"/>
      <c r="BR2095" s="109"/>
      <c r="BS2095" s="116"/>
      <c r="BT2095" s="108"/>
      <c r="BU2095" s="120"/>
      <c r="BV2095" s="116"/>
      <c r="BW2095" s="116"/>
      <c r="BX2095" s="125"/>
      <c r="BY2095" s="108"/>
      <c r="BZ2095" s="108"/>
      <c r="CA2095" s="108"/>
      <c r="CB2095" s="108"/>
      <c r="CC2095" s="108"/>
      <c r="CD2095" s="108"/>
      <c r="CE2095" s="108"/>
      <c r="CF2095" s="108"/>
      <c r="CG2095" s="108"/>
      <c r="CH2095" s="108"/>
      <c r="CI2095" s="108"/>
      <c r="CJ2095" s="108"/>
      <c r="CK2095" s="108"/>
      <c r="CL2095" s="108"/>
      <c r="CM2095" s="108"/>
      <c r="CN2095" s="108"/>
      <c r="CO2095" s="108"/>
      <c r="CP2095" s="108"/>
      <c r="CQ2095" s="108"/>
      <c r="CR2095" s="108"/>
      <c r="CS2095" s="108"/>
      <c r="CT2095" s="108"/>
      <c r="CU2095" s="108"/>
      <c r="CV2095" s="108"/>
      <c r="CW2095" s="108"/>
      <c r="CX2095" s="108"/>
      <c r="CY2095" s="108"/>
      <c r="CZ2095" s="108"/>
      <c r="DA2095" s="108"/>
      <c r="DB2095" s="108"/>
      <c r="DC2095" s="108"/>
      <c r="DD2095" s="108"/>
      <c r="DE2095" s="108"/>
      <c r="DF2095" s="108"/>
      <c r="DG2095" s="108"/>
      <c r="DH2095" s="108"/>
      <c r="DI2095" s="108"/>
      <c r="DJ2095" s="108"/>
      <c r="DK2095" s="108"/>
      <c r="DL2095" s="108"/>
      <c r="DM2095" s="108"/>
      <c r="DN2095" s="108"/>
      <c r="DO2095" s="108"/>
      <c r="DP2095" s="108"/>
      <c r="DQ2095" s="108"/>
      <c r="DR2095" s="108"/>
      <c r="DS2095" s="108"/>
      <c r="DT2095" s="108"/>
      <c r="DU2095" s="108"/>
      <c r="DV2095" s="108"/>
      <c r="DW2095" s="108"/>
      <c r="DX2095" s="108"/>
      <c r="DY2095" s="108"/>
      <c r="DZ2095" s="108"/>
      <c r="EA2095" s="108"/>
      <c r="EB2095" s="108"/>
      <c r="EC2095" s="108"/>
      <c r="ED2095" s="108"/>
      <c r="EE2095" s="108"/>
      <c r="EF2095" s="108"/>
      <c r="EG2095" s="108"/>
      <c r="EH2095" s="108"/>
      <c r="EI2095" s="108"/>
      <c r="EJ2095" s="108"/>
      <c r="EK2095" s="108"/>
      <c r="EL2095" s="108"/>
      <c r="EM2095" s="108"/>
      <c r="EN2095" s="108"/>
      <c r="EO2095" s="108"/>
      <c r="EP2095" s="108"/>
      <c r="EQ2095" s="108"/>
      <c r="ER2095" s="108"/>
      <c r="ES2095" s="108"/>
      <c r="ET2095" s="108"/>
      <c r="EU2095" s="108"/>
      <c r="EV2095" s="108"/>
      <c r="EW2095" s="108"/>
      <c r="EX2095" s="108"/>
      <c r="EY2095" s="108"/>
      <c r="EZ2095" s="108"/>
      <c r="FA2095" s="108"/>
      <c r="FB2095" s="108"/>
      <c r="FC2095" s="108"/>
      <c r="FD2095" s="108"/>
      <c r="FE2095" s="108"/>
      <c r="FF2095" s="108"/>
      <c r="FG2095" s="108"/>
      <c r="FH2095" s="108"/>
      <c r="FI2095" s="108"/>
      <c r="FJ2095" s="108"/>
      <c r="FK2095" s="108"/>
      <c r="FL2095" s="108"/>
      <c r="FM2095" s="108"/>
      <c r="FN2095" s="108"/>
      <c r="FO2095" s="108"/>
      <c r="FP2095" s="108"/>
      <c r="FQ2095" s="108"/>
      <c r="FR2095" s="108"/>
      <c r="FS2095" s="108"/>
      <c r="FT2095" s="108"/>
      <c r="FU2095" s="108"/>
      <c r="FV2095" s="108"/>
      <c r="FW2095" s="108"/>
      <c r="FX2095" s="108"/>
      <c r="FY2095" s="108"/>
      <c r="FZ2095" s="108"/>
      <c r="GA2095" s="108"/>
      <c r="GB2095" s="108"/>
      <c r="GC2095" s="108"/>
      <c r="GD2095" s="108"/>
      <c r="GE2095" s="108"/>
      <c r="GF2095" s="108"/>
      <c r="GG2095" s="108"/>
      <c r="GH2095" s="108"/>
      <c r="GI2095" s="108"/>
      <c r="GJ2095" s="108"/>
      <c r="GK2095" s="108"/>
      <c r="GL2095" s="108"/>
      <c r="GM2095" s="108"/>
      <c r="GN2095" s="108"/>
      <c r="GO2095" s="108"/>
      <c r="GP2095" s="108"/>
      <c r="GQ2095" s="108"/>
      <c r="GR2095" s="108"/>
      <c r="GS2095" s="108"/>
      <c r="GT2095" s="108"/>
      <c r="GU2095" s="108"/>
      <c r="GV2095" s="108"/>
      <c r="GW2095" s="108"/>
      <c r="GX2095" s="108"/>
      <c r="GY2095" s="108"/>
      <c r="GZ2095" s="108"/>
      <c r="HA2095" s="108"/>
      <c r="HB2095" s="108"/>
      <c r="HC2095" s="108"/>
      <c r="HD2095" s="108"/>
      <c r="HE2095" s="108"/>
      <c r="HF2095" s="108"/>
      <c r="HG2095" s="108"/>
      <c r="HH2095" s="108"/>
      <c r="HI2095" s="108"/>
      <c r="HJ2095" s="108"/>
      <c r="HK2095" s="108"/>
      <c r="HL2095" s="108"/>
      <c r="HM2095" s="108"/>
      <c r="HN2095" s="108"/>
      <c r="HO2095" s="108"/>
      <c r="HP2095" s="108"/>
      <c r="HQ2095" s="108"/>
      <c r="HR2095" s="108"/>
      <c r="HS2095" s="108"/>
      <c r="HT2095" s="108"/>
      <c r="HU2095" s="108"/>
      <c r="HV2095" s="108"/>
      <c r="HW2095" s="108"/>
      <c r="HX2095" s="108"/>
      <c r="HY2095" s="108"/>
      <c r="HZ2095" s="108"/>
      <c r="IA2095" s="108"/>
      <c r="IB2095" s="108"/>
      <c r="IC2095" s="108"/>
      <c r="ID2095" s="108"/>
      <c r="IE2095" s="108"/>
      <c r="IF2095" s="108"/>
      <c r="IG2095" s="108"/>
      <c r="IH2095" s="108"/>
      <c r="II2095" s="108"/>
      <c r="IJ2095" s="108"/>
      <c r="IK2095" s="108"/>
      <c r="IL2095" s="108"/>
      <c r="IM2095" s="108"/>
      <c r="IN2095" s="108"/>
      <c r="IO2095" s="108"/>
      <c r="IP2095" s="108"/>
      <c r="IQ2095" s="108"/>
      <c r="IR2095" s="108"/>
      <c r="IS2095" s="108"/>
      <c r="IT2095" s="108"/>
      <c r="IU2095" s="108"/>
      <c r="IV2095" s="108"/>
    </row>
    <row r="2096" spans="1:256" ht="18" customHeight="1" x14ac:dyDescent="0.25">
      <c r="A2096" s="157"/>
      <c r="G2096" s="120"/>
      <c r="AC2096" s="157"/>
      <c r="AF2096" s="157"/>
      <c r="AI2096" s="157"/>
      <c r="AL2096" s="157"/>
      <c r="AO2096" s="157"/>
      <c r="AR2096" s="157"/>
      <c r="AX2096" s="157"/>
      <c r="BA2096" s="108"/>
      <c r="BB2096" s="109"/>
      <c r="BC2096" s="109"/>
      <c r="BD2096" s="108"/>
      <c r="BE2096" s="109"/>
      <c r="BF2096" s="109"/>
      <c r="BG2096" s="108"/>
      <c r="BH2096" s="109"/>
      <c r="BI2096" s="109"/>
      <c r="BJ2096" s="108"/>
      <c r="BK2096" s="109"/>
      <c r="BL2096" s="109"/>
      <c r="BM2096" s="108"/>
      <c r="BN2096" s="109"/>
      <c r="BO2096" s="120"/>
      <c r="BP2096" s="108"/>
      <c r="BQ2096" s="108"/>
      <c r="BR2096" s="120"/>
      <c r="BS2096" s="120"/>
      <c r="BT2096" s="120"/>
      <c r="BU2096" s="120"/>
      <c r="BV2096" s="108"/>
      <c r="BW2096" s="116"/>
      <c r="BX2096" s="116"/>
    </row>
    <row r="2097" spans="1:256" x14ac:dyDescent="0.2">
      <c r="A2097" s="108"/>
      <c r="G2097" s="120"/>
      <c r="AC2097" s="108"/>
      <c r="AF2097" s="108"/>
      <c r="AI2097" s="100"/>
      <c r="AL2097" s="100"/>
      <c r="AO2097" s="100"/>
      <c r="AR2097" s="100"/>
      <c r="AU2097" s="100"/>
      <c r="AX2097" s="100"/>
      <c r="BA2097" s="108"/>
      <c r="BB2097" s="108"/>
      <c r="BC2097" s="108"/>
      <c r="BD2097" s="108"/>
      <c r="BE2097" s="108"/>
      <c r="BF2097" s="108"/>
      <c r="BG2097" s="108"/>
      <c r="BH2097" s="108"/>
      <c r="BI2097" s="108"/>
      <c r="BJ2097" s="108"/>
      <c r="BK2097" s="108"/>
      <c r="BL2097" s="108"/>
      <c r="BM2097" s="108"/>
      <c r="BN2097" s="108"/>
      <c r="BO2097" s="108"/>
      <c r="BP2097" s="108"/>
      <c r="BQ2097" s="108"/>
      <c r="BR2097" s="108"/>
      <c r="BS2097" s="108"/>
      <c r="BT2097" s="108"/>
      <c r="BU2097" s="108"/>
      <c r="BV2097" s="108"/>
      <c r="BW2097" s="108"/>
      <c r="BX2097" s="108"/>
      <c r="BY2097" s="108"/>
      <c r="BZ2097" s="108"/>
      <c r="CA2097" s="108"/>
      <c r="CB2097" s="108"/>
      <c r="CC2097" s="108"/>
      <c r="CD2097" s="108"/>
      <c r="CE2097" s="108"/>
      <c r="CF2097" s="108"/>
      <c r="CG2097" s="108"/>
      <c r="CH2097" s="108"/>
      <c r="CI2097" s="108"/>
      <c r="CJ2097" s="108"/>
      <c r="CK2097" s="108"/>
      <c r="CL2097" s="108"/>
      <c r="CM2097" s="108"/>
      <c r="CN2097" s="108"/>
      <c r="CO2097" s="108"/>
      <c r="CP2097" s="108"/>
      <c r="CQ2097" s="108"/>
      <c r="CR2097" s="108"/>
      <c r="CS2097" s="108"/>
      <c r="CT2097" s="108"/>
      <c r="CU2097" s="108"/>
      <c r="CV2097" s="108"/>
      <c r="CW2097" s="108"/>
      <c r="CX2097" s="108"/>
      <c r="CY2097" s="108"/>
      <c r="CZ2097" s="108"/>
      <c r="DA2097" s="108"/>
      <c r="DB2097" s="108"/>
      <c r="DC2097" s="108"/>
      <c r="DD2097" s="108"/>
      <c r="DE2097" s="108"/>
      <c r="DF2097" s="108"/>
      <c r="DG2097" s="108"/>
      <c r="DH2097" s="108"/>
      <c r="DI2097" s="108"/>
      <c r="DJ2097" s="108"/>
      <c r="DK2097" s="108"/>
      <c r="DL2097" s="108"/>
      <c r="DM2097" s="108"/>
      <c r="DN2097" s="108"/>
      <c r="DO2097" s="108"/>
      <c r="DP2097" s="108"/>
      <c r="DQ2097" s="108"/>
      <c r="DR2097" s="108"/>
      <c r="DS2097" s="108"/>
      <c r="DT2097" s="108"/>
      <c r="DU2097" s="108"/>
      <c r="DV2097" s="108"/>
      <c r="DW2097" s="108"/>
      <c r="DX2097" s="108"/>
      <c r="DY2097" s="108"/>
      <c r="DZ2097" s="108"/>
      <c r="EA2097" s="108"/>
      <c r="EB2097" s="108"/>
      <c r="EC2097" s="108"/>
      <c r="ED2097" s="108"/>
      <c r="EE2097" s="108"/>
      <c r="EF2097" s="108"/>
      <c r="EG2097" s="108"/>
      <c r="EH2097" s="108"/>
      <c r="EI2097" s="108"/>
      <c r="EJ2097" s="108"/>
      <c r="EK2097" s="108"/>
      <c r="EL2097" s="108"/>
      <c r="EM2097" s="108"/>
      <c r="EN2097" s="108"/>
      <c r="EO2097" s="108"/>
      <c r="EP2097" s="108"/>
      <c r="EQ2097" s="108"/>
      <c r="ER2097" s="108"/>
      <c r="ES2097" s="108"/>
      <c r="ET2097" s="108"/>
      <c r="EU2097" s="108"/>
      <c r="EV2097" s="108"/>
      <c r="EW2097" s="108"/>
      <c r="EX2097" s="108"/>
      <c r="EY2097" s="108"/>
      <c r="EZ2097" s="108"/>
      <c r="FA2097" s="108"/>
      <c r="FB2097" s="108"/>
      <c r="FC2097" s="108"/>
      <c r="FD2097" s="108"/>
      <c r="FE2097" s="108"/>
      <c r="FF2097" s="108"/>
      <c r="FG2097" s="108"/>
      <c r="FH2097" s="108"/>
      <c r="FI2097" s="108"/>
      <c r="FJ2097" s="108"/>
      <c r="FK2097" s="108"/>
      <c r="FL2097" s="108"/>
      <c r="FM2097" s="108"/>
      <c r="FN2097" s="108"/>
      <c r="FO2097" s="108"/>
      <c r="FP2097" s="108"/>
      <c r="FQ2097" s="108"/>
      <c r="FR2097" s="108"/>
      <c r="FS2097" s="108"/>
      <c r="FT2097" s="108"/>
      <c r="FU2097" s="108"/>
      <c r="FV2097" s="108"/>
      <c r="FW2097" s="108"/>
      <c r="FX2097" s="108"/>
      <c r="FY2097" s="108"/>
      <c r="FZ2097" s="108"/>
      <c r="GA2097" s="108"/>
      <c r="GB2097" s="108"/>
      <c r="GC2097" s="108"/>
      <c r="GD2097" s="108"/>
      <c r="GE2097" s="108"/>
      <c r="GF2097" s="108"/>
      <c r="GG2097" s="108"/>
      <c r="GH2097" s="108"/>
      <c r="GI2097" s="108"/>
      <c r="GJ2097" s="108"/>
      <c r="GK2097" s="108"/>
      <c r="GL2097" s="108"/>
      <c r="GM2097" s="108"/>
      <c r="GN2097" s="108"/>
      <c r="GO2097" s="108"/>
      <c r="GP2097" s="108"/>
      <c r="GQ2097" s="108"/>
      <c r="GR2097" s="108"/>
      <c r="GS2097" s="108"/>
      <c r="GT2097" s="108"/>
      <c r="GU2097" s="108"/>
      <c r="GV2097" s="108"/>
      <c r="GW2097" s="108"/>
      <c r="GX2097" s="108"/>
      <c r="GY2097" s="108"/>
      <c r="GZ2097" s="108"/>
      <c r="HA2097" s="108"/>
      <c r="HB2097" s="108"/>
      <c r="HC2097" s="108"/>
      <c r="HD2097" s="108"/>
      <c r="HE2097" s="108"/>
      <c r="HF2097" s="108"/>
      <c r="HG2097" s="108"/>
      <c r="HH2097" s="108"/>
      <c r="HI2097" s="108"/>
      <c r="HJ2097" s="108"/>
      <c r="HK2097" s="108"/>
      <c r="HL2097" s="108"/>
      <c r="HM2097" s="108"/>
      <c r="HN2097" s="108"/>
      <c r="HO2097" s="108"/>
      <c r="HP2097" s="108"/>
      <c r="HQ2097" s="108"/>
      <c r="HR2097" s="108"/>
      <c r="HS2097" s="108"/>
      <c r="HT2097" s="108"/>
      <c r="HU2097" s="108"/>
      <c r="HV2097" s="108"/>
      <c r="HW2097" s="108"/>
      <c r="HX2097" s="108"/>
      <c r="HY2097" s="108"/>
      <c r="HZ2097" s="108"/>
      <c r="IA2097" s="108"/>
      <c r="IB2097" s="108"/>
      <c r="IC2097" s="108"/>
      <c r="ID2097" s="108"/>
      <c r="IE2097" s="108"/>
      <c r="IF2097" s="108"/>
      <c r="IG2097" s="108"/>
      <c r="IH2097" s="108"/>
      <c r="II2097" s="108"/>
      <c r="IJ2097" s="108"/>
      <c r="IK2097" s="108"/>
      <c r="IL2097" s="108"/>
      <c r="IM2097" s="108"/>
      <c r="IN2097" s="108"/>
      <c r="IO2097" s="108"/>
      <c r="IP2097" s="108"/>
      <c r="IQ2097" s="108"/>
      <c r="IR2097" s="108"/>
      <c r="IS2097" s="108"/>
      <c r="IT2097" s="108"/>
      <c r="IU2097" s="108"/>
      <c r="IV2097" s="108"/>
    </row>
    <row r="2098" spans="1:256" x14ac:dyDescent="0.2">
      <c r="C2098" s="100"/>
      <c r="E2098" s="8"/>
      <c r="F2098" s="8"/>
      <c r="G2098" s="120"/>
      <c r="H2098" s="127"/>
      <c r="J2098" s="8"/>
      <c r="K2098" s="127"/>
      <c r="M2098" s="8"/>
      <c r="P2098" s="8"/>
      <c r="R2098" s="8"/>
      <c r="S2098" s="8"/>
      <c r="U2098" s="8"/>
      <c r="V2098" s="8"/>
      <c r="X2098" s="8"/>
      <c r="Y2098" s="8"/>
      <c r="Z2098" s="100"/>
      <c r="AA2098" s="8"/>
      <c r="AB2098" s="8"/>
      <c r="AC2098" s="100"/>
      <c r="AD2098" s="8"/>
      <c r="AE2098" s="8"/>
      <c r="AF2098" s="100"/>
      <c r="AG2098" s="8"/>
      <c r="AH2098" s="8"/>
      <c r="AI2098" s="100"/>
      <c r="AJ2098" s="8"/>
      <c r="AK2098" s="8"/>
      <c r="AL2098" s="100"/>
      <c r="AM2098" s="8"/>
      <c r="AN2098" s="8"/>
      <c r="AO2098" s="100"/>
      <c r="AP2098" s="8"/>
      <c r="AQ2098" s="8"/>
      <c r="AR2098" s="100"/>
      <c r="AS2098" s="8"/>
      <c r="AT2098" s="8"/>
      <c r="AU2098" s="100"/>
      <c r="AV2098" s="8"/>
      <c r="AW2098" s="8"/>
      <c r="AX2098" s="100"/>
      <c r="AY2098" s="8"/>
      <c r="AZ2098" s="8"/>
      <c r="BA2098" s="108"/>
      <c r="BB2098" s="108"/>
      <c r="BC2098" s="108"/>
      <c r="BD2098" s="108"/>
      <c r="BE2098" s="108"/>
      <c r="BF2098" s="108"/>
      <c r="BG2098" s="108"/>
      <c r="BH2098" s="108"/>
      <c r="BI2098" s="108"/>
      <c r="BJ2098" s="108"/>
      <c r="BK2098" s="108"/>
      <c r="BL2098" s="108"/>
      <c r="BM2098" s="108"/>
      <c r="BN2098" s="108"/>
      <c r="BO2098" s="108"/>
      <c r="BP2098" s="108"/>
      <c r="BQ2098" s="108"/>
      <c r="BR2098" s="108"/>
      <c r="BS2098" s="108"/>
      <c r="BT2098" s="108"/>
      <c r="BU2098" s="108"/>
      <c r="BV2098" s="108"/>
      <c r="BW2098" s="108"/>
      <c r="BX2098" s="108"/>
      <c r="BY2098" s="108"/>
      <c r="BZ2098" s="108"/>
      <c r="CA2098" s="108"/>
      <c r="CB2098" s="108"/>
      <c r="CC2098" s="108"/>
      <c r="CD2098" s="108"/>
      <c r="CE2098" s="108"/>
      <c r="CF2098" s="108"/>
      <c r="CG2098" s="108"/>
      <c r="CH2098" s="108"/>
      <c r="CI2098" s="108"/>
      <c r="CJ2098" s="108"/>
      <c r="CK2098" s="108"/>
      <c r="CL2098" s="108"/>
      <c r="CM2098" s="108"/>
      <c r="CN2098" s="108"/>
      <c r="CO2098" s="108"/>
      <c r="CP2098" s="108"/>
      <c r="CQ2098" s="108"/>
      <c r="CR2098" s="108"/>
      <c r="CS2098" s="108"/>
      <c r="CT2098" s="108"/>
      <c r="CU2098" s="108"/>
      <c r="CV2098" s="108"/>
      <c r="CW2098" s="108"/>
      <c r="CX2098" s="108"/>
      <c r="CY2098" s="108"/>
      <c r="CZ2098" s="108"/>
      <c r="DA2098" s="108"/>
      <c r="DB2098" s="108"/>
      <c r="DC2098" s="108"/>
      <c r="DD2098" s="108"/>
      <c r="DE2098" s="108"/>
      <c r="DF2098" s="108"/>
      <c r="DG2098" s="108"/>
      <c r="DH2098" s="108"/>
      <c r="DI2098" s="108"/>
      <c r="DJ2098" s="108"/>
      <c r="DK2098" s="108"/>
      <c r="DL2098" s="108"/>
      <c r="DM2098" s="108"/>
      <c r="DN2098" s="108"/>
      <c r="DO2098" s="108"/>
      <c r="DP2098" s="108"/>
      <c r="DQ2098" s="108"/>
      <c r="DR2098" s="108"/>
      <c r="DS2098" s="108"/>
      <c r="DT2098" s="108"/>
      <c r="DU2098" s="108"/>
      <c r="DV2098" s="108"/>
      <c r="DW2098" s="108"/>
      <c r="DX2098" s="108"/>
      <c r="DY2098" s="108"/>
      <c r="DZ2098" s="108"/>
      <c r="EA2098" s="108"/>
      <c r="EB2098" s="108"/>
      <c r="EC2098" s="108"/>
      <c r="ED2098" s="108"/>
      <c r="EE2098" s="108"/>
      <c r="EF2098" s="108"/>
      <c r="EG2098" s="108"/>
      <c r="EH2098" s="108"/>
      <c r="EI2098" s="108"/>
      <c r="EJ2098" s="108"/>
      <c r="EK2098" s="108"/>
      <c r="EL2098" s="108"/>
      <c r="EM2098" s="108"/>
      <c r="EN2098" s="108"/>
      <c r="EO2098" s="108"/>
      <c r="EP2098" s="108"/>
      <c r="EQ2098" s="108"/>
      <c r="ER2098" s="108"/>
      <c r="ES2098" s="108"/>
      <c r="ET2098" s="108"/>
      <c r="EU2098" s="108"/>
      <c r="EV2098" s="108"/>
      <c r="EW2098" s="108"/>
      <c r="EX2098" s="108"/>
      <c r="EY2098" s="108"/>
      <c r="EZ2098" s="108"/>
      <c r="FA2098" s="108"/>
      <c r="FB2098" s="108"/>
      <c r="FC2098" s="108"/>
      <c r="FD2098" s="108"/>
      <c r="FE2098" s="108"/>
      <c r="FF2098" s="108"/>
      <c r="FG2098" s="108"/>
      <c r="FH2098" s="108"/>
      <c r="FI2098" s="108"/>
      <c r="FJ2098" s="108"/>
      <c r="FK2098" s="108"/>
      <c r="FL2098" s="108"/>
      <c r="FM2098" s="108"/>
      <c r="FN2098" s="108"/>
      <c r="FO2098" s="108"/>
      <c r="FP2098" s="108"/>
      <c r="FQ2098" s="108"/>
      <c r="FR2098" s="108"/>
      <c r="FS2098" s="108"/>
      <c r="FT2098" s="108"/>
      <c r="FU2098" s="108"/>
      <c r="FV2098" s="108"/>
      <c r="FW2098" s="108"/>
      <c r="FX2098" s="108"/>
      <c r="FY2098" s="108"/>
      <c r="FZ2098" s="108"/>
      <c r="GA2098" s="108"/>
      <c r="GB2098" s="108"/>
      <c r="GC2098" s="108"/>
      <c r="GD2098" s="108"/>
      <c r="GE2098" s="108"/>
      <c r="GF2098" s="108"/>
      <c r="GG2098" s="108"/>
      <c r="GH2098" s="108"/>
      <c r="GI2098" s="108"/>
      <c r="GJ2098" s="108"/>
      <c r="GK2098" s="108"/>
      <c r="GL2098" s="108"/>
      <c r="GM2098" s="108"/>
      <c r="GN2098" s="108"/>
      <c r="GO2098" s="108"/>
      <c r="GP2098" s="108"/>
      <c r="GQ2098" s="108"/>
      <c r="GR2098" s="108"/>
      <c r="GS2098" s="108"/>
      <c r="GT2098" s="108"/>
      <c r="GU2098" s="108"/>
      <c r="GV2098" s="108"/>
      <c r="GW2098" s="108"/>
      <c r="GX2098" s="108"/>
      <c r="GY2098" s="108"/>
      <c r="GZ2098" s="108"/>
      <c r="HA2098" s="108"/>
      <c r="HB2098" s="108"/>
      <c r="HC2098" s="108"/>
      <c r="HD2098" s="108"/>
      <c r="HE2098" s="108"/>
      <c r="HF2098" s="108"/>
      <c r="HG2098" s="108"/>
      <c r="HH2098" s="108"/>
      <c r="HI2098" s="108"/>
      <c r="HJ2098" s="108"/>
      <c r="HK2098" s="108"/>
      <c r="HL2098" s="108"/>
      <c r="HM2098" s="108"/>
      <c r="HN2098" s="108"/>
      <c r="HO2098" s="108"/>
      <c r="HP2098" s="108"/>
      <c r="HQ2098" s="108"/>
      <c r="HR2098" s="108"/>
      <c r="HS2098" s="108"/>
      <c r="HT2098" s="108"/>
      <c r="HU2098" s="108"/>
      <c r="HV2098" s="108"/>
      <c r="HW2098" s="108"/>
      <c r="HX2098" s="108"/>
      <c r="HY2098" s="108"/>
      <c r="HZ2098" s="108"/>
      <c r="IA2098" s="108"/>
      <c r="IB2098" s="108"/>
      <c r="IC2098" s="108"/>
      <c r="ID2098" s="108"/>
      <c r="IE2098" s="108"/>
      <c r="IF2098" s="108"/>
      <c r="IG2098" s="108"/>
      <c r="IH2098" s="108"/>
      <c r="II2098" s="108"/>
      <c r="IJ2098" s="108"/>
      <c r="IK2098" s="108"/>
      <c r="IL2098" s="108"/>
      <c r="IM2098" s="108"/>
      <c r="IN2098" s="108"/>
      <c r="IO2098" s="108"/>
      <c r="IP2098" s="108"/>
      <c r="IQ2098" s="108"/>
      <c r="IR2098" s="108"/>
      <c r="IS2098" s="108"/>
      <c r="IT2098" s="108"/>
      <c r="IU2098" s="108"/>
      <c r="IV2098" s="108"/>
    </row>
    <row r="2099" spans="1:256" x14ac:dyDescent="0.2">
      <c r="E2099" s="8"/>
      <c r="F2099" s="8"/>
      <c r="G2099" s="120"/>
      <c r="I2099" s="8"/>
      <c r="J2099" s="8"/>
      <c r="L2099" s="8"/>
      <c r="M2099" s="8"/>
      <c r="O2099" s="8"/>
      <c r="P2099" s="8"/>
      <c r="R2099" s="8"/>
      <c r="S2099" s="8"/>
      <c r="U2099" s="8"/>
      <c r="V2099" s="8"/>
      <c r="X2099" s="8"/>
      <c r="Y2099" s="8"/>
      <c r="AA2099" s="8"/>
      <c r="AB2099" s="8"/>
      <c r="AD2099" s="8"/>
      <c r="AE2099" s="8"/>
      <c r="AG2099" s="8"/>
      <c r="AH2099" s="8"/>
      <c r="AJ2099" s="8"/>
      <c r="AK2099" s="8"/>
      <c r="AM2099" s="8"/>
      <c r="AN2099" s="8"/>
      <c r="AP2099" s="8"/>
      <c r="AQ2099" s="8"/>
      <c r="AS2099" s="8"/>
      <c r="AT2099" s="8"/>
      <c r="AV2099" s="8"/>
      <c r="AW2099" s="8"/>
      <c r="AY2099" s="8"/>
      <c r="AZ2099" s="8"/>
      <c r="BA2099" s="108"/>
      <c r="BB2099" s="108"/>
      <c r="BC2099" s="108"/>
      <c r="BD2099" s="108"/>
      <c r="BE2099" s="108"/>
      <c r="BF2099" s="108"/>
      <c r="BG2099" s="108"/>
      <c r="BH2099" s="108"/>
      <c r="BI2099" s="108"/>
      <c r="BJ2099" s="108"/>
      <c r="BK2099" s="108"/>
      <c r="BL2099" s="108"/>
      <c r="BM2099" s="108"/>
      <c r="BN2099" s="108"/>
      <c r="BO2099" s="108"/>
      <c r="BP2099" s="108"/>
      <c r="BQ2099" s="108"/>
      <c r="BR2099" s="108"/>
      <c r="BS2099" s="108"/>
      <c r="BT2099" s="108"/>
      <c r="BU2099" s="108"/>
      <c r="BV2099" s="108"/>
      <c r="BW2099" s="108"/>
      <c r="BX2099" s="108"/>
      <c r="BY2099" s="108"/>
      <c r="BZ2099" s="108"/>
      <c r="CA2099" s="108"/>
      <c r="CB2099" s="108"/>
      <c r="CC2099" s="108"/>
      <c r="CD2099" s="108"/>
      <c r="CE2099" s="108"/>
      <c r="CF2099" s="108"/>
      <c r="CG2099" s="108"/>
      <c r="CH2099" s="108"/>
      <c r="CI2099" s="108"/>
      <c r="CJ2099" s="108"/>
      <c r="CK2099" s="108"/>
      <c r="CL2099" s="108"/>
      <c r="CM2099" s="108"/>
      <c r="CN2099" s="108"/>
      <c r="CO2099" s="108"/>
      <c r="CP2099" s="108"/>
      <c r="CQ2099" s="108"/>
      <c r="CR2099" s="108"/>
      <c r="CS2099" s="108"/>
      <c r="CT2099" s="108"/>
      <c r="CU2099" s="108"/>
      <c r="CV2099" s="108"/>
      <c r="CW2099" s="108"/>
      <c r="CX2099" s="108"/>
      <c r="CY2099" s="108"/>
      <c r="CZ2099" s="108"/>
      <c r="DA2099" s="108"/>
      <c r="DB2099" s="108"/>
      <c r="DC2099" s="108"/>
      <c r="DD2099" s="108"/>
      <c r="DE2099" s="108"/>
      <c r="DF2099" s="108"/>
      <c r="DG2099" s="108"/>
      <c r="DH2099" s="108"/>
      <c r="DI2099" s="108"/>
      <c r="DJ2099" s="108"/>
      <c r="DK2099" s="108"/>
      <c r="DL2099" s="108"/>
      <c r="DM2099" s="108"/>
      <c r="DN2099" s="108"/>
      <c r="DO2099" s="108"/>
      <c r="DP2099" s="108"/>
      <c r="DQ2099" s="108"/>
      <c r="DR2099" s="108"/>
      <c r="DS2099" s="108"/>
      <c r="DT2099" s="108"/>
      <c r="DU2099" s="108"/>
      <c r="DV2099" s="108"/>
      <c r="DW2099" s="108"/>
      <c r="DX2099" s="108"/>
      <c r="DY2099" s="108"/>
      <c r="DZ2099" s="108"/>
      <c r="EA2099" s="108"/>
      <c r="EB2099" s="108"/>
      <c r="EC2099" s="108"/>
      <c r="ED2099" s="108"/>
      <c r="EE2099" s="108"/>
      <c r="EF2099" s="108"/>
      <c r="EG2099" s="108"/>
      <c r="EH2099" s="108"/>
      <c r="EI2099" s="108"/>
      <c r="EJ2099" s="108"/>
      <c r="EK2099" s="108"/>
      <c r="EL2099" s="108"/>
      <c r="EM2099" s="108"/>
      <c r="EN2099" s="108"/>
      <c r="EO2099" s="108"/>
      <c r="EP2099" s="108"/>
      <c r="EQ2099" s="108"/>
      <c r="ER2099" s="108"/>
      <c r="ES2099" s="108"/>
      <c r="ET2099" s="108"/>
      <c r="EU2099" s="108"/>
      <c r="EV2099" s="108"/>
      <c r="EW2099" s="108"/>
      <c r="EX2099" s="108"/>
      <c r="EY2099" s="108"/>
      <c r="EZ2099" s="108"/>
      <c r="FA2099" s="108"/>
      <c r="FB2099" s="108"/>
      <c r="FC2099" s="108"/>
      <c r="FD2099" s="108"/>
      <c r="FE2099" s="108"/>
      <c r="FF2099" s="108"/>
      <c r="FG2099" s="108"/>
      <c r="FH2099" s="108"/>
      <c r="FI2099" s="108"/>
      <c r="FJ2099" s="108"/>
      <c r="FK2099" s="108"/>
      <c r="FL2099" s="108"/>
      <c r="FM2099" s="108"/>
      <c r="FN2099" s="108"/>
      <c r="FO2099" s="108"/>
      <c r="FP2099" s="108"/>
      <c r="FQ2099" s="108"/>
      <c r="FR2099" s="108"/>
      <c r="FS2099" s="108"/>
      <c r="FT2099" s="108"/>
      <c r="FU2099" s="108"/>
      <c r="FV2099" s="108"/>
      <c r="FW2099" s="108"/>
      <c r="FX2099" s="108"/>
      <c r="FY2099" s="108"/>
      <c r="FZ2099" s="108"/>
      <c r="GA2099" s="108"/>
      <c r="GB2099" s="108"/>
      <c r="GC2099" s="108"/>
      <c r="GD2099" s="108"/>
      <c r="GE2099" s="108"/>
      <c r="GF2099" s="108"/>
      <c r="GG2099" s="108"/>
      <c r="GH2099" s="108"/>
      <c r="GI2099" s="108"/>
      <c r="GJ2099" s="108"/>
      <c r="GK2099" s="108"/>
      <c r="GL2099" s="108"/>
      <c r="GM2099" s="108"/>
      <c r="GN2099" s="108"/>
      <c r="GO2099" s="108"/>
      <c r="GP2099" s="108"/>
      <c r="GQ2099" s="108"/>
      <c r="GR2099" s="108"/>
      <c r="GS2099" s="108"/>
      <c r="GT2099" s="108"/>
      <c r="GU2099" s="108"/>
      <c r="GV2099" s="108"/>
      <c r="GW2099" s="108"/>
      <c r="GX2099" s="108"/>
      <c r="GY2099" s="108"/>
      <c r="GZ2099" s="108"/>
      <c r="HA2099" s="108"/>
      <c r="HB2099" s="108"/>
      <c r="HC2099" s="108"/>
      <c r="HD2099" s="108"/>
      <c r="HE2099" s="108"/>
      <c r="HF2099" s="108"/>
      <c r="HG2099" s="108"/>
      <c r="HH2099" s="108"/>
      <c r="HI2099" s="108"/>
      <c r="HJ2099" s="108"/>
      <c r="HK2099" s="108"/>
      <c r="HL2099" s="108"/>
      <c r="HM2099" s="108"/>
      <c r="HN2099" s="108"/>
      <c r="HO2099" s="108"/>
      <c r="HP2099" s="108"/>
      <c r="HQ2099" s="108"/>
      <c r="HR2099" s="108"/>
      <c r="HS2099" s="108"/>
      <c r="HT2099" s="108"/>
      <c r="HU2099" s="108"/>
      <c r="HV2099" s="108"/>
      <c r="HW2099" s="108"/>
      <c r="HX2099" s="108"/>
      <c r="HY2099" s="108"/>
      <c r="HZ2099" s="108"/>
      <c r="IA2099" s="108"/>
      <c r="IB2099" s="108"/>
      <c r="IC2099" s="108"/>
      <c r="ID2099" s="108"/>
      <c r="IE2099" s="108"/>
      <c r="IF2099" s="108"/>
      <c r="IG2099" s="108"/>
      <c r="IH2099" s="108"/>
      <c r="II2099" s="108"/>
      <c r="IJ2099" s="108"/>
      <c r="IK2099" s="108"/>
      <c r="IL2099" s="108"/>
      <c r="IM2099" s="108"/>
      <c r="IN2099" s="108"/>
      <c r="IO2099" s="108"/>
      <c r="IP2099" s="108"/>
      <c r="IQ2099" s="108"/>
      <c r="IR2099" s="108"/>
      <c r="IS2099" s="108"/>
      <c r="IT2099" s="108"/>
      <c r="IU2099" s="108"/>
      <c r="IV2099" s="108"/>
    </row>
    <row r="2100" spans="1:256" x14ac:dyDescent="0.2">
      <c r="E2100" s="8"/>
      <c r="F2100" s="8"/>
      <c r="G2100" s="120"/>
      <c r="I2100" s="8"/>
      <c r="J2100" s="8"/>
      <c r="L2100" s="8"/>
      <c r="M2100" s="8"/>
      <c r="O2100" s="8"/>
      <c r="P2100" s="8"/>
      <c r="R2100" s="8"/>
      <c r="S2100" s="8"/>
      <c r="U2100" s="8"/>
      <c r="V2100" s="8"/>
      <c r="X2100" s="8"/>
      <c r="Y2100" s="8"/>
      <c r="AA2100" s="8"/>
      <c r="AB2100" s="8"/>
      <c r="AD2100" s="8"/>
      <c r="AE2100" s="8"/>
      <c r="AG2100" s="8"/>
      <c r="AH2100" s="8"/>
      <c r="AJ2100" s="8"/>
      <c r="AK2100" s="8"/>
      <c r="AM2100" s="8"/>
      <c r="AN2100" s="8"/>
      <c r="AP2100" s="8"/>
      <c r="AQ2100" s="8"/>
      <c r="AS2100" s="8"/>
      <c r="AT2100" s="8"/>
      <c r="AV2100" s="8"/>
      <c r="AW2100" s="8"/>
      <c r="AY2100" s="8"/>
      <c r="AZ2100" s="8"/>
      <c r="BA2100" s="108"/>
      <c r="BB2100" s="108"/>
      <c r="BC2100" s="108"/>
      <c r="BD2100" s="108"/>
      <c r="BE2100" s="108"/>
      <c r="BF2100" s="108"/>
      <c r="BG2100" s="108"/>
      <c r="BH2100" s="108"/>
      <c r="BI2100" s="108"/>
      <c r="BJ2100" s="108"/>
      <c r="BK2100" s="108"/>
      <c r="BL2100" s="108"/>
      <c r="BM2100" s="108"/>
      <c r="BN2100" s="108"/>
      <c r="BO2100" s="108"/>
      <c r="BP2100" s="108"/>
      <c r="BQ2100" s="108"/>
      <c r="BR2100" s="108"/>
      <c r="BS2100" s="108"/>
      <c r="BT2100" s="108"/>
      <c r="BU2100" s="108"/>
      <c r="BV2100" s="108"/>
      <c r="BW2100" s="108"/>
      <c r="BX2100" s="108"/>
      <c r="BY2100" s="108"/>
      <c r="BZ2100" s="108"/>
      <c r="CA2100" s="108"/>
      <c r="CB2100" s="108"/>
      <c r="CC2100" s="108"/>
      <c r="CD2100" s="108"/>
      <c r="CE2100" s="108"/>
      <c r="CF2100" s="108"/>
      <c r="CG2100" s="108"/>
      <c r="CH2100" s="108"/>
      <c r="CI2100" s="108"/>
      <c r="CJ2100" s="108"/>
      <c r="CK2100" s="108"/>
      <c r="CL2100" s="108"/>
      <c r="CM2100" s="108"/>
      <c r="CN2100" s="108"/>
      <c r="CO2100" s="108"/>
      <c r="CP2100" s="108"/>
      <c r="CQ2100" s="108"/>
      <c r="CR2100" s="108"/>
      <c r="CS2100" s="108"/>
      <c r="CT2100" s="108"/>
      <c r="CU2100" s="108"/>
      <c r="CV2100" s="108"/>
      <c r="CW2100" s="108"/>
      <c r="CX2100" s="108"/>
      <c r="CY2100" s="108"/>
      <c r="CZ2100" s="108"/>
      <c r="DA2100" s="108"/>
      <c r="DB2100" s="108"/>
      <c r="DC2100" s="108"/>
      <c r="DD2100" s="108"/>
      <c r="DE2100" s="108"/>
      <c r="DF2100" s="108"/>
      <c r="DG2100" s="108"/>
      <c r="DH2100" s="108"/>
      <c r="DI2100" s="108"/>
      <c r="DJ2100" s="108"/>
      <c r="DK2100" s="108"/>
      <c r="DL2100" s="108"/>
      <c r="DM2100" s="108"/>
      <c r="DN2100" s="108"/>
      <c r="DO2100" s="108"/>
      <c r="DP2100" s="108"/>
      <c r="DQ2100" s="108"/>
      <c r="DR2100" s="108"/>
      <c r="DS2100" s="108"/>
      <c r="DT2100" s="108"/>
      <c r="DU2100" s="108"/>
      <c r="DV2100" s="108"/>
      <c r="DW2100" s="108"/>
      <c r="DX2100" s="108"/>
      <c r="DY2100" s="108"/>
      <c r="DZ2100" s="108"/>
      <c r="EA2100" s="108"/>
      <c r="EB2100" s="108"/>
      <c r="EC2100" s="108"/>
      <c r="ED2100" s="108"/>
      <c r="EE2100" s="108"/>
      <c r="EF2100" s="108"/>
      <c r="EG2100" s="108"/>
      <c r="EH2100" s="108"/>
      <c r="EI2100" s="108"/>
      <c r="EJ2100" s="108"/>
      <c r="EK2100" s="108"/>
      <c r="EL2100" s="108"/>
      <c r="EM2100" s="108"/>
      <c r="EN2100" s="108"/>
      <c r="EO2100" s="108"/>
      <c r="EP2100" s="108"/>
      <c r="EQ2100" s="108"/>
      <c r="ER2100" s="108"/>
      <c r="ES2100" s="108"/>
      <c r="ET2100" s="108"/>
      <c r="EU2100" s="108"/>
      <c r="EV2100" s="108"/>
      <c r="EW2100" s="108"/>
      <c r="EX2100" s="108"/>
      <c r="EY2100" s="108"/>
      <c r="EZ2100" s="108"/>
      <c r="FA2100" s="108"/>
      <c r="FB2100" s="108"/>
      <c r="FC2100" s="108"/>
      <c r="FD2100" s="108"/>
      <c r="FE2100" s="108"/>
      <c r="FF2100" s="108"/>
      <c r="FG2100" s="108"/>
      <c r="FH2100" s="108"/>
      <c r="FI2100" s="108"/>
      <c r="FJ2100" s="108"/>
      <c r="FK2100" s="108"/>
      <c r="FL2100" s="108"/>
      <c r="FM2100" s="108"/>
      <c r="FN2100" s="108"/>
      <c r="FO2100" s="108"/>
      <c r="FP2100" s="108"/>
      <c r="FQ2100" s="108"/>
      <c r="FR2100" s="108"/>
      <c r="FS2100" s="108"/>
      <c r="FT2100" s="108"/>
      <c r="FU2100" s="108"/>
      <c r="FV2100" s="108"/>
      <c r="FW2100" s="108"/>
      <c r="FX2100" s="108"/>
      <c r="FY2100" s="108"/>
      <c r="FZ2100" s="108"/>
      <c r="GA2100" s="108"/>
      <c r="GB2100" s="108"/>
      <c r="GC2100" s="108"/>
      <c r="GD2100" s="108"/>
      <c r="GE2100" s="108"/>
      <c r="GF2100" s="108"/>
      <c r="GG2100" s="108"/>
      <c r="GH2100" s="108"/>
      <c r="GI2100" s="108"/>
      <c r="GJ2100" s="108"/>
      <c r="GK2100" s="108"/>
      <c r="GL2100" s="108"/>
      <c r="GM2100" s="108"/>
      <c r="GN2100" s="108"/>
      <c r="GO2100" s="108"/>
      <c r="GP2100" s="108"/>
      <c r="GQ2100" s="108"/>
      <c r="GR2100" s="108"/>
      <c r="GS2100" s="108"/>
      <c r="GT2100" s="108"/>
      <c r="GU2100" s="108"/>
      <c r="GV2100" s="108"/>
      <c r="GW2100" s="108"/>
      <c r="GX2100" s="108"/>
      <c r="GY2100" s="108"/>
      <c r="GZ2100" s="108"/>
      <c r="HA2100" s="108"/>
      <c r="HB2100" s="108"/>
      <c r="HC2100" s="108"/>
      <c r="HD2100" s="108"/>
      <c r="HE2100" s="108"/>
      <c r="HF2100" s="108"/>
      <c r="HG2100" s="108"/>
      <c r="HH2100" s="108"/>
      <c r="HI2100" s="108"/>
      <c r="HJ2100" s="108"/>
      <c r="HK2100" s="108"/>
      <c r="HL2100" s="108"/>
      <c r="HM2100" s="108"/>
      <c r="HN2100" s="108"/>
      <c r="HO2100" s="108"/>
      <c r="HP2100" s="108"/>
      <c r="HQ2100" s="108"/>
      <c r="HR2100" s="108"/>
      <c r="HS2100" s="108"/>
      <c r="HT2100" s="108"/>
      <c r="HU2100" s="108"/>
      <c r="HV2100" s="108"/>
      <c r="HW2100" s="108"/>
      <c r="HX2100" s="108"/>
      <c r="HY2100" s="108"/>
      <c r="HZ2100" s="108"/>
      <c r="IA2100" s="108"/>
      <c r="IB2100" s="108"/>
      <c r="IC2100" s="108"/>
      <c r="ID2100" s="108"/>
      <c r="IE2100" s="108"/>
      <c r="IF2100" s="108"/>
      <c r="IG2100" s="108"/>
      <c r="IH2100" s="108"/>
      <c r="II2100" s="108"/>
      <c r="IJ2100" s="108"/>
      <c r="IK2100" s="108"/>
      <c r="IL2100" s="108"/>
      <c r="IM2100" s="108"/>
      <c r="IN2100" s="108"/>
      <c r="IO2100" s="108"/>
      <c r="IP2100" s="108"/>
      <c r="IQ2100" s="108"/>
      <c r="IR2100" s="108"/>
      <c r="IS2100" s="108"/>
      <c r="IT2100" s="108"/>
      <c r="IU2100" s="108"/>
      <c r="IV2100" s="108"/>
    </row>
    <row r="2101" spans="1:256" x14ac:dyDescent="0.2">
      <c r="E2101" s="8"/>
      <c r="F2101" s="8"/>
      <c r="G2101" s="120"/>
      <c r="I2101" s="8"/>
      <c r="J2101" s="8"/>
      <c r="L2101" s="8"/>
      <c r="M2101" s="8"/>
      <c r="O2101" s="8"/>
      <c r="P2101" s="8"/>
      <c r="R2101" s="8"/>
      <c r="S2101" s="8"/>
      <c r="U2101" s="8"/>
      <c r="V2101" s="8"/>
      <c r="X2101" s="8"/>
      <c r="Y2101" s="8"/>
      <c r="AA2101" s="8"/>
      <c r="AB2101" s="8"/>
      <c r="AD2101" s="8"/>
      <c r="AE2101" s="8"/>
      <c r="AG2101" s="8"/>
      <c r="AH2101" s="8"/>
      <c r="AJ2101" s="8"/>
      <c r="AK2101" s="8"/>
      <c r="AM2101" s="8"/>
      <c r="AN2101" s="8"/>
      <c r="AP2101" s="8"/>
      <c r="AQ2101" s="8"/>
      <c r="AS2101" s="8"/>
      <c r="AT2101" s="8"/>
      <c r="AV2101" s="8"/>
      <c r="AW2101" s="8"/>
      <c r="AY2101" s="8"/>
      <c r="AZ2101" s="8"/>
      <c r="BA2101" s="108"/>
      <c r="BB2101" s="108"/>
      <c r="BC2101" s="108"/>
      <c r="BD2101" s="108"/>
      <c r="BE2101" s="108"/>
      <c r="BF2101" s="108"/>
      <c r="BG2101" s="108"/>
      <c r="BH2101" s="108"/>
      <c r="BI2101" s="108"/>
      <c r="BJ2101" s="108"/>
      <c r="BK2101" s="108"/>
      <c r="BL2101" s="108"/>
      <c r="BM2101" s="108"/>
      <c r="BN2101" s="108"/>
      <c r="BO2101" s="108"/>
      <c r="BP2101" s="108"/>
      <c r="BQ2101" s="108"/>
      <c r="BR2101" s="108"/>
      <c r="BS2101" s="108"/>
      <c r="BT2101" s="108"/>
      <c r="BU2101" s="108"/>
      <c r="BV2101" s="108"/>
      <c r="BW2101" s="108"/>
      <c r="BX2101" s="108"/>
      <c r="BY2101" s="108"/>
      <c r="BZ2101" s="108"/>
      <c r="CA2101" s="108"/>
      <c r="CB2101" s="108"/>
      <c r="CC2101" s="108"/>
      <c r="CD2101" s="108"/>
      <c r="CE2101" s="108"/>
      <c r="CF2101" s="108"/>
      <c r="CG2101" s="108"/>
      <c r="CH2101" s="108"/>
      <c r="CI2101" s="108"/>
      <c r="CJ2101" s="108"/>
      <c r="CK2101" s="108"/>
      <c r="CL2101" s="108"/>
      <c r="CM2101" s="108"/>
      <c r="CN2101" s="108"/>
      <c r="CO2101" s="108"/>
      <c r="CP2101" s="108"/>
      <c r="CQ2101" s="108"/>
      <c r="CR2101" s="108"/>
      <c r="CS2101" s="108"/>
      <c r="CT2101" s="108"/>
      <c r="CU2101" s="108"/>
      <c r="CV2101" s="108"/>
      <c r="CW2101" s="108"/>
      <c r="CX2101" s="108"/>
      <c r="CY2101" s="108"/>
      <c r="CZ2101" s="108"/>
      <c r="DA2101" s="108"/>
      <c r="DB2101" s="108"/>
      <c r="DC2101" s="108"/>
      <c r="DD2101" s="108"/>
      <c r="DE2101" s="108"/>
      <c r="DF2101" s="108"/>
      <c r="DG2101" s="108"/>
      <c r="DH2101" s="108"/>
      <c r="DI2101" s="108"/>
      <c r="DJ2101" s="108"/>
      <c r="DK2101" s="108"/>
      <c r="DL2101" s="108"/>
      <c r="DM2101" s="108"/>
      <c r="DN2101" s="108"/>
      <c r="DO2101" s="108"/>
      <c r="DP2101" s="108"/>
      <c r="DQ2101" s="108"/>
      <c r="DR2101" s="108"/>
      <c r="DS2101" s="108"/>
      <c r="DT2101" s="108"/>
      <c r="DU2101" s="108"/>
      <c r="DV2101" s="108"/>
      <c r="DW2101" s="108"/>
      <c r="DX2101" s="108"/>
      <c r="DY2101" s="108"/>
      <c r="DZ2101" s="108"/>
      <c r="EA2101" s="108"/>
      <c r="EB2101" s="108"/>
      <c r="EC2101" s="108"/>
      <c r="ED2101" s="108"/>
      <c r="EE2101" s="108"/>
      <c r="EF2101" s="108"/>
      <c r="EG2101" s="108"/>
      <c r="EH2101" s="108"/>
      <c r="EI2101" s="108"/>
      <c r="EJ2101" s="108"/>
      <c r="EK2101" s="108"/>
      <c r="EL2101" s="108"/>
      <c r="EM2101" s="108"/>
      <c r="EN2101" s="108"/>
      <c r="EO2101" s="108"/>
      <c r="EP2101" s="108"/>
      <c r="EQ2101" s="108"/>
      <c r="ER2101" s="108"/>
      <c r="ES2101" s="108"/>
      <c r="ET2101" s="108"/>
      <c r="EU2101" s="108"/>
      <c r="EV2101" s="108"/>
      <c r="EW2101" s="108"/>
      <c r="EX2101" s="108"/>
      <c r="EY2101" s="108"/>
      <c r="EZ2101" s="108"/>
      <c r="FA2101" s="108"/>
      <c r="FB2101" s="108"/>
      <c r="FC2101" s="108"/>
      <c r="FD2101" s="108"/>
      <c r="FE2101" s="108"/>
      <c r="FF2101" s="108"/>
      <c r="FG2101" s="108"/>
      <c r="FH2101" s="108"/>
      <c r="FI2101" s="108"/>
      <c r="FJ2101" s="108"/>
      <c r="FK2101" s="108"/>
      <c r="FL2101" s="108"/>
      <c r="FM2101" s="108"/>
      <c r="FN2101" s="108"/>
      <c r="FO2101" s="108"/>
      <c r="FP2101" s="108"/>
      <c r="FQ2101" s="108"/>
      <c r="FR2101" s="108"/>
      <c r="FS2101" s="108"/>
      <c r="FT2101" s="108"/>
      <c r="FU2101" s="108"/>
      <c r="FV2101" s="108"/>
      <c r="FW2101" s="108"/>
      <c r="FX2101" s="108"/>
      <c r="FY2101" s="108"/>
      <c r="FZ2101" s="108"/>
      <c r="GA2101" s="108"/>
      <c r="GB2101" s="108"/>
      <c r="GC2101" s="108"/>
      <c r="GD2101" s="108"/>
      <c r="GE2101" s="108"/>
      <c r="GF2101" s="108"/>
      <c r="GG2101" s="108"/>
      <c r="GH2101" s="108"/>
      <c r="GI2101" s="108"/>
      <c r="GJ2101" s="108"/>
      <c r="GK2101" s="108"/>
      <c r="GL2101" s="108"/>
      <c r="GM2101" s="108"/>
      <c r="GN2101" s="108"/>
      <c r="GO2101" s="108"/>
      <c r="GP2101" s="108"/>
      <c r="GQ2101" s="108"/>
      <c r="GR2101" s="108"/>
      <c r="GS2101" s="108"/>
      <c r="GT2101" s="108"/>
      <c r="GU2101" s="108"/>
      <c r="GV2101" s="108"/>
      <c r="GW2101" s="108"/>
      <c r="GX2101" s="108"/>
      <c r="GY2101" s="108"/>
      <c r="GZ2101" s="108"/>
      <c r="HA2101" s="108"/>
      <c r="HB2101" s="108"/>
      <c r="HC2101" s="108"/>
      <c r="HD2101" s="108"/>
      <c r="HE2101" s="108"/>
      <c r="HF2101" s="108"/>
      <c r="HG2101" s="108"/>
      <c r="HH2101" s="108"/>
      <c r="HI2101" s="108"/>
      <c r="HJ2101" s="108"/>
      <c r="HK2101" s="108"/>
      <c r="HL2101" s="108"/>
      <c r="HM2101" s="108"/>
      <c r="HN2101" s="108"/>
      <c r="HO2101" s="108"/>
      <c r="HP2101" s="108"/>
      <c r="HQ2101" s="108"/>
      <c r="HR2101" s="108"/>
      <c r="HS2101" s="108"/>
      <c r="HT2101" s="108"/>
      <c r="HU2101" s="108"/>
      <c r="HV2101" s="108"/>
      <c r="HW2101" s="108"/>
      <c r="HX2101" s="108"/>
      <c r="HY2101" s="108"/>
      <c r="HZ2101" s="108"/>
      <c r="IA2101" s="108"/>
      <c r="IB2101" s="108"/>
      <c r="IC2101" s="108"/>
      <c r="ID2101" s="108"/>
      <c r="IE2101" s="108"/>
      <c r="IF2101" s="108"/>
      <c r="IG2101" s="108"/>
      <c r="IH2101" s="108"/>
      <c r="II2101" s="108"/>
      <c r="IJ2101" s="108"/>
      <c r="IK2101" s="108"/>
      <c r="IL2101" s="108"/>
      <c r="IM2101" s="108"/>
      <c r="IN2101" s="108"/>
      <c r="IO2101" s="108"/>
      <c r="IP2101" s="108"/>
      <c r="IQ2101" s="108"/>
      <c r="IR2101" s="108"/>
      <c r="IS2101" s="108"/>
      <c r="IT2101" s="108"/>
      <c r="IU2101" s="108"/>
      <c r="IV2101" s="108"/>
    </row>
    <row r="2102" spans="1:256" x14ac:dyDescent="0.2">
      <c r="D2102" s="40"/>
      <c r="E2102" s="36"/>
      <c r="F2102" s="36"/>
      <c r="G2102" s="120"/>
      <c r="I2102" s="36"/>
      <c r="J2102" s="36"/>
      <c r="L2102" s="36"/>
      <c r="M2102" s="36"/>
      <c r="O2102" s="36"/>
      <c r="P2102" s="36"/>
      <c r="R2102" s="36"/>
      <c r="S2102" s="36"/>
      <c r="U2102" s="36"/>
      <c r="V2102" s="36"/>
      <c r="X2102" s="36"/>
      <c r="Y2102" s="36"/>
      <c r="AA2102" s="36"/>
      <c r="AB2102" s="36"/>
      <c r="AD2102" s="36"/>
      <c r="AE2102" s="36"/>
      <c r="AG2102" s="36"/>
      <c r="AH2102" s="36"/>
      <c r="AJ2102" s="36"/>
      <c r="AK2102" s="36"/>
      <c r="AM2102" s="36"/>
      <c r="AN2102" s="36"/>
      <c r="AP2102" s="36"/>
      <c r="AQ2102" s="36"/>
      <c r="AS2102" s="36"/>
      <c r="AT2102" s="36"/>
      <c r="AV2102" s="36"/>
      <c r="AW2102" s="36"/>
      <c r="AY2102" s="36"/>
      <c r="AZ2102" s="36"/>
      <c r="BA2102" s="108"/>
      <c r="BB2102" s="108"/>
      <c r="BC2102" s="108"/>
      <c r="BD2102" s="108"/>
      <c r="BE2102" s="108"/>
      <c r="BF2102" s="108"/>
      <c r="BG2102" s="108"/>
      <c r="BH2102" s="108"/>
      <c r="BI2102" s="108"/>
      <c r="BJ2102" s="108"/>
      <c r="BK2102" s="108"/>
      <c r="BL2102" s="108"/>
      <c r="BM2102" s="108"/>
      <c r="BN2102" s="108"/>
      <c r="BO2102" s="108"/>
      <c r="BP2102" s="108"/>
      <c r="BQ2102" s="108"/>
      <c r="BR2102" s="108"/>
      <c r="BS2102" s="108"/>
      <c r="BT2102" s="108"/>
      <c r="BU2102" s="108"/>
      <c r="BV2102" s="108"/>
      <c r="BW2102" s="108"/>
      <c r="BX2102" s="108"/>
      <c r="BY2102" s="108"/>
      <c r="BZ2102" s="108"/>
      <c r="CA2102" s="108"/>
      <c r="CB2102" s="108"/>
      <c r="CC2102" s="108"/>
      <c r="CD2102" s="108"/>
      <c r="CE2102" s="108"/>
      <c r="CF2102" s="108"/>
      <c r="CG2102" s="108"/>
      <c r="CH2102" s="108"/>
      <c r="CI2102" s="108"/>
      <c r="CJ2102" s="108"/>
      <c r="CK2102" s="108"/>
      <c r="CL2102" s="108"/>
      <c r="CM2102" s="108"/>
      <c r="CN2102" s="108"/>
      <c r="CO2102" s="108"/>
      <c r="CP2102" s="108"/>
      <c r="CQ2102" s="108"/>
      <c r="CR2102" s="108"/>
      <c r="CS2102" s="108"/>
      <c r="CT2102" s="108"/>
      <c r="CU2102" s="108"/>
      <c r="CV2102" s="108"/>
      <c r="CW2102" s="108"/>
      <c r="CX2102" s="108"/>
      <c r="CY2102" s="108"/>
      <c r="CZ2102" s="108"/>
      <c r="DA2102" s="108"/>
      <c r="DB2102" s="108"/>
      <c r="DC2102" s="108"/>
      <c r="DD2102" s="108"/>
      <c r="DE2102" s="108"/>
      <c r="DF2102" s="108"/>
      <c r="DG2102" s="108"/>
      <c r="DH2102" s="108"/>
      <c r="DI2102" s="108"/>
      <c r="DJ2102" s="108"/>
      <c r="DK2102" s="108"/>
      <c r="DL2102" s="108"/>
      <c r="DM2102" s="108"/>
      <c r="DN2102" s="108"/>
      <c r="DO2102" s="108"/>
      <c r="DP2102" s="108"/>
      <c r="DQ2102" s="108"/>
      <c r="DR2102" s="108"/>
      <c r="DS2102" s="108"/>
      <c r="DT2102" s="108"/>
      <c r="DU2102" s="108"/>
      <c r="DV2102" s="108"/>
      <c r="DW2102" s="108"/>
      <c r="DX2102" s="108"/>
      <c r="DY2102" s="108"/>
      <c r="DZ2102" s="108"/>
      <c r="EA2102" s="108"/>
      <c r="EB2102" s="108"/>
      <c r="EC2102" s="108"/>
      <c r="ED2102" s="108"/>
      <c r="EE2102" s="108"/>
      <c r="EF2102" s="108"/>
      <c r="EG2102" s="108"/>
      <c r="EH2102" s="108"/>
      <c r="EI2102" s="108"/>
      <c r="EJ2102" s="108"/>
      <c r="EK2102" s="108"/>
      <c r="EL2102" s="108"/>
      <c r="EM2102" s="108"/>
      <c r="EN2102" s="108"/>
      <c r="EO2102" s="108"/>
      <c r="EP2102" s="108"/>
      <c r="EQ2102" s="108"/>
      <c r="ER2102" s="108"/>
      <c r="ES2102" s="108"/>
      <c r="ET2102" s="108"/>
      <c r="EU2102" s="108"/>
      <c r="EV2102" s="108"/>
      <c r="EW2102" s="108"/>
      <c r="EX2102" s="108"/>
      <c r="EY2102" s="108"/>
      <c r="EZ2102" s="108"/>
      <c r="FA2102" s="108"/>
      <c r="FB2102" s="108"/>
      <c r="FC2102" s="108"/>
      <c r="FD2102" s="108"/>
      <c r="FE2102" s="108"/>
      <c r="FF2102" s="108"/>
      <c r="FG2102" s="108"/>
      <c r="FH2102" s="108"/>
      <c r="FI2102" s="108"/>
      <c r="FJ2102" s="108"/>
      <c r="FK2102" s="108"/>
      <c r="FL2102" s="108"/>
      <c r="FM2102" s="108"/>
      <c r="FN2102" s="108"/>
      <c r="FO2102" s="108"/>
      <c r="FP2102" s="108"/>
      <c r="FQ2102" s="108"/>
      <c r="FR2102" s="108"/>
      <c r="FS2102" s="108"/>
      <c r="FT2102" s="108"/>
      <c r="FU2102" s="108"/>
      <c r="FV2102" s="108"/>
      <c r="FW2102" s="108"/>
      <c r="FX2102" s="108"/>
      <c r="FY2102" s="108"/>
      <c r="FZ2102" s="108"/>
      <c r="GA2102" s="108"/>
      <c r="GB2102" s="108"/>
      <c r="GC2102" s="108"/>
      <c r="GD2102" s="108"/>
      <c r="GE2102" s="108"/>
      <c r="GF2102" s="108"/>
      <c r="GG2102" s="108"/>
      <c r="GH2102" s="108"/>
      <c r="GI2102" s="108"/>
      <c r="GJ2102" s="108"/>
      <c r="GK2102" s="108"/>
      <c r="GL2102" s="108"/>
      <c r="GM2102" s="108"/>
      <c r="GN2102" s="108"/>
      <c r="GO2102" s="108"/>
      <c r="GP2102" s="108"/>
      <c r="GQ2102" s="108"/>
      <c r="GR2102" s="108"/>
      <c r="GS2102" s="108"/>
      <c r="GT2102" s="108"/>
      <c r="GU2102" s="108"/>
      <c r="GV2102" s="108"/>
      <c r="GW2102" s="108"/>
      <c r="GX2102" s="108"/>
      <c r="GY2102" s="108"/>
      <c r="GZ2102" s="108"/>
      <c r="HA2102" s="108"/>
      <c r="HB2102" s="108"/>
      <c r="HC2102" s="108"/>
      <c r="HD2102" s="108"/>
      <c r="HE2102" s="108"/>
      <c r="HF2102" s="108"/>
      <c r="HG2102" s="108"/>
      <c r="HH2102" s="108"/>
      <c r="HI2102" s="108"/>
      <c r="HJ2102" s="108"/>
      <c r="HK2102" s="108"/>
      <c r="HL2102" s="108"/>
      <c r="HM2102" s="108"/>
      <c r="HN2102" s="108"/>
      <c r="HO2102" s="108"/>
      <c r="HP2102" s="108"/>
      <c r="HQ2102" s="108"/>
      <c r="HR2102" s="108"/>
      <c r="HS2102" s="108"/>
      <c r="HT2102" s="108"/>
      <c r="HU2102" s="108"/>
      <c r="HV2102" s="108"/>
      <c r="HW2102" s="108"/>
      <c r="HX2102" s="108"/>
      <c r="HY2102" s="108"/>
      <c r="HZ2102" s="108"/>
      <c r="IA2102" s="108"/>
      <c r="IB2102" s="108"/>
      <c r="IC2102" s="108"/>
      <c r="ID2102" s="108"/>
      <c r="IE2102" s="108"/>
      <c r="IF2102" s="108"/>
      <c r="IG2102" s="108"/>
      <c r="IH2102" s="108"/>
      <c r="II2102" s="108"/>
      <c r="IJ2102" s="108"/>
      <c r="IK2102" s="108"/>
      <c r="IL2102" s="108"/>
      <c r="IM2102" s="108"/>
      <c r="IN2102" s="108"/>
      <c r="IO2102" s="108"/>
      <c r="IP2102" s="108"/>
      <c r="IQ2102" s="108"/>
      <c r="IR2102" s="108"/>
      <c r="IS2102" s="108"/>
      <c r="IT2102" s="108"/>
      <c r="IU2102" s="108"/>
      <c r="IV2102" s="108"/>
    </row>
    <row r="2103" spans="1:256" x14ac:dyDescent="0.2">
      <c r="E2103" s="8"/>
      <c r="F2103" s="8"/>
      <c r="G2103" s="120"/>
      <c r="I2103" s="8"/>
      <c r="J2103" s="8"/>
      <c r="L2103" s="8"/>
      <c r="M2103" s="8"/>
      <c r="O2103" s="8"/>
      <c r="P2103" s="8"/>
      <c r="R2103" s="8"/>
      <c r="S2103" s="8"/>
      <c r="U2103" s="8"/>
      <c r="V2103" s="8"/>
      <c r="X2103" s="8"/>
      <c r="Y2103" s="8"/>
      <c r="AA2103" s="8"/>
      <c r="AB2103" s="8"/>
      <c r="AD2103" s="8"/>
      <c r="AE2103" s="8"/>
      <c r="AG2103" s="8"/>
      <c r="AH2103" s="8"/>
      <c r="AJ2103" s="8"/>
      <c r="AK2103" s="8"/>
      <c r="AM2103" s="8"/>
      <c r="AN2103" s="8"/>
      <c r="AP2103" s="8"/>
      <c r="AQ2103" s="8"/>
      <c r="AS2103" s="8"/>
      <c r="AT2103" s="8"/>
      <c r="AV2103" s="8"/>
      <c r="AW2103" s="8"/>
      <c r="AY2103" s="8"/>
      <c r="AZ2103" s="8"/>
      <c r="BA2103" s="108"/>
      <c r="BB2103" s="109"/>
      <c r="BC2103" s="109"/>
      <c r="BD2103" s="108"/>
      <c r="BE2103" s="109"/>
      <c r="BF2103" s="109"/>
      <c r="BG2103" s="108"/>
      <c r="BH2103" s="109"/>
      <c r="BI2103" s="109"/>
      <c r="BJ2103" s="108"/>
      <c r="BK2103" s="109"/>
      <c r="BL2103" s="109"/>
      <c r="BM2103" s="108"/>
      <c r="BN2103" s="109"/>
      <c r="BO2103" s="109"/>
      <c r="BP2103" s="108"/>
      <c r="BQ2103" s="123"/>
      <c r="BR2103" s="109"/>
      <c r="BS2103" s="116"/>
      <c r="BT2103" s="108"/>
      <c r="BU2103" s="120"/>
      <c r="BV2103" s="116"/>
      <c r="BW2103" s="116"/>
      <c r="BX2103" s="125"/>
      <c r="BY2103" s="108"/>
      <c r="BZ2103" s="108"/>
      <c r="CA2103" s="108"/>
      <c r="CB2103" s="108"/>
      <c r="CC2103" s="108"/>
      <c r="CD2103" s="108"/>
      <c r="CE2103" s="108"/>
      <c r="CF2103" s="108"/>
      <c r="CG2103" s="108"/>
      <c r="CH2103" s="108"/>
      <c r="CI2103" s="108"/>
      <c r="CJ2103" s="108"/>
      <c r="CK2103" s="108"/>
      <c r="CL2103" s="108"/>
      <c r="CM2103" s="108"/>
      <c r="CN2103" s="108"/>
      <c r="CO2103" s="108"/>
      <c r="CP2103" s="108"/>
      <c r="CQ2103" s="108"/>
      <c r="CR2103" s="108"/>
      <c r="CS2103" s="108"/>
      <c r="CT2103" s="108"/>
      <c r="CU2103" s="108"/>
      <c r="CV2103" s="108"/>
      <c r="CW2103" s="108"/>
      <c r="CX2103" s="108"/>
      <c r="CY2103" s="108"/>
      <c r="CZ2103" s="108"/>
      <c r="DA2103" s="108"/>
      <c r="DB2103" s="108"/>
      <c r="DC2103" s="108"/>
      <c r="DD2103" s="108"/>
      <c r="DE2103" s="108"/>
      <c r="DF2103" s="108"/>
      <c r="DG2103" s="108"/>
      <c r="DH2103" s="108"/>
      <c r="DI2103" s="108"/>
      <c r="DJ2103" s="108"/>
      <c r="DK2103" s="108"/>
      <c r="DL2103" s="108"/>
      <c r="DM2103" s="108"/>
      <c r="DN2103" s="108"/>
      <c r="DO2103" s="108"/>
      <c r="DP2103" s="108"/>
      <c r="DQ2103" s="108"/>
      <c r="DR2103" s="108"/>
      <c r="DS2103" s="108"/>
      <c r="DT2103" s="108"/>
      <c r="DU2103" s="108"/>
      <c r="DV2103" s="108"/>
      <c r="DW2103" s="108"/>
      <c r="DX2103" s="108"/>
      <c r="DY2103" s="108"/>
      <c r="DZ2103" s="108"/>
      <c r="EA2103" s="108"/>
      <c r="EB2103" s="108"/>
      <c r="EC2103" s="108"/>
      <c r="ED2103" s="108"/>
      <c r="EE2103" s="108"/>
      <c r="EF2103" s="108"/>
      <c r="EG2103" s="108"/>
      <c r="EH2103" s="108"/>
      <c r="EI2103" s="108"/>
      <c r="EJ2103" s="108"/>
      <c r="EK2103" s="108"/>
      <c r="EL2103" s="108"/>
      <c r="EM2103" s="108"/>
      <c r="EN2103" s="108"/>
      <c r="EO2103" s="108"/>
      <c r="EP2103" s="108"/>
      <c r="EQ2103" s="108"/>
      <c r="ER2103" s="108"/>
      <c r="ES2103" s="108"/>
      <c r="ET2103" s="108"/>
      <c r="EU2103" s="108"/>
      <c r="EV2103" s="108"/>
      <c r="EW2103" s="108"/>
      <c r="EX2103" s="108"/>
      <c r="EY2103" s="108"/>
      <c r="EZ2103" s="108"/>
      <c r="FA2103" s="108"/>
      <c r="FB2103" s="108"/>
      <c r="FC2103" s="108"/>
      <c r="FD2103" s="108"/>
      <c r="FE2103" s="108"/>
      <c r="FF2103" s="108"/>
      <c r="FG2103" s="108"/>
      <c r="FH2103" s="108"/>
      <c r="FI2103" s="108"/>
      <c r="FJ2103" s="108"/>
      <c r="FK2103" s="108"/>
      <c r="FL2103" s="108"/>
      <c r="FM2103" s="108"/>
      <c r="FN2103" s="108"/>
      <c r="FO2103" s="108"/>
      <c r="FP2103" s="108"/>
      <c r="FQ2103" s="108"/>
      <c r="FR2103" s="108"/>
      <c r="FS2103" s="108"/>
      <c r="FT2103" s="108"/>
      <c r="FU2103" s="108"/>
      <c r="FV2103" s="108"/>
      <c r="FW2103" s="108"/>
      <c r="FX2103" s="108"/>
      <c r="FY2103" s="108"/>
      <c r="FZ2103" s="108"/>
      <c r="GA2103" s="108"/>
      <c r="GB2103" s="108"/>
      <c r="GC2103" s="108"/>
      <c r="GD2103" s="108"/>
      <c r="GE2103" s="108"/>
      <c r="GF2103" s="108"/>
      <c r="GG2103" s="108"/>
      <c r="GH2103" s="108"/>
      <c r="GI2103" s="108"/>
      <c r="GJ2103" s="108"/>
      <c r="GK2103" s="108"/>
      <c r="GL2103" s="108"/>
      <c r="GM2103" s="108"/>
      <c r="GN2103" s="108"/>
      <c r="GO2103" s="108"/>
      <c r="GP2103" s="108"/>
      <c r="GQ2103" s="108"/>
      <c r="GR2103" s="108"/>
      <c r="GS2103" s="108"/>
      <c r="GT2103" s="108"/>
      <c r="GU2103" s="108"/>
      <c r="GV2103" s="108"/>
      <c r="GW2103" s="108"/>
      <c r="GX2103" s="108"/>
      <c r="GY2103" s="108"/>
      <c r="GZ2103" s="108"/>
      <c r="HA2103" s="108"/>
      <c r="HB2103" s="108"/>
      <c r="HC2103" s="108"/>
      <c r="HD2103" s="108"/>
      <c r="HE2103" s="108"/>
      <c r="HF2103" s="108"/>
      <c r="HG2103" s="108"/>
      <c r="HH2103" s="108"/>
      <c r="HI2103" s="108"/>
      <c r="HJ2103" s="108"/>
      <c r="HK2103" s="108"/>
      <c r="HL2103" s="108"/>
      <c r="HM2103" s="108"/>
      <c r="HN2103" s="108"/>
      <c r="HO2103" s="108"/>
      <c r="HP2103" s="108"/>
      <c r="HQ2103" s="108"/>
      <c r="HR2103" s="108"/>
      <c r="HS2103" s="108"/>
      <c r="HT2103" s="108"/>
      <c r="HU2103" s="108"/>
      <c r="HV2103" s="108"/>
      <c r="HW2103" s="108"/>
      <c r="HX2103" s="108"/>
      <c r="HY2103" s="108"/>
      <c r="HZ2103" s="108"/>
      <c r="IA2103" s="108"/>
      <c r="IB2103" s="108"/>
      <c r="IC2103" s="108"/>
      <c r="ID2103" s="108"/>
      <c r="IE2103" s="108"/>
      <c r="IF2103" s="108"/>
      <c r="IG2103" s="108"/>
      <c r="IH2103" s="108"/>
      <c r="II2103" s="108"/>
      <c r="IJ2103" s="108"/>
      <c r="IK2103" s="108"/>
      <c r="IL2103" s="108"/>
      <c r="IM2103" s="108"/>
      <c r="IN2103" s="108"/>
      <c r="IO2103" s="108"/>
      <c r="IP2103" s="108"/>
      <c r="IQ2103" s="108"/>
      <c r="IR2103" s="108"/>
      <c r="IS2103" s="108"/>
      <c r="IT2103" s="108"/>
      <c r="IU2103" s="108"/>
      <c r="IV2103" s="108"/>
    </row>
    <row r="2104" spans="1:256" x14ac:dyDescent="0.2">
      <c r="E2104" s="8"/>
      <c r="F2104" s="8"/>
      <c r="G2104" s="120"/>
      <c r="I2104" s="8"/>
      <c r="J2104" s="8"/>
      <c r="L2104" s="8"/>
      <c r="M2104" s="8"/>
      <c r="O2104" s="8"/>
      <c r="P2104" s="8"/>
      <c r="R2104" s="8"/>
      <c r="S2104" s="8"/>
      <c r="U2104" s="8"/>
      <c r="V2104" s="8"/>
      <c r="X2104" s="8"/>
      <c r="Y2104" s="8"/>
      <c r="AA2104" s="8"/>
      <c r="AB2104" s="8"/>
      <c r="AD2104" s="8"/>
      <c r="AE2104" s="8"/>
      <c r="AG2104" s="8"/>
      <c r="AH2104" s="8"/>
      <c r="AJ2104" s="8"/>
      <c r="AK2104" s="8"/>
      <c r="AM2104" s="8"/>
      <c r="AN2104" s="8"/>
      <c r="AP2104" s="8"/>
      <c r="AQ2104" s="8"/>
      <c r="AS2104" s="8"/>
      <c r="AT2104" s="8"/>
      <c r="AV2104" s="8"/>
      <c r="AW2104" s="8"/>
      <c r="AY2104" s="8"/>
      <c r="AZ2104" s="8"/>
      <c r="BA2104" s="108"/>
      <c r="BB2104" s="108"/>
      <c r="BC2104" s="108"/>
      <c r="BD2104" s="108"/>
      <c r="BE2104" s="108"/>
      <c r="BF2104" s="108"/>
      <c r="BG2104" s="108"/>
      <c r="BH2104" s="108"/>
      <c r="BI2104" s="108"/>
      <c r="BJ2104" s="108"/>
      <c r="BK2104" s="108"/>
      <c r="BL2104" s="108"/>
      <c r="BM2104" s="108"/>
      <c r="BN2104" s="108"/>
      <c r="BO2104" s="108"/>
      <c r="BP2104" s="108"/>
      <c r="BQ2104" s="108"/>
      <c r="BR2104" s="108"/>
      <c r="BS2104" s="108"/>
      <c r="BT2104" s="108"/>
      <c r="BU2104" s="108"/>
      <c r="BV2104" s="108"/>
      <c r="BW2104" s="108"/>
      <c r="BX2104" s="108"/>
      <c r="BY2104" s="108"/>
      <c r="BZ2104" s="108"/>
      <c r="CA2104" s="108"/>
      <c r="CB2104" s="108"/>
      <c r="CC2104" s="108"/>
      <c r="CD2104" s="108"/>
      <c r="CE2104" s="108"/>
      <c r="CF2104" s="108"/>
      <c r="CG2104" s="108"/>
      <c r="CH2104" s="108"/>
      <c r="CI2104" s="108"/>
      <c r="CJ2104" s="108"/>
      <c r="CK2104" s="108"/>
      <c r="CL2104" s="108"/>
      <c r="CM2104" s="108"/>
      <c r="CN2104" s="108"/>
      <c r="CO2104" s="108"/>
      <c r="CP2104" s="108"/>
      <c r="CQ2104" s="108"/>
      <c r="CR2104" s="108"/>
      <c r="CS2104" s="108"/>
      <c r="CT2104" s="108"/>
      <c r="CU2104" s="108"/>
      <c r="CV2104" s="108"/>
      <c r="CW2104" s="108"/>
      <c r="CX2104" s="108"/>
      <c r="CY2104" s="108"/>
      <c r="CZ2104" s="108"/>
      <c r="DA2104" s="108"/>
      <c r="DB2104" s="108"/>
      <c r="DC2104" s="108"/>
      <c r="DD2104" s="108"/>
      <c r="DE2104" s="108"/>
      <c r="DF2104" s="108"/>
      <c r="DG2104" s="108"/>
      <c r="DH2104" s="108"/>
      <c r="DI2104" s="108"/>
      <c r="DJ2104" s="108"/>
      <c r="DK2104" s="108"/>
      <c r="DL2104" s="108"/>
      <c r="DM2104" s="108"/>
      <c r="DN2104" s="108"/>
      <c r="DO2104" s="108"/>
      <c r="DP2104" s="108"/>
      <c r="DQ2104" s="108"/>
      <c r="DR2104" s="108"/>
      <c r="DS2104" s="108"/>
      <c r="DT2104" s="108"/>
      <c r="DU2104" s="108"/>
      <c r="DV2104" s="108"/>
      <c r="DW2104" s="108"/>
      <c r="DX2104" s="108"/>
      <c r="DY2104" s="108"/>
      <c r="DZ2104" s="108"/>
      <c r="EA2104" s="108"/>
      <c r="EB2104" s="108"/>
      <c r="EC2104" s="108"/>
      <c r="ED2104" s="108"/>
      <c r="EE2104" s="108"/>
      <c r="EF2104" s="108"/>
      <c r="EG2104" s="108"/>
      <c r="EH2104" s="108"/>
      <c r="EI2104" s="108"/>
      <c r="EJ2104" s="108"/>
      <c r="EK2104" s="108"/>
      <c r="EL2104" s="108"/>
      <c r="EM2104" s="108"/>
      <c r="EN2104" s="108"/>
      <c r="EO2104" s="108"/>
      <c r="EP2104" s="108"/>
      <c r="EQ2104" s="108"/>
      <c r="ER2104" s="108"/>
      <c r="ES2104" s="108"/>
      <c r="ET2104" s="108"/>
      <c r="EU2104" s="108"/>
      <c r="EV2104" s="108"/>
      <c r="EW2104" s="108"/>
      <c r="EX2104" s="108"/>
      <c r="EY2104" s="108"/>
      <c r="EZ2104" s="108"/>
      <c r="FA2104" s="108"/>
      <c r="FB2104" s="108"/>
      <c r="FC2104" s="108"/>
      <c r="FD2104" s="108"/>
      <c r="FE2104" s="108"/>
      <c r="FF2104" s="108"/>
      <c r="FG2104" s="108"/>
      <c r="FH2104" s="108"/>
      <c r="FI2104" s="108"/>
      <c r="FJ2104" s="108"/>
      <c r="FK2104" s="108"/>
      <c r="FL2104" s="108"/>
      <c r="FM2104" s="108"/>
      <c r="FN2104" s="108"/>
      <c r="FO2104" s="108"/>
      <c r="FP2104" s="108"/>
      <c r="FQ2104" s="108"/>
      <c r="FR2104" s="108"/>
      <c r="FS2104" s="108"/>
      <c r="FT2104" s="108"/>
      <c r="FU2104" s="108"/>
      <c r="FV2104" s="108"/>
      <c r="FW2104" s="108"/>
      <c r="FX2104" s="108"/>
      <c r="FY2104" s="108"/>
      <c r="FZ2104" s="108"/>
      <c r="GA2104" s="108"/>
      <c r="GB2104" s="108"/>
      <c r="GC2104" s="108"/>
      <c r="GD2104" s="108"/>
      <c r="GE2104" s="108"/>
      <c r="GF2104" s="108"/>
      <c r="GG2104" s="108"/>
      <c r="GH2104" s="108"/>
      <c r="GI2104" s="108"/>
      <c r="GJ2104" s="108"/>
      <c r="GK2104" s="108"/>
      <c r="GL2104" s="108"/>
      <c r="GM2104" s="108"/>
      <c r="GN2104" s="108"/>
      <c r="GO2104" s="108"/>
      <c r="GP2104" s="108"/>
      <c r="GQ2104" s="108"/>
      <c r="GR2104" s="108"/>
      <c r="GS2104" s="108"/>
      <c r="GT2104" s="108"/>
      <c r="GU2104" s="108"/>
      <c r="GV2104" s="108"/>
      <c r="GW2104" s="108"/>
      <c r="GX2104" s="108"/>
      <c r="GY2104" s="108"/>
      <c r="GZ2104" s="108"/>
      <c r="HA2104" s="108"/>
      <c r="HB2104" s="108"/>
      <c r="HC2104" s="108"/>
      <c r="HD2104" s="108"/>
      <c r="HE2104" s="108"/>
      <c r="HF2104" s="108"/>
      <c r="HG2104" s="108"/>
      <c r="HH2104" s="108"/>
      <c r="HI2104" s="108"/>
      <c r="HJ2104" s="108"/>
      <c r="HK2104" s="108"/>
      <c r="HL2104" s="108"/>
      <c r="HM2104" s="108"/>
      <c r="HN2104" s="108"/>
      <c r="HO2104" s="108"/>
      <c r="HP2104" s="108"/>
      <c r="HQ2104" s="108"/>
      <c r="HR2104" s="108"/>
      <c r="HS2104" s="108"/>
      <c r="HT2104" s="108"/>
      <c r="HU2104" s="108"/>
      <c r="HV2104" s="108"/>
      <c r="HW2104" s="108"/>
      <c r="HX2104" s="108"/>
      <c r="HY2104" s="108"/>
      <c r="HZ2104" s="108"/>
      <c r="IA2104" s="108"/>
      <c r="IB2104" s="108"/>
      <c r="IC2104" s="108"/>
      <c r="ID2104" s="108"/>
      <c r="IE2104" s="108"/>
      <c r="IF2104" s="108"/>
      <c r="IG2104" s="108"/>
      <c r="IH2104" s="108"/>
      <c r="II2104" s="108"/>
      <c r="IJ2104" s="108"/>
      <c r="IK2104" s="108"/>
      <c r="IL2104" s="108"/>
      <c r="IM2104" s="108"/>
      <c r="IN2104" s="108"/>
      <c r="IO2104" s="108"/>
      <c r="IP2104" s="108"/>
      <c r="IQ2104" s="108"/>
      <c r="IR2104" s="108"/>
      <c r="IS2104" s="108"/>
      <c r="IT2104" s="108"/>
      <c r="IU2104" s="108"/>
      <c r="IV2104" s="108"/>
    </row>
    <row r="2105" spans="1:256" x14ac:dyDescent="0.2">
      <c r="D2105" s="40"/>
      <c r="E2105" s="36"/>
      <c r="F2105" s="36"/>
      <c r="G2105" s="120"/>
      <c r="I2105" s="36"/>
      <c r="J2105" s="36"/>
      <c r="L2105" s="36"/>
      <c r="M2105" s="36"/>
      <c r="O2105" s="36"/>
      <c r="P2105" s="36"/>
      <c r="R2105" s="36"/>
      <c r="S2105" s="36"/>
      <c r="U2105" s="36"/>
      <c r="V2105" s="36"/>
      <c r="X2105" s="36"/>
      <c r="Y2105" s="36"/>
      <c r="AA2105" s="36"/>
      <c r="AB2105" s="36"/>
      <c r="AD2105" s="36"/>
      <c r="AE2105" s="36"/>
      <c r="AG2105" s="36"/>
      <c r="AH2105" s="36"/>
      <c r="AJ2105" s="36"/>
      <c r="AK2105" s="36"/>
      <c r="AM2105" s="36"/>
      <c r="AN2105" s="36"/>
      <c r="AP2105" s="36"/>
      <c r="AQ2105" s="36"/>
      <c r="AS2105" s="36"/>
      <c r="AT2105" s="36"/>
      <c r="AV2105" s="36"/>
      <c r="AW2105" s="36"/>
      <c r="AY2105" s="36"/>
      <c r="AZ2105" s="36"/>
      <c r="BA2105" s="108"/>
      <c r="BB2105" s="108"/>
      <c r="BC2105" s="108"/>
      <c r="BD2105" s="108"/>
      <c r="BE2105" s="108"/>
      <c r="BF2105" s="108"/>
      <c r="BG2105" s="108"/>
      <c r="BH2105" s="108"/>
      <c r="BI2105" s="108"/>
      <c r="BJ2105" s="108"/>
      <c r="BK2105" s="108"/>
      <c r="BL2105" s="108"/>
      <c r="BM2105" s="108"/>
      <c r="BN2105" s="108"/>
      <c r="BO2105" s="108"/>
      <c r="BP2105" s="108"/>
      <c r="BQ2105" s="108"/>
      <c r="BR2105" s="108"/>
      <c r="BS2105" s="108"/>
      <c r="BT2105" s="108"/>
      <c r="BU2105" s="108"/>
      <c r="BV2105" s="108"/>
      <c r="BW2105" s="108"/>
      <c r="BX2105" s="108"/>
      <c r="BY2105" s="108"/>
      <c r="BZ2105" s="108"/>
      <c r="CA2105" s="108"/>
      <c r="CB2105" s="108"/>
      <c r="CC2105" s="108"/>
      <c r="CD2105" s="108"/>
      <c r="CE2105" s="108"/>
      <c r="CF2105" s="108"/>
      <c r="CG2105" s="108"/>
      <c r="CH2105" s="108"/>
      <c r="CI2105" s="108"/>
      <c r="CJ2105" s="108"/>
      <c r="CK2105" s="108"/>
      <c r="CL2105" s="108"/>
      <c r="CM2105" s="108"/>
      <c r="CN2105" s="108"/>
      <c r="CO2105" s="108"/>
      <c r="CP2105" s="108"/>
      <c r="CQ2105" s="108"/>
      <c r="CR2105" s="108"/>
      <c r="CS2105" s="108"/>
      <c r="CT2105" s="108"/>
      <c r="CU2105" s="108"/>
      <c r="CV2105" s="108"/>
      <c r="CW2105" s="108"/>
      <c r="CX2105" s="108"/>
      <c r="CY2105" s="108"/>
      <c r="CZ2105" s="108"/>
      <c r="DA2105" s="108"/>
      <c r="DB2105" s="108"/>
      <c r="DC2105" s="108"/>
      <c r="DD2105" s="108"/>
      <c r="DE2105" s="108"/>
      <c r="DF2105" s="108"/>
      <c r="DG2105" s="108"/>
      <c r="DH2105" s="108"/>
      <c r="DI2105" s="108"/>
      <c r="DJ2105" s="108"/>
      <c r="DK2105" s="108"/>
      <c r="DL2105" s="108"/>
      <c r="DM2105" s="108"/>
      <c r="DN2105" s="108"/>
      <c r="DO2105" s="108"/>
      <c r="DP2105" s="108"/>
      <c r="DQ2105" s="108"/>
      <c r="DR2105" s="108"/>
      <c r="DS2105" s="108"/>
      <c r="DT2105" s="108"/>
      <c r="DU2105" s="108"/>
      <c r="DV2105" s="108"/>
      <c r="DW2105" s="108"/>
      <c r="DX2105" s="108"/>
      <c r="DY2105" s="108"/>
      <c r="DZ2105" s="108"/>
      <c r="EA2105" s="108"/>
      <c r="EB2105" s="108"/>
      <c r="EC2105" s="108"/>
      <c r="ED2105" s="108"/>
      <c r="EE2105" s="108"/>
      <c r="EF2105" s="108"/>
      <c r="EG2105" s="108"/>
      <c r="EH2105" s="108"/>
      <c r="EI2105" s="108"/>
      <c r="EJ2105" s="108"/>
      <c r="EK2105" s="108"/>
      <c r="EL2105" s="108"/>
      <c r="EM2105" s="108"/>
      <c r="EN2105" s="108"/>
      <c r="EO2105" s="108"/>
      <c r="EP2105" s="108"/>
      <c r="EQ2105" s="108"/>
      <c r="ER2105" s="108"/>
      <c r="ES2105" s="108"/>
      <c r="ET2105" s="108"/>
      <c r="EU2105" s="108"/>
      <c r="EV2105" s="108"/>
      <c r="EW2105" s="108"/>
      <c r="EX2105" s="108"/>
      <c r="EY2105" s="108"/>
      <c r="EZ2105" s="108"/>
      <c r="FA2105" s="108"/>
      <c r="FB2105" s="108"/>
      <c r="FC2105" s="108"/>
      <c r="FD2105" s="108"/>
      <c r="FE2105" s="108"/>
      <c r="FF2105" s="108"/>
      <c r="FG2105" s="108"/>
      <c r="FH2105" s="108"/>
      <c r="FI2105" s="108"/>
      <c r="FJ2105" s="108"/>
      <c r="FK2105" s="108"/>
      <c r="FL2105" s="108"/>
      <c r="FM2105" s="108"/>
      <c r="FN2105" s="108"/>
      <c r="FO2105" s="108"/>
      <c r="FP2105" s="108"/>
      <c r="FQ2105" s="108"/>
      <c r="FR2105" s="108"/>
      <c r="FS2105" s="108"/>
      <c r="FT2105" s="108"/>
      <c r="FU2105" s="108"/>
      <c r="FV2105" s="108"/>
      <c r="FW2105" s="108"/>
      <c r="FX2105" s="108"/>
      <c r="FY2105" s="108"/>
      <c r="FZ2105" s="108"/>
      <c r="GA2105" s="108"/>
      <c r="GB2105" s="108"/>
      <c r="GC2105" s="108"/>
      <c r="GD2105" s="108"/>
      <c r="GE2105" s="108"/>
      <c r="GF2105" s="108"/>
      <c r="GG2105" s="108"/>
      <c r="GH2105" s="108"/>
      <c r="GI2105" s="108"/>
      <c r="GJ2105" s="108"/>
      <c r="GK2105" s="108"/>
      <c r="GL2105" s="108"/>
      <c r="GM2105" s="108"/>
      <c r="GN2105" s="108"/>
      <c r="GO2105" s="108"/>
      <c r="GP2105" s="108"/>
      <c r="GQ2105" s="108"/>
      <c r="GR2105" s="108"/>
      <c r="GS2105" s="108"/>
      <c r="GT2105" s="108"/>
      <c r="GU2105" s="108"/>
      <c r="GV2105" s="108"/>
      <c r="GW2105" s="108"/>
      <c r="GX2105" s="108"/>
      <c r="GY2105" s="108"/>
      <c r="GZ2105" s="108"/>
      <c r="HA2105" s="108"/>
      <c r="HB2105" s="108"/>
      <c r="HC2105" s="108"/>
      <c r="HD2105" s="108"/>
      <c r="HE2105" s="108"/>
      <c r="HF2105" s="108"/>
      <c r="HG2105" s="108"/>
      <c r="HH2105" s="108"/>
      <c r="HI2105" s="108"/>
      <c r="HJ2105" s="108"/>
      <c r="HK2105" s="108"/>
      <c r="HL2105" s="108"/>
      <c r="HM2105" s="108"/>
      <c r="HN2105" s="108"/>
      <c r="HO2105" s="108"/>
      <c r="HP2105" s="108"/>
      <c r="HQ2105" s="108"/>
      <c r="HR2105" s="108"/>
      <c r="HS2105" s="108"/>
      <c r="HT2105" s="108"/>
      <c r="HU2105" s="108"/>
      <c r="HV2105" s="108"/>
      <c r="HW2105" s="108"/>
      <c r="HX2105" s="108"/>
      <c r="HY2105" s="108"/>
      <c r="HZ2105" s="108"/>
      <c r="IA2105" s="108"/>
      <c r="IB2105" s="108"/>
      <c r="IC2105" s="108"/>
      <c r="ID2105" s="108"/>
      <c r="IE2105" s="108"/>
      <c r="IF2105" s="108"/>
      <c r="IG2105" s="108"/>
      <c r="IH2105" s="108"/>
      <c r="II2105" s="108"/>
      <c r="IJ2105" s="108"/>
      <c r="IK2105" s="108"/>
      <c r="IL2105" s="108"/>
      <c r="IM2105" s="108"/>
      <c r="IN2105" s="108"/>
      <c r="IO2105" s="108"/>
      <c r="IP2105" s="108"/>
      <c r="IQ2105" s="108"/>
      <c r="IR2105" s="108"/>
      <c r="IS2105" s="108"/>
      <c r="IT2105" s="108"/>
      <c r="IU2105" s="108"/>
      <c r="IV2105" s="108"/>
    </row>
    <row r="2106" spans="1:256" x14ac:dyDescent="0.2">
      <c r="G2106" s="120"/>
      <c r="BA2106" s="108"/>
      <c r="BB2106" s="108"/>
      <c r="BC2106" s="108"/>
      <c r="BD2106" s="108"/>
      <c r="BE2106" s="108"/>
      <c r="BF2106" s="108"/>
      <c r="BG2106" s="108"/>
      <c r="BH2106" s="108"/>
      <c r="BI2106" s="108"/>
      <c r="BJ2106" s="108"/>
      <c r="BK2106" s="108"/>
      <c r="BL2106" s="108"/>
      <c r="BM2106" s="108"/>
      <c r="BN2106" s="108"/>
      <c r="BO2106" s="108"/>
      <c r="BP2106" s="108"/>
      <c r="BQ2106" s="108"/>
      <c r="BR2106" s="108"/>
      <c r="BS2106" s="108"/>
      <c r="BT2106" s="108"/>
      <c r="BU2106" s="108"/>
      <c r="BV2106" s="108"/>
      <c r="BW2106" s="108"/>
      <c r="BX2106" s="108"/>
      <c r="BY2106" s="108"/>
      <c r="BZ2106" s="108"/>
      <c r="CA2106" s="108"/>
      <c r="CB2106" s="108"/>
      <c r="CC2106" s="108"/>
      <c r="CD2106" s="108"/>
      <c r="CE2106" s="108"/>
      <c r="CF2106" s="108"/>
      <c r="CG2106" s="108"/>
      <c r="CH2106" s="108"/>
      <c r="CI2106" s="108"/>
      <c r="CJ2106" s="108"/>
      <c r="CK2106" s="108"/>
      <c r="CL2106" s="108"/>
      <c r="CM2106" s="108"/>
      <c r="CN2106" s="108"/>
      <c r="CO2106" s="108"/>
      <c r="CP2106" s="108"/>
      <c r="CQ2106" s="108"/>
      <c r="CR2106" s="108"/>
      <c r="CS2106" s="108"/>
      <c r="CT2106" s="108"/>
      <c r="CU2106" s="108"/>
      <c r="CV2106" s="108"/>
      <c r="CW2106" s="108"/>
      <c r="CX2106" s="108"/>
      <c r="CY2106" s="108"/>
      <c r="CZ2106" s="108"/>
      <c r="DA2106" s="108"/>
      <c r="DB2106" s="108"/>
      <c r="DC2106" s="108"/>
      <c r="DD2106" s="108"/>
      <c r="DE2106" s="108"/>
      <c r="DF2106" s="108"/>
      <c r="DG2106" s="108"/>
      <c r="DH2106" s="108"/>
      <c r="DI2106" s="108"/>
      <c r="DJ2106" s="108"/>
      <c r="DK2106" s="108"/>
      <c r="DL2106" s="108"/>
      <c r="DM2106" s="108"/>
      <c r="DN2106" s="108"/>
      <c r="DO2106" s="108"/>
      <c r="DP2106" s="108"/>
      <c r="DQ2106" s="108"/>
      <c r="DR2106" s="108"/>
      <c r="DS2106" s="108"/>
      <c r="DT2106" s="108"/>
      <c r="DU2106" s="108"/>
      <c r="DV2106" s="108"/>
      <c r="DW2106" s="108"/>
      <c r="DX2106" s="108"/>
      <c r="DY2106" s="108"/>
      <c r="DZ2106" s="108"/>
      <c r="EA2106" s="108"/>
      <c r="EB2106" s="108"/>
      <c r="EC2106" s="108"/>
      <c r="ED2106" s="108"/>
      <c r="EE2106" s="108"/>
      <c r="EF2106" s="108"/>
      <c r="EG2106" s="108"/>
      <c r="EH2106" s="108"/>
      <c r="EI2106" s="108"/>
      <c r="EJ2106" s="108"/>
      <c r="EK2106" s="108"/>
      <c r="EL2106" s="108"/>
      <c r="EM2106" s="108"/>
      <c r="EN2106" s="108"/>
      <c r="EO2106" s="108"/>
      <c r="EP2106" s="108"/>
      <c r="EQ2106" s="108"/>
      <c r="ER2106" s="108"/>
      <c r="ES2106" s="108"/>
      <c r="ET2106" s="108"/>
      <c r="EU2106" s="108"/>
      <c r="EV2106" s="108"/>
      <c r="EW2106" s="108"/>
      <c r="EX2106" s="108"/>
      <c r="EY2106" s="108"/>
      <c r="EZ2106" s="108"/>
      <c r="FA2106" s="108"/>
      <c r="FB2106" s="108"/>
      <c r="FC2106" s="108"/>
      <c r="FD2106" s="108"/>
      <c r="FE2106" s="108"/>
      <c r="FF2106" s="108"/>
      <c r="FG2106" s="108"/>
      <c r="FH2106" s="108"/>
      <c r="FI2106" s="108"/>
      <c r="FJ2106" s="108"/>
      <c r="FK2106" s="108"/>
      <c r="FL2106" s="108"/>
      <c r="FM2106" s="108"/>
      <c r="FN2106" s="108"/>
      <c r="FO2106" s="108"/>
      <c r="FP2106" s="108"/>
      <c r="FQ2106" s="108"/>
      <c r="FR2106" s="108"/>
      <c r="FS2106" s="108"/>
      <c r="FT2106" s="108"/>
      <c r="FU2106" s="108"/>
      <c r="FV2106" s="108"/>
      <c r="FW2106" s="108"/>
      <c r="FX2106" s="108"/>
      <c r="FY2106" s="108"/>
      <c r="FZ2106" s="108"/>
      <c r="GA2106" s="108"/>
      <c r="GB2106" s="108"/>
      <c r="GC2106" s="108"/>
      <c r="GD2106" s="108"/>
      <c r="GE2106" s="108"/>
      <c r="GF2106" s="108"/>
      <c r="GG2106" s="108"/>
      <c r="GH2106" s="108"/>
      <c r="GI2106" s="108"/>
      <c r="GJ2106" s="108"/>
      <c r="GK2106" s="108"/>
      <c r="GL2106" s="108"/>
      <c r="GM2106" s="108"/>
      <c r="GN2106" s="108"/>
      <c r="GO2106" s="108"/>
      <c r="GP2106" s="108"/>
      <c r="GQ2106" s="108"/>
      <c r="GR2106" s="108"/>
      <c r="GS2106" s="108"/>
      <c r="GT2106" s="108"/>
      <c r="GU2106" s="108"/>
      <c r="GV2106" s="108"/>
      <c r="GW2106" s="108"/>
      <c r="GX2106" s="108"/>
      <c r="GY2106" s="108"/>
      <c r="GZ2106" s="108"/>
      <c r="HA2106" s="108"/>
      <c r="HB2106" s="108"/>
      <c r="HC2106" s="108"/>
      <c r="HD2106" s="108"/>
      <c r="HE2106" s="108"/>
      <c r="HF2106" s="108"/>
      <c r="HG2106" s="108"/>
      <c r="HH2106" s="108"/>
      <c r="HI2106" s="108"/>
      <c r="HJ2106" s="108"/>
      <c r="HK2106" s="108"/>
      <c r="HL2106" s="108"/>
      <c r="HM2106" s="108"/>
      <c r="HN2106" s="108"/>
      <c r="HO2106" s="108"/>
      <c r="HP2106" s="108"/>
      <c r="HQ2106" s="108"/>
      <c r="HR2106" s="108"/>
      <c r="HS2106" s="108"/>
      <c r="HT2106" s="108"/>
      <c r="HU2106" s="108"/>
      <c r="HV2106" s="108"/>
      <c r="HW2106" s="108"/>
      <c r="HX2106" s="108"/>
      <c r="HY2106" s="108"/>
      <c r="HZ2106" s="108"/>
      <c r="IA2106" s="108"/>
      <c r="IB2106" s="108"/>
      <c r="IC2106" s="108"/>
      <c r="ID2106" s="108"/>
      <c r="IE2106" s="108"/>
      <c r="IF2106" s="108"/>
      <c r="IG2106" s="108"/>
      <c r="IH2106" s="108"/>
      <c r="II2106" s="108"/>
      <c r="IJ2106" s="108"/>
      <c r="IK2106" s="108"/>
      <c r="IL2106" s="108"/>
      <c r="IM2106" s="108"/>
      <c r="IN2106" s="108"/>
      <c r="IO2106" s="108"/>
      <c r="IP2106" s="108"/>
      <c r="IQ2106" s="108"/>
      <c r="IR2106" s="108"/>
      <c r="IS2106" s="108"/>
      <c r="IT2106" s="108"/>
      <c r="IU2106" s="108"/>
      <c r="IV2106" s="108"/>
    </row>
    <row r="2107" spans="1:256" x14ac:dyDescent="0.2">
      <c r="G2107" s="120"/>
      <c r="H2107" s="100"/>
      <c r="K2107" s="100"/>
      <c r="N2107" s="100"/>
      <c r="Q2107" s="100"/>
      <c r="T2107" s="100"/>
      <c r="W2107" s="100"/>
      <c r="Z2107" s="100"/>
      <c r="BA2107" s="108"/>
      <c r="BB2107" s="108"/>
      <c r="BC2107" s="108"/>
      <c r="BD2107" s="108"/>
      <c r="BE2107" s="108"/>
      <c r="BF2107" s="108"/>
      <c r="BG2107" s="108"/>
      <c r="BH2107" s="108"/>
      <c r="BI2107" s="108"/>
      <c r="BJ2107" s="108"/>
      <c r="BK2107" s="108"/>
      <c r="BL2107" s="108"/>
      <c r="BM2107" s="108"/>
      <c r="BN2107" s="108"/>
      <c r="BO2107" s="108"/>
      <c r="BP2107" s="108"/>
      <c r="BQ2107" s="108"/>
      <c r="BR2107" s="108"/>
      <c r="BS2107" s="108"/>
      <c r="BT2107" s="108"/>
      <c r="BU2107" s="108"/>
      <c r="BV2107" s="108"/>
      <c r="BW2107" s="108"/>
      <c r="BX2107" s="108"/>
      <c r="BY2107" s="108"/>
      <c r="BZ2107" s="108"/>
      <c r="CA2107" s="108"/>
      <c r="CB2107" s="108"/>
      <c r="CC2107" s="108"/>
      <c r="CD2107" s="108"/>
      <c r="CE2107" s="108"/>
      <c r="CF2107" s="108"/>
      <c r="CG2107" s="108"/>
      <c r="CH2107" s="108"/>
      <c r="CI2107" s="108"/>
      <c r="CJ2107" s="108"/>
      <c r="CK2107" s="108"/>
      <c r="CL2107" s="108"/>
      <c r="CM2107" s="108"/>
      <c r="CN2107" s="108"/>
      <c r="CO2107" s="108"/>
      <c r="CP2107" s="108"/>
      <c r="CQ2107" s="108"/>
      <c r="CR2107" s="108"/>
      <c r="CS2107" s="108"/>
      <c r="CT2107" s="108"/>
      <c r="CU2107" s="108"/>
      <c r="CV2107" s="108"/>
      <c r="CW2107" s="108"/>
      <c r="CX2107" s="108"/>
      <c r="CY2107" s="108"/>
      <c r="CZ2107" s="108"/>
      <c r="DA2107" s="108"/>
      <c r="DB2107" s="108"/>
      <c r="DC2107" s="108"/>
      <c r="DD2107" s="108"/>
      <c r="DE2107" s="108"/>
      <c r="DF2107" s="108"/>
      <c r="DG2107" s="108"/>
      <c r="DH2107" s="108"/>
      <c r="DI2107" s="108"/>
      <c r="DJ2107" s="108"/>
      <c r="DK2107" s="108"/>
      <c r="DL2107" s="108"/>
      <c r="DM2107" s="108"/>
      <c r="DN2107" s="108"/>
      <c r="DO2107" s="108"/>
      <c r="DP2107" s="108"/>
      <c r="DQ2107" s="108"/>
      <c r="DR2107" s="108"/>
      <c r="DS2107" s="108"/>
      <c r="DT2107" s="108"/>
      <c r="DU2107" s="108"/>
      <c r="DV2107" s="108"/>
      <c r="DW2107" s="108"/>
      <c r="DX2107" s="108"/>
      <c r="DY2107" s="108"/>
      <c r="DZ2107" s="108"/>
      <c r="EA2107" s="108"/>
      <c r="EB2107" s="108"/>
      <c r="EC2107" s="108"/>
      <c r="ED2107" s="108"/>
      <c r="EE2107" s="108"/>
      <c r="EF2107" s="108"/>
      <c r="EG2107" s="108"/>
      <c r="EH2107" s="108"/>
      <c r="EI2107" s="108"/>
      <c r="EJ2107" s="108"/>
      <c r="EK2107" s="108"/>
      <c r="EL2107" s="108"/>
      <c r="EM2107" s="108"/>
      <c r="EN2107" s="108"/>
      <c r="EO2107" s="108"/>
      <c r="EP2107" s="108"/>
      <c r="EQ2107" s="108"/>
      <c r="ER2107" s="108"/>
      <c r="ES2107" s="108"/>
      <c r="ET2107" s="108"/>
      <c r="EU2107" s="108"/>
      <c r="EV2107" s="108"/>
      <c r="EW2107" s="108"/>
      <c r="EX2107" s="108"/>
      <c r="EY2107" s="108"/>
      <c r="EZ2107" s="108"/>
      <c r="FA2107" s="108"/>
      <c r="FB2107" s="108"/>
      <c r="FC2107" s="108"/>
      <c r="FD2107" s="108"/>
      <c r="FE2107" s="108"/>
      <c r="FF2107" s="108"/>
      <c r="FG2107" s="108"/>
      <c r="FH2107" s="108"/>
      <c r="FI2107" s="108"/>
      <c r="FJ2107" s="108"/>
      <c r="FK2107" s="108"/>
      <c r="FL2107" s="108"/>
      <c r="FM2107" s="108"/>
      <c r="FN2107" s="108"/>
      <c r="FO2107" s="108"/>
      <c r="FP2107" s="108"/>
      <c r="FQ2107" s="108"/>
      <c r="FR2107" s="108"/>
      <c r="FS2107" s="108"/>
      <c r="FT2107" s="108"/>
      <c r="FU2107" s="108"/>
      <c r="FV2107" s="108"/>
      <c r="FW2107" s="108"/>
      <c r="FX2107" s="108"/>
      <c r="FY2107" s="108"/>
      <c r="FZ2107" s="108"/>
      <c r="GA2107" s="108"/>
      <c r="GB2107" s="108"/>
      <c r="GC2107" s="108"/>
      <c r="GD2107" s="108"/>
      <c r="GE2107" s="108"/>
      <c r="GF2107" s="108"/>
      <c r="GG2107" s="108"/>
      <c r="GH2107" s="108"/>
      <c r="GI2107" s="108"/>
      <c r="GJ2107" s="108"/>
      <c r="GK2107" s="108"/>
      <c r="GL2107" s="108"/>
      <c r="GM2107" s="108"/>
      <c r="GN2107" s="108"/>
      <c r="GO2107" s="108"/>
      <c r="GP2107" s="108"/>
      <c r="GQ2107" s="108"/>
      <c r="GR2107" s="108"/>
      <c r="GS2107" s="108"/>
      <c r="GT2107" s="108"/>
      <c r="GU2107" s="108"/>
      <c r="GV2107" s="108"/>
      <c r="GW2107" s="108"/>
      <c r="GX2107" s="108"/>
      <c r="GY2107" s="108"/>
      <c r="GZ2107" s="108"/>
      <c r="HA2107" s="108"/>
      <c r="HB2107" s="108"/>
      <c r="HC2107" s="108"/>
      <c r="HD2107" s="108"/>
      <c r="HE2107" s="108"/>
      <c r="HF2107" s="108"/>
      <c r="HG2107" s="108"/>
      <c r="HH2107" s="108"/>
      <c r="HI2107" s="108"/>
      <c r="HJ2107" s="108"/>
      <c r="HK2107" s="108"/>
      <c r="HL2107" s="108"/>
      <c r="HM2107" s="108"/>
      <c r="HN2107" s="108"/>
      <c r="HO2107" s="108"/>
      <c r="HP2107" s="108"/>
      <c r="HQ2107" s="108"/>
      <c r="HR2107" s="108"/>
      <c r="HS2107" s="108"/>
      <c r="HT2107" s="108"/>
      <c r="HU2107" s="108"/>
      <c r="HV2107" s="108"/>
      <c r="HW2107" s="108"/>
      <c r="HX2107" s="108"/>
      <c r="HY2107" s="108"/>
      <c r="HZ2107" s="108"/>
      <c r="IA2107" s="108"/>
      <c r="IB2107" s="108"/>
      <c r="IC2107" s="108"/>
      <c r="ID2107" s="108"/>
      <c r="IE2107" s="108"/>
      <c r="IF2107" s="108"/>
      <c r="IG2107" s="108"/>
      <c r="IH2107" s="108"/>
      <c r="II2107" s="108"/>
      <c r="IJ2107" s="108"/>
      <c r="IK2107" s="108"/>
      <c r="IL2107" s="108"/>
      <c r="IM2107" s="108"/>
      <c r="IN2107" s="108"/>
      <c r="IO2107" s="108"/>
      <c r="IP2107" s="108"/>
      <c r="IQ2107" s="108"/>
      <c r="IR2107" s="108"/>
      <c r="IS2107" s="108"/>
      <c r="IT2107" s="108"/>
      <c r="IU2107" s="108"/>
      <c r="IV2107" s="108"/>
    </row>
    <row r="2108" spans="1:256" x14ac:dyDescent="0.2">
      <c r="E2108" s="8"/>
      <c r="F2108" s="8"/>
      <c r="G2108" s="120"/>
      <c r="I2108" s="8"/>
      <c r="J2108" s="8"/>
      <c r="L2108" s="8"/>
      <c r="M2108" s="8"/>
      <c r="O2108" s="8"/>
      <c r="P2108" s="8"/>
      <c r="R2108" s="8"/>
      <c r="S2108" s="8"/>
      <c r="U2108" s="8"/>
      <c r="V2108" s="8"/>
      <c r="X2108" s="8"/>
      <c r="Y2108" s="8"/>
      <c r="AA2108" s="8"/>
      <c r="AB2108" s="8"/>
      <c r="AD2108" s="8"/>
      <c r="AE2108" s="8"/>
      <c r="AG2108" s="8"/>
      <c r="AH2108" s="8"/>
      <c r="AJ2108" s="8"/>
      <c r="AK2108" s="8"/>
      <c r="AM2108" s="8"/>
      <c r="AN2108" s="8"/>
      <c r="AP2108" s="8"/>
      <c r="AQ2108" s="8"/>
      <c r="AS2108" s="8"/>
      <c r="AT2108" s="8"/>
      <c r="AV2108" s="8"/>
      <c r="AW2108" s="8"/>
      <c r="AY2108" s="8"/>
      <c r="AZ2108" s="8"/>
      <c r="BA2108" s="108"/>
      <c r="BB2108" s="116"/>
      <c r="BC2108" s="120"/>
      <c r="BD2108" s="108"/>
      <c r="BE2108" s="116"/>
      <c r="BF2108" s="120"/>
      <c r="BG2108" s="108"/>
      <c r="BH2108" s="116"/>
      <c r="BI2108" s="120"/>
      <c r="BJ2108" s="108"/>
      <c r="BK2108" s="116"/>
      <c r="BL2108" s="120"/>
      <c r="BM2108" s="108"/>
      <c r="BN2108" s="116"/>
      <c r="BO2108" s="120"/>
      <c r="BP2108" s="108"/>
      <c r="BQ2108" s="108"/>
      <c r="BR2108" s="120"/>
      <c r="BS2108" s="116"/>
      <c r="BT2108" s="116"/>
      <c r="BU2108" s="116"/>
      <c r="BV2108" s="116"/>
      <c r="BW2108" s="116"/>
      <c r="BX2108" s="116"/>
      <c r="BY2108" s="108"/>
      <c r="BZ2108" s="108"/>
      <c r="CA2108" s="108"/>
      <c r="CB2108" s="108"/>
      <c r="CC2108" s="108"/>
      <c r="CD2108" s="108"/>
      <c r="CE2108" s="108"/>
      <c r="CF2108" s="108"/>
      <c r="CG2108" s="108"/>
      <c r="CH2108" s="108"/>
      <c r="CI2108" s="108"/>
      <c r="CJ2108" s="108"/>
      <c r="CK2108" s="108"/>
      <c r="CL2108" s="108"/>
      <c r="CM2108" s="108"/>
      <c r="CN2108" s="108"/>
      <c r="CO2108" s="108"/>
      <c r="CP2108" s="108"/>
      <c r="CQ2108" s="108"/>
      <c r="CR2108" s="108"/>
      <c r="CS2108" s="108"/>
      <c r="CT2108" s="108"/>
      <c r="CU2108" s="108"/>
      <c r="CV2108" s="108"/>
      <c r="CW2108" s="108"/>
      <c r="CX2108" s="108"/>
      <c r="CY2108" s="108"/>
      <c r="CZ2108" s="108"/>
      <c r="DA2108" s="108"/>
      <c r="DB2108" s="108"/>
      <c r="DC2108" s="108"/>
      <c r="DD2108" s="108"/>
      <c r="DE2108" s="108"/>
      <c r="DF2108" s="108"/>
      <c r="DG2108" s="108"/>
      <c r="DH2108" s="108"/>
      <c r="DI2108" s="108"/>
      <c r="DJ2108" s="108"/>
      <c r="DK2108" s="108"/>
      <c r="DL2108" s="108"/>
      <c r="DM2108" s="108"/>
      <c r="DN2108" s="108"/>
      <c r="DO2108" s="108"/>
      <c r="DP2108" s="108"/>
      <c r="DQ2108" s="108"/>
      <c r="DR2108" s="108"/>
      <c r="DS2108" s="108"/>
      <c r="DT2108" s="108"/>
      <c r="DU2108" s="108"/>
      <c r="DV2108" s="108"/>
      <c r="DW2108" s="108"/>
      <c r="DX2108" s="108"/>
      <c r="DY2108" s="108"/>
      <c r="DZ2108" s="108"/>
      <c r="EA2108" s="108"/>
      <c r="EB2108" s="108"/>
      <c r="EC2108" s="108"/>
      <c r="ED2108" s="108"/>
      <c r="EE2108" s="108"/>
      <c r="EF2108" s="108"/>
      <c r="EG2108" s="108"/>
      <c r="EH2108" s="108"/>
      <c r="EI2108" s="108"/>
      <c r="EJ2108" s="108"/>
      <c r="EK2108" s="108"/>
      <c r="EL2108" s="108"/>
      <c r="EM2108" s="108"/>
      <c r="EN2108" s="108"/>
      <c r="EO2108" s="108"/>
      <c r="EP2108" s="108"/>
      <c r="EQ2108" s="108"/>
      <c r="ER2108" s="108"/>
      <c r="ES2108" s="108"/>
      <c r="ET2108" s="108"/>
      <c r="EU2108" s="108"/>
      <c r="EV2108" s="108"/>
      <c r="EW2108" s="108"/>
      <c r="EX2108" s="108"/>
      <c r="EY2108" s="108"/>
      <c r="EZ2108" s="108"/>
      <c r="FA2108" s="108"/>
      <c r="FB2108" s="108"/>
      <c r="FC2108" s="108"/>
      <c r="FD2108" s="108"/>
      <c r="FE2108" s="108"/>
      <c r="FF2108" s="108"/>
      <c r="FG2108" s="108"/>
      <c r="FH2108" s="108"/>
      <c r="FI2108" s="108"/>
      <c r="FJ2108" s="108"/>
      <c r="FK2108" s="108"/>
      <c r="FL2108" s="108"/>
      <c r="FM2108" s="108"/>
      <c r="FN2108" s="108"/>
      <c r="FO2108" s="108"/>
      <c r="FP2108" s="108"/>
      <c r="FQ2108" s="108"/>
      <c r="FR2108" s="108"/>
      <c r="FS2108" s="108"/>
      <c r="FT2108" s="108"/>
      <c r="FU2108" s="108"/>
      <c r="FV2108" s="108"/>
      <c r="FW2108" s="108"/>
      <c r="FX2108" s="108"/>
      <c r="FY2108" s="108"/>
      <c r="FZ2108" s="108"/>
      <c r="GA2108" s="108"/>
      <c r="GB2108" s="108"/>
      <c r="GC2108" s="108"/>
      <c r="GD2108" s="108"/>
      <c r="GE2108" s="108"/>
      <c r="GF2108" s="108"/>
      <c r="GG2108" s="108"/>
      <c r="GH2108" s="108"/>
      <c r="GI2108" s="108"/>
      <c r="GJ2108" s="108"/>
      <c r="GK2108" s="108"/>
      <c r="GL2108" s="108"/>
      <c r="GM2108" s="108"/>
      <c r="GN2108" s="108"/>
      <c r="GO2108" s="108"/>
      <c r="GP2108" s="108"/>
      <c r="GQ2108" s="108"/>
      <c r="GR2108" s="108"/>
      <c r="GS2108" s="108"/>
      <c r="GT2108" s="108"/>
      <c r="GU2108" s="108"/>
      <c r="GV2108" s="108"/>
      <c r="GW2108" s="108"/>
      <c r="GX2108" s="108"/>
      <c r="GY2108" s="108"/>
      <c r="GZ2108" s="108"/>
      <c r="HA2108" s="108"/>
      <c r="HB2108" s="108"/>
      <c r="HC2108" s="108"/>
      <c r="HD2108" s="108"/>
      <c r="HE2108" s="108"/>
      <c r="HF2108" s="108"/>
      <c r="HG2108" s="108"/>
      <c r="HH2108" s="108"/>
      <c r="HI2108" s="108"/>
      <c r="HJ2108" s="108"/>
      <c r="HK2108" s="108"/>
      <c r="HL2108" s="108"/>
      <c r="HM2108" s="108"/>
      <c r="HN2108" s="108"/>
      <c r="HO2108" s="108"/>
      <c r="HP2108" s="108"/>
      <c r="HQ2108" s="108"/>
      <c r="HR2108" s="108"/>
      <c r="HS2108" s="108"/>
      <c r="HT2108" s="108"/>
      <c r="HU2108" s="108"/>
      <c r="HV2108" s="108"/>
      <c r="HW2108" s="108"/>
      <c r="HX2108" s="108"/>
      <c r="HY2108" s="108"/>
      <c r="HZ2108" s="108"/>
      <c r="IA2108" s="108"/>
      <c r="IB2108" s="108"/>
      <c r="IC2108" s="108"/>
      <c r="ID2108" s="108"/>
      <c r="IE2108" s="108"/>
      <c r="IF2108" s="108"/>
      <c r="IG2108" s="108"/>
      <c r="IH2108" s="108"/>
      <c r="II2108" s="108"/>
      <c r="IJ2108" s="108"/>
      <c r="IK2108" s="108"/>
      <c r="IL2108" s="108"/>
      <c r="IM2108" s="108"/>
      <c r="IN2108" s="108"/>
      <c r="IO2108" s="108"/>
      <c r="IP2108" s="108"/>
      <c r="IQ2108" s="108"/>
      <c r="IR2108" s="108"/>
      <c r="IS2108" s="108"/>
      <c r="IT2108" s="108"/>
      <c r="IU2108" s="108"/>
      <c r="IV2108" s="108"/>
    </row>
    <row r="2109" spans="1:256" x14ac:dyDescent="0.2">
      <c r="E2109" s="8"/>
      <c r="F2109" s="8"/>
      <c r="G2109" s="120"/>
      <c r="I2109" s="8"/>
      <c r="J2109" s="8"/>
      <c r="L2109" s="8"/>
      <c r="M2109" s="8"/>
      <c r="O2109" s="8"/>
      <c r="P2109" s="8"/>
      <c r="R2109" s="8"/>
      <c r="S2109" s="8"/>
      <c r="U2109" s="8"/>
      <c r="V2109" s="8"/>
      <c r="X2109" s="8"/>
      <c r="Y2109" s="8"/>
      <c r="AA2109" s="8"/>
      <c r="AB2109" s="8"/>
      <c r="AD2109" s="8"/>
      <c r="AE2109" s="8"/>
      <c r="AG2109" s="8"/>
      <c r="AH2109" s="8"/>
      <c r="AJ2109" s="8"/>
      <c r="AK2109" s="8"/>
      <c r="AM2109" s="8"/>
      <c r="AN2109" s="8"/>
      <c r="AP2109" s="8"/>
      <c r="AQ2109" s="8"/>
      <c r="AS2109" s="8"/>
      <c r="AT2109" s="8"/>
      <c r="AV2109" s="8"/>
      <c r="AW2109" s="8"/>
      <c r="AY2109" s="8"/>
      <c r="AZ2109" s="8"/>
      <c r="BA2109" s="108"/>
      <c r="BB2109" s="108"/>
      <c r="BC2109" s="108"/>
      <c r="BD2109" s="108"/>
      <c r="BE2109" s="108"/>
      <c r="BF2109" s="108"/>
      <c r="BG2109" s="108"/>
      <c r="BH2109" s="108"/>
      <c r="BI2109" s="108"/>
      <c r="BJ2109" s="108"/>
      <c r="BK2109" s="108"/>
      <c r="BL2109" s="108"/>
      <c r="BM2109" s="108"/>
      <c r="BN2109" s="108"/>
      <c r="BO2109" s="108"/>
      <c r="BP2109" s="108"/>
      <c r="BQ2109" s="108"/>
      <c r="BR2109" s="108"/>
      <c r="BS2109" s="108"/>
      <c r="BT2109" s="108"/>
      <c r="BU2109" s="108"/>
      <c r="BV2109" s="108"/>
      <c r="BW2109" s="108"/>
      <c r="BX2109" s="108"/>
      <c r="BY2109" s="108"/>
      <c r="BZ2109" s="108"/>
      <c r="CA2109" s="108"/>
      <c r="CB2109" s="108"/>
      <c r="CC2109" s="108"/>
      <c r="CD2109" s="108"/>
      <c r="CE2109" s="108"/>
      <c r="CF2109" s="108"/>
      <c r="CG2109" s="108"/>
      <c r="CH2109" s="108"/>
      <c r="CI2109" s="108"/>
      <c r="CJ2109" s="108"/>
      <c r="CK2109" s="108"/>
      <c r="CL2109" s="108"/>
      <c r="CM2109" s="108"/>
      <c r="CN2109" s="108"/>
      <c r="CO2109" s="108"/>
      <c r="CP2109" s="108"/>
      <c r="CQ2109" s="108"/>
      <c r="CR2109" s="108"/>
      <c r="CS2109" s="108"/>
      <c r="CT2109" s="108"/>
      <c r="CU2109" s="108"/>
      <c r="CV2109" s="108"/>
      <c r="CW2109" s="108"/>
      <c r="CX2109" s="108"/>
      <c r="CY2109" s="108"/>
      <c r="CZ2109" s="108"/>
      <c r="DA2109" s="108"/>
      <c r="DB2109" s="108"/>
      <c r="DC2109" s="108"/>
      <c r="DD2109" s="108"/>
      <c r="DE2109" s="108"/>
      <c r="DF2109" s="108"/>
      <c r="DG2109" s="108"/>
      <c r="DH2109" s="108"/>
      <c r="DI2109" s="108"/>
      <c r="DJ2109" s="108"/>
      <c r="DK2109" s="108"/>
      <c r="DL2109" s="108"/>
      <c r="DM2109" s="108"/>
      <c r="DN2109" s="108"/>
      <c r="DO2109" s="108"/>
      <c r="DP2109" s="108"/>
      <c r="DQ2109" s="108"/>
      <c r="DR2109" s="108"/>
      <c r="DS2109" s="108"/>
      <c r="DT2109" s="108"/>
      <c r="DU2109" s="108"/>
      <c r="DV2109" s="108"/>
      <c r="DW2109" s="108"/>
      <c r="DX2109" s="108"/>
      <c r="DY2109" s="108"/>
      <c r="DZ2109" s="108"/>
      <c r="EA2109" s="108"/>
      <c r="EB2109" s="108"/>
      <c r="EC2109" s="108"/>
      <c r="ED2109" s="108"/>
      <c r="EE2109" s="108"/>
      <c r="EF2109" s="108"/>
      <c r="EG2109" s="108"/>
      <c r="EH2109" s="108"/>
      <c r="EI2109" s="108"/>
      <c r="EJ2109" s="108"/>
      <c r="EK2109" s="108"/>
      <c r="EL2109" s="108"/>
      <c r="EM2109" s="108"/>
      <c r="EN2109" s="108"/>
      <c r="EO2109" s="108"/>
      <c r="EP2109" s="108"/>
      <c r="EQ2109" s="108"/>
      <c r="ER2109" s="108"/>
      <c r="ES2109" s="108"/>
      <c r="ET2109" s="108"/>
      <c r="EU2109" s="108"/>
      <c r="EV2109" s="108"/>
      <c r="EW2109" s="108"/>
      <c r="EX2109" s="108"/>
      <c r="EY2109" s="108"/>
      <c r="EZ2109" s="108"/>
      <c r="FA2109" s="108"/>
      <c r="FB2109" s="108"/>
      <c r="FC2109" s="108"/>
      <c r="FD2109" s="108"/>
      <c r="FE2109" s="108"/>
      <c r="FF2109" s="108"/>
      <c r="FG2109" s="108"/>
      <c r="FH2109" s="108"/>
      <c r="FI2109" s="108"/>
      <c r="FJ2109" s="108"/>
      <c r="FK2109" s="108"/>
      <c r="FL2109" s="108"/>
      <c r="FM2109" s="108"/>
      <c r="FN2109" s="108"/>
      <c r="FO2109" s="108"/>
      <c r="FP2109" s="108"/>
      <c r="FQ2109" s="108"/>
      <c r="FR2109" s="108"/>
      <c r="FS2109" s="108"/>
      <c r="FT2109" s="108"/>
      <c r="FU2109" s="108"/>
      <c r="FV2109" s="108"/>
      <c r="FW2109" s="108"/>
      <c r="FX2109" s="108"/>
      <c r="FY2109" s="108"/>
      <c r="FZ2109" s="108"/>
      <c r="GA2109" s="108"/>
      <c r="GB2109" s="108"/>
      <c r="GC2109" s="108"/>
      <c r="GD2109" s="108"/>
      <c r="GE2109" s="108"/>
      <c r="GF2109" s="108"/>
      <c r="GG2109" s="108"/>
      <c r="GH2109" s="108"/>
      <c r="GI2109" s="108"/>
      <c r="GJ2109" s="108"/>
      <c r="GK2109" s="108"/>
      <c r="GL2109" s="108"/>
      <c r="GM2109" s="108"/>
      <c r="GN2109" s="108"/>
      <c r="GO2109" s="108"/>
      <c r="GP2109" s="108"/>
      <c r="GQ2109" s="108"/>
      <c r="GR2109" s="108"/>
      <c r="GS2109" s="108"/>
      <c r="GT2109" s="108"/>
      <c r="GU2109" s="108"/>
      <c r="GV2109" s="108"/>
      <c r="GW2109" s="108"/>
      <c r="GX2109" s="108"/>
      <c r="GY2109" s="108"/>
      <c r="GZ2109" s="108"/>
      <c r="HA2109" s="108"/>
      <c r="HB2109" s="108"/>
      <c r="HC2109" s="108"/>
      <c r="HD2109" s="108"/>
      <c r="HE2109" s="108"/>
      <c r="HF2109" s="108"/>
      <c r="HG2109" s="108"/>
      <c r="HH2109" s="108"/>
      <c r="HI2109" s="108"/>
      <c r="HJ2109" s="108"/>
      <c r="HK2109" s="108"/>
      <c r="HL2109" s="108"/>
      <c r="HM2109" s="108"/>
      <c r="HN2109" s="108"/>
      <c r="HO2109" s="108"/>
      <c r="HP2109" s="108"/>
      <c r="HQ2109" s="108"/>
      <c r="HR2109" s="108"/>
      <c r="HS2109" s="108"/>
      <c r="HT2109" s="108"/>
      <c r="HU2109" s="108"/>
      <c r="HV2109" s="108"/>
      <c r="HW2109" s="108"/>
      <c r="HX2109" s="108"/>
      <c r="HY2109" s="108"/>
      <c r="HZ2109" s="108"/>
      <c r="IA2109" s="108"/>
      <c r="IB2109" s="108"/>
      <c r="IC2109" s="108"/>
      <c r="ID2109" s="108"/>
      <c r="IE2109" s="108"/>
      <c r="IF2109" s="108"/>
      <c r="IG2109" s="108"/>
      <c r="IH2109" s="108"/>
      <c r="II2109" s="108"/>
      <c r="IJ2109" s="108"/>
      <c r="IK2109" s="108"/>
      <c r="IL2109" s="108"/>
      <c r="IM2109" s="108"/>
      <c r="IN2109" s="108"/>
      <c r="IO2109" s="108"/>
      <c r="IP2109" s="108"/>
      <c r="IQ2109" s="108"/>
      <c r="IR2109" s="108"/>
      <c r="IS2109" s="108"/>
      <c r="IT2109" s="108"/>
      <c r="IU2109" s="108"/>
      <c r="IV2109" s="108"/>
    </row>
    <row r="2110" spans="1:256" ht="18" customHeight="1" x14ac:dyDescent="0.25">
      <c r="A2110" s="157"/>
      <c r="G2110" s="120"/>
      <c r="AC2110" s="157"/>
      <c r="AF2110" s="157"/>
      <c r="AI2110" s="157"/>
      <c r="AL2110" s="157"/>
      <c r="AO2110" s="157"/>
      <c r="AR2110" s="157"/>
      <c r="AX2110" s="157"/>
      <c r="BA2110" s="108"/>
      <c r="BB2110" s="108"/>
      <c r="BC2110" s="108"/>
      <c r="BD2110" s="108"/>
      <c r="BE2110" s="108"/>
      <c r="BF2110" s="108"/>
      <c r="BG2110" s="108"/>
      <c r="BH2110" s="108"/>
      <c r="BI2110" s="108"/>
      <c r="BJ2110" s="108"/>
      <c r="BK2110" s="108"/>
      <c r="BL2110" s="108"/>
      <c r="BM2110" s="108"/>
      <c r="BN2110" s="108"/>
      <c r="BO2110" s="108"/>
      <c r="BP2110" s="108"/>
      <c r="BQ2110" s="108"/>
      <c r="BR2110" s="108"/>
      <c r="BS2110" s="108"/>
      <c r="BT2110" s="108"/>
      <c r="BU2110" s="108"/>
      <c r="BV2110" s="108"/>
      <c r="BW2110" s="108"/>
      <c r="BX2110" s="108"/>
      <c r="BY2110" s="128"/>
    </row>
    <row r="2111" spans="1:256" x14ac:dyDescent="0.2">
      <c r="A2111" s="100"/>
      <c r="G2111" s="120"/>
      <c r="AC2111" s="100"/>
      <c r="AF2111" s="100"/>
      <c r="BA2111" s="108"/>
      <c r="BB2111" s="108"/>
      <c r="BC2111" s="108"/>
      <c r="BD2111" s="108"/>
      <c r="BE2111" s="108"/>
      <c r="BF2111" s="108"/>
      <c r="BG2111" s="108"/>
      <c r="BH2111" s="108"/>
      <c r="BI2111" s="108"/>
      <c r="BJ2111" s="108"/>
      <c r="BK2111" s="108"/>
      <c r="BL2111" s="108"/>
      <c r="BM2111" s="108"/>
      <c r="BN2111" s="108"/>
      <c r="BO2111" s="108"/>
      <c r="BP2111" s="108"/>
      <c r="BQ2111" s="108"/>
      <c r="BR2111" s="108"/>
      <c r="BS2111" s="108"/>
      <c r="BT2111" s="108"/>
      <c r="BU2111" s="108"/>
      <c r="BV2111" s="108"/>
      <c r="BW2111" s="108"/>
      <c r="BX2111" s="108"/>
      <c r="BY2111" s="108"/>
      <c r="BZ2111" s="108"/>
      <c r="CA2111" s="108"/>
      <c r="CB2111" s="108"/>
      <c r="CC2111" s="108"/>
      <c r="CD2111" s="108"/>
      <c r="CE2111" s="108"/>
      <c r="CF2111" s="108"/>
      <c r="CG2111" s="108"/>
      <c r="CH2111" s="108"/>
      <c r="CI2111" s="108"/>
      <c r="CJ2111" s="108"/>
      <c r="CK2111" s="108"/>
      <c r="CL2111" s="108"/>
      <c r="CM2111" s="108"/>
      <c r="CN2111" s="108"/>
      <c r="CO2111" s="108"/>
      <c r="CP2111" s="108"/>
      <c r="CQ2111" s="108"/>
      <c r="CR2111" s="108"/>
      <c r="CS2111" s="108"/>
      <c r="CT2111" s="108"/>
      <c r="CU2111" s="108"/>
      <c r="CV2111" s="108"/>
      <c r="CW2111" s="108"/>
      <c r="CX2111" s="108"/>
      <c r="CY2111" s="108"/>
      <c r="CZ2111" s="108"/>
      <c r="DA2111" s="108"/>
      <c r="DB2111" s="108"/>
      <c r="DC2111" s="108"/>
      <c r="DD2111" s="108"/>
      <c r="DE2111" s="108"/>
      <c r="DF2111" s="108"/>
      <c r="DG2111" s="108"/>
      <c r="DH2111" s="108"/>
      <c r="DI2111" s="108"/>
      <c r="DJ2111" s="108"/>
      <c r="DK2111" s="108"/>
      <c r="DL2111" s="108"/>
      <c r="DM2111" s="108"/>
      <c r="DN2111" s="108"/>
      <c r="DO2111" s="108"/>
      <c r="DP2111" s="108"/>
      <c r="DQ2111" s="108"/>
      <c r="DR2111" s="108"/>
      <c r="DS2111" s="108"/>
      <c r="DT2111" s="108"/>
      <c r="DU2111" s="108"/>
      <c r="DV2111" s="108"/>
      <c r="DW2111" s="108"/>
      <c r="DX2111" s="108"/>
      <c r="DY2111" s="108"/>
      <c r="DZ2111" s="108"/>
      <c r="EA2111" s="108"/>
      <c r="EB2111" s="108"/>
      <c r="EC2111" s="108"/>
      <c r="ED2111" s="108"/>
      <c r="EE2111" s="108"/>
      <c r="EF2111" s="108"/>
      <c r="EG2111" s="108"/>
      <c r="EH2111" s="108"/>
      <c r="EI2111" s="108"/>
      <c r="EJ2111" s="108"/>
      <c r="EK2111" s="108"/>
      <c r="EL2111" s="108"/>
      <c r="EM2111" s="108"/>
      <c r="EN2111" s="108"/>
      <c r="EO2111" s="108"/>
      <c r="EP2111" s="108"/>
      <c r="EQ2111" s="108"/>
      <c r="ER2111" s="108"/>
      <c r="ES2111" s="108"/>
      <c r="ET2111" s="108"/>
      <c r="EU2111" s="108"/>
      <c r="EV2111" s="108"/>
      <c r="EW2111" s="108"/>
      <c r="EX2111" s="108"/>
      <c r="EY2111" s="108"/>
      <c r="EZ2111" s="108"/>
      <c r="FA2111" s="108"/>
      <c r="FB2111" s="108"/>
      <c r="FC2111" s="108"/>
      <c r="FD2111" s="108"/>
      <c r="FE2111" s="108"/>
      <c r="FF2111" s="108"/>
      <c r="FG2111" s="108"/>
      <c r="FH2111" s="108"/>
      <c r="FI2111" s="108"/>
      <c r="FJ2111" s="108"/>
      <c r="FK2111" s="108"/>
      <c r="FL2111" s="108"/>
      <c r="FM2111" s="108"/>
      <c r="FN2111" s="108"/>
      <c r="FO2111" s="108"/>
      <c r="FP2111" s="108"/>
      <c r="FQ2111" s="108"/>
      <c r="FR2111" s="108"/>
      <c r="FS2111" s="108"/>
      <c r="FT2111" s="108"/>
      <c r="FU2111" s="108"/>
      <c r="FV2111" s="108"/>
      <c r="FW2111" s="108"/>
      <c r="FX2111" s="108"/>
      <c r="FY2111" s="108"/>
      <c r="FZ2111" s="108"/>
      <c r="GA2111" s="108"/>
      <c r="GB2111" s="108"/>
      <c r="GC2111" s="108"/>
      <c r="GD2111" s="108"/>
      <c r="GE2111" s="108"/>
      <c r="GF2111" s="108"/>
      <c r="GG2111" s="108"/>
      <c r="GH2111" s="108"/>
      <c r="GI2111" s="108"/>
      <c r="GJ2111" s="108"/>
      <c r="GK2111" s="108"/>
      <c r="GL2111" s="108"/>
      <c r="GM2111" s="108"/>
      <c r="GN2111" s="108"/>
      <c r="GO2111" s="108"/>
      <c r="GP2111" s="108"/>
      <c r="GQ2111" s="108"/>
      <c r="GR2111" s="108"/>
      <c r="GS2111" s="108"/>
      <c r="GT2111" s="108"/>
      <c r="GU2111" s="108"/>
      <c r="GV2111" s="108"/>
      <c r="GW2111" s="108"/>
      <c r="GX2111" s="108"/>
      <c r="GY2111" s="108"/>
      <c r="GZ2111" s="108"/>
      <c r="HA2111" s="108"/>
      <c r="HB2111" s="108"/>
      <c r="HC2111" s="108"/>
      <c r="HD2111" s="108"/>
      <c r="HE2111" s="108"/>
      <c r="HF2111" s="108"/>
      <c r="HG2111" s="108"/>
      <c r="HH2111" s="108"/>
      <c r="HI2111" s="108"/>
      <c r="HJ2111" s="108"/>
      <c r="HK2111" s="108"/>
      <c r="HL2111" s="108"/>
      <c r="HM2111" s="108"/>
      <c r="HN2111" s="108"/>
      <c r="HO2111" s="108"/>
      <c r="HP2111" s="108"/>
      <c r="HQ2111" s="108"/>
      <c r="HR2111" s="108"/>
      <c r="HS2111" s="108"/>
      <c r="HT2111" s="108"/>
      <c r="HU2111" s="108"/>
      <c r="HV2111" s="108"/>
      <c r="HW2111" s="108"/>
      <c r="HX2111" s="108"/>
      <c r="HY2111" s="108"/>
      <c r="HZ2111" s="108"/>
      <c r="IA2111" s="108"/>
      <c r="IB2111" s="108"/>
      <c r="IC2111" s="108"/>
      <c r="ID2111" s="108"/>
      <c r="IE2111" s="108"/>
      <c r="IF2111" s="108"/>
      <c r="IG2111" s="108"/>
      <c r="IH2111" s="108"/>
      <c r="II2111" s="108"/>
      <c r="IJ2111" s="108"/>
      <c r="IK2111" s="108"/>
      <c r="IL2111" s="108"/>
      <c r="IM2111" s="108"/>
      <c r="IN2111" s="108"/>
      <c r="IO2111" s="108"/>
      <c r="IP2111" s="108"/>
      <c r="IQ2111" s="108"/>
      <c r="IR2111" s="108"/>
      <c r="IS2111" s="108"/>
      <c r="IT2111" s="108"/>
      <c r="IU2111" s="108"/>
      <c r="IV2111" s="108"/>
    </row>
    <row r="2112" spans="1:256" x14ac:dyDescent="0.2">
      <c r="C2112" s="100"/>
      <c r="E2112" s="8"/>
      <c r="F2112" s="8"/>
      <c r="G2112" s="120"/>
      <c r="H2112" s="127"/>
      <c r="J2112" s="8"/>
      <c r="K2112" s="127"/>
      <c r="M2112" s="8"/>
      <c r="P2112" s="8"/>
      <c r="R2112" s="8"/>
      <c r="S2112" s="8"/>
      <c r="U2112" s="8"/>
      <c r="V2112" s="8"/>
      <c r="X2112" s="8"/>
      <c r="Y2112" s="8"/>
      <c r="Z2112" s="100"/>
      <c r="AA2112" s="8"/>
      <c r="AB2112" s="8"/>
      <c r="AC2112" s="100"/>
      <c r="AD2112" s="8"/>
      <c r="AE2112" s="8"/>
      <c r="AF2112" s="100"/>
      <c r="AG2112" s="8"/>
      <c r="AH2112" s="8"/>
      <c r="AI2112" s="100"/>
      <c r="AJ2112" s="8"/>
      <c r="AK2112" s="8"/>
      <c r="AL2112" s="100"/>
      <c r="AM2112" s="8"/>
      <c r="AN2112" s="8"/>
      <c r="AO2112" s="100"/>
      <c r="AP2112" s="8"/>
      <c r="AQ2112" s="8"/>
      <c r="AR2112" s="100"/>
      <c r="AS2112" s="8"/>
      <c r="AT2112" s="8"/>
      <c r="AU2112" s="100"/>
      <c r="AV2112" s="8"/>
      <c r="AW2112" s="8"/>
      <c r="AY2112" s="8"/>
      <c r="AZ2112" s="8"/>
      <c r="BA2112" s="108"/>
      <c r="BB2112" s="108"/>
      <c r="BC2112" s="108"/>
      <c r="BD2112" s="108"/>
      <c r="BE2112" s="108"/>
      <c r="BF2112" s="108"/>
      <c r="BG2112" s="108"/>
      <c r="BH2112" s="108"/>
      <c r="BI2112" s="108"/>
      <c r="BJ2112" s="108"/>
      <c r="BK2112" s="108"/>
      <c r="BL2112" s="108"/>
      <c r="BM2112" s="108"/>
      <c r="BN2112" s="108"/>
      <c r="BO2112" s="108"/>
      <c r="BP2112" s="108"/>
      <c r="BQ2112" s="108"/>
      <c r="BR2112" s="108"/>
      <c r="BS2112" s="108"/>
      <c r="BT2112" s="108"/>
      <c r="BU2112" s="108"/>
      <c r="BV2112" s="108"/>
      <c r="BW2112" s="108"/>
      <c r="BX2112" s="108"/>
      <c r="BY2112" s="108"/>
      <c r="BZ2112" s="108"/>
      <c r="CA2112" s="108"/>
      <c r="CB2112" s="108"/>
      <c r="CC2112" s="108"/>
      <c r="CD2112" s="108"/>
      <c r="CE2112" s="108"/>
      <c r="CF2112" s="108"/>
      <c r="CG2112" s="108"/>
      <c r="CH2112" s="108"/>
      <c r="CI2112" s="108"/>
      <c r="CJ2112" s="108"/>
      <c r="CK2112" s="108"/>
      <c r="CL2112" s="108"/>
      <c r="CM2112" s="108"/>
      <c r="CN2112" s="108"/>
      <c r="CO2112" s="108"/>
      <c r="CP2112" s="108"/>
      <c r="CQ2112" s="108"/>
      <c r="CR2112" s="108"/>
      <c r="CS2112" s="108"/>
      <c r="CT2112" s="108"/>
      <c r="CU2112" s="108"/>
      <c r="CV2112" s="108"/>
      <c r="CW2112" s="108"/>
      <c r="CX2112" s="108"/>
      <c r="CY2112" s="108"/>
      <c r="CZ2112" s="108"/>
      <c r="DA2112" s="108"/>
      <c r="DB2112" s="108"/>
      <c r="DC2112" s="108"/>
      <c r="DD2112" s="108"/>
      <c r="DE2112" s="108"/>
      <c r="DF2112" s="108"/>
      <c r="DG2112" s="108"/>
      <c r="DH2112" s="108"/>
      <c r="DI2112" s="108"/>
      <c r="DJ2112" s="108"/>
      <c r="DK2112" s="108"/>
      <c r="DL2112" s="108"/>
      <c r="DM2112" s="108"/>
      <c r="DN2112" s="108"/>
      <c r="DO2112" s="108"/>
      <c r="DP2112" s="108"/>
      <c r="DQ2112" s="108"/>
      <c r="DR2112" s="108"/>
      <c r="DS2112" s="108"/>
      <c r="DT2112" s="108"/>
      <c r="DU2112" s="108"/>
      <c r="DV2112" s="108"/>
      <c r="DW2112" s="108"/>
      <c r="DX2112" s="108"/>
      <c r="DY2112" s="108"/>
      <c r="DZ2112" s="108"/>
      <c r="EA2112" s="108"/>
      <c r="EB2112" s="108"/>
      <c r="EC2112" s="108"/>
      <c r="ED2112" s="108"/>
      <c r="EE2112" s="108"/>
      <c r="EF2112" s="108"/>
      <c r="EG2112" s="108"/>
      <c r="EH2112" s="108"/>
      <c r="EI2112" s="108"/>
      <c r="EJ2112" s="108"/>
      <c r="EK2112" s="108"/>
      <c r="EL2112" s="108"/>
      <c r="EM2112" s="108"/>
      <c r="EN2112" s="108"/>
      <c r="EO2112" s="108"/>
      <c r="EP2112" s="108"/>
      <c r="EQ2112" s="108"/>
      <c r="ER2112" s="108"/>
      <c r="ES2112" s="108"/>
      <c r="ET2112" s="108"/>
      <c r="EU2112" s="108"/>
      <c r="EV2112" s="108"/>
      <c r="EW2112" s="108"/>
      <c r="EX2112" s="108"/>
      <c r="EY2112" s="108"/>
      <c r="EZ2112" s="108"/>
      <c r="FA2112" s="108"/>
      <c r="FB2112" s="108"/>
      <c r="FC2112" s="108"/>
      <c r="FD2112" s="108"/>
      <c r="FE2112" s="108"/>
      <c r="FF2112" s="108"/>
      <c r="FG2112" s="108"/>
      <c r="FH2112" s="108"/>
      <c r="FI2112" s="108"/>
      <c r="FJ2112" s="108"/>
      <c r="FK2112" s="108"/>
      <c r="FL2112" s="108"/>
      <c r="FM2112" s="108"/>
      <c r="FN2112" s="108"/>
      <c r="FO2112" s="108"/>
      <c r="FP2112" s="108"/>
      <c r="FQ2112" s="108"/>
      <c r="FR2112" s="108"/>
      <c r="FS2112" s="108"/>
      <c r="FT2112" s="108"/>
      <c r="FU2112" s="108"/>
      <c r="FV2112" s="108"/>
      <c r="FW2112" s="108"/>
      <c r="FX2112" s="108"/>
      <c r="FY2112" s="108"/>
      <c r="FZ2112" s="108"/>
      <c r="GA2112" s="108"/>
      <c r="GB2112" s="108"/>
      <c r="GC2112" s="108"/>
      <c r="GD2112" s="108"/>
      <c r="GE2112" s="108"/>
      <c r="GF2112" s="108"/>
      <c r="GG2112" s="108"/>
      <c r="GH2112" s="108"/>
      <c r="GI2112" s="108"/>
      <c r="GJ2112" s="108"/>
      <c r="GK2112" s="108"/>
      <c r="GL2112" s="108"/>
      <c r="GM2112" s="108"/>
      <c r="GN2112" s="108"/>
      <c r="GO2112" s="108"/>
      <c r="GP2112" s="108"/>
      <c r="GQ2112" s="108"/>
      <c r="GR2112" s="108"/>
      <c r="GS2112" s="108"/>
      <c r="GT2112" s="108"/>
      <c r="GU2112" s="108"/>
      <c r="GV2112" s="108"/>
      <c r="GW2112" s="108"/>
      <c r="GX2112" s="108"/>
      <c r="GY2112" s="108"/>
      <c r="GZ2112" s="108"/>
      <c r="HA2112" s="108"/>
      <c r="HB2112" s="108"/>
      <c r="HC2112" s="108"/>
      <c r="HD2112" s="108"/>
      <c r="HE2112" s="108"/>
      <c r="HF2112" s="108"/>
      <c r="HG2112" s="108"/>
      <c r="HH2112" s="108"/>
      <c r="HI2112" s="108"/>
      <c r="HJ2112" s="108"/>
      <c r="HK2112" s="108"/>
      <c r="HL2112" s="108"/>
      <c r="HM2112" s="108"/>
      <c r="HN2112" s="108"/>
      <c r="HO2112" s="108"/>
      <c r="HP2112" s="108"/>
      <c r="HQ2112" s="108"/>
      <c r="HR2112" s="108"/>
      <c r="HS2112" s="108"/>
      <c r="HT2112" s="108"/>
      <c r="HU2112" s="108"/>
      <c r="HV2112" s="108"/>
      <c r="HW2112" s="108"/>
      <c r="HX2112" s="108"/>
      <c r="HY2112" s="108"/>
      <c r="HZ2112" s="108"/>
      <c r="IA2112" s="108"/>
      <c r="IB2112" s="108"/>
      <c r="IC2112" s="108"/>
      <c r="ID2112" s="108"/>
      <c r="IE2112" s="108"/>
      <c r="IF2112" s="108"/>
      <c r="IG2112" s="108"/>
      <c r="IH2112" s="108"/>
      <c r="II2112" s="108"/>
      <c r="IJ2112" s="108"/>
      <c r="IK2112" s="108"/>
      <c r="IL2112" s="108"/>
      <c r="IM2112" s="108"/>
      <c r="IN2112" s="108"/>
      <c r="IO2112" s="108"/>
      <c r="IP2112" s="108"/>
      <c r="IQ2112" s="108"/>
      <c r="IR2112" s="108"/>
      <c r="IS2112" s="108"/>
      <c r="IT2112" s="108"/>
      <c r="IU2112" s="108"/>
      <c r="IV2112" s="108"/>
    </row>
    <row r="2113" spans="1:256" x14ac:dyDescent="0.2">
      <c r="E2113" s="8"/>
      <c r="F2113" s="8"/>
      <c r="G2113" s="120"/>
      <c r="I2113" s="8"/>
      <c r="J2113" s="8"/>
      <c r="L2113" s="8"/>
      <c r="M2113" s="8"/>
      <c r="O2113" s="8"/>
      <c r="P2113" s="8"/>
      <c r="R2113" s="8"/>
      <c r="S2113" s="8"/>
      <c r="U2113" s="8"/>
      <c r="V2113" s="8"/>
      <c r="X2113" s="8"/>
      <c r="Y2113" s="8"/>
      <c r="AA2113" s="8"/>
      <c r="AB2113" s="8"/>
      <c r="AD2113" s="8"/>
      <c r="AE2113" s="8"/>
      <c r="AG2113" s="8"/>
      <c r="AH2113" s="8"/>
      <c r="AJ2113" s="8"/>
      <c r="AK2113" s="8"/>
      <c r="AM2113" s="8"/>
      <c r="AN2113" s="8"/>
      <c r="AP2113" s="8"/>
      <c r="AQ2113" s="8"/>
      <c r="AS2113" s="8"/>
      <c r="AT2113" s="8"/>
      <c r="AV2113" s="8"/>
      <c r="AW2113" s="8"/>
      <c r="AY2113" s="8"/>
      <c r="AZ2113" s="8"/>
      <c r="BA2113" s="108"/>
      <c r="BB2113" s="109"/>
      <c r="BC2113" s="109"/>
      <c r="BD2113" s="108"/>
      <c r="BE2113" s="109"/>
      <c r="BF2113" s="109"/>
      <c r="BG2113" s="108"/>
      <c r="BH2113" s="109"/>
      <c r="BI2113" s="109"/>
      <c r="BJ2113" s="108"/>
      <c r="BK2113" s="109"/>
      <c r="BL2113" s="109"/>
      <c r="BM2113" s="108"/>
      <c r="BN2113" s="109"/>
      <c r="BO2113" s="109"/>
      <c r="BP2113" s="108"/>
      <c r="BQ2113" s="123"/>
      <c r="BR2113" s="109"/>
      <c r="BS2113" s="116"/>
      <c r="BT2113" s="108"/>
      <c r="BU2113" s="120"/>
      <c r="BV2113" s="116"/>
      <c r="BW2113" s="116"/>
      <c r="BX2113" s="125"/>
      <c r="BY2113" s="108"/>
      <c r="BZ2113" s="108"/>
      <c r="CA2113" s="108"/>
      <c r="CB2113" s="108"/>
      <c r="CC2113" s="108"/>
      <c r="CD2113" s="108"/>
      <c r="CE2113" s="108"/>
      <c r="CF2113" s="108"/>
      <c r="CG2113" s="108"/>
      <c r="CH2113" s="108"/>
      <c r="CI2113" s="108"/>
      <c r="CJ2113" s="108"/>
      <c r="CK2113" s="108"/>
      <c r="CL2113" s="108"/>
      <c r="CM2113" s="108"/>
      <c r="CN2113" s="108"/>
      <c r="CO2113" s="108"/>
      <c r="CP2113" s="108"/>
      <c r="CQ2113" s="108"/>
      <c r="CR2113" s="108"/>
      <c r="CS2113" s="108"/>
      <c r="CT2113" s="108"/>
      <c r="CU2113" s="108"/>
      <c r="CV2113" s="108"/>
      <c r="CW2113" s="108"/>
      <c r="CX2113" s="108"/>
      <c r="CY2113" s="108"/>
      <c r="CZ2113" s="108"/>
      <c r="DA2113" s="108"/>
      <c r="DB2113" s="108"/>
      <c r="DC2113" s="108"/>
      <c r="DD2113" s="108"/>
      <c r="DE2113" s="108"/>
      <c r="DF2113" s="108"/>
      <c r="DG2113" s="108"/>
      <c r="DH2113" s="108"/>
      <c r="DI2113" s="108"/>
      <c r="DJ2113" s="108"/>
      <c r="DK2113" s="108"/>
      <c r="DL2113" s="108"/>
      <c r="DM2113" s="108"/>
      <c r="DN2113" s="108"/>
      <c r="DO2113" s="108"/>
      <c r="DP2113" s="108"/>
      <c r="DQ2113" s="108"/>
      <c r="DR2113" s="108"/>
      <c r="DS2113" s="108"/>
      <c r="DT2113" s="108"/>
      <c r="DU2113" s="108"/>
      <c r="DV2113" s="108"/>
      <c r="DW2113" s="108"/>
      <c r="DX2113" s="108"/>
      <c r="DY2113" s="108"/>
      <c r="DZ2113" s="108"/>
      <c r="EA2113" s="108"/>
      <c r="EB2113" s="108"/>
      <c r="EC2113" s="108"/>
      <c r="ED2113" s="108"/>
      <c r="EE2113" s="108"/>
      <c r="EF2113" s="108"/>
      <c r="EG2113" s="108"/>
      <c r="EH2113" s="108"/>
      <c r="EI2113" s="108"/>
      <c r="EJ2113" s="108"/>
      <c r="EK2113" s="108"/>
      <c r="EL2113" s="108"/>
      <c r="EM2113" s="108"/>
      <c r="EN2113" s="108"/>
      <c r="EO2113" s="108"/>
      <c r="EP2113" s="108"/>
      <c r="EQ2113" s="108"/>
      <c r="ER2113" s="108"/>
      <c r="ES2113" s="108"/>
      <c r="ET2113" s="108"/>
      <c r="EU2113" s="108"/>
      <c r="EV2113" s="108"/>
      <c r="EW2113" s="108"/>
      <c r="EX2113" s="108"/>
      <c r="EY2113" s="108"/>
      <c r="EZ2113" s="108"/>
      <c r="FA2113" s="108"/>
      <c r="FB2113" s="108"/>
      <c r="FC2113" s="108"/>
      <c r="FD2113" s="108"/>
      <c r="FE2113" s="108"/>
      <c r="FF2113" s="108"/>
      <c r="FG2113" s="108"/>
      <c r="FH2113" s="108"/>
      <c r="FI2113" s="108"/>
      <c r="FJ2113" s="108"/>
      <c r="FK2113" s="108"/>
      <c r="FL2113" s="108"/>
      <c r="FM2113" s="108"/>
      <c r="FN2113" s="108"/>
      <c r="FO2113" s="108"/>
      <c r="FP2113" s="108"/>
      <c r="FQ2113" s="108"/>
      <c r="FR2113" s="108"/>
      <c r="FS2113" s="108"/>
      <c r="FT2113" s="108"/>
      <c r="FU2113" s="108"/>
      <c r="FV2113" s="108"/>
      <c r="FW2113" s="108"/>
      <c r="FX2113" s="108"/>
      <c r="FY2113" s="108"/>
      <c r="FZ2113" s="108"/>
      <c r="GA2113" s="108"/>
      <c r="GB2113" s="108"/>
      <c r="GC2113" s="108"/>
      <c r="GD2113" s="108"/>
      <c r="GE2113" s="108"/>
      <c r="GF2113" s="108"/>
      <c r="GG2113" s="108"/>
      <c r="GH2113" s="108"/>
      <c r="GI2113" s="108"/>
      <c r="GJ2113" s="108"/>
      <c r="GK2113" s="108"/>
      <c r="GL2113" s="108"/>
      <c r="GM2113" s="108"/>
      <c r="GN2113" s="108"/>
      <c r="GO2113" s="108"/>
      <c r="GP2113" s="108"/>
      <c r="GQ2113" s="108"/>
      <c r="GR2113" s="108"/>
      <c r="GS2113" s="108"/>
      <c r="GT2113" s="108"/>
      <c r="GU2113" s="108"/>
      <c r="GV2113" s="108"/>
      <c r="GW2113" s="108"/>
      <c r="GX2113" s="108"/>
      <c r="GY2113" s="108"/>
      <c r="GZ2113" s="108"/>
      <c r="HA2113" s="108"/>
      <c r="HB2113" s="108"/>
      <c r="HC2113" s="108"/>
      <c r="HD2113" s="108"/>
      <c r="HE2113" s="108"/>
      <c r="HF2113" s="108"/>
      <c r="HG2113" s="108"/>
      <c r="HH2113" s="108"/>
      <c r="HI2113" s="108"/>
      <c r="HJ2113" s="108"/>
      <c r="HK2113" s="108"/>
      <c r="HL2113" s="108"/>
      <c r="HM2113" s="108"/>
      <c r="HN2113" s="108"/>
      <c r="HO2113" s="108"/>
      <c r="HP2113" s="108"/>
      <c r="HQ2113" s="108"/>
      <c r="HR2113" s="108"/>
      <c r="HS2113" s="108"/>
      <c r="HT2113" s="108"/>
      <c r="HU2113" s="108"/>
      <c r="HV2113" s="108"/>
      <c r="HW2113" s="108"/>
      <c r="HX2113" s="108"/>
      <c r="HY2113" s="108"/>
      <c r="HZ2113" s="108"/>
      <c r="IA2113" s="108"/>
      <c r="IB2113" s="108"/>
      <c r="IC2113" s="108"/>
      <c r="ID2113" s="108"/>
      <c r="IE2113" s="108"/>
      <c r="IF2113" s="108"/>
      <c r="IG2113" s="108"/>
      <c r="IH2113" s="108"/>
      <c r="II2113" s="108"/>
      <c r="IJ2113" s="108"/>
      <c r="IK2113" s="108"/>
      <c r="IL2113" s="108"/>
      <c r="IM2113" s="108"/>
      <c r="IN2113" s="108"/>
      <c r="IO2113" s="108"/>
      <c r="IP2113" s="108"/>
      <c r="IQ2113" s="108"/>
      <c r="IR2113" s="108"/>
      <c r="IS2113" s="108"/>
      <c r="IT2113" s="108"/>
      <c r="IU2113" s="108"/>
      <c r="IV2113" s="108"/>
    </row>
    <row r="2114" spans="1:256" x14ac:dyDescent="0.2">
      <c r="E2114" s="8"/>
      <c r="F2114" s="8"/>
      <c r="G2114" s="120"/>
      <c r="I2114" s="8"/>
      <c r="J2114" s="8"/>
      <c r="L2114" s="8"/>
      <c r="M2114" s="8"/>
      <c r="O2114" s="8"/>
      <c r="P2114" s="8"/>
      <c r="R2114" s="8"/>
      <c r="S2114" s="8"/>
      <c r="U2114" s="8"/>
      <c r="V2114" s="8"/>
      <c r="X2114" s="8"/>
      <c r="Y2114" s="8"/>
      <c r="AA2114" s="8"/>
      <c r="AB2114" s="8"/>
      <c r="AD2114" s="8"/>
      <c r="AE2114" s="8"/>
      <c r="AG2114" s="8"/>
      <c r="AH2114" s="8"/>
      <c r="AJ2114" s="8"/>
      <c r="AK2114" s="8"/>
      <c r="AM2114" s="8"/>
      <c r="AN2114" s="8"/>
      <c r="AP2114" s="8"/>
      <c r="AQ2114" s="8"/>
      <c r="AS2114" s="8"/>
      <c r="AT2114" s="8"/>
      <c r="AV2114" s="8"/>
      <c r="AW2114" s="8"/>
      <c r="AY2114" s="8"/>
      <c r="AZ2114" s="8"/>
      <c r="BA2114" s="108"/>
      <c r="BB2114" s="108"/>
      <c r="BC2114" s="108"/>
      <c r="BD2114" s="108"/>
      <c r="BE2114" s="108"/>
      <c r="BF2114" s="108"/>
      <c r="BG2114" s="108"/>
      <c r="BH2114" s="108"/>
      <c r="BI2114" s="108"/>
      <c r="BJ2114" s="108"/>
      <c r="BK2114" s="108"/>
      <c r="BL2114" s="108"/>
      <c r="BM2114" s="108"/>
      <c r="BN2114" s="108"/>
      <c r="BO2114" s="108"/>
      <c r="BP2114" s="108"/>
      <c r="BQ2114" s="108"/>
      <c r="BR2114" s="108"/>
      <c r="BS2114" s="108"/>
      <c r="BT2114" s="108"/>
      <c r="BU2114" s="108"/>
      <c r="BV2114" s="108"/>
      <c r="BW2114" s="108"/>
      <c r="BX2114" s="108"/>
    </row>
    <row r="2115" spans="1:256" x14ac:dyDescent="0.2">
      <c r="D2115" s="40"/>
      <c r="E2115" s="36"/>
      <c r="F2115" s="36"/>
      <c r="G2115" s="120"/>
      <c r="I2115" s="36"/>
      <c r="J2115" s="36"/>
      <c r="L2115" s="36"/>
      <c r="M2115" s="36"/>
      <c r="O2115" s="36"/>
      <c r="P2115" s="36"/>
      <c r="R2115" s="36"/>
      <c r="S2115" s="36"/>
      <c r="U2115" s="36"/>
      <c r="V2115" s="36"/>
      <c r="X2115" s="36"/>
      <c r="Y2115" s="36"/>
      <c r="AA2115" s="36"/>
      <c r="AB2115" s="36"/>
      <c r="AD2115" s="36"/>
      <c r="AE2115" s="36"/>
      <c r="AG2115" s="36"/>
      <c r="AH2115" s="36"/>
      <c r="AJ2115" s="36"/>
      <c r="AK2115" s="36"/>
      <c r="AM2115" s="36"/>
      <c r="AN2115" s="36"/>
      <c r="AP2115" s="36"/>
      <c r="AQ2115" s="36"/>
      <c r="AS2115" s="36"/>
      <c r="AT2115" s="36"/>
      <c r="AV2115" s="36"/>
      <c r="AW2115" s="36"/>
      <c r="AY2115" s="36"/>
      <c r="AZ2115" s="36"/>
      <c r="BA2115" s="108"/>
      <c r="BB2115" s="108"/>
      <c r="BC2115" s="108"/>
      <c r="BD2115" s="108"/>
      <c r="BE2115" s="108"/>
      <c r="BF2115" s="108"/>
      <c r="BG2115" s="108"/>
      <c r="BH2115" s="108"/>
      <c r="BI2115" s="108"/>
      <c r="BJ2115" s="108"/>
      <c r="BK2115" s="108"/>
      <c r="BL2115" s="108"/>
      <c r="BM2115" s="108"/>
      <c r="BN2115" s="108"/>
      <c r="BO2115" s="108"/>
      <c r="BP2115" s="108"/>
      <c r="BQ2115" s="108"/>
      <c r="BR2115" s="108"/>
      <c r="BS2115" s="108"/>
      <c r="BT2115" s="108"/>
      <c r="BU2115" s="108"/>
      <c r="BV2115" s="108"/>
      <c r="BW2115" s="108"/>
      <c r="BX2115" s="108"/>
      <c r="BY2115" s="108"/>
      <c r="BZ2115" s="108"/>
      <c r="CA2115" s="108"/>
      <c r="CB2115" s="108"/>
      <c r="CC2115" s="108"/>
      <c r="CD2115" s="108"/>
      <c r="CE2115" s="108"/>
      <c r="CF2115" s="108"/>
      <c r="CG2115" s="108"/>
      <c r="CH2115" s="108"/>
      <c r="CI2115" s="108"/>
      <c r="CJ2115" s="108"/>
      <c r="CK2115" s="108"/>
      <c r="CL2115" s="108"/>
      <c r="CM2115" s="108"/>
      <c r="CN2115" s="108"/>
      <c r="CO2115" s="108"/>
      <c r="CP2115" s="108"/>
      <c r="CQ2115" s="108"/>
      <c r="CR2115" s="108"/>
      <c r="CS2115" s="108"/>
      <c r="CT2115" s="108"/>
      <c r="CU2115" s="108"/>
      <c r="CV2115" s="108"/>
      <c r="CW2115" s="108"/>
      <c r="CX2115" s="108"/>
      <c r="CY2115" s="108"/>
      <c r="CZ2115" s="108"/>
      <c r="DA2115" s="108"/>
      <c r="DB2115" s="108"/>
      <c r="DC2115" s="108"/>
      <c r="DD2115" s="108"/>
      <c r="DE2115" s="108"/>
      <c r="DF2115" s="108"/>
      <c r="DG2115" s="108"/>
      <c r="DH2115" s="108"/>
      <c r="DI2115" s="108"/>
      <c r="DJ2115" s="108"/>
      <c r="DK2115" s="108"/>
      <c r="DL2115" s="108"/>
      <c r="DM2115" s="108"/>
      <c r="DN2115" s="108"/>
      <c r="DO2115" s="108"/>
      <c r="DP2115" s="108"/>
      <c r="DQ2115" s="108"/>
      <c r="DR2115" s="108"/>
      <c r="DS2115" s="108"/>
      <c r="DT2115" s="108"/>
      <c r="DU2115" s="108"/>
      <c r="DV2115" s="108"/>
      <c r="DW2115" s="108"/>
      <c r="DX2115" s="108"/>
      <c r="DY2115" s="108"/>
      <c r="DZ2115" s="108"/>
      <c r="EA2115" s="108"/>
      <c r="EB2115" s="108"/>
      <c r="EC2115" s="108"/>
      <c r="ED2115" s="108"/>
      <c r="EE2115" s="108"/>
      <c r="EF2115" s="108"/>
      <c r="EG2115" s="108"/>
      <c r="EH2115" s="108"/>
      <c r="EI2115" s="108"/>
      <c r="EJ2115" s="108"/>
      <c r="EK2115" s="108"/>
      <c r="EL2115" s="108"/>
      <c r="EM2115" s="108"/>
      <c r="EN2115" s="108"/>
      <c r="EO2115" s="108"/>
      <c r="EP2115" s="108"/>
      <c r="EQ2115" s="108"/>
      <c r="ER2115" s="108"/>
      <c r="ES2115" s="108"/>
      <c r="ET2115" s="108"/>
      <c r="EU2115" s="108"/>
      <c r="EV2115" s="108"/>
      <c r="EW2115" s="108"/>
      <c r="EX2115" s="108"/>
      <c r="EY2115" s="108"/>
      <c r="EZ2115" s="108"/>
      <c r="FA2115" s="108"/>
      <c r="FB2115" s="108"/>
      <c r="FC2115" s="108"/>
      <c r="FD2115" s="108"/>
      <c r="FE2115" s="108"/>
      <c r="FF2115" s="108"/>
      <c r="FG2115" s="108"/>
      <c r="FH2115" s="108"/>
      <c r="FI2115" s="108"/>
      <c r="FJ2115" s="108"/>
      <c r="FK2115" s="108"/>
      <c r="FL2115" s="108"/>
      <c r="FM2115" s="108"/>
      <c r="FN2115" s="108"/>
      <c r="FO2115" s="108"/>
      <c r="FP2115" s="108"/>
      <c r="FQ2115" s="108"/>
      <c r="FR2115" s="108"/>
      <c r="FS2115" s="108"/>
      <c r="FT2115" s="108"/>
      <c r="FU2115" s="108"/>
      <c r="FV2115" s="108"/>
      <c r="FW2115" s="108"/>
      <c r="FX2115" s="108"/>
      <c r="FY2115" s="108"/>
      <c r="FZ2115" s="108"/>
      <c r="GA2115" s="108"/>
      <c r="GB2115" s="108"/>
      <c r="GC2115" s="108"/>
      <c r="GD2115" s="108"/>
      <c r="GE2115" s="108"/>
      <c r="GF2115" s="108"/>
      <c r="GG2115" s="108"/>
      <c r="GH2115" s="108"/>
      <c r="GI2115" s="108"/>
      <c r="GJ2115" s="108"/>
      <c r="GK2115" s="108"/>
      <c r="GL2115" s="108"/>
      <c r="GM2115" s="108"/>
      <c r="GN2115" s="108"/>
      <c r="GO2115" s="108"/>
      <c r="GP2115" s="108"/>
      <c r="GQ2115" s="108"/>
      <c r="GR2115" s="108"/>
      <c r="GS2115" s="108"/>
      <c r="GT2115" s="108"/>
      <c r="GU2115" s="108"/>
      <c r="GV2115" s="108"/>
      <c r="GW2115" s="108"/>
      <c r="GX2115" s="108"/>
      <c r="GY2115" s="108"/>
      <c r="GZ2115" s="108"/>
      <c r="HA2115" s="108"/>
      <c r="HB2115" s="108"/>
      <c r="HC2115" s="108"/>
      <c r="HD2115" s="108"/>
      <c r="HE2115" s="108"/>
      <c r="HF2115" s="108"/>
      <c r="HG2115" s="108"/>
      <c r="HH2115" s="108"/>
      <c r="HI2115" s="108"/>
      <c r="HJ2115" s="108"/>
      <c r="HK2115" s="108"/>
      <c r="HL2115" s="108"/>
      <c r="HM2115" s="108"/>
      <c r="HN2115" s="108"/>
      <c r="HO2115" s="108"/>
      <c r="HP2115" s="108"/>
      <c r="HQ2115" s="108"/>
      <c r="HR2115" s="108"/>
      <c r="HS2115" s="108"/>
      <c r="HT2115" s="108"/>
      <c r="HU2115" s="108"/>
      <c r="HV2115" s="108"/>
      <c r="HW2115" s="108"/>
      <c r="HX2115" s="108"/>
      <c r="HY2115" s="108"/>
      <c r="HZ2115" s="108"/>
      <c r="IA2115" s="108"/>
      <c r="IB2115" s="108"/>
      <c r="IC2115" s="108"/>
      <c r="ID2115" s="108"/>
      <c r="IE2115" s="108"/>
      <c r="IF2115" s="108"/>
      <c r="IG2115" s="108"/>
      <c r="IH2115" s="108"/>
      <c r="II2115" s="108"/>
      <c r="IJ2115" s="108"/>
      <c r="IK2115" s="108"/>
      <c r="IL2115" s="108"/>
      <c r="IM2115" s="108"/>
      <c r="IN2115" s="108"/>
      <c r="IO2115" s="108"/>
      <c r="IP2115" s="108"/>
      <c r="IQ2115" s="108"/>
      <c r="IR2115" s="108"/>
      <c r="IS2115" s="108"/>
      <c r="IT2115" s="108"/>
      <c r="IU2115" s="108"/>
      <c r="IV2115" s="108"/>
    </row>
    <row r="2116" spans="1:256" x14ac:dyDescent="0.2">
      <c r="E2116" s="8"/>
      <c r="F2116" s="8"/>
      <c r="G2116" s="120"/>
      <c r="I2116" s="8"/>
      <c r="J2116" s="8"/>
      <c r="L2116" s="8"/>
      <c r="M2116" s="8"/>
      <c r="O2116" s="8"/>
      <c r="P2116" s="8"/>
      <c r="R2116" s="8"/>
      <c r="S2116" s="8"/>
      <c r="U2116" s="8"/>
      <c r="V2116" s="8"/>
      <c r="X2116" s="8"/>
      <c r="Y2116" s="8"/>
      <c r="AA2116" s="8"/>
      <c r="AB2116" s="8"/>
      <c r="AD2116" s="8"/>
      <c r="AE2116" s="8"/>
      <c r="AG2116" s="8"/>
      <c r="AH2116" s="8"/>
      <c r="AJ2116" s="8"/>
      <c r="AK2116" s="8"/>
      <c r="AM2116" s="8"/>
      <c r="AN2116" s="8"/>
      <c r="AP2116" s="8"/>
      <c r="AQ2116" s="8"/>
      <c r="AS2116" s="8"/>
      <c r="AT2116" s="8"/>
      <c r="AV2116" s="8"/>
      <c r="AW2116" s="8"/>
      <c r="AY2116" s="8"/>
      <c r="AZ2116" s="8"/>
      <c r="BA2116" s="108"/>
      <c r="BB2116" s="108"/>
      <c r="BC2116" s="108"/>
      <c r="BD2116" s="108"/>
      <c r="BE2116" s="108"/>
      <c r="BF2116" s="108"/>
      <c r="BG2116" s="108"/>
      <c r="BH2116" s="108"/>
      <c r="BI2116" s="108"/>
      <c r="BJ2116" s="108"/>
      <c r="BK2116" s="108"/>
      <c r="BL2116" s="108"/>
      <c r="BM2116" s="108"/>
      <c r="BN2116" s="108"/>
      <c r="BO2116" s="108"/>
      <c r="BP2116" s="108"/>
      <c r="BQ2116" s="108"/>
      <c r="BR2116" s="108"/>
      <c r="BS2116" s="108"/>
      <c r="BT2116" s="108"/>
      <c r="BU2116" s="108"/>
      <c r="BV2116" s="108"/>
      <c r="BW2116" s="108"/>
      <c r="BX2116" s="108"/>
      <c r="BY2116" s="108"/>
      <c r="BZ2116" s="108"/>
      <c r="CA2116" s="108"/>
      <c r="CB2116" s="108"/>
      <c r="CC2116" s="108"/>
      <c r="CD2116" s="108"/>
      <c r="CE2116" s="108"/>
      <c r="CF2116" s="108"/>
      <c r="CG2116" s="108"/>
      <c r="CH2116" s="108"/>
      <c r="CI2116" s="108"/>
      <c r="CJ2116" s="108"/>
      <c r="CK2116" s="108"/>
      <c r="CL2116" s="108"/>
      <c r="CM2116" s="108"/>
      <c r="CN2116" s="108"/>
      <c r="CO2116" s="108"/>
      <c r="CP2116" s="108"/>
      <c r="CQ2116" s="108"/>
      <c r="CR2116" s="108"/>
      <c r="CS2116" s="108"/>
      <c r="CT2116" s="108"/>
      <c r="CU2116" s="108"/>
      <c r="CV2116" s="108"/>
      <c r="CW2116" s="108"/>
      <c r="CX2116" s="108"/>
      <c r="CY2116" s="108"/>
      <c r="CZ2116" s="108"/>
      <c r="DA2116" s="108"/>
      <c r="DB2116" s="108"/>
      <c r="DC2116" s="108"/>
      <c r="DD2116" s="108"/>
      <c r="DE2116" s="108"/>
      <c r="DF2116" s="108"/>
      <c r="DG2116" s="108"/>
      <c r="DH2116" s="108"/>
      <c r="DI2116" s="108"/>
      <c r="DJ2116" s="108"/>
      <c r="DK2116" s="108"/>
      <c r="DL2116" s="108"/>
      <c r="DM2116" s="108"/>
      <c r="DN2116" s="108"/>
      <c r="DO2116" s="108"/>
      <c r="DP2116" s="108"/>
      <c r="DQ2116" s="108"/>
      <c r="DR2116" s="108"/>
      <c r="DS2116" s="108"/>
      <c r="DT2116" s="108"/>
      <c r="DU2116" s="108"/>
      <c r="DV2116" s="108"/>
      <c r="DW2116" s="108"/>
      <c r="DX2116" s="108"/>
      <c r="DY2116" s="108"/>
      <c r="DZ2116" s="108"/>
      <c r="EA2116" s="108"/>
      <c r="EB2116" s="108"/>
      <c r="EC2116" s="108"/>
      <c r="ED2116" s="108"/>
      <c r="EE2116" s="108"/>
      <c r="EF2116" s="108"/>
      <c r="EG2116" s="108"/>
      <c r="EH2116" s="108"/>
      <c r="EI2116" s="108"/>
      <c r="EJ2116" s="108"/>
      <c r="EK2116" s="108"/>
      <c r="EL2116" s="108"/>
      <c r="EM2116" s="108"/>
      <c r="EN2116" s="108"/>
      <c r="EO2116" s="108"/>
      <c r="EP2116" s="108"/>
      <c r="EQ2116" s="108"/>
      <c r="ER2116" s="108"/>
      <c r="ES2116" s="108"/>
      <c r="ET2116" s="108"/>
      <c r="EU2116" s="108"/>
      <c r="EV2116" s="108"/>
      <c r="EW2116" s="108"/>
      <c r="EX2116" s="108"/>
      <c r="EY2116" s="108"/>
      <c r="EZ2116" s="108"/>
      <c r="FA2116" s="108"/>
      <c r="FB2116" s="108"/>
      <c r="FC2116" s="108"/>
      <c r="FD2116" s="108"/>
      <c r="FE2116" s="108"/>
      <c r="FF2116" s="108"/>
      <c r="FG2116" s="108"/>
      <c r="FH2116" s="108"/>
      <c r="FI2116" s="108"/>
      <c r="FJ2116" s="108"/>
      <c r="FK2116" s="108"/>
      <c r="FL2116" s="108"/>
      <c r="FM2116" s="108"/>
      <c r="FN2116" s="108"/>
      <c r="FO2116" s="108"/>
      <c r="FP2116" s="108"/>
      <c r="FQ2116" s="108"/>
      <c r="FR2116" s="108"/>
      <c r="FS2116" s="108"/>
      <c r="FT2116" s="108"/>
      <c r="FU2116" s="108"/>
      <c r="FV2116" s="108"/>
      <c r="FW2116" s="108"/>
      <c r="FX2116" s="108"/>
      <c r="FY2116" s="108"/>
      <c r="FZ2116" s="108"/>
      <c r="GA2116" s="108"/>
      <c r="GB2116" s="108"/>
      <c r="GC2116" s="108"/>
      <c r="GD2116" s="108"/>
      <c r="GE2116" s="108"/>
      <c r="GF2116" s="108"/>
      <c r="GG2116" s="108"/>
      <c r="GH2116" s="108"/>
      <c r="GI2116" s="108"/>
      <c r="GJ2116" s="108"/>
      <c r="GK2116" s="108"/>
      <c r="GL2116" s="108"/>
      <c r="GM2116" s="108"/>
      <c r="GN2116" s="108"/>
      <c r="GO2116" s="108"/>
      <c r="GP2116" s="108"/>
      <c r="GQ2116" s="108"/>
      <c r="GR2116" s="108"/>
      <c r="GS2116" s="108"/>
      <c r="GT2116" s="108"/>
      <c r="GU2116" s="108"/>
      <c r="GV2116" s="108"/>
      <c r="GW2116" s="108"/>
      <c r="GX2116" s="108"/>
      <c r="GY2116" s="108"/>
      <c r="GZ2116" s="108"/>
      <c r="HA2116" s="108"/>
      <c r="HB2116" s="108"/>
      <c r="HC2116" s="108"/>
      <c r="HD2116" s="108"/>
      <c r="HE2116" s="108"/>
      <c r="HF2116" s="108"/>
      <c r="HG2116" s="108"/>
      <c r="HH2116" s="108"/>
      <c r="HI2116" s="108"/>
      <c r="HJ2116" s="108"/>
      <c r="HK2116" s="108"/>
      <c r="HL2116" s="108"/>
      <c r="HM2116" s="108"/>
      <c r="HN2116" s="108"/>
      <c r="HO2116" s="108"/>
      <c r="HP2116" s="108"/>
      <c r="HQ2116" s="108"/>
      <c r="HR2116" s="108"/>
      <c r="HS2116" s="108"/>
      <c r="HT2116" s="108"/>
      <c r="HU2116" s="108"/>
      <c r="HV2116" s="108"/>
      <c r="HW2116" s="108"/>
      <c r="HX2116" s="108"/>
      <c r="HY2116" s="108"/>
      <c r="HZ2116" s="108"/>
      <c r="IA2116" s="108"/>
      <c r="IB2116" s="108"/>
      <c r="IC2116" s="108"/>
      <c r="ID2116" s="108"/>
      <c r="IE2116" s="108"/>
      <c r="IF2116" s="108"/>
      <c r="IG2116" s="108"/>
      <c r="IH2116" s="108"/>
      <c r="II2116" s="108"/>
      <c r="IJ2116" s="108"/>
      <c r="IK2116" s="108"/>
      <c r="IL2116" s="108"/>
      <c r="IM2116" s="108"/>
      <c r="IN2116" s="108"/>
      <c r="IO2116" s="108"/>
      <c r="IP2116" s="108"/>
      <c r="IQ2116" s="108"/>
      <c r="IR2116" s="108"/>
      <c r="IS2116" s="108"/>
      <c r="IT2116" s="108"/>
      <c r="IU2116" s="108"/>
      <c r="IV2116" s="108"/>
    </row>
    <row r="2117" spans="1:256" x14ac:dyDescent="0.2">
      <c r="E2117" s="8"/>
      <c r="F2117" s="8"/>
      <c r="G2117" s="120"/>
      <c r="I2117" s="8"/>
      <c r="J2117" s="8"/>
      <c r="L2117" s="8"/>
      <c r="M2117" s="8"/>
      <c r="O2117" s="8"/>
      <c r="P2117" s="8"/>
      <c r="R2117" s="8"/>
      <c r="S2117" s="8"/>
      <c r="U2117" s="8"/>
      <c r="V2117" s="8"/>
      <c r="X2117" s="8"/>
      <c r="Y2117" s="8"/>
      <c r="AA2117" s="8"/>
      <c r="AB2117" s="8"/>
      <c r="AD2117" s="8"/>
      <c r="AE2117" s="8"/>
      <c r="AG2117" s="8"/>
      <c r="AH2117" s="8"/>
      <c r="AJ2117" s="8"/>
      <c r="AK2117" s="8"/>
      <c r="AM2117" s="8"/>
      <c r="AN2117" s="8"/>
      <c r="AP2117" s="8"/>
      <c r="AQ2117" s="8"/>
      <c r="AS2117" s="8"/>
      <c r="AT2117" s="8"/>
      <c r="AV2117" s="8"/>
      <c r="AW2117" s="8"/>
      <c r="AY2117" s="8"/>
      <c r="AZ2117" s="8"/>
      <c r="BA2117" s="108"/>
      <c r="BB2117" s="108"/>
      <c r="BC2117" s="108"/>
      <c r="BD2117" s="108"/>
      <c r="BE2117" s="108"/>
      <c r="BF2117" s="108"/>
      <c r="BG2117" s="108"/>
      <c r="BH2117" s="108"/>
      <c r="BI2117" s="108"/>
      <c r="BJ2117" s="108"/>
      <c r="BK2117" s="108"/>
      <c r="BL2117" s="108"/>
      <c r="BM2117" s="108"/>
      <c r="BN2117" s="108"/>
      <c r="BO2117" s="108"/>
      <c r="BP2117" s="108"/>
      <c r="BQ2117" s="108"/>
      <c r="BR2117" s="108"/>
      <c r="BS2117" s="108"/>
      <c r="BT2117" s="108"/>
      <c r="BU2117" s="108"/>
      <c r="BV2117" s="108"/>
      <c r="BW2117" s="108"/>
      <c r="BX2117" s="108"/>
    </row>
    <row r="2118" spans="1:256" x14ac:dyDescent="0.2">
      <c r="E2118" s="8"/>
      <c r="F2118" s="8"/>
      <c r="G2118" s="120"/>
      <c r="I2118" s="8"/>
      <c r="J2118" s="8"/>
      <c r="L2118" s="8"/>
      <c r="M2118" s="8"/>
      <c r="O2118" s="8"/>
      <c r="P2118" s="8"/>
      <c r="R2118" s="8"/>
      <c r="S2118" s="8"/>
      <c r="U2118" s="8"/>
      <c r="V2118" s="8"/>
      <c r="X2118" s="8"/>
      <c r="Y2118" s="8"/>
      <c r="AA2118" s="8"/>
      <c r="AB2118" s="8"/>
      <c r="AD2118" s="8"/>
      <c r="AE2118" s="8"/>
      <c r="AG2118" s="8"/>
      <c r="AH2118" s="8"/>
      <c r="AJ2118" s="8"/>
      <c r="AK2118" s="8"/>
      <c r="AM2118" s="8"/>
      <c r="AN2118" s="8"/>
      <c r="AP2118" s="8"/>
      <c r="AQ2118" s="8"/>
      <c r="AS2118" s="8"/>
      <c r="AT2118" s="8"/>
      <c r="AV2118" s="8"/>
      <c r="AW2118" s="8"/>
      <c r="AY2118" s="8"/>
      <c r="AZ2118" s="8"/>
      <c r="BA2118" s="108"/>
      <c r="BB2118" s="108"/>
      <c r="BC2118" s="108"/>
      <c r="BD2118" s="108"/>
      <c r="BE2118" s="108"/>
      <c r="BF2118" s="108"/>
      <c r="BG2118" s="108"/>
      <c r="BH2118" s="108"/>
      <c r="BI2118" s="108"/>
      <c r="BJ2118" s="108"/>
      <c r="BK2118" s="108"/>
      <c r="BL2118" s="108"/>
      <c r="BM2118" s="108"/>
      <c r="BN2118" s="108"/>
      <c r="BO2118" s="108"/>
      <c r="BP2118" s="108"/>
      <c r="BQ2118" s="108"/>
      <c r="BR2118" s="108"/>
      <c r="BS2118" s="108"/>
      <c r="BT2118" s="108"/>
      <c r="BU2118" s="108"/>
      <c r="BV2118" s="108"/>
      <c r="BW2118" s="108"/>
      <c r="BX2118" s="108"/>
    </row>
    <row r="2119" spans="1:256" x14ac:dyDescent="0.2">
      <c r="E2119" s="8"/>
      <c r="F2119" s="8"/>
      <c r="G2119" s="120"/>
      <c r="I2119" s="8"/>
      <c r="J2119" s="8"/>
      <c r="L2119" s="8"/>
      <c r="M2119" s="8"/>
      <c r="O2119" s="8"/>
      <c r="P2119" s="8"/>
      <c r="R2119" s="8"/>
      <c r="S2119" s="8"/>
      <c r="U2119" s="8"/>
      <c r="V2119" s="8"/>
      <c r="X2119" s="8"/>
      <c r="Y2119" s="8"/>
      <c r="AA2119" s="8"/>
      <c r="AB2119" s="8"/>
      <c r="AD2119" s="8"/>
      <c r="AE2119" s="8"/>
      <c r="AG2119" s="8"/>
      <c r="AH2119" s="8"/>
      <c r="AJ2119" s="8"/>
      <c r="AK2119" s="8"/>
      <c r="AM2119" s="8"/>
      <c r="AN2119" s="8"/>
      <c r="AP2119" s="8"/>
      <c r="AQ2119" s="8"/>
      <c r="AS2119" s="8"/>
      <c r="AT2119" s="8"/>
      <c r="AV2119" s="8"/>
      <c r="AW2119" s="8"/>
      <c r="AY2119" s="8"/>
      <c r="AZ2119" s="8"/>
      <c r="BA2119" s="108"/>
      <c r="BB2119" s="108"/>
      <c r="BC2119" s="108"/>
      <c r="BD2119" s="108"/>
      <c r="BE2119" s="108"/>
      <c r="BF2119" s="108"/>
      <c r="BG2119" s="108"/>
      <c r="BH2119" s="108"/>
      <c r="BI2119" s="108"/>
      <c r="BJ2119" s="108"/>
      <c r="BK2119" s="108"/>
      <c r="BL2119" s="108"/>
      <c r="BM2119" s="108"/>
      <c r="BN2119" s="108"/>
      <c r="BO2119" s="108"/>
      <c r="BP2119" s="108"/>
      <c r="BQ2119" s="108"/>
      <c r="BR2119" s="108"/>
      <c r="BS2119" s="108"/>
      <c r="BT2119" s="108"/>
      <c r="BU2119" s="108"/>
      <c r="BV2119" s="108"/>
      <c r="BW2119" s="108"/>
      <c r="BX2119" s="108"/>
      <c r="BY2119" s="108"/>
      <c r="BZ2119" s="108"/>
      <c r="CA2119" s="108"/>
      <c r="CB2119" s="108"/>
      <c r="CC2119" s="108"/>
      <c r="CD2119" s="108"/>
      <c r="CE2119" s="108"/>
      <c r="CF2119" s="108"/>
      <c r="CG2119" s="108"/>
      <c r="CH2119" s="108"/>
      <c r="CI2119" s="108"/>
      <c r="CJ2119" s="108"/>
      <c r="CK2119" s="108"/>
      <c r="CL2119" s="108"/>
      <c r="CM2119" s="108"/>
      <c r="CN2119" s="108"/>
      <c r="CO2119" s="108"/>
      <c r="CP2119" s="108"/>
      <c r="CQ2119" s="108"/>
      <c r="CR2119" s="108"/>
      <c r="CS2119" s="108"/>
      <c r="CT2119" s="108"/>
      <c r="CU2119" s="108"/>
      <c r="CV2119" s="108"/>
      <c r="CW2119" s="108"/>
      <c r="CX2119" s="108"/>
      <c r="CY2119" s="108"/>
      <c r="CZ2119" s="108"/>
      <c r="DA2119" s="108"/>
      <c r="DB2119" s="108"/>
      <c r="DC2119" s="108"/>
      <c r="DD2119" s="108"/>
      <c r="DE2119" s="108"/>
      <c r="DF2119" s="108"/>
      <c r="DG2119" s="108"/>
      <c r="DH2119" s="108"/>
      <c r="DI2119" s="108"/>
      <c r="DJ2119" s="108"/>
      <c r="DK2119" s="108"/>
      <c r="DL2119" s="108"/>
      <c r="DM2119" s="108"/>
      <c r="DN2119" s="108"/>
      <c r="DO2119" s="108"/>
      <c r="DP2119" s="108"/>
      <c r="DQ2119" s="108"/>
      <c r="DR2119" s="108"/>
      <c r="DS2119" s="108"/>
      <c r="DT2119" s="108"/>
      <c r="DU2119" s="108"/>
      <c r="DV2119" s="108"/>
      <c r="DW2119" s="108"/>
      <c r="DX2119" s="108"/>
      <c r="DY2119" s="108"/>
      <c r="DZ2119" s="108"/>
      <c r="EA2119" s="108"/>
      <c r="EB2119" s="108"/>
      <c r="EC2119" s="108"/>
      <c r="ED2119" s="108"/>
      <c r="EE2119" s="108"/>
      <c r="EF2119" s="108"/>
      <c r="EG2119" s="108"/>
      <c r="EH2119" s="108"/>
      <c r="EI2119" s="108"/>
      <c r="EJ2119" s="108"/>
      <c r="EK2119" s="108"/>
      <c r="EL2119" s="108"/>
      <c r="EM2119" s="108"/>
      <c r="EN2119" s="108"/>
      <c r="EO2119" s="108"/>
      <c r="EP2119" s="108"/>
      <c r="EQ2119" s="108"/>
      <c r="ER2119" s="108"/>
      <c r="ES2119" s="108"/>
      <c r="ET2119" s="108"/>
      <c r="EU2119" s="108"/>
      <c r="EV2119" s="108"/>
      <c r="EW2119" s="108"/>
      <c r="EX2119" s="108"/>
      <c r="EY2119" s="108"/>
      <c r="EZ2119" s="108"/>
      <c r="FA2119" s="108"/>
      <c r="FB2119" s="108"/>
      <c r="FC2119" s="108"/>
      <c r="FD2119" s="108"/>
      <c r="FE2119" s="108"/>
      <c r="FF2119" s="108"/>
      <c r="FG2119" s="108"/>
      <c r="FH2119" s="108"/>
      <c r="FI2119" s="108"/>
      <c r="FJ2119" s="108"/>
      <c r="FK2119" s="108"/>
      <c r="FL2119" s="108"/>
      <c r="FM2119" s="108"/>
      <c r="FN2119" s="108"/>
      <c r="FO2119" s="108"/>
      <c r="FP2119" s="108"/>
      <c r="FQ2119" s="108"/>
      <c r="FR2119" s="108"/>
      <c r="FS2119" s="108"/>
      <c r="FT2119" s="108"/>
      <c r="FU2119" s="108"/>
      <c r="FV2119" s="108"/>
      <c r="FW2119" s="108"/>
      <c r="FX2119" s="108"/>
      <c r="FY2119" s="108"/>
      <c r="FZ2119" s="108"/>
      <c r="GA2119" s="108"/>
      <c r="GB2119" s="108"/>
      <c r="GC2119" s="108"/>
      <c r="GD2119" s="108"/>
      <c r="GE2119" s="108"/>
      <c r="GF2119" s="108"/>
      <c r="GG2119" s="108"/>
      <c r="GH2119" s="108"/>
      <c r="GI2119" s="108"/>
      <c r="GJ2119" s="108"/>
      <c r="GK2119" s="108"/>
      <c r="GL2119" s="108"/>
      <c r="GM2119" s="108"/>
      <c r="GN2119" s="108"/>
      <c r="GO2119" s="108"/>
      <c r="GP2119" s="108"/>
      <c r="GQ2119" s="108"/>
      <c r="GR2119" s="108"/>
      <c r="GS2119" s="108"/>
      <c r="GT2119" s="108"/>
      <c r="GU2119" s="108"/>
      <c r="GV2119" s="108"/>
      <c r="GW2119" s="108"/>
      <c r="GX2119" s="108"/>
      <c r="GY2119" s="108"/>
      <c r="GZ2119" s="108"/>
      <c r="HA2119" s="108"/>
      <c r="HB2119" s="108"/>
      <c r="HC2119" s="108"/>
      <c r="HD2119" s="108"/>
      <c r="HE2119" s="108"/>
      <c r="HF2119" s="108"/>
      <c r="HG2119" s="108"/>
      <c r="HH2119" s="108"/>
      <c r="HI2119" s="108"/>
      <c r="HJ2119" s="108"/>
      <c r="HK2119" s="108"/>
      <c r="HL2119" s="108"/>
      <c r="HM2119" s="108"/>
      <c r="HN2119" s="108"/>
      <c r="HO2119" s="108"/>
      <c r="HP2119" s="108"/>
      <c r="HQ2119" s="108"/>
      <c r="HR2119" s="108"/>
      <c r="HS2119" s="108"/>
      <c r="HT2119" s="108"/>
      <c r="HU2119" s="108"/>
      <c r="HV2119" s="108"/>
      <c r="HW2119" s="108"/>
      <c r="HX2119" s="108"/>
      <c r="HY2119" s="108"/>
      <c r="HZ2119" s="108"/>
      <c r="IA2119" s="108"/>
      <c r="IB2119" s="108"/>
      <c r="IC2119" s="108"/>
      <c r="ID2119" s="108"/>
      <c r="IE2119" s="108"/>
      <c r="IF2119" s="108"/>
      <c r="IG2119" s="108"/>
      <c r="IH2119" s="108"/>
      <c r="II2119" s="108"/>
      <c r="IJ2119" s="108"/>
      <c r="IK2119" s="108"/>
      <c r="IL2119" s="108"/>
      <c r="IM2119" s="108"/>
      <c r="IN2119" s="108"/>
      <c r="IO2119" s="108"/>
      <c r="IP2119" s="108"/>
      <c r="IQ2119" s="108"/>
      <c r="IR2119" s="108"/>
      <c r="IS2119" s="108"/>
      <c r="IT2119" s="108"/>
      <c r="IU2119" s="108"/>
      <c r="IV2119" s="108"/>
    </row>
    <row r="2120" spans="1:256" x14ac:dyDescent="0.2">
      <c r="E2120" s="8"/>
      <c r="F2120" s="8"/>
      <c r="G2120" s="120"/>
      <c r="I2120" s="8"/>
      <c r="J2120" s="8"/>
      <c r="L2120" s="8"/>
      <c r="M2120" s="8"/>
      <c r="O2120" s="8"/>
      <c r="P2120" s="8"/>
      <c r="R2120" s="8"/>
      <c r="S2120" s="8"/>
      <c r="U2120" s="8"/>
      <c r="V2120" s="8"/>
      <c r="X2120" s="8"/>
      <c r="Y2120" s="8"/>
      <c r="AA2120" s="8"/>
      <c r="AB2120" s="8"/>
      <c r="AD2120" s="8"/>
      <c r="AE2120" s="8"/>
      <c r="AG2120" s="8"/>
      <c r="AH2120" s="8"/>
      <c r="AJ2120" s="8"/>
      <c r="AK2120" s="8"/>
      <c r="AM2120" s="8"/>
      <c r="AN2120" s="8"/>
      <c r="AP2120" s="8"/>
      <c r="AQ2120" s="8"/>
      <c r="AS2120" s="8"/>
      <c r="AT2120" s="8"/>
      <c r="AV2120" s="8"/>
      <c r="AW2120" s="8"/>
      <c r="AY2120" s="8"/>
      <c r="AZ2120" s="8"/>
      <c r="BA2120" s="108"/>
      <c r="BB2120" s="109"/>
      <c r="BC2120" s="109"/>
      <c r="BD2120" s="108"/>
      <c r="BE2120" s="109"/>
      <c r="BF2120" s="109"/>
      <c r="BG2120" s="108"/>
      <c r="BH2120" s="109"/>
      <c r="BI2120" s="109"/>
      <c r="BJ2120" s="108"/>
      <c r="BK2120" s="109"/>
      <c r="BL2120" s="109"/>
      <c r="BM2120" s="108"/>
      <c r="BN2120" s="109"/>
      <c r="BO2120" s="109"/>
      <c r="BP2120" s="108"/>
      <c r="BQ2120" s="123"/>
      <c r="BR2120" s="109"/>
      <c r="BS2120" s="116"/>
      <c r="BT2120" s="108"/>
      <c r="BU2120" s="120"/>
      <c r="BV2120" s="116"/>
      <c r="BW2120" s="116"/>
      <c r="BX2120" s="125"/>
      <c r="BY2120" s="108"/>
      <c r="BZ2120" s="108"/>
      <c r="CA2120" s="108"/>
      <c r="CB2120" s="108"/>
      <c r="CC2120" s="108"/>
      <c r="CD2120" s="108"/>
      <c r="CE2120" s="108"/>
      <c r="CF2120" s="108"/>
      <c r="CG2120" s="108"/>
      <c r="CH2120" s="108"/>
      <c r="CI2120" s="108"/>
      <c r="CJ2120" s="108"/>
      <c r="CK2120" s="108"/>
      <c r="CL2120" s="108"/>
      <c r="CM2120" s="108"/>
      <c r="CN2120" s="108"/>
      <c r="CO2120" s="108"/>
      <c r="CP2120" s="108"/>
      <c r="CQ2120" s="108"/>
      <c r="CR2120" s="108"/>
      <c r="CS2120" s="108"/>
      <c r="CT2120" s="108"/>
      <c r="CU2120" s="108"/>
      <c r="CV2120" s="108"/>
      <c r="CW2120" s="108"/>
      <c r="CX2120" s="108"/>
      <c r="CY2120" s="108"/>
      <c r="CZ2120" s="108"/>
      <c r="DA2120" s="108"/>
      <c r="DB2120" s="108"/>
      <c r="DC2120" s="108"/>
      <c r="DD2120" s="108"/>
      <c r="DE2120" s="108"/>
      <c r="DF2120" s="108"/>
      <c r="DG2120" s="108"/>
      <c r="DH2120" s="108"/>
      <c r="DI2120" s="108"/>
      <c r="DJ2120" s="108"/>
      <c r="DK2120" s="108"/>
      <c r="DL2120" s="108"/>
      <c r="DM2120" s="108"/>
      <c r="DN2120" s="108"/>
      <c r="DO2120" s="108"/>
      <c r="DP2120" s="108"/>
      <c r="DQ2120" s="108"/>
      <c r="DR2120" s="108"/>
      <c r="DS2120" s="108"/>
      <c r="DT2120" s="108"/>
      <c r="DU2120" s="108"/>
      <c r="DV2120" s="108"/>
      <c r="DW2120" s="108"/>
      <c r="DX2120" s="108"/>
      <c r="DY2120" s="108"/>
      <c r="DZ2120" s="108"/>
      <c r="EA2120" s="108"/>
      <c r="EB2120" s="108"/>
      <c r="EC2120" s="108"/>
      <c r="ED2120" s="108"/>
      <c r="EE2120" s="108"/>
      <c r="EF2120" s="108"/>
      <c r="EG2120" s="108"/>
      <c r="EH2120" s="108"/>
      <c r="EI2120" s="108"/>
      <c r="EJ2120" s="108"/>
      <c r="EK2120" s="108"/>
      <c r="EL2120" s="108"/>
      <c r="EM2120" s="108"/>
      <c r="EN2120" s="108"/>
      <c r="EO2120" s="108"/>
      <c r="EP2120" s="108"/>
      <c r="EQ2120" s="108"/>
      <c r="ER2120" s="108"/>
      <c r="ES2120" s="108"/>
      <c r="ET2120" s="108"/>
      <c r="EU2120" s="108"/>
      <c r="EV2120" s="108"/>
      <c r="EW2120" s="108"/>
      <c r="EX2120" s="108"/>
      <c r="EY2120" s="108"/>
      <c r="EZ2120" s="108"/>
      <c r="FA2120" s="108"/>
      <c r="FB2120" s="108"/>
      <c r="FC2120" s="108"/>
      <c r="FD2120" s="108"/>
      <c r="FE2120" s="108"/>
      <c r="FF2120" s="108"/>
      <c r="FG2120" s="108"/>
      <c r="FH2120" s="108"/>
      <c r="FI2120" s="108"/>
      <c r="FJ2120" s="108"/>
      <c r="FK2120" s="108"/>
      <c r="FL2120" s="108"/>
      <c r="FM2120" s="108"/>
      <c r="FN2120" s="108"/>
      <c r="FO2120" s="108"/>
      <c r="FP2120" s="108"/>
      <c r="FQ2120" s="108"/>
      <c r="FR2120" s="108"/>
      <c r="FS2120" s="108"/>
      <c r="FT2120" s="108"/>
      <c r="FU2120" s="108"/>
      <c r="FV2120" s="108"/>
      <c r="FW2120" s="108"/>
      <c r="FX2120" s="108"/>
      <c r="FY2120" s="108"/>
      <c r="FZ2120" s="108"/>
      <c r="GA2120" s="108"/>
      <c r="GB2120" s="108"/>
      <c r="GC2120" s="108"/>
      <c r="GD2120" s="108"/>
      <c r="GE2120" s="108"/>
      <c r="GF2120" s="108"/>
      <c r="GG2120" s="108"/>
      <c r="GH2120" s="108"/>
      <c r="GI2120" s="108"/>
      <c r="GJ2120" s="108"/>
      <c r="GK2120" s="108"/>
      <c r="GL2120" s="108"/>
      <c r="GM2120" s="108"/>
      <c r="GN2120" s="108"/>
      <c r="GO2120" s="108"/>
      <c r="GP2120" s="108"/>
      <c r="GQ2120" s="108"/>
      <c r="GR2120" s="108"/>
      <c r="GS2120" s="108"/>
      <c r="GT2120" s="108"/>
      <c r="GU2120" s="108"/>
      <c r="GV2120" s="108"/>
      <c r="GW2120" s="108"/>
      <c r="GX2120" s="108"/>
      <c r="GY2120" s="108"/>
      <c r="GZ2120" s="108"/>
      <c r="HA2120" s="108"/>
      <c r="HB2120" s="108"/>
      <c r="HC2120" s="108"/>
      <c r="HD2120" s="108"/>
      <c r="HE2120" s="108"/>
      <c r="HF2120" s="108"/>
      <c r="HG2120" s="108"/>
      <c r="HH2120" s="108"/>
      <c r="HI2120" s="108"/>
      <c r="HJ2120" s="108"/>
      <c r="HK2120" s="108"/>
      <c r="HL2120" s="108"/>
      <c r="HM2120" s="108"/>
      <c r="HN2120" s="108"/>
      <c r="HO2120" s="108"/>
      <c r="HP2120" s="108"/>
      <c r="HQ2120" s="108"/>
      <c r="HR2120" s="108"/>
      <c r="HS2120" s="108"/>
      <c r="HT2120" s="108"/>
      <c r="HU2120" s="108"/>
      <c r="HV2120" s="108"/>
      <c r="HW2120" s="108"/>
      <c r="HX2120" s="108"/>
      <c r="HY2120" s="108"/>
      <c r="HZ2120" s="108"/>
      <c r="IA2120" s="108"/>
      <c r="IB2120" s="108"/>
      <c r="IC2120" s="108"/>
      <c r="ID2120" s="108"/>
      <c r="IE2120" s="108"/>
      <c r="IF2120" s="108"/>
      <c r="IG2120" s="108"/>
      <c r="IH2120" s="108"/>
      <c r="II2120" s="108"/>
      <c r="IJ2120" s="108"/>
      <c r="IK2120" s="108"/>
      <c r="IL2120" s="108"/>
      <c r="IM2120" s="108"/>
      <c r="IN2120" s="108"/>
      <c r="IO2120" s="108"/>
      <c r="IP2120" s="108"/>
      <c r="IQ2120" s="108"/>
      <c r="IR2120" s="108"/>
      <c r="IS2120" s="108"/>
      <c r="IT2120" s="108"/>
      <c r="IU2120" s="108"/>
      <c r="IV2120" s="108"/>
    </row>
    <row r="2121" spans="1:256" x14ac:dyDescent="0.2">
      <c r="E2121" s="8"/>
      <c r="F2121" s="8"/>
      <c r="G2121" s="120"/>
      <c r="H2121" s="100"/>
      <c r="I2121" s="8"/>
      <c r="J2121" s="8"/>
      <c r="K2121" s="100"/>
      <c r="L2121" s="8"/>
      <c r="M2121" s="8"/>
      <c r="N2121" s="100"/>
      <c r="O2121" s="8"/>
      <c r="P2121" s="8"/>
      <c r="Q2121" s="100"/>
      <c r="R2121" s="8"/>
      <c r="S2121" s="8"/>
      <c r="T2121" s="100"/>
      <c r="U2121" s="8"/>
      <c r="V2121" s="8"/>
      <c r="W2121" s="100"/>
      <c r="X2121" s="8"/>
      <c r="Y2121" s="8"/>
      <c r="Z2121" s="100"/>
      <c r="AA2121" s="8"/>
      <c r="AB2121" s="8"/>
      <c r="AD2121" s="8"/>
      <c r="AE2121" s="8"/>
      <c r="AG2121" s="8"/>
      <c r="AH2121" s="8"/>
      <c r="AJ2121" s="8"/>
      <c r="AK2121" s="8"/>
      <c r="AM2121" s="8"/>
      <c r="AN2121" s="8"/>
      <c r="AP2121" s="8"/>
      <c r="AQ2121" s="8"/>
      <c r="AS2121" s="8"/>
      <c r="AT2121" s="8"/>
      <c r="AV2121" s="8"/>
      <c r="AW2121" s="8"/>
      <c r="AY2121" s="8"/>
      <c r="AZ2121" s="8"/>
      <c r="BB2121" s="36"/>
      <c r="BC2121" s="36"/>
      <c r="BE2121" s="36"/>
      <c r="BF2121" s="36"/>
      <c r="BH2121" s="36"/>
      <c r="BI2121" s="36"/>
      <c r="BK2121" s="36"/>
      <c r="BL2121" s="36"/>
      <c r="BN2121" s="36"/>
      <c r="BO2121" s="8"/>
      <c r="BR2121" s="8"/>
      <c r="BS2121" s="8"/>
      <c r="BT2121" s="8"/>
      <c r="BU2121" s="8"/>
      <c r="BW2121" s="9"/>
      <c r="BX2121" s="9"/>
      <c r="BY2121" s="108"/>
      <c r="BZ2121" s="108"/>
      <c r="CA2121" s="108"/>
      <c r="CB2121" s="108"/>
      <c r="CC2121" s="108"/>
      <c r="CD2121" s="108"/>
      <c r="CE2121" s="108"/>
      <c r="CF2121" s="108"/>
      <c r="CG2121" s="108"/>
      <c r="CH2121" s="108"/>
      <c r="CI2121" s="108"/>
      <c r="CJ2121" s="108"/>
      <c r="CK2121" s="108"/>
      <c r="CL2121" s="108"/>
      <c r="CM2121" s="108"/>
      <c r="CN2121" s="108"/>
      <c r="CO2121" s="108"/>
      <c r="CP2121" s="108"/>
      <c r="CQ2121" s="108"/>
      <c r="CR2121" s="108"/>
      <c r="CS2121" s="108"/>
      <c r="CT2121" s="108"/>
      <c r="CU2121" s="108"/>
      <c r="CV2121" s="108"/>
      <c r="CW2121" s="108"/>
      <c r="CX2121" s="108"/>
      <c r="CY2121" s="108"/>
      <c r="CZ2121" s="108"/>
      <c r="DA2121" s="108"/>
      <c r="DB2121" s="108"/>
      <c r="DC2121" s="108"/>
      <c r="DD2121" s="108"/>
      <c r="DE2121" s="108"/>
      <c r="DF2121" s="108"/>
      <c r="DG2121" s="108"/>
      <c r="DH2121" s="108"/>
      <c r="DI2121" s="108"/>
      <c r="DJ2121" s="108"/>
      <c r="DK2121" s="108"/>
      <c r="DL2121" s="108"/>
      <c r="DM2121" s="108"/>
      <c r="DN2121" s="108"/>
      <c r="DO2121" s="108"/>
      <c r="DP2121" s="108"/>
      <c r="DQ2121" s="108"/>
      <c r="DR2121" s="108"/>
      <c r="DS2121" s="108"/>
      <c r="DT2121" s="108"/>
      <c r="DU2121" s="108"/>
      <c r="DV2121" s="108"/>
      <c r="DW2121" s="108"/>
      <c r="DX2121" s="108"/>
      <c r="DY2121" s="108"/>
      <c r="DZ2121" s="108"/>
      <c r="EA2121" s="108"/>
      <c r="EB2121" s="108"/>
      <c r="EC2121" s="108"/>
      <c r="ED2121" s="108"/>
      <c r="EE2121" s="108"/>
      <c r="EF2121" s="108"/>
      <c r="EG2121" s="108"/>
      <c r="EH2121" s="108"/>
      <c r="EI2121" s="108"/>
      <c r="EJ2121" s="108"/>
      <c r="EK2121" s="108"/>
      <c r="EL2121" s="108"/>
      <c r="EM2121" s="108"/>
      <c r="EN2121" s="108"/>
      <c r="EO2121" s="108"/>
      <c r="EP2121" s="108"/>
      <c r="EQ2121" s="108"/>
      <c r="ER2121" s="108"/>
      <c r="ES2121" s="108"/>
      <c r="ET2121" s="108"/>
      <c r="EU2121" s="108"/>
      <c r="EV2121" s="108"/>
      <c r="EW2121" s="108"/>
      <c r="EX2121" s="108"/>
      <c r="EY2121" s="108"/>
      <c r="EZ2121" s="108"/>
      <c r="FA2121" s="108"/>
      <c r="FB2121" s="108"/>
      <c r="FC2121" s="108"/>
      <c r="FD2121" s="108"/>
      <c r="FE2121" s="108"/>
      <c r="FF2121" s="108"/>
      <c r="FG2121" s="108"/>
      <c r="FH2121" s="108"/>
      <c r="FI2121" s="108"/>
      <c r="FJ2121" s="108"/>
      <c r="FK2121" s="108"/>
      <c r="FL2121" s="108"/>
      <c r="FM2121" s="108"/>
      <c r="FN2121" s="108"/>
      <c r="FO2121" s="108"/>
      <c r="FP2121" s="108"/>
      <c r="FQ2121" s="108"/>
      <c r="FR2121" s="108"/>
      <c r="FS2121" s="108"/>
      <c r="FT2121" s="108"/>
      <c r="FU2121" s="108"/>
      <c r="FV2121" s="108"/>
      <c r="FW2121" s="108"/>
      <c r="FX2121" s="108"/>
      <c r="FY2121" s="108"/>
      <c r="FZ2121" s="108"/>
      <c r="GA2121" s="108"/>
      <c r="GB2121" s="108"/>
      <c r="GC2121" s="108"/>
      <c r="GD2121" s="108"/>
      <c r="GE2121" s="108"/>
      <c r="GF2121" s="108"/>
      <c r="GG2121" s="108"/>
      <c r="GH2121" s="108"/>
      <c r="GI2121" s="108"/>
      <c r="GJ2121" s="108"/>
      <c r="GK2121" s="108"/>
      <c r="GL2121" s="108"/>
      <c r="GM2121" s="108"/>
      <c r="GN2121" s="108"/>
      <c r="GO2121" s="108"/>
      <c r="GP2121" s="108"/>
      <c r="GQ2121" s="108"/>
      <c r="GR2121" s="108"/>
      <c r="GS2121" s="108"/>
      <c r="GT2121" s="108"/>
      <c r="GU2121" s="108"/>
      <c r="GV2121" s="108"/>
      <c r="GW2121" s="108"/>
      <c r="GX2121" s="108"/>
      <c r="GY2121" s="108"/>
      <c r="GZ2121" s="108"/>
      <c r="HA2121" s="108"/>
      <c r="HB2121" s="108"/>
      <c r="HC2121" s="108"/>
      <c r="HD2121" s="108"/>
      <c r="HE2121" s="108"/>
      <c r="HF2121" s="108"/>
      <c r="HG2121" s="108"/>
      <c r="HH2121" s="108"/>
      <c r="HI2121" s="108"/>
      <c r="HJ2121" s="108"/>
      <c r="HK2121" s="108"/>
      <c r="HL2121" s="108"/>
      <c r="HM2121" s="108"/>
      <c r="HN2121" s="108"/>
      <c r="HO2121" s="108"/>
      <c r="HP2121" s="108"/>
      <c r="HQ2121" s="108"/>
      <c r="HR2121" s="108"/>
      <c r="HS2121" s="108"/>
      <c r="HT2121" s="108"/>
      <c r="HU2121" s="108"/>
      <c r="HV2121" s="108"/>
      <c r="HW2121" s="108"/>
      <c r="HX2121" s="108"/>
      <c r="HY2121" s="108"/>
      <c r="HZ2121" s="108"/>
      <c r="IA2121" s="108"/>
      <c r="IB2121" s="108"/>
      <c r="IC2121" s="108"/>
      <c r="ID2121" s="108"/>
      <c r="IE2121" s="108"/>
      <c r="IF2121" s="108"/>
      <c r="IG2121" s="108"/>
      <c r="IH2121" s="108"/>
      <c r="II2121" s="108"/>
      <c r="IJ2121" s="108"/>
      <c r="IK2121" s="108"/>
      <c r="IL2121" s="108"/>
      <c r="IM2121" s="108"/>
      <c r="IN2121" s="108"/>
      <c r="IO2121" s="108"/>
      <c r="IP2121" s="108"/>
      <c r="IQ2121" s="108"/>
      <c r="IR2121" s="108"/>
      <c r="IS2121" s="108"/>
      <c r="IT2121" s="108"/>
      <c r="IU2121" s="108"/>
      <c r="IV2121" s="108"/>
    </row>
    <row r="2122" spans="1:256" x14ac:dyDescent="0.2">
      <c r="E2122" s="8"/>
      <c r="F2122" s="8"/>
      <c r="G2122" s="120"/>
      <c r="I2122" s="8"/>
      <c r="J2122" s="8"/>
      <c r="L2122" s="8"/>
      <c r="M2122" s="8"/>
      <c r="O2122" s="8"/>
      <c r="P2122" s="8"/>
      <c r="R2122" s="8"/>
      <c r="S2122" s="8"/>
      <c r="U2122" s="8"/>
      <c r="V2122" s="8"/>
      <c r="X2122" s="8"/>
      <c r="Y2122" s="8"/>
      <c r="AA2122" s="8"/>
      <c r="AB2122" s="8"/>
      <c r="AD2122" s="8"/>
      <c r="AE2122" s="8"/>
      <c r="AG2122" s="8"/>
      <c r="AH2122" s="8"/>
      <c r="AJ2122" s="8"/>
      <c r="AK2122" s="8"/>
      <c r="AM2122" s="8"/>
      <c r="AN2122" s="8"/>
      <c r="AP2122" s="8"/>
      <c r="AQ2122" s="8"/>
      <c r="AS2122" s="8"/>
      <c r="AT2122" s="8"/>
      <c r="AV2122" s="8"/>
      <c r="AW2122" s="8"/>
      <c r="AY2122" s="8"/>
      <c r="AZ2122" s="8"/>
      <c r="BA2122" s="108"/>
      <c r="BB2122" s="108"/>
      <c r="BC2122" s="108"/>
      <c r="BD2122" s="108"/>
      <c r="BE2122" s="108"/>
      <c r="BF2122" s="108"/>
      <c r="BG2122" s="108"/>
      <c r="BH2122" s="108"/>
      <c r="BI2122" s="108"/>
      <c r="BJ2122" s="108"/>
      <c r="BK2122" s="108"/>
      <c r="BL2122" s="108"/>
      <c r="BM2122" s="108"/>
      <c r="BN2122" s="108"/>
      <c r="BO2122" s="108"/>
      <c r="BP2122" s="108"/>
      <c r="BQ2122" s="108"/>
      <c r="BR2122" s="108"/>
      <c r="BS2122" s="108"/>
      <c r="BT2122" s="108"/>
      <c r="BU2122" s="108"/>
      <c r="BV2122" s="108"/>
      <c r="BW2122" s="108"/>
      <c r="BX2122" s="108"/>
      <c r="BY2122" s="108"/>
      <c r="BZ2122" s="108"/>
      <c r="CA2122" s="108"/>
      <c r="CB2122" s="108"/>
      <c r="CC2122" s="108"/>
      <c r="CD2122" s="108"/>
      <c r="CE2122" s="108"/>
      <c r="CF2122" s="108"/>
      <c r="CG2122" s="108"/>
      <c r="CH2122" s="108"/>
      <c r="CI2122" s="108"/>
      <c r="CJ2122" s="108"/>
      <c r="CK2122" s="108"/>
      <c r="CL2122" s="108"/>
      <c r="CM2122" s="108"/>
      <c r="CN2122" s="108"/>
      <c r="CO2122" s="108"/>
      <c r="CP2122" s="108"/>
      <c r="CQ2122" s="108"/>
      <c r="CR2122" s="108"/>
      <c r="CS2122" s="108"/>
      <c r="CT2122" s="108"/>
      <c r="CU2122" s="108"/>
      <c r="CV2122" s="108"/>
      <c r="CW2122" s="108"/>
      <c r="CX2122" s="108"/>
      <c r="CY2122" s="108"/>
      <c r="CZ2122" s="108"/>
      <c r="DA2122" s="108"/>
      <c r="DB2122" s="108"/>
      <c r="DC2122" s="108"/>
      <c r="DD2122" s="108"/>
      <c r="DE2122" s="108"/>
      <c r="DF2122" s="108"/>
      <c r="DG2122" s="108"/>
      <c r="DH2122" s="108"/>
      <c r="DI2122" s="108"/>
      <c r="DJ2122" s="108"/>
      <c r="DK2122" s="108"/>
      <c r="DL2122" s="108"/>
      <c r="DM2122" s="108"/>
      <c r="DN2122" s="108"/>
      <c r="DO2122" s="108"/>
      <c r="DP2122" s="108"/>
      <c r="DQ2122" s="108"/>
      <c r="DR2122" s="108"/>
      <c r="DS2122" s="108"/>
      <c r="DT2122" s="108"/>
      <c r="DU2122" s="108"/>
      <c r="DV2122" s="108"/>
      <c r="DW2122" s="108"/>
      <c r="DX2122" s="108"/>
      <c r="DY2122" s="108"/>
      <c r="DZ2122" s="108"/>
      <c r="EA2122" s="108"/>
      <c r="EB2122" s="108"/>
      <c r="EC2122" s="108"/>
      <c r="ED2122" s="108"/>
      <c r="EE2122" s="108"/>
      <c r="EF2122" s="108"/>
      <c r="EG2122" s="108"/>
      <c r="EH2122" s="108"/>
      <c r="EI2122" s="108"/>
      <c r="EJ2122" s="108"/>
      <c r="EK2122" s="108"/>
      <c r="EL2122" s="108"/>
      <c r="EM2122" s="108"/>
      <c r="EN2122" s="108"/>
      <c r="EO2122" s="108"/>
      <c r="EP2122" s="108"/>
      <c r="EQ2122" s="108"/>
      <c r="ER2122" s="108"/>
      <c r="ES2122" s="108"/>
      <c r="ET2122" s="108"/>
      <c r="EU2122" s="108"/>
      <c r="EV2122" s="108"/>
      <c r="EW2122" s="108"/>
      <c r="EX2122" s="108"/>
      <c r="EY2122" s="108"/>
      <c r="EZ2122" s="108"/>
      <c r="FA2122" s="108"/>
      <c r="FB2122" s="108"/>
      <c r="FC2122" s="108"/>
      <c r="FD2122" s="108"/>
      <c r="FE2122" s="108"/>
      <c r="FF2122" s="108"/>
      <c r="FG2122" s="108"/>
      <c r="FH2122" s="108"/>
      <c r="FI2122" s="108"/>
      <c r="FJ2122" s="108"/>
      <c r="FK2122" s="108"/>
      <c r="FL2122" s="108"/>
      <c r="FM2122" s="108"/>
      <c r="FN2122" s="108"/>
      <c r="FO2122" s="108"/>
      <c r="FP2122" s="108"/>
      <c r="FQ2122" s="108"/>
      <c r="FR2122" s="108"/>
      <c r="FS2122" s="108"/>
      <c r="FT2122" s="108"/>
      <c r="FU2122" s="108"/>
      <c r="FV2122" s="108"/>
      <c r="FW2122" s="108"/>
      <c r="FX2122" s="108"/>
      <c r="FY2122" s="108"/>
      <c r="FZ2122" s="108"/>
      <c r="GA2122" s="108"/>
      <c r="GB2122" s="108"/>
      <c r="GC2122" s="108"/>
      <c r="GD2122" s="108"/>
      <c r="GE2122" s="108"/>
      <c r="GF2122" s="108"/>
      <c r="GG2122" s="108"/>
      <c r="GH2122" s="108"/>
      <c r="GI2122" s="108"/>
      <c r="GJ2122" s="108"/>
      <c r="GK2122" s="108"/>
      <c r="GL2122" s="108"/>
      <c r="GM2122" s="108"/>
      <c r="GN2122" s="108"/>
      <c r="GO2122" s="108"/>
      <c r="GP2122" s="108"/>
      <c r="GQ2122" s="108"/>
      <c r="GR2122" s="108"/>
      <c r="GS2122" s="108"/>
      <c r="GT2122" s="108"/>
      <c r="GU2122" s="108"/>
      <c r="GV2122" s="108"/>
      <c r="GW2122" s="108"/>
      <c r="GX2122" s="108"/>
      <c r="GY2122" s="108"/>
      <c r="GZ2122" s="108"/>
      <c r="HA2122" s="108"/>
      <c r="HB2122" s="108"/>
      <c r="HC2122" s="108"/>
      <c r="HD2122" s="108"/>
      <c r="HE2122" s="108"/>
      <c r="HF2122" s="108"/>
      <c r="HG2122" s="108"/>
      <c r="HH2122" s="108"/>
      <c r="HI2122" s="108"/>
      <c r="HJ2122" s="108"/>
      <c r="HK2122" s="108"/>
      <c r="HL2122" s="108"/>
      <c r="HM2122" s="108"/>
      <c r="HN2122" s="108"/>
      <c r="HO2122" s="108"/>
      <c r="HP2122" s="108"/>
      <c r="HQ2122" s="108"/>
      <c r="HR2122" s="108"/>
      <c r="HS2122" s="108"/>
      <c r="HT2122" s="108"/>
      <c r="HU2122" s="108"/>
      <c r="HV2122" s="108"/>
      <c r="HW2122" s="108"/>
      <c r="HX2122" s="108"/>
      <c r="HY2122" s="108"/>
      <c r="HZ2122" s="108"/>
      <c r="IA2122" s="108"/>
      <c r="IB2122" s="108"/>
      <c r="IC2122" s="108"/>
      <c r="ID2122" s="108"/>
      <c r="IE2122" s="108"/>
      <c r="IF2122" s="108"/>
      <c r="IG2122" s="108"/>
      <c r="IH2122" s="108"/>
      <c r="II2122" s="108"/>
      <c r="IJ2122" s="108"/>
      <c r="IK2122" s="108"/>
      <c r="IL2122" s="108"/>
      <c r="IM2122" s="108"/>
      <c r="IN2122" s="108"/>
      <c r="IO2122" s="108"/>
      <c r="IP2122" s="108"/>
      <c r="IQ2122" s="108"/>
      <c r="IR2122" s="108"/>
      <c r="IS2122" s="108"/>
      <c r="IT2122" s="108"/>
      <c r="IU2122" s="108"/>
      <c r="IV2122" s="108"/>
    </row>
    <row r="2123" spans="1:256" x14ac:dyDescent="0.2">
      <c r="E2123" s="8"/>
      <c r="F2123" s="8"/>
      <c r="G2123" s="120"/>
      <c r="I2123" s="8"/>
      <c r="J2123" s="8"/>
      <c r="L2123" s="8"/>
      <c r="M2123" s="8"/>
      <c r="O2123" s="8"/>
      <c r="P2123" s="8"/>
      <c r="R2123" s="8"/>
      <c r="S2123" s="8"/>
      <c r="U2123" s="8"/>
      <c r="V2123" s="8"/>
      <c r="X2123" s="8"/>
      <c r="Y2123" s="8"/>
      <c r="AA2123" s="8"/>
      <c r="AB2123" s="8"/>
      <c r="AD2123" s="8"/>
      <c r="AE2123" s="8"/>
      <c r="AG2123" s="8"/>
      <c r="AH2123" s="8"/>
      <c r="AJ2123" s="8"/>
      <c r="AK2123" s="8"/>
      <c r="AM2123" s="8"/>
      <c r="AN2123" s="8"/>
      <c r="AP2123" s="8"/>
      <c r="AQ2123" s="8"/>
      <c r="AS2123" s="8"/>
      <c r="AT2123" s="8"/>
      <c r="AV2123" s="8"/>
      <c r="AW2123" s="8"/>
      <c r="AY2123" s="8"/>
      <c r="AZ2123" s="8"/>
      <c r="BA2123" s="108"/>
      <c r="BB2123" s="108"/>
      <c r="BC2123" s="108"/>
      <c r="BD2123" s="108"/>
      <c r="BE2123" s="108"/>
      <c r="BF2123" s="108"/>
      <c r="BG2123" s="108"/>
      <c r="BH2123" s="108"/>
      <c r="BI2123" s="108"/>
      <c r="BJ2123" s="108"/>
      <c r="BK2123" s="108"/>
      <c r="BL2123" s="108"/>
      <c r="BM2123" s="108"/>
      <c r="BN2123" s="108"/>
      <c r="BO2123" s="108"/>
      <c r="BP2123" s="108"/>
      <c r="BQ2123" s="108"/>
      <c r="BR2123" s="108"/>
      <c r="BS2123" s="108"/>
      <c r="BT2123" s="108"/>
      <c r="BU2123" s="108"/>
      <c r="BV2123" s="108"/>
      <c r="BW2123" s="108"/>
      <c r="BX2123" s="108"/>
      <c r="BY2123" s="108"/>
      <c r="BZ2123" s="108"/>
      <c r="CA2123" s="108"/>
      <c r="CB2123" s="108"/>
      <c r="CC2123" s="108"/>
      <c r="CD2123" s="108"/>
      <c r="CE2123" s="108"/>
      <c r="CF2123" s="108"/>
      <c r="CG2123" s="108"/>
      <c r="CH2123" s="108"/>
      <c r="CI2123" s="108"/>
      <c r="CJ2123" s="108"/>
      <c r="CK2123" s="108"/>
      <c r="CL2123" s="108"/>
      <c r="CM2123" s="108"/>
      <c r="CN2123" s="108"/>
      <c r="CO2123" s="108"/>
      <c r="CP2123" s="108"/>
      <c r="CQ2123" s="108"/>
      <c r="CR2123" s="108"/>
      <c r="CS2123" s="108"/>
      <c r="CT2123" s="108"/>
      <c r="CU2123" s="108"/>
      <c r="CV2123" s="108"/>
      <c r="CW2123" s="108"/>
      <c r="CX2123" s="108"/>
      <c r="CY2123" s="108"/>
      <c r="CZ2123" s="108"/>
      <c r="DA2123" s="108"/>
      <c r="DB2123" s="108"/>
      <c r="DC2123" s="108"/>
      <c r="DD2123" s="108"/>
      <c r="DE2123" s="108"/>
      <c r="DF2123" s="108"/>
      <c r="DG2123" s="108"/>
      <c r="DH2123" s="108"/>
      <c r="DI2123" s="108"/>
      <c r="DJ2123" s="108"/>
      <c r="DK2123" s="108"/>
      <c r="DL2123" s="108"/>
      <c r="DM2123" s="108"/>
      <c r="DN2123" s="108"/>
      <c r="DO2123" s="108"/>
      <c r="DP2123" s="108"/>
      <c r="DQ2123" s="108"/>
      <c r="DR2123" s="108"/>
      <c r="DS2123" s="108"/>
      <c r="DT2123" s="108"/>
      <c r="DU2123" s="108"/>
      <c r="DV2123" s="108"/>
      <c r="DW2123" s="108"/>
      <c r="DX2123" s="108"/>
      <c r="DY2123" s="108"/>
      <c r="DZ2123" s="108"/>
      <c r="EA2123" s="108"/>
      <c r="EB2123" s="108"/>
      <c r="EC2123" s="108"/>
      <c r="ED2123" s="108"/>
      <c r="EE2123" s="108"/>
      <c r="EF2123" s="108"/>
      <c r="EG2123" s="108"/>
      <c r="EH2123" s="108"/>
      <c r="EI2123" s="108"/>
      <c r="EJ2123" s="108"/>
      <c r="EK2123" s="108"/>
      <c r="EL2123" s="108"/>
      <c r="EM2123" s="108"/>
      <c r="EN2123" s="108"/>
      <c r="EO2123" s="108"/>
      <c r="EP2123" s="108"/>
      <c r="EQ2123" s="108"/>
      <c r="ER2123" s="108"/>
      <c r="ES2123" s="108"/>
      <c r="ET2123" s="108"/>
      <c r="EU2123" s="108"/>
      <c r="EV2123" s="108"/>
      <c r="EW2123" s="108"/>
      <c r="EX2123" s="108"/>
      <c r="EY2123" s="108"/>
      <c r="EZ2123" s="108"/>
      <c r="FA2123" s="108"/>
      <c r="FB2123" s="108"/>
      <c r="FC2123" s="108"/>
      <c r="FD2123" s="108"/>
      <c r="FE2123" s="108"/>
      <c r="FF2123" s="108"/>
      <c r="FG2123" s="108"/>
      <c r="FH2123" s="108"/>
      <c r="FI2123" s="108"/>
      <c r="FJ2123" s="108"/>
      <c r="FK2123" s="108"/>
      <c r="FL2123" s="108"/>
      <c r="FM2123" s="108"/>
      <c r="FN2123" s="108"/>
      <c r="FO2123" s="108"/>
      <c r="FP2123" s="108"/>
      <c r="FQ2123" s="108"/>
      <c r="FR2123" s="108"/>
      <c r="FS2123" s="108"/>
      <c r="FT2123" s="108"/>
      <c r="FU2123" s="108"/>
      <c r="FV2123" s="108"/>
      <c r="FW2123" s="108"/>
      <c r="FX2123" s="108"/>
      <c r="FY2123" s="108"/>
      <c r="FZ2123" s="108"/>
      <c r="GA2123" s="108"/>
      <c r="GB2123" s="108"/>
      <c r="GC2123" s="108"/>
      <c r="GD2123" s="108"/>
      <c r="GE2123" s="108"/>
      <c r="GF2123" s="108"/>
      <c r="GG2123" s="108"/>
      <c r="GH2123" s="108"/>
      <c r="GI2123" s="108"/>
      <c r="GJ2123" s="108"/>
      <c r="GK2123" s="108"/>
      <c r="GL2123" s="108"/>
      <c r="GM2123" s="108"/>
      <c r="GN2123" s="108"/>
      <c r="GO2123" s="108"/>
      <c r="GP2123" s="108"/>
      <c r="GQ2123" s="108"/>
      <c r="GR2123" s="108"/>
      <c r="GS2123" s="108"/>
      <c r="GT2123" s="108"/>
      <c r="GU2123" s="108"/>
      <c r="GV2123" s="108"/>
      <c r="GW2123" s="108"/>
      <c r="GX2123" s="108"/>
      <c r="GY2123" s="108"/>
      <c r="GZ2123" s="108"/>
      <c r="HA2123" s="108"/>
      <c r="HB2123" s="108"/>
      <c r="HC2123" s="108"/>
      <c r="HD2123" s="108"/>
      <c r="HE2123" s="108"/>
      <c r="HF2123" s="108"/>
      <c r="HG2123" s="108"/>
      <c r="HH2123" s="108"/>
      <c r="HI2123" s="108"/>
      <c r="HJ2123" s="108"/>
      <c r="HK2123" s="108"/>
      <c r="HL2123" s="108"/>
      <c r="HM2123" s="108"/>
      <c r="HN2123" s="108"/>
      <c r="HO2123" s="108"/>
      <c r="HP2123" s="108"/>
      <c r="HQ2123" s="108"/>
      <c r="HR2123" s="108"/>
      <c r="HS2123" s="108"/>
      <c r="HT2123" s="108"/>
      <c r="HU2123" s="108"/>
      <c r="HV2123" s="108"/>
      <c r="HW2123" s="108"/>
      <c r="HX2123" s="108"/>
      <c r="HY2123" s="108"/>
      <c r="HZ2123" s="108"/>
      <c r="IA2123" s="108"/>
      <c r="IB2123" s="108"/>
      <c r="IC2123" s="108"/>
      <c r="ID2123" s="108"/>
      <c r="IE2123" s="108"/>
      <c r="IF2123" s="108"/>
      <c r="IG2123" s="108"/>
      <c r="IH2123" s="108"/>
      <c r="II2123" s="108"/>
      <c r="IJ2123" s="108"/>
      <c r="IK2123" s="108"/>
      <c r="IL2123" s="108"/>
      <c r="IM2123" s="108"/>
      <c r="IN2123" s="108"/>
      <c r="IO2123" s="108"/>
      <c r="IP2123" s="108"/>
      <c r="IQ2123" s="108"/>
      <c r="IR2123" s="108"/>
      <c r="IS2123" s="108"/>
      <c r="IT2123" s="108"/>
      <c r="IU2123" s="108"/>
      <c r="IV2123" s="108"/>
    </row>
    <row r="2124" spans="1:256" ht="18" customHeight="1" x14ac:dyDescent="0.25">
      <c r="A2124" s="157"/>
      <c r="E2124" s="8"/>
      <c r="F2124" s="8"/>
      <c r="G2124" s="120"/>
      <c r="I2124" s="8"/>
      <c r="J2124" s="8"/>
      <c r="L2124" s="8"/>
      <c r="M2124" s="8"/>
      <c r="O2124" s="8"/>
      <c r="P2124" s="8"/>
      <c r="R2124" s="8"/>
      <c r="S2124" s="8"/>
      <c r="U2124" s="8"/>
      <c r="V2124" s="8"/>
      <c r="X2124" s="8"/>
      <c r="Y2124" s="8"/>
      <c r="AA2124" s="8"/>
      <c r="AB2124" s="8"/>
      <c r="AC2124" s="157"/>
      <c r="AD2124" s="8"/>
      <c r="AE2124" s="8"/>
      <c r="AF2124" s="157"/>
      <c r="AG2124" s="8"/>
      <c r="AH2124" s="8"/>
      <c r="AI2124" s="157"/>
      <c r="AJ2124" s="8"/>
      <c r="AK2124" s="8"/>
      <c r="AL2124" s="157"/>
      <c r="AM2124" s="8"/>
      <c r="AN2124" s="8"/>
      <c r="AO2124" s="157"/>
      <c r="AP2124" s="8"/>
      <c r="AQ2124" s="8"/>
      <c r="AR2124" s="157"/>
      <c r="AS2124" s="8"/>
      <c r="AT2124" s="8"/>
      <c r="AV2124" s="8"/>
      <c r="AW2124" s="8"/>
      <c r="AX2124" s="157"/>
      <c r="AY2124" s="8"/>
      <c r="AZ2124" s="8"/>
      <c r="BA2124" s="108"/>
      <c r="BB2124" s="108"/>
      <c r="BC2124" s="108"/>
      <c r="BD2124" s="108"/>
      <c r="BE2124" s="108"/>
      <c r="BF2124" s="108"/>
      <c r="BG2124" s="108"/>
      <c r="BH2124" s="108"/>
      <c r="BI2124" s="108"/>
      <c r="BJ2124" s="108"/>
      <c r="BK2124" s="108"/>
      <c r="BL2124" s="108"/>
      <c r="BM2124" s="108"/>
      <c r="BN2124" s="108"/>
      <c r="BO2124" s="108"/>
      <c r="BP2124" s="108"/>
      <c r="BQ2124" s="108"/>
      <c r="BR2124" s="108"/>
      <c r="BS2124" s="108"/>
      <c r="BT2124" s="108"/>
      <c r="BU2124" s="108"/>
      <c r="BV2124" s="108"/>
      <c r="BW2124" s="108"/>
      <c r="BX2124" s="108"/>
      <c r="BY2124" s="108"/>
      <c r="BZ2124" s="108"/>
      <c r="CA2124" s="108"/>
      <c r="CB2124" s="108"/>
      <c r="CC2124" s="108"/>
      <c r="CD2124" s="108"/>
      <c r="CE2124" s="108"/>
      <c r="CF2124" s="108"/>
      <c r="CG2124" s="108"/>
      <c r="CH2124" s="108"/>
      <c r="CI2124" s="108"/>
      <c r="CJ2124" s="108"/>
      <c r="CK2124" s="108"/>
      <c r="CL2124" s="108"/>
      <c r="CM2124" s="108"/>
      <c r="CN2124" s="108"/>
      <c r="CO2124" s="108"/>
      <c r="CP2124" s="108"/>
      <c r="CQ2124" s="108"/>
      <c r="CR2124" s="108"/>
      <c r="CS2124" s="108"/>
      <c r="CT2124" s="108"/>
      <c r="CU2124" s="108"/>
      <c r="CV2124" s="108"/>
      <c r="CW2124" s="108"/>
      <c r="CX2124" s="108"/>
      <c r="CY2124" s="108"/>
      <c r="CZ2124" s="108"/>
      <c r="DA2124" s="108"/>
      <c r="DB2124" s="108"/>
      <c r="DC2124" s="108"/>
      <c r="DD2124" s="108"/>
      <c r="DE2124" s="108"/>
      <c r="DF2124" s="108"/>
      <c r="DG2124" s="108"/>
      <c r="DH2124" s="108"/>
      <c r="DI2124" s="108"/>
      <c r="DJ2124" s="108"/>
      <c r="DK2124" s="108"/>
      <c r="DL2124" s="108"/>
      <c r="DM2124" s="108"/>
      <c r="DN2124" s="108"/>
      <c r="DO2124" s="108"/>
      <c r="DP2124" s="108"/>
      <c r="DQ2124" s="108"/>
      <c r="DR2124" s="108"/>
      <c r="DS2124" s="108"/>
      <c r="DT2124" s="108"/>
      <c r="DU2124" s="108"/>
      <c r="DV2124" s="108"/>
      <c r="DW2124" s="108"/>
      <c r="DX2124" s="108"/>
      <c r="DY2124" s="108"/>
      <c r="DZ2124" s="108"/>
      <c r="EA2124" s="108"/>
      <c r="EB2124" s="108"/>
      <c r="EC2124" s="108"/>
      <c r="ED2124" s="108"/>
      <c r="EE2124" s="108"/>
      <c r="EF2124" s="108"/>
      <c r="EG2124" s="108"/>
      <c r="EH2124" s="108"/>
      <c r="EI2124" s="108"/>
      <c r="EJ2124" s="108"/>
      <c r="EK2124" s="108"/>
      <c r="EL2124" s="108"/>
      <c r="EM2124" s="108"/>
      <c r="EN2124" s="108"/>
      <c r="EO2124" s="108"/>
      <c r="EP2124" s="108"/>
      <c r="EQ2124" s="108"/>
      <c r="ER2124" s="108"/>
      <c r="ES2124" s="108"/>
      <c r="ET2124" s="108"/>
      <c r="EU2124" s="108"/>
      <c r="EV2124" s="108"/>
      <c r="EW2124" s="108"/>
      <c r="EX2124" s="108"/>
      <c r="EY2124" s="108"/>
      <c r="EZ2124" s="108"/>
      <c r="FA2124" s="108"/>
      <c r="FB2124" s="108"/>
      <c r="FC2124" s="108"/>
      <c r="FD2124" s="108"/>
      <c r="FE2124" s="108"/>
      <c r="FF2124" s="108"/>
      <c r="FG2124" s="108"/>
      <c r="FH2124" s="108"/>
      <c r="FI2124" s="108"/>
      <c r="FJ2124" s="108"/>
      <c r="FK2124" s="108"/>
      <c r="FL2124" s="108"/>
      <c r="FM2124" s="108"/>
      <c r="FN2124" s="108"/>
      <c r="FO2124" s="108"/>
      <c r="FP2124" s="108"/>
      <c r="FQ2124" s="108"/>
      <c r="FR2124" s="108"/>
      <c r="FS2124" s="108"/>
      <c r="FT2124" s="108"/>
      <c r="FU2124" s="108"/>
      <c r="FV2124" s="108"/>
      <c r="FW2124" s="108"/>
      <c r="FX2124" s="108"/>
      <c r="FY2124" s="108"/>
      <c r="FZ2124" s="108"/>
      <c r="GA2124" s="108"/>
      <c r="GB2124" s="108"/>
      <c r="GC2124" s="108"/>
      <c r="GD2124" s="108"/>
      <c r="GE2124" s="108"/>
      <c r="GF2124" s="108"/>
      <c r="GG2124" s="108"/>
      <c r="GH2124" s="108"/>
      <c r="GI2124" s="108"/>
      <c r="GJ2124" s="108"/>
      <c r="GK2124" s="108"/>
      <c r="GL2124" s="108"/>
      <c r="GM2124" s="108"/>
      <c r="GN2124" s="108"/>
      <c r="GO2124" s="108"/>
      <c r="GP2124" s="108"/>
      <c r="GQ2124" s="108"/>
      <c r="GR2124" s="108"/>
      <c r="GS2124" s="108"/>
      <c r="GT2124" s="108"/>
      <c r="GU2124" s="108"/>
      <c r="GV2124" s="108"/>
      <c r="GW2124" s="108"/>
      <c r="GX2124" s="108"/>
      <c r="GY2124" s="108"/>
      <c r="GZ2124" s="108"/>
      <c r="HA2124" s="108"/>
      <c r="HB2124" s="108"/>
      <c r="HC2124" s="108"/>
      <c r="HD2124" s="108"/>
      <c r="HE2124" s="108"/>
      <c r="HF2124" s="108"/>
      <c r="HG2124" s="108"/>
      <c r="HH2124" s="108"/>
      <c r="HI2124" s="108"/>
      <c r="HJ2124" s="108"/>
      <c r="HK2124" s="108"/>
      <c r="HL2124" s="108"/>
      <c r="HM2124" s="108"/>
      <c r="HN2124" s="108"/>
      <c r="HO2124" s="108"/>
      <c r="HP2124" s="108"/>
      <c r="HQ2124" s="108"/>
      <c r="HR2124" s="108"/>
      <c r="HS2124" s="108"/>
      <c r="HT2124" s="108"/>
      <c r="HU2124" s="108"/>
      <c r="HV2124" s="108"/>
      <c r="HW2124" s="108"/>
      <c r="HX2124" s="108"/>
      <c r="HY2124" s="108"/>
      <c r="HZ2124" s="108"/>
      <c r="IA2124" s="108"/>
      <c r="IB2124" s="108"/>
      <c r="IC2124" s="108"/>
      <c r="ID2124" s="108"/>
      <c r="IE2124" s="108"/>
      <c r="IF2124" s="108"/>
      <c r="IG2124" s="108"/>
      <c r="IH2124" s="108"/>
      <c r="II2124" s="108"/>
      <c r="IJ2124" s="108"/>
      <c r="IK2124" s="108"/>
      <c r="IL2124" s="108"/>
      <c r="IM2124" s="108"/>
      <c r="IN2124" s="108"/>
      <c r="IO2124" s="108"/>
      <c r="IP2124" s="108"/>
      <c r="IQ2124" s="108"/>
      <c r="IR2124" s="108"/>
      <c r="IS2124" s="108"/>
      <c r="IT2124" s="108"/>
      <c r="IU2124" s="108"/>
      <c r="IV2124" s="108"/>
    </row>
    <row r="2125" spans="1:256" x14ac:dyDescent="0.2">
      <c r="A2125" s="100"/>
      <c r="E2125" s="8"/>
      <c r="F2125" s="8"/>
      <c r="G2125" s="120"/>
      <c r="I2125" s="8"/>
      <c r="J2125" s="8"/>
      <c r="L2125" s="8"/>
      <c r="M2125" s="8"/>
      <c r="O2125" s="8"/>
      <c r="P2125" s="8"/>
      <c r="R2125" s="8"/>
      <c r="S2125" s="8"/>
      <c r="U2125" s="8"/>
      <c r="V2125" s="8"/>
      <c r="X2125" s="8"/>
      <c r="Y2125" s="8"/>
      <c r="AA2125" s="8"/>
      <c r="AB2125" s="8"/>
      <c r="AC2125" s="100"/>
      <c r="AD2125" s="8"/>
      <c r="AE2125" s="8"/>
      <c r="AF2125" s="100"/>
      <c r="AG2125" s="8"/>
      <c r="AH2125" s="8"/>
      <c r="AI2125" s="100"/>
      <c r="AJ2125" s="8"/>
      <c r="AK2125" s="8"/>
      <c r="AL2125" s="100"/>
      <c r="AM2125" s="8"/>
      <c r="AN2125" s="8"/>
      <c r="AO2125" s="100"/>
      <c r="AP2125" s="8"/>
      <c r="AQ2125" s="8"/>
      <c r="AS2125" s="8"/>
      <c r="AT2125" s="8"/>
      <c r="AV2125" s="8"/>
      <c r="AW2125" s="8"/>
      <c r="AY2125" s="8"/>
      <c r="AZ2125" s="8"/>
      <c r="BA2125" s="108"/>
      <c r="BB2125" s="108"/>
      <c r="BC2125" s="108"/>
      <c r="BD2125" s="108"/>
      <c r="BE2125" s="108"/>
      <c r="BF2125" s="108"/>
      <c r="BG2125" s="108"/>
      <c r="BH2125" s="108"/>
      <c r="BI2125" s="108"/>
      <c r="BJ2125" s="108"/>
      <c r="BK2125" s="108"/>
      <c r="BL2125" s="108"/>
      <c r="BM2125" s="108"/>
      <c r="BN2125" s="108"/>
      <c r="BO2125" s="108"/>
      <c r="BP2125" s="108"/>
      <c r="BQ2125" s="108"/>
      <c r="BR2125" s="108"/>
      <c r="BS2125" s="108"/>
      <c r="BT2125" s="108"/>
      <c r="BU2125" s="108"/>
      <c r="BV2125" s="108"/>
      <c r="BW2125" s="108"/>
      <c r="BX2125" s="108"/>
    </row>
    <row r="2126" spans="1:256" x14ac:dyDescent="0.2">
      <c r="C2126" s="100"/>
      <c r="E2126" s="8"/>
      <c r="F2126" s="8"/>
      <c r="G2126" s="120"/>
      <c r="H2126" s="100"/>
      <c r="J2126" s="8"/>
      <c r="K2126" s="127"/>
      <c r="M2126" s="8"/>
      <c r="P2126" s="8"/>
      <c r="R2126" s="8"/>
      <c r="S2126" s="8"/>
      <c r="U2126" s="8"/>
      <c r="V2126" s="8"/>
      <c r="X2126" s="8"/>
      <c r="Y2126" s="8"/>
      <c r="Z2126" s="100"/>
      <c r="AA2126" s="8"/>
      <c r="AB2126" s="8"/>
      <c r="AC2126" s="100"/>
      <c r="AD2126" s="8"/>
      <c r="AE2126" s="8"/>
      <c r="AF2126" s="100"/>
      <c r="AG2126" s="8"/>
      <c r="AH2126" s="8"/>
      <c r="AI2126" s="100"/>
      <c r="AJ2126" s="8"/>
      <c r="AK2126" s="8"/>
      <c r="AL2126" s="100"/>
      <c r="AM2126" s="8"/>
      <c r="AN2126" s="8"/>
      <c r="AO2126" s="100"/>
      <c r="AP2126" s="8"/>
      <c r="AQ2126" s="8"/>
      <c r="AR2126" s="100"/>
      <c r="AS2126" s="8"/>
      <c r="AT2126" s="8"/>
      <c r="AU2126" s="100"/>
      <c r="AV2126" s="8"/>
      <c r="AW2126" s="8"/>
      <c r="AY2126" s="8"/>
      <c r="AZ2126" s="8"/>
      <c r="BA2126" s="108"/>
      <c r="BB2126" s="108"/>
      <c r="BC2126" s="108"/>
      <c r="BD2126" s="108"/>
      <c r="BE2126" s="108"/>
      <c r="BF2126" s="108"/>
      <c r="BG2126" s="108"/>
      <c r="BH2126" s="108"/>
      <c r="BI2126" s="108"/>
      <c r="BJ2126" s="108"/>
      <c r="BK2126" s="108"/>
      <c r="BL2126" s="108"/>
      <c r="BM2126" s="108"/>
      <c r="BN2126" s="108"/>
      <c r="BO2126" s="108"/>
      <c r="BP2126" s="108"/>
      <c r="BQ2126" s="108"/>
      <c r="BR2126" s="108"/>
      <c r="BS2126" s="108"/>
      <c r="BT2126" s="108"/>
      <c r="BU2126" s="108"/>
      <c r="BV2126" s="108"/>
      <c r="BW2126" s="108"/>
      <c r="BX2126" s="108"/>
      <c r="BY2126" s="108"/>
      <c r="BZ2126" s="108"/>
      <c r="CA2126" s="108"/>
      <c r="CB2126" s="108"/>
      <c r="CC2126" s="108"/>
      <c r="CD2126" s="108"/>
      <c r="CE2126" s="108"/>
      <c r="CF2126" s="108"/>
      <c r="CG2126" s="108"/>
      <c r="CH2126" s="108"/>
      <c r="CI2126" s="108"/>
      <c r="CJ2126" s="108"/>
      <c r="CK2126" s="108"/>
      <c r="CL2126" s="108"/>
      <c r="CM2126" s="108"/>
      <c r="CN2126" s="108"/>
      <c r="CO2126" s="108"/>
      <c r="CP2126" s="108"/>
      <c r="CQ2126" s="108"/>
      <c r="CR2126" s="108"/>
      <c r="CS2126" s="108"/>
      <c r="CT2126" s="108"/>
      <c r="CU2126" s="108"/>
      <c r="CV2126" s="108"/>
      <c r="CW2126" s="108"/>
      <c r="CX2126" s="108"/>
      <c r="CY2126" s="108"/>
      <c r="CZ2126" s="108"/>
      <c r="DA2126" s="108"/>
      <c r="DB2126" s="108"/>
      <c r="DC2126" s="108"/>
      <c r="DD2126" s="108"/>
      <c r="DE2126" s="108"/>
      <c r="DF2126" s="108"/>
      <c r="DG2126" s="108"/>
      <c r="DH2126" s="108"/>
      <c r="DI2126" s="108"/>
      <c r="DJ2126" s="108"/>
      <c r="DK2126" s="108"/>
      <c r="DL2126" s="108"/>
      <c r="DM2126" s="108"/>
      <c r="DN2126" s="108"/>
      <c r="DO2126" s="108"/>
      <c r="DP2126" s="108"/>
      <c r="DQ2126" s="108"/>
      <c r="DR2126" s="108"/>
      <c r="DS2126" s="108"/>
      <c r="DT2126" s="108"/>
      <c r="DU2126" s="108"/>
      <c r="DV2126" s="108"/>
      <c r="DW2126" s="108"/>
      <c r="DX2126" s="108"/>
      <c r="DY2126" s="108"/>
      <c r="DZ2126" s="108"/>
      <c r="EA2126" s="108"/>
      <c r="EB2126" s="108"/>
      <c r="EC2126" s="108"/>
      <c r="ED2126" s="108"/>
      <c r="EE2126" s="108"/>
      <c r="EF2126" s="108"/>
      <c r="EG2126" s="108"/>
      <c r="EH2126" s="108"/>
      <c r="EI2126" s="108"/>
      <c r="EJ2126" s="108"/>
      <c r="EK2126" s="108"/>
      <c r="EL2126" s="108"/>
      <c r="EM2126" s="108"/>
      <c r="EN2126" s="108"/>
      <c r="EO2126" s="108"/>
      <c r="EP2126" s="108"/>
      <c r="EQ2126" s="108"/>
      <c r="ER2126" s="108"/>
      <c r="ES2126" s="108"/>
      <c r="ET2126" s="108"/>
      <c r="EU2126" s="108"/>
      <c r="EV2126" s="108"/>
      <c r="EW2126" s="108"/>
      <c r="EX2126" s="108"/>
      <c r="EY2126" s="108"/>
      <c r="EZ2126" s="108"/>
      <c r="FA2126" s="108"/>
      <c r="FB2126" s="108"/>
      <c r="FC2126" s="108"/>
      <c r="FD2126" s="108"/>
      <c r="FE2126" s="108"/>
      <c r="FF2126" s="108"/>
      <c r="FG2126" s="108"/>
      <c r="FH2126" s="108"/>
      <c r="FI2126" s="108"/>
      <c r="FJ2126" s="108"/>
      <c r="FK2126" s="108"/>
      <c r="FL2126" s="108"/>
      <c r="FM2126" s="108"/>
      <c r="FN2126" s="108"/>
      <c r="FO2126" s="108"/>
      <c r="FP2126" s="108"/>
      <c r="FQ2126" s="108"/>
      <c r="FR2126" s="108"/>
      <c r="FS2126" s="108"/>
      <c r="FT2126" s="108"/>
      <c r="FU2126" s="108"/>
      <c r="FV2126" s="108"/>
      <c r="FW2126" s="108"/>
      <c r="FX2126" s="108"/>
      <c r="FY2126" s="108"/>
      <c r="FZ2126" s="108"/>
      <c r="GA2126" s="108"/>
      <c r="GB2126" s="108"/>
      <c r="GC2126" s="108"/>
      <c r="GD2126" s="108"/>
      <c r="GE2126" s="108"/>
      <c r="GF2126" s="108"/>
      <c r="GG2126" s="108"/>
      <c r="GH2126" s="108"/>
      <c r="GI2126" s="108"/>
      <c r="GJ2126" s="108"/>
      <c r="GK2126" s="108"/>
      <c r="GL2126" s="108"/>
      <c r="GM2126" s="108"/>
      <c r="GN2126" s="108"/>
      <c r="GO2126" s="108"/>
      <c r="GP2126" s="108"/>
      <c r="GQ2126" s="108"/>
      <c r="GR2126" s="108"/>
      <c r="GS2126" s="108"/>
      <c r="GT2126" s="108"/>
      <c r="GU2126" s="108"/>
      <c r="GV2126" s="108"/>
      <c r="GW2126" s="108"/>
      <c r="GX2126" s="108"/>
      <c r="GY2126" s="108"/>
      <c r="GZ2126" s="108"/>
      <c r="HA2126" s="108"/>
      <c r="HB2126" s="108"/>
      <c r="HC2126" s="108"/>
      <c r="HD2126" s="108"/>
      <c r="HE2126" s="108"/>
      <c r="HF2126" s="108"/>
      <c r="HG2126" s="108"/>
      <c r="HH2126" s="108"/>
      <c r="HI2126" s="108"/>
      <c r="HJ2126" s="108"/>
      <c r="HK2126" s="108"/>
      <c r="HL2126" s="108"/>
      <c r="HM2126" s="108"/>
      <c r="HN2126" s="108"/>
      <c r="HO2126" s="108"/>
      <c r="HP2126" s="108"/>
      <c r="HQ2126" s="108"/>
      <c r="HR2126" s="108"/>
      <c r="HS2126" s="108"/>
      <c r="HT2126" s="108"/>
      <c r="HU2126" s="108"/>
      <c r="HV2126" s="108"/>
      <c r="HW2126" s="108"/>
      <c r="HX2126" s="108"/>
      <c r="HY2126" s="108"/>
      <c r="HZ2126" s="108"/>
      <c r="IA2126" s="108"/>
      <c r="IB2126" s="108"/>
      <c r="IC2126" s="108"/>
      <c r="ID2126" s="108"/>
      <c r="IE2126" s="108"/>
      <c r="IF2126" s="108"/>
      <c r="IG2126" s="108"/>
      <c r="IH2126" s="108"/>
      <c r="II2126" s="108"/>
      <c r="IJ2126" s="108"/>
      <c r="IK2126" s="108"/>
      <c r="IL2126" s="108"/>
      <c r="IM2126" s="108"/>
      <c r="IN2126" s="108"/>
      <c r="IO2126" s="108"/>
      <c r="IP2126" s="108"/>
      <c r="IQ2126" s="108"/>
      <c r="IR2126" s="108"/>
      <c r="IS2126" s="108"/>
      <c r="IT2126" s="108"/>
      <c r="IU2126" s="108"/>
      <c r="IV2126" s="108"/>
    </row>
    <row r="2127" spans="1:256" x14ac:dyDescent="0.2">
      <c r="E2127" s="8"/>
      <c r="F2127" s="8"/>
      <c r="G2127" s="120"/>
      <c r="I2127" s="8"/>
      <c r="J2127" s="8"/>
      <c r="L2127" s="8"/>
      <c r="M2127" s="8"/>
      <c r="O2127" s="8"/>
      <c r="P2127" s="8"/>
      <c r="R2127" s="8"/>
      <c r="S2127" s="8"/>
      <c r="U2127" s="8"/>
      <c r="V2127" s="8"/>
      <c r="X2127" s="8"/>
      <c r="Y2127" s="8"/>
      <c r="AA2127" s="8"/>
      <c r="AB2127" s="8"/>
      <c r="AD2127" s="8"/>
      <c r="AE2127" s="8"/>
      <c r="AG2127" s="8"/>
      <c r="AH2127" s="8"/>
      <c r="AJ2127" s="8"/>
      <c r="AK2127" s="8"/>
      <c r="AM2127" s="8"/>
      <c r="AN2127" s="8"/>
      <c r="AP2127" s="8"/>
      <c r="AQ2127" s="8"/>
      <c r="AS2127" s="8"/>
      <c r="AT2127" s="8"/>
      <c r="AV2127" s="8"/>
      <c r="AW2127" s="8"/>
      <c r="AY2127" s="8"/>
      <c r="AZ2127" s="8"/>
      <c r="BA2127" s="108"/>
      <c r="BB2127" s="108"/>
      <c r="BC2127" s="108"/>
      <c r="BD2127" s="108"/>
      <c r="BE2127" s="108"/>
      <c r="BF2127" s="108"/>
      <c r="BG2127" s="108"/>
      <c r="BH2127" s="108"/>
      <c r="BI2127" s="108"/>
      <c r="BJ2127" s="108"/>
      <c r="BK2127" s="108"/>
      <c r="BL2127" s="108"/>
      <c r="BM2127" s="108"/>
      <c r="BN2127" s="108"/>
      <c r="BO2127" s="108"/>
      <c r="BP2127" s="108"/>
      <c r="BQ2127" s="108"/>
      <c r="BR2127" s="108"/>
      <c r="BS2127" s="108"/>
      <c r="BT2127" s="108"/>
      <c r="BU2127" s="108"/>
      <c r="BV2127" s="108"/>
      <c r="BW2127" s="108"/>
      <c r="BX2127" s="108"/>
      <c r="BY2127" s="108"/>
      <c r="BZ2127" s="108"/>
      <c r="CA2127" s="108"/>
      <c r="CB2127" s="108"/>
      <c r="CC2127" s="108"/>
      <c r="CD2127" s="108"/>
      <c r="CE2127" s="108"/>
      <c r="CF2127" s="108"/>
      <c r="CG2127" s="108"/>
      <c r="CH2127" s="108"/>
      <c r="CI2127" s="108"/>
      <c r="CJ2127" s="108"/>
      <c r="CK2127" s="108"/>
      <c r="CL2127" s="108"/>
      <c r="CM2127" s="108"/>
      <c r="CN2127" s="108"/>
      <c r="CO2127" s="108"/>
      <c r="CP2127" s="108"/>
      <c r="CQ2127" s="108"/>
      <c r="CR2127" s="108"/>
      <c r="CS2127" s="108"/>
      <c r="CT2127" s="108"/>
      <c r="CU2127" s="108"/>
      <c r="CV2127" s="108"/>
      <c r="CW2127" s="108"/>
      <c r="CX2127" s="108"/>
      <c r="CY2127" s="108"/>
      <c r="CZ2127" s="108"/>
      <c r="DA2127" s="108"/>
      <c r="DB2127" s="108"/>
      <c r="DC2127" s="108"/>
      <c r="DD2127" s="108"/>
      <c r="DE2127" s="108"/>
      <c r="DF2127" s="108"/>
      <c r="DG2127" s="108"/>
      <c r="DH2127" s="108"/>
      <c r="DI2127" s="108"/>
      <c r="DJ2127" s="108"/>
      <c r="DK2127" s="108"/>
      <c r="DL2127" s="108"/>
      <c r="DM2127" s="108"/>
      <c r="DN2127" s="108"/>
      <c r="DO2127" s="108"/>
      <c r="DP2127" s="108"/>
      <c r="DQ2127" s="108"/>
      <c r="DR2127" s="108"/>
      <c r="DS2127" s="108"/>
      <c r="DT2127" s="108"/>
      <c r="DU2127" s="108"/>
      <c r="DV2127" s="108"/>
      <c r="DW2127" s="108"/>
      <c r="DX2127" s="108"/>
      <c r="DY2127" s="108"/>
      <c r="DZ2127" s="108"/>
      <c r="EA2127" s="108"/>
      <c r="EB2127" s="108"/>
      <c r="EC2127" s="108"/>
      <c r="ED2127" s="108"/>
      <c r="EE2127" s="108"/>
      <c r="EF2127" s="108"/>
      <c r="EG2127" s="108"/>
      <c r="EH2127" s="108"/>
      <c r="EI2127" s="108"/>
      <c r="EJ2127" s="108"/>
      <c r="EK2127" s="108"/>
      <c r="EL2127" s="108"/>
      <c r="EM2127" s="108"/>
      <c r="EN2127" s="108"/>
      <c r="EO2127" s="108"/>
      <c r="EP2127" s="108"/>
      <c r="EQ2127" s="108"/>
      <c r="ER2127" s="108"/>
      <c r="ES2127" s="108"/>
      <c r="ET2127" s="108"/>
      <c r="EU2127" s="108"/>
      <c r="EV2127" s="108"/>
      <c r="EW2127" s="108"/>
      <c r="EX2127" s="108"/>
      <c r="EY2127" s="108"/>
      <c r="EZ2127" s="108"/>
      <c r="FA2127" s="108"/>
      <c r="FB2127" s="108"/>
      <c r="FC2127" s="108"/>
      <c r="FD2127" s="108"/>
      <c r="FE2127" s="108"/>
      <c r="FF2127" s="108"/>
      <c r="FG2127" s="108"/>
      <c r="FH2127" s="108"/>
      <c r="FI2127" s="108"/>
      <c r="FJ2127" s="108"/>
      <c r="FK2127" s="108"/>
      <c r="FL2127" s="108"/>
      <c r="FM2127" s="108"/>
      <c r="FN2127" s="108"/>
      <c r="FO2127" s="108"/>
      <c r="FP2127" s="108"/>
      <c r="FQ2127" s="108"/>
      <c r="FR2127" s="108"/>
      <c r="FS2127" s="108"/>
      <c r="FT2127" s="108"/>
      <c r="FU2127" s="108"/>
      <c r="FV2127" s="108"/>
      <c r="FW2127" s="108"/>
      <c r="FX2127" s="108"/>
      <c r="FY2127" s="108"/>
      <c r="FZ2127" s="108"/>
      <c r="GA2127" s="108"/>
      <c r="GB2127" s="108"/>
      <c r="GC2127" s="108"/>
      <c r="GD2127" s="108"/>
      <c r="GE2127" s="108"/>
      <c r="GF2127" s="108"/>
      <c r="GG2127" s="108"/>
      <c r="GH2127" s="108"/>
      <c r="GI2127" s="108"/>
      <c r="GJ2127" s="108"/>
      <c r="GK2127" s="108"/>
      <c r="GL2127" s="108"/>
      <c r="GM2127" s="108"/>
      <c r="GN2127" s="108"/>
      <c r="GO2127" s="108"/>
      <c r="GP2127" s="108"/>
      <c r="GQ2127" s="108"/>
      <c r="GR2127" s="108"/>
      <c r="GS2127" s="108"/>
      <c r="GT2127" s="108"/>
      <c r="GU2127" s="108"/>
      <c r="GV2127" s="108"/>
      <c r="GW2127" s="108"/>
      <c r="GX2127" s="108"/>
      <c r="GY2127" s="108"/>
      <c r="GZ2127" s="108"/>
      <c r="HA2127" s="108"/>
      <c r="HB2127" s="108"/>
      <c r="HC2127" s="108"/>
      <c r="HD2127" s="108"/>
      <c r="HE2127" s="108"/>
      <c r="HF2127" s="108"/>
      <c r="HG2127" s="108"/>
      <c r="HH2127" s="108"/>
      <c r="HI2127" s="108"/>
      <c r="HJ2127" s="108"/>
      <c r="HK2127" s="108"/>
      <c r="HL2127" s="108"/>
      <c r="HM2127" s="108"/>
      <c r="HN2127" s="108"/>
      <c r="HO2127" s="108"/>
      <c r="HP2127" s="108"/>
      <c r="HQ2127" s="108"/>
      <c r="HR2127" s="108"/>
      <c r="HS2127" s="108"/>
      <c r="HT2127" s="108"/>
      <c r="HU2127" s="108"/>
      <c r="HV2127" s="108"/>
      <c r="HW2127" s="108"/>
      <c r="HX2127" s="108"/>
      <c r="HY2127" s="108"/>
      <c r="HZ2127" s="108"/>
      <c r="IA2127" s="108"/>
      <c r="IB2127" s="108"/>
      <c r="IC2127" s="108"/>
      <c r="ID2127" s="108"/>
      <c r="IE2127" s="108"/>
      <c r="IF2127" s="108"/>
      <c r="IG2127" s="108"/>
      <c r="IH2127" s="108"/>
      <c r="II2127" s="108"/>
      <c r="IJ2127" s="108"/>
      <c r="IK2127" s="108"/>
      <c r="IL2127" s="108"/>
      <c r="IM2127" s="108"/>
      <c r="IN2127" s="108"/>
      <c r="IO2127" s="108"/>
      <c r="IP2127" s="108"/>
      <c r="IQ2127" s="108"/>
      <c r="IR2127" s="108"/>
      <c r="IS2127" s="108"/>
      <c r="IT2127" s="108"/>
      <c r="IU2127" s="108"/>
      <c r="IV2127" s="108"/>
    </row>
    <row r="2128" spans="1:256" x14ac:dyDescent="0.2">
      <c r="E2128" s="8"/>
      <c r="F2128" s="8"/>
      <c r="G2128" s="120"/>
      <c r="I2128" s="8"/>
      <c r="J2128" s="8"/>
      <c r="L2128" s="8"/>
      <c r="M2128" s="8"/>
      <c r="O2128" s="8"/>
      <c r="P2128" s="8"/>
      <c r="R2128" s="8"/>
      <c r="S2128" s="8"/>
      <c r="U2128" s="8"/>
      <c r="V2128" s="8"/>
      <c r="X2128" s="8"/>
      <c r="Y2128" s="8"/>
      <c r="AA2128" s="8"/>
      <c r="AB2128" s="8"/>
      <c r="AD2128" s="8"/>
      <c r="AE2128" s="8"/>
      <c r="AG2128" s="8"/>
      <c r="AH2128" s="8"/>
      <c r="AJ2128" s="8"/>
      <c r="AK2128" s="8"/>
      <c r="AM2128" s="8"/>
      <c r="AN2128" s="8"/>
      <c r="AP2128" s="8"/>
      <c r="AQ2128" s="8"/>
      <c r="AS2128" s="8"/>
      <c r="AT2128" s="8"/>
      <c r="AV2128" s="8"/>
      <c r="AW2128" s="8"/>
      <c r="AY2128" s="8"/>
      <c r="AZ2128" s="8"/>
      <c r="BA2128" s="108"/>
      <c r="BB2128" s="108"/>
      <c r="BC2128" s="108"/>
      <c r="BD2128" s="108"/>
      <c r="BE2128" s="108"/>
      <c r="BF2128" s="108"/>
      <c r="BG2128" s="108"/>
      <c r="BH2128" s="108"/>
      <c r="BI2128" s="108"/>
      <c r="BJ2128" s="108"/>
      <c r="BK2128" s="108"/>
      <c r="BL2128" s="108"/>
      <c r="BM2128" s="108"/>
      <c r="BN2128" s="108"/>
      <c r="BO2128" s="108"/>
      <c r="BP2128" s="108"/>
      <c r="BQ2128" s="108"/>
      <c r="BR2128" s="108"/>
      <c r="BS2128" s="108"/>
      <c r="BT2128" s="108"/>
      <c r="BU2128" s="108"/>
      <c r="BV2128" s="108"/>
      <c r="BW2128" s="108"/>
      <c r="BX2128" s="108"/>
      <c r="BY2128" s="108"/>
      <c r="BZ2128" s="108"/>
      <c r="CA2128" s="108"/>
      <c r="CB2128" s="108"/>
      <c r="CC2128" s="108"/>
      <c r="CD2128" s="108"/>
      <c r="CE2128" s="108"/>
      <c r="CF2128" s="108"/>
      <c r="CG2128" s="108"/>
      <c r="CH2128" s="108"/>
      <c r="CI2128" s="108"/>
      <c r="CJ2128" s="108"/>
      <c r="CK2128" s="108"/>
      <c r="CL2128" s="108"/>
      <c r="CM2128" s="108"/>
      <c r="CN2128" s="108"/>
      <c r="CO2128" s="108"/>
      <c r="CP2128" s="108"/>
      <c r="CQ2128" s="108"/>
      <c r="CR2128" s="108"/>
      <c r="CS2128" s="108"/>
      <c r="CT2128" s="108"/>
      <c r="CU2128" s="108"/>
      <c r="CV2128" s="108"/>
      <c r="CW2128" s="108"/>
      <c r="CX2128" s="108"/>
      <c r="CY2128" s="108"/>
      <c r="CZ2128" s="108"/>
      <c r="DA2128" s="108"/>
      <c r="DB2128" s="108"/>
      <c r="DC2128" s="108"/>
      <c r="DD2128" s="108"/>
      <c r="DE2128" s="108"/>
      <c r="DF2128" s="108"/>
      <c r="DG2128" s="108"/>
      <c r="DH2128" s="108"/>
      <c r="DI2128" s="108"/>
      <c r="DJ2128" s="108"/>
      <c r="DK2128" s="108"/>
      <c r="DL2128" s="108"/>
      <c r="DM2128" s="108"/>
      <c r="DN2128" s="108"/>
      <c r="DO2128" s="108"/>
      <c r="DP2128" s="108"/>
      <c r="DQ2128" s="108"/>
      <c r="DR2128" s="108"/>
      <c r="DS2128" s="108"/>
      <c r="DT2128" s="108"/>
      <c r="DU2128" s="108"/>
      <c r="DV2128" s="108"/>
      <c r="DW2128" s="108"/>
      <c r="DX2128" s="108"/>
      <c r="DY2128" s="108"/>
      <c r="DZ2128" s="108"/>
      <c r="EA2128" s="108"/>
      <c r="EB2128" s="108"/>
      <c r="EC2128" s="108"/>
      <c r="ED2128" s="108"/>
      <c r="EE2128" s="108"/>
      <c r="EF2128" s="108"/>
      <c r="EG2128" s="108"/>
      <c r="EH2128" s="108"/>
      <c r="EI2128" s="108"/>
      <c r="EJ2128" s="108"/>
      <c r="EK2128" s="108"/>
      <c r="EL2128" s="108"/>
      <c r="EM2128" s="108"/>
      <c r="EN2128" s="108"/>
      <c r="EO2128" s="108"/>
      <c r="EP2128" s="108"/>
      <c r="EQ2128" s="108"/>
      <c r="ER2128" s="108"/>
      <c r="ES2128" s="108"/>
      <c r="ET2128" s="108"/>
      <c r="EU2128" s="108"/>
      <c r="EV2128" s="108"/>
      <c r="EW2128" s="108"/>
      <c r="EX2128" s="108"/>
      <c r="EY2128" s="108"/>
      <c r="EZ2128" s="108"/>
      <c r="FA2128" s="108"/>
      <c r="FB2128" s="108"/>
      <c r="FC2128" s="108"/>
      <c r="FD2128" s="108"/>
      <c r="FE2128" s="108"/>
      <c r="FF2128" s="108"/>
      <c r="FG2128" s="108"/>
      <c r="FH2128" s="108"/>
      <c r="FI2128" s="108"/>
      <c r="FJ2128" s="108"/>
      <c r="FK2128" s="108"/>
      <c r="FL2128" s="108"/>
      <c r="FM2128" s="108"/>
      <c r="FN2128" s="108"/>
      <c r="FO2128" s="108"/>
      <c r="FP2128" s="108"/>
      <c r="FQ2128" s="108"/>
      <c r="FR2128" s="108"/>
      <c r="FS2128" s="108"/>
      <c r="FT2128" s="108"/>
      <c r="FU2128" s="108"/>
      <c r="FV2128" s="108"/>
      <c r="FW2128" s="108"/>
      <c r="FX2128" s="108"/>
      <c r="FY2128" s="108"/>
      <c r="FZ2128" s="108"/>
      <c r="GA2128" s="108"/>
      <c r="GB2128" s="108"/>
      <c r="GC2128" s="108"/>
      <c r="GD2128" s="108"/>
      <c r="GE2128" s="108"/>
      <c r="GF2128" s="108"/>
      <c r="GG2128" s="108"/>
      <c r="GH2128" s="108"/>
      <c r="GI2128" s="108"/>
      <c r="GJ2128" s="108"/>
      <c r="GK2128" s="108"/>
      <c r="GL2128" s="108"/>
      <c r="GM2128" s="108"/>
      <c r="GN2128" s="108"/>
      <c r="GO2128" s="108"/>
      <c r="GP2128" s="108"/>
      <c r="GQ2128" s="108"/>
      <c r="GR2128" s="108"/>
      <c r="GS2128" s="108"/>
      <c r="GT2128" s="108"/>
      <c r="GU2128" s="108"/>
      <c r="GV2128" s="108"/>
      <c r="GW2128" s="108"/>
      <c r="GX2128" s="108"/>
      <c r="GY2128" s="108"/>
      <c r="GZ2128" s="108"/>
      <c r="HA2128" s="108"/>
      <c r="HB2128" s="108"/>
      <c r="HC2128" s="108"/>
      <c r="HD2128" s="108"/>
      <c r="HE2128" s="108"/>
      <c r="HF2128" s="108"/>
      <c r="HG2128" s="108"/>
      <c r="HH2128" s="108"/>
      <c r="HI2128" s="108"/>
      <c r="HJ2128" s="108"/>
      <c r="HK2128" s="108"/>
      <c r="HL2128" s="108"/>
      <c r="HM2128" s="108"/>
      <c r="HN2128" s="108"/>
      <c r="HO2128" s="108"/>
      <c r="HP2128" s="108"/>
      <c r="HQ2128" s="108"/>
      <c r="HR2128" s="108"/>
      <c r="HS2128" s="108"/>
      <c r="HT2128" s="108"/>
      <c r="HU2128" s="108"/>
      <c r="HV2128" s="108"/>
      <c r="HW2128" s="108"/>
      <c r="HX2128" s="108"/>
      <c r="HY2128" s="108"/>
      <c r="HZ2128" s="108"/>
      <c r="IA2128" s="108"/>
      <c r="IB2128" s="108"/>
      <c r="IC2128" s="108"/>
      <c r="ID2128" s="108"/>
      <c r="IE2128" s="108"/>
      <c r="IF2128" s="108"/>
      <c r="IG2128" s="108"/>
      <c r="IH2128" s="108"/>
      <c r="II2128" s="108"/>
      <c r="IJ2128" s="108"/>
      <c r="IK2128" s="108"/>
      <c r="IL2128" s="108"/>
      <c r="IM2128" s="108"/>
      <c r="IN2128" s="108"/>
      <c r="IO2128" s="108"/>
      <c r="IP2128" s="108"/>
      <c r="IQ2128" s="108"/>
      <c r="IR2128" s="108"/>
      <c r="IS2128" s="108"/>
      <c r="IT2128" s="108"/>
      <c r="IU2128" s="108"/>
      <c r="IV2128" s="108"/>
    </row>
    <row r="2129" spans="1:256" x14ac:dyDescent="0.2">
      <c r="E2129" s="8"/>
      <c r="F2129" s="8"/>
      <c r="G2129" s="120"/>
      <c r="I2129" s="8"/>
      <c r="J2129" s="8"/>
      <c r="L2129" s="8"/>
      <c r="M2129" s="8"/>
      <c r="O2129" s="8"/>
      <c r="P2129" s="8"/>
      <c r="R2129" s="8"/>
      <c r="S2129" s="8"/>
      <c r="U2129" s="8"/>
      <c r="V2129" s="8"/>
      <c r="X2129" s="8"/>
      <c r="Y2129" s="8"/>
      <c r="AA2129" s="8"/>
      <c r="AB2129" s="8"/>
      <c r="AD2129" s="8"/>
      <c r="AE2129" s="8"/>
      <c r="AG2129" s="8"/>
      <c r="AH2129" s="8"/>
      <c r="AJ2129" s="8"/>
      <c r="AK2129" s="8"/>
      <c r="AM2129" s="8"/>
      <c r="AN2129" s="8"/>
      <c r="AP2129" s="8"/>
      <c r="AQ2129" s="8"/>
      <c r="AS2129" s="8"/>
      <c r="AT2129" s="8"/>
      <c r="AV2129" s="8"/>
      <c r="AW2129" s="8"/>
      <c r="AY2129" s="8"/>
      <c r="AZ2129" s="8"/>
      <c r="BA2129" s="108"/>
      <c r="BB2129" s="109"/>
      <c r="BC2129" s="109"/>
      <c r="BD2129" s="108"/>
      <c r="BE2129" s="109"/>
      <c r="BF2129" s="109"/>
      <c r="BG2129" s="108"/>
      <c r="BH2129" s="109"/>
      <c r="BI2129" s="109"/>
      <c r="BJ2129" s="108"/>
      <c r="BK2129" s="109"/>
      <c r="BL2129" s="109"/>
      <c r="BM2129" s="108"/>
      <c r="BN2129" s="109"/>
      <c r="BO2129" s="109"/>
      <c r="BP2129" s="108"/>
      <c r="BQ2129" s="123"/>
      <c r="BR2129" s="109"/>
      <c r="BS2129" s="116"/>
      <c r="BT2129" s="108"/>
      <c r="BU2129" s="120"/>
      <c r="BV2129" s="116"/>
      <c r="BW2129" s="116"/>
      <c r="BX2129" s="125"/>
      <c r="BY2129" s="108"/>
      <c r="BZ2129" s="108"/>
      <c r="CA2129" s="108"/>
      <c r="CB2129" s="108"/>
      <c r="CC2129" s="108"/>
      <c r="CD2129" s="108"/>
      <c r="CE2129" s="108"/>
      <c r="CF2129" s="108"/>
      <c r="CG2129" s="108"/>
      <c r="CH2129" s="108"/>
      <c r="CI2129" s="108"/>
      <c r="CJ2129" s="108"/>
      <c r="CK2129" s="108"/>
      <c r="CL2129" s="108"/>
      <c r="CM2129" s="108"/>
      <c r="CN2129" s="108"/>
      <c r="CO2129" s="108"/>
      <c r="CP2129" s="108"/>
      <c r="CQ2129" s="108"/>
      <c r="CR2129" s="108"/>
      <c r="CS2129" s="108"/>
      <c r="CT2129" s="108"/>
      <c r="CU2129" s="108"/>
      <c r="CV2129" s="108"/>
      <c r="CW2129" s="108"/>
      <c r="CX2129" s="108"/>
      <c r="CY2129" s="108"/>
      <c r="CZ2129" s="108"/>
      <c r="DA2129" s="108"/>
      <c r="DB2129" s="108"/>
      <c r="DC2129" s="108"/>
      <c r="DD2129" s="108"/>
      <c r="DE2129" s="108"/>
      <c r="DF2129" s="108"/>
      <c r="DG2129" s="108"/>
      <c r="DH2129" s="108"/>
      <c r="DI2129" s="108"/>
      <c r="DJ2129" s="108"/>
      <c r="DK2129" s="108"/>
      <c r="DL2129" s="108"/>
      <c r="DM2129" s="108"/>
      <c r="DN2129" s="108"/>
      <c r="DO2129" s="108"/>
      <c r="DP2129" s="108"/>
      <c r="DQ2129" s="108"/>
      <c r="DR2129" s="108"/>
      <c r="DS2129" s="108"/>
      <c r="DT2129" s="108"/>
      <c r="DU2129" s="108"/>
      <c r="DV2129" s="108"/>
      <c r="DW2129" s="108"/>
      <c r="DX2129" s="108"/>
      <c r="DY2129" s="108"/>
      <c r="DZ2129" s="108"/>
      <c r="EA2129" s="108"/>
      <c r="EB2129" s="108"/>
      <c r="EC2129" s="108"/>
      <c r="ED2129" s="108"/>
      <c r="EE2129" s="108"/>
      <c r="EF2129" s="108"/>
      <c r="EG2129" s="108"/>
      <c r="EH2129" s="108"/>
      <c r="EI2129" s="108"/>
      <c r="EJ2129" s="108"/>
      <c r="EK2129" s="108"/>
      <c r="EL2129" s="108"/>
      <c r="EM2129" s="108"/>
      <c r="EN2129" s="108"/>
      <c r="EO2129" s="108"/>
      <c r="EP2129" s="108"/>
      <c r="EQ2129" s="108"/>
      <c r="ER2129" s="108"/>
      <c r="ES2129" s="108"/>
      <c r="ET2129" s="108"/>
      <c r="EU2129" s="108"/>
      <c r="EV2129" s="108"/>
      <c r="EW2129" s="108"/>
      <c r="EX2129" s="108"/>
      <c r="EY2129" s="108"/>
      <c r="EZ2129" s="108"/>
      <c r="FA2129" s="108"/>
      <c r="FB2129" s="108"/>
      <c r="FC2129" s="108"/>
      <c r="FD2129" s="108"/>
      <c r="FE2129" s="108"/>
      <c r="FF2129" s="108"/>
      <c r="FG2129" s="108"/>
      <c r="FH2129" s="108"/>
      <c r="FI2129" s="108"/>
      <c r="FJ2129" s="108"/>
      <c r="FK2129" s="108"/>
      <c r="FL2129" s="108"/>
      <c r="FM2129" s="108"/>
      <c r="FN2129" s="108"/>
      <c r="FO2129" s="108"/>
      <c r="FP2129" s="108"/>
      <c r="FQ2129" s="108"/>
      <c r="FR2129" s="108"/>
      <c r="FS2129" s="108"/>
      <c r="FT2129" s="108"/>
      <c r="FU2129" s="108"/>
      <c r="FV2129" s="108"/>
      <c r="FW2129" s="108"/>
      <c r="FX2129" s="108"/>
      <c r="FY2129" s="108"/>
      <c r="FZ2129" s="108"/>
      <c r="GA2129" s="108"/>
      <c r="GB2129" s="108"/>
      <c r="GC2129" s="108"/>
      <c r="GD2129" s="108"/>
      <c r="GE2129" s="108"/>
      <c r="GF2129" s="108"/>
      <c r="GG2129" s="108"/>
      <c r="GH2129" s="108"/>
      <c r="GI2129" s="108"/>
      <c r="GJ2129" s="108"/>
      <c r="GK2129" s="108"/>
      <c r="GL2129" s="108"/>
      <c r="GM2129" s="108"/>
      <c r="GN2129" s="108"/>
      <c r="GO2129" s="108"/>
      <c r="GP2129" s="108"/>
      <c r="GQ2129" s="108"/>
      <c r="GR2129" s="108"/>
      <c r="GS2129" s="108"/>
      <c r="GT2129" s="108"/>
      <c r="GU2129" s="108"/>
      <c r="GV2129" s="108"/>
      <c r="GW2129" s="108"/>
      <c r="GX2129" s="108"/>
      <c r="GY2129" s="108"/>
      <c r="GZ2129" s="108"/>
      <c r="HA2129" s="108"/>
      <c r="HB2129" s="108"/>
      <c r="HC2129" s="108"/>
      <c r="HD2129" s="108"/>
      <c r="HE2129" s="108"/>
      <c r="HF2129" s="108"/>
      <c r="HG2129" s="108"/>
      <c r="HH2129" s="108"/>
      <c r="HI2129" s="108"/>
      <c r="HJ2129" s="108"/>
      <c r="HK2129" s="108"/>
      <c r="HL2129" s="108"/>
      <c r="HM2129" s="108"/>
      <c r="HN2129" s="108"/>
      <c r="HO2129" s="108"/>
      <c r="HP2129" s="108"/>
      <c r="HQ2129" s="108"/>
      <c r="HR2129" s="108"/>
      <c r="HS2129" s="108"/>
      <c r="HT2129" s="108"/>
      <c r="HU2129" s="108"/>
      <c r="HV2129" s="108"/>
      <c r="HW2129" s="108"/>
      <c r="HX2129" s="108"/>
      <c r="HY2129" s="108"/>
      <c r="HZ2129" s="108"/>
      <c r="IA2129" s="108"/>
      <c r="IB2129" s="108"/>
      <c r="IC2129" s="108"/>
      <c r="ID2129" s="108"/>
      <c r="IE2129" s="108"/>
      <c r="IF2129" s="108"/>
      <c r="IG2129" s="108"/>
      <c r="IH2129" s="108"/>
      <c r="II2129" s="108"/>
      <c r="IJ2129" s="108"/>
      <c r="IK2129" s="108"/>
      <c r="IL2129" s="108"/>
      <c r="IM2129" s="108"/>
      <c r="IN2129" s="108"/>
      <c r="IO2129" s="108"/>
      <c r="IP2129" s="108"/>
      <c r="IQ2129" s="108"/>
      <c r="IR2129" s="108"/>
      <c r="IS2129" s="108"/>
      <c r="IT2129" s="108"/>
      <c r="IU2129" s="108"/>
      <c r="IV2129" s="108"/>
    </row>
    <row r="2130" spans="1:256" x14ac:dyDescent="0.2">
      <c r="D2130" s="40"/>
      <c r="E2130" s="36"/>
      <c r="F2130" s="36"/>
      <c r="G2130" s="120"/>
      <c r="I2130" s="36"/>
      <c r="J2130" s="36"/>
      <c r="L2130" s="36"/>
      <c r="M2130" s="36"/>
      <c r="O2130" s="36"/>
      <c r="P2130" s="36"/>
      <c r="R2130" s="36"/>
      <c r="S2130" s="36"/>
      <c r="U2130" s="36"/>
      <c r="V2130" s="36"/>
      <c r="X2130" s="36"/>
      <c r="Y2130" s="36"/>
      <c r="AA2130" s="36"/>
      <c r="AB2130" s="36"/>
      <c r="AD2130" s="36"/>
      <c r="AE2130" s="36"/>
      <c r="AG2130" s="36"/>
      <c r="AH2130" s="36"/>
      <c r="AJ2130" s="36"/>
      <c r="AK2130" s="36"/>
      <c r="AM2130" s="36"/>
      <c r="AN2130" s="36"/>
      <c r="AP2130" s="36"/>
      <c r="AQ2130" s="36"/>
      <c r="AS2130" s="36"/>
      <c r="AT2130" s="36"/>
      <c r="AV2130" s="36"/>
      <c r="AW2130" s="36"/>
      <c r="AY2130" s="36"/>
      <c r="AZ2130" s="36"/>
      <c r="BA2130" s="108"/>
      <c r="BB2130" s="108"/>
      <c r="BC2130" s="108"/>
      <c r="BD2130" s="108"/>
      <c r="BE2130" s="108"/>
      <c r="BF2130" s="108"/>
      <c r="BG2130" s="108"/>
      <c r="BH2130" s="108"/>
      <c r="BI2130" s="108"/>
      <c r="BJ2130" s="108"/>
      <c r="BK2130" s="108"/>
      <c r="BL2130" s="108"/>
      <c r="BM2130" s="108"/>
      <c r="BN2130" s="108"/>
      <c r="BO2130" s="108"/>
      <c r="BP2130" s="108"/>
      <c r="BQ2130" s="108"/>
      <c r="BR2130" s="108"/>
      <c r="BS2130" s="108"/>
      <c r="BT2130" s="108"/>
      <c r="BU2130" s="108"/>
      <c r="BV2130" s="108"/>
      <c r="BW2130" s="108"/>
      <c r="BX2130" s="108"/>
      <c r="BY2130" s="108"/>
      <c r="BZ2130" s="108"/>
      <c r="CA2130" s="108"/>
      <c r="CB2130" s="108"/>
      <c r="CC2130" s="108"/>
      <c r="CD2130" s="108"/>
      <c r="CE2130" s="108"/>
      <c r="CF2130" s="108"/>
      <c r="CG2130" s="108"/>
      <c r="CH2130" s="108"/>
      <c r="CI2130" s="108"/>
      <c r="CJ2130" s="108"/>
      <c r="CK2130" s="108"/>
      <c r="CL2130" s="108"/>
      <c r="CM2130" s="108"/>
      <c r="CN2130" s="108"/>
      <c r="CO2130" s="108"/>
      <c r="CP2130" s="108"/>
      <c r="CQ2130" s="108"/>
      <c r="CR2130" s="108"/>
      <c r="CS2130" s="108"/>
      <c r="CT2130" s="108"/>
      <c r="CU2130" s="108"/>
      <c r="CV2130" s="108"/>
      <c r="CW2130" s="108"/>
      <c r="CX2130" s="108"/>
      <c r="CY2130" s="108"/>
      <c r="CZ2130" s="108"/>
      <c r="DA2130" s="108"/>
      <c r="DB2130" s="108"/>
      <c r="DC2130" s="108"/>
      <c r="DD2130" s="108"/>
      <c r="DE2130" s="108"/>
      <c r="DF2130" s="108"/>
      <c r="DG2130" s="108"/>
      <c r="DH2130" s="108"/>
      <c r="DI2130" s="108"/>
      <c r="DJ2130" s="108"/>
      <c r="DK2130" s="108"/>
      <c r="DL2130" s="108"/>
      <c r="DM2130" s="108"/>
      <c r="DN2130" s="108"/>
      <c r="DO2130" s="108"/>
      <c r="DP2130" s="108"/>
      <c r="DQ2130" s="108"/>
      <c r="DR2130" s="108"/>
      <c r="DS2130" s="108"/>
      <c r="DT2130" s="108"/>
      <c r="DU2130" s="108"/>
      <c r="DV2130" s="108"/>
      <c r="DW2130" s="108"/>
      <c r="DX2130" s="108"/>
      <c r="DY2130" s="108"/>
      <c r="DZ2130" s="108"/>
      <c r="EA2130" s="108"/>
      <c r="EB2130" s="108"/>
      <c r="EC2130" s="108"/>
      <c r="ED2130" s="108"/>
      <c r="EE2130" s="108"/>
      <c r="EF2130" s="108"/>
      <c r="EG2130" s="108"/>
      <c r="EH2130" s="108"/>
      <c r="EI2130" s="108"/>
      <c r="EJ2130" s="108"/>
      <c r="EK2130" s="108"/>
      <c r="EL2130" s="108"/>
      <c r="EM2130" s="108"/>
      <c r="EN2130" s="108"/>
      <c r="EO2130" s="108"/>
      <c r="EP2130" s="108"/>
      <c r="EQ2130" s="108"/>
      <c r="ER2130" s="108"/>
      <c r="ES2130" s="108"/>
      <c r="ET2130" s="108"/>
      <c r="EU2130" s="108"/>
      <c r="EV2130" s="108"/>
      <c r="EW2130" s="108"/>
      <c r="EX2130" s="108"/>
      <c r="EY2130" s="108"/>
      <c r="EZ2130" s="108"/>
      <c r="FA2130" s="108"/>
      <c r="FB2130" s="108"/>
      <c r="FC2130" s="108"/>
      <c r="FD2130" s="108"/>
      <c r="FE2130" s="108"/>
      <c r="FF2130" s="108"/>
      <c r="FG2130" s="108"/>
      <c r="FH2130" s="108"/>
      <c r="FI2130" s="108"/>
      <c r="FJ2130" s="108"/>
      <c r="FK2130" s="108"/>
      <c r="FL2130" s="108"/>
      <c r="FM2130" s="108"/>
      <c r="FN2130" s="108"/>
      <c r="FO2130" s="108"/>
      <c r="FP2130" s="108"/>
      <c r="FQ2130" s="108"/>
      <c r="FR2130" s="108"/>
      <c r="FS2130" s="108"/>
      <c r="FT2130" s="108"/>
      <c r="FU2130" s="108"/>
      <c r="FV2130" s="108"/>
      <c r="FW2130" s="108"/>
      <c r="FX2130" s="108"/>
      <c r="FY2130" s="108"/>
      <c r="FZ2130" s="108"/>
      <c r="GA2130" s="108"/>
      <c r="GB2130" s="108"/>
      <c r="GC2130" s="108"/>
      <c r="GD2130" s="108"/>
      <c r="GE2130" s="108"/>
      <c r="GF2130" s="108"/>
      <c r="GG2130" s="108"/>
      <c r="GH2130" s="108"/>
      <c r="GI2130" s="108"/>
      <c r="GJ2130" s="108"/>
      <c r="GK2130" s="108"/>
      <c r="GL2130" s="108"/>
      <c r="GM2130" s="108"/>
      <c r="GN2130" s="108"/>
      <c r="GO2130" s="108"/>
      <c r="GP2130" s="108"/>
      <c r="GQ2130" s="108"/>
      <c r="GR2130" s="108"/>
      <c r="GS2130" s="108"/>
      <c r="GT2130" s="108"/>
      <c r="GU2130" s="108"/>
      <c r="GV2130" s="108"/>
      <c r="GW2130" s="108"/>
      <c r="GX2130" s="108"/>
      <c r="GY2130" s="108"/>
      <c r="GZ2130" s="108"/>
      <c r="HA2130" s="108"/>
      <c r="HB2130" s="108"/>
      <c r="HC2130" s="108"/>
      <c r="HD2130" s="108"/>
      <c r="HE2130" s="108"/>
      <c r="HF2130" s="108"/>
      <c r="HG2130" s="108"/>
      <c r="HH2130" s="108"/>
      <c r="HI2130" s="108"/>
      <c r="HJ2130" s="108"/>
      <c r="HK2130" s="108"/>
      <c r="HL2130" s="108"/>
      <c r="HM2130" s="108"/>
      <c r="HN2130" s="108"/>
      <c r="HO2130" s="108"/>
      <c r="HP2130" s="108"/>
      <c r="HQ2130" s="108"/>
      <c r="HR2130" s="108"/>
      <c r="HS2130" s="108"/>
      <c r="HT2130" s="108"/>
      <c r="HU2130" s="108"/>
      <c r="HV2130" s="108"/>
      <c r="HW2130" s="108"/>
      <c r="HX2130" s="108"/>
      <c r="HY2130" s="108"/>
      <c r="HZ2130" s="108"/>
      <c r="IA2130" s="108"/>
      <c r="IB2130" s="108"/>
      <c r="IC2130" s="108"/>
      <c r="ID2130" s="108"/>
      <c r="IE2130" s="108"/>
      <c r="IF2130" s="108"/>
      <c r="IG2130" s="108"/>
      <c r="IH2130" s="108"/>
      <c r="II2130" s="108"/>
      <c r="IJ2130" s="108"/>
      <c r="IK2130" s="108"/>
      <c r="IL2130" s="108"/>
      <c r="IM2130" s="108"/>
      <c r="IN2130" s="108"/>
      <c r="IO2130" s="108"/>
      <c r="IP2130" s="108"/>
      <c r="IQ2130" s="108"/>
      <c r="IR2130" s="108"/>
      <c r="IS2130" s="108"/>
      <c r="IT2130" s="108"/>
      <c r="IU2130" s="108"/>
      <c r="IV2130" s="108"/>
    </row>
    <row r="2131" spans="1:256" x14ac:dyDescent="0.2">
      <c r="E2131" s="8"/>
      <c r="F2131" s="8"/>
      <c r="G2131" s="120"/>
      <c r="I2131" s="8"/>
      <c r="J2131" s="8"/>
      <c r="L2131" s="8"/>
      <c r="M2131" s="8"/>
      <c r="O2131" s="8"/>
      <c r="P2131" s="8"/>
      <c r="R2131" s="8"/>
      <c r="S2131" s="8"/>
      <c r="U2131" s="8"/>
      <c r="V2131" s="8"/>
      <c r="X2131" s="8"/>
      <c r="Y2131" s="8"/>
      <c r="AA2131" s="8"/>
      <c r="AB2131" s="8"/>
      <c r="AD2131" s="8"/>
      <c r="AE2131" s="8"/>
      <c r="AG2131" s="8"/>
      <c r="AH2131" s="8"/>
      <c r="AJ2131" s="8"/>
      <c r="AK2131" s="8"/>
      <c r="AM2131" s="8"/>
      <c r="AN2131" s="8"/>
      <c r="AP2131" s="8"/>
      <c r="AQ2131" s="8"/>
      <c r="AS2131" s="8"/>
      <c r="AT2131" s="8"/>
      <c r="AV2131" s="8"/>
      <c r="AW2131" s="8"/>
      <c r="AY2131" s="8"/>
      <c r="AZ2131" s="8"/>
      <c r="BA2131" s="108"/>
      <c r="BB2131" s="109"/>
      <c r="BC2131" s="109"/>
      <c r="BD2131" s="108"/>
      <c r="BE2131" s="109"/>
      <c r="BF2131" s="109"/>
      <c r="BG2131" s="108"/>
      <c r="BH2131" s="109"/>
      <c r="BI2131" s="109"/>
      <c r="BJ2131" s="108"/>
      <c r="BK2131" s="109"/>
      <c r="BL2131" s="109"/>
      <c r="BM2131" s="108"/>
      <c r="BN2131" s="109"/>
      <c r="BO2131" s="109"/>
      <c r="BP2131" s="108"/>
      <c r="BQ2131" s="123"/>
      <c r="BR2131" s="109"/>
      <c r="BS2131" s="116"/>
      <c r="BT2131" s="108"/>
      <c r="BU2131" s="120"/>
      <c r="BV2131" s="116"/>
      <c r="BW2131" s="116"/>
      <c r="BX2131" s="125"/>
      <c r="BY2131" s="108"/>
      <c r="BZ2131" s="108"/>
      <c r="CA2131" s="108"/>
      <c r="CB2131" s="108"/>
      <c r="CC2131" s="108"/>
      <c r="CD2131" s="108"/>
      <c r="CE2131" s="108"/>
      <c r="CF2131" s="108"/>
      <c r="CG2131" s="108"/>
      <c r="CH2131" s="108"/>
      <c r="CI2131" s="108"/>
      <c r="CJ2131" s="108"/>
      <c r="CK2131" s="108"/>
      <c r="CL2131" s="108"/>
      <c r="CM2131" s="108"/>
      <c r="CN2131" s="108"/>
      <c r="CO2131" s="108"/>
      <c r="CP2131" s="108"/>
      <c r="CQ2131" s="108"/>
      <c r="CR2131" s="108"/>
      <c r="CS2131" s="108"/>
      <c r="CT2131" s="108"/>
      <c r="CU2131" s="108"/>
      <c r="CV2131" s="108"/>
      <c r="CW2131" s="108"/>
      <c r="CX2131" s="108"/>
      <c r="CY2131" s="108"/>
      <c r="CZ2131" s="108"/>
      <c r="DA2131" s="108"/>
      <c r="DB2131" s="108"/>
      <c r="DC2131" s="108"/>
      <c r="DD2131" s="108"/>
      <c r="DE2131" s="108"/>
      <c r="DF2131" s="108"/>
      <c r="DG2131" s="108"/>
      <c r="DH2131" s="108"/>
      <c r="DI2131" s="108"/>
      <c r="DJ2131" s="108"/>
      <c r="DK2131" s="108"/>
      <c r="DL2131" s="108"/>
      <c r="DM2131" s="108"/>
      <c r="DN2131" s="108"/>
      <c r="DO2131" s="108"/>
      <c r="DP2131" s="108"/>
      <c r="DQ2131" s="108"/>
      <c r="DR2131" s="108"/>
      <c r="DS2131" s="108"/>
      <c r="DT2131" s="108"/>
      <c r="DU2131" s="108"/>
      <c r="DV2131" s="108"/>
      <c r="DW2131" s="108"/>
      <c r="DX2131" s="108"/>
      <c r="DY2131" s="108"/>
      <c r="DZ2131" s="108"/>
      <c r="EA2131" s="108"/>
      <c r="EB2131" s="108"/>
      <c r="EC2131" s="108"/>
      <c r="ED2131" s="108"/>
      <c r="EE2131" s="108"/>
      <c r="EF2131" s="108"/>
      <c r="EG2131" s="108"/>
      <c r="EH2131" s="108"/>
      <c r="EI2131" s="108"/>
      <c r="EJ2131" s="108"/>
      <c r="EK2131" s="108"/>
      <c r="EL2131" s="108"/>
      <c r="EM2131" s="108"/>
      <c r="EN2131" s="108"/>
      <c r="EO2131" s="108"/>
      <c r="EP2131" s="108"/>
      <c r="EQ2131" s="108"/>
      <c r="ER2131" s="108"/>
      <c r="ES2131" s="108"/>
      <c r="ET2131" s="108"/>
      <c r="EU2131" s="108"/>
      <c r="EV2131" s="108"/>
      <c r="EW2131" s="108"/>
      <c r="EX2131" s="108"/>
      <c r="EY2131" s="108"/>
      <c r="EZ2131" s="108"/>
      <c r="FA2131" s="108"/>
      <c r="FB2131" s="108"/>
      <c r="FC2131" s="108"/>
      <c r="FD2131" s="108"/>
      <c r="FE2131" s="108"/>
      <c r="FF2131" s="108"/>
      <c r="FG2131" s="108"/>
      <c r="FH2131" s="108"/>
      <c r="FI2131" s="108"/>
      <c r="FJ2131" s="108"/>
      <c r="FK2131" s="108"/>
      <c r="FL2131" s="108"/>
      <c r="FM2131" s="108"/>
      <c r="FN2131" s="108"/>
      <c r="FO2131" s="108"/>
      <c r="FP2131" s="108"/>
      <c r="FQ2131" s="108"/>
      <c r="FR2131" s="108"/>
      <c r="FS2131" s="108"/>
      <c r="FT2131" s="108"/>
      <c r="FU2131" s="108"/>
      <c r="FV2131" s="108"/>
      <c r="FW2131" s="108"/>
      <c r="FX2131" s="108"/>
      <c r="FY2131" s="108"/>
      <c r="FZ2131" s="108"/>
      <c r="GA2131" s="108"/>
      <c r="GB2131" s="108"/>
      <c r="GC2131" s="108"/>
      <c r="GD2131" s="108"/>
      <c r="GE2131" s="108"/>
      <c r="GF2131" s="108"/>
      <c r="GG2131" s="108"/>
      <c r="GH2131" s="108"/>
      <c r="GI2131" s="108"/>
      <c r="GJ2131" s="108"/>
      <c r="GK2131" s="108"/>
      <c r="GL2131" s="108"/>
      <c r="GM2131" s="108"/>
      <c r="GN2131" s="108"/>
      <c r="GO2131" s="108"/>
      <c r="GP2131" s="108"/>
      <c r="GQ2131" s="108"/>
      <c r="GR2131" s="108"/>
      <c r="GS2131" s="108"/>
      <c r="GT2131" s="108"/>
      <c r="GU2131" s="108"/>
      <c r="GV2131" s="108"/>
      <c r="GW2131" s="108"/>
      <c r="GX2131" s="108"/>
      <c r="GY2131" s="108"/>
      <c r="GZ2131" s="108"/>
      <c r="HA2131" s="108"/>
      <c r="HB2131" s="108"/>
      <c r="HC2131" s="108"/>
      <c r="HD2131" s="108"/>
      <c r="HE2131" s="108"/>
      <c r="HF2131" s="108"/>
      <c r="HG2131" s="108"/>
      <c r="HH2131" s="108"/>
      <c r="HI2131" s="108"/>
      <c r="HJ2131" s="108"/>
      <c r="HK2131" s="108"/>
      <c r="HL2131" s="108"/>
      <c r="HM2131" s="108"/>
      <c r="HN2131" s="108"/>
      <c r="HO2131" s="108"/>
      <c r="HP2131" s="108"/>
      <c r="HQ2131" s="108"/>
      <c r="HR2131" s="108"/>
      <c r="HS2131" s="108"/>
      <c r="HT2131" s="108"/>
      <c r="HU2131" s="108"/>
      <c r="HV2131" s="108"/>
      <c r="HW2131" s="108"/>
      <c r="HX2131" s="108"/>
      <c r="HY2131" s="108"/>
      <c r="HZ2131" s="108"/>
      <c r="IA2131" s="108"/>
      <c r="IB2131" s="108"/>
      <c r="IC2131" s="108"/>
      <c r="ID2131" s="108"/>
      <c r="IE2131" s="108"/>
      <c r="IF2131" s="108"/>
      <c r="IG2131" s="108"/>
      <c r="IH2131" s="108"/>
      <c r="II2131" s="108"/>
      <c r="IJ2131" s="108"/>
      <c r="IK2131" s="108"/>
      <c r="IL2131" s="108"/>
      <c r="IM2131" s="108"/>
      <c r="IN2131" s="108"/>
      <c r="IO2131" s="108"/>
      <c r="IP2131" s="108"/>
      <c r="IQ2131" s="108"/>
      <c r="IR2131" s="108"/>
      <c r="IS2131" s="108"/>
      <c r="IT2131" s="108"/>
      <c r="IU2131" s="108"/>
      <c r="IV2131" s="108"/>
    </row>
    <row r="2132" spans="1:256" x14ac:dyDescent="0.2">
      <c r="E2132" s="8"/>
      <c r="F2132" s="8"/>
      <c r="G2132" s="120"/>
      <c r="I2132" s="8"/>
      <c r="J2132" s="8"/>
      <c r="L2132" s="8"/>
      <c r="M2132" s="8"/>
      <c r="O2132" s="8"/>
      <c r="P2132" s="8"/>
      <c r="R2132" s="8"/>
      <c r="S2132" s="8"/>
      <c r="U2132" s="8"/>
      <c r="V2132" s="8"/>
      <c r="X2132" s="8"/>
      <c r="Y2132" s="8"/>
      <c r="AA2132" s="8"/>
      <c r="AB2132" s="8"/>
      <c r="AD2132" s="8"/>
      <c r="AE2132" s="8"/>
      <c r="AG2132" s="8"/>
      <c r="AH2132" s="8"/>
      <c r="AJ2132" s="8"/>
      <c r="AK2132" s="8"/>
      <c r="AM2132" s="8"/>
      <c r="AN2132" s="8"/>
      <c r="AP2132" s="8"/>
      <c r="AQ2132" s="8"/>
      <c r="AS2132" s="8"/>
      <c r="AT2132" s="8"/>
      <c r="AV2132" s="8"/>
      <c r="AW2132" s="8"/>
      <c r="AY2132" s="8"/>
      <c r="AZ2132" s="8"/>
      <c r="BA2132" s="108"/>
      <c r="BB2132" s="108"/>
      <c r="BC2132" s="108"/>
      <c r="BD2132" s="108"/>
      <c r="BE2132" s="108"/>
      <c r="BF2132" s="108"/>
      <c r="BG2132" s="108"/>
      <c r="BH2132" s="108"/>
      <c r="BI2132" s="108"/>
      <c r="BJ2132" s="108"/>
      <c r="BK2132" s="108"/>
      <c r="BL2132" s="108"/>
      <c r="BM2132" s="108"/>
      <c r="BN2132" s="108"/>
      <c r="BO2132" s="108"/>
      <c r="BP2132" s="108"/>
      <c r="BQ2132" s="108"/>
      <c r="BR2132" s="108"/>
      <c r="BS2132" s="108"/>
      <c r="BT2132" s="108"/>
      <c r="BU2132" s="108"/>
      <c r="BV2132" s="108"/>
      <c r="BW2132" s="108"/>
      <c r="BX2132" s="108"/>
      <c r="BY2132" s="108"/>
      <c r="BZ2132" s="108"/>
      <c r="CA2132" s="108"/>
      <c r="CB2132" s="108"/>
      <c r="CC2132" s="108"/>
      <c r="CD2132" s="108"/>
      <c r="CE2132" s="108"/>
      <c r="CF2132" s="108"/>
      <c r="CG2132" s="108"/>
      <c r="CH2132" s="108"/>
      <c r="CI2132" s="108"/>
      <c r="CJ2132" s="108"/>
      <c r="CK2132" s="108"/>
      <c r="CL2132" s="108"/>
      <c r="CM2132" s="108"/>
      <c r="CN2132" s="108"/>
      <c r="CO2132" s="108"/>
      <c r="CP2132" s="108"/>
      <c r="CQ2132" s="108"/>
      <c r="CR2132" s="108"/>
      <c r="CS2132" s="108"/>
      <c r="CT2132" s="108"/>
      <c r="CU2132" s="108"/>
      <c r="CV2132" s="108"/>
      <c r="CW2132" s="108"/>
      <c r="CX2132" s="108"/>
      <c r="CY2132" s="108"/>
      <c r="CZ2132" s="108"/>
      <c r="DA2132" s="108"/>
      <c r="DB2132" s="108"/>
      <c r="DC2132" s="108"/>
      <c r="DD2132" s="108"/>
      <c r="DE2132" s="108"/>
      <c r="DF2132" s="108"/>
      <c r="DG2132" s="108"/>
      <c r="DH2132" s="108"/>
      <c r="DI2132" s="108"/>
      <c r="DJ2132" s="108"/>
      <c r="DK2132" s="108"/>
      <c r="DL2132" s="108"/>
      <c r="DM2132" s="108"/>
      <c r="DN2132" s="108"/>
      <c r="DO2132" s="108"/>
      <c r="DP2132" s="108"/>
      <c r="DQ2132" s="108"/>
      <c r="DR2132" s="108"/>
      <c r="DS2132" s="108"/>
      <c r="DT2132" s="108"/>
      <c r="DU2132" s="108"/>
      <c r="DV2132" s="108"/>
      <c r="DW2132" s="108"/>
      <c r="DX2132" s="108"/>
      <c r="DY2132" s="108"/>
      <c r="DZ2132" s="108"/>
      <c r="EA2132" s="108"/>
      <c r="EB2132" s="108"/>
      <c r="EC2132" s="108"/>
      <c r="ED2132" s="108"/>
      <c r="EE2132" s="108"/>
      <c r="EF2132" s="108"/>
      <c r="EG2132" s="108"/>
      <c r="EH2132" s="108"/>
      <c r="EI2132" s="108"/>
      <c r="EJ2132" s="108"/>
      <c r="EK2132" s="108"/>
      <c r="EL2132" s="108"/>
      <c r="EM2132" s="108"/>
      <c r="EN2132" s="108"/>
      <c r="EO2132" s="108"/>
      <c r="EP2132" s="108"/>
      <c r="EQ2132" s="108"/>
      <c r="ER2132" s="108"/>
      <c r="ES2132" s="108"/>
      <c r="ET2132" s="108"/>
      <c r="EU2132" s="108"/>
      <c r="EV2132" s="108"/>
      <c r="EW2132" s="108"/>
      <c r="EX2132" s="108"/>
      <c r="EY2132" s="108"/>
      <c r="EZ2132" s="108"/>
      <c r="FA2132" s="108"/>
      <c r="FB2132" s="108"/>
      <c r="FC2132" s="108"/>
      <c r="FD2132" s="108"/>
      <c r="FE2132" s="108"/>
      <c r="FF2132" s="108"/>
      <c r="FG2132" s="108"/>
      <c r="FH2132" s="108"/>
      <c r="FI2132" s="108"/>
      <c r="FJ2132" s="108"/>
      <c r="FK2132" s="108"/>
      <c r="FL2132" s="108"/>
      <c r="FM2132" s="108"/>
      <c r="FN2132" s="108"/>
      <c r="FO2132" s="108"/>
      <c r="FP2132" s="108"/>
      <c r="FQ2132" s="108"/>
      <c r="FR2132" s="108"/>
      <c r="FS2132" s="108"/>
      <c r="FT2132" s="108"/>
      <c r="FU2132" s="108"/>
      <c r="FV2132" s="108"/>
      <c r="FW2132" s="108"/>
      <c r="FX2132" s="108"/>
      <c r="FY2132" s="108"/>
      <c r="FZ2132" s="108"/>
      <c r="GA2132" s="108"/>
      <c r="GB2132" s="108"/>
      <c r="GC2132" s="108"/>
      <c r="GD2132" s="108"/>
      <c r="GE2132" s="108"/>
      <c r="GF2132" s="108"/>
      <c r="GG2132" s="108"/>
      <c r="GH2132" s="108"/>
      <c r="GI2132" s="108"/>
      <c r="GJ2132" s="108"/>
      <c r="GK2132" s="108"/>
      <c r="GL2132" s="108"/>
      <c r="GM2132" s="108"/>
      <c r="GN2132" s="108"/>
      <c r="GO2132" s="108"/>
      <c r="GP2132" s="108"/>
      <c r="GQ2132" s="108"/>
      <c r="GR2132" s="108"/>
      <c r="GS2132" s="108"/>
      <c r="GT2132" s="108"/>
      <c r="GU2132" s="108"/>
      <c r="GV2132" s="108"/>
      <c r="GW2132" s="108"/>
      <c r="GX2132" s="108"/>
      <c r="GY2132" s="108"/>
      <c r="GZ2132" s="108"/>
      <c r="HA2132" s="108"/>
      <c r="HB2132" s="108"/>
      <c r="HC2132" s="108"/>
      <c r="HD2132" s="108"/>
      <c r="HE2132" s="108"/>
      <c r="HF2132" s="108"/>
      <c r="HG2132" s="108"/>
      <c r="HH2132" s="108"/>
      <c r="HI2132" s="108"/>
      <c r="HJ2132" s="108"/>
      <c r="HK2132" s="108"/>
      <c r="HL2132" s="108"/>
      <c r="HM2132" s="108"/>
      <c r="HN2132" s="108"/>
      <c r="HO2132" s="108"/>
      <c r="HP2132" s="108"/>
      <c r="HQ2132" s="108"/>
      <c r="HR2132" s="108"/>
      <c r="HS2132" s="108"/>
      <c r="HT2132" s="108"/>
      <c r="HU2132" s="108"/>
      <c r="HV2132" s="108"/>
      <c r="HW2132" s="108"/>
      <c r="HX2132" s="108"/>
      <c r="HY2132" s="108"/>
      <c r="HZ2132" s="108"/>
      <c r="IA2132" s="108"/>
      <c r="IB2132" s="108"/>
      <c r="IC2132" s="108"/>
      <c r="ID2132" s="108"/>
      <c r="IE2132" s="108"/>
      <c r="IF2132" s="108"/>
      <c r="IG2132" s="108"/>
      <c r="IH2132" s="108"/>
      <c r="II2132" s="108"/>
      <c r="IJ2132" s="108"/>
      <c r="IK2132" s="108"/>
      <c r="IL2132" s="108"/>
      <c r="IM2132" s="108"/>
      <c r="IN2132" s="108"/>
      <c r="IO2132" s="108"/>
      <c r="IP2132" s="108"/>
      <c r="IQ2132" s="108"/>
      <c r="IR2132" s="108"/>
      <c r="IS2132" s="108"/>
      <c r="IT2132" s="108"/>
      <c r="IU2132" s="108"/>
      <c r="IV2132" s="108"/>
    </row>
    <row r="2133" spans="1:256" x14ac:dyDescent="0.2">
      <c r="D2133" s="40"/>
      <c r="E2133" s="36"/>
      <c r="F2133" s="36"/>
      <c r="G2133" s="120"/>
      <c r="I2133" s="36"/>
      <c r="J2133" s="36"/>
      <c r="L2133" s="36"/>
      <c r="M2133" s="36"/>
      <c r="O2133" s="36"/>
      <c r="P2133" s="36"/>
      <c r="R2133" s="36"/>
      <c r="S2133" s="36"/>
      <c r="U2133" s="36"/>
      <c r="V2133" s="36"/>
      <c r="X2133" s="36"/>
      <c r="Y2133" s="36"/>
      <c r="AA2133" s="36"/>
      <c r="AB2133" s="36"/>
      <c r="AD2133" s="36"/>
      <c r="AE2133" s="36"/>
      <c r="AG2133" s="36"/>
      <c r="AH2133" s="36"/>
      <c r="AJ2133" s="36"/>
      <c r="AK2133" s="36"/>
      <c r="AM2133" s="36"/>
      <c r="AN2133" s="36"/>
      <c r="AP2133" s="36"/>
      <c r="AQ2133" s="36"/>
      <c r="AS2133" s="36"/>
      <c r="AT2133" s="36"/>
      <c r="AV2133" s="36"/>
      <c r="AW2133" s="36"/>
      <c r="AY2133" s="36"/>
      <c r="AZ2133" s="36"/>
      <c r="BA2133" s="108"/>
      <c r="BB2133" s="108"/>
      <c r="BC2133" s="108"/>
      <c r="BD2133" s="108"/>
      <c r="BE2133" s="108"/>
      <c r="BF2133" s="108"/>
      <c r="BG2133" s="108"/>
      <c r="BH2133" s="108"/>
      <c r="BI2133" s="108"/>
      <c r="BJ2133" s="108"/>
      <c r="BK2133" s="108"/>
      <c r="BL2133" s="108"/>
      <c r="BM2133" s="108"/>
      <c r="BN2133" s="108"/>
      <c r="BO2133" s="108"/>
      <c r="BP2133" s="108"/>
      <c r="BQ2133" s="108"/>
      <c r="BR2133" s="108"/>
      <c r="BS2133" s="108"/>
      <c r="BT2133" s="108"/>
      <c r="BU2133" s="108"/>
      <c r="BV2133" s="108"/>
      <c r="BW2133" s="108"/>
      <c r="BX2133" s="108"/>
      <c r="BY2133" s="108"/>
      <c r="BZ2133" s="108"/>
      <c r="CA2133" s="108"/>
      <c r="CB2133" s="108"/>
      <c r="CC2133" s="108"/>
      <c r="CD2133" s="108"/>
      <c r="CE2133" s="108"/>
      <c r="CF2133" s="108"/>
      <c r="CG2133" s="108"/>
      <c r="CH2133" s="108"/>
      <c r="CI2133" s="108"/>
      <c r="CJ2133" s="108"/>
      <c r="CK2133" s="108"/>
      <c r="CL2133" s="108"/>
      <c r="CM2133" s="108"/>
      <c r="CN2133" s="108"/>
      <c r="CO2133" s="108"/>
      <c r="CP2133" s="108"/>
      <c r="CQ2133" s="108"/>
      <c r="CR2133" s="108"/>
      <c r="CS2133" s="108"/>
      <c r="CT2133" s="108"/>
      <c r="CU2133" s="108"/>
      <c r="CV2133" s="108"/>
      <c r="CW2133" s="108"/>
      <c r="CX2133" s="108"/>
      <c r="CY2133" s="108"/>
      <c r="CZ2133" s="108"/>
      <c r="DA2133" s="108"/>
      <c r="DB2133" s="108"/>
      <c r="DC2133" s="108"/>
      <c r="DD2133" s="108"/>
      <c r="DE2133" s="108"/>
      <c r="DF2133" s="108"/>
      <c r="DG2133" s="108"/>
      <c r="DH2133" s="108"/>
      <c r="DI2133" s="108"/>
      <c r="DJ2133" s="108"/>
      <c r="DK2133" s="108"/>
      <c r="DL2133" s="108"/>
      <c r="DM2133" s="108"/>
      <c r="DN2133" s="108"/>
      <c r="DO2133" s="108"/>
      <c r="DP2133" s="108"/>
      <c r="DQ2133" s="108"/>
      <c r="DR2133" s="108"/>
      <c r="DS2133" s="108"/>
      <c r="DT2133" s="108"/>
      <c r="DU2133" s="108"/>
      <c r="DV2133" s="108"/>
      <c r="DW2133" s="108"/>
      <c r="DX2133" s="108"/>
      <c r="DY2133" s="108"/>
      <c r="DZ2133" s="108"/>
      <c r="EA2133" s="108"/>
      <c r="EB2133" s="108"/>
      <c r="EC2133" s="108"/>
      <c r="ED2133" s="108"/>
      <c r="EE2133" s="108"/>
      <c r="EF2133" s="108"/>
      <c r="EG2133" s="108"/>
      <c r="EH2133" s="108"/>
      <c r="EI2133" s="108"/>
      <c r="EJ2133" s="108"/>
      <c r="EK2133" s="108"/>
      <c r="EL2133" s="108"/>
      <c r="EM2133" s="108"/>
      <c r="EN2133" s="108"/>
      <c r="EO2133" s="108"/>
      <c r="EP2133" s="108"/>
      <c r="EQ2133" s="108"/>
      <c r="ER2133" s="108"/>
      <c r="ES2133" s="108"/>
      <c r="ET2133" s="108"/>
      <c r="EU2133" s="108"/>
      <c r="EV2133" s="108"/>
      <c r="EW2133" s="108"/>
      <c r="EX2133" s="108"/>
      <c r="EY2133" s="108"/>
      <c r="EZ2133" s="108"/>
      <c r="FA2133" s="108"/>
      <c r="FB2133" s="108"/>
      <c r="FC2133" s="108"/>
      <c r="FD2133" s="108"/>
      <c r="FE2133" s="108"/>
      <c r="FF2133" s="108"/>
      <c r="FG2133" s="108"/>
      <c r="FH2133" s="108"/>
      <c r="FI2133" s="108"/>
      <c r="FJ2133" s="108"/>
      <c r="FK2133" s="108"/>
      <c r="FL2133" s="108"/>
      <c r="FM2133" s="108"/>
      <c r="FN2133" s="108"/>
      <c r="FO2133" s="108"/>
      <c r="FP2133" s="108"/>
      <c r="FQ2133" s="108"/>
      <c r="FR2133" s="108"/>
      <c r="FS2133" s="108"/>
      <c r="FT2133" s="108"/>
      <c r="FU2133" s="108"/>
      <c r="FV2133" s="108"/>
      <c r="FW2133" s="108"/>
      <c r="FX2133" s="108"/>
      <c r="FY2133" s="108"/>
      <c r="FZ2133" s="108"/>
      <c r="GA2133" s="108"/>
      <c r="GB2133" s="108"/>
      <c r="GC2133" s="108"/>
      <c r="GD2133" s="108"/>
      <c r="GE2133" s="108"/>
      <c r="GF2133" s="108"/>
      <c r="GG2133" s="108"/>
      <c r="GH2133" s="108"/>
      <c r="GI2133" s="108"/>
      <c r="GJ2133" s="108"/>
      <c r="GK2133" s="108"/>
      <c r="GL2133" s="108"/>
      <c r="GM2133" s="108"/>
      <c r="GN2133" s="108"/>
      <c r="GO2133" s="108"/>
      <c r="GP2133" s="108"/>
      <c r="GQ2133" s="108"/>
      <c r="GR2133" s="108"/>
      <c r="GS2133" s="108"/>
      <c r="GT2133" s="108"/>
      <c r="GU2133" s="108"/>
      <c r="GV2133" s="108"/>
      <c r="GW2133" s="108"/>
      <c r="GX2133" s="108"/>
      <c r="GY2133" s="108"/>
      <c r="GZ2133" s="108"/>
      <c r="HA2133" s="108"/>
      <c r="HB2133" s="108"/>
      <c r="HC2133" s="108"/>
      <c r="HD2133" s="108"/>
      <c r="HE2133" s="108"/>
      <c r="HF2133" s="108"/>
      <c r="HG2133" s="108"/>
      <c r="HH2133" s="108"/>
      <c r="HI2133" s="108"/>
      <c r="HJ2133" s="108"/>
      <c r="HK2133" s="108"/>
      <c r="HL2133" s="108"/>
      <c r="HM2133" s="108"/>
      <c r="HN2133" s="108"/>
      <c r="HO2133" s="108"/>
      <c r="HP2133" s="108"/>
      <c r="HQ2133" s="108"/>
      <c r="HR2133" s="108"/>
      <c r="HS2133" s="108"/>
      <c r="HT2133" s="108"/>
      <c r="HU2133" s="108"/>
      <c r="HV2133" s="108"/>
      <c r="HW2133" s="108"/>
      <c r="HX2133" s="108"/>
      <c r="HY2133" s="108"/>
      <c r="HZ2133" s="108"/>
      <c r="IA2133" s="108"/>
      <c r="IB2133" s="108"/>
      <c r="IC2133" s="108"/>
      <c r="ID2133" s="108"/>
      <c r="IE2133" s="108"/>
      <c r="IF2133" s="108"/>
      <c r="IG2133" s="108"/>
      <c r="IH2133" s="108"/>
      <c r="II2133" s="108"/>
      <c r="IJ2133" s="108"/>
      <c r="IK2133" s="108"/>
      <c r="IL2133" s="108"/>
      <c r="IM2133" s="108"/>
      <c r="IN2133" s="108"/>
      <c r="IO2133" s="108"/>
      <c r="IP2133" s="108"/>
      <c r="IQ2133" s="108"/>
      <c r="IR2133" s="108"/>
      <c r="IS2133" s="108"/>
      <c r="IT2133" s="108"/>
      <c r="IU2133" s="108"/>
      <c r="IV2133" s="108"/>
    </row>
    <row r="2134" spans="1:256" x14ac:dyDescent="0.2">
      <c r="D2134" s="40"/>
      <c r="E2134" s="36"/>
      <c r="F2134" s="36"/>
      <c r="G2134" s="120"/>
      <c r="I2134" s="36"/>
      <c r="J2134" s="36"/>
      <c r="L2134" s="36"/>
      <c r="M2134" s="36"/>
      <c r="O2134" s="36"/>
      <c r="P2134" s="36"/>
      <c r="R2134" s="36"/>
      <c r="S2134" s="36"/>
      <c r="U2134" s="36"/>
      <c r="V2134" s="36"/>
      <c r="X2134" s="36"/>
      <c r="Y2134" s="36"/>
      <c r="AA2134" s="36"/>
      <c r="AB2134" s="36"/>
      <c r="AD2134" s="36"/>
      <c r="AE2134" s="36"/>
      <c r="AG2134" s="36"/>
      <c r="AH2134" s="36"/>
      <c r="AJ2134" s="36"/>
      <c r="AK2134" s="36"/>
      <c r="AM2134" s="36"/>
      <c r="AN2134" s="36"/>
      <c r="AP2134" s="36"/>
      <c r="AQ2134" s="36"/>
      <c r="AS2134" s="36"/>
      <c r="AT2134" s="36"/>
      <c r="AV2134" s="36"/>
      <c r="AW2134" s="36"/>
      <c r="AY2134" s="36"/>
      <c r="AZ2134" s="36"/>
      <c r="BA2134" s="108"/>
      <c r="BB2134" s="108"/>
      <c r="BC2134" s="108"/>
      <c r="BD2134" s="108"/>
      <c r="BE2134" s="108"/>
      <c r="BF2134" s="108"/>
      <c r="BG2134" s="108"/>
      <c r="BH2134" s="108"/>
      <c r="BI2134" s="108"/>
      <c r="BJ2134" s="108"/>
      <c r="BK2134" s="108"/>
      <c r="BL2134" s="108"/>
      <c r="BM2134" s="108"/>
      <c r="BN2134" s="108"/>
      <c r="BO2134" s="108"/>
      <c r="BP2134" s="108"/>
      <c r="BQ2134" s="108"/>
      <c r="BR2134" s="108"/>
      <c r="BS2134" s="108"/>
      <c r="BT2134" s="108"/>
      <c r="BU2134" s="108"/>
      <c r="BV2134" s="108"/>
      <c r="BW2134" s="108"/>
      <c r="BX2134" s="108"/>
      <c r="BY2134" s="108"/>
      <c r="BZ2134" s="108"/>
      <c r="CA2134" s="108"/>
      <c r="CB2134" s="108"/>
      <c r="CC2134" s="108"/>
      <c r="CD2134" s="108"/>
      <c r="CE2134" s="108"/>
      <c r="CF2134" s="108"/>
      <c r="CG2134" s="108"/>
      <c r="CH2134" s="108"/>
      <c r="CI2134" s="108"/>
      <c r="CJ2134" s="108"/>
      <c r="CK2134" s="108"/>
      <c r="CL2134" s="108"/>
      <c r="CM2134" s="108"/>
      <c r="CN2134" s="108"/>
      <c r="CO2134" s="108"/>
      <c r="CP2134" s="108"/>
      <c r="CQ2134" s="108"/>
      <c r="CR2134" s="108"/>
      <c r="CS2134" s="108"/>
      <c r="CT2134" s="108"/>
      <c r="CU2134" s="108"/>
      <c r="CV2134" s="108"/>
      <c r="CW2134" s="108"/>
      <c r="CX2134" s="108"/>
      <c r="CY2134" s="108"/>
      <c r="CZ2134" s="108"/>
      <c r="DA2134" s="108"/>
      <c r="DB2134" s="108"/>
      <c r="DC2134" s="108"/>
      <c r="DD2134" s="108"/>
      <c r="DE2134" s="108"/>
      <c r="DF2134" s="108"/>
      <c r="DG2134" s="108"/>
      <c r="DH2134" s="108"/>
      <c r="DI2134" s="108"/>
      <c r="DJ2134" s="108"/>
      <c r="DK2134" s="108"/>
      <c r="DL2134" s="108"/>
      <c r="DM2134" s="108"/>
      <c r="DN2134" s="108"/>
      <c r="DO2134" s="108"/>
      <c r="DP2134" s="108"/>
      <c r="DQ2134" s="108"/>
      <c r="DR2134" s="108"/>
      <c r="DS2134" s="108"/>
      <c r="DT2134" s="108"/>
      <c r="DU2134" s="108"/>
      <c r="DV2134" s="108"/>
      <c r="DW2134" s="108"/>
      <c r="DX2134" s="108"/>
      <c r="DY2134" s="108"/>
      <c r="DZ2134" s="108"/>
      <c r="EA2134" s="108"/>
      <c r="EB2134" s="108"/>
      <c r="EC2134" s="108"/>
      <c r="ED2134" s="108"/>
      <c r="EE2134" s="108"/>
      <c r="EF2134" s="108"/>
      <c r="EG2134" s="108"/>
      <c r="EH2134" s="108"/>
      <c r="EI2134" s="108"/>
      <c r="EJ2134" s="108"/>
      <c r="EK2134" s="108"/>
      <c r="EL2134" s="108"/>
      <c r="EM2134" s="108"/>
      <c r="EN2134" s="108"/>
      <c r="EO2134" s="108"/>
      <c r="EP2134" s="108"/>
      <c r="EQ2134" s="108"/>
      <c r="ER2134" s="108"/>
      <c r="ES2134" s="108"/>
      <c r="ET2134" s="108"/>
      <c r="EU2134" s="108"/>
      <c r="EV2134" s="108"/>
      <c r="EW2134" s="108"/>
      <c r="EX2134" s="108"/>
      <c r="EY2134" s="108"/>
      <c r="EZ2134" s="108"/>
      <c r="FA2134" s="108"/>
      <c r="FB2134" s="108"/>
      <c r="FC2134" s="108"/>
      <c r="FD2134" s="108"/>
      <c r="FE2134" s="108"/>
      <c r="FF2134" s="108"/>
      <c r="FG2134" s="108"/>
      <c r="FH2134" s="108"/>
      <c r="FI2134" s="108"/>
      <c r="FJ2134" s="108"/>
      <c r="FK2134" s="108"/>
      <c r="FL2134" s="108"/>
      <c r="FM2134" s="108"/>
      <c r="FN2134" s="108"/>
      <c r="FO2134" s="108"/>
      <c r="FP2134" s="108"/>
      <c r="FQ2134" s="108"/>
      <c r="FR2134" s="108"/>
      <c r="FS2134" s="108"/>
      <c r="FT2134" s="108"/>
      <c r="FU2134" s="108"/>
      <c r="FV2134" s="108"/>
      <c r="FW2134" s="108"/>
      <c r="FX2134" s="108"/>
      <c r="FY2134" s="108"/>
      <c r="FZ2134" s="108"/>
      <c r="GA2134" s="108"/>
      <c r="GB2134" s="108"/>
      <c r="GC2134" s="108"/>
      <c r="GD2134" s="108"/>
      <c r="GE2134" s="108"/>
      <c r="GF2134" s="108"/>
      <c r="GG2134" s="108"/>
      <c r="GH2134" s="108"/>
      <c r="GI2134" s="108"/>
      <c r="GJ2134" s="108"/>
      <c r="GK2134" s="108"/>
      <c r="GL2134" s="108"/>
      <c r="GM2134" s="108"/>
      <c r="GN2134" s="108"/>
      <c r="GO2134" s="108"/>
      <c r="GP2134" s="108"/>
      <c r="GQ2134" s="108"/>
      <c r="GR2134" s="108"/>
      <c r="GS2134" s="108"/>
      <c r="GT2134" s="108"/>
      <c r="GU2134" s="108"/>
      <c r="GV2134" s="108"/>
      <c r="GW2134" s="108"/>
      <c r="GX2134" s="108"/>
      <c r="GY2134" s="108"/>
      <c r="GZ2134" s="108"/>
      <c r="HA2134" s="108"/>
      <c r="HB2134" s="108"/>
      <c r="HC2134" s="108"/>
      <c r="HD2134" s="108"/>
      <c r="HE2134" s="108"/>
      <c r="HF2134" s="108"/>
      <c r="HG2134" s="108"/>
      <c r="HH2134" s="108"/>
      <c r="HI2134" s="108"/>
      <c r="HJ2134" s="108"/>
      <c r="HK2134" s="108"/>
      <c r="HL2134" s="108"/>
      <c r="HM2134" s="108"/>
      <c r="HN2134" s="108"/>
      <c r="HO2134" s="108"/>
      <c r="HP2134" s="108"/>
      <c r="HQ2134" s="108"/>
      <c r="HR2134" s="108"/>
      <c r="HS2134" s="108"/>
      <c r="HT2134" s="108"/>
      <c r="HU2134" s="108"/>
      <c r="HV2134" s="108"/>
      <c r="HW2134" s="108"/>
      <c r="HX2134" s="108"/>
      <c r="HY2134" s="108"/>
      <c r="HZ2134" s="108"/>
      <c r="IA2134" s="108"/>
      <c r="IB2134" s="108"/>
      <c r="IC2134" s="108"/>
      <c r="ID2134" s="108"/>
      <c r="IE2134" s="108"/>
      <c r="IF2134" s="108"/>
      <c r="IG2134" s="108"/>
      <c r="IH2134" s="108"/>
      <c r="II2134" s="108"/>
      <c r="IJ2134" s="108"/>
      <c r="IK2134" s="108"/>
      <c r="IL2134" s="108"/>
      <c r="IM2134" s="108"/>
      <c r="IN2134" s="108"/>
      <c r="IO2134" s="108"/>
      <c r="IP2134" s="108"/>
      <c r="IQ2134" s="108"/>
      <c r="IR2134" s="108"/>
      <c r="IS2134" s="108"/>
      <c r="IT2134" s="108"/>
      <c r="IU2134" s="108"/>
      <c r="IV2134" s="108"/>
    </row>
    <row r="2135" spans="1:256" x14ac:dyDescent="0.2">
      <c r="D2135" s="40"/>
      <c r="E2135" s="36"/>
      <c r="F2135" s="36"/>
      <c r="G2135" s="120"/>
      <c r="H2135" s="100"/>
      <c r="I2135" s="36"/>
      <c r="J2135" s="36"/>
      <c r="K2135" s="100"/>
      <c r="L2135" s="36"/>
      <c r="M2135" s="36"/>
      <c r="N2135" s="100"/>
      <c r="O2135" s="36"/>
      <c r="P2135" s="36"/>
      <c r="Q2135" s="100"/>
      <c r="R2135" s="36"/>
      <c r="S2135" s="36"/>
      <c r="T2135" s="100"/>
      <c r="U2135" s="36"/>
      <c r="V2135" s="36"/>
      <c r="W2135" s="100"/>
      <c r="X2135" s="36"/>
      <c r="Y2135" s="36"/>
      <c r="Z2135" s="100"/>
      <c r="AA2135" s="36"/>
      <c r="AB2135" s="36"/>
      <c r="AD2135" s="36"/>
      <c r="AE2135" s="36"/>
      <c r="AG2135" s="36"/>
      <c r="AH2135" s="36"/>
      <c r="AJ2135" s="36"/>
      <c r="AK2135" s="36"/>
      <c r="AM2135" s="36"/>
      <c r="AN2135" s="36"/>
      <c r="AP2135" s="36"/>
      <c r="AQ2135" s="36"/>
      <c r="AS2135" s="36"/>
      <c r="AT2135" s="36"/>
      <c r="AV2135" s="36"/>
      <c r="AW2135" s="36"/>
      <c r="AY2135" s="36"/>
      <c r="AZ2135" s="36"/>
      <c r="BA2135" s="108"/>
      <c r="BB2135" s="108"/>
      <c r="BC2135" s="108"/>
      <c r="BD2135" s="108"/>
      <c r="BE2135" s="108"/>
      <c r="BF2135" s="108"/>
      <c r="BG2135" s="108"/>
      <c r="BH2135" s="108"/>
      <c r="BI2135" s="108"/>
      <c r="BJ2135" s="108"/>
      <c r="BK2135" s="108"/>
      <c r="BL2135" s="108"/>
      <c r="BM2135" s="108"/>
      <c r="BN2135" s="108"/>
      <c r="BO2135" s="108"/>
      <c r="BP2135" s="108"/>
      <c r="BQ2135" s="108"/>
      <c r="BR2135" s="108"/>
      <c r="BS2135" s="108"/>
      <c r="BT2135" s="108"/>
      <c r="BU2135" s="108"/>
      <c r="BV2135" s="108"/>
      <c r="BW2135" s="108"/>
      <c r="BX2135" s="108"/>
      <c r="BY2135" s="108"/>
      <c r="BZ2135" s="108"/>
      <c r="CA2135" s="108"/>
      <c r="CB2135" s="108"/>
      <c r="CC2135" s="108"/>
      <c r="CD2135" s="108"/>
      <c r="CE2135" s="108"/>
      <c r="CF2135" s="108"/>
      <c r="CG2135" s="108"/>
      <c r="CH2135" s="108"/>
      <c r="CI2135" s="108"/>
      <c r="CJ2135" s="108"/>
      <c r="CK2135" s="108"/>
      <c r="CL2135" s="108"/>
      <c r="CM2135" s="108"/>
      <c r="CN2135" s="108"/>
      <c r="CO2135" s="108"/>
      <c r="CP2135" s="108"/>
      <c r="CQ2135" s="108"/>
      <c r="CR2135" s="108"/>
      <c r="CS2135" s="108"/>
      <c r="CT2135" s="108"/>
      <c r="CU2135" s="108"/>
      <c r="CV2135" s="108"/>
      <c r="CW2135" s="108"/>
      <c r="CX2135" s="108"/>
      <c r="CY2135" s="108"/>
      <c r="CZ2135" s="108"/>
      <c r="DA2135" s="108"/>
      <c r="DB2135" s="108"/>
      <c r="DC2135" s="108"/>
      <c r="DD2135" s="108"/>
      <c r="DE2135" s="108"/>
      <c r="DF2135" s="108"/>
      <c r="DG2135" s="108"/>
      <c r="DH2135" s="108"/>
      <c r="DI2135" s="108"/>
      <c r="DJ2135" s="108"/>
      <c r="DK2135" s="108"/>
      <c r="DL2135" s="108"/>
      <c r="DM2135" s="108"/>
      <c r="DN2135" s="108"/>
      <c r="DO2135" s="108"/>
      <c r="DP2135" s="108"/>
      <c r="DQ2135" s="108"/>
      <c r="DR2135" s="108"/>
      <c r="DS2135" s="108"/>
      <c r="DT2135" s="108"/>
      <c r="DU2135" s="108"/>
      <c r="DV2135" s="108"/>
      <c r="DW2135" s="108"/>
      <c r="DX2135" s="108"/>
      <c r="DY2135" s="108"/>
      <c r="DZ2135" s="108"/>
      <c r="EA2135" s="108"/>
      <c r="EB2135" s="108"/>
      <c r="EC2135" s="108"/>
      <c r="ED2135" s="108"/>
      <c r="EE2135" s="108"/>
      <c r="EF2135" s="108"/>
      <c r="EG2135" s="108"/>
      <c r="EH2135" s="108"/>
      <c r="EI2135" s="108"/>
      <c r="EJ2135" s="108"/>
      <c r="EK2135" s="108"/>
      <c r="EL2135" s="108"/>
      <c r="EM2135" s="108"/>
      <c r="EN2135" s="108"/>
      <c r="EO2135" s="108"/>
      <c r="EP2135" s="108"/>
      <c r="EQ2135" s="108"/>
      <c r="ER2135" s="108"/>
      <c r="ES2135" s="108"/>
      <c r="ET2135" s="108"/>
      <c r="EU2135" s="108"/>
      <c r="EV2135" s="108"/>
      <c r="EW2135" s="108"/>
      <c r="EX2135" s="108"/>
      <c r="EY2135" s="108"/>
      <c r="EZ2135" s="108"/>
      <c r="FA2135" s="108"/>
      <c r="FB2135" s="108"/>
      <c r="FC2135" s="108"/>
      <c r="FD2135" s="108"/>
      <c r="FE2135" s="108"/>
      <c r="FF2135" s="108"/>
      <c r="FG2135" s="108"/>
      <c r="FH2135" s="108"/>
      <c r="FI2135" s="108"/>
      <c r="FJ2135" s="108"/>
      <c r="FK2135" s="108"/>
      <c r="FL2135" s="108"/>
      <c r="FM2135" s="108"/>
      <c r="FN2135" s="108"/>
      <c r="FO2135" s="108"/>
      <c r="FP2135" s="108"/>
      <c r="FQ2135" s="108"/>
      <c r="FR2135" s="108"/>
      <c r="FS2135" s="108"/>
      <c r="FT2135" s="108"/>
      <c r="FU2135" s="108"/>
      <c r="FV2135" s="108"/>
      <c r="FW2135" s="108"/>
      <c r="FX2135" s="108"/>
      <c r="FY2135" s="108"/>
      <c r="FZ2135" s="108"/>
      <c r="GA2135" s="108"/>
      <c r="GB2135" s="108"/>
      <c r="GC2135" s="108"/>
      <c r="GD2135" s="108"/>
      <c r="GE2135" s="108"/>
      <c r="GF2135" s="108"/>
      <c r="GG2135" s="108"/>
      <c r="GH2135" s="108"/>
      <c r="GI2135" s="108"/>
      <c r="GJ2135" s="108"/>
      <c r="GK2135" s="108"/>
      <c r="GL2135" s="108"/>
      <c r="GM2135" s="108"/>
      <c r="GN2135" s="108"/>
      <c r="GO2135" s="108"/>
      <c r="GP2135" s="108"/>
      <c r="GQ2135" s="108"/>
      <c r="GR2135" s="108"/>
      <c r="GS2135" s="108"/>
      <c r="GT2135" s="108"/>
      <c r="GU2135" s="108"/>
      <c r="GV2135" s="108"/>
      <c r="GW2135" s="108"/>
      <c r="GX2135" s="108"/>
      <c r="GY2135" s="108"/>
      <c r="GZ2135" s="108"/>
      <c r="HA2135" s="108"/>
      <c r="HB2135" s="108"/>
      <c r="HC2135" s="108"/>
      <c r="HD2135" s="108"/>
      <c r="HE2135" s="108"/>
      <c r="HF2135" s="108"/>
      <c r="HG2135" s="108"/>
      <c r="HH2135" s="108"/>
      <c r="HI2135" s="108"/>
      <c r="HJ2135" s="108"/>
      <c r="HK2135" s="108"/>
      <c r="HL2135" s="108"/>
      <c r="HM2135" s="108"/>
      <c r="HN2135" s="108"/>
      <c r="HO2135" s="108"/>
      <c r="HP2135" s="108"/>
      <c r="HQ2135" s="108"/>
      <c r="HR2135" s="108"/>
      <c r="HS2135" s="108"/>
      <c r="HT2135" s="108"/>
      <c r="HU2135" s="108"/>
      <c r="HV2135" s="108"/>
      <c r="HW2135" s="108"/>
      <c r="HX2135" s="108"/>
      <c r="HY2135" s="108"/>
      <c r="HZ2135" s="108"/>
      <c r="IA2135" s="108"/>
      <c r="IB2135" s="108"/>
      <c r="IC2135" s="108"/>
      <c r="ID2135" s="108"/>
      <c r="IE2135" s="108"/>
      <c r="IF2135" s="108"/>
      <c r="IG2135" s="108"/>
      <c r="IH2135" s="108"/>
      <c r="II2135" s="108"/>
      <c r="IJ2135" s="108"/>
      <c r="IK2135" s="108"/>
      <c r="IL2135" s="108"/>
      <c r="IM2135" s="108"/>
      <c r="IN2135" s="108"/>
      <c r="IO2135" s="108"/>
      <c r="IP2135" s="108"/>
      <c r="IQ2135" s="108"/>
      <c r="IR2135" s="108"/>
      <c r="IS2135" s="108"/>
      <c r="IT2135" s="108"/>
      <c r="IU2135" s="108"/>
      <c r="IV2135" s="108"/>
    </row>
    <row r="2136" spans="1:256" x14ac:dyDescent="0.2">
      <c r="E2136" s="8"/>
      <c r="F2136" s="8"/>
      <c r="G2136" s="120"/>
      <c r="I2136" s="8"/>
      <c r="J2136" s="8"/>
      <c r="L2136" s="8"/>
      <c r="M2136" s="8"/>
      <c r="O2136" s="8"/>
      <c r="P2136" s="8"/>
      <c r="R2136" s="8"/>
      <c r="S2136" s="8"/>
      <c r="U2136" s="8"/>
      <c r="V2136" s="8"/>
      <c r="X2136" s="8"/>
      <c r="Y2136" s="8"/>
      <c r="AA2136" s="8"/>
      <c r="AB2136" s="8"/>
      <c r="AD2136" s="8"/>
      <c r="AE2136" s="8"/>
      <c r="AG2136" s="8"/>
      <c r="AH2136" s="8"/>
      <c r="AJ2136" s="8"/>
      <c r="AK2136" s="8"/>
      <c r="AM2136" s="8"/>
      <c r="AN2136" s="8"/>
      <c r="AP2136" s="8"/>
      <c r="AQ2136" s="8"/>
      <c r="AS2136" s="8"/>
      <c r="AT2136" s="8"/>
      <c r="AV2136" s="8"/>
      <c r="AW2136" s="8"/>
      <c r="AY2136" s="8"/>
      <c r="AZ2136" s="8"/>
      <c r="BA2136" s="108"/>
      <c r="BB2136" s="109"/>
      <c r="BC2136" s="109"/>
      <c r="BD2136" s="108"/>
      <c r="BE2136" s="109"/>
      <c r="BF2136" s="109"/>
      <c r="BG2136" s="108"/>
      <c r="BH2136" s="109"/>
      <c r="BI2136" s="109"/>
      <c r="BJ2136" s="108"/>
      <c r="BK2136" s="109"/>
      <c r="BL2136" s="109"/>
      <c r="BM2136" s="108"/>
      <c r="BN2136" s="109"/>
      <c r="BO2136" s="120"/>
      <c r="BP2136" s="108"/>
      <c r="BQ2136" s="108"/>
      <c r="BR2136" s="120"/>
      <c r="BS2136" s="120"/>
      <c r="BT2136" s="120"/>
      <c r="BU2136" s="120"/>
      <c r="BV2136" s="108"/>
      <c r="BW2136" s="116"/>
      <c r="BX2136" s="116"/>
      <c r="BY2136" s="108"/>
      <c r="BZ2136" s="108"/>
      <c r="CA2136" s="108"/>
      <c r="CB2136" s="108"/>
      <c r="CC2136" s="108"/>
      <c r="CD2136" s="108"/>
      <c r="CE2136" s="108"/>
      <c r="CF2136" s="108"/>
      <c r="CG2136" s="108"/>
      <c r="CH2136" s="108"/>
      <c r="CI2136" s="108"/>
      <c r="CJ2136" s="108"/>
      <c r="CK2136" s="108"/>
      <c r="CL2136" s="108"/>
      <c r="CM2136" s="108"/>
      <c r="CN2136" s="108"/>
      <c r="CO2136" s="108"/>
      <c r="CP2136" s="108"/>
      <c r="CQ2136" s="108"/>
      <c r="CR2136" s="108"/>
      <c r="CS2136" s="108"/>
      <c r="CT2136" s="108"/>
      <c r="CU2136" s="108"/>
      <c r="CV2136" s="108"/>
      <c r="CW2136" s="108"/>
      <c r="CX2136" s="108"/>
      <c r="CY2136" s="108"/>
      <c r="CZ2136" s="108"/>
      <c r="DA2136" s="108"/>
      <c r="DB2136" s="108"/>
      <c r="DC2136" s="108"/>
      <c r="DD2136" s="108"/>
      <c r="DE2136" s="108"/>
      <c r="DF2136" s="108"/>
      <c r="DG2136" s="108"/>
      <c r="DH2136" s="108"/>
      <c r="DI2136" s="108"/>
      <c r="DJ2136" s="108"/>
      <c r="DK2136" s="108"/>
      <c r="DL2136" s="108"/>
      <c r="DM2136" s="108"/>
      <c r="DN2136" s="108"/>
      <c r="DO2136" s="108"/>
      <c r="DP2136" s="108"/>
      <c r="DQ2136" s="108"/>
      <c r="DR2136" s="108"/>
      <c r="DS2136" s="108"/>
      <c r="DT2136" s="108"/>
      <c r="DU2136" s="108"/>
      <c r="DV2136" s="108"/>
      <c r="DW2136" s="108"/>
      <c r="DX2136" s="108"/>
      <c r="DY2136" s="108"/>
      <c r="DZ2136" s="108"/>
      <c r="EA2136" s="108"/>
      <c r="EB2136" s="108"/>
      <c r="EC2136" s="108"/>
      <c r="ED2136" s="108"/>
      <c r="EE2136" s="108"/>
      <c r="EF2136" s="108"/>
      <c r="EG2136" s="108"/>
      <c r="EH2136" s="108"/>
      <c r="EI2136" s="108"/>
      <c r="EJ2136" s="108"/>
      <c r="EK2136" s="108"/>
      <c r="EL2136" s="108"/>
      <c r="EM2136" s="108"/>
      <c r="EN2136" s="108"/>
      <c r="EO2136" s="108"/>
      <c r="EP2136" s="108"/>
      <c r="EQ2136" s="108"/>
      <c r="ER2136" s="108"/>
      <c r="ES2136" s="108"/>
      <c r="ET2136" s="108"/>
      <c r="EU2136" s="108"/>
      <c r="EV2136" s="108"/>
      <c r="EW2136" s="108"/>
      <c r="EX2136" s="108"/>
      <c r="EY2136" s="108"/>
      <c r="EZ2136" s="108"/>
      <c r="FA2136" s="108"/>
      <c r="FB2136" s="108"/>
      <c r="FC2136" s="108"/>
      <c r="FD2136" s="108"/>
      <c r="FE2136" s="108"/>
      <c r="FF2136" s="108"/>
      <c r="FG2136" s="108"/>
      <c r="FH2136" s="108"/>
      <c r="FI2136" s="108"/>
      <c r="FJ2136" s="108"/>
      <c r="FK2136" s="108"/>
      <c r="FL2136" s="108"/>
      <c r="FM2136" s="108"/>
      <c r="FN2136" s="108"/>
      <c r="FO2136" s="108"/>
      <c r="FP2136" s="108"/>
      <c r="FQ2136" s="108"/>
      <c r="FR2136" s="108"/>
      <c r="FS2136" s="108"/>
      <c r="FT2136" s="108"/>
      <c r="FU2136" s="108"/>
      <c r="FV2136" s="108"/>
      <c r="FW2136" s="108"/>
      <c r="FX2136" s="108"/>
      <c r="FY2136" s="108"/>
      <c r="FZ2136" s="108"/>
      <c r="GA2136" s="108"/>
      <c r="GB2136" s="108"/>
      <c r="GC2136" s="108"/>
      <c r="GD2136" s="108"/>
      <c r="GE2136" s="108"/>
      <c r="GF2136" s="108"/>
      <c r="GG2136" s="108"/>
      <c r="GH2136" s="108"/>
      <c r="GI2136" s="108"/>
      <c r="GJ2136" s="108"/>
      <c r="GK2136" s="108"/>
      <c r="GL2136" s="108"/>
      <c r="GM2136" s="108"/>
      <c r="GN2136" s="108"/>
      <c r="GO2136" s="108"/>
      <c r="GP2136" s="108"/>
      <c r="GQ2136" s="108"/>
      <c r="GR2136" s="108"/>
      <c r="GS2136" s="108"/>
      <c r="GT2136" s="108"/>
      <c r="GU2136" s="108"/>
      <c r="GV2136" s="108"/>
      <c r="GW2136" s="108"/>
      <c r="GX2136" s="108"/>
      <c r="GY2136" s="108"/>
      <c r="GZ2136" s="108"/>
      <c r="HA2136" s="108"/>
      <c r="HB2136" s="108"/>
      <c r="HC2136" s="108"/>
      <c r="HD2136" s="108"/>
      <c r="HE2136" s="108"/>
      <c r="HF2136" s="108"/>
      <c r="HG2136" s="108"/>
      <c r="HH2136" s="108"/>
      <c r="HI2136" s="108"/>
      <c r="HJ2136" s="108"/>
      <c r="HK2136" s="108"/>
      <c r="HL2136" s="108"/>
      <c r="HM2136" s="108"/>
      <c r="HN2136" s="108"/>
      <c r="HO2136" s="108"/>
      <c r="HP2136" s="108"/>
      <c r="HQ2136" s="108"/>
      <c r="HR2136" s="108"/>
      <c r="HS2136" s="108"/>
      <c r="HT2136" s="108"/>
      <c r="HU2136" s="108"/>
      <c r="HV2136" s="108"/>
      <c r="HW2136" s="108"/>
      <c r="HX2136" s="108"/>
      <c r="HY2136" s="108"/>
      <c r="HZ2136" s="108"/>
      <c r="IA2136" s="108"/>
      <c r="IB2136" s="108"/>
      <c r="IC2136" s="108"/>
      <c r="ID2136" s="108"/>
      <c r="IE2136" s="108"/>
      <c r="IF2136" s="108"/>
      <c r="IG2136" s="108"/>
      <c r="IH2136" s="108"/>
      <c r="II2136" s="108"/>
      <c r="IJ2136" s="108"/>
      <c r="IK2136" s="108"/>
      <c r="IL2136" s="108"/>
      <c r="IM2136" s="108"/>
      <c r="IN2136" s="108"/>
      <c r="IO2136" s="108"/>
      <c r="IP2136" s="108"/>
      <c r="IQ2136" s="108"/>
      <c r="IR2136" s="108"/>
      <c r="IS2136" s="108"/>
      <c r="IT2136" s="108"/>
      <c r="IU2136" s="108"/>
      <c r="IV2136" s="108"/>
    </row>
    <row r="2137" spans="1:256" x14ac:dyDescent="0.2">
      <c r="E2137" s="8"/>
      <c r="F2137" s="8"/>
      <c r="G2137" s="120"/>
      <c r="I2137" s="8"/>
      <c r="J2137" s="8"/>
      <c r="L2137" s="8"/>
      <c r="M2137" s="8"/>
      <c r="O2137" s="8"/>
      <c r="P2137" s="8"/>
      <c r="R2137" s="8"/>
      <c r="S2137" s="8"/>
      <c r="U2137" s="8"/>
      <c r="V2137" s="8"/>
      <c r="X2137" s="8"/>
      <c r="Y2137" s="8"/>
      <c r="AA2137" s="8"/>
      <c r="AB2137" s="8"/>
      <c r="AD2137" s="8"/>
      <c r="AE2137" s="8"/>
      <c r="AG2137" s="8"/>
      <c r="AH2137" s="8"/>
      <c r="AJ2137" s="8"/>
      <c r="AK2137" s="8"/>
      <c r="AM2137" s="8"/>
      <c r="AN2137" s="8"/>
      <c r="AP2137" s="8"/>
      <c r="AQ2137" s="8"/>
      <c r="AS2137" s="8"/>
      <c r="AT2137" s="8"/>
      <c r="AV2137" s="8"/>
      <c r="AW2137" s="8"/>
      <c r="AY2137" s="8"/>
      <c r="AZ2137" s="8"/>
      <c r="BA2137" s="108"/>
      <c r="BB2137" s="109"/>
      <c r="BC2137" s="109"/>
      <c r="BD2137" s="108"/>
      <c r="BE2137" s="109"/>
      <c r="BF2137" s="109"/>
      <c r="BG2137" s="108"/>
      <c r="BH2137" s="109"/>
      <c r="BI2137" s="109"/>
      <c r="BJ2137" s="108"/>
      <c r="BK2137" s="109"/>
      <c r="BL2137" s="109"/>
      <c r="BM2137" s="108"/>
      <c r="BN2137" s="109"/>
      <c r="BO2137" s="120"/>
      <c r="BP2137" s="108"/>
      <c r="BQ2137" s="108"/>
      <c r="BR2137" s="120"/>
      <c r="BS2137" s="120"/>
      <c r="BT2137" s="120"/>
      <c r="BU2137" s="120"/>
      <c r="BV2137" s="108"/>
      <c r="BW2137" s="116"/>
      <c r="BX2137" s="116"/>
      <c r="BY2137" s="108"/>
      <c r="BZ2137" s="108"/>
      <c r="CA2137" s="108"/>
      <c r="CB2137" s="108"/>
      <c r="CC2137" s="108"/>
      <c r="CD2137" s="108"/>
      <c r="CE2137" s="108"/>
      <c r="CF2137" s="108"/>
      <c r="CG2137" s="108"/>
      <c r="CH2137" s="108"/>
      <c r="CI2137" s="108"/>
      <c r="CJ2137" s="108"/>
      <c r="CK2137" s="108"/>
      <c r="CL2137" s="108"/>
      <c r="CM2137" s="108"/>
      <c r="CN2137" s="108"/>
      <c r="CO2137" s="108"/>
      <c r="CP2137" s="108"/>
      <c r="CQ2137" s="108"/>
      <c r="CR2137" s="108"/>
      <c r="CS2137" s="108"/>
      <c r="CT2137" s="108"/>
      <c r="CU2137" s="108"/>
      <c r="CV2137" s="108"/>
      <c r="CW2137" s="108"/>
      <c r="CX2137" s="108"/>
      <c r="CY2137" s="108"/>
      <c r="CZ2137" s="108"/>
      <c r="DA2137" s="108"/>
      <c r="DB2137" s="108"/>
      <c r="DC2137" s="108"/>
      <c r="DD2137" s="108"/>
      <c r="DE2137" s="108"/>
      <c r="DF2137" s="108"/>
      <c r="DG2137" s="108"/>
      <c r="DH2137" s="108"/>
      <c r="DI2137" s="108"/>
      <c r="DJ2137" s="108"/>
      <c r="DK2137" s="108"/>
      <c r="DL2137" s="108"/>
      <c r="DM2137" s="108"/>
      <c r="DN2137" s="108"/>
      <c r="DO2137" s="108"/>
      <c r="DP2137" s="108"/>
      <c r="DQ2137" s="108"/>
      <c r="DR2137" s="108"/>
      <c r="DS2137" s="108"/>
      <c r="DT2137" s="108"/>
      <c r="DU2137" s="108"/>
      <c r="DV2137" s="108"/>
      <c r="DW2137" s="108"/>
      <c r="DX2137" s="108"/>
      <c r="DY2137" s="108"/>
      <c r="DZ2137" s="108"/>
      <c r="EA2137" s="108"/>
      <c r="EB2137" s="108"/>
      <c r="EC2137" s="108"/>
      <c r="ED2137" s="108"/>
      <c r="EE2137" s="108"/>
      <c r="EF2137" s="108"/>
      <c r="EG2137" s="108"/>
      <c r="EH2137" s="108"/>
      <c r="EI2137" s="108"/>
      <c r="EJ2137" s="108"/>
      <c r="EK2137" s="108"/>
      <c r="EL2137" s="108"/>
      <c r="EM2137" s="108"/>
      <c r="EN2137" s="108"/>
      <c r="EO2137" s="108"/>
      <c r="EP2137" s="108"/>
      <c r="EQ2137" s="108"/>
      <c r="ER2137" s="108"/>
      <c r="ES2137" s="108"/>
      <c r="ET2137" s="108"/>
      <c r="EU2137" s="108"/>
      <c r="EV2137" s="108"/>
      <c r="EW2137" s="108"/>
      <c r="EX2137" s="108"/>
      <c r="EY2137" s="108"/>
      <c r="EZ2137" s="108"/>
      <c r="FA2137" s="108"/>
      <c r="FB2137" s="108"/>
      <c r="FC2137" s="108"/>
      <c r="FD2137" s="108"/>
      <c r="FE2137" s="108"/>
      <c r="FF2137" s="108"/>
      <c r="FG2137" s="108"/>
      <c r="FH2137" s="108"/>
      <c r="FI2137" s="108"/>
      <c r="FJ2137" s="108"/>
      <c r="FK2137" s="108"/>
      <c r="FL2137" s="108"/>
      <c r="FM2137" s="108"/>
      <c r="FN2137" s="108"/>
      <c r="FO2137" s="108"/>
      <c r="FP2137" s="108"/>
      <c r="FQ2137" s="108"/>
      <c r="FR2137" s="108"/>
      <c r="FS2137" s="108"/>
      <c r="FT2137" s="108"/>
      <c r="FU2137" s="108"/>
      <c r="FV2137" s="108"/>
      <c r="FW2137" s="108"/>
      <c r="FX2137" s="108"/>
      <c r="FY2137" s="108"/>
      <c r="FZ2137" s="108"/>
      <c r="GA2137" s="108"/>
      <c r="GB2137" s="108"/>
      <c r="GC2137" s="108"/>
      <c r="GD2137" s="108"/>
      <c r="GE2137" s="108"/>
      <c r="GF2137" s="108"/>
      <c r="GG2137" s="108"/>
      <c r="GH2137" s="108"/>
      <c r="GI2137" s="108"/>
      <c r="GJ2137" s="108"/>
      <c r="GK2137" s="108"/>
      <c r="GL2137" s="108"/>
      <c r="GM2137" s="108"/>
      <c r="GN2137" s="108"/>
      <c r="GO2137" s="108"/>
      <c r="GP2137" s="108"/>
      <c r="GQ2137" s="108"/>
      <c r="GR2137" s="108"/>
      <c r="GS2137" s="108"/>
      <c r="GT2137" s="108"/>
      <c r="GU2137" s="108"/>
      <c r="GV2137" s="108"/>
      <c r="GW2137" s="108"/>
      <c r="GX2137" s="108"/>
      <c r="GY2137" s="108"/>
      <c r="GZ2137" s="108"/>
      <c r="HA2137" s="108"/>
      <c r="HB2137" s="108"/>
      <c r="HC2137" s="108"/>
      <c r="HD2137" s="108"/>
      <c r="HE2137" s="108"/>
      <c r="HF2137" s="108"/>
      <c r="HG2137" s="108"/>
      <c r="HH2137" s="108"/>
      <c r="HI2137" s="108"/>
      <c r="HJ2137" s="108"/>
      <c r="HK2137" s="108"/>
      <c r="HL2137" s="108"/>
      <c r="HM2137" s="108"/>
      <c r="HN2137" s="108"/>
      <c r="HO2137" s="108"/>
      <c r="HP2137" s="108"/>
      <c r="HQ2137" s="108"/>
      <c r="HR2137" s="108"/>
      <c r="HS2137" s="108"/>
      <c r="HT2137" s="108"/>
      <c r="HU2137" s="108"/>
      <c r="HV2137" s="108"/>
      <c r="HW2137" s="108"/>
      <c r="HX2137" s="108"/>
      <c r="HY2137" s="108"/>
      <c r="HZ2137" s="108"/>
      <c r="IA2137" s="108"/>
      <c r="IB2137" s="108"/>
      <c r="IC2137" s="108"/>
      <c r="ID2137" s="108"/>
      <c r="IE2137" s="108"/>
      <c r="IF2137" s="108"/>
      <c r="IG2137" s="108"/>
      <c r="IH2137" s="108"/>
      <c r="II2137" s="108"/>
      <c r="IJ2137" s="108"/>
      <c r="IK2137" s="108"/>
      <c r="IL2137" s="108"/>
      <c r="IM2137" s="108"/>
      <c r="IN2137" s="108"/>
      <c r="IO2137" s="108"/>
      <c r="IP2137" s="108"/>
      <c r="IQ2137" s="108"/>
      <c r="IR2137" s="108"/>
      <c r="IS2137" s="108"/>
      <c r="IT2137" s="108"/>
      <c r="IU2137" s="108"/>
      <c r="IV2137" s="108"/>
    </row>
    <row r="2138" spans="1:256" ht="18" customHeight="1" x14ac:dyDescent="0.25">
      <c r="A2138" s="157"/>
      <c r="G2138" s="120"/>
      <c r="AC2138" s="157"/>
      <c r="AF2138" s="157"/>
      <c r="AI2138" s="157"/>
      <c r="AL2138" s="157"/>
      <c r="AO2138" s="157"/>
      <c r="AR2138" s="157"/>
      <c r="AX2138" s="157"/>
      <c r="BA2138" s="108"/>
      <c r="BB2138" s="108"/>
      <c r="BC2138" s="108"/>
      <c r="BD2138" s="108"/>
      <c r="BE2138" s="108"/>
      <c r="BF2138" s="108"/>
      <c r="BG2138" s="108"/>
      <c r="BH2138" s="108"/>
      <c r="BI2138" s="108"/>
      <c r="BJ2138" s="108"/>
      <c r="BK2138" s="108"/>
      <c r="BL2138" s="108"/>
      <c r="BM2138" s="108"/>
      <c r="BN2138" s="108"/>
      <c r="BO2138" s="108"/>
      <c r="BP2138" s="108"/>
      <c r="BQ2138" s="108"/>
      <c r="BR2138" s="108"/>
      <c r="BS2138" s="108"/>
      <c r="BT2138" s="108"/>
      <c r="BU2138" s="108"/>
      <c r="BV2138" s="108"/>
      <c r="BW2138" s="108"/>
      <c r="BX2138" s="108"/>
      <c r="BY2138" s="108"/>
      <c r="BZ2138" s="108"/>
      <c r="CA2138" s="108"/>
      <c r="CB2138" s="108"/>
      <c r="CC2138" s="108"/>
      <c r="CD2138" s="108"/>
      <c r="CE2138" s="108"/>
      <c r="CF2138" s="108"/>
      <c r="CG2138" s="108"/>
      <c r="CH2138" s="108"/>
      <c r="CI2138" s="108"/>
      <c r="CJ2138" s="108"/>
      <c r="CK2138" s="108"/>
      <c r="CL2138" s="108"/>
      <c r="CM2138" s="108"/>
      <c r="CN2138" s="108"/>
      <c r="CO2138" s="108"/>
      <c r="CP2138" s="108"/>
      <c r="CQ2138" s="108"/>
      <c r="CR2138" s="108"/>
      <c r="CS2138" s="108"/>
      <c r="CT2138" s="108"/>
      <c r="CU2138" s="108"/>
      <c r="CV2138" s="108"/>
      <c r="CW2138" s="108"/>
      <c r="CX2138" s="108"/>
      <c r="CY2138" s="108"/>
      <c r="CZ2138" s="108"/>
      <c r="DA2138" s="108"/>
      <c r="DB2138" s="108"/>
      <c r="DC2138" s="108"/>
      <c r="DD2138" s="108"/>
      <c r="DE2138" s="108"/>
      <c r="DF2138" s="108"/>
      <c r="DG2138" s="108"/>
      <c r="DH2138" s="108"/>
      <c r="DI2138" s="108"/>
      <c r="DJ2138" s="108"/>
      <c r="DK2138" s="108"/>
      <c r="DL2138" s="108"/>
      <c r="DM2138" s="108"/>
      <c r="DN2138" s="108"/>
      <c r="DO2138" s="108"/>
      <c r="DP2138" s="108"/>
      <c r="DQ2138" s="108"/>
      <c r="DR2138" s="108"/>
      <c r="DS2138" s="108"/>
      <c r="DT2138" s="108"/>
      <c r="DU2138" s="108"/>
      <c r="DV2138" s="108"/>
      <c r="DW2138" s="108"/>
      <c r="DX2138" s="108"/>
      <c r="DY2138" s="108"/>
      <c r="DZ2138" s="108"/>
      <c r="EA2138" s="108"/>
      <c r="EB2138" s="108"/>
      <c r="EC2138" s="108"/>
      <c r="ED2138" s="108"/>
      <c r="EE2138" s="108"/>
      <c r="EF2138" s="108"/>
      <c r="EG2138" s="108"/>
      <c r="EH2138" s="108"/>
      <c r="EI2138" s="108"/>
      <c r="EJ2138" s="108"/>
      <c r="EK2138" s="108"/>
      <c r="EL2138" s="108"/>
      <c r="EM2138" s="108"/>
      <c r="EN2138" s="108"/>
      <c r="EO2138" s="108"/>
      <c r="EP2138" s="108"/>
      <c r="EQ2138" s="108"/>
      <c r="ER2138" s="108"/>
      <c r="ES2138" s="108"/>
      <c r="ET2138" s="108"/>
      <c r="EU2138" s="108"/>
      <c r="EV2138" s="108"/>
      <c r="EW2138" s="108"/>
      <c r="EX2138" s="108"/>
      <c r="EY2138" s="108"/>
      <c r="EZ2138" s="108"/>
      <c r="FA2138" s="108"/>
      <c r="FB2138" s="108"/>
      <c r="FC2138" s="108"/>
      <c r="FD2138" s="108"/>
      <c r="FE2138" s="108"/>
      <c r="FF2138" s="108"/>
      <c r="FG2138" s="108"/>
      <c r="FH2138" s="108"/>
      <c r="FI2138" s="108"/>
      <c r="FJ2138" s="108"/>
      <c r="FK2138" s="108"/>
      <c r="FL2138" s="108"/>
      <c r="FM2138" s="108"/>
      <c r="FN2138" s="108"/>
      <c r="FO2138" s="108"/>
      <c r="FP2138" s="108"/>
      <c r="FQ2138" s="108"/>
      <c r="FR2138" s="108"/>
      <c r="FS2138" s="108"/>
      <c r="FT2138" s="108"/>
      <c r="FU2138" s="108"/>
      <c r="FV2138" s="108"/>
      <c r="FW2138" s="108"/>
      <c r="FX2138" s="108"/>
      <c r="FY2138" s="108"/>
      <c r="FZ2138" s="108"/>
      <c r="GA2138" s="108"/>
      <c r="GB2138" s="108"/>
      <c r="GC2138" s="108"/>
      <c r="GD2138" s="108"/>
      <c r="GE2138" s="108"/>
      <c r="GF2138" s="108"/>
      <c r="GG2138" s="108"/>
      <c r="GH2138" s="108"/>
      <c r="GI2138" s="108"/>
      <c r="GJ2138" s="108"/>
      <c r="GK2138" s="108"/>
      <c r="GL2138" s="108"/>
      <c r="GM2138" s="108"/>
      <c r="GN2138" s="108"/>
      <c r="GO2138" s="108"/>
      <c r="GP2138" s="108"/>
      <c r="GQ2138" s="108"/>
      <c r="GR2138" s="108"/>
      <c r="GS2138" s="108"/>
      <c r="GT2138" s="108"/>
      <c r="GU2138" s="108"/>
      <c r="GV2138" s="108"/>
      <c r="GW2138" s="108"/>
      <c r="GX2138" s="108"/>
      <c r="GY2138" s="108"/>
      <c r="GZ2138" s="108"/>
      <c r="HA2138" s="108"/>
      <c r="HB2138" s="108"/>
      <c r="HC2138" s="108"/>
      <c r="HD2138" s="108"/>
      <c r="HE2138" s="108"/>
      <c r="HF2138" s="108"/>
      <c r="HG2138" s="108"/>
      <c r="HH2138" s="108"/>
      <c r="HI2138" s="108"/>
      <c r="HJ2138" s="108"/>
      <c r="HK2138" s="108"/>
      <c r="HL2138" s="108"/>
      <c r="HM2138" s="108"/>
      <c r="HN2138" s="108"/>
      <c r="HO2138" s="108"/>
      <c r="HP2138" s="108"/>
      <c r="HQ2138" s="108"/>
      <c r="HR2138" s="108"/>
      <c r="HS2138" s="108"/>
      <c r="HT2138" s="108"/>
      <c r="HU2138" s="108"/>
      <c r="HV2138" s="108"/>
      <c r="HW2138" s="108"/>
      <c r="HX2138" s="108"/>
      <c r="HY2138" s="108"/>
      <c r="HZ2138" s="108"/>
      <c r="IA2138" s="108"/>
      <c r="IB2138" s="108"/>
      <c r="IC2138" s="108"/>
      <c r="ID2138" s="108"/>
      <c r="IE2138" s="108"/>
      <c r="IF2138" s="108"/>
      <c r="IG2138" s="108"/>
      <c r="IH2138" s="108"/>
      <c r="II2138" s="108"/>
      <c r="IJ2138" s="108"/>
      <c r="IK2138" s="108"/>
      <c r="IL2138" s="108"/>
      <c r="IM2138" s="108"/>
      <c r="IN2138" s="108"/>
      <c r="IO2138" s="108"/>
      <c r="IP2138" s="108"/>
      <c r="IQ2138" s="108"/>
      <c r="IR2138" s="108"/>
      <c r="IS2138" s="108"/>
      <c r="IT2138" s="108"/>
      <c r="IU2138" s="108"/>
      <c r="IV2138" s="108"/>
    </row>
    <row r="2139" spans="1:256" x14ac:dyDescent="0.2">
      <c r="G2139" s="120"/>
      <c r="H2139" s="100"/>
      <c r="AC2139" s="100"/>
      <c r="AF2139" s="100"/>
      <c r="AI2139" s="100"/>
      <c r="AL2139" s="100"/>
      <c r="AO2139" s="100"/>
      <c r="AR2139" s="100"/>
      <c r="BA2139" s="108"/>
      <c r="BB2139" s="108"/>
      <c r="BC2139" s="108"/>
      <c r="BD2139" s="108"/>
      <c r="BE2139" s="108"/>
      <c r="BF2139" s="108"/>
      <c r="BG2139" s="108"/>
      <c r="BH2139" s="108"/>
      <c r="BI2139" s="108"/>
      <c r="BJ2139" s="108"/>
      <c r="BK2139" s="108"/>
      <c r="BL2139" s="108"/>
      <c r="BM2139" s="108"/>
      <c r="BN2139" s="108"/>
      <c r="BO2139" s="108"/>
      <c r="BP2139" s="108"/>
      <c r="BQ2139" s="108"/>
      <c r="BR2139" s="108"/>
      <c r="BS2139" s="108"/>
      <c r="BT2139" s="108"/>
      <c r="BU2139" s="108"/>
      <c r="BV2139" s="108"/>
      <c r="BW2139" s="108"/>
      <c r="BX2139" s="108"/>
      <c r="BY2139" s="108"/>
      <c r="BZ2139" s="108"/>
      <c r="CA2139" s="108"/>
      <c r="CB2139" s="108"/>
      <c r="CC2139" s="108"/>
      <c r="CD2139" s="108"/>
      <c r="CE2139" s="108"/>
      <c r="CF2139" s="108"/>
      <c r="CG2139" s="108"/>
      <c r="CH2139" s="108"/>
      <c r="CI2139" s="108"/>
      <c r="CJ2139" s="108"/>
      <c r="CK2139" s="108"/>
      <c r="CL2139" s="108"/>
      <c r="CM2139" s="108"/>
      <c r="CN2139" s="108"/>
      <c r="CO2139" s="108"/>
      <c r="CP2139" s="108"/>
      <c r="CQ2139" s="108"/>
      <c r="CR2139" s="108"/>
      <c r="CS2139" s="108"/>
      <c r="CT2139" s="108"/>
      <c r="CU2139" s="108"/>
      <c r="CV2139" s="108"/>
      <c r="CW2139" s="108"/>
      <c r="CX2139" s="108"/>
      <c r="CY2139" s="108"/>
      <c r="CZ2139" s="108"/>
      <c r="DA2139" s="108"/>
      <c r="DB2139" s="108"/>
      <c r="DC2139" s="108"/>
      <c r="DD2139" s="108"/>
      <c r="DE2139" s="108"/>
      <c r="DF2139" s="108"/>
      <c r="DG2139" s="108"/>
      <c r="DH2139" s="108"/>
      <c r="DI2139" s="108"/>
      <c r="DJ2139" s="108"/>
      <c r="DK2139" s="108"/>
      <c r="DL2139" s="108"/>
      <c r="DM2139" s="108"/>
      <c r="DN2139" s="108"/>
      <c r="DO2139" s="108"/>
      <c r="DP2139" s="108"/>
      <c r="DQ2139" s="108"/>
      <c r="DR2139" s="108"/>
      <c r="DS2139" s="108"/>
      <c r="DT2139" s="108"/>
      <c r="DU2139" s="108"/>
      <c r="DV2139" s="108"/>
      <c r="DW2139" s="108"/>
      <c r="DX2139" s="108"/>
      <c r="DY2139" s="108"/>
      <c r="DZ2139" s="108"/>
      <c r="EA2139" s="108"/>
      <c r="EB2139" s="108"/>
      <c r="EC2139" s="108"/>
      <c r="ED2139" s="108"/>
      <c r="EE2139" s="108"/>
      <c r="EF2139" s="108"/>
      <c r="EG2139" s="108"/>
      <c r="EH2139" s="108"/>
      <c r="EI2139" s="108"/>
      <c r="EJ2139" s="108"/>
      <c r="EK2139" s="108"/>
      <c r="EL2139" s="108"/>
      <c r="EM2139" s="108"/>
      <c r="EN2139" s="108"/>
      <c r="EO2139" s="108"/>
      <c r="EP2139" s="108"/>
      <c r="EQ2139" s="108"/>
      <c r="ER2139" s="108"/>
      <c r="ES2139" s="108"/>
      <c r="ET2139" s="108"/>
      <c r="EU2139" s="108"/>
      <c r="EV2139" s="108"/>
      <c r="EW2139" s="108"/>
      <c r="EX2139" s="108"/>
      <c r="EY2139" s="108"/>
      <c r="EZ2139" s="108"/>
      <c r="FA2139" s="108"/>
      <c r="FB2139" s="108"/>
      <c r="FC2139" s="108"/>
      <c r="FD2139" s="108"/>
      <c r="FE2139" s="108"/>
      <c r="FF2139" s="108"/>
      <c r="FG2139" s="108"/>
      <c r="FH2139" s="108"/>
      <c r="FI2139" s="108"/>
      <c r="FJ2139" s="108"/>
      <c r="FK2139" s="108"/>
      <c r="FL2139" s="108"/>
      <c r="FM2139" s="108"/>
      <c r="FN2139" s="108"/>
      <c r="FO2139" s="108"/>
      <c r="FP2139" s="108"/>
      <c r="FQ2139" s="108"/>
      <c r="FR2139" s="108"/>
      <c r="FS2139" s="108"/>
      <c r="FT2139" s="108"/>
      <c r="FU2139" s="108"/>
      <c r="FV2139" s="108"/>
      <c r="FW2139" s="108"/>
      <c r="FX2139" s="108"/>
      <c r="FY2139" s="108"/>
      <c r="FZ2139" s="108"/>
      <c r="GA2139" s="108"/>
      <c r="GB2139" s="108"/>
      <c r="GC2139" s="108"/>
      <c r="GD2139" s="108"/>
      <c r="GE2139" s="108"/>
      <c r="GF2139" s="108"/>
      <c r="GG2139" s="108"/>
      <c r="GH2139" s="108"/>
      <c r="GI2139" s="108"/>
      <c r="GJ2139" s="108"/>
      <c r="GK2139" s="108"/>
      <c r="GL2139" s="108"/>
      <c r="GM2139" s="108"/>
      <c r="GN2139" s="108"/>
      <c r="GO2139" s="108"/>
      <c r="GP2139" s="108"/>
      <c r="GQ2139" s="108"/>
      <c r="GR2139" s="108"/>
      <c r="GS2139" s="108"/>
      <c r="GT2139" s="108"/>
      <c r="GU2139" s="108"/>
      <c r="GV2139" s="108"/>
      <c r="GW2139" s="108"/>
      <c r="GX2139" s="108"/>
      <c r="GY2139" s="108"/>
      <c r="GZ2139" s="108"/>
      <c r="HA2139" s="108"/>
      <c r="HB2139" s="108"/>
      <c r="HC2139" s="108"/>
      <c r="HD2139" s="108"/>
      <c r="HE2139" s="108"/>
      <c r="HF2139" s="108"/>
      <c r="HG2139" s="108"/>
      <c r="HH2139" s="108"/>
      <c r="HI2139" s="108"/>
      <c r="HJ2139" s="108"/>
      <c r="HK2139" s="108"/>
      <c r="HL2139" s="108"/>
      <c r="HM2139" s="108"/>
      <c r="HN2139" s="108"/>
      <c r="HO2139" s="108"/>
      <c r="HP2139" s="108"/>
      <c r="HQ2139" s="108"/>
      <c r="HR2139" s="108"/>
      <c r="HS2139" s="108"/>
      <c r="HT2139" s="108"/>
      <c r="HU2139" s="108"/>
      <c r="HV2139" s="108"/>
      <c r="HW2139" s="108"/>
      <c r="HX2139" s="108"/>
      <c r="HY2139" s="108"/>
      <c r="HZ2139" s="108"/>
      <c r="IA2139" s="108"/>
      <c r="IB2139" s="108"/>
      <c r="IC2139" s="108"/>
      <c r="ID2139" s="108"/>
      <c r="IE2139" s="108"/>
      <c r="IF2139" s="108"/>
      <c r="IG2139" s="108"/>
      <c r="IH2139" s="108"/>
      <c r="II2139" s="108"/>
      <c r="IJ2139" s="108"/>
      <c r="IK2139" s="108"/>
      <c r="IL2139" s="108"/>
      <c r="IM2139" s="108"/>
      <c r="IN2139" s="108"/>
      <c r="IO2139" s="108"/>
      <c r="IP2139" s="108"/>
      <c r="IQ2139" s="108"/>
      <c r="IR2139" s="108"/>
      <c r="IS2139" s="108"/>
      <c r="IT2139" s="108"/>
      <c r="IU2139" s="108"/>
      <c r="IV2139" s="108"/>
    </row>
    <row r="2140" spans="1:256" x14ac:dyDescent="0.2">
      <c r="C2140" s="100"/>
      <c r="E2140" s="8"/>
      <c r="F2140" s="8"/>
      <c r="G2140" s="120"/>
      <c r="H2140" s="127"/>
      <c r="J2140" s="8"/>
      <c r="K2140" s="127"/>
      <c r="M2140" s="8"/>
      <c r="P2140" s="8"/>
      <c r="R2140" s="8"/>
      <c r="S2140" s="8"/>
      <c r="U2140" s="8"/>
      <c r="V2140" s="8"/>
      <c r="X2140" s="8"/>
      <c r="Y2140" s="8"/>
      <c r="Z2140" s="100"/>
      <c r="AA2140" s="8"/>
      <c r="AB2140" s="8"/>
      <c r="AC2140" s="100"/>
      <c r="AD2140" s="8"/>
      <c r="AE2140" s="8"/>
      <c r="AF2140" s="100"/>
      <c r="AG2140" s="8"/>
      <c r="AH2140" s="8"/>
      <c r="AI2140" s="100"/>
      <c r="AJ2140" s="8"/>
      <c r="AK2140" s="8"/>
      <c r="AL2140" s="100"/>
      <c r="AM2140" s="8"/>
      <c r="AN2140" s="8"/>
      <c r="AO2140" s="100"/>
      <c r="AP2140" s="8"/>
      <c r="AQ2140" s="8"/>
      <c r="AR2140" s="100"/>
      <c r="AS2140" s="8"/>
      <c r="AT2140" s="8"/>
      <c r="AU2140" s="100"/>
      <c r="AV2140" s="8"/>
      <c r="AW2140" s="8"/>
      <c r="AY2140" s="8"/>
      <c r="AZ2140" s="8"/>
      <c r="BA2140" s="108"/>
      <c r="BB2140" s="108"/>
      <c r="BC2140" s="108"/>
      <c r="BD2140" s="108"/>
      <c r="BE2140" s="108"/>
      <c r="BF2140" s="108"/>
      <c r="BG2140" s="108"/>
      <c r="BH2140" s="108"/>
      <c r="BI2140" s="108"/>
      <c r="BJ2140" s="108"/>
      <c r="BK2140" s="108"/>
      <c r="BL2140" s="108"/>
      <c r="BM2140" s="108"/>
      <c r="BN2140" s="108"/>
      <c r="BO2140" s="108"/>
      <c r="BP2140" s="108"/>
      <c r="BQ2140" s="108"/>
      <c r="BR2140" s="108"/>
      <c r="BS2140" s="108"/>
      <c r="BT2140" s="108"/>
      <c r="BU2140" s="108"/>
      <c r="BV2140" s="108"/>
      <c r="BW2140" s="108"/>
      <c r="BX2140" s="108"/>
      <c r="BY2140" s="108"/>
      <c r="BZ2140" s="108"/>
      <c r="CA2140" s="108"/>
      <c r="CB2140" s="108"/>
      <c r="CC2140" s="108"/>
      <c r="CD2140" s="108"/>
      <c r="CE2140" s="108"/>
      <c r="CF2140" s="108"/>
      <c r="CG2140" s="108"/>
      <c r="CH2140" s="108"/>
      <c r="CI2140" s="108"/>
      <c r="CJ2140" s="108"/>
      <c r="CK2140" s="108"/>
      <c r="CL2140" s="108"/>
      <c r="CM2140" s="108"/>
      <c r="CN2140" s="108"/>
      <c r="CO2140" s="108"/>
      <c r="CP2140" s="108"/>
      <c r="CQ2140" s="108"/>
      <c r="CR2140" s="108"/>
      <c r="CS2140" s="108"/>
      <c r="CT2140" s="108"/>
      <c r="CU2140" s="108"/>
      <c r="CV2140" s="108"/>
      <c r="CW2140" s="108"/>
      <c r="CX2140" s="108"/>
      <c r="CY2140" s="108"/>
      <c r="CZ2140" s="108"/>
      <c r="DA2140" s="108"/>
      <c r="DB2140" s="108"/>
      <c r="DC2140" s="108"/>
      <c r="DD2140" s="108"/>
      <c r="DE2140" s="108"/>
      <c r="DF2140" s="108"/>
      <c r="DG2140" s="108"/>
      <c r="DH2140" s="108"/>
      <c r="DI2140" s="108"/>
      <c r="DJ2140" s="108"/>
      <c r="DK2140" s="108"/>
      <c r="DL2140" s="108"/>
      <c r="DM2140" s="108"/>
      <c r="DN2140" s="108"/>
      <c r="DO2140" s="108"/>
      <c r="DP2140" s="108"/>
      <c r="DQ2140" s="108"/>
      <c r="DR2140" s="108"/>
      <c r="DS2140" s="108"/>
      <c r="DT2140" s="108"/>
      <c r="DU2140" s="108"/>
      <c r="DV2140" s="108"/>
      <c r="DW2140" s="108"/>
      <c r="DX2140" s="108"/>
      <c r="DY2140" s="108"/>
      <c r="DZ2140" s="108"/>
      <c r="EA2140" s="108"/>
      <c r="EB2140" s="108"/>
      <c r="EC2140" s="108"/>
      <c r="ED2140" s="108"/>
      <c r="EE2140" s="108"/>
      <c r="EF2140" s="108"/>
      <c r="EG2140" s="108"/>
      <c r="EH2140" s="108"/>
      <c r="EI2140" s="108"/>
      <c r="EJ2140" s="108"/>
      <c r="EK2140" s="108"/>
      <c r="EL2140" s="108"/>
      <c r="EM2140" s="108"/>
      <c r="EN2140" s="108"/>
      <c r="EO2140" s="108"/>
      <c r="EP2140" s="108"/>
      <c r="EQ2140" s="108"/>
      <c r="ER2140" s="108"/>
      <c r="ES2140" s="108"/>
      <c r="ET2140" s="108"/>
      <c r="EU2140" s="108"/>
      <c r="EV2140" s="108"/>
      <c r="EW2140" s="108"/>
      <c r="EX2140" s="108"/>
      <c r="EY2140" s="108"/>
      <c r="EZ2140" s="108"/>
      <c r="FA2140" s="108"/>
      <c r="FB2140" s="108"/>
      <c r="FC2140" s="108"/>
      <c r="FD2140" s="108"/>
      <c r="FE2140" s="108"/>
      <c r="FF2140" s="108"/>
      <c r="FG2140" s="108"/>
      <c r="FH2140" s="108"/>
      <c r="FI2140" s="108"/>
      <c r="FJ2140" s="108"/>
      <c r="FK2140" s="108"/>
      <c r="FL2140" s="108"/>
      <c r="FM2140" s="108"/>
      <c r="FN2140" s="108"/>
      <c r="FO2140" s="108"/>
      <c r="FP2140" s="108"/>
      <c r="FQ2140" s="108"/>
      <c r="FR2140" s="108"/>
      <c r="FS2140" s="108"/>
      <c r="FT2140" s="108"/>
      <c r="FU2140" s="108"/>
      <c r="FV2140" s="108"/>
      <c r="FW2140" s="108"/>
      <c r="FX2140" s="108"/>
      <c r="FY2140" s="108"/>
      <c r="FZ2140" s="108"/>
      <c r="GA2140" s="108"/>
      <c r="GB2140" s="108"/>
      <c r="GC2140" s="108"/>
      <c r="GD2140" s="108"/>
      <c r="GE2140" s="108"/>
      <c r="GF2140" s="108"/>
      <c r="GG2140" s="108"/>
      <c r="GH2140" s="108"/>
      <c r="GI2140" s="108"/>
      <c r="GJ2140" s="108"/>
      <c r="GK2140" s="108"/>
      <c r="GL2140" s="108"/>
      <c r="GM2140" s="108"/>
      <c r="GN2140" s="108"/>
      <c r="GO2140" s="108"/>
      <c r="GP2140" s="108"/>
      <c r="GQ2140" s="108"/>
      <c r="GR2140" s="108"/>
      <c r="GS2140" s="108"/>
      <c r="GT2140" s="108"/>
      <c r="GU2140" s="108"/>
      <c r="GV2140" s="108"/>
      <c r="GW2140" s="108"/>
      <c r="GX2140" s="108"/>
      <c r="GY2140" s="108"/>
      <c r="GZ2140" s="108"/>
      <c r="HA2140" s="108"/>
      <c r="HB2140" s="108"/>
      <c r="HC2140" s="108"/>
      <c r="HD2140" s="108"/>
      <c r="HE2140" s="108"/>
      <c r="HF2140" s="108"/>
      <c r="HG2140" s="108"/>
      <c r="HH2140" s="108"/>
      <c r="HI2140" s="108"/>
      <c r="HJ2140" s="108"/>
      <c r="HK2140" s="108"/>
      <c r="HL2140" s="108"/>
      <c r="HM2140" s="108"/>
      <c r="HN2140" s="108"/>
      <c r="HO2140" s="108"/>
      <c r="HP2140" s="108"/>
      <c r="HQ2140" s="108"/>
      <c r="HR2140" s="108"/>
      <c r="HS2140" s="108"/>
      <c r="HT2140" s="108"/>
      <c r="HU2140" s="108"/>
      <c r="HV2140" s="108"/>
      <c r="HW2140" s="108"/>
      <c r="HX2140" s="108"/>
      <c r="HY2140" s="108"/>
      <c r="HZ2140" s="108"/>
      <c r="IA2140" s="108"/>
      <c r="IB2140" s="108"/>
      <c r="IC2140" s="108"/>
      <c r="ID2140" s="108"/>
      <c r="IE2140" s="108"/>
      <c r="IF2140" s="108"/>
      <c r="IG2140" s="108"/>
      <c r="IH2140" s="108"/>
      <c r="II2140" s="108"/>
      <c r="IJ2140" s="108"/>
      <c r="IK2140" s="108"/>
      <c r="IL2140" s="108"/>
      <c r="IM2140" s="108"/>
      <c r="IN2140" s="108"/>
      <c r="IO2140" s="108"/>
      <c r="IP2140" s="108"/>
      <c r="IQ2140" s="108"/>
      <c r="IR2140" s="108"/>
      <c r="IS2140" s="108"/>
      <c r="IT2140" s="108"/>
      <c r="IU2140" s="108"/>
      <c r="IV2140" s="108"/>
    </row>
    <row r="2141" spans="1:256" x14ac:dyDescent="0.2">
      <c r="E2141" s="8"/>
      <c r="F2141" s="8"/>
      <c r="G2141" s="120"/>
      <c r="I2141" s="8"/>
      <c r="J2141" s="8"/>
      <c r="L2141" s="8"/>
      <c r="M2141" s="8"/>
      <c r="O2141" s="8"/>
      <c r="P2141" s="8"/>
      <c r="R2141" s="8"/>
      <c r="S2141" s="8"/>
      <c r="U2141" s="8"/>
      <c r="V2141" s="8"/>
      <c r="X2141" s="8"/>
      <c r="Y2141" s="8"/>
      <c r="AA2141" s="8"/>
      <c r="AB2141" s="8"/>
      <c r="AD2141" s="8"/>
      <c r="AE2141" s="8"/>
      <c r="AG2141" s="8"/>
      <c r="AH2141" s="8"/>
      <c r="AJ2141" s="8"/>
      <c r="AK2141" s="8"/>
      <c r="AM2141" s="8"/>
      <c r="AN2141" s="8"/>
      <c r="AP2141" s="8"/>
      <c r="AQ2141" s="8"/>
      <c r="AS2141" s="8"/>
      <c r="AT2141" s="8"/>
      <c r="AV2141" s="8"/>
      <c r="AW2141" s="8"/>
      <c r="AY2141" s="8"/>
      <c r="AZ2141" s="8"/>
      <c r="BA2141" s="108"/>
      <c r="BB2141" s="108"/>
      <c r="BC2141" s="108"/>
      <c r="BD2141" s="108"/>
      <c r="BE2141" s="108"/>
      <c r="BF2141" s="108"/>
      <c r="BG2141" s="108"/>
      <c r="BH2141" s="108"/>
      <c r="BI2141" s="108"/>
      <c r="BJ2141" s="108"/>
      <c r="BK2141" s="108"/>
      <c r="BL2141" s="108"/>
      <c r="BM2141" s="108"/>
      <c r="BN2141" s="108"/>
      <c r="BO2141" s="108"/>
      <c r="BP2141" s="108"/>
      <c r="BQ2141" s="108"/>
      <c r="BR2141" s="108"/>
      <c r="BS2141" s="108"/>
      <c r="BT2141" s="108"/>
      <c r="BU2141" s="108"/>
      <c r="BV2141" s="108"/>
      <c r="BW2141" s="108"/>
      <c r="BX2141" s="108"/>
      <c r="BY2141" s="108"/>
      <c r="BZ2141" s="108"/>
      <c r="CA2141" s="108"/>
      <c r="CB2141" s="108"/>
      <c r="CC2141" s="108"/>
      <c r="CD2141" s="108"/>
      <c r="CE2141" s="108"/>
      <c r="CF2141" s="108"/>
      <c r="CG2141" s="108"/>
      <c r="CH2141" s="108"/>
      <c r="CI2141" s="108"/>
      <c r="CJ2141" s="108"/>
      <c r="CK2141" s="108"/>
      <c r="CL2141" s="108"/>
      <c r="CM2141" s="108"/>
      <c r="CN2141" s="108"/>
      <c r="CO2141" s="108"/>
      <c r="CP2141" s="108"/>
      <c r="CQ2141" s="108"/>
      <c r="CR2141" s="108"/>
      <c r="CS2141" s="108"/>
      <c r="CT2141" s="108"/>
      <c r="CU2141" s="108"/>
      <c r="CV2141" s="108"/>
      <c r="CW2141" s="108"/>
      <c r="CX2141" s="108"/>
      <c r="CY2141" s="108"/>
      <c r="CZ2141" s="108"/>
      <c r="DA2141" s="108"/>
      <c r="DB2141" s="108"/>
      <c r="DC2141" s="108"/>
      <c r="DD2141" s="108"/>
      <c r="DE2141" s="108"/>
      <c r="DF2141" s="108"/>
      <c r="DG2141" s="108"/>
      <c r="DH2141" s="108"/>
      <c r="DI2141" s="108"/>
      <c r="DJ2141" s="108"/>
      <c r="DK2141" s="108"/>
      <c r="DL2141" s="108"/>
      <c r="DM2141" s="108"/>
      <c r="DN2141" s="108"/>
      <c r="DO2141" s="108"/>
      <c r="DP2141" s="108"/>
      <c r="DQ2141" s="108"/>
      <c r="DR2141" s="108"/>
      <c r="DS2141" s="108"/>
      <c r="DT2141" s="108"/>
      <c r="DU2141" s="108"/>
      <c r="DV2141" s="108"/>
      <c r="DW2141" s="108"/>
      <c r="DX2141" s="108"/>
      <c r="DY2141" s="108"/>
      <c r="DZ2141" s="108"/>
      <c r="EA2141" s="108"/>
      <c r="EB2141" s="108"/>
      <c r="EC2141" s="108"/>
      <c r="ED2141" s="108"/>
      <c r="EE2141" s="108"/>
      <c r="EF2141" s="108"/>
      <c r="EG2141" s="108"/>
      <c r="EH2141" s="108"/>
      <c r="EI2141" s="108"/>
      <c r="EJ2141" s="108"/>
      <c r="EK2141" s="108"/>
      <c r="EL2141" s="108"/>
      <c r="EM2141" s="108"/>
      <c r="EN2141" s="108"/>
      <c r="EO2141" s="108"/>
      <c r="EP2141" s="108"/>
      <c r="EQ2141" s="108"/>
      <c r="ER2141" s="108"/>
      <c r="ES2141" s="108"/>
      <c r="ET2141" s="108"/>
      <c r="EU2141" s="108"/>
      <c r="EV2141" s="108"/>
      <c r="EW2141" s="108"/>
      <c r="EX2141" s="108"/>
      <c r="EY2141" s="108"/>
      <c r="EZ2141" s="108"/>
      <c r="FA2141" s="108"/>
      <c r="FB2141" s="108"/>
      <c r="FC2141" s="108"/>
      <c r="FD2141" s="108"/>
      <c r="FE2141" s="108"/>
      <c r="FF2141" s="108"/>
      <c r="FG2141" s="108"/>
      <c r="FH2141" s="108"/>
      <c r="FI2141" s="108"/>
      <c r="FJ2141" s="108"/>
      <c r="FK2141" s="108"/>
      <c r="FL2141" s="108"/>
      <c r="FM2141" s="108"/>
      <c r="FN2141" s="108"/>
      <c r="FO2141" s="108"/>
      <c r="FP2141" s="108"/>
      <c r="FQ2141" s="108"/>
      <c r="FR2141" s="108"/>
      <c r="FS2141" s="108"/>
      <c r="FT2141" s="108"/>
      <c r="FU2141" s="108"/>
      <c r="FV2141" s="108"/>
      <c r="FW2141" s="108"/>
      <c r="FX2141" s="108"/>
      <c r="FY2141" s="108"/>
      <c r="FZ2141" s="108"/>
      <c r="GA2141" s="108"/>
      <c r="GB2141" s="108"/>
      <c r="GC2141" s="108"/>
      <c r="GD2141" s="108"/>
      <c r="GE2141" s="108"/>
      <c r="GF2141" s="108"/>
      <c r="GG2141" s="108"/>
      <c r="GH2141" s="108"/>
      <c r="GI2141" s="108"/>
      <c r="GJ2141" s="108"/>
      <c r="GK2141" s="108"/>
      <c r="GL2141" s="108"/>
      <c r="GM2141" s="108"/>
      <c r="GN2141" s="108"/>
      <c r="GO2141" s="108"/>
      <c r="GP2141" s="108"/>
      <c r="GQ2141" s="108"/>
      <c r="GR2141" s="108"/>
      <c r="GS2141" s="108"/>
      <c r="GT2141" s="108"/>
      <c r="GU2141" s="108"/>
      <c r="GV2141" s="108"/>
      <c r="GW2141" s="108"/>
      <c r="GX2141" s="108"/>
      <c r="GY2141" s="108"/>
      <c r="GZ2141" s="108"/>
      <c r="HA2141" s="108"/>
      <c r="HB2141" s="108"/>
      <c r="HC2141" s="108"/>
      <c r="HD2141" s="108"/>
      <c r="HE2141" s="108"/>
      <c r="HF2141" s="108"/>
      <c r="HG2141" s="108"/>
      <c r="HH2141" s="108"/>
      <c r="HI2141" s="108"/>
      <c r="HJ2141" s="108"/>
      <c r="HK2141" s="108"/>
      <c r="HL2141" s="108"/>
      <c r="HM2141" s="108"/>
      <c r="HN2141" s="108"/>
      <c r="HO2141" s="108"/>
      <c r="HP2141" s="108"/>
      <c r="HQ2141" s="108"/>
      <c r="HR2141" s="108"/>
      <c r="HS2141" s="108"/>
      <c r="HT2141" s="108"/>
      <c r="HU2141" s="108"/>
      <c r="HV2141" s="108"/>
      <c r="HW2141" s="108"/>
      <c r="HX2141" s="108"/>
      <c r="HY2141" s="108"/>
      <c r="HZ2141" s="108"/>
      <c r="IA2141" s="108"/>
      <c r="IB2141" s="108"/>
      <c r="IC2141" s="108"/>
      <c r="ID2141" s="108"/>
      <c r="IE2141" s="108"/>
      <c r="IF2141" s="108"/>
      <c r="IG2141" s="108"/>
      <c r="IH2141" s="108"/>
      <c r="II2141" s="108"/>
      <c r="IJ2141" s="108"/>
      <c r="IK2141" s="108"/>
      <c r="IL2141" s="108"/>
      <c r="IM2141" s="108"/>
      <c r="IN2141" s="108"/>
      <c r="IO2141" s="108"/>
      <c r="IP2141" s="108"/>
      <c r="IQ2141" s="108"/>
      <c r="IR2141" s="108"/>
      <c r="IS2141" s="108"/>
      <c r="IT2141" s="108"/>
      <c r="IU2141" s="108"/>
      <c r="IV2141" s="108"/>
    </row>
    <row r="2142" spans="1:256" x14ac:dyDescent="0.2">
      <c r="E2142" s="8"/>
      <c r="F2142" s="8"/>
      <c r="G2142" s="120"/>
      <c r="I2142" s="8"/>
      <c r="J2142" s="8"/>
      <c r="L2142" s="8"/>
      <c r="M2142" s="8"/>
      <c r="O2142" s="8"/>
      <c r="P2142" s="8"/>
      <c r="R2142" s="8"/>
      <c r="S2142" s="8"/>
      <c r="U2142" s="8"/>
      <c r="V2142" s="8"/>
      <c r="X2142" s="8"/>
      <c r="Y2142" s="8"/>
      <c r="AA2142" s="8"/>
      <c r="AB2142" s="8"/>
      <c r="AD2142" s="8"/>
      <c r="AE2142" s="8"/>
      <c r="AG2142" s="8"/>
      <c r="AH2142" s="8"/>
      <c r="AJ2142" s="8"/>
      <c r="AK2142" s="8"/>
      <c r="AM2142" s="8"/>
      <c r="AN2142" s="8"/>
      <c r="AP2142" s="8"/>
      <c r="AQ2142" s="8"/>
      <c r="AS2142" s="8"/>
      <c r="AT2142" s="8"/>
      <c r="AV2142" s="8"/>
      <c r="AW2142" s="8"/>
      <c r="AY2142" s="8"/>
      <c r="AZ2142" s="8"/>
      <c r="BA2142" s="108"/>
      <c r="BB2142" s="108"/>
      <c r="BC2142" s="108"/>
      <c r="BD2142" s="108"/>
      <c r="BE2142" s="108"/>
      <c r="BF2142" s="108"/>
      <c r="BG2142" s="108"/>
      <c r="BH2142" s="108"/>
      <c r="BI2142" s="108"/>
      <c r="BJ2142" s="108"/>
      <c r="BK2142" s="108"/>
      <c r="BL2142" s="108"/>
      <c r="BM2142" s="108"/>
      <c r="BN2142" s="108"/>
      <c r="BO2142" s="108"/>
      <c r="BP2142" s="108"/>
      <c r="BQ2142" s="108"/>
      <c r="BR2142" s="108"/>
      <c r="BS2142" s="108"/>
      <c r="BT2142" s="108"/>
      <c r="BU2142" s="108"/>
      <c r="BV2142" s="108"/>
      <c r="BW2142" s="108"/>
      <c r="BX2142" s="108"/>
      <c r="BY2142" s="124"/>
      <c r="BZ2142" s="108"/>
      <c r="CA2142" s="108"/>
      <c r="CB2142" s="108"/>
      <c r="CC2142" s="108"/>
      <c r="CD2142" s="108"/>
      <c r="CE2142" s="108"/>
      <c r="CF2142" s="108"/>
      <c r="CG2142" s="108"/>
      <c r="CH2142" s="108"/>
      <c r="CI2142" s="108"/>
      <c r="CJ2142" s="108"/>
      <c r="CK2142" s="108"/>
      <c r="CL2142" s="108"/>
      <c r="CM2142" s="108"/>
      <c r="CN2142" s="108"/>
      <c r="CO2142" s="108"/>
      <c r="CP2142" s="108"/>
      <c r="CQ2142" s="108"/>
      <c r="CR2142" s="108"/>
      <c r="CS2142" s="108"/>
      <c r="CT2142" s="108"/>
      <c r="CU2142" s="108"/>
      <c r="CV2142" s="108"/>
      <c r="CW2142" s="108"/>
      <c r="CX2142" s="108"/>
      <c r="CY2142" s="108"/>
      <c r="CZ2142" s="108"/>
      <c r="DA2142" s="108"/>
      <c r="DB2142" s="108"/>
      <c r="DC2142" s="108"/>
      <c r="DD2142" s="108"/>
      <c r="DE2142" s="108"/>
      <c r="DF2142" s="108"/>
      <c r="DG2142" s="108"/>
      <c r="DH2142" s="108"/>
      <c r="DI2142" s="108"/>
      <c r="DJ2142" s="108"/>
      <c r="DK2142" s="108"/>
      <c r="DL2142" s="108"/>
      <c r="DM2142" s="108"/>
      <c r="DN2142" s="108"/>
      <c r="DO2142" s="108"/>
      <c r="DP2142" s="108"/>
      <c r="DQ2142" s="108"/>
      <c r="DR2142" s="108"/>
      <c r="DS2142" s="108"/>
      <c r="DT2142" s="108"/>
      <c r="DU2142" s="108"/>
      <c r="DV2142" s="108"/>
      <c r="DW2142" s="108"/>
      <c r="DX2142" s="108"/>
      <c r="DY2142" s="108"/>
      <c r="DZ2142" s="108"/>
      <c r="EA2142" s="108"/>
      <c r="EB2142" s="108"/>
      <c r="EC2142" s="108"/>
      <c r="ED2142" s="108"/>
      <c r="EE2142" s="108"/>
      <c r="EF2142" s="108"/>
      <c r="EG2142" s="108"/>
      <c r="EH2142" s="108"/>
      <c r="EI2142" s="108"/>
      <c r="EJ2142" s="108"/>
      <c r="EK2142" s="108"/>
      <c r="EL2142" s="108"/>
      <c r="EM2142" s="108"/>
      <c r="EN2142" s="108"/>
      <c r="EO2142" s="108"/>
      <c r="EP2142" s="108"/>
      <c r="EQ2142" s="108"/>
      <c r="ER2142" s="108"/>
      <c r="ES2142" s="108"/>
      <c r="ET2142" s="108"/>
      <c r="EU2142" s="108"/>
      <c r="EV2142" s="108"/>
      <c r="EW2142" s="108"/>
      <c r="EX2142" s="108"/>
      <c r="EY2142" s="108"/>
      <c r="EZ2142" s="108"/>
      <c r="FA2142" s="108"/>
      <c r="FB2142" s="108"/>
      <c r="FC2142" s="108"/>
      <c r="FD2142" s="108"/>
      <c r="FE2142" s="108"/>
      <c r="FF2142" s="108"/>
      <c r="FG2142" s="108"/>
      <c r="FH2142" s="108"/>
      <c r="FI2142" s="108"/>
      <c r="FJ2142" s="108"/>
      <c r="FK2142" s="108"/>
      <c r="FL2142" s="108"/>
      <c r="FM2142" s="108"/>
      <c r="FN2142" s="108"/>
      <c r="FO2142" s="108"/>
      <c r="FP2142" s="108"/>
      <c r="FQ2142" s="108"/>
      <c r="FR2142" s="108"/>
      <c r="FS2142" s="108"/>
      <c r="FT2142" s="108"/>
      <c r="FU2142" s="108"/>
      <c r="FV2142" s="108"/>
      <c r="FW2142" s="108"/>
      <c r="FX2142" s="108"/>
      <c r="FY2142" s="108"/>
      <c r="FZ2142" s="108"/>
      <c r="GA2142" s="108"/>
      <c r="GB2142" s="108"/>
      <c r="GC2142" s="108"/>
      <c r="GD2142" s="108"/>
      <c r="GE2142" s="108"/>
      <c r="GF2142" s="108"/>
      <c r="GG2142" s="108"/>
      <c r="GH2142" s="108"/>
      <c r="GI2142" s="108"/>
      <c r="GJ2142" s="108"/>
      <c r="GK2142" s="108"/>
      <c r="GL2142" s="108"/>
      <c r="GM2142" s="108"/>
      <c r="GN2142" s="108"/>
      <c r="GO2142" s="108"/>
      <c r="GP2142" s="108"/>
      <c r="GQ2142" s="108"/>
      <c r="GR2142" s="108"/>
      <c r="GS2142" s="108"/>
      <c r="GT2142" s="108"/>
      <c r="GU2142" s="108"/>
      <c r="GV2142" s="108"/>
      <c r="GW2142" s="108"/>
      <c r="GX2142" s="108"/>
      <c r="GY2142" s="108"/>
      <c r="GZ2142" s="108"/>
      <c r="HA2142" s="108"/>
      <c r="HB2142" s="108"/>
      <c r="HC2142" s="108"/>
      <c r="HD2142" s="108"/>
      <c r="HE2142" s="108"/>
      <c r="HF2142" s="108"/>
      <c r="HG2142" s="108"/>
      <c r="HH2142" s="108"/>
      <c r="HI2142" s="108"/>
      <c r="HJ2142" s="108"/>
      <c r="HK2142" s="108"/>
      <c r="HL2142" s="108"/>
      <c r="HM2142" s="108"/>
      <c r="HN2142" s="108"/>
      <c r="HO2142" s="108"/>
      <c r="HP2142" s="108"/>
      <c r="HQ2142" s="108"/>
      <c r="HR2142" s="108"/>
      <c r="HS2142" s="108"/>
      <c r="HT2142" s="108"/>
      <c r="HU2142" s="108"/>
      <c r="HV2142" s="108"/>
      <c r="HW2142" s="108"/>
      <c r="HX2142" s="108"/>
      <c r="HY2142" s="108"/>
      <c r="HZ2142" s="108"/>
      <c r="IA2142" s="108"/>
      <c r="IB2142" s="108"/>
      <c r="IC2142" s="108"/>
      <c r="ID2142" s="108"/>
      <c r="IE2142" s="108"/>
      <c r="IF2142" s="108"/>
      <c r="IG2142" s="108"/>
      <c r="IH2142" s="108"/>
      <c r="II2142" s="108"/>
      <c r="IJ2142" s="108"/>
      <c r="IK2142" s="108"/>
      <c r="IL2142" s="108"/>
      <c r="IM2142" s="108"/>
      <c r="IN2142" s="108"/>
      <c r="IO2142" s="108"/>
      <c r="IP2142" s="108"/>
      <c r="IQ2142" s="108"/>
      <c r="IR2142" s="108"/>
      <c r="IS2142" s="108"/>
      <c r="IT2142" s="108"/>
      <c r="IU2142" s="108"/>
      <c r="IV2142" s="108"/>
    </row>
    <row r="2143" spans="1:256" x14ac:dyDescent="0.2">
      <c r="D2143" s="40"/>
      <c r="E2143" s="36"/>
      <c r="F2143" s="36"/>
      <c r="G2143" s="120"/>
      <c r="I2143" s="36"/>
      <c r="J2143" s="36"/>
      <c r="L2143" s="36"/>
      <c r="M2143" s="36"/>
      <c r="O2143" s="36"/>
      <c r="P2143" s="36"/>
      <c r="R2143" s="36"/>
      <c r="S2143" s="36"/>
      <c r="U2143" s="36"/>
      <c r="V2143" s="36"/>
      <c r="X2143" s="36"/>
      <c r="Y2143" s="36"/>
      <c r="AA2143" s="36"/>
      <c r="AB2143" s="36"/>
      <c r="AD2143" s="36"/>
      <c r="AE2143" s="36"/>
      <c r="AG2143" s="36"/>
      <c r="AH2143" s="36"/>
      <c r="AJ2143" s="36"/>
      <c r="AK2143" s="36"/>
      <c r="AM2143" s="36"/>
      <c r="AN2143" s="36"/>
      <c r="AP2143" s="36"/>
      <c r="AQ2143" s="36"/>
      <c r="AS2143" s="36"/>
      <c r="AT2143" s="36"/>
      <c r="AV2143" s="36"/>
      <c r="AW2143" s="36"/>
      <c r="AY2143" s="36"/>
      <c r="AZ2143" s="36"/>
      <c r="BB2143" s="36"/>
      <c r="BC2143" s="36"/>
      <c r="BE2143" s="36"/>
      <c r="BF2143" s="36"/>
      <c r="BH2143" s="36"/>
      <c r="BI2143" s="36"/>
      <c r="BK2143" s="36"/>
      <c r="BL2143" s="36"/>
      <c r="BN2143" s="36"/>
      <c r="BO2143" s="36"/>
      <c r="BQ2143" s="40"/>
      <c r="BR2143" s="36"/>
      <c r="BS2143" s="9"/>
      <c r="BU2143" s="8"/>
      <c r="BV2143" s="9"/>
      <c r="BW2143" s="9"/>
      <c r="BX2143" s="126"/>
      <c r="BY2143" s="108"/>
      <c r="BZ2143" s="108"/>
      <c r="CA2143" s="108"/>
      <c r="CB2143" s="108"/>
      <c r="CC2143" s="108"/>
      <c r="CD2143" s="108"/>
      <c r="CE2143" s="108"/>
      <c r="CF2143" s="108"/>
      <c r="CG2143" s="108"/>
      <c r="CH2143" s="108"/>
      <c r="CI2143" s="108"/>
      <c r="CJ2143" s="108"/>
      <c r="CK2143" s="108"/>
      <c r="CL2143" s="108"/>
      <c r="CM2143" s="108"/>
      <c r="CN2143" s="108"/>
      <c r="CO2143" s="108"/>
      <c r="CP2143" s="108"/>
      <c r="CQ2143" s="108"/>
      <c r="CR2143" s="108"/>
      <c r="CS2143" s="108"/>
      <c r="CT2143" s="108"/>
      <c r="CU2143" s="108"/>
      <c r="CV2143" s="108"/>
      <c r="CW2143" s="108"/>
      <c r="CX2143" s="108"/>
      <c r="CY2143" s="108"/>
      <c r="CZ2143" s="108"/>
      <c r="DA2143" s="108"/>
      <c r="DB2143" s="108"/>
      <c r="DC2143" s="108"/>
      <c r="DD2143" s="108"/>
      <c r="DE2143" s="108"/>
      <c r="DF2143" s="108"/>
      <c r="DG2143" s="108"/>
      <c r="DH2143" s="108"/>
      <c r="DI2143" s="108"/>
      <c r="DJ2143" s="108"/>
      <c r="DK2143" s="108"/>
      <c r="DL2143" s="108"/>
      <c r="DM2143" s="108"/>
      <c r="DN2143" s="108"/>
      <c r="DO2143" s="108"/>
      <c r="DP2143" s="108"/>
      <c r="DQ2143" s="108"/>
      <c r="DR2143" s="108"/>
      <c r="DS2143" s="108"/>
      <c r="DT2143" s="108"/>
      <c r="DU2143" s="108"/>
      <c r="DV2143" s="108"/>
      <c r="DW2143" s="108"/>
      <c r="DX2143" s="108"/>
      <c r="DY2143" s="108"/>
      <c r="DZ2143" s="108"/>
      <c r="EA2143" s="108"/>
      <c r="EB2143" s="108"/>
      <c r="EC2143" s="108"/>
      <c r="ED2143" s="108"/>
      <c r="EE2143" s="108"/>
      <c r="EF2143" s="108"/>
      <c r="EG2143" s="108"/>
      <c r="EH2143" s="108"/>
      <c r="EI2143" s="108"/>
      <c r="EJ2143" s="108"/>
      <c r="EK2143" s="108"/>
      <c r="EL2143" s="108"/>
      <c r="EM2143" s="108"/>
      <c r="EN2143" s="108"/>
      <c r="EO2143" s="108"/>
      <c r="EP2143" s="108"/>
      <c r="EQ2143" s="108"/>
      <c r="ER2143" s="108"/>
      <c r="ES2143" s="108"/>
      <c r="ET2143" s="108"/>
      <c r="EU2143" s="108"/>
      <c r="EV2143" s="108"/>
      <c r="EW2143" s="108"/>
      <c r="EX2143" s="108"/>
      <c r="EY2143" s="108"/>
      <c r="EZ2143" s="108"/>
      <c r="FA2143" s="108"/>
      <c r="FB2143" s="108"/>
      <c r="FC2143" s="108"/>
      <c r="FD2143" s="108"/>
      <c r="FE2143" s="108"/>
      <c r="FF2143" s="108"/>
      <c r="FG2143" s="108"/>
      <c r="FH2143" s="108"/>
      <c r="FI2143" s="108"/>
      <c r="FJ2143" s="108"/>
      <c r="FK2143" s="108"/>
      <c r="FL2143" s="108"/>
      <c r="FM2143" s="108"/>
      <c r="FN2143" s="108"/>
      <c r="FO2143" s="108"/>
      <c r="FP2143" s="108"/>
      <c r="FQ2143" s="108"/>
      <c r="FR2143" s="108"/>
      <c r="FS2143" s="108"/>
      <c r="FT2143" s="108"/>
      <c r="FU2143" s="108"/>
      <c r="FV2143" s="108"/>
      <c r="FW2143" s="108"/>
      <c r="FX2143" s="108"/>
      <c r="FY2143" s="108"/>
      <c r="FZ2143" s="108"/>
      <c r="GA2143" s="108"/>
      <c r="GB2143" s="108"/>
      <c r="GC2143" s="108"/>
      <c r="GD2143" s="108"/>
      <c r="GE2143" s="108"/>
      <c r="GF2143" s="108"/>
      <c r="GG2143" s="108"/>
      <c r="GH2143" s="108"/>
      <c r="GI2143" s="108"/>
      <c r="GJ2143" s="108"/>
      <c r="GK2143" s="108"/>
      <c r="GL2143" s="108"/>
      <c r="GM2143" s="108"/>
      <c r="GN2143" s="108"/>
      <c r="GO2143" s="108"/>
      <c r="GP2143" s="108"/>
      <c r="GQ2143" s="108"/>
      <c r="GR2143" s="108"/>
      <c r="GS2143" s="108"/>
      <c r="GT2143" s="108"/>
      <c r="GU2143" s="108"/>
      <c r="GV2143" s="108"/>
      <c r="GW2143" s="108"/>
      <c r="GX2143" s="108"/>
      <c r="GY2143" s="108"/>
      <c r="GZ2143" s="108"/>
      <c r="HA2143" s="108"/>
      <c r="HB2143" s="108"/>
      <c r="HC2143" s="108"/>
      <c r="HD2143" s="108"/>
      <c r="HE2143" s="108"/>
      <c r="HF2143" s="108"/>
      <c r="HG2143" s="108"/>
      <c r="HH2143" s="108"/>
      <c r="HI2143" s="108"/>
      <c r="HJ2143" s="108"/>
      <c r="HK2143" s="108"/>
      <c r="HL2143" s="108"/>
      <c r="HM2143" s="108"/>
      <c r="HN2143" s="108"/>
      <c r="HO2143" s="108"/>
      <c r="HP2143" s="108"/>
      <c r="HQ2143" s="108"/>
      <c r="HR2143" s="108"/>
      <c r="HS2143" s="108"/>
      <c r="HT2143" s="108"/>
      <c r="HU2143" s="108"/>
      <c r="HV2143" s="108"/>
      <c r="HW2143" s="108"/>
      <c r="HX2143" s="108"/>
      <c r="HY2143" s="108"/>
      <c r="HZ2143" s="108"/>
      <c r="IA2143" s="108"/>
      <c r="IB2143" s="108"/>
      <c r="IC2143" s="108"/>
      <c r="ID2143" s="108"/>
      <c r="IE2143" s="108"/>
      <c r="IF2143" s="108"/>
      <c r="IG2143" s="108"/>
      <c r="IH2143" s="108"/>
      <c r="II2143" s="108"/>
      <c r="IJ2143" s="108"/>
      <c r="IK2143" s="108"/>
      <c r="IL2143" s="108"/>
      <c r="IM2143" s="108"/>
      <c r="IN2143" s="108"/>
      <c r="IO2143" s="108"/>
      <c r="IP2143" s="108"/>
      <c r="IQ2143" s="108"/>
      <c r="IR2143" s="108"/>
      <c r="IS2143" s="108"/>
      <c r="IT2143" s="108"/>
      <c r="IU2143" s="108"/>
      <c r="IV2143" s="108"/>
    </row>
    <row r="2144" spans="1:256" x14ac:dyDescent="0.2">
      <c r="D2144" s="40"/>
      <c r="E2144" s="36"/>
      <c r="F2144" s="36"/>
      <c r="G2144" s="120"/>
      <c r="I2144" s="36"/>
      <c r="J2144" s="36"/>
      <c r="L2144" s="36"/>
      <c r="M2144" s="36"/>
      <c r="O2144" s="36"/>
      <c r="P2144" s="36"/>
      <c r="R2144" s="36"/>
      <c r="S2144" s="36"/>
      <c r="U2144" s="36"/>
      <c r="V2144" s="36"/>
      <c r="X2144" s="36"/>
      <c r="Y2144" s="36"/>
      <c r="AA2144" s="36"/>
      <c r="AB2144" s="36"/>
      <c r="AD2144" s="36"/>
      <c r="AE2144" s="36"/>
      <c r="AG2144" s="36"/>
      <c r="AH2144" s="36"/>
      <c r="AJ2144" s="36"/>
      <c r="AK2144" s="36"/>
      <c r="AM2144" s="36"/>
      <c r="AN2144" s="36"/>
      <c r="AP2144" s="36"/>
      <c r="AQ2144" s="36"/>
      <c r="AS2144" s="36"/>
      <c r="AT2144" s="36"/>
      <c r="AV2144" s="36"/>
      <c r="AW2144" s="36"/>
      <c r="AY2144" s="36"/>
      <c r="AZ2144" s="36"/>
      <c r="BA2144" s="108"/>
      <c r="BB2144" s="108"/>
      <c r="BC2144" s="108"/>
      <c r="BD2144" s="108"/>
      <c r="BE2144" s="108"/>
      <c r="BF2144" s="108"/>
      <c r="BG2144" s="108"/>
      <c r="BH2144" s="108"/>
      <c r="BI2144" s="108"/>
      <c r="BJ2144" s="108"/>
      <c r="BK2144" s="108"/>
      <c r="BL2144" s="108"/>
      <c r="BM2144" s="108"/>
      <c r="BN2144" s="108"/>
      <c r="BO2144" s="108"/>
      <c r="BP2144" s="108"/>
      <c r="BQ2144" s="108"/>
      <c r="BR2144" s="108"/>
      <c r="BS2144" s="108"/>
      <c r="BT2144" s="108"/>
      <c r="BU2144" s="108"/>
      <c r="BV2144" s="108"/>
      <c r="BW2144" s="108"/>
      <c r="BX2144" s="108"/>
      <c r="BY2144" s="108"/>
      <c r="BZ2144" s="108"/>
      <c r="CA2144" s="108"/>
      <c r="CB2144" s="108"/>
      <c r="CC2144" s="108"/>
      <c r="CD2144" s="108"/>
      <c r="CE2144" s="108"/>
      <c r="CF2144" s="108"/>
      <c r="CG2144" s="108"/>
      <c r="CH2144" s="108"/>
      <c r="CI2144" s="108"/>
      <c r="CJ2144" s="108"/>
      <c r="CK2144" s="108"/>
      <c r="CL2144" s="108"/>
      <c r="CM2144" s="108"/>
      <c r="CN2144" s="108"/>
      <c r="CO2144" s="108"/>
      <c r="CP2144" s="108"/>
      <c r="CQ2144" s="108"/>
      <c r="CR2144" s="108"/>
      <c r="CS2144" s="108"/>
      <c r="CT2144" s="108"/>
      <c r="CU2144" s="108"/>
      <c r="CV2144" s="108"/>
      <c r="CW2144" s="108"/>
      <c r="CX2144" s="108"/>
      <c r="CY2144" s="108"/>
      <c r="CZ2144" s="108"/>
      <c r="DA2144" s="108"/>
      <c r="DB2144" s="108"/>
      <c r="DC2144" s="108"/>
      <c r="DD2144" s="108"/>
      <c r="DE2144" s="108"/>
      <c r="DF2144" s="108"/>
      <c r="DG2144" s="108"/>
      <c r="DH2144" s="108"/>
      <c r="DI2144" s="108"/>
      <c r="DJ2144" s="108"/>
      <c r="DK2144" s="108"/>
      <c r="DL2144" s="108"/>
      <c r="DM2144" s="108"/>
      <c r="DN2144" s="108"/>
      <c r="DO2144" s="108"/>
      <c r="DP2144" s="108"/>
      <c r="DQ2144" s="108"/>
      <c r="DR2144" s="108"/>
      <c r="DS2144" s="108"/>
      <c r="DT2144" s="108"/>
      <c r="DU2144" s="108"/>
      <c r="DV2144" s="108"/>
      <c r="DW2144" s="108"/>
      <c r="DX2144" s="108"/>
      <c r="DY2144" s="108"/>
      <c r="DZ2144" s="108"/>
      <c r="EA2144" s="108"/>
      <c r="EB2144" s="108"/>
      <c r="EC2144" s="108"/>
      <c r="ED2144" s="108"/>
      <c r="EE2144" s="108"/>
      <c r="EF2144" s="108"/>
      <c r="EG2144" s="108"/>
      <c r="EH2144" s="108"/>
      <c r="EI2144" s="108"/>
      <c r="EJ2144" s="108"/>
      <c r="EK2144" s="108"/>
      <c r="EL2144" s="108"/>
      <c r="EM2144" s="108"/>
      <c r="EN2144" s="108"/>
      <c r="EO2144" s="108"/>
      <c r="EP2144" s="108"/>
      <c r="EQ2144" s="108"/>
      <c r="ER2144" s="108"/>
      <c r="ES2144" s="108"/>
      <c r="ET2144" s="108"/>
      <c r="EU2144" s="108"/>
      <c r="EV2144" s="108"/>
      <c r="EW2144" s="108"/>
      <c r="EX2144" s="108"/>
      <c r="EY2144" s="108"/>
      <c r="EZ2144" s="108"/>
      <c r="FA2144" s="108"/>
      <c r="FB2144" s="108"/>
      <c r="FC2144" s="108"/>
      <c r="FD2144" s="108"/>
      <c r="FE2144" s="108"/>
      <c r="FF2144" s="108"/>
      <c r="FG2144" s="108"/>
      <c r="FH2144" s="108"/>
      <c r="FI2144" s="108"/>
      <c r="FJ2144" s="108"/>
      <c r="FK2144" s="108"/>
      <c r="FL2144" s="108"/>
      <c r="FM2144" s="108"/>
      <c r="FN2144" s="108"/>
      <c r="FO2144" s="108"/>
      <c r="FP2144" s="108"/>
      <c r="FQ2144" s="108"/>
      <c r="FR2144" s="108"/>
      <c r="FS2144" s="108"/>
      <c r="FT2144" s="108"/>
      <c r="FU2144" s="108"/>
      <c r="FV2144" s="108"/>
      <c r="FW2144" s="108"/>
      <c r="FX2144" s="108"/>
      <c r="FY2144" s="108"/>
      <c r="FZ2144" s="108"/>
      <c r="GA2144" s="108"/>
      <c r="GB2144" s="108"/>
      <c r="GC2144" s="108"/>
      <c r="GD2144" s="108"/>
      <c r="GE2144" s="108"/>
      <c r="GF2144" s="108"/>
      <c r="GG2144" s="108"/>
      <c r="GH2144" s="108"/>
      <c r="GI2144" s="108"/>
      <c r="GJ2144" s="108"/>
      <c r="GK2144" s="108"/>
      <c r="GL2144" s="108"/>
      <c r="GM2144" s="108"/>
      <c r="GN2144" s="108"/>
      <c r="GO2144" s="108"/>
      <c r="GP2144" s="108"/>
      <c r="GQ2144" s="108"/>
      <c r="GR2144" s="108"/>
      <c r="GS2144" s="108"/>
      <c r="GT2144" s="108"/>
      <c r="GU2144" s="108"/>
      <c r="GV2144" s="108"/>
      <c r="GW2144" s="108"/>
      <c r="GX2144" s="108"/>
      <c r="GY2144" s="108"/>
      <c r="GZ2144" s="108"/>
      <c r="HA2144" s="108"/>
      <c r="HB2144" s="108"/>
      <c r="HC2144" s="108"/>
      <c r="HD2144" s="108"/>
      <c r="HE2144" s="108"/>
      <c r="HF2144" s="108"/>
      <c r="HG2144" s="108"/>
      <c r="HH2144" s="108"/>
      <c r="HI2144" s="108"/>
      <c r="HJ2144" s="108"/>
      <c r="HK2144" s="108"/>
      <c r="HL2144" s="108"/>
      <c r="HM2144" s="108"/>
      <c r="HN2144" s="108"/>
      <c r="HO2144" s="108"/>
      <c r="HP2144" s="108"/>
      <c r="HQ2144" s="108"/>
      <c r="HR2144" s="108"/>
      <c r="HS2144" s="108"/>
      <c r="HT2144" s="108"/>
      <c r="HU2144" s="108"/>
      <c r="HV2144" s="108"/>
      <c r="HW2144" s="108"/>
      <c r="HX2144" s="108"/>
      <c r="HY2144" s="108"/>
      <c r="HZ2144" s="108"/>
      <c r="IA2144" s="108"/>
      <c r="IB2144" s="108"/>
      <c r="IC2144" s="108"/>
      <c r="ID2144" s="108"/>
      <c r="IE2144" s="108"/>
      <c r="IF2144" s="108"/>
      <c r="IG2144" s="108"/>
      <c r="IH2144" s="108"/>
      <c r="II2144" s="108"/>
      <c r="IJ2144" s="108"/>
      <c r="IK2144" s="108"/>
      <c r="IL2144" s="108"/>
      <c r="IM2144" s="108"/>
      <c r="IN2144" s="108"/>
      <c r="IO2144" s="108"/>
      <c r="IP2144" s="108"/>
      <c r="IQ2144" s="108"/>
      <c r="IR2144" s="108"/>
      <c r="IS2144" s="108"/>
      <c r="IT2144" s="108"/>
      <c r="IU2144" s="108"/>
      <c r="IV2144" s="108"/>
    </row>
    <row r="2145" spans="1:256" x14ac:dyDescent="0.2">
      <c r="E2145" s="8"/>
      <c r="F2145" s="8"/>
      <c r="G2145" s="120"/>
      <c r="I2145" s="8"/>
      <c r="J2145" s="8"/>
      <c r="L2145" s="8"/>
      <c r="M2145" s="8"/>
      <c r="O2145" s="8"/>
      <c r="P2145" s="8"/>
      <c r="R2145" s="8"/>
      <c r="S2145" s="8"/>
      <c r="U2145" s="8"/>
      <c r="V2145" s="8"/>
      <c r="X2145" s="8"/>
      <c r="Y2145" s="8"/>
      <c r="AA2145" s="8"/>
      <c r="AB2145" s="8"/>
      <c r="AD2145" s="8"/>
      <c r="AE2145" s="8"/>
      <c r="AG2145" s="8"/>
      <c r="AH2145" s="8"/>
      <c r="AJ2145" s="8"/>
      <c r="AK2145" s="8"/>
      <c r="AM2145" s="8"/>
      <c r="AN2145" s="8"/>
      <c r="AP2145" s="8"/>
      <c r="AQ2145" s="8"/>
      <c r="AS2145" s="8"/>
      <c r="AT2145" s="8"/>
      <c r="AV2145" s="8"/>
      <c r="AW2145" s="8"/>
      <c r="AY2145" s="8"/>
      <c r="AZ2145" s="8"/>
      <c r="BB2145" s="36"/>
      <c r="BC2145" s="36"/>
      <c r="BE2145" s="36"/>
      <c r="BF2145" s="36"/>
      <c r="BH2145" s="36"/>
      <c r="BI2145" s="36"/>
      <c r="BK2145" s="36"/>
      <c r="BL2145" s="36"/>
      <c r="BN2145" s="36"/>
      <c r="BO2145" s="36"/>
      <c r="BQ2145" s="40"/>
      <c r="BR2145" s="36"/>
      <c r="BS2145" s="9"/>
      <c r="BU2145" s="8"/>
      <c r="BV2145" s="9"/>
      <c r="BW2145" s="9"/>
      <c r="BX2145" s="126"/>
      <c r="BY2145" s="108"/>
      <c r="BZ2145" s="108"/>
      <c r="CA2145" s="108"/>
      <c r="CB2145" s="108"/>
      <c r="CC2145" s="108"/>
      <c r="CD2145" s="108"/>
      <c r="CE2145" s="108"/>
      <c r="CF2145" s="108"/>
      <c r="CG2145" s="108"/>
      <c r="CH2145" s="108"/>
      <c r="CI2145" s="108"/>
      <c r="CJ2145" s="108"/>
      <c r="CK2145" s="108"/>
      <c r="CL2145" s="108"/>
      <c r="CM2145" s="108"/>
      <c r="CN2145" s="108"/>
      <c r="CO2145" s="108"/>
      <c r="CP2145" s="108"/>
      <c r="CQ2145" s="108"/>
      <c r="CR2145" s="108"/>
      <c r="CS2145" s="108"/>
      <c r="CT2145" s="108"/>
      <c r="CU2145" s="108"/>
      <c r="CV2145" s="108"/>
      <c r="CW2145" s="108"/>
      <c r="CX2145" s="108"/>
      <c r="CY2145" s="108"/>
      <c r="CZ2145" s="108"/>
      <c r="DA2145" s="108"/>
      <c r="DB2145" s="108"/>
      <c r="DC2145" s="108"/>
      <c r="DD2145" s="108"/>
      <c r="DE2145" s="108"/>
      <c r="DF2145" s="108"/>
      <c r="DG2145" s="108"/>
      <c r="DH2145" s="108"/>
      <c r="DI2145" s="108"/>
      <c r="DJ2145" s="108"/>
      <c r="DK2145" s="108"/>
      <c r="DL2145" s="108"/>
      <c r="DM2145" s="108"/>
      <c r="DN2145" s="108"/>
      <c r="DO2145" s="108"/>
      <c r="DP2145" s="108"/>
      <c r="DQ2145" s="108"/>
      <c r="DR2145" s="108"/>
      <c r="DS2145" s="108"/>
      <c r="DT2145" s="108"/>
      <c r="DU2145" s="108"/>
      <c r="DV2145" s="108"/>
      <c r="DW2145" s="108"/>
      <c r="DX2145" s="108"/>
      <c r="DY2145" s="108"/>
      <c r="DZ2145" s="108"/>
      <c r="EA2145" s="108"/>
      <c r="EB2145" s="108"/>
      <c r="EC2145" s="108"/>
      <c r="ED2145" s="108"/>
      <c r="EE2145" s="108"/>
      <c r="EF2145" s="108"/>
      <c r="EG2145" s="108"/>
      <c r="EH2145" s="108"/>
      <c r="EI2145" s="108"/>
      <c r="EJ2145" s="108"/>
      <c r="EK2145" s="108"/>
      <c r="EL2145" s="108"/>
      <c r="EM2145" s="108"/>
      <c r="EN2145" s="108"/>
      <c r="EO2145" s="108"/>
      <c r="EP2145" s="108"/>
      <c r="EQ2145" s="108"/>
      <c r="ER2145" s="108"/>
      <c r="ES2145" s="108"/>
      <c r="ET2145" s="108"/>
      <c r="EU2145" s="108"/>
      <c r="EV2145" s="108"/>
      <c r="EW2145" s="108"/>
      <c r="EX2145" s="108"/>
      <c r="EY2145" s="108"/>
      <c r="EZ2145" s="108"/>
      <c r="FA2145" s="108"/>
      <c r="FB2145" s="108"/>
      <c r="FC2145" s="108"/>
      <c r="FD2145" s="108"/>
      <c r="FE2145" s="108"/>
      <c r="FF2145" s="108"/>
      <c r="FG2145" s="108"/>
      <c r="FH2145" s="108"/>
      <c r="FI2145" s="108"/>
      <c r="FJ2145" s="108"/>
      <c r="FK2145" s="108"/>
      <c r="FL2145" s="108"/>
      <c r="FM2145" s="108"/>
      <c r="FN2145" s="108"/>
      <c r="FO2145" s="108"/>
      <c r="FP2145" s="108"/>
      <c r="FQ2145" s="108"/>
      <c r="FR2145" s="108"/>
      <c r="FS2145" s="108"/>
      <c r="FT2145" s="108"/>
      <c r="FU2145" s="108"/>
      <c r="FV2145" s="108"/>
      <c r="FW2145" s="108"/>
      <c r="FX2145" s="108"/>
      <c r="FY2145" s="108"/>
      <c r="FZ2145" s="108"/>
      <c r="GA2145" s="108"/>
      <c r="GB2145" s="108"/>
      <c r="GC2145" s="108"/>
      <c r="GD2145" s="108"/>
      <c r="GE2145" s="108"/>
      <c r="GF2145" s="108"/>
      <c r="GG2145" s="108"/>
      <c r="GH2145" s="108"/>
      <c r="GI2145" s="108"/>
      <c r="GJ2145" s="108"/>
      <c r="GK2145" s="108"/>
      <c r="GL2145" s="108"/>
      <c r="GM2145" s="108"/>
      <c r="GN2145" s="108"/>
      <c r="GO2145" s="108"/>
      <c r="GP2145" s="108"/>
      <c r="GQ2145" s="108"/>
      <c r="GR2145" s="108"/>
      <c r="GS2145" s="108"/>
      <c r="GT2145" s="108"/>
      <c r="GU2145" s="108"/>
      <c r="GV2145" s="108"/>
      <c r="GW2145" s="108"/>
      <c r="GX2145" s="108"/>
      <c r="GY2145" s="108"/>
      <c r="GZ2145" s="108"/>
      <c r="HA2145" s="108"/>
      <c r="HB2145" s="108"/>
      <c r="HC2145" s="108"/>
      <c r="HD2145" s="108"/>
      <c r="HE2145" s="108"/>
      <c r="HF2145" s="108"/>
      <c r="HG2145" s="108"/>
      <c r="HH2145" s="108"/>
      <c r="HI2145" s="108"/>
      <c r="HJ2145" s="108"/>
      <c r="HK2145" s="108"/>
      <c r="HL2145" s="108"/>
      <c r="HM2145" s="108"/>
      <c r="HN2145" s="108"/>
      <c r="HO2145" s="108"/>
      <c r="HP2145" s="108"/>
      <c r="HQ2145" s="108"/>
      <c r="HR2145" s="108"/>
      <c r="HS2145" s="108"/>
      <c r="HT2145" s="108"/>
      <c r="HU2145" s="108"/>
      <c r="HV2145" s="108"/>
      <c r="HW2145" s="108"/>
      <c r="HX2145" s="108"/>
      <c r="HY2145" s="108"/>
      <c r="HZ2145" s="108"/>
      <c r="IA2145" s="108"/>
      <c r="IB2145" s="108"/>
      <c r="IC2145" s="108"/>
      <c r="ID2145" s="108"/>
      <c r="IE2145" s="108"/>
      <c r="IF2145" s="108"/>
      <c r="IG2145" s="108"/>
      <c r="IH2145" s="108"/>
      <c r="II2145" s="108"/>
      <c r="IJ2145" s="108"/>
      <c r="IK2145" s="108"/>
      <c r="IL2145" s="108"/>
      <c r="IM2145" s="108"/>
      <c r="IN2145" s="108"/>
      <c r="IO2145" s="108"/>
      <c r="IP2145" s="108"/>
      <c r="IQ2145" s="108"/>
      <c r="IR2145" s="108"/>
      <c r="IS2145" s="108"/>
      <c r="IT2145" s="108"/>
      <c r="IU2145" s="108"/>
      <c r="IV2145" s="108"/>
    </row>
    <row r="2146" spans="1:256" x14ac:dyDescent="0.2">
      <c r="E2146" s="8"/>
      <c r="F2146" s="8"/>
      <c r="G2146" s="120"/>
      <c r="I2146" s="8"/>
      <c r="J2146" s="8"/>
      <c r="L2146" s="8"/>
      <c r="M2146" s="8"/>
      <c r="O2146" s="8"/>
      <c r="P2146" s="8"/>
      <c r="R2146" s="8"/>
      <c r="S2146" s="8"/>
      <c r="U2146" s="8"/>
      <c r="V2146" s="8"/>
      <c r="X2146" s="8"/>
      <c r="Y2146" s="8"/>
      <c r="AA2146" s="8"/>
      <c r="AB2146" s="8"/>
      <c r="AD2146" s="8"/>
      <c r="AE2146" s="8"/>
      <c r="AG2146" s="8"/>
      <c r="AH2146" s="8"/>
      <c r="AJ2146" s="8"/>
      <c r="AK2146" s="8"/>
      <c r="AM2146" s="8"/>
      <c r="AN2146" s="8"/>
      <c r="AP2146" s="8"/>
      <c r="AQ2146" s="8"/>
      <c r="AS2146" s="8"/>
      <c r="AT2146" s="8"/>
      <c r="AV2146" s="8"/>
      <c r="AW2146" s="8"/>
      <c r="AY2146" s="8"/>
      <c r="AZ2146" s="8"/>
      <c r="BA2146" s="108"/>
      <c r="BB2146" s="108"/>
      <c r="BC2146" s="108"/>
      <c r="BD2146" s="108"/>
      <c r="BE2146" s="108"/>
      <c r="BF2146" s="108"/>
      <c r="BG2146" s="108"/>
      <c r="BH2146" s="108"/>
      <c r="BI2146" s="108"/>
      <c r="BJ2146" s="108"/>
      <c r="BK2146" s="108"/>
      <c r="BL2146" s="108"/>
      <c r="BM2146" s="108"/>
      <c r="BN2146" s="108"/>
      <c r="BO2146" s="108"/>
      <c r="BP2146" s="108"/>
      <c r="BQ2146" s="108"/>
      <c r="BR2146" s="108"/>
      <c r="BS2146" s="108"/>
      <c r="BT2146" s="108"/>
      <c r="BU2146" s="108"/>
      <c r="BV2146" s="108"/>
      <c r="BW2146" s="108"/>
      <c r="BX2146" s="108"/>
      <c r="BY2146" s="108"/>
      <c r="BZ2146" s="108"/>
      <c r="CA2146" s="108"/>
      <c r="CB2146" s="108"/>
      <c r="CC2146" s="108"/>
      <c r="CD2146" s="108"/>
      <c r="CE2146" s="108"/>
      <c r="CF2146" s="108"/>
      <c r="CG2146" s="108"/>
      <c r="CH2146" s="108"/>
      <c r="CI2146" s="108"/>
      <c r="CJ2146" s="108"/>
      <c r="CK2146" s="108"/>
      <c r="CL2146" s="108"/>
      <c r="CM2146" s="108"/>
      <c r="CN2146" s="108"/>
      <c r="CO2146" s="108"/>
      <c r="CP2146" s="108"/>
      <c r="CQ2146" s="108"/>
      <c r="CR2146" s="108"/>
      <c r="CS2146" s="108"/>
      <c r="CT2146" s="108"/>
      <c r="CU2146" s="108"/>
      <c r="CV2146" s="108"/>
      <c r="CW2146" s="108"/>
      <c r="CX2146" s="108"/>
      <c r="CY2146" s="108"/>
      <c r="CZ2146" s="108"/>
      <c r="DA2146" s="108"/>
      <c r="DB2146" s="108"/>
      <c r="DC2146" s="108"/>
      <c r="DD2146" s="108"/>
      <c r="DE2146" s="108"/>
      <c r="DF2146" s="108"/>
      <c r="DG2146" s="108"/>
      <c r="DH2146" s="108"/>
      <c r="DI2146" s="108"/>
      <c r="DJ2146" s="108"/>
      <c r="DK2146" s="108"/>
      <c r="DL2146" s="108"/>
      <c r="DM2146" s="108"/>
      <c r="DN2146" s="108"/>
      <c r="DO2146" s="108"/>
      <c r="DP2146" s="108"/>
      <c r="DQ2146" s="108"/>
      <c r="DR2146" s="108"/>
      <c r="DS2146" s="108"/>
      <c r="DT2146" s="108"/>
      <c r="DU2146" s="108"/>
      <c r="DV2146" s="108"/>
      <c r="DW2146" s="108"/>
      <c r="DX2146" s="108"/>
      <c r="DY2146" s="108"/>
      <c r="DZ2146" s="108"/>
      <c r="EA2146" s="108"/>
      <c r="EB2146" s="108"/>
      <c r="EC2146" s="108"/>
      <c r="ED2146" s="108"/>
      <c r="EE2146" s="108"/>
      <c r="EF2146" s="108"/>
      <c r="EG2146" s="108"/>
      <c r="EH2146" s="108"/>
      <c r="EI2146" s="108"/>
      <c r="EJ2146" s="108"/>
      <c r="EK2146" s="108"/>
      <c r="EL2146" s="108"/>
      <c r="EM2146" s="108"/>
      <c r="EN2146" s="108"/>
      <c r="EO2146" s="108"/>
      <c r="EP2146" s="108"/>
      <c r="EQ2146" s="108"/>
      <c r="ER2146" s="108"/>
      <c r="ES2146" s="108"/>
      <c r="ET2146" s="108"/>
      <c r="EU2146" s="108"/>
      <c r="EV2146" s="108"/>
      <c r="EW2146" s="108"/>
      <c r="EX2146" s="108"/>
      <c r="EY2146" s="108"/>
      <c r="EZ2146" s="108"/>
      <c r="FA2146" s="108"/>
      <c r="FB2146" s="108"/>
      <c r="FC2146" s="108"/>
      <c r="FD2146" s="108"/>
      <c r="FE2146" s="108"/>
      <c r="FF2146" s="108"/>
      <c r="FG2146" s="108"/>
      <c r="FH2146" s="108"/>
      <c r="FI2146" s="108"/>
      <c r="FJ2146" s="108"/>
      <c r="FK2146" s="108"/>
      <c r="FL2146" s="108"/>
      <c r="FM2146" s="108"/>
      <c r="FN2146" s="108"/>
      <c r="FO2146" s="108"/>
      <c r="FP2146" s="108"/>
      <c r="FQ2146" s="108"/>
      <c r="FR2146" s="108"/>
      <c r="FS2146" s="108"/>
      <c r="FT2146" s="108"/>
      <c r="FU2146" s="108"/>
      <c r="FV2146" s="108"/>
      <c r="FW2146" s="108"/>
      <c r="FX2146" s="108"/>
      <c r="FY2146" s="108"/>
      <c r="FZ2146" s="108"/>
      <c r="GA2146" s="108"/>
      <c r="GB2146" s="108"/>
      <c r="GC2146" s="108"/>
      <c r="GD2146" s="108"/>
      <c r="GE2146" s="108"/>
      <c r="GF2146" s="108"/>
      <c r="GG2146" s="108"/>
      <c r="GH2146" s="108"/>
      <c r="GI2146" s="108"/>
      <c r="GJ2146" s="108"/>
      <c r="GK2146" s="108"/>
      <c r="GL2146" s="108"/>
      <c r="GM2146" s="108"/>
      <c r="GN2146" s="108"/>
      <c r="GO2146" s="108"/>
      <c r="GP2146" s="108"/>
      <c r="GQ2146" s="108"/>
      <c r="GR2146" s="108"/>
      <c r="GS2146" s="108"/>
      <c r="GT2146" s="108"/>
      <c r="GU2146" s="108"/>
      <c r="GV2146" s="108"/>
      <c r="GW2146" s="108"/>
      <c r="GX2146" s="108"/>
      <c r="GY2146" s="108"/>
      <c r="GZ2146" s="108"/>
      <c r="HA2146" s="108"/>
      <c r="HB2146" s="108"/>
      <c r="HC2146" s="108"/>
      <c r="HD2146" s="108"/>
      <c r="HE2146" s="108"/>
      <c r="HF2146" s="108"/>
      <c r="HG2146" s="108"/>
      <c r="HH2146" s="108"/>
      <c r="HI2146" s="108"/>
      <c r="HJ2146" s="108"/>
      <c r="HK2146" s="108"/>
      <c r="HL2146" s="108"/>
      <c r="HM2146" s="108"/>
      <c r="HN2146" s="108"/>
      <c r="HO2146" s="108"/>
      <c r="HP2146" s="108"/>
      <c r="HQ2146" s="108"/>
      <c r="HR2146" s="108"/>
      <c r="HS2146" s="108"/>
      <c r="HT2146" s="108"/>
      <c r="HU2146" s="108"/>
      <c r="HV2146" s="108"/>
      <c r="HW2146" s="108"/>
      <c r="HX2146" s="108"/>
      <c r="HY2146" s="108"/>
      <c r="HZ2146" s="108"/>
      <c r="IA2146" s="108"/>
      <c r="IB2146" s="108"/>
      <c r="IC2146" s="108"/>
      <c r="ID2146" s="108"/>
      <c r="IE2146" s="108"/>
      <c r="IF2146" s="108"/>
      <c r="IG2146" s="108"/>
      <c r="IH2146" s="108"/>
      <c r="II2146" s="108"/>
      <c r="IJ2146" s="108"/>
      <c r="IK2146" s="108"/>
      <c r="IL2146" s="108"/>
      <c r="IM2146" s="108"/>
      <c r="IN2146" s="108"/>
      <c r="IO2146" s="108"/>
      <c r="IP2146" s="108"/>
      <c r="IQ2146" s="108"/>
      <c r="IR2146" s="108"/>
      <c r="IS2146" s="108"/>
      <c r="IT2146" s="108"/>
      <c r="IU2146" s="108"/>
      <c r="IV2146" s="108"/>
    </row>
    <row r="2147" spans="1:256" x14ac:dyDescent="0.2">
      <c r="D2147" s="40"/>
      <c r="E2147" s="36"/>
      <c r="F2147" s="36"/>
      <c r="G2147" s="120"/>
      <c r="I2147" s="36"/>
      <c r="J2147" s="36"/>
      <c r="L2147" s="36"/>
      <c r="M2147" s="36"/>
      <c r="O2147" s="36"/>
      <c r="P2147" s="36"/>
      <c r="R2147" s="36"/>
      <c r="S2147" s="36"/>
      <c r="U2147" s="36"/>
      <c r="V2147" s="36"/>
      <c r="X2147" s="36"/>
      <c r="Y2147" s="36"/>
      <c r="AA2147" s="36"/>
      <c r="AB2147" s="36"/>
      <c r="AD2147" s="36"/>
      <c r="AE2147" s="36"/>
      <c r="AG2147" s="36"/>
      <c r="AH2147" s="36"/>
      <c r="AJ2147" s="36"/>
      <c r="AK2147" s="36"/>
      <c r="AM2147" s="36"/>
      <c r="AN2147" s="36"/>
      <c r="AP2147" s="36"/>
      <c r="AQ2147" s="36"/>
      <c r="AS2147" s="36"/>
      <c r="AT2147" s="36"/>
      <c r="AV2147" s="36"/>
      <c r="AW2147" s="36"/>
      <c r="AY2147" s="36"/>
      <c r="AZ2147" s="36"/>
      <c r="BA2147" s="108"/>
      <c r="BB2147" s="108"/>
      <c r="BC2147" s="108"/>
      <c r="BD2147" s="108"/>
      <c r="BE2147" s="108"/>
      <c r="BF2147" s="108"/>
      <c r="BG2147" s="108"/>
      <c r="BH2147" s="108"/>
      <c r="BI2147" s="108"/>
      <c r="BJ2147" s="108"/>
      <c r="BK2147" s="108"/>
      <c r="BL2147" s="108"/>
      <c r="BM2147" s="108"/>
      <c r="BN2147" s="108"/>
      <c r="BO2147" s="108"/>
      <c r="BP2147" s="108"/>
      <c r="BQ2147" s="108"/>
      <c r="BR2147" s="108"/>
      <c r="BS2147" s="108"/>
      <c r="BT2147" s="108"/>
      <c r="BU2147" s="108"/>
      <c r="BV2147" s="108"/>
      <c r="BW2147" s="108"/>
      <c r="BX2147" s="108"/>
      <c r="BY2147" s="108"/>
      <c r="BZ2147" s="108"/>
      <c r="CA2147" s="108"/>
      <c r="CB2147" s="108"/>
      <c r="CC2147" s="108"/>
      <c r="CD2147" s="108"/>
      <c r="CE2147" s="108"/>
      <c r="CF2147" s="108"/>
      <c r="CG2147" s="108"/>
      <c r="CH2147" s="108"/>
      <c r="CI2147" s="108"/>
      <c r="CJ2147" s="108"/>
      <c r="CK2147" s="108"/>
      <c r="CL2147" s="108"/>
      <c r="CM2147" s="108"/>
      <c r="CN2147" s="108"/>
      <c r="CO2147" s="108"/>
      <c r="CP2147" s="108"/>
      <c r="CQ2147" s="108"/>
      <c r="CR2147" s="108"/>
      <c r="CS2147" s="108"/>
      <c r="CT2147" s="108"/>
      <c r="CU2147" s="108"/>
      <c r="CV2147" s="108"/>
      <c r="CW2147" s="108"/>
      <c r="CX2147" s="108"/>
      <c r="CY2147" s="108"/>
      <c r="CZ2147" s="108"/>
      <c r="DA2147" s="108"/>
      <c r="DB2147" s="108"/>
      <c r="DC2147" s="108"/>
      <c r="DD2147" s="108"/>
      <c r="DE2147" s="108"/>
      <c r="DF2147" s="108"/>
      <c r="DG2147" s="108"/>
      <c r="DH2147" s="108"/>
      <c r="DI2147" s="108"/>
      <c r="DJ2147" s="108"/>
      <c r="DK2147" s="108"/>
      <c r="DL2147" s="108"/>
      <c r="DM2147" s="108"/>
      <c r="DN2147" s="108"/>
      <c r="DO2147" s="108"/>
      <c r="DP2147" s="108"/>
      <c r="DQ2147" s="108"/>
      <c r="DR2147" s="108"/>
      <c r="DS2147" s="108"/>
      <c r="DT2147" s="108"/>
      <c r="DU2147" s="108"/>
      <c r="DV2147" s="108"/>
      <c r="DW2147" s="108"/>
      <c r="DX2147" s="108"/>
      <c r="DY2147" s="108"/>
      <c r="DZ2147" s="108"/>
      <c r="EA2147" s="108"/>
      <c r="EB2147" s="108"/>
      <c r="EC2147" s="108"/>
      <c r="ED2147" s="108"/>
      <c r="EE2147" s="108"/>
      <c r="EF2147" s="108"/>
      <c r="EG2147" s="108"/>
      <c r="EH2147" s="108"/>
      <c r="EI2147" s="108"/>
      <c r="EJ2147" s="108"/>
      <c r="EK2147" s="108"/>
      <c r="EL2147" s="108"/>
      <c r="EM2147" s="108"/>
      <c r="EN2147" s="108"/>
      <c r="EO2147" s="108"/>
      <c r="EP2147" s="108"/>
      <c r="EQ2147" s="108"/>
      <c r="ER2147" s="108"/>
      <c r="ES2147" s="108"/>
      <c r="ET2147" s="108"/>
      <c r="EU2147" s="108"/>
      <c r="EV2147" s="108"/>
      <c r="EW2147" s="108"/>
      <c r="EX2147" s="108"/>
      <c r="EY2147" s="108"/>
      <c r="EZ2147" s="108"/>
      <c r="FA2147" s="108"/>
      <c r="FB2147" s="108"/>
      <c r="FC2147" s="108"/>
      <c r="FD2147" s="108"/>
      <c r="FE2147" s="108"/>
      <c r="FF2147" s="108"/>
      <c r="FG2147" s="108"/>
      <c r="FH2147" s="108"/>
      <c r="FI2147" s="108"/>
      <c r="FJ2147" s="108"/>
      <c r="FK2147" s="108"/>
      <c r="FL2147" s="108"/>
      <c r="FM2147" s="108"/>
      <c r="FN2147" s="108"/>
      <c r="FO2147" s="108"/>
      <c r="FP2147" s="108"/>
      <c r="FQ2147" s="108"/>
      <c r="FR2147" s="108"/>
      <c r="FS2147" s="108"/>
      <c r="FT2147" s="108"/>
      <c r="FU2147" s="108"/>
      <c r="FV2147" s="108"/>
      <c r="FW2147" s="108"/>
      <c r="FX2147" s="108"/>
      <c r="FY2147" s="108"/>
      <c r="FZ2147" s="108"/>
      <c r="GA2147" s="108"/>
      <c r="GB2147" s="108"/>
      <c r="GC2147" s="108"/>
      <c r="GD2147" s="108"/>
      <c r="GE2147" s="108"/>
      <c r="GF2147" s="108"/>
      <c r="GG2147" s="108"/>
      <c r="GH2147" s="108"/>
      <c r="GI2147" s="108"/>
      <c r="GJ2147" s="108"/>
      <c r="GK2147" s="108"/>
      <c r="GL2147" s="108"/>
      <c r="GM2147" s="108"/>
      <c r="GN2147" s="108"/>
      <c r="GO2147" s="108"/>
      <c r="GP2147" s="108"/>
      <c r="GQ2147" s="108"/>
      <c r="GR2147" s="108"/>
      <c r="GS2147" s="108"/>
      <c r="GT2147" s="108"/>
      <c r="GU2147" s="108"/>
      <c r="GV2147" s="108"/>
      <c r="GW2147" s="108"/>
      <c r="GX2147" s="108"/>
      <c r="GY2147" s="108"/>
      <c r="GZ2147" s="108"/>
      <c r="HA2147" s="108"/>
      <c r="HB2147" s="108"/>
      <c r="HC2147" s="108"/>
      <c r="HD2147" s="108"/>
      <c r="HE2147" s="108"/>
      <c r="HF2147" s="108"/>
      <c r="HG2147" s="108"/>
      <c r="HH2147" s="108"/>
      <c r="HI2147" s="108"/>
      <c r="HJ2147" s="108"/>
      <c r="HK2147" s="108"/>
      <c r="HL2147" s="108"/>
      <c r="HM2147" s="108"/>
      <c r="HN2147" s="108"/>
      <c r="HO2147" s="108"/>
      <c r="HP2147" s="108"/>
      <c r="HQ2147" s="108"/>
      <c r="HR2147" s="108"/>
      <c r="HS2147" s="108"/>
      <c r="HT2147" s="108"/>
      <c r="HU2147" s="108"/>
      <c r="HV2147" s="108"/>
      <c r="HW2147" s="108"/>
      <c r="HX2147" s="108"/>
      <c r="HY2147" s="108"/>
      <c r="HZ2147" s="108"/>
      <c r="IA2147" s="108"/>
      <c r="IB2147" s="108"/>
      <c r="IC2147" s="108"/>
      <c r="ID2147" s="108"/>
      <c r="IE2147" s="108"/>
      <c r="IF2147" s="108"/>
      <c r="IG2147" s="108"/>
      <c r="IH2147" s="108"/>
      <c r="II2147" s="108"/>
      <c r="IJ2147" s="108"/>
      <c r="IK2147" s="108"/>
      <c r="IL2147" s="108"/>
      <c r="IM2147" s="108"/>
      <c r="IN2147" s="108"/>
      <c r="IO2147" s="108"/>
      <c r="IP2147" s="108"/>
      <c r="IQ2147" s="108"/>
      <c r="IR2147" s="108"/>
      <c r="IS2147" s="108"/>
      <c r="IT2147" s="108"/>
      <c r="IU2147" s="108"/>
      <c r="IV2147" s="108"/>
    </row>
    <row r="2148" spans="1:256" x14ac:dyDescent="0.2">
      <c r="D2148" s="40"/>
      <c r="E2148" s="36"/>
      <c r="F2148" s="36"/>
      <c r="G2148" s="120"/>
      <c r="I2148" s="36"/>
      <c r="J2148" s="36"/>
      <c r="L2148" s="36"/>
      <c r="M2148" s="36"/>
      <c r="O2148" s="36"/>
      <c r="P2148" s="36"/>
      <c r="R2148" s="36"/>
      <c r="S2148" s="36"/>
      <c r="U2148" s="36"/>
      <c r="V2148" s="36"/>
      <c r="X2148" s="36"/>
      <c r="Y2148" s="36"/>
      <c r="AA2148" s="36"/>
      <c r="AB2148" s="36"/>
      <c r="AD2148" s="36"/>
      <c r="AE2148" s="36"/>
      <c r="AG2148" s="36"/>
      <c r="AH2148" s="36"/>
      <c r="AJ2148" s="36"/>
      <c r="AK2148" s="36"/>
      <c r="AM2148" s="36"/>
      <c r="AN2148" s="36"/>
      <c r="AP2148" s="36"/>
      <c r="AQ2148" s="36"/>
      <c r="AS2148" s="36"/>
      <c r="AT2148" s="36"/>
      <c r="AV2148" s="36"/>
      <c r="AW2148" s="36"/>
      <c r="AY2148" s="36"/>
      <c r="AZ2148" s="36"/>
      <c r="BA2148" s="108"/>
      <c r="BB2148" s="108"/>
      <c r="BC2148" s="108"/>
      <c r="BD2148" s="108"/>
      <c r="BE2148" s="108"/>
      <c r="BF2148" s="108"/>
      <c r="BG2148" s="108"/>
      <c r="BH2148" s="108"/>
      <c r="BI2148" s="108"/>
      <c r="BJ2148" s="108"/>
      <c r="BK2148" s="108"/>
      <c r="BL2148" s="108"/>
      <c r="BM2148" s="108"/>
      <c r="BN2148" s="108"/>
      <c r="BO2148" s="108"/>
      <c r="BP2148" s="108"/>
      <c r="BQ2148" s="108"/>
      <c r="BR2148" s="108"/>
      <c r="BS2148" s="108"/>
      <c r="BT2148" s="108"/>
      <c r="BU2148" s="108"/>
      <c r="BV2148" s="108"/>
      <c r="BW2148" s="108"/>
      <c r="BX2148" s="108"/>
      <c r="BY2148" s="108"/>
      <c r="BZ2148" s="108"/>
      <c r="CA2148" s="108"/>
      <c r="CB2148" s="108"/>
      <c r="CC2148" s="108"/>
      <c r="CD2148" s="108"/>
      <c r="CE2148" s="108"/>
      <c r="CF2148" s="108"/>
      <c r="CG2148" s="108"/>
      <c r="CH2148" s="108"/>
      <c r="CI2148" s="108"/>
      <c r="CJ2148" s="108"/>
      <c r="CK2148" s="108"/>
      <c r="CL2148" s="108"/>
      <c r="CM2148" s="108"/>
      <c r="CN2148" s="108"/>
      <c r="CO2148" s="108"/>
      <c r="CP2148" s="108"/>
      <c r="CQ2148" s="108"/>
      <c r="CR2148" s="108"/>
      <c r="CS2148" s="108"/>
      <c r="CT2148" s="108"/>
      <c r="CU2148" s="108"/>
      <c r="CV2148" s="108"/>
      <c r="CW2148" s="108"/>
      <c r="CX2148" s="108"/>
      <c r="CY2148" s="108"/>
      <c r="CZ2148" s="108"/>
      <c r="DA2148" s="108"/>
      <c r="DB2148" s="108"/>
      <c r="DC2148" s="108"/>
      <c r="DD2148" s="108"/>
      <c r="DE2148" s="108"/>
      <c r="DF2148" s="108"/>
      <c r="DG2148" s="108"/>
      <c r="DH2148" s="108"/>
      <c r="DI2148" s="108"/>
      <c r="DJ2148" s="108"/>
      <c r="DK2148" s="108"/>
      <c r="DL2148" s="108"/>
      <c r="DM2148" s="108"/>
      <c r="DN2148" s="108"/>
      <c r="DO2148" s="108"/>
      <c r="DP2148" s="108"/>
      <c r="DQ2148" s="108"/>
      <c r="DR2148" s="108"/>
      <c r="DS2148" s="108"/>
      <c r="DT2148" s="108"/>
      <c r="DU2148" s="108"/>
      <c r="DV2148" s="108"/>
      <c r="DW2148" s="108"/>
      <c r="DX2148" s="108"/>
      <c r="DY2148" s="108"/>
      <c r="DZ2148" s="108"/>
      <c r="EA2148" s="108"/>
      <c r="EB2148" s="108"/>
      <c r="EC2148" s="108"/>
      <c r="ED2148" s="108"/>
      <c r="EE2148" s="108"/>
      <c r="EF2148" s="108"/>
      <c r="EG2148" s="108"/>
      <c r="EH2148" s="108"/>
      <c r="EI2148" s="108"/>
      <c r="EJ2148" s="108"/>
      <c r="EK2148" s="108"/>
      <c r="EL2148" s="108"/>
      <c r="EM2148" s="108"/>
      <c r="EN2148" s="108"/>
      <c r="EO2148" s="108"/>
      <c r="EP2148" s="108"/>
      <c r="EQ2148" s="108"/>
      <c r="ER2148" s="108"/>
      <c r="ES2148" s="108"/>
      <c r="ET2148" s="108"/>
      <c r="EU2148" s="108"/>
      <c r="EV2148" s="108"/>
      <c r="EW2148" s="108"/>
      <c r="EX2148" s="108"/>
      <c r="EY2148" s="108"/>
      <c r="EZ2148" s="108"/>
      <c r="FA2148" s="108"/>
      <c r="FB2148" s="108"/>
      <c r="FC2148" s="108"/>
      <c r="FD2148" s="108"/>
      <c r="FE2148" s="108"/>
      <c r="FF2148" s="108"/>
      <c r="FG2148" s="108"/>
      <c r="FH2148" s="108"/>
      <c r="FI2148" s="108"/>
      <c r="FJ2148" s="108"/>
      <c r="FK2148" s="108"/>
      <c r="FL2148" s="108"/>
      <c r="FM2148" s="108"/>
      <c r="FN2148" s="108"/>
      <c r="FO2148" s="108"/>
      <c r="FP2148" s="108"/>
      <c r="FQ2148" s="108"/>
      <c r="FR2148" s="108"/>
      <c r="FS2148" s="108"/>
      <c r="FT2148" s="108"/>
      <c r="FU2148" s="108"/>
      <c r="FV2148" s="108"/>
      <c r="FW2148" s="108"/>
      <c r="FX2148" s="108"/>
      <c r="FY2148" s="108"/>
      <c r="FZ2148" s="108"/>
      <c r="GA2148" s="108"/>
      <c r="GB2148" s="108"/>
      <c r="GC2148" s="108"/>
      <c r="GD2148" s="108"/>
      <c r="GE2148" s="108"/>
      <c r="GF2148" s="108"/>
      <c r="GG2148" s="108"/>
      <c r="GH2148" s="108"/>
      <c r="GI2148" s="108"/>
      <c r="GJ2148" s="108"/>
      <c r="GK2148" s="108"/>
      <c r="GL2148" s="108"/>
      <c r="GM2148" s="108"/>
      <c r="GN2148" s="108"/>
      <c r="GO2148" s="108"/>
      <c r="GP2148" s="108"/>
      <c r="GQ2148" s="108"/>
      <c r="GR2148" s="108"/>
      <c r="GS2148" s="108"/>
      <c r="GT2148" s="108"/>
      <c r="GU2148" s="108"/>
      <c r="GV2148" s="108"/>
      <c r="GW2148" s="108"/>
      <c r="GX2148" s="108"/>
      <c r="GY2148" s="108"/>
      <c r="GZ2148" s="108"/>
      <c r="HA2148" s="108"/>
      <c r="HB2148" s="108"/>
      <c r="HC2148" s="108"/>
      <c r="HD2148" s="108"/>
      <c r="HE2148" s="108"/>
      <c r="HF2148" s="108"/>
      <c r="HG2148" s="108"/>
      <c r="HH2148" s="108"/>
      <c r="HI2148" s="108"/>
      <c r="HJ2148" s="108"/>
      <c r="HK2148" s="108"/>
      <c r="HL2148" s="108"/>
      <c r="HM2148" s="108"/>
      <c r="HN2148" s="108"/>
      <c r="HO2148" s="108"/>
      <c r="HP2148" s="108"/>
      <c r="HQ2148" s="108"/>
      <c r="HR2148" s="108"/>
      <c r="HS2148" s="108"/>
      <c r="HT2148" s="108"/>
      <c r="HU2148" s="108"/>
      <c r="HV2148" s="108"/>
      <c r="HW2148" s="108"/>
      <c r="HX2148" s="108"/>
      <c r="HY2148" s="108"/>
      <c r="HZ2148" s="108"/>
      <c r="IA2148" s="108"/>
      <c r="IB2148" s="108"/>
      <c r="IC2148" s="108"/>
      <c r="ID2148" s="108"/>
      <c r="IE2148" s="108"/>
      <c r="IF2148" s="108"/>
      <c r="IG2148" s="108"/>
      <c r="IH2148" s="108"/>
      <c r="II2148" s="108"/>
      <c r="IJ2148" s="108"/>
      <c r="IK2148" s="108"/>
      <c r="IL2148" s="108"/>
      <c r="IM2148" s="108"/>
      <c r="IN2148" s="108"/>
      <c r="IO2148" s="108"/>
      <c r="IP2148" s="108"/>
      <c r="IQ2148" s="108"/>
      <c r="IR2148" s="108"/>
      <c r="IS2148" s="108"/>
      <c r="IT2148" s="108"/>
      <c r="IU2148" s="108"/>
      <c r="IV2148" s="108"/>
    </row>
    <row r="2149" spans="1:256" x14ac:dyDescent="0.2">
      <c r="G2149" s="120"/>
      <c r="H2149" s="100"/>
      <c r="K2149" s="100"/>
      <c r="N2149" s="100"/>
      <c r="Q2149" s="100"/>
      <c r="T2149" s="100"/>
      <c r="W2149" s="100"/>
      <c r="Z2149" s="100"/>
      <c r="BA2149" s="108"/>
      <c r="BB2149" s="108"/>
      <c r="BC2149" s="108"/>
      <c r="BD2149" s="108"/>
      <c r="BE2149" s="108"/>
      <c r="BF2149" s="108"/>
      <c r="BG2149" s="108"/>
      <c r="BH2149" s="108"/>
      <c r="BI2149" s="108"/>
      <c r="BJ2149" s="108"/>
      <c r="BK2149" s="108"/>
      <c r="BL2149" s="108"/>
      <c r="BM2149" s="108"/>
      <c r="BN2149" s="108"/>
      <c r="BO2149" s="108"/>
      <c r="BP2149" s="108"/>
      <c r="BQ2149" s="108"/>
      <c r="BR2149" s="108"/>
      <c r="BS2149" s="108"/>
      <c r="BT2149" s="108"/>
      <c r="BU2149" s="108"/>
      <c r="BV2149" s="108"/>
      <c r="BW2149" s="108"/>
      <c r="BX2149" s="108"/>
    </row>
    <row r="2150" spans="1:256" x14ac:dyDescent="0.2">
      <c r="E2150" s="8"/>
      <c r="F2150" s="8"/>
      <c r="G2150" s="120"/>
      <c r="I2150" s="8"/>
      <c r="J2150" s="8"/>
      <c r="L2150" s="8"/>
      <c r="M2150" s="8"/>
      <c r="O2150" s="8"/>
      <c r="P2150" s="8"/>
      <c r="R2150" s="8"/>
      <c r="S2150" s="8"/>
      <c r="U2150" s="8"/>
      <c r="V2150" s="8"/>
      <c r="X2150" s="8"/>
      <c r="Y2150" s="8"/>
      <c r="AA2150" s="8"/>
      <c r="AB2150" s="8"/>
      <c r="AD2150" s="8"/>
      <c r="AE2150" s="8"/>
      <c r="AG2150" s="8"/>
      <c r="AH2150" s="8"/>
      <c r="AJ2150" s="8"/>
      <c r="AK2150" s="8"/>
      <c r="AM2150" s="8"/>
      <c r="AN2150" s="8"/>
      <c r="AP2150" s="8"/>
      <c r="AQ2150" s="8"/>
      <c r="AS2150" s="8"/>
      <c r="AT2150" s="8"/>
      <c r="AV2150" s="8"/>
      <c r="AW2150" s="8"/>
      <c r="AY2150" s="8"/>
      <c r="AZ2150" s="8"/>
      <c r="BA2150" s="108"/>
      <c r="BB2150" s="108"/>
      <c r="BC2150" s="108"/>
      <c r="BD2150" s="108"/>
      <c r="BE2150" s="108"/>
      <c r="BF2150" s="108"/>
      <c r="BG2150" s="108"/>
      <c r="BH2150" s="108"/>
      <c r="BI2150" s="108"/>
      <c r="BJ2150" s="108"/>
      <c r="BK2150" s="108"/>
      <c r="BL2150" s="108"/>
      <c r="BM2150" s="108"/>
      <c r="BN2150" s="108"/>
      <c r="BO2150" s="108"/>
      <c r="BP2150" s="108"/>
      <c r="BQ2150" s="108"/>
      <c r="BR2150" s="108"/>
      <c r="BS2150" s="108"/>
      <c r="BT2150" s="108"/>
      <c r="BU2150" s="108"/>
      <c r="BV2150" s="108"/>
      <c r="BW2150" s="108"/>
      <c r="BX2150" s="108"/>
      <c r="BY2150" s="108"/>
      <c r="BZ2150" s="108"/>
      <c r="CA2150" s="108"/>
      <c r="CB2150" s="108"/>
      <c r="CC2150" s="108"/>
      <c r="CD2150" s="108"/>
      <c r="CE2150" s="108"/>
      <c r="CF2150" s="108"/>
      <c r="CG2150" s="108"/>
      <c r="CH2150" s="108"/>
      <c r="CI2150" s="108"/>
      <c r="CJ2150" s="108"/>
      <c r="CK2150" s="108"/>
      <c r="CL2150" s="108"/>
      <c r="CM2150" s="108"/>
      <c r="CN2150" s="108"/>
      <c r="CO2150" s="108"/>
      <c r="CP2150" s="108"/>
      <c r="CQ2150" s="108"/>
      <c r="CR2150" s="108"/>
      <c r="CS2150" s="108"/>
      <c r="CT2150" s="108"/>
      <c r="CU2150" s="108"/>
      <c r="CV2150" s="108"/>
      <c r="CW2150" s="108"/>
      <c r="CX2150" s="108"/>
      <c r="CY2150" s="108"/>
      <c r="CZ2150" s="108"/>
      <c r="DA2150" s="108"/>
      <c r="DB2150" s="108"/>
      <c r="DC2150" s="108"/>
      <c r="DD2150" s="108"/>
      <c r="DE2150" s="108"/>
      <c r="DF2150" s="108"/>
      <c r="DG2150" s="108"/>
      <c r="DH2150" s="108"/>
      <c r="DI2150" s="108"/>
      <c r="DJ2150" s="108"/>
      <c r="DK2150" s="108"/>
      <c r="DL2150" s="108"/>
      <c r="DM2150" s="108"/>
      <c r="DN2150" s="108"/>
      <c r="DO2150" s="108"/>
      <c r="DP2150" s="108"/>
      <c r="DQ2150" s="108"/>
      <c r="DR2150" s="108"/>
      <c r="DS2150" s="108"/>
      <c r="DT2150" s="108"/>
      <c r="DU2150" s="108"/>
      <c r="DV2150" s="108"/>
      <c r="DW2150" s="108"/>
      <c r="DX2150" s="108"/>
      <c r="DY2150" s="108"/>
      <c r="DZ2150" s="108"/>
      <c r="EA2150" s="108"/>
      <c r="EB2150" s="108"/>
      <c r="EC2150" s="108"/>
      <c r="ED2150" s="108"/>
      <c r="EE2150" s="108"/>
      <c r="EF2150" s="108"/>
      <c r="EG2150" s="108"/>
      <c r="EH2150" s="108"/>
      <c r="EI2150" s="108"/>
      <c r="EJ2150" s="108"/>
      <c r="EK2150" s="108"/>
      <c r="EL2150" s="108"/>
      <c r="EM2150" s="108"/>
      <c r="EN2150" s="108"/>
      <c r="EO2150" s="108"/>
      <c r="EP2150" s="108"/>
      <c r="EQ2150" s="108"/>
      <c r="ER2150" s="108"/>
      <c r="ES2150" s="108"/>
      <c r="ET2150" s="108"/>
      <c r="EU2150" s="108"/>
      <c r="EV2150" s="108"/>
      <c r="EW2150" s="108"/>
      <c r="EX2150" s="108"/>
      <c r="EY2150" s="108"/>
      <c r="EZ2150" s="108"/>
      <c r="FA2150" s="108"/>
      <c r="FB2150" s="108"/>
      <c r="FC2150" s="108"/>
      <c r="FD2150" s="108"/>
      <c r="FE2150" s="108"/>
      <c r="FF2150" s="108"/>
      <c r="FG2150" s="108"/>
      <c r="FH2150" s="108"/>
      <c r="FI2150" s="108"/>
      <c r="FJ2150" s="108"/>
      <c r="FK2150" s="108"/>
      <c r="FL2150" s="108"/>
      <c r="FM2150" s="108"/>
      <c r="FN2150" s="108"/>
      <c r="FO2150" s="108"/>
      <c r="FP2150" s="108"/>
      <c r="FQ2150" s="108"/>
      <c r="FR2150" s="108"/>
      <c r="FS2150" s="108"/>
      <c r="FT2150" s="108"/>
      <c r="FU2150" s="108"/>
      <c r="FV2150" s="108"/>
      <c r="FW2150" s="108"/>
      <c r="FX2150" s="108"/>
      <c r="FY2150" s="108"/>
      <c r="FZ2150" s="108"/>
      <c r="GA2150" s="108"/>
      <c r="GB2150" s="108"/>
      <c r="GC2150" s="108"/>
      <c r="GD2150" s="108"/>
      <c r="GE2150" s="108"/>
      <c r="GF2150" s="108"/>
      <c r="GG2150" s="108"/>
      <c r="GH2150" s="108"/>
      <c r="GI2150" s="108"/>
      <c r="GJ2150" s="108"/>
      <c r="GK2150" s="108"/>
      <c r="GL2150" s="108"/>
      <c r="GM2150" s="108"/>
      <c r="GN2150" s="108"/>
      <c r="GO2150" s="108"/>
      <c r="GP2150" s="108"/>
      <c r="GQ2150" s="108"/>
      <c r="GR2150" s="108"/>
      <c r="GS2150" s="108"/>
      <c r="GT2150" s="108"/>
      <c r="GU2150" s="108"/>
      <c r="GV2150" s="108"/>
      <c r="GW2150" s="108"/>
      <c r="GX2150" s="108"/>
      <c r="GY2150" s="108"/>
      <c r="GZ2150" s="108"/>
      <c r="HA2150" s="108"/>
      <c r="HB2150" s="108"/>
      <c r="HC2150" s="108"/>
      <c r="HD2150" s="108"/>
      <c r="HE2150" s="108"/>
      <c r="HF2150" s="108"/>
      <c r="HG2150" s="108"/>
      <c r="HH2150" s="108"/>
      <c r="HI2150" s="108"/>
      <c r="HJ2150" s="108"/>
      <c r="HK2150" s="108"/>
      <c r="HL2150" s="108"/>
      <c r="HM2150" s="108"/>
      <c r="HN2150" s="108"/>
      <c r="HO2150" s="108"/>
      <c r="HP2150" s="108"/>
      <c r="HQ2150" s="108"/>
      <c r="HR2150" s="108"/>
      <c r="HS2150" s="108"/>
      <c r="HT2150" s="108"/>
      <c r="HU2150" s="108"/>
      <c r="HV2150" s="108"/>
      <c r="HW2150" s="108"/>
      <c r="HX2150" s="108"/>
      <c r="HY2150" s="108"/>
      <c r="HZ2150" s="108"/>
      <c r="IA2150" s="108"/>
      <c r="IB2150" s="108"/>
      <c r="IC2150" s="108"/>
      <c r="ID2150" s="108"/>
      <c r="IE2150" s="108"/>
      <c r="IF2150" s="108"/>
      <c r="IG2150" s="108"/>
      <c r="IH2150" s="108"/>
      <c r="II2150" s="108"/>
      <c r="IJ2150" s="108"/>
      <c r="IK2150" s="108"/>
      <c r="IL2150" s="108"/>
      <c r="IM2150" s="108"/>
      <c r="IN2150" s="108"/>
      <c r="IO2150" s="108"/>
      <c r="IP2150" s="108"/>
      <c r="IQ2150" s="108"/>
      <c r="IR2150" s="108"/>
      <c r="IS2150" s="108"/>
      <c r="IT2150" s="108"/>
      <c r="IU2150" s="108"/>
      <c r="IV2150" s="108"/>
    </row>
    <row r="2151" spans="1:256" x14ac:dyDescent="0.2">
      <c r="E2151" s="8"/>
      <c r="F2151" s="8"/>
      <c r="G2151" s="120"/>
      <c r="I2151" s="8"/>
      <c r="J2151" s="8"/>
      <c r="L2151" s="8"/>
      <c r="M2151" s="8"/>
      <c r="O2151" s="8"/>
      <c r="P2151" s="8"/>
      <c r="R2151" s="8"/>
      <c r="S2151" s="8"/>
      <c r="U2151" s="8"/>
      <c r="V2151" s="8"/>
      <c r="X2151" s="8"/>
      <c r="Y2151" s="8"/>
      <c r="AA2151" s="8"/>
      <c r="AB2151" s="8"/>
      <c r="AD2151" s="8"/>
      <c r="AE2151" s="8"/>
      <c r="AG2151" s="8"/>
      <c r="AH2151" s="8"/>
      <c r="AJ2151" s="8"/>
      <c r="AK2151" s="8"/>
      <c r="AM2151" s="8"/>
      <c r="AN2151" s="8"/>
      <c r="AP2151" s="8"/>
      <c r="AQ2151" s="8"/>
      <c r="AS2151" s="8"/>
      <c r="AT2151" s="8"/>
      <c r="AV2151" s="8"/>
      <c r="AW2151" s="8"/>
      <c r="AY2151" s="8"/>
      <c r="AZ2151" s="8"/>
      <c r="BA2151" s="108"/>
      <c r="BB2151" s="108"/>
      <c r="BC2151" s="108"/>
      <c r="BD2151" s="108"/>
      <c r="BE2151" s="108"/>
      <c r="BF2151" s="108"/>
      <c r="BG2151" s="108"/>
      <c r="BH2151" s="108"/>
      <c r="BI2151" s="108"/>
      <c r="BJ2151" s="108"/>
      <c r="BK2151" s="108"/>
      <c r="BL2151" s="108"/>
      <c r="BM2151" s="108"/>
      <c r="BN2151" s="108"/>
      <c r="BO2151" s="108"/>
      <c r="BP2151" s="108"/>
      <c r="BQ2151" s="108"/>
      <c r="BR2151" s="108"/>
      <c r="BS2151" s="108"/>
      <c r="BT2151" s="108"/>
      <c r="BU2151" s="108"/>
      <c r="BV2151" s="108"/>
      <c r="BW2151" s="108"/>
      <c r="BX2151" s="108"/>
      <c r="BY2151" s="108"/>
      <c r="BZ2151" s="108"/>
      <c r="CA2151" s="108"/>
      <c r="CB2151" s="108"/>
      <c r="CC2151" s="108"/>
      <c r="CD2151" s="108"/>
      <c r="CE2151" s="108"/>
      <c r="CF2151" s="108"/>
      <c r="CG2151" s="108"/>
      <c r="CH2151" s="108"/>
      <c r="CI2151" s="108"/>
      <c r="CJ2151" s="108"/>
      <c r="CK2151" s="108"/>
      <c r="CL2151" s="108"/>
      <c r="CM2151" s="108"/>
      <c r="CN2151" s="108"/>
      <c r="CO2151" s="108"/>
      <c r="CP2151" s="108"/>
      <c r="CQ2151" s="108"/>
      <c r="CR2151" s="108"/>
      <c r="CS2151" s="108"/>
      <c r="CT2151" s="108"/>
      <c r="CU2151" s="108"/>
      <c r="CV2151" s="108"/>
      <c r="CW2151" s="108"/>
      <c r="CX2151" s="108"/>
      <c r="CY2151" s="108"/>
      <c r="CZ2151" s="108"/>
      <c r="DA2151" s="108"/>
      <c r="DB2151" s="108"/>
      <c r="DC2151" s="108"/>
      <c r="DD2151" s="108"/>
      <c r="DE2151" s="108"/>
      <c r="DF2151" s="108"/>
      <c r="DG2151" s="108"/>
      <c r="DH2151" s="108"/>
      <c r="DI2151" s="108"/>
      <c r="DJ2151" s="108"/>
      <c r="DK2151" s="108"/>
      <c r="DL2151" s="108"/>
      <c r="DM2151" s="108"/>
      <c r="DN2151" s="108"/>
      <c r="DO2151" s="108"/>
      <c r="DP2151" s="108"/>
      <c r="DQ2151" s="108"/>
      <c r="DR2151" s="108"/>
      <c r="DS2151" s="108"/>
      <c r="DT2151" s="108"/>
      <c r="DU2151" s="108"/>
      <c r="DV2151" s="108"/>
      <c r="DW2151" s="108"/>
      <c r="DX2151" s="108"/>
      <c r="DY2151" s="108"/>
      <c r="DZ2151" s="108"/>
      <c r="EA2151" s="108"/>
      <c r="EB2151" s="108"/>
      <c r="EC2151" s="108"/>
      <c r="ED2151" s="108"/>
      <c r="EE2151" s="108"/>
      <c r="EF2151" s="108"/>
      <c r="EG2151" s="108"/>
      <c r="EH2151" s="108"/>
      <c r="EI2151" s="108"/>
      <c r="EJ2151" s="108"/>
      <c r="EK2151" s="108"/>
      <c r="EL2151" s="108"/>
      <c r="EM2151" s="108"/>
      <c r="EN2151" s="108"/>
      <c r="EO2151" s="108"/>
      <c r="EP2151" s="108"/>
      <c r="EQ2151" s="108"/>
      <c r="ER2151" s="108"/>
      <c r="ES2151" s="108"/>
      <c r="ET2151" s="108"/>
      <c r="EU2151" s="108"/>
      <c r="EV2151" s="108"/>
      <c r="EW2151" s="108"/>
      <c r="EX2151" s="108"/>
      <c r="EY2151" s="108"/>
      <c r="EZ2151" s="108"/>
      <c r="FA2151" s="108"/>
      <c r="FB2151" s="108"/>
      <c r="FC2151" s="108"/>
      <c r="FD2151" s="108"/>
      <c r="FE2151" s="108"/>
      <c r="FF2151" s="108"/>
      <c r="FG2151" s="108"/>
      <c r="FH2151" s="108"/>
      <c r="FI2151" s="108"/>
      <c r="FJ2151" s="108"/>
      <c r="FK2151" s="108"/>
      <c r="FL2151" s="108"/>
      <c r="FM2151" s="108"/>
      <c r="FN2151" s="108"/>
      <c r="FO2151" s="108"/>
      <c r="FP2151" s="108"/>
      <c r="FQ2151" s="108"/>
      <c r="FR2151" s="108"/>
      <c r="FS2151" s="108"/>
      <c r="FT2151" s="108"/>
      <c r="FU2151" s="108"/>
      <c r="FV2151" s="108"/>
      <c r="FW2151" s="108"/>
      <c r="FX2151" s="108"/>
      <c r="FY2151" s="108"/>
      <c r="FZ2151" s="108"/>
      <c r="GA2151" s="108"/>
      <c r="GB2151" s="108"/>
      <c r="GC2151" s="108"/>
      <c r="GD2151" s="108"/>
      <c r="GE2151" s="108"/>
      <c r="GF2151" s="108"/>
      <c r="GG2151" s="108"/>
      <c r="GH2151" s="108"/>
      <c r="GI2151" s="108"/>
      <c r="GJ2151" s="108"/>
      <c r="GK2151" s="108"/>
      <c r="GL2151" s="108"/>
      <c r="GM2151" s="108"/>
      <c r="GN2151" s="108"/>
      <c r="GO2151" s="108"/>
      <c r="GP2151" s="108"/>
      <c r="GQ2151" s="108"/>
      <c r="GR2151" s="108"/>
      <c r="GS2151" s="108"/>
      <c r="GT2151" s="108"/>
      <c r="GU2151" s="108"/>
      <c r="GV2151" s="108"/>
      <c r="GW2151" s="108"/>
      <c r="GX2151" s="108"/>
      <c r="GY2151" s="108"/>
      <c r="GZ2151" s="108"/>
      <c r="HA2151" s="108"/>
      <c r="HB2151" s="108"/>
      <c r="HC2151" s="108"/>
      <c r="HD2151" s="108"/>
      <c r="HE2151" s="108"/>
      <c r="HF2151" s="108"/>
      <c r="HG2151" s="108"/>
      <c r="HH2151" s="108"/>
      <c r="HI2151" s="108"/>
      <c r="HJ2151" s="108"/>
      <c r="HK2151" s="108"/>
      <c r="HL2151" s="108"/>
      <c r="HM2151" s="108"/>
      <c r="HN2151" s="108"/>
      <c r="HO2151" s="108"/>
      <c r="HP2151" s="108"/>
      <c r="HQ2151" s="108"/>
      <c r="HR2151" s="108"/>
      <c r="HS2151" s="108"/>
      <c r="HT2151" s="108"/>
      <c r="HU2151" s="108"/>
      <c r="HV2151" s="108"/>
      <c r="HW2151" s="108"/>
      <c r="HX2151" s="108"/>
      <c r="HY2151" s="108"/>
      <c r="HZ2151" s="108"/>
      <c r="IA2151" s="108"/>
      <c r="IB2151" s="108"/>
      <c r="IC2151" s="108"/>
      <c r="ID2151" s="108"/>
      <c r="IE2151" s="108"/>
      <c r="IF2151" s="108"/>
      <c r="IG2151" s="108"/>
      <c r="IH2151" s="108"/>
      <c r="II2151" s="108"/>
      <c r="IJ2151" s="108"/>
      <c r="IK2151" s="108"/>
      <c r="IL2151" s="108"/>
      <c r="IM2151" s="108"/>
      <c r="IN2151" s="108"/>
      <c r="IO2151" s="108"/>
      <c r="IP2151" s="108"/>
      <c r="IQ2151" s="108"/>
      <c r="IR2151" s="108"/>
      <c r="IS2151" s="108"/>
      <c r="IT2151" s="108"/>
      <c r="IU2151" s="108"/>
      <c r="IV2151" s="108"/>
    </row>
    <row r="2152" spans="1:256" ht="18" customHeight="1" x14ac:dyDescent="0.25">
      <c r="A2152" s="157"/>
      <c r="G2152" s="120"/>
      <c r="AC2152" s="157"/>
      <c r="AF2152" s="157"/>
      <c r="AI2152" s="157"/>
      <c r="AL2152" s="157"/>
      <c r="AO2152" s="157"/>
      <c r="AR2152" s="157"/>
      <c r="AX2152" s="157"/>
      <c r="BA2152" s="108"/>
      <c r="BB2152" s="108"/>
      <c r="BC2152" s="108"/>
      <c r="BD2152" s="108"/>
      <c r="BE2152" s="108"/>
      <c r="BF2152" s="108"/>
      <c r="BG2152" s="108"/>
      <c r="BH2152" s="108"/>
      <c r="BI2152" s="108"/>
      <c r="BJ2152" s="108"/>
      <c r="BK2152" s="108"/>
      <c r="BL2152" s="108"/>
      <c r="BM2152" s="108"/>
      <c r="BN2152" s="108"/>
      <c r="BO2152" s="108"/>
      <c r="BP2152" s="108"/>
      <c r="BQ2152" s="108"/>
      <c r="BR2152" s="108"/>
      <c r="BS2152" s="108"/>
      <c r="BT2152" s="108"/>
      <c r="BU2152" s="108"/>
      <c r="BV2152" s="108"/>
      <c r="BW2152" s="108"/>
      <c r="BX2152" s="108"/>
      <c r="BY2152" s="108"/>
      <c r="BZ2152" s="108"/>
      <c r="CA2152" s="108"/>
      <c r="CB2152" s="108"/>
      <c r="CC2152" s="108"/>
      <c r="CD2152" s="108"/>
      <c r="CE2152" s="108"/>
      <c r="CF2152" s="108"/>
      <c r="CG2152" s="108"/>
      <c r="CH2152" s="108"/>
      <c r="CI2152" s="108"/>
      <c r="CJ2152" s="108"/>
      <c r="CK2152" s="108"/>
      <c r="CL2152" s="108"/>
      <c r="CM2152" s="108"/>
      <c r="CN2152" s="108"/>
      <c r="CO2152" s="108"/>
      <c r="CP2152" s="108"/>
      <c r="CQ2152" s="108"/>
      <c r="CR2152" s="108"/>
      <c r="CS2152" s="108"/>
      <c r="CT2152" s="108"/>
      <c r="CU2152" s="108"/>
      <c r="CV2152" s="108"/>
      <c r="CW2152" s="108"/>
      <c r="CX2152" s="108"/>
      <c r="CY2152" s="108"/>
      <c r="CZ2152" s="108"/>
      <c r="DA2152" s="108"/>
      <c r="DB2152" s="108"/>
      <c r="DC2152" s="108"/>
      <c r="DD2152" s="108"/>
      <c r="DE2152" s="108"/>
      <c r="DF2152" s="108"/>
      <c r="DG2152" s="108"/>
      <c r="DH2152" s="108"/>
      <c r="DI2152" s="108"/>
      <c r="DJ2152" s="108"/>
      <c r="DK2152" s="108"/>
      <c r="DL2152" s="108"/>
      <c r="DM2152" s="108"/>
      <c r="DN2152" s="108"/>
      <c r="DO2152" s="108"/>
      <c r="DP2152" s="108"/>
      <c r="DQ2152" s="108"/>
      <c r="DR2152" s="108"/>
      <c r="DS2152" s="108"/>
      <c r="DT2152" s="108"/>
      <c r="DU2152" s="108"/>
      <c r="DV2152" s="108"/>
      <c r="DW2152" s="108"/>
      <c r="DX2152" s="108"/>
      <c r="DY2152" s="108"/>
      <c r="DZ2152" s="108"/>
      <c r="EA2152" s="108"/>
      <c r="EB2152" s="108"/>
      <c r="EC2152" s="108"/>
      <c r="ED2152" s="108"/>
      <c r="EE2152" s="108"/>
      <c r="EF2152" s="108"/>
      <c r="EG2152" s="108"/>
      <c r="EH2152" s="108"/>
      <c r="EI2152" s="108"/>
      <c r="EJ2152" s="108"/>
      <c r="EK2152" s="108"/>
      <c r="EL2152" s="108"/>
      <c r="EM2152" s="108"/>
      <c r="EN2152" s="108"/>
      <c r="EO2152" s="108"/>
      <c r="EP2152" s="108"/>
      <c r="EQ2152" s="108"/>
      <c r="ER2152" s="108"/>
      <c r="ES2152" s="108"/>
      <c r="ET2152" s="108"/>
      <c r="EU2152" s="108"/>
      <c r="EV2152" s="108"/>
      <c r="EW2152" s="108"/>
      <c r="EX2152" s="108"/>
      <c r="EY2152" s="108"/>
      <c r="EZ2152" s="108"/>
      <c r="FA2152" s="108"/>
      <c r="FB2152" s="108"/>
      <c r="FC2152" s="108"/>
      <c r="FD2152" s="108"/>
      <c r="FE2152" s="108"/>
      <c r="FF2152" s="108"/>
      <c r="FG2152" s="108"/>
      <c r="FH2152" s="108"/>
      <c r="FI2152" s="108"/>
      <c r="FJ2152" s="108"/>
      <c r="FK2152" s="108"/>
      <c r="FL2152" s="108"/>
      <c r="FM2152" s="108"/>
      <c r="FN2152" s="108"/>
      <c r="FO2152" s="108"/>
      <c r="FP2152" s="108"/>
      <c r="FQ2152" s="108"/>
      <c r="FR2152" s="108"/>
      <c r="FS2152" s="108"/>
      <c r="FT2152" s="108"/>
      <c r="FU2152" s="108"/>
      <c r="FV2152" s="108"/>
      <c r="FW2152" s="108"/>
      <c r="FX2152" s="108"/>
      <c r="FY2152" s="108"/>
      <c r="FZ2152" s="108"/>
      <c r="GA2152" s="108"/>
      <c r="GB2152" s="108"/>
      <c r="GC2152" s="108"/>
      <c r="GD2152" s="108"/>
      <c r="GE2152" s="108"/>
      <c r="GF2152" s="108"/>
      <c r="GG2152" s="108"/>
      <c r="GH2152" s="108"/>
      <c r="GI2152" s="108"/>
      <c r="GJ2152" s="108"/>
      <c r="GK2152" s="108"/>
      <c r="GL2152" s="108"/>
      <c r="GM2152" s="108"/>
      <c r="GN2152" s="108"/>
      <c r="GO2152" s="108"/>
      <c r="GP2152" s="108"/>
      <c r="GQ2152" s="108"/>
      <c r="GR2152" s="108"/>
      <c r="GS2152" s="108"/>
      <c r="GT2152" s="108"/>
      <c r="GU2152" s="108"/>
      <c r="GV2152" s="108"/>
      <c r="GW2152" s="108"/>
      <c r="GX2152" s="108"/>
      <c r="GY2152" s="108"/>
      <c r="GZ2152" s="108"/>
      <c r="HA2152" s="108"/>
      <c r="HB2152" s="108"/>
      <c r="HC2152" s="108"/>
      <c r="HD2152" s="108"/>
      <c r="HE2152" s="108"/>
      <c r="HF2152" s="108"/>
      <c r="HG2152" s="108"/>
      <c r="HH2152" s="108"/>
      <c r="HI2152" s="108"/>
      <c r="HJ2152" s="108"/>
      <c r="HK2152" s="108"/>
      <c r="HL2152" s="108"/>
      <c r="HM2152" s="108"/>
      <c r="HN2152" s="108"/>
      <c r="HO2152" s="108"/>
      <c r="HP2152" s="108"/>
      <c r="HQ2152" s="108"/>
      <c r="HR2152" s="108"/>
      <c r="HS2152" s="108"/>
      <c r="HT2152" s="108"/>
      <c r="HU2152" s="108"/>
      <c r="HV2152" s="108"/>
      <c r="HW2152" s="108"/>
      <c r="HX2152" s="108"/>
      <c r="HY2152" s="108"/>
      <c r="HZ2152" s="108"/>
      <c r="IA2152" s="108"/>
      <c r="IB2152" s="108"/>
      <c r="IC2152" s="108"/>
      <c r="ID2152" s="108"/>
      <c r="IE2152" s="108"/>
      <c r="IF2152" s="108"/>
      <c r="IG2152" s="108"/>
      <c r="IH2152" s="108"/>
      <c r="II2152" s="108"/>
      <c r="IJ2152" s="108"/>
      <c r="IK2152" s="108"/>
      <c r="IL2152" s="108"/>
      <c r="IM2152" s="108"/>
      <c r="IN2152" s="108"/>
      <c r="IO2152" s="108"/>
      <c r="IP2152" s="108"/>
      <c r="IQ2152" s="108"/>
      <c r="IR2152" s="108"/>
      <c r="IS2152" s="108"/>
      <c r="IT2152" s="108"/>
      <c r="IU2152" s="108"/>
      <c r="IV2152" s="108"/>
    </row>
    <row r="2153" spans="1:256" x14ac:dyDescent="0.2">
      <c r="G2153" s="120"/>
      <c r="H2153" s="100"/>
      <c r="AC2153" s="100"/>
      <c r="AF2153" s="100"/>
      <c r="BA2153" s="108"/>
      <c r="BB2153" s="108"/>
      <c r="BC2153" s="108"/>
      <c r="BD2153" s="108"/>
      <c r="BE2153" s="108"/>
      <c r="BF2153" s="108"/>
      <c r="BG2153" s="108"/>
      <c r="BH2153" s="108"/>
      <c r="BI2153" s="108"/>
      <c r="BJ2153" s="108"/>
      <c r="BK2153" s="108"/>
      <c r="BL2153" s="108"/>
      <c r="BM2153" s="108"/>
      <c r="BN2153" s="108"/>
      <c r="BO2153" s="108"/>
      <c r="BP2153" s="108"/>
      <c r="BQ2153" s="108"/>
      <c r="BR2153" s="108"/>
      <c r="BS2153" s="108"/>
      <c r="BT2153" s="108"/>
      <c r="BU2153" s="108"/>
      <c r="BV2153" s="108"/>
      <c r="BW2153" s="108"/>
      <c r="BX2153" s="108"/>
      <c r="BY2153" s="108"/>
      <c r="BZ2153" s="108"/>
      <c r="CA2153" s="108"/>
      <c r="CB2153" s="108"/>
      <c r="CC2153" s="108"/>
      <c r="CD2153" s="108"/>
      <c r="CE2153" s="108"/>
      <c r="CF2153" s="108"/>
      <c r="CG2153" s="108"/>
      <c r="CH2153" s="108"/>
      <c r="CI2153" s="108"/>
      <c r="CJ2153" s="108"/>
      <c r="CK2153" s="108"/>
      <c r="CL2153" s="108"/>
      <c r="CM2153" s="108"/>
      <c r="CN2153" s="108"/>
      <c r="CO2153" s="108"/>
      <c r="CP2153" s="108"/>
      <c r="CQ2153" s="108"/>
      <c r="CR2153" s="108"/>
      <c r="CS2153" s="108"/>
      <c r="CT2153" s="108"/>
      <c r="CU2153" s="108"/>
      <c r="CV2153" s="108"/>
      <c r="CW2153" s="108"/>
      <c r="CX2153" s="108"/>
      <c r="CY2153" s="108"/>
      <c r="CZ2153" s="108"/>
      <c r="DA2153" s="108"/>
      <c r="DB2153" s="108"/>
      <c r="DC2153" s="108"/>
      <c r="DD2153" s="108"/>
      <c r="DE2153" s="108"/>
      <c r="DF2153" s="108"/>
      <c r="DG2153" s="108"/>
      <c r="DH2153" s="108"/>
      <c r="DI2153" s="108"/>
      <c r="DJ2153" s="108"/>
      <c r="DK2153" s="108"/>
      <c r="DL2153" s="108"/>
      <c r="DM2153" s="108"/>
      <c r="DN2153" s="108"/>
      <c r="DO2153" s="108"/>
      <c r="DP2153" s="108"/>
      <c r="DQ2153" s="108"/>
      <c r="DR2153" s="108"/>
      <c r="DS2153" s="108"/>
      <c r="DT2153" s="108"/>
      <c r="DU2153" s="108"/>
      <c r="DV2153" s="108"/>
      <c r="DW2153" s="108"/>
      <c r="DX2153" s="108"/>
      <c r="DY2153" s="108"/>
      <c r="DZ2153" s="108"/>
      <c r="EA2153" s="108"/>
      <c r="EB2153" s="108"/>
      <c r="EC2153" s="108"/>
      <c r="ED2153" s="108"/>
      <c r="EE2153" s="108"/>
      <c r="EF2153" s="108"/>
      <c r="EG2153" s="108"/>
      <c r="EH2153" s="108"/>
      <c r="EI2153" s="108"/>
      <c r="EJ2153" s="108"/>
      <c r="EK2153" s="108"/>
      <c r="EL2153" s="108"/>
      <c r="EM2153" s="108"/>
      <c r="EN2153" s="108"/>
      <c r="EO2153" s="108"/>
      <c r="EP2153" s="108"/>
      <c r="EQ2153" s="108"/>
      <c r="ER2153" s="108"/>
      <c r="ES2153" s="108"/>
      <c r="ET2153" s="108"/>
      <c r="EU2153" s="108"/>
      <c r="EV2153" s="108"/>
      <c r="EW2153" s="108"/>
      <c r="EX2153" s="108"/>
      <c r="EY2153" s="108"/>
      <c r="EZ2153" s="108"/>
      <c r="FA2153" s="108"/>
      <c r="FB2153" s="108"/>
      <c r="FC2153" s="108"/>
      <c r="FD2153" s="108"/>
      <c r="FE2153" s="108"/>
      <c r="FF2153" s="108"/>
      <c r="FG2153" s="108"/>
      <c r="FH2153" s="108"/>
      <c r="FI2153" s="108"/>
      <c r="FJ2153" s="108"/>
      <c r="FK2153" s="108"/>
      <c r="FL2153" s="108"/>
      <c r="FM2153" s="108"/>
      <c r="FN2153" s="108"/>
      <c r="FO2153" s="108"/>
      <c r="FP2153" s="108"/>
      <c r="FQ2153" s="108"/>
      <c r="FR2153" s="108"/>
      <c r="FS2153" s="108"/>
      <c r="FT2153" s="108"/>
      <c r="FU2153" s="108"/>
      <c r="FV2153" s="108"/>
      <c r="FW2153" s="108"/>
      <c r="FX2153" s="108"/>
      <c r="FY2153" s="108"/>
      <c r="FZ2153" s="108"/>
      <c r="GA2153" s="108"/>
      <c r="GB2153" s="108"/>
      <c r="GC2153" s="108"/>
      <c r="GD2153" s="108"/>
      <c r="GE2153" s="108"/>
      <c r="GF2153" s="108"/>
      <c r="GG2153" s="108"/>
      <c r="GH2153" s="108"/>
      <c r="GI2153" s="108"/>
      <c r="GJ2153" s="108"/>
      <c r="GK2153" s="108"/>
      <c r="GL2153" s="108"/>
      <c r="GM2153" s="108"/>
      <c r="GN2153" s="108"/>
      <c r="GO2153" s="108"/>
      <c r="GP2153" s="108"/>
      <c r="GQ2153" s="108"/>
      <c r="GR2153" s="108"/>
      <c r="GS2153" s="108"/>
      <c r="GT2153" s="108"/>
      <c r="GU2153" s="108"/>
      <c r="GV2153" s="108"/>
      <c r="GW2153" s="108"/>
      <c r="GX2153" s="108"/>
      <c r="GY2153" s="108"/>
      <c r="GZ2153" s="108"/>
      <c r="HA2153" s="108"/>
      <c r="HB2153" s="108"/>
      <c r="HC2153" s="108"/>
      <c r="HD2153" s="108"/>
      <c r="HE2153" s="108"/>
      <c r="HF2153" s="108"/>
      <c r="HG2153" s="108"/>
      <c r="HH2153" s="108"/>
      <c r="HI2153" s="108"/>
      <c r="HJ2153" s="108"/>
      <c r="HK2153" s="108"/>
      <c r="HL2153" s="108"/>
      <c r="HM2153" s="108"/>
      <c r="HN2153" s="108"/>
      <c r="HO2153" s="108"/>
      <c r="HP2153" s="108"/>
      <c r="HQ2153" s="108"/>
      <c r="HR2153" s="108"/>
      <c r="HS2153" s="108"/>
      <c r="HT2153" s="108"/>
      <c r="HU2153" s="108"/>
      <c r="HV2153" s="108"/>
      <c r="HW2153" s="108"/>
      <c r="HX2153" s="108"/>
      <c r="HY2153" s="108"/>
      <c r="HZ2153" s="108"/>
      <c r="IA2153" s="108"/>
      <c r="IB2153" s="108"/>
      <c r="IC2153" s="108"/>
      <c r="ID2153" s="108"/>
      <c r="IE2153" s="108"/>
      <c r="IF2153" s="108"/>
      <c r="IG2153" s="108"/>
      <c r="IH2153" s="108"/>
      <c r="II2153" s="108"/>
      <c r="IJ2153" s="108"/>
      <c r="IK2153" s="108"/>
      <c r="IL2153" s="108"/>
      <c r="IM2153" s="108"/>
      <c r="IN2153" s="108"/>
      <c r="IO2153" s="108"/>
      <c r="IP2153" s="108"/>
      <c r="IQ2153" s="108"/>
      <c r="IR2153" s="108"/>
      <c r="IS2153" s="108"/>
      <c r="IT2153" s="108"/>
      <c r="IU2153" s="108"/>
      <c r="IV2153" s="108"/>
    </row>
    <row r="2154" spans="1:256" x14ac:dyDescent="0.2">
      <c r="C2154" s="100"/>
      <c r="E2154" s="8"/>
      <c r="F2154" s="8"/>
      <c r="G2154" s="120"/>
      <c r="H2154" s="100"/>
      <c r="J2154" s="8"/>
      <c r="K2154" s="127"/>
      <c r="M2154" s="8"/>
      <c r="P2154" s="8"/>
      <c r="R2154" s="8"/>
      <c r="S2154" s="8"/>
      <c r="U2154" s="8"/>
      <c r="V2154" s="8"/>
      <c r="X2154" s="8"/>
      <c r="Y2154" s="8"/>
      <c r="Z2154" s="100"/>
      <c r="AA2154" s="8"/>
      <c r="AB2154" s="8"/>
      <c r="AC2154" s="100"/>
      <c r="AD2154" s="8"/>
      <c r="AE2154" s="8"/>
      <c r="AF2154" s="100"/>
      <c r="AG2154" s="8"/>
      <c r="AH2154" s="8"/>
      <c r="AI2154" s="100"/>
      <c r="AJ2154" s="8"/>
      <c r="AK2154" s="8"/>
      <c r="AL2154" s="100"/>
      <c r="AM2154" s="8"/>
      <c r="AN2154" s="8"/>
      <c r="AO2154" s="100"/>
      <c r="AP2154" s="8"/>
      <c r="AQ2154" s="8"/>
      <c r="AR2154" s="100"/>
      <c r="AS2154" s="8"/>
      <c r="AT2154" s="8"/>
      <c r="AU2154" s="100"/>
      <c r="AV2154" s="8"/>
      <c r="AW2154" s="8"/>
      <c r="AY2154" s="8"/>
      <c r="AZ2154" s="8"/>
      <c r="BA2154" s="108"/>
      <c r="BB2154" s="108"/>
      <c r="BC2154" s="108"/>
      <c r="BD2154" s="108"/>
      <c r="BE2154" s="108"/>
      <c r="BF2154" s="108"/>
      <c r="BG2154" s="108"/>
      <c r="BH2154" s="108"/>
      <c r="BI2154" s="108"/>
      <c r="BJ2154" s="108"/>
      <c r="BK2154" s="108"/>
      <c r="BL2154" s="108"/>
      <c r="BM2154" s="108"/>
      <c r="BN2154" s="108"/>
      <c r="BO2154" s="108"/>
      <c r="BP2154" s="108"/>
      <c r="BQ2154" s="108"/>
      <c r="BR2154" s="108"/>
      <c r="BS2154" s="108"/>
      <c r="BT2154" s="108"/>
      <c r="BU2154" s="108"/>
      <c r="BV2154" s="108"/>
      <c r="BW2154" s="108"/>
      <c r="BX2154" s="108"/>
      <c r="BY2154" s="108"/>
      <c r="BZ2154" s="108"/>
      <c r="CA2154" s="108"/>
      <c r="CB2154" s="108"/>
      <c r="CC2154" s="108"/>
      <c r="CD2154" s="108"/>
      <c r="CE2154" s="108"/>
      <c r="CF2154" s="108"/>
      <c r="CG2154" s="108"/>
      <c r="CH2154" s="108"/>
      <c r="CI2154" s="108"/>
      <c r="CJ2154" s="108"/>
      <c r="CK2154" s="108"/>
      <c r="CL2154" s="108"/>
      <c r="CM2154" s="108"/>
      <c r="CN2154" s="108"/>
      <c r="CO2154" s="108"/>
      <c r="CP2154" s="108"/>
      <c r="CQ2154" s="108"/>
      <c r="CR2154" s="108"/>
      <c r="CS2154" s="108"/>
      <c r="CT2154" s="108"/>
      <c r="CU2154" s="108"/>
      <c r="CV2154" s="108"/>
      <c r="CW2154" s="108"/>
      <c r="CX2154" s="108"/>
      <c r="CY2154" s="108"/>
      <c r="CZ2154" s="108"/>
      <c r="DA2154" s="108"/>
      <c r="DB2154" s="108"/>
      <c r="DC2154" s="108"/>
      <c r="DD2154" s="108"/>
      <c r="DE2154" s="108"/>
      <c r="DF2154" s="108"/>
      <c r="DG2154" s="108"/>
      <c r="DH2154" s="108"/>
      <c r="DI2154" s="108"/>
      <c r="DJ2154" s="108"/>
      <c r="DK2154" s="108"/>
      <c r="DL2154" s="108"/>
      <c r="DM2154" s="108"/>
      <c r="DN2154" s="108"/>
      <c r="DO2154" s="108"/>
      <c r="DP2154" s="108"/>
      <c r="DQ2154" s="108"/>
      <c r="DR2154" s="108"/>
      <c r="DS2154" s="108"/>
      <c r="DT2154" s="108"/>
      <c r="DU2154" s="108"/>
      <c r="DV2154" s="108"/>
      <c r="DW2154" s="108"/>
      <c r="DX2154" s="108"/>
      <c r="DY2154" s="108"/>
      <c r="DZ2154" s="108"/>
      <c r="EA2154" s="108"/>
      <c r="EB2154" s="108"/>
      <c r="EC2154" s="108"/>
      <c r="ED2154" s="108"/>
      <c r="EE2154" s="108"/>
      <c r="EF2154" s="108"/>
      <c r="EG2154" s="108"/>
      <c r="EH2154" s="108"/>
      <c r="EI2154" s="108"/>
      <c r="EJ2154" s="108"/>
      <c r="EK2154" s="108"/>
      <c r="EL2154" s="108"/>
      <c r="EM2154" s="108"/>
      <c r="EN2154" s="108"/>
      <c r="EO2154" s="108"/>
      <c r="EP2154" s="108"/>
      <c r="EQ2154" s="108"/>
      <c r="ER2154" s="108"/>
      <c r="ES2154" s="108"/>
      <c r="ET2154" s="108"/>
      <c r="EU2154" s="108"/>
      <c r="EV2154" s="108"/>
      <c r="EW2154" s="108"/>
      <c r="EX2154" s="108"/>
      <c r="EY2154" s="108"/>
      <c r="EZ2154" s="108"/>
      <c r="FA2154" s="108"/>
      <c r="FB2154" s="108"/>
      <c r="FC2154" s="108"/>
      <c r="FD2154" s="108"/>
      <c r="FE2154" s="108"/>
      <c r="FF2154" s="108"/>
      <c r="FG2154" s="108"/>
      <c r="FH2154" s="108"/>
      <c r="FI2154" s="108"/>
      <c r="FJ2154" s="108"/>
      <c r="FK2154" s="108"/>
      <c r="FL2154" s="108"/>
      <c r="FM2154" s="108"/>
      <c r="FN2154" s="108"/>
      <c r="FO2154" s="108"/>
      <c r="FP2154" s="108"/>
      <c r="FQ2154" s="108"/>
      <c r="FR2154" s="108"/>
      <c r="FS2154" s="108"/>
      <c r="FT2154" s="108"/>
      <c r="FU2154" s="108"/>
      <c r="FV2154" s="108"/>
      <c r="FW2154" s="108"/>
      <c r="FX2154" s="108"/>
      <c r="FY2154" s="108"/>
      <c r="FZ2154" s="108"/>
      <c r="GA2154" s="108"/>
      <c r="GB2154" s="108"/>
      <c r="GC2154" s="108"/>
      <c r="GD2154" s="108"/>
      <c r="GE2154" s="108"/>
      <c r="GF2154" s="108"/>
      <c r="GG2154" s="108"/>
      <c r="GH2154" s="108"/>
      <c r="GI2154" s="108"/>
      <c r="GJ2154" s="108"/>
      <c r="GK2154" s="108"/>
      <c r="GL2154" s="108"/>
      <c r="GM2154" s="108"/>
      <c r="GN2154" s="108"/>
      <c r="GO2154" s="108"/>
      <c r="GP2154" s="108"/>
      <c r="GQ2154" s="108"/>
      <c r="GR2154" s="108"/>
      <c r="GS2154" s="108"/>
      <c r="GT2154" s="108"/>
      <c r="GU2154" s="108"/>
      <c r="GV2154" s="108"/>
      <c r="GW2154" s="108"/>
      <c r="GX2154" s="108"/>
      <c r="GY2154" s="108"/>
      <c r="GZ2154" s="108"/>
      <c r="HA2154" s="108"/>
      <c r="HB2154" s="108"/>
      <c r="HC2154" s="108"/>
      <c r="HD2154" s="108"/>
      <c r="HE2154" s="108"/>
      <c r="HF2154" s="108"/>
      <c r="HG2154" s="108"/>
      <c r="HH2154" s="108"/>
      <c r="HI2154" s="108"/>
      <c r="HJ2154" s="108"/>
      <c r="HK2154" s="108"/>
      <c r="HL2154" s="108"/>
      <c r="HM2154" s="108"/>
      <c r="HN2154" s="108"/>
      <c r="HO2154" s="108"/>
      <c r="HP2154" s="108"/>
      <c r="HQ2154" s="108"/>
      <c r="HR2154" s="108"/>
      <c r="HS2154" s="108"/>
      <c r="HT2154" s="108"/>
      <c r="HU2154" s="108"/>
      <c r="HV2154" s="108"/>
      <c r="HW2154" s="108"/>
      <c r="HX2154" s="108"/>
      <c r="HY2154" s="108"/>
      <c r="HZ2154" s="108"/>
      <c r="IA2154" s="108"/>
      <c r="IB2154" s="108"/>
      <c r="IC2154" s="108"/>
      <c r="ID2154" s="108"/>
      <c r="IE2154" s="108"/>
      <c r="IF2154" s="108"/>
      <c r="IG2154" s="108"/>
      <c r="IH2154" s="108"/>
      <c r="II2154" s="108"/>
      <c r="IJ2154" s="108"/>
      <c r="IK2154" s="108"/>
      <c r="IL2154" s="108"/>
      <c r="IM2154" s="108"/>
      <c r="IN2154" s="108"/>
      <c r="IO2154" s="108"/>
      <c r="IP2154" s="108"/>
      <c r="IQ2154" s="108"/>
      <c r="IR2154" s="108"/>
      <c r="IS2154" s="108"/>
      <c r="IT2154" s="108"/>
      <c r="IU2154" s="108"/>
      <c r="IV2154" s="108"/>
    </row>
    <row r="2155" spans="1:256" x14ac:dyDescent="0.2">
      <c r="E2155" s="8"/>
      <c r="F2155" s="8"/>
      <c r="G2155" s="120"/>
      <c r="I2155" s="8"/>
      <c r="J2155" s="8"/>
      <c r="L2155" s="8"/>
      <c r="M2155" s="8"/>
      <c r="O2155" s="8"/>
      <c r="P2155" s="8"/>
      <c r="R2155" s="8"/>
      <c r="S2155" s="8"/>
      <c r="U2155" s="8"/>
      <c r="V2155" s="8"/>
      <c r="X2155" s="8"/>
      <c r="Y2155" s="8"/>
      <c r="AA2155" s="8"/>
      <c r="AB2155" s="8"/>
      <c r="AD2155" s="8"/>
      <c r="AE2155" s="8"/>
      <c r="AG2155" s="8"/>
      <c r="AH2155" s="8"/>
      <c r="AJ2155" s="8"/>
      <c r="AK2155" s="8"/>
      <c r="AM2155" s="8"/>
      <c r="AN2155" s="8"/>
      <c r="AP2155" s="8"/>
      <c r="AQ2155" s="8"/>
      <c r="AS2155" s="8"/>
      <c r="AT2155" s="8"/>
      <c r="AV2155" s="8"/>
      <c r="AW2155" s="8"/>
      <c r="AY2155" s="8"/>
      <c r="AZ2155" s="8"/>
      <c r="BA2155" s="108"/>
      <c r="BB2155" s="116"/>
      <c r="BC2155" s="120"/>
      <c r="BD2155" s="108"/>
      <c r="BE2155" s="116"/>
      <c r="BF2155" s="120"/>
      <c r="BG2155" s="108"/>
      <c r="BH2155" s="116"/>
      <c r="BI2155" s="120"/>
      <c r="BJ2155" s="108"/>
      <c r="BK2155" s="116"/>
      <c r="BL2155" s="120"/>
      <c r="BM2155" s="108"/>
      <c r="BN2155" s="116"/>
      <c r="BO2155" s="120"/>
      <c r="BP2155" s="108"/>
      <c r="BQ2155" s="108"/>
      <c r="BR2155" s="120"/>
      <c r="BS2155" s="116"/>
      <c r="BT2155" s="116"/>
      <c r="BU2155" s="116"/>
      <c r="BV2155" s="116"/>
      <c r="BW2155" s="116"/>
      <c r="BX2155" s="116"/>
    </row>
    <row r="2156" spans="1:256" x14ac:dyDescent="0.2">
      <c r="E2156" s="8"/>
      <c r="F2156" s="8"/>
      <c r="G2156" s="120"/>
      <c r="I2156" s="8"/>
      <c r="J2156" s="8"/>
      <c r="L2156" s="8"/>
      <c r="M2156" s="8"/>
      <c r="O2156" s="8"/>
      <c r="P2156" s="8"/>
      <c r="R2156" s="8"/>
      <c r="S2156" s="8"/>
      <c r="U2156" s="8"/>
      <c r="V2156" s="8"/>
      <c r="X2156" s="8"/>
      <c r="Y2156" s="8"/>
      <c r="AA2156" s="8"/>
      <c r="AB2156" s="8"/>
      <c r="AD2156" s="8"/>
      <c r="AE2156" s="8"/>
      <c r="AG2156" s="8"/>
      <c r="AH2156" s="8"/>
      <c r="AJ2156" s="8"/>
      <c r="AK2156" s="8"/>
      <c r="AM2156" s="8"/>
      <c r="AN2156" s="8"/>
      <c r="AP2156" s="8"/>
      <c r="AQ2156" s="8"/>
      <c r="AS2156" s="8"/>
      <c r="AT2156" s="8"/>
      <c r="AV2156" s="8"/>
      <c r="AW2156" s="8"/>
      <c r="AY2156" s="8"/>
      <c r="AZ2156" s="8"/>
      <c r="BA2156" s="108"/>
      <c r="BB2156" s="108"/>
      <c r="BC2156" s="108"/>
      <c r="BD2156" s="108"/>
      <c r="BE2156" s="108"/>
      <c r="BF2156" s="108"/>
      <c r="BG2156" s="108"/>
      <c r="BH2156" s="108"/>
      <c r="BI2156" s="108"/>
      <c r="BJ2156" s="108"/>
      <c r="BK2156" s="108"/>
      <c r="BL2156" s="108"/>
      <c r="BM2156" s="108"/>
      <c r="BN2156" s="108"/>
      <c r="BO2156" s="108"/>
      <c r="BP2156" s="108"/>
      <c r="BQ2156" s="108"/>
      <c r="BR2156" s="108"/>
      <c r="BS2156" s="108"/>
      <c r="BT2156" s="108"/>
      <c r="BU2156" s="108"/>
      <c r="BV2156" s="108"/>
      <c r="BW2156" s="108"/>
      <c r="BX2156" s="108"/>
      <c r="BY2156" s="108"/>
      <c r="BZ2156" s="108"/>
      <c r="CA2156" s="108"/>
      <c r="CB2156" s="108"/>
      <c r="CC2156" s="108"/>
      <c r="CD2156" s="108"/>
      <c r="CE2156" s="108"/>
      <c r="CF2156" s="108"/>
      <c r="CG2156" s="108"/>
      <c r="CH2156" s="108"/>
      <c r="CI2156" s="108"/>
      <c r="CJ2156" s="108"/>
      <c r="CK2156" s="108"/>
      <c r="CL2156" s="108"/>
      <c r="CM2156" s="108"/>
      <c r="CN2156" s="108"/>
      <c r="CO2156" s="108"/>
      <c r="CP2156" s="108"/>
      <c r="CQ2156" s="108"/>
      <c r="CR2156" s="108"/>
      <c r="CS2156" s="108"/>
      <c r="CT2156" s="108"/>
      <c r="CU2156" s="108"/>
      <c r="CV2156" s="108"/>
      <c r="CW2156" s="108"/>
      <c r="CX2156" s="108"/>
      <c r="CY2156" s="108"/>
      <c r="CZ2156" s="108"/>
      <c r="DA2156" s="108"/>
      <c r="DB2156" s="108"/>
      <c r="DC2156" s="108"/>
      <c r="DD2156" s="108"/>
      <c r="DE2156" s="108"/>
      <c r="DF2156" s="108"/>
      <c r="DG2156" s="108"/>
      <c r="DH2156" s="108"/>
      <c r="DI2156" s="108"/>
      <c r="DJ2156" s="108"/>
      <c r="DK2156" s="108"/>
      <c r="DL2156" s="108"/>
      <c r="DM2156" s="108"/>
      <c r="DN2156" s="108"/>
      <c r="DO2156" s="108"/>
      <c r="DP2156" s="108"/>
      <c r="DQ2156" s="108"/>
      <c r="DR2156" s="108"/>
      <c r="DS2156" s="108"/>
      <c r="DT2156" s="108"/>
      <c r="DU2156" s="108"/>
      <c r="DV2156" s="108"/>
      <c r="DW2156" s="108"/>
      <c r="DX2156" s="108"/>
      <c r="DY2156" s="108"/>
      <c r="DZ2156" s="108"/>
      <c r="EA2156" s="108"/>
      <c r="EB2156" s="108"/>
      <c r="EC2156" s="108"/>
      <c r="ED2156" s="108"/>
      <c r="EE2156" s="108"/>
      <c r="EF2156" s="108"/>
      <c r="EG2156" s="108"/>
      <c r="EH2156" s="108"/>
      <c r="EI2156" s="108"/>
      <c r="EJ2156" s="108"/>
      <c r="EK2156" s="108"/>
      <c r="EL2156" s="108"/>
      <c r="EM2156" s="108"/>
      <c r="EN2156" s="108"/>
      <c r="EO2156" s="108"/>
      <c r="EP2156" s="108"/>
      <c r="EQ2156" s="108"/>
      <c r="ER2156" s="108"/>
      <c r="ES2156" s="108"/>
      <c r="ET2156" s="108"/>
      <c r="EU2156" s="108"/>
      <c r="EV2156" s="108"/>
      <c r="EW2156" s="108"/>
      <c r="EX2156" s="108"/>
      <c r="EY2156" s="108"/>
      <c r="EZ2156" s="108"/>
      <c r="FA2156" s="108"/>
      <c r="FB2156" s="108"/>
      <c r="FC2156" s="108"/>
      <c r="FD2156" s="108"/>
      <c r="FE2156" s="108"/>
      <c r="FF2156" s="108"/>
      <c r="FG2156" s="108"/>
      <c r="FH2156" s="108"/>
      <c r="FI2156" s="108"/>
      <c r="FJ2156" s="108"/>
      <c r="FK2156" s="108"/>
      <c r="FL2156" s="108"/>
      <c r="FM2156" s="108"/>
      <c r="FN2156" s="108"/>
      <c r="FO2156" s="108"/>
      <c r="FP2156" s="108"/>
      <c r="FQ2156" s="108"/>
      <c r="FR2156" s="108"/>
      <c r="FS2156" s="108"/>
      <c r="FT2156" s="108"/>
      <c r="FU2156" s="108"/>
      <c r="FV2156" s="108"/>
      <c r="FW2156" s="108"/>
      <c r="FX2156" s="108"/>
      <c r="FY2156" s="108"/>
      <c r="FZ2156" s="108"/>
      <c r="GA2156" s="108"/>
      <c r="GB2156" s="108"/>
      <c r="GC2156" s="108"/>
      <c r="GD2156" s="108"/>
      <c r="GE2156" s="108"/>
      <c r="GF2156" s="108"/>
      <c r="GG2156" s="108"/>
      <c r="GH2156" s="108"/>
      <c r="GI2156" s="108"/>
      <c r="GJ2156" s="108"/>
      <c r="GK2156" s="108"/>
      <c r="GL2156" s="108"/>
      <c r="GM2156" s="108"/>
      <c r="GN2156" s="108"/>
      <c r="GO2156" s="108"/>
      <c r="GP2156" s="108"/>
      <c r="GQ2156" s="108"/>
      <c r="GR2156" s="108"/>
      <c r="GS2156" s="108"/>
      <c r="GT2156" s="108"/>
      <c r="GU2156" s="108"/>
      <c r="GV2156" s="108"/>
      <c r="GW2156" s="108"/>
      <c r="GX2156" s="108"/>
      <c r="GY2156" s="108"/>
      <c r="GZ2156" s="108"/>
      <c r="HA2156" s="108"/>
      <c r="HB2156" s="108"/>
      <c r="HC2156" s="108"/>
      <c r="HD2156" s="108"/>
      <c r="HE2156" s="108"/>
      <c r="HF2156" s="108"/>
      <c r="HG2156" s="108"/>
      <c r="HH2156" s="108"/>
      <c r="HI2156" s="108"/>
      <c r="HJ2156" s="108"/>
      <c r="HK2156" s="108"/>
      <c r="HL2156" s="108"/>
      <c r="HM2156" s="108"/>
      <c r="HN2156" s="108"/>
      <c r="HO2156" s="108"/>
      <c r="HP2156" s="108"/>
      <c r="HQ2156" s="108"/>
      <c r="HR2156" s="108"/>
      <c r="HS2156" s="108"/>
      <c r="HT2156" s="108"/>
      <c r="HU2156" s="108"/>
      <c r="HV2156" s="108"/>
      <c r="HW2156" s="108"/>
      <c r="HX2156" s="108"/>
      <c r="HY2156" s="108"/>
      <c r="HZ2156" s="108"/>
      <c r="IA2156" s="108"/>
      <c r="IB2156" s="108"/>
      <c r="IC2156" s="108"/>
      <c r="ID2156" s="108"/>
      <c r="IE2156" s="108"/>
      <c r="IF2156" s="108"/>
      <c r="IG2156" s="108"/>
      <c r="IH2156" s="108"/>
      <c r="II2156" s="108"/>
      <c r="IJ2156" s="108"/>
      <c r="IK2156" s="108"/>
      <c r="IL2156" s="108"/>
      <c r="IM2156" s="108"/>
      <c r="IN2156" s="108"/>
      <c r="IO2156" s="108"/>
      <c r="IP2156" s="108"/>
      <c r="IQ2156" s="108"/>
      <c r="IR2156" s="108"/>
      <c r="IS2156" s="108"/>
      <c r="IT2156" s="108"/>
      <c r="IU2156" s="108"/>
      <c r="IV2156" s="108"/>
    </row>
    <row r="2157" spans="1:256" x14ac:dyDescent="0.2">
      <c r="E2157" s="8"/>
      <c r="F2157" s="8"/>
      <c r="G2157" s="120"/>
      <c r="I2157" s="8"/>
      <c r="J2157" s="8"/>
      <c r="L2157" s="8"/>
      <c r="M2157" s="8"/>
      <c r="O2157" s="8"/>
      <c r="P2157" s="8"/>
      <c r="R2157" s="8"/>
      <c r="S2157" s="8"/>
      <c r="U2157" s="8"/>
      <c r="V2157" s="8"/>
      <c r="X2157" s="8"/>
      <c r="Y2157" s="8"/>
      <c r="AA2157" s="8"/>
      <c r="AB2157" s="8"/>
      <c r="AD2157" s="8"/>
      <c r="AE2157" s="8"/>
      <c r="AG2157" s="8"/>
      <c r="AH2157" s="8"/>
      <c r="AJ2157" s="8"/>
      <c r="AK2157" s="8"/>
      <c r="AM2157" s="8"/>
      <c r="AN2157" s="8"/>
      <c r="AP2157" s="8"/>
      <c r="AQ2157" s="8"/>
      <c r="AS2157" s="8"/>
      <c r="AT2157" s="8"/>
      <c r="AV2157" s="8"/>
      <c r="AW2157" s="8"/>
      <c r="AY2157" s="8"/>
      <c r="AZ2157" s="8"/>
      <c r="BA2157" s="108"/>
      <c r="BB2157" s="109"/>
      <c r="BC2157" s="109"/>
      <c r="BD2157" s="108"/>
      <c r="BE2157" s="109"/>
      <c r="BF2157" s="109"/>
      <c r="BG2157" s="108"/>
      <c r="BH2157" s="109"/>
      <c r="BI2157" s="109"/>
      <c r="BJ2157" s="108"/>
      <c r="BK2157" s="109"/>
      <c r="BL2157" s="109"/>
      <c r="BM2157" s="108"/>
      <c r="BN2157" s="109"/>
      <c r="BO2157" s="109"/>
      <c r="BP2157" s="108"/>
      <c r="BQ2157" s="123"/>
      <c r="BR2157" s="109"/>
      <c r="BS2157" s="116"/>
      <c r="BT2157" s="108"/>
      <c r="BU2157" s="120"/>
      <c r="BV2157" s="116"/>
      <c r="BW2157" s="116"/>
      <c r="BX2157" s="125"/>
      <c r="BY2157" s="108"/>
      <c r="BZ2157" s="108"/>
      <c r="CA2157" s="108"/>
      <c r="CB2157" s="108"/>
      <c r="CC2157" s="108"/>
      <c r="CD2157" s="108"/>
      <c r="CE2157" s="108"/>
      <c r="CF2157" s="108"/>
      <c r="CG2157" s="108"/>
      <c r="CH2157" s="108"/>
      <c r="CI2157" s="108"/>
      <c r="CJ2157" s="108"/>
      <c r="CK2157" s="108"/>
      <c r="CL2157" s="108"/>
      <c r="CM2157" s="108"/>
      <c r="CN2157" s="108"/>
      <c r="CO2157" s="108"/>
      <c r="CP2157" s="108"/>
      <c r="CQ2157" s="108"/>
      <c r="CR2157" s="108"/>
      <c r="CS2157" s="108"/>
      <c r="CT2157" s="108"/>
      <c r="CU2157" s="108"/>
      <c r="CV2157" s="108"/>
      <c r="CW2157" s="108"/>
      <c r="CX2157" s="108"/>
      <c r="CY2157" s="108"/>
      <c r="CZ2157" s="108"/>
      <c r="DA2157" s="108"/>
      <c r="DB2157" s="108"/>
      <c r="DC2157" s="108"/>
      <c r="DD2157" s="108"/>
      <c r="DE2157" s="108"/>
      <c r="DF2157" s="108"/>
      <c r="DG2157" s="108"/>
      <c r="DH2157" s="108"/>
      <c r="DI2157" s="108"/>
      <c r="DJ2157" s="108"/>
      <c r="DK2157" s="108"/>
      <c r="DL2157" s="108"/>
      <c r="DM2157" s="108"/>
      <c r="DN2157" s="108"/>
      <c r="DO2157" s="108"/>
      <c r="DP2157" s="108"/>
      <c r="DQ2157" s="108"/>
      <c r="DR2157" s="108"/>
      <c r="DS2157" s="108"/>
      <c r="DT2157" s="108"/>
      <c r="DU2157" s="108"/>
      <c r="DV2157" s="108"/>
      <c r="DW2157" s="108"/>
      <c r="DX2157" s="108"/>
      <c r="DY2157" s="108"/>
      <c r="DZ2157" s="108"/>
      <c r="EA2157" s="108"/>
      <c r="EB2157" s="108"/>
      <c r="EC2157" s="108"/>
      <c r="ED2157" s="108"/>
      <c r="EE2157" s="108"/>
      <c r="EF2157" s="108"/>
      <c r="EG2157" s="108"/>
      <c r="EH2157" s="108"/>
      <c r="EI2157" s="108"/>
      <c r="EJ2157" s="108"/>
      <c r="EK2157" s="108"/>
      <c r="EL2157" s="108"/>
      <c r="EM2157" s="108"/>
      <c r="EN2157" s="108"/>
      <c r="EO2157" s="108"/>
      <c r="EP2157" s="108"/>
      <c r="EQ2157" s="108"/>
      <c r="ER2157" s="108"/>
      <c r="ES2157" s="108"/>
      <c r="ET2157" s="108"/>
      <c r="EU2157" s="108"/>
      <c r="EV2157" s="108"/>
      <c r="EW2157" s="108"/>
      <c r="EX2157" s="108"/>
      <c r="EY2157" s="108"/>
      <c r="EZ2157" s="108"/>
      <c r="FA2157" s="108"/>
      <c r="FB2157" s="108"/>
      <c r="FC2157" s="108"/>
      <c r="FD2157" s="108"/>
      <c r="FE2157" s="108"/>
      <c r="FF2157" s="108"/>
      <c r="FG2157" s="108"/>
      <c r="FH2157" s="108"/>
      <c r="FI2157" s="108"/>
      <c r="FJ2157" s="108"/>
      <c r="FK2157" s="108"/>
      <c r="FL2157" s="108"/>
      <c r="FM2157" s="108"/>
      <c r="FN2157" s="108"/>
      <c r="FO2157" s="108"/>
      <c r="FP2157" s="108"/>
      <c r="FQ2157" s="108"/>
      <c r="FR2157" s="108"/>
      <c r="FS2157" s="108"/>
      <c r="FT2157" s="108"/>
      <c r="FU2157" s="108"/>
      <c r="FV2157" s="108"/>
      <c r="FW2157" s="108"/>
      <c r="FX2157" s="108"/>
      <c r="FY2157" s="108"/>
      <c r="FZ2157" s="108"/>
      <c r="GA2157" s="108"/>
      <c r="GB2157" s="108"/>
      <c r="GC2157" s="108"/>
      <c r="GD2157" s="108"/>
      <c r="GE2157" s="108"/>
      <c r="GF2157" s="108"/>
      <c r="GG2157" s="108"/>
      <c r="GH2157" s="108"/>
      <c r="GI2157" s="108"/>
      <c r="GJ2157" s="108"/>
      <c r="GK2157" s="108"/>
      <c r="GL2157" s="108"/>
      <c r="GM2157" s="108"/>
      <c r="GN2157" s="108"/>
      <c r="GO2157" s="108"/>
      <c r="GP2157" s="108"/>
      <c r="GQ2157" s="108"/>
      <c r="GR2157" s="108"/>
      <c r="GS2157" s="108"/>
      <c r="GT2157" s="108"/>
      <c r="GU2157" s="108"/>
      <c r="GV2157" s="108"/>
      <c r="GW2157" s="108"/>
      <c r="GX2157" s="108"/>
      <c r="GY2157" s="108"/>
      <c r="GZ2157" s="108"/>
      <c r="HA2157" s="108"/>
      <c r="HB2157" s="108"/>
      <c r="HC2157" s="108"/>
      <c r="HD2157" s="108"/>
      <c r="HE2157" s="108"/>
      <c r="HF2157" s="108"/>
      <c r="HG2157" s="108"/>
      <c r="HH2157" s="108"/>
      <c r="HI2157" s="108"/>
      <c r="HJ2157" s="108"/>
      <c r="HK2157" s="108"/>
      <c r="HL2157" s="108"/>
      <c r="HM2157" s="108"/>
      <c r="HN2157" s="108"/>
      <c r="HO2157" s="108"/>
      <c r="HP2157" s="108"/>
      <c r="HQ2157" s="108"/>
      <c r="HR2157" s="108"/>
      <c r="HS2157" s="108"/>
      <c r="HT2157" s="108"/>
      <c r="HU2157" s="108"/>
      <c r="HV2157" s="108"/>
      <c r="HW2157" s="108"/>
      <c r="HX2157" s="108"/>
      <c r="HY2157" s="108"/>
      <c r="HZ2157" s="108"/>
      <c r="IA2157" s="108"/>
      <c r="IB2157" s="108"/>
      <c r="IC2157" s="108"/>
      <c r="ID2157" s="108"/>
      <c r="IE2157" s="108"/>
      <c r="IF2157" s="108"/>
      <c r="IG2157" s="108"/>
      <c r="IH2157" s="108"/>
      <c r="II2157" s="108"/>
      <c r="IJ2157" s="108"/>
      <c r="IK2157" s="108"/>
      <c r="IL2157" s="108"/>
      <c r="IM2157" s="108"/>
      <c r="IN2157" s="108"/>
      <c r="IO2157" s="108"/>
      <c r="IP2157" s="108"/>
      <c r="IQ2157" s="108"/>
      <c r="IR2157" s="108"/>
      <c r="IS2157" s="108"/>
      <c r="IT2157" s="108"/>
      <c r="IU2157" s="108"/>
      <c r="IV2157" s="108"/>
    </row>
    <row r="2158" spans="1:256" x14ac:dyDescent="0.2">
      <c r="D2158" s="40"/>
      <c r="E2158" s="36"/>
      <c r="F2158" s="36"/>
      <c r="G2158" s="120"/>
      <c r="I2158" s="36"/>
      <c r="J2158" s="36"/>
      <c r="L2158" s="36"/>
      <c r="M2158" s="36"/>
      <c r="O2158" s="36"/>
      <c r="P2158" s="36"/>
      <c r="R2158" s="36"/>
      <c r="S2158" s="36"/>
      <c r="U2158" s="36"/>
      <c r="V2158" s="36"/>
      <c r="X2158" s="36"/>
      <c r="Y2158" s="36"/>
      <c r="AA2158" s="36"/>
      <c r="AB2158" s="36"/>
      <c r="AD2158" s="36"/>
      <c r="AE2158" s="36"/>
      <c r="AG2158" s="36"/>
      <c r="AH2158" s="36"/>
      <c r="AJ2158" s="36"/>
      <c r="AK2158" s="36"/>
      <c r="AM2158" s="36"/>
      <c r="AN2158" s="36"/>
      <c r="AP2158" s="36"/>
      <c r="AQ2158" s="36"/>
      <c r="AS2158" s="36"/>
      <c r="AT2158" s="36"/>
      <c r="AV2158" s="36"/>
      <c r="AW2158" s="36"/>
      <c r="AY2158" s="36"/>
      <c r="AZ2158" s="36"/>
      <c r="BA2158" s="108"/>
      <c r="BB2158" s="108"/>
      <c r="BC2158" s="108"/>
      <c r="BD2158" s="108"/>
      <c r="BE2158" s="108"/>
      <c r="BF2158" s="108"/>
      <c r="BG2158" s="108"/>
      <c r="BH2158" s="108"/>
      <c r="BI2158" s="108"/>
      <c r="BJ2158" s="108"/>
      <c r="BK2158" s="108"/>
      <c r="BL2158" s="108"/>
      <c r="BM2158" s="108"/>
      <c r="BN2158" s="108"/>
      <c r="BO2158" s="108"/>
      <c r="BP2158" s="108"/>
      <c r="BQ2158" s="108"/>
      <c r="BR2158" s="108"/>
      <c r="BS2158" s="108"/>
      <c r="BT2158" s="108"/>
      <c r="BU2158" s="108"/>
      <c r="BV2158" s="108"/>
      <c r="BW2158" s="108"/>
      <c r="BX2158" s="108"/>
      <c r="BY2158" s="108"/>
      <c r="BZ2158" s="108"/>
      <c r="CA2158" s="108"/>
      <c r="CB2158" s="108"/>
      <c r="CC2158" s="108"/>
      <c r="CD2158" s="108"/>
      <c r="CE2158" s="108"/>
      <c r="CF2158" s="108"/>
      <c r="CG2158" s="108"/>
      <c r="CH2158" s="108"/>
      <c r="CI2158" s="108"/>
      <c r="CJ2158" s="108"/>
      <c r="CK2158" s="108"/>
      <c r="CL2158" s="108"/>
      <c r="CM2158" s="108"/>
      <c r="CN2158" s="108"/>
      <c r="CO2158" s="108"/>
      <c r="CP2158" s="108"/>
      <c r="CQ2158" s="108"/>
      <c r="CR2158" s="108"/>
      <c r="CS2158" s="108"/>
      <c r="CT2158" s="108"/>
      <c r="CU2158" s="108"/>
      <c r="CV2158" s="108"/>
      <c r="CW2158" s="108"/>
      <c r="CX2158" s="108"/>
      <c r="CY2158" s="108"/>
      <c r="CZ2158" s="108"/>
      <c r="DA2158" s="108"/>
      <c r="DB2158" s="108"/>
      <c r="DC2158" s="108"/>
      <c r="DD2158" s="108"/>
      <c r="DE2158" s="108"/>
      <c r="DF2158" s="108"/>
      <c r="DG2158" s="108"/>
      <c r="DH2158" s="108"/>
      <c r="DI2158" s="108"/>
      <c r="DJ2158" s="108"/>
      <c r="DK2158" s="108"/>
      <c r="DL2158" s="108"/>
      <c r="DM2158" s="108"/>
      <c r="DN2158" s="108"/>
      <c r="DO2158" s="108"/>
      <c r="DP2158" s="108"/>
      <c r="DQ2158" s="108"/>
      <c r="DR2158" s="108"/>
      <c r="DS2158" s="108"/>
      <c r="DT2158" s="108"/>
      <c r="DU2158" s="108"/>
      <c r="DV2158" s="108"/>
      <c r="DW2158" s="108"/>
      <c r="DX2158" s="108"/>
      <c r="DY2158" s="108"/>
      <c r="DZ2158" s="108"/>
      <c r="EA2158" s="108"/>
      <c r="EB2158" s="108"/>
      <c r="EC2158" s="108"/>
      <c r="ED2158" s="108"/>
      <c r="EE2158" s="108"/>
      <c r="EF2158" s="108"/>
      <c r="EG2158" s="108"/>
      <c r="EH2158" s="108"/>
      <c r="EI2158" s="108"/>
      <c r="EJ2158" s="108"/>
      <c r="EK2158" s="108"/>
      <c r="EL2158" s="108"/>
      <c r="EM2158" s="108"/>
      <c r="EN2158" s="108"/>
      <c r="EO2158" s="108"/>
      <c r="EP2158" s="108"/>
      <c r="EQ2158" s="108"/>
      <c r="ER2158" s="108"/>
      <c r="ES2158" s="108"/>
      <c r="ET2158" s="108"/>
      <c r="EU2158" s="108"/>
      <c r="EV2158" s="108"/>
      <c r="EW2158" s="108"/>
      <c r="EX2158" s="108"/>
      <c r="EY2158" s="108"/>
      <c r="EZ2158" s="108"/>
      <c r="FA2158" s="108"/>
      <c r="FB2158" s="108"/>
      <c r="FC2158" s="108"/>
      <c r="FD2158" s="108"/>
      <c r="FE2158" s="108"/>
      <c r="FF2158" s="108"/>
      <c r="FG2158" s="108"/>
      <c r="FH2158" s="108"/>
      <c r="FI2158" s="108"/>
      <c r="FJ2158" s="108"/>
      <c r="FK2158" s="108"/>
      <c r="FL2158" s="108"/>
      <c r="FM2158" s="108"/>
      <c r="FN2158" s="108"/>
      <c r="FO2158" s="108"/>
      <c r="FP2158" s="108"/>
      <c r="FQ2158" s="108"/>
      <c r="FR2158" s="108"/>
      <c r="FS2158" s="108"/>
      <c r="FT2158" s="108"/>
      <c r="FU2158" s="108"/>
      <c r="FV2158" s="108"/>
      <c r="FW2158" s="108"/>
      <c r="FX2158" s="108"/>
      <c r="FY2158" s="108"/>
      <c r="FZ2158" s="108"/>
      <c r="GA2158" s="108"/>
      <c r="GB2158" s="108"/>
      <c r="GC2158" s="108"/>
      <c r="GD2158" s="108"/>
      <c r="GE2158" s="108"/>
      <c r="GF2158" s="108"/>
      <c r="GG2158" s="108"/>
      <c r="GH2158" s="108"/>
      <c r="GI2158" s="108"/>
      <c r="GJ2158" s="108"/>
      <c r="GK2158" s="108"/>
      <c r="GL2158" s="108"/>
      <c r="GM2158" s="108"/>
      <c r="GN2158" s="108"/>
      <c r="GO2158" s="108"/>
      <c r="GP2158" s="108"/>
      <c r="GQ2158" s="108"/>
      <c r="GR2158" s="108"/>
      <c r="GS2158" s="108"/>
      <c r="GT2158" s="108"/>
      <c r="GU2158" s="108"/>
      <c r="GV2158" s="108"/>
      <c r="GW2158" s="108"/>
      <c r="GX2158" s="108"/>
      <c r="GY2158" s="108"/>
      <c r="GZ2158" s="108"/>
      <c r="HA2158" s="108"/>
      <c r="HB2158" s="108"/>
      <c r="HC2158" s="108"/>
      <c r="HD2158" s="108"/>
      <c r="HE2158" s="108"/>
      <c r="HF2158" s="108"/>
      <c r="HG2158" s="108"/>
      <c r="HH2158" s="108"/>
      <c r="HI2158" s="108"/>
      <c r="HJ2158" s="108"/>
      <c r="HK2158" s="108"/>
      <c r="HL2158" s="108"/>
      <c r="HM2158" s="108"/>
      <c r="HN2158" s="108"/>
      <c r="HO2158" s="108"/>
      <c r="HP2158" s="108"/>
      <c r="HQ2158" s="108"/>
      <c r="HR2158" s="108"/>
      <c r="HS2158" s="108"/>
      <c r="HT2158" s="108"/>
      <c r="HU2158" s="108"/>
      <c r="HV2158" s="108"/>
      <c r="HW2158" s="108"/>
      <c r="HX2158" s="108"/>
      <c r="HY2158" s="108"/>
      <c r="HZ2158" s="108"/>
      <c r="IA2158" s="108"/>
      <c r="IB2158" s="108"/>
      <c r="IC2158" s="108"/>
      <c r="ID2158" s="108"/>
      <c r="IE2158" s="108"/>
      <c r="IF2158" s="108"/>
      <c r="IG2158" s="108"/>
      <c r="IH2158" s="108"/>
      <c r="II2158" s="108"/>
      <c r="IJ2158" s="108"/>
      <c r="IK2158" s="108"/>
      <c r="IL2158" s="108"/>
      <c r="IM2158" s="108"/>
      <c r="IN2158" s="108"/>
      <c r="IO2158" s="108"/>
      <c r="IP2158" s="108"/>
      <c r="IQ2158" s="108"/>
      <c r="IR2158" s="108"/>
      <c r="IS2158" s="108"/>
      <c r="IT2158" s="108"/>
      <c r="IU2158" s="108"/>
      <c r="IV2158" s="108"/>
    </row>
    <row r="2159" spans="1:256" x14ac:dyDescent="0.2">
      <c r="D2159" s="40"/>
      <c r="E2159" s="36"/>
      <c r="F2159" s="36"/>
      <c r="G2159" s="120"/>
      <c r="I2159" s="36"/>
      <c r="J2159" s="36"/>
      <c r="L2159" s="36"/>
      <c r="M2159" s="36"/>
      <c r="O2159" s="36"/>
      <c r="P2159" s="36"/>
      <c r="R2159" s="36"/>
      <c r="S2159" s="36"/>
      <c r="U2159" s="36"/>
      <c r="V2159" s="36"/>
      <c r="X2159" s="36"/>
      <c r="Y2159" s="36"/>
      <c r="AA2159" s="36"/>
      <c r="AB2159" s="36"/>
      <c r="AD2159" s="36"/>
      <c r="AE2159" s="36"/>
      <c r="AG2159" s="36"/>
      <c r="AH2159" s="36"/>
      <c r="AJ2159" s="36"/>
      <c r="AK2159" s="36"/>
      <c r="AM2159" s="36"/>
      <c r="AN2159" s="36"/>
      <c r="AP2159" s="36"/>
      <c r="AQ2159" s="36"/>
      <c r="AS2159" s="36"/>
      <c r="AT2159" s="36"/>
      <c r="AV2159" s="36"/>
      <c r="AW2159" s="36"/>
      <c r="AY2159" s="36"/>
      <c r="AZ2159" s="36"/>
      <c r="BB2159" s="36"/>
      <c r="BC2159" s="36"/>
      <c r="BE2159" s="36"/>
      <c r="BF2159" s="36"/>
      <c r="BH2159" s="36"/>
      <c r="BI2159" s="36"/>
      <c r="BK2159" s="36"/>
      <c r="BL2159" s="36"/>
      <c r="BN2159" s="36"/>
      <c r="BO2159" s="8"/>
      <c r="BR2159" s="8"/>
      <c r="BS2159" s="8"/>
      <c r="BT2159" s="8"/>
      <c r="BU2159" s="8"/>
      <c r="BW2159" s="9"/>
      <c r="BX2159" s="9"/>
      <c r="BY2159" s="108"/>
      <c r="BZ2159" s="108"/>
      <c r="CA2159" s="108"/>
      <c r="CB2159" s="108"/>
      <c r="CC2159" s="108"/>
      <c r="CD2159" s="108"/>
      <c r="CE2159" s="108"/>
      <c r="CF2159" s="108"/>
      <c r="CG2159" s="108"/>
      <c r="CH2159" s="108"/>
      <c r="CI2159" s="108"/>
      <c r="CJ2159" s="108"/>
      <c r="CK2159" s="108"/>
      <c r="CL2159" s="108"/>
      <c r="CM2159" s="108"/>
      <c r="CN2159" s="108"/>
      <c r="CO2159" s="108"/>
      <c r="CP2159" s="108"/>
      <c r="CQ2159" s="108"/>
      <c r="CR2159" s="108"/>
      <c r="CS2159" s="108"/>
      <c r="CT2159" s="108"/>
      <c r="CU2159" s="108"/>
      <c r="CV2159" s="108"/>
      <c r="CW2159" s="108"/>
      <c r="CX2159" s="108"/>
      <c r="CY2159" s="108"/>
      <c r="CZ2159" s="108"/>
      <c r="DA2159" s="108"/>
      <c r="DB2159" s="108"/>
      <c r="DC2159" s="108"/>
      <c r="DD2159" s="108"/>
      <c r="DE2159" s="108"/>
      <c r="DF2159" s="108"/>
      <c r="DG2159" s="108"/>
      <c r="DH2159" s="108"/>
      <c r="DI2159" s="108"/>
      <c r="DJ2159" s="108"/>
      <c r="DK2159" s="108"/>
      <c r="DL2159" s="108"/>
      <c r="DM2159" s="108"/>
      <c r="DN2159" s="108"/>
      <c r="DO2159" s="108"/>
      <c r="DP2159" s="108"/>
      <c r="DQ2159" s="108"/>
      <c r="DR2159" s="108"/>
      <c r="DS2159" s="108"/>
      <c r="DT2159" s="108"/>
      <c r="DU2159" s="108"/>
      <c r="DV2159" s="108"/>
      <c r="DW2159" s="108"/>
      <c r="DX2159" s="108"/>
      <c r="DY2159" s="108"/>
      <c r="DZ2159" s="108"/>
      <c r="EA2159" s="108"/>
      <c r="EB2159" s="108"/>
      <c r="EC2159" s="108"/>
      <c r="ED2159" s="108"/>
      <c r="EE2159" s="108"/>
      <c r="EF2159" s="108"/>
      <c r="EG2159" s="108"/>
      <c r="EH2159" s="108"/>
      <c r="EI2159" s="108"/>
      <c r="EJ2159" s="108"/>
      <c r="EK2159" s="108"/>
      <c r="EL2159" s="108"/>
      <c r="EM2159" s="108"/>
      <c r="EN2159" s="108"/>
      <c r="EO2159" s="108"/>
      <c r="EP2159" s="108"/>
      <c r="EQ2159" s="108"/>
      <c r="ER2159" s="108"/>
      <c r="ES2159" s="108"/>
      <c r="ET2159" s="108"/>
      <c r="EU2159" s="108"/>
      <c r="EV2159" s="108"/>
      <c r="EW2159" s="108"/>
      <c r="EX2159" s="108"/>
      <c r="EY2159" s="108"/>
      <c r="EZ2159" s="108"/>
      <c r="FA2159" s="108"/>
      <c r="FB2159" s="108"/>
      <c r="FC2159" s="108"/>
      <c r="FD2159" s="108"/>
      <c r="FE2159" s="108"/>
      <c r="FF2159" s="108"/>
      <c r="FG2159" s="108"/>
      <c r="FH2159" s="108"/>
      <c r="FI2159" s="108"/>
      <c r="FJ2159" s="108"/>
      <c r="FK2159" s="108"/>
      <c r="FL2159" s="108"/>
      <c r="FM2159" s="108"/>
      <c r="FN2159" s="108"/>
      <c r="FO2159" s="108"/>
      <c r="FP2159" s="108"/>
      <c r="FQ2159" s="108"/>
      <c r="FR2159" s="108"/>
      <c r="FS2159" s="108"/>
      <c r="FT2159" s="108"/>
      <c r="FU2159" s="108"/>
      <c r="FV2159" s="108"/>
      <c r="FW2159" s="108"/>
      <c r="FX2159" s="108"/>
      <c r="FY2159" s="108"/>
      <c r="FZ2159" s="108"/>
      <c r="GA2159" s="108"/>
      <c r="GB2159" s="108"/>
      <c r="GC2159" s="108"/>
      <c r="GD2159" s="108"/>
      <c r="GE2159" s="108"/>
      <c r="GF2159" s="108"/>
      <c r="GG2159" s="108"/>
      <c r="GH2159" s="108"/>
      <c r="GI2159" s="108"/>
      <c r="GJ2159" s="108"/>
      <c r="GK2159" s="108"/>
      <c r="GL2159" s="108"/>
      <c r="GM2159" s="108"/>
      <c r="GN2159" s="108"/>
      <c r="GO2159" s="108"/>
      <c r="GP2159" s="108"/>
      <c r="GQ2159" s="108"/>
      <c r="GR2159" s="108"/>
      <c r="GS2159" s="108"/>
      <c r="GT2159" s="108"/>
      <c r="GU2159" s="108"/>
      <c r="GV2159" s="108"/>
      <c r="GW2159" s="108"/>
      <c r="GX2159" s="108"/>
      <c r="GY2159" s="108"/>
      <c r="GZ2159" s="108"/>
      <c r="HA2159" s="108"/>
      <c r="HB2159" s="108"/>
      <c r="HC2159" s="108"/>
      <c r="HD2159" s="108"/>
      <c r="HE2159" s="108"/>
      <c r="HF2159" s="108"/>
      <c r="HG2159" s="108"/>
      <c r="HH2159" s="108"/>
      <c r="HI2159" s="108"/>
      <c r="HJ2159" s="108"/>
      <c r="HK2159" s="108"/>
      <c r="HL2159" s="108"/>
      <c r="HM2159" s="108"/>
      <c r="HN2159" s="108"/>
      <c r="HO2159" s="108"/>
      <c r="HP2159" s="108"/>
      <c r="HQ2159" s="108"/>
      <c r="HR2159" s="108"/>
      <c r="HS2159" s="108"/>
      <c r="HT2159" s="108"/>
      <c r="HU2159" s="108"/>
      <c r="HV2159" s="108"/>
      <c r="HW2159" s="108"/>
      <c r="HX2159" s="108"/>
      <c r="HY2159" s="108"/>
      <c r="HZ2159" s="108"/>
      <c r="IA2159" s="108"/>
      <c r="IB2159" s="108"/>
      <c r="IC2159" s="108"/>
      <c r="ID2159" s="108"/>
      <c r="IE2159" s="108"/>
      <c r="IF2159" s="108"/>
      <c r="IG2159" s="108"/>
      <c r="IH2159" s="108"/>
      <c r="II2159" s="108"/>
      <c r="IJ2159" s="108"/>
      <c r="IK2159" s="108"/>
      <c r="IL2159" s="108"/>
      <c r="IM2159" s="108"/>
      <c r="IN2159" s="108"/>
      <c r="IO2159" s="108"/>
      <c r="IP2159" s="108"/>
      <c r="IQ2159" s="108"/>
      <c r="IR2159" s="108"/>
      <c r="IS2159" s="108"/>
      <c r="IT2159" s="108"/>
      <c r="IU2159" s="108"/>
      <c r="IV2159" s="108"/>
    </row>
    <row r="2160" spans="1:256" x14ac:dyDescent="0.2">
      <c r="G2160" s="120"/>
      <c r="BA2160" s="108"/>
      <c r="BB2160" s="108"/>
      <c r="BC2160" s="108"/>
      <c r="BD2160" s="108"/>
      <c r="BE2160" s="108"/>
      <c r="BF2160" s="108"/>
      <c r="BG2160" s="108"/>
      <c r="BH2160" s="108"/>
      <c r="BI2160" s="108"/>
      <c r="BJ2160" s="108"/>
      <c r="BK2160" s="108"/>
      <c r="BL2160" s="108"/>
      <c r="BM2160" s="108"/>
      <c r="BN2160" s="108"/>
      <c r="BO2160" s="108"/>
      <c r="BP2160" s="108"/>
      <c r="BQ2160" s="108"/>
      <c r="BR2160" s="108"/>
      <c r="BS2160" s="108"/>
      <c r="BT2160" s="108"/>
      <c r="BU2160" s="108"/>
      <c r="BV2160" s="108"/>
      <c r="BW2160" s="108"/>
      <c r="BX2160" s="108"/>
      <c r="BY2160" s="108"/>
      <c r="BZ2160" s="108"/>
      <c r="CA2160" s="108"/>
      <c r="CB2160" s="108"/>
      <c r="CC2160" s="108"/>
      <c r="CD2160" s="108"/>
      <c r="CE2160" s="108"/>
      <c r="CF2160" s="108"/>
      <c r="CG2160" s="108"/>
      <c r="CH2160" s="108"/>
      <c r="CI2160" s="108"/>
      <c r="CJ2160" s="108"/>
      <c r="CK2160" s="108"/>
      <c r="CL2160" s="108"/>
      <c r="CM2160" s="108"/>
      <c r="CN2160" s="108"/>
      <c r="CO2160" s="108"/>
      <c r="CP2160" s="108"/>
      <c r="CQ2160" s="108"/>
      <c r="CR2160" s="108"/>
      <c r="CS2160" s="108"/>
      <c r="CT2160" s="108"/>
      <c r="CU2160" s="108"/>
      <c r="CV2160" s="108"/>
      <c r="CW2160" s="108"/>
      <c r="CX2160" s="108"/>
      <c r="CY2160" s="108"/>
      <c r="CZ2160" s="108"/>
      <c r="DA2160" s="108"/>
      <c r="DB2160" s="108"/>
      <c r="DC2160" s="108"/>
      <c r="DD2160" s="108"/>
      <c r="DE2160" s="108"/>
      <c r="DF2160" s="108"/>
      <c r="DG2160" s="108"/>
      <c r="DH2160" s="108"/>
      <c r="DI2160" s="108"/>
      <c r="DJ2160" s="108"/>
      <c r="DK2160" s="108"/>
      <c r="DL2160" s="108"/>
      <c r="DM2160" s="108"/>
      <c r="DN2160" s="108"/>
      <c r="DO2160" s="108"/>
      <c r="DP2160" s="108"/>
      <c r="DQ2160" s="108"/>
      <c r="DR2160" s="108"/>
      <c r="DS2160" s="108"/>
      <c r="DT2160" s="108"/>
      <c r="DU2160" s="108"/>
      <c r="DV2160" s="108"/>
      <c r="DW2160" s="108"/>
      <c r="DX2160" s="108"/>
      <c r="DY2160" s="108"/>
      <c r="DZ2160" s="108"/>
      <c r="EA2160" s="108"/>
      <c r="EB2160" s="108"/>
      <c r="EC2160" s="108"/>
      <c r="ED2160" s="108"/>
      <c r="EE2160" s="108"/>
      <c r="EF2160" s="108"/>
      <c r="EG2160" s="108"/>
      <c r="EH2160" s="108"/>
      <c r="EI2160" s="108"/>
      <c r="EJ2160" s="108"/>
      <c r="EK2160" s="108"/>
      <c r="EL2160" s="108"/>
      <c r="EM2160" s="108"/>
      <c r="EN2160" s="108"/>
      <c r="EO2160" s="108"/>
      <c r="EP2160" s="108"/>
      <c r="EQ2160" s="108"/>
      <c r="ER2160" s="108"/>
      <c r="ES2160" s="108"/>
      <c r="ET2160" s="108"/>
      <c r="EU2160" s="108"/>
      <c r="EV2160" s="108"/>
      <c r="EW2160" s="108"/>
      <c r="EX2160" s="108"/>
      <c r="EY2160" s="108"/>
      <c r="EZ2160" s="108"/>
      <c r="FA2160" s="108"/>
      <c r="FB2160" s="108"/>
      <c r="FC2160" s="108"/>
      <c r="FD2160" s="108"/>
      <c r="FE2160" s="108"/>
      <c r="FF2160" s="108"/>
      <c r="FG2160" s="108"/>
      <c r="FH2160" s="108"/>
      <c r="FI2160" s="108"/>
      <c r="FJ2160" s="108"/>
      <c r="FK2160" s="108"/>
      <c r="FL2160" s="108"/>
      <c r="FM2160" s="108"/>
      <c r="FN2160" s="108"/>
      <c r="FO2160" s="108"/>
      <c r="FP2160" s="108"/>
      <c r="FQ2160" s="108"/>
      <c r="FR2160" s="108"/>
      <c r="FS2160" s="108"/>
      <c r="FT2160" s="108"/>
      <c r="FU2160" s="108"/>
      <c r="FV2160" s="108"/>
      <c r="FW2160" s="108"/>
      <c r="FX2160" s="108"/>
      <c r="FY2160" s="108"/>
      <c r="FZ2160" s="108"/>
      <c r="GA2160" s="108"/>
      <c r="GB2160" s="108"/>
      <c r="GC2160" s="108"/>
      <c r="GD2160" s="108"/>
      <c r="GE2160" s="108"/>
      <c r="GF2160" s="108"/>
      <c r="GG2160" s="108"/>
      <c r="GH2160" s="108"/>
      <c r="GI2160" s="108"/>
      <c r="GJ2160" s="108"/>
      <c r="GK2160" s="108"/>
      <c r="GL2160" s="108"/>
      <c r="GM2160" s="108"/>
      <c r="GN2160" s="108"/>
      <c r="GO2160" s="108"/>
      <c r="GP2160" s="108"/>
      <c r="GQ2160" s="108"/>
      <c r="GR2160" s="108"/>
      <c r="GS2160" s="108"/>
      <c r="GT2160" s="108"/>
      <c r="GU2160" s="108"/>
      <c r="GV2160" s="108"/>
      <c r="GW2160" s="108"/>
      <c r="GX2160" s="108"/>
      <c r="GY2160" s="108"/>
      <c r="GZ2160" s="108"/>
      <c r="HA2160" s="108"/>
      <c r="HB2160" s="108"/>
      <c r="HC2160" s="108"/>
      <c r="HD2160" s="108"/>
      <c r="HE2160" s="108"/>
      <c r="HF2160" s="108"/>
      <c r="HG2160" s="108"/>
      <c r="HH2160" s="108"/>
      <c r="HI2160" s="108"/>
      <c r="HJ2160" s="108"/>
      <c r="HK2160" s="108"/>
      <c r="HL2160" s="108"/>
      <c r="HM2160" s="108"/>
      <c r="HN2160" s="108"/>
      <c r="HO2160" s="108"/>
      <c r="HP2160" s="108"/>
      <c r="HQ2160" s="108"/>
      <c r="HR2160" s="108"/>
      <c r="HS2160" s="108"/>
      <c r="HT2160" s="108"/>
      <c r="HU2160" s="108"/>
      <c r="HV2160" s="108"/>
      <c r="HW2160" s="108"/>
      <c r="HX2160" s="108"/>
      <c r="HY2160" s="108"/>
      <c r="HZ2160" s="108"/>
      <c r="IA2160" s="108"/>
      <c r="IB2160" s="108"/>
      <c r="IC2160" s="108"/>
      <c r="ID2160" s="108"/>
      <c r="IE2160" s="108"/>
      <c r="IF2160" s="108"/>
      <c r="IG2160" s="108"/>
      <c r="IH2160" s="108"/>
      <c r="II2160" s="108"/>
      <c r="IJ2160" s="108"/>
      <c r="IK2160" s="108"/>
      <c r="IL2160" s="108"/>
      <c r="IM2160" s="108"/>
      <c r="IN2160" s="108"/>
      <c r="IO2160" s="108"/>
      <c r="IP2160" s="108"/>
      <c r="IQ2160" s="108"/>
      <c r="IR2160" s="108"/>
      <c r="IS2160" s="108"/>
      <c r="IT2160" s="108"/>
      <c r="IU2160" s="108"/>
      <c r="IV2160" s="108"/>
    </row>
    <row r="2161" spans="1:256" x14ac:dyDescent="0.2">
      <c r="D2161" s="40"/>
      <c r="E2161" s="36"/>
      <c r="F2161" s="36"/>
      <c r="G2161" s="120"/>
      <c r="I2161" s="36"/>
      <c r="J2161" s="36"/>
      <c r="L2161" s="36"/>
      <c r="M2161" s="36"/>
      <c r="O2161" s="36"/>
      <c r="P2161" s="36"/>
      <c r="R2161" s="36"/>
      <c r="S2161" s="36"/>
      <c r="U2161" s="36"/>
      <c r="V2161" s="36"/>
      <c r="X2161" s="36"/>
      <c r="Y2161" s="36"/>
      <c r="AA2161" s="36"/>
      <c r="AB2161" s="36"/>
      <c r="AD2161" s="36"/>
      <c r="AE2161" s="36"/>
      <c r="AG2161" s="36"/>
      <c r="AH2161" s="36"/>
      <c r="AJ2161" s="36"/>
      <c r="AK2161" s="36"/>
      <c r="AM2161" s="36"/>
      <c r="AN2161" s="36"/>
      <c r="AP2161" s="36"/>
      <c r="AQ2161" s="36"/>
      <c r="AS2161" s="36"/>
      <c r="AT2161" s="36"/>
      <c r="AV2161" s="36"/>
      <c r="AW2161" s="36"/>
      <c r="AY2161" s="36"/>
      <c r="AZ2161" s="36"/>
      <c r="BA2161" s="108"/>
      <c r="BB2161" s="108"/>
      <c r="BC2161" s="108"/>
      <c r="BD2161" s="108"/>
      <c r="BE2161" s="108"/>
      <c r="BF2161" s="108"/>
      <c r="BG2161" s="108"/>
      <c r="BH2161" s="108"/>
      <c r="BI2161" s="108"/>
      <c r="BJ2161" s="108"/>
      <c r="BK2161" s="108"/>
      <c r="BL2161" s="108"/>
      <c r="BM2161" s="108"/>
      <c r="BN2161" s="108"/>
      <c r="BO2161" s="108"/>
      <c r="BP2161" s="108"/>
      <c r="BQ2161" s="108"/>
      <c r="BR2161" s="108"/>
      <c r="BS2161" s="108"/>
      <c r="BT2161" s="108"/>
      <c r="BU2161" s="108"/>
      <c r="BV2161" s="108"/>
      <c r="BW2161" s="108"/>
      <c r="BX2161" s="108"/>
      <c r="BY2161" s="108"/>
      <c r="BZ2161" s="108"/>
      <c r="CA2161" s="108"/>
      <c r="CB2161" s="108"/>
      <c r="CC2161" s="108"/>
      <c r="CD2161" s="108"/>
      <c r="CE2161" s="108"/>
      <c r="CF2161" s="108"/>
      <c r="CG2161" s="108"/>
      <c r="CH2161" s="108"/>
      <c r="CI2161" s="108"/>
      <c r="CJ2161" s="108"/>
      <c r="CK2161" s="108"/>
      <c r="CL2161" s="108"/>
      <c r="CM2161" s="108"/>
      <c r="CN2161" s="108"/>
      <c r="CO2161" s="108"/>
      <c r="CP2161" s="108"/>
      <c r="CQ2161" s="108"/>
      <c r="CR2161" s="108"/>
      <c r="CS2161" s="108"/>
      <c r="CT2161" s="108"/>
      <c r="CU2161" s="108"/>
      <c r="CV2161" s="108"/>
      <c r="CW2161" s="108"/>
      <c r="CX2161" s="108"/>
      <c r="CY2161" s="108"/>
      <c r="CZ2161" s="108"/>
      <c r="DA2161" s="108"/>
      <c r="DB2161" s="108"/>
      <c r="DC2161" s="108"/>
      <c r="DD2161" s="108"/>
      <c r="DE2161" s="108"/>
      <c r="DF2161" s="108"/>
      <c r="DG2161" s="108"/>
      <c r="DH2161" s="108"/>
      <c r="DI2161" s="108"/>
      <c r="DJ2161" s="108"/>
      <c r="DK2161" s="108"/>
      <c r="DL2161" s="108"/>
      <c r="DM2161" s="108"/>
      <c r="DN2161" s="108"/>
      <c r="DO2161" s="108"/>
      <c r="DP2161" s="108"/>
      <c r="DQ2161" s="108"/>
      <c r="DR2161" s="108"/>
      <c r="DS2161" s="108"/>
      <c r="DT2161" s="108"/>
      <c r="DU2161" s="108"/>
      <c r="DV2161" s="108"/>
      <c r="DW2161" s="108"/>
      <c r="DX2161" s="108"/>
      <c r="DY2161" s="108"/>
      <c r="DZ2161" s="108"/>
      <c r="EA2161" s="108"/>
      <c r="EB2161" s="108"/>
      <c r="EC2161" s="108"/>
      <c r="ED2161" s="108"/>
      <c r="EE2161" s="108"/>
      <c r="EF2161" s="108"/>
      <c r="EG2161" s="108"/>
      <c r="EH2161" s="108"/>
      <c r="EI2161" s="108"/>
      <c r="EJ2161" s="108"/>
      <c r="EK2161" s="108"/>
      <c r="EL2161" s="108"/>
      <c r="EM2161" s="108"/>
      <c r="EN2161" s="108"/>
      <c r="EO2161" s="108"/>
      <c r="EP2161" s="108"/>
      <c r="EQ2161" s="108"/>
      <c r="ER2161" s="108"/>
      <c r="ES2161" s="108"/>
      <c r="ET2161" s="108"/>
      <c r="EU2161" s="108"/>
      <c r="EV2161" s="108"/>
      <c r="EW2161" s="108"/>
      <c r="EX2161" s="108"/>
      <c r="EY2161" s="108"/>
      <c r="EZ2161" s="108"/>
      <c r="FA2161" s="108"/>
      <c r="FB2161" s="108"/>
      <c r="FC2161" s="108"/>
      <c r="FD2161" s="108"/>
      <c r="FE2161" s="108"/>
      <c r="FF2161" s="108"/>
      <c r="FG2161" s="108"/>
      <c r="FH2161" s="108"/>
      <c r="FI2161" s="108"/>
      <c r="FJ2161" s="108"/>
      <c r="FK2161" s="108"/>
      <c r="FL2161" s="108"/>
      <c r="FM2161" s="108"/>
      <c r="FN2161" s="108"/>
      <c r="FO2161" s="108"/>
      <c r="FP2161" s="108"/>
      <c r="FQ2161" s="108"/>
      <c r="FR2161" s="108"/>
      <c r="FS2161" s="108"/>
      <c r="FT2161" s="108"/>
      <c r="FU2161" s="108"/>
      <c r="FV2161" s="108"/>
      <c r="FW2161" s="108"/>
      <c r="FX2161" s="108"/>
      <c r="FY2161" s="108"/>
      <c r="FZ2161" s="108"/>
      <c r="GA2161" s="108"/>
      <c r="GB2161" s="108"/>
      <c r="GC2161" s="108"/>
      <c r="GD2161" s="108"/>
      <c r="GE2161" s="108"/>
      <c r="GF2161" s="108"/>
      <c r="GG2161" s="108"/>
      <c r="GH2161" s="108"/>
      <c r="GI2161" s="108"/>
      <c r="GJ2161" s="108"/>
      <c r="GK2161" s="108"/>
      <c r="GL2161" s="108"/>
      <c r="GM2161" s="108"/>
      <c r="GN2161" s="108"/>
      <c r="GO2161" s="108"/>
      <c r="GP2161" s="108"/>
      <c r="GQ2161" s="108"/>
      <c r="GR2161" s="108"/>
      <c r="GS2161" s="108"/>
      <c r="GT2161" s="108"/>
      <c r="GU2161" s="108"/>
      <c r="GV2161" s="108"/>
      <c r="GW2161" s="108"/>
      <c r="GX2161" s="108"/>
      <c r="GY2161" s="108"/>
      <c r="GZ2161" s="108"/>
      <c r="HA2161" s="108"/>
      <c r="HB2161" s="108"/>
      <c r="HC2161" s="108"/>
      <c r="HD2161" s="108"/>
      <c r="HE2161" s="108"/>
      <c r="HF2161" s="108"/>
      <c r="HG2161" s="108"/>
      <c r="HH2161" s="108"/>
      <c r="HI2161" s="108"/>
      <c r="HJ2161" s="108"/>
      <c r="HK2161" s="108"/>
      <c r="HL2161" s="108"/>
      <c r="HM2161" s="108"/>
      <c r="HN2161" s="108"/>
      <c r="HO2161" s="108"/>
      <c r="HP2161" s="108"/>
      <c r="HQ2161" s="108"/>
      <c r="HR2161" s="108"/>
      <c r="HS2161" s="108"/>
      <c r="HT2161" s="108"/>
      <c r="HU2161" s="108"/>
      <c r="HV2161" s="108"/>
      <c r="HW2161" s="108"/>
      <c r="HX2161" s="108"/>
      <c r="HY2161" s="108"/>
      <c r="HZ2161" s="108"/>
      <c r="IA2161" s="108"/>
      <c r="IB2161" s="108"/>
      <c r="IC2161" s="108"/>
      <c r="ID2161" s="108"/>
      <c r="IE2161" s="108"/>
      <c r="IF2161" s="108"/>
      <c r="IG2161" s="108"/>
      <c r="IH2161" s="108"/>
      <c r="II2161" s="108"/>
      <c r="IJ2161" s="108"/>
      <c r="IK2161" s="108"/>
      <c r="IL2161" s="108"/>
      <c r="IM2161" s="108"/>
      <c r="IN2161" s="108"/>
      <c r="IO2161" s="108"/>
      <c r="IP2161" s="108"/>
      <c r="IQ2161" s="108"/>
      <c r="IR2161" s="108"/>
      <c r="IS2161" s="108"/>
      <c r="IT2161" s="108"/>
      <c r="IU2161" s="108"/>
      <c r="IV2161" s="108"/>
    </row>
    <row r="2162" spans="1:256" x14ac:dyDescent="0.2">
      <c r="D2162" s="40"/>
      <c r="E2162" s="36"/>
      <c r="F2162" s="36"/>
      <c r="G2162" s="120"/>
      <c r="I2162" s="36"/>
      <c r="J2162" s="36"/>
      <c r="L2162" s="36"/>
      <c r="M2162" s="36"/>
      <c r="O2162" s="36"/>
      <c r="P2162" s="36"/>
      <c r="R2162" s="36"/>
      <c r="S2162" s="36"/>
      <c r="U2162" s="36"/>
      <c r="V2162" s="36"/>
      <c r="X2162" s="36"/>
      <c r="Y2162" s="36"/>
      <c r="AA2162" s="36"/>
      <c r="AB2162" s="36"/>
      <c r="AD2162" s="36"/>
      <c r="AE2162" s="36"/>
      <c r="AG2162" s="36"/>
      <c r="AH2162" s="36"/>
      <c r="AJ2162" s="36"/>
      <c r="AK2162" s="36"/>
      <c r="AM2162" s="36"/>
      <c r="AN2162" s="36"/>
      <c r="AP2162" s="36"/>
      <c r="AQ2162" s="36"/>
      <c r="AS2162" s="36"/>
      <c r="AT2162" s="36"/>
      <c r="AV2162" s="36"/>
      <c r="AW2162" s="36"/>
      <c r="AY2162" s="36"/>
      <c r="AZ2162" s="36"/>
      <c r="BA2162" s="108"/>
      <c r="BB2162" s="108"/>
      <c r="BC2162" s="108"/>
      <c r="BD2162" s="108"/>
      <c r="BE2162" s="108"/>
      <c r="BF2162" s="108"/>
      <c r="BG2162" s="108"/>
      <c r="BH2162" s="108"/>
      <c r="BI2162" s="108"/>
      <c r="BJ2162" s="108"/>
      <c r="BK2162" s="108"/>
      <c r="BL2162" s="108"/>
      <c r="BM2162" s="108"/>
      <c r="BN2162" s="108"/>
      <c r="BO2162" s="108"/>
      <c r="BP2162" s="108"/>
      <c r="BQ2162" s="108"/>
      <c r="BR2162" s="108"/>
      <c r="BS2162" s="108"/>
      <c r="BT2162" s="108"/>
      <c r="BU2162" s="108"/>
      <c r="BV2162" s="108"/>
      <c r="BW2162" s="108"/>
      <c r="BX2162" s="108"/>
      <c r="BY2162" s="108"/>
      <c r="BZ2162" s="108"/>
      <c r="CA2162" s="108"/>
      <c r="CB2162" s="108"/>
      <c r="CC2162" s="108"/>
      <c r="CD2162" s="108"/>
      <c r="CE2162" s="108"/>
      <c r="CF2162" s="108"/>
      <c r="CG2162" s="108"/>
      <c r="CH2162" s="108"/>
      <c r="CI2162" s="108"/>
      <c r="CJ2162" s="108"/>
      <c r="CK2162" s="108"/>
      <c r="CL2162" s="108"/>
      <c r="CM2162" s="108"/>
      <c r="CN2162" s="108"/>
      <c r="CO2162" s="108"/>
      <c r="CP2162" s="108"/>
      <c r="CQ2162" s="108"/>
      <c r="CR2162" s="108"/>
      <c r="CS2162" s="108"/>
      <c r="CT2162" s="108"/>
      <c r="CU2162" s="108"/>
      <c r="CV2162" s="108"/>
      <c r="CW2162" s="108"/>
      <c r="CX2162" s="108"/>
      <c r="CY2162" s="108"/>
      <c r="CZ2162" s="108"/>
      <c r="DA2162" s="108"/>
      <c r="DB2162" s="108"/>
      <c r="DC2162" s="108"/>
      <c r="DD2162" s="108"/>
      <c r="DE2162" s="108"/>
      <c r="DF2162" s="108"/>
      <c r="DG2162" s="108"/>
      <c r="DH2162" s="108"/>
      <c r="DI2162" s="108"/>
      <c r="DJ2162" s="108"/>
      <c r="DK2162" s="108"/>
      <c r="DL2162" s="108"/>
      <c r="DM2162" s="108"/>
      <c r="DN2162" s="108"/>
      <c r="DO2162" s="108"/>
      <c r="DP2162" s="108"/>
      <c r="DQ2162" s="108"/>
      <c r="DR2162" s="108"/>
      <c r="DS2162" s="108"/>
      <c r="DT2162" s="108"/>
      <c r="DU2162" s="108"/>
      <c r="DV2162" s="108"/>
      <c r="DW2162" s="108"/>
      <c r="DX2162" s="108"/>
      <c r="DY2162" s="108"/>
      <c r="DZ2162" s="108"/>
      <c r="EA2162" s="108"/>
      <c r="EB2162" s="108"/>
      <c r="EC2162" s="108"/>
      <c r="ED2162" s="108"/>
      <c r="EE2162" s="108"/>
      <c r="EF2162" s="108"/>
      <c r="EG2162" s="108"/>
      <c r="EH2162" s="108"/>
      <c r="EI2162" s="108"/>
      <c r="EJ2162" s="108"/>
      <c r="EK2162" s="108"/>
      <c r="EL2162" s="108"/>
      <c r="EM2162" s="108"/>
      <c r="EN2162" s="108"/>
      <c r="EO2162" s="108"/>
      <c r="EP2162" s="108"/>
      <c r="EQ2162" s="108"/>
      <c r="ER2162" s="108"/>
      <c r="ES2162" s="108"/>
      <c r="ET2162" s="108"/>
      <c r="EU2162" s="108"/>
      <c r="EV2162" s="108"/>
      <c r="EW2162" s="108"/>
      <c r="EX2162" s="108"/>
      <c r="EY2162" s="108"/>
      <c r="EZ2162" s="108"/>
      <c r="FA2162" s="108"/>
      <c r="FB2162" s="108"/>
      <c r="FC2162" s="108"/>
      <c r="FD2162" s="108"/>
      <c r="FE2162" s="108"/>
      <c r="FF2162" s="108"/>
      <c r="FG2162" s="108"/>
      <c r="FH2162" s="108"/>
      <c r="FI2162" s="108"/>
      <c r="FJ2162" s="108"/>
      <c r="FK2162" s="108"/>
      <c r="FL2162" s="108"/>
      <c r="FM2162" s="108"/>
      <c r="FN2162" s="108"/>
      <c r="FO2162" s="108"/>
      <c r="FP2162" s="108"/>
      <c r="FQ2162" s="108"/>
      <c r="FR2162" s="108"/>
      <c r="FS2162" s="108"/>
      <c r="FT2162" s="108"/>
      <c r="FU2162" s="108"/>
      <c r="FV2162" s="108"/>
      <c r="FW2162" s="108"/>
      <c r="FX2162" s="108"/>
      <c r="FY2162" s="108"/>
      <c r="FZ2162" s="108"/>
      <c r="GA2162" s="108"/>
      <c r="GB2162" s="108"/>
      <c r="GC2162" s="108"/>
      <c r="GD2162" s="108"/>
      <c r="GE2162" s="108"/>
      <c r="GF2162" s="108"/>
      <c r="GG2162" s="108"/>
      <c r="GH2162" s="108"/>
      <c r="GI2162" s="108"/>
      <c r="GJ2162" s="108"/>
      <c r="GK2162" s="108"/>
      <c r="GL2162" s="108"/>
      <c r="GM2162" s="108"/>
      <c r="GN2162" s="108"/>
      <c r="GO2162" s="108"/>
      <c r="GP2162" s="108"/>
      <c r="GQ2162" s="108"/>
      <c r="GR2162" s="108"/>
      <c r="GS2162" s="108"/>
      <c r="GT2162" s="108"/>
      <c r="GU2162" s="108"/>
      <c r="GV2162" s="108"/>
      <c r="GW2162" s="108"/>
      <c r="GX2162" s="108"/>
      <c r="GY2162" s="108"/>
      <c r="GZ2162" s="108"/>
      <c r="HA2162" s="108"/>
      <c r="HB2162" s="108"/>
      <c r="HC2162" s="108"/>
      <c r="HD2162" s="108"/>
      <c r="HE2162" s="108"/>
      <c r="HF2162" s="108"/>
      <c r="HG2162" s="108"/>
      <c r="HH2162" s="108"/>
      <c r="HI2162" s="108"/>
      <c r="HJ2162" s="108"/>
      <c r="HK2162" s="108"/>
      <c r="HL2162" s="108"/>
      <c r="HM2162" s="108"/>
      <c r="HN2162" s="108"/>
      <c r="HO2162" s="108"/>
      <c r="HP2162" s="108"/>
      <c r="HQ2162" s="108"/>
      <c r="HR2162" s="108"/>
      <c r="HS2162" s="108"/>
      <c r="HT2162" s="108"/>
      <c r="HU2162" s="108"/>
      <c r="HV2162" s="108"/>
      <c r="HW2162" s="108"/>
      <c r="HX2162" s="108"/>
      <c r="HY2162" s="108"/>
      <c r="HZ2162" s="108"/>
      <c r="IA2162" s="108"/>
      <c r="IB2162" s="108"/>
      <c r="IC2162" s="108"/>
      <c r="ID2162" s="108"/>
      <c r="IE2162" s="108"/>
      <c r="IF2162" s="108"/>
      <c r="IG2162" s="108"/>
      <c r="IH2162" s="108"/>
      <c r="II2162" s="108"/>
      <c r="IJ2162" s="108"/>
      <c r="IK2162" s="108"/>
      <c r="IL2162" s="108"/>
      <c r="IM2162" s="108"/>
      <c r="IN2162" s="108"/>
      <c r="IO2162" s="108"/>
      <c r="IP2162" s="108"/>
      <c r="IQ2162" s="108"/>
      <c r="IR2162" s="108"/>
      <c r="IS2162" s="108"/>
      <c r="IT2162" s="108"/>
      <c r="IU2162" s="108"/>
      <c r="IV2162" s="108"/>
    </row>
    <row r="2163" spans="1:256" x14ac:dyDescent="0.2">
      <c r="G2163" s="120"/>
      <c r="H2163" s="100"/>
      <c r="K2163" s="100"/>
      <c r="N2163" s="100"/>
      <c r="Q2163" s="100"/>
      <c r="T2163" s="100"/>
      <c r="W2163" s="100"/>
      <c r="Z2163" s="100"/>
      <c r="BA2163" s="108"/>
      <c r="BB2163" s="108"/>
      <c r="BC2163" s="108"/>
      <c r="BD2163" s="108"/>
      <c r="BE2163" s="108"/>
      <c r="BF2163" s="108"/>
      <c r="BG2163" s="108"/>
      <c r="BH2163" s="108"/>
      <c r="BI2163" s="108"/>
      <c r="BJ2163" s="108"/>
      <c r="BK2163" s="108"/>
      <c r="BL2163" s="108"/>
      <c r="BM2163" s="108"/>
      <c r="BN2163" s="108"/>
      <c r="BO2163" s="108"/>
      <c r="BP2163" s="108"/>
      <c r="BQ2163" s="108"/>
      <c r="BR2163" s="108"/>
      <c r="BS2163" s="108"/>
      <c r="BT2163" s="108"/>
      <c r="BU2163" s="108"/>
      <c r="BV2163" s="108"/>
      <c r="BW2163" s="108"/>
      <c r="BX2163" s="108"/>
      <c r="BY2163" s="128"/>
    </row>
    <row r="2164" spans="1:256" x14ac:dyDescent="0.2">
      <c r="E2164" s="8"/>
      <c r="F2164" s="8"/>
      <c r="G2164" s="120"/>
      <c r="I2164" s="8"/>
      <c r="J2164" s="8"/>
      <c r="L2164" s="8"/>
      <c r="M2164" s="8"/>
      <c r="O2164" s="8"/>
      <c r="P2164" s="8"/>
      <c r="R2164" s="8"/>
      <c r="S2164" s="8"/>
      <c r="U2164" s="8"/>
      <c r="V2164" s="8"/>
      <c r="X2164" s="8"/>
      <c r="Y2164" s="8"/>
      <c r="AA2164" s="8"/>
      <c r="AB2164" s="8"/>
      <c r="AD2164" s="8"/>
      <c r="AE2164" s="8"/>
      <c r="AG2164" s="8"/>
      <c r="AH2164" s="8"/>
      <c r="AJ2164" s="8"/>
      <c r="AK2164" s="8"/>
      <c r="AM2164" s="8"/>
      <c r="AN2164" s="8"/>
      <c r="AP2164" s="8"/>
      <c r="AQ2164" s="8"/>
      <c r="AS2164" s="8"/>
      <c r="AT2164" s="8"/>
      <c r="AV2164" s="8"/>
      <c r="AW2164" s="8"/>
      <c r="AY2164" s="8"/>
      <c r="AZ2164" s="8"/>
      <c r="BA2164" s="108"/>
      <c r="BB2164" s="108"/>
      <c r="BC2164" s="108"/>
      <c r="BD2164" s="108"/>
      <c r="BE2164" s="108"/>
      <c r="BF2164" s="108"/>
      <c r="BG2164" s="108"/>
      <c r="BH2164" s="108"/>
      <c r="BI2164" s="108"/>
      <c r="BJ2164" s="108"/>
      <c r="BK2164" s="108"/>
      <c r="BL2164" s="108"/>
      <c r="BM2164" s="108"/>
      <c r="BN2164" s="108"/>
      <c r="BO2164" s="108"/>
      <c r="BP2164" s="108"/>
      <c r="BQ2164" s="108"/>
      <c r="BR2164" s="108"/>
      <c r="BS2164" s="108"/>
      <c r="BT2164" s="108"/>
      <c r="BU2164" s="108"/>
      <c r="BV2164" s="108"/>
      <c r="BW2164" s="108"/>
      <c r="BX2164" s="108"/>
      <c r="BY2164" s="108"/>
      <c r="BZ2164" s="108"/>
      <c r="CA2164" s="108"/>
      <c r="CB2164" s="108"/>
      <c r="CC2164" s="108"/>
      <c r="CD2164" s="108"/>
      <c r="CE2164" s="108"/>
      <c r="CF2164" s="108"/>
      <c r="CG2164" s="108"/>
      <c r="CH2164" s="108"/>
      <c r="CI2164" s="108"/>
      <c r="CJ2164" s="108"/>
      <c r="CK2164" s="108"/>
      <c r="CL2164" s="108"/>
      <c r="CM2164" s="108"/>
      <c r="CN2164" s="108"/>
      <c r="CO2164" s="108"/>
      <c r="CP2164" s="108"/>
      <c r="CQ2164" s="108"/>
      <c r="CR2164" s="108"/>
      <c r="CS2164" s="108"/>
      <c r="CT2164" s="108"/>
      <c r="CU2164" s="108"/>
      <c r="CV2164" s="108"/>
      <c r="CW2164" s="108"/>
      <c r="CX2164" s="108"/>
      <c r="CY2164" s="108"/>
      <c r="CZ2164" s="108"/>
      <c r="DA2164" s="108"/>
      <c r="DB2164" s="108"/>
      <c r="DC2164" s="108"/>
      <c r="DD2164" s="108"/>
      <c r="DE2164" s="108"/>
      <c r="DF2164" s="108"/>
      <c r="DG2164" s="108"/>
      <c r="DH2164" s="108"/>
      <c r="DI2164" s="108"/>
      <c r="DJ2164" s="108"/>
      <c r="DK2164" s="108"/>
      <c r="DL2164" s="108"/>
      <c r="DM2164" s="108"/>
      <c r="DN2164" s="108"/>
      <c r="DO2164" s="108"/>
      <c r="DP2164" s="108"/>
      <c r="DQ2164" s="108"/>
      <c r="DR2164" s="108"/>
      <c r="DS2164" s="108"/>
      <c r="DT2164" s="108"/>
      <c r="DU2164" s="108"/>
      <c r="DV2164" s="108"/>
      <c r="DW2164" s="108"/>
      <c r="DX2164" s="108"/>
      <c r="DY2164" s="108"/>
      <c r="DZ2164" s="108"/>
      <c r="EA2164" s="108"/>
      <c r="EB2164" s="108"/>
      <c r="EC2164" s="108"/>
      <c r="ED2164" s="108"/>
      <c r="EE2164" s="108"/>
      <c r="EF2164" s="108"/>
      <c r="EG2164" s="108"/>
      <c r="EH2164" s="108"/>
      <c r="EI2164" s="108"/>
      <c r="EJ2164" s="108"/>
      <c r="EK2164" s="108"/>
      <c r="EL2164" s="108"/>
      <c r="EM2164" s="108"/>
      <c r="EN2164" s="108"/>
      <c r="EO2164" s="108"/>
      <c r="EP2164" s="108"/>
      <c r="EQ2164" s="108"/>
      <c r="ER2164" s="108"/>
      <c r="ES2164" s="108"/>
      <c r="ET2164" s="108"/>
      <c r="EU2164" s="108"/>
      <c r="EV2164" s="108"/>
      <c r="EW2164" s="108"/>
      <c r="EX2164" s="108"/>
      <c r="EY2164" s="108"/>
      <c r="EZ2164" s="108"/>
      <c r="FA2164" s="108"/>
      <c r="FB2164" s="108"/>
      <c r="FC2164" s="108"/>
      <c r="FD2164" s="108"/>
      <c r="FE2164" s="108"/>
      <c r="FF2164" s="108"/>
      <c r="FG2164" s="108"/>
      <c r="FH2164" s="108"/>
      <c r="FI2164" s="108"/>
      <c r="FJ2164" s="108"/>
      <c r="FK2164" s="108"/>
      <c r="FL2164" s="108"/>
      <c r="FM2164" s="108"/>
      <c r="FN2164" s="108"/>
      <c r="FO2164" s="108"/>
      <c r="FP2164" s="108"/>
      <c r="FQ2164" s="108"/>
      <c r="FR2164" s="108"/>
      <c r="FS2164" s="108"/>
      <c r="FT2164" s="108"/>
      <c r="FU2164" s="108"/>
      <c r="FV2164" s="108"/>
      <c r="FW2164" s="108"/>
      <c r="FX2164" s="108"/>
      <c r="FY2164" s="108"/>
      <c r="FZ2164" s="108"/>
      <c r="GA2164" s="108"/>
      <c r="GB2164" s="108"/>
      <c r="GC2164" s="108"/>
      <c r="GD2164" s="108"/>
      <c r="GE2164" s="108"/>
      <c r="GF2164" s="108"/>
      <c r="GG2164" s="108"/>
      <c r="GH2164" s="108"/>
      <c r="GI2164" s="108"/>
      <c r="GJ2164" s="108"/>
      <c r="GK2164" s="108"/>
      <c r="GL2164" s="108"/>
      <c r="GM2164" s="108"/>
      <c r="GN2164" s="108"/>
      <c r="GO2164" s="108"/>
      <c r="GP2164" s="108"/>
      <c r="GQ2164" s="108"/>
      <c r="GR2164" s="108"/>
      <c r="GS2164" s="108"/>
      <c r="GT2164" s="108"/>
      <c r="GU2164" s="108"/>
      <c r="GV2164" s="108"/>
      <c r="GW2164" s="108"/>
      <c r="GX2164" s="108"/>
      <c r="GY2164" s="108"/>
      <c r="GZ2164" s="108"/>
      <c r="HA2164" s="108"/>
      <c r="HB2164" s="108"/>
      <c r="HC2164" s="108"/>
      <c r="HD2164" s="108"/>
      <c r="HE2164" s="108"/>
      <c r="HF2164" s="108"/>
      <c r="HG2164" s="108"/>
      <c r="HH2164" s="108"/>
      <c r="HI2164" s="108"/>
      <c r="HJ2164" s="108"/>
      <c r="HK2164" s="108"/>
      <c r="HL2164" s="108"/>
      <c r="HM2164" s="108"/>
      <c r="HN2164" s="108"/>
      <c r="HO2164" s="108"/>
      <c r="HP2164" s="108"/>
      <c r="HQ2164" s="108"/>
      <c r="HR2164" s="108"/>
      <c r="HS2164" s="108"/>
      <c r="HT2164" s="108"/>
      <c r="HU2164" s="108"/>
      <c r="HV2164" s="108"/>
      <c r="HW2164" s="108"/>
      <c r="HX2164" s="108"/>
      <c r="HY2164" s="108"/>
      <c r="HZ2164" s="108"/>
      <c r="IA2164" s="108"/>
      <c r="IB2164" s="108"/>
      <c r="IC2164" s="108"/>
      <c r="ID2164" s="108"/>
      <c r="IE2164" s="108"/>
      <c r="IF2164" s="108"/>
      <c r="IG2164" s="108"/>
      <c r="IH2164" s="108"/>
      <c r="II2164" s="108"/>
      <c r="IJ2164" s="108"/>
      <c r="IK2164" s="108"/>
      <c r="IL2164" s="108"/>
      <c r="IM2164" s="108"/>
      <c r="IN2164" s="108"/>
      <c r="IO2164" s="108"/>
      <c r="IP2164" s="108"/>
      <c r="IQ2164" s="108"/>
      <c r="IR2164" s="108"/>
      <c r="IS2164" s="108"/>
      <c r="IT2164" s="108"/>
      <c r="IU2164" s="108"/>
      <c r="IV2164" s="108"/>
    </row>
    <row r="2165" spans="1:256" x14ac:dyDescent="0.2">
      <c r="D2165" s="40"/>
      <c r="E2165" s="36"/>
      <c r="F2165" s="36"/>
      <c r="G2165" s="120"/>
      <c r="I2165" s="36"/>
      <c r="J2165" s="36"/>
      <c r="L2165" s="36"/>
      <c r="M2165" s="36"/>
      <c r="O2165" s="36"/>
      <c r="P2165" s="36"/>
      <c r="R2165" s="36"/>
      <c r="S2165" s="36"/>
      <c r="U2165" s="36"/>
      <c r="V2165" s="36"/>
      <c r="X2165" s="36"/>
      <c r="Y2165" s="36"/>
      <c r="AA2165" s="36"/>
      <c r="AB2165" s="36"/>
      <c r="AD2165" s="36"/>
      <c r="AE2165" s="36"/>
      <c r="AG2165" s="36"/>
      <c r="AH2165" s="36"/>
      <c r="AJ2165" s="36"/>
      <c r="AK2165" s="36"/>
      <c r="AM2165" s="36"/>
      <c r="AN2165" s="36"/>
      <c r="AP2165" s="36"/>
      <c r="AQ2165" s="36"/>
      <c r="AS2165" s="36"/>
      <c r="AT2165" s="36"/>
      <c r="AV2165" s="36"/>
      <c r="AW2165" s="36"/>
      <c r="AY2165" s="36"/>
      <c r="AZ2165" s="36"/>
      <c r="BA2165" s="108"/>
      <c r="BB2165" s="108"/>
      <c r="BC2165" s="108"/>
      <c r="BD2165" s="108"/>
      <c r="BE2165" s="108"/>
      <c r="BF2165" s="108"/>
      <c r="BG2165" s="108"/>
      <c r="BH2165" s="108"/>
      <c r="BI2165" s="108"/>
      <c r="BJ2165" s="108"/>
      <c r="BK2165" s="108"/>
      <c r="BL2165" s="108"/>
      <c r="BM2165" s="108"/>
      <c r="BN2165" s="108"/>
      <c r="BO2165" s="108"/>
      <c r="BP2165" s="108"/>
      <c r="BQ2165" s="108"/>
      <c r="BR2165" s="108"/>
      <c r="BS2165" s="108"/>
      <c r="BT2165" s="108"/>
      <c r="BU2165" s="108"/>
      <c r="BV2165" s="108"/>
      <c r="BW2165" s="108"/>
      <c r="BX2165" s="108"/>
      <c r="BY2165" s="108"/>
      <c r="BZ2165" s="108"/>
      <c r="CA2165" s="108"/>
      <c r="CB2165" s="108"/>
      <c r="CC2165" s="108"/>
      <c r="CD2165" s="108"/>
      <c r="CE2165" s="108"/>
      <c r="CF2165" s="108"/>
      <c r="CG2165" s="108"/>
      <c r="CH2165" s="108"/>
      <c r="CI2165" s="108"/>
      <c r="CJ2165" s="108"/>
      <c r="CK2165" s="108"/>
      <c r="CL2165" s="108"/>
      <c r="CM2165" s="108"/>
      <c r="CN2165" s="108"/>
      <c r="CO2165" s="108"/>
      <c r="CP2165" s="108"/>
      <c r="CQ2165" s="108"/>
      <c r="CR2165" s="108"/>
      <c r="CS2165" s="108"/>
      <c r="CT2165" s="108"/>
      <c r="CU2165" s="108"/>
      <c r="CV2165" s="108"/>
      <c r="CW2165" s="108"/>
      <c r="CX2165" s="108"/>
      <c r="CY2165" s="108"/>
      <c r="CZ2165" s="108"/>
      <c r="DA2165" s="108"/>
      <c r="DB2165" s="108"/>
      <c r="DC2165" s="108"/>
      <c r="DD2165" s="108"/>
      <c r="DE2165" s="108"/>
      <c r="DF2165" s="108"/>
      <c r="DG2165" s="108"/>
      <c r="DH2165" s="108"/>
      <c r="DI2165" s="108"/>
      <c r="DJ2165" s="108"/>
      <c r="DK2165" s="108"/>
      <c r="DL2165" s="108"/>
      <c r="DM2165" s="108"/>
      <c r="DN2165" s="108"/>
      <c r="DO2165" s="108"/>
      <c r="DP2165" s="108"/>
      <c r="DQ2165" s="108"/>
      <c r="DR2165" s="108"/>
      <c r="DS2165" s="108"/>
      <c r="DT2165" s="108"/>
      <c r="DU2165" s="108"/>
      <c r="DV2165" s="108"/>
      <c r="DW2165" s="108"/>
      <c r="DX2165" s="108"/>
      <c r="DY2165" s="108"/>
      <c r="DZ2165" s="108"/>
      <c r="EA2165" s="108"/>
      <c r="EB2165" s="108"/>
      <c r="EC2165" s="108"/>
      <c r="ED2165" s="108"/>
      <c r="EE2165" s="108"/>
      <c r="EF2165" s="108"/>
      <c r="EG2165" s="108"/>
      <c r="EH2165" s="108"/>
      <c r="EI2165" s="108"/>
      <c r="EJ2165" s="108"/>
      <c r="EK2165" s="108"/>
      <c r="EL2165" s="108"/>
      <c r="EM2165" s="108"/>
      <c r="EN2165" s="108"/>
      <c r="EO2165" s="108"/>
      <c r="EP2165" s="108"/>
      <c r="EQ2165" s="108"/>
      <c r="ER2165" s="108"/>
      <c r="ES2165" s="108"/>
      <c r="ET2165" s="108"/>
      <c r="EU2165" s="108"/>
      <c r="EV2165" s="108"/>
      <c r="EW2165" s="108"/>
      <c r="EX2165" s="108"/>
      <c r="EY2165" s="108"/>
      <c r="EZ2165" s="108"/>
      <c r="FA2165" s="108"/>
      <c r="FB2165" s="108"/>
      <c r="FC2165" s="108"/>
      <c r="FD2165" s="108"/>
      <c r="FE2165" s="108"/>
      <c r="FF2165" s="108"/>
      <c r="FG2165" s="108"/>
      <c r="FH2165" s="108"/>
      <c r="FI2165" s="108"/>
      <c r="FJ2165" s="108"/>
      <c r="FK2165" s="108"/>
      <c r="FL2165" s="108"/>
      <c r="FM2165" s="108"/>
      <c r="FN2165" s="108"/>
      <c r="FO2165" s="108"/>
      <c r="FP2165" s="108"/>
      <c r="FQ2165" s="108"/>
      <c r="FR2165" s="108"/>
      <c r="FS2165" s="108"/>
      <c r="FT2165" s="108"/>
      <c r="FU2165" s="108"/>
      <c r="FV2165" s="108"/>
      <c r="FW2165" s="108"/>
      <c r="FX2165" s="108"/>
      <c r="FY2165" s="108"/>
      <c r="FZ2165" s="108"/>
      <c r="GA2165" s="108"/>
      <c r="GB2165" s="108"/>
      <c r="GC2165" s="108"/>
      <c r="GD2165" s="108"/>
      <c r="GE2165" s="108"/>
      <c r="GF2165" s="108"/>
      <c r="GG2165" s="108"/>
      <c r="GH2165" s="108"/>
      <c r="GI2165" s="108"/>
      <c r="GJ2165" s="108"/>
      <c r="GK2165" s="108"/>
      <c r="GL2165" s="108"/>
      <c r="GM2165" s="108"/>
      <c r="GN2165" s="108"/>
      <c r="GO2165" s="108"/>
      <c r="GP2165" s="108"/>
      <c r="GQ2165" s="108"/>
      <c r="GR2165" s="108"/>
      <c r="GS2165" s="108"/>
      <c r="GT2165" s="108"/>
      <c r="GU2165" s="108"/>
      <c r="GV2165" s="108"/>
      <c r="GW2165" s="108"/>
      <c r="GX2165" s="108"/>
      <c r="GY2165" s="108"/>
      <c r="GZ2165" s="108"/>
      <c r="HA2165" s="108"/>
      <c r="HB2165" s="108"/>
      <c r="HC2165" s="108"/>
      <c r="HD2165" s="108"/>
      <c r="HE2165" s="108"/>
      <c r="HF2165" s="108"/>
      <c r="HG2165" s="108"/>
      <c r="HH2165" s="108"/>
      <c r="HI2165" s="108"/>
      <c r="HJ2165" s="108"/>
      <c r="HK2165" s="108"/>
      <c r="HL2165" s="108"/>
      <c r="HM2165" s="108"/>
      <c r="HN2165" s="108"/>
      <c r="HO2165" s="108"/>
      <c r="HP2165" s="108"/>
      <c r="HQ2165" s="108"/>
      <c r="HR2165" s="108"/>
      <c r="HS2165" s="108"/>
      <c r="HT2165" s="108"/>
      <c r="HU2165" s="108"/>
      <c r="HV2165" s="108"/>
      <c r="HW2165" s="108"/>
      <c r="HX2165" s="108"/>
      <c r="HY2165" s="108"/>
      <c r="HZ2165" s="108"/>
      <c r="IA2165" s="108"/>
      <c r="IB2165" s="108"/>
      <c r="IC2165" s="108"/>
      <c r="ID2165" s="108"/>
      <c r="IE2165" s="108"/>
      <c r="IF2165" s="108"/>
      <c r="IG2165" s="108"/>
      <c r="IH2165" s="108"/>
      <c r="II2165" s="108"/>
      <c r="IJ2165" s="108"/>
      <c r="IK2165" s="108"/>
      <c r="IL2165" s="108"/>
      <c r="IM2165" s="108"/>
      <c r="IN2165" s="108"/>
      <c r="IO2165" s="108"/>
      <c r="IP2165" s="108"/>
      <c r="IQ2165" s="108"/>
      <c r="IR2165" s="108"/>
      <c r="IS2165" s="108"/>
      <c r="IT2165" s="108"/>
      <c r="IU2165" s="108"/>
      <c r="IV2165" s="108"/>
    </row>
    <row r="2166" spans="1:256" ht="18" customHeight="1" x14ac:dyDescent="0.25">
      <c r="A2166" s="157"/>
      <c r="G2166" s="120"/>
      <c r="AC2166" s="157"/>
      <c r="AF2166" s="157"/>
      <c r="AI2166" s="157"/>
      <c r="AL2166" s="157"/>
      <c r="AO2166" s="157"/>
      <c r="AR2166" s="157"/>
      <c r="AX2166" s="157"/>
      <c r="BA2166" s="108"/>
      <c r="BB2166" s="108"/>
      <c r="BC2166" s="108"/>
      <c r="BD2166" s="108"/>
      <c r="BE2166" s="108"/>
      <c r="BF2166" s="108"/>
      <c r="BG2166" s="108"/>
      <c r="BH2166" s="108"/>
      <c r="BI2166" s="108"/>
      <c r="BJ2166" s="108"/>
      <c r="BK2166" s="108"/>
      <c r="BL2166" s="108"/>
      <c r="BM2166" s="108"/>
      <c r="BN2166" s="108"/>
      <c r="BO2166" s="108"/>
      <c r="BP2166" s="108"/>
      <c r="BQ2166" s="108"/>
      <c r="BR2166" s="108"/>
      <c r="BS2166" s="108"/>
      <c r="BT2166" s="108"/>
      <c r="BU2166" s="108"/>
      <c r="BV2166" s="108"/>
      <c r="BW2166" s="108"/>
      <c r="BX2166" s="108"/>
    </row>
    <row r="2167" spans="1:256" x14ac:dyDescent="0.2">
      <c r="A2167" s="100"/>
      <c r="G2167" s="120"/>
      <c r="AC2167" s="100"/>
      <c r="AF2167" s="100"/>
      <c r="AI2167" s="100"/>
      <c r="AL2167" s="100"/>
      <c r="AO2167" s="100"/>
      <c r="AR2167" s="100"/>
      <c r="BA2167" s="108"/>
      <c r="BB2167" s="108"/>
      <c r="BC2167" s="108"/>
      <c r="BD2167" s="108"/>
      <c r="BE2167" s="108"/>
      <c r="BF2167" s="108"/>
      <c r="BG2167" s="108"/>
      <c r="BH2167" s="108"/>
      <c r="BI2167" s="108"/>
      <c r="BJ2167" s="108"/>
      <c r="BK2167" s="108"/>
      <c r="BL2167" s="108"/>
      <c r="BM2167" s="108"/>
      <c r="BN2167" s="108"/>
      <c r="BO2167" s="108"/>
      <c r="BP2167" s="108"/>
      <c r="BQ2167" s="108"/>
      <c r="BR2167" s="108"/>
      <c r="BS2167" s="108"/>
      <c r="BT2167" s="108"/>
      <c r="BU2167" s="108"/>
      <c r="BV2167" s="108"/>
      <c r="BW2167" s="108"/>
      <c r="BX2167" s="108"/>
      <c r="BY2167" s="108"/>
      <c r="BZ2167" s="108"/>
      <c r="CA2167" s="108"/>
      <c r="CB2167" s="108"/>
      <c r="CC2167" s="108"/>
      <c r="CD2167" s="108"/>
      <c r="CE2167" s="108"/>
      <c r="CF2167" s="108"/>
      <c r="CG2167" s="108"/>
      <c r="CH2167" s="108"/>
      <c r="CI2167" s="108"/>
      <c r="CJ2167" s="108"/>
      <c r="CK2167" s="108"/>
      <c r="CL2167" s="108"/>
      <c r="CM2167" s="108"/>
      <c r="CN2167" s="108"/>
      <c r="CO2167" s="108"/>
      <c r="CP2167" s="108"/>
      <c r="CQ2167" s="108"/>
      <c r="CR2167" s="108"/>
      <c r="CS2167" s="108"/>
      <c r="CT2167" s="108"/>
      <c r="CU2167" s="108"/>
      <c r="CV2167" s="108"/>
      <c r="CW2167" s="108"/>
      <c r="CX2167" s="108"/>
      <c r="CY2167" s="108"/>
      <c r="CZ2167" s="108"/>
      <c r="DA2167" s="108"/>
      <c r="DB2167" s="108"/>
      <c r="DC2167" s="108"/>
      <c r="DD2167" s="108"/>
      <c r="DE2167" s="108"/>
      <c r="DF2167" s="108"/>
      <c r="DG2167" s="108"/>
      <c r="DH2167" s="108"/>
      <c r="DI2167" s="108"/>
      <c r="DJ2167" s="108"/>
      <c r="DK2167" s="108"/>
      <c r="DL2167" s="108"/>
      <c r="DM2167" s="108"/>
      <c r="DN2167" s="108"/>
      <c r="DO2167" s="108"/>
      <c r="DP2167" s="108"/>
      <c r="DQ2167" s="108"/>
      <c r="DR2167" s="108"/>
      <c r="DS2167" s="108"/>
      <c r="DT2167" s="108"/>
      <c r="DU2167" s="108"/>
      <c r="DV2167" s="108"/>
      <c r="DW2167" s="108"/>
      <c r="DX2167" s="108"/>
      <c r="DY2167" s="108"/>
      <c r="DZ2167" s="108"/>
      <c r="EA2167" s="108"/>
      <c r="EB2167" s="108"/>
      <c r="EC2167" s="108"/>
      <c r="ED2167" s="108"/>
      <c r="EE2167" s="108"/>
      <c r="EF2167" s="108"/>
      <c r="EG2167" s="108"/>
      <c r="EH2167" s="108"/>
      <c r="EI2167" s="108"/>
      <c r="EJ2167" s="108"/>
      <c r="EK2167" s="108"/>
      <c r="EL2167" s="108"/>
      <c r="EM2167" s="108"/>
      <c r="EN2167" s="108"/>
      <c r="EO2167" s="108"/>
      <c r="EP2167" s="108"/>
      <c r="EQ2167" s="108"/>
      <c r="ER2167" s="108"/>
      <c r="ES2167" s="108"/>
      <c r="ET2167" s="108"/>
      <c r="EU2167" s="108"/>
      <c r="EV2167" s="108"/>
      <c r="EW2167" s="108"/>
      <c r="EX2167" s="108"/>
      <c r="EY2167" s="108"/>
      <c r="EZ2167" s="108"/>
      <c r="FA2167" s="108"/>
      <c r="FB2167" s="108"/>
      <c r="FC2167" s="108"/>
      <c r="FD2167" s="108"/>
      <c r="FE2167" s="108"/>
      <c r="FF2167" s="108"/>
      <c r="FG2167" s="108"/>
      <c r="FH2167" s="108"/>
      <c r="FI2167" s="108"/>
      <c r="FJ2167" s="108"/>
      <c r="FK2167" s="108"/>
      <c r="FL2167" s="108"/>
      <c r="FM2167" s="108"/>
      <c r="FN2167" s="108"/>
      <c r="FO2167" s="108"/>
      <c r="FP2167" s="108"/>
      <c r="FQ2167" s="108"/>
      <c r="FR2167" s="108"/>
      <c r="FS2167" s="108"/>
      <c r="FT2167" s="108"/>
      <c r="FU2167" s="108"/>
      <c r="FV2167" s="108"/>
      <c r="FW2167" s="108"/>
      <c r="FX2167" s="108"/>
      <c r="FY2167" s="108"/>
      <c r="FZ2167" s="108"/>
      <c r="GA2167" s="108"/>
      <c r="GB2167" s="108"/>
      <c r="GC2167" s="108"/>
      <c r="GD2167" s="108"/>
      <c r="GE2167" s="108"/>
      <c r="GF2167" s="108"/>
      <c r="GG2167" s="108"/>
      <c r="GH2167" s="108"/>
      <c r="GI2167" s="108"/>
      <c r="GJ2167" s="108"/>
      <c r="GK2167" s="108"/>
      <c r="GL2167" s="108"/>
      <c r="GM2167" s="108"/>
      <c r="GN2167" s="108"/>
      <c r="GO2167" s="108"/>
      <c r="GP2167" s="108"/>
      <c r="GQ2167" s="108"/>
      <c r="GR2167" s="108"/>
      <c r="GS2167" s="108"/>
      <c r="GT2167" s="108"/>
      <c r="GU2167" s="108"/>
      <c r="GV2167" s="108"/>
      <c r="GW2167" s="108"/>
      <c r="GX2167" s="108"/>
      <c r="GY2167" s="108"/>
      <c r="GZ2167" s="108"/>
      <c r="HA2167" s="108"/>
      <c r="HB2167" s="108"/>
      <c r="HC2167" s="108"/>
      <c r="HD2167" s="108"/>
      <c r="HE2167" s="108"/>
      <c r="HF2167" s="108"/>
      <c r="HG2167" s="108"/>
      <c r="HH2167" s="108"/>
      <c r="HI2167" s="108"/>
      <c r="HJ2167" s="108"/>
      <c r="HK2167" s="108"/>
      <c r="HL2167" s="108"/>
      <c r="HM2167" s="108"/>
      <c r="HN2167" s="108"/>
      <c r="HO2167" s="108"/>
      <c r="HP2167" s="108"/>
      <c r="HQ2167" s="108"/>
      <c r="HR2167" s="108"/>
      <c r="HS2167" s="108"/>
      <c r="HT2167" s="108"/>
      <c r="HU2167" s="108"/>
      <c r="HV2167" s="108"/>
      <c r="HW2167" s="108"/>
      <c r="HX2167" s="108"/>
      <c r="HY2167" s="108"/>
      <c r="HZ2167" s="108"/>
      <c r="IA2167" s="108"/>
      <c r="IB2167" s="108"/>
      <c r="IC2167" s="108"/>
      <c r="ID2167" s="108"/>
      <c r="IE2167" s="108"/>
      <c r="IF2167" s="108"/>
      <c r="IG2167" s="108"/>
      <c r="IH2167" s="108"/>
      <c r="II2167" s="108"/>
      <c r="IJ2167" s="108"/>
      <c r="IK2167" s="108"/>
      <c r="IL2167" s="108"/>
      <c r="IM2167" s="108"/>
      <c r="IN2167" s="108"/>
      <c r="IO2167" s="108"/>
      <c r="IP2167" s="108"/>
      <c r="IQ2167" s="108"/>
      <c r="IR2167" s="108"/>
      <c r="IS2167" s="108"/>
      <c r="IT2167" s="108"/>
      <c r="IU2167" s="108"/>
      <c r="IV2167" s="108"/>
    </row>
    <row r="2168" spans="1:256" x14ac:dyDescent="0.2">
      <c r="C2168" s="100"/>
      <c r="E2168" s="8"/>
      <c r="F2168" s="8"/>
      <c r="G2168" s="120"/>
      <c r="H2168" s="127"/>
      <c r="J2168" s="8"/>
      <c r="K2168" s="127"/>
      <c r="M2168" s="8"/>
      <c r="Z2168" s="100"/>
      <c r="AC2168" s="100"/>
      <c r="AF2168" s="100"/>
      <c r="AI2168" s="100"/>
      <c r="AL2168" s="100"/>
      <c r="AO2168" s="100"/>
      <c r="AR2168" s="100"/>
      <c r="AU2168" s="100"/>
      <c r="BA2168" s="108"/>
      <c r="BB2168" s="108"/>
      <c r="BC2168" s="108"/>
      <c r="BD2168" s="108"/>
      <c r="BE2168" s="108"/>
      <c r="BF2168" s="108"/>
      <c r="BG2168" s="108"/>
      <c r="BH2168" s="108"/>
      <c r="BI2168" s="108"/>
      <c r="BJ2168" s="108"/>
      <c r="BK2168" s="108"/>
      <c r="BL2168" s="108"/>
      <c r="BM2168" s="108"/>
      <c r="BN2168" s="108"/>
      <c r="BO2168" s="108"/>
      <c r="BP2168" s="108"/>
      <c r="BQ2168" s="108"/>
      <c r="BR2168" s="108"/>
      <c r="BS2168" s="108"/>
      <c r="BT2168" s="108"/>
      <c r="BU2168" s="108"/>
      <c r="BV2168" s="108"/>
      <c r="BW2168" s="108"/>
      <c r="BX2168" s="108"/>
      <c r="BY2168" s="108"/>
      <c r="BZ2168" s="108"/>
      <c r="CA2168" s="108"/>
      <c r="CB2168" s="108"/>
      <c r="CC2168" s="108"/>
      <c r="CD2168" s="108"/>
      <c r="CE2168" s="108"/>
      <c r="CF2168" s="108"/>
      <c r="CG2168" s="108"/>
      <c r="CH2168" s="108"/>
      <c r="CI2168" s="108"/>
      <c r="CJ2168" s="108"/>
      <c r="CK2168" s="108"/>
      <c r="CL2168" s="108"/>
      <c r="CM2168" s="108"/>
      <c r="CN2168" s="108"/>
      <c r="CO2168" s="108"/>
      <c r="CP2168" s="108"/>
      <c r="CQ2168" s="108"/>
      <c r="CR2168" s="108"/>
      <c r="CS2168" s="108"/>
      <c r="CT2168" s="108"/>
      <c r="CU2168" s="108"/>
      <c r="CV2168" s="108"/>
      <c r="CW2168" s="108"/>
      <c r="CX2168" s="108"/>
      <c r="CY2168" s="108"/>
      <c r="CZ2168" s="108"/>
      <c r="DA2168" s="108"/>
      <c r="DB2168" s="108"/>
      <c r="DC2168" s="108"/>
      <c r="DD2168" s="108"/>
      <c r="DE2168" s="108"/>
      <c r="DF2168" s="108"/>
      <c r="DG2168" s="108"/>
      <c r="DH2168" s="108"/>
      <c r="DI2168" s="108"/>
      <c r="DJ2168" s="108"/>
      <c r="DK2168" s="108"/>
      <c r="DL2168" s="108"/>
      <c r="DM2168" s="108"/>
      <c r="DN2168" s="108"/>
      <c r="DO2168" s="108"/>
      <c r="DP2168" s="108"/>
      <c r="DQ2168" s="108"/>
      <c r="DR2168" s="108"/>
      <c r="DS2168" s="108"/>
      <c r="DT2168" s="108"/>
      <c r="DU2168" s="108"/>
      <c r="DV2168" s="108"/>
      <c r="DW2168" s="108"/>
      <c r="DX2168" s="108"/>
      <c r="DY2168" s="108"/>
      <c r="DZ2168" s="108"/>
      <c r="EA2168" s="108"/>
      <c r="EB2168" s="108"/>
      <c r="EC2168" s="108"/>
      <c r="ED2168" s="108"/>
      <c r="EE2168" s="108"/>
      <c r="EF2168" s="108"/>
      <c r="EG2168" s="108"/>
      <c r="EH2168" s="108"/>
      <c r="EI2168" s="108"/>
      <c r="EJ2168" s="108"/>
      <c r="EK2168" s="108"/>
      <c r="EL2168" s="108"/>
      <c r="EM2168" s="108"/>
      <c r="EN2168" s="108"/>
      <c r="EO2168" s="108"/>
      <c r="EP2168" s="108"/>
      <c r="EQ2168" s="108"/>
      <c r="ER2168" s="108"/>
      <c r="ES2168" s="108"/>
      <c r="ET2168" s="108"/>
      <c r="EU2168" s="108"/>
      <c r="EV2168" s="108"/>
      <c r="EW2168" s="108"/>
      <c r="EX2168" s="108"/>
      <c r="EY2168" s="108"/>
      <c r="EZ2168" s="108"/>
      <c r="FA2168" s="108"/>
      <c r="FB2168" s="108"/>
      <c r="FC2168" s="108"/>
      <c r="FD2168" s="108"/>
      <c r="FE2168" s="108"/>
      <c r="FF2168" s="108"/>
      <c r="FG2168" s="108"/>
      <c r="FH2168" s="108"/>
      <c r="FI2168" s="108"/>
      <c r="FJ2168" s="108"/>
      <c r="FK2168" s="108"/>
      <c r="FL2168" s="108"/>
      <c r="FM2168" s="108"/>
      <c r="FN2168" s="108"/>
      <c r="FO2168" s="108"/>
      <c r="FP2168" s="108"/>
      <c r="FQ2168" s="108"/>
      <c r="FR2168" s="108"/>
      <c r="FS2168" s="108"/>
      <c r="FT2168" s="108"/>
      <c r="FU2168" s="108"/>
      <c r="FV2168" s="108"/>
      <c r="FW2168" s="108"/>
      <c r="FX2168" s="108"/>
      <c r="FY2168" s="108"/>
      <c r="FZ2168" s="108"/>
      <c r="GA2168" s="108"/>
      <c r="GB2168" s="108"/>
      <c r="GC2168" s="108"/>
      <c r="GD2168" s="108"/>
      <c r="GE2168" s="108"/>
      <c r="GF2168" s="108"/>
      <c r="GG2168" s="108"/>
      <c r="GH2168" s="108"/>
      <c r="GI2168" s="108"/>
      <c r="GJ2168" s="108"/>
      <c r="GK2168" s="108"/>
      <c r="GL2168" s="108"/>
      <c r="GM2168" s="108"/>
      <c r="GN2168" s="108"/>
      <c r="GO2168" s="108"/>
      <c r="GP2168" s="108"/>
      <c r="GQ2168" s="108"/>
      <c r="GR2168" s="108"/>
      <c r="GS2168" s="108"/>
      <c r="GT2168" s="108"/>
      <c r="GU2168" s="108"/>
      <c r="GV2168" s="108"/>
      <c r="GW2168" s="108"/>
      <c r="GX2168" s="108"/>
      <c r="GY2168" s="108"/>
      <c r="GZ2168" s="108"/>
      <c r="HA2168" s="108"/>
      <c r="HB2168" s="108"/>
      <c r="HC2168" s="108"/>
      <c r="HD2168" s="108"/>
      <c r="HE2168" s="108"/>
      <c r="HF2168" s="108"/>
      <c r="HG2168" s="108"/>
      <c r="HH2168" s="108"/>
      <c r="HI2168" s="108"/>
      <c r="HJ2168" s="108"/>
      <c r="HK2168" s="108"/>
      <c r="HL2168" s="108"/>
      <c r="HM2168" s="108"/>
      <c r="HN2168" s="108"/>
      <c r="HO2168" s="108"/>
      <c r="HP2168" s="108"/>
      <c r="HQ2168" s="108"/>
      <c r="HR2168" s="108"/>
      <c r="HS2168" s="108"/>
      <c r="HT2168" s="108"/>
      <c r="HU2168" s="108"/>
      <c r="HV2168" s="108"/>
      <c r="HW2168" s="108"/>
      <c r="HX2168" s="108"/>
      <c r="HY2168" s="108"/>
      <c r="HZ2168" s="108"/>
      <c r="IA2168" s="108"/>
      <c r="IB2168" s="108"/>
      <c r="IC2168" s="108"/>
      <c r="ID2168" s="108"/>
      <c r="IE2168" s="108"/>
      <c r="IF2168" s="108"/>
      <c r="IG2168" s="108"/>
      <c r="IH2168" s="108"/>
      <c r="II2168" s="108"/>
      <c r="IJ2168" s="108"/>
      <c r="IK2168" s="108"/>
      <c r="IL2168" s="108"/>
      <c r="IM2168" s="108"/>
      <c r="IN2168" s="108"/>
      <c r="IO2168" s="108"/>
      <c r="IP2168" s="108"/>
      <c r="IQ2168" s="108"/>
      <c r="IR2168" s="108"/>
      <c r="IS2168" s="108"/>
      <c r="IT2168" s="108"/>
      <c r="IU2168" s="108"/>
      <c r="IV2168" s="108"/>
    </row>
    <row r="2169" spans="1:256" x14ac:dyDescent="0.2">
      <c r="E2169" s="8"/>
      <c r="F2169" s="8"/>
      <c r="G2169" s="120"/>
      <c r="I2169" s="8"/>
      <c r="J2169" s="8"/>
      <c r="L2169" s="8"/>
      <c r="M2169" s="8"/>
      <c r="O2169" s="8"/>
      <c r="P2169" s="8"/>
      <c r="R2169" s="8"/>
      <c r="S2169" s="8"/>
      <c r="U2169" s="8"/>
      <c r="V2169" s="8"/>
      <c r="X2169" s="8"/>
      <c r="Y2169" s="8"/>
      <c r="AA2169" s="8"/>
      <c r="AB2169" s="8"/>
      <c r="AD2169" s="8"/>
      <c r="AE2169" s="8"/>
      <c r="AG2169" s="8"/>
      <c r="AH2169" s="8"/>
      <c r="AJ2169" s="8"/>
      <c r="AK2169" s="8"/>
      <c r="AM2169" s="8"/>
      <c r="AN2169" s="8"/>
      <c r="AP2169" s="8"/>
      <c r="AQ2169" s="8"/>
      <c r="AS2169" s="8"/>
      <c r="AT2169" s="8"/>
      <c r="AV2169" s="8"/>
      <c r="AW2169" s="8"/>
      <c r="AY2169" s="8"/>
      <c r="AZ2169" s="8"/>
      <c r="BA2169" s="108"/>
      <c r="BB2169" s="108"/>
      <c r="BC2169" s="108"/>
      <c r="BD2169" s="108"/>
      <c r="BE2169" s="108"/>
      <c r="BF2169" s="108"/>
      <c r="BG2169" s="108"/>
      <c r="BH2169" s="108"/>
      <c r="BI2169" s="108"/>
      <c r="BJ2169" s="108"/>
      <c r="BK2169" s="108"/>
      <c r="BL2169" s="108"/>
      <c r="BM2169" s="108"/>
      <c r="BN2169" s="108"/>
      <c r="BO2169" s="108"/>
      <c r="BP2169" s="108"/>
      <c r="BQ2169" s="108"/>
      <c r="BR2169" s="108"/>
      <c r="BS2169" s="108"/>
      <c r="BT2169" s="108"/>
      <c r="BU2169" s="108"/>
      <c r="BV2169" s="108"/>
      <c r="BW2169" s="108"/>
      <c r="BX2169" s="108"/>
      <c r="BY2169" s="108"/>
      <c r="BZ2169" s="108"/>
      <c r="CA2169" s="108"/>
      <c r="CB2169" s="108"/>
      <c r="CC2169" s="108"/>
      <c r="CD2169" s="108"/>
      <c r="CE2169" s="108"/>
      <c r="CF2169" s="108"/>
      <c r="CG2169" s="108"/>
      <c r="CH2169" s="108"/>
      <c r="CI2169" s="108"/>
      <c r="CJ2169" s="108"/>
      <c r="CK2169" s="108"/>
      <c r="CL2169" s="108"/>
      <c r="CM2169" s="108"/>
      <c r="CN2169" s="108"/>
      <c r="CO2169" s="108"/>
      <c r="CP2169" s="108"/>
      <c r="CQ2169" s="108"/>
      <c r="CR2169" s="108"/>
      <c r="CS2169" s="108"/>
      <c r="CT2169" s="108"/>
      <c r="CU2169" s="108"/>
      <c r="CV2169" s="108"/>
      <c r="CW2169" s="108"/>
      <c r="CX2169" s="108"/>
      <c r="CY2169" s="108"/>
      <c r="CZ2169" s="108"/>
      <c r="DA2169" s="108"/>
      <c r="DB2169" s="108"/>
      <c r="DC2169" s="108"/>
      <c r="DD2169" s="108"/>
      <c r="DE2169" s="108"/>
      <c r="DF2169" s="108"/>
      <c r="DG2169" s="108"/>
      <c r="DH2169" s="108"/>
      <c r="DI2169" s="108"/>
      <c r="DJ2169" s="108"/>
      <c r="DK2169" s="108"/>
      <c r="DL2169" s="108"/>
      <c r="DM2169" s="108"/>
      <c r="DN2169" s="108"/>
      <c r="DO2169" s="108"/>
      <c r="DP2169" s="108"/>
      <c r="DQ2169" s="108"/>
      <c r="DR2169" s="108"/>
      <c r="DS2169" s="108"/>
      <c r="DT2169" s="108"/>
      <c r="DU2169" s="108"/>
      <c r="DV2169" s="108"/>
      <c r="DW2169" s="108"/>
      <c r="DX2169" s="108"/>
      <c r="DY2169" s="108"/>
      <c r="DZ2169" s="108"/>
      <c r="EA2169" s="108"/>
      <c r="EB2169" s="108"/>
      <c r="EC2169" s="108"/>
      <c r="ED2169" s="108"/>
      <c r="EE2169" s="108"/>
      <c r="EF2169" s="108"/>
      <c r="EG2169" s="108"/>
      <c r="EH2169" s="108"/>
      <c r="EI2169" s="108"/>
      <c r="EJ2169" s="108"/>
      <c r="EK2169" s="108"/>
      <c r="EL2169" s="108"/>
      <c r="EM2169" s="108"/>
      <c r="EN2169" s="108"/>
      <c r="EO2169" s="108"/>
      <c r="EP2169" s="108"/>
      <c r="EQ2169" s="108"/>
      <c r="ER2169" s="108"/>
      <c r="ES2169" s="108"/>
      <c r="ET2169" s="108"/>
      <c r="EU2169" s="108"/>
      <c r="EV2169" s="108"/>
      <c r="EW2169" s="108"/>
      <c r="EX2169" s="108"/>
      <c r="EY2169" s="108"/>
      <c r="EZ2169" s="108"/>
      <c r="FA2169" s="108"/>
      <c r="FB2169" s="108"/>
      <c r="FC2169" s="108"/>
      <c r="FD2169" s="108"/>
      <c r="FE2169" s="108"/>
      <c r="FF2169" s="108"/>
      <c r="FG2169" s="108"/>
      <c r="FH2169" s="108"/>
      <c r="FI2169" s="108"/>
      <c r="FJ2169" s="108"/>
      <c r="FK2169" s="108"/>
      <c r="FL2169" s="108"/>
      <c r="FM2169" s="108"/>
      <c r="FN2169" s="108"/>
      <c r="FO2169" s="108"/>
      <c r="FP2169" s="108"/>
      <c r="FQ2169" s="108"/>
      <c r="FR2169" s="108"/>
      <c r="FS2169" s="108"/>
      <c r="FT2169" s="108"/>
      <c r="FU2169" s="108"/>
      <c r="FV2169" s="108"/>
      <c r="FW2169" s="108"/>
      <c r="FX2169" s="108"/>
      <c r="FY2169" s="108"/>
      <c r="FZ2169" s="108"/>
      <c r="GA2169" s="108"/>
      <c r="GB2169" s="108"/>
      <c r="GC2169" s="108"/>
      <c r="GD2169" s="108"/>
      <c r="GE2169" s="108"/>
      <c r="GF2169" s="108"/>
      <c r="GG2169" s="108"/>
      <c r="GH2169" s="108"/>
      <c r="GI2169" s="108"/>
      <c r="GJ2169" s="108"/>
      <c r="GK2169" s="108"/>
      <c r="GL2169" s="108"/>
      <c r="GM2169" s="108"/>
      <c r="GN2169" s="108"/>
      <c r="GO2169" s="108"/>
      <c r="GP2169" s="108"/>
      <c r="GQ2169" s="108"/>
      <c r="GR2169" s="108"/>
      <c r="GS2169" s="108"/>
      <c r="GT2169" s="108"/>
      <c r="GU2169" s="108"/>
      <c r="GV2169" s="108"/>
      <c r="GW2169" s="108"/>
      <c r="GX2169" s="108"/>
      <c r="GY2169" s="108"/>
      <c r="GZ2169" s="108"/>
      <c r="HA2169" s="108"/>
      <c r="HB2169" s="108"/>
      <c r="HC2169" s="108"/>
      <c r="HD2169" s="108"/>
      <c r="HE2169" s="108"/>
      <c r="HF2169" s="108"/>
      <c r="HG2169" s="108"/>
      <c r="HH2169" s="108"/>
      <c r="HI2169" s="108"/>
      <c r="HJ2169" s="108"/>
      <c r="HK2169" s="108"/>
      <c r="HL2169" s="108"/>
      <c r="HM2169" s="108"/>
      <c r="HN2169" s="108"/>
      <c r="HO2169" s="108"/>
      <c r="HP2169" s="108"/>
      <c r="HQ2169" s="108"/>
      <c r="HR2169" s="108"/>
      <c r="HS2169" s="108"/>
      <c r="HT2169" s="108"/>
      <c r="HU2169" s="108"/>
      <c r="HV2169" s="108"/>
      <c r="HW2169" s="108"/>
      <c r="HX2169" s="108"/>
      <c r="HY2169" s="108"/>
      <c r="HZ2169" s="108"/>
      <c r="IA2169" s="108"/>
      <c r="IB2169" s="108"/>
      <c r="IC2169" s="108"/>
      <c r="ID2169" s="108"/>
      <c r="IE2169" s="108"/>
      <c r="IF2169" s="108"/>
      <c r="IG2169" s="108"/>
      <c r="IH2169" s="108"/>
      <c r="II2169" s="108"/>
      <c r="IJ2169" s="108"/>
      <c r="IK2169" s="108"/>
      <c r="IL2169" s="108"/>
      <c r="IM2169" s="108"/>
      <c r="IN2169" s="108"/>
      <c r="IO2169" s="108"/>
      <c r="IP2169" s="108"/>
      <c r="IQ2169" s="108"/>
      <c r="IR2169" s="108"/>
      <c r="IS2169" s="108"/>
      <c r="IT2169" s="108"/>
      <c r="IU2169" s="108"/>
      <c r="IV2169" s="108"/>
    </row>
    <row r="2170" spans="1:256" x14ac:dyDescent="0.2">
      <c r="E2170" s="8"/>
      <c r="F2170" s="8"/>
      <c r="G2170" s="120"/>
      <c r="I2170" s="8"/>
      <c r="J2170" s="8"/>
      <c r="L2170" s="8"/>
      <c r="M2170" s="8"/>
      <c r="O2170" s="8"/>
      <c r="P2170" s="8"/>
      <c r="R2170" s="8"/>
      <c r="S2170" s="8"/>
      <c r="U2170" s="8"/>
      <c r="V2170" s="8"/>
      <c r="X2170" s="8"/>
      <c r="Y2170" s="8"/>
      <c r="AA2170" s="8"/>
      <c r="AB2170" s="8"/>
      <c r="AD2170" s="8"/>
      <c r="AE2170" s="8"/>
      <c r="AG2170" s="8"/>
      <c r="AH2170" s="8"/>
      <c r="AJ2170" s="8"/>
      <c r="AK2170" s="8"/>
      <c r="AM2170" s="8"/>
      <c r="AN2170" s="8"/>
      <c r="AP2170" s="8"/>
      <c r="AQ2170" s="8"/>
      <c r="AS2170" s="8"/>
      <c r="AT2170" s="8"/>
      <c r="AV2170" s="8"/>
      <c r="AW2170" s="8"/>
      <c r="AY2170" s="8"/>
      <c r="AZ2170" s="8"/>
      <c r="BA2170" s="108"/>
      <c r="BB2170" s="108"/>
      <c r="BC2170" s="108"/>
      <c r="BD2170" s="108"/>
      <c r="BE2170" s="108"/>
      <c r="BF2170" s="108"/>
      <c r="BG2170" s="108"/>
      <c r="BH2170" s="108"/>
      <c r="BI2170" s="108"/>
      <c r="BJ2170" s="108"/>
      <c r="BK2170" s="108"/>
      <c r="BL2170" s="108"/>
      <c r="BM2170" s="108"/>
      <c r="BN2170" s="108"/>
      <c r="BO2170" s="108"/>
      <c r="BP2170" s="108"/>
      <c r="BQ2170" s="108"/>
      <c r="BR2170" s="108"/>
      <c r="BS2170" s="108"/>
      <c r="BT2170" s="108"/>
      <c r="BU2170" s="108"/>
      <c r="BV2170" s="108"/>
      <c r="BW2170" s="108"/>
      <c r="BX2170" s="108"/>
    </row>
    <row r="2171" spans="1:256" x14ac:dyDescent="0.2">
      <c r="E2171" s="8"/>
      <c r="F2171" s="8"/>
      <c r="G2171" s="120"/>
      <c r="I2171" s="8"/>
      <c r="J2171" s="8"/>
      <c r="L2171" s="8"/>
      <c r="M2171" s="8"/>
      <c r="O2171" s="8"/>
      <c r="P2171" s="8"/>
      <c r="R2171" s="8"/>
      <c r="S2171" s="8"/>
      <c r="U2171" s="8"/>
      <c r="V2171" s="8"/>
      <c r="X2171" s="8"/>
      <c r="Y2171" s="8"/>
      <c r="AA2171" s="8"/>
      <c r="AB2171" s="8"/>
      <c r="AD2171" s="8"/>
      <c r="AE2171" s="8"/>
      <c r="AG2171" s="8"/>
      <c r="AH2171" s="8"/>
      <c r="AJ2171" s="8"/>
      <c r="AK2171" s="8"/>
      <c r="AM2171" s="8"/>
      <c r="AN2171" s="8"/>
      <c r="AP2171" s="8"/>
      <c r="AQ2171" s="8"/>
      <c r="AS2171" s="8"/>
      <c r="AT2171" s="8"/>
      <c r="AV2171" s="8"/>
      <c r="AW2171" s="8"/>
      <c r="AY2171" s="8"/>
      <c r="AZ2171" s="8"/>
      <c r="BA2171" s="108"/>
      <c r="BB2171" s="108"/>
      <c r="BC2171" s="108"/>
      <c r="BD2171" s="108"/>
      <c r="BE2171" s="108"/>
      <c r="BF2171" s="108"/>
      <c r="BG2171" s="108"/>
      <c r="BH2171" s="108"/>
      <c r="BI2171" s="108"/>
      <c r="BJ2171" s="108"/>
      <c r="BK2171" s="108"/>
      <c r="BL2171" s="108"/>
      <c r="BM2171" s="108"/>
      <c r="BN2171" s="108"/>
      <c r="BO2171" s="108"/>
      <c r="BP2171" s="108"/>
      <c r="BQ2171" s="108"/>
      <c r="BR2171" s="108"/>
      <c r="BS2171" s="108"/>
      <c r="BT2171" s="108"/>
      <c r="BU2171" s="108"/>
      <c r="BV2171" s="108"/>
      <c r="BW2171" s="108"/>
      <c r="BX2171" s="108"/>
      <c r="BY2171" s="108"/>
      <c r="BZ2171" s="108"/>
      <c r="CA2171" s="108"/>
      <c r="CB2171" s="108"/>
      <c r="CC2171" s="108"/>
      <c r="CD2171" s="108"/>
      <c r="CE2171" s="108"/>
      <c r="CF2171" s="108"/>
      <c r="CG2171" s="108"/>
      <c r="CH2171" s="108"/>
      <c r="CI2171" s="108"/>
      <c r="CJ2171" s="108"/>
      <c r="CK2171" s="108"/>
      <c r="CL2171" s="108"/>
      <c r="CM2171" s="108"/>
      <c r="CN2171" s="108"/>
      <c r="CO2171" s="108"/>
      <c r="CP2171" s="108"/>
      <c r="CQ2171" s="108"/>
      <c r="CR2171" s="108"/>
      <c r="CS2171" s="108"/>
      <c r="CT2171" s="108"/>
      <c r="CU2171" s="108"/>
      <c r="CV2171" s="108"/>
      <c r="CW2171" s="108"/>
      <c r="CX2171" s="108"/>
      <c r="CY2171" s="108"/>
      <c r="CZ2171" s="108"/>
      <c r="DA2171" s="108"/>
      <c r="DB2171" s="108"/>
      <c r="DC2171" s="108"/>
      <c r="DD2171" s="108"/>
      <c r="DE2171" s="108"/>
      <c r="DF2171" s="108"/>
      <c r="DG2171" s="108"/>
      <c r="DH2171" s="108"/>
      <c r="DI2171" s="108"/>
      <c r="DJ2171" s="108"/>
      <c r="DK2171" s="108"/>
      <c r="DL2171" s="108"/>
      <c r="DM2171" s="108"/>
      <c r="DN2171" s="108"/>
      <c r="DO2171" s="108"/>
      <c r="DP2171" s="108"/>
      <c r="DQ2171" s="108"/>
      <c r="DR2171" s="108"/>
      <c r="DS2171" s="108"/>
      <c r="DT2171" s="108"/>
      <c r="DU2171" s="108"/>
      <c r="DV2171" s="108"/>
      <c r="DW2171" s="108"/>
      <c r="DX2171" s="108"/>
      <c r="DY2171" s="108"/>
      <c r="DZ2171" s="108"/>
      <c r="EA2171" s="108"/>
      <c r="EB2171" s="108"/>
      <c r="EC2171" s="108"/>
      <c r="ED2171" s="108"/>
      <c r="EE2171" s="108"/>
      <c r="EF2171" s="108"/>
      <c r="EG2171" s="108"/>
      <c r="EH2171" s="108"/>
      <c r="EI2171" s="108"/>
      <c r="EJ2171" s="108"/>
      <c r="EK2171" s="108"/>
      <c r="EL2171" s="108"/>
      <c r="EM2171" s="108"/>
      <c r="EN2171" s="108"/>
      <c r="EO2171" s="108"/>
      <c r="EP2171" s="108"/>
      <c r="EQ2171" s="108"/>
      <c r="ER2171" s="108"/>
      <c r="ES2171" s="108"/>
      <c r="ET2171" s="108"/>
      <c r="EU2171" s="108"/>
      <c r="EV2171" s="108"/>
      <c r="EW2171" s="108"/>
      <c r="EX2171" s="108"/>
      <c r="EY2171" s="108"/>
      <c r="EZ2171" s="108"/>
      <c r="FA2171" s="108"/>
      <c r="FB2171" s="108"/>
      <c r="FC2171" s="108"/>
      <c r="FD2171" s="108"/>
      <c r="FE2171" s="108"/>
      <c r="FF2171" s="108"/>
      <c r="FG2171" s="108"/>
      <c r="FH2171" s="108"/>
      <c r="FI2171" s="108"/>
      <c r="FJ2171" s="108"/>
      <c r="FK2171" s="108"/>
      <c r="FL2171" s="108"/>
      <c r="FM2171" s="108"/>
      <c r="FN2171" s="108"/>
      <c r="FO2171" s="108"/>
      <c r="FP2171" s="108"/>
      <c r="FQ2171" s="108"/>
      <c r="FR2171" s="108"/>
      <c r="FS2171" s="108"/>
      <c r="FT2171" s="108"/>
      <c r="FU2171" s="108"/>
      <c r="FV2171" s="108"/>
      <c r="FW2171" s="108"/>
      <c r="FX2171" s="108"/>
      <c r="FY2171" s="108"/>
      <c r="FZ2171" s="108"/>
      <c r="GA2171" s="108"/>
      <c r="GB2171" s="108"/>
      <c r="GC2171" s="108"/>
      <c r="GD2171" s="108"/>
      <c r="GE2171" s="108"/>
      <c r="GF2171" s="108"/>
      <c r="GG2171" s="108"/>
      <c r="GH2171" s="108"/>
      <c r="GI2171" s="108"/>
      <c r="GJ2171" s="108"/>
      <c r="GK2171" s="108"/>
      <c r="GL2171" s="108"/>
      <c r="GM2171" s="108"/>
      <c r="GN2171" s="108"/>
      <c r="GO2171" s="108"/>
      <c r="GP2171" s="108"/>
      <c r="GQ2171" s="108"/>
      <c r="GR2171" s="108"/>
      <c r="GS2171" s="108"/>
      <c r="GT2171" s="108"/>
      <c r="GU2171" s="108"/>
      <c r="GV2171" s="108"/>
      <c r="GW2171" s="108"/>
      <c r="GX2171" s="108"/>
      <c r="GY2171" s="108"/>
      <c r="GZ2171" s="108"/>
      <c r="HA2171" s="108"/>
      <c r="HB2171" s="108"/>
      <c r="HC2171" s="108"/>
      <c r="HD2171" s="108"/>
      <c r="HE2171" s="108"/>
      <c r="HF2171" s="108"/>
      <c r="HG2171" s="108"/>
      <c r="HH2171" s="108"/>
      <c r="HI2171" s="108"/>
      <c r="HJ2171" s="108"/>
      <c r="HK2171" s="108"/>
      <c r="HL2171" s="108"/>
      <c r="HM2171" s="108"/>
      <c r="HN2171" s="108"/>
      <c r="HO2171" s="108"/>
      <c r="HP2171" s="108"/>
      <c r="HQ2171" s="108"/>
      <c r="HR2171" s="108"/>
      <c r="HS2171" s="108"/>
      <c r="HT2171" s="108"/>
      <c r="HU2171" s="108"/>
      <c r="HV2171" s="108"/>
      <c r="HW2171" s="108"/>
      <c r="HX2171" s="108"/>
      <c r="HY2171" s="108"/>
      <c r="HZ2171" s="108"/>
      <c r="IA2171" s="108"/>
      <c r="IB2171" s="108"/>
      <c r="IC2171" s="108"/>
      <c r="ID2171" s="108"/>
      <c r="IE2171" s="108"/>
      <c r="IF2171" s="108"/>
      <c r="IG2171" s="108"/>
      <c r="IH2171" s="108"/>
      <c r="II2171" s="108"/>
      <c r="IJ2171" s="108"/>
      <c r="IK2171" s="108"/>
      <c r="IL2171" s="108"/>
      <c r="IM2171" s="108"/>
      <c r="IN2171" s="108"/>
      <c r="IO2171" s="108"/>
      <c r="IP2171" s="108"/>
      <c r="IQ2171" s="108"/>
      <c r="IR2171" s="108"/>
      <c r="IS2171" s="108"/>
      <c r="IT2171" s="108"/>
      <c r="IU2171" s="108"/>
      <c r="IV2171" s="108"/>
    </row>
    <row r="2172" spans="1:256" x14ac:dyDescent="0.2">
      <c r="D2172" s="40"/>
      <c r="E2172" s="36"/>
      <c r="F2172" s="36"/>
      <c r="G2172" s="120"/>
      <c r="I2172" s="36"/>
      <c r="J2172" s="36"/>
      <c r="L2172" s="36"/>
      <c r="M2172" s="36"/>
      <c r="O2172" s="36"/>
      <c r="P2172" s="36"/>
      <c r="R2172" s="36"/>
      <c r="S2172" s="36"/>
      <c r="U2172" s="36"/>
      <c r="V2172" s="36"/>
      <c r="X2172" s="36"/>
      <c r="Y2172" s="36"/>
      <c r="AA2172" s="36"/>
      <c r="AB2172" s="36"/>
      <c r="AD2172" s="36"/>
      <c r="AE2172" s="36"/>
      <c r="AG2172" s="36"/>
      <c r="AH2172" s="36"/>
      <c r="AJ2172" s="36"/>
      <c r="AK2172" s="36"/>
      <c r="AM2172" s="36"/>
      <c r="AN2172" s="36"/>
      <c r="AP2172" s="36"/>
      <c r="AQ2172" s="36"/>
      <c r="AS2172" s="36"/>
      <c r="AT2172" s="36"/>
      <c r="AV2172" s="36"/>
      <c r="AW2172" s="36"/>
      <c r="AY2172" s="36"/>
      <c r="AZ2172" s="36"/>
      <c r="BA2172" s="108"/>
      <c r="BB2172" s="108"/>
      <c r="BC2172" s="108"/>
      <c r="BD2172" s="108"/>
      <c r="BE2172" s="108"/>
      <c r="BF2172" s="108"/>
      <c r="BG2172" s="108"/>
      <c r="BH2172" s="108"/>
      <c r="BI2172" s="108"/>
      <c r="BJ2172" s="108"/>
      <c r="BK2172" s="108"/>
      <c r="BL2172" s="108"/>
      <c r="BM2172" s="108"/>
      <c r="BN2172" s="108"/>
      <c r="BO2172" s="108"/>
      <c r="BP2172" s="108"/>
      <c r="BQ2172" s="108"/>
      <c r="BR2172" s="108"/>
      <c r="BS2172" s="108"/>
      <c r="BT2172" s="108"/>
      <c r="BU2172" s="108"/>
      <c r="BV2172" s="108"/>
      <c r="BW2172" s="108"/>
      <c r="BX2172" s="108"/>
      <c r="BY2172" s="108"/>
      <c r="BZ2172" s="108"/>
      <c r="CA2172" s="108"/>
      <c r="CB2172" s="108"/>
      <c r="CC2172" s="108"/>
      <c r="CD2172" s="108"/>
      <c r="CE2172" s="108"/>
      <c r="CF2172" s="108"/>
      <c r="CG2172" s="108"/>
      <c r="CH2172" s="108"/>
      <c r="CI2172" s="108"/>
      <c r="CJ2172" s="108"/>
      <c r="CK2172" s="108"/>
      <c r="CL2172" s="108"/>
      <c r="CM2172" s="108"/>
      <c r="CN2172" s="108"/>
      <c r="CO2172" s="108"/>
      <c r="CP2172" s="108"/>
      <c r="CQ2172" s="108"/>
      <c r="CR2172" s="108"/>
      <c r="CS2172" s="108"/>
      <c r="CT2172" s="108"/>
      <c r="CU2172" s="108"/>
      <c r="CV2172" s="108"/>
      <c r="CW2172" s="108"/>
      <c r="CX2172" s="108"/>
      <c r="CY2172" s="108"/>
      <c r="CZ2172" s="108"/>
      <c r="DA2172" s="108"/>
      <c r="DB2172" s="108"/>
      <c r="DC2172" s="108"/>
      <c r="DD2172" s="108"/>
      <c r="DE2172" s="108"/>
      <c r="DF2172" s="108"/>
      <c r="DG2172" s="108"/>
      <c r="DH2172" s="108"/>
      <c r="DI2172" s="108"/>
      <c r="DJ2172" s="108"/>
      <c r="DK2172" s="108"/>
      <c r="DL2172" s="108"/>
      <c r="DM2172" s="108"/>
      <c r="DN2172" s="108"/>
      <c r="DO2172" s="108"/>
      <c r="DP2172" s="108"/>
      <c r="DQ2172" s="108"/>
      <c r="DR2172" s="108"/>
      <c r="DS2172" s="108"/>
      <c r="DT2172" s="108"/>
      <c r="DU2172" s="108"/>
      <c r="DV2172" s="108"/>
      <c r="DW2172" s="108"/>
      <c r="DX2172" s="108"/>
      <c r="DY2172" s="108"/>
      <c r="DZ2172" s="108"/>
      <c r="EA2172" s="108"/>
      <c r="EB2172" s="108"/>
      <c r="EC2172" s="108"/>
      <c r="ED2172" s="108"/>
      <c r="EE2172" s="108"/>
      <c r="EF2172" s="108"/>
      <c r="EG2172" s="108"/>
      <c r="EH2172" s="108"/>
      <c r="EI2172" s="108"/>
      <c r="EJ2172" s="108"/>
      <c r="EK2172" s="108"/>
      <c r="EL2172" s="108"/>
      <c r="EM2172" s="108"/>
      <c r="EN2172" s="108"/>
      <c r="EO2172" s="108"/>
      <c r="EP2172" s="108"/>
      <c r="EQ2172" s="108"/>
      <c r="ER2172" s="108"/>
      <c r="ES2172" s="108"/>
      <c r="ET2172" s="108"/>
      <c r="EU2172" s="108"/>
      <c r="EV2172" s="108"/>
      <c r="EW2172" s="108"/>
      <c r="EX2172" s="108"/>
      <c r="EY2172" s="108"/>
      <c r="EZ2172" s="108"/>
      <c r="FA2172" s="108"/>
      <c r="FB2172" s="108"/>
      <c r="FC2172" s="108"/>
      <c r="FD2172" s="108"/>
      <c r="FE2172" s="108"/>
      <c r="FF2172" s="108"/>
      <c r="FG2172" s="108"/>
      <c r="FH2172" s="108"/>
      <c r="FI2172" s="108"/>
      <c r="FJ2172" s="108"/>
      <c r="FK2172" s="108"/>
      <c r="FL2172" s="108"/>
      <c r="FM2172" s="108"/>
      <c r="FN2172" s="108"/>
      <c r="FO2172" s="108"/>
      <c r="FP2172" s="108"/>
      <c r="FQ2172" s="108"/>
      <c r="FR2172" s="108"/>
      <c r="FS2172" s="108"/>
      <c r="FT2172" s="108"/>
      <c r="FU2172" s="108"/>
      <c r="FV2172" s="108"/>
      <c r="FW2172" s="108"/>
      <c r="FX2172" s="108"/>
      <c r="FY2172" s="108"/>
      <c r="FZ2172" s="108"/>
      <c r="GA2172" s="108"/>
      <c r="GB2172" s="108"/>
      <c r="GC2172" s="108"/>
      <c r="GD2172" s="108"/>
      <c r="GE2172" s="108"/>
      <c r="GF2172" s="108"/>
      <c r="GG2172" s="108"/>
      <c r="GH2172" s="108"/>
      <c r="GI2172" s="108"/>
      <c r="GJ2172" s="108"/>
      <c r="GK2172" s="108"/>
      <c r="GL2172" s="108"/>
      <c r="GM2172" s="108"/>
      <c r="GN2172" s="108"/>
      <c r="GO2172" s="108"/>
      <c r="GP2172" s="108"/>
      <c r="GQ2172" s="108"/>
      <c r="GR2172" s="108"/>
      <c r="GS2172" s="108"/>
      <c r="GT2172" s="108"/>
      <c r="GU2172" s="108"/>
      <c r="GV2172" s="108"/>
      <c r="GW2172" s="108"/>
      <c r="GX2172" s="108"/>
      <c r="GY2172" s="108"/>
      <c r="GZ2172" s="108"/>
      <c r="HA2172" s="108"/>
      <c r="HB2172" s="108"/>
      <c r="HC2172" s="108"/>
      <c r="HD2172" s="108"/>
      <c r="HE2172" s="108"/>
      <c r="HF2172" s="108"/>
      <c r="HG2172" s="108"/>
      <c r="HH2172" s="108"/>
      <c r="HI2172" s="108"/>
      <c r="HJ2172" s="108"/>
      <c r="HK2172" s="108"/>
      <c r="HL2172" s="108"/>
      <c r="HM2172" s="108"/>
      <c r="HN2172" s="108"/>
      <c r="HO2172" s="108"/>
      <c r="HP2172" s="108"/>
      <c r="HQ2172" s="108"/>
      <c r="HR2172" s="108"/>
      <c r="HS2172" s="108"/>
      <c r="HT2172" s="108"/>
      <c r="HU2172" s="108"/>
      <c r="HV2172" s="108"/>
      <c r="HW2172" s="108"/>
      <c r="HX2172" s="108"/>
      <c r="HY2172" s="108"/>
      <c r="HZ2172" s="108"/>
      <c r="IA2172" s="108"/>
      <c r="IB2172" s="108"/>
      <c r="IC2172" s="108"/>
      <c r="ID2172" s="108"/>
      <c r="IE2172" s="108"/>
      <c r="IF2172" s="108"/>
      <c r="IG2172" s="108"/>
      <c r="IH2172" s="108"/>
      <c r="II2172" s="108"/>
      <c r="IJ2172" s="108"/>
      <c r="IK2172" s="108"/>
      <c r="IL2172" s="108"/>
      <c r="IM2172" s="108"/>
      <c r="IN2172" s="108"/>
      <c r="IO2172" s="108"/>
      <c r="IP2172" s="108"/>
      <c r="IQ2172" s="108"/>
      <c r="IR2172" s="108"/>
      <c r="IS2172" s="108"/>
      <c r="IT2172" s="108"/>
      <c r="IU2172" s="108"/>
      <c r="IV2172" s="108"/>
    </row>
    <row r="2173" spans="1:256" x14ac:dyDescent="0.2">
      <c r="E2173" s="8"/>
      <c r="F2173" s="8"/>
      <c r="G2173" s="120"/>
      <c r="I2173" s="8"/>
      <c r="J2173" s="8"/>
      <c r="L2173" s="8"/>
      <c r="M2173" s="8"/>
      <c r="O2173" s="8"/>
      <c r="P2173" s="8"/>
      <c r="R2173" s="8"/>
      <c r="S2173" s="8"/>
      <c r="U2173" s="8"/>
      <c r="V2173" s="8"/>
      <c r="X2173" s="8"/>
      <c r="Y2173" s="8"/>
      <c r="AA2173" s="8"/>
      <c r="AB2173" s="8"/>
      <c r="AD2173" s="8"/>
      <c r="AE2173" s="8"/>
      <c r="AG2173" s="8"/>
      <c r="AH2173" s="8"/>
      <c r="AJ2173" s="8"/>
      <c r="AK2173" s="8"/>
      <c r="AM2173" s="8"/>
      <c r="AN2173" s="8"/>
      <c r="AP2173" s="8"/>
      <c r="AQ2173" s="8"/>
      <c r="AS2173" s="8"/>
      <c r="AT2173" s="8"/>
      <c r="AV2173" s="8"/>
      <c r="AW2173" s="8"/>
      <c r="AY2173" s="8"/>
      <c r="AZ2173" s="8"/>
      <c r="BA2173" s="108"/>
      <c r="BB2173" s="108"/>
      <c r="BC2173" s="108"/>
      <c r="BD2173" s="108"/>
      <c r="BE2173" s="108"/>
      <c r="BF2173" s="108"/>
      <c r="BG2173" s="108"/>
      <c r="BH2173" s="108"/>
      <c r="BI2173" s="108"/>
      <c r="BJ2173" s="108"/>
      <c r="BK2173" s="108"/>
      <c r="BL2173" s="108"/>
      <c r="BM2173" s="108"/>
      <c r="BN2173" s="108"/>
      <c r="BO2173" s="108"/>
      <c r="BP2173" s="108"/>
      <c r="BQ2173" s="108"/>
      <c r="BR2173" s="108"/>
      <c r="BS2173" s="108"/>
      <c r="BT2173" s="108"/>
      <c r="BU2173" s="108"/>
      <c r="BV2173" s="108"/>
      <c r="BW2173" s="108"/>
      <c r="BX2173" s="108"/>
      <c r="BY2173" s="108"/>
      <c r="BZ2173" s="108"/>
      <c r="CA2173" s="108"/>
      <c r="CB2173" s="108"/>
      <c r="CC2173" s="108"/>
      <c r="CD2173" s="108"/>
      <c r="CE2173" s="108"/>
      <c r="CF2173" s="108"/>
      <c r="CG2173" s="108"/>
      <c r="CH2173" s="108"/>
      <c r="CI2173" s="108"/>
      <c r="CJ2173" s="108"/>
      <c r="CK2173" s="108"/>
      <c r="CL2173" s="108"/>
      <c r="CM2173" s="108"/>
      <c r="CN2173" s="108"/>
      <c r="CO2173" s="108"/>
      <c r="CP2173" s="108"/>
      <c r="CQ2173" s="108"/>
      <c r="CR2173" s="108"/>
      <c r="CS2173" s="108"/>
      <c r="CT2173" s="108"/>
      <c r="CU2173" s="108"/>
      <c r="CV2173" s="108"/>
      <c r="CW2173" s="108"/>
      <c r="CX2173" s="108"/>
      <c r="CY2173" s="108"/>
      <c r="CZ2173" s="108"/>
      <c r="DA2173" s="108"/>
      <c r="DB2173" s="108"/>
      <c r="DC2173" s="108"/>
      <c r="DD2173" s="108"/>
      <c r="DE2173" s="108"/>
      <c r="DF2173" s="108"/>
      <c r="DG2173" s="108"/>
      <c r="DH2173" s="108"/>
      <c r="DI2173" s="108"/>
      <c r="DJ2173" s="108"/>
      <c r="DK2173" s="108"/>
      <c r="DL2173" s="108"/>
      <c r="DM2173" s="108"/>
      <c r="DN2173" s="108"/>
      <c r="DO2173" s="108"/>
      <c r="DP2173" s="108"/>
      <c r="DQ2173" s="108"/>
      <c r="DR2173" s="108"/>
      <c r="DS2173" s="108"/>
      <c r="DT2173" s="108"/>
      <c r="DU2173" s="108"/>
      <c r="DV2173" s="108"/>
      <c r="DW2173" s="108"/>
      <c r="DX2173" s="108"/>
      <c r="DY2173" s="108"/>
      <c r="DZ2173" s="108"/>
      <c r="EA2173" s="108"/>
      <c r="EB2173" s="108"/>
      <c r="EC2173" s="108"/>
      <c r="ED2173" s="108"/>
      <c r="EE2173" s="108"/>
      <c r="EF2173" s="108"/>
      <c r="EG2173" s="108"/>
      <c r="EH2173" s="108"/>
      <c r="EI2173" s="108"/>
      <c r="EJ2173" s="108"/>
      <c r="EK2173" s="108"/>
      <c r="EL2173" s="108"/>
      <c r="EM2173" s="108"/>
      <c r="EN2173" s="108"/>
      <c r="EO2173" s="108"/>
      <c r="EP2173" s="108"/>
      <c r="EQ2173" s="108"/>
      <c r="ER2173" s="108"/>
      <c r="ES2173" s="108"/>
      <c r="ET2173" s="108"/>
      <c r="EU2173" s="108"/>
      <c r="EV2173" s="108"/>
      <c r="EW2173" s="108"/>
      <c r="EX2173" s="108"/>
      <c r="EY2173" s="108"/>
      <c r="EZ2173" s="108"/>
      <c r="FA2173" s="108"/>
      <c r="FB2173" s="108"/>
      <c r="FC2173" s="108"/>
      <c r="FD2173" s="108"/>
      <c r="FE2173" s="108"/>
      <c r="FF2173" s="108"/>
      <c r="FG2173" s="108"/>
      <c r="FH2173" s="108"/>
      <c r="FI2173" s="108"/>
      <c r="FJ2173" s="108"/>
      <c r="FK2173" s="108"/>
      <c r="FL2173" s="108"/>
      <c r="FM2173" s="108"/>
      <c r="FN2173" s="108"/>
      <c r="FO2173" s="108"/>
      <c r="FP2173" s="108"/>
      <c r="FQ2173" s="108"/>
      <c r="FR2173" s="108"/>
      <c r="FS2173" s="108"/>
      <c r="FT2173" s="108"/>
      <c r="FU2173" s="108"/>
      <c r="FV2173" s="108"/>
      <c r="FW2173" s="108"/>
      <c r="FX2173" s="108"/>
      <c r="FY2173" s="108"/>
      <c r="FZ2173" s="108"/>
      <c r="GA2173" s="108"/>
      <c r="GB2173" s="108"/>
      <c r="GC2173" s="108"/>
      <c r="GD2173" s="108"/>
      <c r="GE2173" s="108"/>
      <c r="GF2173" s="108"/>
      <c r="GG2173" s="108"/>
      <c r="GH2173" s="108"/>
      <c r="GI2173" s="108"/>
      <c r="GJ2173" s="108"/>
      <c r="GK2173" s="108"/>
      <c r="GL2173" s="108"/>
      <c r="GM2173" s="108"/>
      <c r="GN2173" s="108"/>
      <c r="GO2173" s="108"/>
      <c r="GP2173" s="108"/>
      <c r="GQ2173" s="108"/>
      <c r="GR2173" s="108"/>
      <c r="GS2173" s="108"/>
      <c r="GT2173" s="108"/>
      <c r="GU2173" s="108"/>
      <c r="GV2173" s="108"/>
      <c r="GW2173" s="108"/>
      <c r="GX2173" s="108"/>
      <c r="GY2173" s="108"/>
      <c r="GZ2173" s="108"/>
      <c r="HA2173" s="108"/>
      <c r="HB2173" s="108"/>
      <c r="HC2173" s="108"/>
      <c r="HD2173" s="108"/>
      <c r="HE2173" s="108"/>
      <c r="HF2173" s="108"/>
      <c r="HG2173" s="108"/>
      <c r="HH2173" s="108"/>
      <c r="HI2173" s="108"/>
      <c r="HJ2173" s="108"/>
      <c r="HK2173" s="108"/>
      <c r="HL2173" s="108"/>
      <c r="HM2173" s="108"/>
      <c r="HN2173" s="108"/>
      <c r="HO2173" s="108"/>
      <c r="HP2173" s="108"/>
      <c r="HQ2173" s="108"/>
      <c r="HR2173" s="108"/>
      <c r="HS2173" s="108"/>
      <c r="HT2173" s="108"/>
      <c r="HU2173" s="108"/>
      <c r="HV2173" s="108"/>
      <c r="HW2173" s="108"/>
      <c r="HX2173" s="108"/>
      <c r="HY2173" s="108"/>
      <c r="HZ2173" s="108"/>
      <c r="IA2173" s="108"/>
      <c r="IB2173" s="108"/>
      <c r="IC2173" s="108"/>
      <c r="ID2173" s="108"/>
      <c r="IE2173" s="108"/>
      <c r="IF2173" s="108"/>
      <c r="IG2173" s="108"/>
      <c r="IH2173" s="108"/>
      <c r="II2173" s="108"/>
      <c r="IJ2173" s="108"/>
      <c r="IK2173" s="108"/>
      <c r="IL2173" s="108"/>
      <c r="IM2173" s="108"/>
      <c r="IN2173" s="108"/>
      <c r="IO2173" s="108"/>
      <c r="IP2173" s="108"/>
      <c r="IQ2173" s="108"/>
      <c r="IR2173" s="108"/>
      <c r="IS2173" s="108"/>
      <c r="IT2173" s="108"/>
      <c r="IU2173" s="108"/>
      <c r="IV2173" s="108"/>
    </row>
    <row r="2174" spans="1:256" x14ac:dyDescent="0.2">
      <c r="E2174" s="8"/>
      <c r="F2174" s="8"/>
      <c r="G2174" s="120"/>
      <c r="I2174" s="8"/>
      <c r="J2174" s="8"/>
      <c r="L2174" s="8"/>
      <c r="M2174" s="8"/>
      <c r="O2174" s="8"/>
      <c r="P2174" s="8"/>
      <c r="R2174" s="8"/>
      <c r="S2174" s="8"/>
      <c r="U2174" s="8"/>
      <c r="V2174" s="8"/>
      <c r="X2174" s="8"/>
      <c r="Y2174" s="8"/>
      <c r="AA2174" s="8"/>
      <c r="AB2174" s="8"/>
      <c r="AD2174" s="8"/>
      <c r="AE2174" s="8"/>
      <c r="AG2174" s="8"/>
      <c r="AH2174" s="8"/>
      <c r="AJ2174" s="8"/>
      <c r="AK2174" s="8"/>
      <c r="AM2174" s="8"/>
      <c r="AN2174" s="8"/>
      <c r="AP2174" s="8"/>
      <c r="AQ2174" s="8"/>
      <c r="AS2174" s="8"/>
      <c r="AT2174" s="8"/>
      <c r="AV2174" s="8"/>
      <c r="AW2174" s="8"/>
      <c r="AY2174" s="8"/>
      <c r="AZ2174" s="8"/>
      <c r="BA2174" s="108"/>
      <c r="BB2174" s="116"/>
      <c r="BC2174" s="120"/>
      <c r="BD2174" s="108"/>
      <c r="BE2174" s="116"/>
      <c r="BF2174" s="120"/>
      <c r="BG2174" s="108"/>
      <c r="BH2174" s="116"/>
      <c r="BI2174" s="120"/>
      <c r="BJ2174" s="108"/>
      <c r="BK2174" s="116"/>
      <c r="BL2174" s="120"/>
      <c r="BM2174" s="108"/>
      <c r="BN2174" s="116"/>
      <c r="BO2174" s="120"/>
      <c r="BP2174" s="108"/>
      <c r="BQ2174" s="108"/>
      <c r="BR2174" s="120"/>
      <c r="BS2174" s="116"/>
      <c r="BT2174" s="116"/>
      <c r="BU2174" s="116"/>
      <c r="BV2174" s="116"/>
      <c r="BW2174" s="116"/>
      <c r="BX2174" s="116"/>
      <c r="BY2174" s="108"/>
      <c r="BZ2174" s="108"/>
      <c r="CA2174" s="108"/>
      <c r="CB2174" s="108"/>
      <c r="CC2174" s="108"/>
      <c r="CD2174" s="108"/>
      <c r="CE2174" s="108"/>
      <c r="CF2174" s="108"/>
      <c r="CG2174" s="108"/>
      <c r="CH2174" s="108"/>
      <c r="CI2174" s="108"/>
      <c r="CJ2174" s="108"/>
      <c r="CK2174" s="108"/>
      <c r="CL2174" s="108"/>
      <c r="CM2174" s="108"/>
      <c r="CN2174" s="108"/>
      <c r="CO2174" s="108"/>
      <c r="CP2174" s="108"/>
      <c r="CQ2174" s="108"/>
      <c r="CR2174" s="108"/>
      <c r="CS2174" s="108"/>
      <c r="CT2174" s="108"/>
      <c r="CU2174" s="108"/>
      <c r="CV2174" s="108"/>
      <c r="CW2174" s="108"/>
      <c r="CX2174" s="108"/>
      <c r="CY2174" s="108"/>
      <c r="CZ2174" s="108"/>
      <c r="DA2174" s="108"/>
      <c r="DB2174" s="108"/>
      <c r="DC2174" s="108"/>
      <c r="DD2174" s="108"/>
      <c r="DE2174" s="108"/>
      <c r="DF2174" s="108"/>
      <c r="DG2174" s="108"/>
      <c r="DH2174" s="108"/>
      <c r="DI2174" s="108"/>
      <c r="DJ2174" s="108"/>
      <c r="DK2174" s="108"/>
      <c r="DL2174" s="108"/>
      <c r="DM2174" s="108"/>
      <c r="DN2174" s="108"/>
      <c r="DO2174" s="108"/>
      <c r="DP2174" s="108"/>
      <c r="DQ2174" s="108"/>
      <c r="DR2174" s="108"/>
      <c r="DS2174" s="108"/>
      <c r="DT2174" s="108"/>
      <c r="DU2174" s="108"/>
      <c r="DV2174" s="108"/>
      <c r="DW2174" s="108"/>
      <c r="DX2174" s="108"/>
      <c r="DY2174" s="108"/>
      <c r="DZ2174" s="108"/>
      <c r="EA2174" s="108"/>
      <c r="EB2174" s="108"/>
      <c r="EC2174" s="108"/>
      <c r="ED2174" s="108"/>
      <c r="EE2174" s="108"/>
      <c r="EF2174" s="108"/>
      <c r="EG2174" s="108"/>
      <c r="EH2174" s="108"/>
      <c r="EI2174" s="108"/>
      <c r="EJ2174" s="108"/>
      <c r="EK2174" s="108"/>
      <c r="EL2174" s="108"/>
      <c r="EM2174" s="108"/>
      <c r="EN2174" s="108"/>
      <c r="EO2174" s="108"/>
      <c r="EP2174" s="108"/>
      <c r="EQ2174" s="108"/>
      <c r="ER2174" s="108"/>
      <c r="ES2174" s="108"/>
      <c r="ET2174" s="108"/>
      <c r="EU2174" s="108"/>
      <c r="EV2174" s="108"/>
      <c r="EW2174" s="108"/>
      <c r="EX2174" s="108"/>
      <c r="EY2174" s="108"/>
      <c r="EZ2174" s="108"/>
      <c r="FA2174" s="108"/>
      <c r="FB2174" s="108"/>
      <c r="FC2174" s="108"/>
      <c r="FD2174" s="108"/>
      <c r="FE2174" s="108"/>
      <c r="FF2174" s="108"/>
      <c r="FG2174" s="108"/>
      <c r="FH2174" s="108"/>
      <c r="FI2174" s="108"/>
      <c r="FJ2174" s="108"/>
      <c r="FK2174" s="108"/>
      <c r="FL2174" s="108"/>
      <c r="FM2174" s="108"/>
      <c r="FN2174" s="108"/>
      <c r="FO2174" s="108"/>
      <c r="FP2174" s="108"/>
      <c r="FQ2174" s="108"/>
      <c r="FR2174" s="108"/>
      <c r="FS2174" s="108"/>
      <c r="FT2174" s="108"/>
      <c r="FU2174" s="108"/>
      <c r="FV2174" s="108"/>
      <c r="FW2174" s="108"/>
      <c r="FX2174" s="108"/>
      <c r="FY2174" s="108"/>
      <c r="FZ2174" s="108"/>
      <c r="GA2174" s="108"/>
      <c r="GB2174" s="108"/>
      <c r="GC2174" s="108"/>
      <c r="GD2174" s="108"/>
      <c r="GE2174" s="108"/>
      <c r="GF2174" s="108"/>
      <c r="GG2174" s="108"/>
      <c r="GH2174" s="108"/>
      <c r="GI2174" s="108"/>
      <c r="GJ2174" s="108"/>
      <c r="GK2174" s="108"/>
      <c r="GL2174" s="108"/>
      <c r="GM2174" s="108"/>
      <c r="GN2174" s="108"/>
      <c r="GO2174" s="108"/>
      <c r="GP2174" s="108"/>
      <c r="GQ2174" s="108"/>
      <c r="GR2174" s="108"/>
      <c r="GS2174" s="108"/>
      <c r="GT2174" s="108"/>
      <c r="GU2174" s="108"/>
      <c r="GV2174" s="108"/>
      <c r="GW2174" s="108"/>
      <c r="GX2174" s="108"/>
      <c r="GY2174" s="108"/>
      <c r="GZ2174" s="108"/>
      <c r="HA2174" s="108"/>
      <c r="HB2174" s="108"/>
      <c r="HC2174" s="108"/>
      <c r="HD2174" s="108"/>
      <c r="HE2174" s="108"/>
      <c r="HF2174" s="108"/>
      <c r="HG2174" s="108"/>
      <c r="HH2174" s="108"/>
      <c r="HI2174" s="108"/>
      <c r="HJ2174" s="108"/>
      <c r="HK2174" s="108"/>
      <c r="HL2174" s="108"/>
      <c r="HM2174" s="108"/>
      <c r="HN2174" s="108"/>
      <c r="HO2174" s="108"/>
      <c r="HP2174" s="108"/>
      <c r="HQ2174" s="108"/>
      <c r="HR2174" s="108"/>
      <c r="HS2174" s="108"/>
      <c r="HT2174" s="108"/>
      <c r="HU2174" s="108"/>
      <c r="HV2174" s="108"/>
      <c r="HW2174" s="108"/>
      <c r="HX2174" s="108"/>
      <c r="HY2174" s="108"/>
      <c r="HZ2174" s="108"/>
      <c r="IA2174" s="108"/>
      <c r="IB2174" s="108"/>
      <c r="IC2174" s="108"/>
      <c r="ID2174" s="108"/>
      <c r="IE2174" s="108"/>
      <c r="IF2174" s="108"/>
      <c r="IG2174" s="108"/>
      <c r="IH2174" s="108"/>
      <c r="II2174" s="108"/>
      <c r="IJ2174" s="108"/>
      <c r="IK2174" s="108"/>
      <c r="IL2174" s="108"/>
      <c r="IM2174" s="108"/>
      <c r="IN2174" s="108"/>
      <c r="IO2174" s="108"/>
      <c r="IP2174" s="108"/>
      <c r="IQ2174" s="108"/>
      <c r="IR2174" s="108"/>
      <c r="IS2174" s="108"/>
      <c r="IT2174" s="108"/>
      <c r="IU2174" s="108"/>
      <c r="IV2174" s="108"/>
    </row>
    <row r="2175" spans="1:256" x14ac:dyDescent="0.2">
      <c r="D2175" s="40"/>
      <c r="E2175" s="36"/>
      <c r="F2175" s="36"/>
      <c r="G2175" s="120"/>
      <c r="I2175" s="36"/>
      <c r="J2175" s="36"/>
      <c r="L2175" s="36"/>
      <c r="M2175" s="36"/>
      <c r="O2175" s="36"/>
      <c r="P2175" s="36"/>
      <c r="R2175" s="36"/>
      <c r="S2175" s="36"/>
      <c r="U2175" s="36"/>
      <c r="V2175" s="36"/>
      <c r="X2175" s="36"/>
      <c r="Y2175" s="36"/>
      <c r="AA2175" s="36"/>
      <c r="AB2175" s="36"/>
      <c r="AD2175" s="36"/>
      <c r="AE2175" s="36"/>
      <c r="AG2175" s="36"/>
      <c r="AH2175" s="36"/>
      <c r="AJ2175" s="36"/>
      <c r="AK2175" s="36"/>
      <c r="AM2175" s="36"/>
      <c r="AN2175" s="36"/>
      <c r="AP2175" s="36"/>
      <c r="AQ2175" s="36"/>
      <c r="AS2175" s="36"/>
      <c r="AT2175" s="36"/>
      <c r="AV2175" s="36"/>
      <c r="AW2175" s="36"/>
      <c r="AY2175" s="36"/>
      <c r="AZ2175" s="36"/>
      <c r="BA2175" s="108"/>
      <c r="BB2175" s="108"/>
      <c r="BC2175" s="108"/>
      <c r="BD2175" s="108"/>
      <c r="BE2175" s="108"/>
      <c r="BF2175" s="108"/>
      <c r="BG2175" s="108"/>
      <c r="BH2175" s="108"/>
      <c r="BI2175" s="108"/>
      <c r="BJ2175" s="108"/>
      <c r="BK2175" s="108"/>
      <c r="BL2175" s="108"/>
      <c r="BM2175" s="108"/>
      <c r="BN2175" s="108"/>
      <c r="BO2175" s="108"/>
      <c r="BP2175" s="108"/>
      <c r="BQ2175" s="108"/>
      <c r="BR2175" s="108"/>
      <c r="BS2175" s="108"/>
      <c r="BT2175" s="108"/>
      <c r="BU2175" s="108"/>
      <c r="BV2175" s="108"/>
      <c r="BW2175" s="108"/>
      <c r="BX2175" s="108"/>
      <c r="BY2175" s="128"/>
    </row>
    <row r="2176" spans="1:256" x14ac:dyDescent="0.2">
      <c r="D2176" s="40"/>
      <c r="E2176" s="36"/>
      <c r="F2176" s="36"/>
      <c r="G2176" s="120"/>
      <c r="I2176" s="36"/>
      <c r="J2176" s="36"/>
      <c r="L2176" s="36"/>
      <c r="M2176" s="36"/>
      <c r="O2176" s="36"/>
      <c r="P2176" s="36"/>
      <c r="R2176" s="36"/>
      <c r="S2176" s="36"/>
      <c r="U2176" s="36"/>
      <c r="V2176" s="36"/>
      <c r="X2176" s="36"/>
      <c r="Y2176" s="36"/>
      <c r="AA2176" s="36"/>
      <c r="AB2176" s="36"/>
      <c r="AD2176" s="36"/>
      <c r="AE2176" s="36"/>
      <c r="AG2176" s="36"/>
      <c r="AH2176" s="36"/>
      <c r="AJ2176" s="36"/>
      <c r="AK2176" s="36"/>
      <c r="AM2176" s="36"/>
      <c r="AN2176" s="36"/>
      <c r="AP2176" s="36"/>
      <c r="AQ2176" s="36"/>
      <c r="AS2176" s="36"/>
      <c r="AT2176" s="36"/>
      <c r="AV2176" s="36"/>
      <c r="AW2176" s="36"/>
      <c r="AY2176" s="36"/>
      <c r="AZ2176" s="36"/>
      <c r="BA2176" s="108"/>
      <c r="BB2176" s="108"/>
      <c r="BC2176" s="108"/>
      <c r="BD2176" s="108"/>
      <c r="BE2176" s="108"/>
      <c r="BF2176" s="108"/>
      <c r="BG2176" s="108"/>
      <c r="BH2176" s="108"/>
      <c r="BI2176" s="108"/>
      <c r="BJ2176" s="108"/>
      <c r="BK2176" s="108"/>
      <c r="BL2176" s="108"/>
      <c r="BM2176" s="108"/>
      <c r="BN2176" s="108"/>
      <c r="BO2176" s="108"/>
      <c r="BP2176" s="108"/>
      <c r="BQ2176" s="108"/>
      <c r="BR2176" s="108"/>
      <c r="BS2176" s="108"/>
      <c r="BT2176" s="108"/>
      <c r="BU2176" s="108"/>
      <c r="BV2176" s="108"/>
      <c r="BW2176" s="108"/>
      <c r="BX2176" s="108"/>
      <c r="BY2176" s="108"/>
      <c r="BZ2176" s="108"/>
      <c r="CA2176" s="108"/>
      <c r="CB2176" s="108"/>
      <c r="CC2176" s="108"/>
      <c r="CD2176" s="108"/>
      <c r="CE2176" s="108"/>
      <c r="CF2176" s="108"/>
      <c r="CG2176" s="108"/>
      <c r="CH2176" s="108"/>
      <c r="CI2176" s="108"/>
      <c r="CJ2176" s="108"/>
      <c r="CK2176" s="108"/>
      <c r="CL2176" s="108"/>
      <c r="CM2176" s="108"/>
      <c r="CN2176" s="108"/>
      <c r="CO2176" s="108"/>
      <c r="CP2176" s="108"/>
      <c r="CQ2176" s="108"/>
      <c r="CR2176" s="108"/>
      <c r="CS2176" s="108"/>
      <c r="CT2176" s="108"/>
      <c r="CU2176" s="108"/>
      <c r="CV2176" s="108"/>
      <c r="CW2176" s="108"/>
      <c r="CX2176" s="108"/>
      <c r="CY2176" s="108"/>
      <c r="CZ2176" s="108"/>
      <c r="DA2176" s="108"/>
      <c r="DB2176" s="108"/>
      <c r="DC2176" s="108"/>
      <c r="DD2176" s="108"/>
      <c r="DE2176" s="108"/>
      <c r="DF2176" s="108"/>
      <c r="DG2176" s="108"/>
      <c r="DH2176" s="108"/>
      <c r="DI2176" s="108"/>
      <c r="DJ2176" s="108"/>
      <c r="DK2176" s="108"/>
      <c r="DL2176" s="108"/>
      <c r="DM2176" s="108"/>
      <c r="DN2176" s="108"/>
      <c r="DO2176" s="108"/>
      <c r="DP2176" s="108"/>
      <c r="DQ2176" s="108"/>
      <c r="DR2176" s="108"/>
      <c r="DS2176" s="108"/>
      <c r="DT2176" s="108"/>
      <c r="DU2176" s="108"/>
      <c r="DV2176" s="108"/>
      <c r="DW2176" s="108"/>
      <c r="DX2176" s="108"/>
      <c r="DY2176" s="108"/>
      <c r="DZ2176" s="108"/>
      <c r="EA2176" s="108"/>
      <c r="EB2176" s="108"/>
      <c r="EC2176" s="108"/>
      <c r="ED2176" s="108"/>
      <c r="EE2176" s="108"/>
      <c r="EF2176" s="108"/>
      <c r="EG2176" s="108"/>
      <c r="EH2176" s="108"/>
      <c r="EI2176" s="108"/>
      <c r="EJ2176" s="108"/>
      <c r="EK2176" s="108"/>
      <c r="EL2176" s="108"/>
      <c r="EM2176" s="108"/>
      <c r="EN2176" s="108"/>
      <c r="EO2176" s="108"/>
      <c r="EP2176" s="108"/>
      <c r="EQ2176" s="108"/>
      <c r="ER2176" s="108"/>
      <c r="ES2176" s="108"/>
      <c r="ET2176" s="108"/>
      <c r="EU2176" s="108"/>
      <c r="EV2176" s="108"/>
      <c r="EW2176" s="108"/>
      <c r="EX2176" s="108"/>
      <c r="EY2176" s="108"/>
      <c r="EZ2176" s="108"/>
      <c r="FA2176" s="108"/>
      <c r="FB2176" s="108"/>
      <c r="FC2176" s="108"/>
      <c r="FD2176" s="108"/>
      <c r="FE2176" s="108"/>
      <c r="FF2176" s="108"/>
      <c r="FG2176" s="108"/>
      <c r="FH2176" s="108"/>
      <c r="FI2176" s="108"/>
      <c r="FJ2176" s="108"/>
      <c r="FK2176" s="108"/>
      <c r="FL2176" s="108"/>
      <c r="FM2176" s="108"/>
      <c r="FN2176" s="108"/>
      <c r="FO2176" s="108"/>
      <c r="FP2176" s="108"/>
      <c r="FQ2176" s="108"/>
      <c r="FR2176" s="108"/>
      <c r="FS2176" s="108"/>
      <c r="FT2176" s="108"/>
      <c r="FU2176" s="108"/>
      <c r="FV2176" s="108"/>
      <c r="FW2176" s="108"/>
      <c r="FX2176" s="108"/>
      <c r="FY2176" s="108"/>
      <c r="FZ2176" s="108"/>
      <c r="GA2176" s="108"/>
      <c r="GB2176" s="108"/>
      <c r="GC2176" s="108"/>
      <c r="GD2176" s="108"/>
      <c r="GE2176" s="108"/>
      <c r="GF2176" s="108"/>
      <c r="GG2176" s="108"/>
      <c r="GH2176" s="108"/>
      <c r="GI2176" s="108"/>
      <c r="GJ2176" s="108"/>
      <c r="GK2176" s="108"/>
      <c r="GL2176" s="108"/>
      <c r="GM2176" s="108"/>
      <c r="GN2176" s="108"/>
      <c r="GO2176" s="108"/>
      <c r="GP2176" s="108"/>
      <c r="GQ2176" s="108"/>
      <c r="GR2176" s="108"/>
      <c r="GS2176" s="108"/>
      <c r="GT2176" s="108"/>
      <c r="GU2176" s="108"/>
      <c r="GV2176" s="108"/>
      <c r="GW2176" s="108"/>
      <c r="GX2176" s="108"/>
      <c r="GY2176" s="108"/>
      <c r="GZ2176" s="108"/>
      <c r="HA2176" s="108"/>
      <c r="HB2176" s="108"/>
      <c r="HC2176" s="108"/>
      <c r="HD2176" s="108"/>
      <c r="HE2176" s="108"/>
      <c r="HF2176" s="108"/>
      <c r="HG2176" s="108"/>
      <c r="HH2176" s="108"/>
      <c r="HI2176" s="108"/>
      <c r="HJ2176" s="108"/>
      <c r="HK2176" s="108"/>
      <c r="HL2176" s="108"/>
      <c r="HM2176" s="108"/>
      <c r="HN2176" s="108"/>
      <c r="HO2176" s="108"/>
      <c r="HP2176" s="108"/>
      <c r="HQ2176" s="108"/>
      <c r="HR2176" s="108"/>
      <c r="HS2176" s="108"/>
      <c r="HT2176" s="108"/>
      <c r="HU2176" s="108"/>
      <c r="HV2176" s="108"/>
      <c r="HW2176" s="108"/>
      <c r="HX2176" s="108"/>
      <c r="HY2176" s="108"/>
      <c r="HZ2176" s="108"/>
      <c r="IA2176" s="108"/>
      <c r="IB2176" s="108"/>
      <c r="IC2176" s="108"/>
      <c r="ID2176" s="108"/>
      <c r="IE2176" s="108"/>
      <c r="IF2176" s="108"/>
      <c r="IG2176" s="108"/>
      <c r="IH2176" s="108"/>
      <c r="II2176" s="108"/>
      <c r="IJ2176" s="108"/>
      <c r="IK2176" s="108"/>
      <c r="IL2176" s="108"/>
      <c r="IM2176" s="108"/>
      <c r="IN2176" s="108"/>
      <c r="IO2176" s="108"/>
      <c r="IP2176" s="108"/>
      <c r="IQ2176" s="108"/>
      <c r="IR2176" s="108"/>
      <c r="IS2176" s="108"/>
      <c r="IT2176" s="108"/>
      <c r="IU2176" s="108"/>
      <c r="IV2176" s="108"/>
    </row>
    <row r="2177" spans="1:256" x14ac:dyDescent="0.2">
      <c r="E2177" s="8"/>
      <c r="F2177" s="8"/>
      <c r="G2177" s="120"/>
      <c r="H2177" s="100"/>
      <c r="I2177" s="8"/>
      <c r="J2177" s="8"/>
      <c r="K2177" s="100"/>
      <c r="L2177" s="8"/>
      <c r="M2177" s="8"/>
      <c r="N2177" s="100"/>
      <c r="O2177" s="8"/>
      <c r="P2177" s="8"/>
      <c r="Q2177" s="100"/>
      <c r="R2177" s="8"/>
      <c r="S2177" s="8"/>
      <c r="T2177" s="100"/>
      <c r="U2177" s="8"/>
      <c r="V2177" s="8"/>
      <c r="W2177" s="100"/>
      <c r="X2177" s="8"/>
      <c r="Y2177" s="8"/>
      <c r="Z2177" s="100"/>
      <c r="AA2177" s="8"/>
      <c r="AB2177" s="8"/>
      <c r="AD2177" s="8"/>
      <c r="AE2177" s="8"/>
      <c r="AG2177" s="8"/>
      <c r="AH2177" s="8"/>
      <c r="AJ2177" s="8"/>
      <c r="AK2177" s="8"/>
      <c r="AM2177" s="8"/>
      <c r="AN2177" s="8"/>
      <c r="AP2177" s="8"/>
      <c r="AQ2177" s="8"/>
      <c r="AS2177" s="8"/>
      <c r="AT2177" s="8"/>
      <c r="AV2177" s="8"/>
      <c r="AW2177" s="8"/>
      <c r="AY2177" s="8"/>
      <c r="AZ2177" s="8"/>
      <c r="BA2177" s="108"/>
      <c r="BB2177" s="108"/>
      <c r="BC2177" s="108"/>
      <c r="BD2177" s="108"/>
      <c r="BE2177" s="108"/>
      <c r="BF2177" s="108"/>
      <c r="BG2177" s="108"/>
      <c r="BH2177" s="108"/>
      <c r="BI2177" s="108"/>
      <c r="BJ2177" s="108"/>
      <c r="BK2177" s="108"/>
      <c r="BL2177" s="108"/>
      <c r="BM2177" s="108"/>
      <c r="BN2177" s="108"/>
      <c r="BO2177" s="108"/>
      <c r="BP2177" s="108"/>
      <c r="BQ2177" s="108"/>
      <c r="BR2177" s="108"/>
      <c r="BS2177" s="108"/>
      <c r="BT2177" s="108"/>
      <c r="BU2177" s="108"/>
      <c r="BV2177" s="108"/>
      <c r="BW2177" s="108"/>
      <c r="BX2177" s="108"/>
      <c r="BY2177" s="108"/>
      <c r="BZ2177" s="108"/>
      <c r="CA2177" s="108"/>
      <c r="CB2177" s="108"/>
      <c r="CC2177" s="108"/>
      <c r="CD2177" s="108"/>
      <c r="CE2177" s="108"/>
      <c r="CF2177" s="108"/>
      <c r="CG2177" s="108"/>
      <c r="CH2177" s="108"/>
      <c r="CI2177" s="108"/>
      <c r="CJ2177" s="108"/>
      <c r="CK2177" s="108"/>
      <c r="CL2177" s="108"/>
      <c r="CM2177" s="108"/>
      <c r="CN2177" s="108"/>
      <c r="CO2177" s="108"/>
      <c r="CP2177" s="108"/>
      <c r="CQ2177" s="108"/>
      <c r="CR2177" s="108"/>
      <c r="CS2177" s="108"/>
      <c r="CT2177" s="108"/>
      <c r="CU2177" s="108"/>
      <c r="CV2177" s="108"/>
      <c r="CW2177" s="108"/>
      <c r="CX2177" s="108"/>
      <c r="CY2177" s="108"/>
      <c r="CZ2177" s="108"/>
      <c r="DA2177" s="108"/>
      <c r="DB2177" s="108"/>
      <c r="DC2177" s="108"/>
      <c r="DD2177" s="108"/>
      <c r="DE2177" s="108"/>
      <c r="DF2177" s="108"/>
      <c r="DG2177" s="108"/>
      <c r="DH2177" s="108"/>
      <c r="DI2177" s="108"/>
      <c r="DJ2177" s="108"/>
      <c r="DK2177" s="108"/>
      <c r="DL2177" s="108"/>
      <c r="DM2177" s="108"/>
      <c r="DN2177" s="108"/>
      <c r="DO2177" s="108"/>
      <c r="DP2177" s="108"/>
      <c r="DQ2177" s="108"/>
      <c r="DR2177" s="108"/>
      <c r="DS2177" s="108"/>
      <c r="DT2177" s="108"/>
      <c r="DU2177" s="108"/>
      <c r="DV2177" s="108"/>
      <c r="DW2177" s="108"/>
      <c r="DX2177" s="108"/>
      <c r="DY2177" s="108"/>
      <c r="DZ2177" s="108"/>
      <c r="EA2177" s="108"/>
      <c r="EB2177" s="108"/>
      <c r="EC2177" s="108"/>
      <c r="ED2177" s="108"/>
      <c r="EE2177" s="108"/>
      <c r="EF2177" s="108"/>
      <c r="EG2177" s="108"/>
      <c r="EH2177" s="108"/>
      <c r="EI2177" s="108"/>
      <c r="EJ2177" s="108"/>
      <c r="EK2177" s="108"/>
      <c r="EL2177" s="108"/>
      <c r="EM2177" s="108"/>
      <c r="EN2177" s="108"/>
      <c r="EO2177" s="108"/>
      <c r="EP2177" s="108"/>
      <c r="EQ2177" s="108"/>
      <c r="ER2177" s="108"/>
      <c r="ES2177" s="108"/>
      <c r="ET2177" s="108"/>
      <c r="EU2177" s="108"/>
      <c r="EV2177" s="108"/>
      <c r="EW2177" s="108"/>
      <c r="EX2177" s="108"/>
      <c r="EY2177" s="108"/>
      <c r="EZ2177" s="108"/>
      <c r="FA2177" s="108"/>
      <c r="FB2177" s="108"/>
      <c r="FC2177" s="108"/>
      <c r="FD2177" s="108"/>
      <c r="FE2177" s="108"/>
      <c r="FF2177" s="108"/>
      <c r="FG2177" s="108"/>
      <c r="FH2177" s="108"/>
      <c r="FI2177" s="108"/>
      <c r="FJ2177" s="108"/>
      <c r="FK2177" s="108"/>
      <c r="FL2177" s="108"/>
      <c r="FM2177" s="108"/>
      <c r="FN2177" s="108"/>
      <c r="FO2177" s="108"/>
      <c r="FP2177" s="108"/>
      <c r="FQ2177" s="108"/>
      <c r="FR2177" s="108"/>
      <c r="FS2177" s="108"/>
      <c r="FT2177" s="108"/>
      <c r="FU2177" s="108"/>
      <c r="FV2177" s="108"/>
      <c r="FW2177" s="108"/>
      <c r="FX2177" s="108"/>
      <c r="FY2177" s="108"/>
      <c r="FZ2177" s="108"/>
      <c r="GA2177" s="108"/>
      <c r="GB2177" s="108"/>
      <c r="GC2177" s="108"/>
      <c r="GD2177" s="108"/>
      <c r="GE2177" s="108"/>
      <c r="GF2177" s="108"/>
      <c r="GG2177" s="108"/>
      <c r="GH2177" s="108"/>
      <c r="GI2177" s="108"/>
      <c r="GJ2177" s="108"/>
      <c r="GK2177" s="108"/>
      <c r="GL2177" s="108"/>
      <c r="GM2177" s="108"/>
      <c r="GN2177" s="108"/>
      <c r="GO2177" s="108"/>
      <c r="GP2177" s="108"/>
      <c r="GQ2177" s="108"/>
      <c r="GR2177" s="108"/>
      <c r="GS2177" s="108"/>
      <c r="GT2177" s="108"/>
      <c r="GU2177" s="108"/>
      <c r="GV2177" s="108"/>
      <c r="GW2177" s="108"/>
      <c r="GX2177" s="108"/>
      <c r="GY2177" s="108"/>
      <c r="GZ2177" s="108"/>
      <c r="HA2177" s="108"/>
      <c r="HB2177" s="108"/>
      <c r="HC2177" s="108"/>
      <c r="HD2177" s="108"/>
      <c r="HE2177" s="108"/>
      <c r="HF2177" s="108"/>
      <c r="HG2177" s="108"/>
      <c r="HH2177" s="108"/>
      <c r="HI2177" s="108"/>
      <c r="HJ2177" s="108"/>
      <c r="HK2177" s="108"/>
      <c r="HL2177" s="108"/>
      <c r="HM2177" s="108"/>
      <c r="HN2177" s="108"/>
      <c r="HO2177" s="108"/>
      <c r="HP2177" s="108"/>
      <c r="HQ2177" s="108"/>
      <c r="HR2177" s="108"/>
      <c r="HS2177" s="108"/>
      <c r="HT2177" s="108"/>
      <c r="HU2177" s="108"/>
      <c r="HV2177" s="108"/>
      <c r="HW2177" s="108"/>
      <c r="HX2177" s="108"/>
      <c r="HY2177" s="108"/>
      <c r="HZ2177" s="108"/>
      <c r="IA2177" s="108"/>
      <c r="IB2177" s="108"/>
      <c r="IC2177" s="108"/>
      <c r="ID2177" s="108"/>
      <c r="IE2177" s="108"/>
      <c r="IF2177" s="108"/>
      <c r="IG2177" s="108"/>
      <c r="IH2177" s="108"/>
      <c r="II2177" s="108"/>
      <c r="IJ2177" s="108"/>
      <c r="IK2177" s="108"/>
      <c r="IL2177" s="108"/>
      <c r="IM2177" s="108"/>
      <c r="IN2177" s="108"/>
      <c r="IO2177" s="108"/>
      <c r="IP2177" s="108"/>
      <c r="IQ2177" s="108"/>
      <c r="IR2177" s="108"/>
      <c r="IS2177" s="108"/>
      <c r="IT2177" s="108"/>
      <c r="IU2177" s="108"/>
      <c r="IV2177" s="108"/>
    </row>
    <row r="2178" spans="1:256" x14ac:dyDescent="0.2">
      <c r="D2178" s="40"/>
      <c r="E2178" s="36"/>
      <c r="F2178" s="36"/>
      <c r="G2178" s="120"/>
      <c r="I2178" s="36"/>
      <c r="J2178" s="36"/>
      <c r="L2178" s="36"/>
      <c r="M2178" s="36"/>
      <c r="O2178" s="36"/>
      <c r="P2178" s="36"/>
      <c r="R2178" s="36"/>
      <c r="S2178" s="36"/>
      <c r="U2178" s="36"/>
      <c r="V2178" s="36"/>
      <c r="X2178" s="36"/>
      <c r="Y2178" s="36"/>
      <c r="AA2178" s="36"/>
      <c r="AB2178" s="36"/>
      <c r="AD2178" s="36"/>
      <c r="AE2178" s="36"/>
      <c r="AG2178" s="36"/>
      <c r="AH2178" s="36"/>
      <c r="AJ2178" s="36"/>
      <c r="AK2178" s="36"/>
      <c r="AM2178" s="36"/>
      <c r="AN2178" s="36"/>
      <c r="AP2178" s="36"/>
      <c r="AQ2178" s="36"/>
      <c r="AS2178" s="36"/>
      <c r="AT2178" s="36"/>
      <c r="AV2178" s="36"/>
      <c r="AW2178" s="36"/>
      <c r="AY2178" s="36"/>
      <c r="AZ2178" s="36"/>
      <c r="BA2178" s="108"/>
      <c r="BB2178" s="108"/>
      <c r="BC2178" s="108"/>
      <c r="BD2178" s="108"/>
      <c r="BE2178" s="108"/>
      <c r="BF2178" s="108"/>
      <c r="BG2178" s="108"/>
      <c r="BH2178" s="108"/>
      <c r="BI2178" s="108"/>
      <c r="BJ2178" s="108"/>
      <c r="BK2178" s="108"/>
      <c r="BL2178" s="108"/>
      <c r="BM2178" s="108"/>
      <c r="BN2178" s="108"/>
      <c r="BO2178" s="108"/>
      <c r="BP2178" s="108"/>
      <c r="BQ2178" s="108"/>
      <c r="BR2178" s="108"/>
      <c r="BS2178" s="108"/>
      <c r="BT2178" s="108"/>
      <c r="BU2178" s="108"/>
      <c r="BV2178" s="108"/>
      <c r="BW2178" s="108"/>
      <c r="BX2178" s="108"/>
      <c r="BY2178" s="108"/>
      <c r="BZ2178" s="108"/>
      <c r="CA2178" s="108"/>
      <c r="CB2178" s="108"/>
      <c r="CC2178" s="108"/>
      <c r="CD2178" s="108"/>
      <c r="CE2178" s="108"/>
      <c r="CF2178" s="108"/>
      <c r="CG2178" s="108"/>
      <c r="CH2178" s="108"/>
      <c r="CI2178" s="108"/>
      <c r="CJ2178" s="108"/>
      <c r="CK2178" s="108"/>
      <c r="CL2178" s="108"/>
      <c r="CM2178" s="108"/>
      <c r="CN2178" s="108"/>
      <c r="CO2178" s="108"/>
      <c r="CP2178" s="108"/>
      <c r="CQ2178" s="108"/>
      <c r="CR2178" s="108"/>
      <c r="CS2178" s="108"/>
      <c r="CT2178" s="108"/>
      <c r="CU2178" s="108"/>
      <c r="CV2178" s="108"/>
      <c r="CW2178" s="108"/>
      <c r="CX2178" s="108"/>
      <c r="CY2178" s="108"/>
      <c r="CZ2178" s="108"/>
      <c r="DA2178" s="108"/>
      <c r="DB2178" s="108"/>
      <c r="DC2178" s="108"/>
      <c r="DD2178" s="108"/>
      <c r="DE2178" s="108"/>
      <c r="DF2178" s="108"/>
      <c r="DG2178" s="108"/>
      <c r="DH2178" s="108"/>
      <c r="DI2178" s="108"/>
      <c r="DJ2178" s="108"/>
      <c r="DK2178" s="108"/>
      <c r="DL2178" s="108"/>
      <c r="DM2178" s="108"/>
      <c r="DN2178" s="108"/>
      <c r="DO2178" s="108"/>
      <c r="DP2178" s="108"/>
      <c r="DQ2178" s="108"/>
      <c r="DR2178" s="108"/>
      <c r="DS2178" s="108"/>
      <c r="DT2178" s="108"/>
      <c r="DU2178" s="108"/>
      <c r="DV2178" s="108"/>
      <c r="DW2178" s="108"/>
      <c r="DX2178" s="108"/>
      <c r="DY2178" s="108"/>
      <c r="DZ2178" s="108"/>
      <c r="EA2178" s="108"/>
      <c r="EB2178" s="108"/>
      <c r="EC2178" s="108"/>
      <c r="ED2178" s="108"/>
      <c r="EE2178" s="108"/>
      <c r="EF2178" s="108"/>
      <c r="EG2178" s="108"/>
      <c r="EH2178" s="108"/>
      <c r="EI2178" s="108"/>
      <c r="EJ2178" s="108"/>
      <c r="EK2178" s="108"/>
      <c r="EL2178" s="108"/>
      <c r="EM2178" s="108"/>
      <c r="EN2178" s="108"/>
      <c r="EO2178" s="108"/>
      <c r="EP2178" s="108"/>
      <c r="EQ2178" s="108"/>
      <c r="ER2178" s="108"/>
      <c r="ES2178" s="108"/>
      <c r="ET2178" s="108"/>
      <c r="EU2178" s="108"/>
      <c r="EV2178" s="108"/>
      <c r="EW2178" s="108"/>
      <c r="EX2178" s="108"/>
      <c r="EY2178" s="108"/>
      <c r="EZ2178" s="108"/>
      <c r="FA2178" s="108"/>
      <c r="FB2178" s="108"/>
      <c r="FC2178" s="108"/>
      <c r="FD2178" s="108"/>
      <c r="FE2178" s="108"/>
      <c r="FF2178" s="108"/>
      <c r="FG2178" s="108"/>
      <c r="FH2178" s="108"/>
      <c r="FI2178" s="108"/>
      <c r="FJ2178" s="108"/>
      <c r="FK2178" s="108"/>
      <c r="FL2178" s="108"/>
      <c r="FM2178" s="108"/>
      <c r="FN2178" s="108"/>
      <c r="FO2178" s="108"/>
      <c r="FP2178" s="108"/>
      <c r="FQ2178" s="108"/>
      <c r="FR2178" s="108"/>
      <c r="FS2178" s="108"/>
      <c r="FT2178" s="108"/>
      <c r="FU2178" s="108"/>
      <c r="FV2178" s="108"/>
      <c r="FW2178" s="108"/>
      <c r="FX2178" s="108"/>
      <c r="FY2178" s="108"/>
      <c r="FZ2178" s="108"/>
      <c r="GA2178" s="108"/>
      <c r="GB2178" s="108"/>
      <c r="GC2178" s="108"/>
      <c r="GD2178" s="108"/>
      <c r="GE2178" s="108"/>
      <c r="GF2178" s="108"/>
      <c r="GG2178" s="108"/>
      <c r="GH2178" s="108"/>
      <c r="GI2178" s="108"/>
      <c r="GJ2178" s="108"/>
      <c r="GK2178" s="108"/>
      <c r="GL2178" s="108"/>
      <c r="GM2178" s="108"/>
      <c r="GN2178" s="108"/>
      <c r="GO2178" s="108"/>
      <c r="GP2178" s="108"/>
      <c r="GQ2178" s="108"/>
      <c r="GR2178" s="108"/>
      <c r="GS2178" s="108"/>
      <c r="GT2178" s="108"/>
      <c r="GU2178" s="108"/>
      <c r="GV2178" s="108"/>
      <c r="GW2178" s="108"/>
      <c r="GX2178" s="108"/>
      <c r="GY2178" s="108"/>
      <c r="GZ2178" s="108"/>
      <c r="HA2178" s="108"/>
      <c r="HB2178" s="108"/>
      <c r="HC2178" s="108"/>
      <c r="HD2178" s="108"/>
      <c r="HE2178" s="108"/>
      <c r="HF2178" s="108"/>
      <c r="HG2178" s="108"/>
      <c r="HH2178" s="108"/>
      <c r="HI2178" s="108"/>
      <c r="HJ2178" s="108"/>
      <c r="HK2178" s="108"/>
      <c r="HL2178" s="108"/>
      <c r="HM2178" s="108"/>
      <c r="HN2178" s="108"/>
      <c r="HO2178" s="108"/>
      <c r="HP2178" s="108"/>
      <c r="HQ2178" s="108"/>
      <c r="HR2178" s="108"/>
      <c r="HS2178" s="108"/>
      <c r="HT2178" s="108"/>
      <c r="HU2178" s="108"/>
      <c r="HV2178" s="108"/>
      <c r="HW2178" s="108"/>
      <c r="HX2178" s="108"/>
      <c r="HY2178" s="108"/>
      <c r="HZ2178" s="108"/>
      <c r="IA2178" s="108"/>
      <c r="IB2178" s="108"/>
      <c r="IC2178" s="108"/>
      <c r="ID2178" s="108"/>
      <c r="IE2178" s="108"/>
      <c r="IF2178" s="108"/>
      <c r="IG2178" s="108"/>
      <c r="IH2178" s="108"/>
      <c r="II2178" s="108"/>
      <c r="IJ2178" s="108"/>
      <c r="IK2178" s="108"/>
      <c r="IL2178" s="108"/>
      <c r="IM2178" s="108"/>
      <c r="IN2178" s="108"/>
      <c r="IO2178" s="108"/>
      <c r="IP2178" s="108"/>
      <c r="IQ2178" s="108"/>
      <c r="IR2178" s="108"/>
      <c r="IS2178" s="108"/>
      <c r="IT2178" s="108"/>
      <c r="IU2178" s="108"/>
      <c r="IV2178" s="108"/>
    </row>
    <row r="2179" spans="1:256" x14ac:dyDescent="0.2">
      <c r="D2179" s="40"/>
      <c r="E2179" s="36"/>
      <c r="F2179" s="36"/>
      <c r="G2179" s="120"/>
      <c r="I2179" s="36"/>
      <c r="J2179" s="36"/>
      <c r="L2179" s="36"/>
      <c r="M2179" s="36"/>
      <c r="O2179" s="36"/>
      <c r="P2179" s="36"/>
      <c r="R2179" s="36"/>
      <c r="S2179" s="36"/>
      <c r="U2179" s="36"/>
      <c r="V2179" s="36"/>
      <c r="X2179" s="36"/>
      <c r="Y2179" s="36"/>
      <c r="AA2179" s="36"/>
      <c r="AB2179" s="36"/>
      <c r="AD2179" s="36"/>
      <c r="AE2179" s="36"/>
      <c r="AG2179" s="36"/>
      <c r="AH2179" s="36"/>
      <c r="AJ2179" s="36"/>
      <c r="AK2179" s="36"/>
      <c r="AM2179" s="36"/>
      <c r="AN2179" s="36"/>
      <c r="AP2179" s="36"/>
      <c r="AQ2179" s="36"/>
      <c r="AS2179" s="36"/>
      <c r="AT2179" s="36"/>
      <c r="AV2179" s="36"/>
      <c r="AW2179" s="36"/>
      <c r="AY2179" s="36"/>
      <c r="AZ2179" s="36"/>
      <c r="BA2179" s="108"/>
      <c r="BB2179" s="108"/>
      <c r="BC2179" s="108"/>
      <c r="BD2179" s="108"/>
      <c r="BE2179" s="108"/>
      <c r="BF2179" s="108"/>
      <c r="BG2179" s="108"/>
      <c r="BH2179" s="108"/>
      <c r="BI2179" s="108"/>
      <c r="BJ2179" s="108"/>
      <c r="BK2179" s="108"/>
      <c r="BL2179" s="108"/>
      <c r="BM2179" s="108"/>
      <c r="BN2179" s="108"/>
      <c r="BO2179" s="108"/>
      <c r="BP2179" s="108"/>
      <c r="BQ2179" s="108"/>
      <c r="BR2179" s="108"/>
      <c r="BS2179" s="108"/>
      <c r="BT2179" s="108"/>
      <c r="BU2179" s="108"/>
      <c r="BV2179" s="108"/>
      <c r="BW2179" s="108"/>
      <c r="BX2179" s="108"/>
    </row>
    <row r="2180" spans="1:256" ht="18" customHeight="1" x14ac:dyDescent="0.25">
      <c r="A2180" s="157"/>
      <c r="E2180" s="8"/>
      <c r="F2180" s="8"/>
      <c r="G2180" s="120"/>
      <c r="I2180" s="8"/>
      <c r="J2180" s="8"/>
      <c r="L2180" s="8"/>
      <c r="M2180" s="8"/>
      <c r="O2180" s="8"/>
      <c r="P2180" s="8"/>
      <c r="R2180" s="8"/>
      <c r="S2180" s="8"/>
      <c r="U2180" s="8"/>
      <c r="V2180" s="8"/>
      <c r="X2180" s="8"/>
      <c r="Y2180" s="8"/>
      <c r="AA2180" s="8"/>
      <c r="AB2180" s="8"/>
      <c r="AC2180" s="157"/>
      <c r="AD2180" s="8"/>
      <c r="AE2180" s="8"/>
      <c r="AF2180" s="157"/>
      <c r="AG2180" s="8"/>
      <c r="AH2180" s="8"/>
      <c r="AI2180" s="157"/>
      <c r="AJ2180" s="8"/>
      <c r="AK2180" s="8"/>
      <c r="AL2180" s="157"/>
      <c r="AM2180" s="8"/>
      <c r="AN2180" s="8"/>
      <c r="AO2180" s="157"/>
      <c r="AP2180" s="8"/>
      <c r="AQ2180" s="8"/>
      <c r="AR2180" s="157"/>
      <c r="AS2180" s="8"/>
      <c r="AT2180" s="8"/>
      <c r="AV2180" s="8"/>
      <c r="AW2180" s="8"/>
      <c r="AX2180" s="157"/>
      <c r="AY2180" s="8"/>
      <c r="AZ2180" s="8"/>
      <c r="BA2180" s="108"/>
      <c r="BB2180" s="108"/>
      <c r="BC2180" s="108"/>
      <c r="BD2180" s="108"/>
      <c r="BE2180" s="108"/>
      <c r="BF2180" s="108"/>
      <c r="BG2180" s="108"/>
      <c r="BH2180" s="108"/>
      <c r="BI2180" s="108"/>
      <c r="BJ2180" s="108"/>
      <c r="BK2180" s="108"/>
      <c r="BL2180" s="108"/>
      <c r="BM2180" s="108"/>
      <c r="BN2180" s="108"/>
      <c r="BO2180" s="108"/>
      <c r="BP2180" s="108"/>
      <c r="BQ2180" s="108"/>
      <c r="BR2180" s="108"/>
      <c r="BS2180" s="108"/>
      <c r="BT2180" s="108"/>
      <c r="BU2180" s="108"/>
      <c r="BV2180" s="108"/>
      <c r="BW2180" s="108"/>
      <c r="BX2180" s="108"/>
    </row>
    <row r="2181" spans="1:256" x14ac:dyDescent="0.2">
      <c r="E2181" s="8"/>
      <c r="F2181" s="8"/>
      <c r="G2181" s="120"/>
      <c r="H2181" s="100"/>
      <c r="I2181" s="8"/>
      <c r="J2181" s="8"/>
      <c r="L2181" s="8"/>
      <c r="M2181" s="8"/>
      <c r="O2181" s="8"/>
      <c r="P2181" s="8"/>
      <c r="R2181" s="8"/>
      <c r="S2181" s="8"/>
      <c r="U2181" s="8"/>
      <c r="V2181" s="8"/>
      <c r="X2181" s="8"/>
      <c r="Y2181" s="8"/>
      <c r="AA2181" s="8"/>
      <c r="AB2181" s="8"/>
      <c r="AC2181" s="100"/>
      <c r="AD2181" s="8"/>
      <c r="AE2181" s="8"/>
      <c r="AF2181" s="100"/>
      <c r="AG2181" s="8"/>
      <c r="AH2181" s="8"/>
      <c r="AJ2181" s="8"/>
      <c r="AK2181" s="8"/>
      <c r="AM2181" s="8"/>
      <c r="AN2181" s="8"/>
      <c r="AP2181" s="8"/>
      <c r="AQ2181" s="8"/>
      <c r="AS2181" s="8"/>
      <c r="AT2181" s="8"/>
      <c r="AV2181" s="8"/>
      <c r="AW2181" s="8"/>
      <c r="AY2181" s="8"/>
      <c r="AZ2181" s="8"/>
      <c r="BA2181" s="108"/>
      <c r="BB2181" s="108"/>
      <c r="BC2181" s="108"/>
      <c r="BD2181" s="108"/>
      <c r="BE2181" s="108"/>
      <c r="BF2181" s="108"/>
      <c r="BG2181" s="108"/>
      <c r="BH2181" s="108"/>
      <c r="BI2181" s="108"/>
      <c r="BJ2181" s="108"/>
      <c r="BK2181" s="108"/>
      <c r="BL2181" s="108"/>
      <c r="BM2181" s="108"/>
      <c r="BN2181" s="108"/>
      <c r="BO2181" s="108"/>
      <c r="BP2181" s="108"/>
      <c r="BQ2181" s="108"/>
      <c r="BR2181" s="108"/>
      <c r="BS2181" s="108"/>
      <c r="BT2181" s="108"/>
      <c r="BU2181" s="108"/>
      <c r="BV2181" s="108"/>
      <c r="BW2181" s="108"/>
      <c r="BX2181" s="108"/>
      <c r="BY2181" s="108"/>
      <c r="BZ2181" s="108"/>
      <c r="CA2181" s="108"/>
      <c r="CB2181" s="108"/>
      <c r="CC2181" s="108"/>
      <c r="CD2181" s="108"/>
      <c r="CE2181" s="108"/>
      <c r="CF2181" s="108"/>
      <c r="CG2181" s="108"/>
      <c r="CH2181" s="108"/>
      <c r="CI2181" s="108"/>
      <c r="CJ2181" s="108"/>
      <c r="CK2181" s="108"/>
      <c r="CL2181" s="108"/>
      <c r="CM2181" s="108"/>
      <c r="CN2181" s="108"/>
      <c r="CO2181" s="108"/>
      <c r="CP2181" s="108"/>
      <c r="CQ2181" s="108"/>
      <c r="CR2181" s="108"/>
      <c r="CS2181" s="108"/>
      <c r="CT2181" s="108"/>
      <c r="CU2181" s="108"/>
      <c r="CV2181" s="108"/>
      <c r="CW2181" s="108"/>
      <c r="CX2181" s="108"/>
      <c r="CY2181" s="108"/>
      <c r="CZ2181" s="108"/>
      <c r="DA2181" s="108"/>
      <c r="DB2181" s="108"/>
      <c r="DC2181" s="108"/>
      <c r="DD2181" s="108"/>
      <c r="DE2181" s="108"/>
      <c r="DF2181" s="108"/>
      <c r="DG2181" s="108"/>
      <c r="DH2181" s="108"/>
      <c r="DI2181" s="108"/>
      <c r="DJ2181" s="108"/>
      <c r="DK2181" s="108"/>
      <c r="DL2181" s="108"/>
      <c r="DM2181" s="108"/>
      <c r="DN2181" s="108"/>
      <c r="DO2181" s="108"/>
      <c r="DP2181" s="108"/>
      <c r="DQ2181" s="108"/>
      <c r="DR2181" s="108"/>
      <c r="DS2181" s="108"/>
      <c r="DT2181" s="108"/>
      <c r="DU2181" s="108"/>
      <c r="DV2181" s="108"/>
      <c r="DW2181" s="108"/>
      <c r="DX2181" s="108"/>
      <c r="DY2181" s="108"/>
      <c r="DZ2181" s="108"/>
      <c r="EA2181" s="108"/>
      <c r="EB2181" s="108"/>
      <c r="EC2181" s="108"/>
      <c r="ED2181" s="108"/>
      <c r="EE2181" s="108"/>
      <c r="EF2181" s="108"/>
      <c r="EG2181" s="108"/>
      <c r="EH2181" s="108"/>
      <c r="EI2181" s="108"/>
      <c r="EJ2181" s="108"/>
      <c r="EK2181" s="108"/>
      <c r="EL2181" s="108"/>
      <c r="EM2181" s="108"/>
      <c r="EN2181" s="108"/>
      <c r="EO2181" s="108"/>
      <c r="EP2181" s="108"/>
      <c r="EQ2181" s="108"/>
      <c r="ER2181" s="108"/>
      <c r="ES2181" s="108"/>
      <c r="ET2181" s="108"/>
      <c r="EU2181" s="108"/>
      <c r="EV2181" s="108"/>
      <c r="EW2181" s="108"/>
      <c r="EX2181" s="108"/>
      <c r="EY2181" s="108"/>
      <c r="EZ2181" s="108"/>
      <c r="FA2181" s="108"/>
      <c r="FB2181" s="108"/>
      <c r="FC2181" s="108"/>
      <c r="FD2181" s="108"/>
      <c r="FE2181" s="108"/>
      <c r="FF2181" s="108"/>
      <c r="FG2181" s="108"/>
      <c r="FH2181" s="108"/>
      <c r="FI2181" s="108"/>
      <c r="FJ2181" s="108"/>
      <c r="FK2181" s="108"/>
      <c r="FL2181" s="108"/>
      <c r="FM2181" s="108"/>
      <c r="FN2181" s="108"/>
      <c r="FO2181" s="108"/>
      <c r="FP2181" s="108"/>
      <c r="FQ2181" s="108"/>
      <c r="FR2181" s="108"/>
      <c r="FS2181" s="108"/>
      <c r="FT2181" s="108"/>
      <c r="FU2181" s="108"/>
      <c r="FV2181" s="108"/>
      <c r="FW2181" s="108"/>
      <c r="FX2181" s="108"/>
      <c r="FY2181" s="108"/>
      <c r="FZ2181" s="108"/>
      <c r="GA2181" s="108"/>
      <c r="GB2181" s="108"/>
      <c r="GC2181" s="108"/>
      <c r="GD2181" s="108"/>
      <c r="GE2181" s="108"/>
      <c r="GF2181" s="108"/>
      <c r="GG2181" s="108"/>
      <c r="GH2181" s="108"/>
      <c r="GI2181" s="108"/>
      <c r="GJ2181" s="108"/>
      <c r="GK2181" s="108"/>
      <c r="GL2181" s="108"/>
      <c r="GM2181" s="108"/>
      <c r="GN2181" s="108"/>
      <c r="GO2181" s="108"/>
      <c r="GP2181" s="108"/>
      <c r="GQ2181" s="108"/>
      <c r="GR2181" s="108"/>
      <c r="GS2181" s="108"/>
      <c r="GT2181" s="108"/>
      <c r="GU2181" s="108"/>
      <c r="GV2181" s="108"/>
      <c r="GW2181" s="108"/>
      <c r="GX2181" s="108"/>
      <c r="GY2181" s="108"/>
      <c r="GZ2181" s="108"/>
      <c r="HA2181" s="108"/>
      <c r="HB2181" s="108"/>
      <c r="HC2181" s="108"/>
      <c r="HD2181" s="108"/>
      <c r="HE2181" s="108"/>
      <c r="HF2181" s="108"/>
      <c r="HG2181" s="108"/>
      <c r="HH2181" s="108"/>
      <c r="HI2181" s="108"/>
      <c r="HJ2181" s="108"/>
      <c r="HK2181" s="108"/>
      <c r="HL2181" s="108"/>
      <c r="HM2181" s="108"/>
      <c r="HN2181" s="108"/>
      <c r="HO2181" s="108"/>
      <c r="HP2181" s="108"/>
      <c r="HQ2181" s="108"/>
      <c r="HR2181" s="108"/>
      <c r="HS2181" s="108"/>
      <c r="HT2181" s="108"/>
      <c r="HU2181" s="108"/>
      <c r="HV2181" s="108"/>
      <c r="HW2181" s="108"/>
      <c r="HX2181" s="108"/>
      <c r="HY2181" s="108"/>
      <c r="HZ2181" s="108"/>
      <c r="IA2181" s="108"/>
      <c r="IB2181" s="108"/>
      <c r="IC2181" s="108"/>
      <c r="ID2181" s="108"/>
      <c r="IE2181" s="108"/>
      <c r="IF2181" s="108"/>
      <c r="IG2181" s="108"/>
      <c r="IH2181" s="108"/>
      <c r="II2181" s="108"/>
      <c r="IJ2181" s="108"/>
      <c r="IK2181" s="108"/>
      <c r="IL2181" s="108"/>
      <c r="IM2181" s="108"/>
      <c r="IN2181" s="108"/>
      <c r="IO2181" s="108"/>
      <c r="IP2181" s="108"/>
      <c r="IQ2181" s="108"/>
      <c r="IR2181" s="108"/>
      <c r="IS2181" s="108"/>
      <c r="IT2181" s="108"/>
      <c r="IU2181" s="108"/>
      <c r="IV2181" s="108"/>
    </row>
    <row r="2182" spans="1:256" x14ac:dyDescent="0.2">
      <c r="C2182" s="100"/>
      <c r="E2182" s="8"/>
      <c r="F2182" s="8"/>
      <c r="G2182" s="120"/>
      <c r="H2182" s="127"/>
      <c r="J2182" s="8"/>
      <c r="K2182" s="127"/>
      <c r="M2182" s="8"/>
      <c r="P2182" s="8"/>
      <c r="R2182" s="8"/>
      <c r="S2182" s="8"/>
      <c r="U2182" s="8"/>
      <c r="V2182" s="8"/>
      <c r="X2182" s="8"/>
      <c r="Y2182" s="8"/>
      <c r="Z2182" s="100"/>
      <c r="AA2182" s="8"/>
      <c r="AB2182" s="8"/>
      <c r="AC2182" s="100"/>
      <c r="AD2182" s="8"/>
      <c r="AE2182" s="8"/>
      <c r="AF2182" s="100"/>
      <c r="AG2182" s="8"/>
      <c r="AH2182" s="8"/>
      <c r="AI2182" s="100"/>
      <c r="AJ2182" s="8"/>
      <c r="AK2182" s="8"/>
      <c r="AL2182" s="100"/>
      <c r="AM2182" s="8"/>
      <c r="AN2182" s="8"/>
      <c r="AO2182" s="100"/>
      <c r="AP2182" s="8"/>
      <c r="AQ2182" s="8"/>
      <c r="AR2182" s="100"/>
      <c r="AS2182" s="8"/>
      <c r="AT2182" s="8"/>
      <c r="AU2182" s="100"/>
      <c r="AV2182" s="8"/>
      <c r="AW2182" s="8"/>
      <c r="AY2182" s="8"/>
      <c r="AZ2182" s="8"/>
      <c r="BA2182" s="108"/>
      <c r="BB2182" s="108"/>
      <c r="BC2182" s="108"/>
      <c r="BD2182" s="108"/>
      <c r="BE2182" s="108"/>
      <c r="BF2182" s="108"/>
      <c r="BG2182" s="108"/>
      <c r="BH2182" s="108"/>
      <c r="BI2182" s="108"/>
      <c r="BJ2182" s="108"/>
      <c r="BK2182" s="108"/>
      <c r="BL2182" s="108"/>
      <c r="BM2182" s="108"/>
      <c r="BN2182" s="108"/>
      <c r="BO2182" s="108"/>
      <c r="BP2182" s="108"/>
      <c r="BQ2182" s="108"/>
      <c r="BR2182" s="108"/>
      <c r="BS2182" s="108"/>
      <c r="BT2182" s="108"/>
      <c r="BU2182" s="108"/>
      <c r="BV2182" s="108"/>
      <c r="BW2182" s="108"/>
      <c r="BX2182" s="108"/>
      <c r="BY2182" s="108"/>
      <c r="BZ2182" s="108"/>
      <c r="CA2182" s="108"/>
      <c r="CB2182" s="108"/>
      <c r="CC2182" s="108"/>
      <c r="CD2182" s="108"/>
      <c r="CE2182" s="108"/>
      <c r="CF2182" s="108"/>
      <c r="CG2182" s="108"/>
      <c r="CH2182" s="108"/>
      <c r="CI2182" s="108"/>
      <c r="CJ2182" s="108"/>
      <c r="CK2182" s="108"/>
      <c r="CL2182" s="108"/>
      <c r="CM2182" s="108"/>
      <c r="CN2182" s="108"/>
      <c r="CO2182" s="108"/>
      <c r="CP2182" s="108"/>
      <c r="CQ2182" s="108"/>
      <c r="CR2182" s="108"/>
      <c r="CS2182" s="108"/>
      <c r="CT2182" s="108"/>
      <c r="CU2182" s="108"/>
      <c r="CV2182" s="108"/>
      <c r="CW2182" s="108"/>
      <c r="CX2182" s="108"/>
      <c r="CY2182" s="108"/>
      <c r="CZ2182" s="108"/>
      <c r="DA2182" s="108"/>
      <c r="DB2182" s="108"/>
      <c r="DC2182" s="108"/>
      <c r="DD2182" s="108"/>
      <c r="DE2182" s="108"/>
      <c r="DF2182" s="108"/>
      <c r="DG2182" s="108"/>
      <c r="DH2182" s="108"/>
      <c r="DI2182" s="108"/>
      <c r="DJ2182" s="108"/>
      <c r="DK2182" s="108"/>
      <c r="DL2182" s="108"/>
      <c r="DM2182" s="108"/>
      <c r="DN2182" s="108"/>
      <c r="DO2182" s="108"/>
      <c r="DP2182" s="108"/>
      <c r="DQ2182" s="108"/>
      <c r="DR2182" s="108"/>
      <c r="DS2182" s="108"/>
      <c r="DT2182" s="108"/>
      <c r="DU2182" s="108"/>
      <c r="DV2182" s="108"/>
      <c r="DW2182" s="108"/>
      <c r="DX2182" s="108"/>
      <c r="DY2182" s="108"/>
      <c r="DZ2182" s="108"/>
      <c r="EA2182" s="108"/>
      <c r="EB2182" s="108"/>
      <c r="EC2182" s="108"/>
      <c r="ED2182" s="108"/>
      <c r="EE2182" s="108"/>
      <c r="EF2182" s="108"/>
      <c r="EG2182" s="108"/>
      <c r="EH2182" s="108"/>
      <c r="EI2182" s="108"/>
      <c r="EJ2182" s="108"/>
      <c r="EK2182" s="108"/>
      <c r="EL2182" s="108"/>
      <c r="EM2182" s="108"/>
      <c r="EN2182" s="108"/>
      <c r="EO2182" s="108"/>
      <c r="EP2182" s="108"/>
      <c r="EQ2182" s="108"/>
      <c r="ER2182" s="108"/>
      <c r="ES2182" s="108"/>
      <c r="ET2182" s="108"/>
      <c r="EU2182" s="108"/>
      <c r="EV2182" s="108"/>
      <c r="EW2182" s="108"/>
      <c r="EX2182" s="108"/>
      <c r="EY2182" s="108"/>
      <c r="EZ2182" s="108"/>
      <c r="FA2182" s="108"/>
      <c r="FB2182" s="108"/>
      <c r="FC2182" s="108"/>
      <c r="FD2182" s="108"/>
      <c r="FE2182" s="108"/>
      <c r="FF2182" s="108"/>
      <c r="FG2182" s="108"/>
      <c r="FH2182" s="108"/>
      <c r="FI2182" s="108"/>
      <c r="FJ2182" s="108"/>
      <c r="FK2182" s="108"/>
      <c r="FL2182" s="108"/>
      <c r="FM2182" s="108"/>
      <c r="FN2182" s="108"/>
      <c r="FO2182" s="108"/>
      <c r="FP2182" s="108"/>
      <c r="FQ2182" s="108"/>
      <c r="FR2182" s="108"/>
      <c r="FS2182" s="108"/>
      <c r="FT2182" s="108"/>
      <c r="FU2182" s="108"/>
      <c r="FV2182" s="108"/>
      <c r="FW2182" s="108"/>
      <c r="FX2182" s="108"/>
      <c r="FY2182" s="108"/>
      <c r="FZ2182" s="108"/>
      <c r="GA2182" s="108"/>
      <c r="GB2182" s="108"/>
      <c r="GC2182" s="108"/>
      <c r="GD2182" s="108"/>
      <c r="GE2182" s="108"/>
      <c r="GF2182" s="108"/>
      <c r="GG2182" s="108"/>
      <c r="GH2182" s="108"/>
      <c r="GI2182" s="108"/>
      <c r="GJ2182" s="108"/>
      <c r="GK2182" s="108"/>
      <c r="GL2182" s="108"/>
      <c r="GM2182" s="108"/>
      <c r="GN2182" s="108"/>
      <c r="GO2182" s="108"/>
      <c r="GP2182" s="108"/>
      <c r="GQ2182" s="108"/>
      <c r="GR2182" s="108"/>
      <c r="GS2182" s="108"/>
      <c r="GT2182" s="108"/>
      <c r="GU2182" s="108"/>
      <c r="GV2182" s="108"/>
      <c r="GW2182" s="108"/>
      <c r="GX2182" s="108"/>
      <c r="GY2182" s="108"/>
      <c r="GZ2182" s="108"/>
      <c r="HA2182" s="108"/>
      <c r="HB2182" s="108"/>
      <c r="HC2182" s="108"/>
      <c r="HD2182" s="108"/>
      <c r="HE2182" s="108"/>
      <c r="HF2182" s="108"/>
      <c r="HG2182" s="108"/>
      <c r="HH2182" s="108"/>
      <c r="HI2182" s="108"/>
      <c r="HJ2182" s="108"/>
      <c r="HK2182" s="108"/>
      <c r="HL2182" s="108"/>
      <c r="HM2182" s="108"/>
      <c r="HN2182" s="108"/>
      <c r="HO2182" s="108"/>
      <c r="HP2182" s="108"/>
      <c r="HQ2182" s="108"/>
      <c r="HR2182" s="108"/>
      <c r="HS2182" s="108"/>
      <c r="HT2182" s="108"/>
      <c r="HU2182" s="108"/>
      <c r="HV2182" s="108"/>
      <c r="HW2182" s="108"/>
      <c r="HX2182" s="108"/>
      <c r="HY2182" s="108"/>
      <c r="HZ2182" s="108"/>
      <c r="IA2182" s="108"/>
      <c r="IB2182" s="108"/>
      <c r="IC2182" s="108"/>
      <c r="ID2182" s="108"/>
      <c r="IE2182" s="108"/>
      <c r="IF2182" s="108"/>
      <c r="IG2182" s="108"/>
      <c r="IH2182" s="108"/>
      <c r="II2182" s="108"/>
      <c r="IJ2182" s="108"/>
      <c r="IK2182" s="108"/>
      <c r="IL2182" s="108"/>
      <c r="IM2182" s="108"/>
      <c r="IN2182" s="108"/>
      <c r="IO2182" s="108"/>
      <c r="IP2182" s="108"/>
      <c r="IQ2182" s="108"/>
      <c r="IR2182" s="108"/>
      <c r="IS2182" s="108"/>
      <c r="IT2182" s="108"/>
      <c r="IU2182" s="108"/>
      <c r="IV2182" s="108"/>
    </row>
    <row r="2183" spans="1:256" x14ac:dyDescent="0.2">
      <c r="E2183" s="8"/>
      <c r="F2183" s="8"/>
      <c r="G2183" s="120"/>
      <c r="I2183" s="8"/>
      <c r="J2183" s="8"/>
      <c r="L2183" s="8"/>
      <c r="M2183" s="8"/>
      <c r="O2183" s="8"/>
      <c r="P2183" s="8"/>
      <c r="R2183" s="8"/>
      <c r="S2183" s="8"/>
      <c r="U2183" s="8"/>
      <c r="V2183" s="8"/>
      <c r="X2183" s="8"/>
      <c r="Y2183" s="8"/>
      <c r="AA2183" s="8"/>
      <c r="AB2183" s="8"/>
      <c r="AD2183" s="8"/>
      <c r="AE2183" s="8"/>
      <c r="AG2183" s="8"/>
      <c r="AH2183" s="8"/>
      <c r="AJ2183" s="8"/>
      <c r="AK2183" s="8"/>
      <c r="AM2183" s="8"/>
      <c r="AN2183" s="8"/>
      <c r="AP2183" s="8"/>
      <c r="AQ2183" s="8"/>
      <c r="AS2183" s="8"/>
      <c r="AT2183" s="8"/>
      <c r="AV2183" s="8"/>
      <c r="AW2183" s="8"/>
      <c r="AY2183" s="8"/>
      <c r="AZ2183" s="8"/>
      <c r="BA2183" s="108"/>
      <c r="BB2183" s="108"/>
      <c r="BC2183" s="108"/>
      <c r="BD2183" s="108"/>
      <c r="BE2183" s="108"/>
      <c r="BF2183" s="108"/>
      <c r="BG2183" s="108"/>
      <c r="BH2183" s="108"/>
      <c r="BI2183" s="108"/>
      <c r="BJ2183" s="108"/>
      <c r="BK2183" s="108"/>
      <c r="BL2183" s="108"/>
      <c r="BM2183" s="108"/>
      <c r="BN2183" s="108"/>
      <c r="BO2183" s="108"/>
      <c r="BP2183" s="108"/>
      <c r="BQ2183" s="108"/>
      <c r="BR2183" s="108"/>
      <c r="BS2183" s="108"/>
      <c r="BT2183" s="108"/>
      <c r="BU2183" s="108"/>
      <c r="BV2183" s="108"/>
      <c r="BW2183" s="108"/>
      <c r="BX2183" s="108"/>
      <c r="BY2183" s="108"/>
      <c r="BZ2183" s="108"/>
      <c r="CA2183" s="108"/>
      <c r="CB2183" s="108"/>
      <c r="CC2183" s="108"/>
      <c r="CD2183" s="108"/>
      <c r="CE2183" s="108"/>
      <c r="CF2183" s="108"/>
      <c r="CG2183" s="108"/>
      <c r="CH2183" s="108"/>
      <c r="CI2183" s="108"/>
      <c r="CJ2183" s="108"/>
      <c r="CK2183" s="108"/>
      <c r="CL2183" s="108"/>
      <c r="CM2183" s="108"/>
      <c r="CN2183" s="108"/>
      <c r="CO2183" s="108"/>
      <c r="CP2183" s="108"/>
      <c r="CQ2183" s="108"/>
      <c r="CR2183" s="108"/>
      <c r="CS2183" s="108"/>
      <c r="CT2183" s="108"/>
      <c r="CU2183" s="108"/>
      <c r="CV2183" s="108"/>
      <c r="CW2183" s="108"/>
      <c r="CX2183" s="108"/>
      <c r="CY2183" s="108"/>
      <c r="CZ2183" s="108"/>
      <c r="DA2183" s="108"/>
      <c r="DB2183" s="108"/>
      <c r="DC2183" s="108"/>
      <c r="DD2183" s="108"/>
      <c r="DE2183" s="108"/>
      <c r="DF2183" s="108"/>
      <c r="DG2183" s="108"/>
      <c r="DH2183" s="108"/>
      <c r="DI2183" s="108"/>
      <c r="DJ2183" s="108"/>
      <c r="DK2183" s="108"/>
      <c r="DL2183" s="108"/>
      <c r="DM2183" s="108"/>
      <c r="DN2183" s="108"/>
      <c r="DO2183" s="108"/>
      <c r="DP2183" s="108"/>
      <c r="DQ2183" s="108"/>
      <c r="DR2183" s="108"/>
      <c r="DS2183" s="108"/>
      <c r="DT2183" s="108"/>
      <c r="DU2183" s="108"/>
      <c r="DV2183" s="108"/>
      <c r="DW2183" s="108"/>
      <c r="DX2183" s="108"/>
      <c r="DY2183" s="108"/>
      <c r="DZ2183" s="108"/>
      <c r="EA2183" s="108"/>
      <c r="EB2183" s="108"/>
      <c r="EC2183" s="108"/>
      <c r="ED2183" s="108"/>
      <c r="EE2183" s="108"/>
      <c r="EF2183" s="108"/>
      <c r="EG2183" s="108"/>
      <c r="EH2183" s="108"/>
      <c r="EI2183" s="108"/>
      <c r="EJ2183" s="108"/>
      <c r="EK2183" s="108"/>
      <c r="EL2183" s="108"/>
      <c r="EM2183" s="108"/>
      <c r="EN2183" s="108"/>
      <c r="EO2183" s="108"/>
      <c r="EP2183" s="108"/>
      <c r="EQ2183" s="108"/>
      <c r="ER2183" s="108"/>
      <c r="ES2183" s="108"/>
      <c r="ET2183" s="108"/>
      <c r="EU2183" s="108"/>
      <c r="EV2183" s="108"/>
      <c r="EW2183" s="108"/>
      <c r="EX2183" s="108"/>
      <c r="EY2183" s="108"/>
      <c r="EZ2183" s="108"/>
      <c r="FA2183" s="108"/>
      <c r="FB2183" s="108"/>
      <c r="FC2183" s="108"/>
      <c r="FD2183" s="108"/>
      <c r="FE2183" s="108"/>
      <c r="FF2183" s="108"/>
      <c r="FG2183" s="108"/>
      <c r="FH2183" s="108"/>
      <c r="FI2183" s="108"/>
      <c r="FJ2183" s="108"/>
      <c r="FK2183" s="108"/>
      <c r="FL2183" s="108"/>
      <c r="FM2183" s="108"/>
      <c r="FN2183" s="108"/>
      <c r="FO2183" s="108"/>
      <c r="FP2183" s="108"/>
      <c r="FQ2183" s="108"/>
      <c r="FR2183" s="108"/>
      <c r="FS2183" s="108"/>
      <c r="FT2183" s="108"/>
      <c r="FU2183" s="108"/>
      <c r="FV2183" s="108"/>
      <c r="FW2183" s="108"/>
      <c r="FX2183" s="108"/>
      <c r="FY2183" s="108"/>
      <c r="FZ2183" s="108"/>
      <c r="GA2183" s="108"/>
      <c r="GB2183" s="108"/>
      <c r="GC2183" s="108"/>
      <c r="GD2183" s="108"/>
      <c r="GE2183" s="108"/>
      <c r="GF2183" s="108"/>
      <c r="GG2183" s="108"/>
      <c r="GH2183" s="108"/>
      <c r="GI2183" s="108"/>
      <c r="GJ2183" s="108"/>
      <c r="GK2183" s="108"/>
      <c r="GL2183" s="108"/>
      <c r="GM2183" s="108"/>
      <c r="GN2183" s="108"/>
      <c r="GO2183" s="108"/>
      <c r="GP2183" s="108"/>
      <c r="GQ2183" s="108"/>
      <c r="GR2183" s="108"/>
      <c r="GS2183" s="108"/>
      <c r="GT2183" s="108"/>
      <c r="GU2183" s="108"/>
      <c r="GV2183" s="108"/>
      <c r="GW2183" s="108"/>
      <c r="GX2183" s="108"/>
      <c r="GY2183" s="108"/>
      <c r="GZ2183" s="108"/>
      <c r="HA2183" s="108"/>
      <c r="HB2183" s="108"/>
      <c r="HC2183" s="108"/>
      <c r="HD2183" s="108"/>
      <c r="HE2183" s="108"/>
      <c r="HF2183" s="108"/>
      <c r="HG2183" s="108"/>
      <c r="HH2183" s="108"/>
      <c r="HI2183" s="108"/>
      <c r="HJ2183" s="108"/>
      <c r="HK2183" s="108"/>
      <c r="HL2183" s="108"/>
      <c r="HM2183" s="108"/>
      <c r="HN2183" s="108"/>
      <c r="HO2183" s="108"/>
      <c r="HP2183" s="108"/>
      <c r="HQ2183" s="108"/>
      <c r="HR2183" s="108"/>
      <c r="HS2183" s="108"/>
      <c r="HT2183" s="108"/>
      <c r="HU2183" s="108"/>
      <c r="HV2183" s="108"/>
      <c r="HW2183" s="108"/>
      <c r="HX2183" s="108"/>
      <c r="HY2183" s="108"/>
      <c r="HZ2183" s="108"/>
      <c r="IA2183" s="108"/>
      <c r="IB2183" s="108"/>
      <c r="IC2183" s="108"/>
      <c r="ID2183" s="108"/>
      <c r="IE2183" s="108"/>
      <c r="IF2183" s="108"/>
      <c r="IG2183" s="108"/>
      <c r="IH2183" s="108"/>
      <c r="II2183" s="108"/>
      <c r="IJ2183" s="108"/>
      <c r="IK2183" s="108"/>
      <c r="IL2183" s="108"/>
      <c r="IM2183" s="108"/>
      <c r="IN2183" s="108"/>
      <c r="IO2183" s="108"/>
      <c r="IP2183" s="108"/>
      <c r="IQ2183" s="108"/>
      <c r="IR2183" s="108"/>
      <c r="IS2183" s="108"/>
      <c r="IT2183" s="108"/>
      <c r="IU2183" s="108"/>
      <c r="IV2183" s="108"/>
    </row>
    <row r="2184" spans="1:256" x14ac:dyDescent="0.2">
      <c r="E2184" s="8"/>
      <c r="F2184" s="8"/>
      <c r="G2184" s="120"/>
      <c r="I2184" s="8"/>
      <c r="J2184" s="8"/>
      <c r="L2184" s="8"/>
      <c r="M2184" s="8"/>
      <c r="O2184" s="8"/>
      <c r="P2184" s="8"/>
      <c r="R2184" s="8"/>
      <c r="S2184" s="8"/>
      <c r="U2184" s="8"/>
      <c r="V2184" s="8"/>
      <c r="X2184" s="8"/>
      <c r="Y2184" s="8"/>
      <c r="AA2184" s="8"/>
      <c r="AB2184" s="8"/>
      <c r="AD2184" s="8"/>
      <c r="AE2184" s="8"/>
      <c r="AG2184" s="8"/>
      <c r="AH2184" s="8"/>
      <c r="AJ2184" s="8"/>
      <c r="AK2184" s="8"/>
      <c r="AM2184" s="8"/>
      <c r="AN2184" s="8"/>
      <c r="AP2184" s="8"/>
      <c r="AQ2184" s="8"/>
      <c r="AS2184" s="8"/>
      <c r="AT2184" s="8"/>
      <c r="AV2184" s="8"/>
      <c r="AW2184" s="8"/>
      <c r="AY2184" s="8"/>
      <c r="AZ2184" s="8"/>
      <c r="BA2184" s="108"/>
      <c r="BB2184" s="108"/>
      <c r="BC2184" s="108"/>
      <c r="BD2184" s="108"/>
      <c r="BE2184" s="108"/>
      <c r="BF2184" s="108"/>
      <c r="BG2184" s="108"/>
      <c r="BH2184" s="108"/>
      <c r="BI2184" s="108"/>
      <c r="BJ2184" s="108"/>
      <c r="BK2184" s="108"/>
      <c r="BL2184" s="108"/>
      <c r="BM2184" s="108"/>
      <c r="BN2184" s="108"/>
      <c r="BO2184" s="108"/>
      <c r="BP2184" s="108"/>
      <c r="BQ2184" s="108"/>
      <c r="BR2184" s="108"/>
      <c r="BS2184" s="108"/>
      <c r="BT2184" s="108"/>
      <c r="BU2184" s="108"/>
      <c r="BV2184" s="108"/>
      <c r="BW2184" s="108"/>
      <c r="BX2184" s="108"/>
      <c r="BY2184" s="108"/>
      <c r="BZ2184" s="108"/>
      <c r="CA2184" s="108"/>
      <c r="CB2184" s="108"/>
      <c r="CC2184" s="108"/>
      <c r="CD2184" s="108"/>
      <c r="CE2184" s="108"/>
      <c r="CF2184" s="108"/>
      <c r="CG2184" s="108"/>
      <c r="CH2184" s="108"/>
      <c r="CI2184" s="108"/>
      <c r="CJ2184" s="108"/>
      <c r="CK2184" s="108"/>
      <c r="CL2184" s="108"/>
      <c r="CM2184" s="108"/>
      <c r="CN2184" s="108"/>
      <c r="CO2184" s="108"/>
      <c r="CP2184" s="108"/>
      <c r="CQ2184" s="108"/>
      <c r="CR2184" s="108"/>
      <c r="CS2184" s="108"/>
      <c r="CT2184" s="108"/>
      <c r="CU2184" s="108"/>
      <c r="CV2184" s="108"/>
      <c r="CW2184" s="108"/>
      <c r="CX2184" s="108"/>
      <c r="CY2184" s="108"/>
      <c r="CZ2184" s="108"/>
      <c r="DA2184" s="108"/>
      <c r="DB2184" s="108"/>
      <c r="DC2184" s="108"/>
      <c r="DD2184" s="108"/>
      <c r="DE2184" s="108"/>
      <c r="DF2184" s="108"/>
      <c r="DG2184" s="108"/>
      <c r="DH2184" s="108"/>
      <c r="DI2184" s="108"/>
      <c r="DJ2184" s="108"/>
      <c r="DK2184" s="108"/>
      <c r="DL2184" s="108"/>
      <c r="DM2184" s="108"/>
      <c r="DN2184" s="108"/>
      <c r="DO2184" s="108"/>
      <c r="DP2184" s="108"/>
      <c r="DQ2184" s="108"/>
      <c r="DR2184" s="108"/>
      <c r="DS2184" s="108"/>
      <c r="DT2184" s="108"/>
      <c r="DU2184" s="108"/>
      <c r="DV2184" s="108"/>
      <c r="DW2184" s="108"/>
      <c r="DX2184" s="108"/>
      <c r="DY2184" s="108"/>
      <c r="DZ2184" s="108"/>
      <c r="EA2184" s="108"/>
      <c r="EB2184" s="108"/>
      <c r="EC2184" s="108"/>
      <c r="ED2184" s="108"/>
      <c r="EE2184" s="108"/>
      <c r="EF2184" s="108"/>
      <c r="EG2184" s="108"/>
      <c r="EH2184" s="108"/>
      <c r="EI2184" s="108"/>
      <c r="EJ2184" s="108"/>
      <c r="EK2184" s="108"/>
      <c r="EL2184" s="108"/>
      <c r="EM2184" s="108"/>
      <c r="EN2184" s="108"/>
      <c r="EO2184" s="108"/>
      <c r="EP2184" s="108"/>
      <c r="EQ2184" s="108"/>
      <c r="ER2184" s="108"/>
      <c r="ES2184" s="108"/>
      <c r="ET2184" s="108"/>
      <c r="EU2184" s="108"/>
      <c r="EV2184" s="108"/>
      <c r="EW2184" s="108"/>
      <c r="EX2184" s="108"/>
      <c r="EY2184" s="108"/>
      <c r="EZ2184" s="108"/>
      <c r="FA2184" s="108"/>
      <c r="FB2184" s="108"/>
      <c r="FC2184" s="108"/>
      <c r="FD2184" s="108"/>
      <c r="FE2184" s="108"/>
      <c r="FF2184" s="108"/>
      <c r="FG2184" s="108"/>
      <c r="FH2184" s="108"/>
      <c r="FI2184" s="108"/>
      <c r="FJ2184" s="108"/>
      <c r="FK2184" s="108"/>
      <c r="FL2184" s="108"/>
      <c r="FM2184" s="108"/>
      <c r="FN2184" s="108"/>
      <c r="FO2184" s="108"/>
      <c r="FP2184" s="108"/>
      <c r="FQ2184" s="108"/>
      <c r="FR2184" s="108"/>
      <c r="FS2184" s="108"/>
      <c r="FT2184" s="108"/>
      <c r="FU2184" s="108"/>
      <c r="FV2184" s="108"/>
      <c r="FW2184" s="108"/>
      <c r="FX2184" s="108"/>
      <c r="FY2184" s="108"/>
      <c r="FZ2184" s="108"/>
      <c r="GA2184" s="108"/>
      <c r="GB2184" s="108"/>
      <c r="GC2184" s="108"/>
      <c r="GD2184" s="108"/>
      <c r="GE2184" s="108"/>
      <c r="GF2184" s="108"/>
      <c r="GG2184" s="108"/>
      <c r="GH2184" s="108"/>
      <c r="GI2184" s="108"/>
      <c r="GJ2184" s="108"/>
      <c r="GK2184" s="108"/>
      <c r="GL2184" s="108"/>
      <c r="GM2184" s="108"/>
      <c r="GN2184" s="108"/>
      <c r="GO2184" s="108"/>
      <c r="GP2184" s="108"/>
      <c r="GQ2184" s="108"/>
      <c r="GR2184" s="108"/>
      <c r="GS2184" s="108"/>
      <c r="GT2184" s="108"/>
      <c r="GU2184" s="108"/>
      <c r="GV2184" s="108"/>
      <c r="GW2184" s="108"/>
      <c r="GX2184" s="108"/>
      <c r="GY2184" s="108"/>
      <c r="GZ2184" s="108"/>
      <c r="HA2184" s="108"/>
      <c r="HB2184" s="108"/>
      <c r="HC2184" s="108"/>
      <c r="HD2184" s="108"/>
      <c r="HE2184" s="108"/>
      <c r="HF2184" s="108"/>
      <c r="HG2184" s="108"/>
      <c r="HH2184" s="108"/>
      <c r="HI2184" s="108"/>
      <c r="HJ2184" s="108"/>
      <c r="HK2184" s="108"/>
      <c r="HL2184" s="108"/>
      <c r="HM2184" s="108"/>
      <c r="HN2184" s="108"/>
      <c r="HO2184" s="108"/>
      <c r="HP2184" s="108"/>
      <c r="HQ2184" s="108"/>
      <c r="HR2184" s="108"/>
      <c r="HS2184" s="108"/>
      <c r="HT2184" s="108"/>
      <c r="HU2184" s="108"/>
      <c r="HV2184" s="108"/>
      <c r="HW2184" s="108"/>
      <c r="HX2184" s="108"/>
      <c r="HY2184" s="108"/>
      <c r="HZ2184" s="108"/>
      <c r="IA2184" s="108"/>
      <c r="IB2184" s="108"/>
      <c r="IC2184" s="108"/>
      <c r="ID2184" s="108"/>
      <c r="IE2184" s="108"/>
      <c r="IF2184" s="108"/>
      <c r="IG2184" s="108"/>
      <c r="IH2184" s="108"/>
      <c r="II2184" s="108"/>
      <c r="IJ2184" s="108"/>
      <c r="IK2184" s="108"/>
      <c r="IL2184" s="108"/>
      <c r="IM2184" s="108"/>
      <c r="IN2184" s="108"/>
      <c r="IO2184" s="108"/>
      <c r="IP2184" s="108"/>
      <c r="IQ2184" s="108"/>
      <c r="IR2184" s="108"/>
      <c r="IS2184" s="108"/>
      <c r="IT2184" s="108"/>
      <c r="IU2184" s="108"/>
      <c r="IV2184" s="108"/>
    </row>
    <row r="2185" spans="1:256" x14ac:dyDescent="0.2">
      <c r="D2185" s="40"/>
      <c r="E2185" s="36"/>
      <c r="F2185" s="36"/>
      <c r="G2185" s="120"/>
      <c r="I2185" s="36"/>
      <c r="J2185" s="36"/>
      <c r="L2185" s="36"/>
      <c r="M2185" s="36"/>
      <c r="O2185" s="36"/>
      <c r="P2185" s="36"/>
      <c r="R2185" s="36"/>
      <c r="S2185" s="36"/>
      <c r="U2185" s="36"/>
      <c r="V2185" s="36"/>
      <c r="X2185" s="36"/>
      <c r="Y2185" s="36"/>
      <c r="AA2185" s="36"/>
      <c r="AB2185" s="36"/>
      <c r="AD2185" s="36"/>
      <c r="AE2185" s="36"/>
      <c r="AG2185" s="36"/>
      <c r="AH2185" s="36"/>
      <c r="AJ2185" s="36"/>
      <c r="AK2185" s="36"/>
      <c r="AM2185" s="36"/>
      <c r="AN2185" s="36"/>
      <c r="AP2185" s="36"/>
      <c r="AQ2185" s="36"/>
      <c r="AS2185" s="36"/>
      <c r="AT2185" s="36"/>
      <c r="AV2185" s="36"/>
      <c r="AW2185" s="36"/>
      <c r="AY2185" s="36"/>
      <c r="AZ2185" s="36"/>
      <c r="BA2185" s="108"/>
      <c r="BB2185" s="108"/>
      <c r="BC2185" s="108"/>
      <c r="BD2185" s="108"/>
      <c r="BE2185" s="108"/>
      <c r="BF2185" s="108"/>
      <c r="BG2185" s="108"/>
      <c r="BH2185" s="108"/>
      <c r="BI2185" s="108"/>
      <c r="BJ2185" s="108"/>
      <c r="BK2185" s="108"/>
      <c r="BL2185" s="108"/>
      <c r="BM2185" s="108"/>
      <c r="BN2185" s="108"/>
      <c r="BO2185" s="108"/>
      <c r="BP2185" s="108"/>
      <c r="BQ2185" s="108"/>
      <c r="BR2185" s="108"/>
      <c r="BS2185" s="108"/>
      <c r="BT2185" s="108"/>
      <c r="BU2185" s="108"/>
      <c r="BV2185" s="108"/>
      <c r="BW2185" s="108"/>
      <c r="BX2185" s="108"/>
      <c r="BY2185" s="108"/>
      <c r="BZ2185" s="108"/>
      <c r="CA2185" s="108"/>
      <c r="CB2185" s="108"/>
      <c r="CC2185" s="108"/>
      <c r="CD2185" s="108"/>
      <c r="CE2185" s="108"/>
      <c r="CF2185" s="108"/>
      <c r="CG2185" s="108"/>
      <c r="CH2185" s="108"/>
      <c r="CI2185" s="108"/>
      <c r="CJ2185" s="108"/>
      <c r="CK2185" s="108"/>
      <c r="CL2185" s="108"/>
      <c r="CM2185" s="108"/>
      <c r="CN2185" s="108"/>
      <c r="CO2185" s="108"/>
      <c r="CP2185" s="108"/>
      <c r="CQ2185" s="108"/>
      <c r="CR2185" s="108"/>
      <c r="CS2185" s="108"/>
      <c r="CT2185" s="108"/>
      <c r="CU2185" s="108"/>
      <c r="CV2185" s="108"/>
      <c r="CW2185" s="108"/>
      <c r="CX2185" s="108"/>
      <c r="CY2185" s="108"/>
      <c r="CZ2185" s="108"/>
      <c r="DA2185" s="108"/>
      <c r="DB2185" s="108"/>
      <c r="DC2185" s="108"/>
      <c r="DD2185" s="108"/>
      <c r="DE2185" s="108"/>
      <c r="DF2185" s="108"/>
      <c r="DG2185" s="108"/>
      <c r="DH2185" s="108"/>
      <c r="DI2185" s="108"/>
      <c r="DJ2185" s="108"/>
      <c r="DK2185" s="108"/>
      <c r="DL2185" s="108"/>
      <c r="DM2185" s="108"/>
      <c r="DN2185" s="108"/>
      <c r="DO2185" s="108"/>
      <c r="DP2185" s="108"/>
      <c r="DQ2185" s="108"/>
      <c r="DR2185" s="108"/>
      <c r="DS2185" s="108"/>
      <c r="DT2185" s="108"/>
      <c r="DU2185" s="108"/>
      <c r="DV2185" s="108"/>
      <c r="DW2185" s="108"/>
      <c r="DX2185" s="108"/>
      <c r="DY2185" s="108"/>
      <c r="DZ2185" s="108"/>
      <c r="EA2185" s="108"/>
      <c r="EB2185" s="108"/>
      <c r="EC2185" s="108"/>
      <c r="ED2185" s="108"/>
      <c r="EE2185" s="108"/>
      <c r="EF2185" s="108"/>
      <c r="EG2185" s="108"/>
      <c r="EH2185" s="108"/>
      <c r="EI2185" s="108"/>
      <c r="EJ2185" s="108"/>
      <c r="EK2185" s="108"/>
      <c r="EL2185" s="108"/>
      <c r="EM2185" s="108"/>
      <c r="EN2185" s="108"/>
      <c r="EO2185" s="108"/>
      <c r="EP2185" s="108"/>
      <c r="EQ2185" s="108"/>
      <c r="ER2185" s="108"/>
      <c r="ES2185" s="108"/>
      <c r="ET2185" s="108"/>
      <c r="EU2185" s="108"/>
      <c r="EV2185" s="108"/>
      <c r="EW2185" s="108"/>
      <c r="EX2185" s="108"/>
      <c r="EY2185" s="108"/>
      <c r="EZ2185" s="108"/>
      <c r="FA2185" s="108"/>
      <c r="FB2185" s="108"/>
      <c r="FC2185" s="108"/>
      <c r="FD2185" s="108"/>
      <c r="FE2185" s="108"/>
      <c r="FF2185" s="108"/>
      <c r="FG2185" s="108"/>
      <c r="FH2185" s="108"/>
      <c r="FI2185" s="108"/>
      <c r="FJ2185" s="108"/>
      <c r="FK2185" s="108"/>
      <c r="FL2185" s="108"/>
      <c r="FM2185" s="108"/>
      <c r="FN2185" s="108"/>
      <c r="FO2185" s="108"/>
      <c r="FP2185" s="108"/>
      <c r="FQ2185" s="108"/>
      <c r="FR2185" s="108"/>
      <c r="FS2185" s="108"/>
      <c r="FT2185" s="108"/>
      <c r="FU2185" s="108"/>
      <c r="FV2185" s="108"/>
      <c r="FW2185" s="108"/>
      <c r="FX2185" s="108"/>
      <c r="FY2185" s="108"/>
      <c r="FZ2185" s="108"/>
      <c r="GA2185" s="108"/>
      <c r="GB2185" s="108"/>
      <c r="GC2185" s="108"/>
      <c r="GD2185" s="108"/>
      <c r="GE2185" s="108"/>
      <c r="GF2185" s="108"/>
      <c r="GG2185" s="108"/>
      <c r="GH2185" s="108"/>
      <c r="GI2185" s="108"/>
      <c r="GJ2185" s="108"/>
      <c r="GK2185" s="108"/>
      <c r="GL2185" s="108"/>
      <c r="GM2185" s="108"/>
      <c r="GN2185" s="108"/>
      <c r="GO2185" s="108"/>
      <c r="GP2185" s="108"/>
      <c r="GQ2185" s="108"/>
      <c r="GR2185" s="108"/>
      <c r="GS2185" s="108"/>
      <c r="GT2185" s="108"/>
      <c r="GU2185" s="108"/>
      <c r="GV2185" s="108"/>
      <c r="GW2185" s="108"/>
      <c r="GX2185" s="108"/>
      <c r="GY2185" s="108"/>
      <c r="GZ2185" s="108"/>
      <c r="HA2185" s="108"/>
      <c r="HB2185" s="108"/>
      <c r="HC2185" s="108"/>
      <c r="HD2185" s="108"/>
      <c r="HE2185" s="108"/>
      <c r="HF2185" s="108"/>
      <c r="HG2185" s="108"/>
      <c r="HH2185" s="108"/>
      <c r="HI2185" s="108"/>
      <c r="HJ2185" s="108"/>
      <c r="HK2185" s="108"/>
      <c r="HL2185" s="108"/>
      <c r="HM2185" s="108"/>
      <c r="HN2185" s="108"/>
      <c r="HO2185" s="108"/>
      <c r="HP2185" s="108"/>
      <c r="HQ2185" s="108"/>
      <c r="HR2185" s="108"/>
      <c r="HS2185" s="108"/>
      <c r="HT2185" s="108"/>
      <c r="HU2185" s="108"/>
      <c r="HV2185" s="108"/>
      <c r="HW2185" s="108"/>
      <c r="HX2185" s="108"/>
      <c r="HY2185" s="108"/>
      <c r="HZ2185" s="108"/>
      <c r="IA2185" s="108"/>
      <c r="IB2185" s="108"/>
      <c r="IC2185" s="108"/>
      <c r="ID2185" s="108"/>
      <c r="IE2185" s="108"/>
      <c r="IF2185" s="108"/>
      <c r="IG2185" s="108"/>
      <c r="IH2185" s="108"/>
      <c r="II2185" s="108"/>
      <c r="IJ2185" s="108"/>
      <c r="IK2185" s="108"/>
      <c r="IL2185" s="108"/>
      <c r="IM2185" s="108"/>
      <c r="IN2185" s="108"/>
      <c r="IO2185" s="108"/>
      <c r="IP2185" s="108"/>
      <c r="IQ2185" s="108"/>
      <c r="IR2185" s="108"/>
      <c r="IS2185" s="108"/>
      <c r="IT2185" s="108"/>
      <c r="IU2185" s="108"/>
      <c r="IV2185" s="108"/>
    </row>
    <row r="2186" spans="1:256" x14ac:dyDescent="0.2">
      <c r="D2186" s="40"/>
      <c r="E2186" s="36"/>
      <c r="F2186" s="36"/>
      <c r="G2186" s="120"/>
      <c r="I2186" s="36"/>
      <c r="J2186" s="36"/>
      <c r="L2186" s="36"/>
      <c r="M2186" s="36"/>
      <c r="O2186" s="36"/>
      <c r="P2186" s="36"/>
      <c r="R2186" s="36"/>
      <c r="S2186" s="36"/>
      <c r="U2186" s="36"/>
      <c r="V2186" s="36"/>
      <c r="X2186" s="36"/>
      <c r="Y2186" s="36"/>
      <c r="AA2186" s="36"/>
      <c r="AB2186" s="36"/>
      <c r="AD2186" s="36"/>
      <c r="AE2186" s="36"/>
      <c r="AG2186" s="36"/>
      <c r="AH2186" s="36"/>
      <c r="AJ2186" s="36"/>
      <c r="AK2186" s="36"/>
      <c r="AM2186" s="36"/>
      <c r="AN2186" s="36"/>
      <c r="AP2186" s="36"/>
      <c r="AQ2186" s="36"/>
      <c r="AS2186" s="36"/>
      <c r="AT2186" s="36"/>
      <c r="AV2186" s="36"/>
      <c r="AW2186" s="36"/>
      <c r="AY2186" s="36"/>
      <c r="AZ2186" s="36"/>
      <c r="BA2186" s="108"/>
      <c r="BB2186" s="108"/>
      <c r="BC2186" s="108"/>
      <c r="BD2186" s="108"/>
      <c r="BE2186" s="108"/>
      <c r="BF2186" s="108"/>
      <c r="BG2186" s="108"/>
      <c r="BH2186" s="108"/>
      <c r="BI2186" s="108"/>
      <c r="BJ2186" s="108"/>
      <c r="BK2186" s="108"/>
      <c r="BL2186" s="108"/>
      <c r="BM2186" s="108"/>
      <c r="BN2186" s="108"/>
      <c r="BO2186" s="108"/>
      <c r="BP2186" s="108"/>
      <c r="BQ2186" s="108"/>
      <c r="BR2186" s="108"/>
      <c r="BS2186" s="108"/>
      <c r="BT2186" s="108"/>
      <c r="BU2186" s="108"/>
      <c r="BV2186" s="108"/>
      <c r="BW2186" s="108"/>
      <c r="BX2186" s="108"/>
      <c r="BY2186" s="108"/>
      <c r="BZ2186" s="108"/>
      <c r="CA2186" s="108"/>
      <c r="CB2186" s="108"/>
      <c r="CC2186" s="108"/>
      <c r="CD2186" s="108"/>
      <c r="CE2186" s="108"/>
      <c r="CF2186" s="108"/>
      <c r="CG2186" s="108"/>
      <c r="CH2186" s="108"/>
      <c r="CI2186" s="108"/>
      <c r="CJ2186" s="108"/>
      <c r="CK2186" s="108"/>
      <c r="CL2186" s="108"/>
      <c r="CM2186" s="108"/>
      <c r="CN2186" s="108"/>
      <c r="CO2186" s="108"/>
      <c r="CP2186" s="108"/>
      <c r="CQ2186" s="108"/>
      <c r="CR2186" s="108"/>
      <c r="CS2186" s="108"/>
      <c r="CT2186" s="108"/>
      <c r="CU2186" s="108"/>
      <c r="CV2186" s="108"/>
      <c r="CW2186" s="108"/>
      <c r="CX2186" s="108"/>
      <c r="CY2186" s="108"/>
      <c r="CZ2186" s="108"/>
      <c r="DA2186" s="108"/>
      <c r="DB2186" s="108"/>
      <c r="DC2186" s="108"/>
      <c r="DD2186" s="108"/>
      <c r="DE2186" s="108"/>
      <c r="DF2186" s="108"/>
      <c r="DG2186" s="108"/>
      <c r="DH2186" s="108"/>
      <c r="DI2186" s="108"/>
      <c r="DJ2186" s="108"/>
      <c r="DK2186" s="108"/>
      <c r="DL2186" s="108"/>
      <c r="DM2186" s="108"/>
      <c r="DN2186" s="108"/>
      <c r="DO2186" s="108"/>
      <c r="DP2186" s="108"/>
      <c r="DQ2186" s="108"/>
      <c r="DR2186" s="108"/>
      <c r="DS2186" s="108"/>
      <c r="DT2186" s="108"/>
      <c r="DU2186" s="108"/>
      <c r="DV2186" s="108"/>
      <c r="DW2186" s="108"/>
      <c r="DX2186" s="108"/>
      <c r="DY2186" s="108"/>
      <c r="DZ2186" s="108"/>
      <c r="EA2186" s="108"/>
      <c r="EB2186" s="108"/>
      <c r="EC2186" s="108"/>
      <c r="ED2186" s="108"/>
      <c r="EE2186" s="108"/>
      <c r="EF2186" s="108"/>
      <c r="EG2186" s="108"/>
      <c r="EH2186" s="108"/>
      <c r="EI2186" s="108"/>
      <c r="EJ2186" s="108"/>
      <c r="EK2186" s="108"/>
      <c r="EL2186" s="108"/>
      <c r="EM2186" s="108"/>
      <c r="EN2186" s="108"/>
      <c r="EO2186" s="108"/>
      <c r="EP2186" s="108"/>
      <c r="EQ2186" s="108"/>
      <c r="ER2186" s="108"/>
      <c r="ES2186" s="108"/>
      <c r="ET2186" s="108"/>
      <c r="EU2186" s="108"/>
      <c r="EV2186" s="108"/>
      <c r="EW2186" s="108"/>
      <c r="EX2186" s="108"/>
      <c r="EY2186" s="108"/>
      <c r="EZ2186" s="108"/>
      <c r="FA2186" s="108"/>
      <c r="FB2186" s="108"/>
      <c r="FC2186" s="108"/>
      <c r="FD2186" s="108"/>
      <c r="FE2186" s="108"/>
      <c r="FF2186" s="108"/>
      <c r="FG2186" s="108"/>
      <c r="FH2186" s="108"/>
      <c r="FI2186" s="108"/>
      <c r="FJ2186" s="108"/>
      <c r="FK2186" s="108"/>
      <c r="FL2186" s="108"/>
      <c r="FM2186" s="108"/>
      <c r="FN2186" s="108"/>
      <c r="FO2186" s="108"/>
      <c r="FP2186" s="108"/>
      <c r="FQ2186" s="108"/>
      <c r="FR2186" s="108"/>
      <c r="FS2186" s="108"/>
      <c r="FT2186" s="108"/>
      <c r="FU2186" s="108"/>
      <c r="FV2186" s="108"/>
      <c r="FW2186" s="108"/>
      <c r="FX2186" s="108"/>
      <c r="FY2186" s="108"/>
      <c r="FZ2186" s="108"/>
      <c r="GA2186" s="108"/>
      <c r="GB2186" s="108"/>
      <c r="GC2186" s="108"/>
      <c r="GD2186" s="108"/>
      <c r="GE2186" s="108"/>
      <c r="GF2186" s="108"/>
      <c r="GG2186" s="108"/>
      <c r="GH2186" s="108"/>
      <c r="GI2186" s="108"/>
      <c r="GJ2186" s="108"/>
      <c r="GK2186" s="108"/>
      <c r="GL2186" s="108"/>
      <c r="GM2186" s="108"/>
      <c r="GN2186" s="108"/>
      <c r="GO2186" s="108"/>
      <c r="GP2186" s="108"/>
      <c r="GQ2186" s="108"/>
      <c r="GR2186" s="108"/>
      <c r="GS2186" s="108"/>
      <c r="GT2186" s="108"/>
      <c r="GU2186" s="108"/>
      <c r="GV2186" s="108"/>
      <c r="GW2186" s="108"/>
      <c r="GX2186" s="108"/>
      <c r="GY2186" s="108"/>
      <c r="GZ2186" s="108"/>
      <c r="HA2186" s="108"/>
      <c r="HB2186" s="108"/>
      <c r="HC2186" s="108"/>
      <c r="HD2186" s="108"/>
      <c r="HE2186" s="108"/>
      <c r="HF2186" s="108"/>
      <c r="HG2186" s="108"/>
      <c r="HH2186" s="108"/>
      <c r="HI2186" s="108"/>
      <c r="HJ2186" s="108"/>
      <c r="HK2186" s="108"/>
      <c r="HL2186" s="108"/>
      <c r="HM2186" s="108"/>
      <c r="HN2186" s="108"/>
      <c r="HO2186" s="108"/>
      <c r="HP2186" s="108"/>
      <c r="HQ2186" s="108"/>
      <c r="HR2186" s="108"/>
      <c r="HS2186" s="108"/>
      <c r="HT2186" s="108"/>
      <c r="HU2186" s="108"/>
      <c r="HV2186" s="108"/>
      <c r="HW2186" s="108"/>
      <c r="HX2186" s="108"/>
      <c r="HY2186" s="108"/>
      <c r="HZ2186" s="108"/>
      <c r="IA2186" s="108"/>
      <c r="IB2186" s="108"/>
      <c r="IC2186" s="108"/>
      <c r="ID2186" s="108"/>
      <c r="IE2186" s="108"/>
      <c r="IF2186" s="108"/>
      <c r="IG2186" s="108"/>
      <c r="IH2186" s="108"/>
      <c r="II2186" s="108"/>
      <c r="IJ2186" s="108"/>
      <c r="IK2186" s="108"/>
      <c r="IL2186" s="108"/>
      <c r="IM2186" s="108"/>
      <c r="IN2186" s="108"/>
      <c r="IO2186" s="108"/>
      <c r="IP2186" s="108"/>
      <c r="IQ2186" s="108"/>
      <c r="IR2186" s="108"/>
      <c r="IS2186" s="108"/>
      <c r="IT2186" s="108"/>
      <c r="IU2186" s="108"/>
      <c r="IV2186" s="108"/>
    </row>
    <row r="2187" spans="1:256" x14ac:dyDescent="0.2">
      <c r="E2187" s="8"/>
      <c r="F2187" s="8"/>
      <c r="G2187" s="120"/>
      <c r="I2187" s="8"/>
      <c r="J2187" s="8"/>
      <c r="L2187" s="8"/>
      <c r="M2187" s="8"/>
      <c r="O2187" s="8"/>
      <c r="P2187" s="8"/>
      <c r="R2187" s="8"/>
      <c r="S2187" s="8"/>
      <c r="U2187" s="8"/>
      <c r="V2187" s="8"/>
      <c r="X2187" s="8"/>
      <c r="Y2187" s="8"/>
      <c r="AA2187" s="8"/>
      <c r="AB2187" s="8"/>
      <c r="AD2187" s="8"/>
      <c r="AE2187" s="8"/>
      <c r="AG2187" s="8"/>
      <c r="AH2187" s="8"/>
      <c r="AJ2187" s="8"/>
      <c r="AK2187" s="8"/>
      <c r="AM2187" s="8"/>
      <c r="AN2187" s="8"/>
      <c r="AP2187" s="8"/>
      <c r="AQ2187" s="8"/>
      <c r="AS2187" s="8"/>
      <c r="AT2187" s="8"/>
      <c r="AV2187" s="8"/>
      <c r="AW2187" s="8"/>
      <c r="AY2187" s="8"/>
      <c r="AZ2187" s="8"/>
      <c r="BA2187" s="108"/>
      <c r="BB2187" s="108"/>
      <c r="BC2187" s="108"/>
      <c r="BD2187" s="108"/>
      <c r="BE2187" s="108"/>
      <c r="BF2187" s="108"/>
      <c r="BG2187" s="108"/>
      <c r="BH2187" s="108"/>
      <c r="BI2187" s="108"/>
      <c r="BJ2187" s="108"/>
      <c r="BK2187" s="108"/>
      <c r="BL2187" s="108"/>
      <c r="BM2187" s="108"/>
      <c r="BN2187" s="108"/>
      <c r="BO2187" s="108"/>
      <c r="BP2187" s="108"/>
      <c r="BQ2187" s="108"/>
      <c r="BR2187" s="108"/>
      <c r="BS2187" s="108"/>
      <c r="BT2187" s="108"/>
      <c r="BU2187" s="108"/>
      <c r="BV2187" s="108"/>
      <c r="BW2187" s="108"/>
      <c r="BX2187" s="108"/>
      <c r="BY2187" s="108"/>
      <c r="BZ2187" s="108"/>
      <c r="CA2187" s="108"/>
      <c r="CB2187" s="108"/>
      <c r="CC2187" s="108"/>
      <c r="CD2187" s="108"/>
      <c r="CE2187" s="108"/>
      <c r="CF2187" s="108"/>
      <c r="CG2187" s="108"/>
      <c r="CH2187" s="108"/>
      <c r="CI2187" s="108"/>
      <c r="CJ2187" s="108"/>
      <c r="CK2187" s="108"/>
      <c r="CL2187" s="108"/>
      <c r="CM2187" s="108"/>
      <c r="CN2187" s="108"/>
      <c r="CO2187" s="108"/>
      <c r="CP2187" s="108"/>
      <c r="CQ2187" s="108"/>
      <c r="CR2187" s="108"/>
      <c r="CS2187" s="108"/>
      <c r="CT2187" s="108"/>
      <c r="CU2187" s="108"/>
      <c r="CV2187" s="108"/>
      <c r="CW2187" s="108"/>
      <c r="CX2187" s="108"/>
      <c r="CY2187" s="108"/>
      <c r="CZ2187" s="108"/>
      <c r="DA2187" s="108"/>
      <c r="DB2187" s="108"/>
      <c r="DC2187" s="108"/>
      <c r="DD2187" s="108"/>
      <c r="DE2187" s="108"/>
      <c r="DF2187" s="108"/>
      <c r="DG2187" s="108"/>
      <c r="DH2187" s="108"/>
      <c r="DI2187" s="108"/>
      <c r="DJ2187" s="108"/>
      <c r="DK2187" s="108"/>
      <c r="DL2187" s="108"/>
      <c r="DM2187" s="108"/>
      <c r="DN2187" s="108"/>
      <c r="DO2187" s="108"/>
      <c r="DP2187" s="108"/>
      <c r="DQ2187" s="108"/>
      <c r="DR2187" s="108"/>
      <c r="DS2187" s="108"/>
      <c r="DT2187" s="108"/>
      <c r="DU2187" s="108"/>
      <c r="DV2187" s="108"/>
      <c r="DW2187" s="108"/>
      <c r="DX2187" s="108"/>
      <c r="DY2187" s="108"/>
      <c r="DZ2187" s="108"/>
      <c r="EA2187" s="108"/>
      <c r="EB2187" s="108"/>
      <c r="EC2187" s="108"/>
      <c r="ED2187" s="108"/>
      <c r="EE2187" s="108"/>
      <c r="EF2187" s="108"/>
      <c r="EG2187" s="108"/>
      <c r="EH2187" s="108"/>
      <c r="EI2187" s="108"/>
      <c r="EJ2187" s="108"/>
      <c r="EK2187" s="108"/>
      <c r="EL2187" s="108"/>
      <c r="EM2187" s="108"/>
      <c r="EN2187" s="108"/>
      <c r="EO2187" s="108"/>
      <c r="EP2187" s="108"/>
      <c r="EQ2187" s="108"/>
      <c r="ER2187" s="108"/>
      <c r="ES2187" s="108"/>
      <c r="ET2187" s="108"/>
      <c r="EU2187" s="108"/>
      <c r="EV2187" s="108"/>
      <c r="EW2187" s="108"/>
      <c r="EX2187" s="108"/>
      <c r="EY2187" s="108"/>
      <c r="EZ2187" s="108"/>
      <c r="FA2187" s="108"/>
      <c r="FB2187" s="108"/>
      <c r="FC2187" s="108"/>
      <c r="FD2187" s="108"/>
      <c r="FE2187" s="108"/>
      <c r="FF2187" s="108"/>
      <c r="FG2187" s="108"/>
      <c r="FH2187" s="108"/>
      <c r="FI2187" s="108"/>
      <c r="FJ2187" s="108"/>
      <c r="FK2187" s="108"/>
      <c r="FL2187" s="108"/>
      <c r="FM2187" s="108"/>
      <c r="FN2187" s="108"/>
      <c r="FO2187" s="108"/>
      <c r="FP2187" s="108"/>
      <c r="FQ2187" s="108"/>
      <c r="FR2187" s="108"/>
      <c r="FS2187" s="108"/>
      <c r="FT2187" s="108"/>
      <c r="FU2187" s="108"/>
      <c r="FV2187" s="108"/>
      <c r="FW2187" s="108"/>
      <c r="FX2187" s="108"/>
      <c r="FY2187" s="108"/>
      <c r="FZ2187" s="108"/>
      <c r="GA2187" s="108"/>
      <c r="GB2187" s="108"/>
      <c r="GC2187" s="108"/>
      <c r="GD2187" s="108"/>
      <c r="GE2187" s="108"/>
      <c r="GF2187" s="108"/>
      <c r="GG2187" s="108"/>
      <c r="GH2187" s="108"/>
      <c r="GI2187" s="108"/>
      <c r="GJ2187" s="108"/>
      <c r="GK2187" s="108"/>
      <c r="GL2187" s="108"/>
      <c r="GM2187" s="108"/>
      <c r="GN2187" s="108"/>
      <c r="GO2187" s="108"/>
      <c r="GP2187" s="108"/>
      <c r="GQ2187" s="108"/>
      <c r="GR2187" s="108"/>
      <c r="GS2187" s="108"/>
      <c r="GT2187" s="108"/>
      <c r="GU2187" s="108"/>
      <c r="GV2187" s="108"/>
      <c r="GW2187" s="108"/>
      <c r="GX2187" s="108"/>
      <c r="GY2187" s="108"/>
      <c r="GZ2187" s="108"/>
      <c r="HA2187" s="108"/>
      <c r="HB2187" s="108"/>
      <c r="HC2187" s="108"/>
      <c r="HD2187" s="108"/>
      <c r="HE2187" s="108"/>
      <c r="HF2187" s="108"/>
      <c r="HG2187" s="108"/>
      <c r="HH2187" s="108"/>
      <c r="HI2187" s="108"/>
      <c r="HJ2187" s="108"/>
      <c r="HK2187" s="108"/>
      <c r="HL2187" s="108"/>
      <c r="HM2187" s="108"/>
      <c r="HN2187" s="108"/>
      <c r="HO2187" s="108"/>
      <c r="HP2187" s="108"/>
      <c r="HQ2187" s="108"/>
      <c r="HR2187" s="108"/>
      <c r="HS2187" s="108"/>
      <c r="HT2187" s="108"/>
      <c r="HU2187" s="108"/>
      <c r="HV2187" s="108"/>
      <c r="HW2187" s="108"/>
      <c r="HX2187" s="108"/>
      <c r="HY2187" s="108"/>
      <c r="HZ2187" s="108"/>
      <c r="IA2187" s="108"/>
      <c r="IB2187" s="108"/>
      <c r="IC2187" s="108"/>
      <c r="ID2187" s="108"/>
      <c r="IE2187" s="108"/>
      <c r="IF2187" s="108"/>
      <c r="IG2187" s="108"/>
      <c r="IH2187" s="108"/>
      <c r="II2187" s="108"/>
      <c r="IJ2187" s="108"/>
      <c r="IK2187" s="108"/>
      <c r="IL2187" s="108"/>
      <c r="IM2187" s="108"/>
      <c r="IN2187" s="108"/>
      <c r="IO2187" s="108"/>
      <c r="IP2187" s="108"/>
      <c r="IQ2187" s="108"/>
      <c r="IR2187" s="108"/>
      <c r="IS2187" s="108"/>
      <c r="IT2187" s="108"/>
      <c r="IU2187" s="108"/>
      <c r="IV2187" s="108"/>
    </row>
    <row r="2188" spans="1:256" x14ac:dyDescent="0.2">
      <c r="E2188" s="8"/>
      <c r="F2188" s="8"/>
      <c r="G2188" s="120"/>
      <c r="I2188" s="8"/>
      <c r="J2188" s="8"/>
      <c r="L2188" s="8"/>
      <c r="M2188" s="8"/>
      <c r="O2188" s="8"/>
      <c r="P2188" s="8"/>
      <c r="R2188" s="8"/>
      <c r="S2188" s="8"/>
      <c r="U2188" s="8"/>
      <c r="V2188" s="8"/>
      <c r="X2188" s="8"/>
      <c r="Y2188" s="8"/>
      <c r="AA2188" s="8"/>
      <c r="AB2188" s="8"/>
      <c r="AD2188" s="8"/>
      <c r="AE2188" s="8"/>
      <c r="AG2188" s="8"/>
      <c r="AH2188" s="8"/>
      <c r="AJ2188" s="8"/>
      <c r="AK2188" s="8"/>
      <c r="AM2188" s="8"/>
      <c r="AN2188" s="8"/>
      <c r="AP2188" s="8"/>
      <c r="AQ2188" s="8"/>
      <c r="AS2188" s="8"/>
      <c r="AT2188" s="8"/>
      <c r="AV2188" s="8"/>
      <c r="AW2188" s="8"/>
      <c r="AY2188" s="8"/>
      <c r="AZ2188" s="8"/>
      <c r="BA2188" s="108"/>
      <c r="BB2188" s="108"/>
      <c r="BC2188" s="108"/>
      <c r="BD2188" s="108"/>
      <c r="BE2188" s="108"/>
      <c r="BF2188" s="108"/>
      <c r="BG2188" s="108"/>
      <c r="BH2188" s="108"/>
      <c r="BI2188" s="108"/>
      <c r="BJ2188" s="108"/>
      <c r="BK2188" s="108"/>
      <c r="BL2188" s="108"/>
      <c r="BM2188" s="108"/>
      <c r="BN2188" s="108"/>
      <c r="BO2188" s="108"/>
      <c r="BP2188" s="108"/>
      <c r="BQ2188" s="108"/>
      <c r="BR2188" s="108"/>
      <c r="BS2188" s="108"/>
      <c r="BT2188" s="108"/>
      <c r="BU2188" s="108"/>
      <c r="BV2188" s="108"/>
      <c r="BW2188" s="108"/>
      <c r="BX2188" s="108"/>
    </row>
    <row r="2189" spans="1:256" x14ac:dyDescent="0.2">
      <c r="E2189" s="8"/>
      <c r="F2189" s="8"/>
      <c r="G2189" s="120"/>
      <c r="I2189" s="8"/>
      <c r="J2189" s="8"/>
      <c r="L2189" s="8"/>
      <c r="M2189" s="8"/>
      <c r="O2189" s="8"/>
      <c r="P2189" s="8"/>
      <c r="R2189" s="8"/>
      <c r="S2189" s="8"/>
      <c r="U2189" s="8"/>
      <c r="V2189" s="8"/>
      <c r="X2189" s="8"/>
      <c r="Y2189" s="8"/>
      <c r="AA2189" s="8"/>
      <c r="AB2189" s="8"/>
      <c r="AD2189" s="8"/>
      <c r="AE2189" s="8"/>
      <c r="AG2189" s="8"/>
      <c r="AH2189" s="8"/>
      <c r="AJ2189" s="8"/>
      <c r="AK2189" s="8"/>
      <c r="AM2189" s="8"/>
      <c r="AN2189" s="8"/>
      <c r="AP2189" s="8"/>
      <c r="AQ2189" s="8"/>
      <c r="AS2189" s="8"/>
      <c r="AT2189" s="8"/>
      <c r="AV2189" s="8"/>
      <c r="AW2189" s="8"/>
      <c r="AY2189" s="8"/>
      <c r="AZ2189" s="8"/>
      <c r="BA2189" s="108"/>
      <c r="BB2189" s="108"/>
      <c r="BC2189" s="108"/>
      <c r="BD2189" s="108"/>
      <c r="BE2189" s="108"/>
      <c r="BF2189" s="108"/>
      <c r="BG2189" s="108"/>
      <c r="BH2189" s="108"/>
      <c r="BI2189" s="108"/>
      <c r="BJ2189" s="108"/>
      <c r="BK2189" s="108"/>
      <c r="BL2189" s="108"/>
      <c r="BM2189" s="108"/>
      <c r="BN2189" s="108"/>
      <c r="BO2189" s="108"/>
      <c r="BP2189" s="108"/>
      <c r="BQ2189" s="108"/>
      <c r="BR2189" s="108"/>
      <c r="BS2189" s="108"/>
      <c r="BT2189" s="108"/>
      <c r="BU2189" s="108"/>
      <c r="BV2189" s="108"/>
      <c r="BW2189" s="108"/>
      <c r="BX2189" s="108"/>
      <c r="BY2189" s="108"/>
      <c r="BZ2189" s="108"/>
      <c r="CA2189" s="108"/>
      <c r="CB2189" s="108"/>
      <c r="CC2189" s="108"/>
      <c r="CD2189" s="108"/>
      <c r="CE2189" s="108"/>
      <c r="CF2189" s="108"/>
      <c r="CG2189" s="108"/>
      <c r="CH2189" s="108"/>
      <c r="CI2189" s="108"/>
      <c r="CJ2189" s="108"/>
      <c r="CK2189" s="108"/>
      <c r="CL2189" s="108"/>
      <c r="CM2189" s="108"/>
      <c r="CN2189" s="108"/>
      <c r="CO2189" s="108"/>
      <c r="CP2189" s="108"/>
      <c r="CQ2189" s="108"/>
      <c r="CR2189" s="108"/>
      <c r="CS2189" s="108"/>
      <c r="CT2189" s="108"/>
      <c r="CU2189" s="108"/>
      <c r="CV2189" s="108"/>
      <c r="CW2189" s="108"/>
      <c r="CX2189" s="108"/>
      <c r="CY2189" s="108"/>
      <c r="CZ2189" s="108"/>
      <c r="DA2189" s="108"/>
      <c r="DB2189" s="108"/>
      <c r="DC2189" s="108"/>
      <c r="DD2189" s="108"/>
      <c r="DE2189" s="108"/>
      <c r="DF2189" s="108"/>
      <c r="DG2189" s="108"/>
      <c r="DH2189" s="108"/>
      <c r="DI2189" s="108"/>
      <c r="DJ2189" s="108"/>
      <c r="DK2189" s="108"/>
      <c r="DL2189" s="108"/>
      <c r="DM2189" s="108"/>
      <c r="DN2189" s="108"/>
      <c r="DO2189" s="108"/>
      <c r="DP2189" s="108"/>
      <c r="DQ2189" s="108"/>
      <c r="DR2189" s="108"/>
      <c r="DS2189" s="108"/>
      <c r="DT2189" s="108"/>
      <c r="DU2189" s="108"/>
      <c r="DV2189" s="108"/>
      <c r="DW2189" s="108"/>
      <c r="DX2189" s="108"/>
      <c r="DY2189" s="108"/>
      <c r="DZ2189" s="108"/>
      <c r="EA2189" s="108"/>
      <c r="EB2189" s="108"/>
      <c r="EC2189" s="108"/>
      <c r="ED2189" s="108"/>
      <c r="EE2189" s="108"/>
      <c r="EF2189" s="108"/>
      <c r="EG2189" s="108"/>
      <c r="EH2189" s="108"/>
      <c r="EI2189" s="108"/>
      <c r="EJ2189" s="108"/>
      <c r="EK2189" s="108"/>
      <c r="EL2189" s="108"/>
      <c r="EM2189" s="108"/>
      <c r="EN2189" s="108"/>
      <c r="EO2189" s="108"/>
      <c r="EP2189" s="108"/>
      <c r="EQ2189" s="108"/>
      <c r="ER2189" s="108"/>
      <c r="ES2189" s="108"/>
      <c r="ET2189" s="108"/>
      <c r="EU2189" s="108"/>
      <c r="EV2189" s="108"/>
      <c r="EW2189" s="108"/>
      <c r="EX2189" s="108"/>
      <c r="EY2189" s="108"/>
      <c r="EZ2189" s="108"/>
      <c r="FA2189" s="108"/>
      <c r="FB2189" s="108"/>
      <c r="FC2189" s="108"/>
      <c r="FD2189" s="108"/>
      <c r="FE2189" s="108"/>
      <c r="FF2189" s="108"/>
      <c r="FG2189" s="108"/>
      <c r="FH2189" s="108"/>
      <c r="FI2189" s="108"/>
      <c r="FJ2189" s="108"/>
      <c r="FK2189" s="108"/>
      <c r="FL2189" s="108"/>
      <c r="FM2189" s="108"/>
      <c r="FN2189" s="108"/>
      <c r="FO2189" s="108"/>
      <c r="FP2189" s="108"/>
      <c r="FQ2189" s="108"/>
      <c r="FR2189" s="108"/>
      <c r="FS2189" s="108"/>
      <c r="FT2189" s="108"/>
      <c r="FU2189" s="108"/>
      <c r="FV2189" s="108"/>
      <c r="FW2189" s="108"/>
      <c r="FX2189" s="108"/>
      <c r="FY2189" s="108"/>
      <c r="FZ2189" s="108"/>
      <c r="GA2189" s="108"/>
      <c r="GB2189" s="108"/>
      <c r="GC2189" s="108"/>
      <c r="GD2189" s="108"/>
      <c r="GE2189" s="108"/>
      <c r="GF2189" s="108"/>
      <c r="GG2189" s="108"/>
      <c r="GH2189" s="108"/>
      <c r="GI2189" s="108"/>
      <c r="GJ2189" s="108"/>
      <c r="GK2189" s="108"/>
      <c r="GL2189" s="108"/>
      <c r="GM2189" s="108"/>
      <c r="GN2189" s="108"/>
      <c r="GO2189" s="108"/>
      <c r="GP2189" s="108"/>
      <c r="GQ2189" s="108"/>
      <c r="GR2189" s="108"/>
      <c r="GS2189" s="108"/>
      <c r="GT2189" s="108"/>
      <c r="GU2189" s="108"/>
      <c r="GV2189" s="108"/>
      <c r="GW2189" s="108"/>
      <c r="GX2189" s="108"/>
      <c r="GY2189" s="108"/>
      <c r="GZ2189" s="108"/>
      <c r="HA2189" s="108"/>
      <c r="HB2189" s="108"/>
      <c r="HC2189" s="108"/>
      <c r="HD2189" s="108"/>
      <c r="HE2189" s="108"/>
      <c r="HF2189" s="108"/>
      <c r="HG2189" s="108"/>
      <c r="HH2189" s="108"/>
      <c r="HI2189" s="108"/>
      <c r="HJ2189" s="108"/>
      <c r="HK2189" s="108"/>
      <c r="HL2189" s="108"/>
      <c r="HM2189" s="108"/>
      <c r="HN2189" s="108"/>
      <c r="HO2189" s="108"/>
      <c r="HP2189" s="108"/>
      <c r="HQ2189" s="108"/>
      <c r="HR2189" s="108"/>
      <c r="HS2189" s="108"/>
      <c r="HT2189" s="108"/>
      <c r="HU2189" s="108"/>
      <c r="HV2189" s="108"/>
      <c r="HW2189" s="108"/>
      <c r="HX2189" s="108"/>
      <c r="HY2189" s="108"/>
      <c r="HZ2189" s="108"/>
      <c r="IA2189" s="108"/>
      <c r="IB2189" s="108"/>
      <c r="IC2189" s="108"/>
      <c r="ID2189" s="108"/>
      <c r="IE2189" s="108"/>
      <c r="IF2189" s="108"/>
      <c r="IG2189" s="108"/>
      <c r="IH2189" s="108"/>
      <c r="II2189" s="108"/>
      <c r="IJ2189" s="108"/>
      <c r="IK2189" s="108"/>
      <c r="IL2189" s="108"/>
      <c r="IM2189" s="108"/>
      <c r="IN2189" s="108"/>
      <c r="IO2189" s="108"/>
      <c r="IP2189" s="108"/>
      <c r="IQ2189" s="108"/>
      <c r="IR2189" s="108"/>
      <c r="IS2189" s="108"/>
      <c r="IT2189" s="108"/>
      <c r="IU2189" s="108"/>
      <c r="IV2189" s="108"/>
    </row>
    <row r="2190" spans="1:256" x14ac:dyDescent="0.2">
      <c r="E2190" s="8"/>
      <c r="F2190" s="8"/>
      <c r="G2190" s="120"/>
      <c r="I2190" s="8"/>
      <c r="J2190" s="8"/>
      <c r="L2190" s="8"/>
      <c r="M2190" s="8"/>
      <c r="O2190" s="8"/>
      <c r="P2190" s="8"/>
      <c r="R2190" s="8"/>
      <c r="S2190" s="8"/>
      <c r="U2190" s="8"/>
      <c r="V2190" s="8"/>
      <c r="X2190" s="8"/>
      <c r="Y2190" s="8"/>
      <c r="AA2190" s="8"/>
      <c r="AB2190" s="8"/>
      <c r="AD2190" s="8"/>
      <c r="AE2190" s="8"/>
      <c r="AG2190" s="8"/>
      <c r="AH2190" s="8"/>
      <c r="AJ2190" s="8"/>
      <c r="AK2190" s="8"/>
      <c r="AM2190" s="8"/>
      <c r="AN2190" s="8"/>
      <c r="AP2190" s="8"/>
      <c r="AQ2190" s="8"/>
      <c r="AS2190" s="8"/>
      <c r="AT2190" s="8"/>
      <c r="AV2190" s="8"/>
      <c r="AW2190" s="8"/>
      <c r="AY2190" s="8"/>
      <c r="AZ2190" s="8"/>
      <c r="BA2190" s="108"/>
      <c r="BB2190" s="108"/>
      <c r="BC2190" s="108"/>
      <c r="BD2190" s="108"/>
      <c r="BE2190" s="108"/>
      <c r="BF2190" s="108"/>
      <c r="BG2190" s="108"/>
      <c r="BH2190" s="108"/>
      <c r="BI2190" s="108"/>
      <c r="BJ2190" s="108"/>
      <c r="BK2190" s="108"/>
      <c r="BL2190" s="108"/>
      <c r="BM2190" s="108"/>
      <c r="BN2190" s="108"/>
      <c r="BO2190" s="108"/>
      <c r="BP2190" s="108"/>
      <c r="BQ2190" s="108"/>
      <c r="BR2190" s="108"/>
      <c r="BS2190" s="108"/>
      <c r="BT2190" s="108"/>
      <c r="BU2190" s="108"/>
      <c r="BV2190" s="108"/>
      <c r="BW2190" s="108"/>
      <c r="BX2190" s="108"/>
      <c r="BY2190" s="108"/>
      <c r="BZ2190" s="108"/>
      <c r="CA2190" s="108"/>
      <c r="CB2190" s="108"/>
      <c r="CC2190" s="108"/>
      <c r="CD2190" s="108"/>
      <c r="CE2190" s="108"/>
      <c r="CF2190" s="108"/>
      <c r="CG2190" s="108"/>
      <c r="CH2190" s="108"/>
      <c r="CI2190" s="108"/>
      <c r="CJ2190" s="108"/>
      <c r="CK2190" s="108"/>
      <c r="CL2190" s="108"/>
      <c r="CM2190" s="108"/>
      <c r="CN2190" s="108"/>
      <c r="CO2190" s="108"/>
      <c r="CP2190" s="108"/>
      <c r="CQ2190" s="108"/>
      <c r="CR2190" s="108"/>
      <c r="CS2190" s="108"/>
      <c r="CT2190" s="108"/>
      <c r="CU2190" s="108"/>
      <c r="CV2190" s="108"/>
      <c r="CW2190" s="108"/>
      <c r="CX2190" s="108"/>
      <c r="CY2190" s="108"/>
      <c r="CZ2190" s="108"/>
      <c r="DA2190" s="108"/>
      <c r="DB2190" s="108"/>
      <c r="DC2190" s="108"/>
      <c r="DD2190" s="108"/>
      <c r="DE2190" s="108"/>
      <c r="DF2190" s="108"/>
      <c r="DG2190" s="108"/>
      <c r="DH2190" s="108"/>
      <c r="DI2190" s="108"/>
      <c r="DJ2190" s="108"/>
      <c r="DK2190" s="108"/>
      <c r="DL2190" s="108"/>
      <c r="DM2190" s="108"/>
      <c r="DN2190" s="108"/>
      <c r="DO2190" s="108"/>
      <c r="DP2190" s="108"/>
      <c r="DQ2190" s="108"/>
      <c r="DR2190" s="108"/>
      <c r="DS2190" s="108"/>
      <c r="DT2190" s="108"/>
      <c r="DU2190" s="108"/>
      <c r="DV2190" s="108"/>
      <c r="DW2190" s="108"/>
      <c r="DX2190" s="108"/>
      <c r="DY2190" s="108"/>
      <c r="DZ2190" s="108"/>
      <c r="EA2190" s="108"/>
      <c r="EB2190" s="108"/>
      <c r="EC2190" s="108"/>
      <c r="ED2190" s="108"/>
      <c r="EE2190" s="108"/>
      <c r="EF2190" s="108"/>
      <c r="EG2190" s="108"/>
      <c r="EH2190" s="108"/>
      <c r="EI2190" s="108"/>
      <c r="EJ2190" s="108"/>
      <c r="EK2190" s="108"/>
      <c r="EL2190" s="108"/>
      <c r="EM2190" s="108"/>
      <c r="EN2190" s="108"/>
      <c r="EO2190" s="108"/>
      <c r="EP2190" s="108"/>
      <c r="EQ2190" s="108"/>
      <c r="ER2190" s="108"/>
      <c r="ES2190" s="108"/>
      <c r="ET2190" s="108"/>
      <c r="EU2190" s="108"/>
      <c r="EV2190" s="108"/>
      <c r="EW2190" s="108"/>
      <c r="EX2190" s="108"/>
      <c r="EY2190" s="108"/>
      <c r="EZ2190" s="108"/>
      <c r="FA2190" s="108"/>
      <c r="FB2190" s="108"/>
      <c r="FC2190" s="108"/>
      <c r="FD2190" s="108"/>
      <c r="FE2190" s="108"/>
      <c r="FF2190" s="108"/>
      <c r="FG2190" s="108"/>
      <c r="FH2190" s="108"/>
      <c r="FI2190" s="108"/>
      <c r="FJ2190" s="108"/>
      <c r="FK2190" s="108"/>
      <c r="FL2190" s="108"/>
      <c r="FM2190" s="108"/>
      <c r="FN2190" s="108"/>
      <c r="FO2190" s="108"/>
      <c r="FP2190" s="108"/>
      <c r="FQ2190" s="108"/>
      <c r="FR2190" s="108"/>
      <c r="FS2190" s="108"/>
      <c r="FT2190" s="108"/>
      <c r="FU2190" s="108"/>
      <c r="FV2190" s="108"/>
      <c r="FW2190" s="108"/>
      <c r="FX2190" s="108"/>
      <c r="FY2190" s="108"/>
      <c r="FZ2190" s="108"/>
      <c r="GA2190" s="108"/>
      <c r="GB2190" s="108"/>
      <c r="GC2190" s="108"/>
      <c r="GD2190" s="108"/>
      <c r="GE2190" s="108"/>
      <c r="GF2190" s="108"/>
      <c r="GG2190" s="108"/>
      <c r="GH2190" s="108"/>
      <c r="GI2190" s="108"/>
      <c r="GJ2190" s="108"/>
      <c r="GK2190" s="108"/>
      <c r="GL2190" s="108"/>
      <c r="GM2190" s="108"/>
      <c r="GN2190" s="108"/>
      <c r="GO2190" s="108"/>
      <c r="GP2190" s="108"/>
      <c r="GQ2190" s="108"/>
      <c r="GR2190" s="108"/>
      <c r="GS2190" s="108"/>
      <c r="GT2190" s="108"/>
      <c r="GU2190" s="108"/>
      <c r="GV2190" s="108"/>
      <c r="GW2190" s="108"/>
      <c r="GX2190" s="108"/>
      <c r="GY2190" s="108"/>
      <c r="GZ2190" s="108"/>
      <c r="HA2190" s="108"/>
      <c r="HB2190" s="108"/>
      <c r="HC2190" s="108"/>
      <c r="HD2190" s="108"/>
      <c r="HE2190" s="108"/>
      <c r="HF2190" s="108"/>
      <c r="HG2190" s="108"/>
      <c r="HH2190" s="108"/>
      <c r="HI2190" s="108"/>
      <c r="HJ2190" s="108"/>
      <c r="HK2190" s="108"/>
      <c r="HL2190" s="108"/>
      <c r="HM2190" s="108"/>
      <c r="HN2190" s="108"/>
      <c r="HO2190" s="108"/>
      <c r="HP2190" s="108"/>
      <c r="HQ2190" s="108"/>
      <c r="HR2190" s="108"/>
      <c r="HS2190" s="108"/>
      <c r="HT2190" s="108"/>
      <c r="HU2190" s="108"/>
      <c r="HV2190" s="108"/>
      <c r="HW2190" s="108"/>
      <c r="HX2190" s="108"/>
      <c r="HY2190" s="108"/>
      <c r="HZ2190" s="108"/>
      <c r="IA2190" s="108"/>
      <c r="IB2190" s="108"/>
      <c r="IC2190" s="108"/>
      <c r="ID2190" s="108"/>
      <c r="IE2190" s="108"/>
      <c r="IF2190" s="108"/>
      <c r="IG2190" s="108"/>
      <c r="IH2190" s="108"/>
      <c r="II2190" s="108"/>
      <c r="IJ2190" s="108"/>
      <c r="IK2190" s="108"/>
      <c r="IL2190" s="108"/>
      <c r="IM2190" s="108"/>
      <c r="IN2190" s="108"/>
      <c r="IO2190" s="108"/>
      <c r="IP2190" s="108"/>
      <c r="IQ2190" s="108"/>
      <c r="IR2190" s="108"/>
      <c r="IS2190" s="108"/>
      <c r="IT2190" s="108"/>
      <c r="IU2190" s="108"/>
      <c r="IV2190" s="108"/>
    </row>
    <row r="2191" spans="1:256" x14ac:dyDescent="0.2">
      <c r="E2191" s="8"/>
      <c r="F2191" s="8"/>
      <c r="G2191" s="120"/>
      <c r="H2191" s="100"/>
      <c r="I2191" s="8"/>
      <c r="J2191" s="8"/>
      <c r="K2191" s="100"/>
      <c r="L2191" s="8"/>
      <c r="M2191" s="8"/>
      <c r="N2191" s="100"/>
      <c r="O2191" s="8"/>
      <c r="P2191" s="8"/>
      <c r="Q2191" s="100"/>
      <c r="R2191" s="8"/>
      <c r="S2191" s="8"/>
      <c r="T2191" s="100"/>
      <c r="U2191" s="8"/>
      <c r="V2191" s="8"/>
      <c r="W2191" s="100"/>
      <c r="X2191" s="8"/>
      <c r="Y2191" s="8"/>
      <c r="Z2191" s="100"/>
      <c r="AA2191" s="8"/>
      <c r="AB2191" s="8"/>
      <c r="AD2191" s="8"/>
      <c r="AE2191" s="8"/>
      <c r="AG2191" s="8"/>
      <c r="AH2191" s="8"/>
      <c r="AJ2191" s="8"/>
      <c r="AK2191" s="8"/>
      <c r="AM2191" s="8"/>
      <c r="AN2191" s="8"/>
      <c r="AP2191" s="8"/>
      <c r="AQ2191" s="8"/>
      <c r="AS2191" s="8"/>
      <c r="AT2191" s="8"/>
      <c r="AV2191" s="8"/>
      <c r="AW2191" s="8"/>
      <c r="AY2191" s="8"/>
      <c r="AZ2191" s="8"/>
      <c r="BA2191" s="108"/>
      <c r="BB2191" s="109"/>
      <c r="BC2191" s="109"/>
      <c r="BD2191" s="108"/>
      <c r="BE2191" s="109"/>
      <c r="BF2191" s="109"/>
      <c r="BG2191" s="108"/>
      <c r="BH2191" s="109"/>
      <c r="BI2191" s="109"/>
      <c r="BJ2191" s="108"/>
      <c r="BK2191" s="109"/>
      <c r="BL2191" s="109"/>
      <c r="BM2191" s="108"/>
      <c r="BN2191" s="109"/>
      <c r="BO2191" s="109"/>
      <c r="BP2191" s="108"/>
      <c r="BQ2191" s="123"/>
      <c r="BR2191" s="109"/>
      <c r="BS2191" s="116"/>
      <c r="BT2191" s="108"/>
      <c r="BU2191" s="120"/>
      <c r="BV2191" s="116"/>
      <c r="BW2191" s="116"/>
      <c r="BX2191" s="125"/>
      <c r="BY2191" s="108"/>
      <c r="BZ2191" s="108"/>
      <c r="CA2191" s="108"/>
      <c r="CB2191" s="108"/>
      <c r="CC2191" s="108"/>
      <c r="CD2191" s="108"/>
      <c r="CE2191" s="108"/>
      <c r="CF2191" s="108"/>
      <c r="CG2191" s="108"/>
      <c r="CH2191" s="108"/>
      <c r="CI2191" s="108"/>
      <c r="CJ2191" s="108"/>
      <c r="CK2191" s="108"/>
      <c r="CL2191" s="108"/>
      <c r="CM2191" s="108"/>
      <c r="CN2191" s="108"/>
      <c r="CO2191" s="108"/>
      <c r="CP2191" s="108"/>
      <c r="CQ2191" s="108"/>
      <c r="CR2191" s="108"/>
      <c r="CS2191" s="108"/>
      <c r="CT2191" s="108"/>
      <c r="CU2191" s="108"/>
      <c r="CV2191" s="108"/>
      <c r="CW2191" s="108"/>
      <c r="CX2191" s="108"/>
      <c r="CY2191" s="108"/>
      <c r="CZ2191" s="108"/>
      <c r="DA2191" s="108"/>
      <c r="DB2191" s="108"/>
      <c r="DC2191" s="108"/>
      <c r="DD2191" s="108"/>
      <c r="DE2191" s="108"/>
      <c r="DF2191" s="108"/>
      <c r="DG2191" s="108"/>
      <c r="DH2191" s="108"/>
      <c r="DI2191" s="108"/>
      <c r="DJ2191" s="108"/>
      <c r="DK2191" s="108"/>
      <c r="DL2191" s="108"/>
      <c r="DM2191" s="108"/>
      <c r="DN2191" s="108"/>
      <c r="DO2191" s="108"/>
      <c r="DP2191" s="108"/>
      <c r="DQ2191" s="108"/>
      <c r="DR2191" s="108"/>
      <c r="DS2191" s="108"/>
      <c r="DT2191" s="108"/>
      <c r="DU2191" s="108"/>
      <c r="DV2191" s="108"/>
      <c r="DW2191" s="108"/>
      <c r="DX2191" s="108"/>
      <c r="DY2191" s="108"/>
      <c r="DZ2191" s="108"/>
      <c r="EA2191" s="108"/>
      <c r="EB2191" s="108"/>
      <c r="EC2191" s="108"/>
      <c r="ED2191" s="108"/>
      <c r="EE2191" s="108"/>
      <c r="EF2191" s="108"/>
      <c r="EG2191" s="108"/>
      <c r="EH2191" s="108"/>
      <c r="EI2191" s="108"/>
      <c r="EJ2191" s="108"/>
      <c r="EK2191" s="108"/>
      <c r="EL2191" s="108"/>
      <c r="EM2191" s="108"/>
      <c r="EN2191" s="108"/>
      <c r="EO2191" s="108"/>
      <c r="EP2191" s="108"/>
      <c r="EQ2191" s="108"/>
      <c r="ER2191" s="108"/>
      <c r="ES2191" s="108"/>
      <c r="ET2191" s="108"/>
      <c r="EU2191" s="108"/>
      <c r="EV2191" s="108"/>
      <c r="EW2191" s="108"/>
      <c r="EX2191" s="108"/>
      <c r="EY2191" s="108"/>
      <c r="EZ2191" s="108"/>
      <c r="FA2191" s="108"/>
      <c r="FB2191" s="108"/>
      <c r="FC2191" s="108"/>
      <c r="FD2191" s="108"/>
      <c r="FE2191" s="108"/>
      <c r="FF2191" s="108"/>
      <c r="FG2191" s="108"/>
      <c r="FH2191" s="108"/>
      <c r="FI2191" s="108"/>
      <c r="FJ2191" s="108"/>
      <c r="FK2191" s="108"/>
      <c r="FL2191" s="108"/>
      <c r="FM2191" s="108"/>
      <c r="FN2191" s="108"/>
      <c r="FO2191" s="108"/>
      <c r="FP2191" s="108"/>
      <c r="FQ2191" s="108"/>
      <c r="FR2191" s="108"/>
      <c r="FS2191" s="108"/>
      <c r="FT2191" s="108"/>
      <c r="FU2191" s="108"/>
      <c r="FV2191" s="108"/>
      <c r="FW2191" s="108"/>
      <c r="FX2191" s="108"/>
      <c r="FY2191" s="108"/>
      <c r="FZ2191" s="108"/>
      <c r="GA2191" s="108"/>
      <c r="GB2191" s="108"/>
      <c r="GC2191" s="108"/>
      <c r="GD2191" s="108"/>
      <c r="GE2191" s="108"/>
      <c r="GF2191" s="108"/>
      <c r="GG2191" s="108"/>
      <c r="GH2191" s="108"/>
      <c r="GI2191" s="108"/>
      <c r="GJ2191" s="108"/>
      <c r="GK2191" s="108"/>
      <c r="GL2191" s="108"/>
      <c r="GM2191" s="108"/>
      <c r="GN2191" s="108"/>
      <c r="GO2191" s="108"/>
      <c r="GP2191" s="108"/>
      <c r="GQ2191" s="108"/>
      <c r="GR2191" s="108"/>
      <c r="GS2191" s="108"/>
      <c r="GT2191" s="108"/>
      <c r="GU2191" s="108"/>
      <c r="GV2191" s="108"/>
      <c r="GW2191" s="108"/>
      <c r="GX2191" s="108"/>
      <c r="GY2191" s="108"/>
      <c r="GZ2191" s="108"/>
      <c r="HA2191" s="108"/>
      <c r="HB2191" s="108"/>
      <c r="HC2191" s="108"/>
      <c r="HD2191" s="108"/>
      <c r="HE2191" s="108"/>
      <c r="HF2191" s="108"/>
      <c r="HG2191" s="108"/>
      <c r="HH2191" s="108"/>
      <c r="HI2191" s="108"/>
      <c r="HJ2191" s="108"/>
      <c r="HK2191" s="108"/>
      <c r="HL2191" s="108"/>
      <c r="HM2191" s="108"/>
      <c r="HN2191" s="108"/>
      <c r="HO2191" s="108"/>
      <c r="HP2191" s="108"/>
      <c r="HQ2191" s="108"/>
      <c r="HR2191" s="108"/>
      <c r="HS2191" s="108"/>
      <c r="HT2191" s="108"/>
      <c r="HU2191" s="108"/>
      <c r="HV2191" s="108"/>
      <c r="HW2191" s="108"/>
      <c r="HX2191" s="108"/>
      <c r="HY2191" s="108"/>
      <c r="HZ2191" s="108"/>
      <c r="IA2191" s="108"/>
      <c r="IB2191" s="108"/>
      <c r="IC2191" s="108"/>
      <c r="ID2191" s="108"/>
      <c r="IE2191" s="108"/>
      <c r="IF2191" s="108"/>
      <c r="IG2191" s="108"/>
      <c r="IH2191" s="108"/>
      <c r="II2191" s="108"/>
      <c r="IJ2191" s="108"/>
      <c r="IK2191" s="108"/>
      <c r="IL2191" s="108"/>
      <c r="IM2191" s="108"/>
      <c r="IN2191" s="108"/>
      <c r="IO2191" s="108"/>
      <c r="IP2191" s="108"/>
      <c r="IQ2191" s="108"/>
      <c r="IR2191" s="108"/>
      <c r="IS2191" s="108"/>
      <c r="IT2191" s="108"/>
      <c r="IU2191" s="108"/>
      <c r="IV2191" s="108"/>
    </row>
    <row r="2192" spans="1:256" x14ac:dyDescent="0.2">
      <c r="E2192" s="8"/>
      <c r="F2192" s="8"/>
      <c r="G2192" s="120"/>
      <c r="I2192" s="8"/>
      <c r="J2192" s="8"/>
      <c r="L2192" s="8"/>
      <c r="M2192" s="8"/>
      <c r="O2192" s="8"/>
      <c r="P2192" s="8"/>
      <c r="R2192" s="8"/>
      <c r="S2192" s="8"/>
      <c r="U2192" s="8"/>
      <c r="V2192" s="8"/>
      <c r="X2192" s="8"/>
      <c r="Y2192" s="8"/>
      <c r="AA2192" s="8"/>
      <c r="AB2192" s="8"/>
      <c r="AD2192" s="8"/>
      <c r="AE2192" s="8"/>
      <c r="AG2192" s="8"/>
      <c r="AH2192" s="8"/>
      <c r="AJ2192" s="8"/>
      <c r="AK2192" s="8"/>
      <c r="AM2192" s="8"/>
      <c r="AN2192" s="8"/>
      <c r="AP2192" s="8"/>
      <c r="AQ2192" s="8"/>
      <c r="AS2192" s="8"/>
      <c r="AT2192" s="8"/>
      <c r="AV2192" s="8"/>
      <c r="AW2192" s="8"/>
      <c r="AY2192" s="8"/>
      <c r="AZ2192" s="8"/>
      <c r="BA2192" s="108"/>
      <c r="BB2192" s="108"/>
      <c r="BC2192" s="108"/>
      <c r="BD2192" s="108"/>
      <c r="BE2192" s="108"/>
      <c r="BF2192" s="108"/>
      <c r="BG2192" s="108"/>
      <c r="BH2192" s="108"/>
      <c r="BI2192" s="108"/>
      <c r="BJ2192" s="108"/>
      <c r="BK2192" s="108"/>
      <c r="BL2192" s="108"/>
      <c r="BM2192" s="108"/>
      <c r="BN2192" s="108"/>
      <c r="BO2192" s="108"/>
      <c r="BP2192" s="108"/>
      <c r="BQ2192" s="108"/>
      <c r="BR2192" s="108"/>
      <c r="BS2192" s="108"/>
      <c r="BT2192" s="108"/>
      <c r="BU2192" s="108"/>
      <c r="BV2192" s="108"/>
      <c r="BW2192" s="108"/>
      <c r="BX2192" s="108"/>
      <c r="BY2192" s="108"/>
      <c r="BZ2192" s="108"/>
      <c r="CA2192" s="108"/>
      <c r="CB2192" s="108"/>
      <c r="CC2192" s="108"/>
      <c r="CD2192" s="108"/>
      <c r="CE2192" s="108"/>
      <c r="CF2192" s="108"/>
      <c r="CG2192" s="108"/>
      <c r="CH2192" s="108"/>
      <c r="CI2192" s="108"/>
      <c r="CJ2192" s="108"/>
      <c r="CK2192" s="108"/>
      <c r="CL2192" s="108"/>
      <c r="CM2192" s="108"/>
      <c r="CN2192" s="108"/>
      <c r="CO2192" s="108"/>
      <c r="CP2192" s="108"/>
      <c r="CQ2192" s="108"/>
      <c r="CR2192" s="108"/>
      <c r="CS2192" s="108"/>
      <c r="CT2192" s="108"/>
      <c r="CU2192" s="108"/>
      <c r="CV2192" s="108"/>
      <c r="CW2192" s="108"/>
      <c r="CX2192" s="108"/>
      <c r="CY2192" s="108"/>
      <c r="CZ2192" s="108"/>
      <c r="DA2192" s="108"/>
      <c r="DB2192" s="108"/>
      <c r="DC2192" s="108"/>
      <c r="DD2192" s="108"/>
      <c r="DE2192" s="108"/>
      <c r="DF2192" s="108"/>
      <c r="DG2192" s="108"/>
      <c r="DH2192" s="108"/>
      <c r="DI2192" s="108"/>
      <c r="DJ2192" s="108"/>
      <c r="DK2192" s="108"/>
      <c r="DL2192" s="108"/>
      <c r="DM2192" s="108"/>
      <c r="DN2192" s="108"/>
      <c r="DO2192" s="108"/>
      <c r="DP2192" s="108"/>
      <c r="DQ2192" s="108"/>
      <c r="DR2192" s="108"/>
      <c r="DS2192" s="108"/>
      <c r="DT2192" s="108"/>
      <c r="DU2192" s="108"/>
      <c r="DV2192" s="108"/>
      <c r="DW2192" s="108"/>
      <c r="DX2192" s="108"/>
      <c r="DY2192" s="108"/>
      <c r="DZ2192" s="108"/>
      <c r="EA2192" s="108"/>
      <c r="EB2192" s="108"/>
      <c r="EC2192" s="108"/>
      <c r="ED2192" s="108"/>
      <c r="EE2192" s="108"/>
      <c r="EF2192" s="108"/>
      <c r="EG2192" s="108"/>
      <c r="EH2192" s="108"/>
      <c r="EI2192" s="108"/>
      <c r="EJ2192" s="108"/>
      <c r="EK2192" s="108"/>
      <c r="EL2192" s="108"/>
      <c r="EM2192" s="108"/>
      <c r="EN2192" s="108"/>
      <c r="EO2192" s="108"/>
      <c r="EP2192" s="108"/>
      <c r="EQ2192" s="108"/>
      <c r="ER2192" s="108"/>
      <c r="ES2192" s="108"/>
      <c r="ET2192" s="108"/>
      <c r="EU2192" s="108"/>
      <c r="EV2192" s="108"/>
      <c r="EW2192" s="108"/>
      <c r="EX2192" s="108"/>
      <c r="EY2192" s="108"/>
      <c r="EZ2192" s="108"/>
      <c r="FA2192" s="108"/>
      <c r="FB2192" s="108"/>
      <c r="FC2192" s="108"/>
      <c r="FD2192" s="108"/>
      <c r="FE2192" s="108"/>
      <c r="FF2192" s="108"/>
      <c r="FG2192" s="108"/>
      <c r="FH2192" s="108"/>
      <c r="FI2192" s="108"/>
      <c r="FJ2192" s="108"/>
      <c r="FK2192" s="108"/>
      <c r="FL2192" s="108"/>
      <c r="FM2192" s="108"/>
      <c r="FN2192" s="108"/>
      <c r="FO2192" s="108"/>
      <c r="FP2192" s="108"/>
      <c r="FQ2192" s="108"/>
      <c r="FR2192" s="108"/>
      <c r="FS2192" s="108"/>
      <c r="FT2192" s="108"/>
      <c r="FU2192" s="108"/>
      <c r="FV2192" s="108"/>
      <c r="FW2192" s="108"/>
      <c r="FX2192" s="108"/>
      <c r="FY2192" s="108"/>
      <c r="FZ2192" s="108"/>
      <c r="GA2192" s="108"/>
      <c r="GB2192" s="108"/>
      <c r="GC2192" s="108"/>
      <c r="GD2192" s="108"/>
      <c r="GE2192" s="108"/>
      <c r="GF2192" s="108"/>
      <c r="GG2192" s="108"/>
      <c r="GH2192" s="108"/>
      <c r="GI2192" s="108"/>
      <c r="GJ2192" s="108"/>
      <c r="GK2192" s="108"/>
      <c r="GL2192" s="108"/>
      <c r="GM2192" s="108"/>
      <c r="GN2192" s="108"/>
      <c r="GO2192" s="108"/>
      <c r="GP2192" s="108"/>
      <c r="GQ2192" s="108"/>
      <c r="GR2192" s="108"/>
      <c r="GS2192" s="108"/>
      <c r="GT2192" s="108"/>
      <c r="GU2192" s="108"/>
      <c r="GV2192" s="108"/>
      <c r="GW2192" s="108"/>
      <c r="GX2192" s="108"/>
      <c r="GY2192" s="108"/>
      <c r="GZ2192" s="108"/>
      <c r="HA2192" s="108"/>
      <c r="HB2192" s="108"/>
      <c r="HC2192" s="108"/>
      <c r="HD2192" s="108"/>
      <c r="HE2192" s="108"/>
      <c r="HF2192" s="108"/>
      <c r="HG2192" s="108"/>
      <c r="HH2192" s="108"/>
      <c r="HI2192" s="108"/>
      <c r="HJ2192" s="108"/>
      <c r="HK2192" s="108"/>
      <c r="HL2192" s="108"/>
      <c r="HM2192" s="108"/>
      <c r="HN2192" s="108"/>
      <c r="HO2192" s="108"/>
      <c r="HP2192" s="108"/>
      <c r="HQ2192" s="108"/>
      <c r="HR2192" s="108"/>
      <c r="HS2192" s="108"/>
      <c r="HT2192" s="108"/>
      <c r="HU2192" s="108"/>
      <c r="HV2192" s="108"/>
      <c r="HW2192" s="108"/>
      <c r="HX2192" s="108"/>
      <c r="HY2192" s="108"/>
      <c r="HZ2192" s="108"/>
      <c r="IA2192" s="108"/>
      <c r="IB2192" s="108"/>
      <c r="IC2192" s="108"/>
      <c r="ID2192" s="108"/>
      <c r="IE2192" s="108"/>
      <c r="IF2192" s="108"/>
      <c r="IG2192" s="108"/>
      <c r="IH2192" s="108"/>
      <c r="II2192" s="108"/>
      <c r="IJ2192" s="108"/>
      <c r="IK2192" s="108"/>
      <c r="IL2192" s="108"/>
      <c r="IM2192" s="108"/>
      <c r="IN2192" s="108"/>
      <c r="IO2192" s="108"/>
      <c r="IP2192" s="108"/>
      <c r="IQ2192" s="108"/>
      <c r="IR2192" s="108"/>
      <c r="IS2192" s="108"/>
      <c r="IT2192" s="108"/>
      <c r="IU2192" s="108"/>
      <c r="IV2192" s="108"/>
    </row>
    <row r="2193" spans="1:256" x14ac:dyDescent="0.2">
      <c r="E2193" s="8"/>
      <c r="F2193" s="8"/>
      <c r="G2193" s="120"/>
      <c r="I2193" s="8"/>
      <c r="J2193" s="8"/>
      <c r="L2193" s="8"/>
      <c r="M2193" s="8"/>
      <c r="O2193" s="8"/>
      <c r="P2193" s="8"/>
      <c r="R2193" s="8"/>
      <c r="S2193" s="8"/>
      <c r="U2193" s="8"/>
      <c r="V2193" s="8"/>
      <c r="X2193" s="8"/>
      <c r="Y2193" s="8"/>
      <c r="AA2193" s="8"/>
      <c r="AB2193" s="8"/>
      <c r="AD2193" s="8"/>
      <c r="AE2193" s="8"/>
      <c r="AG2193" s="8"/>
      <c r="AH2193" s="8"/>
      <c r="AJ2193" s="8"/>
      <c r="AK2193" s="8"/>
      <c r="AM2193" s="8"/>
      <c r="AN2193" s="8"/>
      <c r="AP2193" s="8"/>
      <c r="AQ2193" s="8"/>
      <c r="AS2193" s="8"/>
      <c r="AT2193" s="8"/>
      <c r="AV2193" s="8"/>
      <c r="AW2193" s="8"/>
      <c r="AY2193" s="8"/>
      <c r="AZ2193" s="8"/>
      <c r="BA2193" s="108"/>
      <c r="BB2193" s="108"/>
      <c r="BC2193" s="108"/>
      <c r="BD2193" s="108"/>
      <c r="BE2193" s="108"/>
      <c r="BF2193" s="108"/>
      <c r="BG2193" s="108"/>
      <c r="BH2193" s="108"/>
      <c r="BI2193" s="108"/>
      <c r="BJ2193" s="108"/>
      <c r="BK2193" s="108"/>
      <c r="BL2193" s="108"/>
      <c r="BM2193" s="108"/>
      <c r="BN2193" s="108"/>
      <c r="BO2193" s="108"/>
      <c r="BP2193" s="108"/>
      <c r="BQ2193" s="108"/>
      <c r="BR2193" s="108"/>
      <c r="BS2193" s="108"/>
      <c r="BT2193" s="108"/>
      <c r="BU2193" s="108"/>
      <c r="BV2193" s="108"/>
      <c r="BW2193" s="108"/>
      <c r="BX2193" s="108"/>
      <c r="BY2193" s="108"/>
      <c r="BZ2193" s="108"/>
      <c r="CA2193" s="108"/>
      <c r="CB2193" s="108"/>
      <c r="CC2193" s="108"/>
      <c r="CD2193" s="108"/>
      <c r="CE2193" s="108"/>
      <c r="CF2193" s="108"/>
      <c r="CG2193" s="108"/>
      <c r="CH2193" s="108"/>
      <c r="CI2193" s="108"/>
      <c r="CJ2193" s="108"/>
      <c r="CK2193" s="108"/>
      <c r="CL2193" s="108"/>
      <c r="CM2193" s="108"/>
      <c r="CN2193" s="108"/>
      <c r="CO2193" s="108"/>
      <c r="CP2193" s="108"/>
      <c r="CQ2193" s="108"/>
      <c r="CR2193" s="108"/>
      <c r="CS2193" s="108"/>
      <c r="CT2193" s="108"/>
      <c r="CU2193" s="108"/>
      <c r="CV2193" s="108"/>
      <c r="CW2193" s="108"/>
      <c r="CX2193" s="108"/>
      <c r="CY2193" s="108"/>
      <c r="CZ2193" s="108"/>
      <c r="DA2193" s="108"/>
      <c r="DB2193" s="108"/>
      <c r="DC2193" s="108"/>
      <c r="DD2193" s="108"/>
      <c r="DE2193" s="108"/>
      <c r="DF2193" s="108"/>
      <c r="DG2193" s="108"/>
      <c r="DH2193" s="108"/>
      <c r="DI2193" s="108"/>
      <c r="DJ2193" s="108"/>
      <c r="DK2193" s="108"/>
      <c r="DL2193" s="108"/>
      <c r="DM2193" s="108"/>
      <c r="DN2193" s="108"/>
      <c r="DO2193" s="108"/>
      <c r="DP2193" s="108"/>
      <c r="DQ2193" s="108"/>
      <c r="DR2193" s="108"/>
      <c r="DS2193" s="108"/>
      <c r="DT2193" s="108"/>
      <c r="DU2193" s="108"/>
      <c r="DV2193" s="108"/>
      <c r="DW2193" s="108"/>
      <c r="DX2193" s="108"/>
      <c r="DY2193" s="108"/>
      <c r="DZ2193" s="108"/>
      <c r="EA2193" s="108"/>
      <c r="EB2193" s="108"/>
      <c r="EC2193" s="108"/>
      <c r="ED2193" s="108"/>
      <c r="EE2193" s="108"/>
      <c r="EF2193" s="108"/>
      <c r="EG2193" s="108"/>
      <c r="EH2193" s="108"/>
      <c r="EI2193" s="108"/>
      <c r="EJ2193" s="108"/>
      <c r="EK2193" s="108"/>
      <c r="EL2193" s="108"/>
      <c r="EM2193" s="108"/>
      <c r="EN2193" s="108"/>
      <c r="EO2193" s="108"/>
      <c r="EP2193" s="108"/>
      <c r="EQ2193" s="108"/>
      <c r="ER2193" s="108"/>
      <c r="ES2193" s="108"/>
      <c r="ET2193" s="108"/>
      <c r="EU2193" s="108"/>
      <c r="EV2193" s="108"/>
      <c r="EW2193" s="108"/>
      <c r="EX2193" s="108"/>
      <c r="EY2193" s="108"/>
      <c r="EZ2193" s="108"/>
      <c r="FA2193" s="108"/>
      <c r="FB2193" s="108"/>
      <c r="FC2193" s="108"/>
      <c r="FD2193" s="108"/>
      <c r="FE2193" s="108"/>
      <c r="FF2193" s="108"/>
      <c r="FG2193" s="108"/>
      <c r="FH2193" s="108"/>
      <c r="FI2193" s="108"/>
      <c r="FJ2193" s="108"/>
      <c r="FK2193" s="108"/>
      <c r="FL2193" s="108"/>
      <c r="FM2193" s="108"/>
      <c r="FN2193" s="108"/>
      <c r="FO2193" s="108"/>
      <c r="FP2193" s="108"/>
      <c r="FQ2193" s="108"/>
      <c r="FR2193" s="108"/>
      <c r="FS2193" s="108"/>
      <c r="FT2193" s="108"/>
      <c r="FU2193" s="108"/>
      <c r="FV2193" s="108"/>
      <c r="FW2193" s="108"/>
      <c r="FX2193" s="108"/>
      <c r="FY2193" s="108"/>
      <c r="FZ2193" s="108"/>
      <c r="GA2193" s="108"/>
      <c r="GB2193" s="108"/>
      <c r="GC2193" s="108"/>
      <c r="GD2193" s="108"/>
      <c r="GE2193" s="108"/>
      <c r="GF2193" s="108"/>
      <c r="GG2193" s="108"/>
      <c r="GH2193" s="108"/>
      <c r="GI2193" s="108"/>
      <c r="GJ2193" s="108"/>
      <c r="GK2193" s="108"/>
      <c r="GL2193" s="108"/>
      <c r="GM2193" s="108"/>
      <c r="GN2193" s="108"/>
      <c r="GO2193" s="108"/>
      <c r="GP2193" s="108"/>
      <c r="GQ2193" s="108"/>
      <c r="GR2193" s="108"/>
      <c r="GS2193" s="108"/>
      <c r="GT2193" s="108"/>
      <c r="GU2193" s="108"/>
      <c r="GV2193" s="108"/>
      <c r="GW2193" s="108"/>
      <c r="GX2193" s="108"/>
      <c r="GY2193" s="108"/>
      <c r="GZ2193" s="108"/>
      <c r="HA2193" s="108"/>
      <c r="HB2193" s="108"/>
      <c r="HC2193" s="108"/>
      <c r="HD2193" s="108"/>
      <c r="HE2193" s="108"/>
      <c r="HF2193" s="108"/>
      <c r="HG2193" s="108"/>
      <c r="HH2193" s="108"/>
      <c r="HI2193" s="108"/>
      <c r="HJ2193" s="108"/>
      <c r="HK2193" s="108"/>
      <c r="HL2193" s="108"/>
      <c r="HM2193" s="108"/>
      <c r="HN2193" s="108"/>
      <c r="HO2193" s="108"/>
      <c r="HP2193" s="108"/>
      <c r="HQ2193" s="108"/>
      <c r="HR2193" s="108"/>
      <c r="HS2193" s="108"/>
      <c r="HT2193" s="108"/>
      <c r="HU2193" s="108"/>
      <c r="HV2193" s="108"/>
      <c r="HW2193" s="108"/>
      <c r="HX2193" s="108"/>
      <c r="HY2193" s="108"/>
      <c r="HZ2193" s="108"/>
      <c r="IA2193" s="108"/>
      <c r="IB2193" s="108"/>
      <c r="IC2193" s="108"/>
      <c r="ID2193" s="108"/>
      <c r="IE2193" s="108"/>
      <c r="IF2193" s="108"/>
      <c r="IG2193" s="108"/>
      <c r="IH2193" s="108"/>
      <c r="II2193" s="108"/>
      <c r="IJ2193" s="108"/>
      <c r="IK2193" s="108"/>
      <c r="IL2193" s="108"/>
      <c r="IM2193" s="108"/>
      <c r="IN2193" s="108"/>
      <c r="IO2193" s="108"/>
      <c r="IP2193" s="108"/>
      <c r="IQ2193" s="108"/>
      <c r="IR2193" s="108"/>
      <c r="IS2193" s="108"/>
      <c r="IT2193" s="108"/>
      <c r="IU2193" s="108"/>
      <c r="IV2193" s="108"/>
    </row>
    <row r="2194" spans="1:256" ht="18" customHeight="1" x14ac:dyDescent="0.25">
      <c r="A2194" s="157"/>
      <c r="G2194" s="120"/>
      <c r="AC2194" s="157"/>
      <c r="AF2194" s="157"/>
      <c r="AI2194" s="157"/>
      <c r="AL2194" s="157"/>
      <c r="AO2194" s="157"/>
      <c r="AR2194" s="157"/>
      <c r="AX2194" s="157"/>
      <c r="BA2194" s="108"/>
      <c r="BB2194" s="108"/>
      <c r="BC2194" s="108"/>
      <c r="BD2194" s="108"/>
      <c r="BE2194" s="108"/>
      <c r="BF2194" s="108"/>
      <c r="BG2194" s="108"/>
      <c r="BH2194" s="108"/>
      <c r="BI2194" s="108"/>
      <c r="BJ2194" s="108"/>
      <c r="BK2194" s="108"/>
      <c r="BL2194" s="108"/>
      <c r="BM2194" s="108"/>
      <c r="BN2194" s="108"/>
      <c r="BO2194" s="108"/>
      <c r="BP2194" s="108"/>
      <c r="BQ2194" s="108"/>
      <c r="BR2194" s="108"/>
      <c r="BS2194" s="108"/>
      <c r="BT2194" s="108"/>
      <c r="BU2194" s="108"/>
      <c r="BV2194" s="108"/>
      <c r="BW2194" s="108"/>
      <c r="BX2194" s="108"/>
      <c r="BY2194" s="108"/>
      <c r="BZ2194" s="108"/>
      <c r="CA2194" s="108"/>
      <c r="CB2194" s="108"/>
      <c r="CC2194" s="108"/>
      <c r="CD2194" s="108"/>
      <c r="CE2194" s="108"/>
      <c r="CF2194" s="108"/>
      <c r="CG2194" s="108"/>
      <c r="CH2194" s="108"/>
      <c r="CI2194" s="108"/>
      <c r="CJ2194" s="108"/>
      <c r="CK2194" s="108"/>
      <c r="CL2194" s="108"/>
      <c r="CM2194" s="108"/>
      <c r="CN2194" s="108"/>
      <c r="CO2194" s="108"/>
      <c r="CP2194" s="108"/>
      <c r="CQ2194" s="108"/>
      <c r="CR2194" s="108"/>
      <c r="CS2194" s="108"/>
      <c r="CT2194" s="108"/>
      <c r="CU2194" s="108"/>
      <c r="CV2194" s="108"/>
      <c r="CW2194" s="108"/>
      <c r="CX2194" s="108"/>
      <c r="CY2194" s="108"/>
      <c r="CZ2194" s="108"/>
      <c r="DA2194" s="108"/>
      <c r="DB2194" s="108"/>
      <c r="DC2194" s="108"/>
      <c r="DD2194" s="108"/>
      <c r="DE2194" s="108"/>
      <c r="DF2194" s="108"/>
      <c r="DG2194" s="108"/>
      <c r="DH2194" s="108"/>
      <c r="DI2194" s="108"/>
      <c r="DJ2194" s="108"/>
      <c r="DK2194" s="108"/>
      <c r="DL2194" s="108"/>
      <c r="DM2194" s="108"/>
      <c r="DN2194" s="108"/>
      <c r="DO2194" s="108"/>
      <c r="DP2194" s="108"/>
      <c r="DQ2194" s="108"/>
      <c r="DR2194" s="108"/>
      <c r="DS2194" s="108"/>
      <c r="DT2194" s="108"/>
      <c r="DU2194" s="108"/>
      <c r="DV2194" s="108"/>
      <c r="DW2194" s="108"/>
      <c r="DX2194" s="108"/>
      <c r="DY2194" s="108"/>
      <c r="DZ2194" s="108"/>
      <c r="EA2194" s="108"/>
      <c r="EB2194" s="108"/>
      <c r="EC2194" s="108"/>
      <c r="ED2194" s="108"/>
      <c r="EE2194" s="108"/>
      <c r="EF2194" s="108"/>
      <c r="EG2194" s="108"/>
      <c r="EH2194" s="108"/>
      <c r="EI2194" s="108"/>
      <c r="EJ2194" s="108"/>
      <c r="EK2194" s="108"/>
      <c r="EL2194" s="108"/>
      <c r="EM2194" s="108"/>
      <c r="EN2194" s="108"/>
      <c r="EO2194" s="108"/>
      <c r="EP2194" s="108"/>
      <c r="EQ2194" s="108"/>
      <c r="ER2194" s="108"/>
      <c r="ES2194" s="108"/>
      <c r="ET2194" s="108"/>
      <c r="EU2194" s="108"/>
      <c r="EV2194" s="108"/>
      <c r="EW2194" s="108"/>
      <c r="EX2194" s="108"/>
      <c r="EY2194" s="108"/>
      <c r="EZ2194" s="108"/>
      <c r="FA2194" s="108"/>
      <c r="FB2194" s="108"/>
      <c r="FC2194" s="108"/>
      <c r="FD2194" s="108"/>
      <c r="FE2194" s="108"/>
      <c r="FF2194" s="108"/>
      <c r="FG2194" s="108"/>
      <c r="FH2194" s="108"/>
      <c r="FI2194" s="108"/>
      <c r="FJ2194" s="108"/>
      <c r="FK2194" s="108"/>
      <c r="FL2194" s="108"/>
      <c r="FM2194" s="108"/>
      <c r="FN2194" s="108"/>
      <c r="FO2194" s="108"/>
      <c r="FP2194" s="108"/>
      <c r="FQ2194" s="108"/>
      <c r="FR2194" s="108"/>
      <c r="FS2194" s="108"/>
      <c r="FT2194" s="108"/>
      <c r="FU2194" s="108"/>
      <c r="FV2194" s="108"/>
      <c r="FW2194" s="108"/>
      <c r="FX2194" s="108"/>
      <c r="FY2194" s="108"/>
      <c r="FZ2194" s="108"/>
      <c r="GA2194" s="108"/>
      <c r="GB2194" s="108"/>
      <c r="GC2194" s="108"/>
      <c r="GD2194" s="108"/>
      <c r="GE2194" s="108"/>
      <c r="GF2194" s="108"/>
      <c r="GG2194" s="108"/>
      <c r="GH2194" s="108"/>
      <c r="GI2194" s="108"/>
      <c r="GJ2194" s="108"/>
      <c r="GK2194" s="108"/>
      <c r="GL2194" s="108"/>
      <c r="GM2194" s="108"/>
      <c r="GN2194" s="108"/>
      <c r="GO2194" s="108"/>
      <c r="GP2194" s="108"/>
      <c r="GQ2194" s="108"/>
      <c r="GR2194" s="108"/>
      <c r="GS2194" s="108"/>
      <c r="GT2194" s="108"/>
      <c r="GU2194" s="108"/>
      <c r="GV2194" s="108"/>
      <c r="GW2194" s="108"/>
      <c r="GX2194" s="108"/>
      <c r="GY2194" s="108"/>
      <c r="GZ2194" s="108"/>
      <c r="HA2194" s="108"/>
      <c r="HB2194" s="108"/>
      <c r="HC2194" s="108"/>
      <c r="HD2194" s="108"/>
      <c r="HE2194" s="108"/>
      <c r="HF2194" s="108"/>
      <c r="HG2194" s="108"/>
      <c r="HH2194" s="108"/>
      <c r="HI2194" s="108"/>
      <c r="HJ2194" s="108"/>
      <c r="HK2194" s="108"/>
      <c r="HL2194" s="108"/>
      <c r="HM2194" s="108"/>
      <c r="HN2194" s="108"/>
      <c r="HO2194" s="108"/>
      <c r="HP2194" s="108"/>
      <c r="HQ2194" s="108"/>
      <c r="HR2194" s="108"/>
      <c r="HS2194" s="108"/>
      <c r="HT2194" s="108"/>
      <c r="HU2194" s="108"/>
      <c r="HV2194" s="108"/>
      <c r="HW2194" s="108"/>
      <c r="HX2194" s="108"/>
      <c r="HY2194" s="108"/>
      <c r="HZ2194" s="108"/>
      <c r="IA2194" s="108"/>
      <c r="IB2194" s="108"/>
      <c r="IC2194" s="108"/>
      <c r="ID2194" s="108"/>
      <c r="IE2194" s="108"/>
      <c r="IF2194" s="108"/>
      <c r="IG2194" s="108"/>
      <c r="IH2194" s="108"/>
      <c r="II2194" s="108"/>
      <c r="IJ2194" s="108"/>
      <c r="IK2194" s="108"/>
      <c r="IL2194" s="108"/>
      <c r="IM2194" s="108"/>
      <c r="IN2194" s="108"/>
      <c r="IO2194" s="108"/>
      <c r="IP2194" s="108"/>
      <c r="IQ2194" s="108"/>
      <c r="IR2194" s="108"/>
      <c r="IS2194" s="108"/>
      <c r="IT2194" s="108"/>
      <c r="IU2194" s="108"/>
      <c r="IV2194" s="108"/>
    </row>
    <row r="2195" spans="1:256" x14ac:dyDescent="0.2">
      <c r="G2195" s="120"/>
      <c r="H2195" s="100"/>
      <c r="AC2195" s="100"/>
      <c r="AF2195" s="100"/>
      <c r="AI2195" s="100"/>
      <c r="AL2195" s="100"/>
      <c r="AO2195" s="100"/>
      <c r="AR2195" s="100"/>
      <c r="BA2195" s="108"/>
      <c r="BB2195" s="109"/>
      <c r="BC2195" s="109"/>
      <c r="BD2195" s="108"/>
      <c r="BE2195" s="109"/>
      <c r="BF2195" s="109"/>
      <c r="BG2195" s="108"/>
      <c r="BH2195" s="109"/>
      <c r="BI2195" s="109"/>
      <c r="BJ2195" s="108"/>
      <c r="BK2195" s="109"/>
      <c r="BL2195" s="109"/>
      <c r="BM2195" s="108"/>
      <c r="BN2195" s="109"/>
      <c r="BO2195" s="120"/>
      <c r="BP2195" s="108"/>
      <c r="BQ2195" s="108"/>
      <c r="BR2195" s="120"/>
      <c r="BS2195" s="120"/>
      <c r="BT2195" s="120"/>
      <c r="BU2195" s="120"/>
      <c r="BV2195" s="108"/>
      <c r="BW2195" s="116"/>
      <c r="BX2195" s="116"/>
      <c r="BY2195" s="108"/>
      <c r="BZ2195" s="108"/>
      <c r="CA2195" s="108"/>
      <c r="CB2195" s="108"/>
      <c r="CC2195" s="108"/>
      <c r="CD2195" s="108"/>
      <c r="CE2195" s="108"/>
      <c r="CF2195" s="108"/>
      <c r="CG2195" s="108"/>
      <c r="CH2195" s="108"/>
      <c r="CI2195" s="108"/>
      <c r="CJ2195" s="108"/>
      <c r="CK2195" s="108"/>
      <c r="CL2195" s="108"/>
      <c r="CM2195" s="108"/>
      <c r="CN2195" s="108"/>
      <c r="CO2195" s="108"/>
      <c r="CP2195" s="108"/>
      <c r="CQ2195" s="108"/>
      <c r="CR2195" s="108"/>
      <c r="CS2195" s="108"/>
      <c r="CT2195" s="108"/>
      <c r="CU2195" s="108"/>
      <c r="CV2195" s="108"/>
      <c r="CW2195" s="108"/>
      <c r="CX2195" s="108"/>
      <c r="CY2195" s="108"/>
      <c r="CZ2195" s="108"/>
      <c r="DA2195" s="108"/>
      <c r="DB2195" s="108"/>
      <c r="DC2195" s="108"/>
      <c r="DD2195" s="108"/>
      <c r="DE2195" s="108"/>
      <c r="DF2195" s="108"/>
      <c r="DG2195" s="108"/>
      <c r="DH2195" s="108"/>
      <c r="DI2195" s="108"/>
      <c r="DJ2195" s="108"/>
      <c r="DK2195" s="108"/>
      <c r="DL2195" s="108"/>
      <c r="DM2195" s="108"/>
      <c r="DN2195" s="108"/>
      <c r="DO2195" s="108"/>
      <c r="DP2195" s="108"/>
      <c r="DQ2195" s="108"/>
      <c r="DR2195" s="108"/>
      <c r="DS2195" s="108"/>
      <c r="DT2195" s="108"/>
      <c r="DU2195" s="108"/>
      <c r="DV2195" s="108"/>
      <c r="DW2195" s="108"/>
      <c r="DX2195" s="108"/>
      <c r="DY2195" s="108"/>
      <c r="DZ2195" s="108"/>
      <c r="EA2195" s="108"/>
      <c r="EB2195" s="108"/>
      <c r="EC2195" s="108"/>
      <c r="ED2195" s="108"/>
      <c r="EE2195" s="108"/>
      <c r="EF2195" s="108"/>
      <c r="EG2195" s="108"/>
      <c r="EH2195" s="108"/>
      <c r="EI2195" s="108"/>
      <c r="EJ2195" s="108"/>
      <c r="EK2195" s="108"/>
      <c r="EL2195" s="108"/>
      <c r="EM2195" s="108"/>
      <c r="EN2195" s="108"/>
      <c r="EO2195" s="108"/>
      <c r="EP2195" s="108"/>
      <c r="EQ2195" s="108"/>
      <c r="ER2195" s="108"/>
      <c r="ES2195" s="108"/>
      <c r="ET2195" s="108"/>
      <c r="EU2195" s="108"/>
      <c r="EV2195" s="108"/>
      <c r="EW2195" s="108"/>
      <c r="EX2195" s="108"/>
      <c r="EY2195" s="108"/>
      <c r="EZ2195" s="108"/>
      <c r="FA2195" s="108"/>
      <c r="FB2195" s="108"/>
      <c r="FC2195" s="108"/>
      <c r="FD2195" s="108"/>
      <c r="FE2195" s="108"/>
      <c r="FF2195" s="108"/>
      <c r="FG2195" s="108"/>
      <c r="FH2195" s="108"/>
      <c r="FI2195" s="108"/>
      <c r="FJ2195" s="108"/>
      <c r="FK2195" s="108"/>
      <c r="FL2195" s="108"/>
      <c r="FM2195" s="108"/>
      <c r="FN2195" s="108"/>
      <c r="FO2195" s="108"/>
      <c r="FP2195" s="108"/>
      <c r="FQ2195" s="108"/>
      <c r="FR2195" s="108"/>
      <c r="FS2195" s="108"/>
      <c r="FT2195" s="108"/>
      <c r="FU2195" s="108"/>
      <c r="FV2195" s="108"/>
      <c r="FW2195" s="108"/>
      <c r="FX2195" s="108"/>
      <c r="FY2195" s="108"/>
      <c r="FZ2195" s="108"/>
      <c r="GA2195" s="108"/>
      <c r="GB2195" s="108"/>
      <c r="GC2195" s="108"/>
      <c r="GD2195" s="108"/>
      <c r="GE2195" s="108"/>
      <c r="GF2195" s="108"/>
      <c r="GG2195" s="108"/>
      <c r="GH2195" s="108"/>
      <c r="GI2195" s="108"/>
      <c r="GJ2195" s="108"/>
      <c r="GK2195" s="108"/>
      <c r="GL2195" s="108"/>
      <c r="GM2195" s="108"/>
      <c r="GN2195" s="108"/>
      <c r="GO2195" s="108"/>
      <c r="GP2195" s="108"/>
      <c r="GQ2195" s="108"/>
      <c r="GR2195" s="108"/>
      <c r="GS2195" s="108"/>
      <c r="GT2195" s="108"/>
      <c r="GU2195" s="108"/>
      <c r="GV2195" s="108"/>
      <c r="GW2195" s="108"/>
      <c r="GX2195" s="108"/>
      <c r="GY2195" s="108"/>
      <c r="GZ2195" s="108"/>
      <c r="HA2195" s="108"/>
      <c r="HB2195" s="108"/>
      <c r="HC2195" s="108"/>
      <c r="HD2195" s="108"/>
      <c r="HE2195" s="108"/>
      <c r="HF2195" s="108"/>
      <c r="HG2195" s="108"/>
      <c r="HH2195" s="108"/>
      <c r="HI2195" s="108"/>
      <c r="HJ2195" s="108"/>
      <c r="HK2195" s="108"/>
      <c r="HL2195" s="108"/>
      <c r="HM2195" s="108"/>
      <c r="HN2195" s="108"/>
      <c r="HO2195" s="108"/>
      <c r="HP2195" s="108"/>
      <c r="HQ2195" s="108"/>
      <c r="HR2195" s="108"/>
      <c r="HS2195" s="108"/>
      <c r="HT2195" s="108"/>
      <c r="HU2195" s="108"/>
      <c r="HV2195" s="108"/>
      <c r="HW2195" s="108"/>
      <c r="HX2195" s="108"/>
      <c r="HY2195" s="108"/>
      <c r="HZ2195" s="108"/>
      <c r="IA2195" s="108"/>
      <c r="IB2195" s="108"/>
      <c r="IC2195" s="108"/>
      <c r="ID2195" s="108"/>
      <c r="IE2195" s="108"/>
      <c r="IF2195" s="108"/>
      <c r="IG2195" s="108"/>
      <c r="IH2195" s="108"/>
      <c r="II2195" s="108"/>
      <c r="IJ2195" s="108"/>
      <c r="IK2195" s="108"/>
      <c r="IL2195" s="108"/>
      <c r="IM2195" s="108"/>
      <c r="IN2195" s="108"/>
      <c r="IO2195" s="108"/>
      <c r="IP2195" s="108"/>
      <c r="IQ2195" s="108"/>
      <c r="IR2195" s="108"/>
      <c r="IS2195" s="108"/>
      <c r="IT2195" s="108"/>
      <c r="IU2195" s="108"/>
      <c r="IV2195" s="108"/>
    </row>
    <row r="2196" spans="1:256" x14ac:dyDescent="0.2">
      <c r="C2196" s="100"/>
      <c r="E2196" s="8"/>
      <c r="F2196" s="8"/>
      <c r="G2196" s="120"/>
      <c r="H2196" s="127"/>
      <c r="J2196" s="8"/>
      <c r="K2196" s="127"/>
      <c r="M2196" s="8"/>
      <c r="P2196" s="8"/>
      <c r="R2196" s="8"/>
      <c r="S2196" s="8"/>
      <c r="U2196" s="8"/>
      <c r="V2196" s="8"/>
      <c r="X2196" s="8"/>
      <c r="Y2196" s="8"/>
      <c r="Z2196" s="100"/>
      <c r="AA2196" s="8"/>
      <c r="AB2196" s="8"/>
      <c r="AC2196" s="100"/>
      <c r="AD2196" s="8"/>
      <c r="AE2196" s="8"/>
      <c r="AF2196" s="100"/>
      <c r="AG2196" s="8"/>
      <c r="AH2196" s="8"/>
      <c r="AI2196" s="100"/>
      <c r="AJ2196" s="8"/>
      <c r="AK2196" s="8"/>
      <c r="AL2196" s="100"/>
      <c r="AM2196" s="8"/>
      <c r="AN2196" s="8"/>
      <c r="AO2196" s="100"/>
      <c r="AP2196" s="8"/>
      <c r="AQ2196" s="8"/>
      <c r="AR2196" s="100"/>
      <c r="AS2196" s="8"/>
      <c r="AT2196" s="8"/>
      <c r="AU2196" s="100"/>
      <c r="AV2196" s="8"/>
      <c r="AW2196" s="8"/>
      <c r="AY2196" s="8"/>
      <c r="AZ2196" s="8"/>
      <c r="BA2196" s="108"/>
      <c r="BB2196" s="108"/>
      <c r="BC2196" s="108"/>
      <c r="BD2196" s="108"/>
      <c r="BE2196" s="108"/>
      <c r="BF2196" s="108"/>
      <c r="BG2196" s="108"/>
      <c r="BH2196" s="108"/>
      <c r="BI2196" s="108"/>
      <c r="BJ2196" s="108"/>
      <c r="BK2196" s="108"/>
      <c r="BL2196" s="108"/>
      <c r="BM2196" s="108"/>
      <c r="BN2196" s="108"/>
      <c r="BO2196" s="108"/>
      <c r="BP2196" s="108"/>
      <c r="BQ2196" s="108"/>
      <c r="BR2196" s="108"/>
      <c r="BS2196" s="108"/>
      <c r="BT2196" s="108"/>
      <c r="BU2196" s="108"/>
      <c r="BV2196" s="108"/>
      <c r="BW2196" s="108"/>
      <c r="BX2196" s="108"/>
      <c r="BY2196" s="108"/>
      <c r="BZ2196" s="108"/>
      <c r="CA2196" s="108"/>
      <c r="CB2196" s="108"/>
      <c r="CC2196" s="108"/>
      <c r="CD2196" s="108"/>
      <c r="CE2196" s="108"/>
      <c r="CF2196" s="108"/>
      <c r="CG2196" s="108"/>
      <c r="CH2196" s="108"/>
      <c r="CI2196" s="108"/>
      <c r="CJ2196" s="108"/>
      <c r="CK2196" s="108"/>
      <c r="CL2196" s="108"/>
      <c r="CM2196" s="108"/>
      <c r="CN2196" s="108"/>
      <c r="CO2196" s="108"/>
      <c r="CP2196" s="108"/>
      <c r="CQ2196" s="108"/>
      <c r="CR2196" s="108"/>
      <c r="CS2196" s="108"/>
      <c r="CT2196" s="108"/>
      <c r="CU2196" s="108"/>
      <c r="CV2196" s="108"/>
      <c r="CW2196" s="108"/>
      <c r="CX2196" s="108"/>
      <c r="CY2196" s="108"/>
      <c r="CZ2196" s="108"/>
      <c r="DA2196" s="108"/>
      <c r="DB2196" s="108"/>
      <c r="DC2196" s="108"/>
      <c r="DD2196" s="108"/>
      <c r="DE2196" s="108"/>
      <c r="DF2196" s="108"/>
      <c r="DG2196" s="108"/>
      <c r="DH2196" s="108"/>
      <c r="DI2196" s="108"/>
      <c r="DJ2196" s="108"/>
      <c r="DK2196" s="108"/>
      <c r="DL2196" s="108"/>
      <c r="DM2196" s="108"/>
      <c r="DN2196" s="108"/>
      <c r="DO2196" s="108"/>
      <c r="DP2196" s="108"/>
      <c r="DQ2196" s="108"/>
      <c r="DR2196" s="108"/>
      <c r="DS2196" s="108"/>
      <c r="DT2196" s="108"/>
      <c r="DU2196" s="108"/>
      <c r="DV2196" s="108"/>
      <c r="DW2196" s="108"/>
      <c r="DX2196" s="108"/>
      <c r="DY2196" s="108"/>
      <c r="DZ2196" s="108"/>
      <c r="EA2196" s="108"/>
      <c r="EB2196" s="108"/>
      <c r="EC2196" s="108"/>
      <c r="ED2196" s="108"/>
      <c r="EE2196" s="108"/>
      <c r="EF2196" s="108"/>
      <c r="EG2196" s="108"/>
      <c r="EH2196" s="108"/>
      <c r="EI2196" s="108"/>
      <c r="EJ2196" s="108"/>
      <c r="EK2196" s="108"/>
      <c r="EL2196" s="108"/>
      <c r="EM2196" s="108"/>
      <c r="EN2196" s="108"/>
      <c r="EO2196" s="108"/>
      <c r="EP2196" s="108"/>
      <c r="EQ2196" s="108"/>
      <c r="ER2196" s="108"/>
      <c r="ES2196" s="108"/>
      <c r="ET2196" s="108"/>
      <c r="EU2196" s="108"/>
      <c r="EV2196" s="108"/>
      <c r="EW2196" s="108"/>
      <c r="EX2196" s="108"/>
      <c r="EY2196" s="108"/>
      <c r="EZ2196" s="108"/>
      <c r="FA2196" s="108"/>
      <c r="FB2196" s="108"/>
      <c r="FC2196" s="108"/>
      <c r="FD2196" s="108"/>
      <c r="FE2196" s="108"/>
      <c r="FF2196" s="108"/>
      <c r="FG2196" s="108"/>
      <c r="FH2196" s="108"/>
      <c r="FI2196" s="108"/>
      <c r="FJ2196" s="108"/>
      <c r="FK2196" s="108"/>
      <c r="FL2196" s="108"/>
      <c r="FM2196" s="108"/>
      <c r="FN2196" s="108"/>
      <c r="FO2196" s="108"/>
      <c r="FP2196" s="108"/>
      <c r="FQ2196" s="108"/>
      <c r="FR2196" s="108"/>
      <c r="FS2196" s="108"/>
      <c r="FT2196" s="108"/>
      <c r="FU2196" s="108"/>
      <c r="FV2196" s="108"/>
      <c r="FW2196" s="108"/>
      <c r="FX2196" s="108"/>
      <c r="FY2196" s="108"/>
      <c r="FZ2196" s="108"/>
      <c r="GA2196" s="108"/>
      <c r="GB2196" s="108"/>
      <c r="GC2196" s="108"/>
      <c r="GD2196" s="108"/>
      <c r="GE2196" s="108"/>
      <c r="GF2196" s="108"/>
      <c r="GG2196" s="108"/>
      <c r="GH2196" s="108"/>
      <c r="GI2196" s="108"/>
      <c r="GJ2196" s="108"/>
      <c r="GK2196" s="108"/>
      <c r="GL2196" s="108"/>
      <c r="GM2196" s="108"/>
      <c r="GN2196" s="108"/>
      <c r="GO2196" s="108"/>
      <c r="GP2196" s="108"/>
      <c r="GQ2196" s="108"/>
      <c r="GR2196" s="108"/>
      <c r="GS2196" s="108"/>
      <c r="GT2196" s="108"/>
      <c r="GU2196" s="108"/>
      <c r="GV2196" s="108"/>
      <c r="GW2196" s="108"/>
      <c r="GX2196" s="108"/>
      <c r="GY2196" s="108"/>
      <c r="GZ2196" s="108"/>
      <c r="HA2196" s="108"/>
      <c r="HB2196" s="108"/>
      <c r="HC2196" s="108"/>
      <c r="HD2196" s="108"/>
      <c r="HE2196" s="108"/>
      <c r="HF2196" s="108"/>
      <c r="HG2196" s="108"/>
      <c r="HH2196" s="108"/>
      <c r="HI2196" s="108"/>
      <c r="HJ2196" s="108"/>
      <c r="HK2196" s="108"/>
      <c r="HL2196" s="108"/>
      <c r="HM2196" s="108"/>
      <c r="HN2196" s="108"/>
      <c r="HO2196" s="108"/>
      <c r="HP2196" s="108"/>
      <c r="HQ2196" s="108"/>
      <c r="HR2196" s="108"/>
      <c r="HS2196" s="108"/>
      <c r="HT2196" s="108"/>
      <c r="HU2196" s="108"/>
      <c r="HV2196" s="108"/>
      <c r="HW2196" s="108"/>
      <c r="HX2196" s="108"/>
      <c r="HY2196" s="108"/>
      <c r="HZ2196" s="108"/>
      <c r="IA2196" s="108"/>
      <c r="IB2196" s="108"/>
      <c r="IC2196" s="108"/>
      <c r="ID2196" s="108"/>
      <c r="IE2196" s="108"/>
      <c r="IF2196" s="108"/>
      <c r="IG2196" s="108"/>
      <c r="IH2196" s="108"/>
      <c r="II2196" s="108"/>
      <c r="IJ2196" s="108"/>
      <c r="IK2196" s="108"/>
      <c r="IL2196" s="108"/>
      <c r="IM2196" s="108"/>
      <c r="IN2196" s="108"/>
      <c r="IO2196" s="108"/>
      <c r="IP2196" s="108"/>
      <c r="IQ2196" s="108"/>
      <c r="IR2196" s="108"/>
      <c r="IS2196" s="108"/>
      <c r="IT2196" s="108"/>
      <c r="IU2196" s="108"/>
      <c r="IV2196" s="108"/>
    </row>
    <row r="2197" spans="1:256" x14ac:dyDescent="0.2">
      <c r="E2197" s="8"/>
      <c r="F2197" s="8"/>
      <c r="G2197" s="120"/>
      <c r="I2197" s="8"/>
      <c r="J2197" s="8"/>
      <c r="L2197" s="8"/>
      <c r="M2197" s="8"/>
      <c r="O2197" s="8"/>
      <c r="P2197" s="8"/>
      <c r="R2197" s="8"/>
      <c r="S2197" s="8"/>
      <c r="U2197" s="8"/>
      <c r="V2197" s="8"/>
      <c r="X2197" s="8"/>
      <c r="Y2197" s="8"/>
      <c r="AA2197" s="8"/>
      <c r="AB2197" s="8"/>
      <c r="AD2197" s="8"/>
      <c r="AE2197" s="8"/>
      <c r="AG2197" s="8"/>
      <c r="AH2197" s="8"/>
      <c r="AJ2197" s="8"/>
      <c r="AK2197" s="8"/>
      <c r="AM2197" s="8"/>
      <c r="AN2197" s="8"/>
      <c r="AP2197" s="8"/>
      <c r="AQ2197" s="8"/>
      <c r="AS2197" s="8"/>
      <c r="AT2197" s="8"/>
      <c r="AV2197" s="8"/>
      <c r="AW2197" s="8"/>
      <c r="AY2197" s="8"/>
      <c r="AZ2197" s="8"/>
      <c r="BA2197" s="108"/>
      <c r="BB2197" s="108"/>
      <c r="BC2197" s="108"/>
      <c r="BD2197" s="108"/>
      <c r="BE2197" s="108"/>
      <c r="BF2197" s="108"/>
      <c r="BG2197" s="108"/>
      <c r="BH2197" s="108"/>
      <c r="BI2197" s="108"/>
      <c r="BJ2197" s="108"/>
      <c r="BK2197" s="108"/>
      <c r="BL2197" s="108"/>
      <c r="BM2197" s="108"/>
      <c r="BN2197" s="108"/>
      <c r="BO2197" s="108"/>
      <c r="BP2197" s="108"/>
      <c r="BQ2197" s="108"/>
      <c r="BR2197" s="108"/>
      <c r="BS2197" s="108"/>
      <c r="BT2197" s="108"/>
      <c r="BU2197" s="108"/>
      <c r="BV2197" s="108"/>
      <c r="BW2197" s="108"/>
      <c r="BX2197" s="108"/>
      <c r="BY2197" s="108"/>
      <c r="BZ2197" s="108"/>
      <c r="CA2197" s="108"/>
      <c r="CB2197" s="108"/>
      <c r="CC2197" s="108"/>
      <c r="CD2197" s="108"/>
      <c r="CE2197" s="108"/>
      <c r="CF2197" s="108"/>
      <c r="CG2197" s="108"/>
      <c r="CH2197" s="108"/>
      <c r="CI2197" s="108"/>
      <c r="CJ2197" s="108"/>
      <c r="CK2197" s="108"/>
      <c r="CL2197" s="108"/>
      <c r="CM2197" s="108"/>
      <c r="CN2197" s="108"/>
      <c r="CO2197" s="108"/>
      <c r="CP2197" s="108"/>
      <c r="CQ2197" s="108"/>
      <c r="CR2197" s="108"/>
      <c r="CS2197" s="108"/>
      <c r="CT2197" s="108"/>
      <c r="CU2197" s="108"/>
      <c r="CV2197" s="108"/>
      <c r="CW2197" s="108"/>
      <c r="CX2197" s="108"/>
      <c r="CY2197" s="108"/>
      <c r="CZ2197" s="108"/>
      <c r="DA2197" s="108"/>
      <c r="DB2197" s="108"/>
      <c r="DC2197" s="108"/>
      <c r="DD2197" s="108"/>
      <c r="DE2197" s="108"/>
      <c r="DF2197" s="108"/>
      <c r="DG2197" s="108"/>
      <c r="DH2197" s="108"/>
      <c r="DI2197" s="108"/>
      <c r="DJ2197" s="108"/>
      <c r="DK2197" s="108"/>
      <c r="DL2197" s="108"/>
      <c r="DM2197" s="108"/>
      <c r="DN2197" s="108"/>
      <c r="DO2197" s="108"/>
      <c r="DP2197" s="108"/>
      <c r="DQ2197" s="108"/>
      <c r="DR2197" s="108"/>
      <c r="DS2197" s="108"/>
      <c r="DT2197" s="108"/>
      <c r="DU2197" s="108"/>
      <c r="DV2197" s="108"/>
      <c r="DW2197" s="108"/>
      <c r="DX2197" s="108"/>
      <c r="DY2197" s="108"/>
      <c r="DZ2197" s="108"/>
      <c r="EA2197" s="108"/>
      <c r="EB2197" s="108"/>
      <c r="EC2197" s="108"/>
      <c r="ED2197" s="108"/>
      <c r="EE2197" s="108"/>
      <c r="EF2197" s="108"/>
      <c r="EG2197" s="108"/>
      <c r="EH2197" s="108"/>
      <c r="EI2197" s="108"/>
      <c r="EJ2197" s="108"/>
      <c r="EK2197" s="108"/>
      <c r="EL2197" s="108"/>
      <c r="EM2197" s="108"/>
      <c r="EN2197" s="108"/>
      <c r="EO2197" s="108"/>
      <c r="EP2197" s="108"/>
      <c r="EQ2197" s="108"/>
      <c r="ER2197" s="108"/>
      <c r="ES2197" s="108"/>
      <c r="ET2197" s="108"/>
      <c r="EU2197" s="108"/>
      <c r="EV2197" s="108"/>
      <c r="EW2197" s="108"/>
      <c r="EX2197" s="108"/>
      <c r="EY2197" s="108"/>
      <c r="EZ2197" s="108"/>
      <c r="FA2197" s="108"/>
      <c r="FB2197" s="108"/>
      <c r="FC2197" s="108"/>
      <c r="FD2197" s="108"/>
      <c r="FE2197" s="108"/>
      <c r="FF2197" s="108"/>
      <c r="FG2197" s="108"/>
      <c r="FH2197" s="108"/>
      <c r="FI2197" s="108"/>
      <c r="FJ2197" s="108"/>
      <c r="FK2197" s="108"/>
      <c r="FL2197" s="108"/>
      <c r="FM2197" s="108"/>
      <c r="FN2197" s="108"/>
      <c r="FO2197" s="108"/>
      <c r="FP2197" s="108"/>
      <c r="FQ2197" s="108"/>
      <c r="FR2197" s="108"/>
      <c r="FS2197" s="108"/>
      <c r="FT2197" s="108"/>
      <c r="FU2197" s="108"/>
      <c r="FV2197" s="108"/>
      <c r="FW2197" s="108"/>
      <c r="FX2197" s="108"/>
      <c r="FY2197" s="108"/>
      <c r="FZ2197" s="108"/>
      <c r="GA2197" s="108"/>
      <c r="GB2197" s="108"/>
      <c r="GC2197" s="108"/>
      <c r="GD2197" s="108"/>
      <c r="GE2197" s="108"/>
      <c r="GF2197" s="108"/>
      <c r="GG2197" s="108"/>
      <c r="GH2197" s="108"/>
      <c r="GI2197" s="108"/>
      <c r="GJ2197" s="108"/>
      <c r="GK2197" s="108"/>
      <c r="GL2197" s="108"/>
      <c r="GM2197" s="108"/>
      <c r="GN2197" s="108"/>
      <c r="GO2197" s="108"/>
      <c r="GP2197" s="108"/>
      <c r="GQ2197" s="108"/>
      <c r="GR2197" s="108"/>
      <c r="GS2197" s="108"/>
      <c r="GT2197" s="108"/>
      <c r="GU2197" s="108"/>
      <c r="GV2197" s="108"/>
      <c r="GW2197" s="108"/>
      <c r="GX2197" s="108"/>
      <c r="GY2197" s="108"/>
      <c r="GZ2197" s="108"/>
      <c r="HA2197" s="108"/>
      <c r="HB2197" s="108"/>
      <c r="HC2197" s="108"/>
      <c r="HD2197" s="108"/>
      <c r="HE2197" s="108"/>
      <c r="HF2197" s="108"/>
      <c r="HG2197" s="108"/>
      <c r="HH2197" s="108"/>
      <c r="HI2197" s="108"/>
      <c r="HJ2197" s="108"/>
      <c r="HK2197" s="108"/>
      <c r="HL2197" s="108"/>
      <c r="HM2197" s="108"/>
      <c r="HN2197" s="108"/>
      <c r="HO2197" s="108"/>
      <c r="HP2197" s="108"/>
      <c r="HQ2197" s="108"/>
      <c r="HR2197" s="108"/>
      <c r="HS2197" s="108"/>
      <c r="HT2197" s="108"/>
      <c r="HU2197" s="108"/>
      <c r="HV2197" s="108"/>
      <c r="HW2197" s="108"/>
      <c r="HX2197" s="108"/>
      <c r="HY2197" s="108"/>
      <c r="HZ2197" s="108"/>
      <c r="IA2197" s="108"/>
      <c r="IB2197" s="108"/>
      <c r="IC2197" s="108"/>
      <c r="ID2197" s="108"/>
      <c r="IE2197" s="108"/>
      <c r="IF2197" s="108"/>
      <c r="IG2197" s="108"/>
      <c r="IH2197" s="108"/>
      <c r="II2197" s="108"/>
      <c r="IJ2197" s="108"/>
      <c r="IK2197" s="108"/>
      <c r="IL2197" s="108"/>
      <c r="IM2197" s="108"/>
      <c r="IN2197" s="108"/>
      <c r="IO2197" s="108"/>
      <c r="IP2197" s="108"/>
      <c r="IQ2197" s="108"/>
      <c r="IR2197" s="108"/>
      <c r="IS2197" s="108"/>
      <c r="IT2197" s="108"/>
      <c r="IU2197" s="108"/>
      <c r="IV2197" s="108"/>
    </row>
    <row r="2198" spans="1:256" x14ac:dyDescent="0.2">
      <c r="E2198" s="8"/>
      <c r="F2198" s="8"/>
      <c r="G2198" s="120"/>
      <c r="I2198" s="8"/>
      <c r="J2198" s="8"/>
      <c r="L2198" s="8"/>
      <c r="M2198" s="8"/>
      <c r="O2198" s="8"/>
      <c r="P2198" s="8"/>
      <c r="R2198" s="8"/>
      <c r="S2198" s="8"/>
      <c r="U2198" s="8"/>
      <c r="V2198" s="8"/>
      <c r="X2198" s="8"/>
      <c r="Y2198" s="8"/>
      <c r="AA2198" s="8"/>
      <c r="AB2198" s="8"/>
      <c r="AD2198" s="8"/>
      <c r="AE2198" s="8"/>
      <c r="AG2198" s="8"/>
      <c r="AH2198" s="8"/>
      <c r="AJ2198" s="8"/>
      <c r="AK2198" s="8"/>
      <c r="AM2198" s="8"/>
      <c r="AN2198" s="8"/>
      <c r="AP2198" s="8"/>
      <c r="AQ2198" s="8"/>
      <c r="AS2198" s="8"/>
      <c r="AT2198" s="8"/>
      <c r="AV2198" s="8"/>
      <c r="AW2198" s="8"/>
      <c r="AY2198" s="8"/>
      <c r="AZ2198" s="8"/>
      <c r="BA2198" s="108"/>
      <c r="BB2198" s="108"/>
      <c r="BC2198" s="108"/>
      <c r="BD2198" s="108"/>
      <c r="BE2198" s="108"/>
      <c r="BF2198" s="108"/>
      <c r="BG2198" s="108"/>
      <c r="BH2198" s="108"/>
      <c r="BI2198" s="108"/>
      <c r="BJ2198" s="108"/>
      <c r="BK2198" s="108"/>
      <c r="BL2198" s="108"/>
      <c r="BM2198" s="108"/>
      <c r="BN2198" s="108"/>
      <c r="BO2198" s="108"/>
      <c r="BP2198" s="108"/>
      <c r="BQ2198" s="108"/>
      <c r="BR2198" s="108"/>
      <c r="BS2198" s="108"/>
      <c r="BT2198" s="108"/>
      <c r="BU2198" s="108"/>
      <c r="BV2198" s="108"/>
      <c r="BW2198" s="108"/>
      <c r="BX2198" s="108"/>
      <c r="BY2198" s="108"/>
      <c r="BZ2198" s="108"/>
      <c r="CA2198" s="108"/>
      <c r="CB2198" s="108"/>
      <c r="CC2198" s="108"/>
      <c r="CD2198" s="108"/>
      <c r="CE2198" s="108"/>
      <c r="CF2198" s="108"/>
      <c r="CG2198" s="108"/>
      <c r="CH2198" s="108"/>
      <c r="CI2198" s="108"/>
      <c r="CJ2198" s="108"/>
      <c r="CK2198" s="108"/>
      <c r="CL2198" s="108"/>
      <c r="CM2198" s="108"/>
      <c r="CN2198" s="108"/>
      <c r="CO2198" s="108"/>
      <c r="CP2198" s="108"/>
      <c r="CQ2198" s="108"/>
      <c r="CR2198" s="108"/>
      <c r="CS2198" s="108"/>
      <c r="CT2198" s="108"/>
      <c r="CU2198" s="108"/>
      <c r="CV2198" s="108"/>
      <c r="CW2198" s="108"/>
      <c r="CX2198" s="108"/>
      <c r="CY2198" s="108"/>
      <c r="CZ2198" s="108"/>
      <c r="DA2198" s="108"/>
      <c r="DB2198" s="108"/>
      <c r="DC2198" s="108"/>
      <c r="DD2198" s="108"/>
      <c r="DE2198" s="108"/>
      <c r="DF2198" s="108"/>
      <c r="DG2198" s="108"/>
      <c r="DH2198" s="108"/>
      <c r="DI2198" s="108"/>
      <c r="DJ2198" s="108"/>
      <c r="DK2198" s="108"/>
      <c r="DL2198" s="108"/>
      <c r="DM2198" s="108"/>
      <c r="DN2198" s="108"/>
      <c r="DO2198" s="108"/>
      <c r="DP2198" s="108"/>
      <c r="DQ2198" s="108"/>
      <c r="DR2198" s="108"/>
      <c r="DS2198" s="108"/>
      <c r="DT2198" s="108"/>
      <c r="DU2198" s="108"/>
      <c r="DV2198" s="108"/>
      <c r="DW2198" s="108"/>
      <c r="DX2198" s="108"/>
      <c r="DY2198" s="108"/>
      <c r="DZ2198" s="108"/>
      <c r="EA2198" s="108"/>
      <c r="EB2198" s="108"/>
      <c r="EC2198" s="108"/>
      <c r="ED2198" s="108"/>
      <c r="EE2198" s="108"/>
      <c r="EF2198" s="108"/>
      <c r="EG2198" s="108"/>
      <c r="EH2198" s="108"/>
      <c r="EI2198" s="108"/>
      <c r="EJ2198" s="108"/>
      <c r="EK2198" s="108"/>
      <c r="EL2198" s="108"/>
      <c r="EM2198" s="108"/>
      <c r="EN2198" s="108"/>
      <c r="EO2198" s="108"/>
      <c r="EP2198" s="108"/>
      <c r="EQ2198" s="108"/>
      <c r="ER2198" s="108"/>
      <c r="ES2198" s="108"/>
      <c r="ET2198" s="108"/>
      <c r="EU2198" s="108"/>
      <c r="EV2198" s="108"/>
      <c r="EW2198" s="108"/>
      <c r="EX2198" s="108"/>
      <c r="EY2198" s="108"/>
      <c r="EZ2198" s="108"/>
      <c r="FA2198" s="108"/>
      <c r="FB2198" s="108"/>
      <c r="FC2198" s="108"/>
      <c r="FD2198" s="108"/>
      <c r="FE2198" s="108"/>
      <c r="FF2198" s="108"/>
      <c r="FG2198" s="108"/>
      <c r="FH2198" s="108"/>
      <c r="FI2198" s="108"/>
      <c r="FJ2198" s="108"/>
      <c r="FK2198" s="108"/>
      <c r="FL2198" s="108"/>
      <c r="FM2198" s="108"/>
      <c r="FN2198" s="108"/>
      <c r="FO2198" s="108"/>
      <c r="FP2198" s="108"/>
      <c r="FQ2198" s="108"/>
      <c r="FR2198" s="108"/>
      <c r="FS2198" s="108"/>
      <c r="FT2198" s="108"/>
      <c r="FU2198" s="108"/>
      <c r="FV2198" s="108"/>
      <c r="FW2198" s="108"/>
      <c r="FX2198" s="108"/>
      <c r="FY2198" s="108"/>
      <c r="FZ2198" s="108"/>
      <c r="GA2198" s="108"/>
      <c r="GB2198" s="108"/>
      <c r="GC2198" s="108"/>
      <c r="GD2198" s="108"/>
      <c r="GE2198" s="108"/>
      <c r="GF2198" s="108"/>
      <c r="GG2198" s="108"/>
      <c r="GH2198" s="108"/>
      <c r="GI2198" s="108"/>
      <c r="GJ2198" s="108"/>
      <c r="GK2198" s="108"/>
      <c r="GL2198" s="108"/>
      <c r="GM2198" s="108"/>
      <c r="GN2198" s="108"/>
      <c r="GO2198" s="108"/>
      <c r="GP2198" s="108"/>
      <c r="GQ2198" s="108"/>
      <c r="GR2198" s="108"/>
      <c r="GS2198" s="108"/>
      <c r="GT2198" s="108"/>
      <c r="GU2198" s="108"/>
      <c r="GV2198" s="108"/>
      <c r="GW2198" s="108"/>
      <c r="GX2198" s="108"/>
      <c r="GY2198" s="108"/>
      <c r="GZ2198" s="108"/>
      <c r="HA2198" s="108"/>
      <c r="HB2198" s="108"/>
      <c r="HC2198" s="108"/>
      <c r="HD2198" s="108"/>
      <c r="HE2198" s="108"/>
      <c r="HF2198" s="108"/>
      <c r="HG2198" s="108"/>
      <c r="HH2198" s="108"/>
      <c r="HI2198" s="108"/>
      <c r="HJ2198" s="108"/>
      <c r="HK2198" s="108"/>
      <c r="HL2198" s="108"/>
      <c r="HM2198" s="108"/>
      <c r="HN2198" s="108"/>
      <c r="HO2198" s="108"/>
      <c r="HP2198" s="108"/>
      <c r="HQ2198" s="108"/>
      <c r="HR2198" s="108"/>
      <c r="HS2198" s="108"/>
      <c r="HT2198" s="108"/>
      <c r="HU2198" s="108"/>
      <c r="HV2198" s="108"/>
      <c r="HW2198" s="108"/>
      <c r="HX2198" s="108"/>
      <c r="HY2198" s="108"/>
      <c r="HZ2198" s="108"/>
      <c r="IA2198" s="108"/>
      <c r="IB2198" s="108"/>
      <c r="IC2198" s="108"/>
      <c r="ID2198" s="108"/>
      <c r="IE2198" s="108"/>
      <c r="IF2198" s="108"/>
      <c r="IG2198" s="108"/>
      <c r="IH2198" s="108"/>
      <c r="II2198" s="108"/>
      <c r="IJ2198" s="108"/>
      <c r="IK2198" s="108"/>
      <c r="IL2198" s="108"/>
      <c r="IM2198" s="108"/>
      <c r="IN2198" s="108"/>
      <c r="IO2198" s="108"/>
      <c r="IP2198" s="108"/>
      <c r="IQ2198" s="108"/>
      <c r="IR2198" s="108"/>
      <c r="IS2198" s="108"/>
      <c r="IT2198" s="108"/>
      <c r="IU2198" s="108"/>
      <c r="IV2198" s="108"/>
    </row>
    <row r="2199" spans="1:256" x14ac:dyDescent="0.2">
      <c r="E2199" s="8"/>
      <c r="F2199" s="8"/>
      <c r="G2199" s="120"/>
      <c r="I2199" s="8"/>
      <c r="J2199" s="8"/>
      <c r="L2199" s="8"/>
      <c r="M2199" s="8"/>
      <c r="O2199" s="8"/>
      <c r="P2199" s="8"/>
      <c r="R2199" s="8"/>
      <c r="S2199" s="8"/>
      <c r="U2199" s="8"/>
      <c r="V2199" s="8"/>
      <c r="X2199" s="8"/>
      <c r="Y2199" s="8"/>
      <c r="AA2199" s="8"/>
      <c r="AB2199" s="8"/>
      <c r="AD2199" s="8"/>
      <c r="AE2199" s="8"/>
      <c r="AG2199" s="8"/>
      <c r="AH2199" s="8"/>
      <c r="AJ2199" s="8"/>
      <c r="AK2199" s="8"/>
      <c r="AM2199" s="8"/>
      <c r="AN2199" s="8"/>
      <c r="AP2199" s="8"/>
      <c r="AQ2199" s="8"/>
      <c r="AS2199" s="8"/>
      <c r="AT2199" s="8"/>
      <c r="AV2199" s="8"/>
      <c r="AW2199" s="8"/>
      <c r="AY2199" s="8"/>
      <c r="AZ2199" s="8"/>
      <c r="BA2199" s="108"/>
      <c r="BB2199" s="108"/>
      <c r="BC2199" s="108"/>
      <c r="BD2199" s="108"/>
      <c r="BE2199" s="108"/>
      <c r="BF2199" s="108"/>
      <c r="BG2199" s="108"/>
      <c r="BH2199" s="108"/>
      <c r="BI2199" s="108"/>
      <c r="BJ2199" s="108"/>
      <c r="BK2199" s="108"/>
      <c r="BL2199" s="108"/>
      <c r="BM2199" s="108"/>
      <c r="BN2199" s="108"/>
      <c r="BO2199" s="108"/>
      <c r="BP2199" s="108"/>
      <c r="BQ2199" s="108"/>
      <c r="BR2199" s="108"/>
      <c r="BS2199" s="108"/>
      <c r="BT2199" s="108"/>
      <c r="BU2199" s="108"/>
      <c r="BV2199" s="108"/>
      <c r="BW2199" s="108"/>
      <c r="BX2199" s="108"/>
      <c r="BY2199" s="108"/>
      <c r="BZ2199" s="108"/>
      <c r="CA2199" s="108"/>
      <c r="CB2199" s="108"/>
      <c r="CC2199" s="108"/>
      <c r="CD2199" s="108"/>
      <c r="CE2199" s="108"/>
      <c r="CF2199" s="108"/>
      <c r="CG2199" s="108"/>
      <c r="CH2199" s="108"/>
      <c r="CI2199" s="108"/>
      <c r="CJ2199" s="108"/>
      <c r="CK2199" s="108"/>
      <c r="CL2199" s="108"/>
      <c r="CM2199" s="108"/>
      <c r="CN2199" s="108"/>
      <c r="CO2199" s="108"/>
      <c r="CP2199" s="108"/>
      <c r="CQ2199" s="108"/>
      <c r="CR2199" s="108"/>
      <c r="CS2199" s="108"/>
      <c r="CT2199" s="108"/>
      <c r="CU2199" s="108"/>
      <c r="CV2199" s="108"/>
      <c r="CW2199" s="108"/>
      <c r="CX2199" s="108"/>
      <c r="CY2199" s="108"/>
      <c r="CZ2199" s="108"/>
      <c r="DA2199" s="108"/>
      <c r="DB2199" s="108"/>
      <c r="DC2199" s="108"/>
      <c r="DD2199" s="108"/>
      <c r="DE2199" s="108"/>
      <c r="DF2199" s="108"/>
      <c r="DG2199" s="108"/>
      <c r="DH2199" s="108"/>
      <c r="DI2199" s="108"/>
      <c r="DJ2199" s="108"/>
      <c r="DK2199" s="108"/>
      <c r="DL2199" s="108"/>
      <c r="DM2199" s="108"/>
      <c r="DN2199" s="108"/>
      <c r="DO2199" s="108"/>
      <c r="DP2199" s="108"/>
      <c r="DQ2199" s="108"/>
      <c r="DR2199" s="108"/>
      <c r="DS2199" s="108"/>
      <c r="DT2199" s="108"/>
      <c r="DU2199" s="108"/>
      <c r="DV2199" s="108"/>
      <c r="DW2199" s="108"/>
      <c r="DX2199" s="108"/>
      <c r="DY2199" s="108"/>
      <c r="DZ2199" s="108"/>
      <c r="EA2199" s="108"/>
      <c r="EB2199" s="108"/>
      <c r="EC2199" s="108"/>
      <c r="ED2199" s="108"/>
      <c r="EE2199" s="108"/>
      <c r="EF2199" s="108"/>
      <c r="EG2199" s="108"/>
      <c r="EH2199" s="108"/>
      <c r="EI2199" s="108"/>
      <c r="EJ2199" s="108"/>
      <c r="EK2199" s="108"/>
      <c r="EL2199" s="108"/>
      <c r="EM2199" s="108"/>
      <c r="EN2199" s="108"/>
      <c r="EO2199" s="108"/>
      <c r="EP2199" s="108"/>
      <c r="EQ2199" s="108"/>
      <c r="ER2199" s="108"/>
      <c r="ES2199" s="108"/>
      <c r="ET2199" s="108"/>
      <c r="EU2199" s="108"/>
      <c r="EV2199" s="108"/>
      <c r="EW2199" s="108"/>
      <c r="EX2199" s="108"/>
      <c r="EY2199" s="108"/>
      <c r="EZ2199" s="108"/>
      <c r="FA2199" s="108"/>
      <c r="FB2199" s="108"/>
      <c r="FC2199" s="108"/>
      <c r="FD2199" s="108"/>
      <c r="FE2199" s="108"/>
      <c r="FF2199" s="108"/>
      <c r="FG2199" s="108"/>
      <c r="FH2199" s="108"/>
      <c r="FI2199" s="108"/>
      <c r="FJ2199" s="108"/>
      <c r="FK2199" s="108"/>
      <c r="FL2199" s="108"/>
      <c r="FM2199" s="108"/>
      <c r="FN2199" s="108"/>
      <c r="FO2199" s="108"/>
      <c r="FP2199" s="108"/>
      <c r="FQ2199" s="108"/>
      <c r="FR2199" s="108"/>
      <c r="FS2199" s="108"/>
      <c r="FT2199" s="108"/>
      <c r="FU2199" s="108"/>
      <c r="FV2199" s="108"/>
      <c r="FW2199" s="108"/>
      <c r="FX2199" s="108"/>
      <c r="FY2199" s="108"/>
      <c r="FZ2199" s="108"/>
      <c r="GA2199" s="108"/>
      <c r="GB2199" s="108"/>
      <c r="GC2199" s="108"/>
      <c r="GD2199" s="108"/>
      <c r="GE2199" s="108"/>
      <c r="GF2199" s="108"/>
      <c r="GG2199" s="108"/>
      <c r="GH2199" s="108"/>
      <c r="GI2199" s="108"/>
      <c r="GJ2199" s="108"/>
      <c r="GK2199" s="108"/>
      <c r="GL2199" s="108"/>
      <c r="GM2199" s="108"/>
      <c r="GN2199" s="108"/>
      <c r="GO2199" s="108"/>
      <c r="GP2199" s="108"/>
      <c r="GQ2199" s="108"/>
      <c r="GR2199" s="108"/>
      <c r="GS2199" s="108"/>
      <c r="GT2199" s="108"/>
      <c r="GU2199" s="108"/>
      <c r="GV2199" s="108"/>
      <c r="GW2199" s="108"/>
      <c r="GX2199" s="108"/>
      <c r="GY2199" s="108"/>
      <c r="GZ2199" s="108"/>
      <c r="HA2199" s="108"/>
      <c r="HB2199" s="108"/>
      <c r="HC2199" s="108"/>
      <c r="HD2199" s="108"/>
      <c r="HE2199" s="108"/>
      <c r="HF2199" s="108"/>
      <c r="HG2199" s="108"/>
      <c r="HH2199" s="108"/>
      <c r="HI2199" s="108"/>
      <c r="HJ2199" s="108"/>
      <c r="HK2199" s="108"/>
      <c r="HL2199" s="108"/>
      <c r="HM2199" s="108"/>
      <c r="HN2199" s="108"/>
      <c r="HO2199" s="108"/>
      <c r="HP2199" s="108"/>
      <c r="HQ2199" s="108"/>
      <c r="HR2199" s="108"/>
      <c r="HS2199" s="108"/>
      <c r="HT2199" s="108"/>
      <c r="HU2199" s="108"/>
      <c r="HV2199" s="108"/>
      <c r="HW2199" s="108"/>
      <c r="HX2199" s="108"/>
      <c r="HY2199" s="108"/>
      <c r="HZ2199" s="108"/>
      <c r="IA2199" s="108"/>
      <c r="IB2199" s="108"/>
      <c r="IC2199" s="108"/>
      <c r="ID2199" s="108"/>
      <c r="IE2199" s="108"/>
      <c r="IF2199" s="108"/>
      <c r="IG2199" s="108"/>
      <c r="IH2199" s="108"/>
      <c r="II2199" s="108"/>
      <c r="IJ2199" s="108"/>
      <c r="IK2199" s="108"/>
      <c r="IL2199" s="108"/>
      <c r="IM2199" s="108"/>
      <c r="IN2199" s="108"/>
      <c r="IO2199" s="108"/>
      <c r="IP2199" s="108"/>
      <c r="IQ2199" s="108"/>
      <c r="IR2199" s="108"/>
      <c r="IS2199" s="108"/>
      <c r="IT2199" s="108"/>
      <c r="IU2199" s="108"/>
      <c r="IV2199" s="108"/>
    </row>
    <row r="2200" spans="1:256" x14ac:dyDescent="0.2">
      <c r="E2200" s="8"/>
      <c r="F2200" s="8"/>
      <c r="G2200" s="120"/>
      <c r="I2200" s="8"/>
      <c r="J2200" s="8"/>
      <c r="L2200" s="8"/>
      <c r="M2200" s="8"/>
      <c r="O2200" s="8"/>
      <c r="P2200" s="8"/>
      <c r="R2200" s="8"/>
      <c r="S2200" s="8"/>
      <c r="U2200" s="8"/>
      <c r="V2200" s="8"/>
      <c r="X2200" s="8"/>
      <c r="Y2200" s="8"/>
      <c r="AA2200" s="8"/>
      <c r="AB2200" s="8"/>
      <c r="AD2200" s="8"/>
      <c r="AE2200" s="8"/>
      <c r="AG2200" s="8"/>
      <c r="AH2200" s="8"/>
      <c r="AJ2200" s="8"/>
      <c r="AK2200" s="8"/>
      <c r="AM2200" s="8"/>
      <c r="AN2200" s="8"/>
      <c r="AP2200" s="8"/>
      <c r="AQ2200" s="8"/>
      <c r="AS2200" s="8"/>
      <c r="AT2200" s="8"/>
      <c r="AV2200" s="8"/>
      <c r="AW2200" s="8"/>
      <c r="AY2200" s="8"/>
      <c r="AZ2200" s="8"/>
      <c r="BA2200" s="108"/>
      <c r="BB2200" s="108"/>
      <c r="BC2200" s="108"/>
      <c r="BD2200" s="108"/>
      <c r="BE2200" s="108"/>
      <c r="BF2200" s="108"/>
      <c r="BG2200" s="108"/>
      <c r="BH2200" s="108"/>
      <c r="BI2200" s="108"/>
      <c r="BJ2200" s="108"/>
      <c r="BK2200" s="108"/>
      <c r="BL2200" s="108"/>
      <c r="BM2200" s="108"/>
      <c r="BN2200" s="108"/>
      <c r="BO2200" s="108"/>
      <c r="BP2200" s="108"/>
      <c r="BQ2200" s="108"/>
      <c r="BR2200" s="108"/>
      <c r="BS2200" s="108"/>
      <c r="BT2200" s="108"/>
      <c r="BU2200" s="108"/>
      <c r="BV2200" s="108"/>
      <c r="BW2200" s="108"/>
      <c r="BX2200" s="108"/>
      <c r="BY2200" s="108"/>
      <c r="BZ2200" s="108"/>
      <c r="CA2200" s="108"/>
      <c r="CB2200" s="108"/>
      <c r="CC2200" s="108"/>
      <c r="CD2200" s="108"/>
      <c r="CE2200" s="108"/>
      <c r="CF2200" s="108"/>
      <c r="CG2200" s="108"/>
      <c r="CH2200" s="108"/>
      <c r="CI2200" s="108"/>
      <c r="CJ2200" s="108"/>
      <c r="CK2200" s="108"/>
      <c r="CL2200" s="108"/>
      <c r="CM2200" s="108"/>
      <c r="CN2200" s="108"/>
      <c r="CO2200" s="108"/>
      <c r="CP2200" s="108"/>
      <c r="CQ2200" s="108"/>
      <c r="CR2200" s="108"/>
      <c r="CS2200" s="108"/>
      <c r="CT2200" s="108"/>
      <c r="CU2200" s="108"/>
      <c r="CV2200" s="108"/>
      <c r="CW2200" s="108"/>
      <c r="CX2200" s="108"/>
      <c r="CY2200" s="108"/>
      <c r="CZ2200" s="108"/>
      <c r="DA2200" s="108"/>
      <c r="DB2200" s="108"/>
      <c r="DC2200" s="108"/>
      <c r="DD2200" s="108"/>
      <c r="DE2200" s="108"/>
      <c r="DF2200" s="108"/>
      <c r="DG2200" s="108"/>
      <c r="DH2200" s="108"/>
      <c r="DI2200" s="108"/>
      <c r="DJ2200" s="108"/>
      <c r="DK2200" s="108"/>
      <c r="DL2200" s="108"/>
      <c r="DM2200" s="108"/>
      <c r="DN2200" s="108"/>
      <c r="DO2200" s="108"/>
      <c r="DP2200" s="108"/>
      <c r="DQ2200" s="108"/>
      <c r="DR2200" s="108"/>
      <c r="DS2200" s="108"/>
      <c r="DT2200" s="108"/>
      <c r="DU2200" s="108"/>
      <c r="DV2200" s="108"/>
      <c r="DW2200" s="108"/>
      <c r="DX2200" s="108"/>
      <c r="DY2200" s="108"/>
      <c r="DZ2200" s="108"/>
      <c r="EA2200" s="108"/>
      <c r="EB2200" s="108"/>
      <c r="EC2200" s="108"/>
      <c r="ED2200" s="108"/>
      <c r="EE2200" s="108"/>
      <c r="EF2200" s="108"/>
      <c r="EG2200" s="108"/>
      <c r="EH2200" s="108"/>
      <c r="EI2200" s="108"/>
      <c r="EJ2200" s="108"/>
      <c r="EK2200" s="108"/>
      <c r="EL2200" s="108"/>
      <c r="EM2200" s="108"/>
      <c r="EN2200" s="108"/>
      <c r="EO2200" s="108"/>
      <c r="EP2200" s="108"/>
      <c r="EQ2200" s="108"/>
      <c r="ER2200" s="108"/>
      <c r="ES2200" s="108"/>
      <c r="ET2200" s="108"/>
      <c r="EU2200" s="108"/>
      <c r="EV2200" s="108"/>
      <c r="EW2200" s="108"/>
      <c r="EX2200" s="108"/>
      <c r="EY2200" s="108"/>
      <c r="EZ2200" s="108"/>
      <c r="FA2200" s="108"/>
      <c r="FB2200" s="108"/>
      <c r="FC2200" s="108"/>
      <c r="FD2200" s="108"/>
      <c r="FE2200" s="108"/>
      <c r="FF2200" s="108"/>
      <c r="FG2200" s="108"/>
      <c r="FH2200" s="108"/>
      <c r="FI2200" s="108"/>
      <c r="FJ2200" s="108"/>
      <c r="FK2200" s="108"/>
      <c r="FL2200" s="108"/>
      <c r="FM2200" s="108"/>
      <c r="FN2200" s="108"/>
      <c r="FO2200" s="108"/>
      <c r="FP2200" s="108"/>
      <c r="FQ2200" s="108"/>
      <c r="FR2200" s="108"/>
      <c r="FS2200" s="108"/>
      <c r="FT2200" s="108"/>
      <c r="FU2200" s="108"/>
      <c r="FV2200" s="108"/>
      <c r="FW2200" s="108"/>
      <c r="FX2200" s="108"/>
      <c r="FY2200" s="108"/>
      <c r="FZ2200" s="108"/>
      <c r="GA2200" s="108"/>
      <c r="GB2200" s="108"/>
      <c r="GC2200" s="108"/>
      <c r="GD2200" s="108"/>
      <c r="GE2200" s="108"/>
      <c r="GF2200" s="108"/>
      <c r="GG2200" s="108"/>
      <c r="GH2200" s="108"/>
      <c r="GI2200" s="108"/>
      <c r="GJ2200" s="108"/>
      <c r="GK2200" s="108"/>
      <c r="GL2200" s="108"/>
      <c r="GM2200" s="108"/>
      <c r="GN2200" s="108"/>
      <c r="GO2200" s="108"/>
      <c r="GP2200" s="108"/>
      <c r="GQ2200" s="108"/>
      <c r="GR2200" s="108"/>
      <c r="GS2200" s="108"/>
      <c r="GT2200" s="108"/>
      <c r="GU2200" s="108"/>
      <c r="GV2200" s="108"/>
      <c r="GW2200" s="108"/>
      <c r="GX2200" s="108"/>
      <c r="GY2200" s="108"/>
      <c r="GZ2200" s="108"/>
      <c r="HA2200" s="108"/>
      <c r="HB2200" s="108"/>
      <c r="HC2200" s="108"/>
      <c r="HD2200" s="108"/>
      <c r="HE2200" s="108"/>
      <c r="HF2200" s="108"/>
      <c r="HG2200" s="108"/>
      <c r="HH2200" s="108"/>
      <c r="HI2200" s="108"/>
      <c r="HJ2200" s="108"/>
      <c r="HK2200" s="108"/>
      <c r="HL2200" s="108"/>
      <c r="HM2200" s="108"/>
      <c r="HN2200" s="108"/>
      <c r="HO2200" s="108"/>
      <c r="HP2200" s="108"/>
      <c r="HQ2200" s="108"/>
      <c r="HR2200" s="108"/>
      <c r="HS2200" s="108"/>
      <c r="HT2200" s="108"/>
      <c r="HU2200" s="108"/>
      <c r="HV2200" s="108"/>
      <c r="HW2200" s="108"/>
      <c r="HX2200" s="108"/>
      <c r="HY2200" s="108"/>
      <c r="HZ2200" s="108"/>
      <c r="IA2200" s="108"/>
      <c r="IB2200" s="108"/>
      <c r="IC2200" s="108"/>
      <c r="ID2200" s="108"/>
      <c r="IE2200" s="108"/>
      <c r="IF2200" s="108"/>
      <c r="IG2200" s="108"/>
      <c r="IH2200" s="108"/>
      <c r="II2200" s="108"/>
      <c r="IJ2200" s="108"/>
      <c r="IK2200" s="108"/>
      <c r="IL2200" s="108"/>
      <c r="IM2200" s="108"/>
      <c r="IN2200" s="108"/>
      <c r="IO2200" s="108"/>
      <c r="IP2200" s="108"/>
      <c r="IQ2200" s="108"/>
      <c r="IR2200" s="108"/>
      <c r="IS2200" s="108"/>
      <c r="IT2200" s="108"/>
      <c r="IU2200" s="108"/>
      <c r="IV2200" s="108"/>
    </row>
    <row r="2201" spans="1:256" x14ac:dyDescent="0.2">
      <c r="E2201" s="8"/>
      <c r="F2201" s="8"/>
      <c r="G2201" s="120"/>
      <c r="I2201" s="8"/>
      <c r="J2201" s="8"/>
      <c r="L2201" s="8"/>
      <c r="M2201" s="8"/>
      <c r="O2201" s="8"/>
      <c r="P2201" s="8"/>
      <c r="R2201" s="8"/>
      <c r="S2201" s="8"/>
      <c r="U2201" s="8"/>
      <c r="V2201" s="8"/>
      <c r="X2201" s="8"/>
      <c r="Y2201" s="8"/>
      <c r="AA2201" s="8"/>
      <c r="AB2201" s="8"/>
      <c r="AD2201" s="8"/>
      <c r="AE2201" s="8"/>
      <c r="AG2201" s="8"/>
      <c r="AH2201" s="8"/>
      <c r="AJ2201" s="8"/>
      <c r="AK2201" s="8"/>
      <c r="AM2201" s="8"/>
      <c r="AN2201" s="8"/>
      <c r="AP2201" s="8"/>
      <c r="AQ2201" s="8"/>
      <c r="AS2201" s="8"/>
      <c r="AT2201" s="8"/>
      <c r="AV2201" s="8"/>
      <c r="AW2201" s="8"/>
      <c r="AY2201" s="8"/>
      <c r="AZ2201" s="8"/>
      <c r="BA2201" s="108"/>
      <c r="BB2201" s="108"/>
      <c r="BC2201" s="108"/>
      <c r="BD2201" s="108"/>
      <c r="BE2201" s="108"/>
      <c r="BF2201" s="108"/>
      <c r="BG2201" s="108"/>
      <c r="BH2201" s="108"/>
      <c r="BI2201" s="108"/>
      <c r="BJ2201" s="108"/>
      <c r="BK2201" s="108"/>
      <c r="BL2201" s="108"/>
      <c r="BM2201" s="108"/>
      <c r="BN2201" s="108"/>
      <c r="BO2201" s="108"/>
      <c r="BP2201" s="108"/>
      <c r="BQ2201" s="108"/>
      <c r="BR2201" s="108"/>
      <c r="BS2201" s="108"/>
      <c r="BT2201" s="108"/>
      <c r="BU2201" s="108"/>
      <c r="BV2201" s="108"/>
      <c r="BW2201" s="108"/>
      <c r="BX2201" s="108"/>
      <c r="BY2201" s="108"/>
      <c r="BZ2201" s="108"/>
      <c r="CA2201" s="108"/>
      <c r="CB2201" s="108"/>
      <c r="CC2201" s="108"/>
      <c r="CD2201" s="108"/>
      <c r="CE2201" s="108"/>
      <c r="CF2201" s="108"/>
      <c r="CG2201" s="108"/>
      <c r="CH2201" s="108"/>
      <c r="CI2201" s="108"/>
      <c r="CJ2201" s="108"/>
      <c r="CK2201" s="108"/>
      <c r="CL2201" s="108"/>
      <c r="CM2201" s="108"/>
      <c r="CN2201" s="108"/>
      <c r="CO2201" s="108"/>
      <c r="CP2201" s="108"/>
      <c r="CQ2201" s="108"/>
      <c r="CR2201" s="108"/>
      <c r="CS2201" s="108"/>
      <c r="CT2201" s="108"/>
      <c r="CU2201" s="108"/>
      <c r="CV2201" s="108"/>
      <c r="CW2201" s="108"/>
      <c r="CX2201" s="108"/>
      <c r="CY2201" s="108"/>
      <c r="CZ2201" s="108"/>
      <c r="DA2201" s="108"/>
      <c r="DB2201" s="108"/>
      <c r="DC2201" s="108"/>
      <c r="DD2201" s="108"/>
      <c r="DE2201" s="108"/>
      <c r="DF2201" s="108"/>
      <c r="DG2201" s="108"/>
      <c r="DH2201" s="108"/>
      <c r="DI2201" s="108"/>
      <c r="DJ2201" s="108"/>
      <c r="DK2201" s="108"/>
      <c r="DL2201" s="108"/>
      <c r="DM2201" s="108"/>
      <c r="DN2201" s="108"/>
      <c r="DO2201" s="108"/>
      <c r="DP2201" s="108"/>
      <c r="DQ2201" s="108"/>
      <c r="DR2201" s="108"/>
      <c r="DS2201" s="108"/>
      <c r="DT2201" s="108"/>
      <c r="DU2201" s="108"/>
      <c r="DV2201" s="108"/>
      <c r="DW2201" s="108"/>
      <c r="DX2201" s="108"/>
      <c r="DY2201" s="108"/>
      <c r="DZ2201" s="108"/>
      <c r="EA2201" s="108"/>
      <c r="EB2201" s="108"/>
      <c r="EC2201" s="108"/>
      <c r="ED2201" s="108"/>
      <c r="EE2201" s="108"/>
      <c r="EF2201" s="108"/>
      <c r="EG2201" s="108"/>
      <c r="EH2201" s="108"/>
      <c r="EI2201" s="108"/>
      <c r="EJ2201" s="108"/>
      <c r="EK2201" s="108"/>
      <c r="EL2201" s="108"/>
      <c r="EM2201" s="108"/>
      <c r="EN2201" s="108"/>
      <c r="EO2201" s="108"/>
      <c r="EP2201" s="108"/>
      <c r="EQ2201" s="108"/>
      <c r="ER2201" s="108"/>
      <c r="ES2201" s="108"/>
      <c r="ET2201" s="108"/>
      <c r="EU2201" s="108"/>
      <c r="EV2201" s="108"/>
      <c r="EW2201" s="108"/>
      <c r="EX2201" s="108"/>
      <c r="EY2201" s="108"/>
      <c r="EZ2201" s="108"/>
      <c r="FA2201" s="108"/>
      <c r="FB2201" s="108"/>
      <c r="FC2201" s="108"/>
      <c r="FD2201" s="108"/>
      <c r="FE2201" s="108"/>
      <c r="FF2201" s="108"/>
      <c r="FG2201" s="108"/>
      <c r="FH2201" s="108"/>
      <c r="FI2201" s="108"/>
      <c r="FJ2201" s="108"/>
      <c r="FK2201" s="108"/>
      <c r="FL2201" s="108"/>
      <c r="FM2201" s="108"/>
      <c r="FN2201" s="108"/>
      <c r="FO2201" s="108"/>
      <c r="FP2201" s="108"/>
      <c r="FQ2201" s="108"/>
      <c r="FR2201" s="108"/>
      <c r="FS2201" s="108"/>
      <c r="FT2201" s="108"/>
      <c r="FU2201" s="108"/>
      <c r="FV2201" s="108"/>
      <c r="FW2201" s="108"/>
      <c r="FX2201" s="108"/>
      <c r="FY2201" s="108"/>
      <c r="FZ2201" s="108"/>
      <c r="GA2201" s="108"/>
      <c r="GB2201" s="108"/>
      <c r="GC2201" s="108"/>
      <c r="GD2201" s="108"/>
      <c r="GE2201" s="108"/>
      <c r="GF2201" s="108"/>
      <c r="GG2201" s="108"/>
      <c r="GH2201" s="108"/>
      <c r="GI2201" s="108"/>
      <c r="GJ2201" s="108"/>
      <c r="GK2201" s="108"/>
      <c r="GL2201" s="108"/>
      <c r="GM2201" s="108"/>
      <c r="GN2201" s="108"/>
      <c r="GO2201" s="108"/>
      <c r="GP2201" s="108"/>
      <c r="GQ2201" s="108"/>
      <c r="GR2201" s="108"/>
      <c r="GS2201" s="108"/>
      <c r="GT2201" s="108"/>
      <c r="GU2201" s="108"/>
      <c r="GV2201" s="108"/>
      <c r="GW2201" s="108"/>
      <c r="GX2201" s="108"/>
      <c r="GY2201" s="108"/>
      <c r="GZ2201" s="108"/>
      <c r="HA2201" s="108"/>
      <c r="HB2201" s="108"/>
      <c r="HC2201" s="108"/>
      <c r="HD2201" s="108"/>
      <c r="HE2201" s="108"/>
      <c r="HF2201" s="108"/>
      <c r="HG2201" s="108"/>
      <c r="HH2201" s="108"/>
      <c r="HI2201" s="108"/>
      <c r="HJ2201" s="108"/>
      <c r="HK2201" s="108"/>
      <c r="HL2201" s="108"/>
      <c r="HM2201" s="108"/>
      <c r="HN2201" s="108"/>
      <c r="HO2201" s="108"/>
      <c r="HP2201" s="108"/>
      <c r="HQ2201" s="108"/>
      <c r="HR2201" s="108"/>
      <c r="HS2201" s="108"/>
      <c r="HT2201" s="108"/>
      <c r="HU2201" s="108"/>
      <c r="HV2201" s="108"/>
      <c r="HW2201" s="108"/>
      <c r="HX2201" s="108"/>
      <c r="HY2201" s="108"/>
      <c r="HZ2201" s="108"/>
      <c r="IA2201" s="108"/>
      <c r="IB2201" s="108"/>
      <c r="IC2201" s="108"/>
      <c r="ID2201" s="108"/>
      <c r="IE2201" s="108"/>
      <c r="IF2201" s="108"/>
      <c r="IG2201" s="108"/>
      <c r="IH2201" s="108"/>
      <c r="II2201" s="108"/>
      <c r="IJ2201" s="108"/>
      <c r="IK2201" s="108"/>
      <c r="IL2201" s="108"/>
      <c r="IM2201" s="108"/>
      <c r="IN2201" s="108"/>
      <c r="IO2201" s="108"/>
      <c r="IP2201" s="108"/>
      <c r="IQ2201" s="108"/>
      <c r="IR2201" s="108"/>
      <c r="IS2201" s="108"/>
      <c r="IT2201" s="108"/>
      <c r="IU2201" s="108"/>
      <c r="IV2201" s="108"/>
    </row>
    <row r="2202" spans="1:256" x14ac:dyDescent="0.2">
      <c r="D2202" s="40"/>
      <c r="E2202" s="36"/>
      <c r="F2202" s="36"/>
      <c r="G2202" s="120"/>
      <c r="I2202" s="36"/>
      <c r="J2202" s="36"/>
      <c r="L2202" s="36"/>
      <c r="M2202" s="36"/>
      <c r="O2202" s="36"/>
      <c r="P2202" s="36"/>
      <c r="R2202" s="36"/>
      <c r="S2202" s="36"/>
      <c r="U2202" s="36"/>
      <c r="V2202" s="36"/>
      <c r="X2202" s="36"/>
      <c r="Y2202" s="36"/>
      <c r="AA2202" s="36"/>
      <c r="AB2202" s="36"/>
      <c r="AD2202" s="36"/>
      <c r="AE2202" s="36"/>
      <c r="AG2202" s="36"/>
      <c r="AH2202" s="36"/>
      <c r="AJ2202" s="36"/>
      <c r="AK2202" s="36"/>
      <c r="AM2202" s="36"/>
      <c r="AN2202" s="36"/>
      <c r="AP2202" s="36"/>
      <c r="AQ2202" s="36"/>
      <c r="AS2202" s="36"/>
      <c r="AT2202" s="36"/>
      <c r="AV2202" s="36"/>
      <c r="AW2202" s="36"/>
      <c r="AY2202" s="36"/>
      <c r="AZ2202" s="36"/>
      <c r="BA2202" s="108"/>
      <c r="BB2202" s="108"/>
      <c r="BC2202" s="108"/>
      <c r="BD2202" s="108"/>
      <c r="BE2202" s="108"/>
      <c r="BF2202" s="108"/>
      <c r="BG2202" s="108"/>
      <c r="BH2202" s="108"/>
      <c r="BI2202" s="108"/>
      <c r="BJ2202" s="108"/>
      <c r="BK2202" s="108"/>
      <c r="BL2202" s="108"/>
      <c r="BM2202" s="108"/>
      <c r="BN2202" s="108"/>
      <c r="BO2202" s="108"/>
      <c r="BP2202" s="108"/>
      <c r="BQ2202" s="108"/>
      <c r="BR2202" s="108"/>
      <c r="BS2202" s="108"/>
      <c r="BT2202" s="108"/>
      <c r="BU2202" s="108"/>
      <c r="BV2202" s="108"/>
      <c r="BW2202" s="108"/>
      <c r="BX2202" s="108"/>
      <c r="BY2202" s="108"/>
      <c r="BZ2202" s="108"/>
      <c r="CA2202" s="108"/>
      <c r="CB2202" s="108"/>
      <c r="CC2202" s="108"/>
      <c r="CD2202" s="108"/>
      <c r="CE2202" s="108"/>
      <c r="CF2202" s="108"/>
      <c r="CG2202" s="108"/>
      <c r="CH2202" s="108"/>
      <c r="CI2202" s="108"/>
      <c r="CJ2202" s="108"/>
      <c r="CK2202" s="108"/>
      <c r="CL2202" s="108"/>
      <c r="CM2202" s="108"/>
      <c r="CN2202" s="108"/>
      <c r="CO2202" s="108"/>
      <c r="CP2202" s="108"/>
      <c r="CQ2202" s="108"/>
      <c r="CR2202" s="108"/>
      <c r="CS2202" s="108"/>
      <c r="CT2202" s="108"/>
      <c r="CU2202" s="108"/>
      <c r="CV2202" s="108"/>
      <c r="CW2202" s="108"/>
      <c r="CX2202" s="108"/>
      <c r="CY2202" s="108"/>
      <c r="CZ2202" s="108"/>
      <c r="DA2202" s="108"/>
      <c r="DB2202" s="108"/>
      <c r="DC2202" s="108"/>
      <c r="DD2202" s="108"/>
      <c r="DE2202" s="108"/>
      <c r="DF2202" s="108"/>
      <c r="DG2202" s="108"/>
      <c r="DH2202" s="108"/>
      <c r="DI2202" s="108"/>
      <c r="DJ2202" s="108"/>
      <c r="DK2202" s="108"/>
      <c r="DL2202" s="108"/>
      <c r="DM2202" s="108"/>
      <c r="DN2202" s="108"/>
      <c r="DO2202" s="108"/>
      <c r="DP2202" s="108"/>
      <c r="DQ2202" s="108"/>
      <c r="DR2202" s="108"/>
      <c r="DS2202" s="108"/>
      <c r="DT2202" s="108"/>
      <c r="DU2202" s="108"/>
      <c r="DV2202" s="108"/>
      <c r="DW2202" s="108"/>
      <c r="DX2202" s="108"/>
      <c r="DY2202" s="108"/>
      <c r="DZ2202" s="108"/>
      <c r="EA2202" s="108"/>
      <c r="EB2202" s="108"/>
      <c r="EC2202" s="108"/>
      <c r="ED2202" s="108"/>
      <c r="EE2202" s="108"/>
      <c r="EF2202" s="108"/>
      <c r="EG2202" s="108"/>
      <c r="EH2202" s="108"/>
      <c r="EI2202" s="108"/>
      <c r="EJ2202" s="108"/>
      <c r="EK2202" s="108"/>
      <c r="EL2202" s="108"/>
      <c r="EM2202" s="108"/>
      <c r="EN2202" s="108"/>
      <c r="EO2202" s="108"/>
      <c r="EP2202" s="108"/>
      <c r="EQ2202" s="108"/>
      <c r="ER2202" s="108"/>
      <c r="ES2202" s="108"/>
      <c r="ET2202" s="108"/>
      <c r="EU2202" s="108"/>
      <c r="EV2202" s="108"/>
      <c r="EW2202" s="108"/>
      <c r="EX2202" s="108"/>
      <c r="EY2202" s="108"/>
      <c r="EZ2202" s="108"/>
      <c r="FA2202" s="108"/>
      <c r="FB2202" s="108"/>
      <c r="FC2202" s="108"/>
      <c r="FD2202" s="108"/>
      <c r="FE2202" s="108"/>
      <c r="FF2202" s="108"/>
      <c r="FG2202" s="108"/>
      <c r="FH2202" s="108"/>
      <c r="FI2202" s="108"/>
      <c r="FJ2202" s="108"/>
      <c r="FK2202" s="108"/>
      <c r="FL2202" s="108"/>
      <c r="FM2202" s="108"/>
      <c r="FN2202" s="108"/>
      <c r="FO2202" s="108"/>
      <c r="FP2202" s="108"/>
      <c r="FQ2202" s="108"/>
      <c r="FR2202" s="108"/>
      <c r="FS2202" s="108"/>
      <c r="FT2202" s="108"/>
      <c r="FU2202" s="108"/>
      <c r="FV2202" s="108"/>
      <c r="FW2202" s="108"/>
      <c r="FX2202" s="108"/>
      <c r="FY2202" s="108"/>
      <c r="FZ2202" s="108"/>
      <c r="GA2202" s="108"/>
      <c r="GB2202" s="108"/>
      <c r="GC2202" s="108"/>
      <c r="GD2202" s="108"/>
      <c r="GE2202" s="108"/>
      <c r="GF2202" s="108"/>
      <c r="GG2202" s="108"/>
      <c r="GH2202" s="108"/>
      <c r="GI2202" s="108"/>
      <c r="GJ2202" s="108"/>
      <c r="GK2202" s="108"/>
      <c r="GL2202" s="108"/>
      <c r="GM2202" s="108"/>
      <c r="GN2202" s="108"/>
      <c r="GO2202" s="108"/>
      <c r="GP2202" s="108"/>
      <c r="GQ2202" s="108"/>
      <c r="GR2202" s="108"/>
      <c r="GS2202" s="108"/>
      <c r="GT2202" s="108"/>
      <c r="GU2202" s="108"/>
      <c r="GV2202" s="108"/>
      <c r="GW2202" s="108"/>
      <c r="GX2202" s="108"/>
      <c r="GY2202" s="108"/>
      <c r="GZ2202" s="108"/>
      <c r="HA2202" s="108"/>
      <c r="HB2202" s="108"/>
      <c r="HC2202" s="108"/>
      <c r="HD2202" s="108"/>
      <c r="HE2202" s="108"/>
      <c r="HF2202" s="108"/>
      <c r="HG2202" s="108"/>
      <c r="HH2202" s="108"/>
      <c r="HI2202" s="108"/>
      <c r="HJ2202" s="108"/>
      <c r="HK2202" s="108"/>
      <c r="HL2202" s="108"/>
      <c r="HM2202" s="108"/>
      <c r="HN2202" s="108"/>
      <c r="HO2202" s="108"/>
      <c r="HP2202" s="108"/>
      <c r="HQ2202" s="108"/>
      <c r="HR2202" s="108"/>
      <c r="HS2202" s="108"/>
      <c r="HT2202" s="108"/>
      <c r="HU2202" s="108"/>
      <c r="HV2202" s="108"/>
      <c r="HW2202" s="108"/>
      <c r="HX2202" s="108"/>
      <c r="HY2202" s="108"/>
      <c r="HZ2202" s="108"/>
      <c r="IA2202" s="108"/>
      <c r="IB2202" s="108"/>
      <c r="IC2202" s="108"/>
      <c r="ID2202" s="108"/>
      <c r="IE2202" s="108"/>
      <c r="IF2202" s="108"/>
      <c r="IG2202" s="108"/>
      <c r="IH2202" s="108"/>
      <c r="II2202" s="108"/>
      <c r="IJ2202" s="108"/>
      <c r="IK2202" s="108"/>
      <c r="IL2202" s="108"/>
      <c r="IM2202" s="108"/>
      <c r="IN2202" s="108"/>
      <c r="IO2202" s="108"/>
      <c r="IP2202" s="108"/>
      <c r="IQ2202" s="108"/>
      <c r="IR2202" s="108"/>
      <c r="IS2202" s="108"/>
      <c r="IT2202" s="108"/>
      <c r="IU2202" s="108"/>
      <c r="IV2202" s="108"/>
    </row>
    <row r="2203" spans="1:256" x14ac:dyDescent="0.2">
      <c r="E2203" s="8"/>
      <c r="F2203" s="8"/>
      <c r="G2203" s="120"/>
      <c r="I2203" s="8"/>
      <c r="J2203" s="8"/>
      <c r="L2203" s="8"/>
      <c r="M2203" s="8"/>
      <c r="O2203" s="8"/>
      <c r="P2203" s="8"/>
      <c r="R2203" s="8"/>
      <c r="S2203" s="8"/>
      <c r="U2203" s="8"/>
      <c r="V2203" s="8"/>
      <c r="X2203" s="8"/>
      <c r="Y2203" s="8"/>
      <c r="AA2203" s="8"/>
      <c r="AB2203" s="8"/>
      <c r="AD2203" s="8"/>
      <c r="AE2203" s="8"/>
      <c r="AG2203" s="8"/>
      <c r="AH2203" s="8"/>
      <c r="AJ2203" s="8"/>
      <c r="AK2203" s="8"/>
      <c r="AM2203" s="8"/>
      <c r="AN2203" s="8"/>
      <c r="AP2203" s="8"/>
      <c r="AQ2203" s="8"/>
      <c r="AS2203" s="8"/>
      <c r="AT2203" s="8"/>
      <c r="AV2203" s="8"/>
      <c r="AW2203" s="8"/>
      <c r="AY2203" s="8"/>
      <c r="AZ2203" s="8"/>
      <c r="BA2203" s="108"/>
      <c r="BB2203" s="108"/>
      <c r="BC2203" s="108"/>
      <c r="BD2203" s="108"/>
      <c r="BE2203" s="108"/>
      <c r="BF2203" s="108"/>
      <c r="BG2203" s="108"/>
      <c r="BH2203" s="108"/>
      <c r="BI2203" s="108"/>
      <c r="BJ2203" s="108"/>
      <c r="BK2203" s="108"/>
      <c r="BL2203" s="108"/>
      <c r="BM2203" s="108"/>
      <c r="BN2203" s="108"/>
      <c r="BO2203" s="108"/>
      <c r="BP2203" s="108"/>
      <c r="BQ2203" s="108"/>
      <c r="BR2203" s="108"/>
      <c r="BS2203" s="108"/>
      <c r="BT2203" s="108"/>
      <c r="BU2203" s="108"/>
      <c r="BV2203" s="108"/>
      <c r="BW2203" s="108"/>
      <c r="BX2203" s="108"/>
      <c r="BY2203" s="108"/>
      <c r="BZ2203" s="108"/>
      <c r="CA2203" s="108"/>
      <c r="CB2203" s="108"/>
      <c r="CC2203" s="108"/>
      <c r="CD2203" s="108"/>
      <c r="CE2203" s="108"/>
      <c r="CF2203" s="108"/>
      <c r="CG2203" s="108"/>
      <c r="CH2203" s="108"/>
      <c r="CI2203" s="108"/>
      <c r="CJ2203" s="108"/>
      <c r="CK2203" s="108"/>
      <c r="CL2203" s="108"/>
      <c r="CM2203" s="108"/>
      <c r="CN2203" s="108"/>
      <c r="CO2203" s="108"/>
      <c r="CP2203" s="108"/>
      <c r="CQ2203" s="108"/>
      <c r="CR2203" s="108"/>
      <c r="CS2203" s="108"/>
      <c r="CT2203" s="108"/>
      <c r="CU2203" s="108"/>
      <c r="CV2203" s="108"/>
      <c r="CW2203" s="108"/>
      <c r="CX2203" s="108"/>
      <c r="CY2203" s="108"/>
      <c r="CZ2203" s="108"/>
      <c r="DA2203" s="108"/>
      <c r="DB2203" s="108"/>
      <c r="DC2203" s="108"/>
      <c r="DD2203" s="108"/>
      <c r="DE2203" s="108"/>
      <c r="DF2203" s="108"/>
      <c r="DG2203" s="108"/>
      <c r="DH2203" s="108"/>
      <c r="DI2203" s="108"/>
      <c r="DJ2203" s="108"/>
      <c r="DK2203" s="108"/>
      <c r="DL2203" s="108"/>
      <c r="DM2203" s="108"/>
      <c r="DN2203" s="108"/>
      <c r="DO2203" s="108"/>
      <c r="DP2203" s="108"/>
      <c r="DQ2203" s="108"/>
      <c r="DR2203" s="108"/>
      <c r="DS2203" s="108"/>
      <c r="DT2203" s="108"/>
      <c r="DU2203" s="108"/>
      <c r="DV2203" s="108"/>
      <c r="DW2203" s="108"/>
      <c r="DX2203" s="108"/>
      <c r="DY2203" s="108"/>
      <c r="DZ2203" s="108"/>
      <c r="EA2203" s="108"/>
      <c r="EB2203" s="108"/>
      <c r="EC2203" s="108"/>
      <c r="ED2203" s="108"/>
      <c r="EE2203" s="108"/>
      <c r="EF2203" s="108"/>
      <c r="EG2203" s="108"/>
      <c r="EH2203" s="108"/>
      <c r="EI2203" s="108"/>
      <c r="EJ2203" s="108"/>
      <c r="EK2203" s="108"/>
      <c r="EL2203" s="108"/>
      <c r="EM2203" s="108"/>
      <c r="EN2203" s="108"/>
      <c r="EO2203" s="108"/>
      <c r="EP2203" s="108"/>
      <c r="EQ2203" s="108"/>
      <c r="ER2203" s="108"/>
      <c r="ES2203" s="108"/>
      <c r="ET2203" s="108"/>
      <c r="EU2203" s="108"/>
      <c r="EV2203" s="108"/>
      <c r="EW2203" s="108"/>
      <c r="EX2203" s="108"/>
      <c r="EY2203" s="108"/>
      <c r="EZ2203" s="108"/>
      <c r="FA2203" s="108"/>
      <c r="FB2203" s="108"/>
      <c r="FC2203" s="108"/>
      <c r="FD2203" s="108"/>
      <c r="FE2203" s="108"/>
      <c r="FF2203" s="108"/>
      <c r="FG2203" s="108"/>
      <c r="FH2203" s="108"/>
      <c r="FI2203" s="108"/>
      <c r="FJ2203" s="108"/>
      <c r="FK2203" s="108"/>
      <c r="FL2203" s="108"/>
      <c r="FM2203" s="108"/>
      <c r="FN2203" s="108"/>
      <c r="FO2203" s="108"/>
      <c r="FP2203" s="108"/>
      <c r="FQ2203" s="108"/>
      <c r="FR2203" s="108"/>
      <c r="FS2203" s="108"/>
      <c r="FT2203" s="108"/>
      <c r="FU2203" s="108"/>
      <c r="FV2203" s="108"/>
      <c r="FW2203" s="108"/>
      <c r="FX2203" s="108"/>
      <c r="FY2203" s="108"/>
      <c r="FZ2203" s="108"/>
      <c r="GA2203" s="108"/>
      <c r="GB2203" s="108"/>
      <c r="GC2203" s="108"/>
      <c r="GD2203" s="108"/>
      <c r="GE2203" s="108"/>
      <c r="GF2203" s="108"/>
      <c r="GG2203" s="108"/>
      <c r="GH2203" s="108"/>
      <c r="GI2203" s="108"/>
      <c r="GJ2203" s="108"/>
      <c r="GK2203" s="108"/>
      <c r="GL2203" s="108"/>
      <c r="GM2203" s="108"/>
      <c r="GN2203" s="108"/>
      <c r="GO2203" s="108"/>
      <c r="GP2203" s="108"/>
      <c r="GQ2203" s="108"/>
      <c r="GR2203" s="108"/>
      <c r="GS2203" s="108"/>
      <c r="GT2203" s="108"/>
      <c r="GU2203" s="108"/>
      <c r="GV2203" s="108"/>
      <c r="GW2203" s="108"/>
      <c r="GX2203" s="108"/>
      <c r="GY2203" s="108"/>
      <c r="GZ2203" s="108"/>
      <c r="HA2203" s="108"/>
      <c r="HB2203" s="108"/>
      <c r="HC2203" s="108"/>
      <c r="HD2203" s="108"/>
      <c r="HE2203" s="108"/>
      <c r="HF2203" s="108"/>
      <c r="HG2203" s="108"/>
      <c r="HH2203" s="108"/>
      <c r="HI2203" s="108"/>
      <c r="HJ2203" s="108"/>
      <c r="HK2203" s="108"/>
      <c r="HL2203" s="108"/>
      <c r="HM2203" s="108"/>
      <c r="HN2203" s="108"/>
      <c r="HO2203" s="108"/>
      <c r="HP2203" s="108"/>
      <c r="HQ2203" s="108"/>
      <c r="HR2203" s="108"/>
      <c r="HS2203" s="108"/>
      <c r="HT2203" s="108"/>
      <c r="HU2203" s="108"/>
      <c r="HV2203" s="108"/>
      <c r="HW2203" s="108"/>
      <c r="HX2203" s="108"/>
      <c r="HY2203" s="108"/>
      <c r="HZ2203" s="108"/>
      <c r="IA2203" s="108"/>
      <c r="IB2203" s="108"/>
      <c r="IC2203" s="108"/>
      <c r="ID2203" s="108"/>
      <c r="IE2203" s="108"/>
      <c r="IF2203" s="108"/>
      <c r="IG2203" s="108"/>
      <c r="IH2203" s="108"/>
      <c r="II2203" s="108"/>
      <c r="IJ2203" s="108"/>
      <c r="IK2203" s="108"/>
      <c r="IL2203" s="108"/>
      <c r="IM2203" s="108"/>
      <c r="IN2203" s="108"/>
      <c r="IO2203" s="108"/>
      <c r="IP2203" s="108"/>
      <c r="IQ2203" s="108"/>
      <c r="IR2203" s="108"/>
      <c r="IS2203" s="108"/>
      <c r="IT2203" s="108"/>
      <c r="IU2203" s="108"/>
      <c r="IV2203" s="108"/>
    </row>
    <row r="2204" spans="1:256" x14ac:dyDescent="0.2">
      <c r="D2204" s="40"/>
      <c r="E2204" s="36"/>
      <c r="F2204" s="36"/>
      <c r="G2204" s="120"/>
      <c r="I2204" s="36"/>
      <c r="J2204" s="36"/>
      <c r="L2204" s="36"/>
      <c r="M2204" s="36"/>
      <c r="O2204" s="36"/>
      <c r="P2204" s="36"/>
      <c r="R2204" s="36"/>
      <c r="S2204" s="36"/>
      <c r="U2204" s="36"/>
      <c r="V2204" s="36"/>
      <c r="X2204" s="36"/>
      <c r="Y2204" s="36"/>
      <c r="AA2204" s="36"/>
      <c r="AB2204" s="36"/>
      <c r="AD2204" s="36"/>
      <c r="AE2204" s="36"/>
      <c r="AG2204" s="36"/>
      <c r="AH2204" s="36"/>
      <c r="AJ2204" s="36"/>
      <c r="AK2204" s="36"/>
      <c r="AM2204" s="36"/>
      <c r="AN2204" s="36"/>
      <c r="AP2204" s="36"/>
      <c r="AQ2204" s="36"/>
      <c r="AS2204" s="36"/>
      <c r="AT2204" s="36"/>
      <c r="AV2204" s="36"/>
      <c r="AW2204" s="36"/>
      <c r="AY2204" s="36"/>
      <c r="AZ2204" s="36"/>
      <c r="BA2204" s="108"/>
      <c r="BB2204" s="108"/>
      <c r="BC2204" s="108"/>
      <c r="BD2204" s="108"/>
      <c r="BE2204" s="108"/>
      <c r="BF2204" s="108"/>
      <c r="BG2204" s="108"/>
      <c r="BH2204" s="108"/>
      <c r="BI2204" s="108"/>
      <c r="BJ2204" s="108"/>
      <c r="BK2204" s="108"/>
      <c r="BL2204" s="108"/>
      <c r="BM2204" s="108"/>
      <c r="BN2204" s="108"/>
      <c r="BO2204" s="108"/>
      <c r="BP2204" s="108"/>
      <c r="BQ2204" s="108"/>
      <c r="BR2204" s="108"/>
      <c r="BS2204" s="108"/>
      <c r="BT2204" s="108"/>
      <c r="BU2204" s="108"/>
      <c r="BV2204" s="108"/>
      <c r="BW2204" s="108"/>
      <c r="BX2204" s="108"/>
      <c r="BY2204" s="108"/>
      <c r="BZ2204" s="108"/>
      <c r="CA2204" s="108"/>
      <c r="CB2204" s="108"/>
      <c r="CC2204" s="108"/>
      <c r="CD2204" s="108"/>
      <c r="CE2204" s="108"/>
      <c r="CF2204" s="108"/>
      <c r="CG2204" s="108"/>
      <c r="CH2204" s="108"/>
      <c r="CI2204" s="108"/>
      <c r="CJ2204" s="108"/>
      <c r="CK2204" s="108"/>
      <c r="CL2204" s="108"/>
      <c r="CM2204" s="108"/>
      <c r="CN2204" s="108"/>
      <c r="CO2204" s="108"/>
      <c r="CP2204" s="108"/>
      <c r="CQ2204" s="108"/>
      <c r="CR2204" s="108"/>
      <c r="CS2204" s="108"/>
      <c r="CT2204" s="108"/>
      <c r="CU2204" s="108"/>
      <c r="CV2204" s="108"/>
      <c r="CW2204" s="108"/>
      <c r="CX2204" s="108"/>
      <c r="CY2204" s="108"/>
      <c r="CZ2204" s="108"/>
      <c r="DA2204" s="108"/>
      <c r="DB2204" s="108"/>
      <c r="DC2204" s="108"/>
      <c r="DD2204" s="108"/>
      <c r="DE2204" s="108"/>
      <c r="DF2204" s="108"/>
      <c r="DG2204" s="108"/>
      <c r="DH2204" s="108"/>
      <c r="DI2204" s="108"/>
      <c r="DJ2204" s="108"/>
      <c r="DK2204" s="108"/>
      <c r="DL2204" s="108"/>
      <c r="DM2204" s="108"/>
      <c r="DN2204" s="108"/>
      <c r="DO2204" s="108"/>
      <c r="DP2204" s="108"/>
      <c r="DQ2204" s="108"/>
      <c r="DR2204" s="108"/>
      <c r="DS2204" s="108"/>
      <c r="DT2204" s="108"/>
      <c r="DU2204" s="108"/>
      <c r="DV2204" s="108"/>
      <c r="DW2204" s="108"/>
      <c r="DX2204" s="108"/>
      <c r="DY2204" s="108"/>
      <c r="DZ2204" s="108"/>
      <c r="EA2204" s="108"/>
      <c r="EB2204" s="108"/>
      <c r="EC2204" s="108"/>
      <c r="ED2204" s="108"/>
      <c r="EE2204" s="108"/>
      <c r="EF2204" s="108"/>
      <c r="EG2204" s="108"/>
      <c r="EH2204" s="108"/>
      <c r="EI2204" s="108"/>
      <c r="EJ2204" s="108"/>
      <c r="EK2204" s="108"/>
      <c r="EL2204" s="108"/>
      <c r="EM2204" s="108"/>
      <c r="EN2204" s="108"/>
      <c r="EO2204" s="108"/>
      <c r="EP2204" s="108"/>
      <c r="EQ2204" s="108"/>
      <c r="ER2204" s="108"/>
      <c r="ES2204" s="108"/>
      <c r="ET2204" s="108"/>
      <c r="EU2204" s="108"/>
      <c r="EV2204" s="108"/>
      <c r="EW2204" s="108"/>
      <c r="EX2204" s="108"/>
      <c r="EY2204" s="108"/>
      <c r="EZ2204" s="108"/>
      <c r="FA2204" s="108"/>
      <c r="FB2204" s="108"/>
      <c r="FC2204" s="108"/>
      <c r="FD2204" s="108"/>
      <c r="FE2204" s="108"/>
      <c r="FF2204" s="108"/>
      <c r="FG2204" s="108"/>
      <c r="FH2204" s="108"/>
      <c r="FI2204" s="108"/>
      <c r="FJ2204" s="108"/>
      <c r="FK2204" s="108"/>
      <c r="FL2204" s="108"/>
      <c r="FM2204" s="108"/>
      <c r="FN2204" s="108"/>
      <c r="FO2204" s="108"/>
      <c r="FP2204" s="108"/>
      <c r="FQ2204" s="108"/>
      <c r="FR2204" s="108"/>
      <c r="FS2204" s="108"/>
      <c r="FT2204" s="108"/>
      <c r="FU2204" s="108"/>
      <c r="FV2204" s="108"/>
      <c r="FW2204" s="108"/>
      <c r="FX2204" s="108"/>
      <c r="FY2204" s="108"/>
      <c r="FZ2204" s="108"/>
      <c r="GA2204" s="108"/>
      <c r="GB2204" s="108"/>
      <c r="GC2204" s="108"/>
      <c r="GD2204" s="108"/>
      <c r="GE2204" s="108"/>
      <c r="GF2204" s="108"/>
      <c r="GG2204" s="108"/>
      <c r="GH2204" s="108"/>
      <c r="GI2204" s="108"/>
      <c r="GJ2204" s="108"/>
      <c r="GK2204" s="108"/>
      <c r="GL2204" s="108"/>
      <c r="GM2204" s="108"/>
      <c r="GN2204" s="108"/>
      <c r="GO2204" s="108"/>
      <c r="GP2204" s="108"/>
      <c r="GQ2204" s="108"/>
      <c r="GR2204" s="108"/>
      <c r="GS2204" s="108"/>
      <c r="GT2204" s="108"/>
      <c r="GU2204" s="108"/>
      <c r="GV2204" s="108"/>
      <c r="GW2204" s="108"/>
      <c r="GX2204" s="108"/>
      <c r="GY2204" s="108"/>
      <c r="GZ2204" s="108"/>
      <c r="HA2204" s="108"/>
      <c r="HB2204" s="108"/>
      <c r="HC2204" s="108"/>
      <c r="HD2204" s="108"/>
      <c r="HE2204" s="108"/>
      <c r="HF2204" s="108"/>
      <c r="HG2204" s="108"/>
      <c r="HH2204" s="108"/>
      <c r="HI2204" s="108"/>
      <c r="HJ2204" s="108"/>
      <c r="HK2204" s="108"/>
      <c r="HL2204" s="108"/>
      <c r="HM2204" s="108"/>
      <c r="HN2204" s="108"/>
      <c r="HO2204" s="108"/>
      <c r="HP2204" s="108"/>
      <c r="HQ2204" s="108"/>
      <c r="HR2204" s="108"/>
      <c r="HS2204" s="108"/>
      <c r="HT2204" s="108"/>
      <c r="HU2204" s="108"/>
      <c r="HV2204" s="108"/>
      <c r="HW2204" s="108"/>
      <c r="HX2204" s="108"/>
      <c r="HY2204" s="108"/>
      <c r="HZ2204" s="108"/>
      <c r="IA2204" s="108"/>
      <c r="IB2204" s="108"/>
      <c r="IC2204" s="108"/>
      <c r="ID2204" s="108"/>
      <c r="IE2204" s="108"/>
      <c r="IF2204" s="108"/>
      <c r="IG2204" s="108"/>
      <c r="IH2204" s="108"/>
      <c r="II2204" s="108"/>
      <c r="IJ2204" s="108"/>
      <c r="IK2204" s="108"/>
      <c r="IL2204" s="108"/>
      <c r="IM2204" s="108"/>
      <c r="IN2204" s="108"/>
      <c r="IO2204" s="108"/>
      <c r="IP2204" s="108"/>
      <c r="IQ2204" s="108"/>
      <c r="IR2204" s="108"/>
      <c r="IS2204" s="108"/>
      <c r="IT2204" s="108"/>
      <c r="IU2204" s="108"/>
      <c r="IV2204" s="108"/>
    </row>
    <row r="2205" spans="1:256" x14ac:dyDescent="0.2">
      <c r="G2205" s="120"/>
      <c r="H2205" s="100"/>
      <c r="K2205" s="100"/>
      <c r="N2205" s="100"/>
      <c r="Q2205" s="100"/>
      <c r="T2205" s="100"/>
      <c r="W2205" s="100"/>
      <c r="Z2205" s="100"/>
      <c r="BA2205" s="108"/>
      <c r="BB2205" s="108"/>
      <c r="BC2205" s="108"/>
      <c r="BD2205" s="108"/>
      <c r="BE2205" s="108"/>
      <c r="BF2205" s="108"/>
      <c r="BG2205" s="108"/>
      <c r="BH2205" s="108"/>
      <c r="BI2205" s="108"/>
      <c r="BJ2205" s="108"/>
      <c r="BK2205" s="108"/>
      <c r="BL2205" s="108"/>
      <c r="BM2205" s="108"/>
      <c r="BN2205" s="108"/>
      <c r="BO2205" s="108"/>
      <c r="BP2205" s="108"/>
      <c r="BQ2205" s="108"/>
      <c r="BR2205" s="108"/>
      <c r="BS2205" s="108"/>
      <c r="BT2205" s="108"/>
      <c r="BU2205" s="108"/>
      <c r="BV2205" s="108"/>
      <c r="BW2205" s="108"/>
      <c r="BX2205" s="108"/>
      <c r="BY2205" s="108"/>
      <c r="BZ2205" s="108"/>
      <c r="CA2205" s="108"/>
      <c r="CB2205" s="108"/>
      <c r="CC2205" s="108"/>
      <c r="CD2205" s="108"/>
      <c r="CE2205" s="108"/>
      <c r="CF2205" s="108"/>
      <c r="CG2205" s="108"/>
      <c r="CH2205" s="108"/>
      <c r="CI2205" s="108"/>
      <c r="CJ2205" s="108"/>
      <c r="CK2205" s="108"/>
      <c r="CL2205" s="108"/>
      <c r="CM2205" s="108"/>
      <c r="CN2205" s="108"/>
      <c r="CO2205" s="108"/>
      <c r="CP2205" s="108"/>
      <c r="CQ2205" s="108"/>
      <c r="CR2205" s="108"/>
      <c r="CS2205" s="108"/>
      <c r="CT2205" s="108"/>
      <c r="CU2205" s="108"/>
      <c r="CV2205" s="108"/>
      <c r="CW2205" s="108"/>
      <c r="CX2205" s="108"/>
      <c r="CY2205" s="108"/>
      <c r="CZ2205" s="108"/>
      <c r="DA2205" s="108"/>
      <c r="DB2205" s="108"/>
      <c r="DC2205" s="108"/>
      <c r="DD2205" s="108"/>
      <c r="DE2205" s="108"/>
      <c r="DF2205" s="108"/>
      <c r="DG2205" s="108"/>
      <c r="DH2205" s="108"/>
      <c r="DI2205" s="108"/>
      <c r="DJ2205" s="108"/>
      <c r="DK2205" s="108"/>
      <c r="DL2205" s="108"/>
      <c r="DM2205" s="108"/>
      <c r="DN2205" s="108"/>
      <c r="DO2205" s="108"/>
      <c r="DP2205" s="108"/>
      <c r="DQ2205" s="108"/>
      <c r="DR2205" s="108"/>
      <c r="DS2205" s="108"/>
      <c r="DT2205" s="108"/>
      <c r="DU2205" s="108"/>
      <c r="DV2205" s="108"/>
      <c r="DW2205" s="108"/>
      <c r="DX2205" s="108"/>
      <c r="DY2205" s="108"/>
      <c r="DZ2205" s="108"/>
      <c r="EA2205" s="108"/>
      <c r="EB2205" s="108"/>
      <c r="EC2205" s="108"/>
      <c r="ED2205" s="108"/>
      <c r="EE2205" s="108"/>
      <c r="EF2205" s="108"/>
      <c r="EG2205" s="108"/>
      <c r="EH2205" s="108"/>
      <c r="EI2205" s="108"/>
      <c r="EJ2205" s="108"/>
      <c r="EK2205" s="108"/>
      <c r="EL2205" s="108"/>
      <c r="EM2205" s="108"/>
      <c r="EN2205" s="108"/>
      <c r="EO2205" s="108"/>
      <c r="EP2205" s="108"/>
      <c r="EQ2205" s="108"/>
      <c r="ER2205" s="108"/>
      <c r="ES2205" s="108"/>
      <c r="ET2205" s="108"/>
      <c r="EU2205" s="108"/>
      <c r="EV2205" s="108"/>
      <c r="EW2205" s="108"/>
      <c r="EX2205" s="108"/>
      <c r="EY2205" s="108"/>
      <c r="EZ2205" s="108"/>
      <c r="FA2205" s="108"/>
      <c r="FB2205" s="108"/>
      <c r="FC2205" s="108"/>
      <c r="FD2205" s="108"/>
      <c r="FE2205" s="108"/>
      <c r="FF2205" s="108"/>
      <c r="FG2205" s="108"/>
      <c r="FH2205" s="108"/>
      <c r="FI2205" s="108"/>
      <c r="FJ2205" s="108"/>
      <c r="FK2205" s="108"/>
      <c r="FL2205" s="108"/>
      <c r="FM2205" s="108"/>
      <c r="FN2205" s="108"/>
      <c r="FO2205" s="108"/>
      <c r="FP2205" s="108"/>
      <c r="FQ2205" s="108"/>
      <c r="FR2205" s="108"/>
      <c r="FS2205" s="108"/>
      <c r="FT2205" s="108"/>
      <c r="FU2205" s="108"/>
      <c r="FV2205" s="108"/>
      <c r="FW2205" s="108"/>
      <c r="FX2205" s="108"/>
      <c r="FY2205" s="108"/>
      <c r="FZ2205" s="108"/>
      <c r="GA2205" s="108"/>
      <c r="GB2205" s="108"/>
      <c r="GC2205" s="108"/>
      <c r="GD2205" s="108"/>
      <c r="GE2205" s="108"/>
      <c r="GF2205" s="108"/>
      <c r="GG2205" s="108"/>
      <c r="GH2205" s="108"/>
      <c r="GI2205" s="108"/>
      <c r="GJ2205" s="108"/>
      <c r="GK2205" s="108"/>
      <c r="GL2205" s="108"/>
      <c r="GM2205" s="108"/>
      <c r="GN2205" s="108"/>
      <c r="GO2205" s="108"/>
      <c r="GP2205" s="108"/>
      <c r="GQ2205" s="108"/>
      <c r="GR2205" s="108"/>
      <c r="GS2205" s="108"/>
      <c r="GT2205" s="108"/>
      <c r="GU2205" s="108"/>
      <c r="GV2205" s="108"/>
      <c r="GW2205" s="108"/>
      <c r="GX2205" s="108"/>
      <c r="GY2205" s="108"/>
      <c r="GZ2205" s="108"/>
      <c r="HA2205" s="108"/>
      <c r="HB2205" s="108"/>
      <c r="HC2205" s="108"/>
      <c r="HD2205" s="108"/>
      <c r="HE2205" s="108"/>
      <c r="HF2205" s="108"/>
      <c r="HG2205" s="108"/>
      <c r="HH2205" s="108"/>
      <c r="HI2205" s="108"/>
      <c r="HJ2205" s="108"/>
      <c r="HK2205" s="108"/>
      <c r="HL2205" s="108"/>
      <c r="HM2205" s="108"/>
      <c r="HN2205" s="108"/>
      <c r="HO2205" s="108"/>
      <c r="HP2205" s="108"/>
      <c r="HQ2205" s="108"/>
      <c r="HR2205" s="108"/>
      <c r="HS2205" s="108"/>
      <c r="HT2205" s="108"/>
      <c r="HU2205" s="108"/>
      <c r="HV2205" s="108"/>
      <c r="HW2205" s="108"/>
      <c r="HX2205" s="108"/>
      <c r="HY2205" s="108"/>
      <c r="HZ2205" s="108"/>
      <c r="IA2205" s="108"/>
      <c r="IB2205" s="108"/>
      <c r="IC2205" s="108"/>
      <c r="ID2205" s="108"/>
      <c r="IE2205" s="108"/>
      <c r="IF2205" s="108"/>
      <c r="IG2205" s="108"/>
      <c r="IH2205" s="108"/>
      <c r="II2205" s="108"/>
      <c r="IJ2205" s="108"/>
      <c r="IK2205" s="108"/>
      <c r="IL2205" s="108"/>
      <c r="IM2205" s="108"/>
      <c r="IN2205" s="108"/>
      <c r="IO2205" s="108"/>
      <c r="IP2205" s="108"/>
      <c r="IQ2205" s="108"/>
      <c r="IR2205" s="108"/>
      <c r="IS2205" s="108"/>
      <c r="IT2205" s="108"/>
      <c r="IU2205" s="108"/>
      <c r="IV2205" s="108"/>
    </row>
    <row r="2206" spans="1:256" x14ac:dyDescent="0.2">
      <c r="G2206" s="120"/>
      <c r="H2206" s="100"/>
      <c r="K2206" s="100"/>
      <c r="N2206" s="100"/>
      <c r="Q2206" s="100"/>
      <c r="T2206" s="100"/>
      <c r="W2206" s="100"/>
      <c r="Z2206" s="100"/>
      <c r="BA2206" s="108"/>
      <c r="BB2206" s="108"/>
      <c r="BC2206" s="108"/>
      <c r="BD2206" s="108"/>
      <c r="BE2206" s="108"/>
      <c r="BF2206" s="108"/>
      <c r="BG2206" s="108"/>
      <c r="BH2206" s="108"/>
      <c r="BI2206" s="108"/>
      <c r="BJ2206" s="108"/>
      <c r="BK2206" s="108"/>
      <c r="BL2206" s="108"/>
      <c r="BM2206" s="108"/>
      <c r="BN2206" s="108"/>
      <c r="BO2206" s="108"/>
      <c r="BP2206" s="108"/>
      <c r="BQ2206" s="108"/>
      <c r="BR2206" s="108"/>
      <c r="BS2206" s="108"/>
      <c r="BT2206" s="108"/>
      <c r="BU2206" s="108"/>
      <c r="BV2206" s="108"/>
      <c r="BW2206" s="108"/>
      <c r="BX2206" s="108"/>
      <c r="BY2206" s="108"/>
      <c r="BZ2206" s="108"/>
      <c r="CA2206" s="108"/>
      <c r="CB2206" s="108"/>
      <c r="CC2206" s="108"/>
      <c r="CD2206" s="108"/>
      <c r="CE2206" s="108"/>
      <c r="CF2206" s="108"/>
      <c r="CG2206" s="108"/>
      <c r="CH2206" s="108"/>
      <c r="CI2206" s="108"/>
      <c r="CJ2206" s="108"/>
      <c r="CK2206" s="108"/>
      <c r="CL2206" s="108"/>
      <c r="CM2206" s="108"/>
      <c r="CN2206" s="108"/>
      <c r="CO2206" s="108"/>
      <c r="CP2206" s="108"/>
      <c r="CQ2206" s="108"/>
      <c r="CR2206" s="108"/>
      <c r="CS2206" s="108"/>
      <c r="CT2206" s="108"/>
      <c r="CU2206" s="108"/>
      <c r="CV2206" s="108"/>
      <c r="CW2206" s="108"/>
      <c r="CX2206" s="108"/>
      <c r="CY2206" s="108"/>
      <c r="CZ2206" s="108"/>
      <c r="DA2206" s="108"/>
      <c r="DB2206" s="108"/>
      <c r="DC2206" s="108"/>
      <c r="DD2206" s="108"/>
      <c r="DE2206" s="108"/>
      <c r="DF2206" s="108"/>
      <c r="DG2206" s="108"/>
      <c r="DH2206" s="108"/>
      <c r="DI2206" s="108"/>
      <c r="DJ2206" s="108"/>
      <c r="DK2206" s="108"/>
      <c r="DL2206" s="108"/>
      <c r="DM2206" s="108"/>
      <c r="DN2206" s="108"/>
      <c r="DO2206" s="108"/>
      <c r="DP2206" s="108"/>
      <c r="DQ2206" s="108"/>
      <c r="DR2206" s="108"/>
      <c r="DS2206" s="108"/>
      <c r="DT2206" s="108"/>
      <c r="DU2206" s="108"/>
      <c r="DV2206" s="108"/>
      <c r="DW2206" s="108"/>
      <c r="DX2206" s="108"/>
      <c r="DY2206" s="108"/>
      <c r="DZ2206" s="108"/>
      <c r="EA2206" s="108"/>
      <c r="EB2206" s="108"/>
      <c r="EC2206" s="108"/>
      <c r="ED2206" s="108"/>
      <c r="EE2206" s="108"/>
      <c r="EF2206" s="108"/>
      <c r="EG2206" s="108"/>
      <c r="EH2206" s="108"/>
      <c r="EI2206" s="108"/>
      <c r="EJ2206" s="108"/>
      <c r="EK2206" s="108"/>
      <c r="EL2206" s="108"/>
      <c r="EM2206" s="108"/>
      <c r="EN2206" s="108"/>
      <c r="EO2206" s="108"/>
      <c r="EP2206" s="108"/>
      <c r="EQ2206" s="108"/>
      <c r="ER2206" s="108"/>
      <c r="ES2206" s="108"/>
      <c r="ET2206" s="108"/>
      <c r="EU2206" s="108"/>
      <c r="EV2206" s="108"/>
      <c r="EW2206" s="108"/>
      <c r="EX2206" s="108"/>
      <c r="EY2206" s="108"/>
      <c r="EZ2206" s="108"/>
      <c r="FA2206" s="108"/>
      <c r="FB2206" s="108"/>
      <c r="FC2206" s="108"/>
      <c r="FD2206" s="108"/>
      <c r="FE2206" s="108"/>
      <c r="FF2206" s="108"/>
      <c r="FG2206" s="108"/>
      <c r="FH2206" s="108"/>
      <c r="FI2206" s="108"/>
      <c r="FJ2206" s="108"/>
      <c r="FK2206" s="108"/>
      <c r="FL2206" s="108"/>
      <c r="FM2206" s="108"/>
      <c r="FN2206" s="108"/>
      <c r="FO2206" s="108"/>
      <c r="FP2206" s="108"/>
      <c r="FQ2206" s="108"/>
      <c r="FR2206" s="108"/>
      <c r="FS2206" s="108"/>
      <c r="FT2206" s="108"/>
      <c r="FU2206" s="108"/>
      <c r="FV2206" s="108"/>
      <c r="FW2206" s="108"/>
      <c r="FX2206" s="108"/>
      <c r="FY2206" s="108"/>
      <c r="FZ2206" s="108"/>
      <c r="GA2206" s="108"/>
      <c r="GB2206" s="108"/>
      <c r="GC2206" s="108"/>
      <c r="GD2206" s="108"/>
      <c r="GE2206" s="108"/>
      <c r="GF2206" s="108"/>
      <c r="GG2206" s="108"/>
      <c r="GH2206" s="108"/>
      <c r="GI2206" s="108"/>
      <c r="GJ2206" s="108"/>
      <c r="GK2206" s="108"/>
      <c r="GL2206" s="108"/>
      <c r="GM2206" s="108"/>
      <c r="GN2206" s="108"/>
      <c r="GO2206" s="108"/>
      <c r="GP2206" s="108"/>
      <c r="GQ2206" s="108"/>
      <c r="GR2206" s="108"/>
      <c r="GS2206" s="108"/>
      <c r="GT2206" s="108"/>
      <c r="GU2206" s="108"/>
      <c r="GV2206" s="108"/>
      <c r="GW2206" s="108"/>
      <c r="GX2206" s="108"/>
      <c r="GY2206" s="108"/>
      <c r="GZ2206" s="108"/>
      <c r="HA2206" s="108"/>
      <c r="HB2206" s="108"/>
      <c r="HC2206" s="108"/>
      <c r="HD2206" s="108"/>
      <c r="HE2206" s="108"/>
      <c r="HF2206" s="108"/>
      <c r="HG2206" s="108"/>
      <c r="HH2206" s="108"/>
      <c r="HI2206" s="108"/>
      <c r="HJ2206" s="108"/>
      <c r="HK2206" s="108"/>
      <c r="HL2206" s="108"/>
      <c r="HM2206" s="108"/>
      <c r="HN2206" s="108"/>
      <c r="HO2206" s="108"/>
      <c r="HP2206" s="108"/>
      <c r="HQ2206" s="108"/>
      <c r="HR2206" s="108"/>
      <c r="HS2206" s="108"/>
      <c r="HT2206" s="108"/>
      <c r="HU2206" s="108"/>
      <c r="HV2206" s="108"/>
      <c r="HW2206" s="108"/>
      <c r="HX2206" s="108"/>
      <c r="HY2206" s="108"/>
      <c r="HZ2206" s="108"/>
      <c r="IA2206" s="108"/>
      <c r="IB2206" s="108"/>
      <c r="IC2206" s="108"/>
      <c r="ID2206" s="108"/>
      <c r="IE2206" s="108"/>
      <c r="IF2206" s="108"/>
      <c r="IG2206" s="108"/>
      <c r="IH2206" s="108"/>
      <c r="II2206" s="108"/>
      <c r="IJ2206" s="108"/>
      <c r="IK2206" s="108"/>
      <c r="IL2206" s="108"/>
      <c r="IM2206" s="108"/>
      <c r="IN2206" s="108"/>
      <c r="IO2206" s="108"/>
      <c r="IP2206" s="108"/>
      <c r="IQ2206" s="108"/>
      <c r="IR2206" s="108"/>
      <c r="IS2206" s="108"/>
      <c r="IT2206" s="108"/>
      <c r="IU2206" s="108"/>
      <c r="IV2206" s="108"/>
    </row>
    <row r="2207" spans="1:256" x14ac:dyDescent="0.2">
      <c r="E2207" s="8"/>
      <c r="F2207" s="8"/>
      <c r="G2207" s="120"/>
      <c r="I2207" s="8"/>
      <c r="J2207" s="8"/>
      <c r="L2207" s="8"/>
      <c r="M2207" s="8"/>
      <c r="O2207" s="8"/>
      <c r="P2207" s="8"/>
      <c r="R2207" s="8"/>
      <c r="S2207" s="8"/>
      <c r="U2207" s="8"/>
      <c r="V2207" s="8"/>
      <c r="X2207" s="8"/>
      <c r="Y2207" s="8"/>
      <c r="AA2207" s="8"/>
      <c r="AB2207" s="8"/>
      <c r="AD2207" s="8"/>
      <c r="AE2207" s="8"/>
      <c r="AG2207" s="8"/>
      <c r="AH2207" s="8"/>
      <c r="AJ2207" s="8"/>
      <c r="AK2207" s="8"/>
      <c r="AM2207" s="8"/>
      <c r="AN2207" s="8"/>
      <c r="AP2207" s="8"/>
      <c r="AQ2207" s="8"/>
      <c r="AS2207" s="8"/>
      <c r="AT2207" s="8"/>
      <c r="AV2207" s="8"/>
      <c r="AW2207" s="8"/>
      <c r="AY2207" s="8"/>
      <c r="AZ2207" s="8"/>
      <c r="BB2207" s="36"/>
      <c r="BC2207" s="36"/>
      <c r="BE2207" s="36"/>
      <c r="BF2207" s="36"/>
      <c r="BH2207" s="36"/>
      <c r="BI2207" s="36"/>
      <c r="BK2207" s="36"/>
      <c r="BL2207" s="36"/>
      <c r="BN2207" s="36"/>
      <c r="BO2207" s="8"/>
      <c r="BR2207" s="8"/>
      <c r="BS2207" s="8"/>
      <c r="BT2207" s="8"/>
      <c r="BU2207" s="8"/>
      <c r="BW2207" s="9"/>
      <c r="BX2207" s="9"/>
      <c r="BY2207" s="128"/>
    </row>
    <row r="2208" spans="1:256" ht="18" customHeight="1" x14ac:dyDescent="0.25">
      <c r="A2208" s="157"/>
      <c r="E2208" s="8"/>
      <c r="F2208" s="8"/>
      <c r="G2208" s="120"/>
      <c r="I2208" s="8"/>
      <c r="J2208" s="8"/>
      <c r="L2208" s="8"/>
      <c r="M2208" s="8"/>
      <c r="O2208" s="8"/>
      <c r="P2208" s="8"/>
      <c r="R2208" s="8"/>
      <c r="S2208" s="8"/>
      <c r="U2208" s="8"/>
      <c r="V2208" s="8"/>
      <c r="X2208" s="8"/>
      <c r="Y2208" s="8"/>
      <c r="AA2208" s="8"/>
      <c r="AB2208" s="8"/>
      <c r="AC2208" s="157"/>
      <c r="AD2208" s="8"/>
      <c r="AE2208" s="8"/>
      <c r="AF2208" s="157"/>
      <c r="AG2208" s="8"/>
      <c r="AH2208" s="8"/>
      <c r="AI2208" s="157"/>
      <c r="AJ2208" s="8"/>
      <c r="AK2208" s="8"/>
      <c r="AL2208" s="157"/>
      <c r="AM2208" s="8"/>
      <c r="AN2208" s="8"/>
      <c r="AO2208" s="157"/>
      <c r="AP2208" s="8"/>
      <c r="AQ2208" s="8"/>
      <c r="AR2208" s="157"/>
      <c r="AS2208" s="8"/>
      <c r="AT2208" s="8"/>
      <c r="AV2208" s="8"/>
      <c r="AW2208" s="8"/>
      <c r="AX2208" s="157"/>
      <c r="AY2208" s="8"/>
      <c r="AZ2208" s="8"/>
      <c r="BA2208" s="108"/>
      <c r="BB2208" s="108"/>
      <c r="BC2208" s="108"/>
      <c r="BD2208" s="108"/>
      <c r="BE2208" s="108"/>
      <c r="BF2208" s="108"/>
      <c r="BG2208" s="108"/>
      <c r="BH2208" s="108"/>
      <c r="BI2208" s="108"/>
      <c r="BJ2208" s="108"/>
      <c r="BK2208" s="108"/>
      <c r="BL2208" s="108"/>
      <c r="BM2208" s="108"/>
      <c r="BN2208" s="108"/>
      <c r="BO2208" s="108"/>
      <c r="BP2208" s="108"/>
      <c r="BQ2208" s="108"/>
      <c r="BR2208" s="108"/>
      <c r="BS2208" s="108"/>
      <c r="BT2208" s="108"/>
      <c r="BU2208" s="108"/>
      <c r="BV2208" s="108"/>
      <c r="BW2208" s="108"/>
      <c r="BX2208" s="108"/>
      <c r="BY2208" s="108"/>
      <c r="BZ2208" s="108"/>
      <c r="CA2208" s="108"/>
      <c r="CB2208" s="108"/>
      <c r="CC2208" s="108"/>
      <c r="CD2208" s="108"/>
      <c r="CE2208" s="108"/>
      <c r="CF2208" s="108"/>
      <c r="CG2208" s="108"/>
      <c r="CH2208" s="108"/>
      <c r="CI2208" s="108"/>
      <c r="CJ2208" s="108"/>
      <c r="CK2208" s="108"/>
      <c r="CL2208" s="108"/>
      <c r="CM2208" s="108"/>
      <c r="CN2208" s="108"/>
      <c r="CO2208" s="108"/>
      <c r="CP2208" s="108"/>
      <c r="CQ2208" s="108"/>
      <c r="CR2208" s="108"/>
      <c r="CS2208" s="108"/>
      <c r="CT2208" s="108"/>
      <c r="CU2208" s="108"/>
      <c r="CV2208" s="108"/>
      <c r="CW2208" s="108"/>
      <c r="CX2208" s="108"/>
      <c r="CY2208" s="108"/>
      <c r="CZ2208" s="108"/>
      <c r="DA2208" s="108"/>
      <c r="DB2208" s="108"/>
      <c r="DC2208" s="108"/>
      <c r="DD2208" s="108"/>
      <c r="DE2208" s="108"/>
      <c r="DF2208" s="108"/>
      <c r="DG2208" s="108"/>
      <c r="DH2208" s="108"/>
      <c r="DI2208" s="108"/>
      <c r="DJ2208" s="108"/>
      <c r="DK2208" s="108"/>
      <c r="DL2208" s="108"/>
      <c r="DM2208" s="108"/>
      <c r="DN2208" s="108"/>
      <c r="DO2208" s="108"/>
      <c r="DP2208" s="108"/>
      <c r="DQ2208" s="108"/>
      <c r="DR2208" s="108"/>
      <c r="DS2208" s="108"/>
      <c r="DT2208" s="108"/>
      <c r="DU2208" s="108"/>
      <c r="DV2208" s="108"/>
      <c r="DW2208" s="108"/>
      <c r="DX2208" s="108"/>
      <c r="DY2208" s="108"/>
      <c r="DZ2208" s="108"/>
      <c r="EA2208" s="108"/>
      <c r="EB2208" s="108"/>
      <c r="EC2208" s="108"/>
      <c r="ED2208" s="108"/>
      <c r="EE2208" s="108"/>
      <c r="EF2208" s="108"/>
      <c r="EG2208" s="108"/>
      <c r="EH2208" s="108"/>
      <c r="EI2208" s="108"/>
      <c r="EJ2208" s="108"/>
      <c r="EK2208" s="108"/>
      <c r="EL2208" s="108"/>
      <c r="EM2208" s="108"/>
      <c r="EN2208" s="108"/>
      <c r="EO2208" s="108"/>
      <c r="EP2208" s="108"/>
      <c r="EQ2208" s="108"/>
      <c r="ER2208" s="108"/>
      <c r="ES2208" s="108"/>
      <c r="ET2208" s="108"/>
      <c r="EU2208" s="108"/>
      <c r="EV2208" s="108"/>
      <c r="EW2208" s="108"/>
      <c r="EX2208" s="108"/>
      <c r="EY2208" s="108"/>
      <c r="EZ2208" s="108"/>
      <c r="FA2208" s="108"/>
      <c r="FB2208" s="108"/>
      <c r="FC2208" s="108"/>
      <c r="FD2208" s="108"/>
      <c r="FE2208" s="108"/>
      <c r="FF2208" s="108"/>
      <c r="FG2208" s="108"/>
      <c r="FH2208" s="108"/>
      <c r="FI2208" s="108"/>
      <c r="FJ2208" s="108"/>
      <c r="FK2208" s="108"/>
      <c r="FL2208" s="108"/>
      <c r="FM2208" s="108"/>
      <c r="FN2208" s="108"/>
      <c r="FO2208" s="108"/>
      <c r="FP2208" s="108"/>
      <c r="FQ2208" s="108"/>
      <c r="FR2208" s="108"/>
      <c r="FS2208" s="108"/>
      <c r="FT2208" s="108"/>
      <c r="FU2208" s="108"/>
      <c r="FV2208" s="108"/>
      <c r="FW2208" s="108"/>
      <c r="FX2208" s="108"/>
      <c r="FY2208" s="108"/>
      <c r="FZ2208" s="108"/>
      <c r="GA2208" s="108"/>
      <c r="GB2208" s="108"/>
      <c r="GC2208" s="108"/>
      <c r="GD2208" s="108"/>
      <c r="GE2208" s="108"/>
      <c r="GF2208" s="108"/>
      <c r="GG2208" s="108"/>
      <c r="GH2208" s="108"/>
      <c r="GI2208" s="108"/>
      <c r="GJ2208" s="108"/>
      <c r="GK2208" s="108"/>
      <c r="GL2208" s="108"/>
      <c r="GM2208" s="108"/>
      <c r="GN2208" s="108"/>
      <c r="GO2208" s="108"/>
      <c r="GP2208" s="108"/>
      <c r="GQ2208" s="108"/>
      <c r="GR2208" s="108"/>
      <c r="GS2208" s="108"/>
      <c r="GT2208" s="108"/>
      <c r="GU2208" s="108"/>
      <c r="GV2208" s="108"/>
      <c r="GW2208" s="108"/>
      <c r="GX2208" s="108"/>
      <c r="GY2208" s="108"/>
      <c r="GZ2208" s="108"/>
      <c r="HA2208" s="108"/>
      <c r="HB2208" s="108"/>
      <c r="HC2208" s="108"/>
      <c r="HD2208" s="108"/>
      <c r="HE2208" s="108"/>
      <c r="HF2208" s="108"/>
      <c r="HG2208" s="108"/>
      <c r="HH2208" s="108"/>
      <c r="HI2208" s="108"/>
      <c r="HJ2208" s="108"/>
      <c r="HK2208" s="108"/>
      <c r="HL2208" s="108"/>
      <c r="HM2208" s="108"/>
      <c r="HN2208" s="108"/>
      <c r="HO2208" s="108"/>
      <c r="HP2208" s="108"/>
      <c r="HQ2208" s="108"/>
      <c r="HR2208" s="108"/>
      <c r="HS2208" s="108"/>
      <c r="HT2208" s="108"/>
      <c r="HU2208" s="108"/>
      <c r="HV2208" s="108"/>
      <c r="HW2208" s="108"/>
      <c r="HX2208" s="108"/>
      <c r="HY2208" s="108"/>
      <c r="HZ2208" s="108"/>
      <c r="IA2208" s="108"/>
      <c r="IB2208" s="108"/>
      <c r="IC2208" s="108"/>
      <c r="ID2208" s="108"/>
      <c r="IE2208" s="108"/>
      <c r="IF2208" s="108"/>
      <c r="IG2208" s="108"/>
      <c r="IH2208" s="108"/>
      <c r="II2208" s="108"/>
      <c r="IJ2208" s="108"/>
      <c r="IK2208" s="108"/>
      <c r="IL2208" s="108"/>
      <c r="IM2208" s="108"/>
      <c r="IN2208" s="108"/>
      <c r="IO2208" s="108"/>
      <c r="IP2208" s="108"/>
      <c r="IQ2208" s="108"/>
      <c r="IR2208" s="108"/>
      <c r="IS2208" s="108"/>
      <c r="IT2208" s="108"/>
      <c r="IU2208" s="108"/>
      <c r="IV2208" s="108"/>
    </row>
    <row r="2209" spans="1:256" x14ac:dyDescent="0.2">
      <c r="A2209" s="100"/>
      <c r="E2209" s="8"/>
      <c r="F2209" s="8"/>
      <c r="G2209" s="120"/>
      <c r="I2209" s="8"/>
      <c r="J2209" s="8"/>
      <c r="L2209" s="8"/>
      <c r="M2209" s="8"/>
      <c r="O2209" s="8"/>
      <c r="P2209" s="8"/>
      <c r="R2209" s="8"/>
      <c r="S2209" s="8"/>
      <c r="U2209" s="8"/>
      <c r="V2209" s="8"/>
      <c r="X2209" s="8"/>
      <c r="Y2209" s="8"/>
      <c r="AA2209" s="8"/>
      <c r="AB2209" s="8"/>
      <c r="AC2209" s="100"/>
      <c r="AD2209" s="8"/>
      <c r="AE2209" s="8"/>
      <c r="AF2209" s="100"/>
      <c r="AG2209" s="8"/>
      <c r="AH2209" s="8"/>
      <c r="AI2209" s="100"/>
      <c r="AJ2209" s="8"/>
      <c r="AK2209" s="8"/>
      <c r="AM2209" s="8"/>
      <c r="AN2209" s="8"/>
      <c r="AP2209" s="8"/>
      <c r="AQ2209" s="8"/>
      <c r="AS2209" s="8"/>
      <c r="AT2209" s="8"/>
      <c r="AV2209" s="8"/>
      <c r="AW2209" s="8"/>
      <c r="AY2209" s="8"/>
      <c r="AZ2209" s="8"/>
      <c r="BA2209" s="108"/>
      <c r="BB2209" s="108"/>
      <c r="BC2209" s="108"/>
      <c r="BD2209" s="108"/>
      <c r="BE2209" s="108"/>
      <c r="BF2209" s="108"/>
      <c r="BG2209" s="108"/>
      <c r="BH2209" s="108"/>
      <c r="BI2209" s="108"/>
      <c r="BJ2209" s="108"/>
      <c r="BK2209" s="108"/>
      <c r="BL2209" s="108"/>
      <c r="BM2209" s="108"/>
      <c r="BN2209" s="108"/>
      <c r="BO2209" s="108"/>
      <c r="BP2209" s="108"/>
      <c r="BQ2209" s="108"/>
      <c r="BR2209" s="108"/>
      <c r="BS2209" s="108"/>
      <c r="BT2209" s="108"/>
      <c r="BU2209" s="108"/>
      <c r="BV2209" s="108"/>
      <c r="BW2209" s="108"/>
      <c r="BX2209" s="108"/>
      <c r="BY2209" s="108"/>
      <c r="BZ2209" s="108"/>
      <c r="CA2209" s="108"/>
      <c r="CB2209" s="108"/>
      <c r="CC2209" s="108"/>
      <c r="CD2209" s="108"/>
      <c r="CE2209" s="108"/>
      <c r="CF2209" s="108"/>
      <c r="CG2209" s="108"/>
      <c r="CH2209" s="108"/>
      <c r="CI2209" s="108"/>
      <c r="CJ2209" s="108"/>
      <c r="CK2209" s="108"/>
      <c r="CL2209" s="108"/>
      <c r="CM2209" s="108"/>
      <c r="CN2209" s="108"/>
      <c r="CO2209" s="108"/>
      <c r="CP2209" s="108"/>
      <c r="CQ2209" s="108"/>
      <c r="CR2209" s="108"/>
      <c r="CS2209" s="108"/>
      <c r="CT2209" s="108"/>
      <c r="CU2209" s="108"/>
      <c r="CV2209" s="108"/>
      <c r="CW2209" s="108"/>
      <c r="CX2209" s="108"/>
      <c r="CY2209" s="108"/>
      <c r="CZ2209" s="108"/>
      <c r="DA2209" s="108"/>
      <c r="DB2209" s="108"/>
      <c r="DC2209" s="108"/>
      <c r="DD2209" s="108"/>
      <c r="DE2209" s="108"/>
      <c r="DF2209" s="108"/>
      <c r="DG2209" s="108"/>
      <c r="DH2209" s="108"/>
      <c r="DI2209" s="108"/>
      <c r="DJ2209" s="108"/>
      <c r="DK2209" s="108"/>
      <c r="DL2209" s="108"/>
      <c r="DM2209" s="108"/>
      <c r="DN2209" s="108"/>
      <c r="DO2209" s="108"/>
      <c r="DP2209" s="108"/>
      <c r="DQ2209" s="108"/>
      <c r="DR2209" s="108"/>
      <c r="DS2209" s="108"/>
      <c r="DT2209" s="108"/>
      <c r="DU2209" s="108"/>
      <c r="DV2209" s="108"/>
      <c r="DW2209" s="108"/>
      <c r="DX2209" s="108"/>
      <c r="DY2209" s="108"/>
      <c r="DZ2209" s="108"/>
      <c r="EA2209" s="108"/>
      <c r="EB2209" s="108"/>
      <c r="EC2209" s="108"/>
      <c r="ED2209" s="108"/>
      <c r="EE2209" s="108"/>
      <c r="EF2209" s="108"/>
      <c r="EG2209" s="108"/>
      <c r="EH2209" s="108"/>
      <c r="EI2209" s="108"/>
      <c r="EJ2209" s="108"/>
      <c r="EK2209" s="108"/>
      <c r="EL2209" s="108"/>
      <c r="EM2209" s="108"/>
      <c r="EN2209" s="108"/>
      <c r="EO2209" s="108"/>
      <c r="EP2209" s="108"/>
      <c r="EQ2209" s="108"/>
      <c r="ER2209" s="108"/>
      <c r="ES2209" s="108"/>
      <c r="ET2209" s="108"/>
      <c r="EU2209" s="108"/>
      <c r="EV2209" s="108"/>
      <c r="EW2209" s="108"/>
      <c r="EX2209" s="108"/>
      <c r="EY2209" s="108"/>
      <c r="EZ2209" s="108"/>
      <c r="FA2209" s="108"/>
      <c r="FB2209" s="108"/>
      <c r="FC2209" s="108"/>
      <c r="FD2209" s="108"/>
      <c r="FE2209" s="108"/>
      <c r="FF2209" s="108"/>
      <c r="FG2209" s="108"/>
      <c r="FH2209" s="108"/>
      <c r="FI2209" s="108"/>
      <c r="FJ2209" s="108"/>
      <c r="FK2209" s="108"/>
      <c r="FL2209" s="108"/>
      <c r="FM2209" s="108"/>
      <c r="FN2209" s="108"/>
      <c r="FO2209" s="108"/>
      <c r="FP2209" s="108"/>
      <c r="FQ2209" s="108"/>
      <c r="FR2209" s="108"/>
      <c r="FS2209" s="108"/>
      <c r="FT2209" s="108"/>
      <c r="FU2209" s="108"/>
      <c r="FV2209" s="108"/>
      <c r="FW2209" s="108"/>
      <c r="FX2209" s="108"/>
      <c r="FY2209" s="108"/>
      <c r="FZ2209" s="108"/>
      <c r="GA2209" s="108"/>
      <c r="GB2209" s="108"/>
      <c r="GC2209" s="108"/>
      <c r="GD2209" s="108"/>
      <c r="GE2209" s="108"/>
      <c r="GF2209" s="108"/>
      <c r="GG2209" s="108"/>
      <c r="GH2209" s="108"/>
      <c r="GI2209" s="108"/>
      <c r="GJ2209" s="108"/>
      <c r="GK2209" s="108"/>
      <c r="GL2209" s="108"/>
      <c r="GM2209" s="108"/>
      <c r="GN2209" s="108"/>
      <c r="GO2209" s="108"/>
      <c r="GP2209" s="108"/>
      <c r="GQ2209" s="108"/>
      <c r="GR2209" s="108"/>
      <c r="GS2209" s="108"/>
      <c r="GT2209" s="108"/>
      <c r="GU2209" s="108"/>
      <c r="GV2209" s="108"/>
      <c r="GW2209" s="108"/>
      <c r="GX2209" s="108"/>
      <c r="GY2209" s="108"/>
      <c r="GZ2209" s="108"/>
      <c r="HA2209" s="108"/>
      <c r="HB2209" s="108"/>
      <c r="HC2209" s="108"/>
      <c r="HD2209" s="108"/>
      <c r="HE2209" s="108"/>
      <c r="HF2209" s="108"/>
      <c r="HG2209" s="108"/>
      <c r="HH2209" s="108"/>
      <c r="HI2209" s="108"/>
      <c r="HJ2209" s="108"/>
      <c r="HK2209" s="108"/>
      <c r="HL2209" s="108"/>
      <c r="HM2209" s="108"/>
      <c r="HN2209" s="108"/>
      <c r="HO2209" s="108"/>
      <c r="HP2209" s="108"/>
      <c r="HQ2209" s="108"/>
      <c r="HR2209" s="108"/>
      <c r="HS2209" s="108"/>
      <c r="HT2209" s="108"/>
      <c r="HU2209" s="108"/>
      <c r="HV2209" s="108"/>
      <c r="HW2209" s="108"/>
      <c r="HX2209" s="108"/>
      <c r="HY2209" s="108"/>
      <c r="HZ2209" s="108"/>
      <c r="IA2209" s="108"/>
      <c r="IB2209" s="108"/>
      <c r="IC2209" s="108"/>
      <c r="ID2209" s="108"/>
      <c r="IE2209" s="108"/>
      <c r="IF2209" s="108"/>
      <c r="IG2209" s="108"/>
      <c r="IH2209" s="108"/>
      <c r="II2209" s="108"/>
      <c r="IJ2209" s="108"/>
      <c r="IK2209" s="108"/>
      <c r="IL2209" s="108"/>
      <c r="IM2209" s="108"/>
      <c r="IN2209" s="108"/>
      <c r="IO2209" s="108"/>
      <c r="IP2209" s="108"/>
      <c r="IQ2209" s="108"/>
      <c r="IR2209" s="108"/>
      <c r="IS2209" s="108"/>
      <c r="IT2209" s="108"/>
      <c r="IU2209" s="108"/>
      <c r="IV2209" s="108"/>
    </row>
    <row r="2210" spans="1:256" x14ac:dyDescent="0.2">
      <c r="C2210" s="100"/>
      <c r="E2210" s="8"/>
      <c r="F2210" s="8"/>
      <c r="G2210" s="120"/>
      <c r="H2210" s="127"/>
      <c r="J2210" s="8"/>
      <c r="K2210" s="127"/>
      <c r="M2210" s="8"/>
      <c r="P2210" s="8"/>
      <c r="R2210" s="8"/>
      <c r="S2210" s="8"/>
      <c r="U2210" s="8"/>
      <c r="V2210" s="8"/>
      <c r="X2210" s="8"/>
      <c r="Y2210" s="8"/>
      <c r="Z2210" s="100"/>
      <c r="AA2210" s="8"/>
      <c r="AB2210" s="8"/>
      <c r="AC2210" s="100"/>
      <c r="AD2210" s="8"/>
      <c r="AE2210" s="8"/>
      <c r="AF2210" s="100"/>
      <c r="AG2210" s="8"/>
      <c r="AH2210" s="8"/>
      <c r="AI2210" s="100"/>
      <c r="AJ2210" s="8"/>
      <c r="AK2210" s="8"/>
      <c r="AL2210" s="100"/>
      <c r="AM2210" s="8"/>
      <c r="AN2210" s="8"/>
      <c r="AO2210" s="100"/>
      <c r="AP2210" s="8"/>
      <c r="AQ2210" s="8"/>
      <c r="AR2210" s="100"/>
      <c r="AS2210" s="8"/>
      <c r="AT2210" s="8"/>
      <c r="AU2210" s="100"/>
      <c r="AV2210" s="8"/>
      <c r="AW2210" s="8"/>
      <c r="AY2210" s="8"/>
      <c r="AZ2210" s="8"/>
      <c r="BA2210" s="108"/>
      <c r="BB2210" s="108"/>
      <c r="BC2210" s="108"/>
      <c r="BD2210" s="108"/>
      <c r="BE2210" s="108"/>
      <c r="BF2210" s="108"/>
      <c r="BG2210" s="108"/>
      <c r="BH2210" s="108"/>
      <c r="BI2210" s="108"/>
      <c r="BJ2210" s="108"/>
      <c r="BK2210" s="108"/>
      <c r="BL2210" s="108"/>
      <c r="BM2210" s="108"/>
      <c r="BN2210" s="108"/>
      <c r="BO2210" s="108"/>
      <c r="BP2210" s="108"/>
      <c r="BQ2210" s="108"/>
      <c r="BR2210" s="108"/>
      <c r="BS2210" s="108"/>
      <c r="BT2210" s="108"/>
      <c r="BU2210" s="108"/>
      <c r="BV2210" s="108"/>
      <c r="BW2210" s="108"/>
      <c r="BX2210" s="108"/>
      <c r="BY2210" s="108"/>
      <c r="BZ2210" s="108"/>
      <c r="CA2210" s="108"/>
      <c r="CB2210" s="108"/>
      <c r="CC2210" s="108"/>
      <c r="CD2210" s="108"/>
      <c r="CE2210" s="108"/>
      <c r="CF2210" s="108"/>
      <c r="CG2210" s="108"/>
      <c r="CH2210" s="108"/>
      <c r="CI2210" s="108"/>
      <c r="CJ2210" s="108"/>
      <c r="CK2210" s="108"/>
      <c r="CL2210" s="108"/>
      <c r="CM2210" s="108"/>
      <c r="CN2210" s="108"/>
      <c r="CO2210" s="108"/>
      <c r="CP2210" s="108"/>
      <c r="CQ2210" s="108"/>
      <c r="CR2210" s="108"/>
      <c r="CS2210" s="108"/>
      <c r="CT2210" s="108"/>
      <c r="CU2210" s="108"/>
      <c r="CV2210" s="108"/>
      <c r="CW2210" s="108"/>
      <c r="CX2210" s="108"/>
      <c r="CY2210" s="108"/>
      <c r="CZ2210" s="108"/>
      <c r="DA2210" s="108"/>
      <c r="DB2210" s="108"/>
      <c r="DC2210" s="108"/>
      <c r="DD2210" s="108"/>
      <c r="DE2210" s="108"/>
      <c r="DF2210" s="108"/>
      <c r="DG2210" s="108"/>
      <c r="DH2210" s="108"/>
      <c r="DI2210" s="108"/>
      <c r="DJ2210" s="108"/>
      <c r="DK2210" s="108"/>
      <c r="DL2210" s="108"/>
      <c r="DM2210" s="108"/>
      <c r="DN2210" s="108"/>
      <c r="DO2210" s="108"/>
      <c r="DP2210" s="108"/>
      <c r="DQ2210" s="108"/>
      <c r="DR2210" s="108"/>
      <c r="DS2210" s="108"/>
      <c r="DT2210" s="108"/>
      <c r="DU2210" s="108"/>
      <c r="DV2210" s="108"/>
      <c r="DW2210" s="108"/>
      <c r="DX2210" s="108"/>
      <c r="DY2210" s="108"/>
      <c r="DZ2210" s="108"/>
      <c r="EA2210" s="108"/>
      <c r="EB2210" s="108"/>
      <c r="EC2210" s="108"/>
      <c r="ED2210" s="108"/>
      <c r="EE2210" s="108"/>
      <c r="EF2210" s="108"/>
      <c r="EG2210" s="108"/>
      <c r="EH2210" s="108"/>
      <c r="EI2210" s="108"/>
      <c r="EJ2210" s="108"/>
      <c r="EK2210" s="108"/>
      <c r="EL2210" s="108"/>
      <c r="EM2210" s="108"/>
      <c r="EN2210" s="108"/>
      <c r="EO2210" s="108"/>
      <c r="EP2210" s="108"/>
      <c r="EQ2210" s="108"/>
      <c r="ER2210" s="108"/>
      <c r="ES2210" s="108"/>
      <c r="ET2210" s="108"/>
      <c r="EU2210" s="108"/>
      <c r="EV2210" s="108"/>
      <c r="EW2210" s="108"/>
      <c r="EX2210" s="108"/>
      <c r="EY2210" s="108"/>
      <c r="EZ2210" s="108"/>
      <c r="FA2210" s="108"/>
      <c r="FB2210" s="108"/>
      <c r="FC2210" s="108"/>
      <c r="FD2210" s="108"/>
      <c r="FE2210" s="108"/>
      <c r="FF2210" s="108"/>
      <c r="FG2210" s="108"/>
      <c r="FH2210" s="108"/>
      <c r="FI2210" s="108"/>
      <c r="FJ2210" s="108"/>
      <c r="FK2210" s="108"/>
      <c r="FL2210" s="108"/>
      <c r="FM2210" s="108"/>
      <c r="FN2210" s="108"/>
      <c r="FO2210" s="108"/>
      <c r="FP2210" s="108"/>
      <c r="FQ2210" s="108"/>
      <c r="FR2210" s="108"/>
      <c r="FS2210" s="108"/>
      <c r="FT2210" s="108"/>
      <c r="FU2210" s="108"/>
      <c r="FV2210" s="108"/>
      <c r="FW2210" s="108"/>
      <c r="FX2210" s="108"/>
      <c r="FY2210" s="108"/>
      <c r="FZ2210" s="108"/>
      <c r="GA2210" s="108"/>
      <c r="GB2210" s="108"/>
      <c r="GC2210" s="108"/>
      <c r="GD2210" s="108"/>
      <c r="GE2210" s="108"/>
      <c r="GF2210" s="108"/>
      <c r="GG2210" s="108"/>
      <c r="GH2210" s="108"/>
      <c r="GI2210" s="108"/>
      <c r="GJ2210" s="108"/>
      <c r="GK2210" s="108"/>
      <c r="GL2210" s="108"/>
      <c r="GM2210" s="108"/>
      <c r="GN2210" s="108"/>
      <c r="GO2210" s="108"/>
      <c r="GP2210" s="108"/>
      <c r="GQ2210" s="108"/>
      <c r="GR2210" s="108"/>
      <c r="GS2210" s="108"/>
      <c r="GT2210" s="108"/>
      <c r="GU2210" s="108"/>
      <c r="GV2210" s="108"/>
      <c r="GW2210" s="108"/>
      <c r="GX2210" s="108"/>
      <c r="GY2210" s="108"/>
      <c r="GZ2210" s="108"/>
      <c r="HA2210" s="108"/>
      <c r="HB2210" s="108"/>
      <c r="HC2210" s="108"/>
      <c r="HD2210" s="108"/>
      <c r="HE2210" s="108"/>
      <c r="HF2210" s="108"/>
      <c r="HG2210" s="108"/>
      <c r="HH2210" s="108"/>
      <c r="HI2210" s="108"/>
      <c r="HJ2210" s="108"/>
      <c r="HK2210" s="108"/>
      <c r="HL2210" s="108"/>
      <c r="HM2210" s="108"/>
      <c r="HN2210" s="108"/>
      <c r="HO2210" s="108"/>
      <c r="HP2210" s="108"/>
      <c r="HQ2210" s="108"/>
      <c r="HR2210" s="108"/>
      <c r="HS2210" s="108"/>
      <c r="HT2210" s="108"/>
      <c r="HU2210" s="108"/>
      <c r="HV2210" s="108"/>
      <c r="HW2210" s="108"/>
      <c r="HX2210" s="108"/>
      <c r="HY2210" s="108"/>
      <c r="HZ2210" s="108"/>
      <c r="IA2210" s="108"/>
      <c r="IB2210" s="108"/>
      <c r="IC2210" s="108"/>
      <c r="ID2210" s="108"/>
      <c r="IE2210" s="108"/>
      <c r="IF2210" s="108"/>
      <c r="IG2210" s="108"/>
      <c r="IH2210" s="108"/>
      <c r="II2210" s="108"/>
      <c r="IJ2210" s="108"/>
      <c r="IK2210" s="108"/>
      <c r="IL2210" s="108"/>
      <c r="IM2210" s="108"/>
      <c r="IN2210" s="108"/>
      <c r="IO2210" s="108"/>
      <c r="IP2210" s="108"/>
      <c r="IQ2210" s="108"/>
      <c r="IR2210" s="108"/>
      <c r="IS2210" s="108"/>
      <c r="IT2210" s="108"/>
      <c r="IU2210" s="108"/>
      <c r="IV2210" s="108"/>
    </row>
    <row r="2211" spans="1:256" x14ac:dyDescent="0.2">
      <c r="E2211" s="8"/>
      <c r="F2211" s="8"/>
      <c r="G2211" s="120"/>
      <c r="I2211" s="8"/>
      <c r="J2211" s="8"/>
      <c r="L2211" s="8"/>
      <c r="M2211" s="8"/>
      <c r="O2211" s="8"/>
      <c r="P2211" s="8"/>
      <c r="R2211" s="8"/>
      <c r="S2211" s="8"/>
      <c r="U2211" s="8"/>
      <c r="V2211" s="8"/>
      <c r="X2211" s="8"/>
      <c r="Y2211" s="8"/>
      <c r="AA2211" s="8"/>
      <c r="AB2211" s="8"/>
      <c r="AD2211" s="8"/>
      <c r="AE2211" s="8"/>
      <c r="AG2211" s="8"/>
      <c r="AH2211" s="8"/>
      <c r="AJ2211" s="8"/>
      <c r="AK2211" s="8"/>
      <c r="AM2211" s="8"/>
      <c r="AN2211" s="8"/>
      <c r="AP2211" s="8"/>
      <c r="AQ2211" s="8"/>
      <c r="AS2211" s="8"/>
      <c r="AT2211" s="8"/>
      <c r="AV2211" s="8"/>
      <c r="AW2211" s="8"/>
      <c r="AY2211" s="8"/>
      <c r="AZ2211" s="8"/>
      <c r="BA2211" s="108"/>
      <c r="BB2211" s="108"/>
      <c r="BC2211" s="108"/>
      <c r="BD2211" s="108"/>
      <c r="BE2211" s="108"/>
      <c r="BF2211" s="108"/>
      <c r="BG2211" s="108"/>
      <c r="BH2211" s="108"/>
      <c r="BI2211" s="108"/>
      <c r="BJ2211" s="108"/>
      <c r="BK2211" s="108"/>
      <c r="BL2211" s="108"/>
      <c r="BM2211" s="108"/>
      <c r="BN2211" s="108"/>
      <c r="BO2211" s="108"/>
      <c r="BP2211" s="108"/>
      <c r="BQ2211" s="108"/>
      <c r="BR2211" s="108"/>
      <c r="BS2211" s="108"/>
      <c r="BT2211" s="108"/>
      <c r="BU2211" s="108"/>
      <c r="BV2211" s="108"/>
      <c r="BW2211" s="108"/>
      <c r="BX2211" s="108"/>
      <c r="BY2211" s="108"/>
      <c r="BZ2211" s="108"/>
      <c r="CA2211" s="108"/>
      <c r="CB2211" s="108"/>
      <c r="CC2211" s="108"/>
      <c r="CD2211" s="108"/>
      <c r="CE2211" s="108"/>
      <c r="CF2211" s="108"/>
      <c r="CG2211" s="108"/>
      <c r="CH2211" s="108"/>
      <c r="CI2211" s="108"/>
      <c r="CJ2211" s="108"/>
      <c r="CK2211" s="108"/>
      <c r="CL2211" s="108"/>
      <c r="CM2211" s="108"/>
      <c r="CN2211" s="108"/>
      <c r="CO2211" s="108"/>
      <c r="CP2211" s="108"/>
      <c r="CQ2211" s="108"/>
      <c r="CR2211" s="108"/>
      <c r="CS2211" s="108"/>
      <c r="CT2211" s="108"/>
      <c r="CU2211" s="108"/>
      <c r="CV2211" s="108"/>
      <c r="CW2211" s="108"/>
      <c r="CX2211" s="108"/>
      <c r="CY2211" s="108"/>
      <c r="CZ2211" s="108"/>
      <c r="DA2211" s="108"/>
      <c r="DB2211" s="108"/>
      <c r="DC2211" s="108"/>
      <c r="DD2211" s="108"/>
      <c r="DE2211" s="108"/>
      <c r="DF2211" s="108"/>
      <c r="DG2211" s="108"/>
      <c r="DH2211" s="108"/>
      <c r="DI2211" s="108"/>
      <c r="DJ2211" s="108"/>
      <c r="DK2211" s="108"/>
      <c r="DL2211" s="108"/>
      <c r="DM2211" s="108"/>
      <c r="DN2211" s="108"/>
      <c r="DO2211" s="108"/>
      <c r="DP2211" s="108"/>
      <c r="DQ2211" s="108"/>
      <c r="DR2211" s="108"/>
      <c r="DS2211" s="108"/>
      <c r="DT2211" s="108"/>
      <c r="DU2211" s="108"/>
      <c r="DV2211" s="108"/>
      <c r="DW2211" s="108"/>
      <c r="DX2211" s="108"/>
      <c r="DY2211" s="108"/>
      <c r="DZ2211" s="108"/>
      <c r="EA2211" s="108"/>
      <c r="EB2211" s="108"/>
      <c r="EC2211" s="108"/>
      <c r="ED2211" s="108"/>
      <c r="EE2211" s="108"/>
      <c r="EF2211" s="108"/>
      <c r="EG2211" s="108"/>
      <c r="EH2211" s="108"/>
      <c r="EI2211" s="108"/>
      <c r="EJ2211" s="108"/>
      <c r="EK2211" s="108"/>
      <c r="EL2211" s="108"/>
      <c r="EM2211" s="108"/>
      <c r="EN2211" s="108"/>
      <c r="EO2211" s="108"/>
      <c r="EP2211" s="108"/>
      <c r="EQ2211" s="108"/>
      <c r="ER2211" s="108"/>
      <c r="ES2211" s="108"/>
      <c r="ET2211" s="108"/>
      <c r="EU2211" s="108"/>
      <c r="EV2211" s="108"/>
      <c r="EW2211" s="108"/>
      <c r="EX2211" s="108"/>
      <c r="EY2211" s="108"/>
      <c r="EZ2211" s="108"/>
      <c r="FA2211" s="108"/>
      <c r="FB2211" s="108"/>
      <c r="FC2211" s="108"/>
      <c r="FD2211" s="108"/>
      <c r="FE2211" s="108"/>
      <c r="FF2211" s="108"/>
      <c r="FG2211" s="108"/>
      <c r="FH2211" s="108"/>
      <c r="FI2211" s="108"/>
      <c r="FJ2211" s="108"/>
      <c r="FK2211" s="108"/>
      <c r="FL2211" s="108"/>
      <c r="FM2211" s="108"/>
      <c r="FN2211" s="108"/>
      <c r="FO2211" s="108"/>
      <c r="FP2211" s="108"/>
      <c r="FQ2211" s="108"/>
      <c r="FR2211" s="108"/>
      <c r="FS2211" s="108"/>
      <c r="FT2211" s="108"/>
      <c r="FU2211" s="108"/>
      <c r="FV2211" s="108"/>
      <c r="FW2211" s="108"/>
      <c r="FX2211" s="108"/>
      <c r="FY2211" s="108"/>
      <c r="FZ2211" s="108"/>
      <c r="GA2211" s="108"/>
      <c r="GB2211" s="108"/>
      <c r="GC2211" s="108"/>
      <c r="GD2211" s="108"/>
      <c r="GE2211" s="108"/>
      <c r="GF2211" s="108"/>
      <c r="GG2211" s="108"/>
      <c r="GH2211" s="108"/>
      <c r="GI2211" s="108"/>
      <c r="GJ2211" s="108"/>
      <c r="GK2211" s="108"/>
      <c r="GL2211" s="108"/>
      <c r="GM2211" s="108"/>
      <c r="GN2211" s="108"/>
      <c r="GO2211" s="108"/>
      <c r="GP2211" s="108"/>
      <c r="GQ2211" s="108"/>
      <c r="GR2211" s="108"/>
      <c r="GS2211" s="108"/>
      <c r="GT2211" s="108"/>
      <c r="GU2211" s="108"/>
      <c r="GV2211" s="108"/>
      <c r="GW2211" s="108"/>
      <c r="GX2211" s="108"/>
      <c r="GY2211" s="108"/>
      <c r="GZ2211" s="108"/>
      <c r="HA2211" s="108"/>
      <c r="HB2211" s="108"/>
      <c r="HC2211" s="108"/>
      <c r="HD2211" s="108"/>
      <c r="HE2211" s="108"/>
      <c r="HF2211" s="108"/>
      <c r="HG2211" s="108"/>
      <c r="HH2211" s="108"/>
      <c r="HI2211" s="108"/>
      <c r="HJ2211" s="108"/>
      <c r="HK2211" s="108"/>
      <c r="HL2211" s="108"/>
      <c r="HM2211" s="108"/>
      <c r="HN2211" s="108"/>
      <c r="HO2211" s="108"/>
      <c r="HP2211" s="108"/>
      <c r="HQ2211" s="108"/>
      <c r="HR2211" s="108"/>
      <c r="HS2211" s="108"/>
      <c r="HT2211" s="108"/>
      <c r="HU2211" s="108"/>
      <c r="HV2211" s="108"/>
      <c r="HW2211" s="108"/>
      <c r="HX2211" s="108"/>
      <c r="HY2211" s="108"/>
      <c r="HZ2211" s="108"/>
      <c r="IA2211" s="108"/>
      <c r="IB2211" s="108"/>
      <c r="IC2211" s="108"/>
      <c r="ID2211" s="108"/>
      <c r="IE2211" s="108"/>
      <c r="IF2211" s="108"/>
      <c r="IG2211" s="108"/>
      <c r="IH2211" s="108"/>
      <c r="II2211" s="108"/>
      <c r="IJ2211" s="108"/>
      <c r="IK2211" s="108"/>
      <c r="IL2211" s="108"/>
      <c r="IM2211" s="108"/>
      <c r="IN2211" s="108"/>
      <c r="IO2211" s="108"/>
      <c r="IP2211" s="108"/>
      <c r="IQ2211" s="108"/>
      <c r="IR2211" s="108"/>
      <c r="IS2211" s="108"/>
      <c r="IT2211" s="108"/>
      <c r="IU2211" s="108"/>
      <c r="IV2211" s="108"/>
    </row>
    <row r="2212" spans="1:256" x14ac:dyDescent="0.2">
      <c r="E2212" s="8"/>
      <c r="F2212" s="8"/>
      <c r="G2212" s="120"/>
      <c r="I2212" s="8"/>
      <c r="J2212" s="8"/>
      <c r="L2212" s="8"/>
      <c r="M2212" s="8"/>
      <c r="O2212" s="8"/>
      <c r="P2212" s="8"/>
      <c r="R2212" s="8"/>
      <c r="S2212" s="8"/>
      <c r="U2212" s="8"/>
      <c r="V2212" s="8"/>
      <c r="X2212" s="8"/>
      <c r="Y2212" s="8"/>
      <c r="AA2212" s="8"/>
      <c r="AB2212" s="8"/>
      <c r="AD2212" s="8"/>
      <c r="AE2212" s="8"/>
      <c r="AG2212" s="8"/>
      <c r="AH2212" s="8"/>
      <c r="AJ2212" s="8"/>
      <c r="AK2212" s="8"/>
      <c r="AM2212" s="8"/>
      <c r="AN2212" s="8"/>
      <c r="AP2212" s="8"/>
      <c r="AQ2212" s="8"/>
      <c r="AS2212" s="8"/>
      <c r="AT2212" s="8"/>
      <c r="AV2212" s="8"/>
      <c r="AW2212" s="8"/>
      <c r="AY2212" s="8"/>
      <c r="AZ2212" s="8"/>
      <c r="BA2212" s="108"/>
      <c r="BB2212" s="108"/>
      <c r="BC2212" s="108"/>
      <c r="BD2212" s="108"/>
      <c r="BE2212" s="108"/>
      <c r="BF2212" s="108"/>
      <c r="BG2212" s="108"/>
      <c r="BH2212" s="108"/>
      <c r="BI2212" s="108"/>
      <c r="BJ2212" s="108"/>
      <c r="BK2212" s="108"/>
      <c r="BL2212" s="108"/>
      <c r="BM2212" s="108"/>
      <c r="BN2212" s="108"/>
      <c r="BO2212" s="108"/>
      <c r="BP2212" s="108"/>
      <c r="BQ2212" s="108"/>
      <c r="BR2212" s="108"/>
      <c r="BS2212" s="108"/>
      <c r="BT2212" s="108"/>
      <c r="BU2212" s="108"/>
      <c r="BV2212" s="108"/>
      <c r="BW2212" s="108"/>
      <c r="BX2212" s="108"/>
      <c r="BY2212" s="108"/>
      <c r="BZ2212" s="108"/>
      <c r="CA2212" s="108"/>
      <c r="CB2212" s="108"/>
      <c r="CC2212" s="108"/>
      <c r="CD2212" s="108"/>
      <c r="CE2212" s="108"/>
      <c r="CF2212" s="108"/>
      <c r="CG2212" s="108"/>
      <c r="CH2212" s="108"/>
      <c r="CI2212" s="108"/>
      <c r="CJ2212" s="108"/>
      <c r="CK2212" s="108"/>
      <c r="CL2212" s="108"/>
      <c r="CM2212" s="108"/>
      <c r="CN2212" s="108"/>
      <c r="CO2212" s="108"/>
      <c r="CP2212" s="108"/>
      <c r="CQ2212" s="108"/>
      <c r="CR2212" s="108"/>
      <c r="CS2212" s="108"/>
      <c r="CT2212" s="108"/>
      <c r="CU2212" s="108"/>
      <c r="CV2212" s="108"/>
      <c r="CW2212" s="108"/>
      <c r="CX2212" s="108"/>
      <c r="CY2212" s="108"/>
      <c r="CZ2212" s="108"/>
      <c r="DA2212" s="108"/>
      <c r="DB2212" s="108"/>
      <c r="DC2212" s="108"/>
      <c r="DD2212" s="108"/>
      <c r="DE2212" s="108"/>
      <c r="DF2212" s="108"/>
      <c r="DG2212" s="108"/>
      <c r="DH2212" s="108"/>
      <c r="DI2212" s="108"/>
      <c r="DJ2212" s="108"/>
      <c r="DK2212" s="108"/>
      <c r="DL2212" s="108"/>
      <c r="DM2212" s="108"/>
      <c r="DN2212" s="108"/>
      <c r="DO2212" s="108"/>
      <c r="DP2212" s="108"/>
      <c r="DQ2212" s="108"/>
      <c r="DR2212" s="108"/>
      <c r="DS2212" s="108"/>
      <c r="DT2212" s="108"/>
      <c r="DU2212" s="108"/>
      <c r="DV2212" s="108"/>
      <c r="DW2212" s="108"/>
      <c r="DX2212" s="108"/>
      <c r="DY2212" s="108"/>
      <c r="DZ2212" s="108"/>
      <c r="EA2212" s="108"/>
      <c r="EB2212" s="108"/>
      <c r="EC2212" s="108"/>
      <c r="ED2212" s="108"/>
      <c r="EE2212" s="108"/>
      <c r="EF2212" s="108"/>
      <c r="EG2212" s="108"/>
      <c r="EH2212" s="108"/>
      <c r="EI2212" s="108"/>
      <c r="EJ2212" s="108"/>
      <c r="EK2212" s="108"/>
      <c r="EL2212" s="108"/>
      <c r="EM2212" s="108"/>
      <c r="EN2212" s="108"/>
      <c r="EO2212" s="108"/>
      <c r="EP2212" s="108"/>
      <c r="EQ2212" s="108"/>
      <c r="ER2212" s="108"/>
      <c r="ES2212" s="108"/>
      <c r="ET2212" s="108"/>
      <c r="EU2212" s="108"/>
      <c r="EV2212" s="108"/>
      <c r="EW2212" s="108"/>
      <c r="EX2212" s="108"/>
      <c r="EY2212" s="108"/>
      <c r="EZ2212" s="108"/>
      <c r="FA2212" s="108"/>
      <c r="FB2212" s="108"/>
      <c r="FC2212" s="108"/>
      <c r="FD2212" s="108"/>
      <c r="FE2212" s="108"/>
      <c r="FF2212" s="108"/>
      <c r="FG2212" s="108"/>
      <c r="FH2212" s="108"/>
      <c r="FI2212" s="108"/>
      <c r="FJ2212" s="108"/>
      <c r="FK2212" s="108"/>
      <c r="FL2212" s="108"/>
      <c r="FM2212" s="108"/>
      <c r="FN2212" s="108"/>
      <c r="FO2212" s="108"/>
      <c r="FP2212" s="108"/>
      <c r="FQ2212" s="108"/>
      <c r="FR2212" s="108"/>
      <c r="FS2212" s="108"/>
      <c r="FT2212" s="108"/>
      <c r="FU2212" s="108"/>
      <c r="FV2212" s="108"/>
      <c r="FW2212" s="108"/>
      <c r="FX2212" s="108"/>
      <c r="FY2212" s="108"/>
      <c r="FZ2212" s="108"/>
      <c r="GA2212" s="108"/>
      <c r="GB2212" s="108"/>
      <c r="GC2212" s="108"/>
      <c r="GD2212" s="108"/>
      <c r="GE2212" s="108"/>
      <c r="GF2212" s="108"/>
      <c r="GG2212" s="108"/>
      <c r="GH2212" s="108"/>
      <c r="GI2212" s="108"/>
      <c r="GJ2212" s="108"/>
      <c r="GK2212" s="108"/>
      <c r="GL2212" s="108"/>
      <c r="GM2212" s="108"/>
      <c r="GN2212" s="108"/>
      <c r="GO2212" s="108"/>
      <c r="GP2212" s="108"/>
      <c r="GQ2212" s="108"/>
      <c r="GR2212" s="108"/>
      <c r="GS2212" s="108"/>
      <c r="GT2212" s="108"/>
      <c r="GU2212" s="108"/>
      <c r="GV2212" s="108"/>
      <c r="GW2212" s="108"/>
      <c r="GX2212" s="108"/>
      <c r="GY2212" s="108"/>
      <c r="GZ2212" s="108"/>
      <c r="HA2212" s="108"/>
      <c r="HB2212" s="108"/>
      <c r="HC2212" s="108"/>
      <c r="HD2212" s="108"/>
      <c r="HE2212" s="108"/>
      <c r="HF2212" s="108"/>
      <c r="HG2212" s="108"/>
      <c r="HH2212" s="108"/>
      <c r="HI2212" s="108"/>
      <c r="HJ2212" s="108"/>
      <c r="HK2212" s="108"/>
      <c r="HL2212" s="108"/>
      <c r="HM2212" s="108"/>
      <c r="HN2212" s="108"/>
      <c r="HO2212" s="108"/>
      <c r="HP2212" s="108"/>
      <c r="HQ2212" s="108"/>
      <c r="HR2212" s="108"/>
      <c r="HS2212" s="108"/>
      <c r="HT2212" s="108"/>
      <c r="HU2212" s="108"/>
      <c r="HV2212" s="108"/>
      <c r="HW2212" s="108"/>
      <c r="HX2212" s="108"/>
      <c r="HY2212" s="108"/>
      <c r="HZ2212" s="108"/>
      <c r="IA2212" s="108"/>
      <c r="IB2212" s="108"/>
      <c r="IC2212" s="108"/>
      <c r="ID2212" s="108"/>
      <c r="IE2212" s="108"/>
      <c r="IF2212" s="108"/>
      <c r="IG2212" s="108"/>
      <c r="IH2212" s="108"/>
      <c r="II2212" s="108"/>
      <c r="IJ2212" s="108"/>
      <c r="IK2212" s="108"/>
      <c r="IL2212" s="108"/>
      <c r="IM2212" s="108"/>
      <c r="IN2212" s="108"/>
      <c r="IO2212" s="108"/>
      <c r="IP2212" s="108"/>
      <c r="IQ2212" s="108"/>
      <c r="IR2212" s="108"/>
      <c r="IS2212" s="108"/>
      <c r="IT2212" s="108"/>
      <c r="IU2212" s="108"/>
      <c r="IV2212" s="108"/>
    </row>
    <row r="2213" spans="1:256" x14ac:dyDescent="0.2">
      <c r="E2213" s="8"/>
      <c r="F2213" s="8"/>
      <c r="G2213" s="120"/>
      <c r="I2213" s="8"/>
      <c r="J2213" s="8"/>
      <c r="L2213" s="8"/>
      <c r="M2213" s="8"/>
      <c r="O2213" s="8"/>
      <c r="P2213" s="8"/>
      <c r="R2213" s="8"/>
      <c r="S2213" s="8"/>
      <c r="U2213" s="8"/>
      <c r="V2213" s="8"/>
      <c r="X2213" s="8"/>
      <c r="Y2213" s="8"/>
      <c r="AA2213" s="8"/>
      <c r="AB2213" s="8"/>
      <c r="AD2213" s="8"/>
      <c r="AE2213" s="8"/>
      <c r="AG2213" s="8"/>
      <c r="AH2213" s="8"/>
      <c r="AJ2213" s="8"/>
      <c r="AK2213" s="8"/>
      <c r="AM2213" s="8"/>
      <c r="AN2213" s="8"/>
      <c r="AP2213" s="8"/>
      <c r="AQ2213" s="8"/>
      <c r="AS2213" s="8"/>
      <c r="AT2213" s="8"/>
      <c r="AV2213" s="8"/>
      <c r="AW2213" s="8"/>
      <c r="AY2213" s="8"/>
      <c r="AZ2213" s="8"/>
      <c r="BA2213" s="108"/>
      <c r="BB2213" s="108"/>
      <c r="BC2213" s="108"/>
      <c r="BD2213" s="108"/>
      <c r="BE2213" s="108"/>
      <c r="BF2213" s="108"/>
      <c r="BG2213" s="108"/>
      <c r="BH2213" s="108"/>
      <c r="BI2213" s="108"/>
      <c r="BJ2213" s="108"/>
      <c r="BK2213" s="108"/>
      <c r="BL2213" s="108"/>
      <c r="BM2213" s="108"/>
      <c r="BN2213" s="108"/>
      <c r="BO2213" s="108"/>
      <c r="BP2213" s="108"/>
      <c r="BQ2213" s="108"/>
      <c r="BR2213" s="108"/>
      <c r="BS2213" s="108"/>
      <c r="BT2213" s="108"/>
      <c r="BU2213" s="108"/>
      <c r="BV2213" s="108"/>
      <c r="BW2213" s="108"/>
      <c r="BX2213" s="108"/>
      <c r="BY2213" s="108"/>
      <c r="BZ2213" s="108"/>
      <c r="CA2213" s="108"/>
      <c r="CB2213" s="108"/>
      <c r="CC2213" s="108"/>
      <c r="CD2213" s="108"/>
      <c r="CE2213" s="108"/>
      <c r="CF2213" s="108"/>
      <c r="CG2213" s="108"/>
      <c r="CH2213" s="108"/>
      <c r="CI2213" s="108"/>
      <c r="CJ2213" s="108"/>
      <c r="CK2213" s="108"/>
      <c r="CL2213" s="108"/>
      <c r="CM2213" s="108"/>
      <c r="CN2213" s="108"/>
      <c r="CO2213" s="108"/>
      <c r="CP2213" s="108"/>
      <c r="CQ2213" s="108"/>
      <c r="CR2213" s="108"/>
      <c r="CS2213" s="108"/>
      <c r="CT2213" s="108"/>
      <c r="CU2213" s="108"/>
      <c r="CV2213" s="108"/>
      <c r="CW2213" s="108"/>
      <c r="CX2213" s="108"/>
      <c r="CY2213" s="108"/>
      <c r="CZ2213" s="108"/>
      <c r="DA2213" s="108"/>
      <c r="DB2213" s="108"/>
      <c r="DC2213" s="108"/>
      <c r="DD2213" s="108"/>
      <c r="DE2213" s="108"/>
      <c r="DF2213" s="108"/>
      <c r="DG2213" s="108"/>
      <c r="DH2213" s="108"/>
      <c r="DI2213" s="108"/>
      <c r="DJ2213" s="108"/>
      <c r="DK2213" s="108"/>
      <c r="DL2213" s="108"/>
      <c r="DM2213" s="108"/>
      <c r="DN2213" s="108"/>
      <c r="DO2213" s="108"/>
      <c r="DP2213" s="108"/>
      <c r="DQ2213" s="108"/>
      <c r="DR2213" s="108"/>
      <c r="DS2213" s="108"/>
      <c r="DT2213" s="108"/>
      <c r="DU2213" s="108"/>
      <c r="DV2213" s="108"/>
      <c r="DW2213" s="108"/>
      <c r="DX2213" s="108"/>
      <c r="DY2213" s="108"/>
      <c r="DZ2213" s="108"/>
      <c r="EA2213" s="108"/>
      <c r="EB2213" s="108"/>
      <c r="EC2213" s="108"/>
      <c r="ED2213" s="108"/>
      <c r="EE2213" s="108"/>
      <c r="EF2213" s="108"/>
      <c r="EG2213" s="108"/>
      <c r="EH2213" s="108"/>
      <c r="EI2213" s="108"/>
      <c r="EJ2213" s="108"/>
      <c r="EK2213" s="108"/>
      <c r="EL2213" s="108"/>
      <c r="EM2213" s="108"/>
      <c r="EN2213" s="108"/>
      <c r="EO2213" s="108"/>
      <c r="EP2213" s="108"/>
      <c r="EQ2213" s="108"/>
      <c r="ER2213" s="108"/>
      <c r="ES2213" s="108"/>
      <c r="ET2213" s="108"/>
      <c r="EU2213" s="108"/>
      <c r="EV2213" s="108"/>
      <c r="EW2213" s="108"/>
      <c r="EX2213" s="108"/>
      <c r="EY2213" s="108"/>
      <c r="EZ2213" s="108"/>
      <c r="FA2213" s="108"/>
      <c r="FB2213" s="108"/>
      <c r="FC2213" s="108"/>
      <c r="FD2213" s="108"/>
      <c r="FE2213" s="108"/>
      <c r="FF2213" s="108"/>
      <c r="FG2213" s="108"/>
      <c r="FH2213" s="108"/>
      <c r="FI2213" s="108"/>
      <c r="FJ2213" s="108"/>
      <c r="FK2213" s="108"/>
      <c r="FL2213" s="108"/>
      <c r="FM2213" s="108"/>
      <c r="FN2213" s="108"/>
      <c r="FO2213" s="108"/>
      <c r="FP2213" s="108"/>
      <c r="FQ2213" s="108"/>
      <c r="FR2213" s="108"/>
      <c r="FS2213" s="108"/>
      <c r="FT2213" s="108"/>
      <c r="FU2213" s="108"/>
      <c r="FV2213" s="108"/>
      <c r="FW2213" s="108"/>
      <c r="FX2213" s="108"/>
      <c r="FY2213" s="108"/>
      <c r="FZ2213" s="108"/>
      <c r="GA2213" s="108"/>
      <c r="GB2213" s="108"/>
      <c r="GC2213" s="108"/>
      <c r="GD2213" s="108"/>
      <c r="GE2213" s="108"/>
      <c r="GF2213" s="108"/>
      <c r="GG2213" s="108"/>
      <c r="GH2213" s="108"/>
      <c r="GI2213" s="108"/>
      <c r="GJ2213" s="108"/>
      <c r="GK2213" s="108"/>
      <c r="GL2213" s="108"/>
      <c r="GM2213" s="108"/>
      <c r="GN2213" s="108"/>
      <c r="GO2213" s="108"/>
      <c r="GP2213" s="108"/>
      <c r="GQ2213" s="108"/>
      <c r="GR2213" s="108"/>
      <c r="GS2213" s="108"/>
      <c r="GT2213" s="108"/>
      <c r="GU2213" s="108"/>
      <c r="GV2213" s="108"/>
      <c r="GW2213" s="108"/>
      <c r="GX2213" s="108"/>
      <c r="GY2213" s="108"/>
      <c r="GZ2213" s="108"/>
      <c r="HA2213" s="108"/>
      <c r="HB2213" s="108"/>
      <c r="HC2213" s="108"/>
      <c r="HD2213" s="108"/>
      <c r="HE2213" s="108"/>
      <c r="HF2213" s="108"/>
      <c r="HG2213" s="108"/>
      <c r="HH2213" s="108"/>
      <c r="HI2213" s="108"/>
      <c r="HJ2213" s="108"/>
      <c r="HK2213" s="108"/>
      <c r="HL2213" s="108"/>
      <c r="HM2213" s="108"/>
      <c r="HN2213" s="108"/>
      <c r="HO2213" s="108"/>
      <c r="HP2213" s="108"/>
      <c r="HQ2213" s="108"/>
      <c r="HR2213" s="108"/>
      <c r="HS2213" s="108"/>
      <c r="HT2213" s="108"/>
      <c r="HU2213" s="108"/>
      <c r="HV2213" s="108"/>
      <c r="HW2213" s="108"/>
      <c r="HX2213" s="108"/>
      <c r="HY2213" s="108"/>
      <c r="HZ2213" s="108"/>
      <c r="IA2213" s="108"/>
      <c r="IB2213" s="108"/>
      <c r="IC2213" s="108"/>
      <c r="ID2213" s="108"/>
      <c r="IE2213" s="108"/>
      <c r="IF2213" s="108"/>
      <c r="IG2213" s="108"/>
      <c r="IH2213" s="108"/>
      <c r="II2213" s="108"/>
      <c r="IJ2213" s="108"/>
      <c r="IK2213" s="108"/>
      <c r="IL2213" s="108"/>
      <c r="IM2213" s="108"/>
      <c r="IN2213" s="108"/>
      <c r="IO2213" s="108"/>
      <c r="IP2213" s="108"/>
      <c r="IQ2213" s="108"/>
      <c r="IR2213" s="108"/>
      <c r="IS2213" s="108"/>
      <c r="IT2213" s="108"/>
      <c r="IU2213" s="108"/>
      <c r="IV2213" s="108"/>
    </row>
    <row r="2214" spans="1:256" x14ac:dyDescent="0.2">
      <c r="E2214" s="8"/>
      <c r="F2214" s="8"/>
      <c r="G2214" s="120"/>
      <c r="I2214" s="8"/>
      <c r="J2214" s="8"/>
      <c r="L2214" s="8"/>
      <c r="M2214" s="8"/>
      <c r="O2214" s="8"/>
      <c r="P2214" s="8"/>
      <c r="R2214" s="8"/>
      <c r="S2214" s="8"/>
      <c r="U2214" s="8"/>
      <c r="V2214" s="8"/>
      <c r="X2214" s="8"/>
      <c r="Y2214" s="8"/>
      <c r="AA2214" s="8"/>
      <c r="AB2214" s="8"/>
      <c r="AD2214" s="8"/>
      <c r="AE2214" s="8"/>
      <c r="AG2214" s="8"/>
      <c r="AH2214" s="8"/>
      <c r="AJ2214" s="8"/>
      <c r="AK2214" s="8"/>
      <c r="AM2214" s="8"/>
      <c r="AN2214" s="8"/>
      <c r="AP2214" s="8"/>
      <c r="AQ2214" s="8"/>
      <c r="AS2214" s="8"/>
      <c r="AT2214" s="8"/>
      <c r="AV2214" s="8"/>
      <c r="AW2214" s="8"/>
      <c r="AY2214" s="8"/>
      <c r="AZ2214" s="8"/>
      <c r="BA2214" s="108"/>
      <c r="BB2214" s="108"/>
      <c r="BC2214" s="108"/>
      <c r="BD2214" s="108"/>
      <c r="BE2214" s="108"/>
      <c r="BF2214" s="108"/>
      <c r="BG2214" s="108"/>
      <c r="BH2214" s="108"/>
      <c r="BI2214" s="108"/>
      <c r="BJ2214" s="108"/>
      <c r="BK2214" s="108"/>
      <c r="BL2214" s="108"/>
      <c r="BM2214" s="108"/>
      <c r="BN2214" s="108"/>
      <c r="BO2214" s="108"/>
      <c r="BP2214" s="108"/>
      <c r="BQ2214" s="108"/>
      <c r="BR2214" s="108"/>
      <c r="BS2214" s="108"/>
      <c r="BT2214" s="108"/>
      <c r="BU2214" s="108"/>
      <c r="BV2214" s="108"/>
      <c r="BW2214" s="108"/>
      <c r="BX2214" s="108"/>
      <c r="BY2214" s="108"/>
      <c r="BZ2214" s="108"/>
      <c r="CA2214" s="108"/>
      <c r="CB2214" s="108"/>
      <c r="CC2214" s="108"/>
      <c r="CD2214" s="108"/>
      <c r="CE2214" s="108"/>
      <c r="CF2214" s="108"/>
      <c r="CG2214" s="108"/>
      <c r="CH2214" s="108"/>
      <c r="CI2214" s="108"/>
      <c r="CJ2214" s="108"/>
      <c r="CK2214" s="108"/>
      <c r="CL2214" s="108"/>
      <c r="CM2214" s="108"/>
      <c r="CN2214" s="108"/>
      <c r="CO2214" s="108"/>
      <c r="CP2214" s="108"/>
      <c r="CQ2214" s="108"/>
      <c r="CR2214" s="108"/>
      <c r="CS2214" s="108"/>
      <c r="CT2214" s="108"/>
      <c r="CU2214" s="108"/>
      <c r="CV2214" s="108"/>
      <c r="CW2214" s="108"/>
      <c r="CX2214" s="108"/>
      <c r="CY2214" s="108"/>
      <c r="CZ2214" s="108"/>
      <c r="DA2214" s="108"/>
      <c r="DB2214" s="108"/>
      <c r="DC2214" s="108"/>
      <c r="DD2214" s="108"/>
      <c r="DE2214" s="108"/>
      <c r="DF2214" s="108"/>
      <c r="DG2214" s="108"/>
      <c r="DH2214" s="108"/>
      <c r="DI2214" s="108"/>
      <c r="DJ2214" s="108"/>
      <c r="DK2214" s="108"/>
      <c r="DL2214" s="108"/>
      <c r="DM2214" s="108"/>
      <c r="DN2214" s="108"/>
      <c r="DO2214" s="108"/>
      <c r="DP2214" s="108"/>
      <c r="DQ2214" s="108"/>
      <c r="DR2214" s="108"/>
      <c r="DS2214" s="108"/>
      <c r="DT2214" s="108"/>
      <c r="DU2214" s="108"/>
      <c r="DV2214" s="108"/>
      <c r="DW2214" s="108"/>
      <c r="DX2214" s="108"/>
      <c r="DY2214" s="108"/>
      <c r="DZ2214" s="108"/>
      <c r="EA2214" s="108"/>
      <c r="EB2214" s="108"/>
      <c r="EC2214" s="108"/>
      <c r="ED2214" s="108"/>
      <c r="EE2214" s="108"/>
      <c r="EF2214" s="108"/>
      <c r="EG2214" s="108"/>
      <c r="EH2214" s="108"/>
      <c r="EI2214" s="108"/>
      <c r="EJ2214" s="108"/>
      <c r="EK2214" s="108"/>
      <c r="EL2214" s="108"/>
      <c r="EM2214" s="108"/>
      <c r="EN2214" s="108"/>
      <c r="EO2214" s="108"/>
      <c r="EP2214" s="108"/>
      <c r="EQ2214" s="108"/>
      <c r="ER2214" s="108"/>
      <c r="ES2214" s="108"/>
      <c r="ET2214" s="108"/>
      <c r="EU2214" s="108"/>
      <c r="EV2214" s="108"/>
      <c r="EW2214" s="108"/>
      <c r="EX2214" s="108"/>
      <c r="EY2214" s="108"/>
      <c r="EZ2214" s="108"/>
      <c r="FA2214" s="108"/>
      <c r="FB2214" s="108"/>
      <c r="FC2214" s="108"/>
      <c r="FD2214" s="108"/>
      <c r="FE2214" s="108"/>
      <c r="FF2214" s="108"/>
      <c r="FG2214" s="108"/>
      <c r="FH2214" s="108"/>
      <c r="FI2214" s="108"/>
      <c r="FJ2214" s="108"/>
      <c r="FK2214" s="108"/>
      <c r="FL2214" s="108"/>
      <c r="FM2214" s="108"/>
      <c r="FN2214" s="108"/>
      <c r="FO2214" s="108"/>
      <c r="FP2214" s="108"/>
      <c r="FQ2214" s="108"/>
      <c r="FR2214" s="108"/>
      <c r="FS2214" s="108"/>
      <c r="FT2214" s="108"/>
      <c r="FU2214" s="108"/>
      <c r="FV2214" s="108"/>
      <c r="FW2214" s="108"/>
      <c r="FX2214" s="108"/>
      <c r="FY2214" s="108"/>
      <c r="FZ2214" s="108"/>
      <c r="GA2214" s="108"/>
      <c r="GB2214" s="108"/>
      <c r="GC2214" s="108"/>
      <c r="GD2214" s="108"/>
      <c r="GE2214" s="108"/>
      <c r="GF2214" s="108"/>
      <c r="GG2214" s="108"/>
      <c r="GH2214" s="108"/>
      <c r="GI2214" s="108"/>
      <c r="GJ2214" s="108"/>
      <c r="GK2214" s="108"/>
      <c r="GL2214" s="108"/>
      <c r="GM2214" s="108"/>
      <c r="GN2214" s="108"/>
      <c r="GO2214" s="108"/>
      <c r="GP2214" s="108"/>
      <c r="GQ2214" s="108"/>
      <c r="GR2214" s="108"/>
      <c r="GS2214" s="108"/>
      <c r="GT2214" s="108"/>
      <c r="GU2214" s="108"/>
      <c r="GV2214" s="108"/>
      <c r="GW2214" s="108"/>
      <c r="GX2214" s="108"/>
      <c r="GY2214" s="108"/>
      <c r="GZ2214" s="108"/>
      <c r="HA2214" s="108"/>
      <c r="HB2214" s="108"/>
      <c r="HC2214" s="108"/>
      <c r="HD2214" s="108"/>
      <c r="HE2214" s="108"/>
      <c r="HF2214" s="108"/>
      <c r="HG2214" s="108"/>
      <c r="HH2214" s="108"/>
      <c r="HI2214" s="108"/>
      <c r="HJ2214" s="108"/>
      <c r="HK2214" s="108"/>
      <c r="HL2214" s="108"/>
      <c r="HM2214" s="108"/>
      <c r="HN2214" s="108"/>
      <c r="HO2214" s="108"/>
      <c r="HP2214" s="108"/>
      <c r="HQ2214" s="108"/>
      <c r="HR2214" s="108"/>
      <c r="HS2214" s="108"/>
      <c r="HT2214" s="108"/>
      <c r="HU2214" s="108"/>
      <c r="HV2214" s="108"/>
      <c r="HW2214" s="108"/>
      <c r="HX2214" s="108"/>
      <c r="HY2214" s="108"/>
      <c r="HZ2214" s="108"/>
      <c r="IA2214" s="108"/>
      <c r="IB2214" s="108"/>
      <c r="IC2214" s="108"/>
      <c r="ID2214" s="108"/>
      <c r="IE2214" s="108"/>
      <c r="IF2214" s="108"/>
      <c r="IG2214" s="108"/>
      <c r="IH2214" s="108"/>
      <c r="II2214" s="108"/>
      <c r="IJ2214" s="108"/>
      <c r="IK2214" s="108"/>
      <c r="IL2214" s="108"/>
      <c r="IM2214" s="108"/>
      <c r="IN2214" s="108"/>
      <c r="IO2214" s="108"/>
      <c r="IP2214" s="108"/>
      <c r="IQ2214" s="108"/>
      <c r="IR2214" s="108"/>
      <c r="IS2214" s="108"/>
      <c r="IT2214" s="108"/>
      <c r="IU2214" s="108"/>
      <c r="IV2214" s="108"/>
    </row>
    <row r="2215" spans="1:256" x14ac:dyDescent="0.2">
      <c r="E2215" s="8"/>
      <c r="F2215" s="8"/>
      <c r="G2215" s="120"/>
      <c r="I2215" s="8"/>
      <c r="J2215" s="8"/>
      <c r="L2215" s="8"/>
      <c r="M2215" s="8"/>
      <c r="O2215" s="8"/>
      <c r="P2215" s="8"/>
      <c r="R2215" s="8"/>
      <c r="S2215" s="8"/>
      <c r="U2215" s="8"/>
      <c r="V2215" s="8"/>
      <c r="X2215" s="8"/>
      <c r="Y2215" s="8"/>
      <c r="AA2215" s="8"/>
      <c r="AB2215" s="8"/>
      <c r="AD2215" s="8"/>
      <c r="AE2215" s="8"/>
      <c r="AG2215" s="8"/>
      <c r="AH2215" s="8"/>
      <c r="AJ2215" s="8"/>
      <c r="AK2215" s="8"/>
      <c r="AM2215" s="8"/>
      <c r="AN2215" s="8"/>
      <c r="AP2215" s="8"/>
      <c r="AQ2215" s="8"/>
      <c r="AS2215" s="8"/>
      <c r="AT2215" s="8"/>
      <c r="AV2215" s="8"/>
      <c r="AW2215" s="8"/>
      <c r="AY2215" s="8"/>
      <c r="AZ2215" s="8"/>
      <c r="BA2215" s="108"/>
      <c r="BB2215" s="108"/>
      <c r="BC2215" s="108"/>
      <c r="BD2215" s="108"/>
      <c r="BE2215" s="108"/>
      <c r="BF2215" s="108"/>
      <c r="BG2215" s="108"/>
      <c r="BH2215" s="108"/>
      <c r="BI2215" s="108"/>
      <c r="BJ2215" s="108"/>
      <c r="BK2215" s="108"/>
      <c r="BL2215" s="108"/>
      <c r="BM2215" s="108"/>
      <c r="BN2215" s="108"/>
      <c r="BO2215" s="108"/>
      <c r="BP2215" s="108"/>
      <c r="BQ2215" s="108"/>
      <c r="BR2215" s="108"/>
      <c r="BS2215" s="108"/>
      <c r="BT2215" s="108"/>
      <c r="BU2215" s="108"/>
      <c r="BV2215" s="108"/>
      <c r="BW2215" s="108"/>
      <c r="BX2215" s="108"/>
      <c r="BY2215" s="108"/>
      <c r="BZ2215" s="108"/>
      <c r="CA2215" s="108"/>
      <c r="CB2215" s="108"/>
      <c r="CC2215" s="108"/>
      <c r="CD2215" s="108"/>
      <c r="CE2215" s="108"/>
      <c r="CF2215" s="108"/>
      <c r="CG2215" s="108"/>
      <c r="CH2215" s="108"/>
      <c r="CI2215" s="108"/>
      <c r="CJ2215" s="108"/>
      <c r="CK2215" s="108"/>
      <c r="CL2215" s="108"/>
      <c r="CM2215" s="108"/>
      <c r="CN2215" s="108"/>
      <c r="CO2215" s="108"/>
      <c r="CP2215" s="108"/>
      <c r="CQ2215" s="108"/>
      <c r="CR2215" s="108"/>
      <c r="CS2215" s="108"/>
      <c r="CT2215" s="108"/>
      <c r="CU2215" s="108"/>
      <c r="CV2215" s="108"/>
      <c r="CW2215" s="108"/>
      <c r="CX2215" s="108"/>
      <c r="CY2215" s="108"/>
      <c r="CZ2215" s="108"/>
      <c r="DA2215" s="108"/>
      <c r="DB2215" s="108"/>
      <c r="DC2215" s="108"/>
      <c r="DD2215" s="108"/>
      <c r="DE2215" s="108"/>
      <c r="DF2215" s="108"/>
      <c r="DG2215" s="108"/>
      <c r="DH2215" s="108"/>
      <c r="DI2215" s="108"/>
      <c r="DJ2215" s="108"/>
      <c r="DK2215" s="108"/>
      <c r="DL2215" s="108"/>
      <c r="DM2215" s="108"/>
      <c r="DN2215" s="108"/>
      <c r="DO2215" s="108"/>
      <c r="DP2215" s="108"/>
      <c r="DQ2215" s="108"/>
      <c r="DR2215" s="108"/>
      <c r="DS2215" s="108"/>
      <c r="DT2215" s="108"/>
      <c r="DU2215" s="108"/>
      <c r="DV2215" s="108"/>
      <c r="DW2215" s="108"/>
      <c r="DX2215" s="108"/>
      <c r="DY2215" s="108"/>
      <c r="DZ2215" s="108"/>
      <c r="EA2215" s="108"/>
      <c r="EB2215" s="108"/>
      <c r="EC2215" s="108"/>
      <c r="ED2215" s="108"/>
      <c r="EE2215" s="108"/>
      <c r="EF2215" s="108"/>
      <c r="EG2215" s="108"/>
      <c r="EH2215" s="108"/>
      <c r="EI2215" s="108"/>
      <c r="EJ2215" s="108"/>
      <c r="EK2215" s="108"/>
      <c r="EL2215" s="108"/>
      <c r="EM2215" s="108"/>
      <c r="EN2215" s="108"/>
      <c r="EO2215" s="108"/>
      <c r="EP2215" s="108"/>
      <c r="EQ2215" s="108"/>
      <c r="ER2215" s="108"/>
      <c r="ES2215" s="108"/>
      <c r="ET2215" s="108"/>
      <c r="EU2215" s="108"/>
      <c r="EV2215" s="108"/>
      <c r="EW2215" s="108"/>
      <c r="EX2215" s="108"/>
      <c r="EY2215" s="108"/>
      <c r="EZ2215" s="108"/>
      <c r="FA2215" s="108"/>
      <c r="FB2215" s="108"/>
      <c r="FC2215" s="108"/>
      <c r="FD2215" s="108"/>
      <c r="FE2215" s="108"/>
      <c r="FF2215" s="108"/>
      <c r="FG2215" s="108"/>
      <c r="FH2215" s="108"/>
      <c r="FI2215" s="108"/>
      <c r="FJ2215" s="108"/>
      <c r="FK2215" s="108"/>
      <c r="FL2215" s="108"/>
      <c r="FM2215" s="108"/>
      <c r="FN2215" s="108"/>
      <c r="FO2215" s="108"/>
      <c r="FP2215" s="108"/>
      <c r="FQ2215" s="108"/>
      <c r="FR2215" s="108"/>
      <c r="FS2215" s="108"/>
      <c r="FT2215" s="108"/>
      <c r="FU2215" s="108"/>
      <c r="FV2215" s="108"/>
      <c r="FW2215" s="108"/>
      <c r="FX2215" s="108"/>
      <c r="FY2215" s="108"/>
      <c r="FZ2215" s="108"/>
      <c r="GA2215" s="108"/>
      <c r="GB2215" s="108"/>
      <c r="GC2215" s="108"/>
      <c r="GD2215" s="108"/>
      <c r="GE2215" s="108"/>
      <c r="GF2215" s="108"/>
      <c r="GG2215" s="108"/>
      <c r="GH2215" s="108"/>
      <c r="GI2215" s="108"/>
      <c r="GJ2215" s="108"/>
      <c r="GK2215" s="108"/>
      <c r="GL2215" s="108"/>
      <c r="GM2215" s="108"/>
      <c r="GN2215" s="108"/>
      <c r="GO2215" s="108"/>
      <c r="GP2215" s="108"/>
      <c r="GQ2215" s="108"/>
      <c r="GR2215" s="108"/>
      <c r="GS2215" s="108"/>
      <c r="GT2215" s="108"/>
      <c r="GU2215" s="108"/>
      <c r="GV2215" s="108"/>
      <c r="GW2215" s="108"/>
      <c r="GX2215" s="108"/>
      <c r="GY2215" s="108"/>
      <c r="GZ2215" s="108"/>
      <c r="HA2215" s="108"/>
      <c r="HB2215" s="108"/>
      <c r="HC2215" s="108"/>
      <c r="HD2215" s="108"/>
      <c r="HE2215" s="108"/>
      <c r="HF2215" s="108"/>
      <c r="HG2215" s="108"/>
      <c r="HH2215" s="108"/>
      <c r="HI2215" s="108"/>
      <c r="HJ2215" s="108"/>
      <c r="HK2215" s="108"/>
      <c r="HL2215" s="108"/>
      <c r="HM2215" s="108"/>
      <c r="HN2215" s="108"/>
      <c r="HO2215" s="108"/>
      <c r="HP2215" s="108"/>
      <c r="HQ2215" s="108"/>
      <c r="HR2215" s="108"/>
      <c r="HS2215" s="108"/>
      <c r="HT2215" s="108"/>
      <c r="HU2215" s="108"/>
      <c r="HV2215" s="108"/>
      <c r="HW2215" s="108"/>
      <c r="HX2215" s="108"/>
      <c r="HY2215" s="108"/>
      <c r="HZ2215" s="108"/>
      <c r="IA2215" s="108"/>
      <c r="IB2215" s="108"/>
      <c r="IC2215" s="108"/>
      <c r="ID2215" s="108"/>
      <c r="IE2215" s="108"/>
      <c r="IF2215" s="108"/>
      <c r="IG2215" s="108"/>
      <c r="IH2215" s="108"/>
      <c r="II2215" s="108"/>
      <c r="IJ2215" s="108"/>
      <c r="IK2215" s="108"/>
      <c r="IL2215" s="108"/>
      <c r="IM2215" s="108"/>
      <c r="IN2215" s="108"/>
      <c r="IO2215" s="108"/>
      <c r="IP2215" s="108"/>
      <c r="IQ2215" s="108"/>
      <c r="IR2215" s="108"/>
      <c r="IS2215" s="108"/>
      <c r="IT2215" s="108"/>
      <c r="IU2215" s="108"/>
      <c r="IV2215" s="108"/>
    </row>
    <row r="2216" spans="1:256" x14ac:dyDescent="0.2">
      <c r="E2216" s="8"/>
      <c r="F2216" s="8"/>
      <c r="G2216" s="120"/>
      <c r="I2216" s="8"/>
      <c r="J2216" s="8"/>
      <c r="L2216" s="8"/>
      <c r="M2216" s="8"/>
      <c r="O2216" s="8"/>
      <c r="P2216" s="8"/>
      <c r="R2216" s="8"/>
      <c r="S2216" s="8"/>
      <c r="U2216" s="8"/>
      <c r="V2216" s="8"/>
      <c r="X2216" s="8"/>
      <c r="Y2216" s="8"/>
      <c r="AA2216" s="8"/>
      <c r="AB2216" s="8"/>
      <c r="AD2216" s="8"/>
      <c r="AE2216" s="8"/>
      <c r="AG2216" s="8"/>
      <c r="AH2216" s="8"/>
      <c r="AJ2216" s="8"/>
      <c r="AK2216" s="8"/>
      <c r="AM2216" s="8"/>
      <c r="AN2216" s="8"/>
      <c r="AP2216" s="8"/>
      <c r="AQ2216" s="8"/>
      <c r="AS2216" s="8"/>
      <c r="AT2216" s="8"/>
      <c r="AV2216" s="8"/>
      <c r="AW2216" s="8"/>
      <c r="AY2216" s="8"/>
      <c r="AZ2216" s="8"/>
      <c r="BA2216" s="108"/>
      <c r="BB2216" s="108"/>
      <c r="BC2216" s="108"/>
      <c r="BD2216" s="108"/>
      <c r="BE2216" s="108"/>
      <c r="BF2216" s="108"/>
      <c r="BG2216" s="108"/>
      <c r="BH2216" s="108"/>
      <c r="BI2216" s="108"/>
      <c r="BJ2216" s="108"/>
      <c r="BK2216" s="108"/>
      <c r="BL2216" s="108"/>
      <c r="BM2216" s="108"/>
      <c r="BN2216" s="108"/>
      <c r="BO2216" s="108"/>
      <c r="BP2216" s="108"/>
      <c r="BQ2216" s="108"/>
      <c r="BR2216" s="108"/>
      <c r="BS2216" s="108"/>
      <c r="BT2216" s="108"/>
      <c r="BU2216" s="108"/>
      <c r="BV2216" s="108"/>
      <c r="BW2216" s="108"/>
      <c r="BX2216" s="108"/>
      <c r="BY2216" s="108"/>
      <c r="BZ2216" s="108"/>
      <c r="CA2216" s="108"/>
      <c r="CB2216" s="108"/>
      <c r="CC2216" s="108"/>
      <c r="CD2216" s="108"/>
      <c r="CE2216" s="108"/>
      <c r="CF2216" s="108"/>
      <c r="CG2216" s="108"/>
      <c r="CH2216" s="108"/>
      <c r="CI2216" s="108"/>
      <c r="CJ2216" s="108"/>
      <c r="CK2216" s="108"/>
      <c r="CL2216" s="108"/>
      <c r="CM2216" s="108"/>
      <c r="CN2216" s="108"/>
      <c r="CO2216" s="108"/>
      <c r="CP2216" s="108"/>
      <c r="CQ2216" s="108"/>
      <c r="CR2216" s="108"/>
      <c r="CS2216" s="108"/>
      <c r="CT2216" s="108"/>
      <c r="CU2216" s="108"/>
      <c r="CV2216" s="108"/>
      <c r="CW2216" s="108"/>
      <c r="CX2216" s="108"/>
      <c r="CY2216" s="108"/>
      <c r="CZ2216" s="108"/>
      <c r="DA2216" s="108"/>
      <c r="DB2216" s="108"/>
      <c r="DC2216" s="108"/>
      <c r="DD2216" s="108"/>
      <c r="DE2216" s="108"/>
      <c r="DF2216" s="108"/>
      <c r="DG2216" s="108"/>
      <c r="DH2216" s="108"/>
      <c r="DI2216" s="108"/>
      <c r="DJ2216" s="108"/>
      <c r="DK2216" s="108"/>
      <c r="DL2216" s="108"/>
      <c r="DM2216" s="108"/>
      <c r="DN2216" s="108"/>
      <c r="DO2216" s="108"/>
      <c r="DP2216" s="108"/>
      <c r="DQ2216" s="108"/>
      <c r="DR2216" s="108"/>
      <c r="DS2216" s="108"/>
      <c r="DT2216" s="108"/>
      <c r="DU2216" s="108"/>
      <c r="DV2216" s="108"/>
      <c r="DW2216" s="108"/>
      <c r="DX2216" s="108"/>
      <c r="DY2216" s="108"/>
      <c r="DZ2216" s="108"/>
      <c r="EA2216" s="108"/>
      <c r="EB2216" s="108"/>
      <c r="EC2216" s="108"/>
      <c r="ED2216" s="108"/>
      <c r="EE2216" s="108"/>
      <c r="EF2216" s="108"/>
      <c r="EG2216" s="108"/>
      <c r="EH2216" s="108"/>
      <c r="EI2216" s="108"/>
      <c r="EJ2216" s="108"/>
      <c r="EK2216" s="108"/>
      <c r="EL2216" s="108"/>
      <c r="EM2216" s="108"/>
      <c r="EN2216" s="108"/>
      <c r="EO2216" s="108"/>
      <c r="EP2216" s="108"/>
      <c r="EQ2216" s="108"/>
      <c r="ER2216" s="108"/>
      <c r="ES2216" s="108"/>
      <c r="ET2216" s="108"/>
      <c r="EU2216" s="108"/>
      <c r="EV2216" s="108"/>
      <c r="EW2216" s="108"/>
      <c r="EX2216" s="108"/>
      <c r="EY2216" s="108"/>
      <c r="EZ2216" s="108"/>
      <c r="FA2216" s="108"/>
      <c r="FB2216" s="108"/>
      <c r="FC2216" s="108"/>
      <c r="FD2216" s="108"/>
      <c r="FE2216" s="108"/>
      <c r="FF2216" s="108"/>
      <c r="FG2216" s="108"/>
      <c r="FH2216" s="108"/>
      <c r="FI2216" s="108"/>
      <c r="FJ2216" s="108"/>
      <c r="FK2216" s="108"/>
      <c r="FL2216" s="108"/>
      <c r="FM2216" s="108"/>
      <c r="FN2216" s="108"/>
      <c r="FO2216" s="108"/>
      <c r="FP2216" s="108"/>
      <c r="FQ2216" s="108"/>
      <c r="FR2216" s="108"/>
      <c r="FS2216" s="108"/>
      <c r="FT2216" s="108"/>
      <c r="FU2216" s="108"/>
      <c r="FV2216" s="108"/>
      <c r="FW2216" s="108"/>
      <c r="FX2216" s="108"/>
      <c r="FY2216" s="108"/>
      <c r="FZ2216" s="108"/>
      <c r="GA2216" s="108"/>
      <c r="GB2216" s="108"/>
      <c r="GC2216" s="108"/>
      <c r="GD2216" s="108"/>
      <c r="GE2216" s="108"/>
      <c r="GF2216" s="108"/>
      <c r="GG2216" s="108"/>
      <c r="GH2216" s="108"/>
      <c r="GI2216" s="108"/>
      <c r="GJ2216" s="108"/>
      <c r="GK2216" s="108"/>
      <c r="GL2216" s="108"/>
      <c r="GM2216" s="108"/>
      <c r="GN2216" s="108"/>
      <c r="GO2216" s="108"/>
      <c r="GP2216" s="108"/>
      <c r="GQ2216" s="108"/>
      <c r="GR2216" s="108"/>
      <c r="GS2216" s="108"/>
      <c r="GT2216" s="108"/>
      <c r="GU2216" s="108"/>
      <c r="GV2216" s="108"/>
      <c r="GW2216" s="108"/>
      <c r="GX2216" s="108"/>
      <c r="GY2216" s="108"/>
      <c r="GZ2216" s="108"/>
      <c r="HA2216" s="108"/>
      <c r="HB2216" s="108"/>
      <c r="HC2216" s="108"/>
      <c r="HD2216" s="108"/>
      <c r="HE2216" s="108"/>
      <c r="HF2216" s="108"/>
      <c r="HG2216" s="108"/>
      <c r="HH2216" s="108"/>
      <c r="HI2216" s="108"/>
      <c r="HJ2216" s="108"/>
      <c r="HK2216" s="108"/>
      <c r="HL2216" s="108"/>
      <c r="HM2216" s="108"/>
      <c r="HN2216" s="108"/>
      <c r="HO2216" s="108"/>
      <c r="HP2216" s="108"/>
      <c r="HQ2216" s="108"/>
      <c r="HR2216" s="108"/>
      <c r="HS2216" s="108"/>
      <c r="HT2216" s="108"/>
      <c r="HU2216" s="108"/>
      <c r="HV2216" s="108"/>
      <c r="HW2216" s="108"/>
      <c r="HX2216" s="108"/>
      <c r="HY2216" s="108"/>
      <c r="HZ2216" s="108"/>
      <c r="IA2216" s="108"/>
      <c r="IB2216" s="108"/>
      <c r="IC2216" s="108"/>
      <c r="ID2216" s="108"/>
      <c r="IE2216" s="108"/>
      <c r="IF2216" s="108"/>
      <c r="IG2216" s="108"/>
      <c r="IH2216" s="108"/>
      <c r="II2216" s="108"/>
      <c r="IJ2216" s="108"/>
      <c r="IK2216" s="108"/>
      <c r="IL2216" s="108"/>
      <c r="IM2216" s="108"/>
      <c r="IN2216" s="108"/>
      <c r="IO2216" s="108"/>
      <c r="IP2216" s="108"/>
      <c r="IQ2216" s="108"/>
      <c r="IR2216" s="108"/>
      <c r="IS2216" s="108"/>
      <c r="IT2216" s="108"/>
      <c r="IU2216" s="108"/>
      <c r="IV2216" s="108"/>
    </row>
    <row r="2217" spans="1:256" x14ac:dyDescent="0.2">
      <c r="D2217" s="40"/>
      <c r="E2217" s="36"/>
      <c r="F2217" s="36"/>
      <c r="G2217" s="120"/>
      <c r="I2217" s="36"/>
      <c r="J2217" s="36"/>
      <c r="L2217" s="36"/>
      <c r="M2217" s="36"/>
      <c r="O2217" s="36"/>
      <c r="P2217" s="36"/>
      <c r="R2217" s="36"/>
      <c r="S2217" s="36"/>
      <c r="U2217" s="36"/>
      <c r="V2217" s="36"/>
      <c r="X2217" s="36"/>
      <c r="Y2217" s="36"/>
      <c r="AA2217" s="36"/>
      <c r="AB2217" s="36"/>
      <c r="AD2217" s="36"/>
      <c r="AE2217" s="36"/>
      <c r="AG2217" s="36"/>
      <c r="AH2217" s="36"/>
      <c r="AJ2217" s="36"/>
      <c r="AK2217" s="36"/>
      <c r="AM2217" s="36"/>
      <c r="AN2217" s="36"/>
      <c r="AP2217" s="36"/>
      <c r="AQ2217" s="36"/>
      <c r="AS2217" s="36"/>
      <c r="AT2217" s="36"/>
      <c r="AV2217" s="36"/>
      <c r="AW2217" s="36"/>
      <c r="AY2217" s="36"/>
      <c r="AZ2217" s="36"/>
      <c r="BA2217" s="108"/>
      <c r="BB2217" s="108"/>
      <c r="BC2217" s="108"/>
      <c r="BD2217" s="108"/>
      <c r="BE2217" s="108"/>
      <c r="BF2217" s="108"/>
      <c r="BG2217" s="108"/>
      <c r="BH2217" s="108"/>
      <c r="BI2217" s="108"/>
      <c r="BJ2217" s="108"/>
      <c r="BK2217" s="108"/>
      <c r="BL2217" s="108"/>
      <c r="BM2217" s="108"/>
      <c r="BN2217" s="108"/>
      <c r="BO2217" s="108"/>
      <c r="BP2217" s="108"/>
      <c r="BQ2217" s="108"/>
      <c r="BR2217" s="108"/>
      <c r="BS2217" s="108"/>
      <c r="BT2217" s="108"/>
      <c r="BU2217" s="108"/>
      <c r="BV2217" s="108"/>
      <c r="BW2217" s="108"/>
      <c r="BX2217" s="108"/>
      <c r="BY2217" s="108"/>
      <c r="BZ2217" s="108"/>
      <c r="CA2217" s="108"/>
      <c r="CB2217" s="108"/>
      <c r="CC2217" s="108"/>
      <c r="CD2217" s="108"/>
      <c r="CE2217" s="108"/>
      <c r="CF2217" s="108"/>
      <c r="CG2217" s="108"/>
      <c r="CH2217" s="108"/>
      <c r="CI2217" s="108"/>
      <c r="CJ2217" s="108"/>
      <c r="CK2217" s="108"/>
      <c r="CL2217" s="108"/>
      <c r="CM2217" s="108"/>
      <c r="CN2217" s="108"/>
      <c r="CO2217" s="108"/>
      <c r="CP2217" s="108"/>
      <c r="CQ2217" s="108"/>
      <c r="CR2217" s="108"/>
      <c r="CS2217" s="108"/>
      <c r="CT2217" s="108"/>
      <c r="CU2217" s="108"/>
      <c r="CV2217" s="108"/>
      <c r="CW2217" s="108"/>
      <c r="CX2217" s="108"/>
      <c r="CY2217" s="108"/>
      <c r="CZ2217" s="108"/>
      <c r="DA2217" s="108"/>
      <c r="DB2217" s="108"/>
      <c r="DC2217" s="108"/>
      <c r="DD2217" s="108"/>
      <c r="DE2217" s="108"/>
      <c r="DF2217" s="108"/>
      <c r="DG2217" s="108"/>
      <c r="DH2217" s="108"/>
      <c r="DI2217" s="108"/>
      <c r="DJ2217" s="108"/>
      <c r="DK2217" s="108"/>
      <c r="DL2217" s="108"/>
      <c r="DM2217" s="108"/>
      <c r="DN2217" s="108"/>
      <c r="DO2217" s="108"/>
      <c r="DP2217" s="108"/>
      <c r="DQ2217" s="108"/>
      <c r="DR2217" s="108"/>
      <c r="DS2217" s="108"/>
      <c r="DT2217" s="108"/>
      <c r="DU2217" s="108"/>
      <c r="DV2217" s="108"/>
      <c r="DW2217" s="108"/>
      <c r="DX2217" s="108"/>
      <c r="DY2217" s="108"/>
      <c r="DZ2217" s="108"/>
      <c r="EA2217" s="108"/>
      <c r="EB2217" s="108"/>
      <c r="EC2217" s="108"/>
      <c r="ED2217" s="108"/>
      <c r="EE2217" s="108"/>
      <c r="EF2217" s="108"/>
      <c r="EG2217" s="108"/>
      <c r="EH2217" s="108"/>
      <c r="EI2217" s="108"/>
      <c r="EJ2217" s="108"/>
      <c r="EK2217" s="108"/>
      <c r="EL2217" s="108"/>
      <c r="EM2217" s="108"/>
      <c r="EN2217" s="108"/>
      <c r="EO2217" s="108"/>
      <c r="EP2217" s="108"/>
      <c r="EQ2217" s="108"/>
      <c r="ER2217" s="108"/>
      <c r="ES2217" s="108"/>
      <c r="ET2217" s="108"/>
      <c r="EU2217" s="108"/>
      <c r="EV2217" s="108"/>
      <c r="EW2217" s="108"/>
      <c r="EX2217" s="108"/>
      <c r="EY2217" s="108"/>
      <c r="EZ2217" s="108"/>
      <c r="FA2217" s="108"/>
      <c r="FB2217" s="108"/>
      <c r="FC2217" s="108"/>
      <c r="FD2217" s="108"/>
      <c r="FE2217" s="108"/>
      <c r="FF2217" s="108"/>
      <c r="FG2217" s="108"/>
      <c r="FH2217" s="108"/>
      <c r="FI2217" s="108"/>
      <c r="FJ2217" s="108"/>
      <c r="FK2217" s="108"/>
      <c r="FL2217" s="108"/>
      <c r="FM2217" s="108"/>
      <c r="FN2217" s="108"/>
      <c r="FO2217" s="108"/>
      <c r="FP2217" s="108"/>
      <c r="FQ2217" s="108"/>
      <c r="FR2217" s="108"/>
      <c r="FS2217" s="108"/>
      <c r="FT2217" s="108"/>
      <c r="FU2217" s="108"/>
      <c r="FV2217" s="108"/>
      <c r="FW2217" s="108"/>
      <c r="FX2217" s="108"/>
      <c r="FY2217" s="108"/>
      <c r="FZ2217" s="108"/>
      <c r="GA2217" s="108"/>
      <c r="GB2217" s="108"/>
      <c r="GC2217" s="108"/>
      <c r="GD2217" s="108"/>
      <c r="GE2217" s="108"/>
      <c r="GF2217" s="108"/>
      <c r="GG2217" s="108"/>
      <c r="GH2217" s="108"/>
      <c r="GI2217" s="108"/>
      <c r="GJ2217" s="108"/>
      <c r="GK2217" s="108"/>
      <c r="GL2217" s="108"/>
      <c r="GM2217" s="108"/>
      <c r="GN2217" s="108"/>
      <c r="GO2217" s="108"/>
      <c r="GP2217" s="108"/>
      <c r="GQ2217" s="108"/>
      <c r="GR2217" s="108"/>
      <c r="GS2217" s="108"/>
      <c r="GT2217" s="108"/>
      <c r="GU2217" s="108"/>
      <c r="GV2217" s="108"/>
      <c r="GW2217" s="108"/>
      <c r="GX2217" s="108"/>
      <c r="GY2217" s="108"/>
      <c r="GZ2217" s="108"/>
      <c r="HA2217" s="108"/>
      <c r="HB2217" s="108"/>
      <c r="HC2217" s="108"/>
      <c r="HD2217" s="108"/>
      <c r="HE2217" s="108"/>
      <c r="HF2217" s="108"/>
      <c r="HG2217" s="108"/>
      <c r="HH2217" s="108"/>
      <c r="HI2217" s="108"/>
      <c r="HJ2217" s="108"/>
      <c r="HK2217" s="108"/>
      <c r="HL2217" s="108"/>
      <c r="HM2217" s="108"/>
      <c r="HN2217" s="108"/>
      <c r="HO2217" s="108"/>
      <c r="HP2217" s="108"/>
      <c r="HQ2217" s="108"/>
      <c r="HR2217" s="108"/>
      <c r="HS2217" s="108"/>
      <c r="HT2217" s="108"/>
      <c r="HU2217" s="108"/>
      <c r="HV2217" s="108"/>
      <c r="HW2217" s="108"/>
      <c r="HX2217" s="108"/>
      <c r="HY2217" s="108"/>
      <c r="HZ2217" s="108"/>
      <c r="IA2217" s="108"/>
      <c r="IB2217" s="108"/>
      <c r="IC2217" s="108"/>
      <c r="ID2217" s="108"/>
      <c r="IE2217" s="108"/>
      <c r="IF2217" s="108"/>
      <c r="IG2217" s="108"/>
      <c r="IH2217" s="108"/>
      <c r="II2217" s="108"/>
      <c r="IJ2217" s="108"/>
      <c r="IK2217" s="108"/>
      <c r="IL2217" s="108"/>
      <c r="IM2217" s="108"/>
      <c r="IN2217" s="108"/>
      <c r="IO2217" s="108"/>
      <c r="IP2217" s="108"/>
      <c r="IQ2217" s="108"/>
      <c r="IR2217" s="108"/>
      <c r="IS2217" s="108"/>
      <c r="IT2217" s="108"/>
      <c r="IU2217" s="108"/>
      <c r="IV2217" s="108"/>
    </row>
    <row r="2218" spans="1:256" x14ac:dyDescent="0.2">
      <c r="D2218" s="40"/>
      <c r="E2218" s="36"/>
      <c r="F2218" s="36"/>
      <c r="G2218" s="120"/>
      <c r="I2218" s="36"/>
      <c r="J2218" s="36"/>
      <c r="L2218" s="36"/>
      <c r="M2218" s="36"/>
      <c r="O2218" s="36"/>
      <c r="P2218" s="36"/>
      <c r="R2218" s="36"/>
      <c r="S2218" s="36"/>
      <c r="U2218" s="36"/>
      <c r="V2218" s="36"/>
      <c r="X2218" s="36"/>
      <c r="Y2218" s="36"/>
      <c r="AA2218" s="36"/>
      <c r="AB2218" s="36"/>
      <c r="AD2218" s="36"/>
      <c r="AE2218" s="36"/>
      <c r="AG2218" s="36"/>
      <c r="AH2218" s="36"/>
      <c r="AJ2218" s="36"/>
      <c r="AK2218" s="36"/>
      <c r="AM2218" s="36"/>
      <c r="AN2218" s="36"/>
      <c r="AP2218" s="36"/>
      <c r="AQ2218" s="36"/>
      <c r="AS2218" s="36"/>
      <c r="AT2218" s="36"/>
      <c r="AV2218" s="36"/>
      <c r="AW2218" s="36"/>
      <c r="AY2218" s="36"/>
      <c r="AZ2218" s="36"/>
      <c r="BA2218" s="108"/>
      <c r="BB2218" s="108"/>
      <c r="BC2218" s="108"/>
      <c r="BD2218" s="108"/>
      <c r="BE2218" s="108"/>
      <c r="BF2218" s="108"/>
      <c r="BG2218" s="108"/>
      <c r="BH2218" s="108"/>
      <c r="BI2218" s="108"/>
      <c r="BJ2218" s="108"/>
      <c r="BK2218" s="108"/>
      <c r="BL2218" s="108"/>
      <c r="BM2218" s="108"/>
      <c r="BN2218" s="108"/>
      <c r="BO2218" s="108"/>
      <c r="BP2218" s="108"/>
      <c r="BQ2218" s="108"/>
      <c r="BR2218" s="108"/>
      <c r="BS2218" s="108"/>
      <c r="BT2218" s="108"/>
      <c r="BU2218" s="108"/>
      <c r="BV2218" s="108"/>
      <c r="BW2218" s="108"/>
      <c r="BX2218" s="108"/>
      <c r="BY2218" s="108"/>
      <c r="BZ2218" s="108"/>
      <c r="CA2218" s="108"/>
      <c r="CB2218" s="108"/>
      <c r="CC2218" s="108"/>
      <c r="CD2218" s="108"/>
      <c r="CE2218" s="108"/>
      <c r="CF2218" s="108"/>
      <c r="CG2218" s="108"/>
      <c r="CH2218" s="108"/>
      <c r="CI2218" s="108"/>
      <c r="CJ2218" s="108"/>
      <c r="CK2218" s="108"/>
      <c r="CL2218" s="108"/>
      <c r="CM2218" s="108"/>
      <c r="CN2218" s="108"/>
      <c r="CO2218" s="108"/>
      <c r="CP2218" s="108"/>
      <c r="CQ2218" s="108"/>
      <c r="CR2218" s="108"/>
      <c r="CS2218" s="108"/>
      <c r="CT2218" s="108"/>
      <c r="CU2218" s="108"/>
      <c r="CV2218" s="108"/>
      <c r="CW2218" s="108"/>
      <c r="CX2218" s="108"/>
      <c r="CY2218" s="108"/>
      <c r="CZ2218" s="108"/>
      <c r="DA2218" s="108"/>
      <c r="DB2218" s="108"/>
      <c r="DC2218" s="108"/>
      <c r="DD2218" s="108"/>
      <c r="DE2218" s="108"/>
      <c r="DF2218" s="108"/>
      <c r="DG2218" s="108"/>
      <c r="DH2218" s="108"/>
      <c r="DI2218" s="108"/>
      <c r="DJ2218" s="108"/>
      <c r="DK2218" s="108"/>
      <c r="DL2218" s="108"/>
      <c r="DM2218" s="108"/>
      <c r="DN2218" s="108"/>
      <c r="DO2218" s="108"/>
      <c r="DP2218" s="108"/>
      <c r="DQ2218" s="108"/>
      <c r="DR2218" s="108"/>
      <c r="DS2218" s="108"/>
      <c r="DT2218" s="108"/>
      <c r="DU2218" s="108"/>
      <c r="DV2218" s="108"/>
      <c r="DW2218" s="108"/>
      <c r="DX2218" s="108"/>
      <c r="DY2218" s="108"/>
      <c r="DZ2218" s="108"/>
      <c r="EA2218" s="108"/>
      <c r="EB2218" s="108"/>
      <c r="EC2218" s="108"/>
      <c r="ED2218" s="108"/>
      <c r="EE2218" s="108"/>
      <c r="EF2218" s="108"/>
      <c r="EG2218" s="108"/>
      <c r="EH2218" s="108"/>
      <c r="EI2218" s="108"/>
      <c r="EJ2218" s="108"/>
      <c r="EK2218" s="108"/>
      <c r="EL2218" s="108"/>
      <c r="EM2218" s="108"/>
      <c r="EN2218" s="108"/>
      <c r="EO2218" s="108"/>
      <c r="EP2218" s="108"/>
      <c r="EQ2218" s="108"/>
      <c r="ER2218" s="108"/>
      <c r="ES2218" s="108"/>
      <c r="ET2218" s="108"/>
      <c r="EU2218" s="108"/>
      <c r="EV2218" s="108"/>
      <c r="EW2218" s="108"/>
      <c r="EX2218" s="108"/>
      <c r="EY2218" s="108"/>
      <c r="EZ2218" s="108"/>
      <c r="FA2218" s="108"/>
      <c r="FB2218" s="108"/>
      <c r="FC2218" s="108"/>
      <c r="FD2218" s="108"/>
      <c r="FE2218" s="108"/>
      <c r="FF2218" s="108"/>
      <c r="FG2218" s="108"/>
      <c r="FH2218" s="108"/>
      <c r="FI2218" s="108"/>
      <c r="FJ2218" s="108"/>
      <c r="FK2218" s="108"/>
      <c r="FL2218" s="108"/>
      <c r="FM2218" s="108"/>
      <c r="FN2218" s="108"/>
      <c r="FO2218" s="108"/>
      <c r="FP2218" s="108"/>
      <c r="FQ2218" s="108"/>
      <c r="FR2218" s="108"/>
      <c r="FS2218" s="108"/>
      <c r="FT2218" s="108"/>
      <c r="FU2218" s="108"/>
      <c r="FV2218" s="108"/>
      <c r="FW2218" s="108"/>
      <c r="FX2218" s="108"/>
      <c r="FY2218" s="108"/>
      <c r="FZ2218" s="108"/>
      <c r="GA2218" s="108"/>
      <c r="GB2218" s="108"/>
      <c r="GC2218" s="108"/>
      <c r="GD2218" s="108"/>
      <c r="GE2218" s="108"/>
      <c r="GF2218" s="108"/>
      <c r="GG2218" s="108"/>
      <c r="GH2218" s="108"/>
      <c r="GI2218" s="108"/>
      <c r="GJ2218" s="108"/>
      <c r="GK2218" s="108"/>
      <c r="GL2218" s="108"/>
      <c r="GM2218" s="108"/>
      <c r="GN2218" s="108"/>
      <c r="GO2218" s="108"/>
      <c r="GP2218" s="108"/>
      <c r="GQ2218" s="108"/>
      <c r="GR2218" s="108"/>
      <c r="GS2218" s="108"/>
      <c r="GT2218" s="108"/>
      <c r="GU2218" s="108"/>
      <c r="GV2218" s="108"/>
      <c r="GW2218" s="108"/>
      <c r="GX2218" s="108"/>
      <c r="GY2218" s="108"/>
      <c r="GZ2218" s="108"/>
      <c r="HA2218" s="108"/>
      <c r="HB2218" s="108"/>
      <c r="HC2218" s="108"/>
      <c r="HD2218" s="108"/>
      <c r="HE2218" s="108"/>
      <c r="HF2218" s="108"/>
      <c r="HG2218" s="108"/>
      <c r="HH2218" s="108"/>
      <c r="HI2218" s="108"/>
      <c r="HJ2218" s="108"/>
      <c r="HK2218" s="108"/>
      <c r="HL2218" s="108"/>
      <c r="HM2218" s="108"/>
      <c r="HN2218" s="108"/>
      <c r="HO2218" s="108"/>
      <c r="HP2218" s="108"/>
      <c r="HQ2218" s="108"/>
      <c r="HR2218" s="108"/>
      <c r="HS2218" s="108"/>
      <c r="HT2218" s="108"/>
      <c r="HU2218" s="108"/>
      <c r="HV2218" s="108"/>
      <c r="HW2218" s="108"/>
      <c r="HX2218" s="108"/>
      <c r="HY2218" s="108"/>
      <c r="HZ2218" s="108"/>
      <c r="IA2218" s="108"/>
      <c r="IB2218" s="108"/>
      <c r="IC2218" s="108"/>
      <c r="ID2218" s="108"/>
      <c r="IE2218" s="108"/>
      <c r="IF2218" s="108"/>
      <c r="IG2218" s="108"/>
      <c r="IH2218" s="108"/>
      <c r="II2218" s="108"/>
      <c r="IJ2218" s="108"/>
      <c r="IK2218" s="108"/>
      <c r="IL2218" s="108"/>
      <c r="IM2218" s="108"/>
      <c r="IN2218" s="108"/>
      <c r="IO2218" s="108"/>
      <c r="IP2218" s="108"/>
      <c r="IQ2218" s="108"/>
      <c r="IR2218" s="108"/>
      <c r="IS2218" s="108"/>
      <c r="IT2218" s="108"/>
      <c r="IU2218" s="108"/>
      <c r="IV2218" s="108"/>
    </row>
    <row r="2219" spans="1:256" x14ac:dyDescent="0.2">
      <c r="D2219" s="40"/>
      <c r="E2219" s="36"/>
      <c r="F2219" s="36"/>
      <c r="G2219" s="120"/>
      <c r="H2219" s="100"/>
      <c r="I2219" s="36"/>
      <c r="J2219" s="36"/>
      <c r="K2219" s="100"/>
      <c r="L2219" s="36"/>
      <c r="M2219" s="36"/>
      <c r="N2219" s="100"/>
      <c r="O2219" s="36"/>
      <c r="P2219" s="36"/>
      <c r="Q2219" s="100"/>
      <c r="R2219" s="36"/>
      <c r="S2219" s="36"/>
      <c r="T2219" s="100"/>
      <c r="U2219" s="36"/>
      <c r="V2219" s="36"/>
      <c r="W2219" s="100"/>
      <c r="X2219" s="36"/>
      <c r="Y2219" s="36"/>
      <c r="Z2219" s="100"/>
      <c r="AA2219" s="36"/>
      <c r="AB2219" s="36"/>
      <c r="AD2219" s="36"/>
      <c r="AE2219" s="36"/>
      <c r="AG2219" s="36"/>
      <c r="AH2219" s="36"/>
      <c r="AJ2219" s="36"/>
      <c r="AK2219" s="36"/>
      <c r="AM2219" s="36"/>
      <c r="AN2219" s="36"/>
      <c r="AP2219" s="36"/>
      <c r="AQ2219" s="36"/>
      <c r="AS2219" s="36"/>
      <c r="AT2219" s="36"/>
      <c r="AV2219" s="36"/>
      <c r="AW2219" s="36"/>
      <c r="AY2219" s="36"/>
      <c r="AZ2219" s="36"/>
      <c r="BA2219" s="108"/>
      <c r="BB2219" s="108"/>
      <c r="BC2219" s="108"/>
      <c r="BD2219" s="108"/>
      <c r="BE2219" s="108"/>
      <c r="BF2219" s="108"/>
      <c r="BG2219" s="108"/>
      <c r="BH2219" s="108"/>
      <c r="BI2219" s="108"/>
      <c r="BJ2219" s="108"/>
      <c r="BK2219" s="108"/>
      <c r="BL2219" s="108"/>
      <c r="BM2219" s="108"/>
      <c r="BN2219" s="108"/>
      <c r="BO2219" s="108"/>
      <c r="BP2219" s="108"/>
      <c r="BQ2219" s="108"/>
      <c r="BR2219" s="108"/>
      <c r="BS2219" s="108"/>
      <c r="BT2219" s="108"/>
      <c r="BU2219" s="108"/>
      <c r="BV2219" s="108"/>
      <c r="BW2219" s="108"/>
      <c r="BX2219" s="108"/>
      <c r="BY2219" s="108"/>
      <c r="BZ2219" s="108"/>
      <c r="CA2219" s="108"/>
      <c r="CB2219" s="108"/>
      <c r="CC2219" s="108"/>
      <c r="CD2219" s="108"/>
      <c r="CE2219" s="108"/>
      <c r="CF2219" s="108"/>
      <c r="CG2219" s="108"/>
      <c r="CH2219" s="108"/>
      <c r="CI2219" s="108"/>
      <c r="CJ2219" s="108"/>
      <c r="CK2219" s="108"/>
      <c r="CL2219" s="108"/>
      <c r="CM2219" s="108"/>
      <c r="CN2219" s="108"/>
      <c r="CO2219" s="108"/>
      <c r="CP2219" s="108"/>
      <c r="CQ2219" s="108"/>
      <c r="CR2219" s="108"/>
      <c r="CS2219" s="108"/>
      <c r="CT2219" s="108"/>
      <c r="CU2219" s="108"/>
      <c r="CV2219" s="108"/>
      <c r="CW2219" s="108"/>
      <c r="CX2219" s="108"/>
      <c r="CY2219" s="108"/>
      <c r="CZ2219" s="108"/>
      <c r="DA2219" s="108"/>
      <c r="DB2219" s="108"/>
      <c r="DC2219" s="108"/>
      <c r="DD2219" s="108"/>
      <c r="DE2219" s="108"/>
      <c r="DF2219" s="108"/>
      <c r="DG2219" s="108"/>
      <c r="DH2219" s="108"/>
      <c r="DI2219" s="108"/>
      <c r="DJ2219" s="108"/>
      <c r="DK2219" s="108"/>
      <c r="DL2219" s="108"/>
      <c r="DM2219" s="108"/>
      <c r="DN2219" s="108"/>
      <c r="DO2219" s="108"/>
      <c r="DP2219" s="108"/>
      <c r="DQ2219" s="108"/>
      <c r="DR2219" s="108"/>
      <c r="DS2219" s="108"/>
      <c r="DT2219" s="108"/>
      <c r="DU2219" s="108"/>
      <c r="DV2219" s="108"/>
      <c r="DW2219" s="108"/>
      <c r="DX2219" s="108"/>
      <c r="DY2219" s="108"/>
      <c r="DZ2219" s="108"/>
      <c r="EA2219" s="108"/>
      <c r="EB2219" s="108"/>
      <c r="EC2219" s="108"/>
      <c r="ED2219" s="108"/>
      <c r="EE2219" s="108"/>
      <c r="EF2219" s="108"/>
      <c r="EG2219" s="108"/>
      <c r="EH2219" s="108"/>
      <c r="EI2219" s="108"/>
      <c r="EJ2219" s="108"/>
      <c r="EK2219" s="108"/>
      <c r="EL2219" s="108"/>
      <c r="EM2219" s="108"/>
      <c r="EN2219" s="108"/>
      <c r="EO2219" s="108"/>
      <c r="EP2219" s="108"/>
      <c r="EQ2219" s="108"/>
      <c r="ER2219" s="108"/>
      <c r="ES2219" s="108"/>
      <c r="ET2219" s="108"/>
      <c r="EU2219" s="108"/>
      <c r="EV2219" s="108"/>
      <c r="EW2219" s="108"/>
      <c r="EX2219" s="108"/>
      <c r="EY2219" s="108"/>
      <c r="EZ2219" s="108"/>
      <c r="FA2219" s="108"/>
      <c r="FB2219" s="108"/>
      <c r="FC2219" s="108"/>
      <c r="FD2219" s="108"/>
      <c r="FE2219" s="108"/>
      <c r="FF2219" s="108"/>
      <c r="FG2219" s="108"/>
      <c r="FH2219" s="108"/>
      <c r="FI2219" s="108"/>
      <c r="FJ2219" s="108"/>
      <c r="FK2219" s="108"/>
      <c r="FL2219" s="108"/>
      <c r="FM2219" s="108"/>
      <c r="FN2219" s="108"/>
      <c r="FO2219" s="108"/>
      <c r="FP2219" s="108"/>
      <c r="FQ2219" s="108"/>
      <c r="FR2219" s="108"/>
      <c r="FS2219" s="108"/>
      <c r="FT2219" s="108"/>
      <c r="FU2219" s="108"/>
      <c r="FV2219" s="108"/>
      <c r="FW2219" s="108"/>
      <c r="FX2219" s="108"/>
      <c r="FY2219" s="108"/>
      <c r="FZ2219" s="108"/>
      <c r="GA2219" s="108"/>
      <c r="GB2219" s="108"/>
      <c r="GC2219" s="108"/>
      <c r="GD2219" s="108"/>
      <c r="GE2219" s="108"/>
      <c r="GF2219" s="108"/>
      <c r="GG2219" s="108"/>
      <c r="GH2219" s="108"/>
      <c r="GI2219" s="108"/>
      <c r="GJ2219" s="108"/>
      <c r="GK2219" s="108"/>
      <c r="GL2219" s="108"/>
      <c r="GM2219" s="108"/>
      <c r="GN2219" s="108"/>
      <c r="GO2219" s="108"/>
      <c r="GP2219" s="108"/>
      <c r="GQ2219" s="108"/>
      <c r="GR2219" s="108"/>
      <c r="GS2219" s="108"/>
      <c r="GT2219" s="108"/>
      <c r="GU2219" s="108"/>
      <c r="GV2219" s="108"/>
      <c r="GW2219" s="108"/>
      <c r="GX2219" s="108"/>
      <c r="GY2219" s="108"/>
      <c r="GZ2219" s="108"/>
      <c r="HA2219" s="108"/>
      <c r="HB2219" s="108"/>
      <c r="HC2219" s="108"/>
      <c r="HD2219" s="108"/>
      <c r="HE2219" s="108"/>
      <c r="HF2219" s="108"/>
      <c r="HG2219" s="108"/>
      <c r="HH2219" s="108"/>
      <c r="HI2219" s="108"/>
      <c r="HJ2219" s="108"/>
      <c r="HK2219" s="108"/>
      <c r="HL2219" s="108"/>
      <c r="HM2219" s="108"/>
      <c r="HN2219" s="108"/>
      <c r="HO2219" s="108"/>
      <c r="HP2219" s="108"/>
      <c r="HQ2219" s="108"/>
      <c r="HR2219" s="108"/>
      <c r="HS2219" s="108"/>
      <c r="HT2219" s="108"/>
      <c r="HU2219" s="108"/>
      <c r="HV2219" s="108"/>
      <c r="HW2219" s="108"/>
      <c r="HX2219" s="108"/>
      <c r="HY2219" s="108"/>
      <c r="HZ2219" s="108"/>
      <c r="IA2219" s="108"/>
      <c r="IB2219" s="108"/>
      <c r="IC2219" s="108"/>
      <c r="ID2219" s="108"/>
      <c r="IE2219" s="108"/>
      <c r="IF2219" s="108"/>
      <c r="IG2219" s="108"/>
      <c r="IH2219" s="108"/>
      <c r="II2219" s="108"/>
      <c r="IJ2219" s="108"/>
      <c r="IK2219" s="108"/>
      <c r="IL2219" s="108"/>
      <c r="IM2219" s="108"/>
      <c r="IN2219" s="108"/>
      <c r="IO2219" s="108"/>
      <c r="IP2219" s="108"/>
      <c r="IQ2219" s="108"/>
      <c r="IR2219" s="108"/>
      <c r="IS2219" s="108"/>
      <c r="IT2219" s="108"/>
      <c r="IU2219" s="108"/>
      <c r="IV2219" s="108"/>
    </row>
    <row r="2220" spans="1:256" x14ac:dyDescent="0.2">
      <c r="E2220" s="8"/>
      <c r="F2220" s="8"/>
      <c r="G2220" s="120"/>
      <c r="I2220" s="8"/>
      <c r="J2220" s="8"/>
      <c r="L2220" s="8"/>
      <c r="M2220" s="8"/>
      <c r="O2220" s="8"/>
      <c r="P2220" s="8"/>
      <c r="R2220" s="8"/>
      <c r="S2220" s="8"/>
      <c r="U2220" s="8"/>
      <c r="V2220" s="8"/>
      <c r="X2220" s="8"/>
      <c r="Y2220" s="8"/>
      <c r="AA2220" s="8"/>
      <c r="AB2220" s="8"/>
      <c r="AD2220" s="8"/>
      <c r="AE2220" s="8"/>
      <c r="AG2220" s="8"/>
      <c r="AH2220" s="8"/>
      <c r="AJ2220" s="8"/>
      <c r="AK2220" s="8"/>
      <c r="AM2220" s="8"/>
      <c r="AN2220" s="8"/>
      <c r="AP2220" s="8"/>
      <c r="AQ2220" s="8"/>
      <c r="AS2220" s="8"/>
      <c r="AT2220" s="8"/>
      <c r="AV2220" s="8"/>
      <c r="AW2220" s="8"/>
      <c r="AY2220" s="8"/>
      <c r="AZ2220" s="8"/>
      <c r="BA2220" s="108"/>
      <c r="BB2220" s="108"/>
      <c r="BC2220" s="108"/>
      <c r="BD2220" s="108"/>
      <c r="BE2220" s="108"/>
      <c r="BF2220" s="108"/>
      <c r="BG2220" s="108"/>
      <c r="BH2220" s="108"/>
      <c r="BI2220" s="108"/>
      <c r="BJ2220" s="108"/>
      <c r="BK2220" s="108"/>
      <c r="BL2220" s="108"/>
      <c r="BM2220" s="108"/>
      <c r="BN2220" s="108"/>
      <c r="BO2220" s="108"/>
      <c r="BP2220" s="108"/>
      <c r="BQ2220" s="108"/>
      <c r="BR2220" s="108"/>
      <c r="BS2220" s="108"/>
      <c r="BT2220" s="108"/>
      <c r="BU2220" s="108"/>
      <c r="BV2220" s="108"/>
      <c r="BW2220" s="108"/>
      <c r="BX2220" s="108"/>
      <c r="BY2220" s="108"/>
      <c r="BZ2220" s="108"/>
      <c r="CA2220" s="108"/>
      <c r="CB2220" s="108"/>
      <c r="CC2220" s="108"/>
      <c r="CD2220" s="108"/>
      <c r="CE2220" s="108"/>
      <c r="CF2220" s="108"/>
      <c r="CG2220" s="108"/>
      <c r="CH2220" s="108"/>
      <c r="CI2220" s="108"/>
      <c r="CJ2220" s="108"/>
      <c r="CK2220" s="108"/>
      <c r="CL2220" s="108"/>
      <c r="CM2220" s="108"/>
      <c r="CN2220" s="108"/>
      <c r="CO2220" s="108"/>
      <c r="CP2220" s="108"/>
      <c r="CQ2220" s="108"/>
      <c r="CR2220" s="108"/>
      <c r="CS2220" s="108"/>
      <c r="CT2220" s="108"/>
      <c r="CU2220" s="108"/>
      <c r="CV2220" s="108"/>
      <c r="CW2220" s="108"/>
      <c r="CX2220" s="108"/>
      <c r="CY2220" s="108"/>
      <c r="CZ2220" s="108"/>
      <c r="DA2220" s="108"/>
      <c r="DB2220" s="108"/>
      <c r="DC2220" s="108"/>
      <c r="DD2220" s="108"/>
      <c r="DE2220" s="108"/>
      <c r="DF2220" s="108"/>
      <c r="DG2220" s="108"/>
      <c r="DH2220" s="108"/>
      <c r="DI2220" s="108"/>
      <c r="DJ2220" s="108"/>
      <c r="DK2220" s="108"/>
      <c r="DL2220" s="108"/>
      <c r="DM2220" s="108"/>
      <c r="DN2220" s="108"/>
      <c r="DO2220" s="108"/>
      <c r="DP2220" s="108"/>
      <c r="DQ2220" s="108"/>
      <c r="DR2220" s="108"/>
      <c r="DS2220" s="108"/>
      <c r="DT2220" s="108"/>
      <c r="DU2220" s="108"/>
      <c r="DV2220" s="108"/>
      <c r="DW2220" s="108"/>
      <c r="DX2220" s="108"/>
      <c r="DY2220" s="108"/>
      <c r="DZ2220" s="108"/>
      <c r="EA2220" s="108"/>
      <c r="EB2220" s="108"/>
      <c r="EC2220" s="108"/>
      <c r="ED2220" s="108"/>
      <c r="EE2220" s="108"/>
      <c r="EF2220" s="108"/>
      <c r="EG2220" s="108"/>
      <c r="EH2220" s="108"/>
      <c r="EI2220" s="108"/>
      <c r="EJ2220" s="108"/>
      <c r="EK2220" s="108"/>
      <c r="EL2220" s="108"/>
      <c r="EM2220" s="108"/>
      <c r="EN2220" s="108"/>
      <c r="EO2220" s="108"/>
      <c r="EP2220" s="108"/>
      <c r="EQ2220" s="108"/>
      <c r="ER2220" s="108"/>
      <c r="ES2220" s="108"/>
      <c r="ET2220" s="108"/>
      <c r="EU2220" s="108"/>
      <c r="EV2220" s="108"/>
      <c r="EW2220" s="108"/>
      <c r="EX2220" s="108"/>
      <c r="EY2220" s="108"/>
      <c r="EZ2220" s="108"/>
      <c r="FA2220" s="108"/>
      <c r="FB2220" s="108"/>
      <c r="FC2220" s="108"/>
      <c r="FD2220" s="108"/>
      <c r="FE2220" s="108"/>
      <c r="FF2220" s="108"/>
      <c r="FG2220" s="108"/>
      <c r="FH2220" s="108"/>
      <c r="FI2220" s="108"/>
      <c r="FJ2220" s="108"/>
      <c r="FK2220" s="108"/>
      <c r="FL2220" s="108"/>
      <c r="FM2220" s="108"/>
      <c r="FN2220" s="108"/>
      <c r="FO2220" s="108"/>
      <c r="FP2220" s="108"/>
      <c r="FQ2220" s="108"/>
      <c r="FR2220" s="108"/>
      <c r="FS2220" s="108"/>
      <c r="FT2220" s="108"/>
      <c r="FU2220" s="108"/>
      <c r="FV2220" s="108"/>
      <c r="FW2220" s="108"/>
      <c r="FX2220" s="108"/>
      <c r="FY2220" s="108"/>
      <c r="FZ2220" s="108"/>
      <c r="GA2220" s="108"/>
      <c r="GB2220" s="108"/>
      <c r="GC2220" s="108"/>
      <c r="GD2220" s="108"/>
      <c r="GE2220" s="108"/>
      <c r="GF2220" s="108"/>
      <c r="GG2220" s="108"/>
      <c r="GH2220" s="108"/>
      <c r="GI2220" s="108"/>
      <c r="GJ2220" s="108"/>
      <c r="GK2220" s="108"/>
      <c r="GL2220" s="108"/>
      <c r="GM2220" s="108"/>
      <c r="GN2220" s="108"/>
      <c r="GO2220" s="108"/>
      <c r="GP2220" s="108"/>
      <c r="GQ2220" s="108"/>
      <c r="GR2220" s="108"/>
      <c r="GS2220" s="108"/>
      <c r="GT2220" s="108"/>
      <c r="GU2220" s="108"/>
      <c r="GV2220" s="108"/>
      <c r="GW2220" s="108"/>
      <c r="GX2220" s="108"/>
      <c r="GY2220" s="108"/>
      <c r="GZ2220" s="108"/>
      <c r="HA2220" s="108"/>
      <c r="HB2220" s="108"/>
      <c r="HC2220" s="108"/>
      <c r="HD2220" s="108"/>
      <c r="HE2220" s="108"/>
      <c r="HF2220" s="108"/>
      <c r="HG2220" s="108"/>
      <c r="HH2220" s="108"/>
      <c r="HI2220" s="108"/>
      <c r="HJ2220" s="108"/>
      <c r="HK2220" s="108"/>
      <c r="HL2220" s="108"/>
      <c r="HM2220" s="108"/>
      <c r="HN2220" s="108"/>
      <c r="HO2220" s="108"/>
      <c r="HP2220" s="108"/>
      <c r="HQ2220" s="108"/>
      <c r="HR2220" s="108"/>
      <c r="HS2220" s="108"/>
      <c r="HT2220" s="108"/>
      <c r="HU2220" s="108"/>
      <c r="HV2220" s="108"/>
      <c r="HW2220" s="108"/>
      <c r="HX2220" s="108"/>
      <c r="HY2220" s="108"/>
      <c r="HZ2220" s="108"/>
      <c r="IA2220" s="108"/>
      <c r="IB2220" s="108"/>
      <c r="IC2220" s="108"/>
      <c r="ID2220" s="108"/>
      <c r="IE2220" s="108"/>
      <c r="IF2220" s="108"/>
      <c r="IG2220" s="108"/>
      <c r="IH2220" s="108"/>
      <c r="II2220" s="108"/>
      <c r="IJ2220" s="108"/>
      <c r="IK2220" s="108"/>
      <c r="IL2220" s="108"/>
      <c r="IM2220" s="108"/>
      <c r="IN2220" s="108"/>
      <c r="IO2220" s="108"/>
      <c r="IP2220" s="108"/>
      <c r="IQ2220" s="108"/>
      <c r="IR2220" s="108"/>
      <c r="IS2220" s="108"/>
      <c r="IT2220" s="108"/>
      <c r="IU2220" s="108"/>
      <c r="IV2220" s="108"/>
    </row>
    <row r="2221" spans="1:256" x14ac:dyDescent="0.2">
      <c r="E2221" s="8"/>
      <c r="F2221" s="8"/>
      <c r="G2221" s="120"/>
      <c r="I2221" s="8"/>
      <c r="J2221" s="8"/>
      <c r="L2221" s="8"/>
      <c r="M2221" s="8"/>
      <c r="O2221" s="8"/>
      <c r="P2221" s="8"/>
      <c r="R2221" s="8"/>
      <c r="S2221" s="8"/>
      <c r="U2221" s="8"/>
      <c r="V2221" s="8"/>
      <c r="X2221" s="8"/>
      <c r="Y2221" s="8"/>
      <c r="AA2221" s="8"/>
      <c r="AB2221" s="8"/>
      <c r="AD2221" s="8"/>
      <c r="AE2221" s="8"/>
      <c r="AG2221" s="8"/>
      <c r="AH2221" s="8"/>
      <c r="AJ2221" s="8"/>
      <c r="AK2221" s="8"/>
      <c r="AM2221" s="8"/>
      <c r="AN2221" s="8"/>
      <c r="AP2221" s="8"/>
      <c r="AQ2221" s="8"/>
      <c r="AS2221" s="8"/>
      <c r="AT2221" s="8"/>
      <c r="AV2221" s="8"/>
      <c r="AW2221" s="8"/>
      <c r="AY2221" s="8"/>
      <c r="AZ2221" s="8"/>
      <c r="BA2221" s="108"/>
      <c r="BB2221" s="108"/>
      <c r="BC2221" s="108"/>
      <c r="BD2221" s="108"/>
      <c r="BE2221" s="108"/>
      <c r="BF2221" s="108"/>
      <c r="BG2221" s="108"/>
      <c r="BH2221" s="108"/>
      <c r="BI2221" s="108"/>
      <c r="BJ2221" s="108"/>
      <c r="BK2221" s="108"/>
      <c r="BL2221" s="108"/>
      <c r="BM2221" s="108"/>
      <c r="BN2221" s="108"/>
      <c r="BO2221" s="108"/>
      <c r="BP2221" s="108"/>
      <c r="BQ2221" s="108"/>
      <c r="BR2221" s="108"/>
      <c r="BS2221" s="108"/>
      <c r="BT2221" s="108"/>
      <c r="BU2221" s="108"/>
      <c r="BV2221" s="108"/>
      <c r="BW2221" s="108"/>
      <c r="BX2221" s="108"/>
      <c r="BY2221" s="108"/>
      <c r="BZ2221" s="108"/>
      <c r="CA2221" s="108"/>
      <c r="CB2221" s="108"/>
      <c r="CC2221" s="108"/>
      <c r="CD2221" s="108"/>
      <c r="CE2221" s="108"/>
      <c r="CF2221" s="108"/>
      <c r="CG2221" s="108"/>
      <c r="CH2221" s="108"/>
      <c r="CI2221" s="108"/>
      <c r="CJ2221" s="108"/>
      <c r="CK2221" s="108"/>
      <c r="CL2221" s="108"/>
      <c r="CM2221" s="108"/>
      <c r="CN2221" s="108"/>
      <c r="CO2221" s="108"/>
      <c r="CP2221" s="108"/>
      <c r="CQ2221" s="108"/>
      <c r="CR2221" s="108"/>
      <c r="CS2221" s="108"/>
      <c r="CT2221" s="108"/>
      <c r="CU2221" s="108"/>
      <c r="CV2221" s="108"/>
      <c r="CW2221" s="108"/>
      <c r="CX2221" s="108"/>
      <c r="CY2221" s="108"/>
      <c r="CZ2221" s="108"/>
      <c r="DA2221" s="108"/>
      <c r="DB2221" s="108"/>
      <c r="DC2221" s="108"/>
      <c r="DD2221" s="108"/>
      <c r="DE2221" s="108"/>
      <c r="DF2221" s="108"/>
      <c r="DG2221" s="108"/>
      <c r="DH2221" s="108"/>
      <c r="DI2221" s="108"/>
      <c r="DJ2221" s="108"/>
      <c r="DK2221" s="108"/>
      <c r="DL2221" s="108"/>
      <c r="DM2221" s="108"/>
      <c r="DN2221" s="108"/>
      <c r="DO2221" s="108"/>
      <c r="DP2221" s="108"/>
      <c r="DQ2221" s="108"/>
      <c r="DR2221" s="108"/>
      <c r="DS2221" s="108"/>
      <c r="DT2221" s="108"/>
      <c r="DU2221" s="108"/>
      <c r="DV2221" s="108"/>
      <c r="DW2221" s="108"/>
      <c r="DX2221" s="108"/>
      <c r="DY2221" s="108"/>
      <c r="DZ2221" s="108"/>
      <c r="EA2221" s="108"/>
      <c r="EB2221" s="108"/>
      <c r="EC2221" s="108"/>
      <c r="ED2221" s="108"/>
      <c r="EE2221" s="108"/>
      <c r="EF2221" s="108"/>
      <c r="EG2221" s="108"/>
      <c r="EH2221" s="108"/>
      <c r="EI2221" s="108"/>
      <c r="EJ2221" s="108"/>
      <c r="EK2221" s="108"/>
      <c r="EL2221" s="108"/>
      <c r="EM2221" s="108"/>
      <c r="EN2221" s="108"/>
      <c r="EO2221" s="108"/>
      <c r="EP2221" s="108"/>
      <c r="EQ2221" s="108"/>
      <c r="ER2221" s="108"/>
      <c r="ES2221" s="108"/>
      <c r="ET2221" s="108"/>
      <c r="EU2221" s="108"/>
      <c r="EV2221" s="108"/>
      <c r="EW2221" s="108"/>
      <c r="EX2221" s="108"/>
      <c r="EY2221" s="108"/>
      <c r="EZ2221" s="108"/>
      <c r="FA2221" s="108"/>
      <c r="FB2221" s="108"/>
      <c r="FC2221" s="108"/>
      <c r="FD2221" s="108"/>
      <c r="FE2221" s="108"/>
      <c r="FF2221" s="108"/>
      <c r="FG2221" s="108"/>
      <c r="FH2221" s="108"/>
      <c r="FI2221" s="108"/>
      <c r="FJ2221" s="108"/>
      <c r="FK2221" s="108"/>
      <c r="FL2221" s="108"/>
      <c r="FM2221" s="108"/>
      <c r="FN2221" s="108"/>
      <c r="FO2221" s="108"/>
      <c r="FP2221" s="108"/>
      <c r="FQ2221" s="108"/>
      <c r="FR2221" s="108"/>
      <c r="FS2221" s="108"/>
      <c r="FT2221" s="108"/>
      <c r="FU2221" s="108"/>
      <c r="FV2221" s="108"/>
      <c r="FW2221" s="108"/>
      <c r="FX2221" s="108"/>
      <c r="FY2221" s="108"/>
      <c r="FZ2221" s="108"/>
      <c r="GA2221" s="108"/>
      <c r="GB2221" s="108"/>
      <c r="GC2221" s="108"/>
      <c r="GD2221" s="108"/>
      <c r="GE2221" s="108"/>
      <c r="GF2221" s="108"/>
      <c r="GG2221" s="108"/>
      <c r="GH2221" s="108"/>
      <c r="GI2221" s="108"/>
      <c r="GJ2221" s="108"/>
      <c r="GK2221" s="108"/>
      <c r="GL2221" s="108"/>
      <c r="GM2221" s="108"/>
      <c r="GN2221" s="108"/>
      <c r="GO2221" s="108"/>
      <c r="GP2221" s="108"/>
      <c r="GQ2221" s="108"/>
      <c r="GR2221" s="108"/>
      <c r="GS2221" s="108"/>
      <c r="GT2221" s="108"/>
      <c r="GU2221" s="108"/>
      <c r="GV2221" s="108"/>
      <c r="GW2221" s="108"/>
      <c r="GX2221" s="108"/>
      <c r="GY2221" s="108"/>
      <c r="GZ2221" s="108"/>
      <c r="HA2221" s="108"/>
      <c r="HB2221" s="108"/>
      <c r="HC2221" s="108"/>
      <c r="HD2221" s="108"/>
      <c r="HE2221" s="108"/>
      <c r="HF2221" s="108"/>
      <c r="HG2221" s="108"/>
      <c r="HH2221" s="108"/>
      <c r="HI2221" s="108"/>
      <c r="HJ2221" s="108"/>
      <c r="HK2221" s="108"/>
      <c r="HL2221" s="108"/>
      <c r="HM2221" s="108"/>
      <c r="HN2221" s="108"/>
      <c r="HO2221" s="108"/>
      <c r="HP2221" s="108"/>
      <c r="HQ2221" s="108"/>
      <c r="HR2221" s="108"/>
      <c r="HS2221" s="108"/>
      <c r="HT2221" s="108"/>
      <c r="HU2221" s="108"/>
      <c r="HV2221" s="108"/>
      <c r="HW2221" s="108"/>
      <c r="HX2221" s="108"/>
      <c r="HY2221" s="108"/>
      <c r="HZ2221" s="108"/>
      <c r="IA2221" s="108"/>
      <c r="IB2221" s="108"/>
      <c r="IC2221" s="108"/>
      <c r="ID2221" s="108"/>
      <c r="IE2221" s="108"/>
      <c r="IF2221" s="108"/>
      <c r="IG2221" s="108"/>
      <c r="IH2221" s="108"/>
      <c r="II2221" s="108"/>
      <c r="IJ2221" s="108"/>
      <c r="IK2221" s="108"/>
      <c r="IL2221" s="108"/>
      <c r="IM2221" s="108"/>
      <c r="IN2221" s="108"/>
      <c r="IO2221" s="108"/>
      <c r="IP2221" s="108"/>
      <c r="IQ2221" s="108"/>
      <c r="IR2221" s="108"/>
      <c r="IS2221" s="108"/>
      <c r="IT2221" s="108"/>
      <c r="IU2221" s="108"/>
      <c r="IV2221" s="108"/>
    </row>
    <row r="2222" spans="1:256" ht="18" customHeight="1" x14ac:dyDescent="0.25">
      <c r="A2222" s="157"/>
      <c r="E2222" s="8"/>
      <c r="F2222" s="8"/>
      <c r="G2222" s="120"/>
      <c r="I2222" s="8"/>
      <c r="J2222" s="8"/>
      <c r="L2222" s="8"/>
      <c r="M2222" s="8"/>
      <c r="O2222" s="8"/>
      <c r="P2222" s="8"/>
      <c r="R2222" s="8"/>
      <c r="S2222" s="8"/>
      <c r="U2222" s="8"/>
      <c r="V2222" s="8"/>
      <c r="X2222" s="8"/>
      <c r="Y2222" s="8"/>
      <c r="AA2222" s="8"/>
      <c r="AB2222" s="8"/>
      <c r="AC2222" s="157"/>
      <c r="AD2222" s="8"/>
      <c r="AE2222" s="8"/>
      <c r="AF2222" s="157"/>
      <c r="AG2222" s="8"/>
      <c r="AH2222" s="8"/>
      <c r="AI2222" s="157"/>
      <c r="AJ2222" s="8"/>
      <c r="AK2222" s="8"/>
      <c r="AL2222" s="157"/>
      <c r="AM2222" s="8"/>
      <c r="AN2222" s="8"/>
      <c r="AO2222" s="157"/>
      <c r="AP2222" s="8"/>
      <c r="AQ2222" s="8"/>
      <c r="AR2222" s="157"/>
      <c r="AS2222" s="8"/>
      <c r="AT2222" s="8"/>
      <c r="AV2222" s="8"/>
      <c r="AW2222" s="8"/>
      <c r="AX2222" s="157"/>
      <c r="AY2222" s="8"/>
      <c r="AZ2222" s="8"/>
      <c r="BA2222" s="108"/>
      <c r="BB2222" s="109"/>
      <c r="BC2222" s="109"/>
      <c r="BD2222" s="108"/>
      <c r="BE2222" s="109"/>
      <c r="BF2222" s="109"/>
      <c r="BG2222" s="108"/>
      <c r="BH2222" s="109"/>
      <c r="BI2222" s="109"/>
      <c r="BJ2222" s="108"/>
      <c r="BK2222" s="109"/>
      <c r="BL2222" s="109"/>
      <c r="BM2222" s="108"/>
      <c r="BN2222" s="109"/>
      <c r="BO2222" s="109"/>
      <c r="BP2222" s="108"/>
      <c r="BQ2222" s="123"/>
      <c r="BR2222" s="109"/>
      <c r="BS2222" s="116"/>
      <c r="BT2222" s="108"/>
      <c r="BU2222" s="120"/>
      <c r="BV2222" s="116"/>
      <c r="BW2222" s="116"/>
      <c r="BX2222" s="125"/>
      <c r="BY2222" s="108"/>
      <c r="BZ2222" s="108"/>
      <c r="CA2222" s="108"/>
      <c r="CB2222" s="108"/>
      <c r="CC2222" s="108"/>
      <c r="CD2222" s="108"/>
      <c r="CE2222" s="108"/>
      <c r="CF2222" s="108"/>
      <c r="CG2222" s="108"/>
      <c r="CH2222" s="108"/>
      <c r="CI2222" s="108"/>
      <c r="CJ2222" s="108"/>
      <c r="CK2222" s="108"/>
      <c r="CL2222" s="108"/>
      <c r="CM2222" s="108"/>
      <c r="CN2222" s="108"/>
      <c r="CO2222" s="108"/>
      <c r="CP2222" s="108"/>
      <c r="CQ2222" s="108"/>
      <c r="CR2222" s="108"/>
      <c r="CS2222" s="108"/>
      <c r="CT2222" s="108"/>
      <c r="CU2222" s="108"/>
      <c r="CV2222" s="108"/>
      <c r="CW2222" s="108"/>
      <c r="CX2222" s="108"/>
      <c r="CY2222" s="108"/>
      <c r="CZ2222" s="108"/>
      <c r="DA2222" s="108"/>
      <c r="DB2222" s="108"/>
      <c r="DC2222" s="108"/>
      <c r="DD2222" s="108"/>
      <c r="DE2222" s="108"/>
      <c r="DF2222" s="108"/>
      <c r="DG2222" s="108"/>
      <c r="DH2222" s="108"/>
      <c r="DI2222" s="108"/>
      <c r="DJ2222" s="108"/>
      <c r="DK2222" s="108"/>
      <c r="DL2222" s="108"/>
      <c r="DM2222" s="108"/>
      <c r="DN2222" s="108"/>
      <c r="DO2222" s="108"/>
      <c r="DP2222" s="108"/>
      <c r="DQ2222" s="108"/>
      <c r="DR2222" s="108"/>
      <c r="DS2222" s="108"/>
      <c r="DT2222" s="108"/>
      <c r="DU2222" s="108"/>
      <c r="DV2222" s="108"/>
      <c r="DW2222" s="108"/>
      <c r="DX2222" s="108"/>
      <c r="DY2222" s="108"/>
      <c r="DZ2222" s="108"/>
      <c r="EA2222" s="108"/>
      <c r="EB2222" s="108"/>
      <c r="EC2222" s="108"/>
      <c r="ED2222" s="108"/>
      <c r="EE2222" s="108"/>
      <c r="EF2222" s="108"/>
      <c r="EG2222" s="108"/>
      <c r="EH2222" s="108"/>
      <c r="EI2222" s="108"/>
      <c r="EJ2222" s="108"/>
      <c r="EK2222" s="108"/>
      <c r="EL2222" s="108"/>
      <c r="EM2222" s="108"/>
      <c r="EN2222" s="108"/>
      <c r="EO2222" s="108"/>
      <c r="EP2222" s="108"/>
      <c r="EQ2222" s="108"/>
      <c r="ER2222" s="108"/>
      <c r="ES2222" s="108"/>
      <c r="ET2222" s="108"/>
      <c r="EU2222" s="108"/>
      <c r="EV2222" s="108"/>
      <c r="EW2222" s="108"/>
      <c r="EX2222" s="108"/>
      <c r="EY2222" s="108"/>
      <c r="EZ2222" s="108"/>
      <c r="FA2222" s="108"/>
      <c r="FB2222" s="108"/>
      <c r="FC2222" s="108"/>
      <c r="FD2222" s="108"/>
      <c r="FE2222" s="108"/>
      <c r="FF2222" s="108"/>
      <c r="FG2222" s="108"/>
      <c r="FH2222" s="108"/>
      <c r="FI2222" s="108"/>
      <c r="FJ2222" s="108"/>
      <c r="FK2222" s="108"/>
      <c r="FL2222" s="108"/>
      <c r="FM2222" s="108"/>
      <c r="FN2222" s="108"/>
      <c r="FO2222" s="108"/>
      <c r="FP2222" s="108"/>
      <c r="FQ2222" s="108"/>
      <c r="FR2222" s="108"/>
      <c r="FS2222" s="108"/>
      <c r="FT2222" s="108"/>
      <c r="FU2222" s="108"/>
      <c r="FV2222" s="108"/>
      <c r="FW2222" s="108"/>
      <c r="FX2222" s="108"/>
      <c r="FY2222" s="108"/>
      <c r="FZ2222" s="108"/>
      <c r="GA2222" s="108"/>
      <c r="GB2222" s="108"/>
      <c r="GC2222" s="108"/>
      <c r="GD2222" s="108"/>
      <c r="GE2222" s="108"/>
      <c r="GF2222" s="108"/>
      <c r="GG2222" s="108"/>
      <c r="GH2222" s="108"/>
      <c r="GI2222" s="108"/>
      <c r="GJ2222" s="108"/>
      <c r="GK2222" s="108"/>
      <c r="GL2222" s="108"/>
      <c r="GM2222" s="108"/>
      <c r="GN2222" s="108"/>
      <c r="GO2222" s="108"/>
      <c r="GP2222" s="108"/>
      <c r="GQ2222" s="108"/>
      <c r="GR2222" s="108"/>
      <c r="GS2222" s="108"/>
      <c r="GT2222" s="108"/>
      <c r="GU2222" s="108"/>
      <c r="GV2222" s="108"/>
      <c r="GW2222" s="108"/>
      <c r="GX2222" s="108"/>
      <c r="GY2222" s="108"/>
      <c r="GZ2222" s="108"/>
      <c r="HA2222" s="108"/>
      <c r="HB2222" s="108"/>
      <c r="HC2222" s="108"/>
      <c r="HD2222" s="108"/>
      <c r="HE2222" s="108"/>
      <c r="HF2222" s="108"/>
      <c r="HG2222" s="108"/>
      <c r="HH2222" s="108"/>
      <c r="HI2222" s="108"/>
      <c r="HJ2222" s="108"/>
      <c r="HK2222" s="108"/>
      <c r="HL2222" s="108"/>
      <c r="HM2222" s="108"/>
      <c r="HN2222" s="108"/>
      <c r="HO2222" s="108"/>
      <c r="HP2222" s="108"/>
      <c r="HQ2222" s="108"/>
      <c r="HR2222" s="108"/>
      <c r="HS2222" s="108"/>
      <c r="HT2222" s="108"/>
      <c r="HU2222" s="108"/>
      <c r="HV2222" s="108"/>
      <c r="HW2222" s="108"/>
      <c r="HX2222" s="108"/>
      <c r="HY2222" s="108"/>
      <c r="HZ2222" s="108"/>
      <c r="IA2222" s="108"/>
      <c r="IB2222" s="108"/>
      <c r="IC2222" s="108"/>
      <c r="ID2222" s="108"/>
      <c r="IE2222" s="108"/>
      <c r="IF2222" s="108"/>
      <c r="IG2222" s="108"/>
      <c r="IH2222" s="108"/>
      <c r="II2222" s="108"/>
      <c r="IJ2222" s="108"/>
      <c r="IK2222" s="108"/>
      <c r="IL2222" s="108"/>
      <c r="IM2222" s="108"/>
      <c r="IN2222" s="108"/>
      <c r="IO2222" s="108"/>
      <c r="IP2222" s="108"/>
      <c r="IQ2222" s="108"/>
      <c r="IR2222" s="108"/>
      <c r="IS2222" s="108"/>
      <c r="IT2222" s="108"/>
      <c r="IU2222" s="108"/>
      <c r="IV2222" s="108"/>
    </row>
    <row r="2223" spans="1:256" x14ac:dyDescent="0.2">
      <c r="E2223" s="8"/>
      <c r="F2223" s="8"/>
      <c r="G2223" s="120"/>
      <c r="H2223" s="100"/>
      <c r="I2223" s="8"/>
      <c r="J2223" s="8"/>
      <c r="L2223" s="8"/>
      <c r="M2223" s="8"/>
      <c r="O2223" s="8"/>
      <c r="P2223" s="8"/>
      <c r="R2223" s="8"/>
      <c r="S2223" s="8"/>
      <c r="U2223" s="8"/>
      <c r="V2223" s="8"/>
      <c r="X2223" s="8"/>
      <c r="Y2223" s="8"/>
      <c r="AA2223" s="8"/>
      <c r="AB2223" s="8"/>
      <c r="AC2223" s="100"/>
      <c r="AD2223" s="8"/>
      <c r="AE2223" s="8"/>
      <c r="AF2223" s="100"/>
      <c r="AG2223" s="8"/>
      <c r="AH2223" s="8"/>
      <c r="AI2223" s="100"/>
      <c r="AJ2223" s="8"/>
      <c r="AK2223" s="8"/>
      <c r="AL2223" s="100"/>
      <c r="AM2223" s="8"/>
      <c r="AN2223" s="8"/>
      <c r="AO2223" s="100"/>
      <c r="AP2223" s="8"/>
      <c r="AQ2223" s="8"/>
      <c r="AR2223" s="100"/>
      <c r="AS2223" s="8"/>
      <c r="AT2223" s="8"/>
      <c r="AV2223" s="8"/>
      <c r="AW2223" s="8"/>
      <c r="AY2223" s="8"/>
      <c r="AZ2223" s="8"/>
      <c r="BA2223" s="108"/>
      <c r="BB2223" s="108"/>
      <c r="BC2223" s="108"/>
      <c r="BD2223" s="108"/>
      <c r="BE2223" s="108"/>
      <c r="BF2223" s="108"/>
      <c r="BG2223" s="108"/>
      <c r="BH2223" s="108"/>
      <c r="BI2223" s="108"/>
      <c r="BJ2223" s="108"/>
      <c r="BK2223" s="108"/>
      <c r="BL2223" s="108"/>
      <c r="BM2223" s="108"/>
      <c r="BN2223" s="108"/>
      <c r="BO2223" s="108"/>
      <c r="BP2223" s="108"/>
      <c r="BQ2223" s="108"/>
      <c r="BR2223" s="108"/>
      <c r="BS2223" s="108"/>
      <c r="BT2223" s="108"/>
      <c r="BU2223" s="108"/>
      <c r="BV2223" s="108"/>
      <c r="BW2223" s="108"/>
      <c r="BX2223" s="108"/>
      <c r="BY2223" s="108"/>
      <c r="BZ2223" s="108"/>
      <c r="CA2223" s="108"/>
      <c r="CB2223" s="108"/>
      <c r="CC2223" s="108"/>
      <c r="CD2223" s="108"/>
      <c r="CE2223" s="108"/>
      <c r="CF2223" s="108"/>
      <c r="CG2223" s="108"/>
      <c r="CH2223" s="108"/>
      <c r="CI2223" s="108"/>
      <c r="CJ2223" s="108"/>
      <c r="CK2223" s="108"/>
      <c r="CL2223" s="108"/>
      <c r="CM2223" s="108"/>
      <c r="CN2223" s="108"/>
      <c r="CO2223" s="108"/>
      <c r="CP2223" s="108"/>
      <c r="CQ2223" s="108"/>
      <c r="CR2223" s="108"/>
      <c r="CS2223" s="108"/>
      <c r="CT2223" s="108"/>
      <c r="CU2223" s="108"/>
      <c r="CV2223" s="108"/>
      <c r="CW2223" s="108"/>
      <c r="CX2223" s="108"/>
      <c r="CY2223" s="108"/>
      <c r="CZ2223" s="108"/>
      <c r="DA2223" s="108"/>
      <c r="DB2223" s="108"/>
      <c r="DC2223" s="108"/>
      <c r="DD2223" s="108"/>
      <c r="DE2223" s="108"/>
      <c r="DF2223" s="108"/>
      <c r="DG2223" s="108"/>
      <c r="DH2223" s="108"/>
      <c r="DI2223" s="108"/>
      <c r="DJ2223" s="108"/>
      <c r="DK2223" s="108"/>
      <c r="DL2223" s="108"/>
      <c r="DM2223" s="108"/>
      <c r="DN2223" s="108"/>
      <c r="DO2223" s="108"/>
      <c r="DP2223" s="108"/>
      <c r="DQ2223" s="108"/>
      <c r="DR2223" s="108"/>
      <c r="DS2223" s="108"/>
      <c r="DT2223" s="108"/>
      <c r="DU2223" s="108"/>
      <c r="DV2223" s="108"/>
      <c r="DW2223" s="108"/>
      <c r="DX2223" s="108"/>
      <c r="DY2223" s="108"/>
      <c r="DZ2223" s="108"/>
      <c r="EA2223" s="108"/>
      <c r="EB2223" s="108"/>
      <c r="EC2223" s="108"/>
      <c r="ED2223" s="108"/>
      <c r="EE2223" s="108"/>
      <c r="EF2223" s="108"/>
      <c r="EG2223" s="108"/>
      <c r="EH2223" s="108"/>
      <c r="EI2223" s="108"/>
      <c r="EJ2223" s="108"/>
      <c r="EK2223" s="108"/>
      <c r="EL2223" s="108"/>
      <c r="EM2223" s="108"/>
      <c r="EN2223" s="108"/>
      <c r="EO2223" s="108"/>
      <c r="EP2223" s="108"/>
      <c r="EQ2223" s="108"/>
      <c r="ER2223" s="108"/>
      <c r="ES2223" s="108"/>
      <c r="ET2223" s="108"/>
      <c r="EU2223" s="108"/>
      <c r="EV2223" s="108"/>
      <c r="EW2223" s="108"/>
      <c r="EX2223" s="108"/>
      <c r="EY2223" s="108"/>
      <c r="EZ2223" s="108"/>
      <c r="FA2223" s="108"/>
      <c r="FB2223" s="108"/>
      <c r="FC2223" s="108"/>
      <c r="FD2223" s="108"/>
      <c r="FE2223" s="108"/>
      <c r="FF2223" s="108"/>
      <c r="FG2223" s="108"/>
      <c r="FH2223" s="108"/>
      <c r="FI2223" s="108"/>
      <c r="FJ2223" s="108"/>
      <c r="FK2223" s="108"/>
      <c r="FL2223" s="108"/>
      <c r="FM2223" s="108"/>
      <c r="FN2223" s="108"/>
      <c r="FO2223" s="108"/>
      <c r="FP2223" s="108"/>
      <c r="FQ2223" s="108"/>
      <c r="FR2223" s="108"/>
      <c r="FS2223" s="108"/>
      <c r="FT2223" s="108"/>
      <c r="FU2223" s="108"/>
      <c r="FV2223" s="108"/>
      <c r="FW2223" s="108"/>
      <c r="FX2223" s="108"/>
      <c r="FY2223" s="108"/>
      <c r="FZ2223" s="108"/>
      <c r="GA2223" s="108"/>
      <c r="GB2223" s="108"/>
      <c r="GC2223" s="108"/>
      <c r="GD2223" s="108"/>
      <c r="GE2223" s="108"/>
      <c r="GF2223" s="108"/>
      <c r="GG2223" s="108"/>
      <c r="GH2223" s="108"/>
      <c r="GI2223" s="108"/>
      <c r="GJ2223" s="108"/>
      <c r="GK2223" s="108"/>
      <c r="GL2223" s="108"/>
      <c r="GM2223" s="108"/>
      <c r="GN2223" s="108"/>
      <c r="GO2223" s="108"/>
      <c r="GP2223" s="108"/>
      <c r="GQ2223" s="108"/>
      <c r="GR2223" s="108"/>
      <c r="GS2223" s="108"/>
      <c r="GT2223" s="108"/>
      <c r="GU2223" s="108"/>
      <c r="GV2223" s="108"/>
      <c r="GW2223" s="108"/>
      <c r="GX2223" s="108"/>
      <c r="GY2223" s="108"/>
      <c r="GZ2223" s="108"/>
      <c r="HA2223" s="108"/>
      <c r="HB2223" s="108"/>
      <c r="HC2223" s="108"/>
      <c r="HD2223" s="108"/>
      <c r="HE2223" s="108"/>
      <c r="HF2223" s="108"/>
      <c r="HG2223" s="108"/>
      <c r="HH2223" s="108"/>
      <c r="HI2223" s="108"/>
      <c r="HJ2223" s="108"/>
      <c r="HK2223" s="108"/>
      <c r="HL2223" s="108"/>
      <c r="HM2223" s="108"/>
      <c r="HN2223" s="108"/>
      <c r="HO2223" s="108"/>
      <c r="HP2223" s="108"/>
      <c r="HQ2223" s="108"/>
      <c r="HR2223" s="108"/>
      <c r="HS2223" s="108"/>
      <c r="HT2223" s="108"/>
      <c r="HU2223" s="108"/>
      <c r="HV2223" s="108"/>
      <c r="HW2223" s="108"/>
      <c r="HX2223" s="108"/>
      <c r="HY2223" s="108"/>
      <c r="HZ2223" s="108"/>
      <c r="IA2223" s="108"/>
      <c r="IB2223" s="108"/>
      <c r="IC2223" s="108"/>
      <c r="ID2223" s="108"/>
      <c r="IE2223" s="108"/>
      <c r="IF2223" s="108"/>
      <c r="IG2223" s="108"/>
      <c r="IH2223" s="108"/>
      <c r="II2223" s="108"/>
      <c r="IJ2223" s="108"/>
      <c r="IK2223" s="108"/>
      <c r="IL2223" s="108"/>
      <c r="IM2223" s="108"/>
      <c r="IN2223" s="108"/>
      <c r="IO2223" s="108"/>
      <c r="IP2223" s="108"/>
      <c r="IQ2223" s="108"/>
      <c r="IR2223" s="108"/>
      <c r="IS2223" s="108"/>
      <c r="IT2223" s="108"/>
      <c r="IU2223" s="108"/>
      <c r="IV2223" s="108"/>
    </row>
    <row r="2224" spans="1:256" x14ac:dyDescent="0.2">
      <c r="C2224" s="100"/>
      <c r="E2224" s="8"/>
      <c r="F2224" s="8"/>
      <c r="G2224" s="120"/>
      <c r="H2224" s="127"/>
      <c r="J2224" s="8"/>
      <c r="K2224" s="127"/>
      <c r="M2224" s="8"/>
      <c r="P2224" s="8"/>
      <c r="R2224" s="8"/>
      <c r="S2224" s="8"/>
      <c r="U2224" s="8"/>
      <c r="V2224" s="8"/>
      <c r="X2224" s="8"/>
      <c r="Y2224" s="8"/>
      <c r="Z2224" s="100"/>
      <c r="AA2224" s="8"/>
      <c r="AB2224" s="8"/>
      <c r="AC2224" s="100"/>
      <c r="AD2224" s="8"/>
      <c r="AE2224" s="8"/>
      <c r="AF2224" s="100"/>
      <c r="AG2224" s="8"/>
      <c r="AH2224" s="8"/>
      <c r="AI2224" s="100"/>
      <c r="AJ2224" s="8"/>
      <c r="AK2224" s="8"/>
      <c r="AL2224" s="100"/>
      <c r="AM2224" s="8"/>
      <c r="AN2224" s="8"/>
      <c r="AO2224" s="100"/>
      <c r="AP2224" s="8"/>
      <c r="AQ2224" s="8"/>
      <c r="AR2224" s="100"/>
      <c r="AS2224" s="8"/>
      <c r="AT2224" s="8"/>
      <c r="AU2224" s="100"/>
      <c r="AV2224" s="8"/>
      <c r="AW2224" s="8"/>
      <c r="AY2224" s="8"/>
      <c r="AZ2224" s="8"/>
      <c r="BA2224" s="108"/>
      <c r="BB2224" s="108"/>
      <c r="BC2224" s="108"/>
      <c r="BD2224" s="108"/>
      <c r="BE2224" s="108"/>
      <c r="BF2224" s="108"/>
      <c r="BG2224" s="108"/>
      <c r="BH2224" s="108"/>
      <c r="BI2224" s="108"/>
      <c r="BJ2224" s="108"/>
      <c r="BK2224" s="108"/>
      <c r="BL2224" s="108"/>
      <c r="BM2224" s="108"/>
      <c r="BN2224" s="108"/>
      <c r="BO2224" s="108"/>
      <c r="BP2224" s="108"/>
      <c r="BQ2224" s="108"/>
      <c r="BR2224" s="108"/>
      <c r="BS2224" s="108"/>
      <c r="BT2224" s="108"/>
      <c r="BU2224" s="108"/>
      <c r="BV2224" s="108"/>
      <c r="BW2224" s="108"/>
      <c r="BX2224" s="108"/>
      <c r="BY2224" s="108"/>
      <c r="BZ2224" s="108"/>
      <c r="CA2224" s="108"/>
      <c r="CB2224" s="108"/>
      <c r="CC2224" s="108"/>
      <c r="CD2224" s="108"/>
      <c r="CE2224" s="108"/>
      <c r="CF2224" s="108"/>
      <c r="CG2224" s="108"/>
      <c r="CH2224" s="108"/>
      <c r="CI2224" s="108"/>
      <c r="CJ2224" s="108"/>
      <c r="CK2224" s="108"/>
      <c r="CL2224" s="108"/>
      <c r="CM2224" s="108"/>
      <c r="CN2224" s="108"/>
      <c r="CO2224" s="108"/>
      <c r="CP2224" s="108"/>
      <c r="CQ2224" s="108"/>
      <c r="CR2224" s="108"/>
      <c r="CS2224" s="108"/>
      <c r="CT2224" s="108"/>
      <c r="CU2224" s="108"/>
      <c r="CV2224" s="108"/>
      <c r="CW2224" s="108"/>
      <c r="CX2224" s="108"/>
      <c r="CY2224" s="108"/>
      <c r="CZ2224" s="108"/>
      <c r="DA2224" s="108"/>
      <c r="DB2224" s="108"/>
      <c r="DC2224" s="108"/>
      <c r="DD2224" s="108"/>
      <c r="DE2224" s="108"/>
      <c r="DF2224" s="108"/>
      <c r="DG2224" s="108"/>
      <c r="DH2224" s="108"/>
      <c r="DI2224" s="108"/>
      <c r="DJ2224" s="108"/>
      <c r="DK2224" s="108"/>
      <c r="DL2224" s="108"/>
      <c r="DM2224" s="108"/>
      <c r="DN2224" s="108"/>
      <c r="DO2224" s="108"/>
      <c r="DP2224" s="108"/>
      <c r="DQ2224" s="108"/>
      <c r="DR2224" s="108"/>
      <c r="DS2224" s="108"/>
      <c r="DT2224" s="108"/>
      <c r="DU2224" s="108"/>
      <c r="DV2224" s="108"/>
      <c r="DW2224" s="108"/>
      <c r="DX2224" s="108"/>
      <c r="DY2224" s="108"/>
      <c r="DZ2224" s="108"/>
      <c r="EA2224" s="108"/>
      <c r="EB2224" s="108"/>
      <c r="EC2224" s="108"/>
      <c r="ED2224" s="108"/>
      <c r="EE2224" s="108"/>
      <c r="EF2224" s="108"/>
      <c r="EG2224" s="108"/>
      <c r="EH2224" s="108"/>
      <c r="EI2224" s="108"/>
      <c r="EJ2224" s="108"/>
      <c r="EK2224" s="108"/>
      <c r="EL2224" s="108"/>
      <c r="EM2224" s="108"/>
      <c r="EN2224" s="108"/>
      <c r="EO2224" s="108"/>
      <c r="EP2224" s="108"/>
      <c r="EQ2224" s="108"/>
      <c r="ER2224" s="108"/>
      <c r="ES2224" s="108"/>
      <c r="ET2224" s="108"/>
      <c r="EU2224" s="108"/>
      <c r="EV2224" s="108"/>
      <c r="EW2224" s="108"/>
      <c r="EX2224" s="108"/>
      <c r="EY2224" s="108"/>
      <c r="EZ2224" s="108"/>
      <c r="FA2224" s="108"/>
      <c r="FB2224" s="108"/>
      <c r="FC2224" s="108"/>
      <c r="FD2224" s="108"/>
      <c r="FE2224" s="108"/>
      <c r="FF2224" s="108"/>
      <c r="FG2224" s="108"/>
      <c r="FH2224" s="108"/>
      <c r="FI2224" s="108"/>
      <c r="FJ2224" s="108"/>
      <c r="FK2224" s="108"/>
      <c r="FL2224" s="108"/>
      <c r="FM2224" s="108"/>
      <c r="FN2224" s="108"/>
      <c r="FO2224" s="108"/>
      <c r="FP2224" s="108"/>
      <c r="FQ2224" s="108"/>
      <c r="FR2224" s="108"/>
      <c r="FS2224" s="108"/>
      <c r="FT2224" s="108"/>
      <c r="FU2224" s="108"/>
      <c r="FV2224" s="108"/>
      <c r="FW2224" s="108"/>
      <c r="FX2224" s="108"/>
      <c r="FY2224" s="108"/>
      <c r="FZ2224" s="108"/>
      <c r="GA2224" s="108"/>
      <c r="GB2224" s="108"/>
      <c r="GC2224" s="108"/>
      <c r="GD2224" s="108"/>
      <c r="GE2224" s="108"/>
      <c r="GF2224" s="108"/>
      <c r="GG2224" s="108"/>
      <c r="GH2224" s="108"/>
      <c r="GI2224" s="108"/>
      <c r="GJ2224" s="108"/>
      <c r="GK2224" s="108"/>
      <c r="GL2224" s="108"/>
      <c r="GM2224" s="108"/>
      <c r="GN2224" s="108"/>
      <c r="GO2224" s="108"/>
      <c r="GP2224" s="108"/>
      <c r="GQ2224" s="108"/>
      <c r="GR2224" s="108"/>
      <c r="GS2224" s="108"/>
      <c r="GT2224" s="108"/>
      <c r="GU2224" s="108"/>
      <c r="GV2224" s="108"/>
      <c r="GW2224" s="108"/>
      <c r="GX2224" s="108"/>
      <c r="GY2224" s="108"/>
      <c r="GZ2224" s="108"/>
      <c r="HA2224" s="108"/>
      <c r="HB2224" s="108"/>
      <c r="HC2224" s="108"/>
      <c r="HD2224" s="108"/>
      <c r="HE2224" s="108"/>
      <c r="HF2224" s="108"/>
      <c r="HG2224" s="108"/>
      <c r="HH2224" s="108"/>
      <c r="HI2224" s="108"/>
      <c r="HJ2224" s="108"/>
      <c r="HK2224" s="108"/>
      <c r="HL2224" s="108"/>
      <c r="HM2224" s="108"/>
      <c r="HN2224" s="108"/>
      <c r="HO2224" s="108"/>
      <c r="HP2224" s="108"/>
      <c r="HQ2224" s="108"/>
      <c r="HR2224" s="108"/>
      <c r="HS2224" s="108"/>
      <c r="HT2224" s="108"/>
      <c r="HU2224" s="108"/>
      <c r="HV2224" s="108"/>
      <c r="HW2224" s="108"/>
      <c r="HX2224" s="108"/>
      <c r="HY2224" s="108"/>
      <c r="HZ2224" s="108"/>
      <c r="IA2224" s="108"/>
      <c r="IB2224" s="108"/>
      <c r="IC2224" s="108"/>
      <c r="ID2224" s="108"/>
      <c r="IE2224" s="108"/>
      <c r="IF2224" s="108"/>
      <c r="IG2224" s="108"/>
      <c r="IH2224" s="108"/>
      <c r="II2224" s="108"/>
      <c r="IJ2224" s="108"/>
      <c r="IK2224" s="108"/>
      <c r="IL2224" s="108"/>
      <c r="IM2224" s="108"/>
      <c r="IN2224" s="108"/>
      <c r="IO2224" s="108"/>
      <c r="IP2224" s="108"/>
      <c r="IQ2224" s="108"/>
      <c r="IR2224" s="108"/>
      <c r="IS2224" s="108"/>
      <c r="IT2224" s="108"/>
      <c r="IU2224" s="108"/>
      <c r="IV2224" s="108"/>
    </row>
    <row r="2225" spans="1:256" x14ac:dyDescent="0.2">
      <c r="E2225" s="8"/>
      <c r="F2225" s="8"/>
      <c r="G2225" s="120"/>
      <c r="I2225" s="8"/>
      <c r="J2225" s="8"/>
      <c r="L2225" s="8"/>
      <c r="M2225" s="8"/>
      <c r="O2225" s="8"/>
      <c r="P2225" s="8"/>
      <c r="R2225" s="8"/>
      <c r="S2225" s="8"/>
      <c r="U2225" s="8"/>
      <c r="V2225" s="8"/>
      <c r="X2225" s="8"/>
      <c r="Y2225" s="8"/>
      <c r="AA2225" s="8"/>
      <c r="AB2225" s="8"/>
      <c r="AD2225" s="8"/>
      <c r="AE2225" s="8"/>
      <c r="AG2225" s="8"/>
      <c r="AH2225" s="8"/>
      <c r="AJ2225" s="8"/>
      <c r="AK2225" s="8"/>
      <c r="AM2225" s="8"/>
      <c r="AN2225" s="8"/>
      <c r="AP2225" s="8"/>
      <c r="AQ2225" s="8"/>
      <c r="AS2225" s="8"/>
      <c r="AT2225" s="8"/>
      <c r="AV2225" s="8"/>
      <c r="AW2225" s="8"/>
      <c r="AY2225" s="8"/>
      <c r="AZ2225" s="8"/>
      <c r="BA2225" s="108"/>
      <c r="BB2225" s="108"/>
      <c r="BC2225" s="108"/>
      <c r="BD2225" s="108"/>
      <c r="BE2225" s="108"/>
      <c r="BF2225" s="108"/>
      <c r="BG2225" s="108"/>
      <c r="BH2225" s="108"/>
      <c r="BI2225" s="108"/>
      <c r="BJ2225" s="108"/>
      <c r="BK2225" s="108"/>
      <c r="BL2225" s="108"/>
      <c r="BM2225" s="108"/>
      <c r="BN2225" s="108"/>
      <c r="BO2225" s="108"/>
      <c r="BP2225" s="108"/>
      <c r="BQ2225" s="108"/>
      <c r="BR2225" s="108"/>
      <c r="BS2225" s="108"/>
      <c r="BT2225" s="108"/>
      <c r="BU2225" s="108"/>
      <c r="BV2225" s="108"/>
      <c r="BW2225" s="108"/>
      <c r="BX2225" s="108"/>
      <c r="BY2225" s="108"/>
      <c r="BZ2225" s="108"/>
      <c r="CA2225" s="108"/>
      <c r="CB2225" s="108"/>
      <c r="CC2225" s="108"/>
      <c r="CD2225" s="108"/>
      <c r="CE2225" s="108"/>
      <c r="CF2225" s="108"/>
      <c r="CG2225" s="108"/>
      <c r="CH2225" s="108"/>
      <c r="CI2225" s="108"/>
      <c r="CJ2225" s="108"/>
      <c r="CK2225" s="108"/>
      <c r="CL2225" s="108"/>
      <c r="CM2225" s="108"/>
      <c r="CN2225" s="108"/>
      <c r="CO2225" s="108"/>
      <c r="CP2225" s="108"/>
      <c r="CQ2225" s="108"/>
      <c r="CR2225" s="108"/>
      <c r="CS2225" s="108"/>
      <c r="CT2225" s="108"/>
      <c r="CU2225" s="108"/>
      <c r="CV2225" s="108"/>
      <c r="CW2225" s="108"/>
      <c r="CX2225" s="108"/>
      <c r="CY2225" s="108"/>
      <c r="CZ2225" s="108"/>
      <c r="DA2225" s="108"/>
      <c r="DB2225" s="108"/>
      <c r="DC2225" s="108"/>
      <c r="DD2225" s="108"/>
      <c r="DE2225" s="108"/>
      <c r="DF2225" s="108"/>
      <c r="DG2225" s="108"/>
      <c r="DH2225" s="108"/>
      <c r="DI2225" s="108"/>
      <c r="DJ2225" s="108"/>
      <c r="DK2225" s="108"/>
      <c r="DL2225" s="108"/>
      <c r="DM2225" s="108"/>
      <c r="DN2225" s="108"/>
      <c r="DO2225" s="108"/>
      <c r="DP2225" s="108"/>
      <c r="DQ2225" s="108"/>
      <c r="DR2225" s="108"/>
      <c r="DS2225" s="108"/>
      <c r="DT2225" s="108"/>
      <c r="DU2225" s="108"/>
      <c r="DV2225" s="108"/>
      <c r="DW2225" s="108"/>
      <c r="DX2225" s="108"/>
      <c r="DY2225" s="108"/>
      <c r="DZ2225" s="108"/>
      <c r="EA2225" s="108"/>
      <c r="EB2225" s="108"/>
      <c r="EC2225" s="108"/>
      <c r="ED2225" s="108"/>
      <c r="EE2225" s="108"/>
      <c r="EF2225" s="108"/>
      <c r="EG2225" s="108"/>
      <c r="EH2225" s="108"/>
      <c r="EI2225" s="108"/>
      <c r="EJ2225" s="108"/>
      <c r="EK2225" s="108"/>
      <c r="EL2225" s="108"/>
      <c r="EM2225" s="108"/>
      <c r="EN2225" s="108"/>
      <c r="EO2225" s="108"/>
      <c r="EP2225" s="108"/>
      <c r="EQ2225" s="108"/>
      <c r="ER2225" s="108"/>
      <c r="ES2225" s="108"/>
      <c r="ET2225" s="108"/>
      <c r="EU2225" s="108"/>
      <c r="EV2225" s="108"/>
      <c r="EW2225" s="108"/>
      <c r="EX2225" s="108"/>
      <c r="EY2225" s="108"/>
      <c r="EZ2225" s="108"/>
      <c r="FA2225" s="108"/>
      <c r="FB2225" s="108"/>
      <c r="FC2225" s="108"/>
      <c r="FD2225" s="108"/>
      <c r="FE2225" s="108"/>
      <c r="FF2225" s="108"/>
      <c r="FG2225" s="108"/>
      <c r="FH2225" s="108"/>
      <c r="FI2225" s="108"/>
      <c r="FJ2225" s="108"/>
      <c r="FK2225" s="108"/>
      <c r="FL2225" s="108"/>
      <c r="FM2225" s="108"/>
      <c r="FN2225" s="108"/>
      <c r="FO2225" s="108"/>
      <c r="FP2225" s="108"/>
      <c r="FQ2225" s="108"/>
      <c r="FR2225" s="108"/>
      <c r="FS2225" s="108"/>
      <c r="FT2225" s="108"/>
      <c r="FU2225" s="108"/>
      <c r="FV2225" s="108"/>
      <c r="FW2225" s="108"/>
      <c r="FX2225" s="108"/>
      <c r="FY2225" s="108"/>
      <c r="FZ2225" s="108"/>
      <c r="GA2225" s="108"/>
      <c r="GB2225" s="108"/>
      <c r="GC2225" s="108"/>
      <c r="GD2225" s="108"/>
      <c r="GE2225" s="108"/>
      <c r="GF2225" s="108"/>
      <c r="GG2225" s="108"/>
      <c r="GH2225" s="108"/>
      <c r="GI2225" s="108"/>
      <c r="GJ2225" s="108"/>
      <c r="GK2225" s="108"/>
      <c r="GL2225" s="108"/>
      <c r="GM2225" s="108"/>
      <c r="GN2225" s="108"/>
      <c r="GO2225" s="108"/>
      <c r="GP2225" s="108"/>
      <c r="GQ2225" s="108"/>
      <c r="GR2225" s="108"/>
      <c r="GS2225" s="108"/>
      <c r="GT2225" s="108"/>
      <c r="GU2225" s="108"/>
      <c r="GV2225" s="108"/>
      <c r="GW2225" s="108"/>
      <c r="GX2225" s="108"/>
      <c r="GY2225" s="108"/>
      <c r="GZ2225" s="108"/>
      <c r="HA2225" s="108"/>
      <c r="HB2225" s="108"/>
      <c r="HC2225" s="108"/>
      <c r="HD2225" s="108"/>
      <c r="HE2225" s="108"/>
      <c r="HF2225" s="108"/>
      <c r="HG2225" s="108"/>
      <c r="HH2225" s="108"/>
      <c r="HI2225" s="108"/>
      <c r="HJ2225" s="108"/>
      <c r="HK2225" s="108"/>
      <c r="HL2225" s="108"/>
      <c r="HM2225" s="108"/>
      <c r="HN2225" s="108"/>
      <c r="HO2225" s="108"/>
      <c r="HP2225" s="108"/>
      <c r="HQ2225" s="108"/>
      <c r="HR2225" s="108"/>
      <c r="HS2225" s="108"/>
      <c r="HT2225" s="108"/>
      <c r="HU2225" s="108"/>
      <c r="HV2225" s="108"/>
      <c r="HW2225" s="108"/>
      <c r="HX2225" s="108"/>
      <c r="HY2225" s="108"/>
      <c r="HZ2225" s="108"/>
      <c r="IA2225" s="108"/>
      <c r="IB2225" s="108"/>
      <c r="IC2225" s="108"/>
      <c r="ID2225" s="108"/>
      <c r="IE2225" s="108"/>
      <c r="IF2225" s="108"/>
      <c r="IG2225" s="108"/>
      <c r="IH2225" s="108"/>
      <c r="II2225" s="108"/>
      <c r="IJ2225" s="108"/>
      <c r="IK2225" s="108"/>
      <c r="IL2225" s="108"/>
      <c r="IM2225" s="108"/>
      <c r="IN2225" s="108"/>
      <c r="IO2225" s="108"/>
      <c r="IP2225" s="108"/>
      <c r="IQ2225" s="108"/>
      <c r="IR2225" s="108"/>
      <c r="IS2225" s="108"/>
      <c r="IT2225" s="108"/>
      <c r="IU2225" s="108"/>
      <c r="IV2225" s="108"/>
    </row>
    <row r="2226" spans="1:256" x14ac:dyDescent="0.2">
      <c r="D2226" s="40"/>
      <c r="E2226" s="36"/>
      <c r="F2226" s="36"/>
      <c r="G2226" s="120"/>
      <c r="I2226" s="36"/>
      <c r="J2226" s="36"/>
      <c r="L2226" s="36"/>
      <c r="M2226" s="36"/>
      <c r="O2226" s="36"/>
      <c r="P2226" s="36"/>
      <c r="R2226" s="36"/>
      <c r="S2226" s="36"/>
      <c r="U2226" s="36"/>
      <c r="V2226" s="36"/>
      <c r="X2226" s="36"/>
      <c r="Y2226" s="36"/>
      <c r="AA2226" s="36"/>
      <c r="AB2226" s="36"/>
      <c r="AD2226" s="36"/>
      <c r="AE2226" s="36"/>
      <c r="AG2226" s="36"/>
      <c r="AH2226" s="36"/>
      <c r="AJ2226" s="36"/>
      <c r="AK2226" s="36"/>
      <c r="AM2226" s="36"/>
      <c r="AN2226" s="36"/>
      <c r="AP2226" s="36"/>
      <c r="AQ2226" s="36"/>
      <c r="AS2226" s="36"/>
      <c r="AT2226" s="36"/>
      <c r="AV2226" s="36"/>
      <c r="AW2226" s="36"/>
      <c r="AY2226" s="36"/>
      <c r="AZ2226" s="36"/>
      <c r="BA2226" s="108"/>
      <c r="BB2226" s="109"/>
      <c r="BC2226" s="109"/>
      <c r="BD2226" s="108"/>
      <c r="BE2226" s="109"/>
      <c r="BF2226" s="109"/>
      <c r="BG2226" s="108"/>
      <c r="BH2226" s="109"/>
      <c r="BI2226" s="109"/>
      <c r="BJ2226" s="108"/>
      <c r="BK2226" s="109"/>
      <c r="BL2226" s="109"/>
      <c r="BM2226" s="108"/>
      <c r="BN2226" s="109"/>
      <c r="BO2226" s="109"/>
      <c r="BP2226" s="108"/>
      <c r="BQ2226" s="123"/>
      <c r="BR2226" s="109"/>
      <c r="BS2226" s="116"/>
      <c r="BT2226" s="108"/>
      <c r="BU2226" s="120"/>
      <c r="BV2226" s="116"/>
      <c r="BW2226" s="116"/>
      <c r="BX2226" s="125"/>
      <c r="BY2226" s="108"/>
      <c r="BZ2226" s="108"/>
      <c r="CA2226" s="108"/>
      <c r="CB2226" s="108"/>
      <c r="CC2226" s="108"/>
      <c r="CD2226" s="108"/>
      <c r="CE2226" s="108"/>
      <c r="CF2226" s="108"/>
      <c r="CG2226" s="108"/>
      <c r="CH2226" s="108"/>
      <c r="CI2226" s="108"/>
      <c r="CJ2226" s="108"/>
      <c r="CK2226" s="108"/>
      <c r="CL2226" s="108"/>
      <c r="CM2226" s="108"/>
      <c r="CN2226" s="108"/>
      <c r="CO2226" s="108"/>
      <c r="CP2226" s="108"/>
      <c r="CQ2226" s="108"/>
      <c r="CR2226" s="108"/>
      <c r="CS2226" s="108"/>
      <c r="CT2226" s="108"/>
      <c r="CU2226" s="108"/>
      <c r="CV2226" s="108"/>
      <c r="CW2226" s="108"/>
      <c r="CX2226" s="108"/>
      <c r="CY2226" s="108"/>
      <c r="CZ2226" s="108"/>
      <c r="DA2226" s="108"/>
      <c r="DB2226" s="108"/>
      <c r="DC2226" s="108"/>
      <c r="DD2226" s="108"/>
      <c r="DE2226" s="108"/>
      <c r="DF2226" s="108"/>
      <c r="DG2226" s="108"/>
      <c r="DH2226" s="108"/>
      <c r="DI2226" s="108"/>
      <c r="DJ2226" s="108"/>
      <c r="DK2226" s="108"/>
      <c r="DL2226" s="108"/>
      <c r="DM2226" s="108"/>
      <c r="DN2226" s="108"/>
      <c r="DO2226" s="108"/>
      <c r="DP2226" s="108"/>
      <c r="DQ2226" s="108"/>
      <c r="DR2226" s="108"/>
      <c r="DS2226" s="108"/>
      <c r="DT2226" s="108"/>
      <c r="DU2226" s="108"/>
      <c r="DV2226" s="108"/>
      <c r="DW2226" s="108"/>
      <c r="DX2226" s="108"/>
      <c r="DY2226" s="108"/>
      <c r="DZ2226" s="108"/>
      <c r="EA2226" s="108"/>
      <c r="EB2226" s="108"/>
      <c r="EC2226" s="108"/>
      <c r="ED2226" s="108"/>
      <c r="EE2226" s="108"/>
      <c r="EF2226" s="108"/>
      <c r="EG2226" s="108"/>
      <c r="EH2226" s="108"/>
      <c r="EI2226" s="108"/>
      <c r="EJ2226" s="108"/>
      <c r="EK2226" s="108"/>
      <c r="EL2226" s="108"/>
      <c r="EM2226" s="108"/>
      <c r="EN2226" s="108"/>
      <c r="EO2226" s="108"/>
      <c r="EP2226" s="108"/>
      <c r="EQ2226" s="108"/>
      <c r="ER2226" s="108"/>
      <c r="ES2226" s="108"/>
      <c r="ET2226" s="108"/>
      <c r="EU2226" s="108"/>
      <c r="EV2226" s="108"/>
      <c r="EW2226" s="108"/>
      <c r="EX2226" s="108"/>
      <c r="EY2226" s="108"/>
      <c r="EZ2226" s="108"/>
      <c r="FA2226" s="108"/>
      <c r="FB2226" s="108"/>
      <c r="FC2226" s="108"/>
      <c r="FD2226" s="108"/>
      <c r="FE2226" s="108"/>
      <c r="FF2226" s="108"/>
      <c r="FG2226" s="108"/>
      <c r="FH2226" s="108"/>
      <c r="FI2226" s="108"/>
      <c r="FJ2226" s="108"/>
      <c r="FK2226" s="108"/>
      <c r="FL2226" s="108"/>
      <c r="FM2226" s="108"/>
      <c r="FN2226" s="108"/>
      <c r="FO2226" s="108"/>
      <c r="FP2226" s="108"/>
      <c r="FQ2226" s="108"/>
      <c r="FR2226" s="108"/>
      <c r="FS2226" s="108"/>
      <c r="FT2226" s="108"/>
      <c r="FU2226" s="108"/>
      <c r="FV2226" s="108"/>
      <c r="FW2226" s="108"/>
      <c r="FX2226" s="108"/>
      <c r="FY2226" s="108"/>
      <c r="FZ2226" s="108"/>
      <c r="GA2226" s="108"/>
      <c r="GB2226" s="108"/>
      <c r="GC2226" s="108"/>
      <c r="GD2226" s="108"/>
      <c r="GE2226" s="108"/>
      <c r="GF2226" s="108"/>
      <c r="GG2226" s="108"/>
      <c r="GH2226" s="108"/>
      <c r="GI2226" s="108"/>
      <c r="GJ2226" s="108"/>
      <c r="GK2226" s="108"/>
      <c r="GL2226" s="108"/>
      <c r="GM2226" s="108"/>
      <c r="GN2226" s="108"/>
      <c r="GO2226" s="108"/>
      <c r="GP2226" s="108"/>
      <c r="GQ2226" s="108"/>
      <c r="GR2226" s="108"/>
      <c r="GS2226" s="108"/>
      <c r="GT2226" s="108"/>
      <c r="GU2226" s="108"/>
      <c r="GV2226" s="108"/>
      <c r="GW2226" s="108"/>
      <c r="GX2226" s="108"/>
      <c r="GY2226" s="108"/>
      <c r="GZ2226" s="108"/>
      <c r="HA2226" s="108"/>
      <c r="HB2226" s="108"/>
      <c r="HC2226" s="108"/>
      <c r="HD2226" s="108"/>
      <c r="HE2226" s="108"/>
      <c r="HF2226" s="108"/>
      <c r="HG2226" s="108"/>
      <c r="HH2226" s="108"/>
      <c r="HI2226" s="108"/>
      <c r="HJ2226" s="108"/>
      <c r="HK2226" s="108"/>
      <c r="HL2226" s="108"/>
      <c r="HM2226" s="108"/>
      <c r="HN2226" s="108"/>
      <c r="HO2226" s="108"/>
      <c r="HP2226" s="108"/>
      <c r="HQ2226" s="108"/>
      <c r="HR2226" s="108"/>
      <c r="HS2226" s="108"/>
      <c r="HT2226" s="108"/>
      <c r="HU2226" s="108"/>
      <c r="HV2226" s="108"/>
      <c r="HW2226" s="108"/>
      <c r="HX2226" s="108"/>
      <c r="HY2226" s="108"/>
      <c r="HZ2226" s="108"/>
      <c r="IA2226" s="108"/>
      <c r="IB2226" s="108"/>
      <c r="IC2226" s="108"/>
      <c r="ID2226" s="108"/>
      <c r="IE2226" s="108"/>
      <c r="IF2226" s="108"/>
      <c r="IG2226" s="108"/>
      <c r="IH2226" s="108"/>
      <c r="II2226" s="108"/>
      <c r="IJ2226" s="108"/>
      <c r="IK2226" s="108"/>
      <c r="IL2226" s="108"/>
      <c r="IM2226" s="108"/>
      <c r="IN2226" s="108"/>
      <c r="IO2226" s="108"/>
      <c r="IP2226" s="108"/>
      <c r="IQ2226" s="108"/>
      <c r="IR2226" s="108"/>
      <c r="IS2226" s="108"/>
      <c r="IT2226" s="108"/>
      <c r="IU2226" s="108"/>
      <c r="IV2226" s="108"/>
    </row>
    <row r="2227" spans="1:256" x14ac:dyDescent="0.2">
      <c r="D2227" s="40"/>
      <c r="E2227" s="36"/>
      <c r="F2227" s="36"/>
      <c r="G2227" s="120"/>
      <c r="I2227" s="36"/>
      <c r="J2227" s="36"/>
      <c r="L2227" s="36"/>
      <c r="M2227" s="36"/>
      <c r="O2227" s="36"/>
      <c r="P2227" s="36"/>
      <c r="R2227" s="36"/>
      <c r="S2227" s="36"/>
      <c r="U2227" s="36"/>
      <c r="V2227" s="36"/>
      <c r="X2227" s="36"/>
      <c r="Y2227" s="36"/>
      <c r="AA2227" s="36"/>
      <c r="AB2227" s="36"/>
      <c r="AD2227" s="36"/>
      <c r="AE2227" s="36"/>
      <c r="AG2227" s="36"/>
      <c r="AH2227" s="36"/>
      <c r="AJ2227" s="36"/>
      <c r="AK2227" s="36"/>
      <c r="AM2227" s="36"/>
      <c r="AN2227" s="36"/>
      <c r="AP2227" s="36"/>
      <c r="AQ2227" s="36"/>
      <c r="AS2227" s="36"/>
      <c r="AT2227" s="36"/>
      <c r="AV2227" s="36"/>
      <c r="AW2227" s="36"/>
      <c r="AY2227" s="36"/>
      <c r="AZ2227" s="36"/>
      <c r="BA2227" s="108"/>
      <c r="BB2227" s="108"/>
      <c r="BC2227" s="108"/>
      <c r="BD2227" s="108"/>
      <c r="BE2227" s="108"/>
      <c r="BF2227" s="108"/>
      <c r="BG2227" s="108"/>
      <c r="BH2227" s="108"/>
      <c r="BI2227" s="108"/>
      <c r="BJ2227" s="108"/>
      <c r="BK2227" s="108"/>
      <c r="BL2227" s="108"/>
      <c r="BM2227" s="108"/>
      <c r="BN2227" s="108"/>
      <c r="BO2227" s="108"/>
      <c r="BP2227" s="108"/>
      <c r="BQ2227" s="108"/>
      <c r="BR2227" s="108"/>
      <c r="BS2227" s="108"/>
      <c r="BT2227" s="108"/>
      <c r="BU2227" s="108"/>
      <c r="BV2227" s="108"/>
      <c r="BW2227" s="108"/>
      <c r="BX2227" s="108"/>
      <c r="BY2227" s="108"/>
      <c r="BZ2227" s="108"/>
      <c r="CA2227" s="108"/>
      <c r="CB2227" s="108"/>
      <c r="CC2227" s="108"/>
      <c r="CD2227" s="108"/>
      <c r="CE2227" s="108"/>
      <c r="CF2227" s="108"/>
      <c r="CG2227" s="108"/>
      <c r="CH2227" s="108"/>
      <c r="CI2227" s="108"/>
      <c r="CJ2227" s="108"/>
      <c r="CK2227" s="108"/>
      <c r="CL2227" s="108"/>
      <c r="CM2227" s="108"/>
      <c r="CN2227" s="108"/>
      <c r="CO2227" s="108"/>
      <c r="CP2227" s="108"/>
      <c r="CQ2227" s="108"/>
      <c r="CR2227" s="108"/>
      <c r="CS2227" s="108"/>
      <c r="CT2227" s="108"/>
      <c r="CU2227" s="108"/>
      <c r="CV2227" s="108"/>
      <c r="CW2227" s="108"/>
      <c r="CX2227" s="108"/>
      <c r="CY2227" s="108"/>
      <c r="CZ2227" s="108"/>
      <c r="DA2227" s="108"/>
      <c r="DB2227" s="108"/>
      <c r="DC2227" s="108"/>
      <c r="DD2227" s="108"/>
      <c r="DE2227" s="108"/>
      <c r="DF2227" s="108"/>
      <c r="DG2227" s="108"/>
      <c r="DH2227" s="108"/>
      <c r="DI2227" s="108"/>
      <c r="DJ2227" s="108"/>
      <c r="DK2227" s="108"/>
      <c r="DL2227" s="108"/>
      <c r="DM2227" s="108"/>
      <c r="DN2227" s="108"/>
      <c r="DO2227" s="108"/>
      <c r="DP2227" s="108"/>
      <c r="DQ2227" s="108"/>
      <c r="DR2227" s="108"/>
      <c r="DS2227" s="108"/>
      <c r="DT2227" s="108"/>
      <c r="DU2227" s="108"/>
      <c r="DV2227" s="108"/>
      <c r="DW2227" s="108"/>
      <c r="DX2227" s="108"/>
      <c r="DY2227" s="108"/>
      <c r="DZ2227" s="108"/>
      <c r="EA2227" s="108"/>
      <c r="EB2227" s="108"/>
      <c r="EC2227" s="108"/>
      <c r="ED2227" s="108"/>
      <c r="EE2227" s="108"/>
      <c r="EF2227" s="108"/>
      <c r="EG2227" s="108"/>
      <c r="EH2227" s="108"/>
      <c r="EI2227" s="108"/>
      <c r="EJ2227" s="108"/>
      <c r="EK2227" s="108"/>
      <c r="EL2227" s="108"/>
      <c r="EM2227" s="108"/>
      <c r="EN2227" s="108"/>
      <c r="EO2227" s="108"/>
      <c r="EP2227" s="108"/>
      <c r="EQ2227" s="108"/>
      <c r="ER2227" s="108"/>
      <c r="ES2227" s="108"/>
      <c r="ET2227" s="108"/>
      <c r="EU2227" s="108"/>
      <c r="EV2227" s="108"/>
      <c r="EW2227" s="108"/>
      <c r="EX2227" s="108"/>
      <c r="EY2227" s="108"/>
      <c r="EZ2227" s="108"/>
      <c r="FA2227" s="108"/>
      <c r="FB2227" s="108"/>
      <c r="FC2227" s="108"/>
      <c r="FD2227" s="108"/>
      <c r="FE2227" s="108"/>
      <c r="FF2227" s="108"/>
      <c r="FG2227" s="108"/>
      <c r="FH2227" s="108"/>
      <c r="FI2227" s="108"/>
      <c r="FJ2227" s="108"/>
      <c r="FK2227" s="108"/>
      <c r="FL2227" s="108"/>
      <c r="FM2227" s="108"/>
      <c r="FN2227" s="108"/>
      <c r="FO2227" s="108"/>
      <c r="FP2227" s="108"/>
      <c r="FQ2227" s="108"/>
      <c r="FR2227" s="108"/>
      <c r="FS2227" s="108"/>
      <c r="FT2227" s="108"/>
      <c r="FU2227" s="108"/>
      <c r="FV2227" s="108"/>
      <c r="FW2227" s="108"/>
      <c r="FX2227" s="108"/>
      <c r="FY2227" s="108"/>
      <c r="FZ2227" s="108"/>
      <c r="GA2227" s="108"/>
      <c r="GB2227" s="108"/>
      <c r="GC2227" s="108"/>
      <c r="GD2227" s="108"/>
      <c r="GE2227" s="108"/>
      <c r="GF2227" s="108"/>
      <c r="GG2227" s="108"/>
      <c r="GH2227" s="108"/>
      <c r="GI2227" s="108"/>
      <c r="GJ2227" s="108"/>
      <c r="GK2227" s="108"/>
      <c r="GL2227" s="108"/>
      <c r="GM2227" s="108"/>
      <c r="GN2227" s="108"/>
      <c r="GO2227" s="108"/>
      <c r="GP2227" s="108"/>
      <c r="GQ2227" s="108"/>
      <c r="GR2227" s="108"/>
      <c r="GS2227" s="108"/>
      <c r="GT2227" s="108"/>
      <c r="GU2227" s="108"/>
      <c r="GV2227" s="108"/>
      <c r="GW2227" s="108"/>
      <c r="GX2227" s="108"/>
      <c r="GY2227" s="108"/>
      <c r="GZ2227" s="108"/>
      <c r="HA2227" s="108"/>
      <c r="HB2227" s="108"/>
      <c r="HC2227" s="108"/>
      <c r="HD2227" s="108"/>
      <c r="HE2227" s="108"/>
      <c r="HF2227" s="108"/>
      <c r="HG2227" s="108"/>
      <c r="HH2227" s="108"/>
      <c r="HI2227" s="108"/>
      <c r="HJ2227" s="108"/>
      <c r="HK2227" s="108"/>
      <c r="HL2227" s="108"/>
      <c r="HM2227" s="108"/>
      <c r="HN2227" s="108"/>
      <c r="HO2227" s="108"/>
      <c r="HP2227" s="108"/>
      <c r="HQ2227" s="108"/>
      <c r="HR2227" s="108"/>
      <c r="HS2227" s="108"/>
      <c r="HT2227" s="108"/>
      <c r="HU2227" s="108"/>
      <c r="HV2227" s="108"/>
      <c r="HW2227" s="108"/>
      <c r="HX2227" s="108"/>
      <c r="HY2227" s="108"/>
      <c r="HZ2227" s="108"/>
      <c r="IA2227" s="108"/>
      <c r="IB2227" s="108"/>
      <c r="IC2227" s="108"/>
      <c r="ID2227" s="108"/>
      <c r="IE2227" s="108"/>
      <c r="IF2227" s="108"/>
      <c r="IG2227" s="108"/>
      <c r="IH2227" s="108"/>
      <c r="II2227" s="108"/>
      <c r="IJ2227" s="108"/>
      <c r="IK2227" s="108"/>
      <c r="IL2227" s="108"/>
      <c r="IM2227" s="108"/>
      <c r="IN2227" s="108"/>
      <c r="IO2227" s="108"/>
      <c r="IP2227" s="108"/>
      <c r="IQ2227" s="108"/>
      <c r="IR2227" s="108"/>
      <c r="IS2227" s="108"/>
      <c r="IT2227" s="108"/>
      <c r="IU2227" s="108"/>
      <c r="IV2227" s="108"/>
    </row>
    <row r="2228" spans="1:256" x14ac:dyDescent="0.2">
      <c r="E2228" s="8"/>
      <c r="F2228" s="8"/>
      <c r="G2228" s="120"/>
      <c r="I2228" s="8"/>
      <c r="J2228" s="8"/>
      <c r="L2228" s="8"/>
      <c r="M2228" s="8"/>
      <c r="O2228" s="8"/>
      <c r="P2228" s="8"/>
      <c r="R2228" s="8"/>
      <c r="S2228" s="8"/>
      <c r="U2228" s="8"/>
      <c r="V2228" s="8"/>
      <c r="X2228" s="8"/>
      <c r="Y2228" s="8"/>
      <c r="AA2228" s="8"/>
      <c r="AB2228" s="8"/>
      <c r="AD2228" s="8"/>
      <c r="AE2228" s="8"/>
      <c r="AG2228" s="8"/>
      <c r="AH2228" s="8"/>
      <c r="AJ2228" s="8"/>
      <c r="AK2228" s="8"/>
      <c r="AM2228" s="8"/>
      <c r="AN2228" s="8"/>
      <c r="AP2228" s="8"/>
      <c r="AQ2228" s="8"/>
      <c r="AS2228" s="8"/>
      <c r="AT2228" s="8"/>
      <c r="AV2228" s="8"/>
      <c r="AW2228" s="8"/>
      <c r="AY2228" s="8"/>
      <c r="AZ2228" s="8"/>
      <c r="BA2228" s="108"/>
      <c r="BB2228" s="108"/>
      <c r="BC2228" s="108"/>
      <c r="BD2228" s="108"/>
      <c r="BE2228" s="108"/>
      <c r="BF2228" s="108"/>
      <c r="BG2228" s="108"/>
      <c r="BH2228" s="108"/>
      <c r="BI2228" s="108"/>
      <c r="BJ2228" s="108"/>
      <c r="BK2228" s="108"/>
      <c r="BL2228" s="108"/>
      <c r="BM2228" s="108"/>
      <c r="BN2228" s="108"/>
      <c r="BO2228" s="108"/>
      <c r="BP2228" s="108"/>
      <c r="BQ2228" s="108"/>
      <c r="BR2228" s="108"/>
      <c r="BS2228" s="108"/>
      <c r="BT2228" s="108"/>
      <c r="BU2228" s="108"/>
      <c r="BV2228" s="108"/>
      <c r="BW2228" s="108"/>
      <c r="BX2228" s="108"/>
      <c r="BY2228" s="108"/>
      <c r="BZ2228" s="108"/>
      <c r="CA2228" s="108"/>
      <c r="CB2228" s="108"/>
      <c r="CC2228" s="108"/>
      <c r="CD2228" s="108"/>
      <c r="CE2228" s="108"/>
      <c r="CF2228" s="108"/>
      <c r="CG2228" s="108"/>
      <c r="CH2228" s="108"/>
      <c r="CI2228" s="108"/>
      <c r="CJ2228" s="108"/>
      <c r="CK2228" s="108"/>
      <c r="CL2228" s="108"/>
      <c r="CM2228" s="108"/>
      <c r="CN2228" s="108"/>
      <c r="CO2228" s="108"/>
      <c r="CP2228" s="108"/>
      <c r="CQ2228" s="108"/>
      <c r="CR2228" s="108"/>
      <c r="CS2228" s="108"/>
      <c r="CT2228" s="108"/>
      <c r="CU2228" s="108"/>
      <c r="CV2228" s="108"/>
      <c r="CW2228" s="108"/>
      <c r="CX2228" s="108"/>
      <c r="CY2228" s="108"/>
      <c r="CZ2228" s="108"/>
      <c r="DA2228" s="108"/>
      <c r="DB2228" s="108"/>
      <c r="DC2228" s="108"/>
      <c r="DD2228" s="108"/>
      <c r="DE2228" s="108"/>
      <c r="DF2228" s="108"/>
      <c r="DG2228" s="108"/>
      <c r="DH2228" s="108"/>
      <c r="DI2228" s="108"/>
      <c r="DJ2228" s="108"/>
      <c r="DK2228" s="108"/>
      <c r="DL2228" s="108"/>
      <c r="DM2228" s="108"/>
      <c r="DN2228" s="108"/>
      <c r="DO2228" s="108"/>
      <c r="DP2228" s="108"/>
      <c r="DQ2228" s="108"/>
      <c r="DR2228" s="108"/>
      <c r="DS2228" s="108"/>
      <c r="DT2228" s="108"/>
      <c r="DU2228" s="108"/>
      <c r="DV2228" s="108"/>
      <c r="DW2228" s="108"/>
      <c r="DX2228" s="108"/>
      <c r="DY2228" s="108"/>
      <c r="DZ2228" s="108"/>
      <c r="EA2228" s="108"/>
      <c r="EB2228" s="108"/>
      <c r="EC2228" s="108"/>
      <c r="ED2228" s="108"/>
      <c r="EE2228" s="108"/>
      <c r="EF2228" s="108"/>
      <c r="EG2228" s="108"/>
      <c r="EH2228" s="108"/>
      <c r="EI2228" s="108"/>
      <c r="EJ2228" s="108"/>
      <c r="EK2228" s="108"/>
      <c r="EL2228" s="108"/>
      <c r="EM2228" s="108"/>
      <c r="EN2228" s="108"/>
      <c r="EO2228" s="108"/>
      <c r="EP2228" s="108"/>
      <c r="EQ2228" s="108"/>
      <c r="ER2228" s="108"/>
      <c r="ES2228" s="108"/>
      <c r="ET2228" s="108"/>
      <c r="EU2228" s="108"/>
      <c r="EV2228" s="108"/>
      <c r="EW2228" s="108"/>
      <c r="EX2228" s="108"/>
      <c r="EY2228" s="108"/>
      <c r="EZ2228" s="108"/>
      <c r="FA2228" s="108"/>
      <c r="FB2228" s="108"/>
      <c r="FC2228" s="108"/>
      <c r="FD2228" s="108"/>
      <c r="FE2228" s="108"/>
      <c r="FF2228" s="108"/>
      <c r="FG2228" s="108"/>
      <c r="FH2228" s="108"/>
      <c r="FI2228" s="108"/>
      <c r="FJ2228" s="108"/>
      <c r="FK2228" s="108"/>
      <c r="FL2228" s="108"/>
      <c r="FM2228" s="108"/>
      <c r="FN2228" s="108"/>
      <c r="FO2228" s="108"/>
      <c r="FP2228" s="108"/>
      <c r="FQ2228" s="108"/>
      <c r="FR2228" s="108"/>
      <c r="FS2228" s="108"/>
      <c r="FT2228" s="108"/>
      <c r="FU2228" s="108"/>
      <c r="FV2228" s="108"/>
      <c r="FW2228" s="108"/>
      <c r="FX2228" s="108"/>
      <c r="FY2228" s="108"/>
      <c r="FZ2228" s="108"/>
      <c r="GA2228" s="108"/>
      <c r="GB2228" s="108"/>
      <c r="GC2228" s="108"/>
      <c r="GD2228" s="108"/>
      <c r="GE2228" s="108"/>
      <c r="GF2228" s="108"/>
      <c r="GG2228" s="108"/>
      <c r="GH2228" s="108"/>
      <c r="GI2228" s="108"/>
      <c r="GJ2228" s="108"/>
      <c r="GK2228" s="108"/>
      <c r="GL2228" s="108"/>
      <c r="GM2228" s="108"/>
      <c r="GN2228" s="108"/>
      <c r="GO2228" s="108"/>
      <c r="GP2228" s="108"/>
      <c r="GQ2228" s="108"/>
      <c r="GR2228" s="108"/>
      <c r="GS2228" s="108"/>
      <c r="GT2228" s="108"/>
      <c r="GU2228" s="108"/>
      <c r="GV2228" s="108"/>
      <c r="GW2228" s="108"/>
      <c r="GX2228" s="108"/>
      <c r="GY2228" s="108"/>
      <c r="GZ2228" s="108"/>
      <c r="HA2228" s="108"/>
      <c r="HB2228" s="108"/>
      <c r="HC2228" s="108"/>
      <c r="HD2228" s="108"/>
      <c r="HE2228" s="108"/>
      <c r="HF2228" s="108"/>
      <c r="HG2228" s="108"/>
      <c r="HH2228" s="108"/>
      <c r="HI2228" s="108"/>
      <c r="HJ2228" s="108"/>
      <c r="HK2228" s="108"/>
      <c r="HL2228" s="108"/>
      <c r="HM2228" s="108"/>
      <c r="HN2228" s="108"/>
      <c r="HO2228" s="108"/>
      <c r="HP2228" s="108"/>
      <c r="HQ2228" s="108"/>
      <c r="HR2228" s="108"/>
      <c r="HS2228" s="108"/>
      <c r="HT2228" s="108"/>
      <c r="HU2228" s="108"/>
      <c r="HV2228" s="108"/>
      <c r="HW2228" s="108"/>
      <c r="HX2228" s="108"/>
      <c r="HY2228" s="108"/>
      <c r="HZ2228" s="108"/>
      <c r="IA2228" s="108"/>
      <c r="IB2228" s="108"/>
      <c r="IC2228" s="108"/>
      <c r="ID2228" s="108"/>
      <c r="IE2228" s="108"/>
      <c r="IF2228" s="108"/>
      <c r="IG2228" s="108"/>
      <c r="IH2228" s="108"/>
      <c r="II2228" s="108"/>
      <c r="IJ2228" s="108"/>
      <c r="IK2228" s="108"/>
      <c r="IL2228" s="108"/>
      <c r="IM2228" s="108"/>
      <c r="IN2228" s="108"/>
      <c r="IO2228" s="108"/>
      <c r="IP2228" s="108"/>
      <c r="IQ2228" s="108"/>
      <c r="IR2228" s="108"/>
      <c r="IS2228" s="108"/>
      <c r="IT2228" s="108"/>
      <c r="IU2228" s="108"/>
      <c r="IV2228" s="108"/>
    </row>
    <row r="2229" spans="1:256" x14ac:dyDescent="0.2">
      <c r="E2229" s="8"/>
      <c r="F2229" s="8"/>
      <c r="G2229" s="120"/>
      <c r="I2229" s="8"/>
      <c r="J2229" s="8"/>
      <c r="L2229" s="8"/>
      <c r="M2229" s="8"/>
      <c r="O2229" s="8"/>
      <c r="P2229" s="8"/>
      <c r="R2229" s="8"/>
      <c r="S2229" s="8"/>
      <c r="U2229" s="8"/>
      <c r="V2229" s="8"/>
      <c r="X2229" s="8"/>
      <c r="Y2229" s="8"/>
      <c r="AA2229" s="8"/>
      <c r="AB2229" s="8"/>
      <c r="AD2229" s="8"/>
      <c r="AE2229" s="8"/>
      <c r="AG2229" s="8"/>
      <c r="AH2229" s="8"/>
      <c r="AJ2229" s="8"/>
      <c r="AK2229" s="8"/>
      <c r="AM2229" s="8"/>
      <c r="AN2229" s="8"/>
      <c r="AP2229" s="8"/>
      <c r="AQ2229" s="8"/>
      <c r="AS2229" s="8"/>
      <c r="AT2229" s="8"/>
      <c r="AV2229" s="8"/>
      <c r="AW2229" s="8"/>
      <c r="AY2229" s="8"/>
      <c r="AZ2229" s="8"/>
      <c r="BA2229" s="108"/>
      <c r="BB2229" s="108"/>
      <c r="BC2229" s="108"/>
      <c r="BD2229" s="108"/>
      <c r="BE2229" s="108"/>
      <c r="BF2229" s="108"/>
      <c r="BG2229" s="108"/>
      <c r="BH2229" s="108"/>
      <c r="BI2229" s="108"/>
      <c r="BJ2229" s="108"/>
      <c r="BK2229" s="108"/>
      <c r="BL2229" s="108"/>
      <c r="BM2229" s="108"/>
      <c r="BN2229" s="108"/>
      <c r="BO2229" s="108"/>
      <c r="BP2229" s="108"/>
      <c r="BQ2229" s="108"/>
      <c r="BR2229" s="108"/>
      <c r="BS2229" s="108"/>
      <c r="BT2229" s="108"/>
      <c r="BU2229" s="108"/>
      <c r="BV2229" s="108"/>
      <c r="BW2229" s="108"/>
      <c r="BX2229" s="108"/>
      <c r="BY2229" s="108"/>
      <c r="BZ2229" s="108"/>
      <c r="CA2229" s="108"/>
      <c r="CB2229" s="108"/>
      <c r="CC2229" s="108"/>
      <c r="CD2229" s="108"/>
      <c r="CE2229" s="108"/>
      <c r="CF2229" s="108"/>
      <c r="CG2229" s="108"/>
      <c r="CH2229" s="108"/>
      <c r="CI2229" s="108"/>
      <c r="CJ2229" s="108"/>
      <c r="CK2229" s="108"/>
      <c r="CL2229" s="108"/>
      <c r="CM2229" s="108"/>
      <c r="CN2229" s="108"/>
      <c r="CO2229" s="108"/>
      <c r="CP2229" s="108"/>
      <c r="CQ2229" s="108"/>
      <c r="CR2229" s="108"/>
      <c r="CS2229" s="108"/>
      <c r="CT2229" s="108"/>
      <c r="CU2229" s="108"/>
      <c r="CV2229" s="108"/>
      <c r="CW2229" s="108"/>
      <c r="CX2229" s="108"/>
      <c r="CY2229" s="108"/>
      <c r="CZ2229" s="108"/>
      <c r="DA2229" s="108"/>
      <c r="DB2229" s="108"/>
      <c r="DC2229" s="108"/>
      <c r="DD2229" s="108"/>
      <c r="DE2229" s="108"/>
      <c r="DF2229" s="108"/>
      <c r="DG2229" s="108"/>
      <c r="DH2229" s="108"/>
      <c r="DI2229" s="108"/>
      <c r="DJ2229" s="108"/>
      <c r="DK2229" s="108"/>
      <c r="DL2229" s="108"/>
      <c r="DM2229" s="108"/>
      <c r="DN2229" s="108"/>
      <c r="DO2229" s="108"/>
      <c r="DP2229" s="108"/>
      <c r="DQ2229" s="108"/>
      <c r="DR2229" s="108"/>
      <c r="DS2229" s="108"/>
      <c r="DT2229" s="108"/>
      <c r="DU2229" s="108"/>
      <c r="DV2229" s="108"/>
      <c r="DW2229" s="108"/>
      <c r="DX2229" s="108"/>
      <c r="DY2229" s="108"/>
      <c r="DZ2229" s="108"/>
      <c r="EA2229" s="108"/>
      <c r="EB2229" s="108"/>
      <c r="EC2229" s="108"/>
      <c r="ED2229" s="108"/>
      <c r="EE2229" s="108"/>
      <c r="EF2229" s="108"/>
      <c r="EG2229" s="108"/>
      <c r="EH2229" s="108"/>
      <c r="EI2229" s="108"/>
      <c r="EJ2229" s="108"/>
      <c r="EK2229" s="108"/>
      <c r="EL2229" s="108"/>
      <c r="EM2229" s="108"/>
      <c r="EN2229" s="108"/>
      <c r="EO2229" s="108"/>
      <c r="EP2229" s="108"/>
      <c r="EQ2229" s="108"/>
      <c r="ER2229" s="108"/>
      <c r="ES2229" s="108"/>
      <c r="ET2229" s="108"/>
      <c r="EU2229" s="108"/>
      <c r="EV2229" s="108"/>
      <c r="EW2229" s="108"/>
      <c r="EX2229" s="108"/>
      <c r="EY2229" s="108"/>
      <c r="EZ2229" s="108"/>
      <c r="FA2229" s="108"/>
      <c r="FB2229" s="108"/>
      <c r="FC2229" s="108"/>
      <c r="FD2229" s="108"/>
      <c r="FE2229" s="108"/>
      <c r="FF2229" s="108"/>
      <c r="FG2229" s="108"/>
      <c r="FH2229" s="108"/>
      <c r="FI2229" s="108"/>
      <c r="FJ2229" s="108"/>
      <c r="FK2229" s="108"/>
      <c r="FL2229" s="108"/>
      <c r="FM2229" s="108"/>
      <c r="FN2229" s="108"/>
      <c r="FO2229" s="108"/>
      <c r="FP2229" s="108"/>
      <c r="FQ2229" s="108"/>
      <c r="FR2229" s="108"/>
      <c r="FS2229" s="108"/>
      <c r="FT2229" s="108"/>
      <c r="FU2229" s="108"/>
      <c r="FV2229" s="108"/>
      <c r="FW2229" s="108"/>
      <c r="FX2229" s="108"/>
      <c r="FY2229" s="108"/>
      <c r="FZ2229" s="108"/>
      <c r="GA2229" s="108"/>
      <c r="GB2229" s="108"/>
      <c r="GC2229" s="108"/>
      <c r="GD2229" s="108"/>
      <c r="GE2229" s="108"/>
      <c r="GF2229" s="108"/>
      <c r="GG2229" s="108"/>
      <c r="GH2229" s="108"/>
      <c r="GI2229" s="108"/>
      <c r="GJ2229" s="108"/>
      <c r="GK2229" s="108"/>
      <c r="GL2229" s="108"/>
      <c r="GM2229" s="108"/>
      <c r="GN2229" s="108"/>
      <c r="GO2229" s="108"/>
      <c r="GP2229" s="108"/>
      <c r="GQ2229" s="108"/>
      <c r="GR2229" s="108"/>
      <c r="GS2229" s="108"/>
      <c r="GT2229" s="108"/>
      <c r="GU2229" s="108"/>
      <c r="GV2229" s="108"/>
      <c r="GW2229" s="108"/>
      <c r="GX2229" s="108"/>
      <c r="GY2229" s="108"/>
      <c r="GZ2229" s="108"/>
      <c r="HA2229" s="108"/>
      <c r="HB2229" s="108"/>
      <c r="HC2229" s="108"/>
      <c r="HD2229" s="108"/>
      <c r="HE2229" s="108"/>
      <c r="HF2229" s="108"/>
      <c r="HG2229" s="108"/>
      <c r="HH2229" s="108"/>
      <c r="HI2229" s="108"/>
      <c r="HJ2229" s="108"/>
      <c r="HK2229" s="108"/>
      <c r="HL2229" s="108"/>
      <c r="HM2229" s="108"/>
      <c r="HN2229" s="108"/>
      <c r="HO2229" s="108"/>
      <c r="HP2229" s="108"/>
      <c r="HQ2229" s="108"/>
      <c r="HR2229" s="108"/>
      <c r="HS2229" s="108"/>
      <c r="HT2229" s="108"/>
      <c r="HU2229" s="108"/>
      <c r="HV2229" s="108"/>
      <c r="HW2229" s="108"/>
      <c r="HX2229" s="108"/>
      <c r="HY2229" s="108"/>
      <c r="HZ2229" s="108"/>
      <c r="IA2229" s="108"/>
      <c r="IB2229" s="108"/>
      <c r="IC2229" s="108"/>
      <c r="ID2229" s="108"/>
      <c r="IE2229" s="108"/>
      <c r="IF2229" s="108"/>
      <c r="IG2229" s="108"/>
      <c r="IH2229" s="108"/>
      <c r="II2229" s="108"/>
      <c r="IJ2229" s="108"/>
      <c r="IK2229" s="108"/>
      <c r="IL2229" s="108"/>
      <c r="IM2229" s="108"/>
      <c r="IN2229" s="108"/>
      <c r="IO2229" s="108"/>
      <c r="IP2229" s="108"/>
      <c r="IQ2229" s="108"/>
      <c r="IR2229" s="108"/>
      <c r="IS2229" s="108"/>
      <c r="IT2229" s="108"/>
      <c r="IU2229" s="108"/>
      <c r="IV2229" s="108"/>
    </row>
    <row r="2230" spans="1:256" x14ac:dyDescent="0.2">
      <c r="D2230" s="40"/>
      <c r="E2230" s="36"/>
      <c r="F2230" s="36"/>
      <c r="G2230" s="120"/>
      <c r="I2230" s="36"/>
      <c r="J2230" s="36"/>
      <c r="L2230" s="36"/>
      <c r="M2230" s="36"/>
      <c r="O2230" s="36"/>
      <c r="P2230" s="36"/>
      <c r="R2230" s="36"/>
      <c r="S2230" s="36"/>
      <c r="U2230" s="36"/>
      <c r="V2230" s="36"/>
      <c r="X2230" s="36"/>
      <c r="Y2230" s="36"/>
      <c r="AA2230" s="36"/>
      <c r="AB2230" s="36"/>
      <c r="AD2230" s="36"/>
      <c r="AE2230" s="36"/>
      <c r="AG2230" s="36"/>
      <c r="AH2230" s="36"/>
      <c r="AJ2230" s="36"/>
      <c r="AK2230" s="36"/>
      <c r="AM2230" s="36"/>
      <c r="AN2230" s="36"/>
      <c r="AP2230" s="36"/>
      <c r="AQ2230" s="36"/>
      <c r="AS2230" s="36"/>
      <c r="AT2230" s="36"/>
      <c r="AV2230" s="36"/>
      <c r="AW2230" s="36"/>
      <c r="AY2230" s="36"/>
      <c r="AZ2230" s="36"/>
      <c r="BA2230" s="108"/>
      <c r="BB2230" s="108"/>
      <c r="BC2230" s="108"/>
      <c r="BD2230" s="108"/>
      <c r="BE2230" s="108"/>
      <c r="BF2230" s="108"/>
      <c r="BG2230" s="108"/>
      <c r="BH2230" s="108"/>
      <c r="BI2230" s="108"/>
      <c r="BJ2230" s="108"/>
      <c r="BK2230" s="108"/>
      <c r="BL2230" s="108"/>
      <c r="BM2230" s="108"/>
      <c r="BN2230" s="108"/>
      <c r="BO2230" s="108"/>
      <c r="BP2230" s="108"/>
      <c r="BQ2230" s="108"/>
      <c r="BR2230" s="108"/>
      <c r="BS2230" s="108"/>
      <c r="BT2230" s="108"/>
      <c r="BU2230" s="108"/>
      <c r="BV2230" s="108"/>
      <c r="BW2230" s="108"/>
      <c r="BX2230" s="108"/>
      <c r="BY2230" s="108"/>
      <c r="BZ2230" s="108"/>
      <c r="CA2230" s="108"/>
      <c r="CB2230" s="108"/>
      <c r="CC2230" s="108"/>
      <c r="CD2230" s="108"/>
      <c r="CE2230" s="108"/>
      <c r="CF2230" s="108"/>
      <c r="CG2230" s="108"/>
      <c r="CH2230" s="108"/>
      <c r="CI2230" s="108"/>
      <c r="CJ2230" s="108"/>
      <c r="CK2230" s="108"/>
      <c r="CL2230" s="108"/>
      <c r="CM2230" s="108"/>
      <c r="CN2230" s="108"/>
      <c r="CO2230" s="108"/>
      <c r="CP2230" s="108"/>
      <c r="CQ2230" s="108"/>
      <c r="CR2230" s="108"/>
      <c r="CS2230" s="108"/>
      <c r="CT2230" s="108"/>
      <c r="CU2230" s="108"/>
      <c r="CV2230" s="108"/>
      <c r="CW2230" s="108"/>
      <c r="CX2230" s="108"/>
      <c r="CY2230" s="108"/>
      <c r="CZ2230" s="108"/>
      <c r="DA2230" s="108"/>
      <c r="DB2230" s="108"/>
      <c r="DC2230" s="108"/>
      <c r="DD2230" s="108"/>
      <c r="DE2230" s="108"/>
      <c r="DF2230" s="108"/>
      <c r="DG2230" s="108"/>
      <c r="DH2230" s="108"/>
      <c r="DI2230" s="108"/>
      <c r="DJ2230" s="108"/>
      <c r="DK2230" s="108"/>
      <c r="DL2230" s="108"/>
      <c r="DM2230" s="108"/>
      <c r="DN2230" s="108"/>
      <c r="DO2230" s="108"/>
      <c r="DP2230" s="108"/>
      <c r="DQ2230" s="108"/>
      <c r="DR2230" s="108"/>
      <c r="DS2230" s="108"/>
      <c r="DT2230" s="108"/>
      <c r="DU2230" s="108"/>
      <c r="DV2230" s="108"/>
      <c r="DW2230" s="108"/>
      <c r="DX2230" s="108"/>
      <c r="DY2230" s="108"/>
      <c r="DZ2230" s="108"/>
      <c r="EA2230" s="108"/>
      <c r="EB2230" s="108"/>
      <c r="EC2230" s="108"/>
      <c r="ED2230" s="108"/>
      <c r="EE2230" s="108"/>
      <c r="EF2230" s="108"/>
      <c r="EG2230" s="108"/>
      <c r="EH2230" s="108"/>
      <c r="EI2230" s="108"/>
      <c r="EJ2230" s="108"/>
      <c r="EK2230" s="108"/>
      <c r="EL2230" s="108"/>
      <c r="EM2230" s="108"/>
      <c r="EN2230" s="108"/>
      <c r="EO2230" s="108"/>
      <c r="EP2230" s="108"/>
      <c r="EQ2230" s="108"/>
      <c r="ER2230" s="108"/>
      <c r="ES2230" s="108"/>
      <c r="ET2230" s="108"/>
      <c r="EU2230" s="108"/>
      <c r="EV2230" s="108"/>
      <c r="EW2230" s="108"/>
      <c r="EX2230" s="108"/>
      <c r="EY2230" s="108"/>
      <c r="EZ2230" s="108"/>
      <c r="FA2230" s="108"/>
      <c r="FB2230" s="108"/>
      <c r="FC2230" s="108"/>
      <c r="FD2230" s="108"/>
      <c r="FE2230" s="108"/>
      <c r="FF2230" s="108"/>
      <c r="FG2230" s="108"/>
      <c r="FH2230" s="108"/>
      <c r="FI2230" s="108"/>
      <c r="FJ2230" s="108"/>
      <c r="FK2230" s="108"/>
      <c r="FL2230" s="108"/>
      <c r="FM2230" s="108"/>
      <c r="FN2230" s="108"/>
      <c r="FO2230" s="108"/>
      <c r="FP2230" s="108"/>
      <c r="FQ2230" s="108"/>
      <c r="FR2230" s="108"/>
      <c r="FS2230" s="108"/>
      <c r="FT2230" s="108"/>
      <c r="FU2230" s="108"/>
      <c r="FV2230" s="108"/>
      <c r="FW2230" s="108"/>
      <c r="FX2230" s="108"/>
      <c r="FY2230" s="108"/>
      <c r="FZ2230" s="108"/>
      <c r="GA2230" s="108"/>
      <c r="GB2230" s="108"/>
      <c r="GC2230" s="108"/>
      <c r="GD2230" s="108"/>
      <c r="GE2230" s="108"/>
      <c r="GF2230" s="108"/>
      <c r="GG2230" s="108"/>
      <c r="GH2230" s="108"/>
      <c r="GI2230" s="108"/>
      <c r="GJ2230" s="108"/>
      <c r="GK2230" s="108"/>
      <c r="GL2230" s="108"/>
      <c r="GM2230" s="108"/>
      <c r="GN2230" s="108"/>
      <c r="GO2230" s="108"/>
      <c r="GP2230" s="108"/>
      <c r="GQ2230" s="108"/>
      <c r="GR2230" s="108"/>
      <c r="GS2230" s="108"/>
      <c r="GT2230" s="108"/>
      <c r="GU2230" s="108"/>
      <c r="GV2230" s="108"/>
      <c r="GW2230" s="108"/>
      <c r="GX2230" s="108"/>
      <c r="GY2230" s="108"/>
      <c r="GZ2230" s="108"/>
      <c r="HA2230" s="108"/>
      <c r="HB2230" s="108"/>
      <c r="HC2230" s="108"/>
      <c r="HD2230" s="108"/>
      <c r="HE2230" s="108"/>
      <c r="HF2230" s="108"/>
      <c r="HG2230" s="108"/>
      <c r="HH2230" s="108"/>
      <c r="HI2230" s="108"/>
      <c r="HJ2230" s="108"/>
      <c r="HK2230" s="108"/>
      <c r="HL2230" s="108"/>
      <c r="HM2230" s="108"/>
      <c r="HN2230" s="108"/>
      <c r="HO2230" s="108"/>
      <c r="HP2230" s="108"/>
      <c r="HQ2230" s="108"/>
      <c r="HR2230" s="108"/>
      <c r="HS2230" s="108"/>
      <c r="HT2230" s="108"/>
      <c r="HU2230" s="108"/>
      <c r="HV2230" s="108"/>
      <c r="HW2230" s="108"/>
      <c r="HX2230" s="108"/>
      <c r="HY2230" s="108"/>
      <c r="HZ2230" s="108"/>
      <c r="IA2230" s="108"/>
      <c r="IB2230" s="108"/>
      <c r="IC2230" s="108"/>
      <c r="ID2230" s="108"/>
      <c r="IE2230" s="108"/>
      <c r="IF2230" s="108"/>
      <c r="IG2230" s="108"/>
      <c r="IH2230" s="108"/>
      <c r="II2230" s="108"/>
      <c r="IJ2230" s="108"/>
      <c r="IK2230" s="108"/>
      <c r="IL2230" s="108"/>
      <c r="IM2230" s="108"/>
      <c r="IN2230" s="108"/>
      <c r="IO2230" s="108"/>
      <c r="IP2230" s="108"/>
      <c r="IQ2230" s="108"/>
      <c r="IR2230" s="108"/>
      <c r="IS2230" s="108"/>
      <c r="IT2230" s="108"/>
      <c r="IU2230" s="108"/>
      <c r="IV2230" s="108"/>
    </row>
    <row r="2231" spans="1:256" x14ac:dyDescent="0.2">
      <c r="D2231" s="40"/>
      <c r="E2231" s="36"/>
      <c r="F2231" s="36"/>
      <c r="G2231" s="120"/>
      <c r="I2231" s="36"/>
      <c r="J2231" s="36"/>
      <c r="L2231" s="36"/>
      <c r="M2231" s="36"/>
      <c r="O2231" s="36"/>
      <c r="P2231" s="36"/>
      <c r="R2231" s="36"/>
      <c r="S2231" s="36"/>
      <c r="U2231" s="36"/>
      <c r="V2231" s="36"/>
      <c r="X2231" s="36"/>
      <c r="Y2231" s="36"/>
      <c r="AA2231" s="36"/>
      <c r="AB2231" s="36"/>
      <c r="AD2231" s="36"/>
      <c r="AE2231" s="36"/>
      <c r="AG2231" s="36"/>
      <c r="AH2231" s="36"/>
      <c r="AJ2231" s="36"/>
      <c r="AK2231" s="36"/>
      <c r="AM2231" s="36"/>
      <c r="AN2231" s="36"/>
      <c r="AP2231" s="36"/>
      <c r="AQ2231" s="36"/>
      <c r="AS2231" s="36"/>
      <c r="AT2231" s="36"/>
      <c r="AV2231" s="36"/>
      <c r="AW2231" s="36"/>
      <c r="AY2231" s="36"/>
      <c r="AZ2231" s="36"/>
      <c r="BA2231" s="108"/>
      <c r="BB2231" s="108"/>
      <c r="BC2231" s="108"/>
      <c r="BD2231" s="108"/>
      <c r="BE2231" s="108"/>
      <c r="BF2231" s="108"/>
      <c r="BG2231" s="108"/>
      <c r="BH2231" s="108"/>
      <c r="BI2231" s="108"/>
      <c r="BJ2231" s="108"/>
      <c r="BK2231" s="108"/>
      <c r="BL2231" s="108"/>
      <c r="BM2231" s="108"/>
      <c r="BN2231" s="108"/>
      <c r="BO2231" s="108"/>
      <c r="BP2231" s="108"/>
      <c r="BQ2231" s="108"/>
      <c r="BR2231" s="108"/>
      <c r="BS2231" s="108"/>
      <c r="BT2231" s="108"/>
      <c r="BU2231" s="108"/>
      <c r="BV2231" s="108"/>
      <c r="BW2231" s="108"/>
      <c r="BX2231" s="108"/>
      <c r="BY2231" s="108"/>
      <c r="BZ2231" s="108"/>
      <c r="CA2231" s="108"/>
      <c r="CB2231" s="108"/>
      <c r="CC2231" s="108"/>
      <c r="CD2231" s="108"/>
      <c r="CE2231" s="108"/>
      <c r="CF2231" s="108"/>
      <c r="CG2231" s="108"/>
      <c r="CH2231" s="108"/>
      <c r="CI2231" s="108"/>
      <c r="CJ2231" s="108"/>
      <c r="CK2231" s="108"/>
      <c r="CL2231" s="108"/>
      <c r="CM2231" s="108"/>
      <c r="CN2231" s="108"/>
      <c r="CO2231" s="108"/>
      <c r="CP2231" s="108"/>
      <c r="CQ2231" s="108"/>
      <c r="CR2231" s="108"/>
      <c r="CS2231" s="108"/>
      <c r="CT2231" s="108"/>
      <c r="CU2231" s="108"/>
      <c r="CV2231" s="108"/>
      <c r="CW2231" s="108"/>
      <c r="CX2231" s="108"/>
      <c r="CY2231" s="108"/>
      <c r="CZ2231" s="108"/>
      <c r="DA2231" s="108"/>
      <c r="DB2231" s="108"/>
      <c r="DC2231" s="108"/>
      <c r="DD2231" s="108"/>
      <c r="DE2231" s="108"/>
      <c r="DF2231" s="108"/>
      <c r="DG2231" s="108"/>
      <c r="DH2231" s="108"/>
      <c r="DI2231" s="108"/>
      <c r="DJ2231" s="108"/>
      <c r="DK2231" s="108"/>
      <c r="DL2231" s="108"/>
      <c r="DM2231" s="108"/>
      <c r="DN2231" s="108"/>
      <c r="DO2231" s="108"/>
      <c r="DP2231" s="108"/>
      <c r="DQ2231" s="108"/>
      <c r="DR2231" s="108"/>
      <c r="DS2231" s="108"/>
      <c r="DT2231" s="108"/>
      <c r="DU2231" s="108"/>
      <c r="DV2231" s="108"/>
      <c r="DW2231" s="108"/>
      <c r="DX2231" s="108"/>
      <c r="DY2231" s="108"/>
      <c r="DZ2231" s="108"/>
      <c r="EA2231" s="108"/>
      <c r="EB2231" s="108"/>
      <c r="EC2231" s="108"/>
      <c r="ED2231" s="108"/>
      <c r="EE2231" s="108"/>
      <c r="EF2231" s="108"/>
      <c r="EG2231" s="108"/>
      <c r="EH2231" s="108"/>
      <c r="EI2231" s="108"/>
      <c r="EJ2231" s="108"/>
      <c r="EK2231" s="108"/>
      <c r="EL2231" s="108"/>
      <c r="EM2231" s="108"/>
      <c r="EN2231" s="108"/>
      <c r="EO2231" s="108"/>
      <c r="EP2231" s="108"/>
      <c r="EQ2231" s="108"/>
      <c r="ER2231" s="108"/>
      <c r="ES2231" s="108"/>
      <c r="ET2231" s="108"/>
      <c r="EU2231" s="108"/>
      <c r="EV2231" s="108"/>
      <c r="EW2231" s="108"/>
      <c r="EX2231" s="108"/>
      <c r="EY2231" s="108"/>
      <c r="EZ2231" s="108"/>
      <c r="FA2231" s="108"/>
      <c r="FB2231" s="108"/>
      <c r="FC2231" s="108"/>
      <c r="FD2231" s="108"/>
      <c r="FE2231" s="108"/>
      <c r="FF2231" s="108"/>
      <c r="FG2231" s="108"/>
      <c r="FH2231" s="108"/>
      <c r="FI2231" s="108"/>
      <c r="FJ2231" s="108"/>
      <c r="FK2231" s="108"/>
      <c r="FL2231" s="108"/>
      <c r="FM2231" s="108"/>
      <c r="FN2231" s="108"/>
      <c r="FO2231" s="108"/>
      <c r="FP2231" s="108"/>
      <c r="FQ2231" s="108"/>
      <c r="FR2231" s="108"/>
      <c r="FS2231" s="108"/>
      <c r="FT2231" s="108"/>
      <c r="FU2231" s="108"/>
      <c r="FV2231" s="108"/>
      <c r="FW2231" s="108"/>
      <c r="FX2231" s="108"/>
      <c r="FY2231" s="108"/>
      <c r="FZ2231" s="108"/>
      <c r="GA2231" s="108"/>
      <c r="GB2231" s="108"/>
      <c r="GC2231" s="108"/>
      <c r="GD2231" s="108"/>
      <c r="GE2231" s="108"/>
      <c r="GF2231" s="108"/>
      <c r="GG2231" s="108"/>
      <c r="GH2231" s="108"/>
      <c r="GI2231" s="108"/>
      <c r="GJ2231" s="108"/>
      <c r="GK2231" s="108"/>
      <c r="GL2231" s="108"/>
      <c r="GM2231" s="108"/>
      <c r="GN2231" s="108"/>
      <c r="GO2231" s="108"/>
      <c r="GP2231" s="108"/>
      <c r="GQ2231" s="108"/>
      <c r="GR2231" s="108"/>
      <c r="GS2231" s="108"/>
      <c r="GT2231" s="108"/>
      <c r="GU2231" s="108"/>
      <c r="GV2231" s="108"/>
      <c r="GW2231" s="108"/>
      <c r="GX2231" s="108"/>
      <c r="GY2231" s="108"/>
      <c r="GZ2231" s="108"/>
      <c r="HA2231" s="108"/>
      <c r="HB2231" s="108"/>
      <c r="HC2231" s="108"/>
      <c r="HD2231" s="108"/>
      <c r="HE2231" s="108"/>
      <c r="HF2231" s="108"/>
      <c r="HG2231" s="108"/>
      <c r="HH2231" s="108"/>
      <c r="HI2231" s="108"/>
      <c r="HJ2231" s="108"/>
      <c r="HK2231" s="108"/>
      <c r="HL2231" s="108"/>
      <c r="HM2231" s="108"/>
      <c r="HN2231" s="108"/>
      <c r="HO2231" s="108"/>
      <c r="HP2231" s="108"/>
      <c r="HQ2231" s="108"/>
      <c r="HR2231" s="108"/>
      <c r="HS2231" s="108"/>
      <c r="HT2231" s="108"/>
      <c r="HU2231" s="108"/>
      <c r="HV2231" s="108"/>
      <c r="HW2231" s="108"/>
      <c r="HX2231" s="108"/>
      <c r="HY2231" s="108"/>
      <c r="HZ2231" s="108"/>
      <c r="IA2231" s="108"/>
      <c r="IB2231" s="108"/>
      <c r="IC2231" s="108"/>
      <c r="ID2231" s="108"/>
      <c r="IE2231" s="108"/>
      <c r="IF2231" s="108"/>
      <c r="IG2231" s="108"/>
      <c r="IH2231" s="108"/>
      <c r="II2231" s="108"/>
      <c r="IJ2231" s="108"/>
      <c r="IK2231" s="108"/>
      <c r="IL2231" s="108"/>
      <c r="IM2231" s="108"/>
      <c r="IN2231" s="108"/>
      <c r="IO2231" s="108"/>
      <c r="IP2231" s="108"/>
      <c r="IQ2231" s="108"/>
      <c r="IR2231" s="108"/>
      <c r="IS2231" s="108"/>
      <c r="IT2231" s="108"/>
      <c r="IU2231" s="108"/>
      <c r="IV2231" s="108"/>
    </row>
    <row r="2232" spans="1:256" x14ac:dyDescent="0.2">
      <c r="E2232" s="8"/>
      <c r="F2232" s="8"/>
      <c r="G2232" s="120"/>
      <c r="H2232" s="100"/>
      <c r="I2232" s="8"/>
      <c r="J2232" s="8"/>
      <c r="K2232" s="100"/>
      <c r="L2232" s="8"/>
      <c r="M2232" s="8"/>
      <c r="N2232" s="100"/>
      <c r="O2232" s="8"/>
      <c r="P2232" s="8"/>
      <c r="Q2232" s="100"/>
      <c r="R2232" s="8"/>
      <c r="S2232" s="8"/>
      <c r="T2232" s="100"/>
      <c r="U2232" s="8"/>
      <c r="V2232" s="8"/>
      <c r="W2232" s="100"/>
      <c r="X2232" s="8"/>
      <c r="Y2232" s="8"/>
      <c r="Z2232" s="100"/>
      <c r="AA2232" s="8"/>
      <c r="AB2232" s="8"/>
      <c r="AD2232" s="8"/>
      <c r="AE2232" s="8"/>
      <c r="AG2232" s="8"/>
      <c r="AH2232" s="8"/>
      <c r="AJ2232" s="8"/>
      <c r="AK2232" s="8"/>
      <c r="AM2232" s="8"/>
      <c r="AN2232" s="8"/>
      <c r="AP2232" s="8"/>
      <c r="AQ2232" s="8"/>
      <c r="AS2232" s="8"/>
      <c r="AT2232" s="8"/>
      <c r="AV2232" s="8"/>
      <c r="AW2232" s="8"/>
      <c r="AY2232" s="8"/>
      <c r="AZ2232" s="8"/>
      <c r="BA2232" s="108"/>
      <c r="BB2232" s="108"/>
      <c r="BC2232" s="108"/>
      <c r="BD2232" s="108"/>
      <c r="BE2232" s="108"/>
      <c r="BF2232" s="108"/>
      <c r="BG2232" s="108"/>
      <c r="BH2232" s="108"/>
      <c r="BI2232" s="108"/>
      <c r="BJ2232" s="108"/>
      <c r="BK2232" s="108"/>
      <c r="BL2232" s="108"/>
      <c r="BM2232" s="108"/>
      <c r="BN2232" s="108"/>
      <c r="BO2232" s="108"/>
      <c r="BP2232" s="108"/>
      <c r="BQ2232" s="108"/>
      <c r="BR2232" s="108"/>
      <c r="BS2232" s="108"/>
      <c r="BT2232" s="108"/>
      <c r="BU2232" s="108"/>
      <c r="BV2232" s="108"/>
      <c r="BW2232" s="108"/>
      <c r="BX2232" s="108"/>
      <c r="BY2232" s="108"/>
      <c r="BZ2232" s="108"/>
      <c r="CA2232" s="108"/>
      <c r="CB2232" s="108"/>
      <c r="CC2232" s="108"/>
      <c r="CD2232" s="108"/>
      <c r="CE2232" s="108"/>
      <c r="CF2232" s="108"/>
      <c r="CG2232" s="108"/>
      <c r="CH2232" s="108"/>
      <c r="CI2232" s="108"/>
      <c r="CJ2232" s="108"/>
      <c r="CK2232" s="108"/>
      <c r="CL2232" s="108"/>
      <c r="CM2232" s="108"/>
      <c r="CN2232" s="108"/>
      <c r="CO2232" s="108"/>
      <c r="CP2232" s="108"/>
      <c r="CQ2232" s="108"/>
      <c r="CR2232" s="108"/>
      <c r="CS2232" s="108"/>
      <c r="CT2232" s="108"/>
      <c r="CU2232" s="108"/>
      <c r="CV2232" s="108"/>
      <c r="CW2232" s="108"/>
      <c r="CX2232" s="108"/>
      <c r="CY2232" s="108"/>
      <c r="CZ2232" s="108"/>
      <c r="DA2232" s="108"/>
      <c r="DB2232" s="108"/>
      <c r="DC2232" s="108"/>
      <c r="DD2232" s="108"/>
      <c r="DE2232" s="108"/>
      <c r="DF2232" s="108"/>
      <c r="DG2232" s="108"/>
      <c r="DH2232" s="108"/>
      <c r="DI2232" s="108"/>
      <c r="DJ2232" s="108"/>
      <c r="DK2232" s="108"/>
      <c r="DL2232" s="108"/>
      <c r="DM2232" s="108"/>
      <c r="DN2232" s="108"/>
      <c r="DO2232" s="108"/>
      <c r="DP2232" s="108"/>
      <c r="DQ2232" s="108"/>
      <c r="DR2232" s="108"/>
      <c r="DS2232" s="108"/>
      <c r="DT2232" s="108"/>
      <c r="DU2232" s="108"/>
      <c r="DV2232" s="108"/>
      <c r="DW2232" s="108"/>
      <c r="DX2232" s="108"/>
      <c r="DY2232" s="108"/>
      <c r="DZ2232" s="108"/>
      <c r="EA2232" s="108"/>
      <c r="EB2232" s="108"/>
      <c r="EC2232" s="108"/>
      <c r="ED2232" s="108"/>
      <c r="EE2232" s="108"/>
      <c r="EF2232" s="108"/>
      <c r="EG2232" s="108"/>
      <c r="EH2232" s="108"/>
      <c r="EI2232" s="108"/>
      <c r="EJ2232" s="108"/>
      <c r="EK2232" s="108"/>
      <c r="EL2232" s="108"/>
      <c r="EM2232" s="108"/>
      <c r="EN2232" s="108"/>
      <c r="EO2232" s="108"/>
      <c r="EP2232" s="108"/>
      <c r="EQ2232" s="108"/>
      <c r="ER2232" s="108"/>
      <c r="ES2232" s="108"/>
      <c r="ET2232" s="108"/>
      <c r="EU2232" s="108"/>
      <c r="EV2232" s="108"/>
      <c r="EW2232" s="108"/>
      <c r="EX2232" s="108"/>
      <c r="EY2232" s="108"/>
      <c r="EZ2232" s="108"/>
      <c r="FA2232" s="108"/>
      <c r="FB2232" s="108"/>
      <c r="FC2232" s="108"/>
      <c r="FD2232" s="108"/>
      <c r="FE2232" s="108"/>
      <c r="FF2232" s="108"/>
      <c r="FG2232" s="108"/>
      <c r="FH2232" s="108"/>
      <c r="FI2232" s="108"/>
      <c r="FJ2232" s="108"/>
      <c r="FK2232" s="108"/>
      <c r="FL2232" s="108"/>
      <c r="FM2232" s="108"/>
      <c r="FN2232" s="108"/>
      <c r="FO2232" s="108"/>
      <c r="FP2232" s="108"/>
      <c r="FQ2232" s="108"/>
      <c r="FR2232" s="108"/>
      <c r="FS2232" s="108"/>
      <c r="FT2232" s="108"/>
      <c r="FU2232" s="108"/>
      <c r="FV2232" s="108"/>
      <c r="FW2232" s="108"/>
      <c r="FX2232" s="108"/>
      <c r="FY2232" s="108"/>
      <c r="FZ2232" s="108"/>
      <c r="GA2232" s="108"/>
      <c r="GB2232" s="108"/>
      <c r="GC2232" s="108"/>
      <c r="GD2232" s="108"/>
      <c r="GE2232" s="108"/>
      <c r="GF2232" s="108"/>
      <c r="GG2232" s="108"/>
      <c r="GH2232" s="108"/>
      <c r="GI2232" s="108"/>
      <c r="GJ2232" s="108"/>
      <c r="GK2232" s="108"/>
      <c r="GL2232" s="108"/>
      <c r="GM2232" s="108"/>
      <c r="GN2232" s="108"/>
      <c r="GO2232" s="108"/>
      <c r="GP2232" s="108"/>
      <c r="GQ2232" s="108"/>
      <c r="GR2232" s="108"/>
      <c r="GS2232" s="108"/>
      <c r="GT2232" s="108"/>
      <c r="GU2232" s="108"/>
      <c r="GV2232" s="108"/>
      <c r="GW2232" s="108"/>
      <c r="GX2232" s="108"/>
      <c r="GY2232" s="108"/>
      <c r="GZ2232" s="108"/>
      <c r="HA2232" s="108"/>
      <c r="HB2232" s="108"/>
      <c r="HC2232" s="108"/>
      <c r="HD2232" s="108"/>
      <c r="HE2232" s="108"/>
      <c r="HF2232" s="108"/>
      <c r="HG2232" s="108"/>
      <c r="HH2232" s="108"/>
      <c r="HI2232" s="108"/>
      <c r="HJ2232" s="108"/>
      <c r="HK2232" s="108"/>
      <c r="HL2232" s="108"/>
      <c r="HM2232" s="108"/>
      <c r="HN2232" s="108"/>
      <c r="HO2232" s="108"/>
      <c r="HP2232" s="108"/>
      <c r="HQ2232" s="108"/>
      <c r="HR2232" s="108"/>
      <c r="HS2232" s="108"/>
      <c r="HT2232" s="108"/>
      <c r="HU2232" s="108"/>
      <c r="HV2232" s="108"/>
      <c r="HW2232" s="108"/>
      <c r="HX2232" s="108"/>
      <c r="HY2232" s="108"/>
      <c r="HZ2232" s="108"/>
      <c r="IA2232" s="108"/>
      <c r="IB2232" s="108"/>
      <c r="IC2232" s="108"/>
      <c r="ID2232" s="108"/>
      <c r="IE2232" s="108"/>
      <c r="IF2232" s="108"/>
      <c r="IG2232" s="108"/>
      <c r="IH2232" s="108"/>
      <c r="II2232" s="108"/>
      <c r="IJ2232" s="108"/>
      <c r="IK2232" s="108"/>
      <c r="IL2232" s="108"/>
      <c r="IM2232" s="108"/>
      <c r="IN2232" s="108"/>
      <c r="IO2232" s="108"/>
      <c r="IP2232" s="108"/>
      <c r="IQ2232" s="108"/>
      <c r="IR2232" s="108"/>
      <c r="IS2232" s="108"/>
      <c r="IT2232" s="108"/>
      <c r="IU2232" s="108"/>
      <c r="IV2232" s="108"/>
    </row>
    <row r="2233" spans="1:256" x14ac:dyDescent="0.2">
      <c r="E2233" s="8"/>
      <c r="F2233" s="8"/>
      <c r="G2233" s="120"/>
      <c r="I2233" s="8"/>
      <c r="J2233" s="8"/>
      <c r="L2233" s="8"/>
      <c r="M2233" s="8"/>
      <c r="O2233" s="8"/>
      <c r="P2233" s="8"/>
      <c r="R2233" s="8"/>
      <c r="S2233" s="8"/>
      <c r="U2233" s="8"/>
      <c r="V2233" s="8"/>
      <c r="X2233" s="8"/>
      <c r="Y2233" s="8"/>
      <c r="AA2233" s="8"/>
      <c r="AB2233" s="8"/>
      <c r="AD2233" s="8"/>
      <c r="AE2233" s="8"/>
      <c r="AG2233" s="8"/>
      <c r="AH2233" s="8"/>
      <c r="AJ2233" s="8"/>
      <c r="AK2233" s="8"/>
      <c r="AM2233" s="8"/>
      <c r="AN2233" s="8"/>
      <c r="AP2233" s="8"/>
      <c r="AQ2233" s="8"/>
      <c r="AS2233" s="8"/>
      <c r="AT2233" s="8"/>
      <c r="AV2233" s="8"/>
      <c r="AW2233" s="8"/>
      <c r="AY2233" s="8"/>
      <c r="AZ2233" s="8"/>
      <c r="BA2233" s="108"/>
      <c r="BB2233" s="108"/>
      <c r="BC2233" s="108"/>
      <c r="BD2233" s="108"/>
      <c r="BE2233" s="108"/>
      <c r="BF2233" s="108"/>
      <c r="BG2233" s="108"/>
      <c r="BH2233" s="108"/>
      <c r="BI2233" s="108"/>
      <c r="BJ2233" s="108"/>
      <c r="BK2233" s="108"/>
      <c r="BL2233" s="108"/>
      <c r="BM2233" s="108"/>
      <c r="BN2233" s="108"/>
      <c r="BO2233" s="108"/>
      <c r="BP2233" s="108"/>
      <c r="BQ2233" s="108"/>
      <c r="BR2233" s="108"/>
      <c r="BS2233" s="108"/>
      <c r="BT2233" s="108"/>
      <c r="BU2233" s="108"/>
      <c r="BV2233" s="108"/>
      <c r="BW2233" s="108"/>
      <c r="BX2233" s="108"/>
      <c r="BY2233" s="108"/>
      <c r="BZ2233" s="108"/>
      <c r="CA2233" s="108"/>
      <c r="CB2233" s="108"/>
      <c r="CC2233" s="108"/>
      <c r="CD2233" s="108"/>
      <c r="CE2233" s="108"/>
      <c r="CF2233" s="108"/>
      <c r="CG2233" s="108"/>
      <c r="CH2233" s="108"/>
      <c r="CI2233" s="108"/>
      <c r="CJ2233" s="108"/>
      <c r="CK2233" s="108"/>
      <c r="CL2233" s="108"/>
      <c r="CM2233" s="108"/>
      <c r="CN2233" s="108"/>
      <c r="CO2233" s="108"/>
      <c r="CP2233" s="108"/>
      <c r="CQ2233" s="108"/>
      <c r="CR2233" s="108"/>
      <c r="CS2233" s="108"/>
      <c r="CT2233" s="108"/>
      <c r="CU2233" s="108"/>
      <c r="CV2233" s="108"/>
      <c r="CW2233" s="108"/>
      <c r="CX2233" s="108"/>
      <c r="CY2233" s="108"/>
      <c r="CZ2233" s="108"/>
      <c r="DA2233" s="108"/>
      <c r="DB2233" s="108"/>
      <c r="DC2233" s="108"/>
      <c r="DD2233" s="108"/>
      <c r="DE2233" s="108"/>
      <c r="DF2233" s="108"/>
      <c r="DG2233" s="108"/>
      <c r="DH2233" s="108"/>
      <c r="DI2233" s="108"/>
      <c r="DJ2233" s="108"/>
      <c r="DK2233" s="108"/>
      <c r="DL2233" s="108"/>
      <c r="DM2233" s="108"/>
      <c r="DN2233" s="108"/>
      <c r="DO2233" s="108"/>
      <c r="DP2233" s="108"/>
      <c r="DQ2233" s="108"/>
      <c r="DR2233" s="108"/>
      <c r="DS2233" s="108"/>
      <c r="DT2233" s="108"/>
      <c r="DU2233" s="108"/>
      <c r="DV2233" s="108"/>
      <c r="DW2233" s="108"/>
      <c r="DX2233" s="108"/>
      <c r="DY2233" s="108"/>
      <c r="DZ2233" s="108"/>
      <c r="EA2233" s="108"/>
      <c r="EB2233" s="108"/>
      <c r="EC2233" s="108"/>
      <c r="ED2233" s="108"/>
      <c r="EE2233" s="108"/>
      <c r="EF2233" s="108"/>
      <c r="EG2233" s="108"/>
      <c r="EH2233" s="108"/>
      <c r="EI2233" s="108"/>
      <c r="EJ2233" s="108"/>
      <c r="EK2233" s="108"/>
      <c r="EL2233" s="108"/>
      <c r="EM2233" s="108"/>
      <c r="EN2233" s="108"/>
      <c r="EO2233" s="108"/>
      <c r="EP2233" s="108"/>
      <c r="EQ2233" s="108"/>
      <c r="ER2233" s="108"/>
      <c r="ES2233" s="108"/>
      <c r="ET2233" s="108"/>
      <c r="EU2233" s="108"/>
      <c r="EV2233" s="108"/>
      <c r="EW2233" s="108"/>
      <c r="EX2233" s="108"/>
      <c r="EY2233" s="108"/>
      <c r="EZ2233" s="108"/>
      <c r="FA2233" s="108"/>
      <c r="FB2233" s="108"/>
      <c r="FC2233" s="108"/>
      <c r="FD2233" s="108"/>
      <c r="FE2233" s="108"/>
      <c r="FF2233" s="108"/>
      <c r="FG2233" s="108"/>
      <c r="FH2233" s="108"/>
      <c r="FI2233" s="108"/>
      <c r="FJ2233" s="108"/>
      <c r="FK2233" s="108"/>
      <c r="FL2233" s="108"/>
      <c r="FM2233" s="108"/>
      <c r="FN2233" s="108"/>
      <c r="FO2233" s="108"/>
      <c r="FP2233" s="108"/>
      <c r="FQ2233" s="108"/>
      <c r="FR2233" s="108"/>
      <c r="FS2233" s="108"/>
      <c r="FT2233" s="108"/>
      <c r="FU2233" s="108"/>
      <c r="FV2233" s="108"/>
      <c r="FW2233" s="108"/>
      <c r="FX2233" s="108"/>
      <c r="FY2233" s="108"/>
      <c r="FZ2233" s="108"/>
      <c r="GA2233" s="108"/>
      <c r="GB2233" s="108"/>
      <c r="GC2233" s="108"/>
      <c r="GD2233" s="108"/>
      <c r="GE2233" s="108"/>
      <c r="GF2233" s="108"/>
      <c r="GG2233" s="108"/>
      <c r="GH2233" s="108"/>
      <c r="GI2233" s="108"/>
      <c r="GJ2233" s="108"/>
      <c r="GK2233" s="108"/>
      <c r="GL2233" s="108"/>
      <c r="GM2233" s="108"/>
      <c r="GN2233" s="108"/>
      <c r="GO2233" s="108"/>
      <c r="GP2233" s="108"/>
      <c r="GQ2233" s="108"/>
      <c r="GR2233" s="108"/>
      <c r="GS2233" s="108"/>
      <c r="GT2233" s="108"/>
      <c r="GU2233" s="108"/>
      <c r="GV2233" s="108"/>
      <c r="GW2233" s="108"/>
      <c r="GX2233" s="108"/>
      <c r="GY2233" s="108"/>
      <c r="GZ2233" s="108"/>
      <c r="HA2233" s="108"/>
      <c r="HB2233" s="108"/>
      <c r="HC2233" s="108"/>
      <c r="HD2233" s="108"/>
      <c r="HE2233" s="108"/>
      <c r="HF2233" s="108"/>
      <c r="HG2233" s="108"/>
      <c r="HH2233" s="108"/>
      <c r="HI2233" s="108"/>
      <c r="HJ2233" s="108"/>
      <c r="HK2233" s="108"/>
      <c r="HL2233" s="108"/>
      <c r="HM2233" s="108"/>
      <c r="HN2233" s="108"/>
      <c r="HO2233" s="108"/>
      <c r="HP2233" s="108"/>
      <c r="HQ2233" s="108"/>
      <c r="HR2233" s="108"/>
      <c r="HS2233" s="108"/>
      <c r="HT2233" s="108"/>
      <c r="HU2233" s="108"/>
      <c r="HV2233" s="108"/>
      <c r="HW2233" s="108"/>
      <c r="HX2233" s="108"/>
      <c r="HY2233" s="108"/>
      <c r="HZ2233" s="108"/>
      <c r="IA2233" s="108"/>
      <c r="IB2233" s="108"/>
      <c r="IC2233" s="108"/>
      <c r="ID2233" s="108"/>
      <c r="IE2233" s="108"/>
      <c r="IF2233" s="108"/>
      <c r="IG2233" s="108"/>
      <c r="IH2233" s="108"/>
      <c r="II2233" s="108"/>
      <c r="IJ2233" s="108"/>
      <c r="IK2233" s="108"/>
      <c r="IL2233" s="108"/>
      <c r="IM2233" s="108"/>
      <c r="IN2233" s="108"/>
      <c r="IO2233" s="108"/>
      <c r="IP2233" s="108"/>
      <c r="IQ2233" s="108"/>
      <c r="IR2233" s="108"/>
      <c r="IS2233" s="108"/>
      <c r="IT2233" s="108"/>
      <c r="IU2233" s="108"/>
      <c r="IV2233" s="108"/>
    </row>
    <row r="2234" spans="1:256" x14ac:dyDescent="0.2">
      <c r="D2234" s="40"/>
      <c r="E2234" s="36"/>
      <c r="F2234" s="36"/>
      <c r="G2234" s="120"/>
      <c r="I2234" s="36"/>
      <c r="J2234" s="36"/>
      <c r="L2234" s="36"/>
      <c r="M2234" s="36"/>
      <c r="O2234" s="36"/>
      <c r="P2234" s="36"/>
      <c r="R2234" s="36"/>
      <c r="S2234" s="36"/>
      <c r="U2234" s="36"/>
      <c r="V2234" s="36"/>
      <c r="X2234" s="36"/>
      <c r="Y2234" s="36"/>
      <c r="AA2234" s="36"/>
      <c r="AB2234" s="36"/>
      <c r="AD2234" s="36"/>
      <c r="AE2234" s="36"/>
      <c r="AG2234" s="36"/>
      <c r="AH2234" s="36"/>
      <c r="AJ2234" s="36"/>
      <c r="AK2234" s="36"/>
      <c r="AM2234" s="36"/>
      <c r="AN2234" s="36"/>
      <c r="AP2234" s="36"/>
      <c r="AQ2234" s="36"/>
      <c r="AS2234" s="36"/>
      <c r="AT2234" s="36"/>
      <c r="AV2234" s="36"/>
      <c r="AW2234" s="36"/>
      <c r="AY2234" s="36"/>
      <c r="AZ2234" s="36"/>
      <c r="BA2234" s="108"/>
      <c r="BB2234" s="108"/>
      <c r="BC2234" s="108"/>
      <c r="BD2234" s="108"/>
      <c r="BE2234" s="108"/>
      <c r="BF2234" s="108"/>
      <c r="BG2234" s="108"/>
      <c r="BH2234" s="108"/>
      <c r="BI2234" s="108"/>
      <c r="BJ2234" s="108"/>
      <c r="BK2234" s="108"/>
      <c r="BL2234" s="108"/>
      <c r="BM2234" s="108"/>
      <c r="BN2234" s="108"/>
      <c r="BO2234" s="108"/>
      <c r="BP2234" s="108"/>
      <c r="BQ2234" s="108"/>
      <c r="BR2234" s="108"/>
      <c r="BS2234" s="108"/>
      <c r="BT2234" s="108"/>
      <c r="BU2234" s="108"/>
      <c r="BV2234" s="108"/>
      <c r="BW2234" s="108"/>
      <c r="BX2234" s="108"/>
    </row>
    <row r="2235" spans="1:256" ht="18" customHeight="1" x14ac:dyDescent="0.25">
      <c r="A2235" s="157"/>
      <c r="G2235" s="120"/>
      <c r="AC2235" s="157"/>
      <c r="AF2235" s="157"/>
      <c r="AI2235" s="157"/>
      <c r="AL2235" s="157"/>
      <c r="AO2235" s="157"/>
      <c r="AR2235" s="157"/>
      <c r="AX2235" s="157"/>
      <c r="BA2235" s="108"/>
      <c r="BB2235" s="108"/>
      <c r="BC2235" s="108"/>
      <c r="BD2235" s="108"/>
      <c r="BE2235" s="108"/>
      <c r="BF2235" s="108"/>
      <c r="BG2235" s="108"/>
      <c r="BH2235" s="108"/>
      <c r="BI2235" s="108"/>
      <c r="BJ2235" s="108"/>
      <c r="BK2235" s="108"/>
      <c r="BL2235" s="108"/>
      <c r="BM2235" s="108"/>
      <c r="BN2235" s="108"/>
      <c r="BO2235" s="108"/>
      <c r="BP2235" s="108"/>
      <c r="BQ2235" s="108"/>
      <c r="BR2235" s="108"/>
      <c r="BS2235" s="108"/>
      <c r="BT2235" s="108"/>
      <c r="BU2235" s="108"/>
      <c r="BV2235" s="108"/>
      <c r="BW2235" s="108"/>
      <c r="BX2235" s="108"/>
      <c r="BY2235" s="108"/>
      <c r="BZ2235" s="108"/>
      <c r="CA2235" s="108"/>
      <c r="CB2235" s="108"/>
      <c r="CC2235" s="108"/>
      <c r="CD2235" s="108"/>
      <c r="CE2235" s="108"/>
      <c r="CF2235" s="108"/>
      <c r="CG2235" s="108"/>
      <c r="CH2235" s="108"/>
      <c r="CI2235" s="108"/>
      <c r="CJ2235" s="108"/>
      <c r="CK2235" s="108"/>
      <c r="CL2235" s="108"/>
      <c r="CM2235" s="108"/>
      <c r="CN2235" s="108"/>
      <c r="CO2235" s="108"/>
      <c r="CP2235" s="108"/>
      <c r="CQ2235" s="108"/>
      <c r="CR2235" s="108"/>
      <c r="CS2235" s="108"/>
      <c r="CT2235" s="108"/>
      <c r="CU2235" s="108"/>
      <c r="CV2235" s="108"/>
      <c r="CW2235" s="108"/>
      <c r="CX2235" s="108"/>
      <c r="CY2235" s="108"/>
      <c r="CZ2235" s="108"/>
      <c r="DA2235" s="108"/>
      <c r="DB2235" s="108"/>
      <c r="DC2235" s="108"/>
      <c r="DD2235" s="108"/>
      <c r="DE2235" s="108"/>
      <c r="DF2235" s="108"/>
      <c r="DG2235" s="108"/>
      <c r="DH2235" s="108"/>
      <c r="DI2235" s="108"/>
      <c r="DJ2235" s="108"/>
      <c r="DK2235" s="108"/>
      <c r="DL2235" s="108"/>
      <c r="DM2235" s="108"/>
      <c r="DN2235" s="108"/>
      <c r="DO2235" s="108"/>
      <c r="DP2235" s="108"/>
      <c r="DQ2235" s="108"/>
      <c r="DR2235" s="108"/>
      <c r="DS2235" s="108"/>
      <c r="DT2235" s="108"/>
      <c r="DU2235" s="108"/>
      <c r="DV2235" s="108"/>
      <c r="DW2235" s="108"/>
      <c r="DX2235" s="108"/>
      <c r="DY2235" s="108"/>
      <c r="DZ2235" s="108"/>
      <c r="EA2235" s="108"/>
      <c r="EB2235" s="108"/>
      <c r="EC2235" s="108"/>
      <c r="ED2235" s="108"/>
      <c r="EE2235" s="108"/>
      <c r="EF2235" s="108"/>
      <c r="EG2235" s="108"/>
      <c r="EH2235" s="108"/>
      <c r="EI2235" s="108"/>
      <c r="EJ2235" s="108"/>
      <c r="EK2235" s="108"/>
      <c r="EL2235" s="108"/>
      <c r="EM2235" s="108"/>
      <c r="EN2235" s="108"/>
      <c r="EO2235" s="108"/>
      <c r="EP2235" s="108"/>
      <c r="EQ2235" s="108"/>
      <c r="ER2235" s="108"/>
      <c r="ES2235" s="108"/>
      <c r="ET2235" s="108"/>
      <c r="EU2235" s="108"/>
      <c r="EV2235" s="108"/>
      <c r="EW2235" s="108"/>
      <c r="EX2235" s="108"/>
      <c r="EY2235" s="108"/>
      <c r="EZ2235" s="108"/>
      <c r="FA2235" s="108"/>
      <c r="FB2235" s="108"/>
      <c r="FC2235" s="108"/>
      <c r="FD2235" s="108"/>
      <c r="FE2235" s="108"/>
      <c r="FF2235" s="108"/>
      <c r="FG2235" s="108"/>
      <c r="FH2235" s="108"/>
      <c r="FI2235" s="108"/>
      <c r="FJ2235" s="108"/>
      <c r="FK2235" s="108"/>
      <c r="FL2235" s="108"/>
      <c r="FM2235" s="108"/>
      <c r="FN2235" s="108"/>
      <c r="FO2235" s="108"/>
      <c r="FP2235" s="108"/>
      <c r="FQ2235" s="108"/>
      <c r="FR2235" s="108"/>
      <c r="FS2235" s="108"/>
      <c r="FT2235" s="108"/>
      <c r="FU2235" s="108"/>
      <c r="FV2235" s="108"/>
      <c r="FW2235" s="108"/>
      <c r="FX2235" s="108"/>
      <c r="FY2235" s="108"/>
      <c r="FZ2235" s="108"/>
      <c r="GA2235" s="108"/>
      <c r="GB2235" s="108"/>
      <c r="GC2235" s="108"/>
      <c r="GD2235" s="108"/>
      <c r="GE2235" s="108"/>
      <c r="GF2235" s="108"/>
      <c r="GG2235" s="108"/>
      <c r="GH2235" s="108"/>
      <c r="GI2235" s="108"/>
      <c r="GJ2235" s="108"/>
      <c r="GK2235" s="108"/>
      <c r="GL2235" s="108"/>
      <c r="GM2235" s="108"/>
      <c r="GN2235" s="108"/>
      <c r="GO2235" s="108"/>
      <c r="GP2235" s="108"/>
      <c r="GQ2235" s="108"/>
      <c r="GR2235" s="108"/>
      <c r="GS2235" s="108"/>
      <c r="GT2235" s="108"/>
      <c r="GU2235" s="108"/>
      <c r="GV2235" s="108"/>
      <c r="GW2235" s="108"/>
      <c r="GX2235" s="108"/>
      <c r="GY2235" s="108"/>
      <c r="GZ2235" s="108"/>
      <c r="HA2235" s="108"/>
      <c r="HB2235" s="108"/>
      <c r="HC2235" s="108"/>
      <c r="HD2235" s="108"/>
      <c r="HE2235" s="108"/>
      <c r="HF2235" s="108"/>
      <c r="HG2235" s="108"/>
      <c r="HH2235" s="108"/>
      <c r="HI2235" s="108"/>
      <c r="HJ2235" s="108"/>
      <c r="HK2235" s="108"/>
      <c r="HL2235" s="108"/>
      <c r="HM2235" s="108"/>
      <c r="HN2235" s="108"/>
      <c r="HO2235" s="108"/>
      <c r="HP2235" s="108"/>
      <c r="HQ2235" s="108"/>
      <c r="HR2235" s="108"/>
      <c r="HS2235" s="108"/>
      <c r="HT2235" s="108"/>
      <c r="HU2235" s="108"/>
      <c r="HV2235" s="108"/>
      <c r="HW2235" s="108"/>
      <c r="HX2235" s="108"/>
      <c r="HY2235" s="108"/>
      <c r="HZ2235" s="108"/>
      <c r="IA2235" s="108"/>
      <c r="IB2235" s="108"/>
      <c r="IC2235" s="108"/>
      <c r="ID2235" s="108"/>
      <c r="IE2235" s="108"/>
      <c r="IF2235" s="108"/>
      <c r="IG2235" s="108"/>
      <c r="IH2235" s="108"/>
      <c r="II2235" s="108"/>
      <c r="IJ2235" s="108"/>
      <c r="IK2235" s="108"/>
      <c r="IL2235" s="108"/>
      <c r="IM2235" s="108"/>
      <c r="IN2235" s="108"/>
      <c r="IO2235" s="108"/>
      <c r="IP2235" s="108"/>
      <c r="IQ2235" s="108"/>
      <c r="IR2235" s="108"/>
      <c r="IS2235" s="108"/>
      <c r="IT2235" s="108"/>
      <c r="IU2235" s="108"/>
      <c r="IV2235" s="108"/>
    </row>
    <row r="2236" spans="1:256" x14ac:dyDescent="0.2">
      <c r="E2236" s="8"/>
      <c r="F2236" s="8"/>
      <c r="G2236" s="120"/>
      <c r="H2236" s="100"/>
      <c r="I2236" s="8"/>
      <c r="J2236" s="8"/>
      <c r="L2236" s="8"/>
      <c r="M2236" s="8"/>
      <c r="O2236" s="8"/>
      <c r="P2236" s="8"/>
      <c r="R2236" s="8"/>
      <c r="S2236" s="8"/>
      <c r="U2236" s="8"/>
      <c r="V2236" s="8"/>
      <c r="X2236" s="8"/>
      <c r="Y2236" s="8"/>
      <c r="AA2236" s="8"/>
      <c r="AB2236" s="8"/>
      <c r="AC2236" s="100"/>
      <c r="AD2236" s="8"/>
      <c r="AE2236" s="8"/>
      <c r="AF2236" s="100"/>
      <c r="AG2236" s="8"/>
      <c r="AH2236" s="8"/>
      <c r="AI2236" s="100"/>
      <c r="AJ2236" s="8"/>
      <c r="AK2236" s="8"/>
      <c r="AL2236" s="100"/>
      <c r="AM2236" s="8"/>
      <c r="AN2236" s="8"/>
      <c r="AO2236" s="100"/>
      <c r="AP2236" s="8"/>
      <c r="AQ2236" s="8"/>
      <c r="AR2236" s="100"/>
      <c r="AS2236" s="8"/>
      <c r="AT2236" s="8"/>
      <c r="AV2236" s="8"/>
      <c r="AW2236" s="8"/>
      <c r="AY2236" s="8"/>
      <c r="AZ2236" s="8"/>
      <c r="BA2236" s="108"/>
      <c r="BB2236" s="108"/>
      <c r="BC2236" s="108"/>
      <c r="BD2236" s="108"/>
      <c r="BE2236" s="108"/>
      <c r="BF2236" s="108"/>
      <c r="BG2236" s="108"/>
      <c r="BH2236" s="108"/>
      <c r="BI2236" s="108"/>
      <c r="BJ2236" s="108"/>
      <c r="BK2236" s="108"/>
      <c r="BL2236" s="108"/>
      <c r="BM2236" s="108"/>
      <c r="BN2236" s="108"/>
      <c r="BO2236" s="108"/>
      <c r="BP2236" s="108"/>
      <c r="BQ2236" s="108"/>
      <c r="BR2236" s="108"/>
      <c r="BS2236" s="108"/>
      <c r="BT2236" s="108"/>
      <c r="BU2236" s="108"/>
      <c r="BV2236" s="108"/>
      <c r="BW2236" s="108"/>
      <c r="BX2236" s="108"/>
      <c r="BY2236" s="108"/>
      <c r="BZ2236" s="108"/>
      <c r="CA2236" s="108"/>
      <c r="CB2236" s="108"/>
      <c r="CC2236" s="108"/>
      <c r="CD2236" s="108"/>
      <c r="CE2236" s="108"/>
      <c r="CF2236" s="108"/>
      <c r="CG2236" s="108"/>
      <c r="CH2236" s="108"/>
      <c r="CI2236" s="108"/>
      <c r="CJ2236" s="108"/>
      <c r="CK2236" s="108"/>
      <c r="CL2236" s="108"/>
      <c r="CM2236" s="108"/>
      <c r="CN2236" s="108"/>
      <c r="CO2236" s="108"/>
      <c r="CP2236" s="108"/>
      <c r="CQ2236" s="108"/>
      <c r="CR2236" s="108"/>
      <c r="CS2236" s="108"/>
      <c r="CT2236" s="108"/>
      <c r="CU2236" s="108"/>
      <c r="CV2236" s="108"/>
      <c r="CW2236" s="108"/>
      <c r="CX2236" s="108"/>
      <c r="CY2236" s="108"/>
      <c r="CZ2236" s="108"/>
      <c r="DA2236" s="108"/>
      <c r="DB2236" s="108"/>
      <c r="DC2236" s="108"/>
      <c r="DD2236" s="108"/>
      <c r="DE2236" s="108"/>
      <c r="DF2236" s="108"/>
      <c r="DG2236" s="108"/>
      <c r="DH2236" s="108"/>
      <c r="DI2236" s="108"/>
      <c r="DJ2236" s="108"/>
      <c r="DK2236" s="108"/>
      <c r="DL2236" s="108"/>
      <c r="DM2236" s="108"/>
      <c r="DN2236" s="108"/>
      <c r="DO2236" s="108"/>
      <c r="DP2236" s="108"/>
      <c r="DQ2236" s="108"/>
      <c r="DR2236" s="108"/>
      <c r="DS2236" s="108"/>
      <c r="DT2236" s="108"/>
      <c r="DU2236" s="108"/>
      <c r="DV2236" s="108"/>
      <c r="DW2236" s="108"/>
      <c r="DX2236" s="108"/>
      <c r="DY2236" s="108"/>
      <c r="DZ2236" s="108"/>
      <c r="EA2236" s="108"/>
      <c r="EB2236" s="108"/>
      <c r="EC2236" s="108"/>
      <c r="ED2236" s="108"/>
      <c r="EE2236" s="108"/>
      <c r="EF2236" s="108"/>
      <c r="EG2236" s="108"/>
      <c r="EH2236" s="108"/>
      <c r="EI2236" s="108"/>
      <c r="EJ2236" s="108"/>
      <c r="EK2236" s="108"/>
      <c r="EL2236" s="108"/>
      <c r="EM2236" s="108"/>
      <c r="EN2236" s="108"/>
      <c r="EO2236" s="108"/>
      <c r="EP2236" s="108"/>
      <c r="EQ2236" s="108"/>
      <c r="ER2236" s="108"/>
      <c r="ES2236" s="108"/>
      <c r="ET2236" s="108"/>
      <c r="EU2236" s="108"/>
      <c r="EV2236" s="108"/>
      <c r="EW2236" s="108"/>
      <c r="EX2236" s="108"/>
      <c r="EY2236" s="108"/>
      <c r="EZ2236" s="108"/>
      <c r="FA2236" s="108"/>
      <c r="FB2236" s="108"/>
      <c r="FC2236" s="108"/>
      <c r="FD2236" s="108"/>
      <c r="FE2236" s="108"/>
      <c r="FF2236" s="108"/>
      <c r="FG2236" s="108"/>
      <c r="FH2236" s="108"/>
      <c r="FI2236" s="108"/>
      <c r="FJ2236" s="108"/>
      <c r="FK2236" s="108"/>
      <c r="FL2236" s="108"/>
      <c r="FM2236" s="108"/>
      <c r="FN2236" s="108"/>
      <c r="FO2236" s="108"/>
      <c r="FP2236" s="108"/>
      <c r="FQ2236" s="108"/>
      <c r="FR2236" s="108"/>
      <c r="FS2236" s="108"/>
      <c r="FT2236" s="108"/>
      <c r="FU2236" s="108"/>
      <c r="FV2236" s="108"/>
      <c r="FW2236" s="108"/>
      <c r="FX2236" s="108"/>
      <c r="FY2236" s="108"/>
      <c r="FZ2236" s="108"/>
      <c r="GA2236" s="108"/>
      <c r="GB2236" s="108"/>
      <c r="GC2236" s="108"/>
      <c r="GD2236" s="108"/>
      <c r="GE2236" s="108"/>
      <c r="GF2236" s="108"/>
      <c r="GG2236" s="108"/>
      <c r="GH2236" s="108"/>
      <c r="GI2236" s="108"/>
      <c r="GJ2236" s="108"/>
      <c r="GK2236" s="108"/>
      <c r="GL2236" s="108"/>
      <c r="GM2236" s="108"/>
      <c r="GN2236" s="108"/>
      <c r="GO2236" s="108"/>
      <c r="GP2236" s="108"/>
      <c r="GQ2236" s="108"/>
      <c r="GR2236" s="108"/>
      <c r="GS2236" s="108"/>
      <c r="GT2236" s="108"/>
      <c r="GU2236" s="108"/>
      <c r="GV2236" s="108"/>
      <c r="GW2236" s="108"/>
      <c r="GX2236" s="108"/>
      <c r="GY2236" s="108"/>
      <c r="GZ2236" s="108"/>
      <c r="HA2236" s="108"/>
      <c r="HB2236" s="108"/>
      <c r="HC2236" s="108"/>
      <c r="HD2236" s="108"/>
      <c r="HE2236" s="108"/>
      <c r="HF2236" s="108"/>
      <c r="HG2236" s="108"/>
      <c r="HH2236" s="108"/>
      <c r="HI2236" s="108"/>
      <c r="HJ2236" s="108"/>
      <c r="HK2236" s="108"/>
      <c r="HL2236" s="108"/>
      <c r="HM2236" s="108"/>
      <c r="HN2236" s="108"/>
      <c r="HO2236" s="108"/>
      <c r="HP2236" s="108"/>
      <c r="HQ2236" s="108"/>
      <c r="HR2236" s="108"/>
      <c r="HS2236" s="108"/>
      <c r="HT2236" s="108"/>
      <c r="HU2236" s="108"/>
      <c r="HV2236" s="108"/>
      <c r="HW2236" s="108"/>
      <c r="HX2236" s="108"/>
      <c r="HY2236" s="108"/>
      <c r="HZ2236" s="108"/>
      <c r="IA2236" s="108"/>
      <c r="IB2236" s="108"/>
      <c r="IC2236" s="108"/>
      <c r="ID2236" s="108"/>
      <c r="IE2236" s="108"/>
      <c r="IF2236" s="108"/>
      <c r="IG2236" s="108"/>
      <c r="IH2236" s="108"/>
      <c r="II2236" s="108"/>
      <c r="IJ2236" s="108"/>
      <c r="IK2236" s="108"/>
      <c r="IL2236" s="108"/>
      <c r="IM2236" s="108"/>
      <c r="IN2236" s="108"/>
      <c r="IO2236" s="108"/>
      <c r="IP2236" s="108"/>
      <c r="IQ2236" s="108"/>
      <c r="IR2236" s="108"/>
      <c r="IS2236" s="108"/>
      <c r="IT2236" s="108"/>
      <c r="IU2236" s="108"/>
      <c r="IV2236" s="108"/>
    </row>
    <row r="2237" spans="1:256" x14ac:dyDescent="0.2">
      <c r="C2237" s="100"/>
      <c r="E2237" s="8"/>
      <c r="F2237" s="8"/>
      <c r="G2237" s="120"/>
      <c r="H2237" s="127"/>
      <c r="J2237" s="8"/>
      <c r="K2237" s="127"/>
      <c r="M2237" s="8"/>
      <c r="P2237" s="8"/>
      <c r="R2237" s="8"/>
      <c r="S2237" s="8"/>
      <c r="U2237" s="8"/>
      <c r="V2237" s="8"/>
      <c r="X2237" s="8"/>
      <c r="Y2237" s="8"/>
      <c r="Z2237" s="100"/>
      <c r="AA2237" s="8"/>
      <c r="AB2237" s="8"/>
      <c r="AC2237" s="100"/>
      <c r="AD2237" s="8"/>
      <c r="AE2237" s="8"/>
      <c r="AF2237" s="100"/>
      <c r="AG2237" s="8"/>
      <c r="AH2237" s="8"/>
      <c r="AI2237" s="100"/>
      <c r="AJ2237" s="8"/>
      <c r="AK2237" s="8"/>
      <c r="AL2237" s="100"/>
      <c r="AM2237" s="8"/>
      <c r="AN2237" s="8"/>
      <c r="AO2237" s="100"/>
      <c r="AP2237" s="8"/>
      <c r="AQ2237" s="8"/>
      <c r="AR2237" s="100"/>
      <c r="AS2237" s="8"/>
      <c r="AT2237" s="8"/>
      <c r="AU2237" s="100"/>
      <c r="AV2237" s="8"/>
      <c r="AW2237" s="8"/>
      <c r="AY2237" s="8"/>
      <c r="AZ2237" s="8"/>
      <c r="BA2237" s="108"/>
      <c r="BB2237" s="108"/>
      <c r="BC2237" s="108"/>
      <c r="BD2237" s="108"/>
      <c r="BE2237" s="108"/>
      <c r="BF2237" s="108"/>
      <c r="BG2237" s="108"/>
      <c r="BH2237" s="108"/>
      <c r="BI2237" s="108"/>
      <c r="BJ2237" s="108"/>
      <c r="BK2237" s="108"/>
      <c r="BL2237" s="108"/>
      <c r="BM2237" s="108"/>
      <c r="BN2237" s="108"/>
      <c r="BO2237" s="108"/>
      <c r="BP2237" s="108"/>
      <c r="BQ2237" s="108"/>
      <c r="BR2237" s="108"/>
      <c r="BS2237" s="108"/>
      <c r="BT2237" s="108"/>
      <c r="BU2237" s="108"/>
      <c r="BV2237" s="108"/>
      <c r="BW2237" s="108"/>
      <c r="BX2237" s="108"/>
      <c r="BY2237" s="108"/>
      <c r="BZ2237" s="108"/>
      <c r="CA2237" s="108"/>
      <c r="CB2237" s="108"/>
      <c r="CC2237" s="108"/>
      <c r="CD2237" s="108"/>
      <c r="CE2237" s="108"/>
      <c r="CF2237" s="108"/>
      <c r="CG2237" s="108"/>
      <c r="CH2237" s="108"/>
      <c r="CI2237" s="108"/>
      <c r="CJ2237" s="108"/>
      <c r="CK2237" s="108"/>
      <c r="CL2237" s="108"/>
      <c r="CM2237" s="108"/>
      <c r="CN2237" s="108"/>
      <c r="CO2237" s="108"/>
      <c r="CP2237" s="108"/>
      <c r="CQ2237" s="108"/>
      <c r="CR2237" s="108"/>
      <c r="CS2237" s="108"/>
      <c r="CT2237" s="108"/>
      <c r="CU2237" s="108"/>
      <c r="CV2237" s="108"/>
      <c r="CW2237" s="108"/>
      <c r="CX2237" s="108"/>
      <c r="CY2237" s="108"/>
      <c r="CZ2237" s="108"/>
      <c r="DA2237" s="108"/>
      <c r="DB2237" s="108"/>
      <c r="DC2237" s="108"/>
      <c r="DD2237" s="108"/>
      <c r="DE2237" s="108"/>
      <c r="DF2237" s="108"/>
      <c r="DG2237" s="108"/>
      <c r="DH2237" s="108"/>
      <c r="DI2237" s="108"/>
      <c r="DJ2237" s="108"/>
      <c r="DK2237" s="108"/>
      <c r="DL2237" s="108"/>
      <c r="DM2237" s="108"/>
      <c r="DN2237" s="108"/>
      <c r="DO2237" s="108"/>
      <c r="DP2237" s="108"/>
      <c r="DQ2237" s="108"/>
      <c r="DR2237" s="108"/>
      <c r="DS2237" s="108"/>
      <c r="DT2237" s="108"/>
      <c r="DU2237" s="108"/>
      <c r="DV2237" s="108"/>
      <c r="DW2237" s="108"/>
      <c r="DX2237" s="108"/>
      <c r="DY2237" s="108"/>
      <c r="DZ2237" s="108"/>
      <c r="EA2237" s="108"/>
      <c r="EB2237" s="108"/>
      <c r="EC2237" s="108"/>
      <c r="ED2237" s="108"/>
      <c r="EE2237" s="108"/>
      <c r="EF2237" s="108"/>
      <c r="EG2237" s="108"/>
      <c r="EH2237" s="108"/>
      <c r="EI2237" s="108"/>
      <c r="EJ2237" s="108"/>
      <c r="EK2237" s="108"/>
      <c r="EL2237" s="108"/>
      <c r="EM2237" s="108"/>
      <c r="EN2237" s="108"/>
      <c r="EO2237" s="108"/>
      <c r="EP2237" s="108"/>
      <c r="EQ2237" s="108"/>
      <c r="ER2237" s="108"/>
      <c r="ES2237" s="108"/>
      <c r="ET2237" s="108"/>
      <c r="EU2237" s="108"/>
      <c r="EV2237" s="108"/>
      <c r="EW2237" s="108"/>
      <c r="EX2237" s="108"/>
      <c r="EY2237" s="108"/>
      <c r="EZ2237" s="108"/>
      <c r="FA2237" s="108"/>
      <c r="FB2237" s="108"/>
      <c r="FC2237" s="108"/>
      <c r="FD2237" s="108"/>
      <c r="FE2237" s="108"/>
      <c r="FF2237" s="108"/>
      <c r="FG2237" s="108"/>
      <c r="FH2237" s="108"/>
      <c r="FI2237" s="108"/>
      <c r="FJ2237" s="108"/>
      <c r="FK2237" s="108"/>
      <c r="FL2237" s="108"/>
      <c r="FM2237" s="108"/>
      <c r="FN2237" s="108"/>
      <c r="FO2237" s="108"/>
      <c r="FP2237" s="108"/>
      <c r="FQ2237" s="108"/>
      <c r="FR2237" s="108"/>
      <c r="FS2237" s="108"/>
      <c r="FT2237" s="108"/>
      <c r="FU2237" s="108"/>
      <c r="FV2237" s="108"/>
      <c r="FW2237" s="108"/>
      <c r="FX2237" s="108"/>
      <c r="FY2237" s="108"/>
      <c r="FZ2237" s="108"/>
      <c r="GA2237" s="108"/>
      <c r="GB2237" s="108"/>
      <c r="GC2237" s="108"/>
      <c r="GD2237" s="108"/>
      <c r="GE2237" s="108"/>
      <c r="GF2237" s="108"/>
      <c r="GG2237" s="108"/>
      <c r="GH2237" s="108"/>
      <c r="GI2237" s="108"/>
      <c r="GJ2237" s="108"/>
      <c r="GK2237" s="108"/>
      <c r="GL2237" s="108"/>
      <c r="GM2237" s="108"/>
      <c r="GN2237" s="108"/>
      <c r="GO2237" s="108"/>
      <c r="GP2237" s="108"/>
      <c r="GQ2237" s="108"/>
      <c r="GR2237" s="108"/>
      <c r="GS2237" s="108"/>
      <c r="GT2237" s="108"/>
      <c r="GU2237" s="108"/>
      <c r="GV2237" s="108"/>
      <c r="GW2237" s="108"/>
      <c r="GX2237" s="108"/>
      <c r="GY2237" s="108"/>
      <c r="GZ2237" s="108"/>
      <c r="HA2237" s="108"/>
      <c r="HB2237" s="108"/>
      <c r="HC2237" s="108"/>
      <c r="HD2237" s="108"/>
      <c r="HE2237" s="108"/>
      <c r="HF2237" s="108"/>
      <c r="HG2237" s="108"/>
      <c r="HH2237" s="108"/>
      <c r="HI2237" s="108"/>
      <c r="HJ2237" s="108"/>
      <c r="HK2237" s="108"/>
      <c r="HL2237" s="108"/>
      <c r="HM2237" s="108"/>
      <c r="HN2237" s="108"/>
      <c r="HO2237" s="108"/>
      <c r="HP2237" s="108"/>
      <c r="HQ2237" s="108"/>
      <c r="HR2237" s="108"/>
      <c r="HS2237" s="108"/>
      <c r="HT2237" s="108"/>
      <c r="HU2237" s="108"/>
      <c r="HV2237" s="108"/>
      <c r="HW2237" s="108"/>
      <c r="HX2237" s="108"/>
      <c r="HY2237" s="108"/>
      <c r="HZ2237" s="108"/>
      <c r="IA2237" s="108"/>
      <c r="IB2237" s="108"/>
      <c r="IC2237" s="108"/>
      <c r="ID2237" s="108"/>
      <c r="IE2237" s="108"/>
      <c r="IF2237" s="108"/>
      <c r="IG2237" s="108"/>
      <c r="IH2237" s="108"/>
      <c r="II2237" s="108"/>
      <c r="IJ2237" s="108"/>
      <c r="IK2237" s="108"/>
      <c r="IL2237" s="108"/>
      <c r="IM2237" s="108"/>
      <c r="IN2237" s="108"/>
      <c r="IO2237" s="108"/>
      <c r="IP2237" s="108"/>
      <c r="IQ2237" s="108"/>
      <c r="IR2237" s="108"/>
      <c r="IS2237" s="108"/>
      <c r="IT2237" s="108"/>
      <c r="IU2237" s="108"/>
      <c r="IV2237" s="108"/>
    </row>
    <row r="2238" spans="1:256" x14ac:dyDescent="0.2">
      <c r="E2238" s="8"/>
      <c r="F2238" s="8"/>
      <c r="G2238" s="120"/>
      <c r="I2238" s="8"/>
      <c r="J2238" s="8"/>
      <c r="L2238" s="8"/>
      <c r="M2238" s="8"/>
      <c r="O2238" s="8"/>
      <c r="P2238" s="8"/>
      <c r="R2238" s="8"/>
      <c r="S2238" s="8"/>
      <c r="U2238" s="8"/>
      <c r="V2238" s="8"/>
      <c r="X2238" s="8"/>
      <c r="Y2238" s="8"/>
      <c r="AA2238" s="8"/>
      <c r="AB2238" s="8"/>
      <c r="AD2238" s="8"/>
      <c r="AE2238" s="8"/>
      <c r="AG2238" s="8"/>
      <c r="AH2238" s="8"/>
      <c r="AJ2238" s="8"/>
      <c r="AK2238" s="8"/>
      <c r="AM2238" s="8"/>
      <c r="AN2238" s="8"/>
      <c r="AP2238" s="8"/>
      <c r="AQ2238" s="8"/>
      <c r="AS2238" s="8"/>
      <c r="AT2238" s="8"/>
      <c r="AV2238" s="8"/>
      <c r="AW2238" s="8"/>
      <c r="AY2238" s="8"/>
      <c r="AZ2238" s="8"/>
      <c r="BA2238" s="108"/>
      <c r="BB2238" s="108"/>
      <c r="BC2238" s="108"/>
      <c r="BD2238" s="108"/>
      <c r="BE2238" s="108"/>
      <c r="BF2238" s="108"/>
      <c r="BG2238" s="108"/>
      <c r="BH2238" s="108"/>
      <c r="BI2238" s="108"/>
      <c r="BJ2238" s="108"/>
      <c r="BK2238" s="108"/>
      <c r="BL2238" s="108"/>
      <c r="BM2238" s="108"/>
      <c r="BN2238" s="108"/>
      <c r="BO2238" s="108"/>
      <c r="BP2238" s="108"/>
      <c r="BQ2238" s="108"/>
      <c r="BR2238" s="108"/>
      <c r="BS2238" s="108"/>
      <c r="BT2238" s="108"/>
      <c r="BU2238" s="108"/>
      <c r="BV2238" s="108"/>
      <c r="BW2238" s="108"/>
      <c r="BX2238" s="108"/>
      <c r="BY2238" s="108"/>
      <c r="BZ2238" s="108"/>
      <c r="CA2238" s="108"/>
      <c r="CB2238" s="108"/>
      <c r="CC2238" s="108"/>
      <c r="CD2238" s="108"/>
      <c r="CE2238" s="108"/>
      <c r="CF2238" s="108"/>
      <c r="CG2238" s="108"/>
      <c r="CH2238" s="108"/>
      <c r="CI2238" s="108"/>
      <c r="CJ2238" s="108"/>
      <c r="CK2238" s="108"/>
      <c r="CL2238" s="108"/>
      <c r="CM2238" s="108"/>
      <c r="CN2238" s="108"/>
      <c r="CO2238" s="108"/>
      <c r="CP2238" s="108"/>
      <c r="CQ2238" s="108"/>
      <c r="CR2238" s="108"/>
      <c r="CS2238" s="108"/>
      <c r="CT2238" s="108"/>
      <c r="CU2238" s="108"/>
      <c r="CV2238" s="108"/>
      <c r="CW2238" s="108"/>
      <c r="CX2238" s="108"/>
      <c r="CY2238" s="108"/>
      <c r="CZ2238" s="108"/>
      <c r="DA2238" s="108"/>
      <c r="DB2238" s="108"/>
      <c r="DC2238" s="108"/>
      <c r="DD2238" s="108"/>
      <c r="DE2238" s="108"/>
      <c r="DF2238" s="108"/>
      <c r="DG2238" s="108"/>
      <c r="DH2238" s="108"/>
      <c r="DI2238" s="108"/>
      <c r="DJ2238" s="108"/>
      <c r="DK2238" s="108"/>
      <c r="DL2238" s="108"/>
      <c r="DM2238" s="108"/>
      <c r="DN2238" s="108"/>
      <c r="DO2238" s="108"/>
      <c r="DP2238" s="108"/>
      <c r="DQ2238" s="108"/>
      <c r="DR2238" s="108"/>
      <c r="DS2238" s="108"/>
      <c r="DT2238" s="108"/>
      <c r="DU2238" s="108"/>
      <c r="DV2238" s="108"/>
      <c r="DW2238" s="108"/>
      <c r="DX2238" s="108"/>
      <c r="DY2238" s="108"/>
      <c r="DZ2238" s="108"/>
      <c r="EA2238" s="108"/>
      <c r="EB2238" s="108"/>
      <c r="EC2238" s="108"/>
      <c r="ED2238" s="108"/>
      <c r="EE2238" s="108"/>
      <c r="EF2238" s="108"/>
      <c r="EG2238" s="108"/>
      <c r="EH2238" s="108"/>
      <c r="EI2238" s="108"/>
      <c r="EJ2238" s="108"/>
      <c r="EK2238" s="108"/>
      <c r="EL2238" s="108"/>
      <c r="EM2238" s="108"/>
      <c r="EN2238" s="108"/>
      <c r="EO2238" s="108"/>
      <c r="EP2238" s="108"/>
      <c r="EQ2238" s="108"/>
      <c r="ER2238" s="108"/>
      <c r="ES2238" s="108"/>
      <c r="ET2238" s="108"/>
      <c r="EU2238" s="108"/>
      <c r="EV2238" s="108"/>
      <c r="EW2238" s="108"/>
      <c r="EX2238" s="108"/>
      <c r="EY2238" s="108"/>
      <c r="EZ2238" s="108"/>
      <c r="FA2238" s="108"/>
      <c r="FB2238" s="108"/>
      <c r="FC2238" s="108"/>
      <c r="FD2238" s="108"/>
      <c r="FE2238" s="108"/>
      <c r="FF2238" s="108"/>
      <c r="FG2238" s="108"/>
      <c r="FH2238" s="108"/>
      <c r="FI2238" s="108"/>
      <c r="FJ2238" s="108"/>
      <c r="FK2238" s="108"/>
      <c r="FL2238" s="108"/>
      <c r="FM2238" s="108"/>
      <c r="FN2238" s="108"/>
      <c r="FO2238" s="108"/>
      <c r="FP2238" s="108"/>
      <c r="FQ2238" s="108"/>
      <c r="FR2238" s="108"/>
      <c r="FS2238" s="108"/>
      <c r="FT2238" s="108"/>
      <c r="FU2238" s="108"/>
      <c r="FV2238" s="108"/>
      <c r="FW2238" s="108"/>
      <c r="FX2238" s="108"/>
      <c r="FY2238" s="108"/>
      <c r="FZ2238" s="108"/>
      <c r="GA2238" s="108"/>
      <c r="GB2238" s="108"/>
      <c r="GC2238" s="108"/>
      <c r="GD2238" s="108"/>
      <c r="GE2238" s="108"/>
      <c r="GF2238" s="108"/>
      <c r="GG2238" s="108"/>
      <c r="GH2238" s="108"/>
      <c r="GI2238" s="108"/>
      <c r="GJ2238" s="108"/>
      <c r="GK2238" s="108"/>
      <c r="GL2238" s="108"/>
      <c r="GM2238" s="108"/>
      <c r="GN2238" s="108"/>
      <c r="GO2238" s="108"/>
      <c r="GP2238" s="108"/>
      <c r="GQ2238" s="108"/>
      <c r="GR2238" s="108"/>
      <c r="GS2238" s="108"/>
      <c r="GT2238" s="108"/>
      <c r="GU2238" s="108"/>
      <c r="GV2238" s="108"/>
      <c r="GW2238" s="108"/>
      <c r="GX2238" s="108"/>
      <c r="GY2238" s="108"/>
      <c r="GZ2238" s="108"/>
      <c r="HA2238" s="108"/>
      <c r="HB2238" s="108"/>
      <c r="HC2238" s="108"/>
      <c r="HD2238" s="108"/>
      <c r="HE2238" s="108"/>
      <c r="HF2238" s="108"/>
      <c r="HG2238" s="108"/>
      <c r="HH2238" s="108"/>
      <c r="HI2238" s="108"/>
      <c r="HJ2238" s="108"/>
      <c r="HK2238" s="108"/>
      <c r="HL2238" s="108"/>
      <c r="HM2238" s="108"/>
      <c r="HN2238" s="108"/>
      <c r="HO2238" s="108"/>
      <c r="HP2238" s="108"/>
      <c r="HQ2238" s="108"/>
      <c r="HR2238" s="108"/>
      <c r="HS2238" s="108"/>
      <c r="HT2238" s="108"/>
      <c r="HU2238" s="108"/>
      <c r="HV2238" s="108"/>
      <c r="HW2238" s="108"/>
      <c r="HX2238" s="108"/>
      <c r="HY2238" s="108"/>
      <c r="HZ2238" s="108"/>
      <c r="IA2238" s="108"/>
      <c r="IB2238" s="108"/>
      <c r="IC2238" s="108"/>
      <c r="ID2238" s="108"/>
      <c r="IE2238" s="108"/>
      <c r="IF2238" s="108"/>
      <c r="IG2238" s="108"/>
      <c r="IH2238" s="108"/>
      <c r="II2238" s="108"/>
      <c r="IJ2238" s="108"/>
      <c r="IK2238" s="108"/>
      <c r="IL2238" s="108"/>
      <c r="IM2238" s="108"/>
      <c r="IN2238" s="108"/>
      <c r="IO2238" s="108"/>
      <c r="IP2238" s="108"/>
      <c r="IQ2238" s="108"/>
      <c r="IR2238" s="108"/>
      <c r="IS2238" s="108"/>
      <c r="IT2238" s="108"/>
      <c r="IU2238" s="108"/>
      <c r="IV2238" s="108"/>
    </row>
    <row r="2239" spans="1:256" x14ac:dyDescent="0.2">
      <c r="E2239" s="8"/>
      <c r="F2239" s="8"/>
      <c r="G2239" s="120"/>
      <c r="I2239" s="8"/>
      <c r="J2239" s="8"/>
      <c r="L2239" s="8"/>
      <c r="M2239" s="8"/>
      <c r="O2239" s="8"/>
      <c r="P2239" s="8"/>
      <c r="R2239" s="8"/>
      <c r="S2239" s="8"/>
      <c r="U2239" s="8"/>
      <c r="V2239" s="8"/>
      <c r="X2239" s="8"/>
      <c r="Y2239" s="8"/>
      <c r="AA2239" s="8"/>
      <c r="AB2239" s="8"/>
      <c r="AD2239" s="8"/>
      <c r="AE2239" s="8"/>
      <c r="AG2239" s="8"/>
      <c r="AH2239" s="8"/>
      <c r="AJ2239" s="8"/>
      <c r="AK2239" s="8"/>
      <c r="AM2239" s="8"/>
      <c r="AN2239" s="8"/>
      <c r="AP2239" s="8"/>
      <c r="AQ2239" s="8"/>
      <c r="AS2239" s="8"/>
      <c r="AT2239" s="8"/>
      <c r="AV2239" s="8"/>
      <c r="AW2239" s="8"/>
      <c r="AY2239" s="8"/>
      <c r="AZ2239" s="8"/>
      <c r="BA2239" s="108"/>
      <c r="BB2239" s="109"/>
      <c r="BC2239" s="109"/>
      <c r="BD2239" s="108"/>
      <c r="BE2239" s="109"/>
      <c r="BF2239" s="109"/>
      <c r="BG2239" s="108"/>
      <c r="BH2239" s="109"/>
      <c r="BI2239" s="109"/>
      <c r="BJ2239" s="108"/>
      <c r="BK2239" s="109"/>
      <c r="BL2239" s="109"/>
      <c r="BM2239" s="108"/>
      <c r="BN2239" s="109"/>
      <c r="BO2239" s="109"/>
      <c r="BP2239" s="108"/>
      <c r="BQ2239" s="123"/>
      <c r="BR2239" s="109"/>
      <c r="BS2239" s="116"/>
      <c r="BT2239" s="108"/>
      <c r="BU2239" s="120"/>
      <c r="BV2239" s="116"/>
      <c r="BW2239" s="116"/>
      <c r="BX2239" s="125"/>
      <c r="BY2239" s="108"/>
      <c r="BZ2239" s="108"/>
      <c r="CA2239" s="108"/>
      <c r="CB2239" s="108"/>
      <c r="CC2239" s="108"/>
      <c r="CD2239" s="108"/>
      <c r="CE2239" s="108"/>
      <c r="CF2239" s="108"/>
      <c r="CG2239" s="108"/>
      <c r="CH2239" s="108"/>
      <c r="CI2239" s="108"/>
      <c r="CJ2239" s="108"/>
      <c r="CK2239" s="108"/>
      <c r="CL2239" s="108"/>
      <c r="CM2239" s="108"/>
      <c r="CN2239" s="108"/>
      <c r="CO2239" s="108"/>
      <c r="CP2239" s="108"/>
      <c r="CQ2239" s="108"/>
      <c r="CR2239" s="108"/>
      <c r="CS2239" s="108"/>
      <c r="CT2239" s="108"/>
      <c r="CU2239" s="108"/>
      <c r="CV2239" s="108"/>
      <c r="CW2239" s="108"/>
      <c r="CX2239" s="108"/>
      <c r="CY2239" s="108"/>
      <c r="CZ2239" s="108"/>
      <c r="DA2239" s="108"/>
      <c r="DB2239" s="108"/>
      <c r="DC2239" s="108"/>
      <c r="DD2239" s="108"/>
      <c r="DE2239" s="108"/>
      <c r="DF2239" s="108"/>
      <c r="DG2239" s="108"/>
      <c r="DH2239" s="108"/>
      <c r="DI2239" s="108"/>
      <c r="DJ2239" s="108"/>
      <c r="DK2239" s="108"/>
      <c r="DL2239" s="108"/>
      <c r="DM2239" s="108"/>
      <c r="DN2239" s="108"/>
      <c r="DO2239" s="108"/>
      <c r="DP2239" s="108"/>
      <c r="DQ2239" s="108"/>
      <c r="DR2239" s="108"/>
      <c r="DS2239" s="108"/>
      <c r="DT2239" s="108"/>
      <c r="DU2239" s="108"/>
      <c r="DV2239" s="108"/>
      <c r="DW2239" s="108"/>
      <c r="DX2239" s="108"/>
      <c r="DY2239" s="108"/>
      <c r="DZ2239" s="108"/>
      <c r="EA2239" s="108"/>
      <c r="EB2239" s="108"/>
      <c r="EC2239" s="108"/>
      <c r="ED2239" s="108"/>
      <c r="EE2239" s="108"/>
      <c r="EF2239" s="108"/>
      <c r="EG2239" s="108"/>
      <c r="EH2239" s="108"/>
      <c r="EI2239" s="108"/>
      <c r="EJ2239" s="108"/>
      <c r="EK2239" s="108"/>
      <c r="EL2239" s="108"/>
      <c r="EM2239" s="108"/>
      <c r="EN2239" s="108"/>
      <c r="EO2239" s="108"/>
      <c r="EP2239" s="108"/>
      <c r="EQ2239" s="108"/>
      <c r="ER2239" s="108"/>
      <c r="ES2239" s="108"/>
      <c r="ET2239" s="108"/>
      <c r="EU2239" s="108"/>
      <c r="EV2239" s="108"/>
      <c r="EW2239" s="108"/>
      <c r="EX2239" s="108"/>
      <c r="EY2239" s="108"/>
      <c r="EZ2239" s="108"/>
      <c r="FA2239" s="108"/>
      <c r="FB2239" s="108"/>
      <c r="FC2239" s="108"/>
      <c r="FD2239" s="108"/>
      <c r="FE2239" s="108"/>
      <c r="FF2239" s="108"/>
      <c r="FG2239" s="108"/>
      <c r="FH2239" s="108"/>
      <c r="FI2239" s="108"/>
      <c r="FJ2239" s="108"/>
      <c r="FK2239" s="108"/>
      <c r="FL2239" s="108"/>
      <c r="FM2239" s="108"/>
      <c r="FN2239" s="108"/>
      <c r="FO2239" s="108"/>
      <c r="FP2239" s="108"/>
      <c r="FQ2239" s="108"/>
      <c r="FR2239" s="108"/>
      <c r="FS2239" s="108"/>
      <c r="FT2239" s="108"/>
      <c r="FU2239" s="108"/>
      <c r="FV2239" s="108"/>
      <c r="FW2239" s="108"/>
      <c r="FX2239" s="108"/>
      <c r="FY2239" s="108"/>
      <c r="FZ2239" s="108"/>
      <c r="GA2239" s="108"/>
      <c r="GB2239" s="108"/>
      <c r="GC2239" s="108"/>
      <c r="GD2239" s="108"/>
      <c r="GE2239" s="108"/>
      <c r="GF2239" s="108"/>
      <c r="GG2239" s="108"/>
      <c r="GH2239" s="108"/>
      <c r="GI2239" s="108"/>
      <c r="GJ2239" s="108"/>
      <c r="GK2239" s="108"/>
      <c r="GL2239" s="108"/>
      <c r="GM2239" s="108"/>
      <c r="GN2239" s="108"/>
      <c r="GO2239" s="108"/>
      <c r="GP2239" s="108"/>
      <c r="GQ2239" s="108"/>
      <c r="GR2239" s="108"/>
      <c r="GS2239" s="108"/>
      <c r="GT2239" s="108"/>
      <c r="GU2239" s="108"/>
      <c r="GV2239" s="108"/>
      <c r="GW2239" s="108"/>
      <c r="GX2239" s="108"/>
      <c r="GY2239" s="108"/>
      <c r="GZ2239" s="108"/>
      <c r="HA2239" s="108"/>
      <c r="HB2239" s="108"/>
      <c r="HC2239" s="108"/>
      <c r="HD2239" s="108"/>
      <c r="HE2239" s="108"/>
      <c r="HF2239" s="108"/>
      <c r="HG2239" s="108"/>
      <c r="HH2239" s="108"/>
      <c r="HI2239" s="108"/>
      <c r="HJ2239" s="108"/>
      <c r="HK2239" s="108"/>
      <c r="HL2239" s="108"/>
      <c r="HM2239" s="108"/>
      <c r="HN2239" s="108"/>
      <c r="HO2239" s="108"/>
      <c r="HP2239" s="108"/>
      <c r="HQ2239" s="108"/>
      <c r="HR2239" s="108"/>
      <c r="HS2239" s="108"/>
      <c r="HT2239" s="108"/>
      <c r="HU2239" s="108"/>
      <c r="HV2239" s="108"/>
      <c r="HW2239" s="108"/>
      <c r="HX2239" s="108"/>
      <c r="HY2239" s="108"/>
      <c r="HZ2239" s="108"/>
      <c r="IA2239" s="108"/>
      <c r="IB2239" s="108"/>
      <c r="IC2239" s="108"/>
      <c r="ID2239" s="108"/>
      <c r="IE2239" s="108"/>
      <c r="IF2239" s="108"/>
      <c r="IG2239" s="108"/>
      <c r="IH2239" s="108"/>
      <c r="II2239" s="108"/>
      <c r="IJ2239" s="108"/>
      <c r="IK2239" s="108"/>
      <c r="IL2239" s="108"/>
      <c r="IM2239" s="108"/>
      <c r="IN2239" s="108"/>
      <c r="IO2239" s="108"/>
      <c r="IP2239" s="108"/>
      <c r="IQ2239" s="108"/>
      <c r="IR2239" s="108"/>
      <c r="IS2239" s="108"/>
      <c r="IT2239" s="108"/>
      <c r="IU2239" s="108"/>
      <c r="IV2239" s="108"/>
    </row>
    <row r="2240" spans="1:256" x14ac:dyDescent="0.2">
      <c r="E2240" s="8"/>
      <c r="F2240" s="8"/>
      <c r="G2240" s="120"/>
      <c r="I2240" s="8"/>
      <c r="J2240" s="8"/>
      <c r="L2240" s="8"/>
      <c r="M2240" s="8"/>
      <c r="O2240" s="8"/>
      <c r="P2240" s="8"/>
      <c r="R2240" s="8"/>
      <c r="S2240" s="8"/>
      <c r="U2240" s="8"/>
      <c r="V2240" s="8"/>
      <c r="X2240" s="8"/>
      <c r="Y2240" s="8"/>
      <c r="AA2240" s="8"/>
      <c r="AB2240" s="8"/>
      <c r="AD2240" s="8"/>
      <c r="AE2240" s="8"/>
      <c r="AG2240" s="8"/>
      <c r="AH2240" s="8"/>
      <c r="AJ2240" s="8"/>
      <c r="AK2240" s="8"/>
      <c r="AM2240" s="8"/>
      <c r="AN2240" s="8"/>
      <c r="AP2240" s="8"/>
      <c r="AQ2240" s="8"/>
      <c r="AS2240" s="8"/>
      <c r="AT2240" s="8"/>
      <c r="AV2240" s="8"/>
      <c r="AW2240" s="8"/>
      <c r="AY2240" s="8"/>
      <c r="AZ2240" s="8"/>
      <c r="BA2240" s="108"/>
      <c r="BB2240" s="108"/>
      <c r="BC2240" s="108"/>
      <c r="BD2240" s="108"/>
      <c r="BE2240" s="108"/>
      <c r="BF2240" s="108"/>
      <c r="BG2240" s="108"/>
      <c r="BH2240" s="108"/>
      <c r="BI2240" s="108"/>
      <c r="BJ2240" s="108"/>
      <c r="BK2240" s="108"/>
      <c r="BL2240" s="108"/>
      <c r="BM2240" s="108"/>
      <c r="BN2240" s="108"/>
      <c r="BO2240" s="108"/>
      <c r="BP2240" s="108"/>
      <c r="BQ2240" s="108"/>
      <c r="BR2240" s="108"/>
      <c r="BS2240" s="108"/>
      <c r="BT2240" s="108"/>
      <c r="BU2240" s="108"/>
      <c r="BV2240" s="108"/>
      <c r="BW2240" s="108"/>
      <c r="BX2240" s="108"/>
      <c r="BY2240" s="108"/>
      <c r="BZ2240" s="108"/>
      <c r="CA2240" s="108"/>
      <c r="CB2240" s="108"/>
      <c r="CC2240" s="108"/>
      <c r="CD2240" s="108"/>
      <c r="CE2240" s="108"/>
      <c r="CF2240" s="108"/>
      <c r="CG2240" s="108"/>
      <c r="CH2240" s="108"/>
      <c r="CI2240" s="108"/>
      <c r="CJ2240" s="108"/>
      <c r="CK2240" s="108"/>
      <c r="CL2240" s="108"/>
      <c r="CM2240" s="108"/>
      <c r="CN2240" s="108"/>
      <c r="CO2240" s="108"/>
      <c r="CP2240" s="108"/>
      <c r="CQ2240" s="108"/>
      <c r="CR2240" s="108"/>
      <c r="CS2240" s="108"/>
      <c r="CT2240" s="108"/>
      <c r="CU2240" s="108"/>
      <c r="CV2240" s="108"/>
      <c r="CW2240" s="108"/>
      <c r="CX2240" s="108"/>
      <c r="CY2240" s="108"/>
      <c r="CZ2240" s="108"/>
      <c r="DA2240" s="108"/>
      <c r="DB2240" s="108"/>
      <c r="DC2240" s="108"/>
      <c r="DD2240" s="108"/>
      <c r="DE2240" s="108"/>
      <c r="DF2240" s="108"/>
      <c r="DG2240" s="108"/>
      <c r="DH2240" s="108"/>
      <c r="DI2240" s="108"/>
      <c r="DJ2240" s="108"/>
      <c r="DK2240" s="108"/>
      <c r="DL2240" s="108"/>
      <c r="DM2240" s="108"/>
      <c r="DN2240" s="108"/>
      <c r="DO2240" s="108"/>
      <c r="DP2240" s="108"/>
      <c r="DQ2240" s="108"/>
      <c r="DR2240" s="108"/>
      <c r="DS2240" s="108"/>
      <c r="DT2240" s="108"/>
      <c r="DU2240" s="108"/>
      <c r="DV2240" s="108"/>
      <c r="DW2240" s="108"/>
      <c r="DX2240" s="108"/>
      <c r="DY2240" s="108"/>
      <c r="DZ2240" s="108"/>
      <c r="EA2240" s="108"/>
      <c r="EB2240" s="108"/>
      <c r="EC2240" s="108"/>
      <c r="ED2240" s="108"/>
      <c r="EE2240" s="108"/>
      <c r="EF2240" s="108"/>
      <c r="EG2240" s="108"/>
      <c r="EH2240" s="108"/>
      <c r="EI2240" s="108"/>
      <c r="EJ2240" s="108"/>
      <c r="EK2240" s="108"/>
      <c r="EL2240" s="108"/>
      <c r="EM2240" s="108"/>
      <c r="EN2240" s="108"/>
      <c r="EO2240" s="108"/>
      <c r="EP2240" s="108"/>
      <c r="EQ2240" s="108"/>
      <c r="ER2240" s="108"/>
      <c r="ES2240" s="108"/>
      <c r="ET2240" s="108"/>
      <c r="EU2240" s="108"/>
      <c r="EV2240" s="108"/>
      <c r="EW2240" s="108"/>
      <c r="EX2240" s="108"/>
      <c r="EY2240" s="108"/>
      <c r="EZ2240" s="108"/>
      <c r="FA2240" s="108"/>
      <c r="FB2240" s="108"/>
      <c r="FC2240" s="108"/>
      <c r="FD2240" s="108"/>
      <c r="FE2240" s="108"/>
      <c r="FF2240" s="108"/>
      <c r="FG2240" s="108"/>
      <c r="FH2240" s="108"/>
      <c r="FI2240" s="108"/>
      <c r="FJ2240" s="108"/>
      <c r="FK2240" s="108"/>
      <c r="FL2240" s="108"/>
      <c r="FM2240" s="108"/>
      <c r="FN2240" s="108"/>
      <c r="FO2240" s="108"/>
      <c r="FP2240" s="108"/>
      <c r="FQ2240" s="108"/>
      <c r="FR2240" s="108"/>
      <c r="FS2240" s="108"/>
      <c r="FT2240" s="108"/>
      <c r="FU2240" s="108"/>
      <c r="FV2240" s="108"/>
      <c r="FW2240" s="108"/>
      <c r="FX2240" s="108"/>
      <c r="FY2240" s="108"/>
      <c r="FZ2240" s="108"/>
      <c r="GA2240" s="108"/>
      <c r="GB2240" s="108"/>
      <c r="GC2240" s="108"/>
      <c r="GD2240" s="108"/>
      <c r="GE2240" s="108"/>
      <c r="GF2240" s="108"/>
      <c r="GG2240" s="108"/>
      <c r="GH2240" s="108"/>
      <c r="GI2240" s="108"/>
      <c r="GJ2240" s="108"/>
      <c r="GK2240" s="108"/>
      <c r="GL2240" s="108"/>
      <c r="GM2240" s="108"/>
      <c r="GN2240" s="108"/>
      <c r="GO2240" s="108"/>
      <c r="GP2240" s="108"/>
      <c r="GQ2240" s="108"/>
      <c r="GR2240" s="108"/>
      <c r="GS2240" s="108"/>
      <c r="GT2240" s="108"/>
      <c r="GU2240" s="108"/>
      <c r="GV2240" s="108"/>
      <c r="GW2240" s="108"/>
      <c r="GX2240" s="108"/>
      <c r="GY2240" s="108"/>
      <c r="GZ2240" s="108"/>
      <c r="HA2240" s="108"/>
      <c r="HB2240" s="108"/>
      <c r="HC2240" s="108"/>
      <c r="HD2240" s="108"/>
      <c r="HE2240" s="108"/>
      <c r="HF2240" s="108"/>
      <c r="HG2240" s="108"/>
      <c r="HH2240" s="108"/>
      <c r="HI2240" s="108"/>
      <c r="HJ2240" s="108"/>
      <c r="HK2240" s="108"/>
      <c r="HL2240" s="108"/>
      <c r="HM2240" s="108"/>
      <c r="HN2240" s="108"/>
      <c r="HO2240" s="108"/>
      <c r="HP2240" s="108"/>
      <c r="HQ2240" s="108"/>
      <c r="HR2240" s="108"/>
      <c r="HS2240" s="108"/>
      <c r="HT2240" s="108"/>
      <c r="HU2240" s="108"/>
      <c r="HV2240" s="108"/>
      <c r="HW2240" s="108"/>
      <c r="HX2240" s="108"/>
      <c r="HY2240" s="108"/>
      <c r="HZ2240" s="108"/>
      <c r="IA2240" s="108"/>
      <c r="IB2240" s="108"/>
      <c r="IC2240" s="108"/>
      <c r="ID2240" s="108"/>
      <c r="IE2240" s="108"/>
      <c r="IF2240" s="108"/>
      <c r="IG2240" s="108"/>
      <c r="IH2240" s="108"/>
      <c r="II2240" s="108"/>
      <c r="IJ2240" s="108"/>
      <c r="IK2240" s="108"/>
      <c r="IL2240" s="108"/>
      <c r="IM2240" s="108"/>
      <c r="IN2240" s="108"/>
      <c r="IO2240" s="108"/>
      <c r="IP2240" s="108"/>
      <c r="IQ2240" s="108"/>
      <c r="IR2240" s="108"/>
      <c r="IS2240" s="108"/>
      <c r="IT2240" s="108"/>
      <c r="IU2240" s="108"/>
      <c r="IV2240" s="108"/>
    </row>
    <row r="2241" spans="1:256" x14ac:dyDescent="0.2">
      <c r="E2241" s="8"/>
      <c r="F2241" s="8"/>
      <c r="G2241" s="120"/>
      <c r="I2241" s="8"/>
      <c r="J2241" s="8"/>
      <c r="L2241" s="8"/>
      <c r="M2241" s="8"/>
      <c r="O2241" s="8"/>
      <c r="P2241" s="8"/>
      <c r="R2241" s="8"/>
      <c r="S2241" s="8"/>
      <c r="U2241" s="8"/>
      <c r="V2241" s="8"/>
      <c r="X2241" s="8"/>
      <c r="Y2241" s="8"/>
      <c r="AA2241" s="8"/>
      <c r="AB2241" s="8"/>
      <c r="AD2241" s="8"/>
      <c r="AE2241" s="8"/>
      <c r="AG2241" s="8"/>
      <c r="AH2241" s="8"/>
      <c r="AJ2241" s="8"/>
      <c r="AK2241" s="8"/>
      <c r="AM2241" s="8"/>
      <c r="AN2241" s="8"/>
      <c r="AP2241" s="8"/>
      <c r="AQ2241" s="8"/>
      <c r="AS2241" s="8"/>
      <c r="AT2241" s="8"/>
      <c r="AV2241" s="8"/>
      <c r="AW2241" s="8"/>
      <c r="AY2241" s="8"/>
      <c r="AZ2241" s="8"/>
      <c r="BA2241" s="108"/>
      <c r="BB2241" s="108"/>
      <c r="BC2241" s="108"/>
      <c r="BD2241" s="108"/>
      <c r="BE2241" s="108"/>
      <c r="BF2241" s="108"/>
      <c r="BG2241" s="108"/>
      <c r="BH2241" s="108"/>
      <c r="BI2241" s="108"/>
      <c r="BJ2241" s="108"/>
      <c r="BK2241" s="108"/>
      <c r="BL2241" s="108"/>
      <c r="BM2241" s="108"/>
      <c r="BN2241" s="108"/>
      <c r="BO2241" s="108"/>
      <c r="BP2241" s="108"/>
      <c r="BQ2241" s="108"/>
      <c r="BR2241" s="108"/>
      <c r="BS2241" s="108"/>
      <c r="BT2241" s="108"/>
      <c r="BU2241" s="108"/>
      <c r="BV2241" s="108"/>
      <c r="BW2241" s="108"/>
      <c r="BX2241" s="108"/>
      <c r="BY2241" s="108"/>
      <c r="BZ2241" s="108"/>
      <c r="CA2241" s="108"/>
      <c r="CB2241" s="108"/>
      <c r="CC2241" s="108"/>
      <c r="CD2241" s="108"/>
      <c r="CE2241" s="108"/>
      <c r="CF2241" s="108"/>
      <c r="CG2241" s="108"/>
      <c r="CH2241" s="108"/>
      <c r="CI2241" s="108"/>
      <c r="CJ2241" s="108"/>
      <c r="CK2241" s="108"/>
      <c r="CL2241" s="108"/>
      <c r="CM2241" s="108"/>
      <c r="CN2241" s="108"/>
      <c r="CO2241" s="108"/>
      <c r="CP2241" s="108"/>
      <c r="CQ2241" s="108"/>
      <c r="CR2241" s="108"/>
      <c r="CS2241" s="108"/>
      <c r="CT2241" s="108"/>
      <c r="CU2241" s="108"/>
      <c r="CV2241" s="108"/>
      <c r="CW2241" s="108"/>
      <c r="CX2241" s="108"/>
      <c r="CY2241" s="108"/>
      <c r="CZ2241" s="108"/>
      <c r="DA2241" s="108"/>
      <c r="DB2241" s="108"/>
      <c r="DC2241" s="108"/>
      <c r="DD2241" s="108"/>
      <c r="DE2241" s="108"/>
      <c r="DF2241" s="108"/>
      <c r="DG2241" s="108"/>
      <c r="DH2241" s="108"/>
      <c r="DI2241" s="108"/>
      <c r="DJ2241" s="108"/>
      <c r="DK2241" s="108"/>
      <c r="DL2241" s="108"/>
      <c r="DM2241" s="108"/>
      <c r="DN2241" s="108"/>
      <c r="DO2241" s="108"/>
      <c r="DP2241" s="108"/>
      <c r="DQ2241" s="108"/>
      <c r="DR2241" s="108"/>
      <c r="DS2241" s="108"/>
      <c r="DT2241" s="108"/>
      <c r="DU2241" s="108"/>
      <c r="DV2241" s="108"/>
      <c r="DW2241" s="108"/>
      <c r="DX2241" s="108"/>
      <c r="DY2241" s="108"/>
      <c r="DZ2241" s="108"/>
      <c r="EA2241" s="108"/>
      <c r="EB2241" s="108"/>
      <c r="EC2241" s="108"/>
      <c r="ED2241" s="108"/>
      <c r="EE2241" s="108"/>
      <c r="EF2241" s="108"/>
      <c r="EG2241" s="108"/>
      <c r="EH2241" s="108"/>
      <c r="EI2241" s="108"/>
      <c r="EJ2241" s="108"/>
      <c r="EK2241" s="108"/>
      <c r="EL2241" s="108"/>
      <c r="EM2241" s="108"/>
      <c r="EN2241" s="108"/>
      <c r="EO2241" s="108"/>
      <c r="EP2241" s="108"/>
      <c r="EQ2241" s="108"/>
      <c r="ER2241" s="108"/>
      <c r="ES2241" s="108"/>
      <c r="ET2241" s="108"/>
      <c r="EU2241" s="108"/>
      <c r="EV2241" s="108"/>
      <c r="EW2241" s="108"/>
      <c r="EX2241" s="108"/>
      <c r="EY2241" s="108"/>
      <c r="EZ2241" s="108"/>
      <c r="FA2241" s="108"/>
      <c r="FB2241" s="108"/>
      <c r="FC2241" s="108"/>
      <c r="FD2241" s="108"/>
      <c r="FE2241" s="108"/>
      <c r="FF2241" s="108"/>
      <c r="FG2241" s="108"/>
      <c r="FH2241" s="108"/>
      <c r="FI2241" s="108"/>
      <c r="FJ2241" s="108"/>
      <c r="FK2241" s="108"/>
      <c r="FL2241" s="108"/>
      <c r="FM2241" s="108"/>
      <c r="FN2241" s="108"/>
      <c r="FO2241" s="108"/>
      <c r="FP2241" s="108"/>
      <c r="FQ2241" s="108"/>
      <c r="FR2241" s="108"/>
      <c r="FS2241" s="108"/>
      <c r="FT2241" s="108"/>
      <c r="FU2241" s="108"/>
      <c r="FV2241" s="108"/>
      <c r="FW2241" s="108"/>
      <c r="FX2241" s="108"/>
      <c r="FY2241" s="108"/>
      <c r="FZ2241" s="108"/>
      <c r="GA2241" s="108"/>
      <c r="GB2241" s="108"/>
      <c r="GC2241" s="108"/>
      <c r="GD2241" s="108"/>
      <c r="GE2241" s="108"/>
      <c r="GF2241" s="108"/>
      <c r="GG2241" s="108"/>
      <c r="GH2241" s="108"/>
      <c r="GI2241" s="108"/>
      <c r="GJ2241" s="108"/>
      <c r="GK2241" s="108"/>
      <c r="GL2241" s="108"/>
      <c r="GM2241" s="108"/>
      <c r="GN2241" s="108"/>
      <c r="GO2241" s="108"/>
      <c r="GP2241" s="108"/>
      <c r="GQ2241" s="108"/>
      <c r="GR2241" s="108"/>
      <c r="GS2241" s="108"/>
      <c r="GT2241" s="108"/>
      <c r="GU2241" s="108"/>
      <c r="GV2241" s="108"/>
      <c r="GW2241" s="108"/>
      <c r="GX2241" s="108"/>
      <c r="GY2241" s="108"/>
      <c r="GZ2241" s="108"/>
      <c r="HA2241" s="108"/>
      <c r="HB2241" s="108"/>
      <c r="HC2241" s="108"/>
      <c r="HD2241" s="108"/>
      <c r="HE2241" s="108"/>
      <c r="HF2241" s="108"/>
      <c r="HG2241" s="108"/>
      <c r="HH2241" s="108"/>
      <c r="HI2241" s="108"/>
      <c r="HJ2241" s="108"/>
      <c r="HK2241" s="108"/>
      <c r="HL2241" s="108"/>
      <c r="HM2241" s="108"/>
      <c r="HN2241" s="108"/>
      <c r="HO2241" s="108"/>
      <c r="HP2241" s="108"/>
      <c r="HQ2241" s="108"/>
      <c r="HR2241" s="108"/>
      <c r="HS2241" s="108"/>
      <c r="HT2241" s="108"/>
      <c r="HU2241" s="108"/>
      <c r="HV2241" s="108"/>
      <c r="HW2241" s="108"/>
      <c r="HX2241" s="108"/>
      <c r="HY2241" s="108"/>
      <c r="HZ2241" s="108"/>
      <c r="IA2241" s="108"/>
      <c r="IB2241" s="108"/>
      <c r="IC2241" s="108"/>
      <c r="ID2241" s="108"/>
      <c r="IE2241" s="108"/>
      <c r="IF2241" s="108"/>
      <c r="IG2241" s="108"/>
      <c r="IH2241" s="108"/>
      <c r="II2241" s="108"/>
      <c r="IJ2241" s="108"/>
      <c r="IK2241" s="108"/>
      <c r="IL2241" s="108"/>
      <c r="IM2241" s="108"/>
      <c r="IN2241" s="108"/>
      <c r="IO2241" s="108"/>
      <c r="IP2241" s="108"/>
      <c r="IQ2241" s="108"/>
      <c r="IR2241" s="108"/>
      <c r="IS2241" s="108"/>
      <c r="IT2241" s="108"/>
      <c r="IU2241" s="108"/>
      <c r="IV2241" s="108"/>
    </row>
    <row r="2242" spans="1:256" x14ac:dyDescent="0.2">
      <c r="E2242" s="8"/>
      <c r="F2242" s="8"/>
      <c r="G2242" s="120"/>
      <c r="I2242" s="8"/>
      <c r="J2242" s="8"/>
      <c r="L2242" s="8"/>
      <c r="M2242" s="8"/>
      <c r="O2242" s="8"/>
      <c r="P2242" s="8"/>
      <c r="R2242" s="8"/>
      <c r="S2242" s="8"/>
      <c r="U2242" s="8"/>
      <c r="V2242" s="8"/>
      <c r="X2242" s="8"/>
      <c r="Y2242" s="8"/>
      <c r="AA2242" s="8"/>
      <c r="AB2242" s="8"/>
      <c r="AD2242" s="8"/>
      <c r="AE2242" s="8"/>
      <c r="AG2242" s="8"/>
      <c r="AH2242" s="8"/>
      <c r="AJ2242" s="8"/>
      <c r="AK2242" s="8"/>
      <c r="AM2242" s="8"/>
      <c r="AN2242" s="8"/>
      <c r="AP2242" s="8"/>
      <c r="AQ2242" s="8"/>
      <c r="AS2242" s="8"/>
      <c r="AT2242" s="8"/>
      <c r="AV2242" s="8"/>
      <c r="AW2242" s="8"/>
      <c r="AY2242" s="8"/>
      <c r="AZ2242" s="8"/>
      <c r="BA2242" s="108"/>
      <c r="BB2242" s="108"/>
      <c r="BC2242" s="108"/>
      <c r="BD2242" s="108"/>
      <c r="BE2242" s="108"/>
      <c r="BF2242" s="108"/>
      <c r="BG2242" s="108"/>
      <c r="BH2242" s="108"/>
      <c r="BI2242" s="108"/>
      <c r="BJ2242" s="108"/>
      <c r="BK2242" s="108"/>
      <c r="BL2242" s="108"/>
      <c r="BM2242" s="108"/>
      <c r="BN2242" s="108"/>
      <c r="BO2242" s="108"/>
      <c r="BP2242" s="108"/>
      <c r="BQ2242" s="108"/>
      <c r="BR2242" s="108"/>
      <c r="BS2242" s="108"/>
      <c r="BT2242" s="108"/>
      <c r="BU2242" s="108"/>
      <c r="BV2242" s="108"/>
      <c r="BW2242" s="108"/>
      <c r="BX2242" s="108"/>
      <c r="BY2242" s="108"/>
      <c r="BZ2242" s="108"/>
      <c r="CA2242" s="108"/>
      <c r="CB2242" s="108"/>
      <c r="CC2242" s="108"/>
      <c r="CD2242" s="108"/>
      <c r="CE2242" s="108"/>
      <c r="CF2242" s="108"/>
      <c r="CG2242" s="108"/>
      <c r="CH2242" s="108"/>
      <c r="CI2242" s="108"/>
      <c r="CJ2242" s="108"/>
      <c r="CK2242" s="108"/>
      <c r="CL2242" s="108"/>
      <c r="CM2242" s="108"/>
      <c r="CN2242" s="108"/>
      <c r="CO2242" s="108"/>
      <c r="CP2242" s="108"/>
      <c r="CQ2242" s="108"/>
      <c r="CR2242" s="108"/>
      <c r="CS2242" s="108"/>
      <c r="CT2242" s="108"/>
      <c r="CU2242" s="108"/>
      <c r="CV2242" s="108"/>
      <c r="CW2242" s="108"/>
      <c r="CX2242" s="108"/>
      <c r="CY2242" s="108"/>
      <c r="CZ2242" s="108"/>
      <c r="DA2242" s="108"/>
      <c r="DB2242" s="108"/>
      <c r="DC2242" s="108"/>
      <c r="DD2242" s="108"/>
      <c r="DE2242" s="108"/>
      <c r="DF2242" s="108"/>
      <c r="DG2242" s="108"/>
      <c r="DH2242" s="108"/>
      <c r="DI2242" s="108"/>
      <c r="DJ2242" s="108"/>
      <c r="DK2242" s="108"/>
      <c r="DL2242" s="108"/>
      <c r="DM2242" s="108"/>
      <c r="DN2242" s="108"/>
      <c r="DO2242" s="108"/>
      <c r="DP2242" s="108"/>
      <c r="DQ2242" s="108"/>
      <c r="DR2242" s="108"/>
      <c r="DS2242" s="108"/>
      <c r="DT2242" s="108"/>
      <c r="DU2242" s="108"/>
      <c r="DV2242" s="108"/>
      <c r="DW2242" s="108"/>
      <c r="DX2242" s="108"/>
      <c r="DY2242" s="108"/>
      <c r="DZ2242" s="108"/>
      <c r="EA2242" s="108"/>
      <c r="EB2242" s="108"/>
      <c r="EC2242" s="108"/>
      <c r="ED2242" s="108"/>
      <c r="EE2242" s="108"/>
      <c r="EF2242" s="108"/>
      <c r="EG2242" s="108"/>
      <c r="EH2242" s="108"/>
      <c r="EI2242" s="108"/>
      <c r="EJ2242" s="108"/>
      <c r="EK2242" s="108"/>
      <c r="EL2242" s="108"/>
      <c r="EM2242" s="108"/>
      <c r="EN2242" s="108"/>
      <c r="EO2242" s="108"/>
      <c r="EP2242" s="108"/>
      <c r="EQ2242" s="108"/>
      <c r="ER2242" s="108"/>
      <c r="ES2242" s="108"/>
      <c r="ET2242" s="108"/>
      <c r="EU2242" s="108"/>
      <c r="EV2242" s="108"/>
      <c r="EW2242" s="108"/>
      <c r="EX2242" s="108"/>
      <c r="EY2242" s="108"/>
      <c r="EZ2242" s="108"/>
      <c r="FA2242" s="108"/>
      <c r="FB2242" s="108"/>
      <c r="FC2242" s="108"/>
      <c r="FD2242" s="108"/>
      <c r="FE2242" s="108"/>
      <c r="FF2242" s="108"/>
      <c r="FG2242" s="108"/>
      <c r="FH2242" s="108"/>
      <c r="FI2242" s="108"/>
      <c r="FJ2242" s="108"/>
      <c r="FK2242" s="108"/>
      <c r="FL2242" s="108"/>
      <c r="FM2242" s="108"/>
      <c r="FN2242" s="108"/>
      <c r="FO2242" s="108"/>
      <c r="FP2242" s="108"/>
      <c r="FQ2242" s="108"/>
      <c r="FR2242" s="108"/>
      <c r="FS2242" s="108"/>
      <c r="FT2242" s="108"/>
      <c r="FU2242" s="108"/>
      <c r="FV2242" s="108"/>
      <c r="FW2242" s="108"/>
      <c r="FX2242" s="108"/>
      <c r="FY2242" s="108"/>
      <c r="FZ2242" s="108"/>
      <c r="GA2242" s="108"/>
      <c r="GB2242" s="108"/>
      <c r="GC2242" s="108"/>
      <c r="GD2242" s="108"/>
      <c r="GE2242" s="108"/>
      <c r="GF2242" s="108"/>
      <c r="GG2242" s="108"/>
      <c r="GH2242" s="108"/>
      <c r="GI2242" s="108"/>
      <c r="GJ2242" s="108"/>
      <c r="GK2242" s="108"/>
      <c r="GL2242" s="108"/>
      <c r="GM2242" s="108"/>
      <c r="GN2242" s="108"/>
      <c r="GO2242" s="108"/>
      <c r="GP2242" s="108"/>
      <c r="GQ2242" s="108"/>
      <c r="GR2242" s="108"/>
      <c r="GS2242" s="108"/>
      <c r="GT2242" s="108"/>
      <c r="GU2242" s="108"/>
      <c r="GV2242" s="108"/>
      <c r="GW2242" s="108"/>
      <c r="GX2242" s="108"/>
      <c r="GY2242" s="108"/>
      <c r="GZ2242" s="108"/>
      <c r="HA2242" s="108"/>
      <c r="HB2242" s="108"/>
      <c r="HC2242" s="108"/>
      <c r="HD2242" s="108"/>
      <c r="HE2242" s="108"/>
      <c r="HF2242" s="108"/>
      <c r="HG2242" s="108"/>
      <c r="HH2242" s="108"/>
      <c r="HI2242" s="108"/>
      <c r="HJ2242" s="108"/>
      <c r="HK2242" s="108"/>
      <c r="HL2242" s="108"/>
      <c r="HM2242" s="108"/>
      <c r="HN2242" s="108"/>
      <c r="HO2242" s="108"/>
      <c r="HP2242" s="108"/>
      <c r="HQ2242" s="108"/>
      <c r="HR2242" s="108"/>
      <c r="HS2242" s="108"/>
      <c r="HT2242" s="108"/>
      <c r="HU2242" s="108"/>
      <c r="HV2242" s="108"/>
      <c r="HW2242" s="108"/>
      <c r="HX2242" s="108"/>
      <c r="HY2242" s="108"/>
      <c r="HZ2242" s="108"/>
      <c r="IA2242" s="108"/>
      <c r="IB2242" s="108"/>
      <c r="IC2242" s="108"/>
      <c r="ID2242" s="108"/>
      <c r="IE2242" s="108"/>
      <c r="IF2242" s="108"/>
      <c r="IG2242" s="108"/>
      <c r="IH2242" s="108"/>
      <c r="II2242" s="108"/>
      <c r="IJ2242" s="108"/>
      <c r="IK2242" s="108"/>
      <c r="IL2242" s="108"/>
      <c r="IM2242" s="108"/>
      <c r="IN2242" s="108"/>
      <c r="IO2242" s="108"/>
      <c r="IP2242" s="108"/>
      <c r="IQ2242" s="108"/>
      <c r="IR2242" s="108"/>
      <c r="IS2242" s="108"/>
      <c r="IT2242" s="108"/>
      <c r="IU2242" s="108"/>
      <c r="IV2242" s="108"/>
    </row>
    <row r="2243" spans="1:256" x14ac:dyDescent="0.2">
      <c r="D2243" s="40"/>
      <c r="E2243" s="36"/>
      <c r="F2243" s="36"/>
      <c r="G2243" s="120"/>
      <c r="I2243" s="36"/>
      <c r="J2243" s="36"/>
      <c r="L2243" s="36"/>
      <c r="M2243" s="36"/>
      <c r="O2243" s="36"/>
      <c r="P2243" s="36"/>
      <c r="R2243" s="36"/>
      <c r="S2243" s="36"/>
      <c r="U2243" s="36"/>
      <c r="V2243" s="36"/>
      <c r="X2243" s="36"/>
      <c r="Y2243" s="36"/>
      <c r="AA2243" s="36"/>
      <c r="AB2243" s="36"/>
      <c r="AD2243" s="36"/>
      <c r="AE2243" s="36"/>
      <c r="AG2243" s="36"/>
      <c r="AH2243" s="36"/>
      <c r="AJ2243" s="36"/>
      <c r="AK2243" s="36"/>
      <c r="AM2243" s="36"/>
      <c r="AN2243" s="36"/>
      <c r="AP2243" s="36"/>
      <c r="AQ2243" s="36"/>
      <c r="AS2243" s="36"/>
      <c r="AT2243" s="36"/>
      <c r="AV2243" s="36"/>
      <c r="AW2243" s="36"/>
      <c r="AY2243" s="36"/>
      <c r="AZ2243" s="36"/>
      <c r="BA2243" s="108"/>
      <c r="BB2243" s="108"/>
      <c r="BC2243" s="108"/>
      <c r="BD2243" s="108"/>
      <c r="BE2243" s="108"/>
      <c r="BF2243" s="108"/>
      <c r="BG2243" s="108"/>
      <c r="BH2243" s="108"/>
      <c r="BI2243" s="108"/>
      <c r="BJ2243" s="108"/>
      <c r="BK2243" s="108"/>
      <c r="BL2243" s="108"/>
      <c r="BM2243" s="108"/>
      <c r="BN2243" s="108"/>
      <c r="BO2243" s="108"/>
      <c r="BP2243" s="108"/>
      <c r="BQ2243" s="108"/>
      <c r="BR2243" s="108"/>
      <c r="BS2243" s="108"/>
      <c r="BT2243" s="108"/>
      <c r="BU2243" s="108"/>
      <c r="BV2243" s="108"/>
      <c r="BW2243" s="108"/>
      <c r="BX2243" s="108"/>
      <c r="BY2243" s="108"/>
      <c r="BZ2243" s="108"/>
      <c r="CA2243" s="108"/>
      <c r="CB2243" s="108"/>
      <c r="CC2243" s="108"/>
      <c r="CD2243" s="108"/>
      <c r="CE2243" s="108"/>
      <c r="CF2243" s="108"/>
      <c r="CG2243" s="108"/>
      <c r="CH2243" s="108"/>
      <c r="CI2243" s="108"/>
      <c r="CJ2243" s="108"/>
      <c r="CK2243" s="108"/>
      <c r="CL2243" s="108"/>
      <c r="CM2243" s="108"/>
      <c r="CN2243" s="108"/>
      <c r="CO2243" s="108"/>
      <c r="CP2243" s="108"/>
      <c r="CQ2243" s="108"/>
      <c r="CR2243" s="108"/>
      <c r="CS2243" s="108"/>
      <c r="CT2243" s="108"/>
      <c r="CU2243" s="108"/>
      <c r="CV2243" s="108"/>
      <c r="CW2243" s="108"/>
      <c r="CX2243" s="108"/>
      <c r="CY2243" s="108"/>
      <c r="CZ2243" s="108"/>
      <c r="DA2243" s="108"/>
      <c r="DB2243" s="108"/>
      <c r="DC2243" s="108"/>
      <c r="DD2243" s="108"/>
      <c r="DE2243" s="108"/>
      <c r="DF2243" s="108"/>
      <c r="DG2243" s="108"/>
      <c r="DH2243" s="108"/>
      <c r="DI2243" s="108"/>
      <c r="DJ2243" s="108"/>
      <c r="DK2243" s="108"/>
      <c r="DL2243" s="108"/>
      <c r="DM2243" s="108"/>
      <c r="DN2243" s="108"/>
      <c r="DO2243" s="108"/>
      <c r="DP2243" s="108"/>
      <c r="DQ2243" s="108"/>
      <c r="DR2243" s="108"/>
      <c r="DS2243" s="108"/>
      <c r="DT2243" s="108"/>
      <c r="DU2243" s="108"/>
      <c r="DV2243" s="108"/>
      <c r="DW2243" s="108"/>
      <c r="DX2243" s="108"/>
      <c r="DY2243" s="108"/>
      <c r="DZ2243" s="108"/>
      <c r="EA2243" s="108"/>
      <c r="EB2243" s="108"/>
      <c r="EC2243" s="108"/>
      <c r="ED2243" s="108"/>
      <c r="EE2243" s="108"/>
      <c r="EF2243" s="108"/>
      <c r="EG2243" s="108"/>
      <c r="EH2243" s="108"/>
      <c r="EI2243" s="108"/>
      <c r="EJ2243" s="108"/>
      <c r="EK2243" s="108"/>
      <c r="EL2243" s="108"/>
      <c r="EM2243" s="108"/>
      <c r="EN2243" s="108"/>
      <c r="EO2243" s="108"/>
      <c r="EP2243" s="108"/>
      <c r="EQ2243" s="108"/>
      <c r="ER2243" s="108"/>
      <c r="ES2243" s="108"/>
      <c r="ET2243" s="108"/>
      <c r="EU2243" s="108"/>
      <c r="EV2243" s="108"/>
      <c r="EW2243" s="108"/>
      <c r="EX2243" s="108"/>
      <c r="EY2243" s="108"/>
      <c r="EZ2243" s="108"/>
      <c r="FA2243" s="108"/>
      <c r="FB2243" s="108"/>
      <c r="FC2243" s="108"/>
      <c r="FD2243" s="108"/>
      <c r="FE2243" s="108"/>
      <c r="FF2243" s="108"/>
      <c r="FG2243" s="108"/>
      <c r="FH2243" s="108"/>
      <c r="FI2243" s="108"/>
      <c r="FJ2243" s="108"/>
      <c r="FK2243" s="108"/>
      <c r="FL2243" s="108"/>
      <c r="FM2243" s="108"/>
      <c r="FN2243" s="108"/>
      <c r="FO2243" s="108"/>
      <c r="FP2243" s="108"/>
      <c r="FQ2243" s="108"/>
      <c r="FR2243" s="108"/>
      <c r="FS2243" s="108"/>
      <c r="FT2243" s="108"/>
      <c r="FU2243" s="108"/>
      <c r="FV2243" s="108"/>
      <c r="FW2243" s="108"/>
      <c r="FX2243" s="108"/>
      <c r="FY2243" s="108"/>
      <c r="FZ2243" s="108"/>
      <c r="GA2243" s="108"/>
      <c r="GB2243" s="108"/>
      <c r="GC2243" s="108"/>
      <c r="GD2243" s="108"/>
      <c r="GE2243" s="108"/>
      <c r="GF2243" s="108"/>
      <c r="GG2243" s="108"/>
      <c r="GH2243" s="108"/>
      <c r="GI2243" s="108"/>
      <c r="GJ2243" s="108"/>
      <c r="GK2243" s="108"/>
      <c r="GL2243" s="108"/>
      <c r="GM2243" s="108"/>
      <c r="GN2243" s="108"/>
      <c r="GO2243" s="108"/>
      <c r="GP2243" s="108"/>
      <c r="GQ2243" s="108"/>
      <c r="GR2243" s="108"/>
      <c r="GS2243" s="108"/>
      <c r="GT2243" s="108"/>
      <c r="GU2243" s="108"/>
      <c r="GV2243" s="108"/>
      <c r="GW2243" s="108"/>
      <c r="GX2243" s="108"/>
      <c r="GY2243" s="108"/>
      <c r="GZ2243" s="108"/>
      <c r="HA2243" s="108"/>
      <c r="HB2243" s="108"/>
      <c r="HC2243" s="108"/>
      <c r="HD2243" s="108"/>
      <c r="HE2243" s="108"/>
      <c r="HF2243" s="108"/>
      <c r="HG2243" s="108"/>
      <c r="HH2243" s="108"/>
      <c r="HI2243" s="108"/>
      <c r="HJ2243" s="108"/>
      <c r="HK2243" s="108"/>
      <c r="HL2243" s="108"/>
      <c r="HM2243" s="108"/>
      <c r="HN2243" s="108"/>
      <c r="HO2243" s="108"/>
      <c r="HP2243" s="108"/>
      <c r="HQ2243" s="108"/>
      <c r="HR2243" s="108"/>
      <c r="HS2243" s="108"/>
      <c r="HT2243" s="108"/>
      <c r="HU2243" s="108"/>
      <c r="HV2243" s="108"/>
      <c r="HW2243" s="108"/>
      <c r="HX2243" s="108"/>
      <c r="HY2243" s="108"/>
      <c r="HZ2243" s="108"/>
      <c r="IA2243" s="108"/>
      <c r="IB2243" s="108"/>
      <c r="IC2243" s="108"/>
      <c r="ID2243" s="108"/>
      <c r="IE2243" s="108"/>
      <c r="IF2243" s="108"/>
      <c r="IG2243" s="108"/>
      <c r="IH2243" s="108"/>
      <c r="II2243" s="108"/>
      <c r="IJ2243" s="108"/>
      <c r="IK2243" s="108"/>
      <c r="IL2243" s="108"/>
      <c r="IM2243" s="108"/>
      <c r="IN2243" s="108"/>
      <c r="IO2243" s="108"/>
      <c r="IP2243" s="108"/>
      <c r="IQ2243" s="108"/>
      <c r="IR2243" s="108"/>
      <c r="IS2243" s="108"/>
      <c r="IT2243" s="108"/>
      <c r="IU2243" s="108"/>
      <c r="IV2243" s="108"/>
    </row>
    <row r="2244" spans="1:256" x14ac:dyDescent="0.2">
      <c r="A2244" s="108"/>
      <c r="B2244" s="108"/>
      <c r="D2244" s="40"/>
      <c r="E2244" s="36"/>
      <c r="F2244" s="36"/>
      <c r="G2244" s="120"/>
      <c r="I2244" s="36"/>
      <c r="J2244" s="36"/>
      <c r="L2244" s="36"/>
      <c r="M2244" s="36"/>
      <c r="O2244" s="36"/>
      <c r="P2244" s="36"/>
      <c r="R2244" s="36"/>
      <c r="S2244" s="36"/>
      <c r="U2244" s="36"/>
      <c r="V2244" s="36"/>
      <c r="X2244" s="36"/>
      <c r="Y2244" s="36"/>
      <c r="AA2244" s="36"/>
      <c r="AB2244" s="36"/>
      <c r="AD2244" s="36"/>
      <c r="AE2244" s="36"/>
      <c r="AG2244" s="36"/>
      <c r="AH2244" s="36"/>
      <c r="AJ2244" s="36"/>
      <c r="AK2244" s="36"/>
      <c r="AM2244" s="36"/>
      <c r="AN2244" s="36"/>
      <c r="AP2244" s="36"/>
      <c r="AQ2244" s="36"/>
      <c r="AS2244" s="36"/>
      <c r="AT2244" s="36"/>
      <c r="AV2244" s="36"/>
      <c r="AW2244" s="36"/>
      <c r="AY2244" s="36"/>
      <c r="AZ2244" s="36"/>
      <c r="BA2244" s="108"/>
      <c r="BB2244" s="108"/>
      <c r="BC2244" s="108"/>
      <c r="BD2244" s="108"/>
      <c r="BE2244" s="108"/>
      <c r="BF2244" s="108"/>
      <c r="BG2244" s="108"/>
      <c r="BH2244" s="108"/>
      <c r="BI2244" s="108"/>
      <c r="BJ2244" s="108"/>
      <c r="BK2244" s="108"/>
      <c r="BL2244" s="108"/>
      <c r="BM2244" s="108"/>
      <c r="BN2244" s="108"/>
      <c r="BO2244" s="108"/>
      <c r="BP2244" s="108"/>
      <c r="BQ2244" s="108"/>
      <c r="BR2244" s="108"/>
      <c r="BS2244" s="108"/>
      <c r="BT2244" s="108"/>
      <c r="BU2244" s="108"/>
      <c r="BV2244" s="108"/>
      <c r="BW2244" s="108"/>
      <c r="BX2244" s="108"/>
      <c r="BY2244" s="108"/>
      <c r="BZ2244" s="108"/>
      <c r="CA2244" s="108"/>
      <c r="CB2244" s="108"/>
      <c r="CC2244" s="108"/>
      <c r="CD2244" s="108"/>
      <c r="CE2244" s="108"/>
      <c r="CF2244" s="108"/>
      <c r="CG2244" s="108"/>
      <c r="CH2244" s="108"/>
      <c r="CI2244" s="108"/>
      <c r="CJ2244" s="108"/>
      <c r="CK2244" s="108"/>
      <c r="CL2244" s="108"/>
      <c r="CM2244" s="108"/>
      <c r="CN2244" s="108"/>
      <c r="CO2244" s="108"/>
      <c r="CP2244" s="108"/>
      <c r="CQ2244" s="108"/>
      <c r="CR2244" s="108"/>
      <c r="CS2244" s="108"/>
      <c r="CT2244" s="108"/>
      <c r="CU2244" s="108"/>
      <c r="CV2244" s="108"/>
      <c r="CW2244" s="108"/>
      <c r="CX2244" s="108"/>
      <c r="CY2244" s="108"/>
      <c r="CZ2244" s="108"/>
      <c r="DA2244" s="108"/>
      <c r="DB2244" s="108"/>
      <c r="DC2244" s="108"/>
      <c r="DD2244" s="108"/>
      <c r="DE2244" s="108"/>
      <c r="DF2244" s="108"/>
      <c r="DG2244" s="108"/>
      <c r="DH2244" s="108"/>
      <c r="DI2244" s="108"/>
      <c r="DJ2244" s="108"/>
      <c r="DK2244" s="108"/>
      <c r="DL2244" s="108"/>
      <c r="DM2244" s="108"/>
      <c r="DN2244" s="108"/>
      <c r="DO2244" s="108"/>
      <c r="DP2244" s="108"/>
      <c r="DQ2244" s="108"/>
      <c r="DR2244" s="108"/>
      <c r="DS2244" s="108"/>
      <c r="DT2244" s="108"/>
      <c r="DU2244" s="108"/>
      <c r="DV2244" s="108"/>
      <c r="DW2244" s="108"/>
      <c r="DX2244" s="108"/>
      <c r="DY2244" s="108"/>
      <c r="DZ2244" s="108"/>
      <c r="EA2244" s="108"/>
      <c r="EB2244" s="108"/>
      <c r="EC2244" s="108"/>
      <c r="ED2244" s="108"/>
      <c r="EE2244" s="108"/>
      <c r="EF2244" s="108"/>
      <c r="EG2244" s="108"/>
      <c r="EH2244" s="108"/>
      <c r="EI2244" s="108"/>
      <c r="EJ2244" s="108"/>
      <c r="EK2244" s="108"/>
      <c r="EL2244" s="108"/>
      <c r="EM2244" s="108"/>
      <c r="EN2244" s="108"/>
      <c r="EO2244" s="108"/>
      <c r="EP2244" s="108"/>
      <c r="EQ2244" s="108"/>
      <c r="ER2244" s="108"/>
      <c r="ES2244" s="108"/>
      <c r="ET2244" s="108"/>
      <c r="EU2244" s="108"/>
      <c r="EV2244" s="108"/>
      <c r="EW2244" s="108"/>
      <c r="EX2244" s="108"/>
      <c r="EY2244" s="108"/>
      <c r="EZ2244" s="108"/>
      <c r="FA2244" s="108"/>
      <c r="FB2244" s="108"/>
      <c r="FC2244" s="108"/>
      <c r="FD2244" s="108"/>
      <c r="FE2244" s="108"/>
      <c r="FF2244" s="108"/>
      <c r="FG2244" s="108"/>
      <c r="FH2244" s="108"/>
      <c r="FI2244" s="108"/>
      <c r="FJ2244" s="108"/>
      <c r="FK2244" s="108"/>
      <c r="FL2244" s="108"/>
      <c r="FM2244" s="108"/>
      <c r="FN2244" s="108"/>
      <c r="FO2244" s="108"/>
      <c r="FP2244" s="108"/>
      <c r="FQ2244" s="108"/>
      <c r="FR2244" s="108"/>
      <c r="FS2244" s="108"/>
      <c r="FT2244" s="108"/>
      <c r="FU2244" s="108"/>
      <c r="FV2244" s="108"/>
      <c r="FW2244" s="108"/>
      <c r="FX2244" s="108"/>
      <c r="FY2244" s="108"/>
      <c r="FZ2244" s="108"/>
      <c r="GA2244" s="108"/>
      <c r="GB2244" s="108"/>
      <c r="GC2244" s="108"/>
      <c r="GD2244" s="108"/>
      <c r="GE2244" s="108"/>
      <c r="GF2244" s="108"/>
      <c r="GG2244" s="108"/>
      <c r="GH2244" s="108"/>
      <c r="GI2244" s="108"/>
      <c r="GJ2244" s="108"/>
      <c r="GK2244" s="108"/>
      <c r="GL2244" s="108"/>
      <c r="GM2244" s="108"/>
      <c r="GN2244" s="108"/>
      <c r="GO2244" s="108"/>
      <c r="GP2244" s="108"/>
      <c r="GQ2244" s="108"/>
      <c r="GR2244" s="108"/>
      <c r="GS2244" s="108"/>
      <c r="GT2244" s="108"/>
      <c r="GU2244" s="108"/>
      <c r="GV2244" s="108"/>
      <c r="GW2244" s="108"/>
      <c r="GX2244" s="108"/>
      <c r="GY2244" s="108"/>
      <c r="GZ2244" s="108"/>
      <c r="HA2244" s="108"/>
      <c r="HB2244" s="108"/>
      <c r="HC2244" s="108"/>
      <c r="HD2244" s="108"/>
      <c r="HE2244" s="108"/>
      <c r="HF2244" s="108"/>
      <c r="HG2244" s="108"/>
      <c r="HH2244" s="108"/>
      <c r="HI2244" s="108"/>
      <c r="HJ2244" s="108"/>
      <c r="HK2244" s="108"/>
      <c r="HL2244" s="108"/>
      <c r="HM2244" s="108"/>
      <c r="HN2244" s="108"/>
      <c r="HO2244" s="108"/>
      <c r="HP2244" s="108"/>
      <c r="HQ2244" s="108"/>
      <c r="HR2244" s="108"/>
      <c r="HS2244" s="108"/>
      <c r="HT2244" s="108"/>
      <c r="HU2244" s="108"/>
      <c r="HV2244" s="108"/>
      <c r="HW2244" s="108"/>
      <c r="HX2244" s="108"/>
      <c r="HY2244" s="108"/>
      <c r="HZ2244" s="108"/>
      <c r="IA2244" s="108"/>
      <c r="IB2244" s="108"/>
      <c r="IC2244" s="108"/>
      <c r="ID2244" s="108"/>
      <c r="IE2244" s="108"/>
      <c r="IF2244" s="108"/>
      <c r="IG2244" s="108"/>
      <c r="IH2244" s="108"/>
      <c r="II2244" s="108"/>
      <c r="IJ2244" s="108"/>
      <c r="IK2244" s="108"/>
      <c r="IL2244" s="108"/>
      <c r="IM2244" s="108"/>
      <c r="IN2244" s="108"/>
      <c r="IO2244" s="108"/>
      <c r="IP2244" s="108"/>
      <c r="IQ2244" s="108"/>
      <c r="IR2244" s="108"/>
      <c r="IS2244" s="108"/>
      <c r="IT2244" s="108"/>
      <c r="IU2244" s="108"/>
      <c r="IV2244" s="108"/>
    </row>
    <row r="2245" spans="1:256" x14ac:dyDescent="0.2">
      <c r="D2245" s="40"/>
      <c r="E2245" s="36"/>
      <c r="F2245" s="36"/>
      <c r="G2245" s="120"/>
      <c r="I2245" s="36"/>
      <c r="J2245" s="36"/>
      <c r="L2245" s="36"/>
      <c r="M2245" s="36"/>
      <c r="O2245" s="36"/>
      <c r="P2245" s="36"/>
      <c r="R2245" s="36"/>
      <c r="S2245" s="36"/>
      <c r="U2245" s="36"/>
      <c r="V2245" s="36"/>
      <c r="X2245" s="36"/>
      <c r="Y2245" s="36"/>
      <c r="AA2245" s="36"/>
      <c r="AB2245" s="36"/>
      <c r="AD2245" s="36"/>
      <c r="AE2245" s="36"/>
      <c r="AG2245" s="36"/>
      <c r="AH2245" s="36"/>
      <c r="AJ2245" s="36"/>
      <c r="AK2245" s="36"/>
      <c r="AM2245" s="36"/>
      <c r="AN2245" s="36"/>
      <c r="AP2245" s="36"/>
      <c r="AQ2245" s="36"/>
      <c r="AS2245" s="36"/>
      <c r="AT2245" s="36"/>
      <c r="AV2245" s="36"/>
      <c r="AW2245" s="36"/>
      <c r="AY2245" s="36"/>
      <c r="AZ2245" s="36"/>
      <c r="BA2245" s="108"/>
      <c r="BB2245" s="108"/>
      <c r="BC2245" s="108"/>
      <c r="BD2245" s="108"/>
      <c r="BE2245" s="108"/>
      <c r="BF2245" s="108"/>
      <c r="BG2245" s="108"/>
      <c r="BH2245" s="108"/>
      <c r="BI2245" s="108"/>
      <c r="BJ2245" s="108"/>
      <c r="BK2245" s="108"/>
      <c r="BL2245" s="108"/>
      <c r="BM2245" s="108"/>
      <c r="BN2245" s="108"/>
      <c r="BO2245" s="108"/>
      <c r="BP2245" s="108"/>
      <c r="BQ2245" s="108"/>
      <c r="BR2245" s="108"/>
      <c r="BS2245" s="108"/>
      <c r="BT2245" s="108"/>
      <c r="BU2245" s="108"/>
      <c r="BV2245" s="108"/>
      <c r="BW2245" s="108"/>
      <c r="BX2245" s="108"/>
      <c r="BY2245" s="108"/>
      <c r="BZ2245" s="108"/>
      <c r="CA2245" s="108"/>
      <c r="CB2245" s="108"/>
      <c r="CC2245" s="108"/>
      <c r="CD2245" s="108"/>
      <c r="CE2245" s="108"/>
      <c r="CF2245" s="108"/>
      <c r="CG2245" s="108"/>
      <c r="CH2245" s="108"/>
      <c r="CI2245" s="108"/>
      <c r="CJ2245" s="108"/>
      <c r="CK2245" s="108"/>
      <c r="CL2245" s="108"/>
      <c r="CM2245" s="108"/>
      <c r="CN2245" s="108"/>
      <c r="CO2245" s="108"/>
      <c r="CP2245" s="108"/>
      <c r="CQ2245" s="108"/>
      <c r="CR2245" s="108"/>
      <c r="CS2245" s="108"/>
      <c r="CT2245" s="108"/>
      <c r="CU2245" s="108"/>
      <c r="CV2245" s="108"/>
      <c r="CW2245" s="108"/>
      <c r="CX2245" s="108"/>
      <c r="CY2245" s="108"/>
      <c r="CZ2245" s="108"/>
      <c r="DA2245" s="108"/>
      <c r="DB2245" s="108"/>
      <c r="DC2245" s="108"/>
      <c r="DD2245" s="108"/>
      <c r="DE2245" s="108"/>
      <c r="DF2245" s="108"/>
      <c r="DG2245" s="108"/>
      <c r="DH2245" s="108"/>
      <c r="DI2245" s="108"/>
      <c r="DJ2245" s="108"/>
      <c r="DK2245" s="108"/>
      <c r="DL2245" s="108"/>
      <c r="DM2245" s="108"/>
      <c r="DN2245" s="108"/>
      <c r="DO2245" s="108"/>
      <c r="DP2245" s="108"/>
      <c r="DQ2245" s="108"/>
      <c r="DR2245" s="108"/>
      <c r="DS2245" s="108"/>
      <c r="DT2245" s="108"/>
      <c r="DU2245" s="108"/>
      <c r="DV2245" s="108"/>
      <c r="DW2245" s="108"/>
      <c r="DX2245" s="108"/>
      <c r="DY2245" s="108"/>
      <c r="DZ2245" s="108"/>
      <c r="EA2245" s="108"/>
      <c r="EB2245" s="108"/>
      <c r="EC2245" s="108"/>
      <c r="ED2245" s="108"/>
      <c r="EE2245" s="108"/>
      <c r="EF2245" s="108"/>
      <c r="EG2245" s="108"/>
      <c r="EH2245" s="108"/>
      <c r="EI2245" s="108"/>
      <c r="EJ2245" s="108"/>
      <c r="EK2245" s="108"/>
      <c r="EL2245" s="108"/>
      <c r="EM2245" s="108"/>
      <c r="EN2245" s="108"/>
      <c r="EO2245" s="108"/>
      <c r="EP2245" s="108"/>
      <c r="EQ2245" s="108"/>
      <c r="ER2245" s="108"/>
      <c r="ES2245" s="108"/>
      <c r="ET2245" s="108"/>
      <c r="EU2245" s="108"/>
      <c r="EV2245" s="108"/>
      <c r="EW2245" s="108"/>
      <c r="EX2245" s="108"/>
      <c r="EY2245" s="108"/>
      <c r="EZ2245" s="108"/>
      <c r="FA2245" s="108"/>
      <c r="FB2245" s="108"/>
      <c r="FC2245" s="108"/>
      <c r="FD2245" s="108"/>
      <c r="FE2245" s="108"/>
      <c r="FF2245" s="108"/>
      <c r="FG2245" s="108"/>
      <c r="FH2245" s="108"/>
      <c r="FI2245" s="108"/>
      <c r="FJ2245" s="108"/>
      <c r="FK2245" s="108"/>
      <c r="FL2245" s="108"/>
      <c r="FM2245" s="108"/>
      <c r="FN2245" s="108"/>
      <c r="FO2245" s="108"/>
      <c r="FP2245" s="108"/>
      <c r="FQ2245" s="108"/>
      <c r="FR2245" s="108"/>
      <c r="FS2245" s="108"/>
      <c r="FT2245" s="108"/>
      <c r="FU2245" s="108"/>
      <c r="FV2245" s="108"/>
      <c r="FW2245" s="108"/>
      <c r="FX2245" s="108"/>
      <c r="FY2245" s="108"/>
      <c r="FZ2245" s="108"/>
      <c r="GA2245" s="108"/>
      <c r="GB2245" s="108"/>
      <c r="GC2245" s="108"/>
      <c r="GD2245" s="108"/>
      <c r="GE2245" s="108"/>
      <c r="GF2245" s="108"/>
      <c r="GG2245" s="108"/>
      <c r="GH2245" s="108"/>
      <c r="GI2245" s="108"/>
      <c r="GJ2245" s="108"/>
      <c r="GK2245" s="108"/>
      <c r="GL2245" s="108"/>
      <c r="GM2245" s="108"/>
      <c r="GN2245" s="108"/>
      <c r="GO2245" s="108"/>
      <c r="GP2245" s="108"/>
      <c r="GQ2245" s="108"/>
      <c r="GR2245" s="108"/>
      <c r="GS2245" s="108"/>
      <c r="GT2245" s="108"/>
      <c r="GU2245" s="108"/>
      <c r="GV2245" s="108"/>
      <c r="GW2245" s="108"/>
      <c r="GX2245" s="108"/>
      <c r="GY2245" s="108"/>
      <c r="GZ2245" s="108"/>
      <c r="HA2245" s="108"/>
      <c r="HB2245" s="108"/>
      <c r="HC2245" s="108"/>
      <c r="HD2245" s="108"/>
      <c r="HE2245" s="108"/>
      <c r="HF2245" s="108"/>
      <c r="HG2245" s="108"/>
      <c r="HH2245" s="108"/>
      <c r="HI2245" s="108"/>
      <c r="HJ2245" s="108"/>
      <c r="HK2245" s="108"/>
      <c r="HL2245" s="108"/>
      <c r="HM2245" s="108"/>
      <c r="HN2245" s="108"/>
      <c r="HO2245" s="108"/>
      <c r="HP2245" s="108"/>
      <c r="HQ2245" s="108"/>
      <c r="HR2245" s="108"/>
      <c r="HS2245" s="108"/>
      <c r="HT2245" s="108"/>
      <c r="HU2245" s="108"/>
      <c r="HV2245" s="108"/>
      <c r="HW2245" s="108"/>
      <c r="HX2245" s="108"/>
      <c r="HY2245" s="108"/>
      <c r="HZ2245" s="108"/>
      <c r="IA2245" s="108"/>
      <c r="IB2245" s="108"/>
      <c r="IC2245" s="108"/>
      <c r="ID2245" s="108"/>
      <c r="IE2245" s="108"/>
      <c r="IF2245" s="108"/>
      <c r="IG2245" s="108"/>
      <c r="IH2245" s="108"/>
      <c r="II2245" s="108"/>
      <c r="IJ2245" s="108"/>
      <c r="IK2245" s="108"/>
      <c r="IL2245" s="108"/>
      <c r="IM2245" s="108"/>
      <c r="IN2245" s="108"/>
      <c r="IO2245" s="108"/>
      <c r="IP2245" s="108"/>
      <c r="IQ2245" s="108"/>
      <c r="IR2245" s="108"/>
      <c r="IS2245" s="108"/>
      <c r="IT2245" s="108"/>
      <c r="IU2245" s="108"/>
      <c r="IV2245" s="108"/>
    </row>
    <row r="2246" spans="1:256" x14ac:dyDescent="0.2">
      <c r="E2246" s="8"/>
      <c r="F2246" s="8"/>
      <c r="G2246" s="120"/>
      <c r="H2246" s="100"/>
      <c r="I2246" s="8"/>
      <c r="J2246" s="8"/>
      <c r="K2246" s="100"/>
      <c r="L2246" s="8"/>
      <c r="M2246" s="8"/>
      <c r="N2246" s="100"/>
      <c r="O2246" s="8"/>
      <c r="P2246" s="8"/>
      <c r="Q2246" s="100"/>
      <c r="R2246" s="8"/>
      <c r="S2246" s="8"/>
      <c r="T2246" s="100"/>
      <c r="U2246" s="8"/>
      <c r="V2246" s="8"/>
      <c r="W2246" s="100"/>
      <c r="X2246" s="8"/>
      <c r="Y2246" s="8"/>
      <c r="Z2246" s="100"/>
      <c r="AA2246" s="8"/>
      <c r="AB2246" s="8"/>
      <c r="AD2246" s="8"/>
      <c r="AE2246" s="8"/>
      <c r="AG2246" s="8"/>
      <c r="AH2246" s="8"/>
      <c r="AJ2246" s="8"/>
      <c r="AK2246" s="8"/>
      <c r="AM2246" s="8"/>
      <c r="AN2246" s="8"/>
      <c r="AP2246" s="8"/>
      <c r="AQ2246" s="8"/>
      <c r="AS2246" s="8"/>
      <c r="AT2246" s="8"/>
      <c r="AV2246" s="8"/>
      <c r="AW2246" s="8"/>
      <c r="AY2246" s="8"/>
      <c r="AZ2246" s="8"/>
      <c r="BA2246" s="108"/>
      <c r="BB2246" s="108"/>
      <c r="BC2246" s="108"/>
      <c r="BD2246" s="108"/>
      <c r="BE2246" s="108"/>
      <c r="BF2246" s="108"/>
      <c r="BG2246" s="108"/>
      <c r="BH2246" s="108"/>
      <c r="BI2246" s="108"/>
      <c r="BJ2246" s="108"/>
      <c r="BK2246" s="108"/>
      <c r="BL2246" s="108"/>
      <c r="BM2246" s="108"/>
      <c r="BN2246" s="108"/>
      <c r="BO2246" s="108"/>
      <c r="BP2246" s="108"/>
      <c r="BQ2246" s="108"/>
      <c r="BR2246" s="108"/>
      <c r="BS2246" s="108"/>
      <c r="BT2246" s="108"/>
      <c r="BU2246" s="108"/>
      <c r="BV2246" s="108"/>
      <c r="BW2246" s="108"/>
      <c r="BX2246" s="108"/>
      <c r="BY2246" s="108"/>
      <c r="BZ2246" s="108"/>
      <c r="CA2246" s="108"/>
      <c r="CB2246" s="108"/>
      <c r="CC2246" s="108"/>
      <c r="CD2246" s="108"/>
      <c r="CE2246" s="108"/>
      <c r="CF2246" s="108"/>
      <c r="CG2246" s="108"/>
      <c r="CH2246" s="108"/>
      <c r="CI2246" s="108"/>
      <c r="CJ2246" s="108"/>
      <c r="CK2246" s="108"/>
      <c r="CL2246" s="108"/>
      <c r="CM2246" s="108"/>
      <c r="CN2246" s="108"/>
      <c r="CO2246" s="108"/>
      <c r="CP2246" s="108"/>
      <c r="CQ2246" s="108"/>
      <c r="CR2246" s="108"/>
      <c r="CS2246" s="108"/>
      <c r="CT2246" s="108"/>
      <c r="CU2246" s="108"/>
      <c r="CV2246" s="108"/>
      <c r="CW2246" s="108"/>
      <c r="CX2246" s="108"/>
      <c r="CY2246" s="108"/>
      <c r="CZ2246" s="108"/>
      <c r="DA2246" s="108"/>
      <c r="DB2246" s="108"/>
      <c r="DC2246" s="108"/>
      <c r="DD2246" s="108"/>
      <c r="DE2246" s="108"/>
      <c r="DF2246" s="108"/>
      <c r="DG2246" s="108"/>
      <c r="DH2246" s="108"/>
      <c r="DI2246" s="108"/>
      <c r="DJ2246" s="108"/>
      <c r="DK2246" s="108"/>
      <c r="DL2246" s="108"/>
      <c r="DM2246" s="108"/>
      <c r="DN2246" s="108"/>
      <c r="DO2246" s="108"/>
      <c r="DP2246" s="108"/>
      <c r="DQ2246" s="108"/>
      <c r="DR2246" s="108"/>
      <c r="DS2246" s="108"/>
      <c r="DT2246" s="108"/>
      <c r="DU2246" s="108"/>
      <c r="DV2246" s="108"/>
      <c r="DW2246" s="108"/>
      <c r="DX2246" s="108"/>
      <c r="DY2246" s="108"/>
      <c r="DZ2246" s="108"/>
      <c r="EA2246" s="108"/>
      <c r="EB2246" s="108"/>
      <c r="EC2246" s="108"/>
      <c r="ED2246" s="108"/>
      <c r="EE2246" s="108"/>
      <c r="EF2246" s="108"/>
      <c r="EG2246" s="108"/>
      <c r="EH2246" s="108"/>
      <c r="EI2246" s="108"/>
      <c r="EJ2246" s="108"/>
      <c r="EK2246" s="108"/>
      <c r="EL2246" s="108"/>
      <c r="EM2246" s="108"/>
      <c r="EN2246" s="108"/>
      <c r="EO2246" s="108"/>
      <c r="EP2246" s="108"/>
      <c r="EQ2246" s="108"/>
      <c r="ER2246" s="108"/>
      <c r="ES2246" s="108"/>
      <c r="ET2246" s="108"/>
      <c r="EU2246" s="108"/>
      <c r="EV2246" s="108"/>
      <c r="EW2246" s="108"/>
      <c r="EX2246" s="108"/>
      <c r="EY2246" s="108"/>
      <c r="EZ2246" s="108"/>
      <c r="FA2246" s="108"/>
      <c r="FB2246" s="108"/>
      <c r="FC2246" s="108"/>
      <c r="FD2246" s="108"/>
      <c r="FE2246" s="108"/>
      <c r="FF2246" s="108"/>
      <c r="FG2246" s="108"/>
      <c r="FH2246" s="108"/>
      <c r="FI2246" s="108"/>
      <c r="FJ2246" s="108"/>
      <c r="FK2246" s="108"/>
      <c r="FL2246" s="108"/>
      <c r="FM2246" s="108"/>
      <c r="FN2246" s="108"/>
      <c r="FO2246" s="108"/>
      <c r="FP2246" s="108"/>
      <c r="FQ2246" s="108"/>
      <c r="FR2246" s="108"/>
      <c r="FS2246" s="108"/>
      <c r="FT2246" s="108"/>
      <c r="FU2246" s="108"/>
      <c r="FV2246" s="108"/>
      <c r="FW2246" s="108"/>
      <c r="FX2246" s="108"/>
      <c r="FY2246" s="108"/>
      <c r="FZ2246" s="108"/>
      <c r="GA2246" s="108"/>
      <c r="GB2246" s="108"/>
      <c r="GC2246" s="108"/>
      <c r="GD2246" s="108"/>
      <c r="GE2246" s="108"/>
      <c r="GF2246" s="108"/>
      <c r="GG2246" s="108"/>
      <c r="GH2246" s="108"/>
      <c r="GI2246" s="108"/>
      <c r="GJ2246" s="108"/>
      <c r="GK2246" s="108"/>
      <c r="GL2246" s="108"/>
      <c r="GM2246" s="108"/>
      <c r="GN2246" s="108"/>
      <c r="GO2246" s="108"/>
      <c r="GP2246" s="108"/>
      <c r="GQ2246" s="108"/>
      <c r="GR2246" s="108"/>
      <c r="GS2246" s="108"/>
      <c r="GT2246" s="108"/>
      <c r="GU2246" s="108"/>
      <c r="GV2246" s="108"/>
      <c r="GW2246" s="108"/>
      <c r="GX2246" s="108"/>
      <c r="GY2246" s="108"/>
      <c r="GZ2246" s="108"/>
      <c r="HA2246" s="108"/>
      <c r="HB2246" s="108"/>
      <c r="HC2246" s="108"/>
      <c r="HD2246" s="108"/>
      <c r="HE2246" s="108"/>
      <c r="HF2246" s="108"/>
      <c r="HG2246" s="108"/>
      <c r="HH2246" s="108"/>
      <c r="HI2246" s="108"/>
      <c r="HJ2246" s="108"/>
      <c r="HK2246" s="108"/>
      <c r="HL2246" s="108"/>
      <c r="HM2246" s="108"/>
      <c r="HN2246" s="108"/>
      <c r="HO2246" s="108"/>
      <c r="HP2246" s="108"/>
      <c r="HQ2246" s="108"/>
      <c r="HR2246" s="108"/>
      <c r="HS2246" s="108"/>
      <c r="HT2246" s="108"/>
      <c r="HU2246" s="108"/>
      <c r="HV2246" s="108"/>
      <c r="HW2246" s="108"/>
      <c r="HX2246" s="108"/>
      <c r="HY2246" s="108"/>
      <c r="HZ2246" s="108"/>
      <c r="IA2246" s="108"/>
      <c r="IB2246" s="108"/>
      <c r="IC2246" s="108"/>
      <c r="ID2246" s="108"/>
      <c r="IE2246" s="108"/>
      <c r="IF2246" s="108"/>
      <c r="IG2246" s="108"/>
      <c r="IH2246" s="108"/>
      <c r="II2246" s="108"/>
      <c r="IJ2246" s="108"/>
      <c r="IK2246" s="108"/>
      <c r="IL2246" s="108"/>
      <c r="IM2246" s="108"/>
      <c r="IN2246" s="108"/>
      <c r="IO2246" s="108"/>
      <c r="IP2246" s="108"/>
      <c r="IQ2246" s="108"/>
      <c r="IR2246" s="108"/>
      <c r="IS2246" s="108"/>
      <c r="IT2246" s="108"/>
      <c r="IU2246" s="108"/>
      <c r="IV2246" s="108"/>
    </row>
    <row r="2247" spans="1:256" x14ac:dyDescent="0.2">
      <c r="E2247" s="8"/>
      <c r="F2247" s="8"/>
      <c r="G2247" s="120"/>
      <c r="I2247" s="8"/>
      <c r="J2247" s="8"/>
      <c r="L2247" s="8"/>
      <c r="M2247" s="8"/>
      <c r="O2247" s="8"/>
      <c r="P2247" s="8"/>
      <c r="R2247" s="8"/>
      <c r="S2247" s="8"/>
      <c r="U2247" s="8"/>
      <c r="V2247" s="8"/>
      <c r="X2247" s="8"/>
      <c r="Y2247" s="8"/>
      <c r="AA2247" s="8"/>
      <c r="AB2247" s="8"/>
      <c r="AD2247" s="8"/>
      <c r="AE2247" s="8"/>
      <c r="AG2247" s="8"/>
      <c r="AH2247" s="8"/>
      <c r="AJ2247" s="8"/>
      <c r="AK2247" s="8"/>
      <c r="AM2247" s="8"/>
      <c r="AN2247" s="8"/>
      <c r="AP2247" s="8"/>
      <c r="AQ2247" s="8"/>
      <c r="AS2247" s="8"/>
      <c r="AT2247" s="8"/>
      <c r="AV2247" s="8"/>
      <c r="AW2247" s="8"/>
      <c r="AY2247" s="8"/>
      <c r="AZ2247" s="8"/>
      <c r="BA2247" s="108"/>
      <c r="BB2247" s="108"/>
      <c r="BC2247" s="108"/>
      <c r="BD2247" s="108"/>
      <c r="BE2247" s="108"/>
      <c r="BF2247" s="108"/>
      <c r="BG2247" s="108"/>
      <c r="BH2247" s="108"/>
      <c r="BI2247" s="108"/>
      <c r="BJ2247" s="108"/>
      <c r="BK2247" s="108"/>
      <c r="BL2247" s="108"/>
      <c r="BM2247" s="108"/>
      <c r="BN2247" s="108"/>
      <c r="BO2247" s="108"/>
      <c r="BP2247" s="108"/>
      <c r="BQ2247" s="108"/>
      <c r="BR2247" s="108"/>
      <c r="BS2247" s="108"/>
      <c r="BT2247" s="108"/>
      <c r="BU2247" s="108"/>
      <c r="BV2247" s="108"/>
      <c r="BW2247" s="108"/>
      <c r="BX2247" s="108"/>
      <c r="BY2247" s="108"/>
      <c r="BZ2247" s="108"/>
      <c r="CA2247" s="108"/>
      <c r="CB2247" s="108"/>
      <c r="CC2247" s="108"/>
      <c r="CD2247" s="108"/>
      <c r="CE2247" s="108"/>
      <c r="CF2247" s="108"/>
      <c r="CG2247" s="108"/>
      <c r="CH2247" s="108"/>
      <c r="CI2247" s="108"/>
      <c r="CJ2247" s="108"/>
      <c r="CK2247" s="108"/>
      <c r="CL2247" s="108"/>
      <c r="CM2247" s="108"/>
      <c r="CN2247" s="108"/>
      <c r="CO2247" s="108"/>
      <c r="CP2247" s="108"/>
      <c r="CQ2247" s="108"/>
      <c r="CR2247" s="108"/>
      <c r="CS2247" s="108"/>
      <c r="CT2247" s="108"/>
      <c r="CU2247" s="108"/>
      <c r="CV2247" s="108"/>
      <c r="CW2247" s="108"/>
      <c r="CX2247" s="108"/>
      <c r="CY2247" s="108"/>
      <c r="CZ2247" s="108"/>
      <c r="DA2247" s="108"/>
      <c r="DB2247" s="108"/>
      <c r="DC2247" s="108"/>
      <c r="DD2247" s="108"/>
      <c r="DE2247" s="108"/>
      <c r="DF2247" s="108"/>
      <c r="DG2247" s="108"/>
      <c r="DH2247" s="108"/>
      <c r="DI2247" s="108"/>
      <c r="DJ2247" s="108"/>
      <c r="DK2247" s="108"/>
      <c r="DL2247" s="108"/>
      <c r="DM2247" s="108"/>
      <c r="DN2247" s="108"/>
      <c r="DO2247" s="108"/>
      <c r="DP2247" s="108"/>
      <c r="DQ2247" s="108"/>
      <c r="DR2247" s="108"/>
      <c r="DS2247" s="108"/>
      <c r="DT2247" s="108"/>
      <c r="DU2247" s="108"/>
      <c r="DV2247" s="108"/>
      <c r="DW2247" s="108"/>
      <c r="DX2247" s="108"/>
      <c r="DY2247" s="108"/>
      <c r="DZ2247" s="108"/>
      <c r="EA2247" s="108"/>
      <c r="EB2247" s="108"/>
      <c r="EC2247" s="108"/>
      <c r="ED2247" s="108"/>
      <c r="EE2247" s="108"/>
      <c r="EF2247" s="108"/>
      <c r="EG2247" s="108"/>
      <c r="EH2247" s="108"/>
      <c r="EI2247" s="108"/>
      <c r="EJ2247" s="108"/>
      <c r="EK2247" s="108"/>
      <c r="EL2247" s="108"/>
      <c r="EM2247" s="108"/>
      <c r="EN2247" s="108"/>
      <c r="EO2247" s="108"/>
      <c r="EP2247" s="108"/>
      <c r="EQ2247" s="108"/>
      <c r="ER2247" s="108"/>
      <c r="ES2247" s="108"/>
      <c r="ET2247" s="108"/>
      <c r="EU2247" s="108"/>
      <c r="EV2247" s="108"/>
      <c r="EW2247" s="108"/>
      <c r="EX2247" s="108"/>
      <c r="EY2247" s="108"/>
      <c r="EZ2247" s="108"/>
      <c r="FA2247" s="108"/>
      <c r="FB2247" s="108"/>
      <c r="FC2247" s="108"/>
      <c r="FD2247" s="108"/>
      <c r="FE2247" s="108"/>
      <c r="FF2247" s="108"/>
      <c r="FG2247" s="108"/>
      <c r="FH2247" s="108"/>
      <c r="FI2247" s="108"/>
      <c r="FJ2247" s="108"/>
      <c r="FK2247" s="108"/>
      <c r="FL2247" s="108"/>
      <c r="FM2247" s="108"/>
      <c r="FN2247" s="108"/>
      <c r="FO2247" s="108"/>
      <c r="FP2247" s="108"/>
      <c r="FQ2247" s="108"/>
      <c r="FR2247" s="108"/>
      <c r="FS2247" s="108"/>
      <c r="FT2247" s="108"/>
      <c r="FU2247" s="108"/>
      <c r="FV2247" s="108"/>
      <c r="FW2247" s="108"/>
      <c r="FX2247" s="108"/>
      <c r="FY2247" s="108"/>
      <c r="FZ2247" s="108"/>
      <c r="GA2247" s="108"/>
      <c r="GB2247" s="108"/>
      <c r="GC2247" s="108"/>
      <c r="GD2247" s="108"/>
      <c r="GE2247" s="108"/>
      <c r="GF2247" s="108"/>
      <c r="GG2247" s="108"/>
      <c r="GH2247" s="108"/>
      <c r="GI2247" s="108"/>
      <c r="GJ2247" s="108"/>
      <c r="GK2247" s="108"/>
      <c r="GL2247" s="108"/>
      <c r="GM2247" s="108"/>
      <c r="GN2247" s="108"/>
      <c r="GO2247" s="108"/>
      <c r="GP2247" s="108"/>
      <c r="GQ2247" s="108"/>
      <c r="GR2247" s="108"/>
      <c r="GS2247" s="108"/>
      <c r="GT2247" s="108"/>
      <c r="GU2247" s="108"/>
      <c r="GV2247" s="108"/>
      <c r="GW2247" s="108"/>
      <c r="GX2247" s="108"/>
      <c r="GY2247" s="108"/>
      <c r="GZ2247" s="108"/>
      <c r="HA2247" s="108"/>
      <c r="HB2247" s="108"/>
      <c r="HC2247" s="108"/>
      <c r="HD2247" s="108"/>
      <c r="HE2247" s="108"/>
      <c r="HF2247" s="108"/>
      <c r="HG2247" s="108"/>
      <c r="HH2247" s="108"/>
      <c r="HI2247" s="108"/>
      <c r="HJ2247" s="108"/>
      <c r="HK2247" s="108"/>
      <c r="HL2247" s="108"/>
      <c r="HM2247" s="108"/>
      <c r="HN2247" s="108"/>
      <c r="HO2247" s="108"/>
      <c r="HP2247" s="108"/>
      <c r="HQ2247" s="108"/>
      <c r="HR2247" s="108"/>
      <c r="HS2247" s="108"/>
      <c r="HT2247" s="108"/>
      <c r="HU2247" s="108"/>
      <c r="HV2247" s="108"/>
      <c r="HW2247" s="108"/>
      <c r="HX2247" s="108"/>
      <c r="HY2247" s="108"/>
      <c r="HZ2247" s="108"/>
      <c r="IA2247" s="108"/>
      <c r="IB2247" s="108"/>
      <c r="IC2247" s="108"/>
      <c r="ID2247" s="108"/>
      <c r="IE2247" s="108"/>
      <c r="IF2247" s="108"/>
      <c r="IG2247" s="108"/>
      <c r="IH2247" s="108"/>
      <c r="II2247" s="108"/>
      <c r="IJ2247" s="108"/>
      <c r="IK2247" s="108"/>
      <c r="IL2247" s="108"/>
      <c r="IM2247" s="108"/>
      <c r="IN2247" s="108"/>
      <c r="IO2247" s="108"/>
      <c r="IP2247" s="108"/>
      <c r="IQ2247" s="108"/>
      <c r="IR2247" s="108"/>
      <c r="IS2247" s="108"/>
      <c r="IT2247" s="108"/>
      <c r="IU2247" s="108"/>
      <c r="IV2247" s="108"/>
    </row>
    <row r="2248" spans="1:256" x14ac:dyDescent="0.2">
      <c r="E2248" s="8"/>
      <c r="F2248" s="8"/>
      <c r="G2248" s="120"/>
      <c r="I2248" s="8"/>
      <c r="J2248" s="8"/>
      <c r="L2248" s="8"/>
      <c r="M2248" s="8"/>
      <c r="O2248" s="8"/>
      <c r="P2248" s="8"/>
      <c r="R2248" s="8"/>
      <c r="S2248" s="8"/>
      <c r="U2248" s="8"/>
      <c r="V2248" s="8"/>
      <c r="X2248" s="8"/>
      <c r="Y2248" s="8"/>
      <c r="AA2248" s="8"/>
      <c r="AB2248" s="8"/>
      <c r="AD2248" s="8"/>
      <c r="AE2248" s="8"/>
      <c r="AG2248" s="8"/>
      <c r="AH2248" s="8"/>
      <c r="AJ2248" s="8"/>
      <c r="AK2248" s="8"/>
      <c r="AM2248" s="8"/>
      <c r="AN2248" s="8"/>
      <c r="AP2248" s="8"/>
      <c r="AQ2248" s="8"/>
      <c r="AS2248" s="8"/>
      <c r="AT2248" s="8"/>
      <c r="AV2248" s="8"/>
      <c r="AW2248" s="8"/>
      <c r="AY2248" s="8"/>
      <c r="AZ2248" s="8"/>
      <c r="BA2248" s="108"/>
      <c r="BB2248" s="108"/>
      <c r="BC2248" s="108"/>
      <c r="BD2248" s="108"/>
      <c r="BE2248" s="108"/>
      <c r="BF2248" s="108"/>
      <c r="BG2248" s="108"/>
      <c r="BH2248" s="108"/>
      <c r="BI2248" s="108"/>
      <c r="BJ2248" s="108"/>
      <c r="BK2248" s="108"/>
      <c r="BL2248" s="108"/>
      <c r="BM2248" s="108"/>
      <c r="BN2248" s="108"/>
      <c r="BO2248" s="108"/>
      <c r="BP2248" s="108"/>
      <c r="BQ2248" s="108"/>
      <c r="BR2248" s="108"/>
      <c r="BS2248" s="108"/>
      <c r="BT2248" s="108"/>
      <c r="BU2248" s="108"/>
      <c r="BV2248" s="108"/>
      <c r="BW2248" s="108"/>
      <c r="BX2248" s="108"/>
      <c r="BY2248" s="108"/>
      <c r="BZ2248" s="108"/>
      <c r="CA2248" s="108"/>
      <c r="CB2248" s="108"/>
      <c r="CC2248" s="108"/>
      <c r="CD2248" s="108"/>
      <c r="CE2248" s="108"/>
      <c r="CF2248" s="108"/>
      <c r="CG2248" s="108"/>
      <c r="CH2248" s="108"/>
      <c r="CI2248" s="108"/>
      <c r="CJ2248" s="108"/>
      <c r="CK2248" s="108"/>
      <c r="CL2248" s="108"/>
      <c r="CM2248" s="108"/>
      <c r="CN2248" s="108"/>
      <c r="CO2248" s="108"/>
      <c r="CP2248" s="108"/>
      <c r="CQ2248" s="108"/>
      <c r="CR2248" s="108"/>
      <c r="CS2248" s="108"/>
      <c r="CT2248" s="108"/>
      <c r="CU2248" s="108"/>
      <c r="CV2248" s="108"/>
      <c r="CW2248" s="108"/>
      <c r="CX2248" s="108"/>
      <c r="CY2248" s="108"/>
      <c r="CZ2248" s="108"/>
      <c r="DA2248" s="108"/>
      <c r="DB2248" s="108"/>
      <c r="DC2248" s="108"/>
      <c r="DD2248" s="108"/>
      <c r="DE2248" s="108"/>
      <c r="DF2248" s="108"/>
      <c r="DG2248" s="108"/>
      <c r="DH2248" s="108"/>
      <c r="DI2248" s="108"/>
      <c r="DJ2248" s="108"/>
      <c r="DK2248" s="108"/>
      <c r="DL2248" s="108"/>
      <c r="DM2248" s="108"/>
      <c r="DN2248" s="108"/>
      <c r="DO2248" s="108"/>
      <c r="DP2248" s="108"/>
      <c r="DQ2248" s="108"/>
      <c r="DR2248" s="108"/>
      <c r="DS2248" s="108"/>
      <c r="DT2248" s="108"/>
      <c r="DU2248" s="108"/>
      <c r="DV2248" s="108"/>
      <c r="DW2248" s="108"/>
      <c r="DX2248" s="108"/>
      <c r="DY2248" s="108"/>
      <c r="DZ2248" s="108"/>
      <c r="EA2248" s="108"/>
      <c r="EB2248" s="108"/>
      <c r="EC2248" s="108"/>
      <c r="ED2248" s="108"/>
      <c r="EE2248" s="108"/>
      <c r="EF2248" s="108"/>
      <c r="EG2248" s="108"/>
      <c r="EH2248" s="108"/>
      <c r="EI2248" s="108"/>
      <c r="EJ2248" s="108"/>
      <c r="EK2248" s="108"/>
      <c r="EL2248" s="108"/>
      <c r="EM2248" s="108"/>
      <c r="EN2248" s="108"/>
      <c r="EO2248" s="108"/>
      <c r="EP2248" s="108"/>
      <c r="EQ2248" s="108"/>
      <c r="ER2248" s="108"/>
      <c r="ES2248" s="108"/>
      <c r="ET2248" s="108"/>
      <c r="EU2248" s="108"/>
      <c r="EV2248" s="108"/>
      <c r="EW2248" s="108"/>
      <c r="EX2248" s="108"/>
      <c r="EY2248" s="108"/>
      <c r="EZ2248" s="108"/>
      <c r="FA2248" s="108"/>
      <c r="FB2248" s="108"/>
      <c r="FC2248" s="108"/>
      <c r="FD2248" s="108"/>
      <c r="FE2248" s="108"/>
      <c r="FF2248" s="108"/>
      <c r="FG2248" s="108"/>
      <c r="FH2248" s="108"/>
      <c r="FI2248" s="108"/>
      <c r="FJ2248" s="108"/>
      <c r="FK2248" s="108"/>
      <c r="FL2248" s="108"/>
      <c r="FM2248" s="108"/>
      <c r="FN2248" s="108"/>
      <c r="FO2248" s="108"/>
      <c r="FP2248" s="108"/>
      <c r="FQ2248" s="108"/>
      <c r="FR2248" s="108"/>
      <c r="FS2248" s="108"/>
      <c r="FT2248" s="108"/>
      <c r="FU2248" s="108"/>
      <c r="FV2248" s="108"/>
      <c r="FW2248" s="108"/>
      <c r="FX2248" s="108"/>
      <c r="FY2248" s="108"/>
      <c r="FZ2248" s="108"/>
      <c r="GA2248" s="108"/>
      <c r="GB2248" s="108"/>
      <c r="GC2248" s="108"/>
      <c r="GD2248" s="108"/>
      <c r="GE2248" s="108"/>
      <c r="GF2248" s="108"/>
      <c r="GG2248" s="108"/>
      <c r="GH2248" s="108"/>
      <c r="GI2248" s="108"/>
      <c r="GJ2248" s="108"/>
      <c r="GK2248" s="108"/>
      <c r="GL2248" s="108"/>
      <c r="GM2248" s="108"/>
      <c r="GN2248" s="108"/>
      <c r="GO2248" s="108"/>
      <c r="GP2248" s="108"/>
      <c r="GQ2248" s="108"/>
      <c r="GR2248" s="108"/>
      <c r="GS2248" s="108"/>
      <c r="GT2248" s="108"/>
      <c r="GU2248" s="108"/>
      <c r="GV2248" s="108"/>
      <c r="GW2248" s="108"/>
      <c r="GX2248" s="108"/>
      <c r="GY2248" s="108"/>
      <c r="GZ2248" s="108"/>
      <c r="HA2248" s="108"/>
      <c r="HB2248" s="108"/>
      <c r="HC2248" s="108"/>
      <c r="HD2248" s="108"/>
      <c r="HE2248" s="108"/>
      <c r="HF2248" s="108"/>
      <c r="HG2248" s="108"/>
      <c r="HH2248" s="108"/>
      <c r="HI2248" s="108"/>
      <c r="HJ2248" s="108"/>
      <c r="HK2248" s="108"/>
      <c r="HL2248" s="108"/>
      <c r="HM2248" s="108"/>
      <c r="HN2248" s="108"/>
      <c r="HO2248" s="108"/>
      <c r="HP2248" s="108"/>
      <c r="HQ2248" s="108"/>
      <c r="HR2248" s="108"/>
      <c r="HS2248" s="108"/>
      <c r="HT2248" s="108"/>
      <c r="HU2248" s="108"/>
      <c r="HV2248" s="108"/>
      <c r="HW2248" s="108"/>
      <c r="HX2248" s="108"/>
      <c r="HY2248" s="108"/>
      <c r="HZ2248" s="108"/>
      <c r="IA2248" s="108"/>
      <c r="IB2248" s="108"/>
      <c r="IC2248" s="108"/>
      <c r="ID2248" s="108"/>
      <c r="IE2248" s="108"/>
      <c r="IF2248" s="108"/>
      <c r="IG2248" s="108"/>
      <c r="IH2248" s="108"/>
      <c r="II2248" s="108"/>
      <c r="IJ2248" s="108"/>
      <c r="IK2248" s="108"/>
      <c r="IL2248" s="108"/>
      <c r="IM2248" s="108"/>
      <c r="IN2248" s="108"/>
      <c r="IO2248" s="108"/>
      <c r="IP2248" s="108"/>
      <c r="IQ2248" s="108"/>
      <c r="IR2248" s="108"/>
      <c r="IS2248" s="108"/>
      <c r="IT2248" s="108"/>
      <c r="IU2248" s="108"/>
      <c r="IV2248" s="108"/>
    </row>
    <row r="2249" spans="1:256" ht="18" customHeight="1" x14ac:dyDescent="0.25">
      <c r="A2249" s="157"/>
      <c r="G2249" s="120"/>
      <c r="AC2249" s="157"/>
      <c r="AF2249" s="157"/>
      <c r="AI2249" s="157"/>
      <c r="AL2249" s="157"/>
      <c r="AO2249" s="157"/>
      <c r="AR2249" s="157"/>
      <c r="AX2249" s="157"/>
      <c r="BA2249" s="108"/>
      <c r="BB2249" s="108"/>
      <c r="BC2249" s="108"/>
      <c r="BD2249" s="108"/>
      <c r="BE2249" s="108"/>
      <c r="BF2249" s="108"/>
      <c r="BG2249" s="108"/>
      <c r="BH2249" s="108"/>
      <c r="BI2249" s="108"/>
      <c r="BJ2249" s="108"/>
      <c r="BK2249" s="108"/>
      <c r="BL2249" s="108"/>
      <c r="BM2249" s="108"/>
      <c r="BN2249" s="108"/>
      <c r="BO2249" s="108"/>
      <c r="BP2249" s="108"/>
      <c r="BQ2249" s="108"/>
      <c r="BR2249" s="108"/>
      <c r="BS2249" s="108"/>
      <c r="BT2249" s="108"/>
      <c r="BU2249" s="108"/>
      <c r="BV2249" s="108"/>
      <c r="BW2249" s="108"/>
      <c r="BX2249" s="108"/>
      <c r="BY2249" s="108"/>
      <c r="BZ2249" s="108"/>
      <c r="CA2249" s="108"/>
      <c r="CB2249" s="108"/>
      <c r="CC2249" s="108"/>
      <c r="CD2249" s="108"/>
      <c r="CE2249" s="108"/>
      <c r="CF2249" s="108"/>
      <c r="CG2249" s="108"/>
      <c r="CH2249" s="108"/>
      <c r="CI2249" s="108"/>
      <c r="CJ2249" s="108"/>
      <c r="CK2249" s="108"/>
      <c r="CL2249" s="108"/>
      <c r="CM2249" s="108"/>
      <c r="CN2249" s="108"/>
      <c r="CO2249" s="108"/>
      <c r="CP2249" s="108"/>
      <c r="CQ2249" s="108"/>
      <c r="CR2249" s="108"/>
      <c r="CS2249" s="108"/>
      <c r="CT2249" s="108"/>
      <c r="CU2249" s="108"/>
      <c r="CV2249" s="108"/>
      <c r="CW2249" s="108"/>
      <c r="CX2249" s="108"/>
      <c r="CY2249" s="108"/>
      <c r="CZ2249" s="108"/>
      <c r="DA2249" s="108"/>
      <c r="DB2249" s="108"/>
      <c r="DC2249" s="108"/>
      <c r="DD2249" s="108"/>
      <c r="DE2249" s="108"/>
      <c r="DF2249" s="108"/>
      <c r="DG2249" s="108"/>
      <c r="DH2249" s="108"/>
      <c r="DI2249" s="108"/>
      <c r="DJ2249" s="108"/>
      <c r="DK2249" s="108"/>
      <c r="DL2249" s="108"/>
      <c r="DM2249" s="108"/>
      <c r="DN2249" s="108"/>
      <c r="DO2249" s="108"/>
      <c r="DP2249" s="108"/>
      <c r="DQ2249" s="108"/>
      <c r="DR2249" s="108"/>
      <c r="DS2249" s="108"/>
      <c r="DT2249" s="108"/>
      <c r="DU2249" s="108"/>
      <c r="DV2249" s="108"/>
      <c r="DW2249" s="108"/>
      <c r="DX2249" s="108"/>
      <c r="DY2249" s="108"/>
      <c r="DZ2249" s="108"/>
      <c r="EA2249" s="108"/>
      <c r="EB2249" s="108"/>
      <c r="EC2249" s="108"/>
      <c r="ED2249" s="108"/>
      <c r="EE2249" s="108"/>
      <c r="EF2249" s="108"/>
      <c r="EG2249" s="108"/>
      <c r="EH2249" s="108"/>
      <c r="EI2249" s="108"/>
      <c r="EJ2249" s="108"/>
      <c r="EK2249" s="108"/>
      <c r="EL2249" s="108"/>
      <c r="EM2249" s="108"/>
      <c r="EN2249" s="108"/>
      <c r="EO2249" s="108"/>
      <c r="EP2249" s="108"/>
      <c r="EQ2249" s="108"/>
      <c r="ER2249" s="108"/>
      <c r="ES2249" s="108"/>
      <c r="ET2249" s="108"/>
      <c r="EU2249" s="108"/>
      <c r="EV2249" s="108"/>
      <c r="EW2249" s="108"/>
      <c r="EX2249" s="108"/>
      <c r="EY2249" s="108"/>
      <c r="EZ2249" s="108"/>
      <c r="FA2249" s="108"/>
      <c r="FB2249" s="108"/>
      <c r="FC2249" s="108"/>
      <c r="FD2249" s="108"/>
      <c r="FE2249" s="108"/>
      <c r="FF2249" s="108"/>
      <c r="FG2249" s="108"/>
      <c r="FH2249" s="108"/>
      <c r="FI2249" s="108"/>
      <c r="FJ2249" s="108"/>
      <c r="FK2249" s="108"/>
      <c r="FL2249" s="108"/>
      <c r="FM2249" s="108"/>
      <c r="FN2249" s="108"/>
      <c r="FO2249" s="108"/>
      <c r="FP2249" s="108"/>
      <c r="FQ2249" s="108"/>
      <c r="FR2249" s="108"/>
      <c r="FS2249" s="108"/>
      <c r="FT2249" s="108"/>
      <c r="FU2249" s="108"/>
      <c r="FV2249" s="108"/>
      <c r="FW2249" s="108"/>
      <c r="FX2249" s="108"/>
      <c r="FY2249" s="108"/>
      <c r="FZ2249" s="108"/>
      <c r="GA2249" s="108"/>
      <c r="GB2249" s="108"/>
      <c r="GC2249" s="108"/>
      <c r="GD2249" s="108"/>
      <c r="GE2249" s="108"/>
      <c r="GF2249" s="108"/>
      <c r="GG2249" s="108"/>
      <c r="GH2249" s="108"/>
      <c r="GI2249" s="108"/>
      <c r="GJ2249" s="108"/>
      <c r="GK2249" s="108"/>
      <c r="GL2249" s="108"/>
      <c r="GM2249" s="108"/>
      <c r="GN2249" s="108"/>
      <c r="GO2249" s="108"/>
      <c r="GP2249" s="108"/>
      <c r="GQ2249" s="108"/>
      <c r="GR2249" s="108"/>
      <c r="GS2249" s="108"/>
      <c r="GT2249" s="108"/>
      <c r="GU2249" s="108"/>
      <c r="GV2249" s="108"/>
      <c r="GW2249" s="108"/>
      <c r="GX2249" s="108"/>
      <c r="GY2249" s="108"/>
      <c r="GZ2249" s="108"/>
      <c r="HA2249" s="108"/>
      <c r="HB2249" s="108"/>
      <c r="HC2249" s="108"/>
      <c r="HD2249" s="108"/>
      <c r="HE2249" s="108"/>
      <c r="HF2249" s="108"/>
      <c r="HG2249" s="108"/>
      <c r="HH2249" s="108"/>
      <c r="HI2249" s="108"/>
      <c r="HJ2249" s="108"/>
      <c r="HK2249" s="108"/>
      <c r="HL2249" s="108"/>
      <c r="HM2249" s="108"/>
      <c r="HN2249" s="108"/>
      <c r="HO2249" s="108"/>
      <c r="HP2249" s="108"/>
      <c r="HQ2249" s="108"/>
      <c r="HR2249" s="108"/>
      <c r="HS2249" s="108"/>
      <c r="HT2249" s="108"/>
      <c r="HU2249" s="108"/>
      <c r="HV2249" s="108"/>
      <c r="HW2249" s="108"/>
      <c r="HX2249" s="108"/>
      <c r="HY2249" s="108"/>
      <c r="HZ2249" s="108"/>
      <c r="IA2249" s="108"/>
      <c r="IB2249" s="108"/>
      <c r="IC2249" s="108"/>
      <c r="ID2249" s="108"/>
      <c r="IE2249" s="108"/>
      <c r="IF2249" s="108"/>
      <c r="IG2249" s="108"/>
      <c r="IH2249" s="108"/>
      <c r="II2249" s="108"/>
      <c r="IJ2249" s="108"/>
      <c r="IK2249" s="108"/>
      <c r="IL2249" s="108"/>
      <c r="IM2249" s="108"/>
      <c r="IN2249" s="108"/>
      <c r="IO2249" s="108"/>
      <c r="IP2249" s="108"/>
      <c r="IQ2249" s="108"/>
      <c r="IR2249" s="108"/>
      <c r="IS2249" s="108"/>
      <c r="IT2249" s="108"/>
      <c r="IU2249" s="108"/>
      <c r="IV2249" s="108"/>
    </row>
    <row r="2250" spans="1:256" x14ac:dyDescent="0.2">
      <c r="A2250" s="100"/>
      <c r="G2250" s="120"/>
      <c r="AC2250" s="100"/>
      <c r="BA2250" s="108"/>
      <c r="BB2250" s="108"/>
      <c r="BC2250" s="108"/>
      <c r="BD2250" s="108"/>
      <c r="BE2250" s="108"/>
      <c r="BF2250" s="108"/>
      <c r="BG2250" s="108"/>
      <c r="BH2250" s="108"/>
      <c r="BI2250" s="108"/>
      <c r="BJ2250" s="108"/>
      <c r="BK2250" s="108"/>
      <c r="BL2250" s="108"/>
      <c r="BM2250" s="108"/>
      <c r="BN2250" s="108"/>
      <c r="BO2250" s="108"/>
      <c r="BP2250" s="108"/>
      <c r="BQ2250" s="108"/>
      <c r="BR2250" s="108"/>
      <c r="BS2250" s="108"/>
      <c r="BT2250" s="108"/>
      <c r="BU2250" s="108"/>
      <c r="BV2250" s="108"/>
      <c r="BW2250" s="108"/>
      <c r="BX2250" s="108"/>
      <c r="BY2250" s="108"/>
      <c r="BZ2250" s="108"/>
      <c r="CA2250" s="108"/>
      <c r="CB2250" s="108"/>
      <c r="CC2250" s="108"/>
      <c r="CD2250" s="108"/>
      <c r="CE2250" s="108"/>
      <c r="CF2250" s="108"/>
      <c r="CG2250" s="108"/>
      <c r="CH2250" s="108"/>
      <c r="CI2250" s="108"/>
      <c r="CJ2250" s="108"/>
      <c r="CK2250" s="108"/>
      <c r="CL2250" s="108"/>
      <c r="CM2250" s="108"/>
      <c r="CN2250" s="108"/>
      <c r="CO2250" s="108"/>
      <c r="CP2250" s="108"/>
      <c r="CQ2250" s="108"/>
      <c r="CR2250" s="108"/>
      <c r="CS2250" s="108"/>
      <c r="CT2250" s="108"/>
      <c r="CU2250" s="108"/>
      <c r="CV2250" s="108"/>
      <c r="CW2250" s="108"/>
      <c r="CX2250" s="108"/>
      <c r="CY2250" s="108"/>
      <c r="CZ2250" s="108"/>
      <c r="DA2250" s="108"/>
      <c r="DB2250" s="108"/>
      <c r="DC2250" s="108"/>
      <c r="DD2250" s="108"/>
      <c r="DE2250" s="108"/>
      <c r="DF2250" s="108"/>
      <c r="DG2250" s="108"/>
      <c r="DH2250" s="108"/>
      <c r="DI2250" s="108"/>
      <c r="DJ2250" s="108"/>
      <c r="DK2250" s="108"/>
      <c r="DL2250" s="108"/>
      <c r="DM2250" s="108"/>
      <c r="DN2250" s="108"/>
      <c r="DO2250" s="108"/>
      <c r="DP2250" s="108"/>
      <c r="DQ2250" s="108"/>
      <c r="DR2250" s="108"/>
      <c r="DS2250" s="108"/>
      <c r="DT2250" s="108"/>
      <c r="DU2250" s="108"/>
      <c r="DV2250" s="108"/>
      <c r="DW2250" s="108"/>
      <c r="DX2250" s="108"/>
      <c r="DY2250" s="108"/>
      <c r="DZ2250" s="108"/>
      <c r="EA2250" s="108"/>
      <c r="EB2250" s="108"/>
      <c r="EC2250" s="108"/>
      <c r="ED2250" s="108"/>
      <c r="EE2250" s="108"/>
      <c r="EF2250" s="108"/>
      <c r="EG2250" s="108"/>
      <c r="EH2250" s="108"/>
      <c r="EI2250" s="108"/>
      <c r="EJ2250" s="108"/>
      <c r="EK2250" s="108"/>
      <c r="EL2250" s="108"/>
      <c r="EM2250" s="108"/>
      <c r="EN2250" s="108"/>
      <c r="EO2250" s="108"/>
      <c r="EP2250" s="108"/>
      <c r="EQ2250" s="108"/>
      <c r="ER2250" s="108"/>
      <c r="ES2250" s="108"/>
      <c r="ET2250" s="108"/>
      <c r="EU2250" s="108"/>
      <c r="EV2250" s="108"/>
      <c r="EW2250" s="108"/>
      <c r="EX2250" s="108"/>
      <c r="EY2250" s="108"/>
      <c r="EZ2250" s="108"/>
      <c r="FA2250" s="108"/>
      <c r="FB2250" s="108"/>
      <c r="FC2250" s="108"/>
      <c r="FD2250" s="108"/>
      <c r="FE2250" s="108"/>
      <c r="FF2250" s="108"/>
      <c r="FG2250" s="108"/>
      <c r="FH2250" s="108"/>
      <c r="FI2250" s="108"/>
      <c r="FJ2250" s="108"/>
      <c r="FK2250" s="108"/>
      <c r="FL2250" s="108"/>
      <c r="FM2250" s="108"/>
      <c r="FN2250" s="108"/>
      <c r="FO2250" s="108"/>
      <c r="FP2250" s="108"/>
      <c r="FQ2250" s="108"/>
      <c r="FR2250" s="108"/>
      <c r="FS2250" s="108"/>
      <c r="FT2250" s="108"/>
      <c r="FU2250" s="108"/>
      <c r="FV2250" s="108"/>
      <c r="FW2250" s="108"/>
      <c r="FX2250" s="108"/>
      <c r="FY2250" s="108"/>
      <c r="FZ2250" s="108"/>
      <c r="GA2250" s="108"/>
      <c r="GB2250" s="108"/>
      <c r="GC2250" s="108"/>
      <c r="GD2250" s="108"/>
      <c r="GE2250" s="108"/>
      <c r="GF2250" s="108"/>
      <c r="GG2250" s="108"/>
      <c r="GH2250" s="108"/>
      <c r="GI2250" s="108"/>
      <c r="GJ2250" s="108"/>
      <c r="GK2250" s="108"/>
      <c r="GL2250" s="108"/>
      <c r="GM2250" s="108"/>
      <c r="GN2250" s="108"/>
      <c r="GO2250" s="108"/>
      <c r="GP2250" s="108"/>
      <c r="GQ2250" s="108"/>
      <c r="GR2250" s="108"/>
      <c r="GS2250" s="108"/>
      <c r="GT2250" s="108"/>
      <c r="GU2250" s="108"/>
      <c r="GV2250" s="108"/>
      <c r="GW2250" s="108"/>
      <c r="GX2250" s="108"/>
      <c r="GY2250" s="108"/>
      <c r="GZ2250" s="108"/>
      <c r="HA2250" s="108"/>
      <c r="HB2250" s="108"/>
      <c r="HC2250" s="108"/>
      <c r="HD2250" s="108"/>
      <c r="HE2250" s="108"/>
      <c r="HF2250" s="108"/>
      <c r="HG2250" s="108"/>
      <c r="HH2250" s="108"/>
      <c r="HI2250" s="108"/>
      <c r="HJ2250" s="108"/>
      <c r="HK2250" s="108"/>
      <c r="HL2250" s="108"/>
      <c r="HM2250" s="108"/>
      <c r="HN2250" s="108"/>
      <c r="HO2250" s="108"/>
      <c r="HP2250" s="108"/>
      <c r="HQ2250" s="108"/>
      <c r="HR2250" s="108"/>
      <c r="HS2250" s="108"/>
      <c r="HT2250" s="108"/>
      <c r="HU2250" s="108"/>
      <c r="HV2250" s="108"/>
      <c r="HW2250" s="108"/>
      <c r="HX2250" s="108"/>
      <c r="HY2250" s="108"/>
      <c r="HZ2250" s="108"/>
      <c r="IA2250" s="108"/>
      <c r="IB2250" s="108"/>
      <c r="IC2250" s="108"/>
      <c r="ID2250" s="108"/>
      <c r="IE2250" s="108"/>
      <c r="IF2250" s="108"/>
      <c r="IG2250" s="108"/>
      <c r="IH2250" s="108"/>
      <c r="II2250" s="108"/>
      <c r="IJ2250" s="108"/>
      <c r="IK2250" s="108"/>
      <c r="IL2250" s="108"/>
      <c r="IM2250" s="108"/>
      <c r="IN2250" s="108"/>
      <c r="IO2250" s="108"/>
      <c r="IP2250" s="108"/>
      <c r="IQ2250" s="108"/>
      <c r="IR2250" s="108"/>
      <c r="IS2250" s="108"/>
      <c r="IT2250" s="108"/>
      <c r="IU2250" s="108"/>
      <c r="IV2250" s="108"/>
    </row>
    <row r="2251" spans="1:256" x14ac:dyDescent="0.2">
      <c r="C2251" s="100"/>
      <c r="E2251" s="8"/>
      <c r="F2251" s="8"/>
      <c r="G2251" s="120"/>
      <c r="H2251" s="127"/>
      <c r="J2251" s="8"/>
      <c r="K2251" s="127"/>
      <c r="M2251" s="8"/>
      <c r="P2251" s="8"/>
      <c r="R2251" s="8"/>
      <c r="S2251" s="8"/>
      <c r="U2251" s="8"/>
      <c r="V2251" s="8"/>
      <c r="X2251" s="8"/>
      <c r="Y2251" s="8"/>
      <c r="Z2251" s="100"/>
      <c r="AA2251" s="8"/>
      <c r="AB2251" s="8"/>
      <c r="AC2251" s="100"/>
      <c r="AD2251" s="8"/>
      <c r="AE2251" s="8"/>
      <c r="AF2251" s="100"/>
      <c r="AG2251" s="8"/>
      <c r="AH2251" s="8"/>
      <c r="AI2251" s="100"/>
      <c r="AJ2251" s="8"/>
      <c r="AK2251" s="8"/>
      <c r="AL2251" s="100"/>
      <c r="AM2251" s="8"/>
      <c r="AN2251" s="8"/>
      <c r="AO2251" s="100"/>
      <c r="AP2251" s="8"/>
      <c r="AQ2251" s="8"/>
      <c r="AR2251" s="100"/>
      <c r="AS2251" s="8"/>
      <c r="AT2251" s="8"/>
      <c r="AU2251" s="100"/>
      <c r="AV2251" s="8"/>
      <c r="AW2251" s="8"/>
      <c r="AY2251" s="8"/>
      <c r="AZ2251" s="8"/>
      <c r="BA2251" s="108"/>
      <c r="BB2251" s="116"/>
      <c r="BC2251" s="120"/>
      <c r="BD2251" s="108"/>
      <c r="BE2251" s="116"/>
      <c r="BF2251" s="120"/>
      <c r="BG2251" s="108"/>
      <c r="BH2251" s="116"/>
      <c r="BI2251" s="120"/>
      <c r="BJ2251" s="108"/>
      <c r="BK2251" s="116"/>
      <c r="BL2251" s="120"/>
      <c r="BM2251" s="108"/>
      <c r="BN2251" s="116"/>
      <c r="BO2251" s="120"/>
      <c r="BP2251" s="108"/>
      <c r="BQ2251" s="108"/>
      <c r="BR2251" s="120"/>
      <c r="BS2251" s="116"/>
      <c r="BT2251" s="116"/>
      <c r="BU2251" s="116"/>
      <c r="BV2251" s="116"/>
      <c r="BW2251" s="116"/>
      <c r="BX2251" s="116"/>
      <c r="BY2251" s="108"/>
      <c r="BZ2251" s="108"/>
      <c r="CA2251" s="108"/>
      <c r="CB2251" s="108"/>
      <c r="CC2251" s="108"/>
      <c r="CD2251" s="108"/>
      <c r="CE2251" s="108"/>
      <c r="CF2251" s="108"/>
      <c r="CG2251" s="108"/>
      <c r="CH2251" s="108"/>
      <c r="CI2251" s="108"/>
      <c r="CJ2251" s="108"/>
      <c r="CK2251" s="108"/>
      <c r="CL2251" s="108"/>
      <c r="CM2251" s="108"/>
      <c r="CN2251" s="108"/>
      <c r="CO2251" s="108"/>
      <c r="CP2251" s="108"/>
      <c r="CQ2251" s="108"/>
      <c r="CR2251" s="108"/>
      <c r="CS2251" s="108"/>
      <c r="CT2251" s="108"/>
      <c r="CU2251" s="108"/>
      <c r="CV2251" s="108"/>
      <c r="CW2251" s="108"/>
      <c r="CX2251" s="108"/>
      <c r="CY2251" s="108"/>
      <c r="CZ2251" s="108"/>
      <c r="DA2251" s="108"/>
      <c r="DB2251" s="108"/>
      <c r="DC2251" s="108"/>
      <c r="DD2251" s="108"/>
      <c r="DE2251" s="108"/>
      <c r="DF2251" s="108"/>
      <c r="DG2251" s="108"/>
      <c r="DH2251" s="108"/>
      <c r="DI2251" s="108"/>
      <c r="DJ2251" s="108"/>
      <c r="DK2251" s="108"/>
      <c r="DL2251" s="108"/>
      <c r="DM2251" s="108"/>
      <c r="DN2251" s="108"/>
      <c r="DO2251" s="108"/>
      <c r="DP2251" s="108"/>
      <c r="DQ2251" s="108"/>
      <c r="DR2251" s="108"/>
      <c r="DS2251" s="108"/>
      <c r="DT2251" s="108"/>
      <c r="DU2251" s="108"/>
      <c r="DV2251" s="108"/>
      <c r="DW2251" s="108"/>
      <c r="DX2251" s="108"/>
      <c r="DY2251" s="108"/>
      <c r="DZ2251" s="108"/>
      <c r="EA2251" s="108"/>
      <c r="EB2251" s="108"/>
      <c r="EC2251" s="108"/>
      <c r="ED2251" s="108"/>
      <c r="EE2251" s="108"/>
      <c r="EF2251" s="108"/>
      <c r="EG2251" s="108"/>
      <c r="EH2251" s="108"/>
      <c r="EI2251" s="108"/>
      <c r="EJ2251" s="108"/>
      <c r="EK2251" s="108"/>
      <c r="EL2251" s="108"/>
      <c r="EM2251" s="108"/>
      <c r="EN2251" s="108"/>
      <c r="EO2251" s="108"/>
      <c r="EP2251" s="108"/>
      <c r="EQ2251" s="108"/>
      <c r="ER2251" s="108"/>
      <c r="ES2251" s="108"/>
      <c r="ET2251" s="108"/>
      <c r="EU2251" s="108"/>
      <c r="EV2251" s="108"/>
      <c r="EW2251" s="108"/>
      <c r="EX2251" s="108"/>
      <c r="EY2251" s="108"/>
      <c r="EZ2251" s="108"/>
      <c r="FA2251" s="108"/>
      <c r="FB2251" s="108"/>
      <c r="FC2251" s="108"/>
      <c r="FD2251" s="108"/>
      <c r="FE2251" s="108"/>
      <c r="FF2251" s="108"/>
      <c r="FG2251" s="108"/>
      <c r="FH2251" s="108"/>
      <c r="FI2251" s="108"/>
      <c r="FJ2251" s="108"/>
      <c r="FK2251" s="108"/>
      <c r="FL2251" s="108"/>
      <c r="FM2251" s="108"/>
      <c r="FN2251" s="108"/>
      <c r="FO2251" s="108"/>
      <c r="FP2251" s="108"/>
      <c r="FQ2251" s="108"/>
      <c r="FR2251" s="108"/>
      <c r="FS2251" s="108"/>
      <c r="FT2251" s="108"/>
      <c r="FU2251" s="108"/>
      <c r="FV2251" s="108"/>
      <c r="FW2251" s="108"/>
      <c r="FX2251" s="108"/>
      <c r="FY2251" s="108"/>
      <c r="FZ2251" s="108"/>
      <c r="GA2251" s="108"/>
      <c r="GB2251" s="108"/>
      <c r="GC2251" s="108"/>
      <c r="GD2251" s="108"/>
      <c r="GE2251" s="108"/>
      <c r="GF2251" s="108"/>
      <c r="GG2251" s="108"/>
      <c r="GH2251" s="108"/>
      <c r="GI2251" s="108"/>
      <c r="GJ2251" s="108"/>
      <c r="GK2251" s="108"/>
      <c r="GL2251" s="108"/>
      <c r="GM2251" s="108"/>
      <c r="GN2251" s="108"/>
      <c r="GO2251" s="108"/>
      <c r="GP2251" s="108"/>
      <c r="GQ2251" s="108"/>
      <c r="GR2251" s="108"/>
      <c r="GS2251" s="108"/>
      <c r="GT2251" s="108"/>
      <c r="GU2251" s="108"/>
      <c r="GV2251" s="108"/>
      <c r="GW2251" s="108"/>
      <c r="GX2251" s="108"/>
      <c r="GY2251" s="108"/>
      <c r="GZ2251" s="108"/>
      <c r="HA2251" s="108"/>
      <c r="HB2251" s="108"/>
      <c r="HC2251" s="108"/>
      <c r="HD2251" s="108"/>
      <c r="HE2251" s="108"/>
      <c r="HF2251" s="108"/>
      <c r="HG2251" s="108"/>
      <c r="HH2251" s="108"/>
      <c r="HI2251" s="108"/>
      <c r="HJ2251" s="108"/>
      <c r="HK2251" s="108"/>
      <c r="HL2251" s="108"/>
      <c r="HM2251" s="108"/>
      <c r="HN2251" s="108"/>
      <c r="HO2251" s="108"/>
      <c r="HP2251" s="108"/>
      <c r="HQ2251" s="108"/>
      <c r="HR2251" s="108"/>
      <c r="HS2251" s="108"/>
      <c r="HT2251" s="108"/>
      <c r="HU2251" s="108"/>
      <c r="HV2251" s="108"/>
      <c r="HW2251" s="108"/>
      <c r="HX2251" s="108"/>
      <c r="HY2251" s="108"/>
      <c r="HZ2251" s="108"/>
      <c r="IA2251" s="108"/>
      <c r="IB2251" s="108"/>
      <c r="IC2251" s="108"/>
      <c r="ID2251" s="108"/>
      <c r="IE2251" s="108"/>
      <c r="IF2251" s="108"/>
      <c r="IG2251" s="108"/>
      <c r="IH2251" s="108"/>
      <c r="II2251" s="108"/>
      <c r="IJ2251" s="108"/>
      <c r="IK2251" s="108"/>
      <c r="IL2251" s="108"/>
      <c r="IM2251" s="108"/>
      <c r="IN2251" s="108"/>
      <c r="IO2251" s="108"/>
      <c r="IP2251" s="108"/>
      <c r="IQ2251" s="108"/>
      <c r="IR2251" s="108"/>
      <c r="IS2251" s="108"/>
      <c r="IT2251" s="108"/>
      <c r="IU2251" s="108"/>
      <c r="IV2251" s="108"/>
    </row>
    <row r="2252" spans="1:256" x14ac:dyDescent="0.2">
      <c r="E2252" s="8"/>
      <c r="F2252" s="8"/>
      <c r="G2252" s="120"/>
      <c r="I2252" s="8"/>
      <c r="J2252" s="8"/>
      <c r="L2252" s="8"/>
      <c r="M2252" s="8"/>
      <c r="O2252" s="8"/>
      <c r="P2252" s="8"/>
      <c r="R2252" s="8"/>
      <c r="S2252" s="8"/>
      <c r="U2252" s="8"/>
      <c r="V2252" s="8"/>
      <c r="X2252" s="8"/>
      <c r="Y2252" s="8"/>
      <c r="AA2252" s="8"/>
      <c r="AB2252" s="8"/>
      <c r="AD2252" s="8"/>
      <c r="AE2252" s="8"/>
      <c r="AG2252" s="8"/>
      <c r="AH2252" s="8"/>
      <c r="AJ2252" s="8"/>
      <c r="AK2252" s="8"/>
      <c r="AM2252" s="8"/>
      <c r="AN2252" s="8"/>
      <c r="AP2252" s="8"/>
      <c r="AQ2252" s="8"/>
      <c r="AS2252" s="8"/>
      <c r="AT2252" s="8"/>
      <c r="AV2252" s="8"/>
      <c r="AW2252" s="8"/>
      <c r="AY2252" s="8"/>
      <c r="AZ2252" s="8"/>
      <c r="BY2252" s="108"/>
      <c r="BZ2252" s="108"/>
      <c r="CA2252" s="108"/>
      <c r="CB2252" s="108"/>
      <c r="CC2252" s="108"/>
      <c r="CD2252" s="108"/>
      <c r="CE2252" s="108"/>
      <c r="CF2252" s="108"/>
      <c r="CG2252" s="108"/>
      <c r="CH2252" s="108"/>
      <c r="CI2252" s="108"/>
      <c r="CJ2252" s="108"/>
      <c r="CK2252" s="108"/>
      <c r="CL2252" s="108"/>
      <c r="CM2252" s="108"/>
      <c r="CN2252" s="108"/>
      <c r="CO2252" s="108"/>
      <c r="CP2252" s="108"/>
      <c r="CQ2252" s="108"/>
      <c r="CR2252" s="108"/>
      <c r="CS2252" s="108"/>
      <c r="CT2252" s="108"/>
      <c r="CU2252" s="108"/>
      <c r="CV2252" s="108"/>
      <c r="CW2252" s="108"/>
      <c r="CX2252" s="108"/>
      <c r="CY2252" s="108"/>
      <c r="CZ2252" s="108"/>
      <c r="DA2252" s="108"/>
      <c r="DB2252" s="108"/>
      <c r="DC2252" s="108"/>
      <c r="DD2252" s="108"/>
      <c r="DE2252" s="108"/>
      <c r="DF2252" s="108"/>
      <c r="DG2252" s="108"/>
      <c r="DH2252" s="108"/>
      <c r="DI2252" s="108"/>
      <c r="DJ2252" s="108"/>
      <c r="DK2252" s="108"/>
      <c r="DL2252" s="108"/>
      <c r="DM2252" s="108"/>
      <c r="DN2252" s="108"/>
      <c r="DO2252" s="108"/>
      <c r="DP2252" s="108"/>
      <c r="DQ2252" s="108"/>
      <c r="DR2252" s="108"/>
      <c r="DS2252" s="108"/>
      <c r="DT2252" s="108"/>
      <c r="DU2252" s="108"/>
      <c r="DV2252" s="108"/>
      <c r="DW2252" s="108"/>
      <c r="DX2252" s="108"/>
      <c r="DY2252" s="108"/>
      <c r="DZ2252" s="108"/>
      <c r="EA2252" s="108"/>
      <c r="EB2252" s="108"/>
      <c r="EC2252" s="108"/>
      <c r="ED2252" s="108"/>
      <c r="EE2252" s="108"/>
      <c r="EF2252" s="108"/>
      <c r="EG2252" s="108"/>
      <c r="EH2252" s="108"/>
      <c r="EI2252" s="108"/>
      <c r="EJ2252" s="108"/>
      <c r="EK2252" s="108"/>
      <c r="EL2252" s="108"/>
      <c r="EM2252" s="108"/>
      <c r="EN2252" s="108"/>
      <c r="EO2252" s="108"/>
      <c r="EP2252" s="108"/>
      <c r="EQ2252" s="108"/>
      <c r="ER2252" s="108"/>
      <c r="ES2252" s="108"/>
      <c r="ET2252" s="108"/>
      <c r="EU2252" s="108"/>
      <c r="EV2252" s="108"/>
      <c r="EW2252" s="108"/>
      <c r="EX2252" s="108"/>
      <c r="EY2252" s="108"/>
      <c r="EZ2252" s="108"/>
      <c r="FA2252" s="108"/>
      <c r="FB2252" s="108"/>
      <c r="FC2252" s="108"/>
      <c r="FD2252" s="108"/>
      <c r="FE2252" s="108"/>
      <c r="FF2252" s="108"/>
      <c r="FG2252" s="108"/>
      <c r="FH2252" s="108"/>
      <c r="FI2252" s="108"/>
      <c r="FJ2252" s="108"/>
      <c r="FK2252" s="108"/>
      <c r="FL2252" s="108"/>
      <c r="FM2252" s="108"/>
      <c r="FN2252" s="108"/>
      <c r="FO2252" s="108"/>
      <c r="FP2252" s="108"/>
      <c r="FQ2252" s="108"/>
      <c r="FR2252" s="108"/>
      <c r="FS2252" s="108"/>
      <c r="FT2252" s="108"/>
      <c r="FU2252" s="108"/>
      <c r="FV2252" s="108"/>
      <c r="FW2252" s="108"/>
      <c r="FX2252" s="108"/>
      <c r="FY2252" s="108"/>
      <c r="FZ2252" s="108"/>
      <c r="GA2252" s="108"/>
      <c r="GB2252" s="108"/>
      <c r="GC2252" s="108"/>
      <c r="GD2252" s="108"/>
      <c r="GE2252" s="108"/>
      <c r="GF2252" s="108"/>
      <c r="GG2252" s="108"/>
      <c r="GH2252" s="108"/>
      <c r="GI2252" s="108"/>
      <c r="GJ2252" s="108"/>
      <c r="GK2252" s="108"/>
      <c r="GL2252" s="108"/>
      <c r="GM2252" s="108"/>
      <c r="GN2252" s="108"/>
      <c r="GO2252" s="108"/>
      <c r="GP2252" s="108"/>
      <c r="GQ2252" s="108"/>
      <c r="GR2252" s="108"/>
      <c r="GS2252" s="108"/>
      <c r="GT2252" s="108"/>
      <c r="GU2252" s="108"/>
      <c r="GV2252" s="108"/>
      <c r="GW2252" s="108"/>
      <c r="GX2252" s="108"/>
      <c r="GY2252" s="108"/>
      <c r="GZ2252" s="108"/>
      <c r="HA2252" s="108"/>
      <c r="HB2252" s="108"/>
      <c r="HC2252" s="108"/>
      <c r="HD2252" s="108"/>
      <c r="HE2252" s="108"/>
      <c r="HF2252" s="108"/>
      <c r="HG2252" s="108"/>
      <c r="HH2252" s="108"/>
      <c r="HI2252" s="108"/>
      <c r="HJ2252" s="108"/>
      <c r="HK2252" s="108"/>
      <c r="HL2252" s="108"/>
      <c r="HM2252" s="108"/>
      <c r="HN2252" s="108"/>
      <c r="HO2252" s="108"/>
      <c r="HP2252" s="108"/>
      <c r="HQ2252" s="108"/>
      <c r="HR2252" s="108"/>
      <c r="HS2252" s="108"/>
      <c r="HT2252" s="108"/>
      <c r="HU2252" s="108"/>
      <c r="HV2252" s="108"/>
      <c r="HW2252" s="108"/>
      <c r="HX2252" s="108"/>
      <c r="HY2252" s="108"/>
      <c r="HZ2252" s="108"/>
      <c r="IA2252" s="108"/>
      <c r="IB2252" s="108"/>
      <c r="IC2252" s="108"/>
      <c r="ID2252" s="108"/>
      <c r="IE2252" s="108"/>
      <c r="IF2252" s="108"/>
      <c r="IG2252" s="108"/>
      <c r="IH2252" s="108"/>
      <c r="II2252" s="108"/>
      <c r="IJ2252" s="108"/>
      <c r="IK2252" s="108"/>
      <c r="IL2252" s="108"/>
      <c r="IM2252" s="108"/>
      <c r="IN2252" s="108"/>
      <c r="IO2252" s="108"/>
      <c r="IP2252" s="108"/>
      <c r="IQ2252" s="108"/>
      <c r="IR2252" s="108"/>
      <c r="IS2252" s="108"/>
      <c r="IT2252" s="108"/>
      <c r="IU2252" s="108"/>
      <c r="IV2252" s="108"/>
    </row>
    <row r="2253" spans="1:256" x14ac:dyDescent="0.2">
      <c r="E2253" s="8"/>
      <c r="F2253" s="8"/>
      <c r="G2253" s="120"/>
      <c r="I2253" s="8"/>
      <c r="J2253" s="8"/>
      <c r="L2253" s="8"/>
      <c r="M2253" s="8"/>
      <c r="O2253" s="8"/>
      <c r="P2253" s="8"/>
      <c r="R2253" s="8"/>
      <c r="S2253" s="8"/>
      <c r="U2253" s="8"/>
      <c r="V2253" s="8"/>
      <c r="X2253" s="8"/>
      <c r="Y2253" s="8"/>
      <c r="AA2253" s="8"/>
      <c r="AB2253" s="8"/>
      <c r="AD2253" s="8"/>
      <c r="AE2253" s="8"/>
      <c r="AG2253" s="8"/>
      <c r="AH2253" s="8"/>
      <c r="AJ2253" s="8"/>
      <c r="AK2253" s="8"/>
      <c r="AM2253" s="8"/>
      <c r="AN2253" s="8"/>
      <c r="AP2253" s="8"/>
      <c r="AQ2253" s="8"/>
      <c r="AS2253" s="8"/>
      <c r="AT2253" s="8"/>
      <c r="AV2253" s="8"/>
      <c r="AW2253" s="8"/>
      <c r="AY2253" s="8"/>
      <c r="AZ2253" s="8"/>
      <c r="BA2253" s="108"/>
      <c r="BB2253" s="108"/>
      <c r="BC2253" s="108"/>
      <c r="BD2253" s="108"/>
      <c r="BE2253" s="108"/>
      <c r="BF2253" s="108"/>
      <c r="BG2253" s="108"/>
      <c r="BH2253" s="108"/>
      <c r="BI2253" s="108"/>
      <c r="BJ2253" s="108"/>
      <c r="BK2253" s="108"/>
      <c r="BL2253" s="108"/>
      <c r="BM2253" s="108"/>
      <c r="BN2253" s="108"/>
      <c r="BO2253" s="108"/>
      <c r="BP2253" s="108"/>
      <c r="BQ2253" s="108"/>
      <c r="BR2253" s="108"/>
      <c r="BS2253" s="108"/>
      <c r="BT2253" s="108"/>
      <c r="BU2253" s="108"/>
      <c r="BV2253" s="108"/>
      <c r="BW2253" s="108"/>
      <c r="BX2253" s="108"/>
      <c r="BY2253" s="108"/>
      <c r="BZ2253" s="108"/>
      <c r="CA2253" s="108"/>
      <c r="CB2253" s="108"/>
      <c r="CC2253" s="108"/>
      <c r="CD2253" s="108"/>
      <c r="CE2253" s="108"/>
      <c r="CF2253" s="108"/>
      <c r="CG2253" s="108"/>
      <c r="CH2253" s="108"/>
      <c r="CI2253" s="108"/>
      <c r="CJ2253" s="108"/>
      <c r="CK2253" s="108"/>
      <c r="CL2253" s="108"/>
      <c r="CM2253" s="108"/>
      <c r="CN2253" s="108"/>
      <c r="CO2253" s="108"/>
      <c r="CP2253" s="108"/>
      <c r="CQ2253" s="108"/>
      <c r="CR2253" s="108"/>
      <c r="CS2253" s="108"/>
      <c r="CT2253" s="108"/>
      <c r="CU2253" s="108"/>
      <c r="CV2253" s="108"/>
      <c r="CW2253" s="108"/>
      <c r="CX2253" s="108"/>
      <c r="CY2253" s="108"/>
      <c r="CZ2253" s="108"/>
      <c r="DA2253" s="108"/>
      <c r="DB2253" s="108"/>
      <c r="DC2253" s="108"/>
      <c r="DD2253" s="108"/>
      <c r="DE2253" s="108"/>
      <c r="DF2253" s="108"/>
      <c r="DG2253" s="108"/>
      <c r="DH2253" s="108"/>
      <c r="DI2253" s="108"/>
      <c r="DJ2253" s="108"/>
      <c r="DK2253" s="108"/>
      <c r="DL2253" s="108"/>
      <c r="DM2253" s="108"/>
      <c r="DN2253" s="108"/>
      <c r="DO2253" s="108"/>
      <c r="DP2253" s="108"/>
      <c r="DQ2253" s="108"/>
      <c r="DR2253" s="108"/>
      <c r="DS2253" s="108"/>
      <c r="DT2253" s="108"/>
      <c r="DU2253" s="108"/>
      <c r="DV2253" s="108"/>
      <c r="DW2253" s="108"/>
      <c r="DX2253" s="108"/>
      <c r="DY2253" s="108"/>
      <c r="DZ2253" s="108"/>
      <c r="EA2253" s="108"/>
      <c r="EB2253" s="108"/>
      <c r="EC2253" s="108"/>
      <c r="ED2253" s="108"/>
      <c r="EE2253" s="108"/>
      <c r="EF2253" s="108"/>
      <c r="EG2253" s="108"/>
      <c r="EH2253" s="108"/>
      <c r="EI2253" s="108"/>
      <c r="EJ2253" s="108"/>
      <c r="EK2253" s="108"/>
      <c r="EL2253" s="108"/>
      <c r="EM2253" s="108"/>
      <c r="EN2253" s="108"/>
      <c r="EO2253" s="108"/>
      <c r="EP2253" s="108"/>
      <c r="EQ2253" s="108"/>
      <c r="ER2253" s="108"/>
      <c r="ES2253" s="108"/>
      <c r="ET2253" s="108"/>
      <c r="EU2253" s="108"/>
      <c r="EV2253" s="108"/>
      <c r="EW2253" s="108"/>
      <c r="EX2253" s="108"/>
      <c r="EY2253" s="108"/>
      <c r="EZ2253" s="108"/>
      <c r="FA2253" s="108"/>
      <c r="FB2253" s="108"/>
      <c r="FC2253" s="108"/>
      <c r="FD2253" s="108"/>
      <c r="FE2253" s="108"/>
      <c r="FF2253" s="108"/>
      <c r="FG2253" s="108"/>
      <c r="FH2253" s="108"/>
      <c r="FI2253" s="108"/>
      <c r="FJ2253" s="108"/>
      <c r="FK2253" s="108"/>
      <c r="FL2253" s="108"/>
      <c r="FM2253" s="108"/>
      <c r="FN2253" s="108"/>
      <c r="FO2253" s="108"/>
      <c r="FP2253" s="108"/>
      <c r="FQ2253" s="108"/>
      <c r="FR2253" s="108"/>
      <c r="FS2253" s="108"/>
      <c r="FT2253" s="108"/>
      <c r="FU2253" s="108"/>
      <c r="FV2253" s="108"/>
      <c r="FW2253" s="108"/>
      <c r="FX2253" s="108"/>
      <c r="FY2253" s="108"/>
      <c r="FZ2253" s="108"/>
      <c r="GA2253" s="108"/>
      <c r="GB2253" s="108"/>
      <c r="GC2253" s="108"/>
      <c r="GD2253" s="108"/>
      <c r="GE2253" s="108"/>
      <c r="GF2253" s="108"/>
      <c r="GG2253" s="108"/>
      <c r="GH2253" s="108"/>
      <c r="GI2253" s="108"/>
      <c r="GJ2253" s="108"/>
      <c r="GK2253" s="108"/>
      <c r="GL2253" s="108"/>
      <c r="GM2253" s="108"/>
      <c r="GN2253" s="108"/>
      <c r="GO2253" s="108"/>
      <c r="GP2253" s="108"/>
      <c r="GQ2253" s="108"/>
      <c r="GR2253" s="108"/>
      <c r="GS2253" s="108"/>
      <c r="GT2253" s="108"/>
      <c r="GU2253" s="108"/>
      <c r="GV2253" s="108"/>
      <c r="GW2253" s="108"/>
      <c r="GX2253" s="108"/>
      <c r="GY2253" s="108"/>
      <c r="GZ2253" s="108"/>
      <c r="HA2253" s="108"/>
      <c r="HB2253" s="108"/>
      <c r="HC2253" s="108"/>
      <c r="HD2253" s="108"/>
      <c r="HE2253" s="108"/>
      <c r="HF2253" s="108"/>
      <c r="HG2253" s="108"/>
      <c r="HH2253" s="108"/>
      <c r="HI2253" s="108"/>
      <c r="HJ2253" s="108"/>
      <c r="HK2253" s="108"/>
      <c r="HL2253" s="108"/>
      <c r="HM2253" s="108"/>
      <c r="HN2253" s="108"/>
      <c r="HO2253" s="108"/>
      <c r="HP2253" s="108"/>
      <c r="HQ2253" s="108"/>
      <c r="HR2253" s="108"/>
      <c r="HS2253" s="108"/>
      <c r="HT2253" s="108"/>
      <c r="HU2253" s="108"/>
      <c r="HV2253" s="108"/>
      <c r="HW2253" s="108"/>
      <c r="HX2253" s="108"/>
      <c r="HY2253" s="108"/>
      <c r="HZ2253" s="108"/>
      <c r="IA2253" s="108"/>
      <c r="IB2253" s="108"/>
      <c r="IC2253" s="108"/>
      <c r="ID2253" s="108"/>
      <c r="IE2253" s="108"/>
      <c r="IF2253" s="108"/>
      <c r="IG2253" s="108"/>
      <c r="IH2253" s="108"/>
      <c r="II2253" s="108"/>
      <c r="IJ2253" s="108"/>
      <c r="IK2253" s="108"/>
      <c r="IL2253" s="108"/>
      <c r="IM2253" s="108"/>
      <c r="IN2253" s="108"/>
      <c r="IO2253" s="108"/>
      <c r="IP2253" s="108"/>
      <c r="IQ2253" s="108"/>
      <c r="IR2253" s="108"/>
      <c r="IS2253" s="108"/>
      <c r="IT2253" s="108"/>
      <c r="IU2253" s="108"/>
      <c r="IV2253" s="108"/>
    </row>
    <row r="2254" spans="1:256" x14ac:dyDescent="0.2">
      <c r="E2254" s="8"/>
      <c r="F2254" s="8"/>
      <c r="G2254" s="120"/>
      <c r="I2254" s="8"/>
      <c r="J2254" s="8"/>
      <c r="L2254" s="8"/>
      <c r="M2254" s="8"/>
      <c r="O2254" s="8"/>
      <c r="P2254" s="8"/>
      <c r="R2254" s="8"/>
      <c r="S2254" s="8"/>
      <c r="U2254" s="8"/>
      <c r="V2254" s="8"/>
      <c r="X2254" s="8"/>
      <c r="Y2254" s="8"/>
      <c r="AA2254" s="8"/>
      <c r="AB2254" s="8"/>
      <c r="AD2254" s="8"/>
      <c r="AE2254" s="8"/>
      <c r="AG2254" s="8"/>
      <c r="AH2254" s="8"/>
      <c r="AJ2254" s="8"/>
      <c r="AK2254" s="8"/>
      <c r="AM2254" s="8"/>
      <c r="AN2254" s="8"/>
      <c r="AP2254" s="8"/>
      <c r="AQ2254" s="8"/>
      <c r="AS2254" s="8"/>
      <c r="AT2254" s="8"/>
      <c r="AV2254" s="8"/>
      <c r="AW2254" s="8"/>
      <c r="AY2254" s="8"/>
      <c r="AZ2254" s="8"/>
      <c r="BA2254" s="108"/>
      <c r="BB2254" s="108"/>
      <c r="BC2254" s="108"/>
      <c r="BD2254" s="108"/>
      <c r="BE2254" s="108"/>
      <c r="BF2254" s="108"/>
      <c r="BG2254" s="108"/>
      <c r="BH2254" s="108"/>
      <c r="BI2254" s="108"/>
      <c r="BJ2254" s="108"/>
      <c r="BK2254" s="108"/>
      <c r="BL2254" s="108"/>
      <c r="BM2254" s="108"/>
      <c r="BN2254" s="108"/>
      <c r="BO2254" s="108"/>
      <c r="BP2254" s="108"/>
      <c r="BQ2254" s="108"/>
      <c r="BR2254" s="108"/>
      <c r="BS2254" s="108"/>
      <c r="BT2254" s="108"/>
      <c r="BU2254" s="108"/>
      <c r="BV2254" s="108"/>
      <c r="BW2254" s="108"/>
      <c r="BX2254" s="108"/>
      <c r="BY2254" s="108"/>
      <c r="BZ2254" s="108"/>
      <c r="CA2254" s="108"/>
      <c r="CB2254" s="108"/>
      <c r="CC2254" s="108"/>
      <c r="CD2254" s="108"/>
      <c r="CE2254" s="108"/>
      <c r="CF2254" s="108"/>
      <c r="CG2254" s="108"/>
      <c r="CH2254" s="108"/>
      <c r="CI2254" s="108"/>
      <c r="CJ2254" s="108"/>
      <c r="CK2254" s="108"/>
      <c r="CL2254" s="108"/>
      <c r="CM2254" s="108"/>
      <c r="CN2254" s="108"/>
      <c r="CO2254" s="108"/>
      <c r="CP2254" s="108"/>
      <c r="CQ2254" s="108"/>
      <c r="CR2254" s="108"/>
      <c r="CS2254" s="108"/>
      <c r="CT2254" s="108"/>
      <c r="CU2254" s="108"/>
      <c r="CV2254" s="108"/>
      <c r="CW2254" s="108"/>
      <c r="CX2254" s="108"/>
      <c r="CY2254" s="108"/>
      <c r="CZ2254" s="108"/>
      <c r="DA2254" s="108"/>
      <c r="DB2254" s="108"/>
      <c r="DC2254" s="108"/>
      <c r="DD2254" s="108"/>
      <c r="DE2254" s="108"/>
      <c r="DF2254" s="108"/>
      <c r="DG2254" s="108"/>
      <c r="DH2254" s="108"/>
      <c r="DI2254" s="108"/>
      <c r="DJ2254" s="108"/>
      <c r="DK2254" s="108"/>
      <c r="DL2254" s="108"/>
      <c r="DM2254" s="108"/>
      <c r="DN2254" s="108"/>
      <c r="DO2254" s="108"/>
      <c r="DP2254" s="108"/>
      <c r="DQ2254" s="108"/>
      <c r="DR2254" s="108"/>
      <c r="DS2254" s="108"/>
      <c r="DT2254" s="108"/>
      <c r="DU2254" s="108"/>
      <c r="DV2254" s="108"/>
      <c r="DW2254" s="108"/>
      <c r="DX2254" s="108"/>
      <c r="DY2254" s="108"/>
      <c r="DZ2254" s="108"/>
      <c r="EA2254" s="108"/>
      <c r="EB2254" s="108"/>
      <c r="EC2254" s="108"/>
      <c r="ED2254" s="108"/>
      <c r="EE2254" s="108"/>
      <c r="EF2254" s="108"/>
      <c r="EG2254" s="108"/>
      <c r="EH2254" s="108"/>
      <c r="EI2254" s="108"/>
      <c r="EJ2254" s="108"/>
      <c r="EK2254" s="108"/>
      <c r="EL2254" s="108"/>
      <c r="EM2254" s="108"/>
      <c r="EN2254" s="108"/>
      <c r="EO2254" s="108"/>
      <c r="EP2254" s="108"/>
      <c r="EQ2254" s="108"/>
      <c r="ER2254" s="108"/>
      <c r="ES2254" s="108"/>
      <c r="ET2254" s="108"/>
      <c r="EU2254" s="108"/>
      <c r="EV2254" s="108"/>
      <c r="EW2254" s="108"/>
      <c r="EX2254" s="108"/>
      <c r="EY2254" s="108"/>
      <c r="EZ2254" s="108"/>
      <c r="FA2254" s="108"/>
      <c r="FB2254" s="108"/>
      <c r="FC2254" s="108"/>
      <c r="FD2254" s="108"/>
      <c r="FE2254" s="108"/>
      <c r="FF2254" s="108"/>
      <c r="FG2254" s="108"/>
      <c r="FH2254" s="108"/>
      <c r="FI2254" s="108"/>
      <c r="FJ2254" s="108"/>
      <c r="FK2254" s="108"/>
      <c r="FL2254" s="108"/>
      <c r="FM2254" s="108"/>
      <c r="FN2254" s="108"/>
      <c r="FO2254" s="108"/>
      <c r="FP2254" s="108"/>
      <c r="FQ2254" s="108"/>
      <c r="FR2254" s="108"/>
      <c r="FS2254" s="108"/>
      <c r="FT2254" s="108"/>
      <c r="FU2254" s="108"/>
      <c r="FV2254" s="108"/>
      <c r="FW2254" s="108"/>
      <c r="FX2254" s="108"/>
      <c r="FY2254" s="108"/>
      <c r="FZ2254" s="108"/>
      <c r="GA2254" s="108"/>
      <c r="GB2254" s="108"/>
      <c r="GC2254" s="108"/>
      <c r="GD2254" s="108"/>
      <c r="GE2254" s="108"/>
      <c r="GF2254" s="108"/>
      <c r="GG2254" s="108"/>
      <c r="GH2254" s="108"/>
      <c r="GI2254" s="108"/>
      <c r="GJ2254" s="108"/>
      <c r="GK2254" s="108"/>
      <c r="GL2254" s="108"/>
      <c r="GM2254" s="108"/>
      <c r="GN2254" s="108"/>
      <c r="GO2254" s="108"/>
      <c r="GP2254" s="108"/>
      <c r="GQ2254" s="108"/>
      <c r="GR2254" s="108"/>
      <c r="GS2254" s="108"/>
      <c r="GT2254" s="108"/>
      <c r="GU2254" s="108"/>
      <c r="GV2254" s="108"/>
      <c r="GW2254" s="108"/>
      <c r="GX2254" s="108"/>
      <c r="GY2254" s="108"/>
      <c r="GZ2254" s="108"/>
      <c r="HA2254" s="108"/>
      <c r="HB2254" s="108"/>
      <c r="HC2254" s="108"/>
      <c r="HD2254" s="108"/>
      <c r="HE2254" s="108"/>
      <c r="HF2254" s="108"/>
      <c r="HG2254" s="108"/>
      <c r="HH2254" s="108"/>
      <c r="HI2254" s="108"/>
      <c r="HJ2254" s="108"/>
      <c r="HK2254" s="108"/>
      <c r="HL2254" s="108"/>
      <c r="HM2254" s="108"/>
      <c r="HN2254" s="108"/>
      <c r="HO2254" s="108"/>
      <c r="HP2254" s="108"/>
      <c r="HQ2254" s="108"/>
      <c r="HR2254" s="108"/>
      <c r="HS2254" s="108"/>
      <c r="HT2254" s="108"/>
      <c r="HU2254" s="108"/>
      <c r="HV2254" s="108"/>
      <c r="HW2254" s="108"/>
      <c r="HX2254" s="108"/>
      <c r="HY2254" s="108"/>
      <c r="HZ2254" s="108"/>
      <c r="IA2254" s="108"/>
      <c r="IB2254" s="108"/>
      <c r="IC2254" s="108"/>
      <c r="ID2254" s="108"/>
      <c r="IE2254" s="108"/>
      <c r="IF2254" s="108"/>
      <c r="IG2254" s="108"/>
      <c r="IH2254" s="108"/>
      <c r="II2254" s="108"/>
      <c r="IJ2254" s="108"/>
      <c r="IK2254" s="108"/>
      <c r="IL2254" s="108"/>
      <c r="IM2254" s="108"/>
      <c r="IN2254" s="108"/>
      <c r="IO2254" s="108"/>
      <c r="IP2254" s="108"/>
      <c r="IQ2254" s="108"/>
      <c r="IR2254" s="108"/>
      <c r="IS2254" s="108"/>
      <c r="IT2254" s="108"/>
      <c r="IU2254" s="108"/>
      <c r="IV2254" s="108"/>
    </row>
    <row r="2255" spans="1:256" x14ac:dyDescent="0.2">
      <c r="E2255" s="8"/>
      <c r="F2255" s="8"/>
      <c r="G2255" s="120"/>
      <c r="I2255" s="8"/>
      <c r="J2255" s="8"/>
      <c r="L2255" s="8"/>
      <c r="M2255" s="8"/>
      <c r="O2255" s="8"/>
      <c r="P2255" s="8"/>
      <c r="R2255" s="8"/>
      <c r="S2255" s="8"/>
      <c r="U2255" s="8"/>
      <c r="V2255" s="8"/>
      <c r="X2255" s="8"/>
      <c r="Y2255" s="8"/>
      <c r="AA2255" s="8"/>
      <c r="AB2255" s="8"/>
      <c r="AD2255" s="8"/>
      <c r="AE2255" s="8"/>
      <c r="AG2255" s="8"/>
      <c r="AH2255" s="8"/>
      <c r="AJ2255" s="8"/>
      <c r="AK2255" s="8"/>
      <c r="AM2255" s="8"/>
      <c r="AN2255" s="8"/>
      <c r="AP2255" s="8"/>
      <c r="AQ2255" s="8"/>
      <c r="AS2255" s="8"/>
      <c r="AT2255" s="8"/>
      <c r="AV2255" s="8"/>
      <c r="AW2255" s="8"/>
      <c r="AY2255" s="8"/>
      <c r="AZ2255" s="8"/>
      <c r="BA2255" s="108"/>
      <c r="BB2255" s="108"/>
      <c r="BC2255" s="108"/>
      <c r="BD2255" s="108"/>
      <c r="BE2255" s="108"/>
      <c r="BF2255" s="108"/>
      <c r="BG2255" s="108"/>
      <c r="BH2255" s="108"/>
      <c r="BI2255" s="108"/>
      <c r="BJ2255" s="108"/>
      <c r="BK2255" s="108"/>
      <c r="BL2255" s="108"/>
      <c r="BM2255" s="108"/>
      <c r="BN2255" s="108"/>
      <c r="BO2255" s="108"/>
      <c r="BP2255" s="108"/>
      <c r="BQ2255" s="108"/>
      <c r="BR2255" s="108"/>
      <c r="BS2255" s="108"/>
      <c r="BT2255" s="108"/>
      <c r="BU2255" s="108"/>
      <c r="BV2255" s="108"/>
      <c r="BW2255" s="108"/>
      <c r="BX2255" s="108"/>
      <c r="BY2255" s="108"/>
      <c r="BZ2255" s="108"/>
      <c r="CA2255" s="108"/>
      <c r="CB2255" s="108"/>
      <c r="CC2255" s="108"/>
      <c r="CD2255" s="108"/>
      <c r="CE2255" s="108"/>
      <c r="CF2255" s="108"/>
      <c r="CG2255" s="108"/>
      <c r="CH2255" s="108"/>
      <c r="CI2255" s="108"/>
      <c r="CJ2255" s="108"/>
      <c r="CK2255" s="108"/>
      <c r="CL2255" s="108"/>
      <c r="CM2255" s="108"/>
      <c r="CN2255" s="108"/>
      <c r="CO2255" s="108"/>
      <c r="CP2255" s="108"/>
      <c r="CQ2255" s="108"/>
      <c r="CR2255" s="108"/>
      <c r="CS2255" s="108"/>
      <c r="CT2255" s="108"/>
      <c r="CU2255" s="108"/>
      <c r="CV2255" s="108"/>
      <c r="CW2255" s="108"/>
      <c r="CX2255" s="108"/>
      <c r="CY2255" s="108"/>
      <c r="CZ2255" s="108"/>
      <c r="DA2255" s="108"/>
      <c r="DB2255" s="108"/>
      <c r="DC2255" s="108"/>
      <c r="DD2255" s="108"/>
      <c r="DE2255" s="108"/>
      <c r="DF2255" s="108"/>
      <c r="DG2255" s="108"/>
      <c r="DH2255" s="108"/>
      <c r="DI2255" s="108"/>
      <c r="DJ2255" s="108"/>
      <c r="DK2255" s="108"/>
      <c r="DL2255" s="108"/>
      <c r="DM2255" s="108"/>
      <c r="DN2255" s="108"/>
      <c r="DO2255" s="108"/>
      <c r="DP2255" s="108"/>
      <c r="DQ2255" s="108"/>
      <c r="DR2255" s="108"/>
      <c r="DS2255" s="108"/>
      <c r="DT2255" s="108"/>
      <c r="DU2255" s="108"/>
      <c r="DV2255" s="108"/>
      <c r="DW2255" s="108"/>
      <c r="DX2255" s="108"/>
      <c r="DY2255" s="108"/>
      <c r="DZ2255" s="108"/>
      <c r="EA2255" s="108"/>
      <c r="EB2255" s="108"/>
      <c r="EC2255" s="108"/>
      <c r="ED2255" s="108"/>
      <c r="EE2255" s="108"/>
      <c r="EF2255" s="108"/>
      <c r="EG2255" s="108"/>
      <c r="EH2255" s="108"/>
      <c r="EI2255" s="108"/>
      <c r="EJ2255" s="108"/>
      <c r="EK2255" s="108"/>
      <c r="EL2255" s="108"/>
      <c r="EM2255" s="108"/>
      <c r="EN2255" s="108"/>
      <c r="EO2255" s="108"/>
      <c r="EP2255" s="108"/>
      <c r="EQ2255" s="108"/>
      <c r="ER2255" s="108"/>
      <c r="ES2255" s="108"/>
      <c r="ET2255" s="108"/>
      <c r="EU2255" s="108"/>
      <c r="EV2255" s="108"/>
      <c r="EW2255" s="108"/>
      <c r="EX2255" s="108"/>
      <c r="EY2255" s="108"/>
      <c r="EZ2255" s="108"/>
      <c r="FA2255" s="108"/>
      <c r="FB2255" s="108"/>
      <c r="FC2255" s="108"/>
      <c r="FD2255" s="108"/>
      <c r="FE2255" s="108"/>
      <c r="FF2255" s="108"/>
      <c r="FG2255" s="108"/>
      <c r="FH2255" s="108"/>
      <c r="FI2255" s="108"/>
      <c r="FJ2255" s="108"/>
      <c r="FK2255" s="108"/>
      <c r="FL2255" s="108"/>
      <c r="FM2255" s="108"/>
      <c r="FN2255" s="108"/>
      <c r="FO2255" s="108"/>
      <c r="FP2255" s="108"/>
      <c r="FQ2255" s="108"/>
      <c r="FR2255" s="108"/>
      <c r="FS2255" s="108"/>
      <c r="FT2255" s="108"/>
      <c r="FU2255" s="108"/>
      <c r="FV2255" s="108"/>
      <c r="FW2255" s="108"/>
      <c r="FX2255" s="108"/>
      <c r="FY2255" s="108"/>
      <c r="FZ2255" s="108"/>
      <c r="GA2255" s="108"/>
      <c r="GB2255" s="108"/>
      <c r="GC2255" s="108"/>
      <c r="GD2255" s="108"/>
      <c r="GE2255" s="108"/>
      <c r="GF2255" s="108"/>
      <c r="GG2255" s="108"/>
      <c r="GH2255" s="108"/>
      <c r="GI2255" s="108"/>
      <c r="GJ2255" s="108"/>
      <c r="GK2255" s="108"/>
      <c r="GL2255" s="108"/>
      <c r="GM2255" s="108"/>
      <c r="GN2255" s="108"/>
      <c r="GO2255" s="108"/>
      <c r="GP2255" s="108"/>
      <c r="GQ2255" s="108"/>
      <c r="GR2255" s="108"/>
      <c r="GS2255" s="108"/>
      <c r="GT2255" s="108"/>
      <c r="GU2255" s="108"/>
      <c r="GV2255" s="108"/>
      <c r="GW2255" s="108"/>
      <c r="GX2255" s="108"/>
      <c r="GY2255" s="108"/>
      <c r="GZ2255" s="108"/>
      <c r="HA2255" s="108"/>
      <c r="HB2255" s="108"/>
      <c r="HC2255" s="108"/>
      <c r="HD2255" s="108"/>
      <c r="HE2255" s="108"/>
      <c r="HF2255" s="108"/>
      <c r="HG2255" s="108"/>
      <c r="HH2255" s="108"/>
      <c r="HI2255" s="108"/>
      <c r="HJ2255" s="108"/>
      <c r="HK2255" s="108"/>
      <c r="HL2255" s="108"/>
      <c r="HM2255" s="108"/>
      <c r="HN2255" s="108"/>
      <c r="HO2255" s="108"/>
      <c r="HP2255" s="108"/>
      <c r="HQ2255" s="108"/>
      <c r="HR2255" s="108"/>
      <c r="HS2255" s="108"/>
      <c r="HT2255" s="108"/>
      <c r="HU2255" s="108"/>
      <c r="HV2255" s="108"/>
      <c r="HW2255" s="108"/>
      <c r="HX2255" s="108"/>
      <c r="HY2255" s="108"/>
      <c r="HZ2255" s="108"/>
      <c r="IA2255" s="108"/>
      <c r="IB2255" s="108"/>
      <c r="IC2255" s="108"/>
      <c r="ID2255" s="108"/>
      <c r="IE2255" s="108"/>
      <c r="IF2255" s="108"/>
      <c r="IG2255" s="108"/>
      <c r="IH2255" s="108"/>
      <c r="II2255" s="108"/>
      <c r="IJ2255" s="108"/>
      <c r="IK2255" s="108"/>
      <c r="IL2255" s="108"/>
      <c r="IM2255" s="108"/>
      <c r="IN2255" s="108"/>
      <c r="IO2255" s="108"/>
      <c r="IP2255" s="108"/>
      <c r="IQ2255" s="108"/>
      <c r="IR2255" s="108"/>
      <c r="IS2255" s="108"/>
      <c r="IT2255" s="108"/>
      <c r="IU2255" s="108"/>
      <c r="IV2255" s="108"/>
    </row>
    <row r="2256" spans="1:256" x14ac:dyDescent="0.2">
      <c r="E2256" s="8"/>
      <c r="F2256" s="8"/>
      <c r="G2256" s="120"/>
      <c r="I2256" s="8"/>
      <c r="J2256" s="8"/>
      <c r="L2256" s="8"/>
      <c r="M2256" s="8"/>
      <c r="O2256" s="8"/>
      <c r="P2256" s="8"/>
      <c r="R2256" s="8"/>
      <c r="S2256" s="8"/>
      <c r="U2256" s="8"/>
      <c r="V2256" s="8"/>
      <c r="X2256" s="8"/>
      <c r="Y2256" s="8"/>
      <c r="AA2256" s="8"/>
      <c r="AB2256" s="8"/>
      <c r="AD2256" s="8"/>
      <c r="AE2256" s="8"/>
      <c r="AG2256" s="8"/>
      <c r="AH2256" s="8"/>
      <c r="AJ2256" s="8"/>
      <c r="AK2256" s="8"/>
      <c r="AM2256" s="8"/>
      <c r="AN2256" s="8"/>
      <c r="AP2256" s="8"/>
      <c r="AQ2256" s="8"/>
      <c r="AS2256" s="8"/>
      <c r="AT2256" s="8"/>
      <c r="AV2256" s="8"/>
      <c r="AW2256" s="8"/>
      <c r="AY2256" s="8"/>
      <c r="AZ2256" s="8"/>
      <c r="BA2256" s="108"/>
      <c r="BB2256" s="108"/>
      <c r="BC2256" s="108"/>
      <c r="BD2256" s="108"/>
      <c r="BE2256" s="108"/>
      <c r="BF2256" s="108"/>
      <c r="BG2256" s="108"/>
      <c r="BH2256" s="108"/>
      <c r="BI2256" s="108"/>
      <c r="BJ2256" s="108"/>
      <c r="BK2256" s="108"/>
      <c r="BL2256" s="108"/>
      <c r="BM2256" s="108"/>
      <c r="BN2256" s="108"/>
      <c r="BO2256" s="108"/>
      <c r="BP2256" s="108"/>
      <c r="BQ2256" s="108"/>
      <c r="BR2256" s="108"/>
      <c r="BS2256" s="108"/>
      <c r="BT2256" s="108"/>
      <c r="BU2256" s="108"/>
      <c r="BV2256" s="108"/>
      <c r="BW2256" s="108"/>
      <c r="BX2256" s="108"/>
      <c r="BY2256" s="108"/>
      <c r="BZ2256" s="108"/>
      <c r="CA2256" s="108"/>
      <c r="CB2256" s="108"/>
      <c r="CC2256" s="108"/>
      <c r="CD2256" s="108"/>
      <c r="CE2256" s="108"/>
      <c r="CF2256" s="108"/>
      <c r="CG2256" s="108"/>
      <c r="CH2256" s="108"/>
      <c r="CI2256" s="108"/>
      <c r="CJ2256" s="108"/>
      <c r="CK2256" s="108"/>
      <c r="CL2256" s="108"/>
      <c r="CM2256" s="108"/>
      <c r="CN2256" s="108"/>
      <c r="CO2256" s="108"/>
      <c r="CP2256" s="108"/>
      <c r="CQ2256" s="108"/>
      <c r="CR2256" s="108"/>
      <c r="CS2256" s="108"/>
      <c r="CT2256" s="108"/>
      <c r="CU2256" s="108"/>
      <c r="CV2256" s="108"/>
      <c r="CW2256" s="108"/>
      <c r="CX2256" s="108"/>
      <c r="CY2256" s="108"/>
      <c r="CZ2256" s="108"/>
      <c r="DA2256" s="108"/>
      <c r="DB2256" s="108"/>
      <c r="DC2256" s="108"/>
      <c r="DD2256" s="108"/>
      <c r="DE2256" s="108"/>
      <c r="DF2256" s="108"/>
      <c r="DG2256" s="108"/>
      <c r="DH2256" s="108"/>
      <c r="DI2256" s="108"/>
      <c r="DJ2256" s="108"/>
      <c r="DK2256" s="108"/>
      <c r="DL2256" s="108"/>
      <c r="DM2256" s="108"/>
      <c r="DN2256" s="108"/>
      <c r="DO2256" s="108"/>
      <c r="DP2256" s="108"/>
      <c r="DQ2256" s="108"/>
      <c r="DR2256" s="108"/>
      <c r="DS2256" s="108"/>
      <c r="DT2256" s="108"/>
      <c r="DU2256" s="108"/>
      <c r="DV2256" s="108"/>
      <c r="DW2256" s="108"/>
      <c r="DX2256" s="108"/>
      <c r="DY2256" s="108"/>
      <c r="DZ2256" s="108"/>
      <c r="EA2256" s="108"/>
      <c r="EB2256" s="108"/>
      <c r="EC2256" s="108"/>
      <c r="ED2256" s="108"/>
      <c r="EE2256" s="108"/>
      <c r="EF2256" s="108"/>
      <c r="EG2256" s="108"/>
      <c r="EH2256" s="108"/>
      <c r="EI2256" s="108"/>
      <c r="EJ2256" s="108"/>
      <c r="EK2256" s="108"/>
      <c r="EL2256" s="108"/>
      <c r="EM2256" s="108"/>
      <c r="EN2256" s="108"/>
      <c r="EO2256" s="108"/>
      <c r="EP2256" s="108"/>
      <c r="EQ2256" s="108"/>
      <c r="ER2256" s="108"/>
      <c r="ES2256" s="108"/>
      <c r="ET2256" s="108"/>
      <c r="EU2256" s="108"/>
      <c r="EV2256" s="108"/>
      <c r="EW2256" s="108"/>
      <c r="EX2256" s="108"/>
      <c r="EY2256" s="108"/>
      <c r="EZ2256" s="108"/>
      <c r="FA2256" s="108"/>
      <c r="FB2256" s="108"/>
      <c r="FC2256" s="108"/>
      <c r="FD2256" s="108"/>
      <c r="FE2256" s="108"/>
      <c r="FF2256" s="108"/>
      <c r="FG2256" s="108"/>
      <c r="FH2256" s="108"/>
      <c r="FI2256" s="108"/>
      <c r="FJ2256" s="108"/>
      <c r="FK2256" s="108"/>
      <c r="FL2256" s="108"/>
      <c r="FM2256" s="108"/>
      <c r="FN2256" s="108"/>
      <c r="FO2256" s="108"/>
      <c r="FP2256" s="108"/>
      <c r="FQ2256" s="108"/>
      <c r="FR2256" s="108"/>
      <c r="FS2256" s="108"/>
      <c r="FT2256" s="108"/>
      <c r="FU2256" s="108"/>
      <c r="FV2256" s="108"/>
      <c r="FW2256" s="108"/>
      <c r="FX2256" s="108"/>
      <c r="FY2256" s="108"/>
      <c r="FZ2256" s="108"/>
      <c r="GA2256" s="108"/>
      <c r="GB2256" s="108"/>
      <c r="GC2256" s="108"/>
      <c r="GD2256" s="108"/>
      <c r="GE2256" s="108"/>
      <c r="GF2256" s="108"/>
      <c r="GG2256" s="108"/>
      <c r="GH2256" s="108"/>
      <c r="GI2256" s="108"/>
      <c r="GJ2256" s="108"/>
      <c r="GK2256" s="108"/>
      <c r="GL2256" s="108"/>
      <c r="GM2256" s="108"/>
      <c r="GN2256" s="108"/>
      <c r="GO2256" s="108"/>
      <c r="GP2256" s="108"/>
      <c r="GQ2256" s="108"/>
      <c r="GR2256" s="108"/>
      <c r="GS2256" s="108"/>
      <c r="GT2256" s="108"/>
      <c r="GU2256" s="108"/>
      <c r="GV2256" s="108"/>
      <c r="GW2256" s="108"/>
      <c r="GX2256" s="108"/>
      <c r="GY2256" s="108"/>
      <c r="GZ2256" s="108"/>
      <c r="HA2256" s="108"/>
      <c r="HB2256" s="108"/>
      <c r="HC2256" s="108"/>
      <c r="HD2256" s="108"/>
      <c r="HE2256" s="108"/>
      <c r="HF2256" s="108"/>
      <c r="HG2256" s="108"/>
      <c r="HH2256" s="108"/>
      <c r="HI2256" s="108"/>
      <c r="HJ2256" s="108"/>
      <c r="HK2256" s="108"/>
      <c r="HL2256" s="108"/>
      <c r="HM2256" s="108"/>
      <c r="HN2256" s="108"/>
      <c r="HO2256" s="108"/>
      <c r="HP2256" s="108"/>
      <c r="HQ2256" s="108"/>
      <c r="HR2256" s="108"/>
      <c r="HS2256" s="108"/>
      <c r="HT2256" s="108"/>
      <c r="HU2256" s="108"/>
      <c r="HV2256" s="108"/>
      <c r="HW2256" s="108"/>
      <c r="HX2256" s="108"/>
      <c r="HY2256" s="108"/>
      <c r="HZ2256" s="108"/>
      <c r="IA2256" s="108"/>
      <c r="IB2256" s="108"/>
      <c r="IC2256" s="108"/>
      <c r="ID2256" s="108"/>
      <c r="IE2256" s="108"/>
      <c r="IF2256" s="108"/>
      <c r="IG2256" s="108"/>
      <c r="IH2256" s="108"/>
      <c r="II2256" s="108"/>
      <c r="IJ2256" s="108"/>
      <c r="IK2256" s="108"/>
      <c r="IL2256" s="108"/>
      <c r="IM2256" s="108"/>
      <c r="IN2256" s="108"/>
      <c r="IO2256" s="108"/>
      <c r="IP2256" s="108"/>
      <c r="IQ2256" s="108"/>
      <c r="IR2256" s="108"/>
      <c r="IS2256" s="108"/>
      <c r="IT2256" s="108"/>
      <c r="IU2256" s="108"/>
      <c r="IV2256" s="108"/>
    </row>
    <row r="2257" spans="1:256" x14ac:dyDescent="0.2">
      <c r="G2257" s="120"/>
      <c r="BA2257" s="108"/>
      <c r="BB2257" s="108"/>
      <c r="BC2257" s="108"/>
      <c r="BD2257" s="108"/>
      <c r="BE2257" s="108"/>
      <c r="BF2257" s="108"/>
      <c r="BG2257" s="108"/>
      <c r="BH2257" s="108"/>
      <c r="BI2257" s="108"/>
      <c r="BJ2257" s="108"/>
      <c r="BK2257" s="108"/>
      <c r="BL2257" s="108"/>
      <c r="BM2257" s="108"/>
      <c r="BN2257" s="108"/>
      <c r="BO2257" s="108"/>
      <c r="BP2257" s="108"/>
      <c r="BQ2257" s="108"/>
      <c r="BR2257" s="108"/>
      <c r="BS2257" s="108"/>
      <c r="BT2257" s="108"/>
      <c r="BU2257" s="108"/>
      <c r="BV2257" s="108"/>
      <c r="BW2257" s="108"/>
      <c r="BX2257" s="108"/>
      <c r="BY2257" s="108"/>
      <c r="BZ2257" s="108"/>
      <c r="CA2257" s="108"/>
      <c r="CB2257" s="108"/>
      <c r="CC2257" s="108"/>
      <c r="CD2257" s="108"/>
      <c r="CE2257" s="108"/>
      <c r="CF2257" s="108"/>
      <c r="CG2257" s="108"/>
      <c r="CH2257" s="108"/>
      <c r="CI2257" s="108"/>
      <c r="CJ2257" s="108"/>
      <c r="CK2257" s="108"/>
      <c r="CL2257" s="108"/>
      <c r="CM2257" s="108"/>
      <c r="CN2257" s="108"/>
      <c r="CO2257" s="108"/>
      <c r="CP2257" s="108"/>
      <c r="CQ2257" s="108"/>
      <c r="CR2257" s="108"/>
      <c r="CS2257" s="108"/>
      <c r="CT2257" s="108"/>
      <c r="CU2257" s="108"/>
      <c r="CV2257" s="108"/>
      <c r="CW2257" s="108"/>
      <c r="CX2257" s="108"/>
      <c r="CY2257" s="108"/>
      <c r="CZ2257" s="108"/>
      <c r="DA2257" s="108"/>
      <c r="DB2257" s="108"/>
      <c r="DC2257" s="108"/>
      <c r="DD2257" s="108"/>
      <c r="DE2257" s="108"/>
      <c r="DF2257" s="108"/>
      <c r="DG2257" s="108"/>
      <c r="DH2257" s="108"/>
      <c r="DI2257" s="108"/>
      <c r="DJ2257" s="108"/>
      <c r="DK2257" s="108"/>
      <c r="DL2257" s="108"/>
      <c r="DM2257" s="108"/>
      <c r="DN2257" s="108"/>
      <c r="DO2257" s="108"/>
      <c r="DP2257" s="108"/>
      <c r="DQ2257" s="108"/>
      <c r="DR2257" s="108"/>
      <c r="DS2257" s="108"/>
      <c r="DT2257" s="108"/>
      <c r="DU2257" s="108"/>
      <c r="DV2257" s="108"/>
      <c r="DW2257" s="108"/>
      <c r="DX2257" s="108"/>
      <c r="DY2257" s="108"/>
      <c r="DZ2257" s="108"/>
      <c r="EA2257" s="108"/>
      <c r="EB2257" s="108"/>
      <c r="EC2257" s="108"/>
      <c r="ED2257" s="108"/>
      <c r="EE2257" s="108"/>
      <c r="EF2257" s="108"/>
      <c r="EG2257" s="108"/>
      <c r="EH2257" s="108"/>
      <c r="EI2257" s="108"/>
      <c r="EJ2257" s="108"/>
      <c r="EK2257" s="108"/>
      <c r="EL2257" s="108"/>
      <c r="EM2257" s="108"/>
      <c r="EN2257" s="108"/>
      <c r="EO2257" s="108"/>
      <c r="EP2257" s="108"/>
      <c r="EQ2257" s="108"/>
      <c r="ER2257" s="108"/>
      <c r="ES2257" s="108"/>
      <c r="ET2257" s="108"/>
      <c r="EU2257" s="108"/>
      <c r="EV2257" s="108"/>
      <c r="EW2257" s="108"/>
      <c r="EX2257" s="108"/>
      <c r="EY2257" s="108"/>
      <c r="EZ2257" s="108"/>
      <c r="FA2257" s="108"/>
      <c r="FB2257" s="108"/>
      <c r="FC2257" s="108"/>
      <c r="FD2257" s="108"/>
      <c r="FE2257" s="108"/>
      <c r="FF2257" s="108"/>
      <c r="FG2257" s="108"/>
      <c r="FH2257" s="108"/>
      <c r="FI2257" s="108"/>
      <c r="FJ2257" s="108"/>
      <c r="FK2257" s="108"/>
      <c r="FL2257" s="108"/>
      <c r="FM2257" s="108"/>
      <c r="FN2257" s="108"/>
      <c r="FO2257" s="108"/>
      <c r="FP2257" s="108"/>
      <c r="FQ2257" s="108"/>
      <c r="FR2257" s="108"/>
      <c r="FS2257" s="108"/>
      <c r="FT2257" s="108"/>
      <c r="FU2257" s="108"/>
      <c r="FV2257" s="108"/>
      <c r="FW2257" s="108"/>
      <c r="FX2257" s="108"/>
      <c r="FY2257" s="108"/>
      <c r="FZ2257" s="108"/>
      <c r="GA2257" s="108"/>
      <c r="GB2257" s="108"/>
      <c r="GC2257" s="108"/>
      <c r="GD2257" s="108"/>
      <c r="GE2257" s="108"/>
      <c r="GF2257" s="108"/>
      <c r="GG2257" s="108"/>
      <c r="GH2257" s="108"/>
      <c r="GI2257" s="108"/>
      <c r="GJ2257" s="108"/>
      <c r="GK2257" s="108"/>
      <c r="GL2257" s="108"/>
      <c r="GM2257" s="108"/>
      <c r="GN2257" s="108"/>
      <c r="GO2257" s="108"/>
      <c r="GP2257" s="108"/>
      <c r="GQ2257" s="108"/>
      <c r="GR2257" s="108"/>
      <c r="GS2257" s="108"/>
      <c r="GT2257" s="108"/>
      <c r="GU2257" s="108"/>
      <c r="GV2257" s="108"/>
      <c r="GW2257" s="108"/>
      <c r="GX2257" s="108"/>
      <c r="GY2257" s="108"/>
      <c r="GZ2257" s="108"/>
      <c r="HA2257" s="108"/>
      <c r="HB2257" s="108"/>
      <c r="HC2257" s="108"/>
      <c r="HD2257" s="108"/>
      <c r="HE2257" s="108"/>
      <c r="HF2257" s="108"/>
      <c r="HG2257" s="108"/>
      <c r="HH2257" s="108"/>
      <c r="HI2257" s="108"/>
      <c r="HJ2257" s="108"/>
      <c r="HK2257" s="108"/>
      <c r="HL2257" s="108"/>
      <c r="HM2257" s="108"/>
      <c r="HN2257" s="108"/>
      <c r="HO2257" s="108"/>
      <c r="HP2257" s="108"/>
      <c r="HQ2257" s="108"/>
      <c r="HR2257" s="108"/>
      <c r="HS2257" s="108"/>
      <c r="HT2257" s="108"/>
      <c r="HU2257" s="108"/>
      <c r="HV2257" s="108"/>
      <c r="HW2257" s="108"/>
      <c r="HX2257" s="108"/>
      <c r="HY2257" s="108"/>
      <c r="HZ2257" s="108"/>
      <c r="IA2257" s="108"/>
      <c r="IB2257" s="108"/>
      <c r="IC2257" s="108"/>
      <c r="ID2257" s="108"/>
      <c r="IE2257" s="108"/>
      <c r="IF2257" s="108"/>
      <c r="IG2257" s="108"/>
      <c r="IH2257" s="108"/>
      <c r="II2257" s="108"/>
      <c r="IJ2257" s="108"/>
      <c r="IK2257" s="108"/>
      <c r="IL2257" s="108"/>
      <c r="IM2257" s="108"/>
      <c r="IN2257" s="108"/>
      <c r="IO2257" s="108"/>
      <c r="IP2257" s="108"/>
      <c r="IQ2257" s="108"/>
      <c r="IR2257" s="108"/>
      <c r="IS2257" s="108"/>
      <c r="IT2257" s="108"/>
      <c r="IU2257" s="108"/>
      <c r="IV2257" s="108"/>
    </row>
    <row r="2258" spans="1:256" x14ac:dyDescent="0.2">
      <c r="E2258" s="8"/>
      <c r="F2258" s="8"/>
      <c r="G2258" s="120"/>
      <c r="I2258" s="8"/>
      <c r="J2258" s="8"/>
      <c r="L2258" s="8"/>
      <c r="M2258" s="8"/>
      <c r="O2258" s="8"/>
      <c r="P2258" s="8"/>
      <c r="R2258" s="8"/>
      <c r="S2258" s="8"/>
      <c r="U2258" s="8"/>
      <c r="V2258" s="8"/>
      <c r="X2258" s="8"/>
      <c r="Y2258" s="8"/>
      <c r="AA2258" s="8"/>
      <c r="AB2258" s="8"/>
      <c r="AD2258" s="8"/>
      <c r="AE2258" s="8"/>
      <c r="AG2258" s="8"/>
      <c r="AH2258" s="8"/>
      <c r="AJ2258" s="8"/>
      <c r="AK2258" s="8"/>
      <c r="AM2258" s="8"/>
      <c r="AN2258" s="8"/>
      <c r="AP2258" s="8"/>
      <c r="AQ2258" s="8"/>
      <c r="AS2258" s="8"/>
      <c r="AT2258" s="8"/>
      <c r="AV2258" s="8"/>
      <c r="AW2258" s="8"/>
      <c r="AY2258" s="8"/>
      <c r="AZ2258" s="8"/>
      <c r="BA2258" s="108"/>
      <c r="BB2258" s="108"/>
      <c r="BC2258" s="108"/>
      <c r="BD2258" s="108"/>
      <c r="BE2258" s="108"/>
      <c r="BF2258" s="108"/>
      <c r="BG2258" s="108"/>
      <c r="BH2258" s="108"/>
      <c r="BI2258" s="108"/>
      <c r="BJ2258" s="108"/>
      <c r="BK2258" s="108"/>
      <c r="BL2258" s="108"/>
      <c r="BM2258" s="108"/>
      <c r="BN2258" s="108"/>
      <c r="BO2258" s="108"/>
      <c r="BP2258" s="108"/>
      <c r="BQ2258" s="108"/>
      <c r="BR2258" s="108"/>
      <c r="BS2258" s="108"/>
      <c r="BT2258" s="108"/>
      <c r="BU2258" s="108"/>
      <c r="BV2258" s="108"/>
      <c r="BW2258" s="108"/>
      <c r="BX2258" s="108"/>
      <c r="BY2258" s="108"/>
      <c r="BZ2258" s="108"/>
      <c r="CA2258" s="108"/>
      <c r="CB2258" s="108"/>
      <c r="CC2258" s="108"/>
      <c r="CD2258" s="108"/>
      <c r="CE2258" s="108"/>
      <c r="CF2258" s="108"/>
      <c r="CG2258" s="108"/>
      <c r="CH2258" s="108"/>
      <c r="CI2258" s="108"/>
      <c r="CJ2258" s="108"/>
      <c r="CK2258" s="108"/>
      <c r="CL2258" s="108"/>
      <c r="CM2258" s="108"/>
      <c r="CN2258" s="108"/>
      <c r="CO2258" s="108"/>
      <c r="CP2258" s="108"/>
      <c r="CQ2258" s="108"/>
      <c r="CR2258" s="108"/>
      <c r="CS2258" s="108"/>
      <c r="CT2258" s="108"/>
      <c r="CU2258" s="108"/>
      <c r="CV2258" s="108"/>
      <c r="CW2258" s="108"/>
      <c r="CX2258" s="108"/>
      <c r="CY2258" s="108"/>
      <c r="CZ2258" s="108"/>
      <c r="DA2258" s="108"/>
      <c r="DB2258" s="108"/>
      <c r="DC2258" s="108"/>
      <c r="DD2258" s="108"/>
      <c r="DE2258" s="108"/>
      <c r="DF2258" s="108"/>
      <c r="DG2258" s="108"/>
      <c r="DH2258" s="108"/>
      <c r="DI2258" s="108"/>
      <c r="DJ2258" s="108"/>
      <c r="DK2258" s="108"/>
      <c r="DL2258" s="108"/>
      <c r="DM2258" s="108"/>
      <c r="DN2258" s="108"/>
      <c r="DO2258" s="108"/>
      <c r="DP2258" s="108"/>
      <c r="DQ2258" s="108"/>
      <c r="DR2258" s="108"/>
      <c r="DS2258" s="108"/>
      <c r="DT2258" s="108"/>
      <c r="DU2258" s="108"/>
      <c r="DV2258" s="108"/>
      <c r="DW2258" s="108"/>
      <c r="DX2258" s="108"/>
      <c r="DY2258" s="108"/>
      <c r="DZ2258" s="108"/>
      <c r="EA2258" s="108"/>
      <c r="EB2258" s="108"/>
      <c r="EC2258" s="108"/>
      <c r="ED2258" s="108"/>
      <c r="EE2258" s="108"/>
      <c r="EF2258" s="108"/>
      <c r="EG2258" s="108"/>
      <c r="EH2258" s="108"/>
      <c r="EI2258" s="108"/>
      <c r="EJ2258" s="108"/>
      <c r="EK2258" s="108"/>
      <c r="EL2258" s="108"/>
      <c r="EM2258" s="108"/>
      <c r="EN2258" s="108"/>
      <c r="EO2258" s="108"/>
      <c r="EP2258" s="108"/>
      <c r="EQ2258" s="108"/>
      <c r="ER2258" s="108"/>
      <c r="ES2258" s="108"/>
      <c r="ET2258" s="108"/>
      <c r="EU2258" s="108"/>
      <c r="EV2258" s="108"/>
      <c r="EW2258" s="108"/>
      <c r="EX2258" s="108"/>
      <c r="EY2258" s="108"/>
      <c r="EZ2258" s="108"/>
      <c r="FA2258" s="108"/>
      <c r="FB2258" s="108"/>
      <c r="FC2258" s="108"/>
      <c r="FD2258" s="108"/>
      <c r="FE2258" s="108"/>
      <c r="FF2258" s="108"/>
      <c r="FG2258" s="108"/>
      <c r="FH2258" s="108"/>
      <c r="FI2258" s="108"/>
      <c r="FJ2258" s="108"/>
      <c r="FK2258" s="108"/>
      <c r="FL2258" s="108"/>
      <c r="FM2258" s="108"/>
      <c r="FN2258" s="108"/>
      <c r="FO2258" s="108"/>
      <c r="FP2258" s="108"/>
      <c r="FQ2258" s="108"/>
      <c r="FR2258" s="108"/>
      <c r="FS2258" s="108"/>
      <c r="FT2258" s="108"/>
      <c r="FU2258" s="108"/>
      <c r="FV2258" s="108"/>
      <c r="FW2258" s="108"/>
      <c r="FX2258" s="108"/>
      <c r="FY2258" s="108"/>
      <c r="FZ2258" s="108"/>
      <c r="GA2258" s="108"/>
      <c r="GB2258" s="108"/>
      <c r="GC2258" s="108"/>
      <c r="GD2258" s="108"/>
      <c r="GE2258" s="108"/>
      <c r="GF2258" s="108"/>
      <c r="GG2258" s="108"/>
      <c r="GH2258" s="108"/>
      <c r="GI2258" s="108"/>
      <c r="GJ2258" s="108"/>
      <c r="GK2258" s="108"/>
      <c r="GL2258" s="108"/>
      <c r="GM2258" s="108"/>
      <c r="GN2258" s="108"/>
      <c r="GO2258" s="108"/>
      <c r="GP2258" s="108"/>
      <c r="GQ2258" s="108"/>
      <c r="GR2258" s="108"/>
      <c r="GS2258" s="108"/>
      <c r="GT2258" s="108"/>
      <c r="GU2258" s="108"/>
      <c r="GV2258" s="108"/>
      <c r="GW2258" s="108"/>
      <c r="GX2258" s="108"/>
      <c r="GY2258" s="108"/>
      <c r="GZ2258" s="108"/>
      <c r="HA2258" s="108"/>
      <c r="HB2258" s="108"/>
      <c r="HC2258" s="108"/>
      <c r="HD2258" s="108"/>
      <c r="HE2258" s="108"/>
      <c r="HF2258" s="108"/>
      <c r="HG2258" s="108"/>
      <c r="HH2258" s="108"/>
      <c r="HI2258" s="108"/>
      <c r="HJ2258" s="108"/>
      <c r="HK2258" s="108"/>
      <c r="HL2258" s="108"/>
      <c r="HM2258" s="108"/>
      <c r="HN2258" s="108"/>
      <c r="HO2258" s="108"/>
      <c r="HP2258" s="108"/>
      <c r="HQ2258" s="108"/>
      <c r="HR2258" s="108"/>
      <c r="HS2258" s="108"/>
      <c r="HT2258" s="108"/>
      <c r="HU2258" s="108"/>
      <c r="HV2258" s="108"/>
      <c r="HW2258" s="108"/>
      <c r="HX2258" s="108"/>
      <c r="HY2258" s="108"/>
      <c r="HZ2258" s="108"/>
      <c r="IA2258" s="108"/>
      <c r="IB2258" s="108"/>
      <c r="IC2258" s="108"/>
      <c r="ID2258" s="108"/>
      <c r="IE2258" s="108"/>
      <c r="IF2258" s="108"/>
      <c r="IG2258" s="108"/>
      <c r="IH2258" s="108"/>
      <c r="II2258" s="108"/>
      <c r="IJ2258" s="108"/>
      <c r="IK2258" s="108"/>
      <c r="IL2258" s="108"/>
      <c r="IM2258" s="108"/>
      <c r="IN2258" s="108"/>
      <c r="IO2258" s="108"/>
      <c r="IP2258" s="108"/>
      <c r="IQ2258" s="108"/>
      <c r="IR2258" s="108"/>
      <c r="IS2258" s="108"/>
      <c r="IT2258" s="108"/>
      <c r="IU2258" s="108"/>
      <c r="IV2258" s="108"/>
    </row>
    <row r="2259" spans="1:256" x14ac:dyDescent="0.2">
      <c r="D2259" s="40"/>
      <c r="E2259" s="36"/>
      <c r="F2259" s="36"/>
      <c r="G2259" s="120"/>
      <c r="I2259" s="36"/>
      <c r="J2259" s="36"/>
      <c r="L2259" s="36"/>
      <c r="M2259" s="36"/>
      <c r="O2259" s="36"/>
      <c r="P2259" s="36"/>
      <c r="R2259" s="36"/>
      <c r="S2259" s="36"/>
      <c r="U2259" s="36"/>
      <c r="V2259" s="36"/>
      <c r="X2259" s="36"/>
      <c r="Y2259" s="36"/>
      <c r="AA2259" s="36"/>
      <c r="AB2259" s="36"/>
      <c r="AD2259" s="36"/>
      <c r="AE2259" s="36"/>
      <c r="AG2259" s="36"/>
      <c r="AH2259" s="36"/>
      <c r="AJ2259" s="36"/>
      <c r="AK2259" s="36"/>
      <c r="AM2259" s="36"/>
      <c r="AN2259" s="36"/>
      <c r="AP2259" s="36"/>
      <c r="AQ2259" s="36"/>
      <c r="AS2259" s="36"/>
      <c r="AT2259" s="36"/>
      <c r="AV2259" s="36"/>
      <c r="AW2259" s="36"/>
      <c r="AY2259" s="36"/>
      <c r="AZ2259" s="36"/>
      <c r="BA2259" s="108"/>
      <c r="BB2259" s="116"/>
      <c r="BC2259" s="120"/>
      <c r="BD2259" s="108"/>
      <c r="BE2259" s="116"/>
      <c r="BF2259" s="120"/>
      <c r="BG2259" s="108"/>
      <c r="BH2259" s="116"/>
      <c r="BI2259" s="120"/>
      <c r="BJ2259" s="108"/>
      <c r="BK2259" s="116"/>
      <c r="BL2259" s="120"/>
      <c r="BM2259" s="108"/>
      <c r="BN2259" s="116"/>
      <c r="BO2259" s="120"/>
      <c r="BP2259" s="108"/>
      <c r="BQ2259" s="108"/>
      <c r="BR2259" s="120"/>
      <c r="BS2259" s="116"/>
      <c r="BT2259" s="116"/>
      <c r="BU2259" s="116"/>
      <c r="BV2259" s="116"/>
      <c r="BW2259" s="116"/>
      <c r="BX2259" s="116"/>
      <c r="BY2259" s="108"/>
      <c r="BZ2259" s="108"/>
      <c r="CA2259" s="108"/>
      <c r="CB2259" s="108"/>
      <c r="CC2259" s="108"/>
      <c r="CD2259" s="108"/>
      <c r="CE2259" s="108"/>
      <c r="CF2259" s="108"/>
      <c r="CG2259" s="108"/>
      <c r="CH2259" s="108"/>
      <c r="CI2259" s="108"/>
      <c r="CJ2259" s="108"/>
      <c r="CK2259" s="108"/>
      <c r="CL2259" s="108"/>
      <c r="CM2259" s="108"/>
      <c r="CN2259" s="108"/>
      <c r="CO2259" s="108"/>
      <c r="CP2259" s="108"/>
      <c r="CQ2259" s="108"/>
      <c r="CR2259" s="108"/>
      <c r="CS2259" s="108"/>
      <c r="CT2259" s="108"/>
      <c r="CU2259" s="108"/>
      <c r="CV2259" s="108"/>
      <c r="CW2259" s="108"/>
      <c r="CX2259" s="108"/>
      <c r="CY2259" s="108"/>
      <c r="CZ2259" s="108"/>
      <c r="DA2259" s="108"/>
      <c r="DB2259" s="108"/>
      <c r="DC2259" s="108"/>
      <c r="DD2259" s="108"/>
      <c r="DE2259" s="108"/>
      <c r="DF2259" s="108"/>
      <c r="DG2259" s="108"/>
      <c r="DH2259" s="108"/>
      <c r="DI2259" s="108"/>
      <c r="DJ2259" s="108"/>
      <c r="DK2259" s="108"/>
      <c r="DL2259" s="108"/>
      <c r="DM2259" s="108"/>
      <c r="DN2259" s="108"/>
      <c r="DO2259" s="108"/>
      <c r="DP2259" s="108"/>
      <c r="DQ2259" s="108"/>
      <c r="DR2259" s="108"/>
      <c r="DS2259" s="108"/>
      <c r="DT2259" s="108"/>
      <c r="DU2259" s="108"/>
      <c r="DV2259" s="108"/>
      <c r="DW2259" s="108"/>
      <c r="DX2259" s="108"/>
      <c r="DY2259" s="108"/>
      <c r="DZ2259" s="108"/>
      <c r="EA2259" s="108"/>
      <c r="EB2259" s="108"/>
      <c r="EC2259" s="108"/>
      <c r="ED2259" s="108"/>
      <c r="EE2259" s="108"/>
      <c r="EF2259" s="108"/>
      <c r="EG2259" s="108"/>
      <c r="EH2259" s="108"/>
      <c r="EI2259" s="108"/>
      <c r="EJ2259" s="108"/>
      <c r="EK2259" s="108"/>
      <c r="EL2259" s="108"/>
      <c r="EM2259" s="108"/>
      <c r="EN2259" s="108"/>
      <c r="EO2259" s="108"/>
      <c r="EP2259" s="108"/>
      <c r="EQ2259" s="108"/>
      <c r="ER2259" s="108"/>
      <c r="ES2259" s="108"/>
      <c r="ET2259" s="108"/>
      <c r="EU2259" s="108"/>
      <c r="EV2259" s="108"/>
      <c r="EW2259" s="108"/>
      <c r="EX2259" s="108"/>
      <c r="EY2259" s="108"/>
      <c r="EZ2259" s="108"/>
      <c r="FA2259" s="108"/>
      <c r="FB2259" s="108"/>
      <c r="FC2259" s="108"/>
      <c r="FD2259" s="108"/>
      <c r="FE2259" s="108"/>
      <c r="FF2259" s="108"/>
      <c r="FG2259" s="108"/>
      <c r="FH2259" s="108"/>
      <c r="FI2259" s="108"/>
      <c r="FJ2259" s="108"/>
      <c r="FK2259" s="108"/>
      <c r="FL2259" s="108"/>
      <c r="FM2259" s="108"/>
      <c r="FN2259" s="108"/>
      <c r="FO2259" s="108"/>
      <c r="FP2259" s="108"/>
      <c r="FQ2259" s="108"/>
      <c r="FR2259" s="108"/>
      <c r="FS2259" s="108"/>
      <c r="FT2259" s="108"/>
      <c r="FU2259" s="108"/>
      <c r="FV2259" s="108"/>
      <c r="FW2259" s="108"/>
      <c r="FX2259" s="108"/>
      <c r="FY2259" s="108"/>
      <c r="FZ2259" s="108"/>
      <c r="GA2259" s="108"/>
      <c r="GB2259" s="108"/>
      <c r="GC2259" s="108"/>
      <c r="GD2259" s="108"/>
      <c r="GE2259" s="108"/>
      <c r="GF2259" s="108"/>
      <c r="GG2259" s="108"/>
      <c r="GH2259" s="108"/>
      <c r="GI2259" s="108"/>
      <c r="GJ2259" s="108"/>
      <c r="GK2259" s="108"/>
      <c r="GL2259" s="108"/>
      <c r="GM2259" s="108"/>
      <c r="GN2259" s="108"/>
      <c r="GO2259" s="108"/>
      <c r="GP2259" s="108"/>
      <c r="GQ2259" s="108"/>
      <c r="GR2259" s="108"/>
      <c r="GS2259" s="108"/>
      <c r="GT2259" s="108"/>
      <c r="GU2259" s="108"/>
      <c r="GV2259" s="108"/>
      <c r="GW2259" s="108"/>
      <c r="GX2259" s="108"/>
      <c r="GY2259" s="108"/>
      <c r="GZ2259" s="108"/>
      <c r="HA2259" s="108"/>
      <c r="HB2259" s="108"/>
      <c r="HC2259" s="108"/>
      <c r="HD2259" s="108"/>
      <c r="HE2259" s="108"/>
      <c r="HF2259" s="108"/>
      <c r="HG2259" s="108"/>
      <c r="HH2259" s="108"/>
      <c r="HI2259" s="108"/>
      <c r="HJ2259" s="108"/>
      <c r="HK2259" s="108"/>
      <c r="HL2259" s="108"/>
      <c r="HM2259" s="108"/>
      <c r="HN2259" s="108"/>
      <c r="HO2259" s="108"/>
      <c r="HP2259" s="108"/>
      <c r="HQ2259" s="108"/>
      <c r="HR2259" s="108"/>
      <c r="HS2259" s="108"/>
      <c r="HT2259" s="108"/>
      <c r="HU2259" s="108"/>
      <c r="HV2259" s="108"/>
      <c r="HW2259" s="108"/>
      <c r="HX2259" s="108"/>
      <c r="HY2259" s="108"/>
      <c r="HZ2259" s="108"/>
      <c r="IA2259" s="108"/>
      <c r="IB2259" s="108"/>
      <c r="IC2259" s="108"/>
      <c r="ID2259" s="108"/>
      <c r="IE2259" s="108"/>
      <c r="IF2259" s="108"/>
      <c r="IG2259" s="108"/>
      <c r="IH2259" s="108"/>
      <c r="II2259" s="108"/>
      <c r="IJ2259" s="108"/>
      <c r="IK2259" s="108"/>
      <c r="IL2259" s="108"/>
      <c r="IM2259" s="108"/>
      <c r="IN2259" s="108"/>
      <c r="IO2259" s="108"/>
      <c r="IP2259" s="108"/>
      <c r="IQ2259" s="108"/>
      <c r="IR2259" s="108"/>
      <c r="IS2259" s="108"/>
      <c r="IT2259" s="108"/>
      <c r="IU2259" s="108"/>
      <c r="IV2259" s="108"/>
    </row>
    <row r="2260" spans="1:256" x14ac:dyDescent="0.2">
      <c r="D2260" s="40"/>
      <c r="E2260" s="36"/>
      <c r="F2260" s="36"/>
      <c r="G2260" s="120"/>
      <c r="H2260" s="100"/>
      <c r="I2260" s="36"/>
      <c r="J2260" s="36"/>
      <c r="K2260" s="100"/>
      <c r="L2260" s="36"/>
      <c r="M2260" s="36"/>
      <c r="N2260" s="100"/>
      <c r="O2260" s="36"/>
      <c r="P2260" s="36"/>
      <c r="Q2260" s="100"/>
      <c r="R2260" s="36"/>
      <c r="S2260" s="36"/>
      <c r="T2260" s="100"/>
      <c r="U2260" s="36"/>
      <c r="V2260" s="36"/>
      <c r="W2260" s="100"/>
      <c r="X2260" s="36"/>
      <c r="Y2260" s="36"/>
      <c r="Z2260" s="100"/>
      <c r="AA2260" s="36"/>
      <c r="AB2260" s="36"/>
      <c r="AD2260" s="36"/>
      <c r="AE2260" s="36"/>
      <c r="AG2260" s="36"/>
      <c r="AH2260" s="36"/>
      <c r="AJ2260" s="36"/>
      <c r="AK2260" s="36"/>
      <c r="AM2260" s="36"/>
      <c r="AN2260" s="36"/>
      <c r="AP2260" s="36"/>
      <c r="AQ2260" s="36"/>
      <c r="AS2260" s="36"/>
      <c r="AT2260" s="36"/>
      <c r="AV2260" s="36"/>
      <c r="AW2260" s="36"/>
      <c r="AY2260" s="36"/>
      <c r="AZ2260" s="36"/>
      <c r="BA2260" s="108"/>
      <c r="BB2260" s="109"/>
      <c r="BC2260" s="109"/>
      <c r="BD2260" s="108"/>
      <c r="BE2260" s="109"/>
      <c r="BF2260" s="109"/>
      <c r="BG2260" s="108"/>
      <c r="BH2260" s="109"/>
      <c r="BI2260" s="109"/>
      <c r="BJ2260" s="108"/>
      <c r="BK2260" s="109"/>
      <c r="BL2260" s="109"/>
      <c r="BM2260" s="108"/>
      <c r="BN2260" s="109"/>
      <c r="BO2260" s="109"/>
      <c r="BP2260" s="108"/>
      <c r="BQ2260" s="123"/>
      <c r="BR2260" s="109"/>
      <c r="BS2260" s="116"/>
      <c r="BT2260" s="108"/>
      <c r="BU2260" s="120"/>
      <c r="BV2260" s="116"/>
      <c r="BW2260" s="116"/>
      <c r="BX2260" s="125"/>
      <c r="BY2260" s="108"/>
      <c r="BZ2260" s="108"/>
      <c r="CA2260" s="108"/>
      <c r="CB2260" s="108"/>
      <c r="CC2260" s="108"/>
      <c r="CD2260" s="108"/>
      <c r="CE2260" s="108"/>
      <c r="CF2260" s="108"/>
      <c r="CG2260" s="108"/>
      <c r="CH2260" s="108"/>
      <c r="CI2260" s="108"/>
      <c r="CJ2260" s="108"/>
      <c r="CK2260" s="108"/>
      <c r="CL2260" s="108"/>
      <c r="CM2260" s="108"/>
      <c r="CN2260" s="108"/>
      <c r="CO2260" s="108"/>
      <c r="CP2260" s="108"/>
      <c r="CQ2260" s="108"/>
      <c r="CR2260" s="108"/>
      <c r="CS2260" s="108"/>
      <c r="CT2260" s="108"/>
      <c r="CU2260" s="108"/>
      <c r="CV2260" s="108"/>
      <c r="CW2260" s="108"/>
      <c r="CX2260" s="108"/>
      <c r="CY2260" s="108"/>
      <c r="CZ2260" s="108"/>
      <c r="DA2260" s="108"/>
      <c r="DB2260" s="108"/>
      <c r="DC2260" s="108"/>
      <c r="DD2260" s="108"/>
      <c r="DE2260" s="108"/>
      <c r="DF2260" s="108"/>
      <c r="DG2260" s="108"/>
      <c r="DH2260" s="108"/>
      <c r="DI2260" s="108"/>
      <c r="DJ2260" s="108"/>
      <c r="DK2260" s="108"/>
      <c r="DL2260" s="108"/>
      <c r="DM2260" s="108"/>
      <c r="DN2260" s="108"/>
      <c r="DO2260" s="108"/>
      <c r="DP2260" s="108"/>
      <c r="DQ2260" s="108"/>
      <c r="DR2260" s="108"/>
      <c r="DS2260" s="108"/>
      <c r="DT2260" s="108"/>
      <c r="DU2260" s="108"/>
      <c r="DV2260" s="108"/>
      <c r="DW2260" s="108"/>
      <c r="DX2260" s="108"/>
      <c r="DY2260" s="108"/>
      <c r="DZ2260" s="108"/>
      <c r="EA2260" s="108"/>
      <c r="EB2260" s="108"/>
      <c r="EC2260" s="108"/>
      <c r="ED2260" s="108"/>
      <c r="EE2260" s="108"/>
      <c r="EF2260" s="108"/>
      <c r="EG2260" s="108"/>
      <c r="EH2260" s="108"/>
      <c r="EI2260" s="108"/>
      <c r="EJ2260" s="108"/>
      <c r="EK2260" s="108"/>
      <c r="EL2260" s="108"/>
      <c r="EM2260" s="108"/>
      <c r="EN2260" s="108"/>
      <c r="EO2260" s="108"/>
      <c r="EP2260" s="108"/>
      <c r="EQ2260" s="108"/>
      <c r="ER2260" s="108"/>
      <c r="ES2260" s="108"/>
      <c r="ET2260" s="108"/>
      <c r="EU2260" s="108"/>
      <c r="EV2260" s="108"/>
      <c r="EW2260" s="108"/>
      <c r="EX2260" s="108"/>
      <c r="EY2260" s="108"/>
      <c r="EZ2260" s="108"/>
      <c r="FA2260" s="108"/>
      <c r="FB2260" s="108"/>
      <c r="FC2260" s="108"/>
      <c r="FD2260" s="108"/>
      <c r="FE2260" s="108"/>
      <c r="FF2260" s="108"/>
      <c r="FG2260" s="108"/>
      <c r="FH2260" s="108"/>
      <c r="FI2260" s="108"/>
      <c r="FJ2260" s="108"/>
      <c r="FK2260" s="108"/>
      <c r="FL2260" s="108"/>
      <c r="FM2260" s="108"/>
      <c r="FN2260" s="108"/>
      <c r="FO2260" s="108"/>
      <c r="FP2260" s="108"/>
      <c r="FQ2260" s="108"/>
      <c r="FR2260" s="108"/>
      <c r="FS2260" s="108"/>
      <c r="FT2260" s="108"/>
      <c r="FU2260" s="108"/>
      <c r="FV2260" s="108"/>
      <c r="FW2260" s="108"/>
      <c r="FX2260" s="108"/>
      <c r="FY2260" s="108"/>
      <c r="FZ2260" s="108"/>
      <c r="GA2260" s="108"/>
      <c r="GB2260" s="108"/>
      <c r="GC2260" s="108"/>
      <c r="GD2260" s="108"/>
      <c r="GE2260" s="108"/>
      <c r="GF2260" s="108"/>
      <c r="GG2260" s="108"/>
      <c r="GH2260" s="108"/>
      <c r="GI2260" s="108"/>
      <c r="GJ2260" s="108"/>
      <c r="GK2260" s="108"/>
      <c r="GL2260" s="108"/>
      <c r="GM2260" s="108"/>
      <c r="GN2260" s="108"/>
      <c r="GO2260" s="108"/>
      <c r="GP2260" s="108"/>
      <c r="GQ2260" s="108"/>
      <c r="GR2260" s="108"/>
      <c r="GS2260" s="108"/>
      <c r="GT2260" s="108"/>
      <c r="GU2260" s="108"/>
      <c r="GV2260" s="108"/>
      <c r="GW2260" s="108"/>
      <c r="GX2260" s="108"/>
      <c r="GY2260" s="108"/>
      <c r="GZ2260" s="108"/>
      <c r="HA2260" s="108"/>
      <c r="HB2260" s="108"/>
      <c r="HC2260" s="108"/>
      <c r="HD2260" s="108"/>
      <c r="HE2260" s="108"/>
      <c r="HF2260" s="108"/>
      <c r="HG2260" s="108"/>
      <c r="HH2260" s="108"/>
      <c r="HI2260" s="108"/>
      <c r="HJ2260" s="108"/>
      <c r="HK2260" s="108"/>
      <c r="HL2260" s="108"/>
      <c r="HM2260" s="108"/>
      <c r="HN2260" s="108"/>
      <c r="HO2260" s="108"/>
      <c r="HP2260" s="108"/>
      <c r="HQ2260" s="108"/>
      <c r="HR2260" s="108"/>
      <c r="HS2260" s="108"/>
      <c r="HT2260" s="108"/>
      <c r="HU2260" s="108"/>
      <c r="HV2260" s="108"/>
      <c r="HW2260" s="108"/>
      <c r="HX2260" s="108"/>
      <c r="HY2260" s="108"/>
      <c r="HZ2260" s="108"/>
      <c r="IA2260" s="108"/>
      <c r="IB2260" s="108"/>
      <c r="IC2260" s="108"/>
      <c r="ID2260" s="108"/>
      <c r="IE2260" s="108"/>
      <c r="IF2260" s="108"/>
      <c r="IG2260" s="108"/>
      <c r="IH2260" s="108"/>
      <c r="II2260" s="108"/>
      <c r="IJ2260" s="108"/>
      <c r="IK2260" s="108"/>
      <c r="IL2260" s="108"/>
      <c r="IM2260" s="108"/>
      <c r="IN2260" s="108"/>
      <c r="IO2260" s="108"/>
      <c r="IP2260" s="108"/>
      <c r="IQ2260" s="108"/>
      <c r="IR2260" s="108"/>
      <c r="IS2260" s="108"/>
      <c r="IT2260" s="108"/>
      <c r="IU2260" s="108"/>
      <c r="IV2260" s="108"/>
    </row>
    <row r="2261" spans="1:256" x14ac:dyDescent="0.2">
      <c r="E2261" s="8"/>
      <c r="F2261" s="8"/>
      <c r="G2261" s="120"/>
      <c r="I2261" s="8"/>
      <c r="J2261" s="8"/>
      <c r="L2261" s="8"/>
      <c r="M2261" s="8"/>
      <c r="O2261" s="8"/>
      <c r="P2261" s="8"/>
      <c r="R2261" s="8"/>
      <c r="S2261" s="8"/>
      <c r="U2261" s="8"/>
      <c r="V2261" s="8"/>
      <c r="X2261" s="8"/>
      <c r="Y2261" s="8"/>
      <c r="AA2261" s="8"/>
      <c r="AB2261" s="8"/>
      <c r="AD2261" s="8"/>
      <c r="AE2261" s="8"/>
      <c r="AG2261" s="8"/>
      <c r="AH2261" s="8"/>
      <c r="AJ2261" s="8"/>
      <c r="AK2261" s="8"/>
      <c r="AM2261" s="8"/>
      <c r="AN2261" s="8"/>
      <c r="AP2261" s="8"/>
      <c r="AQ2261" s="8"/>
      <c r="AS2261" s="8"/>
      <c r="AT2261" s="8"/>
      <c r="AV2261" s="8"/>
      <c r="AW2261" s="8"/>
      <c r="AY2261" s="8"/>
      <c r="AZ2261" s="8"/>
      <c r="BA2261" s="108"/>
      <c r="BB2261" s="108"/>
      <c r="BC2261" s="108"/>
      <c r="BD2261" s="108"/>
      <c r="BE2261" s="108"/>
      <c r="BF2261" s="108"/>
      <c r="BG2261" s="108"/>
      <c r="BH2261" s="108"/>
      <c r="BI2261" s="108"/>
      <c r="BJ2261" s="108"/>
      <c r="BK2261" s="108"/>
      <c r="BL2261" s="108"/>
      <c r="BM2261" s="108"/>
      <c r="BN2261" s="108"/>
      <c r="BO2261" s="108"/>
      <c r="BP2261" s="108"/>
      <c r="BQ2261" s="108"/>
      <c r="BR2261" s="108"/>
      <c r="BS2261" s="108"/>
      <c r="BT2261" s="108"/>
      <c r="BU2261" s="108"/>
      <c r="BV2261" s="108"/>
      <c r="BW2261" s="108"/>
      <c r="BX2261" s="108"/>
      <c r="BY2261" s="108"/>
      <c r="BZ2261" s="108"/>
      <c r="CA2261" s="108"/>
      <c r="CB2261" s="108"/>
      <c r="CC2261" s="108"/>
      <c r="CD2261" s="108"/>
      <c r="CE2261" s="108"/>
      <c r="CF2261" s="108"/>
      <c r="CG2261" s="108"/>
      <c r="CH2261" s="108"/>
      <c r="CI2261" s="108"/>
      <c r="CJ2261" s="108"/>
      <c r="CK2261" s="108"/>
      <c r="CL2261" s="108"/>
      <c r="CM2261" s="108"/>
      <c r="CN2261" s="108"/>
      <c r="CO2261" s="108"/>
      <c r="CP2261" s="108"/>
      <c r="CQ2261" s="108"/>
      <c r="CR2261" s="108"/>
      <c r="CS2261" s="108"/>
      <c r="CT2261" s="108"/>
      <c r="CU2261" s="108"/>
      <c r="CV2261" s="108"/>
      <c r="CW2261" s="108"/>
      <c r="CX2261" s="108"/>
      <c r="CY2261" s="108"/>
      <c r="CZ2261" s="108"/>
      <c r="DA2261" s="108"/>
      <c r="DB2261" s="108"/>
      <c r="DC2261" s="108"/>
      <c r="DD2261" s="108"/>
      <c r="DE2261" s="108"/>
      <c r="DF2261" s="108"/>
      <c r="DG2261" s="108"/>
      <c r="DH2261" s="108"/>
      <c r="DI2261" s="108"/>
      <c r="DJ2261" s="108"/>
      <c r="DK2261" s="108"/>
      <c r="DL2261" s="108"/>
      <c r="DM2261" s="108"/>
      <c r="DN2261" s="108"/>
      <c r="DO2261" s="108"/>
      <c r="DP2261" s="108"/>
      <c r="DQ2261" s="108"/>
      <c r="DR2261" s="108"/>
      <c r="DS2261" s="108"/>
      <c r="DT2261" s="108"/>
      <c r="DU2261" s="108"/>
      <c r="DV2261" s="108"/>
      <c r="DW2261" s="108"/>
      <c r="DX2261" s="108"/>
      <c r="DY2261" s="108"/>
      <c r="DZ2261" s="108"/>
      <c r="EA2261" s="108"/>
      <c r="EB2261" s="108"/>
      <c r="EC2261" s="108"/>
      <c r="ED2261" s="108"/>
      <c r="EE2261" s="108"/>
      <c r="EF2261" s="108"/>
      <c r="EG2261" s="108"/>
      <c r="EH2261" s="108"/>
      <c r="EI2261" s="108"/>
      <c r="EJ2261" s="108"/>
      <c r="EK2261" s="108"/>
      <c r="EL2261" s="108"/>
      <c r="EM2261" s="108"/>
      <c r="EN2261" s="108"/>
      <c r="EO2261" s="108"/>
      <c r="EP2261" s="108"/>
      <c r="EQ2261" s="108"/>
      <c r="ER2261" s="108"/>
      <c r="ES2261" s="108"/>
      <c r="ET2261" s="108"/>
      <c r="EU2261" s="108"/>
      <c r="EV2261" s="108"/>
      <c r="EW2261" s="108"/>
      <c r="EX2261" s="108"/>
      <c r="EY2261" s="108"/>
      <c r="EZ2261" s="108"/>
      <c r="FA2261" s="108"/>
      <c r="FB2261" s="108"/>
      <c r="FC2261" s="108"/>
      <c r="FD2261" s="108"/>
      <c r="FE2261" s="108"/>
      <c r="FF2261" s="108"/>
      <c r="FG2261" s="108"/>
      <c r="FH2261" s="108"/>
      <c r="FI2261" s="108"/>
      <c r="FJ2261" s="108"/>
      <c r="FK2261" s="108"/>
      <c r="FL2261" s="108"/>
      <c r="FM2261" s="108"/>
      <c r="FN2261" s="108"/>
      <c r="FO2261" s="108"/>
      <c r="FP2261" s="108"/>
      <c r="FQ2261" s="108"/>
      <c r="FR2261" s="108"/>
      <c r="FS2261" s="108"/>
      <c r="FT2261" s="108"/>
      <c r="FU2261" s="108"/>
      <c r="FV2261" s="108"/>
      <c r="FW2261" s="108"/>
      <c r="FX2261" s="108"/>
      <c r="FY2261" s="108"/>
      <c r="FZ2261" s="108"/>
      <c r="GA2261" s="108"/>
      <c r="GB2261" s="108"/>
      <c r="GC2261" s="108"/>
      <c r="GD2261" s="108"/>
      <c r="GE2261" s="108"/>
      <c r="GF2261" s="108"/>
      <c r="GG2261" s="108"/>
      <c r="GH2261" s="108"/>
      <c r="GI2261" s="108"/>
      <c r="GJ2261" s="108"/>
      <c r="GK2261" s="108"/>
      <c r="GL2261" s="108"/>
      <c r="GM2261" s="108"/>
      <c r="GN2261" s="108"/>
      <c r="GO2261" s="108"/>
      <c r="GP2261" s="108"/>
      <c r="GQ2261" s="108"/>
      <c r="GR2261" s="108"/>
      <c r="GS2261" s="108"/>
      <c r="GT2261" s="108"/>
      <c r="GU2261" s="108"/>
      <c r="GV2261" s="108"/>
      <c r="GW2261" s="108"/>
      <c r="GX2261" s="108"/>
      <c r="GY2261" s="108"/>
      <c r="GZ2261" s="108"/>
      <c r="HA2261" s="108"/>
      <c r="HB2261" s="108"/>
      <c r="HC2261" s="108"/>
      <c r="HD2261" s="108"/>
      <c r="HE2261" s="108"/>
      <c r="HF2261" s="108"/>
      <c r="HG2261" s="108"/>
      <c r="HH2261" s="108"/>
      <c r="HI2261" s="108"/>
      <c r="HJ2261" s="108"/>
      <c r="HK2261" s="108"/>
      <c r="HL2261" s="108"/>
      <c r="HM2261" s="108"/>
      <c r="HN2261" s="108"/>
      <c r="HO2261" s="108"/>
      <c r="HP2261" s="108"/>
      <c r="HQ2261" s="108"/>
      <c r="HR2261" s="108"/>
      <c r="HS2261" s="108"/>
      <c r="HT2261" s="108"/>
      <c r="HU2261" s="108"/>
      <c r="HV2261" s="108"/>
      <c r="HW2261" s="108"/>
      <c r="HX2261" s="108"/>
      <c r="HY2261" s="108"/>
      <c r="HZ2261" s="108"/>
      <c r="IA2261" s="108"/>
      <c r="IB2261" s="108"/>
      <c r="IC2261" s="108"/>
      <c r="ID2261" s="108"/>
      <c r="IE2261" s="108"/>
      <c r="IF2261" s="108"/>
      <c r="IG2261" s="108"/>
      <c r="IH2261" s="108"/>
      <c r="II2261" s="108"/>
      <c r="IJ2261" s="108"/>
      <c r="IK2261" s="108"/>
      <c r="IL2261" s="108"/>
      <c r="IM2261" s="108"/>
      <c r="IN2261" s="108"/>
      <c r="IO2261" s="108"/>
      <c r="IP2261" s="108"/>
      <c r="IQ2261" s="108"/>
      <c r="IR2261" s="108"/>
      <c r="IS2261" s="108"/>
      <c r="IT2261" s="108"/>
      <c r="IU2261" s="108"/>
      <c r="IV2261" s="108"/>
    </row>
    <row r="2262" spans="1:256" x14ac:dyDescent="0.2">
      <c r="E2262" s="8"/>
      <c r="F2262" s="8"/>
      <c r="G2262" s="120"/>
      <c r="I2262" s="8"/>
      <c r="J2262" s="8"/>
      <c r="L2262" s="8"/>
      <c r="M2262" s="8"/>
      <c r="O2262" s="8"/>
      <c r="P2262" s="8"/>
      <c r="R2262" s="8"/>
      <c r="S2262" s="8"/>
      <c r="U2262" s="8"/>
      <c r="V2262" s="8"/>
      <c r="X2262" s="8"/>
      <c r="Y2262" s="8"/>
      <c r="AA2262" s="8"/>
      <c r="AB2262" s="8"/>
      <c r="AD2262" s="8"/>
      <c r="AE2262" s="8"/>
      <c r="AG2262" s="8"/>
      <c r="AH2262" s="8"/>
      <c r="AJ2262" s="8"/>
      <c r="AK2262" s="8"/>
      <c r="AM2262" s="8"/>
      <c r="AN2262" s="8"/>
      <c r="AP2262" s="8"/>
      <c r="AQ2262" s="8"/>
      <c r="AS2262" s="8"/>
      <c r="AT2262" s="8"/>
      <c r="AV2262" s="8"/>
      <c r="AW2262" s="8"/>
      <c r="AY2262" s="8"/>
      <c r="AZ2262" s="8"/>
      <c r="BA2262" s="108"/>
      <c r="BB2262" s="108"/>
      <c r="BC2262" s="108"/>
      <c r="BD2262" s="108"/>
      <c r="BE2262" s="108"/>
      <c r="BF2262" s="108"/>
      <c r="BG2262" s="108"/>
      <c r="BH2262" s="108"/>
      <c r="BI2262" s="108"/>
      <c r="BJ2262" s="108"/>
      <c r="BK2262" s="108"/>
      <c r="BL2262" s="108"/>
      <c r="BM2262" s="108"/>
      <c r="BN2262" s="108"/>
      <c r="BO2262" s="108"/>
      <c r="BP2262" s="108"/>
      <c r="BQ2262" s="108"/>
      <c r="BR2262" s="108"/>
      <c r="BS2262" s="108"/>
      <c r="BT2262" s="108"/>
      <c r="BU2262" s="108"/>
      <c r="BV2262" s="108"/>
      <c r="BW2262" s="108"/>
      <c r="BX2262" s="108"/>
      <c r="BY2262" s="108"/>
      <c r="BZ2262" s="108"/>
      <c r="CA2262" s="108"/>
      <c r="CB2262" s="108"/>
      <c r="CC2262" s="108"/>
      <c r="CD2262" s="108"/>
      <c r="CE2262" s="108"/>
      <c r="CF2262" s="108"/>
      <c r="CG2262" s="108"/>
      <c r="CH2262" s="108"/>
      <c r="CI2262" s="108"/>
      <c r="CJ2262" s="108"/>
      <c r="CK2262" s="108"/>
      <c r="CL2262" s="108"/>
      <c r="CM2262" s="108"/>
      <c r="CN2262" s="108"/>
      <c r="CO2262" s="108"/>
      <c r="CP2262" s="108"/>
      <c r="CQ2262" s="108"/>
      <c r="CR2262" s="108"/>
      <c r="CS2262" s="108"/>
      <c r="CT2262" s="108"/>
      <c r="CU2262" s="108"/>
      <c r="CV2262" s="108"/>
      <c r="CW2262" s="108"/>
      <c r="CX2262" s="108"/>
      <c r="CY2262" s="108"/>
      <c r="CZ2262" s="108"/>
      <c r="DA2262" s="108"/>
      <c r="DB2262" s="108"/>
      <c r="DC2262" s="108"/>
      <c r="DD2262" s="108"/>
      <c r="DE2262" s="108"/>
      <c r="DF2262" s="108"/>
      <c r="DG2262" s="108"/>
      <c r="DH2262" s="108"/>
      <c r="DI2262" s="108"/>
      <c r="DJ2262" s="108"/>
      <c r="DK2262" s="108"/>
      <c r="DL2262" s="108"/>
      <c r="DM2262" s="108"/>
      <c r="DN2262" s="108"/>
      <c r="DO2262" s="108"/>
      <c r="DP2262" s="108"/>
      <c r="DQ2262" s="108"/>
      <c r="DR2262" s="108"/>
      <c r="DS2262" s="108"/>
      <c r="DT2262" s="108"/>
      <c r="DU2262" s="108"/>
      <c r="DV2262" s="108"/>
      <c r="DW2262" s="108"/>
      <c r="DX2262" s="108"/>
      <c r="DY2262" s="108"/>
      <c r="DZ2262" s="108"/>
      <c r="EA2262" s="108"/>
      <c r="EB2262" s="108"/>
      <c r="EC2262" s="108"/>
      <c r="ED2262" s="108"/>
      <c r="EE2262" s="108"/>
      <c r="EF2262" s="108"/>
      <c r="EG2262" s="108"/>
      <c r="EH2262" s="108"/>
      <c r="EI2262" s="108"/>
      <c r="EJ2262" s="108"/>
      <c r="EK2262" s="108"/>
      <c r="EL2262" s="108"/>
      <c r="EM2262" s="108"/>
      <c r="EN2262" s="108"/>
      <c r="EO2262" s="108"/>
      <c r="EP2262" s="108"/>
      <c r="EQ2262" s="108"/>
      <c r="ER2262" s="108"/>
      <c r="ES2262" s="108"/>
      <c r="ET2262" s="108"/>
      <c r="EU2262" s="108"/>
      <c r="EV2262" s="108"/>
      <c r="EW2262" s="108"/>
      <c r="EX2262" s="108"/>
      <c r="EY2262" s="108"/>
      <c r="EZ2262" s="108"/>
      <c r="FA2262" s="108"/>
      <c r="FB2262" s="108"/>
      <c r="FC2262" s="108"/>
      <c r="FD2262" s="108"/>
      <c r="FE2262" s="108"/>
      <c r="FF2262" s="108"/>
      <c r="FG2262" s="108"/>
      <c r="FH2262" s="108"/>
      <c r="FI2262" s="108"/>
      <c r="FJ2262" s="108"/>
      <c r="FK2262" s="108"/>
      <c r="FL2262" s="108"/>
      <c r="FM2262" s="108"/>
      <c r="FN2262" s="108"/>
      <c r="FO2262" s="108"/>
      <c r="FP2262" s="108"/>
      <c r="FQ2262" s="108"/>
      <c r="FR2262" s="108"/>
      <c r="FS2262" s="108"/>
      <c r="FT2262" s="108"/>
      <c r="FU2262" s="108"/>
      <c r="FV2262" s="108"/>
      <c r="FW2262" s="108"/>
      <c r="FX2262" s="108"/>
      <c r="FY2262" s="108"/>
      <c r="FZ2262" s="108"/>
      <c r="GA2262" s="108"/>
      <c r="GB2262" s="108"/>
      <c r="GC2262" s="108"/>
      <c r="GD2262" s="108"/>
      <c r="GE2262" s="108"/>
      <c r="GF2262" s="108"/>
      <c r="GG2262" s="108"/>
      <c r="GH2262" s="108"/>
      <c r="GI2262" s="108"/>
      <c r="GJ2262" s="108"/>
      <c r="GK2262" s="108"/>
      <c r="GL2262" s="108"/>
      <c r="GM2262" s="108"/>
      <c r="GN2262" s="108"/>
      <c r="GO2262" s="108"/>
      <c r="GP2262" s="108"/>
      <c r="GQ2262" s="108"/>
      <c r="GR2262" s="108"/>
      <c r="GS2262" s="108"/>
      <c r="GT2262" s="108"/>
      <c r="GU2262" s="108"/>
      <c r="GV2262" s="108"/>
      <c r="GW2262" s="108"/>
      <c r="GX2262" s="108"/>
      <c r="GY2262" s="108"/>
      <c r="GZ2262" s="108"/>
      <c r="HA2262" s="108"/>
      <c r="HB2262" s="108"/>
      <c r="HC2262" s="108"/>
      <c r="HD2262" s="108"/>
      <c r="HE2262" s="108"/>
      <c r="HF2262" s="108"/>
      <c r="HG2262" s="108"/>
      <c r="HH2262" s="108"/>
      <c r="HI2262" s="108"/>
      <c r="HJ2262" s="108"/>
      <c r="HK2262" s="108"/>
      <c r="HL2262" s="108"/>
      <c r="HM2262" s="108"/>
      <c r="HN2262" s="108"/>
      <c r="HO2262" s="108"/>
      <c r="HP2262" s="108"/>
      <c r="HQ2262" s="108"/>
      <c r="HR2262" s="108"/>
      <c r="HS2262" s="108"/>
      <c r="HT2262" s="108"/>
      <c r="HU2262" s="108"/>
      <c r="HV2262" s="108"/>
      <c r="HW2262" s="108"/>
      <c r="HX2262" s="108"/>
      <c r="HY2262" s="108"/>
      <c r="HZ2262" s="108"/>
      <c r="IA2262" s="108"/>
      <c r="IB2262" s="108"/>
      <c r="IC2262" s="108"/>
      <c r="ID2262" s="108"/>
      <c r="IE2262" s="108"/>
      <c r="IF2262" s="108"/>
      <c r="IG2262" s="108"/>
      <c r="IH2262" s="108"/>
      <c r="II2262" s="108"/>
      <c r="IJ2262" s="108"/>
      <c r="IK2262" s="108"/>
      <c r="IL2262" s="108"/>
      <c r="IM2262" s="108"/>
      <c r="IN2262" s="108"/>
      <c r="IO2262" s="108"/>
      <c r="IP2262" s="108"/>
      <c r="IQ2262" s="108"/>
      <c r="IR2262" s="108"/>
      <c r="IS2262" s="108"/>
      <c r="IT2262" s="108"/>
      <c r="IU2262" s="108"/>
      <c r="IV2262" s="108"/>
    </row>
    <row r="2263" spans="1:256" ht="18" customHeight="1" x14ac:dyDescent="0.25">
      <c r="A2263" s="157"/>
      <c r="E2263" s="8"/>
      <c r="F2263" s="8"/>
      <c r="G2263" s="120"/>
      <c r="I2263" s="8"/>
      <c r="J2263" s="8"/>
      <c r="L2263" s="8"/>
      <c r="M2263" s="8"/>
      <c r="O2263" s="8"/>
      <c r="P2263" s="8"/>
      <c r="R2263" s="8"/>
      <c r="S2263" s="8"/>
      <c r="U2263" s="8"/>
      <c r="V2263" s="8"/>
      <c r="X2263" s="8"/>
      <c r="Y2263" s="8"/>
      <c r="AA2263" s="8"/>
      <c r="AB2263" s="8"/>
      <c r="AC2263" s="157"/>
      <c r="AD2263" s="8"/>
      <c r="AE2263" s="8"/>
      <c r="AF2263" s="157"/>
      <c r="AG2263" s="8"/>
      <c r="AH2263" s="8"/>
      <c r="AI2263" s="157"/>
      <c r="AJ2263" s="8"/>
      <c r="AK2263" s="8"/>
      <c r="AL2263" s="157"/>
      <c r="AM2263" s="8"/>
      <c r="AN2263" s="8"/>
      <c r="AO2263" s="157"/>
      <c r="AP2263" s="8"/>
      <c r="AQ2263" s="8"/>
      <c r="AR2263" s="157"/>
      <c r="AS2263" s="8"/>
      <c r="AT2263" s="8"/>
      <c r="AV2263" s="8"/>
      <c r="AW2263" s="8"/>
      <c r="AX2263" s="157"/>
      <c r="AY2263" s="8"/>
      <c r="AZ2263" s="8"/>
      <c r="BA2263" s="108"/>
      <c r="BB2263" s="108"/>
      <c r="BC2263" s="108"/>
      <c r="BD2263" s="108"/>
      <c r="BE2263" s="108"/>
      <c r="BF2263" s="108"/>
      <c r="BG2263" s="108"/>
      <c r="BH2263" s="108"/>
      <c r="BI2263" s="108"/>
      <c r="BJ2263" s="108"/>
      <c r="BK2263" s="108"/>
      <c r="BL2263" s="108"/>
      <c r="BM2263" s="108"/>
      <c r="BN2263" s="108"/>
      <c r="BO2263" s="108"/>
      <c r="BP2263" s="108"/>
      <c r="BQ2263" s="108"/>
      <c r="BR2263" s="108"/>
      <c r="BS2263" s="108"/>
      <c r="BT2263" s="108"/>
      <c r="BU2263" s="108"/>
      <c r="BV2263" s="108"/>
      <c r="BW2263" s="108"/>
      <c r="BX2263" s="108"/>
      <c r="BY2263" s="108"/>
      <c r="BZ2263" s="108"/>
      <c r="CA2263" s="108"/>
      <c r="CB2263" s="108"/>
      <c r="CC2263" s="108"/>
      <c r="CD2263" s="108"/>
      <c r="CE2263" s="108"/>
      <c r="CF2263" s="108"/>
      <c r="CG2263" s="108"/>
      <c r="CH2263" s="108"/>
      <c r="CI2263" s="108"/>
      <c r="CJ2263" s="108"/>
      <c r="CK2263" s="108"/>
      <c r="CL2263" s="108"/>
      <c r="CM2263" s="108"/>
      <c r="CN2263" s="108"/>
      <c r="CO2263" s="108"/>
      <c r="CP2263" s="108"/>
      <c r="CQ2263" s="108"/>
      <c r="CR2263" s="108"/>
      <c r="CS2263" s="108"/>
      <c r="CT2263" s="108"/>
      <c r="CU2263" s="108"/>
      <c r="CV2263" s="108"/>
      <c r="CW2263" s="108"/>
      <c r="CX2263" s="108"/>
      <c r="CY2263" s="108"/>
      <c r="CZ2263" s="108"/>
      <c r="DA2263" s="108"/>
      <c r="DB2263" s="108"/>
      <c r="DC2263" s="108"/>
      <c r="DD2263" s="108"/>
      <c r="DE2263" s="108"/>
      <c r="DF2263" s="108"/>
      <c r="DG2263" s="108"/>
      <c r="DH2263" s="108"/>
      <c r="DI2263" s="108"/>
      <c r="DJ2263" s="108"/>
      <c r="DK2263" s="108"/>
      <c r="DL2263" s="108"/>
      <c r="DM2263" s="108"/>
      <c r="DN2263" s="108"/>
      <c r="DO2263" s="108"/>
      <c r="DP2263" s="108"/>
      <c r="DQ2263" s="108"/>
      <c r="DR2263" s="108"/>
      <c r="DS2263" s="108"/>
      <c r="DT2263" s="108"/>
      <c r="DU2263" s="108"/>
      <c r="DV2263" s="108"/>
      <c r="DW2263" s="108"/>
      <c r="DX2263" s="108"/>
      <c r="DY2263" s="108"/>
      <c r="DZ2263" s="108"/>
      <c r="EA2263" s="108"/>
      <c r="EB2263" s="108"/>
      <c r="EC2263" s="108"/>
      <c r="ED2263" s="108"/>
      <c r="EE2263" s="108"/>
      <c r="EF2263" s="108"/>
      <c r="EG2263" s="108"/>
      <c r="EH2263" s="108"/>
      <c r="EI2263" s="108"/>
      <c r="EJ2263" s="108"/>
      <c r="EK2263" s="108"/>
      <c r="EL2263" s="108"/>
      <c r="EM2263" s="108"/>
      <c r="EN2263" s="108"/>
      <c r="EO2263" s="108"/>
      <c r="EP2263" s="108"/>
      <c r="EQ2263" s="108"/>
      <c r="ER2263" s="108"/>
      <c r="ES2263" s="108"/>
      <c r="ET2263" s="108"/>
      <c r="EU2263" s="108"/>
      <c r="EV2263" s="108"/>
      <c r="EW2263" s="108"/>
      <c r="EX2263" s="108"/>
      <c r="EY2263" s="108"/>
      <c r="EZ2263" s="108"/>
      <c r="FA2263" s="108"/>
      <c r="FB2263" s="108"/>
      <c r="FC2263" s="108"/>
      <c r="FD2263" s="108"/>
      <c r="FE2263" s="108"/>
      <c r="FF2263" s="108"/>
      <c r="FG2263" s="108"/>
      <c r="FH2263" s="108"/>
      <c r="FI2263" s="108"/>
      <c r="FJ2263" s="108"/>
      <c r="FK2263" s="108"/>
      <c r="FL2263" s="108"/>
      <c r="FM2263" s="108"/>
      <c r="FN2263" s="108"/>
      <c r="FO2263" s="108"/>
      <c r="FP2263" s="108"/>
      <c r="FQ2263" s="108"/>
      <c r="FR2263" s="108"/>
      <c r="FS2263" s="108"/>
      <c r="FT2263" s="108"/>
      <c r="FU2263" s="108"/>
      <c r="FV2263" s="108"/>
      <c r="FW2263" s="108"/>
      <c r="FX2263" s="108"/>
      <c r="FY2263" s="108"/>
      <c r="FZ2263" s="108"/>
      <c r="GA2263" s="108"/>
      <c r="GB2263" s="108"/>
      <c r="GC2263" s="108"/>
      <c r="GD2263" s="108"/>
      <c r="GE2263" s="108"/>
      <c r="GF2263" s="108"/>
      <c r="GG2263" s="108"/>
      <c r="GH2263" s="108"/>
      <c r="GI2263" s="108"/>
      <c r="GJ2263" s="108"/>
      <c r="GK2263" s="108"/>
      <c r="GL2263" s="108"/>
      <c r="GM2263" s="108"/>
      <c r="GN2263" s="108"/>
      <c r="GO2263" s="108"/>
      <c r="GP2263" s="108"/>
      <c r="GQ2263" s="108"/>
      <c r="GR2263" s="108"/>
      <c r="GS2263" s="108"/>
      <c r="GT2263" s="108"/>
      <c r="GU2263" s="108"/>
      <c r="GV2263" s="108"/>
      <c r="GW2263" s="108"/>
      <c r="GX2263" s="108"/>
      <c r="GY2263" s="108"/>
      <c r="GZ2263" s="108"/>
      <c r="HA2263" s="108"/>
      <c r="HB2263" s="108"/>
      <c r="HC2263" s="108"/>
      <c r="HD2263" s="108"/>
      <c r="HE2263" s="108"/>
      <c r="HF2263" s="108"/>
      <c r="HG2263" s="108"/>
      <c r="HH2263" s="108"/>
      <c r="HI2263" s="108"/>
      <c r="HJ2263" s="108"/>
      <c r="HK2263" s="108"/>
      <c r="HL2263" s="108"/>
      <c r="HM2263" s="108"/>
      <c r="HN2263" s="108"/>
      <c r="HO2263" s="108"/>
      <c r="HP2263" s="108"/>
      <c r="HQ2263" s="108"/>
      <c r="HR2263" s="108"/>
      <c r="HS2263" s="108"/>
      <c r="HT2263" s="108"/>
      <c r="HU2263" s="108"/>
      <c r="HV2263" s="108"/>
      <c r="HW2263" s="108"/>
      <c r="HX2263" s="108"/>
      <c r="HY2263" s="108"/>
      <c r="HZ2263" s="108"/>
      <c r="IA2263" s="108"/>
      <c r="IB2263" s="108"/>
      <c r="IC2263" s="108"/>
      <c r="ID2263" s="108"/>
      <c r="IE2263" s="108"/>
      <c r="IF2263" s="108"/>
      <c r="IG2263" s="108"/>
      <c r="IH2263" s="108"/>
      <c r="II2263" s="108"/>
      <c r="IJ2263" s="108"/>
      <c r="IK2263" s="108"/>
      <c r="IL2263" s="108"/>
      <c r="IM2263" s="108"/>
      <c r="IN2263" s="108"/>
      <c r="IO2263" s="108"/>
      <c r="IP2263" s="108"/>
      <c r="IQ2263" s="108"/>
      <c r="IR2263" s="108"/>
      <c r="IS2263" s="108"/>
      <c r="IT2263" s="108"/>
      <c r="IU2263" s="108"/>
      <c r="IV2263" s="108"/>
    </row>
    <row r="2264" spans="1:256" x14ac:dyDescent="0.2">
      <c r="A2264" s="100"/>
      <c r="E2264" s="8"/>
      <c r="F2264" s="8"/>
      <c r="G2264" s="120"/>
      <c r="I2264" s="8"/>
      <c r="J2264" s="8"/>
      <c r="L2264" s="8"/>
      <c r="M2264" s="8"/>
      <c r="O2264" s="8"/>
      <c r="P2264" s="8"/>
      <c r="R2264" s="8"/>
      <c r="S2264" s="8"/>
      <c r="U2264" s="8"/>
      <c r="V2264" s="8"/>
      <c r="X2264" s="8"/>
      <c r="Y2264" s="8"/>
      <c r="AA2264" s="8"/>
      <c r="AB2264" s="8"/>
      <c r="AC2264" s="100"/>
      <c r="AD2264" s="8"/>
      <c r="AE2264" s="8"/>
      <c r="AF2264" s="100"/>
      <c r="AG2264" s="8"/>
      <c r="AH2264" s="8"/>
      <c r="AI2264" s="100"/>
      <c r="AJ2264" s="8"/>
      <c r="AK2264" s="8"/>
      <c r="AM2264" s="8"/>
      <c r="AN2264" s="8"/>
      <c r="AP2264" s="8"/>
      <c r="AQ2264" s="8"/>
      <c r="AS2264" s="8"/>
      <c r="AT2264" s="8"/>
      <c r="AV2264" s="8"/>
      <c r="AW2264" s="8"/>
      <c r="AY2264" s="8"/>
      <c r="AZ2264" s="8"/>
      <c r="BA2264" s="108"/>
      <c r="BB2264" s="108"/>
      <c r="BC2264" s="108"/>
      <c r="BD2264" s="108"/>
      <c r="BE2264" s="108"/>
      <c r="BF2264" s="108"/>
      <c r="BG2264" s="108"/>
      <c r="BH2264" s="108"/>
      <c r="BI2264" s="108"/>
      <c r="BJ2264" s="108"/>
      <c r="BK2264" s="108"/>
      <c r="BL2264" s="108"/>
      <c r="BM2264" s="108"/>
      <c r="BN2264" s="108"/>
      <c r="BO2264" s="108"/>
      <c r="BP2264" s="108"/>
      <c r="BQ2264" s="108"/>
      <c r="BR2264" s="108"/>
      <c r="BS2264" s="108"/>
      <c r="BT2264" s="108"/>
      <c r="BU2264" s="108"/>
      <c r="BV2264" s="108"/>
      <c r="BW2264" s="108"/>
      <c r="BX2264" s="108"/>
      <c r="BY2264" s="108"/>
      <c r="BZ2264" s="108"/>
      <c r="CA2264" s="108"/>
      <c r="CB2264" s="108"/>
      <c r="CC2264" s="108"/>
      <c r="CD2264" s="108"/>
      <c r="CE2264" s="108"/>
      <c r="CF2264" s="108"/>
      <c r="CG2264" s="108"/>
      <c r="CH2264" s="108"/>
      <c r="CI2264" s="108"/>
      <c r="CJ2264" s="108"/>
      <c r="CK2264" s="108"/>
      <c r="CL2264" s="108"/>
      <c r="CM2264" s="108"/>
      <c r="CN2264" s="108"/>
      <c r="CO2264" s="108"/>
      <c r="CP2264" s="108"/>
      <c r="CQ2264" s="108"/>
      <c r="CR2264" s="108"/>
      <c r="CS2264" s="108"/>
      <c r="CT2264" s="108"/>
      <c r="CU2264" s="108"/>
      <c r="CV2264" s="108"/>
      <c r="CW2264" s="108"/>
      <c r="CX2264" s="108"/>
      <c r="CY2264" s="108"/>
      <c r="CZ2264" s="108"/>
      <c r="DA2264" s="108"/>
      <c r="DB2264" s="108"/>
      <c r="DC2264" s="108"/>
      <c r="DD2264" s="108"/>
      <c r="DE2264" s="108"/>
      <c r="DF2264" s="108"/>
      <c r="DG2264" s="108"/>
      <c r="DH2264" s="108"/>
      <c r="DI2264" s="108"/>
      <c r="DJ2264" s="108"/>
      <c r="DK2264" s="108"/>
      <c r="DL2264" s="108"/>
      <c r="DM2264" s="108"/>
      <c r="DN2264" s="108"/>
      <c r="DO2264" s="108"/>
      <c r="DP2264" s="108"/>
      <c r="DQ2264" s="108"/>
      <c r="DR2264" s="108"/>
      <c r="DS2264" s="108"/>
      <c r="DT2264" s="108"/>
      <c r="DU2264" s="108"/>
      <c r="DV2264" s="108"/>
      <c r="DW2264" s="108"/>
      <c r="DX2264" s="108"/>
      <c r="DY2264" s="108"/>
      <c r="DZ2264" s="108"/>
      <c r="EA2264" s="108"/>
      <c r="EB2264" s="108"/>
      <c r="EC2264" s="108"/>
      <c r="ED2264" s="108"/>
      <c r="EE2264" s="108"/>
      <c r="EF2264" s="108"/>
      <c r="EG2264" s="108"/>
      <c r="EH2264" s="108"/>
      <c r="EI2264" s="108"/>
      <c r="EJ2264" s="108"/>
      <c r="EK2264" s="108"/>
      <c r="EL2264" s="108"/>
      <c r="EM2264" s="108"/>
      <c r="EN2264" s="108"/>
      <c r="EO2264" s="108"/>
      <c r="EP2264" s="108"/>
      <c r="EQ2264" s="108"/>
      <c r="ER2264" s="108"/>
      <c r="ES2264" s="108"/>
      <c r="ET2264" s="108"/>
      <c r="EU2264" s="108"/>
      <c r="EV2264" s="108"/>
      <c r="EW2264" s="108"/>
      <c r="EX2264" s="108"/>
      <c r="EY2264" s="108"/>
      <c r="EZ2264" s="108"/>
      <c r="FA2264" s="108"/>
      <c r="FB2264" s="108"/>
      <c r="FC2264" s="108"/>
      <c r="FD2264" s="108"/>
      <c r="FE2264" s="108"/>
      <c r="FF2264" s="108"/>
      <c r="FG2264" s="108"/>
      <c r="FH2264" s="108"/>
      <c r="FI2264" s="108"/>
      <c r="FJ2264" s="108"/>
      <c r="FK2264" s="108"/>
      <c r="FL2264" s="108"/>
      <c r="FM2264" s="108"/>
      <c r="FN2264" s="108"/>
      <c r="FO2264" s="108"/>
      <c r="FP2264" s="108"/>
      <c r="FQ2264" s="108"/>
      <c r="FR2264" s="108"/>
      <c r="FS2264" s="108"/>
      <c r="FT2264" s="108"/>
      <c r="FU2264" s="108"/>
      <c r="FV2264" s="108"/>
      <c r="FW2264" s="108"/>
      <c r="FX2264" s="108"/>
      <c r="FY2264" s="108"/>
      <c r="FZ2264" s="108"/>
      <c r="GA2264" s="108"/>
      <c r="GB2264" s="108"/>
      <c r="GC2264" s="108"/>
      <c r="GD2264" s="108"/>
      <c r="GE2264" s="108"/>
      <c r="GF2264" s="108"/>
      <c r="GG2264" s="108"/>
      <c r="GH2264" s="108"/>
      <c r="GI2264" s="108"/>
      <c r="GJ2264" s="108"/>
      <c r="GK2264" s="108"/>
      <c r="GL2264" s="108"/>
      <c r="GM2264" s="108"/>
      <c r="GN2264" s="108"/>
      <c r="GO2264" s="108"/>
      <c r="GP2264" s="108"/>
      <c r="GQ2264" s="108"/>
      <c r="GR2264" s="108"/>
      <c r="GS2264" s="108"/>
      <c r="GT2264" s="108"/>
      <c r="GU2264" s="108"/>
      <c r="GV2264" s="108"/>
      <c r="GW2264" s="108"/>
      <c r="GX2264" s="108"/>
      <c r="GY2264" s="108"/>
      <c r="GZ2264" s="108"/>
      <c r="HA2264" s="108"/>
      <c r="HB2264" s="108"/>
      <c r="HC2264" s="108"/>
      <c r="HD2264" s="108"/>
      <c r="HE2264" s="108"/>
      <c r="HF2264" s="108"/>
      <c r="HG2264" s="108"/>
      <c r="HH2264" s="108"/>
      <c r="HI2264" s="108"/>
      <c r="HJ2264" s="108"/>
      <c r="HK2264" s="108"/>
      <c r="HL2264" s="108"/>
      <c r="HM2264" s="108"/>
      <c r="HN2264" s="108"/>
      <c r="HO2264" s="108"/>
      <c r="HP2264" s="108"/>
      <c r="HQ2264" s="108"/>
      <c r="HR2264" s="108"/>
      <c r="HS2264" s="108"/>
      <c r="HT2264" s="108"/>
      <c r="HU2264" s="108"/>
      <c r="HV2264" s="108"/>
      <c r="HW2264" s="108"/>
      <c r="HX2264" s="108"/>
      <c r="HY2264" s="108"/>
      <c r="HZ2264" s="108"/>
      <c r="IA2264" s="108"/>
      <c r="IB2264" s="108"/>
      <c r="IC2264" s="108"/>
      <c r="ID2264" s="108"/>
      <c r="IE2264" s="108"/>
      <c r="IF2264" s="108"/>
      <c r="IG2264" s="108"/>
      <c r="IH2264" s="108"/>
      <c r="II2264" s="108"/>
      <c r="IJ2264" s="108"/>
      <c r="IK2264" s="108"/>
      <c r="IL2264" s="108"/>
      <c r="IM2264" s="108"/>
      <c r="IN2264" s="108"/>
      <c r="IO2264" s="108"/>
      <c r="IP2264" s="108"/>
      <c r="IQ2264" s="108"/>
      <c r="IR2264" s="108"/>
      <c r="IS2264" s="108"/>
      <c r="IT2264" s="108"/>
      <c r="IU2264" s="108"/>
      <c r="IV2264" s="108"/>
    </row>
    <row r="2265" spans="1:256" x14ac:dyDescent="0.2">
      <c r="C2265" s="100"/>
      <c r="E2265" s="8"/>
      <c r="F2265" s="8"/>
      <c r="G2265" s="120"/>
      <c r="H2265" s="127"/>
      <c r="J2265" s="8"/>
      <c r="K2265" s="127"/>
      <c r="M2265" s="8"/>
      <c r="P2265" s="8"/>
      <c r="R2265" s="8"/>
      <c r="S2265" s="8"/>
      <c r="U2265" s="8"/>
      <c r="V2265" s="8"/>
      <c r="X2265" s="8"/>
      <c r="Y2265" s="8"/>
      <c r="Z2265" s="100"/>
      <c r="AA2265" s="8"/>
      <c r="AB2265" s="8"/>
      <c r="AC2265" s="100"/>
      <c r="AD2265" s="8"/>
      <c r="AE2265" s="8"/>
      <c r="AF2265" s="100"/>
      <c r="AG2265" s="8"/>
      <c r="AH2265" s="8"/>
      <c r="AI2265" s="100"/>
      <c r="AJ2265" s="8"/>
      <c r="AK2265" s="8"/>
      <c r="AL2265" s="100"/>
      <c r="AM2265" s="8"/>
      <c r="AN2265" s="8"/>
      <c r="AO2265" s="100"/>
      <c r="AP2265" s="8"/>
      <c r="AQ2265" s="8"/>
      <c r="AR2265" s="100"/>
      <c r="AS2265" s="8"/>
      <c r="AT2265" s="8"/>
      <c r="AU2265" s="100"/>
      <c r="AV2265" s="8"/>
      <c r="AW2265" s="8"/>
      <c r="AY2265" s="8"/>
      <c r="AZ2265" s="8"/>
      <c r="BA2265" s="108"/>
      <c r="BB2265" s="108"/>
      <c r="BC2265" s="108"/>
      <c r="BD2265" s="108"/>
      <c r="BE2265" s="108"/>
      <c r="BF2265" s="108"/>
      <c r="BG2265" s="108"/>
      <c r="BH2265" s="108"/>
      <c r="BI2265" s="108"/>
      <c r="BJ2265" s="108"/>
      <c r="BK2265" s="108"/>
      <c r="BL2265" s="108"/>
      <c r="BM2265" s="108"/>
      <c r="BN2265" s="108"/>
      <c r="BO2265" s="108"/>
      <c r="BP2265" s="108"/>
      <c r="BQ2265" s="108"/>
      <c r="BR2265" s="108"/>
      <c r="BS2265" s="108"/>
      <c r="BT2265" s="108"/>
      <c r="BU2265" s="108"/>
      <c r="BV2265" s="108"/>
      <c r="BW2265" s="108"/>
      <c r="BX2265" s="108"/>
      <c r="BY2265" s="108"/>
      <c r="BZ2265" s="108"/>
      <c r="CA2265" s="108"/>
      <c r="CB2265" s="108"/>
      <c r="CC2265" s="108"/>
      <c r="CD2265" s="108"/>
      <c r="CE2265" s="108"/>
      <c r="CF2265" s="108"/>
      <c r="CG2265" s="108"/>
      <c r="CH2265" s="108"/>
      <c r="CI2265" s="108"/>
      <c r="CJ2265" s="108"/>
      <c r="CK2265" s="108"/>
      <c r="CL2265" s="108"/>
      <c r="CM2265" s="108"/>
      <c r="CN2265" s="108"/>
      <c r="CO2265" s="108"/>
      <c r="CP2265" s="108"/>
      <c r="CQ2265" s="108"/>
      <c r="CR2265" s="108"/>
      <c r="CS2265" s="108"/>
      <c r="CT2265" s="108"/>
      <c r="CU2265" s="108"/>
      <c r="CV2265" s="108"/>
      <c r="CW2265" s="108"/>
      <c r="CX2265" s="108"/>
      <c r="CY2265" s="108"/>
      <c r="CZ2265" s="108"/>
      <c r="DA2265" s="108"/>
      <c r="DB2265" s="108"/>
      <c r="DC2265" s="108"/>
      <c r="DD2265" s="108"/>
      <c r="DE2265" s="108"/>
      <c r="DF2265" s="108"/>
      <c r="DG2265" s="108"/>
      <c r="DH2265" s="108"/>
      <c r="DI2265" s="108"/>
      <c r="DJ2265" s="108"/>
      <c r="DK2265" s="108"/>
      <c r="DL2265" s="108"/>
      <c r="DM2265" s="108"/>
      <c r="DN2265" s="108"/>
      <c r="DO2265" s="108"/>
      <c r="DP2265" s="108"/>
      <c r="DQ2265" s="108"/>
      <c r="DR2265" s="108"/>
      <c r="DS2265" s="108"/>
      <c r="DT2265" s="108"/>
      <c r="DU2265" s="108"/>
      <c r="DV2265" s="108"/>
      <c r="DW2265" s="108"/>
      <c r="DX2265" s="108"/>
      <c r="DY2265" s="108"/>
      <c r="DZ2265" s="108"/>
      <c r="EA2265" s="108"/>
      <c r="EB2265" s="108"/>
      <c r="EC2265" s="108"/>
      <c r="ED2265" s="108"/>
      <c r="EE2265" s="108"/>
      <c r="EF2265" s="108"/>
      <c r="EG2265" s="108"/>
      <c r="EH2265" s="108"/>
      <c r="EI2265" s="108"/>
      <c r="EJ2265" s="108"/>
      <c r="EK2265" s="108"/>
      <c r="EL2265" s="108"/>
      <c r="EM2265" s="108"/>
      <c r="EN2265" s="108"/>
      <c r="EO2265" s="108"/>
      <c r="EP2265" s="108"/>
      <c r="EQ2265" s="108"/>
      <c r="ER2265" s="108"/>
      <c r="ES2265" s="108"/>
      <c r="ET2265" s="108"/>
      <c r="EU2265" s="108"/>
      <c r="EV2265" s="108"/>
      <c r="EW2265" s="108"/>
      <c r="EX2265" s="108"/>
      <c r="EY2265" s="108"/>
      <c r="EZ2265" s="108"/>
      <c r="FA2265" s="108"/>
      <c r="FB2265" s="108"/>
      <c r="FC2265" s="108"/>
      <c r="FD2265" s="108"/>
      <c r="FE2265" s="108"/>
      <c r="FF2265" s="108"/>
      <c r="FG2265" s="108"/>
      <c r="FH2265" s="108"/>
      <c r="FI2265" s="108"/>
      <c r="FJ2265" s="108"/>
      <c r="FK2265" s="108"/>
      <c r="FL2265" s="108"/>
      <c r="FM2265" s="108"/>
      <c r="FN2265" s="108"/>
      <c r="FO2265" s="108"/>
      <c r="FP2265" s="108"/>
      <c r="FQ2265" s="108"/>
      <c r="FR2265" s="108"/>
      <c r="FS2265" s="108"/>
      <c r="FT2265" s="108"/>
      <c r="FU2265" s="108"/>
      <c r="FV2265" s="108"/>
      <c r="FW2265" s="108"/>
      <c r="FX2265" s="108"/>
      <c r="FY2265" s="108"/>
      <c r="FZ2265" s="108"/>
      <c r="GA2265" s="108"/>
      <c r="GB2265" s="108"/>
      <c r="GC2265" s="108"/>
      <c r="GD2265" s="108"/>
      <c r="GE2265" s="108"/>
      <c r="GF2265" s="108"/>
      <c r="GG2265" s="108"/>
      <c r="GH2265" s="108"/>
      <c r="GI2265" s="108"/>
      <c r="GJ2265" s="108"/>
      <c r="GK2265" s="108"/>
      <c r="GL2265" s="108"/>
      <c r="GM2265" s="108"/>
      <c r="GN2265" s="108"/>
      <c r="GO2265" s="108"/>
      <c r="GP2265" s="108"/>
      <c r="GQ2265" s="108"/>
      <c r="GR2265" s="108"/>
      <c r="GS2265" s="108"/>
      <c r="GT2265" s="108"/>
      <c r="GU2265" s="108"/>
      <c r="GV2265" s="108"/>
      <c r="GW2265" s="108"/>
      <c r="GX2265" s="108"/>
      <c r="GY2265" s="108"/>
      <c r="GZ2265" s="108"/>
      <c r="HA2265" s="108"/>
      <c r="HB2265" s="108"/>
      <c r="HC2265" s="108"/>
      <c r="HD2265" s="108"/>
      <c r="HE2265" s="108"/>
      <c r="HF2265" s="108"/>
      <c r="HG2265" s="108"/>
      <c r="HH2265" s="108"/>
      <c r="HI2265" s="108"/>
      <c r="HJ2265" s="108"/>
      <c r="HK2265" s="108"/>
      <c r="HL2265" s="108"/>
      <c r="HM2265" s="108"/>
      <c r="HN2265" s="108"/>
      <c r="HO2265" s="108"/>
      <c r="HP2265" s="108"/>
      <c r="HQ2265" s="108"/>
      <c r="HR2265" s="108"/>
      <c r="HS2265" s="108"/>
      <c r="HT2265" s="108"/>
      <c r="HU2265" s="108"/>
      <c r="HV2265" s="108"/>
      <c r="HW2265" s="108"/>
      <c r="HX2265" s="108"/>
      <c r="HY2265" s="108"/>
      <c r="HZ2265" s="108"/>
      <c r="IA2265" s="108"/>
      <c r="IB2265" s="108"/>
      <c r="IC2265" s="108"/>
      <c r="ID2265" s="108"/>
      <c r="IE2265" s="108"/>
      <c r="IF2265" s="108"/>
      <c r="IG2265" s="108"/>
      <c r="IH2265" s="108"/>
      <c r="II2265" s="108"/>
      <c r="IJ2265" s="108"/>
      <c r="IK2265" s="108"/>
      <c r="IL2265" s="108"/>
      <c r="IM2265" s="108"/>
      <c r="IN2265" s="108"/>
      <c r="IO2265" s="108"/>
      <c r="IP2265" s="108"/>
      <c r="IQ2265" s="108"/>
      <c r="IR2265" s="108"/>
      <c r="IS2265" s="108"/>
      <c r="IT2265" s="108"/>
      <c r="IU2265" s="108"/>
      <c r="IV2265" s="108"/>
    </row>
    <row r="2266" spans="1:256" x14ac:dyDescent="0.2">
      <c r="E2266" s="8"/>
      <c r="F2266" s="8"/>
      <c r="G2266" s="120"/>
      <c r="I2266" s="8"/>
      <c r="J2266" s="8"/>
      <c r="L2266" s="8"/>
      <c r="M2266" s="8"/>
      <c r="O2266" s="8"/>
      <c r="P2266" s="8"/>
      <c r="R2266" s="8"/>
      <c r="S2266" s="8"/>
      <c r="U2266" s="8"/>
      <c r="V2266" s="8"/>
      <c r="X2266" s="8"/>
      <c r="Y2266" s="8"/>
      <c r="AA2266" s="8"/>
      <c r="AB2266" s="8"/>
      <c r="AD2266" s="8"/>
      <c r="AE2266" s="8"/>
      <c r="AG2266" s="8"/>
      <c r="AH2266" s="8"/>
      <c r="AJ2266" s="8"/>
      <c r="AK2266" s="8"/>
      <c r="AM2266" s="8"/>
      <c r="AN2266" s="8"/>
      <c r="AP2266" s="8"/>
      <c r="AQ2266" s="8"/>
      <c r="AS2266" s="8"/>
      <c r="AT2266" s="8"/>
      <c r="AV2266" s="8"/>
      <c r="AW2266" s="8"/>
      <c r="AY2266" s="8"/>
      <c r="AZ2266" s="8"/>
      <c r="BA2266" s="108"/>
      <c r="BB2266" s="108"/>
      <c r="BC2266" s="108"/>
      <c r="BD2266" s="108"/>
      <c r="BE2266" s="108"/>
      <c r="BF2266" s="108"/>
      <c r="BG2266" s="108"/>
      <c r="BH2266" s="108"/>
      <c r="BI2266" s="108"/>
      <c r="BJ2266" s="108"/>
      <c r="BK2266" s="108"/>
      <c r="BL2266" s="108"/>
      <c r="BM2266" s="108"/>
      <c r="BN2266" s="108"/>
      <c r="BO2266" s="108"/>
      <c r="BP2266" s="108"/>
      <c r="BQ2266" s="108"/>
      <c r="BR2266" s="108"/>
      <c r="BS2266" s="108"/>
      <c r="BT2266" s="108"/>
      <c r="BU2266" s="108"/>
      <c r="BV2266" s="108"/>
      <c r="BW2266" s="108"/>
      <c r="BX2266" s="108"/>
      <c r="BY2266" s="124"/>
      <c r="BZ2266" s="108"/>
      <c r="CA2266" s="108"/>
      <c r="CB2266" s="108"/>
      <c r="CC2266" s="108"/>
      <c r="CD2266" s="108"/>
      <c r="CE2266" s="108"/>
      <c r="CF2266" s="108"/>
      <c r="CG2266" s="108"/>
      <c r="CH2266" s="108"/>
      <c r="CI2266" s="108"/>
      <c r="CJ2266" s="108"/>
      <c r="CK2266" s="108"/>
      <c r="CL2266" s="108"/>
      <c r="CM2266" s="108"/>
      <c r="CN2266" s="108"/>
      <c r="CO2266" s="108"/>
      <c r="CP2266" s="108"/>
      <c r="CQ2266" s="108"/>
      <c r="CR2266" s="108"/>
      <c r="CS2266" s="108"/>
      <c r="CT2266" s="108"/>
      <c r="CU2266" s="108"/>
      <c r="CV2266" s="108"/>
      <c r="CW2266" s="108"/>
      <c r="CX2266" s="108"/>
      <c r="CY2266" s="108"/>
      <c r="CZ2266" s="108"/>
      <c r="DA2266" s="108"/>
      <c r="DB2266" s="108"/>
      <c r="DC2266" s="108"/>
      <c r="DD2266" s="108"/>
      <c r="DE2266" s="108"/>
      <c r="DF2266" s="108"/>
      <c r="DG2266" s="108"/>
      <c r="DH2266" s="108"/>
      <c r="DI2266" s="108"/>
      <c r="DJ2266" s="108"/>
      <c r="DK2266" s="108"/>
      <c r="DL2266" s="108"/>
      <c r="DM2266" s="108"/>
      <c r="DN2266" s="108"/>
      <c r="DO2266" s="108"/>
      <c r="DP2266" s="108"/>
      <c r="DQ2266" s="108"/>
      <c r="DR2266" s="108"/>
      <c r="DS2266" s="108"/>
      <c r="DT2266" s="108"/>
      <c r="DU2266" s="108"/>
      <c r="DV2266" s="108"/>
      <c r="DW2266" s="108"/>
      <c r="DX2266" s="108"/>
      <c r="DY2266" s="108"/>
      <c r="DZ2266" s="108"/>
      <c r="EA2266" s="108"/>
      <c r="EB2266" s="108"/>
      <c r="EC2266" s="108"/>
      <c r="ED2266" s="108"/>
      <c r="EE2266" s="108"/>
      <c r="EF2266" s="108"/>
      <c r="EG2266" s="108"/>
      <c r="EH2266" s="108"/>
      <c r="EI2266" s="108"/>
      <c r="EJ2266" s="108"/>
      <c r="EK2266" s="108"/>
      <c r="EL2266" s="108"/>
      <c r="EM2266" s="108"/>
      <c r="EN2266" s="108"/>
      <c r="EO2266" s="108"/>
      <c r="EP2266" s="108"/>
      <c r="EQ2266" s="108"/>
      <c r="ER2266" s="108"/>
      <c r="ES2266" s="108"/>
      <c r="ET2266" s="108"/>
      <c r="EU2266" s="108"/>
      <c r="EV2266" s="108"/>
      <c r="EW2266" s="108"/>
      <c r="EX2266" s="108"/>
      <c r="EY2266" s="108"/>
      <c r="EZ2266" s="108"/>
      <c r="FA2266" s="108"/>
      <c r="FB2266" s="108"/>
      <c r="FC2266" s="108"/>
      <c r="FD2266" s="108"/>
      <c r="FE2266" s="108"/>
      <c r="FF2266" s="108"/>
      <c r="FG2266" s="108"/>
      <c r="FH2266" s="108"/>
      <c r="FI2266" s="108"/>
      <c r="FJ2266" s="108"/>
      <c r="FK2266" s="108"/>
      <c r="FL2266" s="108"/>
      <c r="FM2266" s="108"/>
      <c r="FN2266" s="108"/>
      <c r="FO2266" s="108"/>
      <c r="FP2266" s="108"/>
      <c r="FQ2266" s="108"/>
      <c r="FR2266" s="108"/>
      <c r="FS2266" s="108"/>
      <c r="FT2266" s="108"/>
      <c r="FU2266" s="108"/>
      <c r="FV2266" s="108"/>
      <c r="FW2266" s="108"/>
      <c r="FX2266" s="108"/>
      <c r="FY2266" s="108"/>
      <c r="FZ2266" s="108"/>
      <c r="GA2266" s="108"/>
      <c r="GB2266" s="108"/>
      <c r="GC2266" s="108"/>
      <c r="GD2266" s="108"/>
      <c r="GE2266" s="108"/>
      <c r="GF2266" s="108"/>
      <c r="GG2266" s="108"/>
      <c r="GH2266" s="108"/>
      <c r="GI2266" s="108"/>
      <c r="GJ2266" s="108"/>
      <c r="GK2266" s="108"/>
      <c r="GL2266" s="108"/>
      <c r="GM2266" s="108"/>
      <c r="GN2266" s="108"/>
      <c r="GO2266" s="108"/>
      <c r="GP2266" s="108"/>
      <c r="GQ2266" s="108"/>
      <c r="GR2266" s="108"/>
      <c r="GS2266" s="108"/>
      <c r="GT2266" s="108"/>
      <c r="GU2266" s="108"/>
      <c r="GV2266" s="108"/>
      <c r="GW2266" s="108"/>
      <c r="GX2266" s="108"/>
      <c r="GY2266" s="108"/>
      <c r="GZ2266" s="108"/>
      <c r="HA2266" s="108"/>
      <c r="HB2266" s="108"/>
      <c r="HC2266" s="108"/>
      <c r="HD2266" s="108"/>
      <c r="HE2266" s="108"/>
      <c r="HF2266" s="108"/>
      <c r="HG2266" s="108"/>
      <c r="HH2266" s="108"/>
      <c r="HI2266" s="108"/>
      <c r="HJ2266" s="108"/>
      <c r="HK2266" s="108"/>
      <c r="HL2266" s="108"/>
      <c r="HM2266" s="108"/>
      <c r="HN2266" s="108"/>
      <c r="HO2266" s="108"/>
      <c r="HP2266" s="108"/>
      <c r="HQ2266" s="108"/>
      <c r="HR2266" s="108"/>
      <c r="HS2266" s="108"/>
      <c r="HT2266" s="108"/>
      <c r="HU2266" s="108"/>
      <c r="HV2266" s="108"/>
      <c r="HW2266" s="108"/>
      <c r="HX2266" s="108"/>
      <c r="HY2266" s="108"/>
      <c r="HZ2266" s="108"/>
      <c r="IA2266" s="108"/>
      <c r="IB2266" s="108"/>
      <c r="IC2266" s="108"/>
      <c r="ID2266" s="108"/>
      <c r="IE2266" s="108"/>
      <c r="IF2266" s="108"/>
      <c r="IG2266" s="108"/>
      <c r="IH2266" s="108"/>
      <c r="II2266" s="108"/>
      <c r="IJ2266" s="108"/>
      <c r="IK2266" s="108"/>
      <c r="IL2266" s="108"/>
      <c r="IM2266" s="108"/>
      <c r="IN2266" s="108"/>
      <c r="IO2266" s="108"/>
      <c r="IP2266" s="108"/>
      <c r="IQ2266" s="108"/>
      <c r="IR2266" s="108"/>
      <c r="IS2266" s="108"/>
      <c r="IT2266" s="108"/>
      <c r="IU2266" s="108"/>
      <c r="IV2266" s="108"/>
    </row>
    <row r="2267" spans="1:256" x14ac:dyDescent="0.2">
      <c r="E2267" s="8"/>
      <c r="F2267" s="8"/>
      <c r="G2267" s="120"/>
      <c r="I2267" s="8"/>
      <c r="J2267" s="8"/>
      <c r="L2267" s="8"/>
      <c r="M2267" s="8"/>
      <c r="O2267" s="8"/>
      <c r="P2267" s="8"/>
      <c r="R2267" s="8"/>
      <c r="S2267" s="8"/>
      <c r="U2267" s="8"/>
      <c r="V2267" s="8"/>
      <c r="X2267" s="8"/>
      <c r="Y2267" s="8"/>
      <c r="AA2267" s="8"/>
      <c r="AB2267" s="8"/>
      <c r="AD2267" s="8"/>
      <c r="AE2267" s="8"/>
      <c r="AG2267" s="8"/>
      <c r="AH2267" s="8"/>
      <c r="AJ2267" s="8"/>
      <c r="AK2267" s="8"/>
      <c r="AM2267" s="8"/>
      <c r="AN2267" s="8"/>
      <c r="AP2267" s="8"/>
      <c r="AQ2267" s="8"/>
      <c r="AS2267" s="8"/>
      <c r="AT2267" s="8"/>
      <c r="AV2267" s="8"/>
      <c r="AW2267" s="8"/>
      <c r="AY2267" s="8"/>
      <c r="AZ2267" s="8"/>
      <c r="BA2267" s="108"/>
      <c r="BB2267" s="108"/>
      <c r="BC2267" s="108"/>
      <c r="BD2267" s="108"/>
      <c r="BE2267" s="108"/>
      <c r="BF2267" s="108"/>
      <c r="BG2267" s="108"/>
      <c r="BH2267" s="108"/>
      <c r="BI2267" s="108"/>
      <c r="BJ2267" s="108"/>
      <c r="BK2267" s="108"/>
      <c r="BL2267" s="108"/>
      <c r="BM2267" s="108"/>
      <c r="BN2267" s="108"/>
      <c r="BO2267" s="108"/>
      <c r="BP2267" s="108"/>
      <c r="BQ2267" s="108"/>
      <c r="BR2267" s="108"/>
      <c r="BS2267" s="108"/>
      <c r="BT2267" s="108"/>
      <c r="BU2267" s="108"/>
      <c r="BV2267" s="108"/>
      <c r="BW2267" s="108"/>
      <c r="BX2267" s="108"/>
      <c r="BY2267" s="108"/>
      <c r="BZ2267" s="108"/>
      <c r="CA2267" s="108"/>
      <c r="CB2267" s="108"/>
      <c r="CC2267" s="108"/>
      <c r="CD2267" s="108"/>
      <c r="CE2267" s="108"/>
      <c r="CF2267" s="108"/>
      <c r="CG2267" s="108"/>
      <c r="CH2267" s="108"/>
      <c r="CI2267" s="108"/>
      <c r="CJ2267" s="108"/>
      <c r="CK2267" s="108"/>
      <c r="CL2267" s="108"/>
      <c r="CM2267" s="108"/>
      <c r="CN2267" s="108"/>
      <c r="CO2267" s="108"/>
      <c r="CP2267" s="108"/>
      <c r="CQ2267" s="108"/>
      <c r="CR2267" s="108"/>
      <c r="CS2267" s="108"/>
      <c r="CT2267" s="108"/>
      <c r="CU2267" s="108"/>
      <c r="CV2267" s="108"/>
      <c r="CW2267" s="108"/>
      <c r="CX2267" s="108"/>
      <c r="CY2267" s="108"/>
      <c r="CZ2267" s="108"/>
      <c r="DA2267" s="108"/>
      <c r="DB2267" s="108"/>
      <c r="DC2267" s="108"/>
      <c r="DD2267" s="108"/>
      <c r="DE2267" s="108"/>
      <c r="DF2267" s="108"/>
      <c r="DG2267" s="108"/>
      <c r="DH2267" s="108"/>
      <c r="DI2267" s="108"/>
      <c r="DJ2267" s="108"/>
      <c r="DK2267" s="108"/>
      <c r="DL2267" s="108"/>
      <c r="DM2267" s="108"/>
      <c r="DN2267" s="108"/>
      <c r="DO2267" s="108"/>
      <c r="DP2267" s="108"/>
      <c r="DQ2267" s="108"/>
      <c r="DR2267" s="108"/>
      <c r="DS2267" s="108"/>
      <c r="DT2267" s="108"/>
      <c r="DU2267" s="108"/>
      <c r="DV2267" s="108"/>
      <c r="DW2267" s="108"/>
      <c r="DX2267" s="108"/>
      <c r="DY2267" s="108"/>
      <c r="DZ2267" s="108"/>
      <c r="EA2267" s="108"/>
      <c r="EB2267" s="108"/>
      <c r="EC2267" s="108"/>
      <c r="ED2267" s="108"/>
      <c r="EE2267" s="108"/>
      <c r="EF2267" s="108"/>
      <c r="EG2267" s="108"/>
      <c r="EH2267" s="108"/>
      <c r="EI2267" s="108"/>
      <c r="EJ2267" s="108"/>
      <c r="EK2267" s="108"/>
      <c r="EL2267" s="108"/>
      <c r="EM2267" s="108"/>
      <c r="EN2267" s="108"/>
      <c r="EO2267" s="108"/>
      <c r="EP2267" s="108"/>
      <c r="EQ2267" s="108"/>
      <c r="ER2267" s="108"/>
      <c r="ES2267" s="108"/>
      <c r="ET2267" s="108"/>
      <c r="EU2267" s="108"/>
      <c r="EV2267" s="108"/>
      <c r="EW2267" s="108"/>
      <c r="EX2267" s="108"/>
      <c r="EY2267" s="108"/>
      <c r="EZ2267" s="108"/>
      <c r="FA2267" s="108"/>
      <c r="FB2267" s="108"/>
      <c r="FC2267" s="108"/>
      <c r="FD2267" s="108"/>
      <c r="FE2267" s="108"/>
      <c r="FF2267" s="108"/>
      <c r="FG2267" s="108"/>
      <c r="FH2267" s="108"/>
      <c r="FI2267" s="108"/>
      <c r="FJ2267" s="108"/>
      <c r="FK2267" s="108"/>
      <c r="FL2267" s="108"/>
      <c r="FM2267" s="108"/>
      <c r="FN2267" s="108"/>
      <c r="FO2267" s="108"/>
      <c r="FP2267" s="108"/>
      <c r="FQ2267" s="108"/>
      <c r="FR2267" s="108"/>
      <c r="FS2267" s="108"/>
      <c r="FT2267" s="108"/>
      <c r="FU2267" s="108"/>
      <c r="FV2267" s="108"/>
      <c r="FW2267" s="108"/>
      <c r="FX2267" s="108"/>
      <c r="FY2267" s="108"/>
      <c r="FZ2267" s="108"/>
      <c r="GA2267" s="108"/>
      <c r="GB2267" s="108"/>
      <c r="GC2267" s="108"/>
      <c r="GD2267" s="108"/>
      <c r="GE2267" s="108"/>
      <c r="GF2267" s="108"/>
      <c r="GG2267" s="108"/>
      <c r="GH2267" s="108"/>
      <c r="GI2267" s="108"/>
      <c r="GJ2267" s="108"/>
      <c r="GK2267" s="108"/>
      <c r="GL2267" s="108"/>
      <c r="GM2267" s="108"/>
      <c r="GN2267" s="108"/>
      <c r="GO2267" s="108"/>
      <c r="GP2267" s="108"/>
      <c r="GQ2267" s="108"/>
      <c r="GR2267" s="108"/>
      <c r="GS2267" s="108"/>
      <c r="GT2267" s="108"/>
      <c r="GU2267" s="108"/>
      <c r="GV2267" s="108"/>
      <c r="GW2267" s="108"/>
      <c r="GX2267" s="108"/>
      <c r="GY2267" s="108"/>
      <c r="GZ2267" s="108"/>
      <c r="HA2267" s="108"/>
      <c r="HB2267" s="108"/>
      <c r="HC2267" s="108"/>
      <c r="HD2267" s="108"/>
      <c r="HE2267" s="108"/>
      <c r="HF2267" s="108"/>
      <c r="HG2267" s="108"/>
      <c r="HH2267" s="108"/>
      <c r="HI2267" s="108"/>
      <c r="HJ2267" s="108"/>
      <c r="HK2267" s="108"/>
      <c r="HL2267" s="108"/>
      <c r="HM2267" s="108"/>
      <c r="HN2267" s="108"/>
      <c r="HO2267" s="108"/>
      <c r="HP2267" s="108"/>
      <c r="HQ2267" s="108"/>
      <c r="HR2267" s="108"/>
      <c r="HS2267" s="108"/>
      <c r="HT2267" s="108"/>
      <c r="HU2267" s="108"/>
      <c r="HV2267" s="108"/>
      <c r="HW2267" s="108"/>
      <c r="HX2267" s="108"/>
      <c r="HY2267" s="108"/>
      <c r="HZ2267" s="108"/>
      <c r="IA2267" s="108"/>
      <c r="IB2267" s="108"/>
      <c r="IC2267" s="108"/>
      <c r="ID2267" s="108"/>
      <c r="IE2267" s="108"/>
      <c r="IF2267" s="108"/>
      <c r="IG2267" s="108"/>
      <c r="IH2267" s="108"/>
      <c r="II2267" s="108"/>
      <c r="IJ2267" s="108"/>
      <c r="IK2267" s="108"/>
      <c r="IL2267" s="108"/>
      <c r="IM2267" s="108"/>
      <c r="IN2267" s="108"/>
      <c r="IO2267" s="108"/>
      <c r="IP2267" s="108"/>
      <c r="IQ2267" s="108"/>
      <c r="IR2267" s="108"/>
      <c r="IS2267" s="108"/>
      <c r="IT2267" s="108"/>
      <c r="IU2267" s="108"/>
      <c r="IV2267" s="108"/>
    </row>
    <row r="2268" spans="1:256" x14ac:dyDescent="0.2">
      <c r="E2268" s="8"/>
      <c r="F2268" s="8"/>
      <c r="G2268" s="120"/>
      <c r="I2268" s="8"/>
      <c r="J2268" s="8"/>
      <c r="L2268" s="8"/>
      <c r="M2268" s="8"/>
      <c r="O2268" s="8"/>
      <c r="P2268" s="8"/>
      <c r="R2268" s="8"/>
      <c r="S2268" s="8"/>
      <c r="U2268" s="8"/>
      <c r="V2268" s="8"/>
      <c r="X2268" s="8"/>
      <c r="Y2268" s="8"/>
      <c r="AA2268" s="8"/>
      <c r="AB2268" s="8"/>
      <c r="AD2268" s="8"/>
      <c r="AE2268" s="8"/>
      <c r="AG2268" s="8"/>
      <c r="AH2268" s="8"/>
      <c r="AJ2268" s="8"/>
      <c r="AK2268" s="8"/>
      <c r="AM2268" s="8"/>
      <c r="AN2268" s="8"/>
      <c r="AP2268" s="8"/>
      <c r="AQ2268" s="8"/>
      <c r="AS2268" s="8"/>
      <c r="AT2268" s="8"/>
      <c r="AV2268" s="8"/>
      <c r="AW2268" s="8"/>
      <c r="AY2268" s="8"/>
      <c r="AZ2268" s="8"/>
      <c r="BA2268" s="108"/>
      <c r="BB2268" s="108"/>
      <c r="BC2268" s="108"/>
      <c r="BD2268" s="108"/>
      <c r="BE2268" s="108"/>
      <c r="BF2268" s="108"/>
      <c r="BG2268" s="108"/>
      <c r="BH2268" s="108"/>
      <c r="BI2268" s="108"/>
      <c r="BJ2268" s="108"/>
      <c r="BK2268" s="108"/>
      <c r="BL2268" s="108"/>
      <c r="BM2268" s="108"/>
      <c r="BN2268" s="108"/>
      <c r="BO2268" s="108"/>
      <c r="BP2268" s="108"/>
      <c r="BQ2268" s="108"/>
      <c r="BR2268" s="108"/>
      <c r="BS2268" s="108"/>
      <c r="BT2268" s="108"/>
      <c r="BU2268" s="108"/>
      <c r="BV2268" s="108"/>
      <c r="BW2268" s="108"/>
      <c r="BX2268" s="108"/>
      <c r="BY2268" s="108"/>
      <c r="BZ2268" s="108"/>
      <c r="CA2268" s="108"/>
      <c r="CB2268" s="108"/>
      <c r="CC2268" s="108"/>
      <c r="CD2268" s="108"/>
      <c r="CE2268" s="108"/>
      <c r="CF2268" s="108"/>
      <c r="CG2268" s="108"/>
      <c r="CH2268" s="108"/>
      <c r="CI2268" s="108"/>
      <c r="CJ2268" s="108"/>
      <c r="CK2268" s="108"/>
      <c r="CL2268" s="108"/>
      <c r="CM2268" s="108"/>
      <c r="CN2268" s="108"/>
      <c r="CO2268" s="108"/>
      <c r="CP2268" s="108"/>
      <c r="CQ2268" s="108"/>
      <c r="CR2268" s="108"/>
      <c r="CS2268" s="108"/>
      <c r="CT2268" s="108"/>
      <c r="CU2268" s="108"/>
      <c r="CV2268" s="108"/>
      <c r="CW2268" s="108"/>
      <c r="CX2268" s="108"/>
      <c r="CY2268" s="108"/>
      <c r="CZ2268" s="108"/>
      <c r="DA2268" s="108"/>
      <c r="DB2268" s="108"/>
      <c r="DC2268" s="108"/>
      <c r="DD2268" s="108"/>
      <c r="DE2268" s="108"/>
      <c r="DF2268" s="108"/>
      <c r="DG2268" s="108"/>
      <c r="DH2268" s="108"/>
      <c r="DI2268" s="108"/>
      <c r="DJ2268" s="108"/>
      <c r="DK2268" s="108"/>
      <c r="DL2268" s="108"/>
      <c r="DM2268" s="108"/>
      <c r="DN2268" s="108"/>
      <c r="DO2268" s="108"/>
      <c r="DP2268" s="108"/>
      <c r="DQ2268" s="108"/>
      <c r="DR2268" s="108"/>
      <c r="DS2268" s="108"/>
      <c r="DT2268" s="108"/>
      <c r="DU2268" s="108"/>
      <c r="DV2268" s="108"/>
      <c r="DW2268" s="108"/>
      <c r="DX2268" s="108"/>
      <c r="DY2268" s="108"/>
      <c r="DZ2268" s="108"/>
      <c r="EA2268" s="108"/>
      <c r="EB2268" s="108"/>
      <c r="EC2268" s="108"/>
      <c r="ED2268" s="108"/>
      <c r="EE2268" s="108"/>
      <c r="EF2268" s="108"/>
      <c r="EG2268" s="108"/>
      <c r="EH2268" s="108"/>
      <c r="EI2268" s="108"/>
      <c r="EJ2268" s="108"/>
      <c r="EK2268" s="108"/>
      <c r="EL2268" s="108"/>
      <c r="EM2268" s="108"/>
      <c r="EN2268" s="108"/>
      <c r="EO2268" s="108"/>
      <c r="EP2268" s="108"/>
      <c r="EQ2268" s="108"/>
      <c r="ER2268" s="108"/>
      <c r="ES2268" s="108"/>
      <c r="ET2268" s="108"/>
      <c r="EU2268" s="108"/>
      <c r="EV2268" s="108"/>
      <c r="EW2268" s="108"/>
      <c r="EX2268" s="108"/>
      <c r="EY2268" s="108"/>
      <c r="EZ2268" s="108"/>
      <c r="FA2268" s="108"/>
      <c r="FB2268" s="108"/>
      <c r="FC2268" s="108"/>
      <c r="FD2268" s="108"/>
      <c r="FE2268" s="108"/>
      <c r="FF2268" s="108"/>
      <c r="FG2268" s="108"/>
      <c r="FH2268" s="108"/>
      <c r="FI2268" s="108"/>
      <c r="FJ2268" s="108"/>
      <c r="FK2268" s="108"/>
      <c r="FL2268" s="108"/>
      <c r="FM2268" s="108"/>
      <c r="FN2268" s="108"/>
      <c r="FO2268" s="108"/>
      <c r="FP2268" s="108"/>
      <c r="FQ2268" s="108"/>
      <c r="FR2268" s="108"/>
      <c r="FS2268" s="108"/>
      <c r="FT2268" s="108"/>
      <c r="FU2268" s="108"/>
      <c r="FV2268" s="108"/>
      <c r="FW2268" s="108"/>
      <c r="FX2268" s="108"/>
      <c r="FY2268" s="108"/>
      <c r="FZ2268" s="108"/>
      <c r="GA2268" s="108"/>
      <c r="GB2268" s="108"/>
      <c r="GC2268" s="108"/>
      <c r="GD2268" s="108"/>
      <c r="GE2268" s="108"/>
      <c r="GF2268" s="108"/>
      <c r="GG2268" s="108"/>
      <c r="GH2268" s="108"/>
      <c r="GI2268" s="108"/>
      <c r="GJ2268" s="108"/>
      <c r="GK2268" s="108"/>
      <c r="GL2268" s="108"/>
      <c r="GM2268" s="108"/>
      <c r="GN2268" s="108"/>
      <c r="GO2268" s="108"/>
      <c r="GP2268" s="108"/>
      <c r="GQ2268" s="108"/>
      <c r="GR2268" s="108"/>
      <c r="GS2268" s="108"/>
      <c r="GT2268" s="108"/>
      <c r="GU2268" s="108"/>
      <c r="GV2268" s="108"/>
      <c r="GW2268" s="108"/>
      <c r="GX2268" s="108"/>
      <c r="GY2268" s="108"/>
      <c r="GZ2268" s="108"/>
      <c r="HA2268" s="108"/>
      <c r="HB2268" s="108"/>
      <c r="HC2268" s="108"/>
      <c r="HD2268" s="108"/>
      <c r="HE2268" s="108"/>
      <c r="HF2268" s="108"/>
      <c r="HG2268" s="108"/>
      <c r="HH2268" s="108"/>
      <c r="HI2268" s="108"/>
      <c r="HJ2268" s="108"/>
      <c r="HK2268" s="108"/>
      <c r="HL2268" s="108"/>
      <c r="HM2268" s="108"/>
      <c r="HN2268" s="108"/>
      <c r="HO2268" s="108"/>
      <c r="HP2268" s="108"/>
      <c r="HQ2268" s="108"/>
      <c r="HR2268" s="108"/>
      <c r="HS2268" s="108"/>
      <c r="HT2268" s="108"/>
      <c r="HU2268" s="108"/>
      <c r="HV2268" s="108"/>
      <c r="HW2268" s="108"/>
      <c r="HX2268" s="108"/>
      <c r="HY2268" s="108"/>
      <c r="HZ2268" s="108"/>
      <c r="IA2268" s="108"/>
      <c r="IB2268" s="108"/>
      <c r="IC2268" s="108"/>
      <c r="ID2268" s="108"/>
      <c r="IE2268" s="108"/>
      <c r="IF2268" s="108"/>
      <c r="IG2268" s="108"/>
      <c r="IH2268" s="108"/>
      <c r="II2268" s="108"/>
      <c r="IJ2268" s="108"/>
      <c r="IK2268" s="108"/>
      <c r="IL2268" s="108"/>
      <c r="IM2268" s="108"/>
      <c r="IN2268" s="108"/>
      <c r="IO2268" s="108"/>
      <c r="IP2268" s="108"/>
      <c r="IQ2268" s="108"/>
      <c r="IR2268" s="108"/>
      <c r="IS2268" s="108"/>
      <c r="IT2268" s="108"/>
      <c r="IU2268" s="108"/>
      <c r="IV2268" s="108"/>
    </row>
    <row r="2269" spans="1:256" x14ac:dyDescent="0.2">
      <c r="E2269" s="8"/>
      <c r="F2269" s="8"/>
      <c r="G2269" s="120"/>
      <c r="I2269" s="8"/>
      <c r="J2269" s="8"/>
      <c r="L2269" s="8"/>
      <c r="M2269" s="8"/>
      <c r="O2269" s="8"/>
      <c r="P2269" s="8"/>
      <c r="R2269" s="8"/>
      <c r="S2269" s="8"/>
      <c r="U2269" s="8"/>
      <c r="V2269" s="8"/>
      <c r="X2269" s="8"/>
      <c r="Y2269" s="8"/>
      <c r="AA2269" s="8"/>
      <c r="AB2269" s="8"/>
      <c r="AD2269" s="8"/>
      <c r="AE2269" s="8"/>
      <c r="AG2269" s="8"/>
      <c r="AH2269" s="8"/>
      <c r="AJ2269" s="8"/>
      <c r="AK2269" s="8"/>
      <c r="AM2269" s="8"/>
      <c r="AN2269" s="8"/>
      <c r="AP2269" s="8"/>
      <c r="AQ2269" s="8"/>
      <c r="AS2269" s="8"/>
      <c r="AT2269" s="8"/>
      <c r="AV2269" s="8"/>
      <c r="AW2269" s="8"/>
      <c r="AY2269" s="8"/>
      <c r="AZ2269" s="8"/>
      <c r="BA2269" s="108"/>
      <c r="BB2269" s="108"/>
      <c r="BC2269" s="108"/>
      <c r="BD2269" s="108"/>
      <c r="BE2269" s="108"/>
      <c r="BF2269" s="108"/>
      <c r="BG2269" s="108"/>
      <c r="BH2269" s="108"/>
      <c r="BI2269" s="108"/>
      <c r="BJ2269" s="108"/>
      <c r="BK2269" s="108"/>
      <c r="BL2269" s="108"/>
      <c r="BM2269" s="108"/>
      <c r="BN2269" s="108"/>
      <c r="BO2269" s="108"/>
      <c r="BP2269" s="108"/>
      <c r="BQ2269" s="108"/>
      <c r="BR2269" s="108"/>
      <c r="BS2269" s="108"/>
      <c r="BT2269" s="108"/>
      <c r="BU2269" s="108"/>
      <c r="BV2269" s="108"/>
      <c r="BW2269" s="108"/>
      <c r="BX2269" s="108"/>
      <c r="BY2269" s="108"/>
      <c r="BZ2269" s="108"/>
      <c r="CA2269" s="108"/>
      <c r="CB2269" s="108"/>
      <c r="CC2269" s="108"/>
      <c r="CD2269" s="108"/>
      <c r="CE2269" s="108"/>
      <c r="CF2269" s="108"/>
      <c r="CG2269" s="108"/>
      <c r="CH2269" s="108"/>
      <c r="CI2269" s="108"/>
      <c r="CJ2269" s="108"/>
      <c r="CK2269" s="108"/>
      <c r="CL2269" s="108"/>
      <c r="CM2269" s="108"/>
      <c r="CN2269" s="108"/>
      <c r="CO2269" s="108"/>
      <c r="CP2269" s="108"/>
      <c r="CQ2269" s="108"/>
      <c r="CR2269" s="108"/>
      <c r="CS2269" s="108"/>
      <c r="CT2269" s="108"/>
      <c r="CU2269" s="108"/>
      <c r="CV2269" s="108"/>
      <c r="CW2269" s="108"/>
      <c r="CX2269" s="108"/>
      <c r="CY2269" s="108"/>
      <c r="CZ2269" s="108"/>
      <c r="DA2269" s="108"/>
      <c r="DB2269" s="108"/>
      <c r="DC2269" s="108"/>
      <c r="DD2269" s="108"/>
      <c r="DE2269" s="108"/>
      <c r="DF2269" s="108"/>
      <c r="DG2269" s="108"/>
      <c r="DH2269" s="108"/>
      <c r="DI2269" s="108"/>
      <c r="DJ2269" s="108"/>
      <c r="DK2269" s="108"/>
      <c r="DL2269" s="108"/>
      <c r="DM2269" s="108"/>
      <c r="DN2269" s="108"/>
      <c r="DO2269" s="108"/>
      <c r="DP2269" s="108"/>
      <c r="DQ2269" s="108"/>
      <c r="DR2269" s="108"/>
      <c r="DS2269" s="108"/>
      <c r="DT2269" s="108"/>
      <c r="DU2269" s="108"/>
      <c r="DV2269" s="108"/>
      <c r="DW2269" s="108"/>
      <c r="DX2269" s="108"/>
      <c r="DY2269" s="108"/>
      <c r="DZ2269" s="108"/>
      <c r="EA2269" s="108"/>
      <c r="EB2269" s="108"/>
      <c r="EC2269" s="108"/>
      <c r="ED2269" s="108"/>
      <c r="EE2269" s="108"/>
      <c r="EF2269" s="108"/>
      <c r="EG2269" s="108"/>
      <c r="EH2269" s="108"/>
      <c r="EI2269" s="108"/>
      <c r="EJ2269" s="108"/>
      <c r="EK2269" s="108"/>
      <c r="EL2269" s="108"/>
      <c r="EM2269" s="108"/>
      <c r="EN2269" s="108"/>
      <c r="EO2269" s="108"/>
      <c r="EP2269" s="108"/>
      <c r="EQ2269" s="108"/>
      <c r="ER2269" s="108"/>
      <c r="ES2269" s="108"/>
      <c r="ET2269" s="108"/>
      <c r="EU2269" s="108"/>
      <c r="EV2269" s="108"/>
      <c r="EW2269" s="108"/>
      <c r="EX2269" s="108"/>
      <c r="EY2269" s="108"/>
      <c r="EZ2269" s="108"/>
      <c r="FA2269" s="108"/>
      <c r="FB2269" s="108"/>
      <c r="FC2269" s="108"/>
      <c r="FD2269" s="108"/>
      <c r="FE2269" s="108"/>
      <c r="FF2269" s="108"/>
      <c r="FG2269" s="108"/>
      <c r="FH2269" s="108"/>
      <c r="FI2269" s="108"/>
      <c r="FJ2269" s="108"/>
      <c r="FK2269" s="108"/>
      <c r="FL2269" s="108"/>
      <c r="FM2269" s="108"/>
      <c r="FN2269" s="108"/>
      <c r="FO2269" s="108"/>
      <c r="FP2269" s="108"/>
      <c r="FQ2269" s="108"/>
      <c r="FR2269" s="108"/>
      <c r="FS2269" s="108"/>
      <c r="FT2269" s="108"/>
      <c r="FU2269" s="108"/>
      <c r="FV2269" s="108"/>
      <c r="FW2269" s="108"/>
      <c r="FX2269" s="108"/>
      <c r="FY2269" s="108"/>
      <c r="FZ2269" s="108"/>
      <c r="GA2269" s="108"/>
      <c r="GB2269" s="108"/>
      <c r="GC2269" s="108"/>
      <c r="GD2269" s="108"/>
      <c r="GE2269" s="108"/>
      <c r="GF2269" s="108"/>
      <c r="GG2269" s="108"/>
      <c r="GH2269" s="108"/>
      <c r="GI2269" s="108"/>
      <c r="GJ2269" s="108"/>
      <c r="GK2269" s="108"/>
      <c r="GL2269" s="108"/>
      <c r="GM2269" s="108"/>
      <c r="GN2269" s="108"/>
      <c r="GO2269" s="108"/>
      <c r="GP2269" s="108"/>
      <c r="GQ2269" s="108"/>
      <c r="GR2269" s="108"/>
      <c r="GS2269" s="108"/>
      <c r="GT2269" s="108"/>
      <c r="GU2269" s="108"/>
      <c r="GV2269" s="108"/>
      <c r="GW2269" s="108"/>
      <c r="GX2269" s="108"/>
      <c r="GY2269" s="108"/>
      <c r="GZ2269" s="108"/>
      <c r="HA2269" s="108"/>
      <c r="HB2269" s="108"/>
      <c r="HC2269" s="108"/>
      <c r="HD2269" s="108"/>
      <c r="HE2269" s="108"/>
      <c r="HF2269" s="108"/>
      <c r="HG2269" s="108"/>
      <c r="HH2269" s="108"/>
      <c r="HI2269" s="108"/>
      <c r="HJ2269" s="108"/>
      <c r="HK2269" s="108"/>
      <c r="HL2269" s="108"/>
      <c r="HM2269" s="108"/>
      <c r="HN2269" s="108"/>
      <c r="HO2269" s="108"/>
      <c r="HP2269" s="108"/>
      <c r="HQ2269" s="108"/>
      <c r="HR2269" s="108"/>
      <c r="HS2269" s="108"/>
      <c r="HT2269" s="108"/>
      <c r="HU2269" s="108"/>
      <c r="HV2269" s="108"/>
      <c r="HW2269" s="108"/>
      <c r="HX2269" s="108"/>
      <c r="HY2269" s="108"/>
      <c r="HZ2269" s="108"/>
      <c r="IA2269" s="108"/>
      <c r="IB2269" s="108"/>
      <c r="IC2269" s="108"/>
      <c r="ID2269" s="108"/>
      <c r="IE2269" s="108"/>
      <c r="IF2269" s="108"/>
      <c r="IG2269" s="108"/>
      <c r="IH2269" s="108"/>
      <c r="II2269" s="108"/>
      <c r="IJ2269" s="108"/>
      <c r="IK2269" s="108"/>
      <c r="IL2269" s="108"/>
      <c r="IM2269" s="108"/>
      <c r="IN2269" s="108"/>
      <c r="IO2269" s="108"/>
      <c r="IP2269" s="108"/>
      <c r="IQ2269" s="108"/>
      <c r="IR2269" s="108"/>
      <c r="IS2269" s="108"/>
      <c r="IT2269" s="108"/>
      <c r="IU2269" s="108"/>
      <c r="IV2269" s="108"/>
    </row>
    <row r="2270" spans="1:256" x14ac:dyDescent="0.2">
      <c r="E2270" s="8"/>
      <c r="F2270" s="8"/>
      <c r="G2270" s="120"/>
      <c r="I2270" s="8"/>
      <c r="J2270" s="8"/>
      <c r="L2270" s="8"/>
      <c r="M2270" s="8"/>
      <c r="O2270" s="8"/>
      <c r="P2270" s="8"/>
      <c r="R2270" s="8"/>
      <c r="S2270" s="8"/>
      <c r="U2270" s="8"/>
      <c r="V2270" s="8"/>
      <c r="X2270" s="8"/>
      <c r="Y2270" s="8"/>
      <c r="AA2270" s="8"/>
      <c r="AB2270" s="8"/>
      <c r="AD2270" s="8"/>
      <c r="AE2270" s="8"/>
      <c r="AG2270" s="8"/>
      <c r="AH2270" s="8"/>
      <c r="AJ2270" s="8"/>
      <c r="AK2270" s="8"/>
      <c r="AM2270" s="8"/>
      <c r="AN2270" s="8"/>
      <c r="AP2270" s="8"/>
      <c r="AQ2270" s="8"/>
      <c r="AS2270" s="8"/>
      <c r="AT2270" s="8"/>
      <c r="AV2270" s="8"/>
      <c r="AW2270" s="8"/>
      <c r="AY2270" s="8"/>
      <c r="AZ2270" s="8"/>
      <c r="BA2270" s="108"/>
      <c r="BB2270" s="108"/>
      <c r="BC2270" s="108"/>
      <c r="BD2270" s="108"/>
      <c r="BE2270" s="108"/>
      <c r="BF2270" s="108"/>
      <c r="BG2270" s="108"/>
      <c r="BH2270" s="108"/>
      <c r="BI2270" s="108"/>
      <c r="BJ2270" s="108"/>
      <c r="BK2270" s="108"/>
      <c r="BL2270" s="108"/>
      <c r="BM2270" s="108"/>
      <c r="BN2270" s="108"/>
      <c r="BO2270" s="108"/>
      <c r="BP2270" s="108"/>
      <c r="BQ2270" s="108"/>
      <c r="BR2270" s="108"/>
      <c r="BS2270" s="108"/>
      <c r="BT2270" s="108"/>
      <c r="BU2270" s="108"/>
      <c r="BV2270" s="108"/>
      <c r="BW2270" s="108"/>
      <c r="BX2270" s="108"/>
      <c r="BY2270" s="108"/>
      <c r="BZ2270" s="108"/>
      <c r="CA2270" s="108"/>
      <c r="CB2270" s="108"/>
      <c r="CC2270" s="108"/>
      <c r="CD2270" s="108"/>
      <c r="CE2270" s="108"/>
      <c r="CF2270" s="108"/>
      <c r="CG2270" s="108"/>
      <c r="CH2270" s="108"/>
      <c r="CI2270" s="108"/>
      <c r="CJ2270" s="108"/>
      <c r="CK2270" s="108"/>
      <c r="CL2270" s="108"/>
      <c r="CM2270" s="108"/>
      <c r="CN2270" s="108"/>
      <c r="CO2270" s="108"/>
      <c r="CP2270" s="108"/>
      <c r="CQ2270" s="108"/>
      <c r="CR2270" s="108"/>
      <c r="CS2270" s="108"/>
      <c r="CT2270" s="108"/>
      <c r="CU2270" s="108"/>
      <c r="CV2270" s="108"/>
      <c r="CW2270" s="108"/>
      <c r="CX2270" s="108"/>
      <c r="CY2270" s="108"/>
      <c r="CZ2270" s="108"/>
      <c r="DA2270" s="108"/>
      <c r="DB2270" s="108"/>
      <c r="DC2270" s="108"/>
      <c r="DD2270" s="108"/>
      <c r="DE2270" s="108"/>
      <c r="DF2270" s="108"/>
      <c r="DG2270" s="108"/>
      <c r="DH2270" s="108"/>
      <c r="DI2270" s="108"/>
      <c r="DJ2270" s="108"/>
      <c r="DK2270" s="108"/>
      <c r="DL2270" s="108"/>
      <c r="DM2270" s="108"/>
      <c r="DN2270" s="108"/>
      <c r="DO2270" s="108"/>
      <c r="DP2270" s="108"/>
      <c r="DQ2270" s="108"/>
      <c r="DR2270" s="108"/>
      <c r="DS2270" s="108"/>
      <c r="DT2270" s="108"/>
      <c r="DU2270" s="108"/>
      <c r="DV2270" s="108"/>
      <c r="DW2270" s="108"/>
      <c r="DX2270" s="108"/>
      <c r="DY2270" s="108"/>
      <c r="DZ2270" s="108"/>
      <c r="EA2270" s="108"/>
      <c r="EB2270" s="108"/>
      <c r="EC2270" s="108"/>
      <c r="ED2270" s="108"/>
      <c r="EE2270" s="108"/>
      <c r="EF2270" s="108"/>
      <c r="EG2270" s="108"/>
      <c r="EH2270" s="108"/>
      <c r="EI2270" s="108"/>
      <c r="EJ2270" s="108"/>
      <c r="EK2270" s="108"/>
      <c r="EL2270" s="108"/>
      <c r="EM2270" s="108"/>
      <c r="EN2270" s="108"/>
      <c r="EO2270" s="108"/>
      <c r="EP2270" s="108"/>
      <c r="EQ2270" s="108"/>
      <c r="ER2270" s="108"/>
      <c r="ES2270" s="108"/>
      <c r="ET2270" s="108"/>
      <c r="EU2270" s="108"/>
      <c r="EV2270" s="108"/>
      <c r="EW2270" s="108"/>
      <c r="EX2270" s="108"/>
      <c r="EY2270" s="108"/>
      <c r="EZ2270" s="108"/>
      <c r="FA2270" s="108"/>
      <c r="FB2270" s="108"/>
      <c r="FC2270" s="108"/>
      <c r="FD2270" s="108"/>
      <c r="FE2270" s="108"/>
      <c r="FF2270" s="108"/>
      <c r="FG2270" s="108"/>
      <c r="FH2270" s="108"/>
      <c r="FI2270" s="108"/>
      <c r="FJ2270" s="108"/>
      <c r="FK2270" s="108"/>
      <c r="FL2270" s="108"/>
      <c r="FM2270" s="108"/>
      <c r="FN2270" s="108"/>
      <c r="FO2270" s="108"/>
      <c r="FP2270" s="108"/>
      <c r="FQ2270" s="108"/>
      <c r="FR2270" s="108"/>
      <c r="FS2270" s="108"/>
      <c r="FT2270" s="108"/>
      <c r="FU2270" s="108"/>
      <c r="FV2270" s="108"/>
      <c r="FW2270" s="108"/>
      <c r="FX2270" s="108"/>
      <c r="FY2270" s="108"/>
      <c r="FZ2270" s="108"/>
      <c r="GA2270" s="108"/>
      <c r="GB2270" s="108"/>
      <c r="GC2270" s="108"/>
      <c r="GD2270" s="108"/>
      <c r="GE2270" s="108"/>
      <c r="GF2270" s="108"/>
      <c r="GG2270" s="108"/>
      <c r="GH2270" s="108"/>
      <c r="GI2270" s="108"/>
      <c r="GJ2270" s="108"/>
      <c r="GK2270" s="108"/>
      <c r="GL2270" s="108"/>
      <c r="GM2270" s="108"/>
      <c r="GN2270" s="108"/>
      <c r="GO2270" s="108"/>
      <c r="GP2270" s="108"/>
      <c r="GQ2270" s="108"/>
      <c r="GR2270" s="108"/>
      <c r="GS2270" s="108"/>
      <c r="GT2270" s="108"/>
      <c r="GU2270" s="108"/>
      <c r="GV2270" s="108"/>
      <c r="GW2270" s="108"/>
      <c r="GX2270" s="108"/>
      <c r="GY2270" s="108"/>
      <c r="GZ2270" s="108"/>
      <c r="HA2270" s="108"/>
      <c r="HB2270" s="108"/>
      <c r="HC2270" s="108"/>
      <c r="HD2270" s="108"/>
      <c r="HE2270" s="108"/>
      <c r="HF2270" s="108"/>
      <c r="HG2270" s="108"/>
      <c r="HH2270" s="108"/>
      <c r="HI2270" s="108"/>
      <c r="HJ2270" s="108"/>
      <c r="HK2270" s="108"/>
      <c r="HL2270" s="108"/>
      <c r="HM2270" s="108"/>
      <c r="HN2270" s="108"/>
      <c r="HO2270" s="108"/>
      <c r="HP2270" s="108"/>
      <c r="HQ2270" s="108"/>
      <c r="HR2270" s="108"/>
      <c r="HS2270" s="108"/>
      <c r="HT2270" s="108"/>
      <c r="HU2270" s="108"/>
      <c r="HV2270" s="108"/>
      <c r="HW2270" s="108"/>
      <c r="HX2270" s="108"/>
      <c r="HY2270" s="108"/>
      <c r="HZ2270" s="108"/>
      <c r="IA2270" s="108"/>
      <c r="IB2270" s="108"/>
      <c r="IC2270" s="108"/>
      <c r="ID2270" s="108"/>
      <c r="IE2270" s="108"/>
      <c r="IF2270" s="108"/>
      <c r="IG2270" s="108"/>
      <c r="IH2270" s="108"/>
      <c r="II2270" s="108"/>
      <c r="IJ2270" s="108"/>
      <c r="IK2270" s="108"/>
      <c r="IL2270" s="108"/>
      <c r="IM2270" s="108"/>
      <c r="IN2270" s="108"/>
      <c r="IO2270" s="108"/>
      <c r="IP2270" s="108"/>
      <c r="IQ2270" s="108"/>
      <c r="IR2270" s="108"/>
      <c r="IS2270" s="108"/>
      <c r="IT2270" s="108"/>
      <c r="IU2270" s="108"/>
      <c r="IV2270" s="108"/>
    </row>
    <row r="2271" spans="1:256" x14ac:dyDescent="0.2">
      <c r="E2271" s="8"/>
      <c r="F2271" s="8"/>
      <c r="G2271" s="120"/>
      <c r="I2271" s="8"/>
      <c r="J2271" s="8"/>
      <c r="L2271" s="8"/>
      <c r="M2271" s="8"/>
      <c r="O2271" s="8"/>
      <c r="P2271" s="8"/>
      <c r="R2271" s="8"/>
      <c r="S2271" s="8"/>
      <c r="U2271" s="8"/>
      <c r="V2271" s="8"/>
      <c r="X2271" s="8"/>
      <c r="Y2271" s="8"/>
      <c r="AA2271" s="8"/>
      <c r="AB2271" s="8"/>
      <c r="AD2271" s="8"/>
      <c r="AE2271" s="8"/>
      <c r="AG2271" s="8"/>
      <c r="AH2271" s="8"/>
      <c r="AJ2271" s="8"/>
      <c r="AK2271" s="8"/>
      <c r="AM2271" s="8"/>
      <c r="AN2271" s="8"/>
      <c r="AP2271" s="8"/>
      <c r="AQ2271" s="8"/>
      <c r="AS2271" s="8"/>
      <c r="AT2271" s="8"/>
      <c r="AV2271" s="8"/>
      <c r="AW2271" s="8"/>
      <c r="AY2271" s="8"/>
      <c r="AZ2271" s="8"/>
      <c r="BA2271" s="108"/>
      <c r="BB2271" s="108"/>
      <c r="BC2271" s="108"/>
      <c r="BD2271" s="108"/>
      <c r="BE2271" s="108"/>
      <c r="BF2271" s="108"/>
      <c r="BG2271" s="108"/>
      <c r="BH2271" s="108"/>
      <c r="BI2271" s="108"/>
      <c r="BJ2271" s="108"/>
      <c r="BK2271" s="108"/>
      <c r="BL2271" s="108"/>
      <c r="BM2271" s="108"/>
      <c r="BN2271" s="108"/>
      <c r="BO2271" s="108"/>
      <c r="BP2271" s="108"/>
      <c r="BQ2271" s="108"/>
      <c r="BR2271" s="108"/>
      <c r="BS2271" s="108"/>
      <c r="BT2271" s="108"/>
      <c r="BU2271" s="108"/>
      <c r="BV2271" s="108"/>
      <c r="BW2271" s="108"/>
      <c r="BX2271" s="108"/>
      <c r="BY2271" s="108"/>
      <c r="BZ2271" s="108"/>
      <c r="CA2271" s="108"/>
      <c r="CB2271" s="108"/>
      <c r="CC2271" s="108"/>
      <c r="CD2271" s="108"/>
      <c r="CE2271" s="108"/>
      <c r="CF2271" s="108"/>
      <c r="CG2271" s="108"/>
      <c r="CH2271" s="108"/>
      <c r="CI2271" s="108"/>
      <c r="CJ2271" s="108"/>
      <c r="CK2271" s="108"/>
      <c r="CL2271" s="108"/>
      <c r="CM2271" s="108"/>
      <c r="CN2271" s="108"/>
      <c r="CO2271" s="108"/>
      <c r="CP2271" s="108"/>
      <c r="CQ2271" s="108"/>
      <c r="CR2271" s="108"/>
      <c r="CS2271" s="108"/>
      <c r="CT2271" s="108"/>
      <c r="CU2271" s="108"/>
      <c r="CV2271" s="108"/>
      <c r="CW2271" s="108"/>
      <c r="CX2271" s="108"/>
      <c r="CY2271" s="108"/>
      <c r="CZ2271" s="108"/>
      <c r="DA2271" s="108"/>
      <c r="DB2271" s="108"/>
      <c r="DC2271" s="108"/>
      <c r="DD2271" s="108"/>
      <c r="DE2271" s="108"/>
      <c r="DF2271" s="108"/>
      <c r="DG2271" s="108"/>
      <c r="DH2271" s="108"/>
      <c r="DI2271" s="108"/>
      <c r="DJ2271" s="108"/>
      <c r="DK2271" s="108"/>
      <c r="DL2271" s="108"/>
      <c r="DM2271" s="108"/>
      <c r="DN2271" s="108"/>
      <c r="DO2271" s="108"/>
      <c r="DP2271" s="108"/>
      <c r="DQ2271" s="108"/>
      <c r="DR2271" s="108"/>
      <c r="DS2271" s="108"/>
      <c r="DT2271" s="108"/>
      <c r="DU2271" s="108"/>
      <c r="DV2271" s="108"/>
      <c r="DW2271" s="108"/>
      <c r="DX2271" s="108"/>
      <c r="DY2271" s="108"/>
      <c r="DZ2271" s="108"/>
      <c r="EA2271" s="108"/>
      <c r="EB2271" s="108"/>
      <c r="EC2271" s="108"/>
      <c r="ED2271" s="108"/>
      <c r="EE2271" s="108"/>
      <c r="EF2271" s="108"/>
      <c r="EG2271" s="108"/>
      <c r="EH2271" s="108"/>
      <c r="EI2271" s="108"/>
      <c r="EJ2271" s="108"/>
      <c r="EK2271" s="108"/>
      <c r="EL2271" s="108"/>
      <c r="EM2271" s="108"/>
      <c r="EN2271" s="108"/>
      <c r="EO2271" s="108"/>
      <c r="EP2271" s="108"/>
      <c r="EQ2271" s="108"/>
      <c r="ER2271" s="108"/>
      <c r="ES2271" s="108"/>
      <c r="ET2271" s="108"/>
      <c r="EU2271" s="108"/>
      <c r="EV2271" s="108"/>
      <c r="EW2271" s="108"/>
      <c r="EX2271" s="108"/>
      <c r="EY2271" s="108"/>
      <c r="EZ2271" s="108"/>
      <c r="FA2271" s="108"/>
      <c r="FB2271" s="108"/>
      <c r="FC2271" s="108"/>
      <c r="FD2271" s="108"/>
      <c r="FE2271" s="108"/>
      <c r="FF2271" s="108"/>
      <c r="FG2271" s="108"/>
      <c r="FH2271" s="108"/>
      <c r="FI2271" s="108"/>
      <c r="FJ2271" s="108"/>
      <c r="FK2271" s="108"/>
      <c r="FL2271" s="108"/>
      <c r="FM2271" s="108"/>
      <c r="FN2271" s="108"/>
      <c r="FO2271" s="108"/>
      <c r="FP2271" s="108"/>
      <c r="FQ2271" s="108"/>
      <c r="FR2271" s="108"/>
      <c r="FS2271" s="108"/>
      <c r="FT2271" s="108"/>
      <c r="FU2271" s="108"/>
      <c r="FV2271" s="108"/>
      <c r="FW2271" s="108"/>
      <c r="FX2271" s="108"/>
      <c r="FY2271" s="108"/>
      <c r="FZ2271" s="108"/>
      <c r="GA2271" s="108"/>
      <c r="GB2271" s="108"/>
      <c r="GC2271" s="108"/>
      <c r="GD2271" s="108"/>
      <c r="GE2271" s="108"/>
      <c r="GF2271" s="108"/>
      <c r="GG2271" s="108"/>
      <c r="GH2271" s="108"/>
      <c r="GI2271" s="108"/>
      <c r="GJ2271" s="108"/>
      <c r="GK2271" s="108"/>
      <c r="GL2271" s="108"/>
      <c r="GM2271" s="108"/>
      <c r="GN2271" s="108"/>
      <c r="GO2271" s="108"/>
      <c r="GP2271" s="108"/>
      <c r="GQ2271" s="108"/>
      <c r="GR2271" s="108"/>
      <c r="GS2271" s="108"/>
      <c r="GT2271" s="108"/>
      <c r="GU2271" s="108"/>
      <c r="GV2271" s="108"/>
      <c r="GW2271" s="108"/>
      <c r="GX2271" s="108"/>
      <c r="GY2271" s="108"/>
      <c r="GZ2271" s="108"/>
      <c r="HA2271" s="108"/>
      <c r="HB2271" s="108"/>
      <c r="HC2271" s="108"/>
      <c r="HD2271" s="108"/>
      <c r="HE2271" s="108"/>
      <c r="HF2271" s="108"/>
      <c r="HG2271" s="108"/>
      <c r="HH2271" s="108"/>
      <c r="HI2271" s="108"/>
      <c r="HJ2271" s="108"/>
      <c r="HK2271" s="108"/>
      <c r="HL2271" s="108"/>
      <c r="HM2271" s="108"/>
      <c r="HN2271" s="108"/>
      <c r="HO2271" s="108"/>
      <c r="HP2271" s="108"/>
      <c r="HQ2271" s="108"/>
      <c r="HR2271" s="108"/>
      <c r="HS2271" s="108"/>
      <c r="HT2271" s="108"/>
      <c r="HU2271" s="108"/>
      <c r="HV2271" s="108"/>
      <c r="HW2271" s="108"/>
      <c r="HX2271" s="108"/>
      <c r="HY2271" s="108"/>
      <c r="HZ2271" s="108"/>
      <c r="IA2271" s="108"/>
      <c r="IB2271" s="108"/>
      <c r="IC2271" s="108"/>
      <c r="ID2271" s="108"/>
      <c r="IE2271" s="108"/>
      <c r="IF2271" s="108"/>
      <c r="IG2271" s="108"/>
      <c r="IH2271" s="108"/>
      <c r="II2271" s="108"/>
      <c r="IJ2271" s="108"/>
      <c r="IK2271" s="108"/>
      <c r="IL2271" s="108"/>
      <c r="IM2271" s="108"/>
      <c r="IN2271" s="108"/>
      <c r="IO2271" s="108"/>
      <c r="IP2271" s="108"/>
      <c r="IQ2271" s="108"/>
      <c r="IR2271" s="108"/>
      <c r="IS2271" s="108"/>
      <c r="IT2271" s="108"/>
      <c r="IU2271" s="108"/>
      <c r="IV2271" s="108"/>
    </row>
    <row r="2272" spans="1:256" x14ac:dyDescent="0.2">
      <c r="E2272" s="8"/>
      <c r="F2272" s="8"/>
      <c r="G2272" s="120"/>
      <c r="I2272" s="8"/>
      <c r="J2272" s="8"/>
      <c r="L2272" s="8"/>
      <c r="M2272" s="8"/>
      <c r="O2272" s="8"/>
      <c r="P2272" s="8"/>
      <c r="R2272" s="8"/>
      <c r="S2272" s="8"/>
      <c r="U2272" s="8"/>
      <c r="V2272" s="8"/>
      <c r="X2272" s="8"/>
      <c r="Y2272" s="8"/>
      <c r="AA2272" s="8"/>
      <c r="AB2272" s="8"/>
      <c r="AD2272" s="8"/>
      <c r="AE2272" s="8"/>
      <c r="AG2272" s="8"/>
      <c r="AH2272" s="8"/>
      <c r="AJ2272" s="8"/>
      <c r="AK2272" s="8"/>
      <c r="AM2272" s="8"/>
      <c r="AN2272" s="8"/>
      <c r="AP2272" s="8"/>
      <c r="AQ2272" s="8"/>
      <c r="AS2272" s="8"/>
      <c r="AT2272" s="8"/>
      <c r="AV2272" s="8"/>
      <c r="AW2272" s="8"/>
      <c r="AY2272" s="8"/>
      <c r="AZ2272" s="8"/>
      <c r="BA2272" s="108"/>
      <c r="BB2272" s="108"/>
      <c r="BC2272" s="108"/>
      <c r="BD2272" s="108"/>
      <c r="BE2272" s="108"/>
      <c r="BF2272" s="108"/>
      <c r="BG2272" s="108"/>
      <c r="BH2272" s="108"/>
      <c r="BI2272" s="108"/>
      <c r="BJ2272" s="108"/>
      <c r="BK2272" s="108"/>
      <c r="BL2272" s="108"/>
      <c r="BM2272" s="108"/>
      <c r="BN2272" s="108"/>
      <c r="BO2272" s="108"/>
      <c r="BP2272" s="108"/>
      <c r="BQ2272" s="108"/>
      <c r="BR2272" s="108"/>
      <c r="BS2272" s="108"/>
      <c r="BT2272" s="108"/>
      <c r="BU2272" s="108"/>
      <c r="BV2272" s="108"/>
      <c r="BW2272" s="108"/>
      <c r="BX2272" s="108"/>
      <c r="BY2272" s="108"/>
      <c r="BZ2272" s="108"/>
      <c r="CA2272" s="108"/>
      <c r="CB2272" s="108"/>
      <c r="CC2272" s="108"/>
      <c r="CD2272" s="108"/>
      <c r="CE2272" s="108"/>
      <c r="CF2272" s="108"/>
      <c r="CG2272" s="108"/>
      <c r="CH2272" s="108"/>
      <c r="CI2272" s="108"/>
      <c r="CJ2272" s="108"/>
      <c r="CK2272" s="108"/>
      <c r="CL2272" s="108"/>
      <c r="CM2272" s="108"/>
      <c r="CN2272" s="108"/>
      <c r="CO2272" s="108"/>
      <c r="CP2272" s="108"/>
      <c r="CQ2272" s="108"/>
      <c r="CR2272" s="108"/>
      <c r="CS2272" s="108"/>
      <c r="CT2272" s="108"/>
      <c r="CU2272" s="108"/>
      <c r="CV2272" s="108"/>
      <c r="CW2272" s="108"/>
      <c r="CX2272" s="108"/>
      <c r="CY2272" s="108"/>
      <c r="CZ2272" s="108"/>
      <c r="DA2272" s="108"/>
      <c r="DB2272" s="108"/>
      <c r="DC2272" s="108"/>
      <c r="DD2272" s="108"/>
      <c r="DE2272" s="108"/>
      <c r="DF2272" s="108"/>
      <c r="DG2272" s="108"/>
      <c r="DH2272" s="108"/>
      <c r="DI2272" s="108"/>
      <c r="DJ2272" s="108"/>
      <c r="DK2272" s="108"/>
      <c r="DL2272" s="108"/>
      <c r="DM2272" s="108"/>
      <c r="DN2272" s="108"/>
      <c r="DO2272" s="108"/>
      <c r="DP2272" s="108"/>
      <c r="DQ2272" s="108"/>
      <c r="DR2272" s="108"/>
      <c r="DS2272" s="108"/>
      <c r="DT2272" s="108"/>
      <c r="DU2272" s="108"/>
      <c r="DV2272" s="108"/>
      <c r="DW2272" s="108"/>
      <c r="DX2272" s="108"/>
      <c r="DY2272" s="108"/>
      <c r="DZ2272" s="108"/>
      <c r="EA2272" s="108"/>
      <c r="EB2272" s="108"/>
      <c r="EC2272" s="108"/>
      <c r="ED2272" s="108"/>
      <c r="EE2272" s="108"/>
      <c r="EF2272" s="108"/>
      <c r="EG2272" s="108"/>
      <c r="EH2272" s="108"/>
      <c r="EI2272" s="108"/>
      <c r="EJ2272" s="108"/>
      <c r="EK2272" s="108"/>
      <c r="EL2272" s="108"/>
      <c r="EM2272" s="108"/>
      <c r="EN2272" s="108"/>
      <c r="EO2272" s="108"/>
      <c r="EP2272" s="108"/>
      <c r="EQ2272" s="108"/>
      <c r="ER2272" s="108"/>
      <c r="ES2272" s="108"/>
      <c r="ET2272" s="108"/>
      <c r="EU2272" s="108"/>
      <c r="EV2272" s="108"/>
      <c r="EW2272" s="108"/>
      <c r="EX2272" s="108"/>
      <c r="EY2272" s="108"/>
      <c r="EZ2272" s="108"/>
      <c r="FA2272" s="108"/>
      <c r="FB2272" s="108"/>
      <c r="FC2272" s="108"/>
      <c r="FD2272" s="108"/>
      <c r="FE2272" s="108"/>
      <c r="FF2272" s="108"/>
      <c r="FG2272" s="108"/>
      <c r="FH2272" s="108"/>
      <c r="FI2272" s="108"/>
      <c r="FJ2272" s="108"/>
      <c r="FK2272" s="108"/>
      <c r="FL2272" s="108"/>
      <c r="FM2272" s="108"/>
      <c r="FN2272" s="108"/>
      <c r="FO2272" s="108"/>
      <c r="FP2272" s="108"/>
      <c r="FQ2272" s="108"/>
      <c r="FR2272" s="108"/>
      <c r="FS2272" s="108"/>
      <c r="FT2272" s="108"/>
      <c r="FU2272" s="108"/>
      <c r="FV2272" s="108"/>
      <c r="FW2272" s="108"/>
      <c r="FX2272" s="108"/>
      <c r="FY2272" s="108"/>
      <c r="FZ2272" s="108"/>
      <c r="GA2272" s="108"/>
      <c r="GB2272" s="108"/>
      <c r="GC2272" s="108"/>
      <c r="GD2272" s="108"/>
      <c r="GE2272" s="108"/>
      <c r="GF2272" s="108"/>
      <c r="GG2272" s="108"/>
      <c r="GH2272" s="108"/>
      <c r="GI2272" s="108"/>
      <c r="GJ2272" s="108"/>
      <c r="GK2272" s="108"/>
      <c r="GL2272" s="108"/>
      <c r="GM2272" s="108"/>
      <c r="GN2272" s="108"/>
      <c r="GO2272" s="108"/>
      <c r="GP2272" s="108"/>
      <c r="GQ2272" s="108"/>
      <c r="GR2272" s="108"/>
      <c r="GS2272" s="108"/>
      <c r="GT2272" s="108"/>
      <c r="GU2272" s="108"/>
      <c r="GV2272" s="108"/>
      <c r="GW2272" s="108"/>
      <c r="GX2272" s="108"/>
      <c r="GY2272" s="108"/>
      <c r="GZ2272" s="108"/>
      <c r="HA2272" s="108"/>
      <c r="HB2272" s="108"/>
      <c r="HC2272" s="108"/>
      <c r="HD2272" s="108"/>
      <c r="HE2272" s="108"/>
      <c r="HF2272" s="108"/>
      <c r="HG2272" s="108"/>
      <c r="HH2272" s="108"/>
      <c r="HI2272" s="108"/>
      <c r="HJ2272" s="108"/>
      <c r="HK2272" s="108"/>
      <c r="HL2272" s="108"/>
      <c r="HM2272" s="108"/>
      <c r="HN2272" s="108"/>
      <c r="HO2272" s="108"/>
      <c r="HP2272" s="108"/>
      <c r="HQ2272" s="108"/>
      <c r="HR2272" s="108"/>
      <c r="HS2272" s="108"/>
      <c r="HT2272" s="108"/>
      <c r="HU2272" s="108"/>
      <c r="HV2272" s="108"/>
      <c r="HW2272" s="108"/>
      <c r="HX2272" s="108"/>
      <c r="HY2272" s="108"/>
      <c r="HZ2272" s="108"/>
      <c r="IA2272" s="108"/>
      <c r="IB2272" s="108"/>
      <c r="IC2272" s="108"/>
      <c r="ID2272" s="108"/>
      <c r="IE2272" s="108"/>
      <c r="IF2272" s="108"/>
      <c r="IG2272" s="108"/>
      <c r="IH2272" s="108"/>
      <c r="II2272" s="108"/>
      <c r="IJ2272" s="108"/>
      <c r="IK2272" s="108"/>
      <c r="IL2272" s="108"/>
      <c r="IM2272" s="108"/>
      <c r="IN2272" s="108"/>
      <c r="IO2272" s="108"/>
      <c r="IP2272" s="108"/>
      <c r="IQ2272" s="108"/>
      <c r="IR2272" s="108"/>
      <c r="IS2272" s="108"/>
      <c r="IT2272" s="108"/>
      <c r="IU2272" s="108"/>
      <c r="IV2272" s="108"/>
    </row>
    <row r="2273" spans="1:256" x14ac:dyDescent="0.2">
      <c r="D2273" s="40"/>
      <c r="E2273" s="36"/>
      <c r="F2273" s="36"/>
      <c r="G2273" s="120"/>
      <c r="I2273" s="36"/>
      <c r="J2273" s="36"/>
      <c r="L2273" s="36"/>
      <c r="M2273" s="36"/>
      <c r="O2273" s="36"/>
      <c r="P2273" s="36"/>
      <c r="R2273" s="36"/>
      <c r="S2273" s="36"/>
      <c r="U2273" s="36"/>
      <c r="V2273" s="36"/>
      <c r="X2273" s="36"/>
      <c r="Y2273" s="36"/>
      <c r="AA2273" s="36"/>
      <c r="AB2273" s="36"/>
      <c r="AD2273" s="36"/>
      <c r="AE2273" s="36"/>
      <c r="AG2273" s="36"/>
      <c r="AH2273" s="36"/>
      <c r="AJ2273" s="36"/>
      <c r="AK2273" s="36"/>
      <c r="AM2273" s="36"/>
      <c r="AN2273" s="36"/>
      <c r="AP2273" s="36"/>
      <c r="AQ2273" s="36"/>
      <c r="AS2273" s="36"/>
      <c r="AT2273" s="36"/>
      <c r="AV2273" s="36"/>
      <c r="AW2273" s="36"/>
      <c r="AY2273" s="36"/>
      <c r="AZ2273" s="36"/>
      <c r="BA2273" s="108"/>
      <c r="BB2273" s="108"/>
      <c r="BC2273" s="108"/>
      <c r="BD2273" s="108"/>
      <c r="BE2273" s="108"/>
      <c r="BF2273" s="108"/>
      <c r="BG2273" s="108"/>
      <c r="BH2273" s="108"/>
      <c r="BI2273" s="108"/>
      <c r="BJ2273" s="108"/>
      <c r="BK2273" s="108"/>
      <c r="BL2273" s="108"/>
      <c r="BM2273" s="108"/>
      <c r="BN2273" s="108"/>
      <c r="BO2273" s="108"/>
      <c r="BP2273" s="108"/>
      <c r="BQ2273" s="108"/>
      <c r="BR2273" s="108"/>
      <c r="BS2273" s="108"/>
      <c r="BT2273" s="108"/>
      <c r="BU2273" s="108"/>
      <c r="BV2273" s="108"/>
      <c r="BW2273" s="108"/>
      <c r="BX2273" s="108"/>
      <c r="BY2273" s="108"/>
      <c r="BZ2273" s="108"/>
      <c r="CA2273" s="108"/>
      <c r="CB2273" s="108"/>
      <c r="CC2273" s="108"/>
      <c r="CD2273" s="108"/>
      <c r="CE2273" s="108"/>
      <c r="CF2273" s="108"/>
      <c r="CG2273" s="108"/>
      <c r="CH2273" s="108"/>
      <c r="CI2273" s="108"/>
      <c r="CJ2273" s="108"/>
      <c r="CK2273" s="108"/>
      <c r="CL2273" s="108"/>
      <c r="CM2273" s="108"/>
      <c r="CN2273" s="108"/>
      <c r="CO2273" s="108"/>
      <c r="CP2273" s="108"/>
      <c r="CQ2273" s="108"/>
      <c r="CR2273" s="108"/>
      <c r="CS2273" s="108"/>
      <c r="CT2273" s="108"/>
      <c r="CU2273" s="108"/>
      <c r="CV2273" s="108"/>
      <c r="CW2273" s="108"/>
      <c r="CX2273" s="108"/>
      <c r="CY2273" s="108"/>
      <c r="CZ2273" s="108"/>
      <c r="DA2273" s="108"/>
      <c r="DB2273" s="108"/>
      <c r="DC2273" s="108"/>
      <c r="DD2273" s="108"/>
      <c r="DE2273" s="108"/>
      <c r="DF2273" s="108"/>
      <c r="DG2273" s="108"/>
      <c r="DH2273" s="108"/>
      <c r="DI2273" s="108"/>
      <c r="DJ2273" s="108"/>
      <c r="DK2273" s="108"/>
      <c r="DL2273" s="108"/>
      <c r="DM2273" s="108"/>
      <c r="DN2273" s="108"/>
      <c r="DO2273" s="108"/>
      <c r="DP2273" s="108"/>
      <c r="DQ2273" s="108"/>
      <c r="DR2273" s="108"/>
      <c r="DS2273" s="108"/>
      <c r="DT2273" s="108"/>
      <c r="DU2273" s="108"/>
      <c r="DV2273" s="108"/>
      <c r="DW2273" s="108"/>
      <c r="DX2273" s="108"/>
      <c r="DY2273" s="108"/>
      <c r="DZ2273" s="108"/>
      <c r="EA2273" s="108"/>
      <c r="EB2273" s="108"/>
      <c r="EC2273" s="108"/>
      <c r="ED2273" s="108"/>
      <c r="EE2273" s="108"/>
      <c r="EF2273" s="108"/>
      <c r="EG2273" s="108"/>
      <c r="EH2273" s="108"/>
      <c r="EI2273" s="108"/>
      <c r="EJ2273" s="108"/>
      <c r="EK2273" s="108"/>
      <c r="EL2273" s="108"/>
      <c r="EM2273" s="108"/>
      <c r="EN2273" s="108"/>
      <c r="EO2273" s="108"/>
      <c r="EP2273" s="108"/>
      <c r="EQ2273" s="108"/>
      <c r="ER2273" s="108"/>
      <c r="ES2273" s="108"/>
      <c r="ET2273" s="108"/>
      <c r="EU2273" s="108"/>
      <c r="EV2273" s="108"/>
      <c r="EW2273" s="108"/>
      <c r="EX2273" s="108"/>
      <c r="EY2273" s="108"/>
      <c r="EZ2273" s="108"/>
      <c r="FA2273" s="108"/>
      <c r="FB2273" s="108"/>
      <c r="FC2273" s="108"/>
      <c r="FD2273" s="108"/>
      <c r="FE2273" s="108"/>
      <c r="FF2273" s="108"/>
      <c r="FG2273" s="108"/>
      <c r="FH2273" s="108"/>
      <c r="FI2273" s="108"/>
      <c r="FJ2273" s="108"/>
      <c r="FK2273" s="108"/>
      <c r="FL2273" s="108"/>
      <c r="FM2273" s="108"/>
      <c r="FN2273" s="108"/>
      <c r="FO2273" s="108"/>
      <c r="FP2273" s="108"/>
      <c r="FQ2273" s="108"/>
      <c r="FR2273" s="108"/>
      <c r="FS2273" s="108"/>
      <c r="FT2273" s="108"/>
      <c r="FU2273" s="108"/>
      <c r="FV2273" s="108"/>
      <c r="FW2273" s="108"/>
      <c r="FX2273" s="108"/>
      <c r="FY2273" s="108"/>
      <c r="FZ2273" s="108"/>
      <c r="GA2273" s="108"/>
      <c r="GB2273" s="108"/>
      <c r="GC2273" s="108"/>
      <c r="GD2273" s="108"/>
      <c r="GE2273" s="108"/>
      <c r="GF2273" s="108"/>
      <c r="GG2273" s="108"/>
      <c r="GH2273" s="108"/>
      <c r="GI2273" s="108"/>
      <c r="GJ2273" s="108"/>
      <c r="GK2273" s="108"/>
      <c r="GL2273" s="108"/>
      <c r="GM2273" s="108"/>
      <c r="GN2273" s="108"/>
      <c r="GO2273" s="108"/>
      <c r="GP2273" s="108"/>
      <c r="GQ2273" s="108"/>
      <c r="GR2273" s="108"/>
      <c r="GS2273" s="108"/>
      <c r="GT2273" s="108"/>
      <c r="GU2273" s="108"/>
      <c r="GV2273" s="108"/>
      <c r="GW2273" s="108"/>
      <c r="GX2273" s="108"/>
      <c r="GY2273" s="108"/>
      <c r="GZ2273" s="108"/>
      <c r="HA2273" s="108"/>
      <c r="HB2273" s="108"/>
      <c r="HC2273" s="108"/>
      <c r="HD2273" s="108"/>
      <c r="HE2273" s="108"/>
      <c r="HF2273" s="108"/>
      <c r="HG2273" s="108"/>
      <c r="HH2273" s="108"/>
      <c r="HI2273" s="108"/>
      <c r="HJ2273" s="108"/>
      <c r="HK2273" s="108"/>
      <c r="HL2273" s="108"/>
      <c r="HM2273" s="108"/>
      <c r="HN2273" s="108"/>
      <c r="HO2273" s="108"/>
      <c r="HP2273" s="108"/>
      <c r="HQ2273" s="108"/>
      <c r="HR2273" s="108"/>
      <c r="HS2273" s="108"/>
      <c r="HT2273" s="108"/>
      <c r="HU2273" s="108"/>
      <c r="HV2273" s="108"/>
      <c r="HW2273" s="108"/>
      <c r="HX2273" s="108"/>
      <c r="HY2273" s="108"/>
      <c r="HZ2273" s="108"/>
      <c r="IA2273" s="108"/>
      <c r="IB2273" s="108"/>
      <c r="IC2273" s="108"/>
      <c r="ID2273" s="108"/>
      <c r="IE2273" s="108"/>
      <c r="IF2273" s="108"/>
      <c r="IG2273" s="108"/>
      <c r="IH2273" s="108"/>
      <c r="II2273" s="108"/>
      <c r="IJ2273" s="108"/>
      <c r="IK2273" s="108"/>
      <c r="IL2273" s="108"/>
      <c r="IM2273" s="108"/>
      <c r="IN2273" s="108"/>
      <c r="IO2273" s="108"/>
      <c r="IP2273" s="108"/>
      <c r="IQ2273" s="108"/>
      <c r="IR2273" s="108"/>
      <c r="IS2273" s="108"/>
      <c r="IT2273" s="108"/>
      <c r="IU2273" s="108"/>
      <c r="IV2273" s="108"/>
    </row>
    <row r="2274" spans="1:256" x14ac:dyDescent="0.2">
      <c r="E2274" s="8"/>
      <c r="F2274" s="8"/>
      <c r="G2274" s="120"/>
      <c r="H2274" s="100"/>
      <c r="I2274" s="8"/>
      <c r="J2274" s="8"/>
      <c r="K2274" s="100"/>
      <c r="L2274" s="8"/>
      <c r="M2274" s="8"/>
      <c r="N2274" s="100"/>
      <c r="O2274" s="8"/>
      <c r="P2274" s="8"/>
      <c r="Q2274" s="100"/>
      <c r="R2274" s="8"/>
      <c r="S2274" s="8"/>
      <c r="T2274" s="100"/>
      <c r="U2274" s="8"/>
      <c r="V2274" s="8"/>
      <c r="W2274" s="100"/>
      <c r="X2274" s="8"/>
      <c r="Y2274" s="8"/>
      <c r="Z2274" s="100"/>
      <c r="AA2274" s="8"/>
      <c r="AB2274" s="8"/>
      <c r="AD2274" s="8"/>
      <c r="AE2274" s="8"/>
      <c r="AG2274" s="8"/>
      <c r="AH2274" s="8"/>
      <c r="AJ2274" s="8"/>
      <c r="AK2274" s="8"/>
      <c r="AM2274" s="8"/>
      <c r="AN2274" s="8"/>
      <c r="AP2274" s="8"/>
      <c r="AQ2274" s="8"/>
      <c r="AS2274" s="8"/>
      <c r="AT2274" s="8"/>
      <c r="AV2274" s="8"/>
      <c r="AW2274" s="8"/>
      <c r="AY2274" s="8"/>
      <c r="AZ2274" s="8"/>
      <c r="BA2274" s="108"/>
      <c r="BB2274" s="108"/>
      <c r="BC2274" s="108"/>
      <c r="BD2274" s="108"/>
      <c r="BE2274" s="108"/>
      <c r="BF2274" s="108"/>
      <c r="BG2274" s="108"/>
      <c r="BH2274" s="108"/>
      <c r="BI2274" s="108"/>
      <c r="BJ2274" s="108"/>
      <c r="BK2274" s="108"/>
      <c r="BL2274" s="108"/>
      <c r="BM2274" s="108"/>
      <c r="BN2274" s="108"/>
      <c r="BO2274" s="108"/>
      <c r="BP2274" s="108"/>
      <c r="BQ2274" s="108"/>
      <c r="BR2274" s="108"/>
      <c r="BS2274" s="108"/>
      <c r="BT2274" s="108"/>
      <c r="BU2274" s="108"/>
      <c r="BV2274" s="108"/>
      <c r="BW2274" s="108"/>
      <c r="BX2274" s="108"/>
      <c r="BY2274" s="108"/>
      <c r="BZ2274" s="108"/>
      <c r="CA2274" s="108"/>
      <c r="CB2274" s="108"/>
      <c r="CC2274" s="108"/>
      <c r="CD2274" s="108"/>
      <c r="CE2274" s="108"/>
      <c r="CF2274" s="108"/>
      <c r="CG2274" s="108"/>
      <c r="CH2274" s="108"/>
      <c r="CI2274" s="108"/>
      <c r="CJ2274" s="108"/>
      <c r="CK2274" s="108"/>
      <c r="CL2274" s="108"/>
      <c r="CM2274" s="108"/>
      <c r="CN2274" s="108"/>
      <c r="CO2274" s="108"/>
      <c r="CP2274" s="108"/>
      <c r="CQ2274" s="108"/>
      <c r="CR2274" s="108"/>
      <c r="CS2274" s="108"/>
      <c r="CT2274" s="108"/>
      <c r="CU2274" s="108"/>
      <c r="CV2274" s="108"/>
      <c r="CW2274" s="108"/>
      <c r="CX2274" s="108"/>
      <c r="CY2274" s="108"/>
      <c r="CZ2274" s="108"/>
      <c r="DA2274" s="108"/>
      <c r="DB2274" s="108"/>
      <c r="DC2274" s="108"/>
      <c r="DD2274" s="108"/>
      <c r="DE2274" s="108"/>
      <c r="DF2274" s="108"/>
      <c r="DG2274" s="108"/>
      <c r="DH2274" s="108"/>
      <c r="DI2274" s="108"/>
      <c r="DJ2274" s="108"/>
      <c r="DK2274" s="108"/>
      <c r="DL2274" s="108"/>
      <c r="DM2274" s="108"/>
      <c r="DN2274" s="108"/>
      <c r="DO2274" s="108"/>
      <c r="DP2274" s="108"/>
      <c r="DQ2274" s="108"/>
      <c r="DR2274" s="108"/>
      <c r="DS2274" s="108"/>
      <c r="DT2274" s="108"/>
      <c r="DU2274" s="108"/>
      <c r="DV2274" s="108"/>
      <c r="DW2274" s="108"/>
      <c r="DX2274" s="108"/>
      <c r="DY2274" s="108"/>
      <c r="DZ2274" s="108"/>
      <c r="EA2274" s="108"/>
      <c r="EB2274" s="108"/>
      <c r="EC2274" s="108"/>
      <c r="ED2274" s="108"/>
      <c r="EE2274" s="108"/>
      <c r="EF2274" s="108"/>
      <c r="EG2274" s="108"/>
      <c r="EH2274" s="108"/>
      <c r="EI2274" s="108"/>
      <c r="EJ2274" s="108"/>
      <c r="EK2274" s="108"/>
      <c r="EL2274" s="108"/>
      <c r="EM2274" s="108"/>
      <c r="EN2274" s="108"/>
      <c r="EO2274" s="108"/>
      <c r="EP2274" s="108"/>
      <c r="EQ2274" s="108"/>
      <c r="ER2274" s="108"/>
      <c r="ES2274" s="108"/>
      <c r="ET2274" s="108"/>
      <c r="EU2274" s="108"/>
      <c r="EV2274" s="108"/>
      <c r="EW2274" s="108"/>
      <c r="EX2274" s="108"/>
      <c r="EY2274" s="108"/>
      <c r="EZ2274" s="108"/>
      <c r="FA2274" s="108"/>
      <c r="FB2274" s="108"/>
      <c r="FC2274" s="108"/>
      <c r="FD2274" s="108"/>
      <c r="FE2274" s="108"/>
      <c r="FF2274" s="108"/>
      <c r="FG2274" s="108"/>
      <c r="FH2274" s="108"/>
      <c r="FI2274" s="108"/>
      <c r="FJ2274" s="108"/>
      <c r="FK2274" s="108"/>
      <c r="FL2274" s="108"/>
      <c r="FM2274" s="108"/>
      <c r="FN2274" s="108"/>
      <c r="FO2274" s="108"/>
      <c r="FP2274" s="108"/>
      <c r="FQ2274" s="108"/>
      <c r="FR2274" s="108"/>
      <c r="FS2274" s="108"/>
      <c r="FT2274" s="108"/>
      <c r="FU2274" s="108"/>
      <c r="FV2274" s="108"/>
      <c r="FW2274" s="108"/>
      <c r="FX2274" s="108"/>
      <c r="FY2274" s="108"/>
      <c r="FZ2274" s="108"/>
      <c r="GA2274" s="108"/>
      <c r="GB2274" s="108"/>
      <c r="GC2274" s="108"/>
      <c r="GD2274" s="108"/>
      <c r="GE2274" s="108"/>
      <c r="GF2274" s="108"/>
      <c r="GG2274" s="108"/>
      <c r="GH2274" s="108"/>
      <c r="GI2274" s="108"/>
      <c r="GJ2274" s="108"/>
      <c r="GK2274" s="108"/>
      <c r="GL2274" s="108"/>
      <c r="GM2274" s="108"/>
      <c r="GN2274" s="108"/>
      <c r="GO2274" s="108"/>
      <c r="GP2274" s="108"/>
      <c r="GQ2274" s="108"/>
      <c r="GR2274" s="108"/>
      <c r="GS2274" s="108"/>
      <c r="GT2274" s="108"/>
      <c r="GU2274" s="108"/>
      <c r="GV2274" s="108"/>
      <c r="GW2274" s="108"/>
      <c r="GX2274" s="108"/>
      <c r="GY2274" s="108"/>
      <c r="GZ2274" s="108"/>
      <c r="HA2274" s="108"/>
      <c r="HB2274" s="108"/>
      <c r="HC2274" s="108"/>
      <c r="HD2274" s="108"/>
      <c r="HE2274" s="108"/>
      <c r="HF2274" s="108"/>
      <c r="HG2274" s="108"/>
      <c r="HH2274" s="108"/>
      <c r="HI2274" s="108"/>
      <c r="HJ2274" s="108"/>
      <c r="HK2274" s="108"/>
      <c r="HL2274" s="108"/>
      <c r="HM2274" s="108"/>
      <c r="HN2274" s="108"/>
      <c r="HO2274" s="108"/>
      <c r="HP2274" s="108"/>
      <c r="HQ2274" s="108"/>
      <c r="HR2274" s="108"/>
      <c r="HS2274" s="108"/>
      <c r="HT2274" s="108"/>
      <c r="HU2274" s="108"/>
      <c r="HV2274" s="108"/>
      <c r="HW2274" s="108"/>
      <c r="HX2274" s="108"/>
      <c r="HY2274" s="108"/>
      <c r="HZ2274" s="108"/>
      <c r="IA2274" s="108"/>
      <c r="IB2274" s="108"/>
      <c r="IC2274" s="108"/>
      <c r="ID2274" s="108"/>
      <c r="IE2274" s="108"/>
      <c r="IF2274" s="108"/>
      <c r="IG2274" s="108"/>
      <c r="IH2274" s="108"/>
      <c r="II2274" s="108"/>
      <c r="IJ2274" s="108"/>
      <c r="IK2274" s="108"/>
      <c r="IL2274" s="108"/>
      <c r="IM2274" s="108"/>
      <c r="IN2274" s="108"/>
      <c r="IO2274" s="108"/>
      <c r="IP2274" s="108"/>
      <c r="IQ2274" s="108"/>
      <c r="IR2274" s="108"/>
      <c r="IS2274" s="108"/>
      <c r="IT2274" s="108"/>
      <c r="IU2274" s="108"/>
      <c r="IV2274" s="108"/>
    </row>
    <row r="2275" spans="1:256" x14ac:dyDescent="0.2">
      <c r="E2275" s="8"/>
      <c r="F2275" s="8"/>
      <c r="G2275" s="120"/>
      <c r="I2275" s="8"/>
      <c r="J2275" s="8"/>
      <c r="L2275" s="8"/>
      <c r="M2275" s="8"/>
      <c r="O2275" s="8"/>
      <c r="P2275" s="8"/>
      <c r="R2275" s="8"/>
      <c r="S2275" s="8"/>
      <c r="U2275" s="8"/>
      <c r="V2275" s="8"/>
      <c r="X2275" s="8"/>
      <c r="Y2275" s="8"/>
      <c r="AA2275" s="8"/>
      <c r="AB2275" s="8"/>
      <c r="AD2275" s="8"/>
      <c r="AE2275" s="8"/>
      <c r="AG2275" s="8"/>
      <c r="AH2275" s="8"/>
      <c r="AJ2275" s="8"/>
      <c r="AK2275" s="8"/>
      <c r="AM2275" s="8"/>
      <c r="AN2275" s="8"/>
      <c r="AP2275" s="8"/>
      <c r="AQ2275" s="8"/>
      <c r="AS2275" s="8"/>
      <c r="AT2275" s="8"/>
      <c r="AV2275" s="8"/>
      <c r="AW2275" s="8"/>
      <c r="AY2275" s="8"/>
      <c r="AZ2275" s="8"/>
      <c r="BA2275" s="108"/>
      <c r="BB2275" s="108"/>
      <c r="BC2275" s="108"/>
      <c r="BD2275" s="108"/>
      <c r="BE2275" s="108"/>
      <c r="BF2275" s="108"/>
      <c r="BG2275" s="108"/>
      <c r="BH2275" s="108"/>
      <c r="BI2275" s="108"/>
      <c r="BJ2275" s="108"/>
      <c r="BK2275" s="108"/>
      <c r="BL2275" s="108"/>
      <c r="BM2275" s="108"/>
      <c r="BN2275" s="108"/>
      <c r="BO2275" s="108"/>
      <c r="BP2275" s="108"/>
      <c r="BQ2275" s="108"/>
      <c r="BR2275" s="108"/>
      <c r="BS2275" s="108"/>
      <c r="BT2275" s="108"/>
      <c r="BU2275" s="108"/>
      <c r="BV2275" s="108"/>
      <c r="BW2275" s="108"/>
      <c r="BX2275" s="108"/>
      <c r="BY2275" s="108"/>
      <c r="BZ2275" s="108"/>
      <c r="CA2275" s="108"/>
      <c r="CB2275" s="108"/>
      <c r="CC2275" s="108"/>
      <c r="CD2275" s="108"/>
      <c r="CE2275" s="108"/>
      <c r="CF2275" s="108"/>
      <c r="CG2275" s="108"/>
      <c r="CH2275" s="108"/>
      <c r="CI2275" s="108"/>
      <c r="CJ2275" s="108"/>
      <c r="CK2275" s="108"/>
      <c r="CL2275" s="108"/>
      <c r="CM2275" s="108"/>
      <c r="CN2275" s="108"/>
      <c r="CO2275" s="108"/>
      <c r="CP2275" s="108"/>
      <c r="CQ2275" s="108"/>
      <c r="CR2275" s="108"/>
      <c r="CS2275" s="108"/>
      <c r="CT2275" s="108"/>
      <c r="CU2275" s="108"/>
      <c r="CV2275" s="108"/>
      <c r="CW2275" s="108"/>
      <c r="CX2275" s="108"/>
      <c r="CY2275" s="108"/>
      <c r="CZ2275" s="108"/>
      <c r="DA2275" s="108"/>
      <c r="DB2275" s="108"/>
      <c r="DC2275" s="108"/>
      <c r="DD2275" s="108"/>
      <c r="DE2275" s="108"/>
      <c r="DF2275" s="108"/>
      <c r="DG2275" s="108"/>
      <c r="DH2275" s="108"/>
      <c r="DI2275" s="108"/>
      <c r="DJ2275" s="108"/>
      <c r="DK2275" s="108"/>
      <c r="DL2275" s="108"/>
      <c r="DM2275" s="108"/>
      <c r="DN2275" s="108"/>
      <c r="DO2275" s="108"/>
      <c r="DP2275" s="108"/>
      <c r="DQ2275" s="108"/>
      <c r="DR2275" s="108"/>
      <c r="DS2275" s="108"/>
      <c r="DT2275" s="108"/>
      <c r="DU2275" s="108"/>
      <c r="DV2275" s="108"/>
      <c r="DW2275" s="108"/>
      <c r="DX2275" s="108"/>
      <c r="DY2275" s="108"/>
      <c r="DZ2275" s="108"/>
      <c r="EA2275" s="108"/>
      <c r="EB2275" s="108"/>
      <c r="EC2275" s="108"/>
      <c r="ED2275" s="108"/>
      <c r="EE2275" s="108"/>
      <c r="EF2275" s="108"/>
      <c r="EG2275" s="108"/>
      <c r="EH2275" s="108"/>
      <c r="EI2275" s="108"/>
      <c r="EJ2275" s="108"/>
      <c r="EK2275" s="108"/>
      <c r="EL2275" s="108"/>
      <c r="EM2275" s="108"/>
      <c r="EN2275" s="108"/>
      <c r="EO2275" s="108"/>
      <c r="EP2275" s="108"/>
      <c r="EQ2275" s="108"/>
      <c r="ER2275" s="108"/>
      <c r="ES2275" s="108"/>
      <c r="ET2275" s="108"/>
      <c r="EU2275" s="108"/>
      <c r="EV2275" s="108"/>
      <c r="EW2275" s="108"/>
      <c r="EX2275" s="108"/>
      <c r="EY2275" s="108"/>
      <c r="EZ2275" s="108"/>
      <c r="FA2275" s="108"/>
      <c r="FB2275" s="108"/>
      <c r="FC2275" s="108"/>
      <c r="FD2275" s="108"/>
      <c r="FE2275" s="108"/>
      <c r="FF2275" s="108"/>
      <c r="FG2275" s="108"/>
      <c r="FH2275" s="108"/>
      <c r="FI2275" s="108"/>
      <c r="FJ2275" s="108"/>
      <c r="FK2275" s="108"/>
      <c r="FL2275" s="108"/>
      <c r="FM2275" s="108"/>
      <c r="FN2275" s="108"/>
      <c r="FO2275" s="108"/>
      <c r="FP2275" s="108"/>
      <c r="FQ2275" s="108"/>
      <c r="FR2275" s="108"/>
      <c r="FS2275" s="108"/>
      <c r="FT2275" s="108"/>
      <c r="FU2275" s="108"/>
      <c r="FV2275" s="108"/>
      <c r="FW2275" s="108"/>
      <c r="FX2275" s="108"/>
      <c r="FY2275" s="108"/>
      <c r="FZ2275" s="108"/>
      <c r="GA2275" s="108"/>
      <c r="GB2275" s="108"/>
      <c r="GC2275" s="108"/>
      <c r="GD2275" s="108"/>
      <c r="GE2275" s="108"/>
      <c r="GF2275" s="108"/>
      <c r="GG2275" s="108"/>
      <c r="GH2275" s="108"/>
      <c r="GI2275" s="108"/>
      <c r="GJ2275" s="108"/>
      <c r="GK2275" s="108"/>
      <c r="GL2275" s="108"/>
      <c r="GM2275" s="108"/>
      <c r="GN2275" s="108"/>
      <c r="GO2275" s="108"/>
      <c r="GP2275" s="108"/>
      <c r="GQ2275" s="108"/>
      <c r="GR2275" s="108"/>
      <c r="GS2275" s="108"/>
      <c r="GT2275" s="108"/>
      <c r="GU2275" s="108"/>
      <c r="GV2275" s="108"/>
      <c r="GW2275" s="108"/>
      <c r="GX2275" s="108"/>
      <c r="GY2275" s="108"/>
      <c r="GZ2275" s="108"/>
      <c r="HA2275" s="108"/>
      <c r="HB2275" s="108"/>
      <c r="HC2275" s="108"/>
      <c r="HD2275" s="108"/>
      <c r="HE2275" s="108"/>
      <c r="HF2275" s="108"/>
      <c r="HG2275" s="108"/>
      <c r="HH2275" s="108"/>
      <c r="HI2275" s="108"/>
      <c r="HJ2275" s="108"/>
      <c r="HK2275" s="108"/>
      <c r="HL2275" s="108"/>
      <c r="HM2275" s="108"/>
      <c r="HN2275" s="108"/>
      <c r="HO2275" s="108"/>
      <c r="HP2275" s="108"/>
      <c r="HQ2275" s="108"/>
      <c r="HR2275" s="108"/>
      <c r="HS2275" s="108"/>
      <c r="HT2275" s="108"/>
      <c r="HU2275" s="108"/>
      <c r="HV2275" s="108"/>
      <c r="HW2275" s="108"/>
      <c r="HX2275" s="108"/>
      <c r="HY2275" s="108"/>
      <c r="HZ2275" s="108"/>
      <c r="IA2275" s="108"/>
      <c r="IB2275" s="108"/>
      <c r="IC2275" s="108"/>
      <c r="ID2275" s="108"/>
      <c r="IE2275" s="108"/>
      <c r="IF2275" s="108"/>
      <c r="IG2275" s="108"/>
      <c r="IH2275" s="108"/>
      <c r="II2275" s="108"/>
      <c r="IJ2275" s="108"/>
      <c r="IK2275" s="108"/>
      <c r="IL2275" s="108"/>
      <c r="IM2275" s="108"/>
      <c r="IN2275" s="108"/>
      <c r="IO2275" s="108"/>
      <c r="IP2275" s="108"/>
      <c r="IQ2275" s="108"/>
      <c r="IR2275" s="108"/>
      <c r="IS2275" s="108"/>
      <c r="IT2275" s="108"/>
      <c r="IU2275" s="108"/>
      <c r="IV2275" s="108"/>
    </row>
    <row r="2276" spans="1:256" x14ac:dyDescent="0.2">
      <c r="E2276" s="8"/>
      <c r="F2276" s="8"/>
      <c r="G2276" s="120"/>
      <c r="I2276" s="8"/>
      <c r="J2276" s="8"/>
      <c r="L2276" s="8"/>
      <c r="M2276" s="8"/>
      <c r="O2276" s="8"/>
      <c r="P2276" s="8"/>
      <c r="R2276" s="8"/>
      <c r="S2276" s="8"/>
      <c r="U2276" s="8"/>
      <c r="V2276" s="8"/>
      <c r="X2276" s="8"/>
      <c r="Y2276" s="8"/>
      <c r="AA2276" s="8"/>
      <c r="AB2276" s="8"/>
      <c r="AD2276" s="8"/>
      <c r="AE2276" s="8"/>
      <c r="AG2276" s="8"/>
      <c r="AH2276" s="8"/>
      <c r="AJ2276" s="8"/>
      <c r="AK2276" s="8"/>
      <c r="AM2276" s="8"/>
      <c r="AN2276" s="8"/>
      <c r="AP2276" s="8"/>
      <c r="AQ2276" s="8"/>
      <c r="AS2276" s="8"/>
      <c r="AT2276" s="8"/>
      <c r="AV2276" s="8"/>
      <c r="AW2276" s="8"/>
      <c r="AY2276" s="8"/>
      <c r="AZ2276" s="8"/>
      <c r="BA2276" s="108"/>
      <c r="BB2276" s="108"/>
      <c r="BC2276" s="108"/>
      <c r="BD2276" s="108"/>
      <c r="BE2276" s="108"/>
      <c r="BF2276" s="108"/>
      <c r="BG2276" s="108"/>
      <c r="BH2276" s="108"/>
      <c r="BI2276" s="108"/>
      <c r="BJ2276" s="108"/>
      <c r="BK2276" s="108"/>
      <c r="BL2276" s="108"/>
      <c r="BM2276" s="108"/>
      <c r="BN2276" s="108"/>
      <c r="BO2276" s="108"/>
      <c r="BP2276" s="108"/>
      <c r="BQ2276" s="108"/>
      <c r="BR2276" s="108"/>
      <c r="BS2276" s="108"/>
      <c r="BT2276" s="108"/>
      <c r="BU2276" s="108"/>
      <c r="BV2276" s="108"/>
      <c r="BW2276" s="108"/>
      <c r="BX2276" s="108"/>
      <c r="BY2276" s="108"/>
      <c r="BZ2276" s="108"/>
      <c r="CA2276" s="108"/>
      <c r="CB2276" s="108"/>
      <c r="CC2276" s="108"/>
      <c r="CD2276" s="108"/>
      <c r="CE2276" s="108"/>
      <c r="CF2276" s="108"/>
      <c r="CG2276" s="108"/>
      <c r="CH2276" s="108"/>
      <c r="CI2276" s="108"/>
      <c r="CJ2276" s="108"/>
      <c r="CK2276" s="108"/>
      <c r="CL2276" s="108"/>
      <c r="CM2276" s="108"/>
      <c r="CN2276" s="108"/>
      <c r="CO2276" s="108"/>
      <c r="CP2276" s="108"/>
      <c r="CQ2276" s="108"/>
      <c r="CR2276" s="108"/>
      <c r="CS2276" s="108"/>
      <c r="CT2276" s="108"/>
      <c r="CU2276" s="108"/>
      <c r="CV2276" s="108"/>
      <c r="CW2276" s="108"/>
      <c r="CX2276" s="108"/>
      <c r="CY2276" s="108"/>
      <c r="CZ2276" s="108"/>
      <c r="DA2276" s="108"/>
      <c r="DB2276" s="108"/>
      <c r="DC2276" s="108"/>
      <c r="DD2276" s="108"/>
      <c r="DE2276" s="108"/>
      <c r="DF2276" s="108"/>
      <c r="DG2276" s="108"/>
      <c r="DH2276" s="108"/>
      <c r="DI2276" s="108"/>
      <c r="DJ2276" s="108"/>
      <c r="DK2276" s="108"/>
      <c r="DL2276" s="108"/>
      <c r="DM2276" s="108"/>
      <c r="DN2276" s="108"/>
      <c r="DO2276" s="108"/>
      <c r="DP2276" s="108"/>
      <c r="DQ2276" s="108"/>
      <c r="DR2276" s="108"/>
      <c r="DS2276" s="108"/>
      <c r="DT2276" s="108"/>
      <c r="DU2276" s="108"/>
      <c r="DV2276" s="108"/>
      <c r="DW2276" s="108"/>
      <c r="DX2276" s="108"/>
      <c r="DY2276" s="108"/>
      <c r="DZ2276" s="108"/>
      <c r="EA2276" s="108"/>
      <c r="EB2276" s="108"/>
      <c r="EC2276" s="108"/>
      <c r="ED2276" s="108"/>
      <c r="EE2276" s="108"/>
      <c r="EF2276" s="108"/>
      <c r="EG2276" s="108"/>
      <c r="EH2276" s="108"/>
      <c r="EI2276" s="108"/>
      <c r="EJ2276" s="108"/>
      <c r="EK2276" s="108"/>
      <c r="EL2276" s="108"/>
      <c r="EM2276" s="108"/>
      <c r="EN2276" s="108"/>
      <c r="EO2276" s="108"/>
      <c r="EP2276" s="108"/>
      <c r="EQ2276" s="108"/>
      <c r="ER2276" s="108"/>
      <c r="ES2276" s="108"/>
      <c r="ET2276" s="108"/>
      <c r="EU2276" s="108"/>
      <c r="EV2276" s="108"/>
      <c r="EW2276" s="108"/>
      <c r="EX2276" s="108"/>
      <c r="EY2276" s="108"/>
      <c r="EZ2276" s="108"/>
      <c r="FA2276" s="108"/>
      <c r="FB2276" s="108"/>
      <c r="FC2276" s="108"/>
      <c r="FD2276" s="108"/>
      <c r="FE2276" s="108"/>
      <c r="FF2276" s="108"/>
      <c r="FG2276" s="108"/>
      <c r="FH2276" s="108"/>
      <c r="FI2276" s="108"/>
      <c r="FJ2276" s="108"/>
      <c r="FK2276" s="108"/>
      <c r="FL2276" s="108"/>
      <c r="FM2276" s="108"/>
      <c r="FN2276" s="108"/>
      <c r="FO2276" s="108"/>
      <c r="FP2276" s="108"/>
      <c r="FQ2276" s="108"/>
      <c r="FR2276" s="108"/>
      <c r="FS2276" s="108"/>
      <c r="FT2276" s="108"/>
      <c r="FU2276" s="108"/>
      <c r="FV2276" s="108"/>
      <c r="FW2276" s="108"/>
      <c r="FX2276" s="108"/>
      <c r="FY2276" s="108"/>
      <c r="FZ2276" s="108"/>
      <c r="GA2276" s="108"/>
      <c r="GB2276" s="108"/>
      <c r="GC2276" s="108"/>
      <c r="GD2276" s="108"/>
      <c r="GE2276" s="108"/>
      <c r="GF2276" s="108"/>
      <c r="GG2276" s="108"/>
      <c r="GH2276" s="108"/>
      <c r="GI2276" s="108"/>
      <c r="GJ2276" s="108"/>
      <c r="GK2276" s="108"/>
      <c r="GL2276" s="108"/>
      <c r="GM2276" s="108"/>
      <c r="GN2276" s="108"/>
      <c r="GO2276" s="108"/>
      <c r="GP2276" s="108"/>
      <c r="GQ2276" s="108"/>
      <c r="GR2276" s="108"/>
      <c r="GS2276" s="108"/>
      <c r="GT2276" s="108"/>
      <c r="GU2276" s="108"/>
      <c r="GV2276" s="108"/>
      <c r="GW2276" s="108"/>
      <c r="GX2276" s="108"/>
      <c r="GY2276" s="108"/>
      <c r="GZ2276" s="108"/>
      <c r="HA2276" s="108"/>
      <c r="HB2276" s="108"/>
      <c r="HC2276" s="108"/>
      <c r="HD2276" s="108"/>
      <c r="HE2276" s="108"/>
      <c r="HF2276" s="108"/>
      <c r="HG2276" s="108"/>
      <c r="HH2276" s="108"/>
      <c r="HI2276" s="108"/>
      <c r="HJ2276" s="108"/>
      <c r="HK2276" s="108"/>
      <c r="HL2276" s="108"/>
      <c r="HM2276" s="108"/>
      <c r="HN2276" s="108"/>
      <c r="HO2276" s="108"/>
      <c r="HP2276" s="108"/>
      <c r="HQ2276" s="108"/>
      <c r="HR2276" s="108"/>
      <c r="HS2276" s="108"/>
      <c r="HT2276" s="108"/>
      <c r="HU2276" s="108"/>
      <c r="HV2276" s="108"/>
      <c r="HW2276" s="108"/>
      <c r="HX2276" s="108"/>
      <c r="HY2276" s="108"/>
      <c r="HZ2276" s="108"/>
      <c r="IA2276" s="108"/>
      <c r="IB2276" s="108"/>
      <c r="IC2276" s="108"/>
      <c r="ID2276" s="108"/>
      <c r="IE2276" s="108"/>
      <c r="IF2276" s="108"/>
      <c r="IG2276" s="108"/>
      <c r="IH2276" s="108"/>
      <c r="II2276" s="108"/>
      <c r="IJ2276" s="108"/>
      <c r="IK2276" s="108"/>
      <c r="IL2276" s="108"/>
      <c r="IM2276" s="108"/>
      <c r="IN2276" s="108"/>
      <c r="IO2276" s="108"/>
      <c r="IP2276" s="108"/>
      <c r="IQ2276" s="108"/>
      <c r="IR2276" s="108"/>
      <c r="IS2276" s="108"/>
      <c r="IT2276" s="108"/>
      <c r="IU2276" s="108"/>
      <c r="IV2276" s="108"/>
    </row>
    <row r="2277" spans="1:256" ht="18" customHeight="1" x14ac:dyDescent="0.25">
      <c r="A2277" s="157"/>
      <c r="E2277" s="8"/>
      <c r="F2277" s="8"/>
      <c r="G2277" s="120"/>
      <c r="I2277" s="8"/>
      <c r="J2277" s="8"/>
      <c r="L2277" s="8"/>
      <c r="M2277" s="8"/>
      <c r="O2277" s="8"/>
      <c r="P2277" s="8"/>
      <c r="R2277" s="8"/>
      <c r="S2277" s="8"/>
      <c r="U2277" s="8"/>
      <c r="V2277" s="8"/>
      <c r="X2277" s="8"/>
      <c r="Y2277" s="8"/>
      <c r="AA2277" s="8"/>
      <c r="AB2277" s="8"/>
      <c r="AC2277" s="157"/>
      <c r="AD2277" s="8"/>
      <c r="AE2277" s="8"/>
      <c r="AF2277" s="157"/>
      <c r="AG2277" s="8"/>
      <c r="AH2277" s="8"/>
      <c r="AI2277" s="157"/>
      <c r="AJ2277" s="8"/>
      <c r="AK2277" s="8"/>
      <c r="AL2277" s="157"/>
      <c r="AM2277" s="8"/>
      <c r="AN2277" s="8"/>
      <c r="AO2277" s="157"/>
      <c r="AP2277" s="8"/>
      <c r="AQ2277" s="8"/>
      <c r="AR2277" s="157"/>
      <c r="AS2277" s="8"/>
      <c r="AT2277" s="8"/>
      <c r="AV2277" s="8"/>
      <c r="AW2277" s="8"/>
      <c r="AX2277" s="157"/>
      <c r="AY2277" s="8"/>
      <c r="AZ2277" s="8"/>
      <c r="BA2277" s="108"/>
      <c r="BB2277" s="109"/>
      <c r="BC2277" s="109"/>
      <c r="BD2277" s="108"/>
      <c r="BE2277" s="109"/>
      <c r="BF2277" s="109"/>
      <c r="BG2277" s="108"/>
      <c r="BH2277" s="109"/>
      <c r="BI2277" s="109"/>
      <c r="BJ2277" s="108"/>
      <c r="BK2277" s="109"/>
      <c r="BL2277" s="109"/>
      <c r="BM2277" s="108"/>
      <c r="BN2277" s="109"/>
      <c r="BO2277" s="109"/>
      <c r="BP2277" s="108"/>
      <c r="BQ2277" s="123"/>
      <c r="BR2277" s="109"/>
      <c r="BS2277" s="116"/>
      <c r="BT2277" s="108"/>
      <c r="BU2277" s="120"/>
      <c r="BV2277" s="116"/>
      <c r="BW2277" s="116"/>
      <c r="BX2277" s="125"/>
      <c r="BY2277" s="108"/>
      <c r="BZ2277" s="108"/>
      <c r="CA2277" s="108"/>
      <c r="CB2277" s="108"/>
      <c r="CC2277" s="108"/>
      <c r="CD2277" s="108"/>
      <c r="CE2277" s="108"/>
      <c r="CF2277" s="108"/>
      <c r="CG2277" s="108"/>
      <c r="CH2277" s="108"/>
      <c r="CI2277" s="108"/>
      <c r="CJ2277" s="108"/>
      <c r="CK2277" s="108"/>
      <c r="CL2277" s="108"/>
      <c r="CM2277" s="108"/>
      <c r="CN2277" s="108"/>
      <c r="CO2277" s="108"/>
      <c r="CP2277" s="108"/>
      <c r="CQ2277" s="108"/>
      <c r="CR2277" s="108"/>
      <c r="CS2277" s="108"/>
      <c r="CT2277" s="108"/>
      <c r="CU2277" s="108"/>
      <c r="CV2277" s="108"/>
      <c r="CW2277" s="108"/>
      <c r="CX2277" s="108"/>
      <c r="CY2277" s="108"/>
      <c r="CZ2277" s="108"/>
      <c r="DA2277" s="108"/>
      <c r="DB2277" s="108"/>
      <c r="DC2277" s="108"/>
      <c r="DD2277" s="108"/>
      <c r="DE2277" s="108"/>
      <c r="DF2277" s="108"/>
      <c r="DG2277" s="108"/>
      <c r="DH2277" s="108"/>
      <c r="DI2277" s="108"/>
      <c r="DJ2277" s="108"/>
      <c r="DK2277" s="108"/>
      <c r="DL2277" s="108"/>
      <c r="DM2277" s="108"/>
      <c r="DN2277" s="108"/>
      <c r="DO2277" s="108"/>
      <c r="DP2277" s="108"/>
      <c r="DQ2277" s="108"/>
      <c r="DR2277" s="108"/>
      <c r="DS2277" s="108"/>
      <c r="DT2277" s="108"/>
      <c r="DU2277" s="108"/>
      <c r="DV2277" s="108"/>
      <c r="DW2277" s="108"/>
      <c r="DX2277" s="108"/>
      <c r="DY2277" s="108"/>
      <c r="DZ2277" s="108"/>
      <c r="EA2277" s="108"/>
      <c r="EB2277" s="108"/>
      <c r="EC2277" s="108"/>
      <c r="ED2277" s="108"/>
      <c r="EE2277" s="108"/>
      <c r="EF2277" s="108"/>
      <c r="EG2277" s="108"/>
      <c r="EH2277" s="108"/>
      <c r="EI2277" s="108"/>
      <c r="EJ2277" s="108"/>
      <c r="EK2277" s="108"/>
      <c r="EL2277" s="108"/>
      <c r="EM2277" s="108"/>
      <c r="EN2277" s="108"/>
      <c r="EO2277" s="108"/>
      <c r="EP2277" s="108"/>
      <c r="EQ2277" s="108"/>
      <c r="ER2277" s="108"/>
      <c r="ES2277" s="108"/>
      <c r="ET2277" s="108"/>
      <c r="EU2277" s="108"/>
      <c r="EV2277" s="108"/>
      <c r="EW2277" s="108"/>
      <c r="EX2277" s="108"/>
      <c r="EY2277" s="108"/>
      <c r="EZ2277" s="108"/>
      <c r="FA2277" s="108"/>
      <c r="FB2277" s="108"/>
      <c r="FC2277" s="108"/>
      <c r="FD2277" s="108"/>
      <c r="FE2277" s="108"/>
      <c r="FF2277" s="108"/>
      <c r="FG2277" s="108"/>
      <c r="FH2277" s="108"/>
      <c r="FI2277" s="108"/>
      <c r="FJ2277" s="108"/>
      <c r="FK2277" s="108"/>
      <c r="FL2277" s="108"/>
      <c r="FM2277" s="108"/>
      <c r="FN2277" s="108"/>
      <c r="FO2277" s="108"/>
      <c r="FP2277" s="108"/>
      <c r="FQ2277" s="108"/>
      <c r="FR2277" s="108"/>
      <c r="FS2277" s="108"/>
      <c r="FT2277" s="108"/>
      <c r="FU2277" s="108"/>
      <c r="FV2277" s="108"/>
      <c r="FW2277" s="108"/>
      <c r="FX2277" s="108"/>
      <c r="FY2277" s="108"/>
      <c r="FZ2277" s="108"/>
      <c r="GA2277" s="108"/>
      <c r="GB2277" s="108"/>
      <c r="GC2277" s="108"/>
      <c r="GD2277" s="108"/>
      <c r="GE2277" s="108"/>
      <c r="GF2277" s="108"/>
      <c r="GG2277" s="108"/>
      <c r="GH2277" s="108"/>
      <c r="GI2277" s="108"/>
      <c r="GJ2277" s="108"/>
      <c r="GK2277" s="108"/>
      <c r="GL2277" s="108"/>
      <c r="GM2277" s="108"/>
      <c r="GN2277" s="108"/>
      <c r="GO2277" s="108"/>
      <c r="GP2277" s="108"/>
      <c r="GQ2277" s="108"/>
      <c r="GR2277" s="108"/>
      <c r="GS2277" s="108"/>
      <c r="GT2277" s="108"/>
      <c r="GU2277" s="108"/>
      <c r="GV2277" s="108"/>
      <c r="GW2277" s="108"/>
      <c r="GX2277" s="108"/>
      <c r="GY2277" s="108"/>
      <c r="GZ2277" s="108"/>
      <c r="HA2277" s="108"/>
      <c r="HB2277" s="108"/>
      <c r="HC2277" s="108"/>
      <c r="HD2277" s="108"/>
      <c r="HE2277" s="108"/>
      <c r="HF2277" s="108"/>
      <c r="HG2277" s="108"/>
      <c r="HH2277" s="108"/>
      <c r="HI2277" s="108"/>
      <c r="HJ2277" s="108"/>
      <c r="HK2277" s="108"/>
      <c r="HL2277" s="108"/>
      <c r="HM2277" s="108"/>
      <c r="HN2277" s="108"/>
      <c r="HO2277" s="108"/>
      <c r="HP2277" s="108"/>
      <c r="HQ2277" s="108"/>
      <c r="HR2277" s="108"/>
      <c r="HS2277" s="108"/>
      <c r="HT2277" s="108"/>
      <c r="HU2277" s="108"/>
      <c r="HV2277" s="108"/>
      <c r="HW2277" s="108"/>
      <c r="HX2277" s="108"/>
      <c r="HY2277" s="108"/>
      <c r="HZ2277" s="108"/>
      <c r="IA2277" s="108"/>
      <c r="IB2277" s="108"/>
      <c r="IC2277" s="108"/>
      <c r="ID2277" s="108"/>
      <c r="IE2277" s="108"/>
      <c r="IF2277" s="108"/>
      <c r="IG2277" s="108"/>
      <c r="IH2277" s="108"/>
      <c r="II2277" s="108"/>
      <c r="IJ2277" s="108"/>
      <c r="IK2277" s="108"/>
      <c r="IL2277" s="108"/>
      <c r="IM2277" s="108"/>
      <c r="IN2277" s="108"/>
      <c r="IO2277" s="108"/>
      <c r="IP2277" s="108"/>
      <c r="IQ2277" s="108"/>
      <c r="IR2277" s="108"/>
      <c r="IS2277" s="108"/>
      <c r="IT2277" s="108"/>
      <c r="IU2277" s="108"/>
      <c r="IV2277" s="108"/>
    </row>
    <row r="2278" spans="1:256" x14ac:dyDescent="0.2">
      <c r="A2278" s="100"/>
      <c r="E2278" s="8"/>
      <c r="F2278" s="8"/>
      <c r="G2278" s="120"/>
      <c r="I2278" s="8"/>
      <c r="J2278" s="8"/>
      <c r="L2278" s="8"/>
      <c r="M2278" s="8"/>
      <c r="O2278" s="8"/>
      <c r="P2278" s="8"/>
      <c r="R2278" s="8"/>
      <c r="S2278" s="8"/>
      <c r="U2278" s="8"/>
      <c r="V2278" s="8"/>
      <c r="X2278" s="8"/>
      <c r="Y2278" s="8"/>
      <c r="AA2278" s="8"/>
      <c r="AB2278" s="8"/>
      <c r="AC2278" s="100"/>
      <c r="AD2278" s="8"/>
      <c r="AE2278" s="8"/>
      <c r="AF2278" s="100"/>
      <c r="AG2278" s="8"/>
      <c r="AH2278" s="8"/>
      <c r="AI2278" s="100"/>
      <c r="AJ2278" s="8"/>
      <c r="AK2278" s="8"/>
      <c r="AM2278" s="8"/>
      <c r="AN2278" s="8"/>
      <c r="AP2278" s="8"/>
      <c r="AQ2278" s="8"/>
      <c r="AS2278" s="8"/>
      <c r="AT2278" s="8"/>
      <c r="AV2278" s="8"/>
      <c r="AW2278" s="8"/>
      <c r="AY2278" s="8"/>
      <c r="AZ2278" s="8"/>
      <c r="BA2278" s="108"/>
      <c r="BB2278" s="108"/>
      <c r="BC2278" s="108"/>
      <c r="BD2278" s="108"/>
      <c r="BE2278" s="108"/>
      <c r="BF2278" s="108"/>
      <c r="BG2278" s="108"/>
      <c r="BH2278" s="108"/>
      <c r="BI2278" s="108"/>
      <c r="BJ2278" s="108"/>
      <c r="BK2278" s="108"/>
      <c r="BL2278" s="108"/>
      <c r="BM2278" s="108"/>
      <c r="BN2278" s="108"/>
      <c r="BO2278" s="108"/>
      <c r="BP2278" s="108"/>
      <c r="BQ2278" s="108"/>
      <c r="BR2278" s="108"/>
      <c r="BS2278" s="108"/>
      <c r="BT2278" s="108"/>
      <c r="BU2278" s="108"/>
      <c r="BV2278" s="108"/>
      <c r="BW2278" s="108"/>
      <c r="BX2278" s="108"/>
    </row>
    <row r="2279" spans="1:256" x14ac:dyDescent="0.2">
      <c r="C2279" s="100"/>
      <c r="E2279" s="8"/>
      <c r="F2279" s="8"/>
      <c r="G2279" s="120"/>
      <c r="H2279" s="127"/>
      <c r="J2279" s="8"/>
      <c r="K2279" s="127"/>
      <c r="M2279" s="8"/>
      <c r="P2279" s="8"/>
      <c r="R2279" s="8"/>
      <c r="S2279" s="8"/>
      <c r="U2279" s="8"/>
      <c r="V2279" s="8"/>
      <c r="X2279" s="8"/>
      <c r="Y2279" s="8"/>
      <c r="Z2279" s="100"/>
      <c r="AA2279" s="8"/>
      <c r="AB2279" s="8"/>
      <c r="AC2279" s="100"/>
      <c r="AD2279" s="8"/>
      <c r="AE2279" s="8"/>
      <c r="AF2279" s="100"/>
      <c r="AG2279" s="8"/>
      <c r="AH2279" s="8"/>
      <c r="AI2279" s="100"/>
      <c r="AJ2279" s="8"/>
      <c r="AK2279" s="8"/>
      <c r="AL2279" s="100"/>
      <c r="AM2279" s="8"/>
      <c r="AN2279" s="8"/>
      <c r="AO2279" s="100"/>
      <c r="AP2279" s="8"/>
      <c r="AQ2279" s="8"/>
      <c r="AR2279" s="100"/>
      <c r="AS2279" s="8"/>
      <c r="AT2279" s="8"/>
      <c r="AU2279" s="100"/>
      <c r="AV2279" s="8"/>
      <c r="AW2279" s="8"/>
      <c r="AX2279" s="100"/>
      <c r="AY2279" s="8"/>
      <c r="AZ2279" s="8"/>
      <c r="BA2279" s="108"/>
      <c r="BB2279" s="108"/>
      <c r="BC2279" s="108"/>
      <c r="BD2279" s="108"/>
      <c r="BE2279" s="108"/>
      <c r="BF2279" s="108"/>
      <c r="BG2279" s="108"/>
      <c r="BH2279" s="108"/>
      <c r="BI2279" s="108"/>
      <c r="BJ2279" s="108"/>
      <c r="BK2279" s="108"/>
      <c r="BL2279" s="108"/>
      <c r="BM2279" s="108"/>
      <c r="BN2279" s="108"/>
      <c r="BO2279" s="108"/>
      <c r="BP2279" s="108"/>
      <c r="BQ2279" s="108"/>
      <c r="BR2279" s="108"/>
      <c r="BS2279" s="108"/>
      <c r="BT2279" s="108"/>
      <c r="BU2279" s="108"/>
      <c r="BV2279" s="108"/>
      <c r="BW2279" s="108"/>
      <c r="BX2279" s="108"/>
      <c r="BY2279" s="108"/>
      <c r="BZ2279" s="108"/>
      <c r="CA2279" s="108"/>
      <c r="CB2279" s="108"/>
      <c r="CC2279" s="108"/>
      <c r="CD2279" s="108"/>
      <c r="CE2279" s="108"/>
      <c r="CF2279" s="108"/>
      <c r="CG2279" s="108"/>
      <c r="CH2279" s="108"/>
      <c r="CI2279" s="108"/>
      <c r="CJ2279" s="108"/>
      <c r="CK2279" s="108"/>
      <c r="CL2279" s="108"/>
      <c r="CM2279" s="108"/>
      <c r="CN2279" s="108"/>
      <c r="CO2279" s="108"/>
      <c r="CP2279" s="108"/>
      <c r="CQ2279" s="108"/>
      <c r="CR2279" s="108"/>
      <c r="CS2279" s="108"/>
      <c r="CT2279" s="108"/>
      <c r="CU2279" s="108"/>
      <c r="CV2279" s="108"/>
      <c r="CW2279" s="108"/>
      <c r="CX2279" s="108"/>
      <c r="CY2279" s="108"/>
      <c r="CZ2279" s="108"/>
      <c r="DA2279" s="108"/>
      <c r="DB2279" s="108"/>
      <c r="DC2279" s="108"/>
      <c r="DD2279" s="108"/>
      <c r="DE2279" s="108"/>
      <c r="DF2279" s="108"/>
      <c r="DG2279" s="108"/>
      <c r="DH2279" s="108"/>
      <c r="DI2279" s="108"/>
      <c r="DJ2279" s="108"/>
      <c r="DK2279" s="108"/>
      <c r="DL2279" s="108"/>
      <c r="DM2279" s="108"/>
      <c r="DN2279" s="108"/>
      <c r="DO2279" s="108"/>
      <c r="DP2279" s="108"/>
      <c r="DQ2279" s="108"/>
      <c r="DR2279" s="108"/>
      <c r="DS2279" s="108"/>
      <c r="DT2279" s="108"/>
      <c r="DU2279" s="108"/>
      <c r="DV2279" s="108"/>
      <c r="DW2279" s="108"/>
      <c r="DX2279" s="108"/>
      <c r="DY2279" s="108"/>
      <c r="DZ2279" s="108"/>
      <c r="EA2279" s="108"/>
      <c r="EB2279" s="108"/>
      <c r="EC2279" s="108"/>
      <c r="ED2279" s="108"/>
      <c r="EE2279" s="108"/>
      <c r="EF2279" s="108"/>
      <c r="EG2279" s="108"/>
      <c r="EH2279" s="108"/>
      <c r="EI2279" s="108"/>
      <c r="EJ2279" s="108"/>
      <c r="EK2279" s="108"/>
      <c r="EL2279" s="108"/>
      <c r="EM2279" s="108"/>
      <c r="EN2279" s="108"/>
      <c r="EO2279" s="108"/>
      <c r="EP2279" s="108"/>
      <c r="EQ2279" s="108"/>
      <c r="ER2279" s="108"/>
      <c r="ES2279" s="108"/>
      <c r="ET2279" s="108"/>
      <c r="EU2279" s="108"/>
      <c r="EV2279" s="108"/>
      <c r="EW2279" s="108"/>
      <c r="EX2279" s="108"/>
      <c r="EY2279" s="108"/>
      <c r="EZ2279" s="108"/>
      <c r="FA2279" s="108"/>
      <c r="FB2279" s="108"/>
      <c r="FC2279" s="108"/>
      <c r="FD2279" s="108"/>
      <c r="FE2279" s="108"/>
      <c r="FF2279" s="108"/>
      <c r="FG2279" s="108"/>
      <c r="FH2279" s="108"/>
      <c r="FI2279" s="108"/>
      <c r="FJ2279" s="108"/>
      <c r="FK2279" s="108"/>
      <c r="FL2279" s="108"/>
      <c r="FM2279" s="108"/>
      <c r="FN2279" s="108"/>
      <c r="FO2279" s="108"/>
      <c r="FP2279" s="108"/>
      <c r="FQ2279" s="108"/>
      <c r="FR2279" s="108"/>
      <c r="FS2279" s="108"/>
      <c r="FT2279" s="108"/>
      <c r="FU2279" s="108"/>
      <c r="FV2279" s="108"/>
      <c r="FW2279" s="108"/>
      <c r="FX2279" s="108"/>
      <c r="FY2279" s="108"/>
      <c r="FZ2279" s="108"/>
      <c r="GA2279" s="108"/>
      <c r="GB2279" s="108"/>
      <c r="GC2279" s="108"/>
      <c r="GD2279" s="108"/>
      <c r="GE2279" s="108"/>
      <c r="GF2279" s="108"/>
      <c r="GG2279" s="108"/>
      <c r="GH2279" s="108"/>
      <c r="GI2279" s="108"/>
      <c r="GJ2279" s="108"/>
      <c r="GK2279" s="108"/>
      <c r="GL2279" s="108"/>
      <c r="GM2279" s="108"/>
      <c r="GN2279" s="108"/>
      <c r="GO2279" s="108"/>
      <c r="GP2279" s="108"/>
      <c r="GQ2279" s="108"/>
      <c r="GR2279" s="108"/>
      <c r="GS2279" s="108"/>
      <c r="GT2279" s="108"/>
      <c r="GU2279" s="108"/>
      <c r="GV2279" s="108"/>
      <c r="GW2279" s="108"/>
      <c r="GX2279" s="108"/>
      <c r="GY2279" s="108"/>
      <c r="GZ2279" s="108"/>
      <c r="HA2279" s="108"/>
      <c r="HB2279" s="108"/>
      <c r="HC2279" s="108"/>
      <c r="HD2279" s="108"/>
      <c r="HE2279" s="108"/>
      <c r="HF2279" s="108"/>
      <c r="HG2279" s="108"/>
      <c r="HH2279" s="108"/>
      <c r="HI2279" s="108"/>
      <c r="HJ2279" s="108"/>
      <c r="HK2279" s="108"/>
      <c r="HL2279" s="108"/>
      <c r="HM2279" s="108"/>
      <c r="HN2279" s="108"/>
      <c r="HO2279" s="108"/>
      <c r="HP2279" s="108"/>
      <c r="HQ2279" s="108"/>
      <c r="HR2279" s="108"/>
      <c r="HS2279" s="108"/>
      <c r="HT2279" s="108"/>
      <c r="HU2279" s="108"/>
      <c r="HV2279" s="108"/>
      <c r="HW2279" s="108"/>
      <c r="HX2279" s="108"/>
      <c r="HY2279" s="108"/>
      <c r="HZ2279" s="108"/>
      <c r="IA2279" s="108"/>
      <c r="IB2279" s="108"/>
      <c r="IC2279" s="108"/>
      <c r="ID2279" s="108"/>
      <c r="IE2279" s="108"/>
      <c r="IF2279" s="108"/>
      <c r="IG2279" s="108"/>
      <c r="IH2279" s="108"/>
      <c r="II2279" s="108"/>
      <c r="IJ2279" s="108"/>
      <c r="IK2279" s="108"/>
      <c r="IL2279" s="108"/>
      <c r="IM2279" s="108"/>
      <c r="IN2279" s="108"/>
      <c r="IO2279" s="108"/>
      <c r="IP2279" s="108"/>
      <c r="IQ2279" s="108"/>
      <c r="IR2279" s="108"/>
      <c r="IS2279" s="108"/>
      <c r="IT2279" s="108"/>
      <c r="IU2279" s="108"/>
      <c r="IV2279" s="108"/>
    </row>
    <row r="2280" spans="1:256" x14ac:dyDescent="0.2">
      <c r="D2280" s="40"/>
      <c r="E2280" s="36"/>
      <c r="F2280" s="36"/>
      <c r="G2280" s="120"/>
      <c r="I2280" s="36"/>
      <c r="J2280" s="36"/>
      <c r="L2280" s="36"/>
      <c r="M2280" s="36"/>
      <c r="O2280" s="36"/>
      <c r="P2280" s="36"/>
      <c r="R2280" s="36"/>
      <c r="S2280" s="36"/>
      <c r="U2280" s="36"/>
      <c r="V2280" s="36"/>
      <c r="X2280" s="36"/>
      <c r="Y2280" s="36"/>
      <c r="AA2280" s="36"/>
      <c r="AB2280" s="36"/>
      <c r="AD2280" s="36"/>
      <c r="AE2280" s="36"/>
      <c r="AG2280" s="36"/>
      <c r="AH2280" s="36"/>
      <c r="AJ2280" s="36"/>
      <c r="AK2280" s="36"/>
      <c r="AM2280" s="36"/>
      <c r="AN2280" s="36"/>
      <c r="AP2280" s="36"/>
      <c r="AQ2280" s="36"/>
      <c r="AS2280" s="36"/>
      <c r="AT2280" s="36"/>
      <c r="AV2280" s="36"/>
      <c r="AW2280" s="36"/>
      <c r="AY2280" s="36"/>
      <c r="AZ2280" s="36"/>
      <c r="BA2280" s="108"/>
      <c r="BB2280" s="108"/>
      <c r="BC2280" s="108"/>
      <c r="BD2280" s="108"/>
      <c r="BE2280" s="108"/>
      <c r="BF2280" s="108"/>
      <c r="BG2280" s="108"/>
      <c r="BH2280" s="108"/>
      <c r="BI2280" s="108"/>
      <c r="BJ2280" s="108"/>
      <c r="BK2280" s="108"/>
      <c r="BL2280" s="108"/>
      <c r="BM2280" s="108"/>
      <c r="BN2280" s="108"/>
      <c r="BO2280" s="108"/>
      <c r="BP2280" s="108"/>
      <c r="BQ2280" s="108"/>
      <c r="BR2280" s="108"/>
      <c r="BS2280" s="108"/>
      <c r="BT2280" s="108"/>
      <c r="BU2280" s="108"/>
      <c r="BV2280" s="108"/>
      <c r="BW2280" s="108"/>
      <c r="BX2280" s="108"/>
    </row>
    <row r="2281" spans="1:256" x14ac:dyDescent="0.2">
      <c r="E2281" s="8"/>
      <c r="F2281" s="8"/>
      <c r="G2281" s="120"/>
      <c r="I2281" s="8"/>
      <c r="J2281" s="8"/>
      <c r="L2281" s="8"/>
      <c r="M2281" s="8"/>
      <c r="O2281" s="8"/>
      <c r="P2281" s="8"/>
      <c r="R2281" s="8"/>
      <c r="S2281" s="8"/>
      <c r="U2281" s="8"/>
      <c r="V2281" s="8"/>
      <c r="X2281" s="8"/>
      <c r="Y2281" s="8"/>
      <c r="AA2281" s="8"/>
      <c r="AB2281" s="8"/>
      <c r="AD2281" s="8"/>
      <c r="AE2281" s="8"/>
      <c r="AG2281" s="8"/>
      <c r="AH2281" s="8"/>
      <c r="AJ2281" s="8"/>
      <c r="AK2281" s="8"/>
      <c r="AM2281" s="8"/>
      <c r="AN2281" s="8"/>
      <c r="AP2281" s="8"/>
      <c r="AQ2281" s="8"/>
      <c r="AS2281" s="8"/>
      <c r="AT2281" s="8"/>
      <c r="AV2281" s="8"/>
      <c r="AW2281" s="8"/>
      <c r="AY2281" s="8"/>
      <c r="AZ2281" s="8"/>
      <c r="BA2281" s="108"/>
      <c r="BB2281" s="108"/>
      <c r="BC2281" s="108"/>
      <c r="BD2281" s="108"/>
      <c r="BE2281" s="108"/>
      <c r="BF2281" s="108"/>
      <c r="BG2281" s="108"/>
      <c r="BH2281" s="108"/>
      <c r="BI2281" s="108"/>
      <c r="BJ2281" s="108"/>
      <c r="BK2281" s="108"/>
      <c r="BL2281" s="108"/>
      <c r="BM2281" s="108"/>
      <c r="BN2281" s="108"/>
      <c r="BO2281" s="108"/>
      <c r="BP2281" s="108"/>
      <c r="BQ2281" s="108"/>
      <c r="BR2281" s="108"/>
      <c r="BS2281" s="108"/>
      <c r="BT2281" s="108"/>
      <c r="BU2281" s="108"/>
      <c r="BV2281" s="108"/>
      <c r="BW2281" s="108"/>
      <c r="BX2281" s="108"/>
      <c r="BY2281" s="108"/>
      <c r="BZ2281" s="108"/>
      <c r="CA2281" s="108"/>
      <c r="CB2281" s="108"/>
      <c r="CC2281" s="108"/>
      <c r="CD2281" s="108"/>
      <c r="CE2281" s="108"/>
      <c r="CF2281" s="108"/>
      <c r="CG2281" s="108"/>
      <c r="CH2281" s="108"/>
      <c r="CI2281" s="108"/>
      <c r="CJ2281" s="108"/>
      <c r="CK2281" s="108"/>
      <c r="CL2281" s="108"/>
      <c r="CM2281" s="108"/>
      <c r="CN2281" s="108"/>
      <c r="CO2281" s="108"/>
      <c r="CP2281" s="108"/>
      <c r="CQ2281" s="108"/>
      <c r="CR2281" s="108"/>
      <c r="CS2281" s="108"/>
      <c r="CT2281" s="108"/>
      <c r="CU2281" s="108"/>
      <c r="CV2281" s="108"/>
      <c r="CW2281" s="108"/>
      <c r="CX2281" s="108"/>
      <c r="CY2281" s="108"/>
      <c r="CZ2281" s="108"/>
      <c r="DA2281" s="108"/>
      <c r="DB2281" s="108"/>
      <c r="DC2281" s="108"/>
      <c r="DD2281" s="108"/>
      <c r="DE2281" s="108"/>
      <c r="DF2281" s="108"/>
      <c r="DG2281" s="108"/>
      <c r="DH2281" s="108"/>
      <c r="DI2281" s="108"/>
      <c r="DJ2281" s="108"/>
      <c r="DK2281" s="108"/>
      <c r="DL2281" s="108"/>
      <c r="DM2281" s="108"/>
      <c r="DN2281" s="108"/>
      <c r="DO2281" s="108"/>
      <c r="DP2281" s="108"/>
      <c r="DQ2281" s="108"/>
      <c r="DR2281" s="108"/>
      <c r="DS2281" s="108"/>
      <c r="DT2281" s="108"/>
      <c r="DU2281" s="108"/>
      <c r="DV2281" s="108"/>
      <c r="DW2281" s="108"/>
      <c r="DX2281" s="108"/>
      <c r="DY2281" s="108"/>
      <c r="DZ2281" s="108"/>
      <c r="EA2281" s="108"/>
      <c r="EB2281" s="108"/>
      <c r="EC2281" s="108"/>
      <c r="ED2281" s="108"/>
      <c r="EE2281" s="108"/>
      <c r="EF2281" s="108"/>
      <c r="EG2281" s="108"/>
      <c r="EH2281" s="108"/>
      <c r="EI2281" s="108"/>
      <c r="EJ2281" s="108"/>
      <c r="EK2281" s="108"/>
      <c r="EL2281" s="108"/>
      <c r="EM2281" s="108"/>
      <c r="EN2281" s="108"/>
      <c r="EO2281" s="108"/>
      <c r="EP2281" s="108"/>
      <c r="EQ2281" s="108"/>
      <c r="ER2281" s="108"/>
      <c r="ES2281" s="108"/>
      <c r="ET2281" s="108"/>
      <c r="EU2281" s="108"/>
      <c r="EV2281" s="108"/>
      <c r="EW2281" s="108"/>
      <c r="EX2281" s="108"/>
      <c r="EY2281" s="108"/>
      <c r="EZ2281" s="108"/>
      <c r="FA2281" s="108"/>
      <c r="FB2281" s="108"/>
      <c r="FC2281" s="108"/>
      <c r="FD2281" s="108"/>
      <c r="FE2281" s="108"/>
      <c r="FF2281" s="108"/>
      <c r="FG2281" s="108"/>
      <c r="FH2281" s="108"/>
      <c r="FI2281" s="108"/>
      <c r="FJ2281" s="108"/>
      <c r="FK2281" s="108"/>
      <c r="FL2281" s="108"/>
      <c r="FM2281" s="108"/>
      <c r="FN2281" s="108"/>
      <c r="FO2281" s="108"/>
      <c r="FP2281" s="108"/>
      <c r="FQ2281" s="108"/>
      <c r="FR2281" s="108"/>
      <c r="FS2281" s="108"/>
      <c r="FT2281" s="108"/>
      <c r="FU2281" s="108"/>
      <c r="FV2281" s="108"/>
      <c r="FW2281" s="108"/>
      <c r="FX2281" s="108"/>
      <c r="FY2281" s="108"/>
      <c r="FZ2281" s="108"/>
      <c r="GA2281" s="108"/>
      <c r="GB2281" s="108"/>
      <c r="GC2281" s="108"/>
      <c r="GD2281" s="108"/>
      <c r="GE2281" s="108"/>
      <c r="GF2281" s="108"/>
      <c r="GG2281" s="108"/>
      <c r="GH2281" s="108"/>
      <c r="GI2281" s="108"/>
      <c r="GJ2281" s="108"/>
      <c r="GK2281" s="108"/>
      <c r="GL2281" s="108"/>
      <c r="GM2281" s="108"/>
      <c r="GN2281" s="108"/>
      <c r="GO2281" s="108"/>
      <c r="GP2281" s="108"/>
      <c r="GQ2281" s="108"/>
      <c r="GR2281" s="108"/>
      <c r="GS2281" s="108"/>
      <c r="GT2281" s="108"/>
      <c r="GU2281" s="108"/>
      <c r="GV2281" s="108"/>
      <c r="GW2281" s="108"/>
      <c r="GX2281" s="108"/>
      <c r="GY2281" s="108"/>
      <c r="GZ2281" s="108"/>
      <c r="HA2281" s="108"/>
      <c r="HB2281" s="108"/>
      <c r="HC2281" s="108"/>
      <c r="HD2281" s="108"/>
      <c r="HE2281" s="108"/>
      <c r="HF2281" s="108"/>
      <c r="HG2281" s="108"/>
      <c r="HH2281" s="108"/>
      <c r="HI2281" s="108"/>
      <c r="HJ2281" s="108"/>
      <c r="HK2281" s="108"/>
      <c r="HL2281" s="108"/>
      <c r="HM2281" s="108"/>
      <c r="HN2281" s="108"/>
      <c r="HO2281" s="108"/>
      <c r="HP2281" s="108"/>
      <c r="HQ2281" s="108"/>
      <c r="HR2281" s="108"/>
      <c r="HS2281" s="108"/>
      <c r="HT2281" s="108"/>
      <c r="HU2281" s="108"/>
      <c r="HV2281" s="108"/>
      <c r="HW2281" s="108"/>
      <c r="HX2281" s="108"/>
      <c r="HY2281" s="108"/>
      <c r="HZ2281" s="108"/>
      <c r="IA2281" s="108"/>
      <c r="IB2281" s="108"/>
      <c r="IC2281" s="108"/>
      <c r="ID2281" s="108"/>
      <c r="IE2281" s="108"/>
      <c r="IF2281" s="108"/>
      <c r="IG2281" s="108"/>
      <c r="IH2281" s="108"/>
      <c r="II2281" s="108"/>
      <c r="IJ2281" s="108"/>
      <c r="IK2281" s="108"/>
      <c r="IL2281" s="108"/>
      <c r="IM2281" s="108"/>
      <c r="IN2281" s="108"/>
      <c r="IO2281" s="108"/>
      <c r="IP2281" s="108"/>
      <c r="IQ2281" s="108"/>
      <c r="IR2281" s="108"/>
      <c r="IS2281" s="108"/>
      <c r="IT2281" s="108"/>
      <c r="IU2281" s="108"/>
      <c r="IV2281" s="108"/>
    </row>
    <row r="2282" spans="1:256" x14ac:dyDescent="0.2">
      <c r="E2282" s="8"/>
      <c r="F2282" s="8"/>
      <c r="G2282" s="120"/>
      <c r="I2282" s="8"/>
      <c r="J2282" s="8"/>
      <c r="L2282" s="8"/>
      <c r="M2282" s="8"/>
      <c r="O2282" s="8"/>
      <c r="P2282" s="8"/>
      <c r="R2282" s="8"/>
      <c r="S2282" s="8"/>
      <c r="U2282" s="8"/>
      <c r="V2282" s="8"/>
      <c r="X2282" s="8"/>
      <c r="Y2282" s="8"/>
      <c r="AA2282" s="8"/>
      <c r="AB2282" s="8"/>
      <c r="AD2282" s="8"/>
      <c r="AE2282" s="8"/>
      <c r="AG2282" s="8"/>
      <c r="AH2282" s="8"/>
      <c r="AJ2282" s="8"/>
      <c r="AK2282" s="8"/>
      <c r="AM2282" s="8"/>
      <c r="AN2282" s="8"/>
      <c r="AP2282" s="8"/>
      <c r="AQ2282" s="8"/>
      <c r="AS2282" s="8"/>
      <c r="AT2282" s="8"/>
      <c r="AV2282" s="8"/>
      <c r="AW2282" s="8"/>
      <c r="AY2282" s="8"/>
      <c r="AZ2282" s="8"/>
      <c r="BA2282" s="108"/>
      <c r="BB2282" s="108"/>
      <c r="BC2282" s="108"/>
      <c r="BD2282" s="108"/>
      <c r="BE2282" s="108"/>
      <c r="BF2282" s="108"/>
      <c r="BG2282" s="108"/>
      <c r="BH2282" s="108"/>
      <c r="BI2282" s="108"/>
      <c r="BJ2282" s="108"/>
      <c r="BK2282" s="108"/>
      <c r="BL2282" s="108"/>
      <c r="BM2282" s="108"/>
      <c r="BN2282" s="108"/>
      <c r="BO2282" s="108"/>
      <c r="BP2282" s="108"/>
      <c r="BQ2282" s="108"/>
      <c r="BR2282" s="108"/>
      <c r="BS2282" s="108"/>
      <c r="BT2282" s="108"/>
      <c r="BU2282" s="108"/>
      <c r="BV2282" s="108"/>
      <c r="BW2282" s="108"/>
      <c r="BX2282" s="108"/>
      <c r="BY2282" s="108"/>
      <c r="BZ2282" s="108"/>
      <c r="CA2282" s="108"/>
      <c r="CB2282" s="108"/>
      <c r="CC2282" s="108"/>
      <c r="CD2282" s="108"/>
      <c r="CE2282" s="108"/>
      <c r="CF2282" s="108"/>
      <c r="CG2282" s="108"/>
      <c r="CH2282" s="108"/>
      <c r="CI2282" s="108"/>
      <c r="CJ2282" s="108"/>
      <c r="CK2282" s="108"/>
      <c r="CL2282" s="108"/>
      <c r="CM2282" s="108"/>
      <c r="CN2282" s="108"/>
      <c r="CO2282" s="108"/>
      <c r="CP2282" s="108"/>
      <c r="CQ2282" s="108"/>
      <c r="CR2282" s="108"/>
      <c r="CS2282" s="108"/>
      <c r="CT2282" s="108"/>
      <c r="CU2282" s="108"/>
      <c r="CV2282" s="108"/>
      <c r="CW2282" s="108"/>
      <c r="CX2282" s="108"/>
      <c r="CY2282" s="108"/>
      <c r="CZ2282" s="108"/>
      <c r="DA2282" s="108"/>
      <c r="DB2282" s="108"/>
      <c r="DC2282" s="108"/>
      <c r="DD2282" s="108"/>
      <c r="DE2282" s="108"/>
      <c r="DF2282" s="108"/>
      <c r="DG2282" s="108"/>
      <c r="DH2282" s="108"/>
      <c r="DI2282" s="108"/>
      <c r="DJ2282" s="108"/>
      <c r="DK2282" s="108"/>
      <c r="DL2282" s="108"/>
      <c r="DM2282" s="108"/>
      <c r="DN2282" s="108"/>
      <c r="DO2282" s="108"/>
      <c r="DP2282" s="108"/>
      <c r="DQ2282" s="108"/>
      <c r="DR2282" s="108"/>
      <c r="DS2282" s="108"/>
      <c r="DT2282" s="108"/>
      <c r="DU2282" s="108"/>
      <c r="DV2282" s="108"/>
      <c r="DW2282" s="108"/>
      <c r="DX2282" s="108"/>
      <c r="DY2282" s="108"/>
      <c r="DZ2282" s="108"/>
      <c r="EA2282" s="108"/>
      <c r="EB2282" s="108"/>
      <c r="EC2282" s="108"/>
      <c r="ED2282" s="108"/>
      <c r="EE2282" s="108"/>
      <c r="EF2282" s="108"/>
      <c r="EG2282" s="108"/>
      <c r="EH2282" s="108"/>
      <c r="EI2282" s="108"/>
      <c r="EJ2282" s="108"/>
      <c r="EK2282" s="108"/>
      <c r="EL2282" s="108"/>
      <c r="EM2282" s="108"/>
      <c r="EN2282" s="108"/>
      <c r="EO2282" s="108"/>
      <c r="EP2282" s="108"/>
      <c r="EQ2282" s="108"/>
      <c r="ER2282" s="108"/>
      <c r="ES2282" s="108"/>
      <c r="ET2282" s="108"/>
      <c r="EU2282" s="108"/>
      <c r="EV2282" s="108"/>
      <c r="EW2282" s="108"/>
      <c r="EX2282" s="108"/>
      <c r="EY2282" s="108"/>
      <c r="EZ2282" s="108"/>
      <c r="FA2282" s="108"/>
      <c r="FB2282" s="108"/>
      <c r="FC2282" s="108"/>
      <c r="FD2282" s="108"/>
      <c r="FE2282" s="108"/>
      <c r="FF2282" s="108"/>
      <c r="FG2282" s="108"/>
      <c r="FH2282" s="108"/>
      <c r="FI2282" s="108"/>
      <c r="FJ2282" s="108"/>
      <c r="FK2282" s="108"/>
      <c r="FL2282" s="108"/>
      <c r="FM2282" s="108"/>
      <c r="FN2282" s="108"/>
      <c r="FO2282" s="108"/>
      <c r="FP2282" s="108"/>
      <c r="FQ2282" s="108"/>
      <c r="FR2282" s="108"/>
      <c r="FS2282" s="108"/>
      <c r="FT2282" s="108"/>
      <c r="FU2282" s="108"/>
      <c r="FV2282" s="108"/>
      <c r="FW2282" s="108"/>
      <c r="FX2282" s="108"/>
      <c r="FY2282" s="108"/>
      <c r="FZ2282" s="108"/>
      <c r="GA2282" s="108"/>
      <c r="GB2282" s="108"/>
      <c r="GC2282" s="108"/>
      <c r="GD2282" s="108"/>
      <c r="GE2282" s="108"/>
      <c r="GF2282" s="108"/>
      <c r="GG2282" s="108"/>
      <c r="GH2282" s="108"/>
      <c r="GI2282" s="108"/>
      <c r="GJ2282" s="108"/>
      <c r="GK2282" s="108"/>
      <c r="GL2282" s="108"/>
      <c r="GM2282" s="108"/>
      <c r="GN2282" s="108"/>
      <c r="GO2282" s="108"/>
      <c r="GP2282" s="108"/>
      <c r="GQ2282" s="108"/>
      <c r="GR2282" s="108"/>
      <c r="GS2282" s="108"/>
      <c r="GT2282" s="108"/>
      <c r="GU2282" s="108"/>
      <c r="GV2282" s="108"/>
      <c r="GW2282" s="108"/>
      <c r="GX2282" s="108"/>
      <c r="GY2282" s="108"/>
      <c r="GZ2282" s="108"/>
      <c r="HA2282" s="108"/>
      <c r="HB2282" s="108"/>
      <c r="HC2282" s="108"/>
      <c r="HD2282" s="108"/>
      <c r="HE2282" s="108"/>
      <c r="HF2282" s="108"/>
      <c r="HG2282" s="108"/>
      <c r="HH2282" s="108"/>
      <c r="HI2282" s="108"/>
      <c r="HJ2282" s="108"/>
      <c r="HK2282" s="108"/>
      <c r="HL2282" s="108"/>
      <c r="HM2282" s="108"/>
      <c r="HN2282" s="108"/>
      <c r="HO2282" s="108"/>
      <c r="HP2282" s="108"/>
      <c r="HQ2282" s="108"/>
      <c r="HR2282" s="108"/>
      <c r="HS2282" s="108"/>
      <c r="HT2282" s="108"/>
      <c r="HU2282" s="108"/>
      <c r="HV2282" s="108"/>
      <c r="HW2282" s="108"/>
      <c r="HX2282" s="108"/>
      <c r="HY2282" s="108"/>
      <c r="HZ2282" s="108"/>
      <c r="IA2282" s="108"/>
      <c r="IB2282" s="108"/>
      <c r="IC2282" s="108"/>
      <c r="ID2282" s="108"/>
      <c r="IE2282" s="108"/>
      <c r="IF2282" s="108"/>
      <c r="IG2282" s="108"/>
      <c r="IH2282" s="108"/>
      <c r="II2282" s="108"/>
      <c r="IJ2282" s="108"/>
      <c r="IK2282" s="108"/>
      <c r="IL2282" s="108"/>
      <c r="IM2282" s="108"/>
      <c r="IN2282" s="108"/>
      <c r="IO2282" s="108"/>
      <c r="IP2282" s="108"/>
      <c r="IQ2282" s="108"/>
      <c r="IR2282" s="108"/>
      <c r="IS2282" s="108"/>
      <c r="IT2282" s="108"/>
      <c r="IU2282" s="108"/>
      <c r="IV2282" s="108"/>
    </row>
    <row r="2283" spans="1:256" x14ac:dyDescent="0.2">
      <c r="E2283" s="8"/>
      <c r="F2283" s="8"/>
      <c r="G2283" s="120"/>
      <c r="I2283" s="8"/>
      <c r="J2283" s="8"/>
      <c r="L2283" s="8"/>
      <c r="M2283" s="8"/>
      <c r="O2283" s="8"/>
      <c r="P2283" s="8"/>
      <c r="R2283" s="8"/>
      <c r="S2283" s="8"/>
      <c r="U2283" s="8"/>
      <c r="V2283" s="8"/>
      <c r="X2283" s="8"/>
      <c r="Y2283" s="8"/>
      <c r="AA2283" s="8"/>
      <c r="AB2283" s="8"/>
      <c r="AD2283" s="8"/>
      <c r="AE2283" s="8"/>
      <c r="AG2283" s="8"/>
      <c r="AH2283" s="8"/>
      <c r="AJ2283" s="8"/>
      <c r="AK2283" s="8"/>
      <c r="AM2283" s="8"/>
      <c r="AN2283" s="8"/>
      <c r="AP2283" s="8"/>
      <c r="AQ2283" s="8"/>
      <c r="AS2283" s="8"/>
      <c r="AT2283" s="8"/>
      <c r="AV2283" s="8"/>
      <c r="AW2283" s="8"/>
      <c r="AY2283" s="8"/>
      <c r="AZ2283" s="8"/>
      <c r="BA2283" s="108"/>
      <c r="BB2283" s="116"/>
      <c r="BC2283" s="120"/>
      <c r="BD2283" s="108"/>
      <c r="BE2283" s="116"/>
      <c r="BF2283" s="120"/>
      <c r="BG2283" s="108"/>
      <c r="BH2283" s="116"/>
      <c r="BI2283" s="120"/>
      <c r="BJ2283" s="108"/>
      <c r="BK2283" s="116"/>
      <c r="BL2283" s="120"/>
      <c r="BM2283" s="108"/>
      <c r="BN2283" s="116"/>
      <c r="BO2283" s="120"/>
      <c r="BP2283" s="108"/>
      <c r="BQ2283" s="108"/>
      <c r="BR2283" s="120"/>
      <c r="BS2283" s="116"/>
      <c r="BT2283" s="116"/>
      <c r="BU2283" s="116"/>
      <c r="BV2283" s="116"/>
      <c r="BW2283" s="116"/>
      <c r="BX2283" s="116"/>
      <c r="BY2283" s="108"/>
      <c r="BZ2283" s="108"/>
      <c r="CA2283" s="108"/>
      <c r="CB2283" s="108"/>
      <c r="CC2283" s="108"/>
      <c r="CD2283" s="108"/>
      <c r="CE2283" s="108"/>
      <c r="CF2283" s="108"/>
      <c r="CG2283" s="108"/>
      <c r="CH2283" s="108"/>
      <c r="CI2283" s="108"/>
      <c r="CJ2283" s="108"/>
      <c r="CK2283" s="108"/>
      <c r="CL2283" s="108"/>
      <c r="CM2283" s="108"/>
      <c r="CN2283" s="108"/>
      <c r="CO2283" s="108"/>
      <c r="CP2283" s="108"/>
      <c r="CQ2283" s="108"/>
      <c r="CR2283" s="108"/>
      <c r="CS2283" s="108"/>
      <c r="CT2283" s="108"/>
      <c r="CU2283" s="108"/>
      <c r="CV2283" s="108"/>
      <c r="CW2283" s="108"/>
      <c r="CX2283" s="108"/>
      <c r="CY2283" s="108"/>
      <c r="CZ2283" s="108"/>
      <c r="DA2283" s="108"/>
      <c r="DB2283" s="108"/>
      <c r="DC2283" s="108"/>
      <c r="DD2283" s="108"/>
      <c r="DE2283" s="108"/>
      <c r="DF2283" s="108"/>
      <c r="DG2283" s="108"/>
      <c r="DH2283" s="108"/>
      <c r="DI2283" s="108"/>
      <c r="DJ2283" s="108"/>
      <c r="DK2283" s="108"/>
      <c r="DL2283" s="108"/>
      <c r="DM2283" s="108"/>
      <c r="DN2283" s="108"/>
      <c r="DO2283" s="108"/>
      <c r="DP2283" s="108"/>
      <c r="DQ2283" s="108"/>
      <c r="DR2283" s="108"/>
      <c r="DS2283" s="108"/>
      <c r="DT2283" s="108"/>
      <c r="DU2283" s="108"/>
      <c r="DV2283" s="108"/>
      <c r="DW2283" s="108"/>
      <c r="DX2283" s="108"/>
      <c r="DY2283" s="108"/>
      <c r="DZ2283" s="108"/>
      <c r="EA2283" s="108"/>
      <c r="EB2283" s="108"/>
      <c r="EC2283" s="108"/>
      <c r="ED2283" s="108"/>
      <c r="EE2283" s="108"/>
      <c r="EF2283" s="108"/>
      <c r="EG2283" s="108"/>
      <c r="EH2283" s="108"/>
      <c r="EI2283" s="108"/>
      <c r="EJ2283" s="108"/>
      <c r="EK2283" s="108"/>
      <c r="EL2283" s="108"/>
      <c r="EM2283" s="108"/>
      <c r="EN2283" s="108"/>
      <c r="EO2283" s="108"/>
      <c r="EP2283" s="108"/>
      <c r="EQ2283" s="108"/>
      <c r="ER2283" s="108"/>
      <c r="ES2283" s="108"/>
      <c r="ET2283" s="108"/>
      <c r="EU2283" s="108"/>
      <c r="EV2283" s="108"/>
      <c r="EW2283" s="108"/>
      <c r="EX2283" s="108"/>
      <c r="EY2283" s="108"/>
      <c r="EZ2283" s="108"/>
      <c r="FA2283" s="108"/>
      <c r="FB2283" s="108"/>
      <c r="FC2283" s="108"/>
      <c r="FD2283" s="108"/>
      <c r="FE2283" s="108"/>
      <c r="FF2283" s="108"/>
      <c r="FG2283" s="108"/>
      <c r="FH2283" s="108"/>
      <c r="FI2283" s="108"/>
      <c r="FJ2283" s="108"/>
      <c r="FK2283" s="108"/>
      <c r="FL2283" s="108"/>
      <c r="FM2283" s="108"/>
      <c r="FN2283" s="108"/>
      <c r="FO2283" s="108"/>
      <c r="FP2283" s="108"/>
      <c r="FQ2283" s="108"/>
      <c r="FR2283" s="108"/>
      <c r="FS2283" s="108"/>
      <c r="FT2283" s="108"/>
      <c r="FU2283" s="108"/>
      <c r="FV2283" s="108"/>
      <c r="FW2283" s="108"/>
      <c r="FX2283" s="108"/>
      <c r="FY2283" s="108"/>
      <c r="FZ2283" s="108"/>
      <c r="GA2283" s="108"/>
      <c r="GB2283" s="108"/>
      <c r="GC2283" s="108"/>
      <c r="GD2283" s="108"/>
      <c r="GE2283" s="108"/>
      <c r="GF2283" s="108"/>
      <c r="GG2283" s="108"/>
      <c r="GH2283" s="108"/>
      <c r="GI2283" s="108"/>
      <c r="GJ2283" s="108"/>
      <c r="GK2283" s="108"/>
      <c r="GL2283" s="108"/>
      <c r="GM2283" s="108"/>
      <c r="GN2283" s="108"/>
      <c r="GO2283" s="108"/>
      <c r="GP2283" s="108"/>
      <c r="GQ2283" s="108"/>
      <c r="GR2283" s="108"/>
      <c r="GS2283" s="108"/>
      <c r="GT2283" s="108"/>
      <c r="GU2283" s="108"/>
      <c r="GV2283" s="108"/>
      <c r="GW2283" s="108"/>
      <c r="GX2283" s="108"/>
      <c r="GY2283" s="108"/>
      <c r="GZ2283" s="108"/>
      <c r="HA2283" s="108"/>
      <c r="HB2283" s="108"/>
      <c r="HC2283" s="108"/>
      <c r="HD2283" s="108"/>
      <c r="HE2283" s="108"/>
      <c r="HF2283" s="108"/>
      <c r="HG2283" s="108"/>
      <c r="HH2283" s="108"/>
      <c r="HI2283" s="108"/>
      <c r="HJ2283" s="108"/>
      <c r="HK2283" s="108"/>
      <c r="HL2283" s="108"/>
      <c r="HM2283" s="108"/>
      <c r="HN2283" s="108"/>
      <c r="HO2283" s="108"/>
      <c r="HP2283" s="108"/>
      <c r="HQ2283" s="108"/>
      <c r="HR2283" s="108"/>
      <c r="HS2283" s="108"/>
      <c r="HT2283" s="108"/>
      <c r="HU2283" s="108"/>
      <c r="HV2283" s="108"/>
      <c r="HW2283" s="108"/>
      <c r="HX2283" s="108"/>
      <c r="HY2283" s="108"/>
      <c r="HZ2283" s="108"/>
      <c r="IA2283" s="108"/>
      <c r="IB2283" s="108"/>
      <c r="IC2283" s="108"/>
      <c r="ID2283" s="108"/>
      <c r="IE2283" s="108"/>
      <c r="IF2283" s="108"/>
      <c r="IG2283" s="108"/>
      <c r="IH2283" s="108"/>
      <c r="II2283" s="108"/>
      <c r="IJ2283" s="108"/>
      <c r="IK2283" s="108"/>
      <c r="IL2283" s="108"/>
      <c r="IM2283" s="108"/>
      <c r="IN2283" s="108"/>
      <c r="IO2283" s="108"/>
      <c r="IP2283" s="108"/>
      <c r="IQ2283" s="108"/>
      <c r="IR2283" s="108"/>
      <c r="IS2283" s="108"/>
      <c r="IT2283" s="108"/>
      <c r="IU2283" s="108"/>
      <c r="IV2283" s="108"/>
    </row>
    <row r="2284" spans="1:256" x14ac:dyDescent="0.2">
      <c r="D2284" s="40"/>
      <c r="E2284" s="36"/>
      <c r="F2284" s="36"/>
      <c r="G2284" s="120"/>
      <c r="I2284" s="36"/>
      <c r="J2284" s="36"/>
      <c r="L2284" s="36"/>
      <c r="M2284" s="36"/>
      <c r="O2284" s="36"/>
      <c r="P2284" s="36"/>
      <c r="R2284" s="36"/>
      <c r="S2284" s="36"/>
      <c r="U2284" s="36"/>
      <c r="V2284" s="36"/>
      <c r="X2284" s="36"/>
      <c r="Y2284" s="36"/>
      <c r="AA2284" s="36"/>
      <c r="AB2284" s="36"/>
      <c r="AD2284" s="36"/>
      <c r="AE2284" s="36"/>
      <c r="AG2284" s="36"/>
      <c r="AH2284" s="36"/>
      <c r="AJ2284" s="36"/>
      <c r="AK2284" s="36"/>
      <c r="AM2284" s="36"/>
      <c r="AN2284" s="36"/>
      <c r="AP2284" s="36"/>
      <c r="AQ2284" s="36"/>
      <c r="AS2284" s="36"/>
      <c r="AT2284" s="36"/>
      <c r="AV2284" s="36"/>
      <c r="AW2284" s="36"/>
      <c r="AY2284" s="36"/>
      <c r="AZ2284" s="36"/>
      <c r="BA2284" s="108"/>
      <c r="BB2284" s="108"/>
      <c r="BC2284" s="108"/>
      <c r="BD2284" s="108"/>
      <c r="BE2284" s="108"/>
      <c r="BF2284" s="108"/>
      <c r="BG2284" s="108"/>
      <c r="BH2284" s="108"/>
      <c r="BI2284" s="108"/>
      <c r="BJ2284" s="108"/>
      <c r="BK2284" s="108"/>
      <c r="BL2284" s="108"/>
      <c r="BM2284" s="108"/>
      <c r="BN2284" s="108"/>
      <c r="BO2284" s="108"/>
      <c r="BP2284" s="108"/>
      <c r="BQ2284" s="108"/>
      <c r="BR2284" s="108"/>
      <c r="BS2284" s="108"/>
      <c r="BT2284" s="108"/>
      <c r="BU2284" s="108"/>
      <c r="BV2284" s="108"/>
      <c r="BW2284" s="108"/>
      <c r="BX2284" s="108"/>
      <c r="BY2284" s="108"/>
      <c r="BZ2284" s="108"/>
      <c r="CA2284" s="108"/>
      <c r="CB2284" s="108"/>
      <c r="CC2284" s="108"/>
      <c r="CD2284" s="108"/>
      <c r="CE2284" s="108"/>
      <c r="CF2284" s="108"/>
      <c r="CG2284" s="108"/>
      <c r="CH2284" s="108"/>
      <c r="CI2284" s="108"/>
      <c r="CJ2284" s="108"/>
      <c r="CK2284" s="108"/>
      <c r="CL2284" s="108"/>
      <c r="CM2284" s="108"/>
      <c r="CN2284" s="108"/>
      <c r="CO2284" s="108"/>
      <c r="CP2284" s="108"/>
      <c r="CQ2284" s="108"/>
      <c r="CR2284" s="108"/>
      <c r="CS2284" s="108"/>
      <c r="CT2284" s="108"/>
      <c r="CU2284" s="108"/>
      <c r="CV2284" s="108"/>
      <c r="CW2284" s="108"/>
      <c r="CX2284" s="108"/>
      <c r="CY2284" s="108"/>
      <c r="CZ2284" s="108"/>
      <c r="DA2284" s="108"/>
      <c r="DB2284" s="108"/>
      <c r="DC2284" s="108"/>
      <c r="DD2284" s="108"/>
      <c r="DE2284" s="108"/>
      <c r="DF2284" s="108"/>
      <c r="DG2284" s="108"/>
      <c r="DH2284" s="108"/>
      <c r="DI2284" s="108"/>
      <c r="DJ2284" s="108"/>
      <c r="DK2284" s="108"/>
      <c r="DL2284" s="108"/>
      <c r="DM2284" s="108"/>
      <c r="DN2284" s="108"/>
      <c r="DO2284" s="108"/>
      <c r="DP2284" s="108"/>
      <c r="DQ2284" s="108"/>
      <c r="DR2284" s="108"/>
      <c r="DS2284" s="108"/>
      <c r="DT2284" s="108"/>
      <c r="DU2284" s="108"/>
      <c r="DV2284" s="108"/>
      <c r="DW2284" s="108"/>
      <c r="DX2284" s="108"/>
      <c r="DY2284" s="108"/>
      <c r="DZ2284" s="108"/>
      <c r="EA2284" s="108"/>
      <c r="EB2284" s="108"/>
      <c r="EC2284" s="108"/>
      <c r="ED2284" s="108"/>
      <c r="EE2284" s="108"/>
      <c r="EF2284" s="108"/>
      <c r="EG2284" s="108"/>
      <c r="EH2284" s="108"/>
      <c r="EI2284" s="108"/>
      <c r="EJ2284" s="108"/>
      <c r="EK2284" s="108"/>
      <c r="EL2284" s="108"/>
      <c r="EM2284" s="108"/>
      <c r="EN2284" s="108"/>
      <c r="EO2284" s="108"/>
      <c r="EP2284" s="108"/>
      <c r="EQ2284" s="108"/>
      <c r="ER2284" s="108"/>
      <c r="ES2284" s="108"/>
      <c r="ET2284" s="108"/>
      <c r="EU2284" s="108"/>
      <c r="EV2284" s="108"/>
      <c r="EW2284" s="108"/>
      <c r="EX2284" s="108"/>
      <c r="EY2284" s="108"/>
      <c r="EZ2284" s="108"/>
      <c r="FA2284" s="108"/>
      <c r="FB2284" s="108"/>
      <c r="FC2284" s="108"/>
      <c r="FD2284" s="108"/>
      <c r="FE2284" s="108"/>
      <c r="FF2284" s="108"/>
      <c r="FG2284" s="108"/>
      <c r="FH2284" s="108"/>
      <c r="FI2284" s="108"/>
      <c r="FJ2284" s="108"/>
      <c r="FK2284" s="108"/>
      <c r="FL2284" s="108"/>
      <c r="FM2284" s="108"/>
      <c r="FN2284" s="108"/>
      <c r="FO2284" s="108"/>
      <c r="FP2284" s="108"/>
      <c r="FQ2284" s="108"/>
      <c r="FR2284" s="108"/>
      <c r="FS2284" s="108"/>
      <c r="FT2284" s="108"/>
      <c r="FU2284" s="108"/>
      <c r="FV2284" s="108"/>
      <c r="FW2284" s="108"/>
      <c r="FX2284" s="108"/>
      <c r="FY2284" s="108"/>
      <c r="FZ2284" s="108"/>
      <c r="GA2284" s="108"/>
      <c r="GB2284" s="108"/>
      <c r="GC2284" s="108"/>
      <c r="GD2284" s="108"/>
      <c r="GE2284" s="108"/>
      <c r="GF2284" s="108"/>
      <c r="GG2284" s="108"/>
      <c r="GH2284" s="108"/>
      <c r="GI2284" s="108"/>
      <c r="GJ2284" s="108"/>
      <c r="GK2284" s="108"/>
      <c r="GL2284" s="108"/>
      <c r="GM2284" s="108"/>
      <c r="GN2284" s="108"/>
      <c r="GO2284" s="108"/>
      <c r="GP2284" s="108"/>
      <c r="GQ2284" s="108"/>
      <c r="GR2284" s="108"/>
      <c r="GS2284" s="108"/>
      <c r="GT2284" s="108"/>
      <c r="GU2284" s="108"/>
      <c r="GV2284" s="108"/>
      <c r="GW2284" s="108"/>
      <c r="GX2284" s="108"/>
      <c r="GY2284" s="108"/>
      <c r="GZ2284" s="108"/>
      <c r="HA2284" s="108"/>
      <c r="HB2284" s="108"/>
      <c r="HC2284" s="108"/>
      <c r="HD2284" s="108"/>
      <c r="HE2284" s="108"/>
      <c r="HF2284" s="108"/>
      <c r="HG2284" s="108"/>
      <c r="HH2284" s="108"/>
      <c r="HI2284" s="108"/>
      <c r="HJ2284" s="108"/>
      <c r="HK2284" s="108"/>
      <c r="HL2284" s="108"/>
      <c r="HM2284" s="108"/>
      <c r="HN2284" s="108"/>
      <c r="HO2284" s="108"/>
      <c r="HP2284" s="108"/>
      <c r="HQ2284" s="108"/>
      <c r="HR2284" s="108"/>
      <c r="HS2284" s="108"/>
      <c r="HT2284" s="108"/>
      <c r="HU2284" s="108"/>
      <c r="HV2284" s="108"/>
      <c r="HW2284" s="108"/>
      <c r="HX2284" s="108"/>
      <c r="HY2284" s="108"/>
      <c r="HZ2284" s="108"/>
      <c r="IA2284" s="108"/>
      <c r="IB2284" s="108"/>
      <c r="IC2284" s="108"/>
      <c r="ID2284" s="108"/>
      <c r="IE2284" s="108"/>
      <c r="IF2284" s="108"/>
      <c r="IG2284" s="108"/>
      <c r="IH2284" s="108"/>
      <c r="II2284" s="108"/>
      <c r="IJ2284" s="108"/>
      <c r="IK2284" s="108"/>
      <c r="IL2284" s="108"/>
      <c r="IM2284" s="108"/>
      <c r="IN2284" s="108"/>
      <c r="IO2284" s="108"/>
      <c r="IP2284" s="108"/>
      <c r="IQ2284" s="108"/>
      <c r="IR2284" s="108"/>
      <c r="IS2284" s="108"/>
      <c r="IT2284" s="108"/>
      <c r="IU2284" s="108"/>
      <c r="IV2284" s="108"/>
    </row>
    <row r="2285" spans="1:256" x14ac:dyDescent="0.2">
      <c r="E2285" s="8"/>
      <c r="F2285" s="8"/>
      <c r="G2285" s="120"/>
      <c r="I2285" s="8"/>
      <c r="J2285" s="8"/>
      <c r="L2285" s="8"/>
      <c r="M2285" s="8"/>
      <c r="O2285" s="8"/>
      <c r="P2285" s="8"/>
      <c r="R2285" s="8"/>
      <c r="S2285" s="8"/>
      <c r="U2285" s="8"/>
      <c r="V2285" s="8"/>
      <c r="X2285" s="8"/>
      <c r="Y2285" s="8"/>
      <c r="AA2285" s="8"/>
      <c r="AB2285" s="8"/>
      <c r="AD2285" s="8"/>
      <c r="AE2285" s="8"/>
      <c r="AG2285" s="8"/>
      <c r="AH2285" s="8"/>
      <c r="AJ2285" s="8"/>
      <c r="AK2285" s="8"/>
      <c r="AM2285" s="8"/>
      <c r="AN2285" s="8"/>
      <c r="AP2285" s="8"/>
      <c r="AQ2285" s="8"/>
      <c r="AS2285" s="8"/>
      <c r="AT2285" s="8"/>
      <c r="AV2285" s="8"/>
      <c r="AW2285" s="8"/>
      <c r="AY2285" s="8"/>
      <c r="AZ2285" s="8"/>
      <c r="BA2285" s="108"/>
      <c r="BB2285" s="108"/>
      <c r="BC2285" s="108"/>
      <c r="BD2285" s="108"/>
      <c r="BE2285" s="108"/>
      <c r="BF2285" s="108"/>
      <c r="BG2285" s="108"/>
      <c r="BH2285" s="108"/>
      <c r="BI2285" s="108"/>
      <c r="BJ2285" s="108"/>
      <c r="BK2285" s="108"/>
      <c r="BL2285" s="108"/>
      <c r="BM2285" s="108"/>
      <c r="BN2285" s="108"/>
      <c r="BO2285" s="108"/>
      <c r="BP2285" s="108"/>
      <c r="BQ2285" s="108"/>
      <c r="BR2285" s="108"/>
      <c r="BS2285" s="108"/>
      <c r="BT2285" s="108"/>
      <c r="BU2285" s="108"/>
      <c r="BV2285" s="108"/>
      <c r="BW2285" s="108"/>
      <c r="BX2285" s="108"/>
    </row>
    <row r="2286" spans="1:256" x14ac:dyDescent="0.2">
      <c r="E2286" s="8"/>
      <c r="F2286" s="8"/>
      <c r="G2286" s="120"/>
      <c r="I2286" s="8"/>
      <c r="J2286" s="8"/>
      <c r="L2286" s="8"/>
      <c r="M2286" s="8"/>
      <c r="O2286" s="8"/>
      <c r="P2286" s="8"/>
      <c r="R2286" s="8"/>
      <c r="S2286" s="8"/>
      <c r="U2286" s="8"/>
      <c r="V2286" s="8"/>
      <c r="X2286" s="8"/>
      <c r="Y2286" s="8"/>
      <c r="AA2286" s="8"/>
      <c r="AB2286" s="8"/>
      <c r="AD2286" s="8"/>
      <c r="AE2286" s="8"/>
      <c r="AG2286" s="8"/>
      <c r="AH2286" s="8"/>
      <c r="AJ2286" s="8"/>
      <c r="AK2286" s="8"/>
      <c r="AM2286" s="8"/>
      <c r="AN2286" s="8"/>
      <c r="AP2286" s="8"/>
      <c r="AQ2286" s="8"/>
      <c r="AS2286" s="8"/>
      <c r="AT2286" s="8"/>
      <c r="AV2286" s="8"/>
      <c r="AW2286" s="8"/>
      <c r="AY2286" s="8"/>
      <c r="AZ2286" s="8"/>
      <c r="BA2286" s="108"/>
      <c r="BB2286" s="108"/>
      <c r="BC2286" s="108"/>
      <c r="BD2286" s="108"/>
      <c r="BE2286" s="108"/>
      <c r="BF2286" s="108"/>
      <c r="BG2286" s="108"/>
      <c r="BH2286" s="108"/>
      <c r="BI2286" s="108"/>
      <c r="BJ2286" s="108"/>
      <c r="BK2286" s="108"/>
      <c r="BL2286" s="108"/>
      <c r="BM2286" s="108"/>
      <c r="BN2286" s="108"/>
      <c r="BO2286" s="108"/>
      <c r="BP2286" s="108"/>
      <c r="BQ2286" s="108"/>
      <c r="BR2286" s="108"/>
      <c r="BS2286" s="108"/>
      <c r="BT2286" s="108"/>
      <c r="BU2286" s="108"/>
      <c r="BV2286" s="108"/>
      <c r="BW2286" s="108"/>
      <c r="BX2286" s="108"/>
      <c r="BY2286" s="108"/>
      <c r="BZ2286" s="108"/>
      <c r="CA2286" s="108"/>
      <c r="CB2286" s="108"/>
      <c r="CC2286" s="108"/>
      <c r="CD2286" s="108"/>
      <c r="CE2286" s="108"/>
      <c r="CF2286" s="108"/>
      <c r="CG2286" s="108"/>
      <c r="CH2286" s="108"/>
      <c r="CI2286" s="108"/>
      <c r="CJ2286" s="108"/>
      <c r="CK2286" s="108"/>
      <c r="CL2286" s="108"/>
      <c r="CM2286" s="108"/>
      <c r="CN2286" s="108"/>
      <c r="CO2286" s="108"/>
      <c r="CP2286" s="108"/>
      <c r="CQ2286" s="108"/>
      <c r="CR2286" s="108"/>
      <c r="CS2286" s="108"/>
      <c r="CT2286" s="108"/>
      <c r="CU2286" s="108"/>
      <c r="CV2286" s="108"/>
      <c r="CW2286" s="108"/>
      <c r="CX2286" s="108"/>
      <c r="CY2286" s="108"/>
      <c r="CZ2286" s="108"/>
      <c r="DA2286" s="108"/>
      <c r="DB2286" s="108"/>
      <c r="DC2286" s="108"/>
      <c r="DD2286" s="108"/>
      <c r="DE2286" s="108"/>
      <c r="DF2286" s="108"/>
      <c r="DG2286" s="108"/>
      <c r="DH2286" s="108"/>
      <c r="DI2286" s="108"/>
      <c r="DJ2286" s="108"/>
      <c r="DK2286" s="108"/>
      <c r="DL2286" s="108"/>
      <c r="DM2286" s="108"/>
      <c r="DN2286" s="108"/>
      <c r="DO2286" s="108"/>
      <c r="DP2286" s="108"/>
      <c r="DQ2286" s="108"/>
      <c r="DR2286" s="108"/>
      <c r="DS2286" s="108"/>
      <c r="DT2286" s="108"/>
      <c r="DU2286" s="108"/>
      <c r="DV2286" s="108"/>
      <c r="DW2286" s="108"/>
      <c r="DX2286" s="108"/>
      <c r="DY2286" s="108"/>
      <c r="DZ2286" s="108"/>
      <c r="EA2286" s="108"/>
      <c r="EB2286" s="108"/>
      <c r="EC2286" s="108"/>
      <c r="ED2286" s="108"/>
      <c r="EE2286" s="108"/>
      <c r="EF2286" s="108"/>
      <c r="EG2286" s="108"/>
      <c r="EH2286" s="108"/>
      <c r="EI2286" s="108"/>
      <c r="EJ2286" s="108"/>
      <c r="EK2286" s="108"/>
      <c r="EL2286" s="108"/>
      <c r="EM2286" s="108"/>
      <c r="EN2286" s="108"/>
      <c r="EO2286" s="108"/>
      <c r="EP2286" s="108"/>
      <c r="EQ2286" s="108"/>
      <c r="ER2286" s="108"/>
      <c r="ES2286" s="108"/>
      <c r="ET2286" s="108"/>
      <c r="EU2286" s="108"/>
      <c r="EV2286" s="108"/>
      <c r="EW2286" s="108"/>
      <c r="EX2286" s="108"/>
      <c r="EY2286" s="108"/>
      <c r="EZ2286" s="108"/>
      <c r="FA2286" s="108"/>
      <c r="FB2286" s="108"/>
      <c r="FC2286" s="108"/>
      <c r="FD2286" s="108"/>
      <c r="FE2286" s="108"/>
      <c r="FF2286" s="108"/>
      <c r="FG2286" s="108"/>
      <c r="FH2286" s="108"/>
      <c r="FI2286" s="108"/>
      <c r="FJ2286" s="108"/>
      <c r="FK2286" s="108"/>
      <c r="FL2286" s="108"/>
      <c r="FM2286" s="108"/>
      <c r="FN2286" s="108"/>
      <c r="FO2286" s="108"/>
      <c r="FP2286" s="108"/>
      <c r="FQ2286" s="108"/>
      <c r="FR2286" s="108"/>
      <c r="FS2286" s="108"/>
      <c r="FT2286" s="108"/>
      <c r="FU2286" s="108"/>
      <c r="FV2286" s="108"/>
      <c r="FW2286" s="108"/>
      <c r="FX2286" s="108"/>
      <c r="FY2286" s="108"/>
      <c r="FZ2286" s="108"/>
      <c r="GA2286" s="108"/>
      <c r="GB2286" s="108"/>
      <c r="GC2286" s="108"/>
      <c r="GD2286" s="108"/>
      <c r="GE2286" s="108"/>
      <c r="GF2286" s="108"/>
      <c r="GG2286" s="108"/>
      <c r="GH2286" s="108"/>
      <c r="GI2286" s="108"/>
      <c r="GJ2286" s="108"/>
      <c r="GK2286" s="108"/>
      <c r="GL2286" s="108"/>
      <c r="GM2286" s="108"/>
      <c r="GN2286" s="108"/>
      <c r="GO2286" s="108"/>
      <c r="GP2286" s="108"/>
      <c r="GQ2286" s="108"/>
      <c r="GR2286" s="108"/>
      <c r="GS2286" s="108"/>
      <c r="GT2286" s="108"/>
      <c r="GU2286" s="108"/>
      <c r="GV2286" s="108"/>
      <c r="GW2286" s="108"/>
      <c r="GX2286" s="108"/>
      <c r="GY2286" s="108"/>
      <c r="GZ2286" s="108"/>
      <c r="HA2286" s="108"/>
      <c r="HB2286" s="108"/>
      <c r="HC2286" s="108"/>
      <c r="HD2286" s="108"/>
      <c r="HE2286" s="108"/>
      <c r="HF2286" s="108"/>
      <c r="HG2286" s="108"/>
      <c r="HH2286" s="108"/>
      <c r="HI2286" s="108"/>
      <c r="HJ2286" s="108"/>
      <c r="HK2286" s="108"/>
      <c r="HL2286" s="108"/>
      <c r="HM2286" s="108"/>
      <c r="HN2286" s="108"/>
      <c r="HO2286" s="108"/>
      <c r="HP2286" s="108"/>
      <c r="HQ2286" s="108"/>
      <c r="HR2286" s="108"/>
      <c r="HS2286" s="108"/>
      <c r="HT2286" s="108"/>
      <c r="HU2286" s="108"/>
      <c r="HV2286" s="108"/>
      <c r="HW2286" s="108"/>
      <c r="HX2286" s="108"/>
      <c r="HY2286" s="108"/>
      <c r="HZ2286" s="108"/>
      <c r="IA2286" s="108"/>
      <c r="IB2286" s="108"/>
      <c r="IC2286" s="108"/>
      <c r="ID2286" s="108"/>
      <c r="IE2286" s="108"/>
      <c r="IF2286" s="108"/>
      <c r="IG2286" s="108"/>
      <c r="IH2286" s="108"/>
      <c r="II2286" s="108"/>
      <c r="IJ2286" s="108"/>
      <c r="IK2286" s="108"/>
      <c r="IL2286" s="108"/>
      <c r="IM2286" s="108"/>
      <c r="IN2286" s="108"/>
      <c r="IO2286" s="108"/>
      <c r="IP2286" s="108"/>
      <c r="IQ2286" s="108"/>
      <c r="IR2286" s="108"/>
      <c r="IS2286" s="108"/>
      <c r="IT2286" s="108"/>
      <c r="IU2286" s="108"/>
      <c r="IV2286" s="108"/>
    </row>
    <row r="2287" spans="1:256" x14ac:dyDescent="0.2">
      <c r="D2287" s="40"/>
      <c r="E2287" s="36"/>
      <c r="F2287" s="36"/>
      <c r="G2287" s="120"/>
      <c r="I2287" s="36"/>
      <c r="J2287" s="36"/>
      <c r="L2287" s="36"/>
      <c r="M2287" s="36"/>
      <c r="O2287" s="36"/>
      <c r="P2287" s="36"/>
      <c r="R2287" s="36"/>
      <c r="S2287" s="36"/>
      <c r="U2287" s="36"/>
      <c r="V2287" s="36"/>
      <c r="X2287" s="36"/>
      <c r="Y2287" s="36"/>
      <c r="AA2287" s="36"/>
      <c r="AB2287" s="36"/>
      <c r="AD2287" s="36"/>
      <c r="AE2287" s="36"/>
      <c r="AG2287" s="36"/>
      <c r="AH2287" s="36"/>
      <c r="AJ2287" s="36"/>
      <c r="AK2287" s="36"/>
      <c r="AM2287" s="36"/>
      <c r="AN2287" s="36"/>
      <c r="AP2287" s="36"/>
      <c r="AQ2287" s="36"/>
      <c r="AS2287" s="36"/>
      <c r="AT2287" s="36"/>
      <c r="AV2287" s="36"/>
      <c r="AW2287" s="36"/>
      <c r="AY2287" s="36"/>
      <c r="AZ2287" s="36"/>
      <c r="BA2287" s="108"/>
      <c r="BB2287" s="108"/>
      <c r="BC2287" s="108"/>
      <c r="BD2287" s="108"/>
      <c r="BE2287" s="108"/>
      <c r="BF2287" s="108"/>
      <c r="BG2287" s="108"/>
      <c r="BH2287" s="108"/>
      <c r="BI2287" s="108"/>
      <c r="BJ2287" s="108"/>
      <c r="BK2287" s="108"/>
      <c r="BL2287" s="108"/>
      <c r="BM2287" s="108"/>
      <c r="BN2287" s="108"/>
      <c r="BO2287" s="108"/>
      <c r="BP2287" s="108"/>
      <c r="BQ2287" s="108"/>
      <c r="BR2287" s="108"/>
      <c r="BS2287" s="108"/>
      <c r="BT2287" s="108"/>
      <c r="BU2287" s="108"/>
      <c r="BV2287" s="108"/>
      <c r="BW2287" s="108"/>
      <c r="BX2287" s="108"/>
      <c r="BY2287" s="108"/>
      <c r="BZ2287" s="108"/>
      <c r="CA2287" s="108"/>
      <c r="CB2287" s="108"/>
      <c r="CC2287" s="108"/>
      <c r="CD2287" s="108"/>
      <c r="CE2287" s="108"/>
      <c r="CF2287" s="108"/>
      <c r="CG2287" s="108"/>
      <c r="CH2287" s="108"/>
      <c r="CI2287" s="108"/>
      <c r="CJ2287" s="108"/>
      <c r="CK2287" s="108"/>
      <c r="CL2287" s="108"/>
      <c r="CM2287" s="108"/>
      <c r="CN2287" s="108"/>
      <c r="CO2287" s="108"/>
      <c r="CP2287" s="108"/>
      <c r="CQ2287" s="108"/>
      <c r="CR2287" s="108"/>
      <c r="CS2287" s="108"/>
      <c r="CT2287" s="108"/>
      <c r="CU2287" s="108"/>
      <c r="CV2287" s="108"/>
      <c r="CW2287" s="108"/>
      <c r="CX2287" s="108"/>
      <c r="CY2287" s="108"/>
      <c r="CZ2287" s="108"/>
      <c r="DA2287" s="108"/>
      <c r="DB2287" s="108"/>
      <c r="DC2287" s="108"/>
      <c r="DD2287" s="108"/>
      <c r="DE2287" s="108"/>
      <c r="DF2287" s="108"/>
      <c r="DG2287" s="108"/>
      <c r="DH2287" s="108"/>
      <c r="DI2287" s="108"/>
      <c r="DJ2287" s="108"/>
      <c r="DK2287" s="108"/>
      <c r="DL2287" s="108"/>
      <c r="DM2287" s="108"/>
      <c r="DN2287" s="108"/>
      <c r="DO2287" s="108"/>
      <c r="DP2287" s="108"/>
      <c r="DQ2287" s="108"/>
      <c r="DR2287" s="108"/>
      <c r="DS2287" s="108"/>
      <c r="DT2287" s="108"/>
      <c r="DU2287" s="108"/>
      <c r="DV2287" s="108"/>
      <c r="DW2287" s="108"/>
      <c r="DX2287" s="108"/>
      <c r="DY2287" s="108"/>
      <c r="DZ2287" s="108"/>
      <c r="EA2287" s="108"/>
      <c r="EB2287" s="108"/>
      <c r="EC2287" s="108"/>
      <c r="ED2287" s="108"/>
      <c r="EE2287" s="108"/>
      <c r="EF2287" s="108"/>
      <c r="EG2287" s="108"/>
      <c r="EH2287" s="108"/>
      <c r="EI2287" s="108"/>
      <c r="EJ2287" s="108"/>
      <c r="EK2287" s="108"/>
      <c r="EL2287" s="108"/>
      <c r="EM2287" s="108"/>
      <c r="EN2287" s="108"/>
      <c r="EO2287" s="108"/>
      <c r="EP2287" s="108"/>
      <c r="EQ2287" s="108"/>
      <c r="ER2287" s="108"/>
      <c r="ES2287" s="108"/>
      <c r="ET2287" s="108"/>
      <c r="EU2287" s="108"/>
      <c r="EV2287" s="108"/>
      <c r="EW2287" s="108"/>
      <c r="EX2287" s="108"/>
      <c r="EY2287" s="108"/>
      <c r="EZ2287" s="108"/>
      <c r="FA2287" s="108"/>
      <c r="FB2287" s="108"/>
      <c r="FC2287" s="108"/>
      <c r="FD2287" s="108"/>
      <c r="FE2287" s="108"/>
      <c r="FF2287" s="108"/>
      <c r="FG2287" s="108"/>
      <c r="FH2287" s="108"/>
      <c r="FI2287" s="108"/>
      <c r="FJ2287" s="108"/>
      <c r="FK2287" s="108"/>
      <c r="FL2287" s="108"/>
      <c r="FM2287" s="108"/>
      <c r="FN2287" s="108"/>
      <c r="FO2287" s="108"/>
      <c r="FP2287" s="108"/>
      <c r="FQ2287" s="108"/>
      <c r="FR2287" s="108"/>
      <c r="FS2287" s="108"/>
      <c r="FT2287" s="108"/>
      <c r="FU2287" s="108"/>
      <c r="FV2287" s="108"/>
      <c r="FW2287" s="108"/>
      <c r="FX2287" s="108"/>
      <c r="FY2287" s="108"/>
      <c r="FZ2287" s="108"/>
      <c r="GA2287" s="108"/>
      <c r="GB2287" s="108"/>
      <c r="GC2287" s="108"/>
      <c r="GD2287" s="108"/>
      <c r="GE2287" s="108"/>
      <c r="GF2287" s="108"/>
      <c r="GG2287" s="108"/>
      <c r="GH2287" s="108"/>
      <c r="GI2287" s="108"/>
      <c r="GJ2287" s="108"/>
      <c r="GK2287" s="108"/>
      <c r="GL2287" s="108"/>
      <c r="GM2287" s="108"/>
      <c r="GN2287" s="108"/>
      <c r="GO2287" s="108"/>
      <c r="GP2287" s="108"/>
      <c r="GQ2287" s="108"/>
      <c r="GR2287" s="108"/>
      <c r="GS2287" s="108"/>
      <c r="GT2287" s="108"/>
      <c r="GU2287" s="108"/>
      <c r="GV2287" s="108"/>
      <c r="GW2287" s="108"/>
      <c r="GX2287" s="108"/>
      <c r="GY2287" s="108"/>
      <c r="GZ2287" s="108"/>
      <c r="HA2287" s="108"/>
      <c r="HB2287" s="108"/>
      <c r="HC2287" s="108"/>
      <c r="HD2287" s="108"/>
      <c r="HE2287" s="108"/>
      <c r="HF2287" s="108"/>
      <c r="HG2287" s="108"/>
      <c r="HH2287" s="108"/>
      <c r="HI2287" s="108"/>
      <c r="HJ2287" s="108"/>
      <c r="HK2287" s="108"/>
      <c r="HL2287" s="108"/>
      <c r="HM2287" s="108"/>
      <c r="HN2287" s="108"/>
      <c r="HO2287" s="108"/>
      <c r="HP2287" s="108"/>
      <c r="HQ2287" s="108"/>
      <c r="HR2287" s="108"/>
      <c r="HS2287" s="108"/>
      <c r="HT2287" s="108"/>
      <c r="HU2287" s="108"/>
      <c r="HV2287" s="108"/>
      <c r="HW2287" s="108"/>
      <c r="HX2287" s="108"/>
      <c r="HY2287" s="108"/>
      <c r="HZ2287" s="108"/>
      <c r="IA2287" s="108"/>
      <c r="IB2287" s="108"/>
      <c r="IC2287" s="108"/>
      <c r="ID2287" s="108"/>
      <c r="IE2287" s="108"/>
      <c r="IF2287" s="108"/>
      <c r="IG2287" s="108"/>
      <c r="IH2287" s="108"/>
      <c r="II2287" s="108"/>
      <c r="IJ2287" s="108"/>
      <c r="IK2287" s="108"/>
      <c r="IL2287" s="108"/>
      <c r="IM2287" s="108"/>
      <c r="IN2287" s="108"/>
      <c r="IO2287" s="108"/>
      <c r="IP2287" s="108"/>
      <c r="IQ2287" s="108"/>
      <c r="IR2287" s="108"/>
      <c r="IS2287" s="108"/>
      <c r="IT2287" s="108"/>
      <c r="IU2287" s="108"/>
      <c r="IV2287" s="108"/>
    </row>
    <row r="2288" spans="1:256" x14ac:dyDescent="0.2">
      <c r="E2288" s="8"/>
      <c r="F2288" s="8"/>
      <c r="G2288" s="120"/>
      <c r="H2288" s="100"/>
      <c r="I2288" s="8"/>
      <c r="J2288" s="8"/>
      <c r="K2288" s="100"/>
      <c r="L2288" s="8"/>
      <c r="M2288" s="8"/>
      <c r="N2288" s="100"/>
      <c r="O2288" s="8"/>
      <c r="P2288" s="8"/>
      <c r="Q2288" s="100"/>
      <c r="R2288" s="8"/>
      <c r="S2288" s="8"/>
      <c r="T2288" s="100"/>
      <c r="U2288" s="8"/>
      <c r="V2288" s="8"/>
      <c r="W2288" s="100"/>
      <c r="X2288" s="8"/>
      <c r="Y2288" s="8"/>
      <c r="Z2288" s="100"/>
      <c r="AA2288" s="8"/>
      <c r="AB2288" s="8"/>
      <c r="AD2288" s="8"/>
      <c r="AE2288" s="8"/>
      <c r="AG2288" s="8"/>
      <c r="AH2288" s="8"/>
      <c r="AJ2288" s="8"/>
      <c r="AK2288" s="8"/>
      <c r="AM2288" s="8"/>
      <c r="AN2288" s="8"/>
      <c r="AP2288" s="8"/>
      <c r="AQ2288" s="8"/>
      <c r="AS2288" s="8"/>
      <c r="AT2288" s="8"/>
      <c r="AV2288" s="8"/>
      <c r="AW2288" s="8"/>
      <c r="AY2288" s="8"/>
      <c r="AZ2288" s="8"/>
      <c r="BA2288" s="108"/>
      <c r="BB2288" s="108"/>
      <c r="BC2288" s="108"/>
      <c r="BD2288" s="108"/>
      <c r="BE2288" s="108"/>
      <c r="BF2288" s="108"/>
      <c r="BG2288" s="108"/>
      <c r="BH2288" s="108"/>
      <c r="BI2288" s="108"/>
      <c r="BJ2288" s="108"/>
      <c r="BK2288" s="108"/>
      <c r="BL2288" s="108"/>
      <c r="BM2288" s="108"/>
      <c r="BN2288" s="108"/>
      <c r="BO2288" s="108"/>
      <c r="BP2288" s="108"/>
      <c r="BQ2288" s="108"/>
      <c r="BR2288" s="108"/>
      <c r="BS2288" s="108"/>
      <c r="BT2288" s="108"/>
      <c r="BU2288" s="108"/>
      <c r="BV2288" s="108"/>
      <c r="BW2288" s="108"/>
      <c r="BX2288" s="108"/>
      <c r="BY2288" s="108"/>
      <c r="BZ2288" s="108"/>
      <c r="CA2288" s="108"/>
      <c r="CB2288" s="108"/>
      <c r="CC2288" s="108"/>
      <c r="CD2288" s="108"/>
      <c r="CE2288" s="108"/>
      <c r="CF2288" s="108"/>
      <c r="CG2288" s="108"/>
      <c r="CH2288" s="108"/>
      <c r="CI2288" s="108"/>
      <c r="CJ2288" s="108"/>
      <c r="CK2288" s="108"/>
      <c r="CL2288" s="108"/>
      <c r="CM2288" s="108"/>
      <c r="CN2288" s="108"/>
      <c r="CO2288" s="108"/>
      <c r="CP2288" s="108"/>
      <c r="CQ2288" s="108"/>
      <c r="CR2288" s="108"/>
      <c r="CS2288" s="108"/>
      <c r="CT2288" s="108"/>
      <c r="CU2288" s="108"/>
      <c r="CV2288" s="108"/>
      <c r="CW2288" s="108"/>
      <c r="CX2288" s="108"/>
      <c r="CY2288" s="108"/>
      <c r="CZ2288" s="108"/>
      <c r="DA2288" s="108"/>
      <c r="DB2288" s="108"/>
      <c r="DC2288" s="108"/>
      <c r="DD2288" s="108"/>
      <c r="DE2288" s="108"/>
      <c r="DF2288" s="108"/>
      <c r="DG2288" s="108"/>
      <c r="DH2288" s="108"/>
      <c r="DI2288" s="108"/>
      <c r="DJ2288" s="108"/>
      <c r="DK2288" s="108"/>
      <c r="DL2288" s="108"/>
      <c r="DM2288" s="108"/>
      <c r="DN2288" s="108"/>
      <c r="DO2288" s="108"/>
      <c r="DP2288" s="108"/>
      <c r="DQ2288" s="108"/>
      <c r="DR2288" s="108"/>
      <c r="DS2288" s="108"/>
      <c r="DT2288" s="108"/>
      <c r="DU2288" s="108"/>
      <c r="DV2288" s="108"/>
      <c r="DW2288" s="108"/>
      <c r="DX2288" s="108"/>
      <c r="DY2288" s="108"/>
      <c r="DZ2288" s="108"/>
      <c r="EA2288" s="108"/>
      <c r="EB2288" s="108"/>
      <c r="EC2288" s="108"/>
      <c r="ED2288" s="108"/>
      <c r="EE2288" s="108"/>
      <c r="EF2288" s="108"/>
      <c r="EG2288" s="108"/>
      <c r="EH2288" s="108"/>
      <c r="EI2288" s="108"/>
      <c r="EJ2288" s="108"/>
      <c r="EK2288" s="108"/>
      <c r="EL2288" s="108"/>
      <c r="EM2288" s="108"/>
      <c r="EN2288" s="108"/>
      <c r="EO2288" s="108"/>
      <c r="EP2288" s="108"/>
      <c r="EQ2288" s="108"/>
      <c r="ER2288" s="108"/>
      <c r="ES2288" s="108"/>
      <c r="ET2288" s="108"/>
      <c r="EU2288" s="108"/>
      <c r="EV2288" s="108"/>
      <c r="EW2288" s="108"/>
      <c r="EX2288" s="108"/>
      <c r="EY2288" s="108"/>
      <c r="EZ2288" s="108"/>
      <c r="FA2288" s="108"/>
      <c r="FB2288" s="108"/>
      <c r="FC2288" s="108"/>
      <c r="FD2288" s="108"/>
      <c r="FE2288" s="108"/>
      <c r="FF2288" s="108"/>
      <c r="FG2288" s="108"/>
      <c r="FH2288" s="108"/>
      <c r="FI2288" s="108"/>
      <c r="FJ2288" s="108"/>
      <c r="FK2288" s="108"/>
      <c r="FL2288" s="108"/>
      <c r="FM2288" s="108"/>
      <c r="FN2288" s="108"/>
      <c r="FO2288" s="108"/>
      <c r="FP2288" s="108"/>
      <c r="FQ2288" s="108"/>
      <c r="FR2288" s="108"/>
      <c r="FS2288" s="108"/>
      <c r="FT2288" s="108"/>
      <c r="FU2288" s="108"/>
      <c r="FV2288" s="108"/>
      <c r="FW2288" s="108"/>
      <c r="FX2288" s="108"/>
      <c r="FY2288" s="108"/>
      <c r="FZ2288" s="108"/>
      <c r="GA2288" s="108"/>
      <c r="GB2288" s="108"/>
      <c r="GC2288" s="108"/>
      <c r="GD2288" s="108"/>
      <c r="GE2288" s="108"/>
      <c r="GF2288" s="108"/>
      <c r="GG2288" s="108"/>
      <c r="GH2288" s="108"/>
      <c r="GI2288" s="108"/>
      <c r="GJ2288" s="108"/>
      <c r="GK2288" s="108"/>
      <c r="GL2288" s="108"/>
      <c r="GM2288" s="108"/>
      <c r="GN2288" s="108"/>
      <c r="GO2288" s="108"/>
      <c r="GP2288" s="108"/>
      <c r="GQ2288" s="108"/>
      <c r="GR2288" s="108"/>
      <c r="GS2288" s="108"/>
      <c r="GT2288" s="108"/>
      <c r="GU2288" s="108"/>
      <c r="GV2288" s="108"/>
      <c r="GW2288" s="108"/>
      <c r="GX2288" s="108"/>
      <c r="GY2288" s="108"/>
      <c r="GZ2288" s="108"/>
      <c r="HA2288" s="108"/>
      <c r="HB2288" s="108"/>
      <c r="HC2288" s="108"/>
      <c r="HD2288" s="108"/>
      <c r="HE2288" s="108"/>
      <c r="HF2288" s="108"/>
      <c r="HG2288" s="108"/>
      <c r="HH2288" s="108"/>
      <c r="HI2288" s="108"/>
      <c r="HJ2288" s="108"/>
      <c r="HK2288" s="108"/>
      <c r="HL2288" s="108"/>
      <c r="HM2288" s="108"/>
      <c r="HN2288" s="108"/>
      <c r="HO2288" s="108"/>
      <c r="HP2288" s="108"/>
      <c r="HQ2288" s="108"/>
      <c r="HR2288" s="108"/>
      <c r="HS2288" s="108"/>
      <c r="HT2288" s="108"/>
      <c r="HU2288" s="108"/>
      <c r="HV2288" s="108"/>
      <c r="HW2288" s="108"/>
      <c r="HX2288" s="108"/>
      <c r="HY2288" s="108"/>
      <c r="HZ2288" s="108"/>
      <c r="IA2288" s="108"/>
      <c r="IB2288" s="108"/>
      <c r="IC2288" s="108"/>
      <c r="ID2288" s="108"/>
      <c r="IE2288" s="108"/>
      <c r="IF2288" s="108"/>
      <c r="IG2288" s="108"/>
      <c r="IH2288" s="108"/>
      <c r="II2288" s="108"/>
      <c r="IJ2288" s="108"/>
      <c r="IK2288" s="108"/>
      <c r="IL2288" s="108"/>
      <c r="IM2288" s="108"/>
      <c r="IN2288" s="108"/>
      <c r="IO2288" s="108"/>
      <c r="IP2288" s="108"/>
      <c r="IQ2288" s="108"/>
      <c r="IR2288" s="108"/>
      <c r="IS2288" s="108"/>
      <c r="IT2288" s="108"/>
      <c r="IU2288" s="108"/>
      <c r="IV2288" s="108"/>
    </row>
    <row r="2289" spans="1:256" x14ac:dyDescent="0.2">
      <c r="E2289" s="8"/>
      <c r="F2289" s="8"/>
      <c r="G2289" s="120"/>
      <c r="I2289" s="8"/>
      <c r="J2289" s="8"/>
      <c r="L2289" s="8"/>
      <c r="M2289" s="8"/>
      <c r="O2289" s="8"/>
      <c r="P2289" s="8"/>
      <c r="R2289" s="8"/>
      <c r="S2289" s="8"/>
      <c r="U2289" s="8"/>
      <c r="V2289" s="8"/>
      <c r="X2289" s="8"/>
      <c r="Y2289" s="8"/>
      <c r="AA2289" s="8"/>
      <c r="AB2289" s="8"/>
      <c r="AD2289" s="8"/>
      <c r="AE2289" s="8"/>
      <c r="AG2289" s="8"/>
      <c r="AH2289" s="8"/>
      <c r="AJ2289" s="8"/>
      <c r="AK2289" s="8"/>
      <c r="AM2289" s="8"/>
      <c r="AN2289" s="8"/>
      <c r="AP2289" s="8"/>
      <c r="AQ2289" s="8"/>
      <c r="AS2289" s="8"/>
      <c r="AT2289" s="8"/>
      <c r="AV2289" s="8"/>
      <c r="AW2289" s="8"/>
      <c r="AY2289" s="8"/>
      <c r="AZ2289" s="8"/>
      <c r="BA2289" s="108"/>
      <c r="BB2289" s="108"/>
      <c r="BC2289" s="108"/>
      <c r="BD2289" s="108"/>
      <c r="BE2289" s="108"/>
      <c r="BF2289" s="108"/>
      <c r="BG2289" s="108"/>
      <c r="BH2289" s="108"/>
      <c r="BI2289" s="108"/>
      <c r="BJ2289" s="108"/>
      <c r="BK2289" s="108"/>
      <c r="BL2289" s="108"/>
      <c r="BM2289" s="108"/>
      <c r="BN2289" s="108"/>
      <c r="BO2289" s="108"/>
      <c r="BP2289" s="108"/>
      <c r="BQ2289" s="108"/>
      <c r="BR2289" s="108"/>
      <c r="BS2289" s="108"/>
      <c r="BT2289" s="108"/>
      <c r="BU2289" s="108"/>
      <c r="BV2289" s="108"/>
      <c r="BW2289" s="108"/>
      <c r="BX2289" s="108"/>
      <c r="BY2289" s="108"/>
      <c r="BZ2289" s="108"/>
      <c r="CA2289" s="108"/>
      <c r="CB2289" s="108"/>
      <c r="CC2289" s="108"/>
      <c r="CD2289" s="108"/>
      <c r="CE2289" s="108"/>
      <c r="CF2289" s="108"/>
      <c r="CG2289" s="108"/>
      <c r="CH2289" s="108"/>
      <c r="CI2289" s="108"/>
      <c r="CJ2289" s="108"/>
      <c r="CK2289" s="108"/>
      <c r="CL2289" s="108"/>
      <c r="CM2289" s="108"/>
      <c r="CN2289" s="108"/>
      <c r="CO2289" s="108"/>
      <c r="CP2289" s="108"/>
      <c r="CQ2289" s="108"/>
      <c r="CR2289" s="108"/>
      <c r="CS2289" s="108"/>
      <c r="CT2289" s="108"/>
      <c r="CU2289" s="108"/>
      <c r="CV2289" s="108"/>
      <c r="CW2289" s="108"/>
      <c r="CX2289" s="108"/>
      <c r="CY2289" s="108"/>
      <c r="CZ2289" s="108"/>
      <c r="DA2289" s="108"/>
      <c r="DB2289" s="108"/>
      <c r="DC2289" s="108"/>
      <c r="DD2289" s="108"/>
      <c r="DE2289" s="108"/>
      <c r="DF2289" s="108"/>
      <c r="DG2289" s="108"/>
      <c r="DH2289" s="108"/>
      <c r="DI2289" s="108"/>
      <c r="DJ2289" s="108"/>
      <c r="DK2289" s="108"/>
      <c r="DL2289" s="108"/>
      <c r="DM2289" s="108"/>
      <c r="DN2289" s="108"/>
      <c r="DO2289" s="108"/>
      <c r="DP2289" s="108"/>
      <c r="DQ2289" s="108"/>
      <c r="DR2289" s="108"/>
      <c r="DS2289" s="108"/>
      <c r="DT2289" s="108"/>
      <c r="DU2289" s="108"/>
      <c r="DV2289" s="108"/>
      <c r="DW2289" s="108"/>
      <c r="DX2289" s="108"/>
      <c r="DY2289" s="108"/>
      <c r="DZ2289" s="108"/>
      <c r="EA2289" s="108"/>
      <c r="EB2289" s="108"/>
      <c r="EC2289" s="108"/>
      <c r="ED2289" s="108"/>
      <c r="EE2289" s="108"/>
      <c r="EF2289" s="108"/>
      <c r="EG2289" s="108"/>
      <c r="EH2289" s="108"/>
      <c r="EI2289" s="108"/>
      <c r="EJ2289" s="108"/>
      <c r="EK2289" s="108"/>
      <c r="EL2289" s="108"/>
      <c r="EM2289" s="108"/>
      <c r="EN2289" s="108"/>
      <c r="EO2289" s="108"/>
      <c r="EP2289" s="108"/>
      <c r="EQ2289" s="108"/>
      <c r="ER2289" s="108"/>
      <c r="ES2289" s="108"/>
      <c r="ET2289" s="108"/>
      <c r="EU2289" s="108"/>
      <c r="EV2289" s="108"/>
      <c r="EW2289" s="108"/>
      <c r="EX2289" s="108"/>
      <c r="EY2289" s="108"/>
      <c r="EZ2289" s="108"/>
      <c r="FA2289" s="108"/>
      <c r="FB2289" s="108"/>
      <c r="FC2289" s="108"/>
      <c r="FD2289" s="108"/>
      <c r="FE2289" s="108"/>
      <c r="FF2289" s="108"/>
      <c r="FG2289" s="108"/>
      <c r="FH2289" s="108"/>
      <c r="FI2289" s="108"/>
      <c r="FJ2289" s="108"/>
      <c r="FK2289" s="108"/>
      <c r="FL2289" s="108"/>
      <c r="FM2289" s="108"/>
      <c r="FN2289" s="108"/>
      <c r="FO2289" s="108"/>
      <c r="FP2289" s="108"/>
      <c r="FQ2289" s="108"/>
      <c r="FR2289" s="108"/>
      <c r="FS2289" s="108"/>
      <c r="FT2289" s="108"/>
      <c r="FU2289" s="108"/>
      <c r="FV2289" s="108"/>
      <c r="FW2289" s="108"/>
      <c r="FX2289" s="108"/>
      <c r="FY2289" s="108"/>
      <c r="FZ2289" s="108"/>
      <c r="GA2289" s="108"/>
      <c r="GB2289" s="108"/>
      <c r="GC2289" s="108"/>
      <c r="GD2289" s="108"/>
      <c r="GE2289" s="108"/>
      <c r="GF2289" s="108"/>
      <c r="GG2289" s="108"/>
      <c r="GH2289" s="108"/>
      <c r="GI2289" s="108"/>
      <c r="GJ2289" s="108"/>
      <c r="GK2289" s="108"/>
      <c r="GL2289" s="108"/>
      <c r="GM2289" s="108"/>
      <c r="GN2289" s="108"/>
      <c r="GO2289" s="108"/>
      <c r="GP2289" s="108"/>
      <c r="GQ2289" s="108"/>
      <c r="GR2289" s="108"/>
      <c r="GS2289" s="108"/>
      <c r="GT2289" s="108"/>
      <c r="GU2289" s="108"/>
      <c r="GV2289" s="108"/>
      <c r="GW2289" s="108"/>
      <c r="GX2289" s="108"/>
      <c r="GY2289" s="108"/>
      <c r="GZ2289" s="108"/>
      <c r="HA2289" s="108"/>
      <c r="HB2289" s="108"/>
      <c r="HC2289" s="108"/>
      <c r="HD2289" s="108"/>
      <c r="HE2289" s="108"/>
      <c r="HF2289" s="108"/>
      <c r="HG2289" s="108"/>
      <c r="HH2289" s="108"/>
      <c r="HI2289" s="108"/>
      <c r="HJ2289" s="108"/>
      <c r="HK2289" s="108"/>
      <c r="HL2289" s="108"/>
      <c r="HM2289" s="108"/>
      <c r="HN2289" s="108"/>
      <c r="HO2289" s="108"/>
      <c r="HP2289" s="108"/>
      <c r="HQ2289" s="108"/>
      <c r="HR2289" s="108"/>
      <c r="HS2289" s="108"/>
      <c r="HT2289" s="108"/>
      <c r="HU2289" s="108"/>
      <c r="HV2289" s="108"/>
      <c r="HW2289" s="108"/>
      <c r="HX2289" s="108"/>
      <c r="HY2289" s="108"/>
      <c r="HZ2289" s="108"/>
      <c r="IA2289" s="108"/>
      <c r="IB2289" s="108"/>
      <c r="IC2289" s="108"/>
      <c r="ID2289" s="108"/>
      <c r="IE2289" s="108"/>
      <c r="IF2289" s="108"/>
      <c r="IG2289" s="108"/>
      <c r="IH2289" s="108"/>
      <c r="II2289" s="108"/>
      <c r="IJ2289" s="108"/>
      <c r="IK2289" s="108"/>
      <c r="IL2289" s="108"/>
      <c r="IM2289" s="108"/>
      <c r="IN2289" s="108"/>
      <c r="IO2289" s="108"/>
      <c r="IP2289" s="108"/>
      <c r="IQ2289" s="108"/>
      <c r="IR2289" s="108"/>
      <c r="IS2289" s="108"/>
      <c r="IT2289" s="108"/>
      <c r="IU2289" s="108"/>
      <c r="IV2289" s="108"/>
    </row>
    <row r="2290" spans="1:256" x14ac:dyDescent="0.2">
      <c r="E2290" s="8"/>
      <c r="F2290" s="8"/>
      <c r="G2290" s="120"/>
      <c r="I2290" s="8"/>
      <c r="J2290" s="8"/>
      <c r="L2290" s="8"/>
      <c r="M2290" s="8"/>
      <c r="O2290" s="8"/>
      <c r="P2290" s="8"/>
      <c r="R2290" s="8"/>
      <c r="S2290" s="8"/>
      <c r="U2290" s="8"/>
      <c r="V2290" s="8"/>
      <c r="X2290" s="8"/>
      <c r="Y2290" s="8"/>
      <c r="AA2290" s="8"/>
      <c r="AB2290" s="8"/>
      <c r="AD2290" s="8"/>
      <c r="AE2290" s="8"/>
      <c r="AG2290" s="8"/>
      <c r="AH2290" s="8"/>
      <c r="AJ2290" s="8"/>
      <c r="AK2290" s="8"/>
      <c r="AM2290" s="8"/>
      <c r="AN2290" s="8"/>
      <c r="AP2290" s="8"/>
      <c r="AQ2290" s="8"/>
      <c r="AS2290" s="8"/>
      <c r="AT2290" s="8"/>
      <c r="AV2290" s="8"/>
      <c r="AW2290" s="8"/>
      <c r="AY2290" s="8"/>
      <c r="AZ2290" s="8"/>
      <c r="BA2290" s="108"/>
      <c r="BB2290" s="108"/>
      <c r="BC2290" s="108"/>
      <c r="BD2290" s="108"/>
      <c r="BE2290" s="108"/>
      <c r="BF2290" s="108"/>
      <c r="BG2290" s="108"/>
      <c r="BH2290" s="108"/>
      <c r="BI2290" s="108"/>
      <c r="BJ2290" s="108"/>
      <c r="BK2290" s="108"/>
      <c r="BL2290" s="108"/>
      <c r="BM2290" s="108"/>
      <c r="BN2290" s="108"/>
      <c r="BO2290" s="108"/>
      <c r="BP2290" s="108"/>
      <c r="BQ2290" s="108"/>
      <c r="BR2290" s="108"/>
      <c r="BS2290" s="108"/>
      <c r="BT2290" s="108"/>
      <c r="BU2290" s="108"/>
      <c r="BV2290" s="108"/>
      <c r="BW2290" s="108"/>
      <c r="BX2290" s="108"/>
      <c r="BY2290" s="108"/>
      <c r="BZ2290" s="108"/>
      <c r="CA2290" s="108"/>
      <c r="CB2290" s="108"/>
      <c r="CC2290" s="108"/>
      <c r="CD2290" s="108"/>
      <c r="CE2290" s="108"/>
      <c r="CF2290" s="108"/>
      <c r="CG2290" s="108"/>
      <c r="CH2290" s="108"/>
      <c r="CI2290" s="108"/>
      <c r="CJ2290" s="108"/>
      <c r="CK2290" s="108"/>
      <c r="CL2290" s="108"/>
      <c r="CM2290" s="108"/>
      <c r="CN2290" s="108"/>
      <c r="CO2290" s="108"/>
      <c r="CP2290" s="108"/>
      <c r="CQ2290" s="108"/>
      <c r="CR2290" s="108"/>
      <c r="CS2290" s="108"/>
      <c r="CT2290" s="108"/>
      <c r="CU2290" s="108"/>
      <c r="CV2290" s="108"/>
      <c r="CW2290" s="108"/>
      <c r="CX2290" s="108"/>
      <c r="CY2290" s="108"/>
      <c r="CZ2290" s="108"/>
      <c r="DA2290" s="108"/>
      <c r="DB2290" s="108"/>
      <c r="DC2290" s="108"/>
      <c r="DD2290" s="108"/>
      <c r="DE2290" s="108"/>
      <c r="DF2290" s="108"/>
      <c r="DG2290" s="108"/>
      <c r="DH2290" s="108"/>
      <c r="DI2290" s="108"/>
      <c r="DJ2290" s="108"/>
      <c r="DK2290" s="108"/>
      <c r="DL2290" s="108"/>
      <c r="DM2290" s="108"/>
      <c r="DN2290" s="108"/>
      <c r="DO2290" s="108"/>
      <c r="DP2290" s="108"/>
      <c r="DQ2290" s="108"/>
      <c r="DR2290" s="108"/>
      <c r="DS2290" s="108"/>
      <c r="DT2290" s="108"/>
      <c r="DU2290" s="108"/>
      <c r="DV2290" s="108"/>
      <c r="DW2290" s="108"/>
      <c r="DX2290" s="108"/>
      <c r="DY2290" s="108"/>
      <c r="DZ2290" s="108"/>
      <c r="EA2290" s="108"/>
      <c r="EB2290" s="108"/>
      <c r="EC2290" s="108"/>
      <c r="ED2290" s="108"/>
      <c r="EE2290" s="108"/>
      <c r="EF2290" s="108"/>
      <c r="EG2290" s="108"/>
      <c r="EH2290" s="108"/>
      <c r="EI2290" s="108"/>
      <c r="EJ2290" s="108"/>
      <c r="EK2290" s="108"/>
      <c r="EL2290" s="108"/>
      <c r="EM2290" s="108"/>
      <c r="EN2290" s="108"/>
      <c r="EO2290" s="108"/>
      <c r="EP2290" s="108"/>
      <c r="EQ2290" s="108"/>
      <c r="ER2290" s="108"/>
      <c r="ES2290" s="108"/>
      <c r="ET2290" s="108"/>
      <c r="EU2290" s="108"/>
      <c r="EV2290" s="108"/>
      <c r="EW2290" s="108"/>
      <c r="EX2290" s="108"/>
      <c r="EY2290" s="108"/>
      <c r="EZ2290" s="108"/>
      <c r="FA2290" s="108"/>
      <c r="FB2290" s="108"/>
      <c r="FC2290" s="108"/>
      <c r="FD2290" s="108"/>
      <c r="FE2290" s="108"/>
      <c r="FF2290" s="108"/>
      <c r="FG2290" s="108"/>
      <c r="FH2290" s="108"/>
      <c r="FI2290" s="108"/>
      <c r="FJ2290" s="108"/>
      <c r="FK2290" s="108"/>
      <c r="FL2290" s="108"/>
      <c r="FM2290" s="108"/>
      <c r="FN2290" s="108"/>
      <c r="FO2290" s="108"/>
      <c r="FP2290" s="108"/>
      <c r="FQ2290" s="108"/>
      <c r="FR2290" s="108"/>
      <c r="FS2290" s="108"/>
      <c r="FT2290" s="108"/>
      <c r="FU2290" s="108"/>
      <c r="FV2290" s="108"/>
      <c r="FW2290" s="108"/>
      <c r="FX2290" s="108"/>
      <c r="FY2290" s="108"/>
      <c r="FZ2290" s="108"/>
      <c r="GA2290" s="108"/>
      <c r="GB2290" s="108"/>
      <c r="GC2290" s="108"/>
      <c r="GD2290" s="108"/>
      <c r="GE2290" s="108"/>
      <c r="GF2290" s="108"/>
      <c r="GG2290" s="108"/>
      <c r="GH2290" s="108"/>
      <c r="GI2290" s="108"/>
      <c r="GJ2290" s="108"/>
      <c r="GK2290" s="108"/>
      <c r="GL2290" s="108"/>
      <c r="GM2290" s="108"/>
      <c r="GN2290" s="108"/>
      <c r="GO2290" s="108"/>
      <c r="GP2290" s="108"/>
      <c r="GQ2290" s="108"/>
      <c r="GR2290" s="108"/>
      <c r="GS2290" s="108"/>
      <c r="GT2290" s="108"/>
      <c r="GU2290" s="108"/>
      <c r="GV2290" s="108"/>
      <c r="GW2290" s="108"/>
      <c r="GX2290" s="108"/>
      <c r="GY2290" s="108"/>
      <c r="GZ2290" s="108"/>
      <c r="HA2290" s="108"/>
      <c r="HB2290" s="108"/>
      <c r="HC2290" s="108"/>
      <c r="HD2290" s="108"/>
      <c r="HE2290" s="108"/>
      <c r="HF2290" s="108"/>
      <c r="HG2290" s="108"/>
      <c r="HH2290" s="108"/>
      <c r="HI2290" s="108"/>
      <c r="HJ2290" s="108"/>
      <c r="HK2290" s="108"/>
      <c r="HL2290" s="108"/>
      <c r="HM2290" s="108"/>
      <c r="HN2290" s="108"/>
      <c r="HO2290" s="108"/>
      <c r="HP2290" s="108"/>
      <c r="HQ2290" s="108"/>
      <c r="HR2290" s="108"/>
      <c r="HS2290" s="108"/>
      <c r="HT2290" s="108"/>
      <c r="HU2290" s="108"/>
      <c r="HV2290" s="108"/>
      <c r="HW2290" s="108"/>
      <c r="HX2290" s="108"/>
      <c r="HY2290" s="108"/>
      <c r="HZ2290" s="108"/>
      <c r="IA2290" s="108"/>
      <c r="IB2290" s="108"/>
      <c r="IC2290" s="108"/>
      <c r="ID2290" s="108"/>
      <c r="IE2290" s="108"/>
      <c r="IF2290" s="108"/>
      <c r="IG2290" s="108"/>
      <c r="IH2290" s="108"/>
      <c r="II2290" s="108"/>
      <c r="IJ2290" s="108"/>
      <c r="IK2290" s="108"/>
      <c r="IL2290" s="108"/>
      <c r="IM2290" s="108"/>
      <c r="IN2290" s="108"/>
      <c r="IO2290" s="108"/>
      <c r="IP2290" s="108"/>
      <c r="IQ2290" s="108"/>
      <c r="IR2290" s="108"/>
      <c r="IS2290" s="108"/>
      <c r="IT2290" s="108"/>
      <c r="IU2290" s="108"/>
      <c r="IV2290" s="108"/>
    </row>
    <row r="2291" spans="1:256" x14ac:dyDescent="0.2">
      <c r="E2291" s="8"/>
      <c r="F2291" s="8"/>
      <c r="G2291" s="120"/>
      <c r="I2291" s="8"/>
      <c r="J2291" s="8"/>
      <c r="L2291" s="8"/>
      <c r="M2291" s="8"/>
      <c r="O2291" s="8"/>
      <c r="P2291" s="8"/>
      <c r="R2291" s="8"/>
      <c r="S2291" s="8"/>
      <c r="U2291" s="8"/>
      <c r="V2291" s="8"/>
      <c r="X2291" s="8"/>
      <c r="Y2291" s="8"/>
      <c r="AA2291" s="8"/>
      <c r="AB2291" s="8"/>
      <c r="AD2291" s="8"/>
      <c r="AE2291" s="8"/>
      <c r="AG2291" s="8"/>
      <c r="AH2291" s="8"/>
      <c r="AJ2291" s="8"/>
      <c r="AK2291" s="8"/>
      <c r="AM2291" s="8"/>
      <c r="AN2291" s="8"/>
      <c r="AP2291" s="8"/>
      <c r="AQ2291" s="8"/>
      <c r="AS2291" s="8"/>
      <c r="AT2291" s="8"/>
      <c r="AV2291" s="8"/>
      <c r="AW2291" s="8"/>
      <c r="AY2291" s="8"/>
      <c r="AZ2291" s="8"/>
      <c r="BA2291" s="108"/>
      <c r="BB2291" s="108"/>
      <c r="BC2291" s="108"/>
      <c r="BD2291" s="108"/>
      <c r="BE2291" s="108"/>
      <c r="BF2291" s="108"/>
      <c r="BG2291" s="108"/>
      <c r="BH2291" s="108"/>
      <c r="BI2291" s="108"/>
      <c r="BJ2291" s="108"/>
      <c r="BK2291" s="108"/>
      <c r="BL2291" s="108"/>
      <c r="BM2291" s="108"/>
      <c r="BN2291" s="108"/>
      <c r="BO2291" s="108"/>
      <c r="BP2291" s="108"/>
      <c r="BQ2291" s="108"/>
      <c r="BR2291" s="108"/>
      <c r="BS2291" s="108"/>
      <c r="BT2291" s="108"/>
      <c r="BU2291" s="108"/>
      <c r="BV2291" s="108"/>
      <c r="BW2291" s="108"/>
      <c r="BX2291" s="108"/>
      <c r="BY2291" s="108"/>
      <c r="BZ2291" s="108"/>
      <c r="CA2291" s="108"/>
      <c r="CB2291" s="108"/>
      <c r="CC2291" s="108"/>
      <c r="CD2291" s="108"/>
      <c r="CE2291" s="108"/>
      <c r="CF2291" s="108"/>
      <c r="CG2291" s="108"/>
      <c r="CH2291" s="108"/>
      <c r="CI2291" s="108"/>
      <c r="CJ2291" s="108"/>
      <c r="CK2291" s="108"/>
      <c r="CL2291" s="108"/>
      <c r="CM2291" s="108"/>
      <c r="CN2291" s="108"/>
      <c r="CO2291" s="108"/>
      <c r="CP2291" s="108"/>
      <c r="CQ2291" s="108"/>
      <c r="CR2291" s="108"/>
      <c r="CS2291" s="108"/>
      <c r="CT2291" s="108"/>
      <c r="CU2291" s="108"/>
      <c r="CV2291" s="108"/>
      <c r="CW2291" s="108"/>
      <c r="CX2291" s="108"/>
      <c r="CY2291" s="108"/>
      <c r="CZ2291" s="108"/>
      <c r="DA2291" s="108"/>
      <c r="DB2291" s="108"/>
      <c r="DC2291" s="108"/>
      <c r="DD2291" s="108"/>
      <c r="DE2291" s="108"/>
      <c r="DF2291" s="108"/>
      <c r="DG2291" s="108"/>
      <c r="DH2291" s="108"/>
      <c r="DI2291" s="108"/>
      <c r="DJ2291" s="108"/>
      <c r="DK2291" s="108"/>
      <c r="DL2291" s="108"/>
      <c r="DM2291" s="108"/>
      <c r="DN2291" s="108"/>
      <c r="DO2291" s="108"/>
      <c r="DP2291" s="108"/>
      <c r="DQ2291" s="108"/>
      <c r="DR2291" s="108"/>
      <c r="DS2291" s="108"/>
      <c r="DT2291" s="108"/>
      <c r="DU2291" s="108"/>
      <c r="DV2291" s="108"/>
      <c r="DW2291" s="108"/>
      <c r="DX2291" s="108"/>
      <c r="DY2291" s="108"/>
      <c r="DZ2291" s="108"/>
      <c r="EA2291" s="108"/>
      <c r="EB2291" s="108"/>
      <c r="EC2291" s="108"/>
      <c r="ED2291" s="108"/>
      <c r="EE2291" s="108"/>
      <c r="EF2291" s="108"/>
      <c r="EG2291" s="108"/>
      <c r="EH2291" s="108"/>
      <c r="EI2291" s="108"/>
      <c r="EJ2291" s="108"/>
      <c r="EK2291" s="108"/>
      <c r="EL2291" s="108"/>
      <c r="EM2291" s="108"/>
      <c r="EN2291" s="108"/>
      <c r="EO2291" s="108"/>
      <c r="EP2291" s="108"/>
      <c r="EQ2291" s="108"/>
      <c r="ER2291" s="108"/>
      <c r="ES2291" s="108"/>
      <c r="ET2291" s="108"/>
      <c r="EU2291" s="108"/>
      <c r="EV2291" s="108"/>
      <c r="EW2291" s="108"/>
      <c r="EX2291" s="108"/>
      <c r="EY2291" s="108"/>
      <c r="EZ2291" s="108"/>
      <c r="FA2291" s="108"/>
      <c r="FB2291" s="108"/>
      <c r="FC2291" s="108"/>
      <c r="FD2291" s="108"/>
      <c r="FE2291" s="108"/>
      <c r="FF2291" s="108"/>
      <c r="FG2291" s="108"/>
      <c r="FH2291" s="108"/>
      <c r="FI2291" s="108"/>
      <c r="FJ2291" s="108"/>
      <c r="FK2291" s="108"/>
      <c r="FL2291" s="108"/>
      <c r="FM2291" s="108"/>
      <c r="FN2291" s="108"/>
      <c r="FO2291" s="108"/>
      <c r="FP2291" s="108"/>
      <c r="FQ2291" s="108"/>
      <c r="FR2291" s="108"/>
      <c r="FS2291" s="108"/>
      <c r="FT2291" s="108"/>
      <c r="FU2291" s="108"/>
      <c r="FV2291" s="108"/>
      <c r="FW2291" s="108"/>
      <c r="FX2291" s="108"/>
      <c r="FY2291" s="108"/>
      <c r="FZ2291" s="108"/>
      <c r="GA2291" s="108"/>
      <c r="GB2291" s="108"/>
      <c r="GC2291" s="108"/>
      <c r="GD2291" s="108"/>
      <c r="GE2291" s="108"/>
      <c r="GF2291" s="108"/>
      <c r="GG2291" s="108"/>
      <c r="GH2291" s="108"/>
      <c r="GI2291" s="108"/>
      <c r="GJ2291" s="108"/>
      <c r="GK2291" s="108"/>
      <c r="GL2291" s="108"/>
      <c r="GM2291" s="108"/>
      <c r="GN2291" s="108"/>
      <c r="GO2291" s="108"/>
      <c r="GP2291" s="108"/>
      <c r="GQ2291" s="108"/>
      <c r="GR2291" s="108"/>
      <c r="GS2291" s="108"/>
      <c r="GT2291" s="108"/>
      <c r="GU2291" s="108"/>
      <c r="GV2291" s="108"/>
      <c r="GW2291" s="108"/>
      <c r="GX2291" s="108"/>
      <c r="GY2291" s="108"/>
      <c r="GZ2291" s="108"/>
      <c r="HA2291" s="108"/>
      <c r="HB2291" s="108"/>
      <c r="HC2291" s="108"/>
      <c r="HD2291" s="108"/>
      <c r="HE2291" s="108"/>
      <c r="HF2291" s="108"/>
      <c r="HG2291" s="108"/>
      <c r="HH2291" s="108"/>
      <c r="HI2291" s="108"/>
      <c r="HJ2291" s="108"/>
      <c r="HK2291" s="108"/>
      <c r="HL2291" s="108"/>
      <c r="HM2291" s="108"/>
      <c r="HN2291" s="108"/>
      <c r="HO2291" s="108"/>
      <c r="HP2291" s="108"/>
      <c r="HQ2291" s="108"/>
      <c r="HR2291" s="108"/>
      <c r="HS2291" s="108"/>
      <c r="HT2291" s="108"/>
      <c r="HU2291" s="108"/>
      <c r="HV2291" s="108"/>
      <c r="HW2291" s="108"/>
      <c r="HX2291" s="108"/>
      <c r="HY2291" s="108"/>
      <c r="HZ2291" s="108"/>
      <c r="IA2291" s="108"/>
      <c r="IB2291" s="108"/>
      <c r="IC2291" s="108"/>
      <c r="ID2291" s="108"/>
      <c r="IE2291" s="108"/>
      <c r="IF2291" s="108"/>
      <c r="IG2291" s="108"/>
      <c r="IH2291" s="108"/>
      <c r="II2291" s="108"/>
      <c r="IJ2291" s="108"/>
      <c r="IK2291" s="108"/>
      <c r="IL2291" s="108"/>
      <c r="IM2291" s="108"/>
      <c r="IN2291" s="108"/>
      <c r="IO2291" s="108"/>
      <c r="IP2291" s="108"/>
      <c r="IQ2291" s="108"/>
      <c r="IR2291" s="108"/>
      <c r="IS2291" s="108"/>
      <c r="IT2291" s="108"/>
      <c r="IU2291" s="108"/>
      <c r="IV2291" s="108"/>
    </row>
    <row r="2292" spans="1:256" ht="18" customHeight="1" x14ac:dyDescent="0.25">
      <c r="A2292" s="157"/>
      <c r="E2292" s="8"/>
      <c r="F2292" s="8"/>
      <c r="G2292" s="120"/>
      <c r="I2292" s="8"/>
      <c r="J2292" s="8"/>
      <c r="L2292" s="8"/>
      <c r="M2292" s="8"/>
      <c r="O2292" s="8"/>
      <c r="P2292" s="8"/>
      <c r="R2292" s="8"/>
      <c r="S2292" s="8"/>
      <c r="U2292" s="8"/>
      <c r="V2292" s="8"/>
      <c r="X2292" s="8"/>
      <c r="Y2292" s="8"/>
      <c r="AA2292" s="8"/>
      <c r="AB2292" s="8"/>
      <c r="AC2292" s="157"/>
      <c r="AD2292" s="8"/>
      <c r="AE2292" s="8"/>
      <c r="AF2292" s="157"/>
      <c r="AG2292" s="8"/>
      <c r="AH2292" s="8"/>
      <c r="AI2292" s="157"/>
      <c r="AJ2292" s="8"/>
      <c r="AK2292" s="8"/>
      <c r="AL2292" s="157"/>
      <c r="AM2292" s="8"/>
      <c r="AN2292" s="8"/>
      <c r="AO2292" s="157"/>
      <c r="AP2292" s="8"/>
      <c r="AQ2292" s="8"/>
      <c r="AR2292" s="157"/>
      <c r="AS2292" s="8"/>
      <c r="AT2292" s="8"/>
      <c r="AV2292" s="8"/>
      <c r="AW2292" s="8"/>
      <c r="AX2292" s="157"/>
      <c r="AY2292" s="8"/>
      <c r="AZ2292" s="8"/>
      <c r="BA2292" s="108"/>
      <c r="BB2292" s="108"/>
      <c r="BC2292" s="108"/>
      <c r="BD2292" s="108"/>
      <c r="BE2292" s="108"/>
      <c r="BF2292" s="108"/>
      <c r="BG2292" s="108"/>
      <c r="BH2292" s="108"/>
      <c r="BI2292" s="108"/>
      <c r="BJ2292" s="108"/>
      <c r="BK2292" s="108"/>
      <c r="BL2292" s="108"/>
      <c r="BM2292" s="108"/>
      <c r="BN2292" s="108"/>
      <c r="BO2292" s="108"/>
      <c r="BP2292" s="108"/>
      <c r="BQ2292" s="108"/>
      <c r="BR2292" s="108"/>
      <c r="BS2292" s="108"/>
      <c r="BT2292" s="108"/>
      <c r="BU2292" s="108"/>
      <c r="BV2292" s="108"/>
      <c r="BW2292" s="108"/>
      <c r="BX2292" s="108"/>
      <c r="BY2292" s="108"/>
      <c r="BZ2292" s="108"/>
      <c r="CA2292" s="108"/>
      <c r="CB2292" s="108"/>
      <c r="CC2292" s="108"/>
      <c r="CD2292" s="108"/>
      <c r="CE2292" s="108"/>
      <c r="CF2292" s="108"/>
      <c r="CG2292" s="108"/>
      <c r="CH2292" s="108"/>
      <c r="CI2292" s="108"/>
      <c r="CJ2292" s="108"/>
      <c r="CK2292" s="108"/>
      <c r="CL2292" s="108"/>
      <c r="CM2292" s="108"/>
      <c r="CN2292" s="108"/>
      <c r="CO2292" s="108"/>
      <c r="CP2292" s="108"/>
      <c r="CQ2292" s="108"/>
      <c r="CR2292" s="108"/>
      <c r="CS2292" s="108"/>
      <c r="CT2292" s="108"/>
      <c r="CU2292" s="108"/>
      <c r="CV2292" s="108"/>
      <c r="CW2292" s="108"/>
      <c r="CX2292" s="108"/>
      <c r="CY2292" s="108"/>
      <c r="CZ2292" s="108"/>
      <c r="DA2292" s="108"/>
      <c r="DB2292" s="108"/>
      <c r="DC2292" s="108"/>
      <c r="DD2292" s="108"/>
      <c r="DE2292" s="108"/>
      <c r="DF2292" s="108"/>
      <c r="DG2292" s="108"/>
      <c r="DH2292" s="108"/>
      <c r="DI2292" s="108"/>
      <c r="DJ2292" s="108"/>
      <c r="DK2292" s="108"/>
      <c r="DL2292" s="108"/>
      <c r="DM2292" s="108"/>
      <c r="DN2292" s="108"/>
      <c r="DO2292" s="108"/>
      <c r="DP2292" s="108"/>
      <c r="DQ2292" s="108"/>
      <c r="DR2292" s="108"/>
      <c r="DS2292" s="108"/>
      <c r="DT2292" s="108"/>
      <c r="DU2292" s="108"/>
      <c r="DV2292" s="108"/>
      <c r="DW2292" s="108"/>
      <c r="DX2292" s="108"/>
      <c r="DY2292" s="108"/>
      <c r="DZ2292" s="108"/>
      <c r="EA2292" s="108"/>
      <c r="EB2292" s="108"/>
      <c r="EC2292" s="108"/>
      <c r="ED2292" s="108"/>
      <c r="EE2292" s="108"/>
      <c r="EF2292" s="108"/>
      <c r="EG2292" s="108"/>
      <c r="EH2292" s="108"/>
      <c r="EI2292" s="108"/>
      <c r="EJ2292" s="108"/>
      <c r="EK2292" s="108"/>
      <c r="EL2292" s="108"/>
      <c r="EM2292" s="108"/>
      <c r="EN2292" s="108"/>
      <c r="EO2292" s="108"/>
      <c r="EP2292" s="108"/>
      <c r="EQ2292" s="108"/>
      <c r="ER2292" s="108"/>
      <c r="ES2292" s="108"/>
      <c r="ET2292" s="108"/>
      <c r="EU2292" s="108"/>
      <c r="EV2292" s="108"/>
      <c r="EW2292" s="108"/>
      <c r="EX2292" s="108"/>
      <c r="EY2292" s="108"/>
      <c r="EZ2292" s="108"/>
      <c r="FA2292" s="108"/>
      <c r="FB2292" s="108"/>
      <c r="FC2292" s="108"/>
      <c r="FD2292" s="108"/>
      <c r="FE2292" s="108"/>
      <c r="FF2292" s="108"/>
      <c r="FG2292" s="108"/>
      <c r="FH2292" s="108"/>
      <c r="FI2292" s="108"/>
      <c r="FJ2292" s="108"/>
      <c r="FK2292" s="108"/>
      <c r="FL2292" s="108"/>
      <c r="FM2292" s="108"/>
      <c r="FN2292" s="108"/>
      <c r="FO2292" s="108"/>
      <c r="FP2292" s="108"/>
      <c r="FQ2292" s="108"/>
      <c r="FR2292" s="108"/>
      <c r="FS2292" s="108"/>
      <c r="FT2292" s="108"/>
      <c r="FU2292" s="108"/>
      <c r="FV2292" s="108"/>
      <c r="FW2292" s="108"/>
      <c r="FX2292" s="108"/>
      <c r="FY2292" s="108"/>
      <c r="FZ2292" s="108"/>
      <c r="GA2292" s="108"/>
      <c r="GB2292" s="108"/>
      <c r="GC2292" s="108"/>
      <c r="GD2292" s="108"/>
      <c r="GE2292" s="108"/>
      <c r="GF2292" s="108"/>
      <c r="GG2292" s="108"/>
      <c r="GH2292" s="108"/>
      <c r="GI2292" s="108"/>
      <c r="GJ2292" s="108"/>
      <c r="GK2292" s="108"/>
      <c r="GL2292" s="108"/>
      <c r="GM2292" s="108"/>
      <c r="GN2292" s="108"/>
      <c r="GO2292" s="108"/>
      <c r="GP2292" s="108"/>
      <c r="GQ2292" s="108"/>
      <c r="GR2292" s="108"/>
      <c r="GS2292" s="108"/>
      <c r="GT2292" s="108"/>
      <c r="GU2292" s="108"/>
      <c r="GV2292" s="108"/>
      <c r="GW2292" s="108"/>
      <c r="GX2292" s="108"/>
      <c r="GY2292" s="108"/>
      <c r="GZ2292" s="108"/>
      <c r="HA2292" s="108"/>
      <c r="HB2292" s="108"/>
      <c r="HC2292" s="108"/>
      <c r="HD2292" s="108"/>
      <c r="HE2292" s="108"/>
      <c r="HF2292" s="108"/>
      <c r="HG2292" s="108"/>
      <c r="HH2292" s="108"/>
      <c r="HI2292" s="108"/>
      <c r="HJ2292" s="108"/>
      <c r="HK2292" s="108"/>
      <c r="HL2292" s="108"/>
      <c r="HM2292" s="108"/>
      <c r="HN2292" s="108"/>
      <c r="HO2292" s="108"/>
      <c r="HP2292" s="108"/>
      <c r="HQ2292" s="108"/>
      <c r="HR2292" s="108"/>
      <c r="HS2292" s="108"/>
      <c r="HT2292" s="108"/>
      <c r="HU2292" s="108"/>
      <c r="HV2292" s="108"/>
      <c r="HW2292" s="108"/>
      <c r="HX2292" s="108"/>
      <c r="HY2292" s="108"/>
      <c r="HZ2292" s="108"/>
      <c r="IA2292" s="108"/>
      <c r="IB2292" s="108"/>
      <c r="IC2292" s="108"/>
      <c r="ID2292" s="108"/>
      <c r="IE2292" s="108"/>
      <c r="IF2292" s="108"/>
      <c r="IG2292" s="108"/>
      <c r="IH2292" s="108"/>
      <c r="II2292" s="108"/>
      <c r="IJ2292" s="108"/>
      <c r="IK2292" s="108"/>
      <c r="IL2292" s="108"/>
      <c r="IM2292" s="108"/>
      <c r="IN2292" s="108"/>
      <c r="IO2292" s="108"/>
      <c r="IP2292" s="108"/>
      <c r="IQ2292" s="108"/>
      <c r="IR2292" s="108"/>
      <c r="IS2292" s="108"/>
      <c r="IT2292" s="108"/>
      <c r="IU2292" s="108"/>
      <c r="IV2292" s="108"/>
    </row>
    <row r="2293" spans="1:256" x14ac:dyDescent="0.2">
      <c r="A2293" s="100"/>
      <c r="E2293" s="8"/>
      <c r="F2293" s="8"/>
      <c r="G2293" s="120"/>
      <c r="I2293" s="8"/>
      <c r="J2293" s="8"/>
      <c r="L2293" s="8"/>
      <c r="M2293" s="8"/>
      <c r="O2293" s="8"/>
      <c r="P2293" s="8"/>
      <c r="R2293" s="8"/>
      <c r="S2293" s="8"/>
      <c r="U2293" s="8"/>
      <c r="V2293" s="8"/>
      <c r="X2293" s="8"/>
      <c r="Y2293" s="8"/>
      <c r="AA2293" s="8"/>
      <c r="AB2293" s="8"/>
      <c r="AC2293" s="100"/>
      <c r="AD2293" s="8"/>
      <c r="AE2293" s="8"/>
      <c r="AF2293" s="100"/>
      <c r="AG2293" s="8"/>
      <c r="AH2293" s="8"/>
      <c r="AI2293" s="100"/>
      <c r="AJ2293" s="8"/>
      <c r="AK2293" s="8"/>
      <c r="AL2293" s="100"/>
      <c r="AM2293" s="8"/>
      <c r="AN2293" s="8"/>
      <c r="AO2293" s="100"/>
      <c r="AP2293" s="8"/>
      <c r="AQ2293" s="8"/>
      <c r="AS2293" s="8"/>
      <c r="AT2293" s="8"/>
      <c r="AV2293" s="8"/>
      <c r="AW2293" s="8"/>
      <c r="AY2293" s="8"/>
      <c r="AZ2293" s="8"/>
      <c r="BA2293" s="108"/>
      <c r="BB2293" s="108"/>
      <c r="BC2293" s="108"/>
      <c r="BD2293" s="108"/>
      <c r="BE2293" s="108"/>
      <c r="BF2293" s="108"/>
      <c r="BG2293" s="108"/>
      <c r="BH2293" s="108"/>
      <c r="BI2293" s="108"/>
      <c r="BJ2293" s="108"/>
      <c r="BK2293" s="108"/>
      <c r="BL2293" s="108"/>
      <c r="BM2293" s="108"/>
      <c r="BN2293" s="108"/>
      <c r="BO2293" s="108"/>
      <c r="BP2293" s="108"/>
      <c r="BQ2293" s="108"/>
      <c r="BR2293" s="108"/>
      <c r="BS2293" s="108"/>
      <c r="BT2293" s="108"/>
      <c r="BU2293" s="108"/>
      <c r="BV2293" s="108"/>
      <c r="BW2293" s="108"/>
      <c r="BX2293" s="108"/>
      <c r="BY2293" s="108"/>
      <c r="BZ2293" s="108"/>
      <c r="CA2293" s="108"/>
      <c r="CB2293" s="108"/>
      <c r="CC2293" s="108"/>
      <c r="CD2293" s="108"/>
      <c r="CE2293" s="108"/>
      <c r="CF2293" s="108"/>
      <c r="CG2293" s="108"/>
      <c r="CH2293" s="108"/>
      <c r="CI2293" s="108"/>
      <c r="CJ2293" s="108"/>
      <c r="CK2293" s="108"/>
      <c r="CL2293" s="108"/>
      <c r="CM2293" s="108"/>
      <c r="CN2293" s="108"/>
      <c r="CO2293" s="108"/>
      <c r="CP2293" s="108"/>
      <c r="CQ2293" s="108"/>
      <c r="CR2293" s="108"/>
      <c r="CS2293" s="108"/>
      <c r="CT2293" s="108"/>
      <c r="CU2293" s="108"/>
      <c r="CV2293" s="108"/>
      <c r="CW2293" s="108"/>
      <c r="CX2293" s="108"/>
      <c r="CY2293" s="108"/>
      <c r="CZ2293" s="108"/>
      <c r="DA2293" s="108"/>
      <c r="DB2293" s="108"/>
      <c r="DC2293" s="108"/>
      <c r="DD2293" s="108"/>
      <c r="DE2293" s="108"/>
      <c r="DF2293" s="108"/>
      <c r="DG2293" s="108"/>
      <c r="DH2293" s="108"/>
      <c r="DI2293" s="108"/>
      <c r="DJ2293" s="108"/>
      <c r="DK2293" s="108"/>
      <c r="DL2293" s="108"/>
      <c r="DM2293" s="108"/>
      <c r="DN2293" s="108"/>
      <c r="DO2293" s="108"/>
      <c r="DP2293" s="108"/>
      <c r="DQ2293" s="108"/>
      <c r="DR2293" s="108"/>
      <c r="DS2293" s="108"/>
      <c r="DT2293" s="108"/>
      <c r="DU2293" s="108"/>
      <c r="DV2293" s="108"/>
      <c r="DW2293" s="108"/>
      <c r="DX2293" s="108"/>
      <c r="DY2293" s="108"/>
      <c r="DZ2293" s="108"/>
      <c r="EA2293" s="108"/>
      <c r="EB2293" s="108"/>
      <c r="EC2293" s="108"/>
      <c r="ED2293" s="108"/>
      <c r="EE2293" s="108"/>
      <c r="EF2293" s="108"/>
      <c r="EG2293" s="108"/>
      <c r="EH2293" s="108"/>
      <c r="EI2293" s="108"/>
      <c r="EJ2293" s="108"/>
      <c r="EK2293" s="108"/>
      <c r="EL2293" s="108"/>
      <c r="EM2293" s="108"/>
      <c r="EN2293" s="108"/>
      <c r="EO2293" s="108"/>
      <c r="EP2293" s="108"/>
      <c r="EQ2293" s="108"/>
      <c r="ER2293" s="108"/>
      <c r="ES2293" s="108"/>
      <c r="ET2293" s="108"/>
      <c r="EU2293" s="108"/>
      <c r="EV2293" s="108"/>
      <c r="EW2293" s="108"/>
      <c r="EX2293" s="108"/>
      <c r="EY2293" s="108"/>
      <c r="EZ2293" s="108"/>
      <c r="FA2293" s="108"/>
      <c r="FB2293" s="108"/>
      <c r="FC2293" s="108"/>
      <c r="FD2293" s="108"/>
      <c r="FE2293" s="108"/>
      <c r="FF2293" s="108"/>
      <c r="FG2293" s="108"/>
      <c r="FH2293" s="108"/>
      <c r="FI2293" s="108"/>
      <c r="FJ2293" s="108"/>
      <c r="FK2293" s="108"/>
      <c r="FL2293" s="108"/>
      <c r="FM2293" s="108"/>
      <c r="FN2293" s="108"/>
      <c r="FO2293" s="108"/>
      <c r="FP2293" s="108"/>
      <c r="FQ2293" s="108"/>
      <c r="FR2293" s="108"/>
      <c r="FS2293" s="108"/>
      <c r="FT2293" s="108"/>
      <c r="FU2293" s="108"/>
      <c r="FV2293" s="108"/>
      <c r="FW2293" s="108"/>
      <c r="FX2293" s="108"/>
      <c r="FY2293" s="108"/>
      <c r="FZ2293" s="108"/>
      <c r="GA2293" s="108"/>
      <c r="GB2293" s="108"/>
      <c r="GC2293" s="108"/>
      <c r="GD2293" s="108"/>
      <c r="GE2293" s="108"/>
      <c r="GF2293" s="108"/>
      <c r="GG2293" s="108"/>
      <c r="GH2293" s="108"/>
      <c r="GI2293" s="108"/>
      <c r="GJ2293" s="108"/>
      <c r="GK2293" s="108"/>
      <c r="GL2293" s="108"/>
      <c r="GM2293" s="108"/>
      <c r="GN2293" s="108"/>
      <c r="GO2293" s="108"/>
      <c r="GP2293" s="108"/>
      <c r="GQ2293" s="108"/>
      <c r="GR2293" s="108"/>
      <c r="GS2293" s="108"/>
      <c r="GT2293" s="108"/>
      <c r="GU2293" s="108"/>
      <c r="GV2293" s="108"/>
      <c r="GW2293" s="108"/>
      <c r="GX2293" s="108"/>
      <c r="GY2293" s="108"/>
      <c r="GZ2293" s="108"/>
      <c r="HA2293" s="108"/>
      <c r="HB2293" s="108"/>
      <c r="HC2293" s="108"/>
      <c r="HD2293" s="108"/>
      <c r="HE2293" s="108"/>
      <c r="HF2293" s="108"/>
      <c r="HG2293" s="108"/>
      <c r="HH2293" s="108"/>
      <c r="HI2293" s="108"/>
      <c r="HJ2293" s="108"/>
      <c r="HK2293" s="108"/>
      <c r="HL2293" s="108"/>
      <c r="HM2293" s="108"/>
      <c r="HN2293" s="108"/>
      <c r="HO2293" s="108"/>
      <c r="HP2293" s="108"/>
      <c r="HQ2293" s="108"/>
      <c r="HR2293" s="108"/>
      <c r="HS2293" s="108"/>
      <c r="HT2293" s="108"/>
      <c r="HU2293" s="108"/>
      <c r="HV2293" s="108"/>
      <c r="HW2293" s="108"/>
      <c r="HX2293" s="108"/>
      <c r="HY2293" s="108"/>
      <c r="HZ2293" s="108"/>
      <c r="IA2293" s="108"/>
      <c r="IB2293" s="108"/>
      <c r="IC2293" s="108"/>
      <c r="ID2293" s="108"/>
      <c r="IE2293" s="108"/>
      <c r="IF2293" s="108"/>
      <c r="IG2293" s="108"/>
      <c r="IH2293" s="108"/>
      <c r="II2293" s="108"/>
      <c r="IJ2293" s="108"/>
      <c r="IK2293" s="108"/>
      <c r="IL2293" s="108"/>
      <c r="IM2293" s="108"/>
      <c r="IN2293" s="108"/>
      <c r="IO2293" s="108"/>
      <c r="IP2293" s="108"/>
      <c r="IQ2293" s="108"/>
      <c r="IR2293" s="108"/>
      <c r="IS2293" s="108"/>
      <c r="IT2293" s="108"/>
      <c r="IU2293" s="108"/>
      <c r="IV2293" s="108"/>
    </row>
    <row r="2294" spans="1:256" x14ac:dyDescent="0.2">
      <c r="C2294" s="100"/>
      <c r="E2294" s="8"/>
      <c r="F2294" s="8"/>
      <c r="G2294" s="120"/>
      <c r="H2294" s="127"/>
      <c r="J2294" s="8"/>
      <c r="K2294" s="127"/>
      <c r="M2294" s="8"/>
      <c r="P2294" s="8"/>
      <c r="R2294" s="8"/>
      <c r="S2294" s="8"/>
      <c r="U2294" s="8"/>
      <c r="V2294" s="8"/>
      <c r="X2294" s="8"/>
      <c r="Y2294" s="8"/>
      <c r="Z2294" s="100"/>
      <c r="AA2294" s="8"/>
      <c r="AB2294" s="8"/>
      <c r="AC2294" s="100"/>
      <c r="AD2294" s="8"/>
      <c r="AE2294" s="8"/>
      <c r="AF2294" s="100"/>
      <c r="AG2294" s="8"/>
      <c r="AH2294" s="8"/>
      <c r="AI2294" s="100"/>
      <c r="AJ2294" s="8"/>
      <c r="AK2294" s="8"/>
      <c r="AL2294" s="100"/>
      <c r="AM2294" s="8"/>
      <c r="AN2294" s="8"/>
      <c r="AO2294" s="100"/>
      <c r="AP2294" s="8"/>
      <c r="AQ2294" s="8"/>
      <c r="AR2294" s="100"/>
      <c r="AS2294" s="8"/>
      <c r="AT2294" s="8"/>
      <c r="AU2294" s="100"/>
      <c r="AV2294" s="8"/>
      <c r="AW2294" s="8"/>
      <c r="AY2294" s="8"/>
      <c r="AZ2294" s="8"/>
      <c r="BA2294" s="108"/>
      <c r="BB2294" s="109"/>
      <c r="BC2294" s="109"/>
      <c r="BD2294" s="108"/>
      <c r="BE2294" s="109"/>
      <c r="BF2294" s="109"/>
      <c r="BG2294" s="108"/>
      <c r="BH2294" s="109"/>
      <c r="BI2294" s="109"/>
      <c r="BJ2294" s="108"/>
      <c r="BK2294" s="109"/>
      <c r="BL2294" s="109"/>
      <c r="BM2294" s="108"/>
      <c r="BN2294" s="109"/>
      <c r="BO2294" s="109"/>
      <c r="BP2294" s="108"/>
      <c r="BQ2294" s="123"/>
      <c r="BR2294" s="109"/>
      <c r="BS2294" s="116"/>
      <c r="BT2294" s="108"/>
      <c r="BU2294" s="120"/>
      <c r="BV2294" s="116"/>
      <c r="BW2294" s="116"/>
      <c r="BX2294" s="125"/>
      <c r="BY2294" s="108"/>
      <c r="BZ2294" s="108"/>
      <c r="CA2294" s="108"/>
      <c r="CB2294" s="108"/>
      <c r="CC2294" s="108"/>
      <c r="CD2294" s="108"/>
      <c r="CE2294" s="108"/>
      <c r="CF2294" s="108"/>
      <c r="CG2294" s="108"/>
      <c r="CH2294" s="108"/>
      <c r="CI2294" s="108"/>
      <c r="CJ2294" s="108"/>
      <c r="CK2294" s="108"/>
      <c r="CL2294" s="108"/>
      <c r="CM2294" s="108"/>
      <c r="CN2294" s="108"/>
      <c r="CO2294" s="108"/>
      <c r="CP2294" s="108"/>
      <c r="CQ2294" s="108"/>
      <c r="CR2294" s="108"/>
      <c r="CS2294" s="108"/>
      <c r="CT2294" s="108"/>
      <c r="CU2294" s="108"/>
      <c r="CV2294" s="108"/>
      <c r="CW2294" s="108"/>
      <c r="CX2294" s="108"/>
      <c r="CY2294" s="108"/>
      <c r="CZ2294" s="108"/>
      <c r="DA2294" s="108"/>
      <c r="DB2294" s="108"/>
      <c r="DC2294" s="108"/>
      <c r="DD2294" s="108"/>
      <c r="DE2294" s="108"/>
      <c r="DF2294" s="108"/>
      <c r="DG2294" s="108"/>
      <c r="DH2294" s="108"/>
      <c r="DI2294" s="108"/>
      <c r="DJ2294" s="108"/>
      <c r="DK2294" s="108"/>
      <c r="DL2294" s="108"/>
      <c r="DM2294" s="108"/>
      <c r="DN2294" s="108"/>
      <c r="DO2294" s="108"/>
      <c r="DP2294" s="108"/>
      <c r="DQ2294" s="108"/>
      <c r="DR2294" s="108"/>
      <c r="DS2294" s="108"/>
      <c r="DT2294" s="108"/>
      <c r="DU2294" s="108"/>
      <c r="DV2294" s="108"/>
      <c r="DW2294" s="108"/>
      <c r="DX2294" s="108"/>
      <c r="DY2294" s="108"/>
      <c r="DZ2294" s="108"/>
      <c r="EA2294" s="108"/>
      <c r="EB2294" s="108"/>
      <c r="EC2294" s="108"/>
      <c r="ED2294" s="108"/>
      <c r="EE2294" s="108"/>
      <c r="EF2294" s="108"/>
      <c r="EG2294" s="108"/>
      <c r="EH2294" s="108"/>
      <c r="EI2294" s="108"/>
      <c r="EJ2294" s="108"/>
      <c r="EK2294" s="108"/>
      <c r="EL2294" s="108"/>
      <c r="EM2294" s="108"/>
      <c r="EN2294" s="108"/>
      <c r="EO2294" s="108"/>
      <c r="EP2294" s="108"/>
      <c r="EQ2294" s="108"/>
      <c r="ER2294" s="108"/>
      <c r="ES2294" s="108"/>
      <c r="ET2294" s="108"/>
      <c r="EU2294" s="108"/>
      <c r="EV2294" s="108"/>
      <c r="EW2294" s="108"/>
      <c r="EX2294" s="108"/>
      <c r="EY2294" s="108"/>
      <c r="EZ2294" s="108"/>
      <c r="FA2294" s="108"/>
      <c r="FB2294" s="108"/>
      <c r="FC2294" s="108"/>
      <c r="FD2294" s="108"/>
      <c r="FE2294" s="108"/>
      <c r="FF2294" s="108"/>
      <c r="FG2294" s="108"/>
      <c r="FH2294" s="108"/>
      <c r="FI2294" s="108"/>
      <c r="FJ2294" s="108"/>
      <c r="FK2294" s="108"/>
      <c r="FL2294" s="108"/>
      <c r="FM2294" s="108"/>
      <c r="FN2294" s="108"/>
      <c r="FO2294" s="108"/>
      <c r="FP2294" s="108"/>
      <c r="FQ2294" s="108"/>
      <c r="FR2294" s="108"/>
      <c r="FS2294" s="108"/>
      <c r="FT2294" s="108"/>
      <c r="FU2294" s="108"/>
      <c r="FV2294" s="108"/>
      <c r="FW2294" s="108"/>
      <c r="FX2294" s="108"/>
      <c r="FY2294" s="108"/>
      <c r="FZ2294" s="108"/>
      <c r="GA2294" s="108"/>
      <c r="GB2294" s="108"/>
      <c r="GC2294" s="108"/>
      <c r="GD2294" s="108"/>
      <c r="GE2294" s="108"/>
      <c r="GF2294" s="108"/>
      <c r="GG2294" s="108"/>
      <c r="GH2294" s="108"/>
      <c r="GI2294" s="108"/>
      <c r="GJ2294" s="108"/>
      <c r="GK2294" s="108"/>
      <c r="GL2294" s="108"/>
      <c r="GM2294" s="108"/>
      <c r="GN2294" s="108"/>
      <c r="GO2294" s="108"/>
      <c r="GP2294" s="108"/>
      <c r="GQ2294" s="108"/>
      <c r="GR2294" s="108"/>
      <c r="GS2294" s="108"/>
      <c r="GT2294" s="108"/>
      <c r="GU2294" s="108"/>
      <c r="GV2294" s="108"/>
      <c r="GW2294" s="108"/>
      <c r="GX2294" s="108"/>
      <c r="GY2294" s="108"/>
      <c r="GZ2294" s="108"/>
      <c r="HA2294" s="108"/>
      <c r="HB2294" s="108"/>
      <c r="HC2294" s="108"/>
      <c r="HD2294" s="108"/>
      <c r="HE2294" s="108"/>
      <c r="HF2294" s="108"/>
      <c r="HG2294" s="108"/>
      <c r="HH2294" s="108"/>
      <c r="HI2294" s="108"/>
      <c r="HJ2294" s="108"/>
      <c r="HK2294" s="108"/>
      <c r="HL2294" s="108"/>
      <c r="HM2294" s="108"/>
      <c r="HN2294" s="108"/>
      <c r="HO2294" s="108"/>
      <c r="HP2294" s="108"/>
      <c r="HQ2294" s="108"/>
      <c r="HR2294" s="108"/>
      <c r="HS2294" s="108"/>
      <c r="HT2294" s="108"/>
      <c r="HU2294" s="108"/>
      <c r="HV2294" s="108"/>
      <c r="HW2294" s="108"/>
      <c r="HX2294" s="108"/>
      <c r="HY2294" s="108"/>
      <c r="HZ2294" s="108"/>
      <c r="IA2294" s="108"/>
      <c r="IB2294" s="108"/>
      <c r="IC2294" s="108"/>
      <c r="ID2294" s="108"/>
      <c r="IE2294" s="108"/>
      <c r="IF2294" s="108"/>
      <c r="IG2294" s="108"/>
      <c r="IH2294" s="108"/>
      <c r="II2294" s="108"/>
      <c r="IJ2294" s="108"/>
      <c r="IK2294" s="108"/>
      <c r="IL2294" s="108"/>
      <c r="IM2294" s="108"/>
      <c r="IN2294" s="108"/>
      <c r="IO2294" s="108"/>
      <c r="IP2294" s="108"/>
      <c r="IQ2294" s="108"/>
      <c r="IR2294" s="108"/>
      <c r="IS2294" s="108"/>
      <c r="IT2294" s="108"/>
      <c r="IU2294" s="108"/>
      <c r="IV2294" s="108"/>
    </row>
    <row r="2295" spans="1:256" x14ac:dyDescent="0.2">
      <c r="E2295" s="8"/>
      <c r="F2295" s="8"/>
      <c r="G2295" s="120"/>
      <c r="I2295" s="8"/>
      <c r="J2295" s="8"/>
      <c r="L2295" s="8"/>
      <c r="M2295" s="8"/>
      <c r="O2295" s="8"/>
      <c r="P2295" s="8"/>
      <c r="R2295" s="8"/>
      <c r="S2295" s="8"/>
      <c r="U2295" s="8"/>
      <c r="V2295" s="8"/>
      <c r="X2295" s="8"/>
      <c r="Y2295" s="8"/>
      <c r="AA2295" s="8"/>
      <c r="AB2295" s="8"/>
      <c r="AD2295" s="8"/>
      <c r="AE2295" s="8"/>
      <c r="AG2295" s="8"/>
      <c r="AH2295" s="8"/>
      <c r="AJ2295" s="8"/>
      <c r="AK2295" s="8"/>
      <c r="AM2295" s="8"/>
      <c r="AN2295" s="8"/>
      <c r="AP2295" s="8"/>
      <c r="AQ2295" s="8"/>
      <c r="AS2295" s="8"/>
      <c r="AT2295" s="8"/>
      <c r="AV2295" s="8"/>
      <c r="AW2295" s="8"/>
      <c r="AY2295" s="8"/>
      <c r="AZ2295" s="8"/>
      <c r="BA2295" s="108"/>
      <c r="BB2295" s="108"/>
      <c r="BC2295" s="108"/>
      <c r="BD2295" s="108"/>
      <c r="BE2295" s="108"/>
      <c r="BF2295" s="108"/>
      <c r="BG2295" s="108"/>
      <c r="BH2295" s="108"/>
      <c r="BI2295" s="108"/>
      <c r="BJ2295" s="108"/>
      <c r="BK2295" s="108"/>
      <c r="BL2295" s="108"/>
      <c r="BM2295" s="108"/>
      <c r="BN2295" s="108"/>
      <c r="BO2295" s="108"/>
      <c r="BP2295" s="108"/>
      <c r="BQ2295" s="108"/>
      <c r="BR2295" s="108"/>
      <c r="BS2295" s="108"/>
      <c r="BT2295" s="108"/>
      <c r="BU2295" s="108"/>
      <c r="BV2295" s="108"/>
      <c r="BW2295" s="108"/>
      <c r="BX2295" s="108"/>
      <c r="BY2295" s="108"/>
      <c r="BZ2295" s="108"/>
      <c r="CA2295" s="108"/>
      <c r="CB2295" s="108"/>
      <c r="CC2295" s="108"/>
      <c r="CD2295" s="108"/>
      <c r="CE2295" s="108"/>
      <c r="CF2295" s="108"/>
      <c r="CG2295" s="108"/>
      <c r="CH2295" s="108"/>
      <c r="CI2295" s="108"/>
      <c r="CJ2295" s="108"/>
      <c r="CK2295" s="108"/>
      <c r="CL2295" s="108"/>
      <c r="CM2295" s="108"/>
      <c r="CN2295" s="108"/>
      <c r="CO2295" s="108"/>
      <c r="CP2295" s="108"/>
      <c r="CQ2295" s="108"/>
      <c r="CR2295" s="108"/>
      <c r="CS2295" s="108"/>
      <c r="CT2295" s="108"/>
      <c r="CU2295" s="108"/>
      <c r="CV2295" s="108"/>
      <c r="CW2295" s="108"/>
      <c r="CX2295" s="108"/>
      <c r="CY2295" s="108"/>
      <c r="CZ2295" s="108"/>
      <c r="DA2295" s="108"/>
      <c r="DB2295" s="108"/>
      <c r="DC2295" s="108"/>
      <c r="DD2295" s="108"/>
      <c r="DE2295" s="108"/>
      <c r="DF2295" s="108"/>
      <c r="DG2295" s="108"/>
      <c r="DH2295" s="108"/>
      <c r="DI2295" s="108"/>
      <c r="DJ2295" s="108"/>
      <c r="DK2295" s="108"/>
      <c r="DL2295" s="108"/>
      <c r="DM2295" s="108"/>
      <c r="DN2295" s="108"/>
      <c r="DO2295" s="108"/>
      <c r="DP2295" s="108"/>
      <c r="DQ2295" s="108"/>
      <c r="DR2295" s="108"/>
      <c r="DS2295" s="108"/>
      <c r="DT2295" s="108"/>
      <c r="DU2295" s="108"/>
      <c r="DV2295" s="108"/>
      <c r="DW2295" s="108"/>
      <c r="DX2295" s="108"/>
      <c r="DY2295" s="108"/>
      <c r="DZ2295" s="108"/>
      <c r="EA2295" s="108"/>
      <c r="EB2295" s="108"/>
      <c r="EC2295" s="108"/>
      <c r="ED2295" s="108"/>
      <c r="EE2295" s="108"/>
      <c r="EF2295" s="108"/>
      <c r="EG2295" s="108"/>
      <c r="EH2295" s="108"/>
      <c r="EI2295" s="108"/>
      <c r="EJ2295" s="108"/>
      <c r="EK2295" s="108"/>
      <c r="EL2295" s="108"/>
      <c r="EM2295" s="108"/>
      <c r="EN2295" s="108"/>
      <c r="EO2295" s="108"/>
      <c r="EP2295" s="108"/>
      <c r="EQ2295" s="108"/>
      <c r="ER2295" s="108"/>
      <c r="ES2295" s="108"/>
      <c r="ET2295" s="108"/>
      <c r="EU2295" s="108"/>
      <c r="EV2295" s="108"/>
      <c r="EW2295" s="108"/>
      <c r="EX2295" s="108"/>
      <c r="EY2295" s="108"/>
      <c r="EZ2295" s="108"/>
      <c r="FA2295" s="108"/>
      <c r="FB2295" s="108"/>
      <c r="FC2295" s="108"/>
      <c r="FD2295" s="108"/>
      <c r="FE2295" s="108"/>
      <c r="FF2295" s="108"/>
      <c r="FG2295" s="108"/>
      <c r="FH2295" s="108"/>
      <c r="FI2295" s="108"/>
      <c r="FJ2295" s="108"/>
      <c r="FK2295" s="108"/>
      <c r="FL2295" s="108"/>
      <c r="FM2295" s="108"/>
      <c r="FN2295" s="108"/>
      <c r="FO2295" s="108"/>
      <c r="FP2295" s="108"/>
      <c r="FQ2295" s="108"/>
      <c r="FR2295" s="108"/>
      <c r="FS2295" s="108"/>
      <c r="FT2295" s="108"/>
      <c r="FU2295" s="108"/>
      <c r="FV2295" s="108"/>
      <c r="FW2295" s="108"/>
      <c r="FX2295" s="108"/>
      <c r="FY2295" s="108"/>
      <c r="FZ2295" s="108"/>
      <c r="GA2295" s="108"/>
      <c r="GB2295" s="108"/>
      <c r="GC2295" s="108"/>
      <c r="GD2295" s="108"/>
      <c r="GE2295" s="108"/>
      <c r="GF2295" s="108"/>
      <c r="GG2295" s="108"/>
      <c r="GH2295" s="108"/>
      <c r="GI2295" s="108"/>
      <c r="GJ2295" s="108"/>
      <c r="GK2295" s="108"/>
      <c r="GL2295" s="108"/>
      <c r="GM2295" s="108"/>
      <c r="GN2295" s="108"/>
      <c r="GO2295" s="108"/>
      <c r="GP2295" s="108"/>
      <c r="GQ2295" s="108"/>
      <c r="GR2295" s="108"/>
      <c r="GS2295" s="108"/>
      <c r="GT2295" s="108"/>
      <c r="GU2295" s="108"/>
      <c r="GV2295" s="108"/>
      <c r="GW2295" s="108"/>
      <c r="GX2295" s="108"/>
      <c r="GY2295" s="108"/>
      <c r="GZ2295" s="108"/>
      <c r="HA2295" s="108"/>
      <c r="HB2295" s="108"/>
      <c r="HC2295" s="108"/>
      <c r="HD2295" s="108"/>
      <c r="HE2295" s="108"/>
      <c r="HF2295" s="108"/>
      <c r="HG2295" s="108"/>
      <c r="HH2295" s="108"/>
      <c r="HI2295" s="108"/>
      <c r="HJ2295" s="108"/>
      <c r="HK2295" s="108"/>
      <c r="HL2295" s="108"/>
      <c r="HM2295" s="108"/>
      <c r="HN2295" s="108"/>
      <c r="HO2295" s="108"/>
      <c r="HP2295" s="108"/>
      <c r="HQ2295" s="108"/>
      <c r="HR2295" s="108"/>
      <c r="HS2295" s="108"/>
      <c r="HT2295" s="108"/>
      <c r="HU2295" s="108"/>
      <c r="HV2295" s="108"/>
      <c r="HW2295" s="108"/>
      <c r="HX2295" s="108"/>
      <c r="HY2295" s="108"/>
      <c r="HZ2295" s="108"/>
      <c r="IA2295" s="108"/>
      <c r="IB2295" s="108"/>
      <c r="IC2295" s="108"/>
      <c r="ID2295" s="108"/>
      <c r="IE2295" s="108"/>
      <c r="IF2295" s="108"/>
      <c r="IG2295" s="108"/>
      <c r="IH2295" s="108"/>
      <c r="II2295" s="108"/>
      <c r="IJ2295" s="108"/>
      <c r="IK2295" s="108"/>
      <c r="IL2295" s="108"/>
      <c r="IM2295" s="108"/>
      <c r="IN2295" s="108"/>
      <c r="IO2295" s="108"/>
      <c r="IP2295" s="108"/>
      <c r="IQ2295" s="108"/>
      <c r="IR2295" s="108"/>
      <c r="IS2295" s="108"/>
      <c r="IT2295" s="108"/>
      <c r="IU2295" s="108"/>
      <c r="IV2295" s="108"/>
    </row>
    <row r="2296" spans="1:256" x14ac:dyDescent="0.2">
      <c r="E2296" s="8"/>
      <c r="F2296" s="8"/>
      <c r="G2296" s="120"/>
      <c r="I2296" s="8"/>
      <c r="J2296" s="8"/>
      <c r="L2296" s="8"/>
      <c r="M2296" s="8"/>
      <c r="O2296" s="8"/>
      <c r="P2296" s="8"/>
      <c r="R2296" s="8"/>
      <c r="S2296" s="8"/>
      <c r="U2296" s="8"/>
      <c r="V2296" s="8"/>
      <c r="X2296" s="8"/>
      <c r="Y2296" s="8"/>
      <c r="AA2296" s="8"/>
      <c r="AB2296" s="8"/>
      <c r="AD2296" s="8"/>
      <c r="AE2296" s="8"/>
      <c r="AG2296" s="8"/>
      <c r="AH2296" s="8"/>
      <c r="AJ2296" s="8"/>
      <c r="AK2296" s="8"/>
      <c r="AM2296" s="8"/>
      <c r="AN2296" s="8"/>
      <c r="AP2296" s="8"/>
      <c r="AQ2296" s="8"/>
      <c r="AS2296" s="8"/>
      <c r="AT2296" s="8"/>
      <c r="AV2296" s="8"/>
      <c r="AW2296" s="8"/>
      <c r="AY2296" s="8"/>
      <c r="AZ2296" s="8"/>
      <c r="BA2296" s="108"/>
      <c r="BB2296" s="108"/>
      <c r="BC2296" s="108"/>
      <c r="BD2296" s="108"/>
      <c r="BE2296" s="108"/>
      <c r="BF2296" s="108"/>
      <c r="BG2296" s="108"/>
      <c r="BH2296" s="108"/>
      <c r="BI2296" s="108"/>
      <c r="BJ2296" s="108"/>
      <c r="BK2296" s="108"/>
      <c r="BL2296" s="108"/>
      <c r="BM2296" s="108"/>
      <c r="BN2296" s="108"/>
      <c r="BO2296" s="108"/>
      <c r="BP2296" s="108"/>
      <c r="BQ2296" s="108"/>
      <c r="BR2296" s="108"/>
      <c r="BS2296" s="108"/>
      <c r="BT2296" s="108"/>
      <c r="BU2296" s="108"/>
      <c r="BV2296" s="108"/>
      <c r="BW2296" s="108"/>
      <c r="BX2296" s="108"/>
      <c r="BY2296" s="108"/>
      <c r="BZ2296" s="108"/>
      <c r="CA2296" s="108"/>
      <c r="CB2296" s="108"/>
      <c r="CC2296" s="108"/>
      <c r="CD2296" s="108"/>
      <c r="CE2296" s="108"/>
      <c r="CF2296" s="108"/>
      <c r="CG2296" s="108"/>
      <c r="CH2296" s="108"/>
      <c r="CI2296" s="108"/>
      <c r="CJ2296" s="108"/>
      <c r="CK2296" s="108"/>
      <c r="CL2296" s="108"/>
      <c r="CM2296" s="108"/>
      <c r="CN2296" s="108"/>
      <c r="CO2296" s="108"/>
      <c r="CP2296" s="108"/>
      <c r="CQ2296" s="108"/>
      <c r="CR2296" s="108"/>
      <c r="CS2296" s="108"/>
      <c r="CT2296" s="108"/>
      <c r="CU2296" s="108"/>
      <c r="CV2296" s="108"/>
      <c r="CW2296" s="108"/>
      <c r="CX2296" s="108"/>
      <c r="CY2296" s="108"/>
      <c r="CZ2296" s="108"/>
      <c r="DA2296" s="108"/>
      <c r="DB2296" s="108"/>
      <c r="DC2296" s="108"/>
      <c r="DD2296" s="108"/>
      <c r="DE2296" s="108"/>
      <c r="DF2296" s="108"/>
      <c r="DG2296" s="108"/>
      <c r="DH2296" s="108"/>
      <c r="DI2296" s="108"/>
      <c r="DJ2296" s="108"/>
      <c r="DK2296" s="108"/>
      <c r="DL2296" s="108"/>
      <c r="DM2296" s="108"/>
      <c r="DN2296" s="108"/>
      <c r="DO2296" s="108"/>
      <c r="DP2296" s="108"/>
      <c r="DQ2296" s="108"/>
      <c r="DR2296" s="108"/>
      <c r="DS2296" s="108"/>
      <c r="DT2296" s="108"/>
      <c r="DU2296" s="108"/>
      <c r="DV2296" s="108"/>
      <c r="DW2296" s="108"/>
      <c r="DX2296" s="108"/>
      <c r="DY2296" s="108"/>
      <c r="DZ2296" s="108"/>
      <c r="EA2296" s="108"/>
      <c r="EB2296" s="108"/>
      <c r="EC2296" s="108"/>
      <c r="ED2296" s="108"/>
      <c r="EE2296" s="108"/>
      <c r="EF2296" s="108"/>
      <c r="EG2296" s="108"/>
      <c r="EH2296" s="108"/>
      <c r="EI2296" s="108"/>
      <c r="EJ2296" s="108"/>
      <c r="EK2296" s="108"/>
      <c r="EL2296" s="108"/>
      <c r="EM2296" s="108"/>
      <c r="EN2296" s="108"/>
      <c r="EO2296" s="108"/>
      <c r="EP2296" s="108"/>
      <c r="EQ2296" s="108"/>
      <c r="ER2296" s="108"/>
      <c r="ES2296" s="108"/>
      <c r="ET2296" s="108"/>
      <c r="EU2296" s="108"/>
      <c r="EV2296" s="108"/>
      <c r="EW2296" s="108"/>
      <c r="EX2296" s="108"/>
      <c r="EY2296" s="108"/>
      <c r="EZ2296" s="108"/>
      <c r="FA2296" s="108"/>
      <c r="FB2296" s="108"/>
      <c r="FC2296" s="108"/>
      <c r="FD2296" s="108"/>
      <c r="FE2296" s="108"/>
      <c r="FF2296" s="108"/>
      <c r="FG2296" s="108"/>
      <c r="FH2296" s="108"/>
      <c r="FI2296" s="108"/>
      <c r="FJ2296" s="108"/>
      <c r="FK2296" s="108"/>
      <c r="FL2296" s="108"/>
      <c r="FM2296" s="108"/>
      <c r="FN2296" s="108"/>
      <c r="FO2296" s="108"/>
      <c r="FP2296" s="108"/>
      <c r="FQ2296" s="108"/>
      <c r="FR2296" s="108"/>
      <c r="FS2296" s="108"/>
      <c r="FT2296" s="108"/>
      <c r="FU2296" s="108"/>
      <c r="FV2296" s="108"/>
      <c r="FW2296" s="108"/>
      <c r="FX2296" s="108"/>
      <c r="FY2296" s="108"/>
      <c r="FZ2296" s="108"/>
      <c r="GA2296" s="108"/>
      <c r="GB2296" s="108"/>
      <c r="GC2296" s="108"/>
      <c r="GD2296" s="108"/>
      <c r="GE2296" s="108"/>
      <c r="GF2296" s="108"/>
      <c r="GG2296" s="108"/>
      <c r="GH2296" s="108"/>
      <c r="GI2296" s="108"/>
      <c r="GJ2296" s="108"/>
      <c r="GK2296" s="108"/>
      <c r="GL2296" s="108"/>
      <c r="GM2296" s="108"/>
      <c r="GN2296" s="108"/>
      <c r="GO2296" s="108"/>
      <c r="GP2296" s="108"/>
      <c r="GQ2296" s="108"/>
      <c r="GR2296" s="108"/>
      <c r="GS2296" s="108"/>
      <c r="GT2296" s="108"/>
      <c r="GU2296" s="108"/>
      <c r="GV2296" s="108"/>
      <c r="GW2296" s="108"/>
      <c r="GX2296" s="108"/>
      <c r="GY2296" s="108"/>
      <c r="GZ2296" s="108"/>
      <c r="HA2296" s="108"/>
      <c r="HB2296" s="108"/>
      <c r="HC2296" s="108"/>
      <c r="HD2296" s="108"/>
      <c r="HE2296" s="108"/>
      <c r="HF2296" s="108"/>
      <c r="HG2296" s="108"/>
      <c r="HH2296" s="108"/>
      <c r="HI2296" s="108"/>
      <c r="HJ2296" s="108"/>
      <c r="HK2296" s="108"/>
      <c r="HL2296" s="108"/>
      <c r="HM2296" s="108"/>
      <c r="HN2296" s="108"/>
      <c r="HO2296" s="108"/>
      <c r="HP2296" s="108"/>
      <c r="HQ2296" s="108"/>
      <c r="HR2296" s="108"/>
      <c r="HS2296" s="108"/>
      <c r="HT2296" s="108"/>
      <c r="HU2296" s="108"/>
      <c r="HV2296" s="108"/>
      <c r="HW2296" s="108"/>
      <c r="HX2296" s="108"/>
      <c r="HY2296" s="108"/>
      <c r="HZ2296" s="108"/>
      <c r="IA2296" s="108"/>
      <c r="IB2296" s="108"/>
      <c r="IC2296" s="108"/>
      <c r="ID2296" s="108"/>
      <c r="IE2296" s="108"/>
      <c r="IF2296" s="108"/>
      <c r="IG2296" s="108"/>
      <c r="IH2296" s="108"/>
      <c r="II2296" s="108"/>
      <c r="IJ2296" s="108"/>
      <c r="IK2296" s="108"/>
      <c r="IL2296" s="108"/>
      <c r="IM2296" s="108"/>
      <c r="IN2296" s="108"/>
      <c r="IO2296" s="108"/>
      <c r="IP2296" s="108"/>
      <c r="IQ2296" s="108"/>
      <c r="IR2296" s="108"/>
      <c r="IS2296" s="108"/>
      <c r="IT2296" s="108"/>
      <c r="IU2296" s="108"/>
      <c r="IV2296" s="108"/>
    </row>
    <row r="2297" spans="1:256" x14ac:dyDescent="0.2">
      <c r="E2297" s="8"/>
      <c r="F2297" s="8"/>
      <c r="G2297" s="120"/>
      <c r="I2297" s="8"/>
      <c r="J2297" s="8"/>
      <c r="L2297" s="8"/>
      <c r="M2297" s="8"/>
      <c r="O2297" s="8"/>
      <c r="P2297" s="8"/>
      <c r="R2297" s="8"/>
      <c r="S2297" s="8"/>
      <c r="U2297" s="8"/>
      <c r="V2297" s="8"/>
      <c r="X2297" s="8"/>
      <c r="Y2297" s="8"/>
      <c r="AA2297" s="8"/>
      <c r="AB2297" s="8"/>
      <c r="AD2297" s="8"/>
      <c r="AE2297" s="8"/>
      <c r="AG2297" s="8"/>
      <c r="AH2297" s="8"/>
      <c r="AJ2297" s="8"/>
      <c r="AK2297" s="8"/>
      <c r="AM2297" s="8"/>
      <c r="AN2297" s="8"/>
      <c r="AP2297" s="8"/>
      <c r="AQ2297" s="8"/>
      <c r="AS2297" s="8"/>
      <c r="AT2297" s="8"/>
      <c r="AV2297" s="8"/>
      <c r="AW2297" s="8"/>
      <c r="AY2297" s="8"/>
      <c r="AZ2297" s="8"/>
      <c r="BA2297" s="108"/>
      <c r="BB2297" s="108"/>
      <c r="BC2297" s="108"/>
      <c r="BD2297" s="108"/>
      <c r="BE2297" s="108"/>
      <c r="BF2297" s="108"/>
      <c r="BG2297" s="108"/>
      <c r="BH2297" s="108"/>
      <c r="BI2297" s="108"/>
      <c r="BJ2297" s="108"/>
      <c r="BK2297" s="108"/>
      <c r="BL2297" s="108"/>
      <c r="BM2297" s="108"/>
      <c r="BN2297" s="108"/>
      <c r="BO2297" s="108"/>
      <c r="BP2297" s="108"/>
      <c r="BQ2297" s="108"/>
      <c r="BR2297" s="108"/>
      <c r="BS2297" s="108"/>
      <c r="BT2297" s="108"/>
      <c r="BU2297" s="108"/>
      <c r="BV2297" s="108"/>
      <c r="BW2297" s="108"/>
      <c r="BX2297" s="108"/>
      <c r="BY2297" s="108"/>
      <c r="BZ2297" s="108"/>
      <c r="CA2297" s="108"/>
      <c r="CB2297" s="108"/>
      <c r="CC2297" s="108"/>
      <c r="CD2297" s="108"/>
      <c r="CE2297" s="108"/>
      <c r="CF2297" s="108"/>
      <c r="CG2297" s="108"/>
      <c r="CH2297" s="108"/>
      <c r="CI2297" s="108"/>
      <c r="CJ2297" s="108"/>
      <c r="CK2297" s="108"/>
      <c r="CL2297" s="108"/>
      <c r="CM2297" s="108"/>
      <c r="CN2297" s="108"/>
      <c r="CO2297" s="108"/>
      <c r="CP2297" s="108"/>
      <c r="CQ2297" s="108"/>
      <c r="CR2297" s="108"/>
      <c r="CS2297" s="108"/>
      <c r="CT2297" s="108"/>
      <c r="CU2297" s="108"/>
      <c r="CV2297" s="108"/>
      <c r="CW2297" s="108"/>
      <c r="CX2297" s="108"/>
      <c r="CY2297" s="108"/>
      <c r="CZ2297" s="108"/>
      <c r="DA2297" s="108"/>
      <c r="DB2297" s="108"/>
      <c r="DC2297" s="108"/>
      <c r="DD2297" s="108"/>
      <c r="DE2297" s="108"/>
      <c r="DF2297" s="108"/>
      <c r="DG2297" s="108"/>
      <c r="DH2297" s="108"/>
      <c r="DI2297" s="108"/>
      <c r="DJ2297" s="108"/>
      <c r="DK2297" s="108"/>
      <c r="DL2297" s="108"/>
      <c r="DM2297" s="108"/>
      <c r="DN2297" s="108"/>
      <c r="DO2297" s="108"/>
      <c r="DP2297" s="108"/>
      <c r="DQ2297" s="108"/>
      <c r="DR2297" s="108"/>
      <c r="DS2297" s="108"/>
      <c r="DT2297" s="108"/>
      <c r="DU2297" s="108"/>
      <c r="DV2297" s="108"/>
      <c r="DW2297" s="108"/>
      <c r="DX2297" s="108"/>
      <c r="DY2297" s="108"/>
      <c r="DZ2297" s="108"/>
      <c r="EA2297" s="108"/>
      <c r="EB2297" s="108"/>
      <c r="EC2297" s="108"/>
      <c r="ED2297" s="108"/>
      <c r="EE2297" s="108"/>
      <c r="EF2297" s="108"/>
      <c r="EG2297" s="108"/>
      <c r="EH2297" s="108"/>
      <c r="EI2297" s="108"/>
      <c r="EJ2297" s="108"/>
      <c r="EK2297" s="108"/>
      <c r="EL2297" s="108"/>
      <c r="EM2297" s="108"/>
      <c r="EN2297" s="108"/>
      <c r="EO2297" s="108"/>
      <c r="EP2297" s="108"/>
      <c r="EQ2297" s="108"/>
      <c r="ER2297" s="108"/>
      <c r="ES2297" s="108"/>
      <c r="ET2297" s="108"/>
      <c r="EU2297" s="108"/>
      <c r="EV2297" s="108"/>
      <c r="EW2297" s="108"/>
      <c r="EX2297" s="108"/>
      <c r="EY2297" s="108"/>
      <c r="EZ2297" s="108"/>
      <c r="FA2297" s="108"/>
      <c r="FB2297" s="108"/>
      <c r="FC2297" s="108"/>
      <c r="FD2297" s="108"/>
      <c r="FE2297" s="108"/>
      <c r="FF2297" s="108"/>
      <c r="FG2297" s="108"/>
      <c r="FH2297" s="108"/>
      <c r="FI2297" s="108"/>
      <c r="FJ2297" s="108"/>
      <c r="FK2297" s="108"/>
      <c r="FL2297" s="108"/>
      <c r="FM2297" s="108"/>
      <c r="FN2297" s="108"/>
      <c r="FO2297" s="108"/>
      <c r="FP2297" s="108"/>
      <c r="FQ2297" s="108"/>
      <c r="FR2297" s="108"/>
      <c r="FS2297" s="108"/>
      <c r="FT2297" s="108"/>
      <c r="FU2297" s="108"/>
      <c r="FV2297" s="108"/>
      <c r="FW2297" s="108"/>
      <c r="FX2297" s="108"/>
      <c r="FY2297" s="108"/>
      <c r="FZ2297" s="108"/>
      <c r="GA2297" s="108"/>
      <c r="GB2297" s="108"/>
      <c r="GC2297" s="108"/>
      <c r="GD2297" s="108"/>
      <c r="GE2297" s="108"/>
      <c r="GF2297" s="108"/>
      <c r="GG2297" s="108"/>
      <c r="GH2297" s="108"/>
      <c r="GI2297" s="108"/>
      <c r="GJ2297" s="108"/>
      <c r="GK2297" s="108"/>
      <c r="GL2297" s="108"/>
      <c r="GM2297" s="108"/>
      <c r="GN2297" s="108"/>
      <c r="GO2297" s="108"/>
      <c r="GP2297" s="108"/>
      <c r="GQ2297" s="108"/>
      <c r="GR2297" s="108"/>
      <c r="GS2297" s="108"/>
      <c r="GT2297" s="108"/>
      <c r="GU2297" s="108"/>
      <c r="GV2297" s="108"/>
      <c r="GW2297" s="108"/>
      <c r="GX2297" s="108"/>
      <c r="GY2297" s="108"/>
      <c r="GZ2297" s="108"/>
      <c r="HA2297" s="108"/>
      <c r="HB2297" s="108"/>
      <c r="HC2297" s="108"/>
      <c r="HD2297" s="108"/>
      <c r="HE2297" s="108"/>
      <c r="HF2297" s="108"/>
      <c r="HG2297" s="108"/>
      <c r="HH2297" s="108"/>
      <c r="HI2297" s="108"/>
      <c r="HJ2297" s="108"/>
      <c r="HK2297" s="108"/>
      <c r="HL2297" s="108"/>
      <c r="HM2297" s="108"/>
      <c r="HN2297" s="108"/>
      <c r="HO2297" s="108"/>
      <c r="HP2297" s="108"/>
      <c r="HQ2297" s="108"/>
      <c r="HR2297" s="108"/>
      <c r="HS2297" s="108"/>
      <c r="HT2297" s="108"/>
      <c r="HU2297" s="108"/>
      <c r="HV2297" s="108"/>
      <c r="HW2297" s="108"/>
      <c r="HX2297" s="108"/>
      <c r="HY2297" s="108"/>
      <c r="HZ2297" s="108"/>
      <c r="IA2297" s="108"/>
      <c r="IB2297" s="108"/>
      <c r="IC2297" s="108"/>
      <c r="ID2297" s="108"/>
      <c r="IE2297" s="108"/>
      <c r="IF2297" s="108"/>
      <c r="IG2297" s="108"/>
      <c r="IH2297" s="108"/>
      <c r="II2297" s="108"/>
      <c r="IJ2297" s="108"/>
      <c r="IK2297" s="108"/>
      <c r="IL2297" s="108"/>
      <c r="IM2297" s="108"/>
      <c r="IN2297" s="108"/>
      <c r="IO2297" s="108"/>
      <c r="IP2297" s="108"/>
      <c r="IQ2297" s="108"/>
      <c r="IR2297" s="108"/>
      <c r="IS2297" s="108"/>
      <c r="IT2297" s="108"/>
      <c r="IU2297" s="108"/>
      <c r="IV2297" s="108"/>
    </row>
    <row r="2298" spans="1:256" x14ac:dyDescent="0.2">
      <c r="E2298" s="8"/>
      <c r="F2298" s="8"/>
      <c r="G2298" s="120"/>
      <c r="I2298" s="8"/>
      <c r="J2298" s="8"/>
      <c r="L2298" s="8"/>
      <c r="M2298" s="8"/>
      <c r="O2298" s="8"/>
      <c r="P2298" s="8"/>
      <c r="R2298" s="8"/>
      <c r="S2298" s="8"/>
      <c r="U2298" s="8"/>
      <c r="V2298" s="8"/>
      <c r="X2298" s="8"/>
      <c r="Y2298" s="8"/>
      <c r="AA2298" s="8"/>
      <c r="AB2298" s="8"/>
      <c r="AD2298" s="8"/>
      <c r="AE2298" s="8"/>
      <c r="AG2298" s="8"/>
      <c r="AH2298" s="8"/>
      <c r="AJ2298" s="8"/>
      <c r="AK2298" s="8"/>
      <c r="AM2298" s="8"/>
      <c r="AN2298" s="8"/>
      <c r="AP2298" s="8"/>
      <c r="AQ2298" s="8"/>
      <c r="AS2298" s="8"/>
      <c r="AT2298" s="8"/>
      <c r="AV2298" s="8"/>
      <c r="AW2298" s="8"/>
      <c r="AY2298" s="8"/>
      <c r="AZ2298" s="8"/>
      <c r="BA2298" s="108"/>
      <c r="BB2298" s="108"/>
      <c r="BC2298" s="108"/>
      <c r="BD2298" s="108"/>
      <c r="BE2298" s="108"/>
      <c r="BF2298" s="108"/>
      <c r="BG2298" s="108"/>
      <c r="BH2298" s="108"/>
      <c r="BI2298" s="108"/>
      <c r="BJ2298" s="108"/>
      <c r="BK2298" s="108"/>
      <c r="BL2298" s="108"/>
      <c r="BM2298" s="108"/>
      <c r="BN2298" s="108"/>
      <c r="BO2298" s="108"/>
      <c r="BP2298" s="108"/>
      <c r="BQ2298" s="108"/>
      <c r="BR2298" s="108"/>
      <c r="BS2298" s="108"/>
      <c r="BT2298" s="108"/>
      <c r="BU2298" s="108"/>
      <c r="BV2298" s="108"/>
      <c r="BW2298" s="108"/>
      <c r="BX2298" s="108"/>
      <c r="BY2298" s="108"/>
      <c r="BZ2298" s="108"/>
      <c r="CA2298" s="108"/>
      <c r="CB2298" s="108"/>
      <c r="CC2298" s="108"/>
      <c r="CD2298" s="108"/>
      <c r="CE2298" s="108"/>
      <c r="CF2298" s="108"/>
      <c r="CG2298" s="108"/>
      <c r="CH2298" s="108"/>
      <c r="CI2298" s="108"/>
      <c r="CJ2298" s="108"/>
      <c r="CK2298" s="108"/>
      <c r="CL2298" s="108"/>
      <c r="CM2298" s="108"/>
      <c r="CN2298" s="108"/>
      <c r="CO2298" s="108"/>
      <c r="CP2298" s="108"/>
      <c r="CQ2298" s="108"/>
      <c r="CR2298" s="108"/>
      <c r="CS2298" s="108"/>
      <c r="CT2298" s="108"/>
      <c r="CU2298" s="108"/>
      <c r="CV2298" s="108"/>
      <c r="CW2298" s="108"/>
      <c r="CX2298" s="108"/>
      <c r="CY2298" s="108"/>
      <c r="CZ2298" s="108"/>
      <c r="DA2298" s="108"/>
      <c r="DB2298" s="108"/>
      <c r="DC2298" s="108"/>
      <c r="DD2298" s="108"/>
      <c r="DE2298" s="108"/>
      <c r="DF2298" s="108"/>
      <c r="DG2298" s="108"/>
      <c r="DH2298" s="108"/>
      <c r="DI2298" s="108"/>
      <c r="DJ2298" s="108"/>
      <c r="DK2298" s="108"/>
      <c r="DL2298" s="108"/>
      <c r="DM2298" s="108"/>
      <c r="DN2298" s="108"/>
      <c r="DO2298" s="108"/>
      <c r="DP2298" s="108"/>
      <c r="DQ2298" s="108"/>
      <c r="DR2298" s="108"/>
      <c r="DS2298" s="108"/>
      <c r="DT2298" s="108"/>
      <c r="DU2298" s="108"/>
      <c r="DV2298" s="108"/>
      <c r="DW2298" s="108"/>
      <c r="DX2298" s="108"/>
      <c r="DY2298" s="108"/>
      <c r="DZ2298" s="108"/>
      <c r="EA2298" s="108"/>
      <c r="EB2298" s="108"/>
      <c r="EC2298" s="108"/>
      <c r="ED2298" s="108"/>
      <c r="EE2298" s="108"/>
      <c r="EF2298" s="108"/>
      <c r="EG2298" s="108"/>
      <c r="EH2298" s="108"/>
      <c r="EI2298" s="108"/>
      <c r="EJ2298" s="108"/>
      <c r="EK2298" s="108"/>
      <c r="EL2298" s="108"/>
      <c r="EM2298" s="108"/>
      <c r="EN2298" s="108"/>
      <c r="EO2298" s="108"/>
      <c r="EP2298" s="108"/>
      <c r="EQ2298" s="108"/>
      <c r="ER2298" s="108"/>
      <c r="ES2298" s="108"/>
      <c r="ET2298" s="108"/>
      <c r="EU2298" s="108"/>
      <c r="EV2298" s="108"/>
      <c r="EW2298" s="108"/>
      <c r="EX2298" s="108"/>
      <c r="EY2298" s="108"/>
      <c r="EZ2298" s="108"/>
      <c r="FA2298" s="108"/>
      <c r="FB2298" s="108"/>
      <c r="FC2298" s="108"/>
      <c r="FD2298" s="108"/>
      <c r="FE2298" s="108"/>
      <c r="FF2298" s="108"/>
      <c r="FG2298" s="108"/>
      <c r="FH2298" s="108"/>
      <c r="FI2298" s="108"/>
      <c r="FJ2298" s="108"/>
      <c r="FK2298" s="108"/>
      <c r="FL2298" s="108"/>
      <c r="FM2298" s="108"/>
      <c r="FN2298" s="108"/>
      <c r="FO2298" s="108"/>
      <c r="FP2298" s="108"/>
      <c r="FQ2298" s="108"/>
      <c r="FR2298" s="108"/>
      <c r="FS2298" s="108"/>
      <c r="FT2298" s="108"/>
      <c r="FU2298" s="108"/>
      <c r="FV2298" s="108"/>
      <c r="FW2298" s="108"/>
      <c r="FX2298" s="108"/>
      <c r="FY2298" s="108"/>
      <c r="FZ2298" s="108"/>
      <c r="GA2298" s="108"/>
      <c r="GB2298" s="108"/>
      <c r="GC2298" s="108"/>
      <c r="GD2298" s="108"/>
      <c r="GE2298" s="108"/>
      <c r="GF2298" s="108"/>
      <c r="GG2298" s="108"/>
      <c r="GH2298" s="108"/>
      <c r="GI2298" s="108"/>
      <c r="GJ2298" s="108"/>
      <c r="GK2298" s="108"/>
      <c r="GL2298" s="108"/>
      <c r="GM2298" s="108"/>
      <c r="GN2298" s="108"/>
      <c r="GO2298" s="108"/>
      <c r="GP2298" s="108"/>
      <c r="GQ2298" s="108"/>
      <c r="GR2298" s="108"/>
      <c r="GS2298" s="108"/>
      <c r="GT2298" s="108"/>
      <c r="GU2298" s="108"/>
      <c r="GV2298" s="108"/>
      <c r="GW2298" s="108"/>
      <c r="GX2298" s="108"/>
      <c r="GY2298" s="108"/>
      <c r="GZ2298" s="108"/>
      <c r="HA2298" s="108"/>
      <c r="HB2298" s="108"/>
      <c r="HC2298" s="108"/>
      <c r="HD2298" s="108"/>
      <c r="HE2298" s="108"/>
      <c r="HF2298" s="108"/>
      <c r="HG2298" s="108"/>
      <c r="HH2298" s="108"/>
      <c r="HI2298" s="108"/>
      <c r="HJ2298" s="108"/>
      <c r="HK2298" s="108"/>
      <c r="HL2298" s="108"/>
      <c r="HM2298" s="108"/>
      <c r="HN2298" s="108"/>
      <c r="HO2298" s="108"/>
      <c r="HP2298" s="108"/>
      <c r="HQ2298" s="108"/>
      <c r="HR2298" s="108"/>
      <c r="HS2298" s="108"/>
      <c r="HT2298" s="108"/>
      <c r="HU2298" s="108"/>
      <c r="HV2298" s="108"/>
      <c r="HW2298" s="108"/>
      <c r="HX2298" s="108"/>
      <c r="HY2298" s="108"/>
      <c r="HZ2298" s="108"/>
      <c r="IA2298" s="108"/>
      <c r="IB2298" s="108"/>
      <c r="IC2298" s="108"/>
      <c r="ID2298" s="108"/>
      <c r="IE2298" s="108"/>
      <c r="IF2298" s="108"/>
      <c r="IG2298" s="108"/>
      <c r="IH2298" s="108"/>
      <c r="II2298" s="108"/>
      <c r="IJ2298" s="108"/>
      <c r="IK2298" s="108"/>
      <c r="IL2298" s="108"/>
      <c r="IM2298" s="108"/>
      <c r="IN2298" s="108"/>
      <c r="IO2298" s="108"/>
      <c r="IP2298" s="108"/>
      <c r="IQ2298" s="108"/>
      <c r="IR2298" s="108"/>
      <c r="IS2298" s="108"/>
      <c r="IT2298" s="108"/>
      <c r="IU2298" s="108"/>
      <c r="IV2298" s="108"/>
    </row>
    <row r="2299" spans="1:256" x14ac:dyDescent="0.2">
      <c r="E2299" s="8"/>
      <c r="F2299" s="8"/>
      <c r="G2299" s="120"/>
      <c r="I2299" s="8"/>
      <c r="J2299" s="8"/>
      <c r="L2299" s="8"/>
      <c r="M2299" s="8"/>
      <c r="O2299" s="8"/>
      <c r="P2299" s="8"/>
      <c r="R2299" s="8"/>
      <c r="S2299" s="8"/>
      <c r="U2299" s="8"/>
      <c r="V2299" s="8"/>
      <c r="X2299" s="8"/>
      <c r="Y2299" s="8"/>
      <c r="AA2299" s="8"/>
      <c r="AB2299" s="8"/>
      <c r="AD2299" s="8"/>
      <c r="AE2299" s="8"/>
      <c r="AG2299" s="8"/>
      <c r="AH2299" s="8"/>
      <c r="AJ2299" s="8"/>
      <c r="AK2299" s="8"/>
      <c r="AM2299" s="8"/>
      <c r="AN2299" s="8"/>
      <c r="AP2299" s="8"/>
      <c r="AQ2299" s="8"/>
      <c r="AS2299" s="8"/>
      <c r="AT2299" s="8"/>
      <c r="AV2299" s="8"/>
      <c r="AW2299" s="8"/>
      <c r="AY2299" s="8"/>
      <c r="AZ2299" s="8"/>
      <c r="BA2299" s="108"/>
      <c r="BB2299" s="108"/>
      <c r="BC2299" s="108"/>
      <c r="BD2299" s="108"/>
      <c r="BE2299" s="108"/>
      <c r="BF2299" s="108"/>
      <c r="BG2299" s="108"/>
      <c r="BH2299" s="108"/>
      <c r="BI2299" s="108"/>
      <c r="BJ2299" s="108"/>
      <c r="BK2299" s="108"/>
      <c r="BL2299" s="108"/>
      <c r="BM2299" s="108"/>
      <c r="BN2299" s="108"/>
      <c r="BO2299" s="108"/>
      <c r="BP2299" s="108"/>
      <c r="BQ2299" s="108"/>
      <c r="BR2299" s="108"/>
      <c r="BS2299" s="108"/>
      <c r="BT2299" s="108"/>
      <c r="BU2299" s="108"/>
      <c r="BV2299" s="108"/>
      <c r="BW2299" s="108"/>
      <c r="BX2299" s="108"/>
      <c r="BY2299" s="108"/>
      <c r="BZ2299" s="108"/>
      <c r="CA2299" s="108"/>
      <c r="CB2299" s="108"/>
      <c r="CC2299" s="108"/>
      <c r="CD2299" s="108"/>
      <c r="CE2299" s="108"/>
      <c r="CF2299" s="108"/>
      <c r="CG2299" s="108"/>
      <c r="CH2299" s="108"/>
      <c r="CI2299" s="108"/>
      <c r="CJ2299" s="108"/>
      <c r="CK2299" s="108"/>
      <c r="CL2299" s="108"/>
      <c r="CM2299" s="108"/>
      <c r="CN2299" s="108"/>
      <c r="CO2299" s="108"/>
      <c r="CP2299" s="108"/>
      <c r="CQ2299" s="108"/>
      <c r="CR2299" s="108"/>
      <c r="CS2299" s="108"/>
      <c r="CT2299" s="108"/>
      <c r="CU2299" s="108"/>
      <c r="CV2299" s="108"/>
      <c r="CW2299" s="108"/>
      <c r="CX2299" s="108"/>
      <c r="CY2299" s="108"/>
      <c r="CZ2299" s="108"/>
      <c r="DA2299" s="108"/>
      <c r="DB2299" s="108"/>
      <c r="DC2299" s="108"/>
      <c r="DD2299" s="108"/>
      <c r="DE2299" s="108"/>
      <c r="DF2299" s="108"/>
      <c r="DG2299" s="108"/>
      <c r="DH2299" s="108"/>
      <c r="DI2299" s="108"/>
      <c r="DJ2299" s="108"/>
      <c r="DK2299" s="108"/>
      <c r="DL2299" s="108"/>
      <c r="DM2299" s="108"/>
      <c r="DN2299" s="108"/>
      <c r="DO2299" s="108"/>
      <c r="DP2299" s="108"/>
      <c r="DQ2299" s="108"/>
      <c r="DR2299" s="108"/>
      <c r="DS2299" s="108"/>
      <c r="DT2299" s="108"/>
      <c r="DU2299" s="108"/>
      <c r="DV2299" s="108"/>
      <c r="DW2299" s="108"/>
      <c r="DX2299" s="108"/>
      <c r="DY2299" s="108"/>
      <c r="DZ2299" s="108"/>
      <c r="EA2299" s="108"/>
      <c r="EB2299" s="108"/>
      <c r="EC2299" s="108"/>
      <c r="ED2299" s="108"/>
      <c r="EE2299" s="108"/>
      <c r="EF2299" s="108"/>
      <c r="EG2299" s="108"/>
      <c r="EH2299" s="108"/>
      <c r="EI2299" s="108"/>
      <c r="EJ2299" s="108"/>
      <c r="EK2299" s="108"/>
      <c r="EL2299" s="108"/>
      <c r="EM2299" s="108"/>
      <c r="EN2299" s="108"/>
      <c r="EO2299" s="108"/>
      <c r="EP2299" s="108"/>
      <c r="EQ2299" s="108"/>
      <c r="ER2299" s="108"/>
      <c r="ES2299" s="108"/>
      <c r="ET2299" s="108"/>
      <c r="EU2299" s="108"/>
      <c r="EV2299" s="108"/>
      <c r="EW2299" s="108"/>
      <c r="EX2299" s="108"/>
      <c r="EY2299" s="108"/>
      <c r="EZ2299" s="108"/>
      <c r="FA2299" s="108"/>
      <c r="FB2299" s="108"/>
      <c r="FC2299" s="108"/>
      <c r="FD2299" s="108"/>
      <c r="FE2299" s="108"/>
      <c r="FF2299" s="108"/>
      <c r="FG2299" s="108"/>
      <c r="FH2299" s="108"/>
      <c r="FI2299" s="108"/>
      <c r="FJ2299" s="108"/>
      <c r="FK2299" s="108"/>
      <c r="FL2299" s="108"/>
      <c r="FM2299" s="108"/>
      <c r="FN2299" s="108"/>
      <c r="FO2299" s="108"/>
      <c r="FP2299" s="108"/>
      <c r="FQ2299" s="108"/>
      <c r="FR2299" s="108"/>
      <c r="FS2299" s="108"/>
      <c r="FT2299" s="108"/>
      <c r="FU2299" s="108"/>
      <c r="FV2299" s="108"/>
      <c r="FW2299" s="108"/>
      <c r="FX2299" s="108"/>
      <c r="FY2299" s="108"/>
      <c r="FZ2299" s="108"/>
      <c r="GA2299" s="108"/>
      <c r="GB2299" s="108"/>
      <c r="GC2299" s="108"/>
      <c r="GD2299" s="108"/>
      <c r="GE2299" s="108"/>
      <c r="GF2299" s="108"/>
      <c r="GG2299" s="108"/>
      <c r="GH2299" s="108"/>
      <c r="GI2299" s="108"/>
      <c r="GJ2299" s="108"/>
      <c r="GK2299" s="108"/>
      <c r="GL2299" s="108"/>
      <c r="GM2299" s="108"/>
      <c r="GN2299" s="108"/>
      <c r="GO2299" s="108"/>
      <c r="GP2299" s="108"/>
      <c r="GQ2299" s="108"/>
      <c r="GR2299" s="108"/>
      <c r="GS2299" s="108"/>
      <c r="GT2299" s="108"/>
      <c r="GU2299" s="108"/>
      <c r="GV2299" s="108"/>
      <c r="GW2299" s="108"/>
      <c r="GX2299" s="108"/>
      <c r="GY2299" s="108"/>
      <c r="GZ2299" s="108"/>
      <c r="HA2299" s="108"/>
      <c r="HB2299" s="108"/>
      <c r="HC2299" s="108"/>
      <c r="HD2299" s="108"/>
      <c r="HE2299" s="108"/>
      <c r="HF2299" s="108"/>
      <c r="HG2299" s="108"/>
      <c r="HH2299" s="108"/>
      <c r="HI2299" s="108"/>
      <c r="HJ2299" s="108"/>
      <c r="HK2299" s="108"/>
      <c r="HL2299" s="108"/>
      <c r="HM2299" s="108"/>
      <c r="HN2299" s="108"/>
      <c r="HO2299" s="108"/>
      <c r="HP2299" s="108"/>
      <c r="HQ2299" s="108"/>
      <c r="HR2299" s="108"/>
      <c r="HS2299" s="108"/>
      <c r="HT2299" s="108"/>
      <c r="HU2299" s="108"/>
      <c r="HV2299" s="108"/>
      <c r="HW2299" s="108"/>
      <c r="HX2299" s="108"/>
      <c r="HY2299" s="108"/>
      <c r="HZ2299" s="108"/>
      <c r="IA2299" s="108"/>
      <c r="IB2299" s="108"/>
      <c r="IC2299" s="108"/>
      <c r="ID2299" s="108"/>
      <c r="IE2299" s="108"/>
      <c r="IF2299" s="108"/>
      <c r="IG2299" s="108"/>
      <c r="IH2299" s="108"/>
      <c r="II2299" s="108"/>
      <c r="IJ2299" s="108"/>
      <c r="IK2299" s="108"/>
      <c r="IL2299" s="108"/>
      <c r="IM2299" s="108"/>
      <c r="IN2299" s="108"/>
      <c r="IO2299" s="108"/>
      <c r="IP2299" s="108"/>
      <c r="IQ2299" s="108"/>
      <c r="IR2299" s="108"/>
      <c r="IS2299" s="108"/>
      <c r="IT2299" s="108"/>
      <c r="IU2299" s="108"/>
      <c r="IV2299" s="108"/>
    </row>
    <row r="2300" spans="1:256" x14ac:dyDescent="0.2">
      <c r="D2300" s="40"/>
      <c r="E2300" s="36"/>
      <c r="F2300" s="36"/>
      <c r="G2300" s="120"/>
      <c r="I2300" s="36"/>
      <c r="J2300" s="36"/>
      <c r="L2300" s="36"/>
      <c r="M2300" s="36"/>
      <c r="O2300" s="36"/>
      <c r="P2300" s="36"/>
      <c r="R2300" s="36"/>
      <c r="S2300" s="36"/>
      <c r="U2300" s="36"/>
      <c r="V2300" s="36"/>
      <c r="X2300" s="36"/>
      <c r="Y2300" s="36"/>
      <c r="AA2300" s="36"/>
      <c r="AB2300" s="36"/>
      <c r="AD2300" s="36"/>
      <c r="AE2300" s="36"/>
      <c r="AG2300" s="36"/>
      <c r="AH2300" s="36"/>
      <c r="AJ2300" s="36"/>
      <c r="AK2300" s="36"/>
      <c r="AM2300" s="36"/>
      <c r="AN2300" s="36"/>
      <c r="AP2300" s="36"/>
      <c r="AQ2300" s="36"/>
      <c r="AS2300" s="36"/>
      <c r="AT2300" s="36"/>
      <c r="AV2300" s="36"/>
      <c r="AW2300" s="36"/>
      <c r="AY2300" s="36"/>
      <c r="AZ2300" s="36"/>
      <c r="BA2300" s="108"/>
      <c r="BB2300" s="108"/>
      <c r="BC2300" s="108"/>
      <c r="BD2300" s="108"/>
      <c r="BE2300" s="108"/>
      <c r="BF2300" s="108"/>
      <c r="BG2300" s="108"/>
      <c r="BH2300" s="108"/>
      <c r="BI2300" s="108"/>
      <c r="BJ2300" s="108"/>
      <c r="BK2300" s="108"/>
      <c r="BL2300" s="108"/>
      <c r="BM2300" s="108"/>
      <c r="BN2300" s="108"/>
      <c r="BO2300" s="108"/>
      <c r="BP2300" s="108"/>
      <c r="BQ2300" s="108"/>
      <c r="BR2300" s="108"/>
      <c r="BS2300" s="108"/>
      <c r="BT2300" s="108"/>
      <c r="BU2300" s="108"/>
      <c r="BV2300" s="108"/>
      <c r="BW2300" s="108"/>
      <c r="BX2300" s="108"/>
      <c r="BY2300" s="108"/>
      <c r="BZ2300" s="108"/>
      <c r="CA2300" s="108"/>
      <c r="CB2300" s="108"/>
      <c r="CC2300" s="108"/>
      <c r="CD2300" s="108"/>
      <c r="CE2300" s="108"/>
      <c r="CF2300" s="108"/>
      <c r="CG2300" s="108"/>
      <c r="CH2300" s="108"/>
      <c r="CI2300" s="108"/>
      <c r="CJ2300" s="108"/>
      <c r="CK2300" s="108"/>
      <c r="CL2300" s="108"/>
      <c r="CM2300" s="108"/>
      <c r="CN2300" s="108"/>
      <c r="CO2300" s="108"/>
      <c r="CP2300" s="108"/>
      <c r="CQ2300" s="108"/>
      <c r="CR2300" s="108"/>
      <c r="CS2300" s="108"/>
      <c r="CT2300" s="108"/>
      <c r="CU2300" s="108"/>
      <c r="CV2300" s="108"/>
      <c r="CW2300" s="108"/>
      <c r="CX2300" s="108"/>
      <c r="CY2300" s="108"/>
      <c r="CZ2300" s="108"/>
      <c r="DA2300" s="108"/>
      <c r="DB2300" s="108"/>
      <c r="DC2300" s="108"/>
      <c r="DD2300" s="108"/>
      <c r="DE2300" s="108"/>
      <c r="DF2300" s="108"/>
      <c r="DG2300" s="108"/>
      <c r="DH2300" s="108"/>
      <c r="DI2300" s="108"/>
      <c r="DJ2300" s="108"/>
      <c r="DK2300" s="108"/>
      <c r="DL2300" s="108"/>
      <c r="DM2300" s="108"/>
      <c r="DN2300" s="108"/>
      <c r="DO2300" s="108"/>
      <c r="DP2300" s="108"/>
      <c r="DQ2300" s="108"/>
      <c r="DR2300" s="108"/>
      <c r="DS2300" s="108"/>
      <c r="DT2300" s="108"/>
      <c r="DU2300" s="108"/>
      <c r="DV2300" s="108"/>
      <c r="DW2300" s="108"/>
      <c r="DX2300" s="108"/>
      <c r="DY2300" s="108"/>
      <c r="DZ2300" s="108"/>
      <c r="EA2300" s="108"/>
      <c r="EB2300" s="108"/>
      <c r="EC2300" s="108"/>
      <c r="ED2300" s="108"/>
      <c r="EE2300" s="108"/>
      <c r="EF2300" s="108"/>
      <c r="EG2300" s="108"/>
      <c r="EH2300" s="108"/>
      <c r="EI2300" s="108"/>
      <c r="EJ2300" s="108"/>
      <c r="EK2300" s="108"/>
      <c r="EL2300" s="108"/>
      <c r="EM2300" s="108"/>
      <c r="EN2300" s="108"/>
      <c r="EO2300" s="108"/>
      <c r="EP2300" s="108"/>
      <c r="EQ2300" s="108"/>
      <c r="ER2300" s="108"/>
      <c r="ES2300" s="108"/>
      <c r="ET2300" s="108"/>
      <c r="EU2300" s="108"/>
      <c r="EV2300" s="108"/>
      <c r="EW2300" s="108"/>
      <c r="EX2300" s="108"/>
      <c r="EY2300" s="108"/>
      <c r="EZ2300" s="108"/>
      <c r="FA2300" s="108"/>
      <c r="FB2300" s="108"/>
      <c r="FC2300" s="108"/>
      <c r="FD2300" s="108"/>
      <c r="FE2300" s="108"/>
      <c r="FF2300" s="108"/>
      <c r="FG2300" s="108"/>
      <c r="FH2300" s="108"/>
      <c r="FI2300" s="108"/>
      <c r="FJ2300" s="108"/>
      <c r="FK2300" s="108"/>
      <c r="FL2300" s="108"/>
      <c r="FM2300" s="108"/>
      <c r="FN2300" s="108"/>
      <c r="FO2300" s="108"/>
      <c r="FP2300" s="108"/>
      <c r="FQ2300" s="108"/>
      <c r="FR2300" s="108"/>
      <c r="FS2300" s="108"/>
      <c r="FT2300" s="108"/>
      <c r="FU2300" s="108"/>
      <c r="FV2300" s="108"/>
      <c r="FW2300" s="108"/>
      <c r="FX2300" s="108"/>
      <c r="FY2300" s="108"/>
      <c r="FZ2300" s="108"/>
      <c r="GA2300" s="108"/>
      <c r="GB2300" s="108"/>
      <c r="GC2300" s="108"/>
      <c r="GD2300" s="108"/>
      <c r="GE2300" s="108"/>
      <c r="GF2300" s="108"/>
      <c r="GG2300" s="108"/>
      <c r="GH2300" s="108"/>
      <c r="GI2300" s="108"/>
      <c r="GJ2300" s="108"/>
      <c r="GK2300" s="108"/>
      <c r="GL2300" s="108"/>
      <c r="GM2300" s="108"/>
      <c r="GN2300" s="108"/>
      <c r="GO2300" s="108"/>
      <c r="GP2300" s="108"/>
      <c r="GQ2300" s="108"/>
      <c r="GR2300" s="108"/>
      <c r="GS2300" s="108"/>
      <c r="GT2300" s="108"/>
      <c r="GU2300" s="108"/>
      <c r="GV2300" s="108"/>
      <c r="GW2300" s="108"/>
      <c r="GX2300" s="108"/>
      <c r="GY2300" s="108"/>
      <c r="GZ2300" s="108"/>
      <c r="HA2300" s="108"/>
      <c r="HB2300" s="108"/>
      <c r="HC2300" s="108"/>
      <c r="HD2300" s="108"/>
      <c r="HE2300" s="108"/>
      <c r="HF2300" s="108"/>
      <c r="HG2300" s="108"/>
      <c r="HH2300" s="108"/>
      <c r="HI2300" s="108"/>
      <c r="HJ2300" s="108"/>
      <c r="HK2300" s="108"/>
      <c r="HL2300" s="108"/>
      <c r="HM2300" s="108"/>
      <c r="HN2300" s="108"/>
      <c r="HO2300" s="108"/>
      <c r="HP2300" s="108"/>
      <c r="HQ2300" s="108"/>
      <c r="HR2300" s="108"/>
      <c r="HS2300" s="108"/>
      <c r="HT2300" s="108"/>
      <c r="HU2300" s="108"/>
      <c r="HV2300" s="108"/>
      <c r="HW2300" s="108"/>
      <c r="HX2300" s="108"/>
      <c r="HY2300" s="108"/>
      <c r="HZ2300" s="108"/>
      <c r="IA2300" s="108"/>
      <c r="IB2300" s="108"/>
      <c r="IC2300" s="108"/>
      <c r="ID2300" s="108"/>
      <c r="IE2300" s="108"/>
      <c r="IF2300" s="108"/>
      <c r="IG2300" s="108"/>
      <c r="IH2300" s="108"/>
      <c r="II2300" s="108"/>
      <c r="IJ2300" s="108"/>
      <c r="IK2300" s="108"/>
      <c r="IL2300" s="108"/>
      <c r="IM2300" s="108"/>
      <c r="IN2300" s="108"/>
      <c r="IO2300" s="108"/>
      <c r="IP2300" s="108"/>
      <c r="IQ2300" s="108"/>
      <c r="IR2300" s="108"/>
      <c r="IS2300" s="108"/>
      <c r="IT2300" s="108"/>
      <c r="IU2300" s="108"/>
      <c r="IV2300" s="108"/>
    </row>
    <row r="2301" spans="1:256" x14ac:dyDescent="0.2">
      <c r="D2301" s="40"/>
      <c r="E2301" s="36"/>
      <c r="F2301" s="36"/>
      <c r="G2301" s="120"/>
      <c r="I2301" s="36"/>
      <c r="J2301" s="36"/>
      <c r="L2301" s="36"/>
      <c r="M2301" s="36"/>
      <c r="O2301" s="36"/>
      <c r="P2301" s="36"/>
      <c r="R2301" s="36"/>
      <c r="S2301" s="36"/>
      <c r="U2301" s="36"/>
      <c r="V2301" s="36"/>
      <c r="X2301" s="36"/>
      <c r="Y2301" s="36"/>
      <c r="AA2301" s="36"/>
      <c r="AB2301" s="36"/>
      <c r="AD2301" s="36"/>
      <c r="AE2301" s="36"/>
      <c r="AG2301" s="36"/>
      <c r="AH2301" s="36"/>
      <c r="AJ2301" s="36"/>
      <c r="AK2301" s="36"/>
      <c r="AM2301" s="36"/>
      <c r="AN2301" s="36"/>
      <c r="AP2301" s="36"/>
      <c r="AQ2301" s="36"/>
      <c r="AS2301" s="36"/>
      <c r="AT2301" s="36"/>
      <c r="AV2301" s="36"/>
      <c r="AW2301" s="36"/>
      <c r="AY2301" s="36"/>
      <c r="AZ2301" s="36"/>
      <c r="BB2301" s="36"/>
      <c r="BC2301" s="36"/>
      <c r="BE2301" s="36"/>
      <c r="BF2301" s="36"/>
      <c r="BH2301" s="36"/>
      <c r="BI2301" s="36"/>
      <c r="BK2301" s="36"/>
      <c r="BL2301" s="36"/>
      <c r="BN2301" s="36"/>
      <c r="BO2301" s="8"/>
      <c r="BR2301" s="8"/>
      <c r="BS2301" s="8"/>
      <c r="BT2301" s="8"/>
      <c r="BU2301" s="8"/>
      <c r="BW2301" s="9"/>
      <c r="BX2301" s="9"/>
      <c r="BY2301" s="108"/>
      <c r="BZ2301" s="108"/>
      <c r="CA2301" s="108"/>
      <c r="CB2301" s="108"/>
      <c r="CC2301" s="108"/>
      <c r="CD2301" s="108"/>
      <c r="CE2301" s="108"/>
      <c r="CF2301" s="108"/>
      <c r="CG2301" s="108"/>
      <c r="CH2301" s="108"/>
      <c r="CI2301" s="108"/>
      <c r="CJ2301" s="108"/>
      <c r="CK2301" s="108"/>
      <c r="CL2301" s="108"/>
      <c r="CM2301" s="108"/>
      <c r="CN2301" s="108"/>
      <c r="CO2301" s="108"/>
      <c r="CP2301" s="108"/>
      <c r="CQ2301" s="108"/>
      <c r="CR2301" s="108"/>
      <c r="CS2301" s="108"/>
      <c r="CT2301" s="108"/>
      <c r="CU2301" s="108"/>
      <c r="CV2301" s="108"/>
      <c r="CW2301" s="108"/>
      <c r="CX2301" s="108"/>
      <c r="CY2301" s="108"/>
      <c r="CZ2301" s="108"/>
      <c r="DA2301" s="108"/>
      <c r="DB2301" s="108"/>
      <c r="DC2301" s="108"/>
      <c r="DD2301" s="108"/>
      <c r="DE2301" s="108"/>
      <c r="DF2301" s="108"/>
      <c r="DG2301" s="108"/>
      <c r="DH2301" s="108"/>
      <c r="DI2301" s="108"/>
      <c r="DJ2301" s="108"/>
      <c r="DK2301" s="108"/>
      <c r="DL2301" s="108"/>
      <c r="DM2301" s="108"/>
      <c r="DN2301" s="108"/>
      <c r="DO2301" s="108"/>
      <c r="DP2301" s="108"/>
      <c r="DQ2301" s="108"/>
      <c r="DR2301" s="108"/>
      <c r="DS2301" s="108"/>
      <c r="DT2301" s="108"/>
      <c r="DU2301" s="108"/>
      <c r="DV2301" s="108"/>
      <c r="DW2301" s="108"/>
      <c r="DX2301" s="108"/>
      <c r="DY2301" s="108"/>
      <c r="DZ2301" s="108"/>
      <c r="EA2301" s="108"/>
      <c r="EB2301" s="108"/>
      <c r="EC2301" s="108"/>
      <c r="ED2301" s="108"/>
      <c r="EE2301" s="108"/>
      <c r="EF2301" s="108"/>
      <c r="EG2301" s="108"/>
      <c r="EH2301" s="108"/>
      <c r="EI2301" s="108"/>
      <c r="EJ2301" s="108"/>
      <c r="EK2301" s="108"/>
      <c r="EL2301" s="108"/>
      <c r="EM2301" s="108"/>
      <c r="EN2301" s="108"/>
      <c r="EO2301" s="108"/>
      <c r="EP2301" s="108"/>
      <c r="EQ2301" s="108"/>
      <c r="ER2301" s="108"/>
      <c r="ES2301" s="108"/>
      <c r="ET2301" s="108"/>
      <c r="EU2301" s="108"/>
      <c r="EV2301" s="108"/>
      <c r="EW2301" s="108"/>
      <c r="EX2301" s="108"/>
      <c r="EY2301" s="108"/>
      <c r="EZ2301" s="108"/>
      <c r="FA2301" s="108"/>
      <c r="FB2301" s="108"/>
      <c r="FC2301" s="108"/>
      <c r="FD2301" s="108"/>
      <c r="FE2301" s="108"/>
      <c r="FF2301" s="108"/>
      <c r="FG2301" s="108"/>
      <c r="FH2301" s="108"/>
      <c r="FI2301" s="108"/>
      <c r="FJ2301" s="108"/>
      <c r="FK2301" s="108"/>
      <c r="FL2301" s="108"/>
      <c r="FM2301" s="108"/>
      <c r="FN2301" s="108"/>
      <c r="FO2301" s="108"/>
      <c r="FP2301" s="108"/>
      <c r="FQ2301" s="108"/>
      <c r="FR2301" s="108"/>
      <c r="FS2301" s="108"/>
      <c r="FT2301" s="108"/>
      <c r="FU2301" s="108"/>
      <c r="FV2301" s="108"/>
      <c r="FW2301" s="108"/>
      <c r="FX2301" s="108"/>
      <c r="FY2301" s="108"/>
      <c r="FZ2301" s="108"/>
      <c r="GA2301" s="108"/>
      <c r="GB2301" s="108"/>
      <c r="GC2301" s="108"/>
      <c r="GD2301" s="108"/>
      <c r="GE2301" s="108"/>
      <c r="GF2301" s="108"/>
      <c r="GG2301" s="108"/>
      <c r="GH2301" s="108"/>
      <c r="GI2301" s="108"/>
      <c r="GJ2301" s="108"/>
      <c r="GK2301" s="108"/>
      <c r="GL2301" s="108"/>
      <c r="GM2301" s="108"/>
      <c r="GN2301" s="108"/>
      <c r="GO2301" s="108"/>
      <c r="GP2301" s="108"/>
      <c r="GQ2301" s="108"/>
      <c r="GR2301" s="108"/>
      <c r="GS2301" s="108"/>
      <c r="GT2301" s="108"/>
      <c r="GU2301" s="108"/>
      <c r="GV2301" s="108"/>
      <c r="GW2301" s="108"/>
      <c r="GX2301" s="108"/>
      <c r="GY2301" s="108"/>
      <c r="GZ2301" s="108"/>
      <c r="HA2301" s="108"/>
      <c r="HB2301" s="108"/>
      <c r="HC2301" s="108"/>
      <c r="HD2301" s="108"/>
      <c r="HE2301" s="108"/>
      <c r="HF2301" s="108"/>
      <c r="HG2301" s="108"/>
      <c r="HH2301" s="108"/>
      <c r="HI2301" s="108"/>
      <c r="HJ2301" s="108"/>
      <c r="HK2301" s="108"/>
      <c r="HL2301" s="108"/>
      <c r="HM2301" s="108"/>
      <c r="HN2301" s="108"/>
      <c r="HO2301" s="108"/>
      <c r="HP2301" s="108"/>
      <c r="HQ2301" s="108"/>
      <c r="HR2301" s="108"/>
      <c r="HS2301" s="108"/>
      <c r="HT2301" s="108"/>
      <c r="HU2301" s="108"/>
      <c r="HV2301" s="108"/>
      <c r="HW2301" s="108"/>
      <c r="HX2301" s="108"/>
      <c r="HY2301" s="108"/>
      <c r="HZ2301" s="108"/>
      <c r="IA2301" s="108"/>
      <c r="IB2301" s="108"/>
      <c r="IC2301" s="108"/>
      <c r="ID2301" s="108"/>
      <c r="IE2301" s="108"/>
      <c r="IF2301" s="108"/>
      <c r="IG2301" s="108"/>
      <c r="IH2301" s="108"/>
      <c r="II2301" s="108"/>
      <c r="IJ2301" s="108"/>
      <c r="IK2301" s="108"/>
      <c r="IL2301" s="108"/>
      <c r="IM2301" s="108"/>
      <c r="IN2301" s="108"/>
      <c r="IO2301" s="108"/>
      <c r="IP2301" s="108"/>
      <c r="IQ2301" s="108"/>
      <c r="IR2301" s="108"/>
      <c r="IS2301" s="108"/>
      <c r="IT2301" s="108"/>
      <c r="IU2301" s="108"/>
      <c r="IV2301" s="108"/>
    </row>
    <row r="2302" spans="1:256" x14ac:dyDescent="0.2">
      <c r="D2302" s="40"/>
      <c r="E2302" s="36"/>
      <c r="F2302" s="36"/>
      <c r="G2302" s="120"/>
      <c r="I2302" s="36"/>
      <c r="J2302" s="36"/>
      <c r="L2302" s="36"/>
      <c r="M2302" s="36"/>
      <c r="O2302" s="36"/>
      <c r="P2302" s="36"/>
      <c r="R2302" s="36"/>
      <c r="S2302" s="36"/>
      <c r="U2302" s="36"/>
      <c r="V2302" s="36"/>
      <c r="X2302" s="36"/>
      <c r="Y2302" s="36"/>
      <c r="AA2302" s="36"/>
      <c r="AB2302" s="36"/>
      <c r="AD2302" s="36"/>
      <c r="AE2302" s="36"/>
      <c r="AG2302" s="36"/>
      <c r="AH2302" s="36"/>
      <c r="AJ2302" s="36"/>
      <c r="AK2302" s="36"/>
      <c r="AM2302" s="36"/>
      <c r="AN2302" s="36"/>
      <c r="AP2302" s="36"/>
      <c r="AQ2302" s="36"/>
      <c r="AS2302" s="36"/>
      <c r="AT2302" s="36"/>
      <c r="AV2302" s="36"/>
      <c r="AW2302" s="36"/>
      <c r="AY2302" s="36"/>
      <c r="AZ2302" s="36"/>
      <c r="BB2302" s="36"/>
      <c r="BC2302" s="36"/>
      <c r="BE2302" s="36"/>
      <c r="BF2302" s="36"/>
      <c r="BH2302" s="36"/>
      <c r="BI2302" s="36"/>
      <c r="BK2302" s="36"/>
      <c r="BL2302" s="36"/>
      <c r="BN2302" s="36"/>
      <c r="BO2302" s="36"/>
      <c r="BQ2302" s="40"/>
      <c r="BR2302" s="36"/>
      <c r="BS2302" s="9"/>
      <c r="BU2302" s="8"/>
      <c r="BV2302" s="9"/>
      <c r="BW2302" s="9"/>
      <c r="BX2302" s="126"/>
      <c r="BY2302" s="108"/>
      <c r="BZ2302" s="108"/>
      <c r="CA2302" s="108"/>
      <c r="CB2302" s="108"/>
      <c r="CC2302" s="108"/>
      <c r="CD2302" s="108"/>
      <c r="CE2302" s="108"/>
      <c r="CF2302" s="108"/>
      <c r="CG2302" s="108"/>
      <c r="CH2302" s="108"/>
      <c r="CI2302" s="108"/>
      <c r="CJ2302" s="108"/>
      <c r="CK2302" s="108"/>
      <c r="CL2302" s="108"/>
      <c r="CM2302" s="108"/>
      <c r="CN2302" s="108"/>
      <c r="CO2302" s="108"/>
      <c r="CP2302" s="108"/>
      <c r="CQ2302" s="108"/>
      <c r="CR2302" s="108"/>
      <c r="CS2302" s="108"/>
      <c r="CT2302" s="108"/>
      <c r="CU2302" s="108"/>
      <c r="CV2302" s="108"/>
      <c r="CW2302" s="108"/>
      <c r="CX2302" s="108"/>
      <c r="CY2302" s="108"/>
      <c r="CZ2302" s="108"/>
      <c r="DA2302" s="108"/>
      <c r="DB2302" s="108"/>
      <c r="DC2302" s="108"/>
      <c r="DD2302" s="108"/>
      <c r="DE2302" s="108"/>
      <c r="DF2302" s="108"/>
      <c r="DG2302" s="108"/>
      <c r="DH2302" s="108"/>
      <c r="DI2302" s="108"/>
      <c r="DJ2302" s="108"/>
      <c r="DK2302" s="108"/>
      <c r="DL2302" s="108"/>
      <c r="DM2302" s="108"/>
      <c r="DN2302" s="108"/>
      <c r="DO2302" s="108"/>
      <c r="DP2302" s="108"/>
      <c r="DQ2302" s="108"/>
      <c r="DR2302" s="108"/>
      <c r="DS2302" s="108"/>
      <c r="DT2302" s="108"/>
      <c r="DU2302" s="108"/>
      <c r="DV2302" s="108"/>
      <c r="DW2302" s="108"/>
      <c r="DX2302" s="108"/>
      <c r="DY2302" s="108"/>
      <c r="DZ2302" s="108"/>
      <c r="EA2302" s="108"/>
      <c r="EB2302" s="108"/>
      <c r="EC2302" s="108"/>
      <c r="ED2302" s="108"/>
      <c r="EE2302" s="108"/>
      <c r="EF2302" s="108"/>
      <c r="EG2302" s="108"/>
      <c r="EH2302" s="108"/>
      <c r="EI2302" s="108"/>
      <c r="EJ2302" s="108"/>
      <c r="EK2302" s="108"/>
      <c r="EL2302" s="108"/>
      <c r="EM2302" s="108"/>
      <c r="EN2302" s="108"/>
      <c r="EO2302" s="108"/>
      <c r="EP2302" s="108"/>
      <c r="EQ2302" s="108"/>
      <c r="ER2302" s="108"/>
      <c r="ES2302" s="108"/>
      <c r="ET2302" s="108"/>
      <c r="EU2302" s="108"/>
      <c r="EV2302" s="108"/>
      <c r="EW2302" s="108"/>
      <c r="EX2302" s="108"/>
      <c r="EY2302" s="108"/>
      <c r="EZ2302" s="108"/>
      <c r="FA2302" s="108"/>
      <c r="FB2302" s="108"/>
      <c r="FC2302" s="108"/>
      <c r="FD2302" s="108"/>
      <c r="FE2302" s="108"/>
      <c r="FF2302" s="108"/>
      <c r="FG2302" s="108"/>
      <c r="FH2302" s="108"/>
      <c r="FI2302" s="108"/>
      <c r="FJ2302" s="108"/>
      <c r="FK2302" s="108"/>
      <c r="FL2302" s="108"/>
      <c r="FM2302" s="108"/>
      <c r="FN2302" s="108"/>
      <c r="FO2302" s="108"/>
      <c r="FP2302" s="108"/>
      <c r="FQ2302" s="108"/>
      <c r="FR2302" s="108"/>
      <c r="FS2302" s="108"/>
      <c r="FT2302" s="108"/>
      <c r="FU2302" s="108"/>
      <c r="FV2302" s="108"/>
      <c r="FW2302" s="108"/>
      <c r="FX2302" s="108"/>
      <c r="FY2302" s="108"/>
      <c r="FZ2302" s="108"/>
      <c r="GA2302" s="108"/>
      <c r="GB2302" s="108"/>
      <c r="GC2302" s="108"/>
      <c r="GD2302" s="108"/>
      <c r="GE2302" s="108"/>
      <c r="GF2302" s="108"/>
      <c r="GG2302" s="108"/>
      <c r="GH2302" s="108"/>
      <c r="GI2302" s="108"/>
      <c r="GJ2302" s="108"/>
      <c r="GK2302" s="108"/>
      <c r="GL2302" s="108"/>
      <c r="GM2302" s="108"/>
      <c r="GN2302" s="108"/>
      <c r="GO2302" s="108"/>
      <c r="GP2302" s="108"/>
      <c r="GQ2302" s="108"/>
      <c r="GR2302" s="108"/>
      <c r="GS2302" s="108"/>
      <c r="GT2302" s="108"/>
      <c r="GU2302" s="108"/>
      <c r="GV2302" s="108"/>
      <c r="GW2302" s="108"/>
      <c r="GX2302" s="108"/>
      <c r="GY2302" s="108"/>
      <c r="GZ2302" s="108"/>
      <c r="HA2302" s="108"/>
      <c r="HB2302" s="108"/>
      <c r="HC2302" s="108"/>
      <c r="HD2302" s="108"/>
      <c r="HE2302" s="108"/>
      <c r="HF2302" s="108"/>
      <c r="HG2302" s="108"/>
      <c r="HH2302" s="108"/>
      <c r="HI2302" s="108"/>
      <c r="HJ2302" s="108"/>
      <c r="HK2302" s="108"/>
      <c r="HL2302" s="108"/>
      <c r="HM2302" s="108"/>
      <c r="HN2302" s="108"/>
      <c r="HO2302" s="108"/>
      <c r="HP2302" s="108"/>
      <c r="HQ2302" s="108"/>
      <c r="HR2302" s="108"/>
      <c r="HS2302" s="108"/>
      <c r="HT2302" s="108"/>
      <c r="HU2302" s="108"/>
      <c r="HV2302" s="108"/>
      <c r="HW2302" s="108"/>
      <c r="HX2302" s="108"/>
      <c r="HY2302" s="108"/>
      <c r="HZ2302" s="108"/>
      <c r="IA2302" s="108"/>
      <c r="IB2302" s="108"/>
      <c r="IC2302" s="108"/>
      <c r="ID2302" s="108"/>
      <c r="IE2302" s="108"/>
      <c r="IF2302" s="108"/>
      <c r="IG2302" s="108"/>
      <c r="IH2302" s="108"/>
      <c r="II2302" s="108"/>
      <c r="IJ2302" s="108"/>
      <c r="IK2302" s="108"/>
      <c r="IL2302" s="108"/>
      <c r="IM2302" s="108"/>
      <c r="IN2302" s="108"/>
      <c r="IO2302" s="108"/>
      <c r="IP2302" s="108"/>
      <c r="IQ2302" s="108"/>
      <c r="IR2302" s="108"/>
      <c r="IS2302" s="108"/>
      <c r="IT2302" s="108"/>
      <c r="IU2302" s="108"/>
      <c r="IV2302" s="108"/>
    </row>
    <row r="2303" spans="1:256" x14ac:dyDescent="0.2">
      <c r="E2303" s="8"/>
      <c r="F2303" s="8"/>
      <c r="G2303" s="120"/>
      <c r="H2303" s="100"/>
      <c r="I2303" s="8"/>
      <c r="J2303" s="8"/>
      <c r="K2303" s="100"/>
      <c r="L2303" s="8"/>
      <c r="M2303" s="8"/>
      <c r="N2303" s="100"/>
      <c r="O2303" s="8"/>
      <c r="P2303" s="8"/>
      <c r="Q2303" s="100"/>
      <c r="R2303" s="8"/>
      <c r="S2303" s="8"/>
      <c r="T2303" s="100"/>
      <c r="U2303" s="8"/>
      <c r="V2303" s="8"/>
      <c r="W2303" s="100"/>
      <c r="X2303" s="8"/>
      <c r="Y2303" s="8"/>
      <c r="Z2303" s="100"/>
      <c r="AA2303" s="8"/>
      <c r="AB2303" s="8"/>
      <c r="AD2303" s="8"/>
      <c r="AE2303" s="8"/>
      <c r="AG2303" s="8"/>
      <c r="AH2303" s="8"/>
      <c r="AJ2303" s="8"/>
      <c r="AK2303" s="8"/>
      <c r="AM2303" s="8"/>
      <c r="AN2303" s="8"/>
      <c r="AP2303" s="8"/>
      <c r="AQ2303" s="8"/>
      <c r="AS2303" s="8"/>
      <c r="AT2303" s="8"/>
      <c r="AV2303" s="8"/>
      <c r="AW2303" s="8"/>
      <c r="AY2303" s="8"/>
      <c r="AZ2303" s="8"/>
      <c r="BA2303" s="108"/>
      <c r="BB2303" s="108"/>
      <c r="BC2303" s="108"/>
      <c r="BD2303" s="108"/>
      <c r="BE2303" s="108"/>
      <c r="BF2303" s="108"/>
      <c r="BG2303" s="108"/>
      <c r="BH2303" s="108"/>
      <c r="BI2303" s="108"/>
      <c r="BJ2303" s="108"/>
      <c r="BK2303" s="108"/>
      <c r="BL2303" s="108"/>
      <c r="BM2303" s="108"/>
      <c r="BN2303" s="108"/>
      <c r="BO2303" s="108"/>
      <c r="BP2303" s="108"/>
      <c r="BQ2303" s="108"/>
      <c r="BR2303" s="108"/>
      <c r="BS2303" s="108"/>
      <c r="BT2303" s="108"/>
      <c r="BU2303" s="108"/>
      <c r="BV2303" s="108"/>
      <c r="BW2303" s="108"/>
      <c r="BX2303" s="108"/>
      <c r="BY2303" s="108"/>
      <c r="BZ2303" s="108"/>
      <c r="CA2303" s="108"/>
      <c r="CB2303" s="108"/>
      <c r="CC2303" s="108"/>
      <c r="CD2303" s="108"/>
      <c r="CE2303" s="108"/>
      <c r="CF2303" s="108"/>
      <c r="CG2303" s="108"/>
      <c r="CH2303" s="108"/>
      <c r="CI2303" s="108"/>
      <c r="CJ2303" s="108"/>
      <c r="CK2303" s="108"/>
      <c r="CL2303" s="108"/>
      <c r="CM2303" s="108"/>
      <c r="CN2303" s="108"/>
      <c r="CO2303" s="108"/>
      <c r="CP2303" s="108"/>
      <c r="CQ2303" s="108"/>
      <c r="CR2303" s="108"/>
      <c r="CS2303" s="108"/>
      <c r="CT2303" s="108"/>
      <c r="CU2303" s="108"/>
      <c r="CV2303" s="108"/>
      <c r="CW2303" s="108"/>
      <c r="CX2303" s="108"/>
      <c r="CY2303" s="108"/>
      <c r="CZ2303" s="108"/>
      <c r="DA2303" s="108"/>
      <c r="DB2303" s="108"/>
      <c r="DC2303" s="108"/>
      <c r="DD2303" s="108"/>
      <c r="DE2303" s="108"/>
      <c r="DF2303" s="108"/>
      <c r="DG2303" s="108"/>
      <c r="DH2303" s="108"/>
      <c r="DI2303" s="108"/>
      <c r="DJ2303" s="108"/>
      <c r="DK2303" s="108"/>
      <c r="DL2303" s="108"/>
      <c r="DM2303" s="108"/>
      <c r="DN2303" s="108"/>
      <c r="DO2303" s="108"/>
      <c r="DP2303" s="108"/>
      <c r="DQ2303" s="108"/>
      <c r="DR2303" s="108"/>
      <c r="DS2303" s="108"/>
      <c r="DT2303" s="108"/>
      <c r="DU2303" s="108"/>
      <c r="DV2303" s="108"/>
      <c r="DW2303" s="108"/>
      <c r="DX2303" s="108"/>
      <c r="DY2303" s="108"/>
      <c r="DZ2303" s="108"/>
      <c r="EA2303" s="108"/>
      <c r="EB2303" s="108"/>
      <c r="EC2303" s="108"/>
      <c r="ED2303" s="108"/>
      <c r="EE2303" s="108"/>
      <c r="EF2303" s="108"/>
      <c r="EG2303" s="108"/>
      <c r="EH2303" s="108"/>
      <c r="EI2303" s="108"/>
      <c r="EJ2303" s="108"/>
      <c r="EK2303" s="108"/>
      <c r="EL2303" s="108"/>
      <c r="EM2303" s="108"/>
      <c r="EN2303" s="108"/>
      <c r="EO2303" s="108"/>
      <c r="EP2303" s="108"/>
      <c r="EQ2303" s="108"/>
      <c r="ER2303" s="108"/>
      <c r="ES2303" s="108"/>
      <c r="ET2303" s="108"/>
      <c r="EU2303" s="108"/>
      <c r="EV2303" s="108"/>
      <c r="EW2303" s="108"/>
      <c r="EX2303" s="108"/>
      <c r="EY2303" s="108"/>
      <c r="EZ2303" s="108"/>
      <c r="FA2303" s="108"/>
      <c r="FB2303" s="108"/>
      <c r="FC2303" s="108"/>
      <c r="FD2303" s="108"/>
      <c r="FE2303" s="108"/>
      <c r="FF2303" s="108"/>
      <c r="FG2303" s="108"/>
      <c r="FH2303" s="108"/>
      <c r="FI2303" s="108"/>
      <c r="FJ2303" s="108"/>
      <c r="FK2303" s="108"/>
      <c r="FL2303" s="108"/>
      <c r="FM2303" s="108"/>
      <c r="FN2303" s="108"/>
      <c r="FO2303" s="108"/>
      <c r="FP2303" s="108"/>
      <c r="FQ2303" s="108"/>
      <c r="FR2303" s="108"/>
      <c r="FS2303" s="108"/>
      <c r="FT2303" s="108"/>
      <c r="FU2303" s="108"/>
      <c r="FV2303" s="108"/>
      <c r="FW2303" s="108"/>
      <c r="FX2303" s="108"/>
      <c r="FY2303" s="108"/>
      <c r="FZ2303" s="108"/>
      <c r="GA2303" s="108"/>
      <c r="GB2303" s="108"/>
      <c r="GC2303" s="108"/>
      <c r="GD2303" s="108"/>
      <c r="GE2303" s="108"/>
      <c r="GF2303" s="108"/>
      <c r="GG2303" s="108"/>
      <c r="GH2303" s="108"/>
      <c r="GI2303" s="108"/>
      <c r="GJ2303" s="108"/>
      <c r="GK2303" s="108"/>
      <c r="GL2303" s="108"/>
      <c r="GM2303" s="108"/>
      <c r="GN2303" s="108"/>
      <c r="GO2303" s="108"/>
      <c r="GP2303" s="108"/>
      <c r="GQ2303" s="108"/>
      <c r="GR2303" s="108"/>
      <c r="GS2303" s="108"/>
      <c r="GT2303" s="108"/>
      <c r="GU2303" s="108"/>
      <c r="GV2303" s="108"/>
      <c r="GW2303" s="108"/>
      <c r="GX2303" s="108"/>
      <c r="GY2303" s="108"/>
      <c r="GZ2303" s="108"/>
      <c r="HA2303" s="108"/>
      <c r="HB2303" s="108"/>
      <c r="HC2303" s="108"/>
      <c r="HD2303" s="108"/>
      <c r="HE2303" s="108"/>
      <c r="HF2303" s="108"/>
      <c r="HG2303" s="108"/>
      <c r="HH2303" s="108"/>
      <c r="HI2303" s="108"/>
      <c r="HJ2303" s="108"/>
      <c r="HK2303" s="108"/>
      <c r="HL2303" s="108"/>
      <c r="HM2303" s="108"/>
      <c r="HN2303" s="108"/>
      <c r="HO2303" s="108"/>
      <c r="HP2303" s="108"/>
      <c r="HQ2303" s="108"/>
      <c r="HR2303" s="108"/>
      <c r="HS2303" s="108"/>
      <c r="HT2303" s="108"/>
      <c r="HU2303" s="108"/>
      <c r="HV2303" s="108"/>
      <c r="HW2303" s="108"/>
      <c r="HX2303" s="108"/>
      <c r="HY2303" s="108"/>
      <c r="HZ2303" s="108"/>
      <c r="IA2303" s="108"/>
      <c r="IB2303" s="108"/>
      <c r="IC2303" s="108"/>
      <c r="ID2303" s="108"/>
      <c r="IE2303" s="108"/>
      <c r="IF2303" s="108"/>
      <c r="IG2303" s="108"/>
      <c r="IH2303" s="108"/>
      <c r="II2303" s="108"/>
      <c r="IJ2303" s="108"/>
      <c r="IK2303" s="108"/>
      <c r="IL2303" s="108"/>
      <c r="IM2303" s="108"/>
      <c r="IN2303" s="108"/>
      <c r="IO2303" s="108"/>
      <c r="IP2303" s="108"/>
      <c r="IQ2303" s="108"/>
      <c r="IR2303" s="108"/>
      <c r="IS2303" s="108"/>
      <c r="IT2303" s="108"/>
      <c r="IU2303" s="108"/>
      <c r="IV2303" s="108"/>
    </row>
    <row r="2304" spans="1:256" x14ac:dyDescent="0.2">
      <c r="E2304" s="8"/>
      <c r="F2304" s="8"/>
      <c r="G2304" s="120"/>
      <c r="I2304" s="8"/>
      <c r="J2304" s="8"/>
      <c r="L2304" s="8"/>
      <c r="M2304" s="8"/>
      <c r="O2304" s="8"/>
      <c r="P2304" s="8"/>
      <c r="R2304" s="8"/>
      <c r="S2304" s="8"/>
      <c r="U2304" s="8"/>
      <c r="V2304" s="8"/>
      <c r="X2304" s="8"/>
      <c r="Y2304" s="8"/>
      <c r="AA2304" s="8"/>
      <c r="AB2304" s="8"/>
      <c r="AD2304" s="8"/>
      <c r="AE2304" s="8"/>
      <c r="AG2304" s="8"/>
      <c r="AH2304" s="8"/>
      <c r="AJ2304" s="8"/>
      <c r="AK2304" s="8"/>
      <c r="AM2304" s="8"/>
      <c r="AN2304" s="8"/>
      <c r="AP2304" s="8"/>
      <c r="AQ2304" s="8"/>
      <c r="AS2304" s="8"/>
      <c r="AT2304" s="8"/>
      <c r="AV2304" s="8"/>
      <c r="AW2304" s="8"/>
      <c r="AY2304" s="8"/>
      <c r="AZ2304" s="8"/>
      <c r="BA2304" s="108"/>
      <c r="BB2304" s="108"/>
      <c r="BC2304" s="108"/>
      <c r="BD2304" s="108"/>
      <c r="BE2304" s="108"/>
      <c r="BF2304" s="108"/>
      <c r="BG2304" s="108"/>
      <c r="BH2304" s="108"/>
      <c r="BI2304" s="108"/>
      <c r="BJ2304" s="108"/>
      <c r="BK2304" s="108"/>
      <c r="BL2304" s="108"/>
      <c r="BM2304" s="108"/>
      <c r="BN2304" s="108"/>
      <c r="BO2304" s="108"/>
      <c r="BP2304" s="108"/>
      <c r="BQ2304" s="108"/>
      <c r="BR2304" s="108"/>
      <c r="BS2304" s="108"/>
      <c r="BT2304" s="108"/>
      <c r="BU2304" s="108"/>
      <c r="BV2304" s="108"/>
      <c r="BW2304" s="108"/>
      <c r="BX2304" s="108"/>
      <c r="BY2304" s="108"/>
      <c r="BZ2304" s="108"/>
      <c r="CA2304" s="108"/>
      <c r="CB2304" s="108"/>
      <c r="CC2304" s="108"/>
      <c r="CD2304" s="108"/>
      <c r="CE2304" s="108"/>
      <c r="CF2304" s="108"/>
      <c r="CG2304" s="108"/>
      <c r="CH2304" s="108"/>
      <c r="CI2304" s="108"/>
      <c r="CJ2304" s="108"/>
      <c r="CK2304" s="108"/>
      <c r="CL2304" s="108"/>
      <c r="CM2304" s="108"/>
      <c r="CN2304" s="108"/>
      <c r="CO2304" s="108"/>
      <c r="CP2304" s="108"/>
      <c r="CQ2304" s="108"/>
      <c r="CR2304" s="108"/>
      <c r="CS2304" s="108"/>
      <c r="CT2304" s="108"/>
      <c r="CU2304" s="108"/>
      <c r="CV2304" s="108"/>
      <c r="CW2304" s="108"/>
      <c r="CX2304" s="108"/>
      <c r="CY2304" s="108"/>
      <c r="CZ2304" s="108"/>
      <c r="DA2304" s="108"/>
      <c r="DB2304" s="108"/>
      <c r="DC2304" s="108"/>
      <c r="DD2304" s="108"/>
      <c r="DE2304" s="108"/>
      <c r="DF2304" s="108"/>
      <c r="DG2304" s="108"/>
      <c r="DH2304" s="108"/>
      <c r="DI2304" s="108"/>
      <c r="DJ2304" s="108"/>
      <c r="DK2304" s="108"/>
      <c r="DL2304" s="108"/>
      <c r="DM2304" s="108"/>
      <c r="DN2304" s="108"/>
      <c r="DO2304" s="108"/>
      <c r="DP2304" s="108"/>
      <c r="DQ2304" s="108"/>
      <c r="DR2304" s="108"/>
      <c r="DS2304" s="108"/>
      <c r="DT2304" s="108"/>
      <c r="DU2304" s="108"/>
      <c r="DV2304" s="108"/>
      <c r="DW2304" s="108"/>
      <c r="DX2304" s="108"/>
      <c r="DY2304" s="108"/>
      <c r="DZ2304" s="108"/>
      <c r="EA2304" s="108"/>
      <c r="EB2304" s="108"/>
      <c r="EC2304" s="108"/>
      <c r="ED2304" s="108"/>
      <c r="EE2304" s="108"/>
      <c r="EF2304" s="108"/>
      <c r="EG2304" s="108"/>
      <c r="EH2304" s="108"/>
      <c r="EI2304" s="108"/>
      <c r="EJ2304" s="108"/>
      <c r="EK2304" s="108"/>
      <c r="EL2304" s="108"/>
      <c r="EM2304" s="108"/>
      <c r="EN2304" s="108"/>
      <c r="EO2304" s="108"/>
      <c r="EP2304" s="108"/>
      <c r="EQ2304" s="108"/>
      <c r="ER2304" s="108"/>
      <c r="ES2304" s="108"/>
      <c r="ET2304" s="108"/>
      <c r="EU2304" s="108"/>
      <c r="EV2304" s="108"/>
      <c r="EW2304" s="108"/>
      <c r="EX2304" s="108"/>
      <c r="EY2304" s="108"/>
      <c r="EZ2304" s="108"/>
      <c r="FA2304" s="108"/>
      <c r="FB2304" s="108"/>
      <c r="FC2304" s="108"/>
      <c r="FD2304" s="108"/>
      <c r="FE2304" s="108"/>
      <c r="FF2304" s="108"/>
      <c r="FG2304" s="108"/>
      <c r="FH2304" s="108"/>
      <c r="FI2304" s="108"/>
      <c r="FJ2304" s="108"/>
      <c r="FK2304" s="108"/>
      <c r="FL2304" s="108"/>
      <c r="FM2304" s="108"/>
      <c r="FN2304" s="108"/>
      <c r="FO2304" s="108"/>
      <c r="FP2304" s="108"/>
      <c r="FQ2304" s="108"/>
      <c r="FR2304" s="108"/>
      <c r="FS2304" s="108"/>
      <c r="FT2304" s="108"/>
      <c r="FU2304" s="108"/>
      <c r="FV2304" s="108"/>
      <c r="FW2304" s="108"/>
      <c r="FX2304" s="108"/>
      <c r="FY2304" s="108"/>
      <c r="FZ2304" s="108"/>
      <c r="GA2304" s="108"/>
      <c r="GB2304" s="108"/>
      <c r="GC2304" s="108"/>
      <c r="GD2304" s="108"/>
      <c r="GE2304" s="108"/>
      <c r="GF2304" s="108"/>
      <c r="GG2304" s="108"/>
      <c r="GH2304" s="108"/>
      <c r="GI2304" s="108"/>
      <c r="GJ2304" s="108"/>
      <c r="GK2304" s="108"/>
      <c r="GL2304" s="108"/>
      <c r="GM2304" s="108"/>
      <c r="GN2304" s="108"/>
      <c r="GO2304" s="108"/>
      <c r="GP2304" s="108"/>
      <c r="GQ2304" s="108"/>
      <c r="GR2304" s="108"/>
      <c r="GS2304" s="108"/>
      <c r="GT2304" s="108"/>
      <c r="GU2304" s="108"/>
      <c r="GV2304" s="108"/>
      <c r="GW2304" s="108"/>
      <c r="GX2304" s="108"/>
      <c r="GY2304" s="108"/>
      <c r="GZ2304" s="108"/>
      <c r="HA2304" s="108"/>
      <c r="HB2304" s="108"/>
      <c r="HC2304" s="108"/>
      <c r="HD2304" s="108"/>
      <c r="HE2304" s="108"/>
      <c r="HF2304" s="108"/>
      <c r="HG2304" s="108"/>
      <c r="HH2304" s="108"/>
      <c r="HI2304" s="108"/>
      <c r="HJ2304" s="108"/>
      <c r="HK2304" s="108"/>
      <c r="HL2304" s="108"/>
      <c r="HM2304" s="108"/>
      <c r="HN2304" s="108"/>
      <c r="HO2304" s="108"/>
      <c r="HP2304" s="108"/>
      <c r="HQ2304" s="108"/>
      <c r="HR2304" s="108"/>
      <c r="HS2304" s="108"/>
      <c r="HT2304" s="108"/>
      <c r="HU2304" s="108"/>
      <c r="HV2304" s="108"/>
      <c r="HW2304" s="108"/>
      <c r="HX2304" s="108"/>
      <c r="HY2304" s="108"/>
      <c r="HZ2304" s="108"/>
      <c r="IA2304" s="108"/>
      <c r="IB2304" s="108"/>
      <c r="IC2304" s="108"/>
      <c r="ID2304" s="108"/>
      <c r="IE2304" s="108"/>
      <c r="IF2304" s="108"/>
      <c r="IG2304" s="108"/>
      <c r="IH2304" s="108"/>
      <c r="II2304" s="108"/>
      <c r="IJ2304" s="108"/>
      <c r="IK2304" s="108"/>
      <c r="IL2304" s="108"/>
      <c r="IM2304" s="108"/>
      <c r="IN2304" s="108"/>
      <c r="IO2304" s="108"/>
      <c r="IP2304" s="108"/>
      <c r="IQ2304" s="108"/>
      <c r="IR2304" s="108"/>
      <c r="IS2304" s="108"/>
      <c r="IT2304" s="108"/>
      <c r="IU2304" s="108"/>
      <c r="IV2304" s="108"/>
    </row>
    <row r="2305" spans="1:256" x14ac:dyDescent="0.2">
      <c r="E2305" s="8"/>
      <c r="F2305" s="8"/>
      <c r="G2305" s="120"/>
      <c r="I2305" s="8"/>
      <c r="J2305" s="8"/>
      <c r="L2305" s="8"/>
      <c r="M2305" s="8"/>
      <c r="O2305" s="8"/>
      <c r="P2305" s="8"/>
      <c r="R2305" s="8"/>
      <c r="S2305" s="8"/>
      <c r="U2305" s="8"/>
      <c r="V2305" s="8"/>
      <c r="X2305" s="8"/>
      <c r="Y2305" s="8"/>
      <c r="AA2305" s="8"/>
      <c r="AB2305" s="8"/>
      <c r="AD2305" s="8"/>
      <c r="AE2305" s="8"/>
      <c r="AG2305" s="8"/>
      <c r="AH2305" s="8"/>
      <c r="AJ2305" s="8"/>
      <c r="AK2305" s="8"/>
      <c r="AM2305" s="8"/>
      <c r="AN2305" s="8"/>
      <c r="AP2305" s="8"/>
      <c r="AQ2305" s="8"/>
      <c r="AS2305" s="8"/>
      <c r="AT2305" s="8"/>
      <c r="AV2305" s="8"/>
      <c r="AW2305" s="8"/>
      <c r="AY2305" s="8"/>
      <c r="AZ2305" s="8"/>
      <c r="BA2305" s="108"/>
      <c r="BB2305" s="108"/>
      <c r="BC2305" s="108"/>
      <c r="BD2305" s="108"/>
      <c r="BE2305" s="108"/>
      <c r="BF2305" s="108"/>
      <c r="BG2305" s="108"/>
      <c r="BH2305" s="108"/>
      <c r="BI2305" s="108"/>
      <c r="BJ2305" s="108"/>
      <c r="BK2305" s="108"/>
      <c r="BL2305" s="108"/>
      <c r="BM2305" s="108"/>
      <c r="BN2305" s="108"/>
      <c r="BO2305" s="108"/>
      <c r="BP2305" s="108"/>
      <c r="BQ2305" s="108"/>
      <c r="BR2305" s="108"/>
      <c r="BS2305" s="108"/>
      <c r="BT2305" s="108"/>
      <c r="BU2305" s="108"/>
      <c r="BV2305" s="108"/>
      <c r="BW2305" s="108"/>
      <c r="BX2305" s="108"/>
      <c r="BY2305" s="108"/>
      <c r="BZ2305" s="108"/>
      <c r="CA2305" s="108"/>
      <c r="CB2305" s="108"/>
      <c r="CC2305" s="108"/>
      <c r="CD2305" s="108"/>
      <c r="CE2305" s="108"/>
      <c r="CF2305" s="108"/>
      <c r="CG2305" s="108"/>
      <c r="CH2305" s="108"/>
      <c r="CI2305" s="108"/>
      <c r="CJ2305" s="108"/>
      <c r="CK2305" s="108"/>
      <c r="CL2305" s="108"/>
      <c r="CM2305" s="108"/>
      <c r="CN2305" s="108"/>
      <c r="CO2305" s="108"/>
      <c r="CP2305" s="108"/>
      <c r="CQ2305" s="108"/>
      <c r="CR2305" s="108"/>
      <c r="CS2305" s="108"/>
      <c r="CT2305" s="108"/>
      <c r="CU2305" s="108"/>
      <c r="CV2305" s="108"/>
      <c r="CW2305" s="108"/>
      <c r="CX2305" s="108"/>
      <c r="CY2305" s="108"/>
      <c r="CZ2305" s="108"/>
      <c r="DA2305" s="108"/>
      <c r="DB2305" s="108"/>
      <c r="DC2305" s="108"/>
      <c r="DD2305" s="108"/>
      <c r="DE2305" s="108"/>
      <c r="DF2305" s="108"/>
      <c r="DG2305" s="108"/>
      <c r="DH2305" s="108"/>
      <c r="DI2305" s="108"/>
      <c r="DJ2305" s="108"/>
      <c r="DK2305" s="108"/>
      <c r="DL2305" s="108"/>
      <c r="DM2305" s="108"/>
      <c r="DN2305" s="108"/>
      <c r="DO2305" s="108"/>
      <c r="DP2305" s="108"/>
      <c r="DQ2305" s="108"/>
      <c r="DR2305" s="108"/>
      <c r="DS2305" s="108"/>
      <c r="DT2305" s="108"/>
      <c r="DU2305" s="108"/>
      <c r="DV2305" s="108"/>
      <c r="DW2305" s="108"/>
      <c r="DX2305" s="108"/>
      <c r="DY2305" s="108"/>
      <c r="DZ2305" s="108"/>
      <c r="EA2305" s="108"/>
      <c r="EB2305" s="108"/>
      <c r="EC2305" s="108"/>
      <c r="ED2305" s="108"/>
      <c r="EE2305" s="108"/>
      <c r="EF2305" s="108"/>
      <c r="EG2305" s="108"/>
      <c r="EH2305" s="108"/>
      <c r="EI2305" s="108"/>
      <c r="EJ2305" s="108"/>
      <c r="EK2305" s="108"/>
      <c r="EL2305" s="108"/>
      <c r="EM2305" s="108"/>
      <c r="EN2305" s="108"/>
      <c r="EO2305" s="108"/>
      <c r="EP2305" s="108"/>
      <c r="EQ2305" s="108"/>
      <c r="ER2305" s="108"/>
      <c r="ES2305" s="108"/>
      <c r="ET2305" s="108"/>
      <c r="EU2305" s="108"/>
      <c r="EV2305" s="108"/>
      <c r="EW2305" s="108"/>
      <c r="EX2305" s="108"/>
      <c r="EY2305" s="108"/>
      <c r="EZ2305" s="108"/>
      <c r="FA2305" s="108"/>
      <c r="FB2305" s="108"/>
      <c r="FC2305" s="108"/>
      <c r="FD2305" s="108"/>
      <c r="FE2305" s="108"/>
      <c r="FF2305" s="108"/>
      <c r="FG2305" s="108"/>
      <c r="FH2305" s="108"/>
      <c r="FI2305" s="108"/>
      <c r="FJ2305" s="108"/>
      <c r="FK2305" s="108"/>
      <c r="FL2305" s="108"/>
      <c r="FM2305" s="108"/>
      <c r="FN2305" s="108"/>
      <c r="FO2305" s="108"/>
      <c r="FP2305" s="108"/>
      <c r="FQ2305" s="108"/>
      <c r="FR2305" s="108"/>
      <c r="FS2305" s="108"/>
      <c r="FT2305" s="108"/>
      <c r="FU2305" s="108"/>
      <c r="FV2305" s="108"/>
      <c r="FW2305" s="108"/>
      <c r="FX2305" s="108"/>
      <c r="FY2305" s="108"/>
      <c r="FZ2305" s="108"/>
      <c r="GA2305" s="108"/>
      <c r="GB2305" s="108"/>
      <c r="GC2305" s="108"/>
      <c r="GD2305" s="108"/>
      <c r="GE2305" s="108"/>
      <c r="GF2305" s="108"/>
      <c r="GG2305" s="108"/>
      <c r="GH2305" s="108"/>
      <c r="GI2305" s="108"/>
      <c r="GJ2305" s="108"/>
      <c r="GK2305" s="108"/>
      <c r="GL2305" s="108"/>
      <c r="GM2305" s="108"/>
      <c r="GN2305" s="108"/>
      <c r="GO2305" s="108"/>
      <c r="GP2305" s="108"/>
      <c r="GQ2305" s="108"/>
      <c r="GR2305" s="108"/>
      <c r="GS2305" s="108"/>
      <c r="GT2305" s="108"/>
      <c r="GU2305" s="108"/>
      <c r="GV2305" s="108"/>
      <c r="GW2305" s="108"/>
      <c r="GX2305" s="108"/>
      <c r="GY2305" s="108"/>
      <c r="GZ2305" s="108"/>
      <c r="HA2305" s="108"/>
      <c r="HB2305" s="108"/>
      <c r="HC2305" s="108"/>
      <c r="HD2305" s="108"/>
      <c r="HE2305" s="108"/>
      <c r="HF2305" s="108"/>
      <c r="HG2305" s="108"/>
      <c r="HH2305" s="108"/>
      <c r="HI2305" s="108"/>
      <c r="HJ2305" s="108"/>
      <c r="HK2305" s="108"/>
      <c r="HL2305" s="108"/>
      <c r="HM2305" s="108"/>
      <c r="HN2305" s="108"/>
      <c r="HO2305" s="108"/>
      <c r="HP2305" s="108"/>
      <c r="HQ2305" s="108"/>
      <c r="HR2305" s="108"/>
      <c r="HS2305" s="108"/>
      <c r="HT2305" s="108"/>
      <c r="HU2305" s="108"/>
      <c r="HV2305" s="108"/>
      <c r="HW2305" s="108"/>
      <c r="HX2305" s="108"/>
      <c r="HY2305" s="108"/>
      <c r="HZ2305" s="108"/>
      <c r="IA2305" s="108"/>
      <c r="IB2305" s="108"/>
      <c r="IC2305" s="108"/>
      <c r="ID2305" s="108"/>
      <c r="IE2305" s="108"/>
      <c r="IF2305" s="108"/>
      <c r="IG2305" s="108"/>
      <c r="IH2305" s="108"/>
      <c r="II2305" s="108"/>
      <c r="IJ2305" s="108"/>
      <c r="IK2305" s="108"/>
      <c r="IL2305" s="108"/>
      <c r="IM2305" s="108"/>
      <c r="IN2305" s="108"/>
      <c r="IO2305" s="108"/>
      <c r="IP2305" s="108"/>
      <c r="IQ2305" s="108"/>
      <c r="IR2305" s="108"/>
      <c r="IS2305" s="108"/>
      <c r="IT2305" s="108"/>
      <c r="IU2305" s="108"/>
      <c r="IV2305" s="108"/>
    </row>
    <row r="2306" spans="1:256" ht="18" customHeight="1" x14ac:dyDescent="0.25">
      <c r="A2306" s="157"/>
      <c r="E2306" s="8"/>
      <c r="F2306" s="8"/>
      <c r="G2306" s="120"/>
      <c r="I2306" s="8"/>
      <c r="J2306" s="8"/>
      <c r="K2306" s="157"/>
      <c r="L2306" s="8"/>
      <c r="M2306" s="8"/>
      <c r="O2306" s="8"/>
      <c r="P2306" s="8"/>
      <c r="R2306" s="8"/>
      <c r="S2306" s="8"/>
      <c r="U2306" s="8"/>
      <c r="V2306" s="8"/>
      <c r="X2306" s="8"/>
      <c r="Y2306" s="8"/>
      <c r="AA2306" s="8"/>
      <c r="AB2306" s="8"/>
      <c r="AC2306" s="157"/>
      <c r="AD2306" s="8"/>
      <c r="AE2306" s="8"/>
      <c r="AF2306" s="157"/>
      <c r="AG2306" s="8"/>
      <c r="AH2306" s="8"/>
      <c r="AI2306" s="157"/>
      <c r="AJ2306" s="8"/>
      <c r="AK2306" s="8"/>
      <c r="AL2306" s="157"/>
      <c r="AM2306" s="8"/>
      <c r="AN2306" s="8"/>
      <c r="AO2306" s="157"/>
      <c r="AP2306" s="8"/>
      <c r="AQ2306" s="8"/>
      <c r="AR2306" s="157"/>
      <c r="AS2306" s="8"/>
      <c r="AT2306" s="8"/>
      <c r="AV2306" s="8"/>
      <c r="AW2306" s="8"/>
      <c r="AX2306" s="157"/>
      <c r="AY2306" s="8"/>
      <c r="AZ2306" s="8"/>
      <c r="BA2306" s="108"/>
      <c r="BB2306" s="108"/>
      <c r="BC2306" s="108"/>
      <c r="BD2306" s="108"/>
      <c r="BE2306" s="108"/>
      <c r="BF2306" s="108"/>
      <c r="BG2306" s="108"/>
      <c r="BH2306" s="108"/>
      <c r="BI2306" s="108"/>
      <c r="BJ2306" s="108"/>
      <c r="BK2306" s="108"/>
      <c r="BL2306" s="108"/>
      <c r="BM2306" s="108"/>
      <c r="BN2306" s="108"/>
      <c r="BO2306" s="108"/>
      <c r="BP2306" s="108"/>
      <c r="BQ2306" s="108"/>
      <c r="BR2306" s="108"/>
      <c r="BS2306" s="108"/>
      <c r="BT2306" s="108"/>
      <c r="BU2306" s="108"/>
      <c r="BV2306" s="108"/>
      <c r="BW2306" s="108"/>
      <c r="BX2306" s="108"/>
      <c r="BY2306" s="108"/>
      <c r="BZ2306" s="108"/>
      <c r="CA2306" s="108"/>
      <c r="CB2306" s="108"/>
      <c r="CC2306" s="108"/>
      <c r="CD2306" s="108"/>
      <c r="CE2306" s="108"/>
      <c r="CF2306" s="108"/>
      <c r="CG2306" s="108"/>
      <c r="CH2306" s="108"/>
      <c r="CI2306" s="108"/>
      <c r="CJ2306" s="108"/>
      <c r="CK2306" s="108"/>
      <c r="CL2306" s="108"/>
      <c r="CM2306" s="108"/>
      <c r="CN2306" s="108"/>
      <c r="CO2306" s="108"/>
      <c r="CP2306" s="108"/>
      <c r="CQ2306" s="108"/>
      <c r="CR2306" s="108"/>
      <c r="CS2306" s="108"/>
      <c r="CT2306" s="108"/>
      <c r="CU2306" s="108"/>
      <c r="CV2306" s="108"/>
      <c r="CW2306" s="108"/>
      <c r="CX2306" s="108"/>
      <c r="CY2306" s="108"/>
      <c r="CZ2306" s="108"/>
      <c r="DA2306" s="108"/>
      <c r="DB2306" s="108"/>
      <c r="DC2306" s="108"/>
      <c r="DD2306" s="108"/>
      <c r="DE2306" s="108"/>
      <c r="DF2306" s="108"/>
      <c r="DG2306" s="108"/>
      <c r="DH2306" s="108"/>
      <c r="DI2306" s="108"/>
      <c r="DJ2306" s="108"/>
      <c r="DK2306" s="108"/>
      <c r="DL2306" s="108"/>
      <c r="DM2306" s="108"/>
      <c r="DN2306" s="108"/>
      <c r="DO2306" s="108"/>
      <c r="DP2306" s="108"/>
      <c r="DQ2306" s="108"/>
      <c r="DR2306" s="108"/>
      <c r="DS2306" s="108"/>
      <c r="DT2306" s="108"/>
      <c r="DU2306" s="108"/>
      <c r="DV2306" s="108"/>
      <c r="DW2306" s="108"/>
      <c r="DX2306" s="108"/>
      <c r="DY2306" s="108"/>
      <c r="DZ2306" s="108"/>
      <c r="EA2306" s="108"/>
      <c r="EB2306" s="108"/>
      <c r="EC2306" s="108"/>
      <c r="ED2306" s="108"/>
      <c r="EE2306" s="108"/>
      <c r="EF2306" s="108"/>
      <c r="EG2306" s="108"/>
      <c r="EH2306" s="108"/>
      <c r="EI2306" s="108"/>
      <c r="EJ2306" s="108"/>
      <c r="EK2306" s="108"/>
      <c r="EL2306" s="108"/>
      <c r="EM2306" s="108"/>
      <c r="EN2306" s="108"/>
      <c r="EO2306" s="108"/>
      <c r="EP2306" s="108"/>
      <c r="EQ2306" s="108"/>
      <c r="ER2306" s="108"/>
      <c r="ES2306" s="108"/>
      <c r="ET2306" s="108"/>
      <c r="EU2306" s="108"/>
      <c r="EV2306" s="108"/>
      <c r="EW2306" s="108"/>
      <c r="EX2306" s="108"/>
      <c r="EY2306" s="108"/>
      <c r="EZ2306" s="108"/>
      <c r="FA2306" s="108"/>
      <c r="FB2306" s="108"/>
      <c r="FC2306" s="108"/>
      <c r="FD2306" s="108"/>
      <c r="FE2306" s="108"/>
      <c r="FF2306" s="108"/>
      <c r="FG2306" s="108"/>
      <c r="FH2306" s="108"/>
      <c r="FI2306" s="108"/>
      <c r="FJ2306" s="108"/>
      <c r="FK2306" s="108"/>
      <c r="FL2306" s="108"/>
      <c r="FM2306" s="108"/>
      <c r="FN2306" s="108"/>
      <c r="FO2306" s="108"/>
      <c r="FP2306" s="108"/>
      <c r="FQ2306" s="108"/>
      <c r="FR2306" s="108"/>
      <c r="FS2306" s="108"/>
      <c r="FT2306" s="108"/>
      <c r="FU2306" s="108"/>
      <c r="FV2306" s="108"/>
      <c r="FW2306" s="108"/>
      <c r="FX2306" s="108"/>
      <c r="FY2306" s="108"/>
      <c r="FZ2306" s="108"/>
      <c r="GA2306" s="108"/>
      <c r="GB2306" s="108"/>
      <c r="GC2306" s="108"/>
      <c r="GD2306" s="108"/>
      <c r="GE2306" s="108"/>
      <c r="GF2306" s="108"/>
      <c r="GG2306" s="108"/>
      <c r="GH2306" s="108"/>
      <c r="GI2306" s="108"/>
      <c r="GJ2306" s="108"/>
      <c r="GK2306" s="108"/>
      <c r="GL2306" s="108"/>
      <c r="GM2306" s="108"/>
      <c r="GN2306" s="108"/>
      <c r="GO2306" s="108"/>
      <c r="GP2306" s="108"/>
      <c r="GQ2306" s="108"/>
      <c r="GR2306" s="108"/>
      <c r="GS2306" s="108"/>
      <c r="GT2306" s="108"/>
      <c r="GU2306" s="108"/>
      <c r="GV2306" s="108"/>
      <c r="GW2306" s="108"/>
      <c r="GX2306" s="108"/>
      <c r="GY2306" s="108"/>
      <c r="GZ2306" s="108"/>
      <c r="HA2306" s="108"/>
      <c r="HB2306" s="108"/>
      <c r="HC2306" s="108"/>
      <c r="HD2306" s="108"/>
      <c r="HE2306" s="108"/>
      <c r="HF2306" s="108"/>
      <c r="HG2306" s="108"/>
      <c r="HH2306" s="108"/>
      <c r="HI2306" s="108"/>
      <c r="HJ2306" s="108"/>
      <c r="HK2306" s="108"/>
      <c r="HL2306" s="108"/>
      <c r="HM2306" s="108"/>
      <c r="HN2306" s="108"/>
      <c r="HO2306" s="108"/>
      <c r="HP2306" s="108"/>
      <c r="HQ2306" s="108"/>
      <c r="HR2306" s="108"/>
      <c r="HS2306" s="108"/>
      <c r="HT2306" s="108"/>
      <c r="HU2306" s="108"/>
      <c r="HV2306" s="108"/>
      <c r="HW2306" s="108"/>
      <c r="HX2306" s="108"/>
      <c r="HY2306" s="108"/>
      <c r="HZ2306" s="108"/>
      <c r="IA2306" s="108"/>
      <c r="IB2306" s="108"/>
      <c r="IC2306" s="108"/>
      <c r="ID2306" s="108"/>
      <c r="IE2306" s="108"/>
      <c r="IF2306" s="108"/>
      <c r="IG2306" s="108"/>
      <c r="IH2306" s="108"/>
      <c r="II2306" s="108"/>
      <c r="IJ2306" s="108"/>
      <c r="IK2306" s="108"/>
      <c r="IL2306" s="108"/>
      <c r="IM2306" s="108"/>
      <c r="IN2306" s="108"/>
      <c r="IO2306" s="108"/>
      <c r="IP2306" s="108"/>
      <c r="IQ2306" s="108"/>
      <c r="IR2306" s="108"/>
      <c r="IS2306" s="108"/>
      <c r="IT2306" s="108"/>
      <c r="IU2306" s="108"/>
      <c r="IV2306" s="108"/>
    </row>
    <row r="2307" spans="1:256" x14ac:dyDescent="0.2">
      <c r="A2307" s="100"/>
      <c r="E2307" s="8"/>
      <c r="F2307" s="8"/>
      <c r="G2307" s="120"/>
      <c r="I2307" s="8"/>
      <c r="J2307" s="8"/>
      <c r="K2307" s="100"/>
      <c r="L2307" s="8"/>
      <c r="M2307" s="8"/>
      <c r="O2307" s="8"/>
      <c r="P2307" s="8"/>
      <c r="R2307" s="8"/>
      <c r="S2307" s="8"/>
      <c r="U2307" s="8"/>
      <c r="V2307" s="8"/>
      <c r="X2307" s="8"/>
      <c r="Y2307" s="8"/>
      <c r="AA2307" s="8"/>
      <c r="AB2307" s="8"/>
      <c r="AC2307" s="100"/>
      <c r="AD2307" s="8"/>
      <c r="AE2307" s="8"/>
      <c r="AF2307" s="100"/>
      <c r="AG2307" s="8"/>
      <c r="AH2307" s="8"/>
      <c r="AJ2307" s="8"/>
      <c r="AK2307" s="8"/>
      <c r="AM2307" s="8"/>
      <c r="AN2307" s="8"/>
      <c r="AP2307" s="8"/>
      <c r="AQ2307" s="8"/>
      <c r="AS2307" s="8"/>
      <c r="AT2307" s="8"/>
      <c r="AV2307" s="8"/>
      <c r="AW2307" s="8"/>
      <c r="AY2307" s="8"/>
      <c r="AZ2307" s="8"/>
      <c r="BA2307" s="108"/>
      <c r="BB2307" s="108"/>
      <c r="BC2307" s="108"/>
      <c r="BD2307" s="108"/>
      <c r="BE2307" s="108"/>
      <c r="BF2307" s="108"/>
      <c r="BG2307" s="108"/>
      <c r="BH2307" s="108"/>
      <c r="BI2307" s="108"/>
      <c r="BJ2307" s="108"/>
      <c r="BK2307" s="108"/>
      <c r="BL2307" s="108"/>
      <c r="BM2307" s="108"/>
      <c r="BN2307" s="108"/>
      <c r="BO2307" s="108"/>
      <c r="BP2307" s="108"/>
      <c r="BQ2307" s="108"/>
      <c r="BR2307" s="108"/>
      <c r="BS2307" s="108"/>
      <c r="BT2307" s="108"/>
      <c r="BU2307" s="108"/>
      <c r="BV2307" s="108"/>
      <c r="BW2307" s="108"/>
      <c r="BX2307" s="108"/>
      <c r="BY2307" s="108"/>
      <c r="BZ2307" s="108"/>
      <c r="CA2307" s="108"/>
      <c r="CB2307" s="108"/>
      <c r="CC2307" s="108"/>
      <c r="CD2307" s="108"/>
      <c r="CE2307" s="108"/>
      <c r="CF2307" s="108"/>
      <c r="CG2307" s="108"/>
      <c r="CH2307" s="108"/>
      <c r="CI2307" s="108"/>
      <c r="CJ2307" s="108"/>
      <c r="CK2307" s="108"/>
      <c r="CL2307" s="108"/>
      <c r="CM2307" s="108"/>
      <c r="CN2307" s="108"/>
      <c r="CO2307" s="108"/>
      <c r="CP2307" s="108"/>
      <c r="CQ2307" s="108"/>
      <c r="CR2307" s="108"/>
      <c r="CS2307" s="108"/>
      <c r="CT2307" s="108"/>
      <c r="CU2307" s="108"/>
      <c r="CV2307" s="108"/>
      <c r="CW2307" s="108"/>
      <c r="CX2307" s="108"/>
      <c r="CY2307" s="108"/>
      <c r="CZ2307" s="108"/>
      <c r="DA2307" s="108"/>
      <c r="DB2307" s="108"/>
      <c r="DC2307" s="108"/>
      <c r="DD2307" s="108"/>
      <c r="DE2307" s="108"/>
      <c r="DF2307" s="108"/>
      <c r="DG2307" s="108"/>
      <c r="DH2307" s="108"/>
      <c r="DI2307" s="108"/>
      <c r="DJ2307" s="108"/>
      <c r="DK2307" s="108"/>
      <c r="DL2307" s="108"/>
      <c r="DM2307" s="108"/>
      <c r="DN2307" s="108"/>
      <c r="DO2307" s="108"/>
      <c r="DP2307" s="108"/>
      <c r="DQ2307" s="108"/>
      <c r="DR2307" s="108"/>
      <c r="DS2307" s="108"/>
      <c r="DT2307" s="108"/>
      <c r="DU2307" s="108"/>
      <c r="DV2307" s="108"/>
      <c r="DW2307" s="108"/>
      <c r="DX2307" s="108"/>
      <c r="DY2307" s="108"/>
      <c r="DZ2307" s="108"/>
      <c r="EA2307" s="108"/>
      <c r="EB2307" s="108"/>
      <c r="EC2307" s="108"/>
      <c r="ED2307" s="108"/>
      <c r="EE2307" s="108"/>
      <c r="EF2307" s="108"/>
      <c r="EG2307" s="108"/>
      <c r="EH2307" s="108"/>
      <c r="EI2307" s="108"/>
      <c r="EJ2307" s="108"/>
      <c r="EK2307" s="108"/>
      <c r="EL2307" s="108"/>
      <c r="EM2307" s="108"/>
      <c r="EN2307" s="108"/>
      <c r="EO2307" s="108"/>
      <c r="EP2307" s="108"/>
      <c r="EQ2307" s="108"/>
      <c r="ER2307" s="108"/>
      <c r="ES2307" s="108"/>
      <c r="ET2307" s="108"/>
      <c r="EU2307" s="108"/>
      <c r="EV2307" s="108"/>
      <c r="EW2307" s="108"/>
      <c r="EX2307" s="108"/>
      <c r="EY2307" s="108"/>
      <c r="EZ2307" s="108"/>
      <c r="FA2307" s="108"/>
      <c r="FB2307" s="108"/>
      <c r="FC2307" s="108"/>
      <c r="FD2307" s="108"/>
      <c r="FE2307" s="108"/>
      <c r="FF2307" s="108"/>
      <c r="FG2307" s="108"/>
      <c r="FH2307" s="108"/>
      <c r="FI2307" s="108"/>
      <c r="FJ2307" s="108"/>
      <c r="FK2307" s="108"/>
      <c r="FL2307" s="108"/>
      <c r="FM2307" s="108"/>
      <c r="FN2307" s="108"/>
      <c r="FO2307" s="108"/>
      <c r="FP2307" s="108"/>
      <c r="FQ2307" s="108"/>
      <c r="FR2307" s="108"/>
      <c r="FS2307" s="108"/>
      <c r="FT2307" s="108"/>
      <c r="FU2307" s="108"/>
      <c r="FV2307" s="108"/>
      <c r="FW2307" s="108"/>
      <c r="FX2307" s="108"/>
      <c r="FY2307" s="108"/>
      <c r="FZ2307" s="108"/>
      <c r="GA2307" s="108"/>
      <c r="GB2307" s="108"/>
      <c r="GC2307" s="108"/>
      <c r="GD2307" s="108"/>
      <c r="GE2307" s="108"/>
      <c r="GF2307" s="108"/>
      <c r="GG2307" s="108"/>
      <c r="GH2307" s="108"/>
      <c r="GI2307" s="108"/>
      <c r="GJ2307" s="108"/>
      <c r="GK2307" s="108"/>
      <c r="GL2307" s="108"/>
      <c r="GM2307" s="108"/>
      <c r="GN2307" s="108"/>
      <c r="GO2307" s="108"/>
      <c r="GP2307" s="108"/>
      <c r="GQ2307" s="108"/>
      <c r="GR2307" s="108"/>
      <c r="GS2307" s="108"/>
      <c r="GT2307" s="108"/>
      <c r="GU2307" s="108"/>
      <c r="GV2307" s="108"/>
      <c r="GW2307" s="108"/>
      <c r="GX2307" s="108"/>
      <c r="GY2307" s="108"/>
      <c r="GZ2307" s="108"/>
      <c r="HA2307" s="108"/>
      <c r="HB2307" s="108"/>
      <c r="HC2307" s="108"/>
      <c r="HD2307" s="108"/>
      <c r="HE2307" s="108"/>
      <c r="HF2307" s="108"/>
      <c r="HG2307" s="108"/>
      <c r="HH2307" s="108"/>
      <c r="HI2307" s="108"/>
      <c r="HJ2307" s="108"/>
      <c r="HK2307" s="108"/>
      <c r="HL2307" s="108"/>
      <c r="HM2307" s="108"/>
      <c r="HN2307" s="108"/>
      <c r="HO2307" s="108"/>
      <c r="HP2307" s="108"/>
      <c r="HQ2307" s="108"/>
      <c r="HR2307" s="108"/>
      <c r="HS2307" s="108"/>
      <c r="HT2307" s="108"/>
      <c r="HU2307" s="108"/>
      <c r="HV2307" s="108"/>
      <c r="HW2307" s="108"/>
      <c r="HX2307" s="108"/>
      <c r="HY2307" s="108"/>
      <c r="HZ2307" s="108"/>
      <c r="IA2307" s="108"/>
      <c r="IB2307" s="108"/>
      <c r="IC2307" s="108"/>
      <c r="ID2307" s="108"/>
      <c r="IE2307" s="108"/>
      <c r="IF2307" s="108"/>
      <c r="IG2307" s="108"/>
      <c r="IH2307" s="108"/>
      <c r="II2307" s="108"/>
      <c r="IJ2307" s="108"/>
      <c r="IK2307" s="108"/>
      <c r="IL2307" s="108"/>
      <c r="IM2307" s="108"/>
      <c r="IN2307" s="108"/>
      <c r="IO2307" s="108"/>
      <c r="IP2307" s="108"/>
      <c r="IQ2307" s="108"/>
      <c r="IR2307" s="108"/>
      <c r="IS2307" s="108"/>
      <c r="IT2307" s="108"/>
      <c r="IU2307" s="108"/>
      <c r="IV2307" s="108"/>
    </row>
    <row r="2308" spans="1:256" x14ac:dyDescent="0.2">
      <c r="C2308" s="100"/>
      <c r="E2308" s="8"/>
      <c r="F2308" s="8"/>
      <c r="G2308" s="120"/>
      <c r="H2308" s="127"/>
      <c r="J2308" s="8"/>
      <c r="K2308" s="127"/>
      <c r="M2308" s="8"/>
      <c r="P2308" s="8"/>
      <c r="S2308" s="8"/>
      <c r="U2308" s="8"/>
      <c r="V2308" s="8"/>
      <c r="X2308" s="8"/>
      <c r="Y2308" s="8"/>
      <c r="AA2308" s="8"/>
      <c r="AB2308" s="8"/>
      <c r="AC2308" s="100"/>
      <c r="AD2308" s="8"/>
      <c r="AE2308" s="8"/>
      <c r="AF2308" s="100"/>
      <c r="AG2308" s="8"/>
      <c r="AH2308" s="8"/>
      <c r="AI2308" s="100"/>
      <c r="AJ2308" s="8"/>
      <c r="AK2308" s="8"/>
      <c r="AL2308" s="100"/>
      <c r="AM2308" s="8"/>
      <c r="AN2308" s="8"/>
      <c r="AO2308" s="100"/>
      <c r="AP2308" s="8"/>
      <c r="AQ2308" s="8"/>
      <c r="AR2308" s="100"/>
      <c r="AS2308" s="8"/>
      <c r="AT2308" s="8"/>
      <c r="AU2308" s="100"/>
      <c r="AV2308" s="8"/>
      <c r="AW2308" s="8"/>
      <c r="AY2308" s="8"/>
      <c r="AZ2308" s="8"/>
      <c r="BA2308" s="108"/>
      <c r="BB2308" s="108"/>
      <c r="BC2308" s="108"/>
      <c r="BD2308" s="108"/>
      <c r="BE2308" s="108"/>
      <c r="BF2308" s="108"/>
      <c r="BG2308" s="108"/>
      <c r="BH2308" s="108"/>
      <c r="BI2308" s="108"/>
      <c r="BJ2308" s="108"/>
      <c r="BK2308" s="108"/>
      <c r="BL2308" s="108"/>
      <c r="BM2308" s="108"/>
      <c r="BN2308" s="108"/>
      <c r="BO2308" s="108"/>
      <c r="BP2308" s="108"/>
      <c r="BQ2308" s="108"/>
      <c r="BR2308" s="108"/>
      <c r="BS2308" s="108"/>
      <c r="BT2308" s="108"/>
      <c r="BU2308" s="108"/>
      <c r="BV2308" s="108"/>
      <c r="BW2308" s="108"/>
      <c r="BX2308" s="108"/>
      <c r="BY2308" s="108"/>
      <c r="BZ2308" s="108"/>
      <c r="CA2308" s="108"/>
      <c r="CB2308" s="108"/>
      <c r="CC2308" s="108"/>
      <c r="CD2308" s="108"/>
      <c r="CE2308" s="108"/>
      <c r="CF2308" s="108"/>
      <c r="CG2308" s="108"/>
      <c r="CH2308" s="108"/>
      <c r="CI2308" s="108"/>
      <c r="CJ2308" s="108"/>
      <c r="CK2308" s="108"/>
      <c r="CL2308" s="108"/>
      <c r="CM2308" s="108"/>
      <c r="CN2308" s="108"/>
      <c r="CO2308" s="108"/>
      <c r="CP2308" s="108"/>
      <c r="CQ2308" s="108"/>
      <c r="CR2308" s="108"/>
      <c r="CS2308" s="108"/>
      <c r="CT2308" s="108"/>
      <c r="CU2308" s="108"/>
      <c r="CV2308" s="108"/>
      <c r="CW2308" s="108"/>
      <c r="CX2308" s="108"/>
      <c r="CY2308" s="108"/>
      <c r="CZ2308" s="108"/>
      <c r="DA2308" s="108"/>
      <c r="DB2308" s="108"/>
      <c r="DC2308" s="108"/>
      <c r="DD2308" s="108"/>
      <c r="DE2308" s="108"/>
      <c r="DF2308" s="108"/>
      <c r="DG2308" s="108"/>
      <c r="DH2308" s="108"/>
      <c r="DI2308" s="108"/>
      <c r="DJ2308" s="108"/>
      <c r="DK2308" s="108"/>
      <c r="DL2308" s="108"/>
      <c r="DM2308" s="108"/>
      <c r="DN2308" s="108"/>
      <c r="DO2308" s="108"/>
      <c r="DP2308" s="108"/>
      <c r="DQ2308" s="108"/>
      <c r="DR2308" s="108"/>
      <c r="DS2308" s="108"/>
      <c r="DT2308" s="108"/>
      <c r="DU2308" s="108"/>
      <c r="DV2308" s="108"/>
      <c r="DW2308" s="108"/>
      <c r="DX2308" s="108"/>
      <c r="DY2308" s="108"/>
      <c r="DZ2308" s="108"/>
      <c r="EA2308" s="108"/>
      <c r="EB2308" s="108"/>
      <c r="EC2308" s="108"/>
      <c r="ED2308" s="108"/>
      <c r="EE2308" s="108"/>
      <c r="EF2308" s="108"/>
      <c r="EG2308" s="108"/>
      <c r="EH2308" s="108"/>
      <c r="EI2308" s="108"/>
      <c r="EJ2308" s="108"/>
      <c r="EK2308" s="108"/>
      <c r="EL2308" s="108"/>
      <c r="EM2308" s="108"/>
      <c r="EN2308" s="108"/>
      <c r="EO2308" s="108"/>
      <c r="EP2308" s="108"/>
      <c r="EQ2308" s="108"/>
      <c r="ER2308" s="108"/>
      <c r="ES2308" s="108"/>
      <c r="ET2308" s="108"/>
      <c r="EU2308" s="108"/>
      <c r="EV2308" s="108"/>
      <c r="EW2308" s="108"/>
      <c r="EX2308" s="108"/>
      <c r="EY2308" s="108"/>
      <c r="EZ2308" s="108"/>
      <c r="FA2308" s="108"/>
      <c r="FB2308" s="108"/>
      <c r="FC2308" s="108"/>
      <c r="FD2308" s="108"/>
      <c r="FE2308" s="108"/>
      <c r="FF2308" s="108"/>
      <c r="FG2308" s="108"/>
      <c r="FH2308" s="108"/>
      <c r="FI2308" s="108"/>
      <c r="FJ2308" s="108"/>
      <c r="FK2308" s="108"/>
      <c r="FL2308" s="108"/>
      <c r="FM2308" s="108"/>
      <c r="FN2308" s="108"/>
      <c r="FO2308" s="108"/>
      <c r="FP2308" s="108"/>
      <c r="FQ2308" s="108"/>
      <c r="FR2308" s="108"/>
      <c r="FS2308" s="108"/>
      <c r="FT2308" s="108"/>
      <c r="FU2308" s="108"/>
      <c r="FV2308" s="108"/>
      <c r="FW2308" s="108"/>
      <c r="FX2308" s="108"/>
      <c r="FY2308" s="108"/>
      <c r="FZ2308" s="108"/>
      <c r="GA2308" s="108"/>
      <c r="GB2308" s="108"/>
      <c r="GC2308" s="108"/>
      <c r="GD2308" s="108"/>
      <c r="GE2308" s="108"/>
      <c r="GF2308" s="108"/>
      <c r="GG2308" s="108"/>
      <c r="GH2308" s="108"/>
      <c r="GI2308" s="108"/>
      <c r="GJ2308" s="108"/>
      <c r="GK2308" s="108"/>
      <c r="GL2308" s="108"/>
      <c r="GM2308" s="108"/>
      <c r="GN2308" s="108"/>
      <c r="GO2308" s="108"/>
      <c r="GP2308" s="108"/>
      <c r="GQ2308" s="108"/>
      <c r="GR2308" s="108"/>
      <c r="GS2308" s="108"/>
      <c r="GT2308" s="108"/>
      <c r="GU2308" s="108"/>
      <c r="GV2308" s="108"/>
      <c r="GW2308" s="108"/>
      <c r="GX2308" s="108"/>
      <c r="GY2308" s="108"/>
      <c r="GZ2308" s="108"/>
      <c r="HA2308" s="108"/>
      <c r="HB2308" s="108"/>
      <c r="HC2308" s="108"/>
      <c r="HD2308" s="108"/>
      <c r="HE2308" s="108"/>
      <c r="HF2308" s="108"/>
      <c r="HG2308" s="108"/>
      <c r="HH2308" s="108"/>
      <c r="HI2308" s="108"/>
      <c r="HJ2308" s="108"/>
      <c r="HK2308" s="108"/>
      <c r="HL2308" s="108"/>
      <c r="HM2308" s="108"/>
      <c r="HN2308" s="108"/>
      <c r="HO2308" s="108"/>
      <c r="HP2308" s="108"/>
      <c r="HQ2308" s="108"/>
      <c r="HR2308" s="108"/>
      <c r="HS2308" s="108"/>
      <c r="HT2308" s="108"/>
      <c r="HU2308" s="108"/>
      <c r="HV2308" s="108"/>
      <c r="HW2308" s="108"/>
      <c r="HX2308" s="108"/>
      <c r="HY2308" s="108"/>
      <c r="HZ2308" s="108"/>
      <c r="IA2308" s="108"/>
      <c r="IB2308" s="108"/>
      <c r="IC2308" s="108"/>
      <c r="ID2308" s="108"/>
      <c r="IE2308" s="108"/>
      <c r="IF2308" s="108"/>
      <c r="IG2308" s="108"/>
      <c r="IH2308" s="108"/>
      <c r="II2308" s="108"/>
      <c r="IJ2308" s="108"/>
      <c r="IK2308" s="108"/>
      <c r="IL2308" s="108"/>
      <c r="IM2308" s="108"/>
      <c r="IN2308" s="108"/>
      <c r="IO2308" s="108"/>
      <c r="IP2308" s="108"/>
      <c r="IQ2308" s="108"/>
      <c r="IR2308" s="108"/>
      <c r="IS2308" s="108"/>
      <c r="IT2308" s="108"/>
      <c r="IU2308" s="108"/>
      <c r="IV2308" s="108"/>
    </row>
    <row r="2309" spans="1:256" x14ac:dyDescent="0.2">
      <c r="E2309" s="8"/>
      <c r="F2309" s="8"/>
      <c r="G2309" s="120"/>
      <c r="I2309" s="8"/>
      <c r="J2309" s="8"/>
      <c r="L2309" s="8"/>
      <c r="M2309" s="8"/>
      <c r="O2309" s="8"/>
      <c r="P2309" s="8"/>
      <c r="R2309" s="8"/>
      <c r="S2309" s="8"/>
      <c r="U2309" s="8"/>
      <c r="V2309" s="8"/>
      <c r="X2309" s="8"/>
      <c r="Y2309" s="8"/>
      <c r="AA2309" s="8"/>
      <c r="AB2309" s="8"/>
      <c r="AD2309" s="8"/>
      <c r="AE2309" s="8"/>
      <c r="AG2309" s="8"/>
      <c r="AH2309" s="8"/>
      <c r="AJ2309" s="8"/>
      <c r="AK2309" s="8"/>
      <c r="AM2309" s="8"/>
      <c r="AN2309" s="8"/>
      <c r="AP2309" s="8"/>
      <c r="AQ2309" s="8"/>
      <c r="AS2309" s="8"/>
      <c r="AT2309" s="8"/>
      <c r="AV2309" s="8"/>
      <c r="AW2309" s="8"/>
      <c r="AY2309" s="8"/>
      <c r="AZ2309" s="8"/>
      <c r="BA2309" s="108"/>
      <c r="BB2309" s="108"/>
      <c r="BC2309" s="108"/>
      <c r="BD2309" s="108"/>
      <c r="BE2309" s="108"/>
      <c r="BF2309" s="108"/>
      <c r="BG2309" s="108"/>
      <c r="BH2309" s="108"/>
      <c r="BI2309" s="108"/>
      <c r="BJ2309" s="108"/>
      <c r="BK2309" s="108"/>
      <c r="BL2309" s="108"/>
      <c r="BM2309" s="108"/>
      <c r="BN2309" s="108"/>
      <c r="BO2309" s="108"/>
      <c r="BP2309" s="108"/>
      <c r="BQ2309" s="108"/>
      <c r="BR2309" s="108"/>
      <c r="BS2309" s="108"/>
      <c r="BT2309" s="108"/>
      <c r="BU2309" s="108"/>
      <c r="BV2309" s="108"/>
      <c r="BW2309" s="108"/>
      <c r="BX2309" s="108"/>
      <c r="BY2309" s="108"/>
      <c r="BZ2309" s="108"/>
      <c r="CA2309" s="108"/>
      <c r="CB2309" s="108"/>
      <c r="CC2309" s="108"/>
      <c r="CD2309" s="108"/>
      <c r="CE2309" s="108"/>
      <c r="CF2309" s="108"/>
      <c r="CG2309" s="108"/>
      <c r="CH2309" s="108"/>
      <c r="CI2309" s="108"/>
      <c r="CJ2309" s="108"/>
      <c r="CK2309" s="108"/>
      <c r="CL2309" s="108"/>
      <c r="CM2309" s="108"/>
      <c r="CN2309" s="108"/>
      <c r="CO2309" s="108"/>
      <c r="CP2309" s="108"/>
      <c r="CQ2309" s="108"/>
      <c r="CR2309" s="108"/>
      <c r="CS2309" s="108"/>
      <c r="CT2309" s="108"/>
      <c r="CU2309" s="108"/>
      <c r="CV2309" s="108"/>
      <c r="CW2309" s="108"/>
      <c r="CX2309" s="108"/>
      <c r="CY2309" s="108"/>
      <c r="CZ2309" s="108"/>
      <c r="DA2309" s="108"/>
      <c r="DB2309" s="108"/>
      <c r="DC2309" s="108"/>
      <c r="DD2309" s="108"/>
      <c r="DE2309" s="108"/>
      <c r="DF2309" s="108"/>
      <c r="DG2309" s="108"/>
      <c r="DH2309" s="108"/>
      <c r="DI2309" s="108"/>
      <c r="DJ2309" s="108"/>
      <c r="DK2309" s="108"/>
      <c r="DL2309" s="108"/>
      <c r="DM2309" s="108"/>
      <c r="DN2309" s="108"/>
      <c r="DO2309" s="108"/>
      <c r="DP2309" s="108"/>
      <c r="DQ2309" s="108"/>
      <c r="DR2309" s="108"/>
      <c r="DS2309" s="108"/>
      <c r="DT2309" s="108"/>
      <c r="DU2309" s="108"/>
      <c r="DV2309" s="108"/>
      <c r="DW2309" s="108"/>
      <c r="DX2309" s="108"/>
      <c r="DY2309" s="108"/>
      <c r="DZ2309" s="108"/>
      <c r="EA2309" s="108"/>
      <c r="EB2309" s="108"/>
      <c r="EC2309" s="108"/>
      <c r="ED2309" s="108"/>
      <c r="EE2309" s="108"/>
      <c r="EF2309" s="108"/>
      <c r="EG2309" s="108"/>
      <c r="EH2309" s="108"/>
      <c r="EI2309" s="108"/>
      <c r="EJ2309" s="108"/>
      <c r="EK2309" s="108"/>
      <c r="EL2309" s="108"/>
      <c r="EM2309" s="108"/>
      <c r="EN2309" s="108"/>
      <c r="EO2309" s="108"/>
      <c r="EP2309" s="108"/>
      <c r="EQ2309" s="108"/>
      <c r="ER2309" s="108"/>
      <c r="ES2309" s="108"/>
      <c r="ET2309" s="108"/>
      <c r="EU2309" s="108"/>
      <c r="EV2309" s="108"/>
      <c r="EW2309" s="108"/>
      <c r="EX2309" s="108"/>
      <c r="EY2309" s="108"/>
      <c r="EZ2309" s="108"/>
      <c r="FA2309" s="108"/>
      <c r="FB2309" s="108"/>
      <c r="FC2309" s="108"/>
      <c r="FD2309" s="108"/>
      <c r="FE2309" s="108"/>
      <c r="FF2309" s="108"/>
      <c r="FG2309" s="108"/>
      <c r="FH2309" s="108"/>
      <c r="FI2309" s="108"/>
      <c r="FJ2309" s="108"/>
      <c r="FK2309" s="108"/>
      <c r="FL2309" s="108"/>
      <c r="FM2309" s="108"/>
      <c r="FN2309" s="108"/>
      <c r="FO2309" s="108"/>
      <c r="FP2309" s="108"/>
      <c r="FQ2309" s="108"/>
      <c r="FR2309" s="108"/>
      <c r="FS2309" s="108"/>
      <c r="FT2309" s="108"/>
      <c r="FU2309" s="108"/>
      <c r="FV2309" s="108"/>
      <c r="FW2309" s="108"/>
      <c r="FX2309" s="108"/>
      <c r="FY2309" s="108"/>
      <c r="FZ2309" s="108"/>
      <c r="GA2309" s="108"/>
      <c r="GB2309" s="108"/>
      <c r="GC2309" s="108"/>
      <c r="GD2309" s="108"/>
      <c r="GE2309" s="108"/>
      <c r="GF2309" s="108"/>
      <c r="GG2309" s="108"/>
      <c r="GH2309" s="108"/>
      <c r="GI2309" s="108"/>
      <c r="GJ2309" s="108"/>
      <c r="GK2309" s="108"/>
      <c r="GL2309" s="108"/>
      <c r="GM2309" s="108"/>
      <c r="GN2309" s="108"/>
      <c r="GO2309" s="108"/>
      <c r="GP2309" s="108"/>
      <c r="GQ2309" s="108"/>
      <c r="GR2309" s="108"/>
      <c r="GS2309" s="108"/>
      <c r="GT2309" s="108"/>
      <c r="GU2309" s="108"/>
      <c r="GV2309" s="108"/>
      <c r="GW2309" s="108"/>
      <c r="GX2309" s="108"/>
      <c r="GY2309" s="108"/>
      <c r="GZ2309" s="108"/>
      <c r="HA2309" s="108"/>
      <c r="HB2309" s="108"/>
      <c r="HC2309" s="108"/>
      <c r="HD2309" s="108"/>
      <c r="HE2309" s="108"/>
      <c r="HF2309" s="108"/>
      <c r="HG2309" s="108"/>
      <c r="HH2309" s="108"/>
      <c r="HI2309" s="108"/>
      <c r="HJ2309" s="108"/>
      <c r="HK2309" s="108"/>
      <c r="HL2309" s="108"/>
      <c r="HM2309" s="108"/>
      <c r="HN2309" s="108"/>
      <c r="HO2309" s="108"/>
      <c r="HP2309" s="108"/>
      <c r="HQ2309" s="108"/>
      <c r="HR2309" s="108"/>
      <c r="HS2309" s="108"/>
      <c r="HT2309" s="108"/>
      <c r="HU2309" s="108"/>
      <c r="HV2309" s="108"/>
      <c r="HW2309" s="108"/>
      <c r="HX2309" s="108"/>
      <c r="HY2309" s="108"/>
      <c r="HZ2309" s="108"/>
      <c r="IA2309" s="108"/>
      <c r="IB2309" s="108"/>
      <c r="IC2309" s="108"/>
      <c r="ID2309" s="108"/>
      <c r="IE2309" s="108"/>
      <c r="IF2309" s="108"/>
      <c r="IG2309" s="108"/>
      <c r="IH2309" s="108"/>
      <c r="II2309" s="108"/>
      <c r="IJ2309" s="108"/>
      <c r="IK2309" s="108"/>
      <c r="IL2309" s="108"/>
      <c r="IM2309" s="108"/>
      <c r="IN2309" s="108"/>
      <c r="IO2309" s="108"/>
      <c r="IP2309" s="108"/>
      <c r="IQ2309" s="108"/>
      <c r="IR2309" s="108"/>
      <c r="IS2309" s="108"/>
      <c r="IT2309" s="108"/>
      <c r="IU2309" s="108"/>
      <c r="IV2309" s="108"/>
    </row>
    <row r="2310" spans="1:256" x14ac:dyDescent="0.2">
      <c r="E2310" s="8"/>
      <c r="F2310" s="8"/>
      <c r="G2310" s="120"/>
      <c r="I2310" s="8"/>
      <c r="J2310" s="8"/>
      <c r="L2310" s="8"/>
      <c r="M2310" s="8"/>
      <c r="O2310" s="8"/>
      <c r="P2310" s="8"/>
      <c r="R2310" s="8"/>
      <c r="S2310" s="8"/>
      <c r="U2310" s="8"/>
      <c r="V2310" s="8"/>
      <c r="X2310" s="8"/>
      <c r="Y2310" s="8"/>
      <c r="AA2310" s="8"/>
      <c r="AB2310" s="8"/>
      <c r="AD2310" s="8"/>
      <c r="AE2310" s="8"/>
      <c r="AG2310" s="8"/>
      <c r="AH2310" s="8"/>
      <c r="AJ2310" s="8"/>
      <c r="AK2310" s="8"/>
      <c r="AM2310" s="8"/>
      <c r="AN2310" s="8"/>
      <c r="AP2310" s="8"/>
      <c r="AQ2310" s="8"/>
      <c r="AS2310" s="8"/>
      <c r="AT2310" s="8"/>
      <c r="AV2310" s="8"/>
      <c r="AW2310" s="8"/>
      <c r="AY2310" s="8"/>
      <c r="AZ2310" s="8"/>
      <c r="BA2310" s="108"/>
      <c r="BB2310" s="108"/>
      <c r="BC2310" s="108"/>
      <c r="BD2310" s="108"/>
      <c r="BE2310" s="108"/>
      <c r="BF2310" s="108"/>
      <c r="BG2310" s="108"/>
      <c r="BH2310" s="108"/>
      <c r="BI2310" s="108"/>
      <c r="BJ2310" s="108"/>
      <c r="BK2310" s="108"/>
      <c r="BL2310" s="108"/>
      <c r="BM2310" s="108"/>
      <c r="BN2310" s="108"/>
      <c r="BO2310" s="108"/>
      <c r="BP2310" s="108"/>
      <c r="BQ2310" s="108"/>
      <c r="BR2310" s="108"/>
      <c r="BS2310" s="108"/>
      <c r="BT2310" s="108"/>
      <c r="BU2310" s="108"/>
      <c r="BV2310" s="108"/>
      <c r="BW2310" s="108"/>
      <c r="BX2310" s="108"/>
      <c r="BY2310" s="108"/>
      <c r="BZ2310" s="108"/>
      <c r="CA2310" s="108"/>
      <c r="CB2310" s="108"/>
      <c r="CC2310" s="108"/>
      <c r="CD2310" s="108"/>
      <c r="CE2310" s="108"/>
      <c r="CF2310" s="108"/>
      <c r="CG2310" s="108"/>
      <c r="CH2310" s="108"/>
      <c r="CI2310" s="108"/>
      <c r="CJ2310" s="108"/>
      <c r="CK2310" s="108"/>
      <c r="CL2310" s="108"/>
      <c r="CM2310" s="108"/>
      <c r="CN2310" s="108"/>
      <c r="CO2310" s="108"/>
      <c r="CP2310" s="108"/>
      <c r="CQ2310" s="108"/>
      <c r="CR2310" s="108"/>
      <c r="CS2310" s="108"/>
      <c r="CT2310" s="108"/>
      <c r="CU2310" s="108"/>
      <c r="CV2310" s="108"/>
      <c r="CW2310" s="108"/>
      <c r="CX2310" s="108"/>
      <c r="CY2310" s="108"/>
      <c r="CZ2310" s="108"/>
      <c r="DA2310" s="108"/>
      <c r="DB2310" s="108"/>
      <c r="DC2310" s="108"/>
      <c r="DD2310" s="108"/>
      <c r="DE2310" s="108"/>
      <c r="DF2310" s="108"/>
      <c r="DG2310" s="108"/>
      <c r="DH2310" s="108"/>
      <c r="DI2310" s="108"/>
      <c r="DJ2310" s="108"/>
      <c r="DK2310" s="108"/>
      <c r="DL2310" s="108"/>
      <c r="DM2310" s="108"/>
      <c r="DN2310" s="108"/>
      <c r="DO2310" s="108"/>
      <c r="DP2310" s="108"/>
      <c r="DQ2310" s="108"/>
      <c r="DR2310" s="108"/>
      <c r="DS2310" s="108"/>
      <c r="DT2310" s="108"/>
      <c r="DU2310" s="108"/>
      <c r="DV2310" s="108"/>
      <c r="DW2310" s="108"/>
      <c r="DX2310" s="108"/>
      <c r="DY2310" s="108"/>
      <c r="DZ2310" s="108"/>
      <c r="EA2310" s="108"/>
      <c r="EB2310" s="108"/>
      <c r="EC2310" s="108"/>
      <c r="ED2310" s="108"/>
      <c r="EE2310" s="108"/>
      <c r="EF2310" s="108"/>
      <c r="EG2310" s="108"/>
      <c r="EH2310" s="108"/>
      <c r="EI2310" s="108"/>
      <c r="EJ2310" s="108"/>
      <c r="EK2310" s="108"/>
      <c r="EL2310" s="108"/>
      <c r="EM2310" s="108"/>
      <c r="EN2310" s="108"/>
      <c r="EO2310" s="108"/>
      <c r="EP2310" s="108"/>
      <c r="EQ2310" s="108"/>
      <c r="ER2310" s="108"/>
      <c r="ES2310" s="108"/>
      <c r="ET2310" s="108"/>
      <c r="EU2310" s="108"/>
      <c r="EV2310" s="108"/>
      <c r="EW2310" s="108"/>
      <c r="EX2310" s="108"/>
      <c r="EY2310" s="108"/>
      <c r="EZ2310" s="108"/>
      <c r="FA2310" s="108"/>
      <c r="FB2310" s="108"/>
      <c r="FC2310" s="108"/>
      <c r="FD2310" s="108"/>
      <c r="FE2310" s="108"/>
      <c r="FF2310" s="108"/>
      <c r="FG2310" s="108"/>
      <c r="FH2310" s="108"/>
      <c r="FI2310" s="108"/>
      <c r="FJ2310" s="108"/>
      <c r="FK2310" s="108"/>
      <c r="FL2310" s="108"/>
      <c r="FM2310" s="108"/>
      <c r="FN2310" s="108"/>
      <c r="FO2310" s="108"/>
      <c r="FP2310" s="108"/>
      <c r="FQ2310" s="108"/>
      <c r="FR2310" s="108"/>
      <c r="FS2310" s="108"/>
      <c r="FT2310" s="108"/>
      <c r="FU2310" s="108"/>
      <c r="FV2310" s="108"/>
      <c r="FW2310" s="108"/>
      <c r="FX2310" s="108"/>
      <c r="FY2310" s="108"/>
      <c r="FZ2310" s="108"/>
      <c r="GA2310" s="108"/>
      <c r="GB2310" s="108"/>
      <c r="GC2310" s="108"/>
      <c r="GD2310" s="108"/>
      <c r="GE2310" s="108"/>
      <c r="GF2310" s="108"/>
      <c r="GG2310" s="108"/>
      <c r="GH2310" s="108"/>
      <c r="GI2310" s="108"/>
      <c r="GJ2310" s="108"/>
      <c r="GK2310" s="108"/>
      <c r="GL2310" s="108"/>
      <c r="GM2310" s="108"/>
      <c r="GN2310" s="108"/>
      <c r="GO2310" s="108"/>
      <c r="GP2310" s="108"/>
      <c r="GQ2310" s="108"/>
      <c r="GR2310" s="108"/>
      <c r="GS2310" s="108"/>
      <c r="GT2310" s="108"/>
      <c r="GU2310" s="108"/>
      <c r="GV2310" s="108"/>
      <c r="GW2310" s="108"/>
      <c r="GX2310" s="108"/>
      <c r="GY2310" s="108"/>
      <c r="GZ2310" s="108"/>
      <c r="HA2310" s="108"/>
      <c r="HB2310" s="108"/>
      <c r="HC2310" s="108"/>
      <c r="HD2310" s="108"/>
      <c r="HE2310" s="108"/>
      <c r="HF2310" s="108"/>
      <c r="HG2310" s="108"/>
      <c r="HH2310" s="108"/>
      <c r="HI2310" s="108"/>
      <c r="HJ2310" s="108"/>
      <c r="HK2310" s="108"/>
      <c r="HL2310" s="108"/>
      <c r="HM2310" s="108"/>
      <c r="HN2310" s="108"/>
      <c r="HO2310" s="108"/>
      <c r="HP2310" s="108"/>
      <c r="HQ2310" s="108"/>
      <c r="HR2310" s="108"/>
      <c r="HS2310" s="108"/>
      <c r="HT2310" s="108"/>
      <c r="HU2310" s="108"/>
      <c r="HV2310" s="108"/>
      <c r="HW2310" s="108"/>
      <c r="HX2310" s="108"/>
      <c r="HY2310" s="108"/>
      <c r="HZ2310" s="108"/>
      <c r="IA2310" s="108"/>
      <c r="IB2310" s="108"/>
      <c r="IC2310" s="108"/>
      <c r="ID2310" s="108"/>
      <c r="IE2310" s="108"/>
      <c r="IF2310" s="108"/>
      <c r="IG2310" s="108"/>
      <c r="IH2310" s="108"/>
      <c r="II2310" s="108"/>
      <c r="IJ2310" s="108"/>
      <c r="IK2310" s="108"/>
      <c r="IL2310" s="108"/>
      <c r="IM2310" s="108"/>
      <c r="IN2310" s="108"/>
      <c r="IO2310" s="108"/>
      <c r="IP2310" s="108"/>
      <c r="IQ2310" s="108"/>
      <c r="IR2310" s="108"/>
      <c r="IS2310" s="108"/>
      <c r="IT2310" s="108"/>
      <c r="IU2310" s="108"/>
      <c r="IV2310" s="108"/>
    </row>
    <row r="2311" spans="1:256" x14ac:dyDescent="0.2">
      <c r="D2311" s="40"/>
      <c r="E2311" s="36"/>
      <c r="F2311" s="36"/>
      <c r="G2311" s="120"/>
      <c r="I2311" s="36"/>
      <c r="J2311" s="36"/>
      <c r="L2311" s="36"/>
      <c r="M2311" s="36"/>
      <c r="O2311" s="36"/>
      <c r="P2311" s="36"/>
      <c r="R2311" s="36"/>
      <c r="S2311" s="36"/>
      <c r="U2311" s="36"/>
      <c r="V2311" s="36"/>
      <c r="X2311" s="36"/>
      <c r="Y2311" s="36"/>
      <c r="AA2311" s="36"/>
      <c r="AB2311" s="36"/>
      <c r="AD2311" s="36"/>
      <c r="AE2311" s="36"/>
      <c r="AG2311" s="36"/>
      <c r="AH2311" s="36"/>
      <c r="AJ2311" s="36"/>
      <c r="AK2311" s="36"/>
      <c r="AM2311" s="36"/>
      <c r="AN2311" s="36"/>
      <c r="AP2311" s="36"/>
      <c r="AQ2311" s="36"/>
      <c r="AS2311" s="36"/>
      <c r="AT2311" s="36"/>
      <c r="AV2311" s="36"/>
      <c r="AW2311" s="36"/>
      <c r="AY2311" s="36"/>
      <c r="AZ2311" s="36"/>
      <c r="BA2311" s="108"/>
      <c r="BB2311" s="108"/>
      <c r="BC2311" s="108"/>
      <c r="BD2311" s="108"/>
      <c r="BE2311" s="108"/>
      <c r="BF2311" s="108"/>
      <c r="BG2311" s="108"/>
      <c r="BH2311" s="108"/>
      <c r="BI2311" s="108"/>
      <c r="BJ2311" s="108"/>
      <c r="BK2311" s="108"/>
      <c r="BL2311" s="108"/>
      <c r="BM2311" s="108"/>
      <c r="BN2311" s="108"/>
      <c r="BO2311" s="108"/>
      <c r="BP2311" s="108"/>
      <c r="BQ2311" s="108"/>
      <c r="BR2311" s="108"/>
      <c r="BS2311" s="108"/>
      <c r="BT2311" s="108"/>
      <c r="BU2311" s="108"/>
      <c r="BV2311" s="108"/>
      <c r="BW2311" s="108"/>
      <c r="BX2311" s="108"/>
      <c r="BY2311" s="108"/>
      <c r="BZ2311" s="108"/>
      <c r="CA2311" s="108"/>
      <c r="CB2311" s="108"/>
      <c r="CC2311" s="108"/>
      <c r="CD2311" s="108"/>
      <c r="CE2311" s="108"/>
      <c r="CF2311" s="108"/>
      <c r="CG2311" s="108"/>
      <c r="CH2311" s="108"/>
      <c r="CI2311" s="108"/>
      <c r="CJ2311" s="108"/>
      <c r="CK2311" s="108"/>
      <c r="CL2311" s="108"/>
      <c r="CM2311" s="108"/>
      <c r="CN2311" s="108"/>
      <c r="CO2311" s="108"/>
      <c r="CP2311" s="108"/>
      <c r="CQ2311" s="108"/>
      <c r="CR2311" s="108"/>
      <c r="CS2311" s="108"/>
      <c r="CT2311" s="108"/>
      <c r="CU2311" s="108"/>
      <c r="CV2311" s="108"/>
      <c r="CW2311" s="108"/>
      <c r="CX2311" s="108"/>
      <c r="CY2311" s="108"/>
      <c r="CZ2311" s="108"/>
      <c r="DA2311" s="108"/>
      <c r="DB2311" s="108"/>
      <c r="DC2311" s="108"/>
      <c r="DD2311" s="108"/>
      <c r="DE2311" s="108"/>
      <c r="DF2311" s="108"/>
      <c r="DG2311" s="108"/>
      <c r="DH2311" s="108"/>
      <c r="DI2311" s="108"/>
      <c r="DJ2311" s="108"/>
      <c r="DK2311" s="108"/>
      <c r="DL2311" s="108"/>
      <c r="DM2311" s="108"/>
      <c r="DN2311" s="108"/>
      <c r="DO2311" s="108"/>
      <c r="DP2311" s="108"/>
      <c r="DQ2311" s="108"/>
      <c r="DR2311" s="108"/>
      <c r="DS2311" s="108"/>
      <c r="DT2311" s="108"/>
      <c r="DU2311" s="108"/>
      <c r="DV2311" s="108"/>
      <c r="DW2311" s="108"/>
      <c r="DX2311" s="108"/>
      <c r="DY2311" s="108"/>
      <c r="DZ2311" s="108"/>
      <c r="EA2311" s="108"/>
      <c r="EB2311" s="108"/>
      <c r="EC2311" s="108"/>
      <c r="ED2311" s="108"/>
      <c r="EE2311" s="108"/>
      <c r="EF2311" s="108"/>
      <c r="EG2311" s="108"/>
      <c r="EH2311" s="108"/>
      <c r="EI2311" s="108"/>
      <c r="EJ2311" s="108"/>
      <c r="EK2311" s="108"/>
      <c r="EL2311" s="108"/>
      <c r="EM2311" s="108"/>
      <c r="EN2311" s="108"/>
      <c r="EO2311" s="108"/>
      <c r="EP2311" s="108"/>
      <c r="EQ2311" s="108"/>
      <c r="ER2311" s="108"/>
      <c r="ES2311" s="108"/>
      <c r="ET2311" s="108"/>
      <c r="EU2311" s="108"/>
      <c r="EV2311" s="108"/>
      <c r="EW2311" s="108"/>
      <c r="EX2311" s="108"/>
      <c r="EY2311" s="108"/>
      <c r="EZ2311" s="108"/>
      <c r="FA2311" s="108"/>
      <c r="FB2311" s="108"/>
      <c r="FC2311" s="108"/>
      <c r="FD2311" s="108"/>
      <c r="FE2311" s="108"/>
      <c r="FF2311" s="108"/>
      <c r="FG2311" s="108"/>
      <c r="FH2311" s="108"/>
      <c r="FI2311" s="108"/>
      <c r="FJ2311" s="108"/>
      <c r="FK2311" s="108"/>
      <c r="FL2311" s="108"/>
      <c r="FM2311" s="108"/>
      <c r="FN2311" s="108"/>
      <c r="FO2311" s="108"/>
      <c r="FP2311" s="108"/>
      <c r="FQ2311" s="108"/>
      <c r="FR2311" s="108"/>
      <c r="FS2311" s="108"/>
      <c r="FT2311" s="108"/>
      <c r="FU2311" s="108"/>
      <c r="FV2311" s="108"/>
      <c r="FW2311" s="108"/>
      <c r="FX2311" s="108"/>
      <c r="FY2311" s="108"/>
      <c r="FZ2311" s="108"/>
      <c r="GA2311" s="108"/>
      <c r="GB2311" s="108"/>
      <c r="GC2311" s="108"/>
      <c r="GD2311" s="108"/>
      <c r="GE2311" s="108"/>
      <c r="GF2311" s="108"/>
      <c r="GG2311" s="108"/>
      <c r="GH2311" s="108"/>
      <c r="GI2311" s="108"/>
      <c r="GJ2311" s="108"/>
      <c r="GK2311" s="108"/>
      <c r="GL2311" s="108"/>
      <c r="GM2311" s="108"/>
      <c r="GN2311" s="108"/>
      <c r="GO2311" s="108"/>
      <c r="GP2311" s="108"/>
      <c r="GQ2311" s="108"/>
      <c r="GR2311" s="108"/>
      <c r="GS2311" s="108"/>
      <c r="GT2311" s="108"/>
      <c r="GU2311" s="108"/>
      <c r="GV2311" s="108"/>
      <c r="GW2311" s="108"/>
      <c r="GX2311" s="108"/>
      <c r="GY2311" s="108"/>
      <c r="GZ2311" s="108"/>
      <c r="HA2311" s="108"/>
      <c r="HB2311" s="108"/>
      <c r="HC2311" s="108"/>
      <c r="HD2311" s="108"/>
      <c r="HE2311" s="108"/>
      <c r="HF2311" s="108"/>
      <c r="HG2311" s="108"/>
      <c r="HH2311" s="108"/>
      <c r="HI2311" s="108"/>
      <c r="HJ2311" s="108"/>
      <c r="HK2311" s="108"/>
      <c r="HL2311" s="108"/>
      <c r="HM2311" s="108"/>
      <c r="HN2311" s="108"/>
      <c r="HO2311" s="108"/>
      <c r="HP2311" s="108"/>
      <c r="HQ2311" s="108"/>
      <c r="HR2311" s="108"/>
      <c r="HS2311" s="108"/>
      <c r="HT2311" s="108"/>
      <c r="HU2311" s="108"/>
      <c r="HV2311" s="108"/>
      <c r="HW2311" s="108"/>
      <c r="HX2311" s="108"/>
      <c r="HY2311" s="108"/>
      <c r="HZ2311" s="108"/>
      <c r="IA2311" s="108"/>
      <c r="IB2311" s="108"/>
      <c r="IC2311" s="108"/>
      <c r="ID2311" s="108"/>
      <c r="IE2311" s="108"/>
      <c r="IF2311" s="108"/>
      <c r="IG2311" s="108"/>
      <c r="IH2311" s="108"/>
      <c r="II2311" s="108"/>
      <c r="IJ2311" s="108"/>
      <c r="IK2311" s="108"/>
      <c r="IL2311" s="108"/>
      <c r="IM2311" s="108"/>
      <c r="IN2311" s="108"/>
      <c r="IO2311" s="108"/>
      <c r="IP2311" s="108"/>
      <c r="IQ2311" s="108"/>
      <c r="IR2311" s="108"/>
      <c r="IS2311" s="108"/>
      <c r="IT2311" s="108"/>
      <c r="IU2311" s="108"/>
      <c r="IV2311" s="108"/>
    </row>
    <row r="2312" spans="1:256" x14ac:dyDescent="0.2">
      <c r="D2312" s="40"/>
      <c r="E2312" s="36"/>
      <c r="F2312" s="36"/>
      <c r="G2312" s="120"/>
      <c r="I2312" s="36"/>
      <c r="J2312" s="36"/>
      <c r="L2312" s="36"/>
      <c r="M2312" s="36"/>
      <c r="O2312" s="36"/>
      <c r="P2312" s="36"/>
      <c r="R2312" s="36"/>
      <c r="S2312" s="36"/>
      <c r="U2312" s="36"/>
      <c r="V2312" s="36"/>
      <c r="X2312" s="36"/>
      <c r="Y2312" s="36"/>
      <c r="AA2312" s="36"/>
      <c r="AB2312" s="36"/>
      <c r="AD2312" s="36"/>
      <c r="AE2312" s="36"/>
      <c r="AG2312" s="36"/>
      <c r="AH2312" s="36"/>
      <c r="AJ2312" s="36"/>
      <c r="AK2312" s="36"/>
      <c r="AM2312" s="36"/>
      <c r="AN2312" s="36"/>
      <c r="AP2312" s="36"/>
      <c r="AQ2312" s="36"/>
      <c r="AS2312" s="36"/>
      <c r="AT2312" s="36"/>
      <c r="AV2312" s="36"/>
      <c r="AW2312" s="36"/>
      <c r="AY2312" s="36"/>
      <c r="AZ2312" s="36"/>
      <c r="BA2312" s="108"/>
      <c r="BB2312" s="109"/>
      <c r="BC2312" s="109"/>
      <c r="BD2312" s="108"/>
      <c r="BE2312" s="109"/>
      <c r="BF2312" s="109"/>
      <c r="BG2312" s="108"/>
      <c r="BH2312" s="109"/>
      <c r="BI2312" s="109"/>
      <c r="BJ2312" s="108"/>
      <c r="BK2312" s="109"/>
      <c r="BL2312" s="109"/>
      <c r="BM2312" s="108"/>
      <c r="BN2312" s="109"/>
      <c r="BO2312" s="109"/>
      <c r="BP2312" s="108"/>
      <c r="BQ2312" s="123"/>
      <c r="BR2312" s="109"/>
      <c r="BS2312" s="116"/>
      <c r="BT2312" s="108"/>
      <c r="BU2312" s="120"/>
      <c r="BV2312" s="116"/>
      <c r="BW2312" s="116"/>
      <c r="BX2312" s="125"/>
      <c r="BY2312" s="108"/>
      <c r="BZ2312" s="108"/>
      <c r="CA2312" s="108"/>
      <c r="CB2312" s="108"/>
      <c r="CC2312" s="108"/>
      <c r="CD2312" s="108"/>
      <c r="CE2312" s="108"/>
      <c r="CF2312" s="108"/>
      <c r="CG2312" s="108"/>
      <c r="CH2312" s="108"/>
      <c r="CI2312" s="108"/>
      <c r="CJ2312" s="108"/>
      <c r="CK2312" s="108"/>
      <c r="CL2312" s="108"/>
      <c r="CM2312" s="108"/>
      <c r="CN2312" s="108"/>
      <c r="CO2312" s="108"/>
      <c r="CP2312" s="108"/>
      <c r="CQ2312" s="108"/>
      <c r="CR2312" s="108"/>
      <c r="CS2312" s="108"/>
      <c r="CT2312" s="108"/>
      <c r="CU2312" s="108"/>
      <c r="CV2312" s="108"/>
      <c r="CW2312" s="108"/>
      <c r="CX2312" s="108"/>
      <c r="CY2312" s="108"/>
      <c r="CZ2312" s="108"/>
      <c r="DA2312" s="108"/>
      <c r="DB2312" s="108"/>
      <c r="DC2312" s="108"/>
      <c r="DD2312" s="108"/>
      <c r="DE2312" s="108"/>
      <c r="DF2312" s="108"/>
      <c r="DG2312" s="108"/>
      <c r="DH2312" s="108"/>
      <c r="DI2312" s="108"/>
      <c r="DJ2312" s="108"/>
      <c r="DK2312" s="108"/>
      <c r="DL2312" s="108"/>
      <c r="DM2312" s="108"/>
      <c r="DN2312" s="108"/>
      <c r="DO2312" s="108"/>
      <c r="DP2312" s="108"/>
      <c r="DQ2312" s="108"/>
      <c r="DR2312" s="108"/>
      <c r="DS2312" s="108"/>
      <c r="DT2312" s="108"/>
      <c r="DU2312" s="108"/>
      <c r="DV2312" s="108"/>
      <c r="DW2312" s="108"/>
      <c r="DX2312" s="108"/>
      <c r="DY2312" s="108"/>
      <c r="DZ2312" s="108"/>
      <c r="EA2312" s="108"/>
      <c r="EB2312" s="108"/>
      <c r="EC2312" s="108"/>
      <c r="ED2312" s="108"/>
      <c r="EE2312" s="108"/>
      <c r="EF2312" s="108"/>
      <c r="EG2312" s="108"/>
      <c r="EH2312" s="108"/>
      <c r="EI2312" s="108"/>
      <c r="EJ2312" s="108"/>
      <c r="EK2312" s="108"/>
      <c r="EL2312" s="108"/>
      <c r="EM2312" s="108"/>
      <c r="EN2312" s="108"/>
      <c r="EO2312" s="108"/>
      <c r="EP2312" s="108"/>
      <c r="EQ2312" s="108"/>
      <c r="ER2312" s="108"/>
      <c r="ES2312" s="108"/>
      <c r="ET2312" s="108"/>
      <c r="EU2312" s="108"/>
      <c r="EV2312" s="108"/>
      <c r="EW2312" s="108"/>
      <c r="EX2312" s="108"/>
      <c r="EY2312" s="108"/>
      <c r="EZ2312" s="108"/>
      <c r="FA2312" s="108"/>
      <c r="FB2312" s="108"/>
      <c r="FC2312" s="108"/>
      <c r="FD2312" s="108"/>
      <c r="FE2312" s="108"/>
      <c r="FF2312" s="108"/>
      <c r="FG2312" s="108"/>
      <c r="FH2312" s="108"/>
      <c r="FI2312" s="108"/>
      <c r="FJ2312" s="108"/>
      <c r="FK2312" s="108"/>
      <c r="FL2312" s="108"/>
      <c r="FM2312" s="108"/>
      <c r="FN2312" s="108"/>
      <c r="FO2312" s="108"/>
      <c r="FP2312" s="108"/>
      <c r="FQ2312" s="108"/>
      <c r="FR2312" s="108"/>
      <c r="FS2312" s="108"/>
      <c r="FT2312" s="108"/>
      <c r="FU2312" s="108"/>
      <c r="FV2312" s="108"/>
      <c r="FW2312" s="108"/>
      <c r="FX2312" s="108"/>
      <c r="FY2312" s="108"/>
      <c r="FZ2312" s="108"/>
      <c r="GA2312" s="108"/>
      <c r="GB2312" s="108"/>
      <c r="GC2312" s="108"/>
      <c r="GD2312" s="108"/>
      <c r="GE2312" s="108"/>
      <c r="GF2312" s="108"/>
      <c r="GG2312" s="108"/>
      <c r="GH2312" s="108"/>
      <c r="GI2312" s="108"/>
      <c r="GJ2312" s="108"/>
      <c r="GK2312" s="108"/>
      <c r="GL2312" s="108"/>
      <c r="GM2312" s="108"/>
      <c r="GN2312" s="108"/>
      <c r="GO2312" s="108"/>
      <c r="GP2312" s="108"/>
      <c r="GQ2312" s="108"/>
      <c r="GR2312" s="108"/>
      <c r="GS2312" s="108"/>
      <c r="GT2312" s="108"/>
      <c r="GU2312" s="108"/>
      <c r="GV2312" s="108"/>
      <c r="GW2312" s="108"/>
      <c r="GX2312" s="108"/>
      <c r="GY2312" s="108"/>
      <c r="GZ2312" s="108"/>
      <c r="HA2312" s="108"/>
      <c r="HB2312" s="108"/>
      <c r="HC2312" s="108"/>
      <c r="HD2312" s="108"/>
      <c r="HE2312" s="108"/>
      <c r="HF2312" s="108"/>
      <c r="HG2312" s="108"/>
      <c r="HH2312" s="108"/>
      <c r="HI2312" s="108"/>
      <c r="HJ2312" s="108"/>
      <c r="HK2312" s="108"/>
      <c r="HL2312" s="108"/>
      <c r="HM2312" s="108"/>
      <c r="HN2312" s="108"/>
      <c r="HO2312" s="108"/>
      <c r="HP2312" s="108"/>
      <c r="HQ2312" s="108"/>
      <c r="HR2312" s="108"/>
      <c r="HS2312" s="108"/>
      <c r="HT2312" s="108"/>
      <c r="HU2312" s="108"/>
      <c r="HV2312" s="108"/>
      <c r="HW2312" s="108"/>
      <c r="HX2312" s="108"/>
      <c r="HY2312" s="108"/>
      <c r="HZ2312" s="108"/>
      <c r="IA2312" s="108"/>
      <c r="IB2312" s="108"/>
      <c r="IC2312" s="108"/>
      <c r="ID2312" s="108"/>
      <c r="IE2312" s="108"/>
      <c r="IF2312" s="108"/>
      <c r="IG2312" s="108"/>
      <c r="IH2312" s="108"/>
      <c r="II2312" s="108"/>
      <c r="IJ2312" s="108"/>
      <c r="IK2312" s="108"/>
      <c r="IL2312" s="108"/>
      <c r="IM2312" s="108"/>
      <c r="IN2312" s="108"/>
      <c r="IO2312" s="108"/>
      <c r="IP2312" s="108"/>
      <c r="IQ2312" s="108"/>
      <c r="IR2312" s="108"/>
      <c r="IS2312" s="108"/>
      <c r="IT2312" s="108"/>
      <c r="IU2312" s="108"/>
      <c r="IV2312" s="108"/>
    </row>
    <row r="2313" spans="1:256" x14ac:dyDescent="0.2">
      <c r="E2313" s="8"/>
      <c r="F2313" s="8"/>
      <c r="G2313" s="120"/>
      <c r="I2313" s="8"/>
      <c r="J2313" s="8"/>
      <c r="L2313" s="8"/>
      <c r="M2313" s="8"/>
      <c r="O2313" s="8"/>
      <c r="P2313" s="8"/>
      <c r="R2313" s="8"/>
      <c r="S2313" s="8"/>
      <c r="U2313" s="8"/>
      <c r="V2313" s="8"/>
      <c r="X2313" s="8"/>
      <c r="Y2313" s="8"/>
      <c r="AA2313" s="8"/>
      <c r="AB2313" s="8"/>
      <c r="AD2313" s="8"/>
      <c r="AE2313" s="8"/>
      <c r="AG2313" s="8"/>
      <c r="AH2313" s="8"/>
      <c r="AJ2313" s="8"/>
      <c r="AK2313" s="8"/>
      <c r="AM2313" s="8"/>
      <c r="AN2313" s="8"/>
      <c r="AP2313" s="8"/>
      <c r="AQ2313" s="8"/>
      <c r="AS2313" s="8"/>
      <c r="AT2313" s="8"/>
      <c r="AV2313" s="8"/>
      <c r="AW2313" s="8"/>
      <c r="AY2313" s="8"/>
      <c r="AZ2313" s="8"/>
      <c r="BA2313" s="108"/>
      <c r="BB2313" s="108"/>
      <c r="BC2313" s="108"/>
      <c r="BD2313" s="108"/>
      <c r="BE2313" s="108"/>
      <c r="BF2313" s="108"/>
      <c r="BG2313" s="108"/>
      <c r="BH2313" s="108"/>
      <c r="BI2313" s="108"/>
      <c r="BJ2313" s="108"/>
      <c r="BK2313" s="108"/>
      <c r="BL2313" s="108"/>
      <c r="BM2313" s="108"/>
      <c r="BN2313" s="108"/>
      <c r="BO2313" s="108"/>
      <c r="BP2313" s="108"/>
      <c r="BQ2313" s="108"/>
      <c r="BR2313" s="108"/>
      <c r="BS2313" s="108"/>
      <c r="BT2313" s="108"/>
      <c r="BU2313" s="108"/>
      <c r="BV2313" s="108"/>
      <c r="BW2313" s="108"/>
      <c r="BX2313" s="108"/>
      <c r="BY2313" s="108"/>
      <c r="BZ2313" s="108"/>
      <c r="CA2313" s="108"/>
      <c r="CB2313" s="108"/>
      <c r="CC2313" s="108"/>
      <c r="CD2313" s="108"/>
      <c r="CE2313" s="108"/>
      <c r="CF2313" s="108"/>
      <c r="CG2313" s="108"/>
      <c r="CH2313" s="108"/>
      <c r="CI2313" s="108"/>
      <c r="CJ2313" s="108"/>
      <c r="CK2313" s="108"/>
      <c r="CL2313" s="108"/>
      <c r="CM2313" s="108"/>
      <c r="CN2313" s="108"/>
      <c r="CO2313" s="108"/>
      <c r="CP2313" s="108"/>
      <c r="CQ2313" s="108"/>
      <c r="CR2313" s="108"/>
      <c r="CS2313" s="108"/>
      <c r="CT2313" s="108"/>
      <c r="CU2313" s="108"/>
      <c r="CV2313" s="108"/>
      <c r="CW2313" s="108"/>
      <c r="CX2313" s="108"/>
      <c r="CY2313" s="108"/>
      <c r="CZ2313" s="108"/>
      <c r="DA2313" s="108"/>
      <c r="DB2313" s="108"/>
      <c r="DC2313" s="108"/>
      <c r="DD2313" s="108"/>
      <c r="DE2313" s="108"/>
      <c r="DF2313" s="108"/>
      <c r="DG2313" s="108"/>
      <c r="DH2313" s="108"/>
      <c r="DI2313" s="108"/>
      <c r="DJ2313" s="108"/>
      <c r="DK2313" s="108"/>
      <c r="DL2313" s="108"/>
      <c r="DM2313" s="108"/>
      <c r="DN2313" s="108"/>
      <c r="DO2313" s="108"/>
      <c r="DP2313" s="108"/>
      <c r="DQ2313" s="108"/>
      <c r="DR2313" s="108"/>
      <c r="DS2313" s="108"/>
      <c r="DT2313" s="108"/>
      <c r="DU2313" s="108"/>
      <c r="DV2313" s="108"/>
      <c r="DW2313" s="108"/>
      <c r="DX2313" s="108"/>
      <c r="DY2313" s="108"/>
      <c r="DZ2313" s="108"/>
      <c r="EA2313" s="108"/>
      <c r="EB2313" s="108"/>
      <c r="EC2313" s="108"/>
      <c r="ED2313" s="108"/>
      <c r="EE2313" s="108"/>
      <c r="EF2313" s="108"/>
      <c r="EG2313" s="108"/>
      <c r="EH2313" s="108"/>
      <c r="EI2313" s="108"/>
      <c r="EJ2313" s="108"/>
      <c r="EK2313" s="108"/>
      <c r="EL2313" s="108"/>
      <c r="EM2313" s="108"/>
      <c r="EN2313" s="108"/>
      <c r="EO2313" s="108"/>
      <c r="EP2313" s="108"/>
      <c r="EQ2313" s="108"/>
      <c r="ER2313" s="108"/>
      <c r="ES2313" s="108"/>
      <c r="ET2313" s="108"/>
      <c r="EU2313" s="108"/>
      <c r="EV2313" s="108"/>
      <c r="EW2313" s="108"/>
      <c r="EX2313" s="108"/>
      <c r="EY2313" s="108"/>
      <c r="EZ2313" s="108"/>
      <c r="FA2313" s="108"/>
      <c r="FB2313" s="108"/>
      <c r="FC2313" s="108"/>
      <c r="FD2313" s="108"/>
      <c r="FE2313" s="108"/>
      <c r="FF2313" s="108"/>
      <c r="FG2313" s="108"/>
      <c r="FH2313" s="108"/>
      <c r="FI2313" s="108"/>
      <c r="FJ2313" s="108"/>
      <c r="FK2313" s="108"/>
      <c r="FL2313" s="108"/>
      <c r="FM2313" s="108"/>
      <c r="FN2313" s="108"/>
      <c r="FO2313" s="108"/>
      <c r="FP2313" s="108"/>
      <c r="FQ2313" s="108"/>
      <c r="FR2313" s="108"/>
      <c r="FS2313" s="108"/>
      <c r="FT2313" s="108"/>
      <c r="FU2313" s="108"/>
      <c r="FV2313" s="108"/>
      <c r="FW2313" s="108"/>
      <c r="FX2313" s="108"/>
      <c r="FY2313" s="108"/>
      <c r="FZ2313" s="108"/>
      <c r="GA2313" s="108"/>
      <c r="GB2313" s="108"/>
      <c r="GC2313" s="108"/>
      <c r="GD2313" s="108"/>
      <c r="GE2313" s="108"/>
      <c r="GF2313" s="108"/>
      <c r="GG2313" s="108"/>
      <c r="GH2313" s="108"/>
      <c r="GI2313" s="108"/>
      <c r="GJ2313" s="108"/>
      <c r="GK2313" s="108"/>
      <c r="GL2313" s="108"/>
      <c r="GM2313" s="108"/>
      <c r="GN2313" s="108"/>
      <c r="GO2313" s="108"/>
      <c r="GP2313" s="108"/>
      <c r="GQ2313" s="108"/>
      <c r="GR2313" s="108"/>
      <c r="GS2313" s="108"/>
      <c r="GT2313" s="108"/>
      <c r="GU2313" s="108"/>
      <c r="GV2313" s="108"/>
      <c r="GW2313" s="108"/>
      <c r="GX2313" s="108"/>
      <c r="GY2313" s="108"/>
      <c r="GZ2313" s="108"/>
      <c r="HA2313" s="108"/>
      <c r="HB2313" s="108"/>
      <c r="HC2313" s="108"/>
      <c r="HD2313" s="108"/>
      <c r="HE2313" s="108"/>
      <c r="HF2313" s="108"/>
      <c r="HG2313" s="108"/>
      <c r="HH2313" s="108"/>
      <c r="HI2313" s="108"/>
      <c r="HJ2313" s="108"/>
      <c r="HK2313" s="108"/>
      <c r="HL2313" s="108"/>
      <c r="HM2313" s="108"/>
      <c r="HN2313" s="108"/>
      <c r="HO2313" s="108"/>
      <c r="HP2313" s="108"/>
      <c r="HQ2313" s="108"/>
      <c r="HR2313" s="108"/>
      <c r="HS2313" s="108"/>
      <c r="HT2313" s="108"/>
      <c r="HU2313" s="108"/>
      <c r="HV2313" s="108"/>
      <c r="HW2313" s="108"/>
      <c r="HX2313" s="108"/>
      <c r="HY2313" s="108"/>
      <c r="HZ2313" s="108"/>
      <c r="IA2313" s="108"/>
      <c r="IB2313" s="108"/>
      <c r="IC2313" s="108"/>
      <c r="ID2313" s="108"/>
      <c r="IE2313" s="108"/>
      <c r="IF2313" s="108"/>
      <c r="IG2313" s="108"/>
      <c r="IH2313" s="108"/>
      <c r="II2313" s="108"/>
      <c r="IJ2313" s="108"/>
      <c r="IK2313" s="108"/>
      <c r="IL2313" s="108"/>
      <c r="IM2313" s="108"/>
      <c r="IN2313" s="108"/>
      <c r="IO2313" s="108"/>
      <c r="IP2313" s="108"/>
      <c r="IQ2313" s="108"/>
      <c r="IR2313" s="108"/>
      <c r="IS2313" s="108"/>
      <c r="IT2313" s="108"/>
      <c r="IU2313" s="108"/>
      <c r="IV2313" s="108"/>
    </row>
    <row r="2314" spans="1:256" x14ac:dyDescent="0.2">
      <c r="E2314" s="8"/>
      <c r="F2314" s="8"/>
      <c r="G2314" s="120"/>
      <c r="I2314" s="8"/>
      <c r="J2314" s="8"/>
      <c r="L2314" s="8"/>
      <c r="M2314" s="8"/>
      <c r="O2314" s="8"/>
      <c r="P2314" s="8"/>
      <c r="R2314" s="8"/>
      <c r="S2314" s="8"/>
      <c r="U2314" s="8"/>
      <c r="V2314" s="8"/>
      <c r="X2314" s="8"/>
      <c r="Y2314" s="8"/>
      <c r="AA2314" s="8"/>
      <c r="AB2314" s="8"/>
      <c r="AD2314" s="8"/>
      <c r="AE2314" s="8"/>
      <c r="AG2314" s="8"/>
      <c r="AH2314" s="8"/>
      <c r="AJ2314" s="8"/>
      <c r="AK2314" s="8"/>
      <c r="AM2314" s="8"/>
      <c r="AN2314" s="8"/>
      <c r="AP2314" s="8"/>
      <c r="AQ2314" s="8"/>
      <c r="AS2314" s="8"/>
      <c r="AT2314" s="8"/>
      <c r="AV2314" s="8"/>
      <c r="AW2314" s="8"/>
      <c r="AY2314" s="8"/>
      <c r="AZ2314" s="8"/>
      <c r="BA2314" s="108"/>
      <c r="BB2314" s="108"/>
      <c r="BC2314" s="108"/>
      <c r="BD2314" s="108"/>
      <c r="BE2314" s="108"/>
      <c r="BF2314" s="108"/>
      <c r="BG2314" s="108"/>
      <c r="BH2314" s="108"/>
      <c r="BI2314" s="108"/>
      <c r="BJ2314" s="108"/>
      <c r="BK2314" s="108"/>
      <c r="BL2314" s="108"/>
      <c r="BM2314" s="108"/>
      <c r="BN2314" s="108"/>
      <c r="BO2314" s="108"/>
      <c r="BP2314" s="108"/>
      <c r="BQ2314" s="108"/>
      <c r="BR2314" s="108"/>
      <c r="BS2314" s="108"/>
      <c r="BT2314" s="108"/>
      <c r="BU2314" s="108"/>
      <c r="BV2314" s="108"/>
      <c r="BW2314" s="108"/>
      <c r="BX2314" s="108"/>
      <c r="BY2314" s="108"/>
      <c r="BZ2314" s="108"/>
      <c r="CA2314" s="108"/>
      <c r="CB2314" s="108"/>
      <c r="CC2314" s="108"/>
      <c r="CD2314" s="108"/>
      <c r="CE2314" s="108"/>
      <c r="CF2314" s="108"/>
      <c r="CG2314" s="108"/>
      <c r="CH2314" s="108"/>
      <c r="CI2314" s="108"/>
      <c r="CJ2314" s="108"/>
      <c r="CK2314" s="108"/>
      <c r="CL2314" s="108"/>
      <c r="CM2314" s="108"/>
      <c r="CN2314" s="108"/>
      <c r="CO2314" s="108"/>
      <c r="CP2314" s="108"/>
      <c r="CQ2314" s="108"/>
      <c r="CR2314" s="108"/>
      <c r="CS2314" s="108"/>
      <c r="CT2314" s="108"/>
      <c r="CU2314" s="108"/>
      <c r="CV2314" s="108"/>
      <c r="CW2314" s="108"/>
      <c r="CX2314" s="108"/>
      <c r="CY2314" s="108"/>
      <c r="CZ2314" s="108"/>
      <c r="DA2314" s="108"/>
      <c r="DB2314" s="108"/>
      <c r="DC2314" s="108"/>
      <c r="DD2314" s="108"/>
      <c r="DE2314" s="108"/>
      <c r="DF2314" s="108"/>
      <c r="DG2314" s="108"/>
      <c r="DH2314" s="108"/>
      <c r="DI2314" s="108"/>
      <c r="DJ2314" s="108"/>
      <c r="DK2314" s="108"/>
      <c r="DL2314" s="108"/>
      <c r="DM2314" s="108"/>
      <c r="DN2314" s="108"/>
      <c r="DO2314" s="108"/>
      <c r="DP2314" s="108"/>
      <c r="DQ2314" s="108"/>
      <c r="DR2314" s="108"/>
      <c r="DS2314" s="108"/>
      <c r="DT2314" s="108"/>
      <c r="DU2314" s="108"/>
      <c r="DV2314" s="108"/>
      <c r="DW2314" s="108"/>
      <c r="DX2314" s="108"/>
      <c r="DY2314" s="108"/>
      <c r="DZ2314" s="108"/>
      <c r="EA2314" s="108"/>
      <c r="EB2314" s="108"/>
      <c r="EC2314" s="108"/>
      <c r="ED2314" s="108"/>
      <c r="EE2314" s="108"/>
      <c r="EF2314" s="108"/>
      <c r="EG2314" s="108"/>
      <c r="EH2314" s="108"/>
      <c r="EI2314" s="108"/>
      <c r="EJ2314" s="108"/>
      <c r="EK2314" s="108"/>
      <c r="EL2314" s="108"/>
      <c r="EM2314" s="108"/>
      <c r="EN2314" s="108"/>
      <c r="EO2314" s="108"/>
      <c r="EP2314" s="108"/>
      <c r="EQ2314" s="108"/>
      <c r="ER2314" s="108"/>
      <c r="ES2314" s="108"/>
      <c r="ET2314" s="108"/>
      <c r="EU2314" s="108"/>
      <c r="EV2314" s="108"/>
      <c r="EW2314" s="108"/>
      <c r="EX2314" s="108"/>
      <c r="EY2314" s="108"/>
      <c r="EZ2314" s="108"/>
      <c r="FA2314" s="108"/>
      <c r="FB2314" s="108"/>
      <c r="FC2314" s="108"/>
      <c r="FD2314" s="108"/>
      <c r="FE2314" s="108"/>
      <c r="FF2314" s="108"/>
      <c r="FG2314" s="108"/>
      <c r="FH2314" s="108"/>
      <c r="FI2314" s="108"/>
      <c r="FJ2314" s="108"/>
      <c r="FK2314" s="108"/>
      <c r="FL2314" s="108"/>
      <c r="FM2314" s="108"/>
      <c r="FN2314" s="108"/>
      <c r="FO2314" s="108"/>
      <c r="FP2314" s="108"/>
      <c r="FQ2314" s="108"/>
      <c r="FR2314" s="108"/>
      <c r="FS2314" s="108"/>
      <c r="FT2314" s="108"/>
      <c r="FU2314" s="108"/>
      <c r="FV2314" s="108"/>
      <c r="FW2314" s="108"/>
      <c r="FX2314" s="108"/>
      <c r="FY2314" s="108"/>
      <c r="FZ2314" s="108"/>
      <c r="GA2314" s="108"/>
      <c r="GB2314" s="108"/>
      <c r="GC2314" s="108"/>
      <c r="GD2314" s="108"/>
      <c r="GE2314" s="108"/>
      <c r="GF2314" s="108"/>
      <c r="GG2314" s="108"/>
      <c r="GH2314" s="108"/>
      <c r="GI2314" s="108"/>
      <c r="GJ2314" s="108"/>
      <c r="GK2314" s="108"/>
      <c r="GL2314" s="108"/>
      <c r="GM2314" s="108"/>
      <c r="GN2314" s="108"/>
      <c r="GO2314" s="108"/>
      <c r="GP2314" s="108"/>
      <c r="GQ2314" s="108"/>
      <c r="GR2314" s="108"/>
      <c r="GS2314" s="108"/>
      <c r="GT2314" s="108"/>
      <c r="GU2314" s="108"/>
      <c r="GV2314" s="108"/>
      <c r="GW2314" s="108"/>
      <c r="GX2314" s="108"/>
      <c r="GY2314" s="108"/>
      <c r="GZ2314" s="108"/>
      <c r="HA2314" s="108"/>
      <c r="HB2314" s="108"/>
      <c r="HC2314" s="108"/>
      <c r="HD2314" s="108"/>
      <c r="HE2314" s="108"/>
      <c r="HF2314" s="108"/>
      <c r="HG2314" s="108"/>
      <c r="HH2314" s="108"/>
      <c r="HI2314" s="108"/>
      <c r="HJ2314" s="108"/>
      <c r="HK2314" s="108"/>
      <c r="HL2314" s="108"/>
      <c r="HM2314" s="108"/>
      <c r="HN2314" s="108"/>
      <c r="HO2314" s="108"/>
      <c r="HP2314" s="108"/>
      <c r="HQ2314" s="108"/>
      <c r="HR2314" s="108"/>
      <c r="HS2314" s="108"/>
      <c r="HT2314" s="108"/>
      <c r="HU2314" s="108"/>
      <c r="HV2314" s="108"/>
      <c r="HW2314" s="108"/>
      <c r="HX2314" s="108"/>
      <c r="HY2314" s="108"/>
      <c r="HZ2314" s="108"/>
      <c r="IA2314" s="108"/>
      <c r="IB2314" s="108"/>
      <c r="IC2314" s="108"/>
      <c r="ID2314" s="108"/>
      <c r="IE2314" s="108"/>
      <c r="IF2314" s="108"/>
      <c r="IG2314" s="108"/>
      <c r="IH2314" s="108"/>
      <c r="II2314" s="108"/>
      <c r="IJ2314" s="108"/>
      <c r="IK2314" s="108"/>
      <c r="IL2314" s="108"/>
      <c r="IM2314" s="108"/>
      <c r="IN2314" s="108"/>
      <c r="IO2314" s="108"/>
      <c r="IP2314" s="108"/>
      <c r="IQ2314" s="108"/>
      <c r="IR2314" s="108"/>
      <c r="IS2314" s="108"/>
      <c r="IT2314" s="108"/>
      <c r="IU2314" s="108"/>
      <c r="IV2314" s="108"/>
    </row>
    <row r="2315" spans="1:256" x14ac:dyDescent="0.2">
      <c r="D2315" s="40"/>
      <c r="E2315" s="36"/>
      <c r="F2315" s="36"/>
      <c r="G2315" s="120"/>
      <c r="I2315" s="36"/>
      <c r="J2315" s="36"/>
      <c r="L2315" s="36"/>
      <c r="M2315" s="36"/>
      <c r="O2315" s="36"/>
      <c r="P2315" s="36"/>
      <c r="R2315" s="36"/>
      <c r="S2315" s="36"/>
      <c r="U2315" s="36"/>
      <c r="V2315" s="36"/>
      <c r="X2315" s="36"/>
      <c r="Y2315" s="36"/>
      <c r="AA2315" s="36"/>
      <c r="AB2315" s="36"/>
      <c r="AD2315" s="36"/>
      <c r="AE2315" s="36"/>
      <c r="AG2315" s="36"/>
      <c r="AH2315" s="36"/>
      <c r="AJ2315" s="36"/>
      <c r="AK2315" s="36"/>
      <c r="AM2315" s="36"/>
      <c r="AN2315" s="36"/>
      <c r="AP2315" s="36"/>
      <c r="AQ2315" s="36"/>
      <c r="AS2315" s="36"/>
      <c r="AT2315" s="36"/>
      <c r="AV2315" s="36"/>
      <c r="AW2315" s="36"/>
      <c r="AY2315" s="36"/>
      <c r="AZ2315" s="36"/>
      <c r="BA2315" s="108"/>
      <c r="BB2315" s="108"/>
      <c r="BC2315" s="108"/>
      <c r="BD2315" s="108"/>
      <c r="BE2315" s="108"/>
      <c r="BF2315" s="108"/>
      <c r="BG2315" s="108"/>
      <c r="BH2315" s="108"/>
      <c r="BI2315" s="108"/>
      <c r="BJ2315" s="108"/>
      <c r="BK2315" s="108"/>
      <c r="BL2315" s="108"/>
      <c r="BM2315" s="108"/>
      <c r="BN2315" s="108"/>
      <c r="BO2315" s="108"/>
      <c r="BP2315" s="108"/>
      <c r="BQ2315" s="108"/>
      <c r="BR2315" s="108"/>
      <c r="BS2315" s="108"/>
      <c r="BT2315" s="108"/>
      <c r="BU2315" s="108"/>
      <c r="BV2315" s="108"/>
      <c r="BW2315" s="108"/>
      <c r="BX2315" s="108"/>
      <c r="BY2315" s="108"/>
      <c r="BZ2315" s="108"/>
      <c r="CA2315" s="108"/>
      <c r="CB2315" s="108"/>
      <c r="CC2315" s="108"/>
      <c r="CD2315" s="108"/>
      <c r="CE2315" s="108"/>
      <c r="CF2315" s="108"/>
      <c r="CG2315" s="108"/>
      <c r="CH2315" s="108"/>
      <c r="CI2315" s="108"/>
      <c r="CJ2315" s="108"/>
      <c r="CK2315" s="108"/>
      <c r="CL2315" s="108"/>
      <c r="CM2315" s="108"/>
      <c r="CN2315" s="108"/>
      <c r="CO2315" s="108"/>
      <c r="CP2315" s="108"/>
      <c r="CQ2315" s="108"/>
      <c r="CR2315" s="108"/>
      <c r="CS2315" s="108"/>
      <c r="CT2315" s="108"/>
      <c r="CU2315" s="108"/>
      <c r="CV2315" s="108"/>
      <c r="CW2315" s="108"/>
      <c r="CX2315" s="108"/>
      <c r="CY2315" s="108"/>
      <c r="CZ2315" s="108"/>
      <c r="DA2315" s="108"/>
      <c r="DB2315" s="108"/>
      <c r="DC2315" s="108"/>
      <c r="DD2315" s="108"/>
      <c r="DE2315" s="108"/>
      <c r="DF2315" s="108"/>
      <c r="DG2315" s="108"/>
      <c r="DH2315" s="108"/>
      <c r="DI2315" s="108"/>
      <c r="DJ2315" s="108"/>
      <c r="DK2315" s="108"/>
      <c r="DL2315" s="108"/>
      <c r="DM2315" s="108"/>
      <c r="DN2315" s="108"/>
      <c r="DO2315" s="108"/>
      <c r="DP2315" s="108"/>
      <c r="DQ2315" s="108"/>
      <c r="DR2315" s="108"/>
      <c r="DS2315" s="108"/>
      <c r="DT2315" s="108"/>
      <c r="DU2315" s="108"/>
      <c r="DV2315" s="108"/>
      <c r="DW2315" s="108"/>
      <c r="DX2315" s="108"/>
      <c r="DY2315" s="108"/>
      <c r="DZ2315" s="108"/>
      <c r="EA2315" s="108"/>
      <c r="EB2315" s="108"/>
      <c r="EC2315" s="108"/>
      <c r="ED2315" s="108"/>
      <c r="EE2315" s="108"/>
      <c r="EF2315" s="108"/>
      <c r="EG2315" s="108"/>
      <c r="EH2315" s="108"/>
      <c r="EI2315" s="108"/>
      <c r="EJ2315" s="108"/>
      <c r="EK2315" s="108"/>
      <c r="EL2315" s="108"/>
      <c r="EM2315" s="108"/>
      <c r="EN2315" s="108"/>
      <c r="EO2315" s="108"/>
      <c r="EP2315" s="108"/>
      <c r="EQ2315" s="108"/>
      <c r="ER2315" s="108"/>
      <c r="ES2315" s="108"/>
      <c r="ET2315" s="108"/>
      <c r="EU2315" s="108"/>
      <c r="EV2315" s="108"/>
      <c r="EW2315" s="108"/>
      <c r="EX2315" s="108"/>
      <c r="EY2315" s="108"/>
      <c r="EZ2315" s="108"/>
      <c r="FA2315" s="108"/>
      <c r="FB2315" s="108"/>
      <c r="FC2315" s="108"/>
      <c r="FD2315" s="108"/>
      <c r="FE2315" s="108"/>
      <c r="FF2315" s="108"/>
      <c r="FG2315" s="108"/>
      <c r="FH2315" s="108"/>
      <c r="FI2315" s="108"/>
      <c r="FJ2315" s="108"/>
      <c r="FK2315" s="108"/>
      <c r="FL2315" s="108"/>
      <c r="FM2315" s="108"/>
      <c r="FN2315" s="108"/>
      <c r="FO2315" s="108"/>
      <c r="FP2315" s="108"/>
      <c r="FQ2315" s="108"/>
      <c r="FR2315" s="108"/>
      <c r="FS2315" s="108"/>
      <c r="FT2315" s="108"/>
      <c r="FU2315" s="108"/>
      <c r="FV2315" s="108"/>
      <c r="FW2315" s="108"/>
      <c r="FX2315" s="108"/>
      <c r="FY2315" s="108"/>
      <c r="FZ2315" s="108"/>
      <c r="GA2315" s="108"/>
      <c r="GB2315" s="108"/>
      <c r="GC2315" s="108"/>
      <c r="GD2315" s="108"/>
      <c r="GE2315" s="108"/>
      <c r="GF2315" s="108"/>
      <c r="GG2315" s="108"/>
      <c r="GH2315" s="108"/>
      <c r="GI2315" s="108"/>
      <c r="GJ2315" s="108"/>
      <c r="GK2315" s="108"/>
      <c r="GL2315" s="108"/>
      <c r="GM2315" s="108"/>
      <c r="GN2315" s="108"/>
      <c r="GO2315" s="108"/>
      <c r="GP2315" s="108"/>
      <c r="GQ2315" s="108"/>
      <c r="GR2315" s="108"/>
      <c r="GS2315" s="108"/>
      <c r="GT2315" s="108"/>
      <c r="GU2315" s="108"/>
      <c r="GV2315" s="108"/>
      <c r="GW2315" s="108"/>
      <c r="GX2315" s="108"/>
      <c r="GY2315" s="108"/>
      <c r="GZ2315" s="108"/>
      <c r="HA2315" s="108"/>
      <c r="HB2315" s="108"/>
      <c r="HC2315" s="108"/>
      <c r="HD2315" s="108"/>
      <c r="HE2315" s="108"/>
      <c r="HF2315" s="108"/>
      <c r="HG2315" s="108"/>
      <c r="HH2315" s="108"/>
      <c r="HI2315" s="108"/>
      <c r="HJ2315" s="108"/>
      <c r="HK2315" s="108"/>
      <c r="HL2315" s="108"/>
      <c r="HM2315" s="108"/>
      <c r="HN2315" s="108"/>
      <c r="HO2315" s="108"/>
      <c r="HP2315" s="108"/>
      <c r="HQ2315" s="108"/>
      <c r="HR2315" s="108"/>
      <c r="HS2315" s="108"/>
      <c r="HT2315" s="108"/>
      <c r="HU2315" s="108"/>
      <c r="HV2315" s="108"/>
      <c r="HW2315" s="108"/>
      <c r="HX2315" s="108"/>
      <c r="HY2315" s="108"/>
      <c r="HZ2315" s="108"/>
      <c r="IA2315" s="108"/>
      <c r="IB2315" s="108"/>
      <c r="IC2315" s="108"/>
      <c r="ID2315" s="108"/>
      <c r="IE2315" s="108"/>
      <c r="IF2315" s="108"/>
      <c r="IG2315" s="108"/>
      <c r="IH2315" s="108"/>
      <c r="II2315" s="108"/>
      <c r="IJ2315" s="108"/>
      <c r="IK2315" s="108"/>
      <c r="IL2315" s="108"/>
      <c r="IM2315" s="108"/>
      <c r="IN2315" s="108"/>
      <c r="IO2315" s="108"/>
      <c r="IP2315" s="108"/>
      <c r="IQ2315" s="108"/>
      <c r="IR2315" s="108"/>
      <c r="IS2315" s="108"/>
      <c r="IT2315" s="108"/>
      <c r="IU2315" s="108"/>
      <c r="IV2315" s="108"/>
    </row>
    <row r="2316" spans="1:256" x14ac:dyDescent="0.2">
      <c r="D2316" s="40"/>
      <c r="E2316" s="36"/>
      <c r="F2316" s="36"/>
      <c r="G2316" s="120"/>
      <c r="I2316" s="36"/>
      <c r="J2316" s="36"/>
      <c r="L2316" s="36"/>
      <c r="M2316" s="36"/>
      <c r="O2316" s="36"/>
      <c r="P2316" s="36"/>
      <c r="R2316" s="36"/>
      <c r="S2316" s="36"/>
      <c r="U2316" s="36"/>
      <c r="V2316" s="36"/>
      <c r="X2316" s="36"/>
      <c r="Y2316" s="36"/>
      <c r="AA2316" s="36"/>
      <c r="AB2316" s="36"/>
      <c r="AD2316" s="36"/>
      <c r="AE2316" s="36"/>
      <c r="AG2316" s="36"/>
      <c r="AH2316" s="36"/>
      <c r="AJ2316" s="36"/>
      <c r="AK2316" s="36"/>
      <c r="AM2316" s="36"/>
      <c r="AN2316" s="36"/>
      <c r="AP2316" s="36"/>
      <c r="AQ2316" s="36"/>
      <c r="AS2316" s="36"/>
      <c r="AT2316" s="36"/>
      <c r="AV2316" s="36"/>
      <c r="AW2316" s="36"/>
      <c r="AY2316" s="36"/>
      <c r="AZ2316" s="36"/>
      <c r="BA2316" s="108"/>
      <c r="BB2316" s="108"/>
      <c r="BC2316" s="108"/>
      <c r="BD2316" s="108"/>
      <c r="BE2316" s="108"/>
      <c r="BF2316" s="108"/>
      <c r="BG2316" s="108"/>
      <c r="BH2316" s="108"/>
      <c r="BI2316" s="108"/>
      <c r="BJ2316" s="108"/>
      <c r="BK2316" s="108"/>
      <c r="BL2316" s="108"/>
      <c r="BM2316" s="108"/>
      <c r="BN2316" s="108"/>
      <c r="BO2316" s="108"/>
      <c r="BP2316" s="108"/>
      <c r="BQ2316" s="108"/>
      <c r="BR2316" s="108"/>
      <c r="BS2316" s="108"/>
      <c r="BT2316" s="108"/>
      <c r="BU2316" s="108"/>
      <c r="BV2316" s="108"/>
      <c r="BW2316" s="108"/>
      <c r="BX2316" s="108"/>
      <c r="BY2316" s="108"/>
      <c r="BZ2316" s="108"/>
      <c r="CA2316" s="108"/>
      <c r="CB2316" s="108"/>
      <c r="CC2316" s="108"/>
      <c r="CD2316" s="108"/>
      <c r="CE2316" s="108"/>
      <c r="CF2316" s="108"/>
      <c r="CG2316" s="108"/>
      <c r="CH2316" s="108"/>
      <c r="CI2316" s="108"/>
      <c r="CJ2316" s="108"/>
      <c r="CK2316" s="108"/>
      <c r="CL2316" s="108"/>
      <c r="CM2316" s="108"/>
      <c r="CN2316" s="108"/>
      <c r="CO2316" s="108"/>
      <c r="CP2316" s="108"/>
      <c r="CQ2316" s="108"/>
      <c r="CR2316" s="108"/>
      <c r="CS2316" s="108"/>
      <c r="CT2316" s="108"/>
      <c r="CU2316" s="108"/>
      <c r="CV2316" s="108"/>
      <c r="CW2316" s="108"/>
      <c r="CX2316" s="108"/>
      <c r="CY2316" s="108"/>
      <c r="CZ2316" s="108"/>
      <c r="DA2316" s="108"/>
      <c r="DB2316" s="108"/>
      <c r="DC2316" s="108"/>
      <c r="DD2316" s="108"/>
      <c r="DE2316" s="108"/>
      <c r="DF2316" s="108"/>
      <c r="DG2316" s="108"/>
      <c r="DH2316" s="108"/>
      <c r="DI2316" s="108"/>
      <c r="DJ2316" s="108"/>
      <c r="DK2316" s="108"/>
      <c r="DL2316" s="108"/>
      <c r="DM2316" s="108"/>
      <c r="DN2316" s="108"/>
      <c r="DO2316" s="108"/>
      <c r="DP2316" s="108"/>
      <c r="DQ2316" s="108"/>
      <c r="DR2316" s="108"/>
      <c r="DS2316" s="108"/>
      <c r="DT2316" s="108"/>
      <c r="DU2316" s="108"/>
      <c r="DV2316" s="108"/>
      <c r="DW2316" s="108"/>
      <c r="DX2316" s="108"/>
      <c r="DY2316" s="108"/>
      <c r="DZ2316" s="108"/>
      <c r="EA2316" s="108"/>
      <c r="EB2316" s="108"/>
      <c r="EC2316" s="108"/>
      <c r="ED2316" s="108"/>
      <c r="EE2316" s="108"/>
      <c r="EF2316" s="108"/>
      <c r="EG2316" s="108"/>
      <c r="EH2316" s="108"/>
      <c r="EI2316" s="108"/>
      <c r="EJ2316" s="108"/>
      <c r="EK2316" s="108"/>
      <c r="EL2316" s="108"/>
      <c r="EM2316" s="108"/>
      <c r="EN2316" s="108"/>
      <c r="EO2316" s="108"/>
      <c r="EP2316" s="108"/>
      <c r="EQ2316" s="108"/>
      <c r="ER2316" s="108"/>
      <c r="ES2316" s="108"/>
      <c r="ET2316" s="108"/>
      <c r="EU2316" s="108"/>
      <c r="EV2316" s="108"/>
      <c r="EW2316" s="108"/>
      <c r="EX2316" s="108"/>
      <c r="EY2316" s="108"/>
      <c r="EZ2316" s="108"/>
      <c r="FA2316" s="108"/>
      <c r="FB2316" s="108"/>
      <c r="FC2316" s="108"/>
      <c r="FD2316" s="108"/>
      <c r="FE2316" s="108"/>
      <c r="FF2316" s="108"/>
      <c r="FG2316" s="108"/>
      <c r="FH2316" s="108"/>
      <c r="FI2316" s="108"/>
      <c r="FJ2316" s="108"/>
      <c r="FK2316" s="108"/>
      <c r="FL2316" s="108"/>
      <c r="FM2316" s="108"/>
      <c r="FN2316" s="108"/>
      <c r="FO2316" s="108"/>
      <c r="FP2316" s="108"/>
      <c r="FQ2316" s="108"/>
      <c r="FR2316" s="108"/>
      <c r="FS2316" s="108"/>
      <c r="FT2316" s="108"/>
      <c r="FU2316" s="108"/>
      <c r="FV2316" s="108"/>
      <c r="FW2316" s="108"/>
      <c r="FX2316" s="108"/>
      <c r="FY2316" s="108"/>
      <c r="FZ2316" s="108"/>
      <c r="GA2316" s="108"/>
      <c r="GB2316" s="108"/>
      <c r="GC2316" s="108"/>
      <c r="GD2316" s="108"/>
      <c r="GE2316" s="108"/>
      <c r="GF2316" s="108"/>
      <c r="GG2316" s="108"/>
      <c r="GH2316" s="108"/>
      <c r="GI2316" s="108"/>
      <c r="GJ2316" s="108"/>
      <c r="GK2316" s="108"/>
      <c r="GL2316" s="108"/>
      <c r="GM2316" s="108"/>
      <c r="GN2316" s="108"/>
      <c r="GO2316" s="108"/>
      <c r="GP2316" s="108"/>
      <c r="GQ2316" s="108"/>
      <c r="GR2316" s="108"/>
      <c r="GS2316" s="108"/>
      <c r="GT2316" s="108"/>
      <c r="GU2316" s="108"/>
      <c r="GV2316" s="108"/>
      <c r="GW2316" s="108"/>
      <c r="GX2316" s="108"/>
      <c r="GY2316" s="108"/>
      <c r="GZ2316" s="108"/>
      <c r="HA2316" s="108"/>
      <c r="HB2316" s="108"/>
      <c r="HC2316" s="108"/>
      <c r="HD2316" s="108"/>
      <c r="HE2316" s="108"/>
      <c r="HF2316" s="108"/>
      <c r="HG2316" s="108"/>
      <c r="HH2316" s="108"/>
      <c r="HI2316" s="108"/>
      <c r="HJ2316" s="108"/>
      <c r="HK2316" s="108"/>
      <c r="HL2316" s="108"/>
      <c r="HM2316" s="108"/>
      <c r="HN2316" s="108"/>
      <c r="HO2316" s="108"/>
      <c r="HP2316" s="108"/>
      <c r="HQ2316" s="108"/>
      <c r="HR2316" s="108"/>
      <c r="HS2316" s="108"/>
      <c r="HT2316" s="108"/>
      <c r="HU2316" s="108"/>
      <c r="HV2316" s="108"/>
      <c r="HW2316" s="108"/>
      <c r="HX2316" s="108"/>
      <c r="HY2316" s="108"/>
      <c r="HZ2316" s="108"/>
      <c r="IA2316" s="108"/>
      <c r="IB2316" s="108"/>
      <c r="IC2316" s="108"/>
      <c r="ID2316" s="108"/>
      <c r="IE2316" s="108"/>
      <c r="IF2316" s="108"/>
      <c r="IG2316" s="108"/>
      <c r="IH2316" s="108"/>
      <c r="II2316" s="108"/>
      <c r="IJ2316" s="108"/>
      <c r="IK2316" s="108"/>
      <c r="IL2316" s="108"/>
      <c r="IM2316" s="108"/>
      <c r="IN2316" s="108"/>
      <c r="IO2316" s="108"/>
      <c r="IP2316" s="108"/>
      <c r="IQ2316" s="108"/>
      <c r="IR2316" s="108"/>
      <c r="IS2316" s="108"/>
      <c r="IT2316" s="108"/>
      <c r="IU2316" s="108"/>
      <c r="IV2316" s="108"/>
    </row>
    <row r="2317" spans="1:256" x14ac:dyDescent="0.2">
      <c r="E2317" s="8"/>
      <c r="F2317" s="8"/>
      <c r="G2317" s="120"/>
      <c r="H2317" s="100"/>
      <c r="I2317" s="8"/>
      <c r="J2317" s="8"/>
      <c r="K2317" s="100"/>
      <c r="L2317" s="8"/>
      <c r="M2317" s="8"/>
      <c r="N2317" s="100"/>
      <c r="O2317" s="8"/>
      <c r="P2317" s="8"/>
      <c r="Q2317" s="100"/>
      <c r="R2317" s="8"/>
      <c r="S2317" s="8"/>
      <c r="T2317" s="100"/>
      <c r="U2317" s="8"/>
      <c r="V2317" s="8"/>
      <c r="W2317" s="100"/>
      <c r="X2317" s="8"/>
      <c r="Y2317" s="8"/>
      <c r="Z2317" s="100"/>
      <c r="AA2317" s="8"/>
      <c r="AB2317" s="8"/>
      <c r="AD2317" s="8"/>
      <c r="AE2317" s="8"/>
      <c r="AG2317" s="8"/>
      <c r="AH2317" s="8"/>
      <c r="AJ2317" s="8"/>
      <c r="AK2317" s="8"/>
      <c r="AM2317" s="8"/>
      <c r="AN2317" s="8"/>
      <c r="AP2317" s="8"/>
      <c r="AQ2317" s="8"/>
      <c r="AS2317" s="8"/>
      <c r="AT2317" s="8"/>
      <c r="AV2317" s="8"/>
      <c r="AW2317" s="8"/>
      <c r="AY2317" s="8"/>
      <c r="AZ2317" s="8"/>
      <c r="BA2317" s="108"/>
      <c r="BB2317" s="108"/>
      <c r="BC2317" s="108"/>
      <c r="BD2317" s="108"/>
      <c r="BE2317" s="108"/>
      <c r="BF2317" s="108"/>
      <c r="BG2317" s="108"/>
      <c r="BH2317" s="108"/>
      <c r="BI2317" s="108"/>
      <c r="BJ2317" s="108"/>
      <c r="BK2317" s="108"/>
      <c r="BL2317" s="108"/>
      <c r="BM2317" s="108"/>
      <c r="BN2317" s="108"/>
      <c r="BO2317" s="108"/>
      <c r="BP2317" s="108"/>
      <c r="BQ2317" s="108"/>
      <c r="BR2317" s="108"/>
      <c r="BS2317" s="108"/>
      <c r="BT2317" s="108"/>
      <c r="BU2317" s="108"/>
      <c r="BV2317" s="108"/>
      <c r="BW2317" s="108"/>
      <c r="BX2317" s="108"/>
      <c r="BY2317" s="108"/>
      <c r="BZ2317" s="108"/>
      <c r="CA2317" s="108"/>
      <c r="CB2317" s="108"/>
      <c r="CC2317" s="108"/>
      <c r="CD2317" s="108"/>
      <c r="CE2317" s="108"/>
      <c r="CF2317" s="108"/>
      <c r="CG2317" s="108"/>
      <c r="CH2317" s="108"/>
      <c r="CI2317" s="108"/>
      <c r="CJ2317" s="108"/>
      <c r="CK2317" s="108"/>
      <c r="CL2317" s="108"/>
      <c r="CM2317" s="108"/>
      <c r="CN2317" s="108"/>
      <c r="CO2317" s="108"/>
      <c r="CP2317" s="108"/>
      <c r="CQ2317" s="108"/>
      <c r="CR2317" s="108"/>
      <c r="CS2317" s="108"/>
      <c r="CT2317" s="108"/>
      <c r="CU2317" s="108"/>
      <c r="CV2317" s="108"/>
      <c r="CW2317" s="108"/>
      <c r="CX2317" s="108"/>
      <c r="CY2317" s="108"/>
      <c r="CZ2317" s="108"/>
      <c r="DA2317" s="108"/>
      <c r="DB2317" s="108"/>
      <c r="DC2317" s="108"/>
      <c r="DD2317" s="108"/>
      <c r="DE2317" s="108"/>
      <c r="DF2317" s="108"/>
      <c r="DG2317" s="108"/>
      <c r="DH2317" s="108"/>
      <c r="DI2317" s="108"/>
      <c r="DJ2317" s="108"/>
      <c r="DK2317" s="108"/>
      <c r="DL2317" s="108"/>
      <c r="DM2317" s="108"/>
      <c r="DN2317" s="108"/>
      <c r="DO2317" s="108"/>
      <c r="DP2317" s="108"/>
      <c r="DQ2317" s="108"/>
      <c r="DR2317" s="108"/>
      <c r="DS2317" s="108"/>
      <c r="DT2317" s="108"/>
      <c r="DU2317" s="108"/>
      <c r="DV2317" s="108"/>
      <c r="DW2317" s="108"/>
      <c r="DX2317" s="108"/>
      <c r="DY2317" s="108"/>
      <c r="DZ2317" s="108"/>
      <c r="EA2317" s="108"/>
      <c r="EB2317" s="108"/>
      <c r="EC2317" s="108"/>
      <c r="ED2317" s="108"/>
      <c r="EE2317" s="108"/>
      <c r="EF2317" s="108"/>
      <c r="EG2317" s="108"/>
      <c r="EH2317" s="108"/>
      <c r="EI2317" s="108"/>
      <c r="EJ2317" s="108"/>
      <c r="EK2317" s="108"/>
      <c r="EL2317" s="108"/>
      <c r="EM2317" s="108"/>
      <c r="EN2317" s="108"/>
      <c r="EO2317" s="108"/>
      <c r="EP2317" s="108"/>
      <c r="EQ2317" s="108"/>
      <c r="ER2317" s="108"/>
      <c r="ES2317" s="108"/>
      <c r="ET2317" s="108"/>
      <c r="EU2317" s="108"/>
      <c r="EV2317" s="108"/>
      <c r="EW2317" s="108"/>
      <c r="EX2317" s="108"/>
      <c r="EY2317" s="108"/>
      <c r="EZ2317" s="108"/>
      <c r="FA2317" s="108"/>
      <c r="FB2317" s="108"/>
      <c r="FC2317" s="108"/>
      <c r="FD2317" s="108"/>
      <c r="FE2317" s="108"/>
      <c r="FF2317" s="108"/>
      <c r="FG2317" s="108"/>
      <c r="FH2317" s="108"/>
      <c r="FI2317" s="108"/>
      <c r="FJ2317" s="108"/>
      <c r="FK2317" s="108"/>
      <c r="FL2317" s="108"/>
      <c r="FM2317" s="108"/>
      <c r="FN2317" s="108"/>
      <c r="FO2317" s="108"/>
      <c r="FP2317" s="108"/>
      <c r="FQ2317" s="108"/>
      <c r="FR2317" s="108"/>
      <c r="FS2317" s="108"/>
      <c r="FT2317" s="108"/>
      <c r="FU2317" s="108"/>
      <c r="FV2317" s="108"/>
      <c r="FW2317" s="108"/>
      <c r="FX2317" s="108"/>
      <c r="FY2317" s="108"/>
      <c r="FZ2317" s="108"/>
      <c r="GA2317" s="108"/>
      <c r="GB2317" s="108"/>
      <c r="GC2317" s="108"/>
      <c r="GD2317" s="108"/>
      <c r="GE2317" s="108"/>
      <c r="GF2317" s="108"/>
      <c r="GG2317" s="108"/>
      <c r="GH2317" s="108"/>
      <c r="GI2317" s="108"/>
      <c r="GJ2317" s="108"/>
      <c r="GK2317" s="108"/>
      <c r="GL2317" s="108"/>
      <c r="GM2317" s="108"/>
      <c r="GN2317" s="108"/>
      <c r="GO2317" s="108"/>
      <c r="GP2317" s="108"/>
      <c r="GQ2317" s="108"/>
      <c r="GR2317" s="108"/>
      <c r="GS2317" s="108"/>
      <c r="GT2317" s="108"/>
      <c r="GU2317" s="108"/>
      <c r="GV2317" s="108"/>
      <c r="GW2317" s="108"/>
      <c r="GX2317" s="108"/>
      <c r="GY2317" s="108"/>
      <c r="GZ2317" s="108"/>
      <c r="HA2317" s="108"/>
      <c r="HB2317" s="108"/>
      <c r="HC2317" s="108"/>
      <c r="HD2317" s="108"/>
      <c r="HE2317" s="108"/>
      <c r="HF2317" s="108"/>
      <c r="HG2317" s="108"/>
      <c r="HH2317" s="108"/>
      <c r="HI2317" s="108"/>
      <c r="HJ2317" s="108"/>
      <c r="HK2317" s="108"/>
      <c r="HL2317" s="108"/>
      <c r="HM2317" s="108"/>
      <c r="HN2317" s="108"/>
      <c r="HO2317" s="108"/>
      <c r="HP2317" s="108"/>
      <c r="HQ2317" s="108"/>
      <c r="HR2317" s="108"/>
      <c r="HS2317" s="108"/>
      <c r="HT2317" s="108"/>
      <c r="HU2317" s="108"/>
      <c r="HV2317" s="108"/>
      <c r="HW2317" s="108"/>
      <c r="HX2317" s="108"/>
      <c r="HY2317" s="108"/>
      <c r="HZ2317" s="108"/>
      <c r="IA2317" s="108"/>
      <c r="IB2317" s="108"/>
      <c r="IC2317" s="108"/>
      <c r="ID2317" s="108"/>
      <c r="IE2317" s="108"/>
      <c r="IF2317" s="108"/>
      <c r="IG2317" s="108"/>
      <c r="IH2317" s="108"/>
      <c r="II2317" s="108"/>
      <c r="IJ2317" s="108"/>
      <c r="IK2317" s="108"/>
      <c r="IL2317" s="108"/>
      <c r="IM2317" s="108"/>
      <c r="IN2317" s="108"/>
      <c r="IO2317" s="108"/>
      <c r="IP2317" s="108"/>
      <c r="IQ2317" s="108"/>
      <c r="IR2317" s="108"/>
      <c r="IS2317" s="108"/>
      <c r="IT2317" s="108"/>
      <c r="IU2317" s="108"/>
      <c r="IV2317" s="108"/>
    </row>
    <row r="2318" spans="1:256" x14ac:dyDescent="0.2">
      <c r="E2318" s="8"/>
      <c r="F2318" s="8"/>
      <c r="G2318" s="120"/>
      <c r="I2318" s="8"/>
      <c r="J2318" s="8"/>
      <c r="L2318" s="8"/>
      <c r="M2318" s="8"/>
      <c r="O2318" s="8"/>
      <c r="P2318" s="8"/>
      <c r="R2318" s="8"/>
      <c r="S2318" s="8"/>
      <c r="U2318" s="8"/>
      <c r="V2318" s="8"/>
      <c r="X2318" s="8"/>
      <c r="Y2318" s="8"/>
      <c r="AA2318" s="8"/>
      <c r="AB2318" s="8"/>
      <c r="AD2318" s="8"/>
      <c r="AE2318" s="8"/>
      <c r="AG2318" s="8"/>
      <c r="AH2318" s="8"/>
      <c r="AJ2318" s="8"/>
      <c r="AK2318" s="8"/>
      <c r="AM2318" s="8"/>
      <c r="AN2318" s="8"/>
      <c r="AP2318" s="8"/>
      <c r="AQ2318" s="8"/>
      <c r="AS2318" s="8"/>
      <c r="AT2318" s="8"/>
      <c r="AV2318" s="8"/>
      <c r="AW2318" s="8"/>
      <c r="AY2318" s="8"/>
      <c r="AZ2318" s="8"/>
      <c r="BA2318" s="108"/>
      <c r="BB2318" s="108"/>
      <c r="BC2318" s="108"/>
      <c r="BD2318" s="108"/>
      <c r="BE2318" s="108"/>
      <c r="BF2318" s="108"/>
      <c r="BG2318" s="108"/>
      <c r="BH2318" s="108"/>
      <c r="BI2318" s="108"/>
      <c r="BJ2318" s="108"/>
      <c r="BK2318" s="108"/>
      <c r="BL2318" s="108"/>
      <c r="BM2318" s="108"/>
      <c r="BN2318" s="108"/>
      <c r="BO2318" s="108"/>
      <c r="BP2318" s="108"/>
      <c r="BQ2318" s="108"/>
      <c r="BR2318" s="108"/>
      <c r="BS2318" s="108"/>
      <c r="BT2318" s="108"/>
      <c r="BU2318" s="108"/>
      <c r="BV2318" s="108"/>
      <c r="BW2318" s="108"/>
      <c r="BX2318" s="108"/>
      <c r="BY2318" s="108"/>
      <c r="BZ2318" s="108"/>
      <c r="CA2318" s="108"/>
      <c r="CB2318" s="108"/>
      <c r="CC2318" s="108"/>
      <c r="CD2318" s="108"/>
      <c r="CE2318" s="108"/>
      <c r="CF2318" s="108"/>
      <c r="CG2318" s="108"/>
      <c r="CH2318" s="108"/>
      <c r="CI2318" s="108"/>
      <c r="CJ2318" s="108"/>
      <c r="CK2318" s="108"/>
      <c r="CL2318" s="108"/>
      <c r="CM2318" s="108"/>
      <c r="CN2318" s="108"/>
      <c r="CO2318" s="108"/>
      <c r="CP2318" s="108"/>
      <c r="CQ2318" s="108"/>
      <c r="CR2318" s="108"/>
      <c r="CS2318" s="108"/>
      <c r="CT2318" s="108"/>
      <c r="CU2318" s="108"/>
      <c r="CV2318" s="108"/>
      <c r="CW2318" s="108"/>
      <c r="CX2318" s="108"/>
      <c r="CY2318" s="108"/>
      <c r="CZ2318" s="108"/>
      <c r="DA2318" s="108"/>
      <c r="DB2318" s="108"/>
      <c r="DC2318" s="108"/>
      <c r="DD2318" s="108"/>
      <c r="DE2318" s="108"/>
      <c r="DF2318" s="108"/>
      <c r="DG2318" s="108"/>
      <c r="DH2318" s="108"/>
      <c r="DI2318" s="108"/>
      <c r="DJ2318" s="108"/>
      <c r="DK2318" s="108"/>
      <c r="DL2318" s="108"/>
      <c r="DM2318" s="108"/>
      <c r="DN2318" s="108"/>
      <c r="DO2318" s="108"/>
      <c r="DP2318" s="108"/>
      <c r="DQ2318" s="108"/>
      <c r="DR2318" s="108"/>
      <c r="DS2318" s="108"/>
      <c r="DT2318" s="108"/>
      <c r="DU2318" s="108"/>
      <c r="DV2318" s="108"/>
      <c r="DW2318" s="108"/>
      <c r="DX2318" s="108"/>
      <c r="DY2318" s="108"/>
      <c r="DZ2318" s="108"/>
      <c r="EA2318" s="108"/>
      <c r="EB2318" s="108"/>
      <c r="EC2318" s="108"/>
      <c r="ED2318" s="108"/>
      <c r="EE2318" s="108"/>
      <c r="EF2318" s="108"/>
      <c r="EG2318" s="108"/>
      <c r="EH2318" s="108"/>
      <c r="EI2318" s="108"/>
      <c r="EJ2318" s="108"/>
      <c r="EK2318" s="108"/>
      <c r="EL2318" s="108"/>
      <c r="EM2318" s="108"/>
      <c r="EN2318" s="108"/>
      <c r="EO2318" s="108"/>
      <c r="EP2318" s="108"/>
      <c r="EQ2318" s="108"/>
      <c r="ER2318" s="108"/>
      <c r="ES2318" s="108"/>
      <c r="ET2318" s="108"/>
      <c r="EU2318" s="108"/>
      <c r="EV2318" s="108"/>
      <c r="EW2318" s="108"/>
      <c r="EX2318" s="108"/>
      <c r="EY2318" s="108"/>
      <c r="EZ2318" s="108"/>
      <c r="FA2318" s="108"/>
      <c r="FB2318" s="108"/>
      <c r="FC2318" s="108"/>
      <c r="FD2318" s="108"/>
      <c r="FE2318" s="108"/>
      <c r="FF2318" s="108"/>
      <c r="FG2318" s="108"/>
      <c r="FH2318" s="108"/>
      <c r="FI2318" s="108"/>
      <c r="FJ2318" s="108"/>
      <c r="FK2318" s="108"/>
      <c r="FL2318" s="108"/>
      <c r="FM2318" s="108"/>
      <c r="FN2318" s="108"/>
      <c r="FO2318" s="108"/>
      <c r="FP2318" s="108"/>
      <c r="FQ2318" s="108"/>
      <c r="FR2318" s="108"/>
      <c r="FS2318" s="108"/>
      <c r="FT2318" s="108"/>
      <c r="FU2318" s="108"/>
      <c r="FV2318" s="108"/>
      <c r="FW2318" s="108"/>
      <c r="FX2318" s="108"/>
      <c r="FY2318" s="108"/>
      <c r="FZ2318" s="108"/>
      <c r="GA2318" s="108"/>
      <c r="GB2318" s="108"/>
      <c r="GC2318" s="108"/>
      <c r="GD2318" s="108"/>
      <c r="GE2318" s="108"/>
      <c r="GF2318" s="108"/>
      <c r="GG2318" s="108"/>
      <c r="GH2318" s="108"/>
      <c r="GI2318" s="108"/>
      <c r="GJ2318" s="108"/>
      <c r="GK2318" s="108"/>
      <c r="GL2318" s="108"/>
      <c r="GM2318" s="108"/>
      <c r="GN2318" s="108"/>
      <c r="GO2318" s="108"/>
      <c r="GP2318" s="108"/>
      <c r="GQ2318" s="108"/>
      <c r="GR2318" s="108"/>
      <c r="GS2318" s="108"/>
      <c r="GT2318" s="108"/>
      <c r="GU2318" s="108"/>
      <c r="GV2318" s="108"/>
      <c r="GW2318" s="108"/>
      <c r="GX2318" s="108"/>
      <c r="GY2318" s="108"/>
      <c r="GZ2318" s="108"/>
      <c r="HA2318" s="108"/>
      <c r="HB2318" s="108"/>
      <c r="HC2318" s="108"/>
      <c r="HD2318" s="108"/>
      <c r="HE2318" s="108"/>
      <c r="HF2318" s="108"/>
      <c r="HG2318" s="108"/>
      <c r="HH2318" s="108"/>
      <c r="HI2318" s="108"/>
      <c r="HJ2318" s="108"/>
      <c r="HK2318" s="108"/>
      <c r="HL2318" s="108"/>
      <c r="HM2318" s="108"/>
      <c r="HN2318" s="108"/>
      <c r="HO2318" s="108"/>
      <c r="HP2318" s="108"/>
      <c r="HQ2318" s="108"/>
      <c r="HR2318" s="108"/>
      <c r="HS2318" s="108"/>
      <c r="HT2318" s="108"/>
      <c r="HU2318" s="108"/>
      <c r="HV2318" s="108"/>
      <c r="HW2318" s="108"/>
      <c r="HX2318" s="108"/>
      <c r="HY2318" s="108"/>
      <c r="HZ2318" s="108"/>
      <c r="IA2318" s="108"/>
      <c r="IB2318" s="108"/>
      <c r="IC2318" s="108"/>
      <c r="ID2318" s="108"/>
      <c r="IE2318" s="108"/>
      <c r="IF2318" s="108"/>
      <c r="IG2318" s="108"/>
      <c r="IH2318" s="108"/>
      <c r="II2318" s="108"/>
      <c r="IJ2318" s="108"/>
      <c r="IK2318" s="108"/>
      <c r="IL2318" s="108"/>
      <c r="IM2318" s="108"/>
      <c r="IN2318" s="108"/>
      <c r="IO2318" s="108"/>
      <c r="IP2318" s="108"/>
      <c r="IQ2318" s="108"/>
      <c r="IR2318" s="108"/>
      <c r="IS2318" s="108"/>
      <c r="IT2318" s="108"/>
      <c r="IU2318" s="108"/>
      <c r="IV2318" s="108"/>
    </row>
    <row r="2319" spans="1:256" x14ac:dyDescent="0.2">
      <c r="E2319" s="8"/>
      <c r="F2319" s="8"/>
      <c r="G2319" s="120"/>
      <c r="I2319" s="8"/>
      <c r="J2319" s="8"/>
      <c r="L2319" s="8"/>
      <c r="M2319" s="8"/>
      <c r="O2319" s="8"/>
      <c r="P2319" s="8"/>
      <c r="R2319" s="8"/>
      <c r="S2319" s="8"/>
      <c r="U2319" s="8"/>
      <c r="V2319" s="8"/>
      <c r="X2319" s="8"/>
      <c r="Y2319" s="8"/>
      <c r="AA2319" s="8"/>
      <c r="AB2319" s="8"/>
      <c r="AD2319" s="8"/>
      <c r="AE2319" s="8"/>
      <c r="AG2319" s="8"/>
      <c r="AH2319" s="8"/>
      <c r="AJ2319" s="8"/>
      <c r="AK2319" s="8"/>
      <c r="AM2319" s="8"/>
      <c r="AN2319" s="8"/>
      <c r="AP2319" s="8"/>
      <c r="AQ2319" s="8"/>
      <c r="AS2319" s="8"/>
      <c r="AT2319" s="8"/>
      <c r="AV2319" s="8"/>
      <c r="AW2319" s="8"/>
      <c r="AY2319" s="8"/>
      <c r="AZ2319" s="8"/>
      <c r="BA2319" s="108"/>
      <c r="BB2319" s="108"/>
      <c r="BC2319" s="108"/>
      <c r="BD2319" s="108"/>
      <c r="BE2319" s="108"/>
      <c r="BF2319" s="108"/>
      <c r="BG2319" s="108"/>
      <c r="BH2319" s="108"/>
      <c r="BI2319" s="108"/>
      <c r="BJ2319" s="108"/>
      <c r="BK2319" s="108"/>
      <c r="BL2319" s="108"/>
      <c r="BM2319" s="108"/>
      <c r="BN2319" s="108"/>
      <c r="BO2319" s="108"/>
      <c r="BP2319" s="108"/>
      <c r="BQ2319" s="108"/>
      <c r="BR2319" s="108"/>
      <c r="BS2319" s="108"/>
      <c r="BT2319" s="108"/>
      <c r="BU2319" s="108"/>
      <c r="BV2319" s="108"/>
      <c r="BW2319" s="108"/>
      <c r="BX2319" s="108"/>
      <c r="BY2319" s="108"/>
      <c r="BZ2319" s="108"/>
      <c r="CA2319" s="108"/>
      <c r="CB2319" s="108"/>
      <c r="CC2319" s="108"/>
      <c r="CD2319" s="108"/>
      <c r="CE2319" s="108"/>
      <c r="CF2319" s="108"/>
      <c r="CG2319" s="108"/>
      <c r="CH2319" s="108"/>
      <c r="CI2319" s="108"/>
      <c r="CJ2319" s="108"/>
      <c r="CK2319" s="108"/>
      <c r="CL2319" s="108"/>
      <c r="CM2319" s="108"/>
      <c r="CN2319" s="108"/>
      <c r="CO2319" s="108"/>
      <c r="CP2319" s="108"/>
      <c r="CQ2319" s="108"/>
      <c r="CR2319" s="108"/>
      <c r="CS2319" s="108"/>
      <c r="CT2319" s="108"/>
      <c r="CU2319" s="108"/>
      <c r="CV2319" s="108"/>
      <c r="CW2319" s="108"/>
      <c r="CX2319" s="108"/>
      <c r="CY2319" s="108"/>
      <c r="CZ2319" s="108"/>
      <c r="DA2319" s="108"/>
      <c r="DB2319" s="108"/>
      <c r="DC2319" s="108"/>
      <c r="DD2319" s="108"/>
      <c r="DE2319" s="108"/>
      <c r="DF2319" s="108"/>
      <c r="DG2319" s="108"/>
      <c r="DH2319" s="108"/>
      <c r="DI2319" s="108"/>
      <c r="DJ2319" s="108"/>
      <c r="DK2319" s="108"/>
      <c r="DL2319" s="108"/>
      <c r="DM2319" s="108"/>
      <c r="DN2319" s="108"/>
      <c r="DO2319" s="108"/>
      <c r="DP2319" s="108"/>
      <c r="DQ2319" s="108"/>
      <c r="DR2319" s="108"/>
      <c r="DS2319" s="108"/>
      <c r="DT2319" s="108"/>
      <c r="DU2319" s="108"/>
      <c r="DV2319" s="108"/>
      <c r="DW2319" s="108"/>
      <c r="DX2319" s="108"/>
      <c r="DY2319" s="108"/>
      <c r="DZ2319" s="108"/>
      <c r="EA2319" s="108"/>
      <c r="EB2319" s="108"/>
      <c r="EC2319" s="108"/>
      <c r="ED2319" s="108"/>
      <c r="EE2319" s="108"/>
      <c r="EF2319" s="108"/>
      <c r="EG2319" s="108"/>
      <c r="EH2319" s="108"/>
      <c r="EI2319" s="108"/>
      <c r="EJ2319" s="108"/>
      <c r="EK2319" s="108"/>
      <c r="EL2319" s="108"/>
      <c r="EM2319" s="108"/>
      <c r="EN2319" s="108"/>
      <c r="EO2319" s="108"/>
      <c r="EP2319" s="108"/>
      <c r="EQ2319" s="108"/>
      <c r="ER2319" s="108"/>
      <c r="ES2319" s="108"/>
      <c r="ET2319" s="108"/>
      <c r="EU2319" s="108"/>
      <c r="EV2319" s="108"/>
      <c r="EW2319" s="108"/>
      <c r="EX2319" s="108"/>
      <c r="EY2319" s="108"/>
      <c r="EZ2319" s="108"/>
      <c r="FA2319" s="108"/>
      <c r="FB2319" s="108"/>
      <c r="FC2319" s="108"/>
      <c r="FD2319" s="108"/>
      <c r="FE2319" s="108"/>
      <c r="FF2319" s="108"/>
      <c r="FG2319" s="108"/>
      <c r="FH2319" s="108"/>
      <c r="FI2319" s="108"/>
      <c r="FJ2319" s="108"/>
      <c r="FK2319" s="108"/>
      <c r="FL2319" s="108"/>
      <c r="FM2319" s="108"/>
      <c r="FN2319" s="108"/>
      <c r="FO2319" s="108"/>
      <c r="FP2319" s="108"/>
      <c r="FQ2319" s="108"/>
      <c r="FR2319" s="108"/>
      <c r="FS2319" s="108"/>
      <c r="FT2319" s="108"/>
      <c r="FU2319" s="108"/>
      <c r="FV2319" s="108"/>
      <c r="FW2319" s="108"/>
      <c r="FX2319" s="108"/>
      <c r="FY2319" s="108"/>
      <c r="FZ2319" s="108"/>
      <c r="GA2319" s="108"/>
      <c r="GB2319" s="108"/>
      <c r="GC2319" s="108"/>
      <c r="GD2319" s="108"/>
      <c r="GE2319" s="108"/>
      <c r="GF2319" s="108"/>
      <c r="GG2319" s="108"/>
      <c r="GH2319" s="108"/>
      <c r="GI2319" s="108"/>
      <c r="GJ2319" s="108"/>
      <c r="GK2319" s="108"/>
      <c r="GL2319" s="108"/>
      <c r="GM2319" s="108"/>
      <c r="GN2319" s="108"/>
      <c r="GO2319" s="108"/>
      <c r="GP2319" s="108"/>
      <c r="GQ2319" s="108"/>
      <c r="GR2319" s="108"/>
      <c r="GS2319" s="108"/>
      <c r="GT2319" s="108"/>
      <c r="GU2319" s="108"/>
      <c r="GV2319" s="108"/>
      <c r="GW2319" s="108"/>
      <c r="GX2319" s="108"/>
      <c r="GY2319" s="108"/>
      <c r="GZ2319" s="108"/>
      <c r="HA2319" s="108"/>
      <c r="HB2319" s="108"/>
      <c r="HC2319" s="108"/>
      <c r="HD2319" s="108"/>
      <c r="HE2319" s="108"/>
      <c r="HF2319" s="108"/>
      <c r="HG2319" s="108"/>
      <c r="HH2319" s="108"/>
      <c r="HI2319" s="108"/>
      <c r="HJ2319" s="108"/>
      <c r="HK2319" s="108"/>
      <c r="HL2319" s="108"/>
      <c r="HM2319" s="108"/>
      <c r="HN2319" s="108"/>
      <c r="HO2319" s="108"/>
      <c r="HP2319" s="108"/>
      <c r="HQ2319" s="108"/>
      <c r="HR2319" s="108"/>
      <c r="HS2319" s="108"/>
      <c r="HT2319" s="108"/>
      <c r="HU2319" s="108"/>
      <c r="HV2319" s="108"/>
      <c r="HW2319" s="108"/>
      <c r="HX2319" s="108"/>
      <c r="HY2319" s="108"/>
      <c r="HZ2319" s="108"/>
      <c r="IA2319" s="108"/>
      <c r="IB2319" s="108"/>
      <c r="IC2319" s="108"/>
      <c r="ID2319" s="108"/>
      <c r="IE2319" s="108"/>
      <c r="IF2319" s="108"/>
      <c r="IG2319" s="108"/>
      <c r="IH2319" s="108"/>
      <c r="II2319" s="108"/>
      <c r="IJ2319" s="108"/>
      <c r="IK2319" s="108"/>
      <c r="IL2319" s="108"/>
      <c r="IM2319" s="108"/>
      <c r="IN2319" s="108"/>
      <c r="IO2319" s="108"/>
      <c r="IP2319" s="108"/>
      <c r="IQ2319" s="108"/>
      <c r="IR2319" s="108"/>
      <c r="IS2319" s="108"/>
      <c r="IT2319" s="108"/>
      <c r="IU2319" s="108"/>
      <c r="IV2319" s="108"/>
    </row>
    <row r="2320" spans="1:256" ht="18" customHeight="1" x14ac:dyDescent="0.25">
      <c r="A2320" s="157"/>
      <c r="G2320" s="120"/>
      <c r="K2320" s="157"/>
      <c r="AC2320" s="157"/>
      <c r="AF2320" s="157"/>
      <c r="AI2320" s="157"/>
      <c r="AL2320" s="157"/>
      <c r="AO2320" s="157"/>
      <c r="AR2320" s="157"/>
      <c r="AX2320" s="157"/>
      <c r="BA2320" s="108"/>
      <c r="BB2320" s="108"/>
      <c r="BC2320" s="108"/>
      <c r="BD2320" s="108"/>
      <c r="BE2320" s="108"/>
      <c r="BF2320" s="108"/>
      <c r="BG2320" s="108"/>
      <c r="BH2320" s="108"/>
      <c r="BI2320" s="108"/>
      <c r="BJ2320" s="108"/>
      <c r="BK2320" s="108"/>
      <c r="BL2320" s="108"/>
      <c r="BM2320" s="108"/>
      <c r="BN2320" s="108"/>
      <c r="BO2320" s="108"/>
      <c r="BP2320" s="108"/>
      <c r="BQ2320" s="108"/>
      <c r="BR2320" s="108"/>
      <c r="BS2320" s="108"/>
      <c r="BT2320" s="108"/>
      <c r="BU2320" s="108"/>
      <c r="BV2320" s="108"/>
      <c r="BW2320" s="108"/>
      <c r="BX2320" s="108"/>
      <c r="BY2320" s="108"/>
      <c r="BZ2320" s="108"/>
      <c r="CA2320" s="108"/>
      <c r="CB2320" s="108"/>
      <c r="CC2320" s="108"/>
      <c r="CD2320" s="108"/>
      <c r="CE2320" s="108"/>
      <c r="CF2320" s="108"/>
      <c r="CG2320" s="108"/>
      <c r="CH2320" s="108"/>
      <c r="CI2320" s="108"/>
      <c r="CJ2320" s="108"/>
      <c r="CK2320" s="108"/>
      <c r="CL2320" s="108"/>
      <c r="CM2320" s="108"/>
      <c r="CN2320" s="108"/>
      <c r="CO2320" s="108"/>
      <c r="CP2320" s="108"/>
      <c r="CQ2320" s="108"/>
      <c r="CR2320" s="108"/>
      <c r="CS2320" s="108"/>
      <c r="CT2320" s="108"/>
      <c r="CU2320" s="108"/>
      <c r="CV2320" s="108"/>
      <c r="CW2320" s="108"/>
      <c r="CX2320" s="108"/>
      <c r="CY2320" s="108"/>
      <c r="CZ2320" s="108"/>
      <c r="DA2320" s="108"/>
      <c r="DB2320" s="108"/>
      <c r="DC2320" s="108"/>
      <c r="DD2320" s="108"/>
      <c r="DE2320" s="108"/>
      <c r="DF2320" s="108"/>
      <c r="DG2320" s="108"/>
      <c r="DH2320" s="108"/>
      <c r="DI2320" s="108"/>
      <c r="DJ2320" s="108"/>
      <c r="DK2320" s="108"/>
      <c r="DL2320" s="108"/>
      <c r="DM2320" s="108"/>
      <c r="DN2320" s="108"/>
      <c r="DO2320" s="108"/>
      <c r="DP2320" s="108"/>
      <c r="DQ2320" s="108"/>
      <c r="DR2320" s="108"/>
      <c r="DS2320" s="108"/>
      <c r="DT2320" s="108"/>
      <c r="DU2320" s="108"/>
      <c r="DV2320" s="108"/>
      <c r="DW2320" s="108"/>
      <c r="DX2320" s="108"/>
      <c r="DY2320" s="108"/>
      <c r="DZ2320" s="108"/>
      <c r="EA2320" s="108"/>
      <c r="EB2320" s="108"/>
      <c r="EC2320" s="108"/>
      <c r="ED2320" s="108"/>
      <c r="EE2320" s="108"/>
      <c r="EF2320" s="108"/>
      <c r="EG2320" s="108"/>
      <c r="EH2320" s="108"/>
      <c r="EI2320" s="108"/>
      <c r="EJ2320" s="108"/>
      <c r="EK2320" s="108"/>
      <c r="EL2320" s="108"/>
      <c r="EM2320" s="108"/>
      <c r="EN2320" s="108"/>
      <c r="EO2320" s="108"/>
      <c r="EP2320" s="108"/>
      <c r="EQ2320" s="108"/>
      <c r="ER2320" s="108"/>
      <c r="ES2320" s="108"/>
      <c r="ET2320" s="108"/>
      <c r="EU2320" s="108"/>
      <c r="EV2320" s="108"/>
      <c r="EW2320" s="108"/>
      <c r="EX2320" s="108"/>
      <c r="EY2320" s="108"/>
      <c r="EZ2320" s="108"/>
      <c r="FA2320" s="108"/>
      <c r="FB2320" s="108"/>
      <c r="FC2320" s="108"/>
      <c r="FD2320" s="108"/>
      <c r="FE2320" s="108"/>
      <c r="FF2320" s="108"/>
      <c r="FG2320" s="108"/>
      <c r="FH2320" s="108"/>
      <c r="FI2320" s="108"/>
      <c r="FJ2320" s="108"/>
      <c r="FK2320" s="108"/>
      <c r="FL2320" s="108"/>
      <c r="FM2320" s="108"/>
      <c r="FN2320" s="108"/>
      <c r="FO2320" s="108"/>
      <c r="FP2320" s="108"/>
      <c r="FQ2320" s="108"/>
      <c r="FR2320" s="108"/>
      <c r="FS2320" s="108"/>
      <c r="FT2320" s="108"/>
      <c r="FU2320" s="108"/>
      <c r="FV2320" s="108"/>
      <c r="FW2320" s="108"/>
      <c r="FX2320" s="108"/>
      <c r="FY2320" s="108"/>
      <c r="FZ2320" s="108"/>
      <c r="GA2320" s="108"/>
      <c r="GB2320" s="108"/>
      <c r="GC2320" s="108"/>
      <c r="GD2320" s="108"/>
      <c r="GE2320" s="108"/>
      <c r="GF2320" s="108"/>
      <c r="GG2320" s="108"/>
      <c r="GH2320" s="108"/>
      <c r="GI2320" s="108"/>
      <c r="GJ2320" s="108"/>
      <c r="GK2320" s="108"/>
      <c r="GL2320" s="108"/>
      <c r="GM2320" s="108"/>
      <c r="GN2320" s="108"/>
      <c r="GO2320" s="108"/>
      <c r="GP2320" s="108"/>
      <c r="GQ2320" s="108"/>
      <c r="GR2320" s="108"/>
      <c r="GS2320" s="108"/>
      <c r="GT2320" s="108"/>
      <c r="GU2320" s="108"/>
      <c r="GV2320" s="108"/>
      <c r="GW2320" s="108"/>
      <c r="GX2320" s="108"/>
      <c r="GY2320" s="108"/>
      <c r="GZ2320" s="108"/>
      <c r="HA2320" s="108"/>
      <c r="HB2320" s="108"/>
      <c r="HC2320" s="108"/>
      <c r="HD2320" s="108"/>
      <c r="HE2320" s="108"/>
      <c r="HF2320" s="108"/>
      <c r="HG2320" s="108"/>
      <c r="HH2320" s="108"/>
      <c r="HI2320" s="108"/>
      <c r="HJ2320" s="108"/>
      <c r="HK2320" s="108"/>
      <c r="HL2320" s="108"/>
      <c r="HM2320" s="108"/>
      <c r="HN2320" s="108"/>
      <c r="HO2320" s="108"/>
      <c r="HP2320" s="108"/>
      <c r="HQ2320" s="108"/>
      <c r="HR2320" s="108"/>
      <c r="HS2320" s="108"/>
      <c r="HT2320" s="108"/>
      <c r="HU2320" s="108"/>
      <c r="HV2320" s="108"/>
      <c r="HW2320" s="108"/>
      <c r="HX2320" s="108"/>
      <c r="HY2320" s="108"/>
      <c r="HZ2320" s="108"/>
      <c r="IA2320" s="108"/>
      <c r="IB2320" s="108"/>
      <c r="IC2320" s="108"/>
      <c r="ID2320" s="108"/>
      <c r="IE2320" s="108"/>
      <c r="IF2320" s="108"/>
      <c r="IG2320" s="108"/>
      <c r="IH2320" s="108"/>
      <c r="II2320" s="108"/>
      <c r="IJ2320" s="108"/>
      <c r="IK2320" s="108"/>
      <c r="IL2320" s="108"/>
      <c r="IM2320" s="108"/>
      <c r="IN2320" s="108"/>
      <c r="IO2320" s="108"/>
      <c r="IP2320" s="108"/>
      <c r="IQ2320" s="108"/>
      <c r="IR2320" s="108"/>
      <c r="IS2320" s="108"/>
      <c r="IT2320" s="108"/>
      <c r="IU2320" s="108"/>
      <c r="IV2320" s="108"/>
    </row>
    <row r="2321" spans="1:256" x14ac:dyDescent="0.2">
      <c r="A2321" s="100"/>
      <c r="G2321" s="120"/>
      <c r="K2321" s="100"/>
      <c r="AC2321" s="100"/>
      <c r="AF2321" s="100"/>
      <c r="AI2321" s="100"/>
      <c r="AL2321" s="100"/>
      <c r="AO2321" s="100"/>
      <c r="AR2321" s="100"/>
      <c r="AX2321" s="100"/>
      <c r="BA2321" s="108"/>
      <c r="BB2321" s="108"/>
      <c r="BC2321" s="108"/>
      <c r="BD2321" s="108"/>
      <c r="BE2321" s="108"/>
      <c r="BF2321" s="108"/>
      <c r="BG2321" s="108"/>
      <c r="BH2321" s="108"/>
      <c r="BI2321" s="108"/>
      <c r="BJ2321" s="108"/>
      <c r="BK2321" s="108"/>
      <c r="BL2321" s="108"/>
      <c r="BM2321" s="108"/>
      <c r="BN2321" s="108"/>
      <c r="BO2321" s="108"/>
      <c r="BP2321" s="108"/>
      <c r="BQ2321" s="108"/>
      <c r="BR2321" s="108"/>
      <c r="BS2321" s="108"/>
      <c r="BT2321" s="108"/>
      <c r="BU2321" s="108"/>
      <c r="BV2321" s="108"/>
      <c r="BW2321" s="108"/>
      <c r="BX2321" s="108"/>
      <c r="BY2321" s="108"/>
      <c r="BZ2321" s="108"/>
      <c r="CA2321" s="108"/>
      <c r="CB2321" s="108"/>
      <c r="CC2321" s="108"/>
      <c r="CD2321" s="108"/>
      <c r="CE2321" s="108"/>
      <c r="CF2321" s="108"/>
      <c r="CG2321" s="108"/>
      <c r="CH2321" s="108"/>
      <c r="CI2321" s="108"/>
      <c r="CJ2321" s="108"/>
      <c r="CK2321" s="108"/>
      <c r="CL2321" s="108"/>
      <c r="CM2321" s="108"/>
      <c r="CN2321" s="108"/>
      <c r="CO2321" s="108"/>
      <c r="CP2321" s="108"/>
      <c r="CQ2321" s="108"/>
      <c r="CR2321" s="108"/>
      <c r="CS2321" s="108"/>
      <c r="CT2321" s="108"/>
      <c r="CU2321" s="108"/>
      <c r="CV2321" s="108"/>
      <c r="CW2321" s="108"/>
      <c r="CX2321" s="108"/>
      <c r="CY2321" s="108"/>
      <c r="CZ2321" s="108"/>
      <c r="DA2321" s="108"/>
      <c r="DB2321" s="108"/>
      <c r="DC2321" s="108"/>
      <c r="DD2321" s="108"/>
      <c r="DE2321" s="108"/>
      <c r="DF2321" s="108"/>
      <c r="DG2321" s="108"/>
      <c r="DH2321" s="108"/>
      <c r="DI2321" s="108"/>
      <c r="DJ2321" s="108"/>
      <c r="DK2321" s="108"/>
      <c r="DL2321" s="108"/>
      <c r="DM2321" s="108"/>
      <c r="DN2321" s="108"/>
      <c r="DO2321" s="108"/>
      <c r="DP2321" s="108"/>
      <c r="DQ2321" s="108"/>
      <c r="DR2321" s="108"/>
      <c r="DS2321" s="108"/>
      <c r="DT2321" s="108"/>
      <c r="DU2321" s="108"/>
      <c r="DV2321" s="108"/>
      <c r="DW2321" s="108"/>
      <c r="DX2321" s="108"/>
      <c r="DY2321" s="108"/>
      <c r="DZ2321" s="108"/>
      <c r="EA2321" s="108"/>
      <c r="EB2321" s="108"/>
      <c r="EC2321" s="108"/>
      <c r="ED2321" s="108"/>
      <c r="EE2321" s="108"/>
      <c r="EF2321" s="108"/>
      <c r="EG2321" s="108"/>
      <c r="EH2321" s="108"/>
      <c r="EI2321" s="108"/>
      <c r="EJ2321" s="108"/>
      <c r="EK2321" s="108"/>
      <c r="EL2321" s="108"/>
      <c r="EM2321" s="108"/>
      <c r="EN2321" s="108"/>
      <c r="EO2321" s="108"/>
      <c r="EP2321" s="108"/>
      <c r="EQ2321" s="108"/>
      <c r="ER2321" s="108"/>
      <c r="ES2321" s="108"/>
      <c r="ET2321" s="108"/>
      <c r="EU2321" s="108"/>
      <c r="EV2321" s="108"/>
      <c r="EW2321" s="108"/>
      <c r="EX2321" s="108"/>
      <c r="EY2321" s="108"/>
      <c r="EZ2321" s="108"/>
      <c r="FA2321" s="108"/>
      <c r="FB2321" s="108"/>
      <c r="FC2321" s="108"/>
      <c r="FD2321" s="108"/>
      <c r="FE2321" s="108"/>
      <c r="FF2321" s="108"/>
      <c r="FG2321" s="108"/>
      <c r="FH2321" s="108"/>
      <c r="FI2321" s="108"/>
      <c r="FJ2321" s="108"/>
      <c r="FK2321" s="108"/>
      <c r="FL2321" s="108"/>
      <c r="FM2321" s="108"/>
      <c r="FN2321" s="108"/>
      <c r="FO2321" s="108"/>
      <c r="FP2321" s="108"/>
      <c r="FQ2321" s="108"/>
      <c r="FR2321" s="108"/>
      <c r="FS2321" s="108"/>
      <c r="FT2321" s="108"/>
      <c r="FU2321" s="108"/>
      <c r="FV2321" s="108"/>
      <c r="FW2321" s="108"/>
      <c r="FX2321" s="108"/>
      <c r="FY2321" s="108"/>
      <c r="FZ2321" s="108"/>
      <c r="GA2321" s="108"/>
      <c r="GB2321" s="108"/>
      <c r="GC2321" s="108"/>
      <c r="GD2321" s="108"/>
      <c r="GE2321" s="108"/>
      <c r="GF2321" s="108"/>
      <c r="GG2321" s="108"/>
      <c r="GH2321" s="108"/>
      <c r="GI2321" s="108"/>
      <c r="GJ2321" s="108"/>
      <c r="GK2321" s="108"/>
      <c r="GL2321" s="108"/>
      <c r="GM2321" s="108"/>
      <c r="GN2321" s="108"/>
      <c r="GO2321" s="108"/>
      <c r="GP2321" s="108"/>
      <c r="GQ2321" s="108"/>
      <c r="GR2321" s="108"/>
      <c r="GS2321" s="108"/>
      <c r="GT2321" s="108"/>
      <c r="GU2321" s="108"/>
      <c r="GV2321" s="108"/>
      <c r="GW2321" s="108"/>
      <c r="GX2321" s="108"/>
      <c r="GY2321" s="108"/>
      <c r="GZ2321" s="108"/>
      <c r="HA2321" s="108"/>
      <c r="HB2321" s="108"/>
      <c r="HC2321" s="108"/>
      <c r="HD2321" s="108"/>
      <c r="HE2321" s="108"/>
      <c r="HF2321" s="108"/>
      <c r="HG2321" s="108"/>
      <c r="HH2321" s="108"/>
      <c r="HI2321" s="108"/>
      <c r="HJ2321" s="108"/>
      <c r="HK2321" s="108"/>
      <c r="HL2321" s="108"/>
      <c r="HM2321" s="108"/>
      <c r="HN2321" s="108"/>
      <c r="HO2321" s="108"/>
      <c r="HP2321" s="108"/>
      <c r="HQ2321" s="108"/>
      <c r="HR2321" s="108"/>
      <c r="HS2321" s="108"/>
      <c r="HT2321" s="108"/>
      <c r="HU2321" s="108"/>
      <c r="HV2321" s="108"/>
      <c r="HW2321" s="108"/>
      <c r="HX2321" s="108"/>
      <c r="HY2321" s="108"/>
      <c r="HZ2321" s="108"/>
      <c r="IA2321" s="108"/>
      <c r="IB2321" s="108"/>
      <c r="IC2321" s="108"/>
      <c r="ID2321" s="108"/>
      <c r="IE2321" s="108"/>
      <c r="IF2321" s="108"/>
      <c r="IG2321" s="108"/>
      <c r="IH2321" s="108"/>
      <c r="II2321" s="108"/>
      <c r="IJ2321" s="108"/>
      <c r="IK2321" s="108"/>
      <c r="IL2321" s="108"/>
      <c r="IM2321" s="108"/>
      <c r="IN2321" s="108"/>
      <c r="IO2321" s="108"/>
      <c r="IP2321" s="108"/>
      <c r="IQ2321" s="108"/>
      <c r="IR2321" s="108"/>
      <c r="IS2321" s="108"/>
      <c r="IT2321" s="108"/>
      <c r="IU2321" s="108"/>
      <c r="IV2321" s="108"/>
    </row>
    <row r="2322" spans="1:256" x14ac:dyDescent="0.2">
      <c r="C2322" s="100"/>
      <c r="E2322" s="8"/>
      <c r="F2322" s="8"/>
      <c r="G2322" s="120"/>
      <c r="H2322" s="127"/>
      <c r="J2322" s="8"/>
      <c r="K2322" s="127"/>
      <c r="M2322" s="8"/>
      <c r="P2322" s="8"/>
      <c r="R2322" s="8"/>
      <c r="S2322" s="8"/>
      <c r="U2322" s="8"/>
      <c r="V2322" s="8"/>
      <c r="X2322" s="8"/>
      <c r="Y2322" s="8"/>
      <c r="AA2322" s="8"/>
      <c r="AB2322" s="8"/>
      <c r="AC2322" s="100"/>
      <c r="AD2322" s="8"/>
      <c r="AE2322" s="8"/>
      <c r="AF2322" s="100"/>
      <c r="AG2322" s="8"/>
      <c r="AH2322" s="8"/>
      <c r="AI2322" s="100"/>
      <c r="AJ2322" s="8"/>
      <c r="AK2322" s="8"/>
      <c r="AL2322" s="100"/>
      <c r="AM2322" s="8"/>
      <c r="AN2322" s="8"/>
      <c r="AO2322" s="100"/>
      <c r="AP2322" s="8"/>
      <c r="AQ2322" s="8"/>
      <c r="AR2322" s="100"/>
      <c r="AS2322" s="8"/>
      <c r="AT2322" s="8"/>
      <c r="AU2322" s="100"/>
      <c r="AV2322" s="8"/>
      <c r="AW2322" s="8"/>
      <c r="AX2322" s="100"/>
      <c r="AY2322" s="8"/>
      <c r="AZ2322" s="8"/>
      <c r="BA2322" s="108"/>
      <c r="BB2322" s="108"/>
      <c r="BC2322" s="108"/>
      <c r="BD2322" s="108"/>
      <c r="BE2322" s="108"/>
      <c r="BF2322" s="108"/>
      <c r="BG2322" s="108"/>
      <c r="BH2322" s="108"/>
      <c r="BI2322" s="108"/>
      <c r="BJ2322" s="108"/>
      <c r="BK2322" s="108"/>
      <c r="BL2322" s="108"/>
      <c r="BM2322" s="108"/>
      <c r="BN2322" s="108"/>
      <c r="BO2322" s="108"/>
      <c r="BP2322" s="108"/>
      <c r="BQ2322" s="108"/>
      <c r="BR2322" s="108"/>
      <c r="BS2322" s="108"/>
      <c r="BT2322" s="108"/>
      <c r="BU2322" s="108"/>
      <c r="BV2322" s="108"/>
      <c r="BW2322" s="108"/>
      <c r="BX2322" s="108"/>
      <c r="BY2322" s="108"/>
      <c r="BZ2322" s="108"/>
      <c r="CA2322" s="108"/>
      <c r="CB2322" s="108"/>
      <c r="CC2322" s="108"/>
      <c r="CD2322" s="108"/>
      <c r="CE2322" s="108"/>
      <c r="CF2322" s="108"/>
      <c r="CG2322" s="108"/>
      <c r="CH2322" s="108"/>
      <c r="CI2322" s="108"/>
      <c r="CJ2322" s="108"/>
      <c r="CK2322" s="108"/>
      <c r="CL2322" s="108"/>
      <c r="CM2322" s="108"/>
      <c r="CN2322" s="108"/>
      <c r="CO2322" s="108"/>
      <c r="CP2322" s="108"/>
      <c r="CQ2322" s="108"/>
      <c r="CR2322" s="108"/>
      <c r="CS2322" s="108"/>
      <c r="CT2322" s="108"/>
      <c r="CU2322" s="108"/>
      <c r="CV2322" s="108"/>
      <c r="CW2322" s="108"/>
      <c r="CX2322" s="108"/>
      <c r="CY2322" s="108"/>
      <c r="CZ2322" s="108"/>
      <c r="DA2322" s="108"/>
      <c r="DB2322" s="108"/>
      <c r="DC2322" s="108"/>
      <c r="DD2322" s="108"/>
      <c r="DE2322" s="108"/>
      <c r="DF2322" s="108"/>
      <c r="DG2322" s="108"/>
      <c r="DH2322" s="108"/>
      <c r="DI2322" s="108"/>
      <c r="DJ2322" s="108"/>
      <c r="DK2322" s="108"/>
      <c r="DL2322" s="108"/>
      <c r="DM2322" s="108"/>
      <c r="DN2322" s="108"/>
      <c r="DO2322" s="108"/>
      <c r="DP2322" s="108"/>
      <c r="DQ2322" s="108"/>
      <c r="DR2322" s="108"/>
      <c r="DS2322" s="108"/>
      <c r="DT2322" s="108"/>
      <c r="DU2322" s="108"/>
      <c r="DV2322" s="108"/>
      <c r="DW2322" s="108"/>
      <c r="DX2322" s="108"/>
      <c r="DY2322" s="108"/>
      <c r="DZ2322" s="108"/>
      <c r="EA2322" s="108"/>
      <c r="EB2322" s="108"/>
      <c r="EC2322" s="108"/>
      <c r="ED2322" s="108"/>
      <c r="EE2322" s="108"/>
      <c r="EF2322" s="108"/>
      <c r="EG2322" s="108"/>
      <c r="EH2322" s="108"/>
      <c r="EI2322" s="108"/>
      <c r="EJ2322" s="108"/>
      <c r="EK2322" s="108"/>
      <c r="EL2322" s="108"/>
      <c r="EM2322" s="108"/>
      <c r="EN2322" s="108"/>
      <c r="EO2322" s="108"/>
      <c r="EP2322" s="108"/>
      <c r="EQ2322" s="108"/>
      <c r="ER2322" s="108"/>
      <c r="ES2322" s="108"/>
      <c r="ET2322" s="108"/>
      <c r="EU2322" s="108"/>
      <c r="EV2322" s="108"/>
      <c r="EW2322" s="108"/>
      <c r="EX2322" s="108"/>
      <c r="EY2322" s="108"/>
      <c r="EZ2322" s="108"/>
      <c r="FA2322" s="108"/>
      <c r="FB2322" s="108"/>
      <c r="FC2322" s="108"/>
      <c r="FD2322" s="108"/>
      <c r="FE2322" s="108"/>
      <c r="FF2322" s="108"/>
      <c r="FG2322" s="108"/>
      <c r="FH2322" s="108"/>
      <c r="FI2322" s="108"/>
      <c r="FJ2322" s="108"/>
      <c r="FK2322" s="108"/>
      <c r="FL2322" s="108"/>
      <c r="FM2322" s="108"/>
      <c r="FN2322" s="108"/>
      <c r="FO2322" s="108"/>
      <c r="FP2322" s="108"/>
      <c r="FQ2322" s="108"/>
      <c r="FR2322" s="108"/>
      <c r="FS2322" s="108"/>
      <c r="FT2322" s="108"/>
      <c r="FU2322" s="108"/>
      <c r="FV2322" s="108"/>
      <c r="FW2322" s="108"/>
      <c r="FX2322" s="108"/>
      <c r="FY2322" s="108"/>
      <c r="FZ2322" s="108"/>
      <c r="GA2322" s="108"/>
      <c r="GB2322" s="108"/>
      <c r="GC2322" s="108"/>
      <c r="GD2322" s="108"/>
      <c r="GE2322" s="108"/>
      <c r="GF2322" s="108"/>
      <c r="GG2322" s="108"/>
      <c r="GH2322" s="108"/>
      <c r="GI2322" s="108"/>
      <c r="GJ2322" s="108"/>
      <c r="GK2322" s="108"/>
      <c r="GL2322" s="108"/>
      <c r="GM2322" s="108"/>
      <c r="GN2322" s="108"/>
      <c r="GO2322" s="108"/>
      <c r="GP2322" s="108"/>
      <c r="GQ2322" s="108"/>
      <c r="GR2322" s="108"/>
      <c r="GS2322" s="108"/>
      <c r="GT2322" s="108"/>
      <c r="GU2322" s="108"/>
      <c r="GV2322" s="108"/>
      <c r="GW2322" s="108"/>
      <c r="GX2322" s="108"/>
      <c r="GY2322" s="108"/>
      <c r="GZ2322" s="108"/>
      <c r="HA2322" s="108"/>
      <c r="HB2322" s="108"/>
      <c r="HC2322" s="108"/>
      <c r="HD2322" s="108"/>
      <c r="HE2322" s="108"/>
      <c r="HF2322" s="108"/>
      <c r="HG2322" s="108"/>
      <c r="HH2322" s="108"/>
      <c r="HI2322" s="108"/>
      <c r="HJ2322" s="108"/>
      <c r="HK2322" s="108"/>
      <c r="HL2322" s="108"/>
      <c r="HM2322" s="108"/>
      <c r="HN2322" s="108"/>
      <c r="HO2322" s="108"/>
      <c r="HP2322" s="108"/>
      <c r="HQ2322" s="108"/>
      <c r="HR2322" s="108"/>
      <c r="HS2322" s="108"/>
      <c r="HT2322" s="108"/>
      <c r="HU2322" s="108"/>
      <c r="HV2322" s="108"/>
      <c r="HW2322" s="108"/>
      <c r="HX2322" s="108"/>
      <c r="HY2322" s="108"/>
      <c r="HZ2322" s="108"/>
      <c r="IA2322" s="108"/>
      <c r="IB2322" s="108"/>
      <c r="IC2322" s="108"/>
      <c r="ID2322" s="108"/>
      <c r="IE2322" s="108"/>
      <c r="IF2322" s="108"/>
      <c r="IG2322" s="108"/>
      <c r="IH2322" s="108"/>
      <c r="II2322" s="108"/>
      <c r="IJ2322" s="108"/>
      <c r="IK2322" s="108"/>
      <c r="IL2322" s="108"/>
      <c r="IM2322" s="108"/>
      <c r="IN2322" s="108"/>
      <c r="IO2322" s="108"/>
      <c r="IP2322" s="108"/>
      <c r="IQ2322" s="108"/>
      <c r="IR2322" s="108"/>
      <c r="IS2322" s="108"/>
      <c r="IT2322" s="108"/>
      <c r="IU2322" s="108"/>
      <c r="IV2322" s="108"/>
    </row>
    <row r="2323" spans="1:256" x14ac:dyDescent="0.2">
      <c r="E2323" s="8"/>
      <c r="F2323" s="8"/>
      <c r="G2323" s="120"/>
      <c r="I2323" s="8"/>
      <c r="J2323" s="8"/>
      <c r="L2323" s="8"/>
      <c r="M2323" s="8"/>
      <c r="O2323" s="8"/>
      <c r="P2323" s="8"/>
      <c r="R2323" s="8"/>
      <c r="S2323" s="8"/>
      <c r="U2323" s="8"/>
      <c r="V2323" s="8"/>
      <c r="X2323" s="8"/>
      <c r="Y2323" s="8"/>
      <c r="AA2323" s="8"/>
      <c r="AB2323" s="8"/>
      <c r="AD2323" s="8"/>
      <c r="AE2323" s="8"/>
      <c r="AG2323" s="8"/>
      <c r="AH2323" s="8"/>
      <c r="AJ2323" s="8"/>
      <c r="AK2323" s="8"/>
      <c r="AM2323" s="8"/>
      <c r="AN2323" s="8"/>
      <c r="AP2323" s="8"/>
      <c r="AQ2323" s="8"/>
      <c r="AS2323" s="8"/>
      <c r="AT2323" s="8"/>
      <c r="AV2323" s="8"/>
      <c r="AW2323" s="8"/>
      <c r="AY2323" s="8"/>
      <c r="AZ2323" s="8"/>
      <c r="BA2323" s="108"/>
      <c r="BB2323" s="108"/>
      <c r="BC2323" s="108"/>
      <c r="BD2323" s="108"/>
      <c r="BE2323" s="108"/>
      <c r="BF2323" s="108"/>
      <c r="BG2323" s="108"/>
      <c r="BH2323" s="108"/>
      <c r="BI2323" s="108"/>
      <c r="BJ2323" s="108"/>
      <c r="BK2323" s="108"/>
      <c r="BL2323" s="108"/>
      <c r="BM2323" s="108"/>
      <c r="BN2323" s="108"/>
      <c r="BO2323" s="108"/>
      <c r="BP2323" s="108"/>
      <c r="BQ2323" s="108"/>
      <c r="BR2323" s="108"/>
      <c r="BS2323" s="108"/>
      <c r="BT2323" s="108"/>
      <c r="BU2323" s="108"/>
      <c r="BV2323" s="108"/>
      <c r="BW2323" s="108"/>
      <c r="BX2323" s="108"/>
      <c r="BY2323" s="108"/>
      <c r="BZ2323" s="108"/>
      <c r="CA2323" s="108"/>
      <c r="CB2323" s="108"/>
      <c r="CC2323" s="108"/>
      <c r="CD2323" s="108"/>
      <c r="CE2323" s="108"/>
      <c r="CF2323" s="108"/>
      <c r="CG2323" s="108"/>
      <c r="CH2323" s="108"/>
      <c r="CI2323" s="108"/>
      <c r="CJ2323" s="108"/>
      <c r="CK2323" s="108"/>
      <c r="CL2323" s="108"/>
      <c r="CM2323" s="108"/>
      <c r="CN2323" s="108"/>
      <c r="CO2323" s="108"/>
      <c r="CP2323" s="108"/>
      <c r="CQ2323" s="108"/>
      <c r="CR2323" s="108"/>
      <c r="CS2323" s="108"/>
      <c r="CT2323" s="108"/>
      <c r="CU2323" s="108"/>
      <c r="CV2323" s="108"/>
      <c r="CW2323" s="108"/>
      <c r="CX2323" s="108"/>
      <c r="CY2323" s="108"/>
      <c r="CZ2323" s="108"/>
      <c r="DA2323" s="108"/>
      <c r="DB2323" s="108"/>
      <c r="DC2323" s="108"/>
      <c r="DD2323" s="108"/>
      <c r="DE2323" s="108"/>
      <c r="DF2323" s="108"/>
      <c r="DG2323" s="108"/>
      <c r="DH2323" s="108"/>
      <c r="DI2323" s="108"/>
      <c r="DJ2323" s="108"/>
      <c r="DK2323" s="108"/>
      <c r="DL2323" s="108"/>
      <c r="DM2323" s="108"/>
      <c r="DN2323" s="108"/>
      <c r="DO2323" s="108"/>
      <c r="DP2323" s="108"/>
      <c r="DQ2323" s="108"/>
      <c r="DR2323" s="108"/>
      <c r="DS2323" s="108"/>
      <c r="DT2323" s="108"/>
      <c r="DU2323" s="108"/>
      <c r="DV2323" s="108"/>
      <c r="DW2323" s="108"/>
      <c r="DX2323" s="108"/>
      <c r="DY2323" s="108"/>
      <c r="DZ2323" s="108"/>
      <c r="EA2323" s="108"/>
      <c r="EB2323" s="108"/>
      <c r="EC2323" s="108"/>
      <c r="ED2323" s="108"/>
      <c r="EE2323" s="108"/>
      <c r="EF2323" s="108"/>
      <c r="EG2323" s="108"/>
      <c r="EH2323" s="108"/>
      <c r="EI2323" s="108"/>
      <c r="EJ2323" s="108"/>
      <c r="EK2323" s="108"/>
      <c r="EL2323" s="108"/>
      <c r="EM2323" s="108"/>
      <c r="EN2323" s="108"/>
      <c r="EO2323" s="108"/>
      <c r="EP2323" s="108"/>
      <c r="EQ2323" s="108"/>
      <c r="ER2323" s="108"/>
      <c r="ES2323" s="108"/>
      <c r="ET2323" s="108"/>
      <c r="EU2323" s="108"/>
      <c r="EV2323" s="108"/>
      <c r="EW2323" s="108"/>
      <c r="EX2323" s="108"/>
      <c r="EY2323" s="108"/>
      <c r="EZ2323" s="108"/>
      <c r="FA2323" s="108"/>
      <c r="FB2323" s="108"/>
      <c r="FC2323" s="108"/>
      <c r="FD2323" s="108"/>
      <c r="FE2323" s="108"/>
      <c r="FF2323" s="108"/>
      <c r="FG2323" s="108"/>
      <c r="FH2323" s="108"/>
      <c r="FI2323" s="108"/>
      <c r="FJ2323" s="108"/>
      <c r="FK2323" s="108"/>
      <c r="FL2323" s="108"/>
      <c r="FM2323" s="108"/>
      <c r="FN2323" s="108"/>
      <c r="FO2323" s="108"/>
      <c r="FP2323" s="108"/>
      <c r="FQ2323" s="108"/>
      <c r="FR2323" s="108"/>
      <c r="FS2323" s="108"/>
      <c r="FT2323" s="108"/>
      <c r="FU2323" s="108"/>
      <c r="FV2323" s="108"/>
      <c r="FW2323" s="108"/>
      <c r="FX2323" s="108"/>
      <c r="FY2323" s="108"/>
      <c r="FZ2323" s="108"/>
      <c r="GA2323" s="108"/>
      <c r="GB2323" s="108"/>
      <c r="GC2323" s="108"/>
      <c r="GD2323" s="108"/>
      <c r="GE2323" s="108"/>
      <c r="GF2323" s="108"/>
      <c r="GG2323" s="108"/>
      <c r="GH2323" s="108"/>
      <c r="GI2323" s="108"/>
      <c r="GJ2323" s="108"/>
      <c r="GK2323" s="108"/>
      <c r="GL2323" s="108"/>
      <c r="GM2323" s="108"/>
      <c r="GN2323" s="108"/>
      <c r="GO2323" s="108"/>
      <c r="GP2323" s="108"/>
      <c r="GQ2323" s="108"/>
      <c r="GR2323" s="108"/>
      <c r="GS2323" s="108"/>
      <c r="GT2323" s="108"/>
      <c r="GU2323" s="108"/>
      <c r="GV2323" s="108"/>
      <c r="GW2323" s="108"/>
      <c r="GX2323" s="108"/>
      <c r="GY2323" s="108"/>
      <c r="GZ2323" s="108"/>
      <c r="HA2323" s="108"/>
      <c r="HB2323" s="108"/>
      <c r="HC2323" s="108"/>
      <c r="HD2323" s="108"/>
      <c r="HE2323" s="108"/>
      <c r="HF2323" s="108"/>
      <c r="HG2323" s="108"/>
      <c r="HH2323" s="108"/>
      <c r="HI2323" s="108"/>
      <c r="HJ2323" s="108"/>
      <c r="HK2323" s="108"/>
      <c r="HL2323" s="108"/>
      <c r="HM2323" s="108"/>
      <c r="HN2323" s="108"/>
      <c r="HO2323" s="108"/>
      <c r="HP2323" s="108"/>
      <c r="HQ2323" s="108"/>
      <c r="HR2323" s="108"/>
      <c r="HS2323" s="108"/>
      <c r="HT2323" s="108"/>
      <c r="HU2323" s="108"/>
      <c r="HV2323" s="108"/>
      <c r="HW2323" s="108"/>
      <c r="HX2323" s="108"/>
      <c r="HY2323" s="108"/>
      <c r="HZ2323" s="108"/>
      <c r="IA2323" s="108"/>
      <c r="IB2323" s="108"/>
      <c r="IC2323" s="108"/>
      <c r="ID2323" s="108"/>
      <c r="IE2323" s="108"/>
      <c r="IF2323" s="108"/>
      <c r="IG2323" s="108"/>
      <c r="IH2323" s="108"/>
      <c r="II2323" s="108"/>
      <c r="IJ2323" s="108"/>
      <c r="IK2323" s="108"/>
      <c r="IL2323" s="108"/>
      <c r="IM2323" s="108"/>
      <c r="IN2323" s="108"/>
      <c r="IO2323" s="108"/>
      <c r="IP2323" s="108"/>
      <c r="IQ2323" s="108"/>
      <c r="IR2323" s="108"/>
      <c r="IS2323" s="108"/>
      <c r="IT2323" s="108"/>
      <c r="IU2323" s="108"/>
      <c r="IV2323" s="108"/>
    </row>
    <row r="2324" spans="1:256" x14ac:dyDescent="0.2">
      <c r="E2324" s="8"/>
      <c r="F2324" s="8"/>
      <c r="G2324" s="120"/>
      <c r="I2324" s="8"/>
      <c r="J2324" s="8"/>
      <c r="L2324" s="8"/>
      <c r="M2324" s="8"/>
      <c r="O2324" s="8"/>
      <c r="P2324" s="8"/>
      <c r="R2324" s="8"/>
      <c r="S2324" s="8"/>
      <c r="U2324" s="8"/>
      <c r="V2324" s="8"/>
      <c r="X2324" s="8"/>
      <c r="Y2324" s="8"/>
      <c r="AA2324" s="8"/>
      <c r="AB2324" s="8"/>
      <c r="AD2324" s="8"/>
      <c r="AE2324" s="8"/>
      <c r="AG2324" s="8"/>
      <c r="AH2324" s="8"/>
      <c r="AJ2324" s="8"/>
      <c r="AK2324" s="8"/>
      <c r="AM2324" s="8"/>
      <c r="AN2324" s="8"/>
      <c r="AP2324" s="8"/>
      <c r="AQ2324" s="8"/>
      <c r="AS2324" s="8"/>
      <c r="AT2324" s="8"/>
      <c r="AV2324" s="8"/>
      <c r="AW2324" s="8"/>
      <c r="AY2324" s="8"/>
      <c r="AZ2324" s="8"/>
      <c r="BA2324" s="108"/>
      <c r="BB2324" s="108"/>
      <c r="BC2324" s="108"/>
      <c r="BD2324" s="108"/>
      <c r="BE2324" s="108"/>
      <c r="BF2324" s="108"/>
      <c r="BG2324" s="108"/>
      <c r="BH2324" s="108"/>
      <c r="BI2324" s="108"/>
      <c r="BJ2324" s="108"/>
      <c r="BK2324" s="108"/>
      <c r="BL2324" s="108"/>
      <c r="BM2324" s="108"/>
      <c r="BN2324" s="108"/>
      <c r="BO2324" s="108"/>
      <c r="BP2324" s="108"/>
      <c r="BQ2324" s="108"/>
      <c r="BR2324" s="108"/>
      <c r="BS2324" s="108"/>
      <c r="BT2324" s="108"/>
      <c r="BU2324" s="108"/>
      <c r="BV2324" s="108"/>
      <c r="BW2324" s="108"/>
      <c r="BX2324" s="108"/>
      <c r="BY2324" s="108"/>
      <c r="BZ2324" s="108"/>
      <c r="CA2324" s="108"/>
      <c r="CB2324" s="108"/>
      <c r="CC2324" s="108"/>
      <c r="CD2324" s="108"/>
      <c r="CE2324" s="108"/>
      <c r="CF2324" s="108"/>
      <c r="CG2324" s="108"/>
      <c r="CH2324" s="108"/>
      <c r="CI2324" s="108"/>
      <c r="CJ2324" s="108"/>
      <c r="CK2324" s="108"/>
      <c r="CL2324" s="108"/>
      <c r="CM2324" s="108"/>
      <c r="CN2324" s="108"/>
      <c r="CO2324" s="108"/>
      <c r="CP2324" s="108"/>
      <c r="CQ2324" s="108"/>
      <c r="CR2324" s="108"/>
      <c r="CS2324" s="108"/>
      <c r="CT2324" s="108"/>
      <c r="CU2324" s="108"/>
      <c r="CV2324" s="108"/>
      <c r="CW2324" s="108"/>
      <c r="CX2324" s="108"/>
      <c r="CY2324" s="108"/>
      <c r="CZ2324" s="108"/>
      <c r="DA2324" s="108"/>
      <c r="DB2324" s="108"/>
      <c r="DC2324" s="108"/>
      <c r="DD2324" s="108"/>
      <c r="DE2324" s="108"/>
      <c r="DF2324" s="108"/>
      <c r="DG2324" s="108"/>
      <c r="DH2324" s="108"/>
      <c r="DI2324" s="108"/>
      <c r="DJ2324" s="108"/>
      <c r="DK2324" s="108"/>
      <c r="DL2324" s="108"/>
      <c r="DM2324" s="108"/>
      <c r="DN2324" s="108"/>
      <c r="DO2324" s="108"/>
      <c r="DP2324" s="108"/>
      <c r="DQ2324" s="108"/>
      <c r="DR2324" s="108"/>
      <c r="DS2324" s="108"/>
      <c r="DT2324" s="108"/>
      <c r="DU2324" s="108"/>
      <c r="DV2324" s="108"/>
      <c r="DW2324" s="108"/>
      <c r="DX2324" s="108"/>
      <c r="DY2324" s="108"/>
      <c r="DZ2324" s="108"/>
      <c r="EA2324" s="108"/>
      <c r="EB2324" s="108"/>
      <c r="EC2324" s="108"/>
      <c r="ED2324" s="108"/>
      <c r="EE2324" s="108"/>
      <c r="EF2324" s="108"/>
      <c r="EG2324" s="108"/>
      <c r="EH2324" s="108"/>
      <c r="EI2324" s="108"/>
      <c r="EJ2324" s="108"/>
      <c r="EK2324" s="108"/>
      <c r="EL2324" s="108"/>
      <c r="EM2324" s="108"/>
      <c r="EN2324" s="108"/>
      <c r="EO2324" s="108"/>
      <c r="EP2324" s="108"/>
      <c r="EQ2324" s="108"/>
      <c r="ER2324" s="108"/>
      <c r="ES2324" s="108"/>
      <c r="ET2324" s="108"/>
      <c r="EU2324" s="108"/>
      <c r="EV2324" s="108"/>
      <c r="EW2324" s="108"/>
      <c r="EX2324" s="108"/>
      <c r="EY2324" s="108"/>
      <c r="EZ2324" s="108"/>
      <c r="FA2324" s="108"/>
      <c r="FB2324" s="108"/>
      <c r="FC2324" s="108"/>
      <c r="FD2324" s="108"/>
      <c r="FE2324" s="108"/>
      <c r="FF2324" s="108"/>
      <c r="FG2324" s="108"/>
      <c r="FH2324" s="108"/>
      <c r="FI2324" s="108"/>
      <c r="FJ2324" s="108"/>
      <c r="FK2324" s="108"/>
      <c r="FL2324" s="108"/>
      <c r="FM2324" s="108"/>
      <c r="FN2324" s="108"/>
      <c r="FO2324" s="108"/>
      <c r="FP2324" s="108"/>
      <c r="FQ2324" s="108"/>
      <c r="FR2324" s="108"/>
      <c r="FS2324" s="108"/>
      <c r="FT2324" s="108"/>
      <c r="FU2324" s="108"/>
      <c r="FV2324" s="108"/>
      <c r="FW2324" s="108"/>
      <c r="FX2324" s="108"/>
      <c r="FY2324" s="108"/>
      <c r="FZ2324" s="108"/>
      <c r="GA2324" s="108"/>
      <c r="GB2324" s="108"/>
      <c r="GC2324" s="108"/>
      <c r="GD2324" s="108"/>
      <c r="GE2324" s="108"/>
      <c r="GF2324" s="108"/>
      <c r="GG2324" s="108"/>
      <c r="GH2324" s="108"/>
      <c r="GI2324" s="108"/>
      <c r="GJ2324" s="108"/>
      <c r="GK2324" s="108"/>
      <c r="GL2324" s="108"/>
      <c r="GM2324" s="108"/>
      <c r="GN2324" s="108"/>
      <c r="GO2324" s="108"/>
      <c r="GP2324" s="108"/>
      <c r="GQ2324" s="108"/>
      <c r="GR2324" s="108"/>
      <c r="GS2324" s="108"/>
      <c r="GT2324" s="108"/>
      <c r="GU2324" s="108"/>
      <c r="GV2324" s="108"/>
      <c r="GW2324" s="108"/>
      <c r="GX2324" s="108"/>
      <c r="GY2324" s="108"/>
      <c r="GZ2324" s="108"/>
      <c r="HA2324" s="108"/>
      <c r="HB2324" s="108"/>
      <c r="HC2324" s="108"/>
      <c r="HD2324" s="108"/>
      <c r="HE2324" s="108"/>
      <c r="HF2324" s="108"/>
      <c r="HG2324" s="108"/>
      <c r="HH2324" s="108"/>
      <c r="HI2324" s="108"/>
      <c r="HJ2324" s="108"/>
      <c r="HK2324" s="108"/>
      <c r="HL2324" s="108"/>
      <c r="HM2324" s="108"/>
      <c r="HN2324" s="108"/>
      <c r="HO2324" s="108"/>
      <c r="HP2324" s="108"/>
      <c r="HQ2324" s="108"/>
      <c r="HR2324" s="108"/>
      <c r="HS2324" s="108"/>
      <c r="HT2324" s="108"/>
      <c r="HU2324" s="108"/>
      <c r="HV2324" s="108"/>
      <c r="HW2324" s="108"/>
      <c r="HX2324" s="108"/>
      <c r="HY2324" s="108"/>
      <c r="HZ2324" s="108"/>
      <c r="IA2324" s="108"/>
      <c r="IB2324" s="108"/>
      <c r="IC2324" s="108"/>
      <c r="ID2324" s="108"/>
      <c r="IE2324" s="108"/>
      <c r="IF2324" s="108"/>
      <c r="IG2324" s="108"/>
      <c r="IH2324" s="108"/>
      <c r="II2324" s="108"/>
      <c r="IJ2324" s="108"/>
      <c r="IK2324" s="108"/>
      <c r="IL2324" s="108"/>
      <c r="IM2324" s="108"/>
      <c r="IN2324" s="108"/>
      <c r="IO2324" s="108"/>
      <c r="IP2324" s="108"/>
      <c r="IQ2324" s="108"/>
      <c r="IR2324" s="108"/>
      <c r="IS2324" s="108"/>
      <c r="IT2324" s="108"/>
      <c r="IU2324" s="108"/>
      <c r="IV2324" s="108"/>
    </row>
    <row r="2325" spans="1:256" x14ac:dyDescent="0.2">
      <c r="E2325" s="8"/>
      <c r="F2325" s="8"/>
      <c r="G2325" s="120"/>
      <c r="I2325" s="8"/>
      <c r="J2325" s="8"/>
      <c r="L2325" s="8"/>
      <c r="M2325" s="8"/>
      <c r="O2325" s="8"/>
      <c r="P2325" s="8"/>
      <c r="R2325" s="8"/>
      <c r="S2325" s="8"/>
      <c r="U2325" s="8"/>
      <c r="V2325" s="8"/>
      <c r="X2325" s="8"/>
      <c r="Y2325" s="8"/>
      <c r="AA2325" s="8"/>
      <c r="AB2325" s="8"/>
      <c r="AD2325" s="8"/>
      <c r="AE2325" s="8"/>
      <c r="AG2325" s="8"/>
      <c r="AH2325" s="8"/>
      <c r="AJ2325" s="8"/>
      <c r="AK2325" s="8"/>
      <c r="AM2325" s="8"/>
      <c r="AN2325" s="8"/>
      <c r="AP2325" s="8"/>
      <c r="AQ2325" s="8"/>
      <c r="AS2325" s="8"/>
      <c r="AT2325" s="8"/>
      <c r="AV2325" s="8"/>
      <c r="AW2325" s="8"/>
      <c r="AY2325" s="8"/>
      <c r="AZ2325" s="8"/>
      <c r="BA2325" s="108"/>
      <c r="BB2325" s="108"/>
      <c r="BC2325" s="108"/>
      <c r="BD2325" s="108"/>
      <c r="BE2325" s="108"/>
      <c r="BF2325" s="108"/>
      <c r="BG2325" s="108"/>
      <c r="BH2325" s="108"/>
      <c r="BI2325" s="108"/>
      <c r="BJ2325" s="108"/>
      <c r="BK2325" s="108"/>
      <c r="BL2325" s="108"/>
      <c r="BM2325" s="108"/>
      <c r="BN2325" s="108"/>
      <c r="BO2325" s="108"/>
      <c r="BP2325" s="108"/>
      <c r="BQ2325" s="108"/>
      <c r="BR2325" s="108"/>
      <c r="BS2325" s="108"/>
      <c r="BT2325" s="108"/>
      <c r="BU2325" s="108"/>
      <c r="BV2325" s="108"/>
      <c r="BW2325" s="108"/>
      <c r="BX2325" s="108"/>
      <c r="BY2325" s="108"/>
      <c r="BZ2325" s="108"/>
      <c r="CA2325" s="108"/>
      <c r="CB2325" s="108"/>
      <c r="CC2325" s="108"/>
      <c r="CD2325" s="108"/>
      <c r="CE2325" s="108"/>
      <c r="CF2325" s="108"/>
      <c r="CG2325" s="108"/>
      <c r="CH2325" s="108"/>
      <c r="CI2325" s="108"/>
      <c r="CJ2325" s="108"/>
      <c r="CK2325" s="108"/>
      <c r="CL2325" s="108"/>
      <c r="CM2325" s="108"/>
      <c r="CN2325" s="108"/>
      <c r="CO2325" s="108"/>
      <c r="CP2325" s="108"/>
      <c r="CQ2325" s="108"/>
      <c r="CR2325" s="108"/>
      <c r="CS2325" s="108"/>
      <c r="CT2325" s="108"/>
      <c r="CU2325" s="108"/>
      <c r="CV2325" s="108"/>
      <c r="CW2325" s="108"/>
      <c r="CX2325" s="108"/>
      <c r="CY2325" s="108"/>
      <c r="CZ2325" s="108"/>
      <c r="DA2325" s="108"/>
      <c r="DB2325" s="108"/>
      <c r="DC2325" s="108"/>
      <c r="DD2325" s="108"/>
      <c r="DE2325" s="108"/>
      <c r="DF2325" s="108"/>
      <c r="DG2325" s="108"/>
      <c r="DH2325" s="108"/>
      <c r="DI2325" s="108"/>
      <c r="DJ2325" s="108"/>
      <c r="DK2325" s="108"/>
      <c r="DL2325" s="108"/>
      <c r="DM2325" s="108"/>
      <c r="DN2325" s="108"/>
      <c r="DO2325" s="108"/>
      <c r="DP2325" s="108"/>
      <c r="DQ2325" s="108"/>
      <c r="DR2325" s="108"/>
      <c r="DS2325" s="108"/>
      <c r="DT2325" s="108"/>
      <c r="DU2325" s="108"/>
      <c r="DV2325" s="108"/>
      <c r="DW2325" s="108"/>
      <c r="DX2325" s="108"/>
      <c r="DY2325" s="108"/>
      <c r="DZ2325" s="108"/>
      <c r="EA2325" s="108"/>
      <c r="EB2325" s="108"/>
      <c r="EC2325" s="108"/>
      <c r="ED2325" s="108"/>
      <c r="EE2325" s="108"/>
      <c r="EF2325" s="108"/>
      <c r="EG2325" s="108"/>
      <c r="EH2325" s="108"/>
      <c r="EI2325" s="108"/>
      <c r="EJ2325" s="108"/>
      <c r="EK2325" s="108"/>
      <c r="EL2325" s="108"/>
      <c r="EM2325" s="108"/>
      <c r="EN2325" s="108"/>
      <c r="EO2325" s="108"/>
      <c r="EP2325" s="108"/>
      <c r="EQ2325" s="108"/>
      <c r="ER2325" s="108"/>
      <c r="ES2325" s="108"/>
      <c r="ET2325" s="108"/>
      <c r="EU2325" s="108"/>
      <c r="EV2325" s="108"/>
      <c r="EW2325" s="108"/>
      <c r="EX2325" s="108"/>
      <c r="EY2325" s="108"/>
      <c r="EZ2325" s="108"/>
      <c r="FA2325" s="108"/>
      <c r="FB2325" s="108"/>
      <c r="FC2325" s="108"/>
      <c r="FD2325" s="108"/>
      <c r="FE2325" s="108"/>
      <c r="FF2325" s="108"/>
      <c r="FG2325" s="108"/>
      <c r="FH2325" s="108"/>
      <c r="FI2325" s="108"/>
      <c r="FJ2325" s="108"/>
      <c r="FK2325" s="108"/>
      <c r="FL2325" s="108"/>
      <c r="FM2325" s="108"/>
      <c r="FN2325" s="108"/>
      <c r="FO2325" s="108"/>
      <c r="FP2325" s="108"/>
      <c r="FQ2325" s="108"/>
      <c r="FR2325" s="108"/>
      <c r="FS2325" s="108"/>
      <c r="FT2325" s="108"/>
      <c r="FU2325" s="108"/>
      <c r="FV2325" s="108"/>
      <c r="FW2325" s="108"/>
      <c r="FX2325" s="108"/>
      <c r="FY2325" s="108"/>
      <c r="FZ2325" s="108"/>
      <c r="GA2325" s="108"/>
      <c r="GB2325" s="108"/>
      <c r="GC2325" s="108"/>
      <c r="GD2325" s="108"/>
      <c r="GE2325" s="108"/>
      <c r="GF2325" s="108"/>
      <c r="GG2325" s="108"/>
      <c r="GH2325" s="108"/>
      <c r="GI2325" s="108"/>
      <c r="GJ2325" s="108"/>
      <c r="GK2325" s="108"/>
      <c r="GL2325" s="108"/>
      <c r="GM2325" s="108"/>
      <c r="GN2325" s="108"/>
      <c r="GO2325" s="108"/>
      <c r="GP2325" s="108"/>
      <c r="GQ2325" s="108"/>
      <c r="GR2325" s="108"/>
      <c r="GS2325" s="108"/>
      <c r="GT2325" s="108"/>
      <c r="GU2325" s="108"/>
      <c r="GV2325" s="108"/>
      <c r="GW2325" s="108"/>
      <c r="GX2325" s="108"/>
      <c r="GY2325" s="108"/>
      <c r="GZ2325" s="108"/>
      <c r="HA2325" s="108"/>
      <c r="HB2325" s="108"/>
      <c r="HC2325" s="108"/>
      <c r="HD2325" s="108"/>
      <c r="HE2325" s="108"/>
      <c r="HF2325" s="108"/>
      <c r="HG2325" s="108"/>
      <c r="HH2325" s="108"/>
      <c r="HI2325" s="108"/>
      <c r="HJ2325" s="108"/>
      <c r="HK2325" s="108"/>
      <c r="HL2325" s="108"/>
      <c r="HM2325" s="108"/>
      <c r="HN2325" s="108"/>
      <c r="HO2325" s="108"/>
      <c r="HP2325" s="108"/>
      <c r="HQ2325" s="108"/>
      <c r="HR2325" s="108"/>
      <c r="HS2325" s="108"/>
      <c r="HT2325" s="108"/>
      <c r="HU2325" s="108"/>
      <c r="HV2325" s="108"/>
      <c r="HW2325" s="108"/>
      <c r="HX2325" s="108"/>
      <c r="HY2325" s="108"/>
      <c r="HZ2325" s="108"/>
      <c r="IA2325" s="108"/>
      <c r="IB2325" s="108"/>
      <c r="IC2325" s="108"/>
      <c r="ID2325" s="108"/>
      <c r="IE2325" s="108"/>
      <c r="IF2325" s="108"/>
      <c r="IG2325" s="108"/>
      <c r="IH2325" s="108"/>
      <c r="II2325" s="108"/>
      <c r="IJ2325" s="108"/>
      <c r="IK2325" s="108"/>
      <c r="IL2325" s="108"/>
      <c r="IM2325" s="108"/>
      <c r="IN2325" s="108"/>
      <c r="IO2325" s="108"/>
      <c r="IP2325" s="108"/>
      <c r="IQ2325" s="108"/>
      <c r="IR2325" s="108"/>
      <c r="IS2325" s="108"/>
      <c r="IT2325" s="108"/>
      <c r="IU2325" s="108"/>
      <c r="IV2325" s="108"/>
    </row>
    <row r="2326" spans="1:256" x14ac:dyDescent="0.2">
      <c r="E2326" s="8"/>
      <c r="F2326" s="8"/>
      <c r="G2326" s="120"/>
      <c r="I2326" s="8"/>
      <c r="J2326" s="8"/>
      <c r="L2326" s="8"/>
      <c r="M2326" s="8"/>
      <c r="O2326" s="8"/>
      <c r="P2326" s="8"/>
      <c r="R2326" s="8"/>
      <c r="S2326" s="8"/>
      <c r="U2326" s="8"/>
      <c r="V2326" s="8"/>
      <c r="X2326" s="8"/>
      <c r="Y2326" s="8"/>
      <c r="AA2326" s="8"/>
      <c r="AB2326" s="8"/>
      <c r="AD2326" s="8"/>
      <c r="AE2326" s="8"/>
      <c r="AG2326" s="8"/>
      <c r="AH2326" s="8"/>
      <c r="AJ2326" s="8"/>
      <c r="AK2326" s="8"/>
      <c r="AM2326" s="8"/>
      <c r="AN2326" s="8"/>
      <c r="AP2326" s="8"/>
      <c r="AQ2326" s="8"/>
      <c r="AS2326" s="8"/>
      <c r="AT2326" s="8"/>
      <c r="AV2326" s="8"/>
      <c r="AW2326" s="8"/>
      <c r="AY2326" s="8"/>
      <c r="AZ2326" s="8"/>
      <c r="BA2326" s="108"/>
      <c r="BB2326" s="108"/>
      <c r="BC2326" s="108"/>
      <c r="BD2326" s="108"/>
      <c r="BE2326" s="108"/>
      <c r="BF2326" s="108"/>
      <c r="BG2326" s="108"/>
      <c r="BH2326" s="108"/>
      <c r="BI2326" s="108"/>
      <c r="BJ2326" s="108"/>
      <c r="BK2326" s="108"/>
      <c r="BL2326" s="108"/>
      <c r="BM2326" s="108"/>
      <c r="BN2326" s="108"/>
      <c r="BO2326" s="108"/>
      <c r="BP2326" s="108"/>
      <c r="BQ2326" s="108"/>
      <c r="BR2326" s="108"/>
      <c r="BS2326" s="108"/>
      <c r="BT2326" s="108"/>
      <c r="BU2326" s="108"/>
      <c r="BV2326" s="108"/>
      <c r="BW2326" s="108"/>
      <c r="BX2326" s="108"/>
      <c r="BY2326" s="108"/>
      <c r="BZ2326" s="108"/>
      <c r="CA2326" s="108"/>
      <c r="CB2326" s="108"/>
      <c r="CC2326" s="108"/>
      <c r="CD2326" s="108"/>
      <c r="CE2326" s="108"/>
      <c r="CF2326" s="108"/>
      <c r="CG2326" s="108"/>
      <c r="CH2326" s="108"/>
      <c r="CI2326" s="108"/>
      <c r="CJ2326" s="108"/>
      <c r="CK2326" s="108"/>
      <c r="CL2326" s="108"/>
      <c r="CM2326" s="108"/>
      <c r="CN2326" s="108"/>
      <c r="CO2326" s="108"/>
      <c r="CP2326" s="108"/>
      <c r="CQ2326" s="108"/>
      <c r="CR2326" s="108"/>
      <c r="CS2326" s="108"/>
      <c r="CT2326" s="108"/>
      <c r="CU2326" s="108"/>
      <c r="CV2326" s="108"/>
      <c r="CW2326" s="108"/>
      <c r="CX2326" s="108"/>
      <c r="CY2326" s="108"/>
      <c r="CZ2326" s="108"/>
      <c r="DA2326" s="108"/>
      <c r="DB2326" s="108"/>
      <c r="DC2326" s="108"/>
      <c r="DD2326" s="108"/>
      <c r="DE2326" s="108"/>
      <c r="DF2326" s="108"/>
      <c r="DG2326" s="108"/>
      <c r="DH2326" s="108"/>
      <c r="DI2326" s="108"/>
      <c r="DJ2326" s="108"/>
      <c r="DK2326" s="108"/>
      <c r="DL2326" s="108"/>
      <c r="DM2326" s="108"/>
      <c r="DN2326" s="108"/>
      <c r="DO2326" s="108"/>
      <c r="DP2326" s="108"/>
      <c r="DQ2326" s="108"/>
      <c r="DR2326" s="108"/>
      <c r="DS2326" s="108"/>
      <c r="DT2326" s="108"/>
      <c r="DU2326" s="108"/>
      <c r="DV2326" s="108"/>
      <c r="DW2326" s="108"/>
      <c r="DX2326" s="108"/>
      <c r="DY2326" s="108"/>
      <c r="DZ2326" s="108"/>
      <c r="EA2326" s="108"/>
      <c r="EB2326" s="108"/>
      <c r="EC2326" s="108"/>
      <c r="ED2326" s="108"/>
      <c r="EE2326" s="108"/>
      <c r="EF2326" s="108"/>
      <c r="EG2326" s="108"/>
      <c r="EH2326" s="108"/>
      <c r="EI2326" s="108"/>
      <c r="EJ2326" s="108"/>
      <c r="EK2326" s="108"/>
      <c r="EL2326" s="108"/>
      <c r="EM2326" s="108"/>
      <c r="EN2326" s="108"/>
      <c r="EO2326" s="108"/>
      <c r="EP2326" s="108"/>
      <c r="EQ2326" s="108"/>
      <c r="ER2326" s="108"/>
      <c r="ES2326" s="108"/>
      <c r="ET2326" s="108"/>
      <c r="EU2326" s="108"/>
      <c r="EV2326" s="108"/>
      <c r="EW2326" s="108"/>
      <c r="EX2326" s="108"/>
      <c r="EY2326" s="108"/>
      <c r="EZ2326" s="108"/>
      <c r="FA2326" s="108"/>
      <c r="FB2326" s="108"/>
      <c r="FC2326" s="108"/>
      <c r="FD2326" s="108"/>
      <c r="FE2326" s="108"/>
      <c r="FF2326" s="108"/>
      <c r="FG2326" s="108"/>
      <c r="FH2326" s="108"/>
      <c r="FI2326" s="108"/>
      <c r="FJ2326" s="108"/>
      <c r="FK2326" s="108"/>
      <c r="FL2326" s="108"/>
      <c r="FM2326" s="108"/>
      <c r="FN2326" s="108"/>
      <c r="FO2326" s="108"/>
      <c r="FP2326" s="108"/>
      <c r="FQ2326" s="108"/>
      <c r="FR2326" s="108"/>
      <c r="FS2326" s="108"/>
      <c r="FT2326" s="108"/>
      <c r="FU2326" s="108"/>
      <c r="FV2326" s="108"/>
      <c r="FW2326" s="108"/>
      <c r="FX2326" s="108"/>
      <c r="FY2326" s="108"/>
      <c r="FZ2326" s="108"/>
      <c r="GA2326" s="108"/>
      <c r="GB2326" s="108"/>
      <c r="GC2326" s="108"/>
      <c r="GD2326" s="108"/>
      <c r="GE2326" s="108"/>
      <c r="GF2326" s="108"/>
      <c r="GG2326" s="108"/>
      <c r="GH2326" s="108"/>
      <c r="GI2326" s="108"/>
      <c r="GJ2326" s="108"/>
      <c r="GK2326" s="108"/>
      <c r="GL2326" s="108"/>
      <c r="GM2326" s="108"/>
      <c r="GN2326" s="108"/>
      <c r="GO2326" s="108"/>
      <c r="GP2326" s="108"/>
      <c r="GQ2326" s="108"/>
      <c r="GR2326" s="108"/>
      <c r="GS2326" s="108"/>
      <c r="GT2326" s="108"/>
      <c r="GU2326" s="108"/>
      <c r="GV2326" s="108"/>
      <c r="GW2326" s="108"/>
      <c r="GX2326" s="108"/>
      <c r="GY2326" s="108"/>
      <c r="GZ2326" s="108"/>
      <c r="HA2326" s="108"/>
      <c r="HB2326" s="108"/>
      <c r="HC2326" s="108"/>
      <c r="HD2326" s="108"/>
      <c r="HE2326" s="108"/>
      <c r="HF2326" s="108"/>
      <c r="HG2326" s="108"/>
      <c r="HH2326" s="108"/>
      <c r="HI2326" s="108"/>
      <c r="HJ2326" s="108"/>
      <c r="HK2326" s="108"/>
      <c r="HL2326" s="108"/>
      <c r="HM2326" s="108"/>
      <c r="HN2326" s="108"/>
      <c r="HO2326" s="108"/>
      <c r="HP2326" s="108"/>
      <c r="HQ2326" s="108"/>
      <c r="HR2326" s="108"/>
      <c r="HS2326" s="108"/>
      <c r="HT2326" s="108"/>
      <c r="HU2326" s="108"/>
      <c r="HV2326" s="108"/>
      <c r="HW2326" s="108"/>
      <c r="HX2326" s="108"/>
      <c r="HY2326" s="108"/>
      <c r="HZ2326" s="108"/>
      <c r="IA2326" s="108"/>
      <c r="IB2326" s="108"/>
      <c r="IC2326" s="108"/>
      <c r="ID2326" s="108"/>
      <c r="IE2326" s="108"/>
      <c r="IF2326" s="108"/>
      <c r="IG2326" s="108"/>
      <c r="IH2326" s="108"/>
      <c r="II2326" s="108"/>
      <c r="IJ2326" s="108"/>
      <c r="IK2326" s="108"/>
      <c r="IL2326" s="108"/>
      <c r="IM2326" s="108"/>
      <c r="IN2326" s="108"/>
      <c r="IO2326" s="108"/>
      <c r="IP2326" s="108"/>
      <c r="IQ2326" s="108"/>
      <c r="IR2326" s="108"/>
      <c r="IS2326" s="108"/>
      <c r="IT2326" s="108"/>
      <c r="IU2326" s="108"/>
      <c r="IV2326" s="108"/>
    </row>
    <row r="2327" spans="1:256" x14ac:dyDescent="0.2">
      <c r="E2327" s="8"/>
      <c r="F2327" s="8"/>
      <c r="G2327" s="120"/>
      <c r="I2327" s="8"/>
      <c r="J2327" s="8"/>
      <c r="L2327" s="8"/>
      <c r="M2327" s="8"/>
      <c r="O2327" s="8"/>
      <c r="P2327" s="8"/>
      <c r="R2327" s="8"/>
      <c r="S2327" s="8"/>
      <c r="U2327" s="8"/>
      <c r="V2327" s="8"/>
      <c r="X2327" s="8"/>
      <c r="Y2327" s="8"/>
      <c r="AA2327" s="8"/>
      <c r="AB2327" s="8"/>
      <c r="AD2327" s="8"/>
      <c r="AE2327" s="8"/>
      <c r="AG2327" s="8"/>
      <c r="AH2327" s="8"/>
      <c r="AJ2327" s="8"/>
      <c r="AK2327" s="8"/>
      <c r="AM2327" s="8"/>
      <c r="AN2327" s="8"/>
      <c r="AP2327" s="8"/>
      <c r="AQ2327" s="8"/>
      <c r="AS2327" s="8"/>
      <c r="AT2327" s="8"/>
      <c r="AV2327" s="8"/>
      <c r="AW2327" s="8"/>
      <c r="AY2327" s="8"/>
      <c r="AZ2327" s="8"/>
      <c r="BA2327" s="108"/>
      <c r="BB2327" s="108"/>
      <c r="BC2327" s="108"/>
      <c r="BD2327" s="108"/>
      <c r="BE2327" s="108"/>
      <c r="BF2327" s="108"/>
      <c r="BG2327" s="108"/>
      <c r="BH2327" s="108"/>
      <c r="BI2327" s="108"/>
      <c r="BJ2327" s="108"/>
      <c r="BK2327" s="108"/>
      <c r="BL2327" s="108"/>
      <c r="BM2327" s="108"/>
      <c r="BN2327" s="108"/>
      <c r="BO2327" s="108"/>
      <c r="BP2327" s="108"/>
      <c r="BQ2327" s="108"/>
      <c r="BR2327" s="108"/>
      <c r="BS2327" s="108"/>
      <c r="BT2327" s="108"/>
      <c r="BU2327" s="108"/>
      <c r="BV2327" s="108"/>
      <c r="BW2327" s="108"/>
      <c r="BX2327" s="108"/>
      <c r="BY2327" s="108"/>
      <c r="BZ2327" s="108"/>
      <c r="CA2327" s="108"/>
      <c r="CB2327" s="108"/>
      <c r="CC2327" s="108"/>
      <c r="CD2327" s="108"/>
      <c r="CE2327" s="108"/>
      <c r="CF2327" s="108"/>
      <c r="CG2327" s="108"/>
      <c r="CH2327" s="108"/>
      <c r="CI2327" s="108"/>
      <c r="CJ2327" s="108"/>
      <c r="CK2327" s="108"/>
      <c r="CL2327" s="108"/>
      <c r="CM2327" s="108"/>
      <c r="CN2327" s="108"/>
      <c r="CO2327" s="108"/>
      <c r="CP2327" s="108"/>
      <c r="CQ2327" s="108"/>
      <c r="CR2327" s="108"/>
      <c r="CS2327" s="108"/>
      <c r="CT2327" s="108"/>
      <c r="CU2327" s="108"/>
      <c r="CV2327" s="108"/>
      <c r="CW2327" s="108"/>
      <c r="CX2327" s="108"/>
      <c r="CY2327" s="108"/>
      <c r="CZ2327" s="108"/>
      <c r="DA2327" s="108"/>
      <c r="DB2327" s="108"/>
      <c r="DC2327" s="108"/>
      <c r="DD2327" s="108"/>
      <c r="DE2327" s="108"/>
      <c r="DF2327" s="108"/>
      <c r="DG2327" s="108"/>
      <c r="DH2327" s="108"/>
      <c r="DI2327" s="108"/>
      <c r="DJ2327" s="108"/>
      <c r="DK2327" s="108"/>
      <c r="DL2327" s="108"/>
      <c r="DM2327" s="108"/>
      <c r="DN2327" s="108"/>
      <c r="DO2327" s="108"/>
      <c r="DP2327" s="108"/>
      <c r="DQ2327" s="108"/>
      <c r="DR2327" s="108"/>
      <c r="DS2327" s="108"/>
      <c r="DT2327" s="108"/>
      <c r="DU2327" s="108"/>
      <c r="DV2327" s="108"/>
      <c r="DW2327" s="108"/>
      <c r="DX2327" s="108"/>
      <c r="DY2327" s="108"/>
      <c r="DZ2327" s="108"/>
      <c r="EA2327" s="108"/>
      <c r="EB2327" s="108"/>
      <c r="EC2327" s="108"/>
      <c r="ED2327" s="108"/>
      <c r="EE2327" s="108"/>
      <c r="EF2327" s="108"/>
      <c r="EG2327" s="108"/>
      <c r="EH2327" s="108"/>
      <c r="EI2327" s="108"/>
      <c r="EJ2327" s="108"/>
      <c r="EK2327" s="108"/>
      <c r="EL2327" s="108"/>
      <c r="EM2327" s="108"/>
      <c r="EN2327" s="108"/>
      <c r="EO2327" s="108"/>
      <c r="EP2327" s="108"/>
      <c r="EQ2327" s="108"/>
      <c r="ER2327" s="108"/>
      <c r="ES2327" s="108"/>
      <c r="ET2327" s="108"/>
      <c r="EU2327" s="108"/>
      <c r="EV2327" s="108"/>
      <c r="EW2327" s="108"/>
      <c r="EX2327" s="108"/>
      <c r="EY2327" s="108"/>
      <c r="EZ2327" s="108"/>
      <c r="FA2327" s="108"/>
      <c r="FB2327" s="108"/>
      <c r="FC2327" s="108"/>
      <c r="FD2327" s="108"/>
      <c r="FE2327" s="108"/>
      <c r="FF2327" s="108"/>
      <c r="FG2327" s="108"/>
      <c r="FH2327" s="108"/>
      <c r="FI2327" s="108"/>
      <c r="FJ2327" s="108"/>
      <c r="FK2327" s="108"/>
      <c r="FL2327" s="108"/>
      <c r="FM2327" s="108"/>
      <c r="FN2327" s="108"/>
      <c r="FO2327" s="108"/>
      <c r="FP2327" s="108"/>
      <c r="FQ2327" s="108"/>
      <c r="FR2327" s="108"/>
      <c r="FS2327" s="108"/>
      <c r="FT2327" s="108"/>
      <c r="FU2327" s="108"/>
      <c r="FV2327" s="108"/>
      <c r="FW2327" s="108"/>
      <c r="FX2327" s="108"/>
      <c r="FY2327" s="108"/>
      <c r="FZ2327" s="108"/>
      <c r="GA2327" s="108"/>
      <c r="GB2327" s="108"/>
      <c r="GC2327" s="108"/>
      <c r="GD2327" s="108"/>
      <c r="GE2327" s="108"/>
      <c r="GF2327" s="108"/>
      <c r="GG2327" s="108"/>
      <c r="GH2327" s="108"/>
      <c r="GI2327" s="108"/>
      <c r="GJ2327" s="108"/>
      <c r="GK2327" s="108"/>
      <c r="GL2327" s="108"/>
      <c r="GM2327" s="108"/>
      <c r="GN2327" s="108"/>
      <c r="GO2327" s="108"/>
      <c r="GP2327" s="108"/>
      <c r="GQ2327" s="108"/>
      <c r="GR2327" s="108"/>
      <c r="GS2327" s="108"/>
      <c r="GT2327" s="108"/>
      <c r="GU2327" s="108"/>
      <c r="GV2327" s="108"/>
      <c r="GW2327" s="108"/>
      <c r="GX2327" s="108"/>
      <c r="GY2327" s="108"/>
      <c r="GZ2327" s="108"/>
      <c r="HA2327" s="108"/>
      <c r="HB2327" s="108"/>
      <c r="HC2327" s="108"/>
      <c r="HD2327" s="108"/>
      <c r="HE2327" s="108"/>
      <c r="HF2327" s="108"/>
      <c r="HG2327" s="108"/>
      <c r="HH2327" s="108"/>
      <c r="HI2327" s="108"/>
      <c r="HJ2327" s="108"/>
      <c r="HK2327" s="108"/>
      <c r="HL2327" s="108"/>
      <c r="HM2327" s="108"/>
      <c r="HN2327" s="108"/>
      <c r="HO2327" s="108"/>
      <c r="HP2327" s="108"/>
      <c r="HQ2327" s="108"/>
      <c r="HR2327" s="108"/>
      <c r="HS2327" s="108"/>
      <c r="HT2327" s="108"/>
      <c r="HU2327" s="108"/>
      <c r="HV2327" s="108"/>
      <c r="HW2327" s="108"/>
      <c r="HX2327" s="108"/>
      <c r="HY2327" s="108"/>
      <c r="HZ2327" s="108"/>
      <c r="IA2327" s="108"/>
      <c r="IB2327" s="108"/>
      <c r="IC2327" s="108"/>
      <c r="ID2327" s="108"/>
      <c r="IE2327" s="108"/>
      <c r="IF2327" s="108"/>
      <c r="IG2327" s="108"/>
      <c r="IH2327" s="108"/>
      <c r="II2327" s="108"/>
      <c r="IJ2327" s="108"/>
      <c r="IK2327" s="108"/>
      <c r="IL2327" s="108"/>
      <c r="IM2327" s="108"/>
      <c r="IN2327" s="108"/>
      <c r="IO2327" s="108"/>
      <c r="IP2327" s="108"/>
      <c r="IQ2327" s="108"/>
      <c r="IR2327" s="108"/>
      <c r="IS2327" s="108"/>
      <c r="IT2327" s="108"/>
      <c r="IU2327" s="108"/>
      <c r="IV2327" s="108"/>
    </row>
    <row r="2328" spans="1:256" x14ac:dyDescent="0.2">
      <c r="E2328" s="8"/>
      <c r="F2328" s="8"/>
      <c r="G2328" s="120"/>
      <c r="I2328" s="8"/>
      <c r="J2328" s="8"/>
      <c r="L2328" s="8"/>
      <c r="M2328" s="8"/>
      <c r="O2328" s="8"/>
      <c r="P2328" s="8"/>
      <c r="R2328" s="8"/>
      <c r="S2328" s="8"/>
      <c r="U2328" s="8"/>
      <c r="V2328" s="8"/>
      <c r="X2328" s="8"/>
      <c r="Y2328" s="8"/>
      <c r="AA2328" s="8"/>
      <c r="AB2328" s="8"/>
      <c r="AD2328" s="8"/>
      <c r="AE2328" s="8"/>
      <c r="AG2328" s="8"/>
      <c r="AH2328" s="8"/>
      <c r="AJ2328" s="8"/>
      <c r="AK2328" s="8"/>
      <c r="AM2328" s="8"/>
      <c r="AN2328" s="8"/>
      <c r="AP2328" s="8"/>
      <c r="AQ2328" s="8"/>
      <c r="AS2328" s="8"/>
      <c r="AT2328" s="8"/>
      <c r="AV2328" s="8"/>
      <c r="AW2328" s="8"/>
      <c r="AY2328" s="8"/>
      <c r="AZ2328" s="8"/>
      <c r="BA2328" s="108"/>
      <c r="BB2328" s="108"/>
      <c r="BC2328" s="108"/>
      <c r="BD2328" s="108"/>
      <c r="BE2328" s="108"/>
      <c r="BF2328" s="108"/>
      <c r="BG2328" s="108"/>
      <c r="BH2328" s="108"/>
      <c r="BI2328" s="108"/>
      <c r="BJ2328" s="108"/>
      <c r="BK2328" s="108"/>
      <c r="BL2328" s="108"/>
      <c r="BM2328" s="108"/>
      <c r="BN2328" s="108"/>
      <c r="BO2328" s="108"/>
      <c r="BP2328" s="108"/>
      <c r="BQ2328" s="108"/>
      <c r="BR2328" s="108"/>
      <c r="BS2328" s="108"/>
      <c r="BT2328" s="108"/>
      <c r="BU2328" s="108"/>
      <c r="BV2328" s="108"/>
      <c r="BW2328" s="108"/>
      <c r="BX2328" s="108"/>
      <c r="BY2328" s="108"/>
      <c r="BZ2328" s="108"/>
      <c r="CA2328" s="108"/>
      <c r="CB2328" s="108"/>
      <c r="CC2328" s="108"/>
      <c r="CD2328" s="108"/>
      <c r="CE2328" s="108"/>
      <c r="CF2328" s="108"/>
      <c r="CG2328" s="108"/>
      <c r="CH2328" s="108"/>
      <c r="CI2328" s="108"/>
      <c r="CJ2328" s="108"/>
      <c r="CK2328" s="108"/>
      <c r="CL2328" s="108"/>
      <c r="CM2328" s="108"/>
      <c r="CN2328" s="108"/>
      <c r="CO2328" s="108"/>
      <c r="CP2328" s="108"/>
      <c r="CQ2328" s="108"/>
      <c r="CR2328" s="108"/>
      <c r="CS2328" s="108"/>
      <c r="CT2328" s="108"/>
      <c r="CU2328" s="108"/>
      <c r="CV2328" s="108"/>
      <c r="CW2328" s="108"/>
      <c r="CX2328" s="108"/>
      <c r="CY2328" s="108"/>
      <c r="CZ2328" s="108"/>
      <c r="DA2328" s="108"/>
      <c r="DB2328" s="108"/>
      <c r="DC2328" s="108"/>
      <c r="DD2328" s="108"/>
      <c r="DE2328" s="108"/>
      <c r="DF2328" s="108"/>
      <c r="DG2328" s="108"/>
      <c r="DH2328" s="108"/>
      <c r="DI2328" s="108"/>
      <c r="DJ2328" s="108"/>
      <c r="DK2328" s="108"/>
      <c r="DL2328" s="108"/>
      <c r="DM2328" s="108"/>
      <c r="DN2328" s="108"/>
      <c r="DO2328" s="108"/>
      <c r="DP2328" s="108"/>
      <c r="DQ2328" s="108"/>
      <c r="DR2328" s="108"/>
      <c r="DS2328" s="108"/>
      <c r="DT2328" s="108"/>
      <c r="DU2328" s="108"/>
      <c r="DV2328" s="108"/>
      <c r="DW2328" s="108"/>
      <c r="DX2328" s="108"/>
      <c r="DY2328" s="108"/>
      <c r="DZ2328" s="108"/>
      <c r="EA2328" s="108"/>
      <c r="EB2328" s="108"/>
      <c r="EC2328" s="108"/>
      <c r="ED2328" s="108"/>
      <c r="EE2328" s="108"/>
      <c r="EF2328" s="108"/>
      <c r="EG2328" s="108"/>
      <c r="EH2328" s="108"/>
      <c r="EI2328" s="108"/>
      <c r="EJ2328" s="108"/>
      <c r="EK2328" s="108"/>
      <c r="EL2328" s="108"/>
      <c r="EM2328" s="108"/>
      <c r="EN2328" s="108"/>
      <c r="EO2328" s="108"/>
      <c r="EP2328" s="108"/>
      <c r="EQ2328" s="108"/>
      <c r="ER2328" s="108"/>
      <c r="ES2328" s="108"/>
      <c r="ET2328" s="108"/>
      <c r="EU2328" s="108"/>
      <c r="EV2328" s="108"/>
      <c r="EW2328" s="108"/>
      <c r="EX2328" s="108"/>
      <c r="EY2328" s="108"/>
      <c r="EZ2328" s="108"/>
      <c r="FA2328" s="108"/>
      <c r="FB2328" s="108"/>
      <c r="FC2328" s="108"/>
      <c r="FD2328" s="108"/>
      <c r="FE2328" s="108"/>
      <c r="FF2328" s="108"/>
      <c r="FG2328" s="108"/>
      <c r="FH2328" s="108"/>
      <c r="FI2328" s="108"/>
      <c r="FJ2328" s="108"/>
      <c r="FK2328" s="108"/>
      <c r="FL2328" s="108"/>
      <c r="FM2328" s="108"/>
      <c r="FN2328" s="108"/>
      <c r="FO2328" s="108"/>
      <c r="FP2328" s="108"/>
      <c r="FQ2328" s="108"/>
      <c r="FR2328" s="108"/>
      <c r="FS2328" s="108"/>
      <c r="FT2328" s="108"/>
      <c r="FU2328" s="108"/>
      <c r="FV2328" s="108"/>
      <c r="FW2328" s="108"/>
      <c r="FX2328" s="108"/>
      <c r="FY2328" s="108"/>
      <c r="FZ2328" s="108"/>
      <c r="GA2328" s="108"/>
      <c r="GB2328" s="108"/>
      <c r="GC2328" s="108"/>
      <c r="GD2328" s="108"/>
      <c r="GE2328" s="108"/>
      <c r="GF2328" s="108"/>
      <c r="GG2328" s="108"/>
      <c r="GH2328" s="108"/>
      <c r="GI2328" s="108"/>
      <c r="GJ2328" s="108"/>
      <c r="GK2328" s="108"/>
      <c r="GL2328" s="108"/>
      <c r="GM2328" s="108"/>
      <c r="GN2328" s="108"/>
      <c r="GO2328" s="108"/>
      <c r="GP2328" s="108"/>
      <c r="GQ2328" s="108"/>
      <c r="GR2328" s="108"/>
      <c r="GS2328" s="108"/>
      <c r="GT2328" s="108"/>
      <c r="GU2328" s="108"/>
      <c r="GV2328" s="108"/>
      <c r="GW2328" s="108"/>
      <c r="GX2328" s="108"/>
      <c r="GY2328" s="108"/>
      <c r="GZ2328" s="108"/>
      <c r="HA2328" s="108"/>
      <c r="HB2328" s="108"/>
      <c r="HC2328" s="108"/>
      <c r="HD2328" s="108"/>
      <c r="HE2328" s="108"/>
      <c r="HF2328" s="108"/>
      <c r="HG2328" s="108"/>
      <c r="HH2328" s="108"/>
      <c r="HI2328" s="108"/>
      <c r="HJ2328" s="108"/>
      <c r="HK2328" s="108"/>
      <c r="HL2328" s="108"/>
      <c r="HM2328" s="108"/>
      <c r="HN2328" s="108"/>
      <c r="HO2328" s="108"/>
      <c r="HP2328" s="108"/>
      <c r="HQ2328" s="108"/>
      <c r="HR2328" s="108"/>
      <c r="HS2328" s="108"/>
      <c r="HT2328" s="108"/>
      <c r="HU2328" s="108"/>
      <c r="HV2328" s="108"/>
      <c r="HW2328" s="108"/>
      <c r="HX2328" s="108"/>
      <c r="HY2328" s="108"/>
      <c r="HZ2328" s="108"/>
      <c r="IA2328" s="108"/>
      <c r="IB2328" s="108"/>
      <c r="IC2328" s="108"/>
      <c r="ID2328" s="108"/>
      <c r="IE2328" s="108"/>
      <c r="IF2328" s="108"/>
      <c r="IG2328" s="108"/>
      <c r="IH2328" s="108"/>
      <c r="II2328" s="108"/>
      <c r="IJ2328" s="108"/>
      <c r="IK2328" s="108"/>
      <c r="IL2328" s="108"/>
      <c r="IM2328" s="108"/>
      <c r="IN2328" s="108"/>
      <c r="IO2328" s="108"/>
      <c r="IP2328" s="108"/>
      <c r="IQ2328" s="108"/>
      <c r="IR2328" s="108"/>
      <c r="IS2328" s="108"/>
      <c r="IT2328" s="108"/>
      <c r="IU2328" s="108"/>
      <c r="IV2328" s="108"/>
    </row>
    <row r="2329" spans="1:256" x14ac:dyDescent="0.2">
      <c r="E2329" s="8"/>
      <c r="F2329" s="8"/>
      <c r="G2329" s="120"/>
      <c r="I2329" s="8"/>
      <c r="J2329" s="8"/>
      <c r="L2329" s="8"/>
      <c r="M2329" s="8"/>
      <c r="O2329" s="8"/>
      <c r="P2329" s="8"/>
      <c r="R2329" s="8"/>
      <c r="S2329" s="8"/>
      <c r="U2329" s="8"/>
      <c r="V2329" s="8"/>
      <c r="X2329" s="8"/>
      <c r="Y2329" s="8"/>
      <c r="AA2329" s="8"/>
      <c r="AB2329" s="8"/>
      <c r="AD2329" s="8"/>
      <c r="AE2329" s="8"/>
      <c r="AG2329" s="8"/>
      <c r="AH2329" s="8"/>
      <c r="AJ2329" s="8"/>
      <c r="AK2329" s="8"/>
      <c r="AM2329" s="8"/>
      <c r="AN2329" s="8"/>
      <c r="AP2329" s="8"/>
      <c r="AQ2329" s="8"/>
      <c r="AS2329" s="8"/>
      <c r="AT2329" s="8"/>
      <c r="AV2329" s="8"/>
      <c r="AW2329" s="8"/>
      <c r="AY2329" s="8"/>
      <c r="AZ2329" s="8"/>
      <c r="BA2329" s="108"/>
      <c r="BB2329" s="108"/>
      <c r="BC2329" s="108"/>
      <c r="BD2329" s="108"/>
      <c r="BE2329" s="108"/>
      <c r="BF2329" s="108"/>
      <c r="BG2329" s="108"/>
      <c r="BH2329" s="108"/>
      <c r="BI2329" s="108"/>
      <c r="BJ2329" s="108"/>
      <c r="BK2329" s="108"/>
      <c r="BL2329" s="108"/>
      <c r="BM2329" s="108"/>
      <c r="BN2329" s="108"/>
      <c r="BO2329" s="108"/>
      <c r="BP2329" s="108"/>
      <c r="BQ2329" s="108"/>
      <c r="BR2329" s="108"/>
      <c r="BS2329" s="108"/>
      <c r="BT2329" s="108"/>
      <c r="BU2329" s="108"/>
      <c r="BV2329" s="108"/>
      <c r="BW2329" s="108"/>
      <c r="BX2329" s="108"/>
      <c r="BY2329" s="108"/>
      <c r="BZ2329" s="108"/>
      <c r="CA2329" s="108"/>
      <c r="CB2329" s="108"/>
      <c r="CC2329" s="108"/>
      <c r="CD2329" s="108"/>
      <c r="CE2329" s="108"/>
      <c r="CF2329" s="108"/>
      <c r="CG2329" s="108"/>
      <c r="CH2329" s="108"/>
      <c r="CI2329" s="108"/>
      <c r="CJ2329" s="108"/>
      <c r="CK2329" s="108"/>
      <c r="CL2329" s="108"/>
      <c r="CM2329" s="108"/>
      <c r="CN2329" s="108"/>
      <c r="CO2329" s="108"/>
      <c r="CP2329" s="108"/>
      <c r="CQ2329" s="108"/>
      <c r="CR2329" s="108"/>
      <c r="CS2329" s="108"/>
      <c r="CT2329" s="108"/>
      <c r="CU2329" s="108"/>
      <c r="CV2329" s="108"/>
      <c r="CW2329" s="108"/>
      <c r="CX2329" s="108"/>
      <c r="CY2329" s="108"/>
      <c r="CZ2329" s="108"/>
      <c r="DA2329" s="108"/>
      <c r="DB2329" s="108"/>
      <c r="DC2329" s="108"/>
      <c r="DD2329" s="108"/>
      <c r="DE2329" s="108"/>
      <c r="DF2329" s="108"/>
      <c r="DG2329" s="108"/>
      <c r="DH2329" s="108"/>
      <c r="DI2329" s="108"/>
      <c r="DJ2329" s="108"/>
      <c r="DK2329" s="108"/>
      <c r="DL2329" s="108"/>
      <c r="DM2329" s="108"/>
      <c r="DN2329" s="108"/>
      <c r="DO2329" s="108"/>
      <c r="DP2329" s="108"/>
      <c r="DQ2329" s="108"/>
      <c r="DR2329" s="108"/>
      <c r="DS2329" s="108"/>
      <c r="DT2329" s="108"/>
      <c r="DU2329" s="108"/>
      <c r="DV2329" s="108"/>
      <c r="DW2329" s="108"/>
      <c r="DX2329" s="108"/>
      <c r="DY2329" s="108"/>
      <c r="DZ2329" s="108"/>
      <c r="EA2329" s="108"/>
      <c r="EB2329" s="108"/>
      <c r="EC2329" s="108"/>
      <c r="ED2329" s="108"/>
      <c r="EE2329" s="108"/>
      <c r="EF2329" s="108"/>
      <c r="EG2329" s="108"/>
      <c r="EH2329" s="108"/>
      <c r="EI2329" s="108"/>
      <c r="EJ2329" s="108"/>
      <c r="EK2329" s="108"/>
      <c r="EL2329" s="108"/>
      <c r="EM2329" s="108"/>
      <c r="EN2329" s="108"/>
      <c r="EO2329" s="108"/>
      <c r="EP2329" s="108"/>
      <c r="EQ2329" s="108"/>
      <c r="ER2329" s="108"/>
      <c r="ES2329" s="108"/>
      <c r="ET2329" s="108"/>
      <c r="EU2329" s="108"/>
      <c r="EV2329" s="108"/>
      <c r="EW2329" s="108"/>
      <c r="EX2329" s="108"/>
      <c r="EY2329" s="108"/>
      <c r="EZ2329" s="108"/>
      <c r="FA2329" s="108"/>
      <c r="FB2329" s="108"/>
      <c r="FC2329" s="108"/>
      <c r="FD2329" s="108"/>
      <c r="FE2329" s="108"/>
      <c r="FF2329" s="108"/>
      <c r="FG2329" s="108"/>
      <c r="FH2329" s="108"/>
      <c r="FI2329" s="108"/>
      <c r="FJ2329" s="108"/>
      <c r="FK2329" s="108"/>
      <c r="FL2329" s="108"/>
      <c r="FM2329" s="108"/>
      <c r="FN2329" s="108"/>
      <c r="FO2329" s="108"/>
      <c r="FP2329" s="108"/>
      <c r="FQ2329" s="108"/>
      <c r="FR2329" s="108"/>
      <c r="FS2329" s="108"/>
      <c r="FT2329" s="108"/>
      <c r="FU2329" s="108"/>
      <c r="FV2329" s="108"/>
      <c r="FW2329" s="108"/>
      <c r="FX2329" s="108"/>
      <c r="FY2329" s="108"/>
      <c r="FZ2329" s="108"/>
      <c r="GA2329" s="108"/>
      <c r="GB2329" s="108"/>
      <c r="GC2329" s="108"/>
      <c r="GD2329" s="108"/>
      <c r="GE2329" s="108"/>
      <c r="GF2329" s="108"/>
      <c r="GG2329" s="108"/>
      <c r="GH2329" s="108"/>
      <c r="GI2329" s="108"/>
      <c r="GJ2329" s="108"/>
      <c r="GK2329" s="108"/>
      <c r="GL2329" s="108"/>
      <c r="GM2329" s="108"/>
      <c r="GN2329" s="108"/>
      <c r="GO2329" s="108"/>
      <c r="GP2329" s="108"/>
      <c r="GQ2329" s="108"/>
      <c r="GR2329" s="108"/>
      <c r="GS2329" s="108"/>
      <c r="GT2329" s="108"/>
      <c r="GU2329" s="108"/>
      <c r="GV2329" s="108"/>
      <c r="GW2329" s="108"/>
      <c r="GX2329" s="108"/>
      <c r="GY2329" s="108"/>
      <c r="GZ2329" s="108"/>
      <c r="HA2329" s="108"/>
      <c r="HB2329" s="108"/>
      <c r="HC2329" s="108"/>
      <c r="HD2329" s="108"/>
      <c r="HE2329" s="108"/>
      <c r="HF2329" s="108"/>
      <c r="HG2329" s="108"/>
      <c r="HH2329" s="108"/>
      <c r="HI2329" s="108"/>
      <c r="HJ2329" s="108"/>
      <c r="HK2329" s="108"/>
      <c r="HL2329" s="108"/>
      <c r="HM2329" s="108"/>
      <c r="HN2329" s="108"/>
      <c r="HO2329" s="108"/>
      <c r="HP2329" s="108"/>
      <c r="HQ2329" s="108"/>
      <c r="HR2329" s="108"/>
      <c r="HS2329" s="108"/>
      <c r="HT2329" s="108"/>
      <c r="HU2329" s="108"/>
      <c r="HV2329" s="108"/>
      <c r="HW2329" s="108"/>
      <c r="HX2329" s="108"/>
      <c r="HY2329" s="108"/>
      <c r="HZ2329" s="108"/>
      <c r="IA2329" s="108"/>
      <c r="IB2329" s="108"/>
      <c r="IC2329" s="108"/>
      <c r="ID2329" s="108"/>
      <c r="IE2329" s="108"/>
      <c r="IF2329" s="108"/>
      <c r="IG2329" s="108"/>
      <c r="IH2329" s="108"/>
      <c r="II2329" s="108"/>
      <c r="IJ2329" s="108"/>
      <c r="IK2329" s="108"/>
      <c r="IL2329" s="108"/>
      <c r="IM2329" s="108"/>
      <c r="IN2329" s="108"/>
      <c r="IO2329" s="108"/>
      <c r="IP2329" s="108"/>
      <c r="IQ2329" s="108"/>
      <c r="IR2329" s="108"/>
      <c r="IS2329" s="108"/>
      <c r="IT2329" s="108"/>
      <c r="IU2329" s="108"/>
      <c r="IV2329" s="108"/>
    </row>
    <row r="2330" spans="1:256" x14ac:dyDescent="0.2">
      <c r="E2330" s="8"/>
      <c r="F2330" s="8"/>
      <c r="G2330" s="120"/>
      <c r="I2330" s="8"/>
      <c r="J2330" s="8"/>
      <c r="L2330" s="8"/>
      <c r="M2330" s="8"/>
      <c r="O2330" s="8"/>
      <c r="P2330" s="8"/>
      <c r="R2330" s="8"/>
      <c r="S2330" s="8"/>
      <c r="U2330" s="8"/>
      <c r="V2330" s="8"/>
      <c r="X2330" s="8"/>
      <c r="Y2330" s="8"/>
      <c r="AA2330" s="8"/>
      <c r="AB2330" s="8"/>
      <c r="AD2330" s="8"/>
      <c r="AE2330" s="8"/>
      <c r="AG2330" s="8"/>
      <c r="AH2330" s="8"/>
      <c r="AJ2330" s="8"/>
      <c r="AK2330" s="8"/>
      <c r="AM2330" s="8"/>
      <c r="AN2330" s="8"/>
      <c r="AP2330" s="8"/>
      <c r="AQ2330" s="8"/>
      <c r="AS2330" s="8"/>
      <c r="AT2330" s="8"/>
      <c r="AV2330" s="8"/>
      <c r="AW2330" s="8"/>
      <c r="AY2330" s="8"/>
      <c r="AZ2330" s="8"/>
      <c r="BA2330" s="108"/>
      <c r="BB2330" s="108"/>
      <c r="BC2330" s="108"/>
      <c r="BD2330" s="108"/>
      <c r="BE2330" s="108"/>
      <c r="BF2330" s="108"/>
      <c r="BG2330" s="108"/>
      <c r="BH2330" s="108"/>
      <c r="BI2330" s="108"/>
      <c r="BJ2330" s="108"/>
      <c r="BK2330" s="108"/>
      <c r="BL2330" s="108"/>
      <c r="BM2330" s="108"/>
      <c r="BN2330" s="108"/>
      <c r="BO2330" s="108"/>
      <c r="BP2330" s="108"/>
      <c r="BQ2330" s="108"/>
      <c r="BR2330" s="108"/>
      <c r="BS2330" s="108"/>
      <c r="BT2330" s="108"/>
      <c r="BU2330" s="108"/>
      <c r="BV2330" s="108"/>
      <c r="BW2330" s="108"/>
      <c r="BX2330" s="108"/>
      <c r="BY2330" s="108"/>
      <c r="BZ2330" s="108"/>
      <c r="CA2330" s="108"/>
      <c r="CB2330" s="108"/>
      <c r="CC2330" s="108"/>
      <c r="CD2330" s="108"/>
      <c r="CE2330" s="108"/>
      <c r="CF2330" s="108"/>
      <c r="CG2330" s="108"/>
      <c r="CH2330" s="108"/>
      <c r="CI2330" s="108"/>
      <c r="CJ2330" s="108"/>
      <c r="CK2330" s="108"/>
      <c r="CL2330" s="108"/>
      <c r="CM2330" s="108"/>
      <c r="CN2330" s="108"/>
      <c r="CO2330" s="108"/>
      <c r="CP2330" s="108"/>
      <c r="CQ2330" s="108"/>
      <c r="CR2330" s="108"/>
      <c r="CS2330" s="108"/>
      <c r="CT2330" s="108"/>
      <c r="CU2330" s="108"/>
      <c r="CV2330" s="108"/>
      <c r="CW2330" s="108"/>
      <c r="CX2330" s="108"/>
      <c r="CY2330" s="108"/>
      <c r="CZ2330" s="108"/>
      <c r="DA2330" s="108"/>
      <c r="DB2330" s="108"/>
      <c r="DC2330" s="108"/>
      <c r="DD2330" s="108"/>
      <c r="DE2330" s="108"/>
      <c r="DF2330" s="108"/>
      <c r="DG2330" s="108"/>
      <c r="DH2330" s="108"/>
      <c r="DI2330" s="108"/>
      <c r="DJ2330" s="108"/>
      <c r="DK2330" s="108"/>
      <c r="DL2330" s="108"/>
      <c r="DM2330" s="108"/>
      <c r="DN2330" s="108"/>
      <c r="DO2330" s="108"/>
      <c r="DP2330" s="108"/>
      <c r="DQ2330" s="108"/>
      <c r="DR2330" s="108"/>
      <c r="DS2330" s="108"/>
      <c r="DT2330" s="108"/>
      <c r="DU2330" s="108"/>
      <c r="DV2330" s="108"/>
      <c r="DW2330" s="108"/>
      <c r="DX2330" s="108"/>
      <c r="DY2330" s="108"/>
      <c r="DZ2330" s="108"/>
      <c r="EA2330" s="108"/>
      <c r="EB2330" s="108"/>
      <c r="EC2330" s="108"/>
      <c r="ED2330" s="108"/>
      <c r="EE2330" s="108"/>
      <c r="EF2330" s="108"/>
      <c r="EG2330" s="108"/>
      <c r="EH2330" s="108"/>
      <c r="EI2330" s="108"/>
      <c r="EJ2330" s="108"/>
      <c r="EK2330" s="108"/>
      <c r="EL2330" s="108"/>
      <c r="EM2330" s="108"/>
      <c r="EN2330" s="108"/>
      <c r="EO2330" s="108"/>
      <c r="EP2330" s="108"/>
      <c r="EQ2330" s="108"/>
      <c r="ER2330" s="108"/>
      <c r="ES2330" s="108"/>
      <c r="ET2330" s="108"/>
      <c r="EU2330" s="108"/>
      <c r="EV2330" s="108"/>
      <c r="EW2330" s="108"/>
      <c r="EX2330" s="108"/>
      <c r="EY2330" s="108"/>
      <c r="EZ2330" s="108"/>
      <c r="FA2330" s="108"/>
      <c r="FB2330" s="108"/>
      <c r="FC2330" s="108"/>
      <c r="FD2330" s="108"/>
      <c r="FE2330" s="108"/>
      <c r="FF2330" s="108"/>
      <c r="FG2330" s="108"/>
      <c r="FH2330" s="108"/>
      <c r="FI2330" s="108"/>
      <c r="FJ2330" s="108"/>
      <c r="FK2330" s="108"/>
      <c r="FL2330" s="108"/>
      <c r="FM2330" s="108"/>
      <c r="FN2330" s="108"/>
      <c r="FO2330" s="108"/>
      <c r="FP2330" s="108"/>
      <c r="FQ2330" s="108"/>
      <c r="FR2330" s="108"/>
      <c r="FS2330" s="108"/>
      <c r="FT2330" s="108"/>
      <c r="FU2330" s="108"/>
      <c r="FV2330" s="108"/>
      <c r="FW2330" s="108"/>
      <c r="FX2330" s="108"/>
      <c r="FY2330" s="108"/>
      <c r="FZ2330" s="108"/>
      <c r="GA2330" s="108"/>
      <c r="GB2330" s="108"/>
      <c r="GC2330" s="108"/>
      <c r="GD2330" s="108"/>
      <c r="GE2330" s="108"/>
      <c r="GF2330" s="108"/>
      <c r="GG2330" s="108"/>
      <c r="GH2330" s="108"/>
      <c r="GI2330" s="108"/>
      <c r="GJ2330" s="108"/>
      <c r="GK2330" s="108"/>
      <c r="GL2330" s="108"/>
      <c r="GM2330" s="108"/>
      <c r="GN2330" s="108"/>
      <c r="GO2330" s="108"/>
      <c r="GP2330" s="108"/>
      <c r="GQ2330" s="108"/>
      <c r="GR2330" s="108"/>
      <c r="GS2330" s="108"/>
      <c r="GT2330" s="108"/>
      <c r="GU2330" s="108"/>
      <c r="GV2330" s="108"/>
      <c r="GW2330" s="108"/>
      <c r="GX2330" s="108"/>
      <c r="GY2330" s="108"/>
      <c r="GZ2330" s="108"/>
      <c r="HA2330" s="108"/>
      <c r="HB2330" s="108"/>
      <c r="HC2330" s="108"/>
      <c r="HD2330" s="108"/>
      <c r="HE2330" s="108"/>
      <c r="HF2330" s="108"/>
      <c r="HG2330" s="108"/>
      <c r="HH2330" s="108"/>
      <c r="HI2330" s="108"/>
      <c r="HJ2330" s="108"/>
      <c r="HK2330" s="108"/>
      <c r="HL2330" s="108"/>
      <c r="HM2330" s="108"/>
      <c r="HN2330" s="108"/>
      <c r="HO2330" s="108"/>
      <c r="HP2330" s="108"/>
      <c r="HQ2330" s="108"/>
      <c r="HR2330" s="108"/>
      <c r="HS2330" s="108"/>
      <c r="HT2330" s="108"/>
      <c r="HU2330" s="108"/>
      <c r="HV2330" s="108"/>
      <c r="HW2330" s="108"/>
      <c r="HX2330" s="108"/>
      <c r="HY2330" s="108"/>
      <c r="HZ2330" s="108"/>
      <c r="IA2330" s="108"/>
      <c r="IB2330" s="108"/>
      <c r="IC2330" s="108"/>
      <c r="ID2330" s="108"/>
      <c r="IE2330" s="108"/>
      <c r="IF2330" s="108"/>
      <c r="IG2330" s="108"/>
      <c r="IH2330" s="108"/>
      <c r="II2330" s="108"/>
      <c r="IJ2330" s="108"/>
      <c r="IK2330" s="108"/>
      <c r="IL2330" s="108"/>
      <c r="IM2330" s="108"/>
      <c r="IN2330" s="108"/>
      <c r="IO2330" s="108"/>
      <c r="IP2330" s="108"/>
      <c r="IQ2330" s="108"/>
      <c r="IR2330" s="108"/>
      <c r="IS2330" s="108"/>
      <c r="IT2330" s="108"/>
      <c r="IU2330" s="108"/>
      <c r="IV2330" s="108"/>
    </row>
    <row r="2331" spans="1:256" x14ac:dyDescent="0.2">
      <c r="E2331" s="8"/>
      <c r="F2331" s="8"/>
      <c r="G2331" s="120"/>
      <c r="H2331" s="100"/>
      <c r="I2331" s="8"/>
      <c r="J2331" s="8"/>
      <c r="K2331" s="100"/>
      <c r="L2331" s="8"/>
      <c r="M2331" s="8"/>
      <c r="N2331" s="100"/>
      <c r="O2331" s="8"/>
      <c r="P2331" s="8"/>
      <c r="Q2331" s="100"/>
      <c r="R2331" s="8"/>
      <c r="S2331" s="8"/>
      <c r="T2331" s="100"/>
      <c r="U2331" s="8"/>
      <c r="V2331" s="8"/>
      <c r="W2331" s="100"/>
      <c r="X2331" s="8"/>
      <c r="Y2331" s="8"/>
      <c r="Z2331" s="100"/>
      <c r="AA2331" s="8"/>
      <c r="AB2331" s="8"/>
      <c r="AD2331" s="8"/>
      <c r="AE2331" s="8"/>
      <c r="AG2331" s="8"/>
      <c r="AH2331" s="8"/>
      <c r="AJ2331" s="8"/>
      <c r="AK2331" s="8"/>
      <c r="AM2331" s="8"/>
      <c r="AN2331" s="8"/>
      <c r="AP2331" s="8"/>
      <c r="AQ2331" s="8"/>
      <c r="AS2331" s="8"/>
      <c r="AT2331" s="8"/>
      <c r="AV2331" s="8"/>
      <c r="AW2331" s="8"/>
      <c r="AY2331" s="8"/>
      <c r="AZ2331" s="8"/>
      <c r="BA2331" s="108"/>
      <c r="BB2331" s="109"/>
      <c r="BC2331" s="109"/>
      <c r="BD2331" s="108"/>
      <c r="BE2331" s="109"/>
      <c r="BF2331" s="109"/>
      <c r="BG2331" s="108"/>
      <c r="BH2331" s="109"/>
      <c r="BI2331" s="109"/>
      <c r="BJ2331" s="108"/>
      <c r="BK2331" s="109"/>
      <c r="BL2331" s="109"/>
      <c r="BM2331" s="108"/>
      <c r="BN2331" s="109"/>
      <c r="BO2331" s="109"/>
      <c r="BP2331" s="108"/>
      <c r="BQ2331" s="123"/>
      <c r="BR2331" s="109"/>
      <c r="BS2331" s="116"/>
      <c r="BT2331" s="108"/>
      <c r="BU2331" s="120"/>
      <c r="BV2331" s="116"/>
      <c r="BW2331" s="116"/>
      <c r="BX2331" s="125"/>
      <c r="BY2331" s="108"/>
      <c r="BZ2331" s="108"/>
      <c r="CA2331" s="108"/>
      <c r="CB2331" s="108"/>
      <c r="CC2331" s="108"/>
      <c r="CD2331" s="108"/>
      <c r="CE2331" s="108"/>
      <c r="CF2331" s="108"/>
      <c r="CG2331" s="108"/>
      <c r="CH2331" s="108"/>
      <c r="CI2331" s="108"/>
      <c r="CJ2331" s="108"/>
      <c r="CK2331" s="108"/>
      <c r="CL2331" s="108"/>
      <c r="CM2331" s="108"/>
      <c r="CN2331" s="108"/>
      <c r="CO2331" s="108"/>
      <c r="CP2331" s="108"/>
      <c r="CQ2331" s="108"/>
      <c r="CR2331" s="108"/>
      <c r="CS2331" s="108"/>
      <c r="CT2331" s="108"/>
      <c r="CU2331" s="108"/>
      <c r="CV2331" s="108"/>
      <c r="CW2331" s="108"/>
      <c r="CX2331" s="108"/>
      <c r="CY2331" s="108"/>
      <c r="CZ2331" s="108"/>
      <c r="DA2331" s="108"/>
      <c r="DB2331" s="108"/>
      <c r="DC2331" s="108"/>
      <c r="DD2331" s="108"/>
      <c r="DE2331" s="108"/>
      <c r="DF2331" s="108"/>
      <c r="DG2331" s="108"/>
      <c r="DH2331" s="108"/>
      <c r="DI2331" s="108"/>
      <c r="DJ2331" s="108"/>
      <c r="DK2331" s="108"/>
      <c r="DL2331" s="108"/>
      <c r="DM2331" s="108"/>
      <c r="DN2331" s="108"/>
      <c r="DO2331" s="108"/>
      <c r="DP2331" s="108"/>
      <c r="DQ2331" s="108"/>
      <c r="DR2331" s="108"/>
      <c r="DS2331" s="108"/>
      <c r="DT2331" s="108"/>
      <c r="DU2331" s="108"/>
      <c r="DV2331" s="108"/>
      <c r="DW2331" s="108"/>
      <c r="DX2331" s="108"/>
      <c r="DY2331" s="108"/>
      <c r="DZ2331" s="108"/>
      <c r="EA2331" s="108"/>
      <c r="EB2331" s="108"/>
      <c r="EC2331" s="108"/>
      <c r="ED2331" s="108"/>
      <c r="EE2331" s="108"/>
      <c r="EF2331" s="108"/>
      <c r="EG2331" s="108"/>
      <c r="EH2331" s="108"/>
      <c r="EI2331" s="108"/>
      <c r="EJ2331" s="108"/>
      <c r="EK2331" s="108"/>
      <c r="EL2331" s="108"/>
      <c r="EM2331" s="108"/>
      <c r="EN2331" s="108"/>
      <c r="EO2331" s="108"/>
      <c r="EP2331" s="108"/>
      <c r="EQ2331" s="108"/>
      <c r="ER2331" s="108"/>
      <c r="ES2331" s="108"/>
      <c r="ET2331" s="108"/>
      <c r="EU2331" s="108"/>
      <c r="EV2331" s="108"/>
      <c r="EW2331" s="108"/>
      <c r="EX2331" s="108"/>
      <c r="EY2331" s="108"/>
      <c r="EZ2331" s="108"/>
      <c r="FA2331" s="108"/>
      <c r="FB2331" s="108"/>
      <c r="FC2331" s="108"/>
      <c r="FD2331" s="108"/>
      <c r="FE2331" s="108"/>
      <c r="FF2331" s="108"/>
      <c r="FG2331" s="108"/>
      <c r="FH2331" s="108"/>
      <c r="FI2331" s="108"/>
      <c r="FJ2331" s="108"/>
      <c r="FK2331" s="108"/>
      <c r="FL2331" s="108"/>
      <c r="FM2331" s="108"/>
      <c r="FN2331" s="108"/>
      <c r="FO2331" s="108"/>
      <c r="FP2331" s="108"/>
      <c r="FQ2331" s="108"/>
      <c r="FR2331" s="108"/>
      <c r="FS2331" s="108"/>
      <c r="FT2331" s="108"/>
      <c r="FU2331" s="108"/>
      <c r="FV2331" s="108"/>
      <c r="FW2331" s="108"/>
      <c r="FX2331" s="108"/>
      <c r="FY2331" s="108"/>
      <c r="FZ2331" s="108"/>
      <c r="GA2331" s="108"/>
      <c r="GB2331" s="108"/>
      <c r="GC2331" s="108"/>
      <c r="GD2331" s="108"/>
      <c r="GE2331" s="108"/>
      <c r="GF2331" s="108"/>
      <c r="GG2331" s="108"/>
      <c r="GH2331" s="108"/>
      <c r="GI2331" s="108"/>
      <c r="GJ2331" s="108"/>
      <c r="GK2331" s="108"/>
      <c r="GL2331" s="108"/>
      <c r="GM2331" s="108"/>
      <c r="GN2331" s="108"/>
      <c r="GO2331" s="108"/>
      <c r="GP2331" s="108"/>
      <c r="GQ2331" s="108"/>
      <c r="GR2331" s="108"/>
      <c r="GS2331" s="108"/>
      <c r="GT2331" s="108"/>
      <c r="GU2331" s="108"/>
      <c r="GV2331" s="108"/>
      <c r="GW2331" s="108"/>
      <c r="GX2331" s="108"/>
      <c r="GY2331" s="108"/>
      <c r="GZ2331" s="108"/>
      <c r="HA2331" s="108"/>
      <c r="HB2331" s="108"/>
      <c r="HC2331" s="108"/>
      <c r="HD2331" s="108"/>
      <c r="HE2331" s="108"/>
      <c r="HF2331" s="108"/>
      <c r="HG2331" s="108"/>
      <c r="HH2331" s="108"/>
      <c r="HI2331" s="108"/>
      <c r="HJ2331" s="108"/>
      <c r="HK2331" s="108"/>
      <c r="HL2331" s="108"/>
      <c r="HM2331" s="108"/>
      <c r="HN2331" s="108"/>
      <c r="HO2331" s="108"/>
      <c r="HP2331" s="108"/>
      <c r="HQ2331" s="108"/>
      <c r="HR2331" s="108"/>
      <c r="HS2331" s="108"/>
      <c r="HT2331" s="108"/>
      <c r="HU2331" s="108"/>
      <c r="HV2331" s="108"/>
      <c r="HW2331" s="108"/>
      <c r="HX2331" s="108"/>
      <c r="HY2331" s="108"/>
      <c r="HZ2331" s="108"/>
      <c r="IA2331" s="108"/>
      <c r="IB2331" s="108"/>
      <c r="IC2331" s="108"/>
      <c r="ID2331" s="108"/>
      <c r="IE2331" s="108"/>
      <c r="IF2331" s="108"/>
      <c r="IG2331" s="108"/>
      <c r="IH2331" s="108"/>
      <c r="II2331" s="108"/>
      <c r="IJ2331" s="108"/>
      <c r="IK2331" s="108"/>
      <c r="IL2331" s="108"/>
      <c r="IM2331" s="108"/>
      <c r="IN2331" s="108"/>
      <c r="IO2331" s="108"/>
      <c r="IP2331" s="108"/>
      <c r="IQ2331" s="108"/>
      <c r="IR2331" s="108"/>
      <c r="IS2331" s="108"/>
      <c r="IT2331" s="108"/>
      <c r="IU2331" s="108"/>
      <c r="IV2331" s="108"/>
    </row>
    <row r="2332" spans="1:256" x14ac:dyDescent="0.2">
      <c r="E2332" s="8"/>
      <c r="F2332" s="8"/>
      <c r="G2332" s="120"/>
      <c r="I2332" s="8"/>
      <c r="J2332" s="8"/>
      <c r="L2332" s="8"/>
      <c r="M2332" s="8"/>
      <c r="O2332" s="8"/>
      <c r="P2332" s="8"/>
      <c r="R2332" s="8"/>
      <c r="S2332" s="8"/>
      <c r="U2332" s="8"/>
      <c r="V2332" s="8"/>
      <c r="X2332" s="8"/>
      <c r="Y2332" s="8"/>
      <c r="AA2332" s="8"/>
      <c r="AB2332" s="8"/>
      <c r="AD2332" s="8"/>
      <c r="AE2332" s="8"/>
      <c r="AG2332" s="8"/>
      <c r="AH2332" s="8"/>
      <c r="AJ2332" s="8"/>
      <c r="AK2332" s="8"/>
      <c r="AM2332" s="8"/>
      <c r="AN2332" s="8"/>
      <c r="AP2332" s="8"/>
      <c r="AQ2332" s="8"/>
      <c r="AS2332" s="8"/>
      <c r="AT2332" s="8"/>
      <c r="AV2332" s="8"/>
      <c r="AW2332" s="8"/>
      <c r="AY2332" s="8"/>
      <c r="AZ2332" s="8"/>
      <c r="BA2332" s="108"/>
      <c r="BB2332" s="108"/>
      <c r="BC2332" s="108"/>
      <c r="BD2332" s="108"/>
      <c r="BE2332" s="108"/>
      <c r="BF2332" s="108"/>
      <c r="BG2332" s="108"/>
      <c r="BH2332" s="108"/>
      <c r="BI2332" s="108"/>
      <c r="BJ2332" s="108"/>
      <c r="BK2332" s="108"/>
      <c r="BL2332" s="108"/>
      <c r="BM2332" s="108"/>
      <c r="BN2332" s="108"/>
      <c r="BO2332" s="108"/>
      <c r="BP2332" s="108"/>
      <c r="BQ2332" s="108"/>
      <c r="BR2332" s="108"/>
      <c r="BS2332" s="108"/>
      <c r="BT2332" s="108"/>
      <c r="BU2332" s="108"/>
      <c r="BV2332" s="108"/>
      <c r="BW2332" s="108"/>
      <c r="BX2332" s="108"/>
      <c r="BY2332" s="108"/>
      <c r="BZ2332" s="108"/>
      <c r="CA2332" s="108"/>
      <c r="CB2332" s="108"/>
      <c r="CC2332" s="108"/>
      <c r="CD2332" s="108"/>
      <c r="CE2332" s="108"/>
      <c r="CF2332" s="108"/>
      <c r="CG2332" s="108"/>
      <c r="CH2332" s="108"/>
      <c r="CI2332" s="108"/>
      <c r="CJ2332" s="108"/>
      <c r="CK2332" s="108"/>
      <c r="CL2332" s="108"/>
      <c r="CM2332" s="108"/>
      <c r="CN2332" s="108"/>
      <c r="CO2332" s="108"/>
      <c r="CP2332" s="108"/>
      <c r="CQ2332" s="108"/>
      <c r="CR2332" s="108"/>
      <c r="CS2332" s="108"/>
      <c r="CT2332" s="108"/>
      <c r="CU2332" s="108"/>
      <c r="CV2332" s="108"/>
      <c r="CW2332" s="108"/>
      <c r="CX2332" s="108"/>
      <c r="CY2332" s="108"/>
      <c r="CZ2332" s="108"/>
      <c r="DA2332" s="108"/>
      <c r="DB2332" s="108"/>
      <c r="DC2332" s="108"/>
      <c r="DD2332" s="108"/>
      <c r="DE2332" s="108"/>
      <c r="DF2332" s="108"/>
      <c r="DG2332" s="108"/>
      <c r="DH2332" s="108"/>
      <c r="DI2332" s="108"/>
      <c r="DJ2332" s="108"/>
      <c r="DK2332" s="108"/>
      <c r="DL2332" s="108"/>
      <c r="DM2332" s="108"/>
      <c r="DN2332" s="108"/>
      <c r="DO2332" s="108"/>
      <c r="DP2332" s="108"/>
      <c r="DQ2332" s="108"/>
      <c r="DR2332" s="108"/>
      <c r="DS2332" s="108"/>
      <c r="DT2332" s="108"/>
      <c r="DU2332" s="108"/>
      <c r="DV2332" s="108"/>
      <c r="DW2332" s="108"/>
      <c r="DX2332" s="108"/>
      <c r="DY2332" s="108"/>
      <c r="DZ2332" s="108"/>
      <c r="EA2332" s="108"/>
      <c r="EB2332" s="108"/>
      <c r="EC2332" s="108"/>
      <c r="ED2332" s="108"/>
      <c r="EE2332" s="108"/>
      <c r="EF2332" s="108"/>
      <c r="EG2332" s="108"/>
      <c r="EH2332" s="108"/>
      <c r="EI2332" s="108"/>
      <c r="EJ2332" s="108"/>
      <c r="EK2332" s="108"/>
      <c r="EL2332" s="108"/>
      <c r="EM2332" s="108"/>
      <c r="EN2332" s="108"/>
      <c r="EO2332" s="108"/>
      <c r="EP2332" s="108"/>
      <c r="EQ2332" s="108"/>
      <c r="ER2332" s="108"/>
      <c r="ES2332" s="108"/>
      <c r="ET2332" s="108"/>
      <c r="EU2332" s="108"/>
      <c r="EV2332" s="108"/>
      <c r="EW2332" s="108"/>
      <c r="EX2332" s="108"/>
      <c r="EY2332" s="108"/>
      <c r="EZ2332" s="108"/>
      <c r="FA2332" s="108"/>
      <c r="FB2332" s="108"/>
      <c r="FC2332" s="108"/>
      <c r="FD2332" s="108"/>
      <c r="FE2332" s="108"/>
      <c r="FF2332" s="108"/>
      <c r="FG2332" s="108"/>
      <c r="FH2332" s="108"/>
      <c r="FI2332" s="108"/>
      <c r="FJ2332" s="108"/>
      <c r="FK2332" s="108"/>
      <c r="FL2332" s="108"/>
      <c r="FM2332" s="108"/>
      <c r="FN2332" s="108"/>
      <c r="FO2332" s="108"/>
      <c r="FP2332" s="108"/>
      <c r="FQ2332" s="108"/>
      <c r="FR2332" s="108"/>
      <c r="FS2332" s="108"/>
      <c r="FT2332" s="108"/>
      <c r="FU2332" s="108"/>
      <c r="FV2332" s="108"/>
      <c r="FW2332" s="108"/>
      <c r="FX2332" s="108"/>
      <c r="FY2332" s="108"/>
      <c r="FZ2332" s="108"/>
      <c r="GA2332" s="108"/>
      <c r="GB2332" s="108"/>
      <c r="GC2332" s="108"/>
      <c r="GD2332" s="108"/>
      <c r="GE2332" s="108"/>
      <c r="GF2332" s="108"/>
      <c r="GG2332" s="108"/>
      <c r="GH2332" s="108"/>
      <c r="GI2332" s="108"/>
      <c r="GJ2332" s="108"/>
      <c r="GK2332" s="108"/>
      <c r="GL2332" s="108"/>
      <c r="GM2332" s="108"/>
      <c r="GN2332" s="108"/>
      <c r="GO2332" s="108"/>
      <c r="GP2332" s="108"/>
      <c r="GQ2332" s="108"/>
      <c r="GR2332" s="108"/>
      <c r="GS2332" s="108"/>
      <c r="GT2332" s="108"/>
      <c r="GU2332" s="108"/>
      <c r="GV2332" s="108"/>
      <c r="GW2332" s="108"/>
      <c r="GX2332" s="108"/>
      <c r="GY2332" s="108"/>
      <c r="GZ2332" s="108"/>
      <c r="HA2332" s="108"/>
      <c r="HB2332" s="108"/>
      <c r="HC2332" s="108"/>
      <c r="HD2332" s="108"/>
      <c r="HE2332" s="108"/>
      <c r="HF2332" s="108"/>
      <c r="HG2332" s="108"/>
      <c r="HH2332" s="108"/>
      <c r="HI2332" s="108"/>
      <c r="HJ2332" s="108"/>
      <c r="HK2332" s="108"/>
      <c r="HL2332" s="108"/>
      <c r="HM2332" s="108"/>
      <c r="HN2332" s="108"/>
      <c r="HO2332" s="108"/>
      <c r="HP2332" s="108"/>
      <c r="HQ2332" s="108"/>
      <c r="HR2332" s="108"/>
      <c r="HS2332" s="108"/>
      <c r="HT2332" s="108"/>
      <c r="HU2332" s="108"/>
      <c r="HV2332" s="108"/>
      <c r="HW2332" s="108"/>
      <c r="HX2332" s="108"/>
      <c r="HY2332" s="108"/>
      <c r="HZ2332" s="108"/>
      <c r="IA2332" s="108"/>
      <c r="IB2332" s="108"/>
      <c r="IC2332" s="108"/>
      <c r="ID2332" s="108"/>
      <c r="IE2332" s="108"/>
      <c r="IF2332" s="108"/>
      <c r="IG2332" s="108"/>
      <c r="IH2332" s="108"/>
      <c r="II2332" s="108"/>
      <c r="IJ2332" s="108"/>
      <c r="IK2332" s="108"/>
      <c r="IL2332" s="108"/>
      <c r="IM2332" s="108"/>
      <c r="IN2332" s="108"/>
      <c r="IO2332" s="108"/>
      <c r="IP2332" s="108"/>
      <c r="IQ2332" s="108"/>
      <c r="IR2332" s="108"/>
      <c r="IS2332" s="108"/>
      <c r="IT2332" s="108"/>
      <c r="IU2332" s="108"/>
      <c r="IV2332" s="108"/>
    </row>
    <row r="2333" spans="1:256" x14ac:dyDescent="0.2">
      <c r="G2333" s="120"/>
      <c r="BA2333" s="108"/>
      <c r="BB2333" s="108"/>
      <c r="BC2333" s="108"/>
      <c r="BD2333" s="108"/>
      <c r="BE2333" s="108"/>
      <c r="BF2333" s="108"/>
      <c r="BG2333" s="108"/>
      <c r="BH2333" s="108"/>
      <c r="BI2333" s="108"/>
      <c r="BJ2333" s="108"/>
      <c r="BK2333" s="108"/>
      <c r="BL2333" s="108"/>
      <c r="BM2333" s="108"/>
      <c r="BN2333" s="108"/>
      <c r="BO2333" s="108"/>
      <c r="BP2333" s="108"/>
      <c r="BQ2333" s="108"/>
      <c r="BR2333" s="108"/>
      <c r="BS2333" s="108"/>
      <c r="BT2333" s="108"/>
      <c r="BU2333" s="108"/>
      <c r="BV2333" s="108"/>
      <c r="BW2333" s="108"/>
      <c r="BX2333" s="108"/>
      <c r="BY2333" s="108"/>
      <c r="BZ2333" s="108"/>
      <c r="CA2333" s="108"/>
      <c r="CB2333" s="108"/>
      <c r="CC2333" s="108"/>
      <c r="CD2333" s="108"/>
      <c r="CE2333" s="108"/>
      <c r="CF2333" s="108"/>
      <c r="CG2333" s="108"/>
      <c r="CH2333" s="108"/>
      <c r="CI2333" s="108"/>
      <c r="CJ2333" s="108"/>
      <c r="CK2333" s="108"/>
      <c r="CL2333" s="108"/>
      <c r="CM2333" s="108"/>
      <c r="CN2333" s="108"/>
      <c r="CO2333" s="108"/>
      <c r="CP2333" s="108"/>
      <c r="CQ2333" s="108"/>
      <c r="CR2333" s="108"/>
      <c r="CS2333" s="108"/>
      <c r="CT2333" s="108"/>
      <c r="CU2333" s="108"/>
      <c r="CV2333" s="108"/>
      <c r="CW2333" s="108"/>
      <c r="CX2333" s="108"/>
      <c r="CY2333" s="108"/>
      <c r="CZ2333" s="108"/>
      <c r="DA2333" s="108"/>
      <c r="DB2333" s="108"/>
      <c r="DC2333" s="108"/>
      <c r="DD2333" s="108"/>
      <c r="DE2333" s="108"/>
      <c r="DF2333" s="108"/>
      <c r="DG2333" s="108"/>
      <c r="DH2333" s="108"/>
      <c r="DI2333" s="108"/>
      <c r="DJ2333" s="108"/>
      <c r="DK2333" s="108"/>
      <c r="DL2333" s="108"/>
      <c r="DM2333" s="108"/>
      <c r="DN2333" s="108"/>
      <c r="DO2333" s="108"/>
      <c r="DP2333" s="108"/>
      <c r="DQ2333" s="108"/>
      <c r="DR2333" s="108"/>
      <c r="DS2333" s="108"/>
      <c r="DT2333" s="108"/>
      <c r="DU2333" s="108"/>
      <c r="DV2333" s="108"/>
      <c r="DW2333" s="108"/>
      <c r="DX2333" s="108"/>
      <c r="DY2333" s="108"/>
      <c r="DZ2333" s="108"/>
      <c r="EA2333" s="108"/>
      <c r="EB2333" s="108"/>
      <c r="EC2333" s="108"/>
      <c r="ED2333" s="108"/>
      <c r="EE2333" s="108"/>
      <c r="EF2333" s="108"/>
      <c r="EG2333" s="108"/>
      <c r="EH2333" s="108"/>
      <c r="EI2333" s="108"/>
      <c r="EJ2333" s="108"/>
      <c r="EK2333" s="108"/>
      <c r="EL2333" s="108"/>
      <c r="EM2333" s="108"/>
      <c r="EN2333" s="108"/>
      <c r="EO2333" s="108"/>
      <c r="EP2333" s="108"/>
      <c r="EQ2333" s="108"/>
      <c r="ER2333" s="108"/>
      <c r="ES2333" s="108"/>
      <c r="ET2333" s="108"/>
      <c r="EU2333" s="108"/>
      <c r="EV2333" s="108"/>
      <c r="EW2333" s="108"/>
      <c r="EX2333" s="108"/>
      <c r="EY2333" s="108"/>
      <c r="EZ2333" s="108"/>
      <c r="FA2333" s="108"/>
      <c r="FB2333" s="108"/>
      <c r="FC2333" s="108"/>
      <c r="FD2333" s="108"/>
      <c r="FE2333" s="108"/>
      <c r="FF2333" s="108"/>
      <c r="FG2333" s="108"/>
      <c r="FH2333" s="108"/>
      <c r="FI2333" s="108"/>
      <c r="FJ2333" s="108"/>
      <c r="FK2333" s="108"/>
      <c r="FL2333" s="108"/>
      <c r="FM2333" s="108"/>
      <c r="FN2333" s="108"/>
      <c r="FO2333" s="108"/>
      <c r="FP2333" s="108"/>
      <c r="FQ2333" s="108"/>
      <c r="FR2333" s="108"/>
      <c r="FS2333" s="108"/>
      <c r="FT2333" s="108"/>
      <c r="FU2333" s="108"/>
      <c r="FV2333" s="108"/>
      <c r="FW2333" s="108"/>
      <c r="FX2333" s="108"/>
      <c r="FY2333" s="108"/>
      <c r="FZ2333" s="108"/>
      <c r="GA2333" s="108"/>
      <c r="GB2333" s="108"/>
      <c r="GC2333" s="108"/>
      <c r="GD2333" s="108"/>
      <c r="GE2333" s="108"/>
      <c r="GF2333" s="108"/>
      <c r="GG2333" s="108"/>
      <c r="GH2333" s="108"/>
      <c r="GI2333" s="108"/>
      <c r="GJ2333" s="108"/>
      <c r="GK2333" s="108"/>
      <c r="GL2333" s="108"/>
      <c r="GM2333" s="108"/>
      <c r="GN2333" s="108"/>
      <c r="GO2333" s="108"/>
      <c r="GP2333" s="108"/>
      <c r="GQ2333" s="108"/>
      <c r="GR2333" s="108"/>
      <c r="GS2333" s="108"/>
      <c r="GT2333" s="108"/>
      <c r="GU2333" s="108"/>
      <c r="GV2333" s="108"/>
      <c r="GW2333" s="108"/>
      <c r="GX2333" s="108"/>
      <c r="GY2333" s="108"/>
      <c r="GZ2333" s="108"/>
      <c r="HA2333" s="108"/>
      <c r="HB2333" s="108"/>
      <c r="HC2333" s="108"/>
      <c r="HD2333" s="108"/>
      <c r="HE2333" s="108"/>
      <c r="HF2333" s="108"/>
      <c r="HG2333" s="108"/>
      <c r="HH2333" s="108"/>
      <c r="HI2333" s="108"/>
      <c r="HJ2333" s="108"/>
      <c r="HK2333" s="108"/>
      <c r="HL2333" s="108"/>
      <c r="HM2333" s="108"/>
      <c r="HN2333" s="108"/>
      <c r="HO2333" s="108"/>
      <c r="HP2333" s="108"/>
      <c r="HQ2333" s="108"/>
      <c r="HR2333" s="108"/>
      <c r="HS2333" s="108"/>
      <c r="HT2333" s="108"/>
      <c r="HU2333" s="108"/>
      <c r="HV2333" s="108"/>
      <c r="HW2333" s="108"/>
      <c r="HX2333" s="108"/>
      <c r="HY2333" s="108"/>
      <c r="HZ2333" s="108"/>
      <c r="IA2333" s="108"/>
      <c r="IB2333" s="108"/>
      <c r="IC2333" s="108"/>
      <c r="ID2333" s="108"/>
      <c r="IE2333" s="108"/>
      <c r="IF2333" s="108"/>
      <c r="IG2333" s="108"/>
      <c r="IH2333" s="108"/>
      <c r="II2333" s="108"/>
      <c r="IJ2333" s="108"/>
      <c r="IK2333" s="108"/>
      <c r="IL2333" s="108"/>
      <c r="IM2333" s="108"/>
      <c r="IN2333" s="108"/>
      <c r="IO2333" s="108"/>
      <c r="IP2333" s="108"/>
      <c r="IQ2333" s="108"/>
      <c r="IR2333" s="108"/>
      <c r="IS2333" s="108"/>
      <c r="IT2333" s="108"/>
      <c r="IU2333" s="108"/>
      <c r="IV2333" s="108"/>
    </row>
    <row r="2334" spans="1:256" ht="18" customHeight="1" x14ac:dyDescent="0.25">
      <c r="A2334" s="157"/>
      <c r="E2334" s="8"/>
      <c r="F2334" s="8"/>
      <c r="G2334" s="120"/>
      <c r="I2334" s="8"/>
      <c r="J2334" s="8"/>
      <c r="K2334" s="157"/>
      <c r="L2334" s="8"/>
      <c r="M2334" s="8"/>
      <c r="O2334" s="8"/>
      <c r="P2334" s="8"/>
      <c r="R2334" s="8"/>
      <c r="S2334" s="8"/>
      <c r="U2334" s="8"/>
      <c r="V2334" s="8"/>
      <c r="X2334" s="8"/>
      <c r="Y2334" s="8"/>
      <c r="AA2334" s="8"/>
      <c r="AB2334" s="8"/>
      <c r="AC2334" s="157"/>
      <c r="AD2334" s="8"/>
      <c r="AE2334" s="8"/>
      <c r="AF2334" s="157"/>
      <c r="AG2334" s="8"/>
      <c r="AH2334" s="8"/>
      <c r="AI2334" s="157"/>
      <c r="AJ2334" s="8"/>
      <c r="AK2334" s="8"/>
      <c r="AL2334" s="157"/>
      <c r="AM2334" s="8"/>
      <c r="AN2334" s="8"/>
      <c r="AO2334" s="157"/>
      <c r="AP2334" s="8"/>
      <c r="AQ2334" s="8"/>
      <c r="AR2334" s="157"/>
      <c r="AS2334" s="8"/>
      <c r="AT2334" s="8"/>
      <c r="AV2334" s="8"/>
      <c r="AW2334" s="8"/>
      <c r="AX2334" s="157"/>
      <c r="AY2334" s="8"/>
      <c r="AZ2334" s="8"/>
      <c r="BA2334" s="108"/>
      <c r="BB2334" s="108"/>
      <c r="BC2334" s="108"/>
      <c r="BD2334" s="108"/>
      <c r="BE2334" s="108"/>
      <c r="BF2334" s="108"/>
      <c r="BG2334" s="108"/>
      <c r="BH2334" s="108"/>
      <c r="BI2334" s="108"/>
      <c r="BJ2334" s="108"/>
      <c r="BK2334" s="108"/>
      <c r="BL2334" s="108"/>
      <c r="BM2334" s="108"/>
      <c r="BN2334" s="108"/>
      <c r="BO2334" s="108"/>
      <c r="BP2334" s="108"/>
      <c r="BQ2334" s="108"/>
      <c r="BR2334" s="108"/>
      <c r="BS2334" s="108"/>
      <c r="BT2334" s="108"/>
      <c r="BU2334" s="108"/>
      <c r="BV2334" s="108"/>
      <c r="BW2334" s="108"/>
      <c r="BX2334" s="108"/>
      <c r="BY2334" s="108"/>
      <c r="BZ2334" s="108"/>
      <c r="CA2334" s="108"/>
      <c r="CB2334" s="108"/>
      <c r="CC2334" s="108"/>
      <c r="CD2334" s="108"/>
      <c r="CE2334" s="108"/>
      <c r="CF2334" s="108"/>
      <c r="CG2334" s="108"/>
      <c r="CH2334" s="108"/>
      <c r="CI2334" s="108"/>
      <c r="CJ2334" s="108"/>
      <c r="CK2334" s="108"/>
      <c r="CL2334" s="108"/>
      <c r="CM2334" s="108"/>
      <c r="CN2334" s="108"/>
      <c r="CO2334" s="108"/>
      <c r="CP2334" s="108"/>
      <c r="CQ2334" s="108"/>
      <c r="CR2334" s="108"/>
      <c r="CS2334" s="108"/>
      <c r="CT2334" s="108"/>
      <c r="CU2334" s="108"/>
      <c r="CV2334" s="108"/>
      <c r="CW2334" s="108"/>
      <c r="CX2334" s="108"/>
      <c r="CY2334" s="108"/>
      <c r="CZ2334" s="108"/>
      <c r="DA2334" s="108"/>
      <c r="DB2334" s="108"/>
      <c r="DC2334" s="108"/>
      <c r="DD2334" s="108"/>
      <c r="DE2334" s="108"/>
      <c r="DF2334" s="108"/>
      <c r="DG2334" s="108"/>
      <c r="DH2334" s="108"/>
      <c r="DI2334" s="108"/>
      <c r="DJ2334" s="108"/>
      <c r="DK2334" s="108"/>
      <c r="DL2334" s="108"/>
      <c r="DM2334" s="108"/>
      <c r="DN2334" s="108"/>
      <c r="DO2334" s="108"/>
      <c r="DP2334" s="108"/>
      <c r="DQ2334" s="108"/>
      <c r="DR2334" s="108"/>
      <c r="DS2334" s="108"/>
      <c r="DT2334" s="108"/>
      <c r="DU2334" s="108"/>
      <c r="DV2334" s="108"/>
      <c r="DW2334" s="108"/>
      <c r="DX2334" s="108"/>
      <c r="DY2334" s="108"/>
      <c r="DZ2334" s="108"/>
      <c r="EA2334" s="108"/>
      <c r="EB2334" s="108"/>
      <c r="EC2334" s="108"/>
      <c r="ED2334" s="108"/>
      <c r="EE2334" s="108"/>
      <c r="EF2334" s="108"/>
      <c r="EG2334" s="108"/>
      <c r="EH2334" s="108"/>
      <c r="EI2334" s="108"/>
      <c r="EJ2334" s="108"/>
      <c r="EK2334" s="108"/>
      <c r="EL2334" s="108"/>
      <c r="EM2334" s="108"/>
      <c r="EN2334" s="108"/>
      <c r="EO2334" s="108"/>
      <c r="EP2334" s="108"/>
      <c r="EQ2334" s="108"/>
      <c r="ER2334" s="108"/>
      <c r="ES2334" s="108"/>
      <c r="ET2334" s="108"/>
      <c r="EU2334" s="108"/>
      <c r="EV2334" s="108"/>
      <c r="EW2334" s="108"/>
      <c r="EX2334" s="108"/>
      <c r="EY2334" s="108"/>
      <c r="EZ2334" s="108"/>
      <c r="FA2334" s="108"/>
      <c r="FB2334" s="108"/>
      <c r="FC2334" s="108"/>
      <c r="FD2334" s="108"/>
      <c r="FE2334" s="108"/>
      <c r="FF2334" s="108"/>
      <c r="FG2334" s="108"/>
      <c r="FH2334" s="108"/>
      <c r="FI2334" s="108"/>
      <c r="FJ2334" s="108"/>
      <c r="FK2334" s="108"/>
      <c r="FL2334" s="108"/>
      <c r="FM2334" s="108"/>
      <c r="FN2334" s="108"/>
      <c r="FO2334" s="108"/>
      <c r="FP2334" s="108"/>
      <c r="FQ2334" s="108"/>
      <c r="FR2334" s="108"/>
      <c r="FS2334" s="108"/>
      <c r="FT2334" s="108"/>
      <c r="FU2334" s="108"/>
      <c r="FV2334" s="108"/>
      <c r="FW2334" s="108"/>
      <c r="FX2334" s="108"/>
      <c r="FY2334" s="108"/>
      <c r="FZ2334" s="108"/>
      <c r="GA2334" s="108"/>
      <c r="GB2334" s="108"/>
      <c r="GC2334" s="108"/>
      <c r="GD2334" s="108"/>
      <c r="GE2334" s="108"/>
      <c r="GF2334" s="108"/>
      <c r="GG2334" s="108"/>
      <c r="GH2334" s="108"/>
      <c r="GI2334" s="108"/>
      <c r="GJ2334" s="108"/>
      <c r="GK2334" s="108"/>
      <c r="GL2334" s="108"/>
      <c r="GM2334" s="108"/>
      <c r="GN2334" s="108"/>
      <c r="GO2334" s="108"/>
      <c r="GP2334" s="108"/>
      <c r="GQ2334" s="108"/>
      <c r="GR2334" s="108"/>
      <c r="GS2334" s="108"/>
      <c r="GT2334" s="108"/>
      <c r="GU2334" s="108"/>
      <c r="GV2334" s="108"/>
      <c r="GW2334" s="108"/>
      <c r="GX2334" s="108"/>
      <c r="GY2334" s="108"/>
      <c r="GZ2334" s="108"/>
      <c r="HA2334" s="108"/>
      <c r="HB2334" s="108"/>
      <c r="HC2334" s="108"/>
      <c r="HD2334" s="108"/>
      <c r="HE2334" s="108"/>
      <c r="HF2334" s="108"/>
      <c r="HG2334" s="108"/>
      <c r="HH2334" s="108"/>
      <c r="HI2334" s="108"/>
      <c r="HJ2334" s="108"/>
      <c r="HK2334" s="108"/>
      <c r="HL2334" s="108"/>
      <c r="HM2334" s="108"/>
      <c r="HN2334" s="108"/>
      <c r="HO2334" s="108"/>
      <c r="HP2334" s="108"/>
      <c r="HQ2334" s="108"/>
      <c r="HR2334" s="108"/>
      <c r="HS2334" s="108"/>
      <c r="HT2334" s="108"/>
      <c r="HU2334" s="108"/>
      <c r="HV2334" s="108"/>
      <c r="HW2334" s="108"/>
      <c r="HX2334" s="108"/>
      <c r="HY2334" s="108"/>
      <c r="HZ2334" s="108"/>
      <c r="IA2334" s="108"/>
      <c r="IB2334" s="108"/>
      <c r="IC2334" s="108"/>
      <c r="ID2334" s="108"/>
      <c r="IE2334" s="108"/>
      <c r="IF2334" s="108"/>
      <c r="IG2334" s="108"/>
      <c r="IH2334" s="108"/>
      <c r="II2334" s="108"/>
      <c r="IJ2334" s="108"/>
      <c r="IK2334" s="108"/>
      <c r="IL2334" s="108"/>
      <c r="IM2334" s="108"/>
      <c r="IN2334" s="108"/>
      <c r="IO2334" s="108"/>
      <c r="IP2334" s="108"/>
      <c r="IQ2334" s="108"/>
      <c r="IR2334" s="108"/>
      <c r="IS2334" s="108"/>
      <c r="IT2334" s="108"/>
      <c r="IU2334" s="108"/>
      <c r="IV2334" s="108"/>
    </row>
    <row r="2335" spans="1:256" x14ac:dyDescent="0.2">
      <c r="A2335" s="100"/>
      <c r="E2335" s="8"/>
      <c r="F2335" s="8"/>
      <c r="G2335" s="120"/>
      <c r="I2335" s="8"/>
      <c r="J2335" s="8"/>
      <c r="K2335" s="100"/>
      <c r="L2335" s="8"/>
      <c r="M2335" s="8"/>
      <c r="O2335" s="8"/>
      <c r="P2335" s="8"/>
      <c r="R2335" s="8"/>
      <c r="S2335" s="8"/>
      <c r="U2335" s="8"/>
      <c r="V2335" s="8"/>
      <c r="X2335" s="8"/>
      <c r="Y2335" s="8"/>
      <c r="AA2335" s="8"/>
      <c r="AB2335" s="8"/>
      <c r="AC2335" s="100"/>
      <c r="AD2335" s="8"/>
      <c r="AE2335" s="8"/>
      <c r="AF2335" s="100"/>
      <c r="AG2335" s="8"/>
      <c r="AH2335" s="8"/>
      <c r="AI2335" s="100"/>
      <c r="AJ2335" s="8"/>
      <c r="AK2335" s="8"/>
      <c r="AL2335" s="100"/>
      <c r="AM2335" s="8"/>
      <c r="AN2335" s="8"/>
      <c r="AO2335" s="100"/>
      <c r="AP2335" s="8"/>
      <c r="AQ2335" s="8"/>
      <c r="AR2335" s="100"/>
      <c r="AS2335" s="8"/>
      <c r="AT2335" s="8"/>
      <c r="AV2335" s="8"/>
      <c r="AW2335" s="8"/>
      <c r="AX2335" s="100"/>
      <c r="AY2335" s="8"/>
      <c r="AZ2335" s="8"/>
      <c r="BA2335" s="108"/>
      <c r="BB2335" s="108"/>
      <c r="BC2335" s="108"/>
      <c r="BD2335" s="108"/>
      <c r="BE2335" s="108"/>
      <c r="BF2335" s="108"/>
      <c r="BG2335" s="108"/>
      <c r="BH2335" s="108"/>
      <c r="BI2335" s="108"/>
      <c r="BJ2335" s="108"/>
      <c r="BK2335" s="108"/>
      <c r="BL2335" s="108"/>
      <c r="BM2335" s="108"/>
      <c r="BN2335" s="108"/>
      <c r="BO2335" s="108"/>
      <c r="BP2335" s="108"/>
      <c r="BQ2335" s="108"/>
      <c r="BR2335" s="108"/>
      <c r="BS2335" s="108"/>
      <c r="BT2335" s="108"/>
      <c r="BU2335" s="108"/>
      <c r="BV2335" s="108"/>
      <c r="BW2335" s="108"/>
      <c r="BX2335" s="108"/>
      <c r="BY2335" s="108"/>
      <c r="BZ2335" s="108"/>
      <c r="CA2335" s="108"/>
      <c r="CB2335" s="108"/>
      <c r="CC2335" s="108"/>
      <c r="CD2335" s="108"/>
      <c r="CE2335" s="108"/>
      <c r="CF2335" s="108"/>
      <c r="CG2335" s="108"/>
      <c r="CH2335" s="108"/>
      <c r="CI2335" s="108"/>
      <c r="CJ2335" s="108"/>
      <c r="CK2335" s="108"/>
      <c r="CL2335" s="108"/>
      <c r="CM2335" s="108"/>
      <c r="CN2335" s="108"/>
      <c r="CO2335" s="108"/>
      <c r="CP2335" s="108"/>
      <c r="CQ2335" s="108"/>
      <c r="CR2335" s="108"/>
      <c r="CS2335" s="108"/>
      <c r="CT2335" s="108"/>
      <c r="CU2335" s="108"/>
      <c r="CV2335" s="108"/>
      <c r="CW2335" s="108"/>
      <c r="CX2335" s="108"/>
      <c r="CY2335" s="108"/>
      <c r="CZ2335" s="108"/>
      <c r="DA2335" s="108"/>
      <c r="DB2335" s="108"/>
      <c r="DC2335" s="108"/>
      <c r="DD2335" s="108"/>
      <c r="DE2335" s="108"/>
      <c r="DF2335" s="108"/>
      <c r="DG2335" s="108"/>
      <c r="DH2335" s="108"/>
      <c r="DI2335" s="108"/>
      <c r="DJ2335" s="108"/>
      <c r="DK2335" s="108"/>
      <c r="DL2335" s="108"/>
      <c r="DM2335" s="108"/>
      <c r="DN2335" s="108"/>
      <c r="DO2335" s="108"/>
      <c r="DP2335" s="108"/>
      <c r="DQ2335" s="108"/>
      <c r="DR2335" s="108"/>
      <c r="DS2335" s="108"/>
      <c r="DT2335" s="108"/>
      <c r="DU2335" s="108"/>
      <c r="DV2335" s="108"/>
      <c r="DW2335" s="108"/>
      <c r="DX2335" s="108"/>
      <c r="DY2335" s="108"/>
      <c r="DZ2335" s="108"/>
      <c r="EA2335" s="108"/>
      <c r="EB2335" s="108"/>
      <c r="EC2335" s="108"/>
      <c r="ED2335" s="108"/>
      <c r="EE2335" s="108"/>
      <c r="EF2335" s="108"/>
      <c r="EG2335" s="108"/>
      <c r="EH2335" s="108"/>
      <c r="EI2335" s="108"/>
      <c r="EJ2335" s="108"/>
      <c r="EK2335" s="108"/>
      <c r="EL2335" s="108"/>
      <c r="EM2335" s="108"/>
      <c r="EN2335" s="108"/>
      <c r="EO2335" s="108"/>
      <c r="EP2335" s="108"/>
      <c r="EQ2335" s="108"/>
      <c r="ER2335" s="108"/>
      <c r="ES2335" s="108"/>
      <c r="ET2335" s="108"/>
      <c r="EU2335" s="108"/>
      <c r="EV2335" s="108"/>
      <c r="EW2335" s="108"/>
      <c r="EX2335" s="108"/>
      <c r="EY2335" s="108"/>
      <c r="EZ2335" s="108"/>
      <c r="FA2335" s="108"/>
      <c r="FB2335" s="108"/>
      <c r="FC2335" s="108"/>
      <c r="FD2335" s="108"/>
      <c r="FE2335" s="108"/>
      <c r="FF2335" s="108"/>
      <c r="FG2335" s="108"/>
      <c r="FH2335" s="108"/>
      <c r="FI2335" s="108"/>
      <c r="FJ2335" s="108"/>
      <c r="FK2335" s="108"/>
      <c r="FL2335" s="108"/>
      <c r="FM2335" s="108"/>
      <c r="FN2335" s="108"/>
      <c r="FO2335" s="108"/>
      <c r="FP2335" s="108"/>
      <c r="FQ2335" s="108"/>
      <c r="FR2335" s="108"/>
      <c r="FS2335" s="108"/>
      <c r="FT2335" s="108"/>
      <c r="FU2335" s="108"/>
      <c r="FV2335" s="108"/>
      <c r="FW2335" s="108"/>
      <c r="FX2335" s="108"/>
      <c r="FY2335" s="108"/>
      <c r="FZ2335" s="108"/>
      <c r="GA2335" s="108"/>
      <c r="GB2335" s="108"/>
      <c r="GC2335" s="108"/>
      <c r="GD2335" s="108"/>
      <c r="GE2335" s="108"/>
      <c r="GF2335" s="108"/>
      <c r="GG2335" s="108"/>
      <c r="GH2335" s="108"/>
      <c r="GI2335" s="108"/>
      <c r="GJ2335" s="108"/>
      <c r="GK2335" s="108"/>
      <c r="GL2335" s="108"/>
      <c r="GM2335" s="108"/>
      <c r="GN2335" s="108"/>
      <c r="GO2335" s="108"/>
      <c r="GP2335" s="108"/>
      <c r="GQ2335" s="108"/>
      <c r="GR2335" s="108"/>
      <c r="GS2335" s="108"/>
      <c r="GT2335" s="108"/>
      <c r="GU2335" s="108"/>
      <c r="GV2335" s="108"/>
      <c r="GW2335" s="108"/>
      <c r="GX2335" s="108"/>
      <c r="GY2335" s="108"/>
      <c r="GZ2335" s="108"/>
      <c r="HA2335" s="108"/>
      <c r="HB2335" s="108"/>
      <c r="HC2335" s="108"/>
      <c r="HD2335" s="108"/>
      <c r="HE2335" s="108"/>
      <c r="HF2335" s="108"/>
      <c r="HG2335" s="108"/>
      <c r="HH2335" s="108"/>
      <c r="HI2335" s="108"/>
      <c r="HJ2335" s="108"/>
      <c r="HK2335" s="108"/>
      <c r="HL2335" s="108"/>
      <c r="HM2335" s="108"/>
      <c r="HN2335" s="108"/>
      <c r="HO2335" s="108"/>
      <c r="HP2335" s="108"/>
      <c r="HQ2335" s="108"/>
      <c r="HR2335" s="108"/>
      <c r="HS2335" s="108"/>
      <c r="HT2335" s="108"/>
      <c r="HU2335" s="108"/>
      <c r="HV2335" s="108"/>
      <c r="HW2335" s="108"/>
      <c r="HX2335" s="108"/>
      <c r="HY2335" s="108"/>
      <c r="HZ2335" s="108"/>
      <c r="IA2335" s="108"/>
      <c r="IB2335" s="108"/>
      <c r="IC2335" s="108"/>
      <c r="ID2335" s="108"/>
      <c r="IE2335" s="108"/>
      <c r="IF2335" s="108"/>
      <c r="IG2335" s="108"/>
      <c r="IH2335" s="108"/>
      <c r="II2335" s="108"/>
      <c r="IJ2335" s="108"/>
      <c r="IK2335" s="108"/>
      <c r="IL2335" s="108"/>
      <c r="IM2335" s="108"/>
      <c r="IN2335" s="108"/>
      <c r="IO2335" s="108"/>
      <c r="IP2335" s="108"/>
      <c r="IQ2335" s="108"/>
      <c r="IR2335" s="108"/>
      <c r="IS2335" s="108"/>
      <c r="IT2335" s="108"/>
      <c r="IU2335" s="108"/>
      <c r="IV2335" s="108"/>
    </row>
    <row r="2336" spans="1:256" x14ac:dyDescent="0.2">
      <c r="C2336" s="100"/>
      <c r="E2336" s="8"/>
      <c r="F2336" s="8"/>
      <c r="G2336" s="120"/>
      <c r="H2336" s="127"/>
      <c r="J2336" s="8"/>
      <c r="K2336" s="127"/>
      <c r="M2336" s="8"/>
      <c r="P2336" s="8"/>
      <c r="R2336" s="8"/>
      <c r="S2336" s="8"/>
      <c r="U2336" s="8"/>
      <c r="V2336" s="8"/>
      <c r="X2336" s="8"/>
      <c r="Y2336" s="8"/>
      <c r="AA2336" s="8"/>
      <c r="AB2336" s="8"/>
      <c r="AC2336" s="100"/>
      <c r="AD2336" s="8"/>
      <c r="AE2336" s="8"/>
      <c r="AF2336" s="100"/>
      <c r="AG2336" s="8"/>
      <c r="AH2336" s="8"/>
      <c r="AI2336" s="100"/>
      <c r="AJ2336" s="8"/>
      <c r="AK2336" s="8"/>
      <c r="AL2336" s="100"/>
      <c r="AM2336" s="8"/>
      <c r="AN2336" s="8"/>
      <c r="AO2336" s="100"/>
      <c r="AP2336" s="8"/>
      <c r="AQ2336" s="8"/>
      <c r="AR2336" s="100"/>
      <c r="AS2336" s="8"/>
      <c r="AT2336" s="8"/>
      <c r="AU2336" s="100"/>
      <c r="AV2336" s="8"/>
      <c r="AW2336" s="8"/>
      <c r="AX2336" s="100"/>
      <c r="AY2336" s="8"/>
      <c r="AZ2336" s="8"/>
      <c r="BA2336" s="108"/>
      <c r="BB2336" s="108"/>
      <c r="BC2336" s="108"/>
      <c r="BD2336" s="108"/>
      <c r="BE2336" s="108"/>
      <c r="BF2336" s="108"/>
      <c r="BG2336" s="108"/>
      <c r="BH2336" s="108"/>
      <c r="BI2336" s="108"/>
      <c r="BJ2336" s="108"/>
      <c r="BK2336" s="108"/>
      <c r="BL2336" s="108"/>
      <c r="BM2336" s="108"/>
      <c r="BN2336" s="108"/>
      <c r="BO2336" s="108"/>
      <c r="BP2336" s="108"/>
      <c r="BQ2336" s="108"/>
      <c r="BR2336" s="108"/>
      <c r="BS2336" s="108"/>
      <c r="BT2336" s="108"/>
      <c r="BU2336" s="108"/>
      <c r="BV2336" s="108"/>
      <c r="BW2336" s="108"/>
      <c r="BX2336" s="108"/>
      <c r="BY2336" s="108"/>
      <c r="BZ2336" s="108"/>
      <c r="CA2336" s="108"/>
      <c r="CB2336" s="108"/>
      <c r="CC2336" s="108"/>
      <c r="CD2336" s="108"/>
      <c r="CE2336" s="108"/>
      <c r="CF2336" s="108"/>
      <c r="CG2336" s="108"/>
      <c r="CH2336" s="108"/>
      <c r="CI2336" s="108"/>
      <c r="CJ2336" s="108"/>
      <c r="CK2336" s="108"/>
      <c r="CL2336" s="108"/>
      <c r="CM2336" s="108"/>
      <c r="CN2336" s="108"/>
      <c r="CO2336" s="108"/>
      <c r="CP2336" s="108"/>
      <c r="CQ2336" s="108"/>
      <c r="CR2336" s="108"/>
      <c r="CS2336" s="108"/>
      <c r="CT2336" s="108"/>
      <c r="CU2336" s="108"/>
      <c r="CV2336" s="108"/>
      <c r="CW2336" s="108"/>
      <c r="CX2336" s="108"/>
      <c r="CY2336" s="108"/>
      <c r="CZ2336" s="108"/>
      <c r="DA2336" s="108"/>
      <c r="DB2336" s="108"/>
      <c r="DC2336" s="108"/>
      <c r="DD2336" s="108"/>
      <c r="DE2336" s="108"/>
      <c r="DF2336" s="108"/>
      <c r="DG2336" s="108"/>
      <c r="DH2336" s="108"/>
      <c r="DI2336" s="108"/>
      <c r="DJ2336" s="108"/>
      <c r="DK2336" s="108"/>
      <c r="DL2336" s="108"/>
      <c r="DM2336" s="108"/>
      <c r="DN2336" s="108"/>
      <c r="DO2336" s="108"/>
      <c r="DP2336" s="108"/>
      <c r="DQ2336" s="108"/>
      <c r="DR2336" s="108"/>
      <c r="DS2336" s="108"/>
      <c r="DT2336" s="108"/>
      <c r="DU2336" s="108"/>
      <c r="DV2336" s="108"/>
      <c r="DW2336" s="108"/>
      <c r="DX2336" s="108"/>
      <c r="DY2336" s="108"/>
      <c r="DZ2336" s="108"/>
      <c r="EA2336" s="108"/>
      <c r="EB2336" s="108"/>
      <c r="EC2336" s="108"/>
      <c r="ED2336" s="108"/>
      <c r="EE2336" s="108"/>
      <c r="EF2336" s="108"/>
      <c r="EG2336" s="108"/>
      <c r="EH2336" s="108"/>
      <c r="EI2336" s="108"/>
      <c r="EJ2336" s="108"/>
      <c r="EK2336" s="108"/>
      <c r="EL2336" s="108"/>
      <c r="EM2336" s="108"/>
      <c r="EN2336" s="108"/>
      <c r="EO2336" s="108"/>
      <c r="EP2336" s="108"/>
      <c r="EQ2336" s="108"/>
      <c r="ER2336" s="108"/>
      <c r="ES2336" s="108"/>
      <c r="ET2336" s="108"/>
      <c r="EU2336" s="108"/>
      <c r="EV2336" s="108"/>
      <c r="EW2336" s="108"/>
      <c r="EX2336" s="108"/>
      <c r="EY2336" s="108"/>
      <c r="EZ2336" s="108"/>
      <c r="FA2336" s="108"/>
      <c r="FB2336" s="108"/>
      <c r="FC2336" s="108"/>
      <c r="FD2336" s="108"/>
      <c r="FE2336" s="108"/>
      <c r="FF2336" s="108"/>
      <c r="FG2336" s="108"/>
      <c r="FH2336" s="108"/>
      <c r="FI2336" s="108"/>
      <c r="FJ2336" s="108"/>
      <c r="FK2336" s="108"/>
      <c r="FL2336" s="108"/>
      <c r="FM2336" s="108"/>
      <c r="FN2336" s="108"/>
      <c r="FO2336" s="108"/>
      <c r="FP2336" s="108"/>
      <c r="FQ2336" s="108"/>
      <c r="FR2336" s="108"/>
      <c r="FS2336" s="108"/>
      <c r="FT2336" s="108"/>
      <c r="FU2336" s="108"/>
      <c r="FV2336" s="108"/>
      <c r="FW2336" s="108"/>
      <c r="FX2336" s="108"/>
      <c r="FY2336" s="108"/>
      <c r="FZ2336" s="108"/>
      <c r="GA2336" s="108"/>
      <c r="GB2336" s="108"/>
      <c r="GC2336" s="108"/>
      <c r="GD2336" s="108"/>
      <c r="GE2336" s="108"/>
      <c r="GF2336" s="108"/>
      <c r="GG2336" s="108"/>
      <c r="GH2336" s="108"/>
      <c r="GI2336" s="108"/>
      <c r="GJ2336" s="108"/>
      <c r="GK2336" s="108"/>
      <c r="GL2336" s="108"/>
      <c r="GM2336" s="108"/>
      <c r="GN2336" s="108"/>
      <c r="GO2336" s="108"/>
      <c r="GP2336" s="108"/>
      <c r="GQ2336" s="108"/>
      <c r="GR2336" s="108"/>
      <c r="GS2336" s="108"/>
      <c r="GT2336" s="108"/>
      <c r="GU2336" s="108"/>
      <c r="GV2336" s="108"/>
      <c r="GW2336" s="108"/>
      <c r="GX2336" s="108"/>
      <c r="GY2336" s="108"/>
      <c r="GZ2336" s="108"/>
      <c r="HA2336" s="108"/>
      <c r="HB2336" s="108"/>
      <c r="HC2336" s="108"/>
      <c r="HD2336" s="108"/>
      <c r="HE2336" s="108"/>
      <c r="HF2336" s="108"/>
      <c r="HG2336" s="108"/>
      <c r="HH2336" s="108"/>
      <c r="HI2336" s="108"/>
      <c r="HJ2336" s="108"/>
      <c r="HK2336" s="108"/>
      <c r="HL2336" s="108"/>
      <c r="HM2336" s="108"/>
      <c r="HN2336" s="108"/>
      <c r="HO2336" s="108"/>
      <c r="HP2336" s="108"/>
      <c r="HQ2336" s="108"/>
      <c r="HR2336" s="108"/>
      <c r="HS2336" s="108"/>
      <c r="HT2336" s="108"/>
      <c r="HU2336" s="108"/>
      <c r="HV2336" s="108"/>
      <c r="HW2336" s="108"/>
      <c r="HX2336" s="108"/>
      <c r="HY2336" s="108"/>
      <c r="HZ2336" s="108"/>
      <c r="IA2336" s="108"/>
      <c r="IB2336" s="108"/>
      <c r="IC2336" s="108"/>
      <c r="ID2336" s="108"/>
      <c r="IE2336" s="108"/>
      <c r="IF2336" s="108"/>
      <c r="IG2336" s="108"/>
      <c r="IH2336" s="108"/>
      <c r="II2336" s="108"/>
      <c r="IJ2336" s="108"/>
      <c r="IK2336" s="108"/>
      <c r="IL2336" s="108"/>
      <c r="IM2336" s="108"/>
      <c r="IN2336" s="108"/>
      <c r="IO2336" s="108"/>
      <c r="IP2336" s="108"/>
      <c r="IQ2336" s="108"/>
      <c r="IR2336" s="108"/>
      <c r="IS2336" s="108"/>
      <c r="IT2336" s="108"/>
      <c r="IU2336" s="108"/>
      <c r="IV2336" s="108"/>
    </row>
    <row r="2337" spans="1:256" x14ac:dyDescent="0.2">
      <c r="E2337" s="8"/>
      <c r="F2337" s="8"/>
      <c r="G2337" s="120"/>
      <c r="I2337" s="8"/>
      <c r="J2337" s="8"/>
      <c r="L2337" s="8"/>
      <c r="M2337" s="8"/>
      <c r="O2337" s="8"/>
      <c r="P2337" s="8"/>
      <c r="R2337" s="8"/>
      <c r="S2337" s="8"/>
      <c r="U2337" s="8"/>
      <c r="V2337" s="8"/>
      <c r="X2337" s="8"/>
      <c r="Y2337" s="8"/>
      <c r="AA2337" s="8"/>
      <c r="AB2337" s="8"/>
      <c r="AD2337" s="8"/>
      <c r="AE2337" s="8"/>
      <c r="AG2337" s="8"/>
      <c r="AH2337" s="8"/>
      <c r="AJ2337" s="8"/>
      <c r="AK2337" s="8"/>
      <c r="AM2337" s="8"/>
      <c r="AN2337" s="8"/>
      <c r="AP2337" s="8"/>
      <c r="AQ2337" s="8"/>
      <c r="AS2337" s="8"/>
      <c r="AT2337" s="8"/>
      <c r="AV2337" s="8"/>
      <c r="AW2337" s="8"/>
      <c r="AY2337" s="8"/>
      <c r="AZ2337" s="8"/>
      <c r="BA2337" s="108"/>
      <c r="BB2337" s="108"/>
      <c r="BC2337" s="108"/>
      <c r="BD2337" s="108"/>
      <c r="BE2337" s="108"/>
      <c r="BF2337" s="108"/>
      <c r="BG2337" s="108"/>
      <c r="BH2337" s="108"/>
      <c r="BI2337" s="108"/>
      <c r="BJ2337" s="108"/>
      <c r="BK2337" s="108"/>
      <c r="BL2337" s="108"/>
      <c r="BM2337" s="108"/>
      <c r="BN2337" s="108"/>
      <c r="BO2337" s="108"/>
      <c r="BP2337" s="108"/>
      <c r="BQ2337" s="108"/>
      <c r="BR2337" s="108"/>
      <c r="BS2337" s="108"/>
      <c r="BT2337" s="108"/>
      <c r="BU2337" s="108"/>
      <c r="BV2337" s="108"/>
      <c r="BW2337" s="108"/>
      <c r="BX2337" s="108"/>
      <c r="BY2337" s="108"/>
      <c r="BZ2337" s="108"/>
      <c r="CA2337" s="108"/>
      <c r="CB2337" s="108"/>
      <c r="CC2337" s="108"/>
      <c r="CD2337" s="108"/>
      <c r="CE2337" s="108"/>
      <c r="CF2337" s="108"/>
      <c r="CG2337" s="108"/>
      <c r="CH2337" s="108"/>
      <c r="CI2337" s="108"/>
      <c r="CJ2337" s="108"/>
      <c r="CK2337" s="108"/>
      <c r="CL2337" s="108"/>
      <c r="CM2337" s="108"/>
      <c r="CN2337" s="108"/>
      <c r="CO2337" s="108"/>
      <c r="CP2337" s="108"/>
      <c r="CQ2337" s="108"/>
      <c r="CR2337" s="108"/>
      <c r="CS2337" s="108"/>
      <c r="CT2337" s="108"/>
      <c r="CU2337" s="108"/>
      <c r="CV2337" s="108"/>
      <c r="CW2337" s="108"/>
      <c r="CX2337" s="108"/>
      <c r="CY2337" s="108"/>
      <c r="CZ2337" s="108"/>
      <c r="DA2337" s="108"/>
      <c r="DB2337" s="108"/>
      <c r="DC2337" s="108"/>
      <c r="DD2337" s="108"/>
      <c r="DE2337" s="108"/>
      <c r="DF2337" s="108"/>
      <c r="DG2337" s="108"/>
      <c r="DH2337" s="108"/>
      <c r="DI2337" s="108"/>
      <c r="DJ2337" s="108"/>
      <c r="DK2337" s="108"/>
      <c r="DL2337" s="108"/>
      <c r="DM2337" s="108"/>
      <c r="DN2337" s="108"/>
      <c r="DO2337" s="108"/>
      <c r="DP2337" s="108"/>
      <c r="DQ2337" s="108"/>
      <c r="DR2337" s="108"/>
      <c r="DS2337" s="108"/>
      <c r="DT2337" s="108"/>
      <c r="DU2337" s="108"/>
      <c r="DV2337" s="108"/>
      <c r="DW2337" s="108"/>
      <c r="DX2337" s="108"/>
      <c r="DY2337" s="108"/>
      <c r="DZ2337" s="108"/>
      <c r="EA2337" s="108"/>
      <c r="EB2337" s="108"/>
      <c r="EC2337" s="108"/>
      <c r="ED2337" s="108"/>
      <c r="EE2337" s="108"/>
      <c r="EF2337" s="108"/>
      <c r="EG2337" s="108"/>
      <c r="EH2337" s="108"/>
      <c r="EI2337" s="108"/>
      <c r="EJ2337" s="108"/>
      <c r="EK2337" s="108"/>
      <c r="EL2337" s="108"/>
      <c r="EM2337" s="108"/>
      <c r="EN2337" s="108"/>
      <c r="EO2337" s="108"/>
      <c r="EP2337" s="108"/>
      <c r="EQ2337" s="108"/>
      <c r="ER2337" s="108"/>
      <c r="ES2337" s="108"/>
      <c r="ET2337" s="108"/>
      <c r="EU2337" s="108"/>
      <c r="EV2337" s="108"/>
      <c r="EW2337" s="108"/>
      <c r="EX2337" s="108"/>
      <c r="EY2337" s="108"/>
      <c r="EZ2337" s="108"/>
      <c r="FA2337" s="108"/>
      <c r="FB2337" s="108"/>
      <c r="FC2337" s="108"/>
      <c r="FD2337" s="108"/>
      <c r="FE2337" s="108"/>
      <c r="FF2337" s="108"/>
      <c r="FG2337" s="108"/>
      <c r="FH2337" s="108"/>
      <c r="FI2337" s="108"/>
      <c r="FJ2337" s="108"/>
      <c r="FK2337" s="108"/>
      <c r="FL2337" s="108"/>
      <c r="FM2337" s="108"/>
      <c r="FN2337" s="108"/>
      <c r="FO2337" s="108"/>
      <c r="FP2337" s="108"/>
      <c r="FQ2337" s="108"/>
      <c r="FR2337" s="108"/>
      <c r="FS2337" s="108"/>
      <c r="FT2337" s="108"/>
      <c r="FU2337" s="108"/>
      <c r="FV2337" s="108"/>
      <c r="FW2337" s="108"/>
      <c r="FX2337" s="108"/>
      <c r="FY2337" s="108"/>
      <c r="FZ2337" s="108"/>
      <c r="GA2337" s="108"/>
      <c r="GB2337" s="108"/>
      <c r="GC2337" s="108"/>
      <c r="GD2337" s="108"/>
      <c r="GE2337" s="108"/>
      <c r="GF2337" s="108"/>
      <c r="GG2337" s="108"/>
      <c r="GH2337" s="108"/>
      <c r="GI2337" s="108"/>
      <c r="GJ2337" s="108"/>
      <c r="GK2337" s="108"/>
      <c r="GL2337" s="108"/>
      <c r="GM2337" s="108"/>
      <c r="GN2337" s="108"/>
      <c r="GO2337" s="108"/>
      <c r="GP2337" s="108"/>
      <c r="GQ2337" s="108"/>
      <c r="GR2337" s="108"/>
      <c r="GS2337" s="108"/>
      <c r="GT2337" s="108"/>
      <c r="GU2337" s="108"/>
      <c r="GV2337" s="108"/>
      <c r="GW2337" s="108"/>
      <c r="GX2337" s="108"/>
      <c r="GY2337" s="108"/>
      <c r="GZ2337" s="108"/>
      <c r="HA2337" s="108"/>
      <c r="HB2337" s="108"/>
      <c r="HC2337" s="108"/>
      <c r="HD2337" s="108"/>
      <c r="HE2337" s="108"/>
      <c r="HF2337" s="108"/>
      <c r="HG2337" s="108"/>
      <c r="HH2337" s="108"/>
      <c r="HI2337" s="108"/>
      <c r="HJ2337" s="108"/>
      <c r="HK2337" s="108"/>
      <c r="HL2337" s="108"/>
      <c r="HM2337" s="108"/>
      <c r="HN2337" s="108"/>
      <c r="HO2337" s="108"/>
      <c r="HP2337" s="108"/>
      <c r="HQ2337" s="108"/>
      <c r="HR2337" s="108"/>
      <c r="HS2337" s="108"/>
      <c r="HT2337" s="108"/>
      <c r="HU2337" s="108"/>
      <c r="HV2337" s="108"/>
      <c r="HW2337" s="108"/>
      <c r="HX2337" s="108"/>
      <c r="HY2337" s="108"/>
      <c r="HZ2337" s="108"/>
      <c r="IA2337" s="108"/>
      <c r="IB2337" s="108"/>
      <c r="IC2337" s="108"/>
      <c r="ID2337" s="108"/>
      <c r="IE2337" s="108"/>
      <c r="IF2337" s="108"/>
      <c r="IG2337" s="108"/>
      <c r="IH2337" s="108"/>
      <c r="II2337" s="108"/>
      <c r="IJ2337" s="108"/>
      <c r="IK2337" s="108"/>
      <c r="IL2337" s="108"/>
      <c r="IM2337" s="108"/>
      <c r="IN2337" s="108"/>
      <c r="IO2337" s="108"/>
      <c r="IP2337" s="108"/>
      <c r="IQ2337" s="108"/>
      <c r="IR2337" s="108"/>
      <c r="IS2337" s="108"/>
      <c r="IT2337" s="108"/>
      <c r="IU2337" s="108"/>
      <c r="IV2337" s="108"/>
    </row>
    <row r="2338" spans="1:256" x14ac:dyDescent="0.2">
      <c r="E2338" s="8"/>
      <c r="F2338" s="8"/>
      <c r="G2338" s="120"/>
      <c r="I2338" s="8"/>
      <c r="J2338" s="8"/>
      <c r="L2338" s="8"/>
      <c r="M2338" s="8"/>
      <c r="O2338" s="8"/>
      <c r="P2338" s="8"/>
      <c r="R2338" s="8"/>
      <c r="S2338" s="8"/>
      <c r="U2338" s="8"/>
      <c r="V2338" s="8"/>
      <c r="X2338" s="8"/>
      <c r="Y2338" s="8"/>
      <c r="AA2338" s="8"/>
      <c r="AB2338" s="8"/>
      <c r="AD2338" s="8"/>
      <c r="AE2338" s="8"/>
      <c r="AG2338" s="8"/>
      <c r="AH2338" s="8"/>
      <c r="AJ2338" s="8"/>
      <c r="AK2338" s="8"/>
      <c r="AM2338" s="8"/>
      <c r="AN2338" s="8"/>
      <c r="AP2338" s="8"/>
      <c r="AQ2338" s="8"/>
      <c r="AS2338" s="8"/>
      <c r="AT2338" s="8"/>
      <c r="AV2338" s="8"/>
      <c r="AW2338" s="8"/>
      <c r="AY2338" s="8"/>
      <c r="AZ2338" s="8"/>
      <c r="BA2338" s="108"/>
      <c r="BB2338" s="108"/>
      <c r="BC2338" s="108"/>
      <c r="BD2338" s="108"/>
      <c r="BE2338" s="108"/>
      <c r="BF2338" s="108"/>
      <c r="BG2338" s="108"/>
      <c r="BH2338" s="108"/>
      <c r="BI2338" s="108"/>
      <c r="BJ2338" s="108"/>
      <c r="BK2338" s="108"/>
      <c r="BL2338" s="108"/>
      <c r="BM2338" s="108"/>
      <c r="BN2338" s="108"/>
      <c r="BO2338" s="108"/>
      <c r="BP2338" s="108"/>
      <c r="BQ2338" s="108"/>
      <c r="BR2338" s="108"/>
      <c r="BS2338" s="108"/>
      <c r="BT2338" s="108"/>
      <c r="BU2338" s="108"/>
      <c r="BV2338" s="108"/>
      <c r="BW2338" s="108"/>
      <c r="BX2338" s="108"/>
      <c r="BY2338" s="108"/>
      <c r="BZ2338" s="108"/>
      <c r="CA2338" s="108"/>
      <c r="CB2338" s="108"/>
      <c r="CC2338" s="108"/>
      <c r="CD2338" s="108"/>
      <c r="CE2338" s="108"/>
      <c r="CF2338" s="108"/>
      <c r="CG2338" s="108"/>
      <c r="CH2338" s="108"/>
      <c r="CI2338" s="108"/>
      <c r="CJ2338" s="108"/>
      <c r="CK2338" s="108"/>
      <c r="CL2338" s="108"/>
      <c r="CM2338" s="108"/>
      <c r="CN2338" s="108"/>
      <c r="CO2338" s="108"/>
      <c r="CP2338" s="108"/>
      <c r="CQ2338" s="108"/>
      <c r="CR2338" s="108"/>
      <c r="CS2338" s="108"/>
      <c r="CT2338" s="108"/>
      <c r="CU2338" s="108"/>
      <c r="CV2338" s="108"/>
      <c r="CW2338" s="108"/>
      <c r="CX2338" s="108"/>
      <c r="CY2338" s="108"/>
      <c r="CZ2338" s="108"/>
      <c r="DA2338" s="108"/>
      <c r="DB2338" s="108"/>
      <c r="DC2338" s="108"/>
      <c r="DD2338" s="108"/>
      <c r="DE2338" s="108"/>
      <c r="DF2338" s="108"/>
      <c r="DG2338" s="108"/>
      <c r="DH2338" s="108"/>
      <c r="DI2338" s="108"/>
      <c r="DJ2338" s="108"/>
      <c r="DK2338" s="108"/>
      <c r="DL2338" s="108"/>
      <c r="DM2338" s="108"/>
      <c r="DN2338" s="108"/>
      <c r="DO2338" s="108"/>
      <c r="DP2338" s="108"/>
      <c r="DQ2338" s="108"/>
      <c r="DR2338" s="108"/>
      <c r="DS2338" s="108"/>
      <c r="DT2338" s="108"/>
      <c r="DU2338" s="108"/>
      <c r="DV2338" s="108"/>
      <c r="DW2338" s="108"/>
      <c r="DX2338" s="108"/>
      <c r="DY2338" s="108"/>
      <c r="DZ2338" s="108"/>
      <c r="EA2338" s="108"/>
      <c r="EB2338" s="108"/>
      <c r="EC2338" s="108"/>
      <c r="ED2338" s="108"/>
      <c r="EE2338" s="108"/>
      <c r="EF2338" s="108"/>
      <c r="EG2338" s="108"/>
      <c r="EH2338" s="108"/>
      <c r="EI2338" s="108"/>
      <c r="EJ2338" s="108"/>
      <c r="EK2338" s="108"/>
      <c r="EL2338" s="108"/>
      <c r="EM2338" s="108"/>
      <c r="EN2338" s="108"/>
      <c r="EO2338" s="108"/>
      <c r="EP2338" s="108"/>
      <c r="EQ2338" s="108"/>
      <c r="ER2338" s="108"/>
      <c r="ES2338" s="108"/>
      <c r="ET2338" s="108"/>
      <c r="EU2338" s="108"/>
      <c r="EV2338" s="108"/>
      <c r="EW2338" s="108"/>
      <c r="EX2338" s="108"/>
      <c r="EY2338" s="108"/>
      <c r="EZ2338" s="108"/>
      <c r="FA2338" s="108"/>
      <c r="FB2338" s="108"/>
      <c r="FC2338" s="108"/>
      <c r="FD2338" s="108"/>
      <c r="FE2338" s="108"/>
      <c r="FF2338" s="108"/>
      <c r="FG2338" s="108"/>
      <c r="FH2338" s="108"/>
      <c r="FI2338" s="108"/>
      <c r="FJ2338" s="108"/>
      <c r="FK2338" s="108"/>
      <c r="FL2338" s="108"/>
      <c r="FM2338" s="108"/>
      <c r="FN2338" s="108"/>
      <c r="FO2338" s="108"/>
      <c r="FP2338" s="108"/>
      <c r="FQ2338" s="108"/>
      <c r="FR2338" s="108"/>
      <c r="FS2338" s="108"/>
      <c r="FT2338" s="108"/>
      <c r="FU2338" s="108"/>
      <c r="FV2338" s="108"/>
      <c r="FW2338" s="108"/>
      <c r="FX2338" s="108"/>
      <c r="FY2338" s="108"/>
      <c r="FZ2338" s="108"/>
      <c r="GA2338" s="108"/>
      <c r="GB2338" s="108"/>
      <c r="GC2338" s="108"/>
      <c r="GD2338" s="108"/>
      <c r="GE2338" s="108"/>
      <c r="GF2338" s="108"/>
      <c r="GG2338" s="108"/>
      <c r="GH2338" s="108"/>
      <c r="GI2338" s="108"/>
      <c r="GJ2338" s="108"/>
      <c r="GK2338" s="108"/>
      <c r="GL2338" s="108"/>
      <c r="GM2338" s="108"/>
      <c r="GN2338" s="108"/>
      <c r="GO2338" s="108"/>
      <c r="GP2338" s="108"/>
      <c r="GQ2338" s="108"/>
      <c r="GR2338" s="108"/>
      <c r="GS2338" s="108"/>
      <c r="GT2338" s="108"/>
      <c r="GU2338" s="108"/>
      <c r="GV2338" s="108"/>
      <c r="GW2338" s="108"/>
      <c r="GX2338" s="108"/>
      <c r="GY2338" s="108"/>
      <c r="GZ2338" s="108"/>
      <c r="HA2338" s="108"/>
      <c r="HB2338" s="108"/>
      <c r="HC2338" s="108"/>
      <c r="HD2338" s="108"/>
      <c r="HE2338" s="108"/>
      <c r="HF2338" s="108"/>
      <c r="HG2338" s="108"/>
      <c r="HH2338" s="108"/>
      <c r="HI2338" s="108"/>
      <c r="HJ2338" s="108"/>
      <c r="HK2338" s="108"/>
      <c r="HL2338" s="108"/>
      <c r="HM2338" s="108"/>
      <c r="HN2338" s="108"/>
      <c r="HO2338" s="108"/>
      <c r="HP2338" s="108"/>
      <c r="HQ2338" s="108"/>
      <c r="HR2338" s="108"/>
      <c r="HS2338" s="108"/>
      <c r="HT2338" s="108"/>
      <c r="HU2338" s="108"/>
      <c r="HV2338" s="108"/>
      <c r="HW2338" s="108"/>
      <c r="HX2338" s="108"/>
      <c r="HY2338" s="108"/>
      <c r="HZ2338" s="108"/>
      <c r="IA2338" s="108"/>
      <c r="IB2338" s="108"/>
      <c r="IC2338" s="108"/>
      <c r="ID2338" s="108"/>
      <c r="IE2338" s="108"/>
      <c r="IF2338" s="108"/>
      <c r="IG2338" s="108"/>
      <c r="IH2338" s="108"/>
      <c r="II2338" s="108"/>
      <c r="IJ2338" s="108"/>
      <c r="IK2338" s="108"/>
      <c r="IL2338" s="108"/>
      <c r="IM2338" s="108"/>
      <c r="IN2338" s="108"/>
      <c r="IO2338" s="108"/>
      <c r="IP2338" s="108"/>
      <c r="IQ2338" s="108"/>
      <c r="IR2338" s="108"/>
      <c r="IS2338" s="108"/>
      <c r="IT2338" s="108"/>
      <c r="IU2338" s="108"/>
      <c r="IV2338" s="108"/>
    </row>
    <row r="2339" spans="1:256" x14ac:dyDescent="0.2">
      <c r="E2339" s="8"/>
      <c r="F2339" s="8"/>
      <c r="G2339" s="120"/>
      <c r="I2339" s="8"/>
      <c r="J2339" s="8"/>
      <c r="L2339" s="8"/>
      <c r="M2339" s="8"/>
      <c r="O2339" s="8"/>
      <c r="P2339" s="8"/>
      <c r="R2339" s="8"/>
      <c r="S2339" s="8"/>
      <c r="U2339" s="8"/>
      <c r="V2339" s="8"/>
      <c r="X2339" s="8"/>
      <c r="Y2339" s="8"/>
      <c r="AA2339" s="8"/>
      <c r="AB2339" s="8"/>
      <c r="AD2339" s="8"/>
      <c r="AE2339" s="8"/>
      <c r="AG2339" s="8"/>
      <c r="AH2339" s="8"/>
      <c r="AJ2339" s="8"/>
      <c r="AK2339" s="8"/>
      <c r="AM2339" s="8"/>
      <c r="AN2339" s="8"/>
      <c r="AP2339" s="8"/>
      <c r="AQ2339" s="8"/>
      <c r="AS2339" s="8"/>
      <c r="AT2339" s="8"/>
      <c r="AV2339" s="8"/>
      <c r="AW2339" s="8"/>
      <c r="AY2339" s="8"/>
      <c r="AZ2339" s="8"/>
      <c r="BA2339" s="108"/>
      <c r="BB2339" s="109"/>
      <c r="BC2339" s="109"/>
      <c r="BD2339" s="108"/>
      <c r="BE2339" s="109"/>
      <c r="BF2339" s="109"/>
      <c r="BG2339" s="108"/>
      <c r="BH2339" s="109"/>
      <c r="BI2339" s="109"/>
      <c r="BJ2339" s="108"/>
      <c r="BK2339" s="109"/>
      <c r="BL2339" s="109"/>
      <c r="BM2339" s="108"/>
      <c r="BN2339" s="109"/>
      <c r="BO2339" s="109"/>
      <c r="BP2339" s="108"/>
      <c r="BQ2339" s="123"/>
      <c r="BR2339" s="109"/>
      <c r="BS2339" s="116"/>
      <c r="BT2339" s="108"/>
      <c r="BU2339" s="120"/>
      <c r="BV2339" s="116"/>
      <c r="BW2339" s="116"/>
      <c r="BX2339" s="125"/>
      <c r="BY2339" s="108"/>
      <c r="BZ2339" s="108"/>
      <c r="CA2339" s="108"/>
      <c r="CB2339" s="108"/>
      <c r="CC2339" s="108"/>
      <c r="CD2339" s="108"/>
      <c r="CE2339" s="108"/>
      <c r="CF2339" s="108"/>
      <c r="CG2339" s="108"/>
      <c r="CH2339" s="108"/>
      <c r="CI2339" s="108"/>
      <c r="CJ2339" s="108"/>
      <c r="CK2339" s="108"/>
      <c r="CL2339" s="108"/>
      <c r="CM2339" s="108"/>
      <c r="CN2339" s="108"/>
      <c r="CO2339" s="108"/>
      <c r="CP2339" s="108"/>
      <c r="CQ2339" s="108"/>
      <c r="CR2339" s="108"/>
      <c r="CS2339" s="108"/>
      <c r="CT2339" s="108"/>
      <c r="CU2339" s="108"/>
      <c r="CV2339" s="108"/>
      <c r="CW2339" s="108"/>
      <c r="CX2339" s="108"/>
      <c r="CY2339" s="108"/>
      <c r="CZ2339" s="108"/>
      <c r="DA2339" s="108"/>
      <c r="DB2339" s="108"/>
      <c r="DC2339" s="108"/>
      <c r="DD2339" s="108"/>
      <c r="DE2339" s="108"/>
      <c r="DF2339" s="108"/>
      <c r="DG2339" s="108"/>
      <c r="DH2339" s="108"/>
      <c r="DI2339" s="108"/>
      <c r="DJ2339" s="108"/>
      <c r="DK2339" s="108"/>
      <c r="DL2339" s="108"/>
      <c r="DM2339" s="108"/>
      <c r="DN2339" s="108"/>
      <c r="DO2339" s="108"/>
      <c r="DP2339" s="108"/>
      <c r="DQ2339" s="108"/>
      <c r="DR2339" s="108"/>
      <c r="DS2339" s="108"/>
      <c r="DT2339" s="108"/>
      <c r="DU2339" s="108"/>
      <c r="DV2339" s="108"/>
      <c r="DW2339" s="108"/>
      <c r="DX2339" s="108"/>
      <c r="DY2339" s="108"/>
      <c r="DZ2339" s="108"/>
      <c r="EA2339" s="108"/>
      <c r="EB2339" s="108"/>
      <c r="EC2339" s="108"/>
      <c r="ED2339" s="108"/>
      <c r="EE2339" s="108"/>
      <c r="EF2339" s="108"/>
      <c r="EG2339" s="108"/>
      <c r="EH2339" s="108"/>
      <c r="EI2339" s="108"/>
      <c r="EJ2339" s="108"/>
      <c r="EK2339" s="108"/>
      <c r="EL2339" s="108"/>
      <c r="EM2339" s="108"/>
      <c r="EN2339" s="108"/>
      <c r="EO2339" s="108"/>
      <c r="EP2339" s="108"/>
      <c r="EQ2339" s="108"/>
      <c r="ER2339" s="108"/>
      <c r="ES2339" s="108"/>
      <c r="ET2339" s="108"/>
      <c r="EU2339" s="108"/>
      <c r="EV2339" s="108"/>
      <c r="EW2339" s="108"/>
      <c r="EX2339" s="108"/>
      <c r="EY2339" s="108"/>
      <c r="EZ2339" s="108"/>
      <c r="FA2339" s="108"/>
      <c r="FB2339" s="108"/>
      <c r="FC2339" s="108"/>
      <c r="FD2339" s="108"/>
      <c r="FE2339" s="108"/>
      <c r="FF2339" s="108"/>
      <c r="FG2339" s="108"/>
      <c r="FH2339" s="108"/>
      <c r="FI2339" s="108"/>
      <c r="FJ2339" s="108"/>
      <c r="FK2339" s="108"/>
      <c r="FL2339" s="108"/>
      <c r="FM2339" s="108"/>
      <c r="FN2339" s="108"/>
      <c r="FO2339" s="108"/>
      <c r="FP2339" s="108"/>
      <c r="FQ2339" s="108"/>
      <c r="FR2339" s="108"/>
      <c r="FS2339" s="108"/>
      <c r="FT2339" s="108"/>
      <c r="FU2339" s="108"/>
      <c r="FV2339" s="108"/>
      <c r="FW2339" s="108"/>
      <c r="FX2339" s="108"/>
      <c r="FY2339" s="108"/>
      <c r="FZ2339" s="108"/>
      <c r="GA2339" s="108"/>
      <c r="GB2339" s="108"/>
      <c r="GC2339" s="108"/>
      <c r="GD2339" s="108"/>
      <c r="GE2339" s="108"/>
      <c r="GF2339" s="108"/>
      <c r="GG2339" s="108"/>
      <c r="GH2339" s="108"/>
      <c r="GI2339" s="108"/>
      <c r="GJ2339" s="108"/>
      <c r="GK2339" s="108"/>
      <c r="GL2339" s="108"/>
      <c r="GM2339" s="108"/>
      <c r="GN2339" s="108"/>
      <c r="GO2339" s="108"/>
      <c r="GP2339" s="108"/>
      <c r="GQ2339" s="108"/>
      <c r="GR2339" s="108"/>
      <c r="GS2339" s="108"/>
      <c r="GT2339" s="108"/>
      <c r="GU2339" s="108"/>
      <c r="GV2339" s="108"/>
      <c r="GW2339" s="108"/>
      <c r="GX2339" s="108"/>
      <c r="GY2339" s="108"/>
      <c r="GZ2339" s="108"/>
      <c r="HA2339" s="108"/>
      <c r="HB2339" s="108"/>
      <c r="HC2339" s="108"/>
      <c r="HD2339" s="108"/>
      <c r="HE2339" s="108"/>
      <c r="HF2339" s="108"/>
      <c r="HG2339" s="108"/>
      <c r="HH2339" s="108"/>
      <c r="HI2339" s="108"/>
      <c r="HJ2339" s="108"/>
      <c r="HK2339" s="108"/>
      <c r="HL2339" s="108"/>
      <c r="HM2339" s="108"/>
      <c r="HN2339" s="108"/>
      <c r="HO2339" s="108"/>
      <c r="HP2339" s="108"/>
      <c r="HQ2339" s="108"/>
      <c r="HR2339" s="108"/>
      <c r="HS2339" s="108"/>
      <c r="HT2339" s="108"/>
      <c r="HU2339" s="108"/>
      <c r="HV2339" s="108"/>
      <c r="HW2339" s="108"/>
      <c r="HX2339" s="108"/>
      <c r="HY2339" s="108"/>
      <c r="HZ2339" s="108"/>
      <c r="IA2339" s="108"/>
      <c r="IB2339" s="108"/>
      <c r="IC2339" s="108"/>
      <c r="ID2339" s="108"/>
      <c r="IE2339" s="108"/>
      <c r="IF2339" s="108"/>
      <c r="IG2339" s="108"/>
      <c r="IH2339" s="108"/>
      <c r="II2339" s="108"/>
      <c r="IJ2339" s="108"/>
      <c r="IK2339" s="108"/>
      <c r="IL2339" s="108"/>
      <c r="IM2339" s="108"/>
      <c r="IN2339" s="108"/>
      <c r="IO2339" s="108"/>
      <c r="IP2339" s="108"/>
      <c r="IQ2339" s="108"/>
      <c r="IR2339" s="108"/>
      <c r="IS2339" s="108"/>
      <c r="IT2339" s="108"/>
      <c r="IU2339" s="108"/>
      <c r="IV2339" s="108"/>
    </row>
    <row r="2340" spans="1:256" x14ac:dyDescent="0.2">
      <c r="D2340" s="40"/>
      <c r="E2340" s="36"/>
      <c r="F2340" s="36"/>
      <c r="G2340" s="120"/>
      <c r="I2340" s="36"/>
      <c r="J2340" s="36"/>
      <c r="L2340" s="36"/>
      <c r="M2340" s="36"/>
      <c r="O2340" s="36"/>
      <c r="P2340" s="36"/>
      <c r="R2340" s="36"/>
      <c r="S2340" s="36"/>
      <c r="U2340" s="36"/>
      <c r="V2340" s="36"/>
      <c r="X2340" s="36"/>
      <c r="Y2340" s="36"/>
      <c r="AA2340" s="36"/>
      <c r="AB2340" s="36"/>
      <c r="AD2340" s="36"/>
      <c r="AE2340" s="36"/>
      <c r="AG2340" s="36"/>
      <c r="AH2340" s="36"/>
      <c r="AJ2340" s="36"/>
      <c r="AK2340" s="36"/>
      <c r="AM2340" s="36"/>
      <c r="AN2340" s="36"/>
      <c r="AP2340" s="36"/>
      <c r="AQ2340" s="36"/>
      <c r="AS2340" s="36"/>
      <c r="AT2340" s="36"/>
      <c r="AV2340" s="36"/>
      <c r="AW2340" s="36"/>
      <c r="AY2340" s="36"/>
      <c r="AZ2340" s="36"/>
      <c r="BA2340" s="108"/>
      <c r="BB2340" s="109"/>
      <c r="BC2340" s="109"/>
      <c r="BD2340" s="108"/>
      <c r="BE2340" s="109"/>
      <c r="BF2340" s="109"/>
      <c r="BG2340" s="108"/>
      <c r="BH2340" s="109"/>
      <c r="BI2340" s="109"/>
      <c r="BJ2340" s="108"/>
      <c r="BK2340" s="109"/>
      <c r="BL2340" s="109"/>
      <c r="BM2340" s="108"/>
      <c r="BN2340" s="109"/>
      <c r="BO2340" s="109"/>
      <c r="BP2340" s="108"/>
      <c r="BQ2340" s="123"/>
      <c r="BR2340" s="109"/>
      <c r="BS2340" s="116"/>
      <c r="BT2340" s="108"/>
      <c r="BU2340" s="120"/>
      <c r="BV2340" s="116"/>
      <c r="BW2340" s="116"/>
      <c r="BX2340" s="125"/>
      <c r="BY2340" s="108"/>
      <c r="BZ2340" s="108"/>
      <c r="CA2340" s="108"/>
      <c r="CB2340" s="108"/>
      <c r="CC2340" s="108"/>
      <c r="CD2340" s="108"/>
      <c r="CE2340" s="108"/>
      <c r="CF2340" s="108"/>
      <c r="CG2340" s="108"/>
      <c r="CH2340" s="108"/>
      <c r="CI2340" s="108"/>
      <c r="CJ2340" s="108"/>
      <c r="CK2340" s="108"/>
      <c r="CL2340" s="108"/>
      <c r="CM2340" s="108"/>
      <c r="CN2340" s="108"/>
      <c r="CO2340" s="108"/>
      <c r="CP2340" s="108"/>
      <c r="CQ2340" s="108"/>
      <c r="CR2340" s="108"/>
      <c r="CS2340" s="108"/>
      <c r="CT2340" s="108"/>
      <c r="CU2340" s="108"/>
      <c r="CV2340" s="108"/>
      <c r="CW2340" s="108"/>
      <c r="CX2340" s="108"/>
      <c r="CY2340" s="108"/>
      <c r="CZ2340" s="108"/>
      <c r="DA2340" s="108"/>
      <c r="DB2340" s="108"/>
      <c r="DC2340" s="108"/>
      <c r="DD2340" s="108"/>
      <c r="DE2340" s="108"/>
      <c r="DF2340" s="108"/>
      <c r="DG2340" s="108"/>
      <c r="DH2340" s="108"/>
      <c r="DI2340" s="108"/>
      <c r="DJ2340" s="108"/>
      <c r="DK2340" s="108"/>
      <c r="DL2340" s="108"/>
      <c r="DM2340" s="108"/>
      <c r="DN2340" s="108"/>
      <c r="DO2340" s="108"/>
      <c r="DP2340" s="108"/>
      <c r="DQ2340" s="108"/>
      <c r="DR2340" s="108"/>
      <c r="DS2340" s="108"/>
      <c r="DT2340" s="108"/>
      <c r="DU2340" s="108"/>
      <c r="DV2340" s="108"/>
      <c r="DW2340" s="108"/>
      <c r="DX2340" s="108"/>
      <c r="DY2340" s="108"/>
      <c r="DZ2340" s="108"/>
      <c r="EA2340" s="108"/>
      <c r="EB2340" s="108"/>
      <c r="EC2340" s="108"/>
      <c r="ED2340" s="108"/>
      <c r="EE2340" s="108"/>
      <c r="EF2340" s="108"/>
      <c r="EG2340" s="108"/>
      <c r="EH2340" s="108"/>
      <c r="EI2340" s="108"/>
      <c r="EJ2340" s="108"/>
      <c r="EK2340" s="108"/>
      <c r="EL2340" s="108"/>
      <c r="EM2340" s="108"/>
      <c r="EN2340" s="108"/>
      <c r="EO2340" s="108"/>
      <c r="EP2340" s="108"/>
      <c r="EQ2340" s="108"/>
      <c r="ER2340" s="108"/>
      <c r="ES2340" s="108"/>
      <c r="ET2340" s="108"/>
      <c r="EU2340" s="108"/>
      <c r="EV2340" s="108"/>
      <c r="EW2340" s="108"/>
      <c r="EX2340" s="108"/>
      <c r="EY2340" s="108"/>
      <c r="EZ2340" s="108"/>
      <c r="FA2340" s="108"/>
      <c r="FB2340" s="108"/>
      <c r="FC2340" s="108"/>
      <c r="FD2340" s="108"/>
      <c r="FE2340" s="108"/>
      <c r="FF2340" s="108"/>
      <c r="FG2340" s="108"/>
      <c r="FH2340" s="108"/>
      <c r="FI2340" s="108"/>
      <c r="FJ2340" s="108"/>
      <c r="FK2340" s="108"/>
      <c r="FL2340" s="108"/>
      <c r="FM2340" s="108"/>
      <c r="FN2340" s="108"/>
      <c r="FO2340" s="108"/>
      <c r="FP2340" s="108"/>
      <c r="FQ2340" s="108"/>
      <c r="FR2340" s="108"/>
      <c r="FS2340" s="108"/>
      <c r="FT2340" s="108"/>
      <c r="FU2340" s="108"/>
      <c r="FV2340" s="108"/>
      <c r="FW2340" s="108"/>
      <c r="FX2340" s="108"/>
      <c r="FY2340" s="108"/>
      <c r="FZ2340" s="108"/>
      <c r="GA2340" s="108"/>
      <c r="GB2340" s="108"/>
      <c r="GC2340" s="108"/>
      <c r="GD2340" s="108"/>
      <c r="GE2340" s="108"/>
      <c r="GF2340" s="108"/>
      <c r="GG2340" s="108"/>
      <c r="GH2340" s="108"/>
      <c r="GI2340" s="108"/>
      <c r="GJ2340" s="108"/>
      <c r="GK2340" s="108"/>
      <c r="GL2340" s="108"/>
      <c r="GM2340" s="108"/>
      <c r="GN2340" s="108"/>
      <c r="GO2340" s="108"/>
      <c r="GP2340" s="108"/>
      <c r="GQ2340" s="108"/>
      <c r="GR2340" s="108"/>
      <c r="GS2340" s="108"/>
      <c r="GT2340" s="108"/>
      <c r="GU2340" s="108"/>
      <c r="GV2340" s="108"/>
      <c r="GW2340" s="108"/>
      <c r="GX2340" s="108"/>
      <c r="GY2340" s="108"/>
      <c r="GZ2340" s="108"/>
      <c r="HA2340" s="108"/>
      <c r="HB2340" s="108"/>
      <c r="HC2340" s="108"/>
      <c r="HD2340" s="108"/>
      <c r="HE2340" s="108"/>
      <c r="HF2340" s="108"/>
      <c r="HG2340" s="108"/>
      <c r="HH2340" s="108"/>
      <c r="HI2340" s="108"/>
      <c r="HJ2340" s="108"/>
      <c r="HK2340" s="108"/>
      <c r="HL2340" s="108"/>
      <c r="HM2340" s="108"/>
      <c r="HN2340" s="108"/>
      <c r="HO2340" s="108"/>
      <c r="HP2340" s="108"/>
      <c r="HQ2340" s="108"/>
      <c r="HR2340" s="108"/>
      <c r="HS2340" s="108"/>
      <c r="HT2340" s="108"/>
      <c r="HU2340" s="108"/>
      <c r="HV2340" s="108"/>
      <c r="HW2340" s="108"/>
      <c r="HX2340" s="108"/>
      <c r="HY2340" s="108"/>
      <c r="HZ2340" s="108"/>
      <c r="IA2340" s="108"/>
      <c r="IB2340" s="108"/>
      <c r="IC2340" s="108"/>
      <c r="ID2340" s="108"/>
      <c r="IE2340" s="108"/>
      <c r="IF2340" s="108"/>
      <c r="IG2340" s="108"/>
      <c r="IH2340" s="108"/>
      <c r="II2340" s="108"/>
      <c r="IJ2340" s="108"/>
      <c r="IK2340" s="108"/>
      <c r="IL2340" s="108"/>
      <c r="IM2340" s="108"/>
      <c r="IN2340" s="108"/>
      <c r="IO2340" s="108"/>
      <c r="IP2340" s="108"/>
      <c r="IQ2340" s="108"/>
      <c r="IR2340" s="108"/>
      <c r="IS2340" s="108"/>
      <c r="IT2340" s="108"/>
      <c r="IU2340" s="108"/>
      <c r="IV2340" s="108"/>
    </row>
    <row r="2341" spans="1:256" x14ac:dyDescent="0.2">
      <c r="E2341" s="8"/>
      <c r="F2341" s="8"/>
      <c r="G2341" s="120"/>
      <c r="I2341" s="8"/>
      <c r="J2341" s="8"/>
      <c r="L2341" s="8"/>
      <c r="M2341" s="8"/>
      <c r="O2341" s="8"/>
      <c r="P2341" s="8"/>
      <c r="R2341" s="8"/>
      <c r="S2341" s="8"/>
      <c r="U2341" s="8"/>
      <c r="V2341" s="8"/>
      <c r="X2341" s="8"/>
      <c r="Y2341" s="8"/>
      <c r="AA2341" s="8"/>
      <c r="AB2341" s="8"/>
      <c r="AD2341" s="8"/>
      <c r="AE2341" s="8"/>
      <c r="AG2341" s="8"/>
      <c r="AH2341" s="8"/>
      <c r="AJ2341" s="8"/>
      <c r="AK2341" s="8"/>
      <c r="AM2341" s="8"/>
      <c r="AN2341" s="8"/>
      <c r="AP2341" s="8"/>
      <c r="AQ2341" s="8"/>
      <c r="AS2341" s="8"/>
      <c r="AT2341" s="8"/>
      <c r="AV2341" s="8"/>
      <c r="AW2341" s="8"/>
      <c r="AY2341" s="8"/>
      <c r="AZ2341" s="8"/>
      <c r="BA2341" s="108"/>
      <c r="BB2341" s="116"/>
      <c r="BC2341" s="120"/>
      <c r="BD2341" s="108"/>
      <c r="BE2341" s="116"/>
      <c r="BF2341" s="120"/>
      <c r="BG2341" s="108"/>
      <c r="BH2341" s="116"/>
      <c r="BI2341" s="120"/>
      <c r="BJ2341" s="108"/>
      <c r="BK2341" s="116"/>
      <c r="BL2341" s="120"/>
      <c r="BM2341" s="108"/>
      <c r="BN2341" s="116"/>
      <c r="BO2341" s="120"/>
      <c r="BP2341" s="108"/>
      <c r="BQ2341" s="108"/>
      <c r="BR2341" s="120"/>
      <c r="BS2341" s="116"/>
      <c r="BT2341" s="116"/>
      <c r="BU2341" s="116"/>
      <c r="BV2341" s="116"/>
      <c r="BW2341" s="116"/>
      <c r="BX2341" s="116"/>
      <c r="BY2341" s="108"/>
      <c r="BZ2341" s="108"/>
      <c r="CA2341" s="108"/>
      <c r="CB2341" s="108"/>
      <c r="CC2341" s="108"/>
      <c r="CD2341" s="108"/>
      <c r="CE2341" s="108"/>
      <c r="CF2341" s="108"/>
      <c r="CG2341" s="108"/>
      <c r="CH2341" s="108"/>
      <c r="CI2341" s="108"/>
      <c r="CJ2341" s="108"/>
      <c r="CK2341" s="108"/>
      <c r="CL2341" s="108"/>
      <c r="CM2341" s="108"/>
      <c r="CN2341" s="108"/>
      <c r="CO2341" s="108"/>
      <c r="CP2341" s="108"/>
      <c r="CQ2341" s="108"/>
      <c r="CR2341" s="108"/>
      <c r="CS2341" s="108"/>
      <c r="CT2341" s="108"/>
      <c r="CU2341" s="108"/>
      <c r="CV2341" s="108"/>
      <c r="CW2341" s="108"/>
      <c r="CX2341" s="108"/>
      <c r="CY2341" s="108"/>
      <c r="CZ2341" s="108"/>
      <c r="DA2341" s="108"/>
      <c r="DB2341" s="108"/>
      <c r="DC2341" s="108"/>
      <c r="DD2341" s="108"/>
      <c r="DE2341" s="108"/>
      <c r="DF2341" s="108"/>
      <c r="DG2341" s="108"/>
      <c r="DH2341" s="108"/>
      <c r="DI2341" s="108"/>
      <c r="DJ2341" s="108"/>
      <c r="DK2341" s="108"/>
      <c r="DL2341" s="108"/>
      <c r="DM2341" s="108"/>
      <c r="DN2341" s="108"/>
      <c r="DO2341" s="108"/>
      <c r="DP2341" s="108"/>
      <c r="DQ2341" s="108"/>
      <c r="DR2341" s="108"/>
      <c r="DS2341" s="108"/>
      <c r="DT2341" s="108"/>
      <c r="DU2341" s="108"/>
      <c r="DV2341" s="108"/>
      <c r="DW2341" s="108"/>
      <c r="DX2341" s="108"/>
      <c r="DY2341" s="108"/>
      <c r="DZ2341" s="108"/>
      <c r="EA2341" s="108"/>
      <c r="EB2341" s="108"/>
      <c r="EC2341" s="108"/>
      <c r="ED2341" s="108"/>
      <c r="EE2341" s="108"/>
      <c r="EF2341" s="108"/>
      <c r="EG2341" s="108"/>
      <c r="EH2341" s="108"/>
      <c r="EI2341" s="108"/>
      <c r="EJ2341" s="108"/>
      <c r="EK2341" s="108"/>
      <c r="EL2341" s="108"/>
      <c r="EM2341" s="108"/>
      <c r="EN2341" s="108"/>
      <c r="EO2341" s="108"/>
      <c r="EP2341" s="108"/>
      <c r="EQ2341" s="108"/>
      <c r="ER2341" s="108"/>
      <c r="ES2341" s="108"/>
      <c r="ET2341" s="108"/>
      <c r="EU2341" s="108"/>
      <c r="EV2341" s="108"/>
      <c r="EW2341" s="108"/>
      <c r="EX2341" s="108"/>
      <c r="EY2341" s="108"/>
      <c r="EZ2341" s="108"/>
      <c r="FA2341" s="108"/>
      <c r="FB2341" s="108"/>
      <c r="FC2341" s="108"/>
      <c r="FD2341" s="108"/>
      <c r="FE2341" s="108"/>
      <c r="FF2341" s="108"/>
      <c r="FG2341" s="108"/>
      <c r="FH2341" s="108"/>
      <c r="FI2341" s="108"/>
      <c r="FJ2341" s="108"/>
      <c r="FK2341" s="108"/>
      <c r="FL2341" s="108"/>
      <c r="FM2341" s="108"/>
      <c r="FN2341" s="108"/>
      <c r="FO2341" s="108"/>
      <c r="FP2341" s="108"/>
      <c r="FQ2341" s="108"/>
      <c r="FR2341" s="108"/>
      <c r="FS2341" s="108"/>
      <c r="FT2341" s="108"/>
      <c r="FU2341" s="108"/>
      <c r="FV2341" s="108"/>
      <c r="FW2341" s="108"/>
      <c r="FX2341" s="108"/>
      <c r="FY2341" s="108"/>
      <c r="FZ2341" s="108"/>
      <c r="GA2341" s="108"/>
      <c r="GB2341" s="108"/>
      <c r="GC2341" s="108"/>
      <c r="GD2341" s="108"/>
      <c r="GE2341" s="108"/>
      <c r="GF2341" s="108"/>
      <c r="GG2341" s="108"/>
      <c r="GH2341" s="108"/>
      <c r="GI2341" s="108"/>
      <c r="GJ2341" s="108"/>
      <c r="GK2341" s="108"/>
      <c r="GL2341" s="108"/>
      <c r="GM2341" s="108"/>
      <c r="GN2341" s="108"/>
      <c r="GO2341" s="108"/>
      <c r="GP2341" s="108"/>
      <c r="GQ2341" s="108"/>
      <c r="GR2341" s="108"/>
      <c r="GS2341" s="108"/>
      <c r="GT2341" s="108"/>
      <c r="GU2341" s="108"/>
      <c r="GV2341" s="108"/>
      <c r="GW2341" s="108"/>
      <c r="GX2341" s="108"/>
      <c r="GY2341" s="108"/>
      <c r="GZ2341" s="108"/>
      <c r="HA2341" s="108"/>
      <c r="HB2341" s="108"/>
      <c r="HC2341" s="108"/>
      <c r="HD2341" s="108"/>
      <c r="HE2341" s="108"/>
      <c r="HF2341" s="108"/>
      <c r="HG2341" s="108"/>
      <c r="HH2341" s="108"/>
      <c r="HI2341" s="108"/>
      <c r="HJ2341" s="108"/>
      <c r="HK2341" s="108"/>
      <c r="HL2341" s="108"/>
      <c r="HM2341" s="108"/>
      <c r="HN2341" s="108"/>
      <c r="HO2341" s="108"/>
      <c r="HP2341" s="108"/>
      <c r="HQ2341" s="108"/>
      <c r="HR2341" s="108"/>
      <c r="HS2341" s="108"/>
      <c r="HT2341" s="108"/>
      <c r="HU2341" s="108"/>
      <c r="HV2341" s="108"/>
      <c r="HW2341" s="108"/>
      <c r="HX2341" s="108"/>
      <c r="HY2341" s="108"/>
      <c r="HZ2341" s="108"/>
      <c r="IA2341" s="108"/>
      <c r="IB2341" s="108"/>
      <c r="IC2341" s="108"/>
      <c r="ID2341" s="108"/>
      <c r="IE2341" s="108"/>
      <c r="IF2341" s="108"/>
      <c r="IG2341" s="108"/>
      <c r="IH2341" s="108"/>
      <c r="II2341" s="108"/>
      <c r="IJ2341" s="108"/>
      <c r="IK2341" s="108"/>
      <c r="IL2341" s="108"/>
      <c r="IM2341" s="108"/>
      <c r="IN2341" s="108"/>
      <c r="IO2341" s="108"/>
      <c r="IP2341" s="108"/>
      <c r="IQ2341" s="108"/>
      <c r="IR2341" s="108"/>
      <c r="IS2341" s="108"/>
      <c r="IT2341" s="108"/>
      <c r="IU2341" s="108"/>
      <c r="IV2341" s="108"/>
    </row>
    <row r="2342" spans="1:256" x14ac:dyDescent="0.2">
      <c r="E2342" s="8"/>
      <c r="F2342" s="8"/>
      <c r="G2342" s="120"/>
      <c r="I2342" s="8"/>
      <c r="J2342" s="8"/>
      <c r="L2342" s="8"/>
      <c r="M2342" s="8"/>
      <c r="O2342" s="8"/>
      <c r="P2342" s="8"/>
      <c r="R2342" s="8"/>
      <c r="S2342" s="8"/>
      <c r="U2342" s="8"/>
      <c r="V2342" s="8"/>
      <c r="X2342" s="8"/>
      <c r="Y2342" s="8"/>
      <c r="AA2342" s="8"/>
      <c r="AB2342" s="8"/>
      <c r="AD2342" s="8"/>
      <c r="AE2342" s="8"/>
      <c r="AG2342" s="8"/>
      <c r="AH2342" s="8"/>
      <c r="AJ2342" s="8"/>
      <c r="AK2342" s="8"/>
      <c r="AM2342" s="8"/>
      <c r="AN2342" s="8"/>
      <c r="AP2342" s="8"/>
      <c r="AQ2342" s="8"/>
      <c r="AS2342" s="8"/>
      <c r="AT2342" s="8"/>
      <c r="AV2342" s="8"/>
      <c r="AW2342" s="8"/>
      <c r="AY2342" s="8"/>
      <c r="AZ2342" s="8"/>
      <c r="BA2342" s="108"/>
      <c r="BB2342" s="108"/>
      <c r="BC2342" s="108"/>
      <c r="BD2342" s="108"/>
      <c r="BE2342" s="108"/>
      <c r="BF2342" s="108"/>
      <c r="BG2342" s="108"/>
      <c r="BH2342" s="108"/>
      <c r="BI2342" s="108"/>
      <c r="BJ2342" s="108"/>
      <c r="BK2342" s="108"/>
      <c r="BL2342" s="108"/>
      <c r="BM2342" s="108"/>
      <c r="BN2342" s="108"/>
      <c r="BO2342" s="108"/>
      <c r="BP2342" s="108"/>
      <c r="BQ2342" s="108"/>
      <c r="BR2342" s="108"/>
      <c r="BS2342" s="108"/>
      <c r="BT2342" s="108"/>
      <c r="BU2342" s="108"/>
      <c r="BV2342" s="108"/>
      <c r="BW2342" s="108"/>
      <c r="BX2342" s="108"/>
      <c r="BY2342" s="108"/>
      <c r="BZ2342" s="108"/>
      <c r="CA2342" s="108"/>
      <c r="CB2342" s="108"/>
      <c r="CC2342" s="108"/>
      <c r="CD2342" s="108"/>
      <c r="CE2342" s="108"/>
      <c r="CF2342" s="108"/>
      <c r="CG2342" s="108"/>
      <c r="CH2342" s="108"/>
      <c r="CI2342" s="108"/>
      <c r="CJ2342" s="108"/>
      <c r="CK2342" s="108"/>
      <c r="CL2342" s="108"/>
      <c r="CM2342" s="108"/>
      <c r="CN2342" s="108"/>
      <c r="CO2342" s="108"/>
      <c r="CP2342" s="108"/>
      <c r="CQ2342" s="108"/>
      <c r="CR2342" s="108"/>
      <c r="CS2342" s="108"/>
      <c r="CT2342" s="108"/>
      <c r="CU2342" s="108"/>
      <c r="CV2342" s="108"/>
      <c r="CW2342" s="108"/>
      <c r="CX2342" s="108"/>
      <c r="CY2342" s="108"/>
      <c r="CZ2342" s="108"/>
      <c r="DA2342" s="108"/>
      <c r="DB2342" s="108"/>
      <c r="DC2342" s="108"/>
      <c r="DD2342" s="108"/>
      <c r="DE2342" s="108"/>
      <c r="DF2342" s="108"/>
      <c r="DG2342" s="108"/>
      <c r="DH2342" s="108"/>
      <c r="DI2342" s="108"/>
      <c r="DJ2342" s="108"/>
      <c r="DK2342" s="108"/>
      <c r="DL2342" s="108"/>
      <c r="DM2342" s="108"/>
      <c r="DN2342" s="108"/>
      <c r="DO2342" s="108"/>
      <c r="DP2342" s="108"/>
      <c r="DQ2342" s="108"/>
      <c r="DR2342" s="108"/>
      <c r="DS2342" s="108"/>
      <c r="DT2342" s="108"/>
      <c r="DU2342" s="108"/>
      <c r="DV2342" s="108"/>
      <c r="DW2342" s="108"/>
      <c r="DX2342" s="108"/>
      <c r="DY2342" s="108"/>
      <c r="DZ2342" s="108"/>
      <c r="EA2342" s="108"/>
      <c r="EB2342" s="108"/>
      <c r="EC2342" s="108"/>
      <c r="ED2342" s="108"/>
      <c r="EE2342" s="108"/>
      <c r="EF2342" s="108"/>
      <c r="EG2342" s="108"/>
      <c r="EH2342" s="108"/>
      <c r="EI2342" s="108"/>
      <c r="EJ2342" s="108"/>
      <c r="EK2342" s="108"/>
      <c r="EL2342" s="108"/>
      <c r="EM2342" s="108"/>
      <c r="EN2342" s="108"/>
      <c r="EO2342" s="108"/>
      <c r="EP2342" s="108"/>
      <c r="EQ2342" s="108"/>
      <c r="ER2342" s="108"/>
      <c r="ES2342" s="108"/>
      <c r="ET2342" s="108"/>
      <c r="EU2342" s="108"/>
      <c r="EV2342" s="108"/>
      <c r="EW2342" s="108"/>
      <c r="EX2342" s="108"/>
      <c r="EY2342" s="108"/>
      <c r="EZ2342" s="108"/>
      <c r="FA2342" s="108"/>
      <c r="FB2342" s="108"/>
      <c r="FC2342" s="108"/>
      <c r="FD2342" s="108"/>
      <c r="FE2342" s="108"/>
      <c r="FF2342" s="108"/>
      <c r="FG2342" s="108"/>
      <c r="FH2342" s="108"/>
      <c r="FI2342" s="108"/>
      <c r="FJ2342" s="108"/>
      <c r="FK2342" s="108"/>
      <c r="FL2342" s="108"/>
      <c r="FM2342" s="108"/>
      <c r="FN2342" s="108"/>
      <c r="FO2342" s="108"/>
      <c r="FP2342" s="108"/>
      <c r="FQ2342" s="108"/>
      <c r="FR2342" s="108"/>
      <c r="FS2342" s="108"/>
      <c r="FT2342" s="108"/>
      <c r="FU2342" s="108"/>
      <c r="FV2342" s="108"/>
      <c r="FW2342" s="108"/>
      <c r="FX2342" s="108"/>
      <c r="FY2342" s="108"/>
      <c r="FZ2342" s="108"/>
      <c r="GA2342" s="108"/>
      <c r="GB2342" s="108"/>
      <c r="GC2342" s="108"/>
      <c r="GD2342" s="108"/>
      <c r="GE2342" s="108"/>
      <c r="GF2342" s="108"/>
      <c r="GG2342" s="108"/>
      <c r="GH2342" s="108"/>
      <c r="GI2342" s="108"/>
      <c r="GJ2342" s="108"/>
      <c r="GK2342" s="108"/>
      <c r="GL2342" s="108"/>
      <c r="GM2342" s="108"/>
      <c r="GN2342" s="108"/>
      <c r="GO2342" s="108"/>
      <c r="GP2342" s="108"/>
      <c r="GQ2342" s="108"/>
      <c r="GR2342" s="108"/>
      <c r="GS2342" s="108"/>
      <c r="GT2342" s="108"/>
      <c r="GU2342" s="108"/>
      <c r="GV2342" s="108"/>
      <c r="GW2342" s="108"/>
      <c r="GX2342" s="108"/>
      <c r="GY2342" s="108"/>
      <c r="GZ2342" s="108"/>
      <c r="HA2342" s="108"/>
      <c r="HB2342" s="108"/>
      <c r="HC2342" s="108"/>
      <c r="HD2342" s="108"/>
      <c r="HE2342" s="108"/>
      <c r="HF2342" s="108"/>
      <c r="HG2342" s="108"/>
      <c r="HH2342" s="108"/>
      <c r="HI2342" s="108"/>
      <c r="HJ2342" s="108"/>
      <c r="HK2342" s="108"/>
      <c r="HL2342" s="108"/>
      <c r="HM2342" s="108"/>
      <c r="HN2342" s="108"/>
      <c r="HO2342" s="108"/>
      <c r="HP2342" s="108"/>
      <c r="HQ2342" s="108"/>
      <c r="HR2342" s="108"/>
      <c r="HS2342" s="108"/>
      <c r="HT2342" s="108"/>
      <c r="HU2342" s="108"/>
      <c r="HV2342" s="108"/>
      <c r="HW2342" s="108"/>
      <c r="HX2342" s="108"/>
      <c r="HY2342" s="108"/>
      <c r="HZ2342" s="108"/>
      <c r="IA2342" s="108"/>
      <c r="IB2342" s="108"/>
      <c r="IC2342" s="108"/>
      <c r="ID2342" s="108"/>
      <c r="IE2342" s="108"/>
      <c r="IF2342" s="108"/>
      <c r="IG2342" s="108"/>
      <c r="IH2342" s="108"/>
      <c r="II2342" s="108"/>
      <c r="IJ2342" s="108"/>
      <c r="IK2342" s="108"/>
      <c r="IL2342" s="108"/>
      <c r="IM2342" s="108"/>
      <c r="IN2342" s="108"/>
      <c r="IO2342" s="108"/>
      <c r="IP2342" s="108"/>
      <c r="IQ2342" s="108"/>
      <c r="IR2342" s="108"/>
      <c r="IS2342" s="108"/>
      <c r="IT2342" s="108"/>
      <c r="IU2342" s="108"/>
      <c r="IV2342" s="108"/>
    </row>
    <row r="2343" spans="1:256" x14ac:dyDescent="0.2">
      <c r="E2343" s="8"/>
      <c r="F2343" s="8"/>
      <c r="G2343" s="120"/>
      <c r="I2343" s="8"/>
      <c r="J2343" s="8"/>
      <c r="L2343" s="8"/>
      <c r="M2343" s="8"/>
      <c r="O2343" s="8"/>
      <c r="P2343" s="8"/>
      <c r="R2343" s="8"/>
      <c r="S2343" s="8"/>
      <c r="U2343" s="8"/>
      <c r="V2343" s="8"/>
      <c r="X2343" s="8"/>
      <c r="Y2343" s="8"/>
      <c r="AA2343" s="8"/>
      <c r="AB2343" s="8"/>
      <c r="AD2343" s="8"/>
      <c r="AE2343" s="8"/>
      <c r="AG2343" s="8"/>
      <c r="AH2343" s="8"/>
      <c r="AJ2343" s="8"/>
      <c r="AK2343" s="8"/>
      <c r="AM2343" s="8"/>
      <c r="AN2343" s="8"/>
      <c r="AP2343" s="8"/>
      <c r="AQ2343" s="8"/>
      <c r="AS2343" s="8"/>
      <c r="AT2343" s="8"/>
      <c r="AV2343" s="8"/>
      <c r="AW2343" s="8"/>
      <c r="AY2343" s="8"/>
      <c r="AZ2343" s="8"/>
      <c r="BA2343" s="108"/>
      <c r="BB2343" s="108"/>
      <c r="BC2343" s="108"/>
      <c r="BD2343" s="108"/>
      <c r="BE2343" s="108"/>
      <c r="BF2343" s="108"/>
      <c r="BG2343" s="108"/>
      <c r="BH2343" s="108"/>
      <c r="BI2343" s="108"/>
      <c r="BJ2343" s="108"/>
      <c r="BK2343" s="108"/>
      <c r="BL2343" s="108"/>
      <c r="BM2343" s="108"/>
      <c r="BN2343" s="108"/>
      <c r="BO2343" s="108"/>
      <c r="BP2343" s="108"/>
      <c r="BQ2343" s="108"/>
      <c r="BR2343" s="108"/>
      <c r="BS2343" s="108"/>
      <c r="BT2343" s="108"/>
      <c r="BU2343" s="108"/>
      <c r="BV2343" s="108"/>
      <c r="BW2343" s="108"/>
      <c r="BX2343" s="108"/>
      <c r="BY2343" s="108"/>
      <c r="BZ2343" s="108"/>
      <c r="CA2343" s="108"/>
      <c r="CB2343" s="108"/>
      <c r="CC2343" s="108"/>
      <c r="CD2343" s="108"/>
      <c r="CE2343" s="108"/>
      <c r="CF2343" s="108"/>
      <c r="CG2343" s="108"/>
      <c r="CH2343" s="108"/>
      <c r="CI2343" s="108"/>
      <c r="CJ2343" s="108"/>
      <c r="CK2343" s="108"/>
      <c r="CL2343" s="108"/>
      <c r="CM2343" s="108"/>
      <c r="CN2343" s="108"/>
      <c r="CO2343" s="108"/>
      <c r="CP2343" s="108"/>
      <c r="CQ2343" s="108"/>
      <c r="CR2343" s="108"/>
      <c r="CS2343" s="108"/>
      <c r="CT2343" s="108"/>
      <c r="CU2343" s="108"/>
      <c r="CV2343" s="108"/>
      <c r="CW2343" s="108"/>
      <c r="CX2343" s="108"/>
      <c r="CY2343" s="108"/>
      <c r="CZ2343" s="108"/>
      <c r="DA2343" s="108"/>
      <c r="DB2343" s="108"/>
      <c r="DC2343" s="108"/>
      <c r="DD2343" s="108"/>
      <c r="DE2343" s="108"/>
      <c r="DF2343" s="108"/>
      <c r="DG2343" s="108"/>
      <c r="DH2343" s="108"/>
      <c r="DI2343" s="108"/>
      <c r="DJ2343" s="108"/>
      <c r="DK2343" s="108"/>
      <c r="DL2343" s="108"/>
      <c r="DM2343" s="108"/>
      <c r="DN2343" s="108"/>
      <c r="DO2343" s="108"/>
      <c r="DP2343" s="108"/>
      <c r="DQ2343" s="108"/>
      <c r="DR2343" s="108"/>
      <c r="DS2343" s="108"/>
      <c r="DT2343" s="108"/>
      <c r="DU2343" s="108"/>
      <c r="DV2343" s="108"/>
      <c r="DW2343" s="108"/>
      <c r="DX2343" s="108"/>
      <c r="DY2343" s="108"/>
      <c r="DZ2343" s="108"/>
      <c r="EA2343" s="108"/>
      <c r="EB2343" s="108"/>
      <c r="EC2343" s="108"/>
      <c r="ED2343" s="108"/>
      <c r="EE2343" s="108"/>
      <c r="EF2343" s="108"/>
      <c r="EG2343" s="108"/>
      <c r="EH2343" s="108"/>
      <c r="EI2343" s="108"/>
      <c r="EJ2343" s="108"/>
      <c r="EK2343" s="108"/>
      <c r="EL2343" s="108"/>
      <c r="EM2343" s="108"/>
      <c r="EN2343" s="108"/>
      <c r="EO2343" s="108"/>
      <c r="EP2343" s="108"/>
      <c r="EQ2343" s="108"/>
      <c r="ER2343" s="108"/>
      <c r="ES2343" s="108"/>
      <c r="ET2343" s="108"/>
      <c r="EU2343" s="108"/>
      <c r="EV2343" s="108"/>
      <c r="EW2343" s="108"/>
      <c r="EX2343" s="108"/>
      <c r="EY2343" s="108"/>
      <c r="EZ2343" s="108"/>
      <c r="FA2343" s="108"/>
      <c r="FB2343" s="108"/>
      <c r="FC2343" s="108"/>
      <c r="FD2343" s="108"/>
      <c r="FE2343" s="108"/>
      <c r="FF2343" s="108"/>
      <c r="FG2343" s="108"/>
      <c r="FH2343" s="108"/>
      <c r="FI2343" s="108"/>
      <c r="FJ2343" s="108"/>
      <c r="FK2343" s="108"/>
      <c r="FL2343" s="108"/>
      <c r="FM2343" s="108"/>
      <c r="FN2343" s="108"/>
      <c r="FO2343" s="108"/>
      <c r="FP2343" s="108"/>
      <c r="FQ2343" s="108"/>
      <c r="FR2343" s="108"/>
      <c r="FS2343" s="108"/>
      <c r="FT2343" s="108"/>
      <c r="FU2343" s="108"/>
      <c r="FV2343" s="108"/>
      <c r="FW2343" s="108"/>
      <c r="FX2343" s="108"/>
      <c r="FY2343" s="108"/>
      <c r="FZ2343" s="108"/>
      <c r="GA2343" s="108"/>
      <c r="GB2343" s="108"/>
      <c r="GC2343" s="108"/>
      <c r="GD2343" s="108"/>
      <c r="GE2343" s="108"/>
      <c r="GF2343" s="108"/>
      <c r="GG2343" s="108"/>
      <c r="GH2343" s="108"/>
      <c r="GI2343" s="108"/>
      <c r="GJ2343" s="108"/>
      <c r="GK2343" s="108"/>
      <c r="GL2343" s="108"/>
      <c r="GM2343" s="108"/>
      <c r="GN2343" s="108"/>
      <c r="GO2343" s="108"/>
      <c r="GP2343" s="108"/>
      <c r="GQ2343" s="108"/>
      <c r="GR2343" s="108"/>
      <c r="GS2343" s="108"/>
      <c r="GT2343" s="108"/>
      <c r="GU2343" s="108"/>
      <c r="GV2343" s="108"/>
      <c r="GW2343" s="108"/>
      <c r="GX2343" s="108"/>
      <c r="GY2343" s="108"/>
      <c r="GZ2343" s="108"/>
      <c r="HA2343" s="108"/>
      <c r="HB2343" s="108"/>
      <c r="HC2343" s="108"/>
      <c r="HD2343" s="108"/>
      <c r="HE2343" s="108"/>
      <c r="HF2343" s="108"/>
      <c r="HG2343" s="108"/>
      <c r="HH2343" s="108"/>
      <c r="HI2343" s="108"/>
      <c r="HJ2343" s="108"/>
      <c r="HK2343" s="108"/>
      <c r="HL2343" s="108"/>
      <c r="HM2343" s="108"/>
      <c r="HN2343" s="108"/>
      <c r="HO2343" s="108"/>
      <c r="HP2343" s="108"/>
      <c r="HQ2343" s="108"/>
      <c r="HR2343" s="108"/>
      <c r="HS2343" s="108"/>
      <c r="HT2343" s="108"/>
      <c r="HU2343" s="108"/>
      <c r="HV2343" s="108"/>
      <c r="HW2343" s="108"/>
      <c r="HX2343" s="108"/>
      <c r="HY2343" s="108"/>
      <c r="HZ2343" s="108"/>
      <c r="IA2343" s="108"/>
      <c r="IB2343" s="108"/>
      <c r="IC2343" s="108"/>
      <c r="ID2343" s="108"/>
      <c r="IE2343" s="108"/>
      <c r="IF2343" s="108"/>
      <c r="IG2343" s="108"/>
      <c r="IH2343" s="108"/>
      <c r="II2343" s="108"/>
      <c r="IJ2343" s="108"/>
      <c r="IK2343" s="108"/>
      <c r="IL2343" s="108"/>
      <c r="IM2343" s="108"/>
      <c r="IN2343" s="108"/>
      <c r="IO2343" s="108"/>
      <c r="IP2343" s="108"/>
      <c r="IQ2343" s="108"/>
      <c r="IR2343" s="108"/>
      <c r="IS2343" s="108"/>
      <c r="IT2343" s="108"/>
      <c r="IU2343" s="108"/>
      <c r="IV2343" s="108"/>
    </row>
    <row r="2344" spans="1:256" x14ac:dyDescent="0.2">
      <c r="D2344" s="40"/>
      <c r="E2344" s="36"/>
      <c r="F2344" s="36"/>
      <c r="G2344" s="120"/>
      <c r="I2344" s="36"/>
      <c r="J2344" s="36"/>
      <c r="L2344" s="36"/>
      <c r="M2344" s="36"/>
      <c r="O2344" s="36"/>
      <c r="P2344" s="36"/>
      <c r="R2344" s="36"/>
      <c r="S2344" s="36"/>
      <c r="U2344" s="36"/>
      <c r="V2344" s="36"/>
      <c r="X2344" s="36"/>
      <c r="Y2344" s="36"/>
      <c r="AA2344" s="36"/>
      <c r="AB2344" s="36"/>
      <c r="AD2344" s="36"/>
      <c r="AE2344" s="36"/>
      <c r="AG2344" s="36"/>
      <c r="AH2344" s="36"/>
      <c r="AJ2344" s="36"/>
      <c r="AK2344" s="36"/>
      <c r="AM2344" s="36"/>
      <c r="AN2344" s="36"/>
      <c r="AP2344" s="36"/>
      <c r="AQ2344" s="36"/>
      <c r="AS2344" s="36"/>
      <c r="AT2344" s="36"/>
      <c r="AV2344" s="36"/>
      <c r="AW2344" s="36"/>
      <c r="AY2344" s="36"/>
      <c r="AZ2344" s="36"/>
      <c r="BA2344" s="108"/>
      <c r="BB2344" s="108"/>
      <c r="BC2344" s="108"/>
      <c r="BD2344" s="108"/>
      <c r="BE2344" s="108"/>
      <c r="BF2344" s="108"/>
      <c r="BG2344" s="108"/>
      <c r="BH2344" s="108"/>
      <c r="BI2344" s="108"/>
      <c r="BJ2344" s="108"/>
      <c r="BK2344" s="108"/>
      <c r="BL2344" s="108"/>
      <c r="BM2344" s="108"/>
      <c r="BN2344" s="108"/>
      <c r="BO2344" s="108"/>
      <c r="BP2344" s="108"/>
      <c r="BQ2344" s="108"/>
      <c r="BR2344" s="108"/>
      <c r="BS2344" s="108"/>
      <c r="BT2344" s="108"/>
      <c r="BU2344" s="108"/>
      <c r="BV2344" s="108"/>
      <c r="BW2344" s="108"/>
      <c r="BX2344" s="108"/>
      <c r="BY2344" s="108"/>
      <c r="BZ2344" s="108"/>
      <c r="CA2344" s="108"/>
      <c r="CB2344" s="108"/>
      <c r="CC2344" s="108"/>
      <c r="CD2344" s="108"/>
      <c r="CE2344" s="108"/>
      <c r="CF2344" s="108"/>
      <c r="CG2344" s="108"/>
      <c r="CH2344" s="108"/>
      <c r="CI2344" s="108"/>
      <c r="CJ2344" s="108"/>
      <c r="CK2344" s="108"/>
      <c r="CL2344" s="108"/>
      <c r="CM2344" s="108"/>
      <c r="CN2344" s="108"/>
      <c r="CO2344" s="108"/>
      <c r="CP2344" s="108"/>
      <c r="CQ2344" s="108"/>
      <c r="CR2344" s="108"/>
      <c r="CS2344" s="108"/>
      <c r="CT2344" s="108"/>
      <c r="CU2344" s="108"/>
      <c r="CV2344" s="108"/>
      <c r="CW2344" s="108"/>
      <c r="CX2344" s="108"/>
      <c r="CY2344" s="108"/>
      <c r="CZ2344" s="108"/>
      <c r="DA2344" s="108"/>
      <c r="DB2344" s="108"/>
      <c r="DC2344" s="108"/>
      <c r="DD2344" s="108"/>
      <c r="DE2344" s="108"/>
      <c r="DF2344" s="108"/>
      <c r="DG2344" s="108"/>
      <c r="DH2344" s="108"/>
      <c r="DI2344" s="108"/>
      <c r="DJ2344" s="108"/>
      <c r="DK2344" s="108"/>
      <c r="DL2344" s="108"/>
      <c r="DM2344" s="108"/>
      <c r="DN2344" s="108"/>
      <c r="DO2344" s="108"/>
      <c r="DP2344" s="108"/>
      <c r="DQ2344" s="108"/>
      <c r="DR2344" s="108"/>
      <c r="DS2344" s="108"/>
      <c r="DT2344" s="108"/>
      <c r="DU2344" s="108"/>
      <c r="DV2344" s="108"/>
      <c r="DW2344" s="108"/>
      <c r="DX2344" s="108"/>
      <c r="DY2344" s="108"/>
      <c r="DZ2344" s="108"/>
      <c r="EA2344" s="108"/>
      <c r="EB2344" s="108"/>
      <c r="EC2344" s="108"/>
      <c r="ED2344" s="108"/>
      <c r="EE2344" s="108"/>
      <c r="EF2344" s="108"/>
      <c r="EG2344" s="108"/>
      <c r="EH2344" s="108"/>
      <c r="EI2344" s="108"/>
      <c r="EJ2344" s="108"/>
      <c r="EK2344" s="108"/>
      <c r="EL2344" s="108"/>
      <c r="EM2344" s="108"/>
      <c r="EN2344" s="108"/>
      <c r="EO2344" s="108"/>
      <c r="EP2344" s="108"/>
      <c r="EQ2344" s="108"/>
      <c r="ER2344" s="108"/>
      <c r="ES2344" s="108"/>
      <c r="ET2344" s="108"/>
      <c r="EU2344" s="108"/>
      <c r="EV2344" s="108"/>
      <c r="EW2344" s="108"/>
      <c r="EX2344" s="108"/>
      <c r="EY2344" s="108"/>
      <c r="EZ2344" s="108"/>
      <c r="FA2344" s="108"/>
      <c r="FB2344" s="108"/>
      <c r="FC2344" s="108"/>
      <c r="FD2344" s="108"/>
      <c r="FE2344" s="108"/>
      <c r="FF2344" s="108"/>
      <c r="FG2344" s="108"/>
      <c r="FH2344" s="108"/>
      <c r="FI2344" s="108"/>
      <c r="FJ2344" s="108"/>
      <c r="FK2344" s="108"/>
      <c r="FL2344" s="108"/>
      <c r="FM2344" s="108"/>
      <c r="FN2344" s="108"/>
      <c r="FO2344" s="108"/>
      <c r="FP2344" s="108"/>
      <c r="FQ2344" s="108"/>
      <c r="FR2344" s="108"/>
      <c r="FS2344" s="108"/>
      <c r="FT2344" s="108"/>
      <c r="FU2344" s="108"/>
      <c r="FV2344" s="108"/>
      <c r="FW2344" s="108"/>
      <c r="FX2344" s="108"/>
      <c r="FY2344" s="108"/>
      <c r="FZ2344" s="108"/>
      <c r="GA2344" s="108"/>
      <c r="GB2344" s="108"/>
      <c r="GC2344" s="108"/>
      <c r="GD2344" s="108"/>
      <c r="GE2344" s="108"/>
      <c r="GF2344" s="108"/>
      <c r="GG2344" s="108"/>
      <c r="GH2344" s="108"/>
      <c r="GI2344" s="108"/>
      <c r="GJ2344" s="108"/>
      <c r="GK2344" s="108"/>
      <c r="GL2344" s="108"/>
      <c r="GM2344" s="108"/>
      <c r="GN2344" s="108"/>
      <c r="GO2344" s="108"/>
      <c r="GP2344" s="108"/>
      <c r="GQ2344" s="108"/>
      <c r="GR2344" s="108"/>
      <c r="GS2344" s="108"/>
      <c r="GT2344" s="108"/>
      <c r="GU2344" s="108"/>
      <c r="GV2344" s="108"/>
      <c r="GW2344" s="108"/>
      <c r="GX2344" s="108"/>
      <c r="GY2344" s="108"/>
      <c r="GZ2344" s="108"/>
      <c r="HA2344" s="108"/>
      <c r="HB2344" s="108"/>
      <c r="HC2344" s="108"/>
      <c r="HD2344" s="108"/>
      <c r="HE2344" s="108"/>
      <c r="HF2344" s="108"/>
      <c r="HG2344" s="108"/>
      <c r="HH2344" s="108"/>
      <c r="HI2344" s="108"/>
      <c r="HJ2344" s="108"/>
      <c r="HK2344" s="108"/>
      <c r="HL2344" s="108"/>
      <c r="HM2344" s="108"/>
      <c r="HN2344" s="108"/>
      <c r="HO2344" s="108"/>
      <c r="HP2344" s="108"/>
      <c r="HQ2344" s="108"/>
      <c r="HR2344" s="108"/>
      <c r="HS2344" s="108"/>
      <c r="HT2344" s="108"/>
      <c r="HU2344" s="108"/>
      <c r="HV2344" s="108"/>
      <c r="HW2344" s="108"/>
      <c r="HX2344" s="108"/>
      <c r="HY2344" s="108"/>
      <c r="HZ2344" s="108"/>
      <c r="IA2344" s="108"/>
      <c r="IB2344" s="108"/>
      <c r="IC2344" s="108"/>
      <c r="ID2344" s="108"/>
      <c r="IE2344" s="108"/>
      <c r="IF2344" s="108"/>
      <c r="IG2344" s="108"/>
      <c r="IH2344" s="108"/>
      <c r="II2344" s="108"/>
      <c r="IJ2344" s="108"/>
      <c r="IK2344" s="108"/>
      <c r="IL2344" s="108"/>
      <c r="IM2344" s="108"/>
      <c r="IN2344" s="108"/>
      <c r="IO2344" s="108"/>
      <c r="IP2344" s="108"/>
      <c r="IQ2344" s="108"/>
      <c r="IR2344" s="108"/>
      <c r="IS2344" s="108"/>
      <c r="IT2344" s="108"/>
      <c r="IU2344" s="108"/>
      <c r="IV2344" s="108"/>
    </row>
    <row r="2345" spans="1:256" x14ac:dyDescent="0.2">
      <c r="D2345" s="40"/>
      <c r="E2345" s="36"/>
      <c r="F2345" s="36"/>
      <c r="G2345" s="120"/>
      <c r="H2345" s="100"/>
      <c r="I2345" s="36"/>
      <c r="J2345" s="36"/>
      <c r="K2345" s="100"/>
      <c r="L2345" s="36"/>
      <c r="M2345" s="36"/>
      <c r="N2345" s="100"/>
      <c r="O2345" s="36"/>
      <c r="P2345" s="36"/>
      <c r="Q2345" s="100"/>
      <c r="R2345" s="36"/>
      <c r="S2345" s="36"/>
      <c r="T2345" s="100"/>
      <c r="U2345" s="36"/>
      <c r="V2345" s="36"/>
      <c r="W2345" s="100"/>
      <c r="X2345" s="36"/>
      <c r="Y2345" s="36"/>
      <c r="Z2345" s="100"/>
      <c r="AA2345" s="36"/>
      <c r="AB2345" s="36"/>
      <c r="AD2345" s="36"/>
      <c r="AE2345" s="36"/>
      <c r="AG2345" s="36"/>
      <c r="AH2345" s="36"/>
      <c r="AJ2345" s="36"/>
      <c r="AK2345" s="36"/>
      <c r="AM2345" s="36"/>
      <c r="AN2345" s="36"/>
      <c r="AP2345" s="36"/>
      <c r="AQ2345" s="36"/>
      <c r="AS2345" s="36"/>
      <c r="AT2345" s="36"/>
      <c r="AV2345" s="36"/>
      <c r="AW2345" s="36"/>
      <c r="AY2345" s="36"/>
      <c r="AZ2345" s="36"/>
      <c r="BA2345" s="108"/>
      <c r="BB2345" s="108"/>
      <c r="BC2345" s="108"/>
      <c r="BD2345" s="108"/>
      <c r="BE2345" s="108"/>
      <c r="BF2345" s="108"/>
      <c r="BG2345" s="108"/>
      <c r="BH2345" s="108"/>
      <c r="BI2345" s="108"/>
      <c r="BJ2345" s="108"/>
      <c r="BK2345" s="108"/>
      <c r="BL2345" s="108"/>
      <c r="BM2345" s="108"/>
      <c r="BN2345" s="108"/>
      <c r="BO2345" s="108"/>
      <c r="BP2345" s="108"/>
      <c r="BQ2345" s="108"/>
      <c r="BR2345" s="108"/>
      <c r="BS2345" s="108"/>
      <c r="BT2345" s="108"/>
      <c r="BU2345" s="108"/>
      <c r="BV2345" s="108"/>
      <c r="BW2345" s="108"/>
      <c r="BX2345" s="108"/>
      <c r="BY2345" s="108"/>
      <c r="BZ2345" s="108"/>
      <c r="CA2345" s="108"/>
      <c r="CB2345" s="108"/>
      <c r="CC2345" s="108"/>
      <c r="CD2345" s="108"/>
      <c r="CE2345" s="108"/>
      <c r="CF2345" s="108"/>
      <c r="CG2345" s="108"/>
      <c r="CH2345" s="108"/>
      <c r="CI2345" s="108"/>
      <c r="CJ2345" s="108"/>
      <c r="CK2345" s="108"/>
      <c r="CL2345" s="108"/>
      <c r="CM2345" s="108"/>
      <c r="CN2345" s="108"/>
      <c r="CO2345" s="108"/>
      <c r="CP2345" s="108"/>
      <c r="CQ2345" s="108"/>
      <c r="CR2345" s="108"/>
      <c r="CS2345" s="108"/>
      <c r="CT2345" s="108"/>
      <c r="CU2345" s="108"/>
      <c r="CV2345" s="108"/>
      <c r="CW2345" s="108"/>
      <c r="CX2345" s="108"/>
      <c r="CY2345" s="108"/>
      <c r="CZ2345" s="108"/>
      <c r="DA2345" s="108"/>
      <c r="DB2345" s="108"/>
      <c r="DC2345" s="108"/>
      <c r="DD2345" s="108"/>
      <c r="DE2345" s="108"/>
      <c r="DF2345" s="108"/>
      <c r="DG2345" s="108"/>
      <c r="DH2345" s="108"/>
      <c r="DI2345" s="108"/>
      <c r="DJ2345" s="108"/>
      <c r="DK2345" s="108"/>
      <c r="DL2345" s="108"/>
      <c r="DM2345" s="108"/>
      <c r="DN2345" s="108"/>
      <c r="DO2345" s="108"/>
      <c r="DP2345" s="108"/>
      <c r="DQ2345" s="108"/>
      <c r="DR2345" s="108"/>
      <c r="DS2345" s="108"/>
      <c r="DT2345" s="108"/>
      <c r="DU2345" s="108"/>
      <c r="DV2345" s="108"/>
      <c r="DW2345" s="108"/>
      <c r="DX2345" s="108"/>
      <c r="DY2345" s="108"/>
      <c r="DZ2345" s="108"/>
      <c r="EA2345" s="108"/>
      <c r="EB2345" s="108"/>
      <c r="EC2345" s="108"/>
      <c r="ED2345" s="108"/>
      <c r="EE2345" s="108"/>
      <c r="EF2345" s="108"/>
      <c r="EG2345" s="108"/>
      <c r="EH2345" s="108"/>
      <c r="EI2345" s="108"/>
      <c r="EJ2345" s="108"/>
      <c r="EK2345" s="108"/>
      <c r="EL2345" s="108"/>
      <c r="EM2345" s="108"/>
      <c r="EN2345" s="108"/>
      <c r="EO2345" s="108"/>
      <c r="EP2345" s="108"/>
      <c r="EQ2345" s="108"/>
      <c r="ER2345" s="108"/>
      <c r="ES2345" s="108"/>
      <c r="ET2345" s="108"/>
      <c r="EU2345" s="108"/>
      <c r="EV2345" s="108"/>
      <c r="EW2345" s="108"/>
      <c r="EX2345" s="108"/>
      <c r="EY2345" s="108"/>
      <c r="EZ2345" s="108"/>
      <c r="FA2345" s="108"/>
      <c r="FB2345" s="108"/>
      <c r="FC2345" s="108"/>
      <c r="FD2345" s="108"/>
      <c r="FE2345" s="108"/>
      <c r="FF2345" s="108"/>
      <c r="FG2345" s="108"/>
      <c r="FH2345" s="108"/>
      <c r="FI2345" s="108"/>
      <c r="FJ2345" s="108"/>
      <c r="FK2345" s="108"/>
      <c r="FL2345" s="108"/>
      <c r="FM2345" s="108"/>
      <c r="FN2345" s="108"/>
      <c r="FO2345" s="108"/>
      <c r="FP2345" s="108"/>
      <c r="FQ2345" s="108"/>
      <c r="FR2345" s="108"/>
      <c r="FS2345" s="108"/>
      <c r="FT2345" s="108"/>
      <c r="FU2345" s="108"/>
      <c r="FV2345" s="108"/>
      <c r="FW2345" s="108"/>
      <c r="FX2345" s="108"/>
      <c r="FY2345" s="108"/>
      <c r="FZ2345" s="108"/>
      <c r="GA2345" s="108"/>
      <c r="GB2345" s="108"/>
      <c r="GC2345" s="108"/>
      <c r="GD2345" s="108"/>
      <c r="GE2345" s="108"/>
      <c r="GF2345" s="108"/>
      <c r="GG2345" s="108"/>
      <c r="GH2345" s="108"/>
      <c r="GI2345" s="108"/>
      <c r="GJ2345" s="108"/>
      <c r="GK2345" s="108"/>
      <c r="GL2345" s="108"/>
      <c r="GM2345" s="108"/>
      <c r="GN2345" s="108"/>
      <c r="GO2345" s="108"/>
      <c r="GP2345" s="108"/>
      <c r="GQ2345" s="108"/>
      <c r="GR2345" s="108"/>
      <c r="GS2345" s="108"/>
      <c r="GT2345" s="108"/>
      <c r="GU2345" s="108"/>
      <c r="GV2345" s="108"/>
      <c r="GW2345" s="108"/>
      <c r="GX2345" s="108"/>
      <c r="GY2345" s="108"/>
      <c r="GZ2345" s="108"/>
      <c r="HA2345" s="108"/>
      <c r="HB2345" s="108"/>
      <c r="HC2345" s="108"/>
      <c r="HD2345" s="108"/>
      <c r="HE2345" s="108"/>
      <c r="HF2345" s="108"/>
      <c r="HG2345" s="108"/>
      <c r="HH2345" s="108"/>
      <c r="HI2345" s="108"/>
      <c r="HJ2345" s="108"/>
      <c r="HK2345" s="108"/>
      <c r="HL2345" s="108"/>
      <c r="HM2345" s="108"/>
      <c r="HN2345" s="108"/>
      <c r="HO2345" s="108"/>
      <c r="HP2345" s="108"/>
      <c r="HQ2345" s="108"/>
      <c r="HR2345" s="108"/>
      <c r="HS2345" s="108"/>
      <c r="HT2345" s="108"/>
      <c r="HU2345" s="108"/>
      <c r="HV2345" s="108"/>
      <c r="HW2345" s="108"/>
      <c r="HX2345" s="108"/>
      <c r="HY2345" s="108"/>
      <c r="HZ2345" s="108"/>
      <c r="IA2345" s="108"/>
      <c r="IB2345" s="108"/>
      <c r="IC2345" s="108"/>
      <c r="ID2345" s="108"/>
      <c r="IE2345" s="108"/>
      <c r="IF2345" s="108"/>
      <c r="IG2345" s="108"/>
      <c r="IH2345" s="108"/>
      <c r="II2345" s="108"/>
      <c r="IJ2345" s="108"/>
      <c r="IK2345" s="108"/>
      <c r="IL2345" s="108"/>
      <c r="IM2345" s="108"/>
      <c r="IN2345" s="108"/>
      <c r="IO2345" s="108"/>
      <c r="IP2345" s="108"/>
      <c r="IQ2345" s="108"/>
      <c r="IR2345" s="108"/>
      <c r="IS2345" s="108"/>
      <c r="IT2345" s="108"/>
      <c r="IU2345" s="108"/>
      <c r="IV2345" s="108"/>
    </row>
    <row r="2346" spans="1:256" x14ac:dyDescent="0.2">
      <c r="E2346" s="8"/>
      <c r="F2346" s="8"/>
      <c r="G2346" s="120"/>
      <c r="I2346" s="8"/>
      <c r="J2346" s="8"/>
      <c r="L2346" s="8"/>
      <c r="M2346" s="8"/>
      <c r="O2346" s="8"/>
      <c r="P2346" s="8"/>
      <c r="R2346" s="8"/>
      <c r="S2346" s="8"/>
      <c r="U2346" s="8"/>
      <c r="V2346" s="8"/>
      <c r="X2346" s="8"/>
      <c r="Y2346" s="8"/>
      <c r="AA2346" s="8"/>
      <c r="AB2346" s="8"/>
      <c r="AD2346" s="8"/>
      <c r="AE2346" s="8"/>
      <c r="AG2346" s="8"/>
      <c r="AH2346" s="8"/>
      <c r="AJ2346" s="8"/>
      <c r="AK2346" s="8"/>
      <c r="AM2346" s="8"/>
      <c r="AN2346" s="8"/>
      <c r="AP2346" s="8"/>
      <c r="AQ2346" s="8"/>
      <c r="AS2346" s="8"/>
      <c r="AT2346" s="8"/>
      <c r="AV2346" s="8"/>
      <c r="AW2346" s="8"/>
      <c r="AY2346" s="8"/>
      <c r="AZ2346" s="8"/>
      <c r="BA2346" s="108"/>
      <c r="BB2346" s="108"/>
      <c r="BC2346" s="108"/>
      <c r="BD2346" s="108"/>
      <c r="BE2346" s="108"/>
      <c r="BF2346" s="108"/>
      <c r="BG2346" s="108"/>
      <c r="BH2346" s="108"/>
      <c r="BI2346" s="108"/>
      <c r="BJ2346" s="108"/>
      <c r="BK2346" s="108"/>
      <c r="BL2346" s="108"/>
      <c r="BM2346" s="108"/>
      <c r="BN2346" s="108"/>
      <c r="BO2346" s="108"/>
      <c r="BP2346" s="108"/>
      <c r="BQ2346" s="108"/>
      <c r="BR2346" s="108"/>
      <c r="BS2346" s="108"/>
      <c r="BT2346" s="108"/>
      <c r="BU2346" s="108"/>
      <c r="BV2346" s="108"/>
      <c r="BW2346" s="108"/>
      <c r="BX2346" s="108"/>
      <c r="BY2346" s="108"/>
      <c r="BZ2346" s="108"/>
      <c r="CA2346" s="108"/>
      <c r="CB2346" s="108"/>
      <c r="CC2346" s="108"/>
      <c r="CD2346" s="108"/>
      <c r="CE2346" s="108"/>
      <c r="CF2346" s="108"/>
      <c r="CG2346" s="108"/>
      <c r="CH2346" s="108"/>
      <c r="CI2346" s="108"/>
      <c r="CJ2346" s="108"/>
      <c r="CK2346" s="108"/>
      <c r="CL2346" s="108"/>
      <c r="CM2346" s="108"/>
      <c r="CN2346" s="108"/>
      <c r="CO2346" s="108"/>
      <c r="CP2346" s="108"/>
      <c r="CQ2346" s="108"/>
      <c r="CR2346" s="108"/>
      <c r="CS2346" s="108"/>
      <c r="CT2346" s="108"/>
      <c r="CU2346" s="108"/>
      <c r="CV2346" s="108"/>
      <c r="CW2346" s="108"/>
      <c r="CX2346" s="108"/>
      <c r="CY2346" s="108"/>
      <c r="CZ2346" s="108"/>
      <c r="DA2346" s="108"/>
      <c r="DB2346" s="108"/>
      <c r="DC2346" s="108"/>
      <c r="DD2346" s="108"/>
      <c r="DE2346" s="108"/>
      <c r="DF2346" s="108"/>
      <c r="DG2346" s="108"/>
      <c r="DH2346" s="108"/>
      <c r="DI2346" s="108"/>
      <c r="DJ2346" s="108"/>
      <c r="DK2346" s="108"/>
      <c r="DL2346" s="108"/>
      <c r="DM2346" s="108"/>
      <c r="DN2346" s="108"/>
      <c r="DO2346" s="108"/>
      <c r="DP2346" s="108"/>
      <c r="DQ2346" s="108"/>
      <c r="DR2346" s="108"/>
      <c r="DS2346" s="108"/>
      <c r="DT2346" s="108"/>
      <c r="DU2346" s="108"/>
      <c r="DV2346" s="108"/>
      <c r="DW2346" s="108"/>
      <c r="DX2346" s="108"/>
      <c r="DY2346" s="108"/>
      <c r="DZ2346" s="108"/>
      <c r="EA2346" s="108"/>
      <c r="EB2346" s="108"/>
      <c r="EC2346" s="108"/>
      <c r="ED2346" s="108"/>
      <c r="EE2346" s="108"/>
      <c r="EF2346" s="108"/>
      <c r="EG2346" s="108"/>
      <c r="EH2346" s="108"/>
      <c r="EI2346" s="108"/>
      <c r="EJ2346" s="108"/>
      <c r="EK2346" s="108"/>
      <c r="EL2346" s="108"/>
      <c r="EM2346" s="108"/>
      <c r="EN2346" s="108"/>
      <c r="EO2346" s="108"/>
      <c r="EP2346" s="108"/>
      <c r="EQ2346" s="108"/>
      <c r="ER2346" s="108"/>
      <c r="ES2346" s="108"/>
      <c r="ET2346" s="108"/>
      <c r="EU2346" s="108"/>
      <c r="EV2346" s="108"/>
      <c r="EW2346" s="108"/>
      <c r="EX2346" s="108"/>
      <c r="EY2346" s="108"/>
      <c r="EZ2346" s="108"/>
      <c r="FA2346" s="108"/>
      <c r="FB2346" s="108"/>
      <c r="FC2346" s="108"/>
      <c r="FD2346" s="108"/>
      <c r="FE2346" s="108"/>
      <c r="FF2346" s="108"/>
      <c r="FG2346" s="108"/>
      <c r="FH2346" s="108"/>
      <c r="FI2346" s="108"/>
      <c r="FJ2346" s="108"/>
      <c r="FK2346" s="108"/>
      <c r="FL2346" s="108"/>
      <c r="FM2346" s="108"/>
      <c r="FN2346" s="108"/>
      <c r="FO2346" s="108"/>
      <c r="FP2346" s="108"/>
      <c r="FQ2346" s="108"/>
      <c r="FR2346" s="108"/>
      <c r="FS2346" s="108"/>
      <c r="FT2346" s="108"/>
      <c r="FU2346" s="108"/>
      <c r="FV2346" s="108"/>
      <c r="FW2346" s="108"/>
      <c r="FX2346" s="108"/>
      <c r="FY2346" s="108"/>
      <c r="FZ2346" s="108"/>
      <c r="GA2346" s="108"/>
      <c r="GB2346" s="108"/>
      <c r="GC2346" s="108"/>
      <c r="GD2346" s="108"/>
      <c r="GE2346" s="108"/>
      <c r="GF2346" s="108"/>
      <c r="GG2346" s="108"/>
      <c r="GH2346" s="108"/>
      <c r="GI2346" s="108"/>
      <c r="GJ2346" s="108"/>
      <c r="GK2346" s="108"/>
      <c r="GL2346" s="108"/>
      <c r="GM2346" s="108"/>
      <c r="GN2346" s="108"/>
      <c r="GO2346" s="108"/>
      <c r="GP2346" s="108"/>
      <c r="GQ2346" s="108"/>
      <c r="GR2346" s="108"/>
      <c r="GS2346" s="108"/>
      <c r="GT2346" s="108"/>
      <c r="GU2346" s="108"/>
      <c r="GV2346" s="108"/>
      <c r="GW2346" s="108"/>
      <c r="GX2346" s="108"/>
      <c r="GY2346" s="108"/>
      <c r="GZ2346" s="108"/>
      <c r="HA2346" s="108"/>
      <c r="HB2346" s="108"/>
      <c r="HC2346" s="108"/>
      <c r="HD2346" s="108"/>
      <c r="HE2346" s="108"/>
      <c r="HF2346" s="108"/>
      <c r="HG2346" s="108"/>
      <c r="HH2346" s="108"/>
      <c r="HI2346" s="108"/>
      <c r="HJ2346" s="108"/>
      <c r="HK2346" s="108"/>
      <c r="HL2346" s="108"/>
      <c r="HM2346" s="108"/>
      <c r="HN2346" s="108"/>
      <c r="HO2346" s="108"/>
      <c r="HP2346" s="108"/>
      <c r="HQ2346" s="108"/>
      <c r="HR2346" s="108"/>
      <c r="HS2346" s="108"/>
      <c r="HT2346" s="108"/>
      <c r="HU2346" s="108"/>
      <c r="HV2346" s="108"/>
      <c r="HW2346" s="108"/>
      <c r="HX2346" s="108"/>
      <c r="HY2346" s="108"/>
      <c r="HZ2346" s="108"/>
      <c r="IA2346" s="108"/>
      <c r="IB2346" s="108"/>
      <c r="IC2346" s="108"/>
      <c r="ID2346" s="108"/>
      <c r="IE2346" s="108"/>
      <c r="IF2346" s="108"/>
      <c r="IG2346" s="108"/>
      <c r="IH2346" s="108"/>
      <c r="II2346" s="108"/>
      <c r="IJ2346" s="108"/>
      <c r="IK2346" s="108"/>
      <c r="IL2346" s="108"/>
      <c r="IM2346" s="108"/>
      <c r="IN2346" s="108"/>
      <c r="IO2346" s="108"/>
      <c r="IP2346" s="108"/>
      <c r="IQ2346" s="108"/>
      <c r="IR2346" s="108"/>
      <c r="IS2346" s="108"/>
      <c r="IT2346" s="108"/>
      <c r="IU2346" s="108"/>
      <c r="IV2346" s="108"/>
    </row>
    <row r="2347" spans="1:256" x14ac:dyDescent="0.2">
      <c r="D2347" s="40"/>
      <c r="E2347" s="36"/>
      <c r="F2347" s="36"/>
      <c r="G2347" s="120"/>
      <c r="I2347" s="36"/>
      <c r="J2347" s="36"/>
      <c r="L2347" s="36"/>
      <c r="M2347" s="36"/>
      <c r="O2347" s="36"/>
      <c r="P2347" s="36"/>
      <c r="R2347" s="36"/>
      <c r="S2347" s="36"/>
      <c r="U2347" s="36"/>
      <c r="V2347" s="36"/>
      <c r="X2347" s="36"/>
      <c r="Y2347" s="36"/>
      <c r="AA2347" s="36"/>
      <c r="AB2347" s="36"/>
      <c r="AD2347" s="36"/>
      <c r="AE2347" s="36"/>
      <c r="AG2347" s="36"/>
      <c r="AH2347" s="36"/>
      <c r="AJ2347" s="36"/>
      <c r="AK2347" s="36"/>
      <c r="AM2347" s="36"/>
      <c r="AN2347" s="36"/>
      <c r="AP2347" s="36"/>
      <c r="AQ2347" s="36"/>
      <c r="AS2347" s="36"/>
      <c r="AT2347" s="36"/>
      <c r="AV2347" s="36"/>
      <c r="AW2347" s="36"/>
      <c r="AY2347" s="36"/>
      <c r="AZ2347" s="36"/>
      <c r="BA2347" s="108"/>
      <c r="BB2347" s="108"/>
      <c r="BC2347" s="108"/>
      <c r="BD2347" s="108"/>
      <c r="BE2347" s="108"/>
      <c r="BF2347" s="108"/>
      <c r="BG2347" s="108"/>
      <c r="BH2347" s="108"/>
      <c r="BI2347" s="108"/>
      <c r="BJ2347" s="108"/>
      <c r="BK2347" s="108"/>
      <c r="BL2347" s="108"/>
      <c r="BM2347" s="108"/>
      <c r="BN2347" s="108"/>
      <c r="BO2347" s="108"/>
      <c r="BP2347" s="108"/>
      <c r="BQ2347" s="108"/>
      <c r="BR2347" s="108"/>
      <c r="BS2347" s="108"/>
      <c r="BT2347" s="108"/>
      <c r="BU2347" s="108"/>
      <c r="BV2347" s="108"/>
      <c r="BW2347" s="108"/>
      <c r="BX2347" s="108"/>
      <c r="BY2347" s="108"/>
      <c r="BZ2347" s="108"/>
      <c r="CA2347" s="108"/>
      <c r="CB2347" s="108"/>
      <c r="CC2347" s="108"/>
      <c r="CD2347" s="108"/>
      <c r="CE2347" s="108"/>
      <c r="CF2347" s="108"/>
      <c r="CG2347" s="108"/>
      <c r="CH2347" s="108"/>
      <c r="CI2347" s="108"/>
      <c r="CJ2347" s="108"/>
      <c r="CK2347" s="108"/>
      <c r="CL2347" s="108"/>
      <c r="CM2347" s="108"/>
      <c r="CN2347" s="108"/>
      <c r="CO2347" s="108"/>
      <c r="CP2347" s="108"/>
      <c r="CQ2347" s="108"/>
      <c r="CR2347" s="108"/>
      <c r="CS2347" s="108"/>
      <c r="CT2347" s="108"/>
      <c r="CU2347" s="108"/>
      <c r="CV2347" s="108"/>
      <c r="CW2347" s="108"/>
      <c r="CX2347" s="108"/>
      <c r="CY2347" s="108"/>
      <c r="CZ2347" s="108"/>
      <c r="DA2347" s="108"/>
      <c r="DB2347" s="108"/>
      <c r="DC2347" s="108"/>
      <c r="DD2347" s="108"/>
      <c r="DE2347" s="108"/>
      <c r="DF2347" s="108"/>
      <c r="DG2347" s="108"/>
      <c r="DH2347" s="108"/>
      <c r="DI2347" s="108"/>
      <c r="DJ2347" s="108"/>
      <c r="DK2347" s="108"/>
      <c r="DL2347" s="108"/>
      <c r="DM2347" s="108"/>
      <c r="DN2347" s="108"/>
      <c r="DO2347" s="108"/>
      <c r="DP2347" s="108"/>
      <c r="DQ2347" s="108"/>
      <c r="DR2347" s="108"/>
      <c r="DS2347" s="108"/>
      <c r="DT2347" s="108"/>
      <c r="DU2347" s="108"/>
      <c r="DV2347" s="108"/>
      <c r="DW2347" s="108"/>
      <c r="DX2347" s="108"/>
      <c r="DY2347" s="108"/>
      <c r="DZ2347" s="108"/>
      <c r="EA2347" s="108"/>
      <c r="EB2347" s="108"/>
      <c r="EC2347" s="108"/>
      <c r="ED2347" s="108"/>
      <c r="EE2347" s="108"/>
      <c r="EF2347" s="108"/>
      <c r="EG2347" s="108"/>
      <c r="EH2347" s="108"/>
      <c r="EI2347" s="108"/>
      <c r="EJ2347" s="108"/>
      <c r="EK2347" s="108"/>
      <c r="EL2347" s="108"/>
      <c r="EM2347" s="108"/>
      <c r="EN2347" s="108"/>
      <c r="EO2347" s="108"/>
      <c r="EP2347" s="108"/>
      <c r="EQ2347" s="108"/>
      <c r="ER2347" s="108"/>
      <c r="ES2347" s="108"/>
      <c r="ET2347" s="108"/>
      <c r="EU2347" s="108"/>
      <c r="EV2347" s="108"/>
      <c r="EW2347" s="108"/>
      <c r="EX2347" s="108"/>
      <c r="EY2347" s="108"/>
      <c r="EZ2347" s="108"/>
      <c r="FA2347" s="108"/>
      <c r="FB2347" s="108"/>
      <c r="FC2347" s="108"/>
      <c r="FD2347" s="108"/>
      <c r="FE2347" s="108"/>
      <c r="FF2347" s="108"/>
      <c r="FG2347" s="108"/>
      <c r="FH2347" s="108"/>
      <c r="FI2347" s="108"/>
      <c r="FJ2347" s="108"/>
      <c r="FK2347" s="108"/>
      <c r="FL2347" s="108"/>
      <c r="FM2347" s="108"/>
      <c r="FN2347" s="108"/>
      <c r="FO2347" s="108"/>
      <c r="FP2347" s="108"/>
      <c r="FQ2347" s="108"/>
      <c r="FR2347" s="108"/>
      <c r="FS2347" s="108"/>
      <c r="FT2347" s="108"/>
      <c r="FU2347" s="108"/>
      <c r="FV2347" s="108"/>
      <c r="FW2347" s="108"/>
      <c r="FX2347" s="108"/>
      <c r="FY2347" s="108"/>
      <c r="FZ2347" s="108"/>
      <c r="GA2347" s="108"/>
      <c r="GB2347" s="108"/>
      <c r="GC2347" s="108"/>
      <c r="GD2347" s="108"/>
      <c r="GE2347" s="108"/>
      <c r="GF2347" s="108"/>
      <c r="GG2347" s="108"/>
      <c r="GH2347" s="108"/>
      <c r="GI2347" s="108"/>
      <c r="GJ2347" s="108"/>
      <c r="GK2347" s="108"/>
      <c r="GL2347" s="108"/>
      <c r="GM2347" s="108"/>
      <c r="GN2347" s="108"/>
      <c r="GO2347" s="108"/>
      <c r="GP2347" s="108"/>
      <c r="GQ2347" s="108"/>
      <c r="GR2347" s="108"/>
      <c r="GS2347" s="108"/>
      <c r="GT2347" s="108"/>
      <c r="GU2347" s="108"/>
      <c r="GV2347" s="108"/>
      <c r="GW2347" s="108"/>
      <c r="GX2347" s="108"/>
      <c r="GY2347" s="108"/>
      <c r="GZ2347" s="108"/>
      <c r="HA2347" s="108"/>
      <c r="HB2347" s="108"/>
      <c r="HC2347" s="108"/>
      <c r="HD2347" s="108"/>
      <c r="HE2347" s="108"/>
      <c r="HF2347" s="108"/>
      <c r="HG2347" s="108"/>
      <c r="HH2347" s="108"/>
      <c r="HI2347" s="108"/>
      <c r="HJ2347" s="108"/>
      <c r="HK2347" s="108"/>
      <c r="HL2347" s="108"/>
      <c r="HM2347" s="108"/>
      <c r="HN2347" s="108"/>
      <c r="HO2347" s="108"/>
      <c r="HP2347" s="108"/>
      <c r="HQ2347" s="108"/>
      <c r="HR2347" s="108"/>
      <c r="HS2347" s="108"/>
      <c r="HT2347" s="108"/>
      <c r="HU2347" s="108"/>
      <c r="HV2347" s="108"/>
      <c r="HW2347" s="108"/>
      <c r="HX2347" s="108"/>
      <c r="HY2347" s="108"/>
      <c r="HZ2347" s="108"/>
      <c r="IA2347" s="108"/>
      <c r="IB2347" s="108"/>
      <c r="IC2347" s="108"/>
      <c r="ID2347" s="108"/>
      <c r="IE2347" s="108"/>
      <c r="IF2347" s="108"/>
      <c r="IG2347" s="108"/>
      <c r="IH2347" s="108"/>
      <c r="II2347" s="108"/>
      <c r="IJ2347" s="108"/>
      <c r="IK2347" s="108"/>
      <c r="IL2347" s="108"/>
      <c r="IM2347" s="108"/>
      <c r="IN2347" s="108"/>
      <c r="IO2347" s="108"/>
      <c r="IP2347" s="108"/>
      <c r="IQ2347" s="108"/>
      <c r="IR2347" s="108"/>
      <c r="IS2347" s="108"/>
      <c r="IT2347" s="108"/>
      <c r="IU2347" s="108"/>
      <c r="IV2347" s="108"/>
    </row>
    <row r="2348" spans="1:256" ht="18" customHeight="1" x14ac:dyDescent="0.25">
      <c r="A2348" s="157"/>
      <c r="E2348" s="8"/>
      <c r="F2348" s="8"/>
      <c r="G2348" s="120"/>
      <c r="I2348" s="8"/>
      <c r="J2348" s="8"/>
      <c r="L2348" s="8"/>
      <c r="M2348" s="8"/>
      <c r="O2348" s="8"/>
      <c r="P2348" s="8"/>
      <c r="R2348" s="8"/>
      <c r="S2348" s="8"/>
      <c r="U2348" s="8"/>
      <c r="V2348" s="8"/>
      <c r="X2348" s="8"/>
      <c r="Y2348" s="8"/>
      <c r="AA2348" s="8"/>
      <c r="AB2348" s="8"/>
      <c r="AC2348" s="157"/>
      <c r="AD2348" s="8"/>
      <c r="AE2348" s="8"/>
      <c r="AF2348" s="157"/>
      <c r="AG2348" s="8"/>
      <c r="AH2348" s="8"/>
      <c r="AI2348" s="157"/>
      <c r="AJ2348" s="8"/>
      <c r="AK2348" s="8"/>
      <c r="AL2348" s="157"/>
      <c r="AM2348" s="8"/>
      <c r="AN2348" s="8"/>
      <c r="AO2348" s="157"/>
      <c r="AP2348" s="8"/>
      <c r="AQ2348" s="8"/>
      <c r="AR2348" s="157"/>
      <c r="AS2348" s="8"/>
      <c r="AT2348" s="8"/>
      <c r="AV2348" s="8"/>
      <c r="AW2348" s="8"/>
      <c r="AX2348" s="157"/>
      <c r="AY2348" s="8"/>
      <c r="AZ2348" s="8"/>
      <c r="BA2348" s="108"/>
      <c r="BB2348" s="108"/>
      <c r="BC2348" s="108"/>
      <c r="BD2348" s="108"/>
      <c r="BE2348" s="108"/>
      <c r="BF2348" s="108"/>
      <c r="BG2348" s="108"/>
      <c r="BH2348" s="108"/>
      <c r="BI2348" s="108"/>
      <c r="BJ2348" s="108"/>
      <c r="BK2348" s="108"/>
      <c r="BL2348" s="108"/>
      <c r="BM2348" s="108"/>
      <c r="BN2348" s="108"/>
      <c r="BO2348" s="108"/>
      <c r="BP2348" s="108"/>
      <c r="BQ2348" s="108"/>
      <c r="BR2348" s="108"/>
      <c r="BS2348" s="108"/>
      <c r="BT2348" s="108"/>
      <c r="BU2348" s="108"/>
      <c r="BV2348" s="108"/>
      <c r="BW2348" s="108"/>
      <c r="BX2348" s="108"/>
      <c r="BY2348" s="108"/>
      <c r="BZ2348" s="108"/>
      <c r="CA2348" s="108"/>
      <c r="CB2348" s="108"/>
      <c r="CC2348" s="108"/>
      <c r="CD2348" s="108"/>
      <c r="CE2348" s="108"/>
      <c r="CF2348" s="108"/>
      <c r="CG2348" s="108"/>
      <c r="CH2348" s="108"/>
      <c r="CI2348" s="108"/>
      <c r="CJ2348" s="108"/>
      <c r="CK2348" s="108"/>
      <c r="CL2348" s="108"/>
      <c r="CM2348" s="108"/>
      <c r="CN2348" s="108"/>
      <c r="CO2348" s="108"/>
      <c r="CP2348" s="108"/>
      <c r="CQ2348" s="108"/>
      <c r="CR2348" s="108"/>
      <c r="CS2348" s="108"/>
      <c r="CT2348" s="108"/>
      <c r="CU2348" s="108"/>
      <c r="CV2348" s="108"/>
      <c r="CW2348" s="108"/>
      <c r="CX2348" s="108"/>
      <c r="CY2348" s="108"/>
      <c r="CZ2348" s="108"/>
      <c r="DA2348" s="108"/>
      <c r="DB2348" s="108"/>
      <c r="DC2348" s="108"/>
      <c r="DD2348" s="108"/>
      <c r="DE2348" s="108"/>
      <c r="DF2348" s="108"/>
      <c r="DG2348" s="108"/>
      <c r="DH2348" s="108"/>
      <c r="DI2348" s="108"/>
      <c r="DJ2348" s="108"/>
      <c r="DK2348" s="108"/>
      <c r="DL2348" s="108"/>
      <c r="DM2348" s="108"/>
      <c r="DN2348" s="108"/>
      <c r="DO2348" s="108"/>
      <c r="DP2348" s="108"/>
      <c r="DQ2348" s="108"/>
      <c r="DR2348" s="108"/>
      <c r="DS2348" s="108"/>
      <c r="DT2348" s="108"/>
      <c r="DU2348" s="108"/>
      <c r="DV2348" s="108"/>
      <c r="DW2348" s="108"/>
      <c r="DX2348" s="108"/>
      <c r="DY2348" s="108"/>
      <c r="DZ2348" s="108"/>
      <c r="EA2348" s="108"/>
      <c r="EB2348" s="108"/>
      <c r="EC2348" s="108"/>
      <c r="ED2348" s="108"/>
      <c r="EE2348" s="108"/>
      <c r="EF2348" s="108"/>
      <c r="EG2348" s="108"/>
      <c r="EH2348" s="108"/>
      <c r="EI2348" s="108"/>
      <c r="EJ2348" s="108"/>
      <c r="EK2348" s="108"/>
      <c r="EL2348" s="108"/>
      <c r="EM2348" s="108"/>
      <c r="EN2348" s="108"/>
      <c r="EO2348" s="108"/>
      <c r="EP2348" s="108"/>
      <c r="EQ2348" s="108"/>
      <c r="ER2348" s="108"/>
      <c r="ES2348" s="108"/>
      <c r="ET2348" s="108"/>
      <c r="EU2348" s="108"/>
      <c r="EV2348" s="108"/>
      <c r="EW2348" s="108"/>
      <c r="EX2348" s="108"/>
      <c r="EY2348" s="108"/>
      <c r="EZ2348" s="108"/>
      <c r="FA2348" s="108"/>
      <c r="FB2348" s="108"/>
      <c r="FC2348" s="108"/>
      <c r="FD2348" s="108"/>
      <c r="FE2348" s="108"/>
      <c r="FF2348" s="108"/>
      <c r="FG2348" s="108"/>
      <c r="FH2348" s="108"/>
      <c r="FI2348" s="108"/>
      <c r="FJ2348" s="108"/>
      <c r="FK2348" s="108"/>
      <c r="FL2348" s="108"/>
      <c r="FM2348" s="108"/>
      <c r="FN2348" s="108"/>
      <c r="FO2348" s="108"/>
      <c r="FP2348" s="108"/>
      <c r="FQ2348" s="108"/>
      <c r="FR2348" s="108"/>
      <c r="FS2348" s="108"/>
      <c r="FT2348" s="108"/>
      <c r="FU2348" s="108"/>
      <c r="FV2348" s="108"/>
      <c r="FW2348" s="108"/>
      <c r="FX2348" s="108"/>
      <c r="FY2348" s="108"/>
      <c r="FZ2348" s="108"/>
      <c r="GA2348" s="108"/>
      <c r="GB2348" s="108"/>
      <c r="GC2348" s="108"/>
      <c r="GD2348" s="108"/>
      <c r="GE2348" s="108"/>
      <c r="GF2348" s="108"/>
      <c r="GG2348" s="108"/>
      <c r="GH2348" s="108"/>
      <c r="GI2348" s="108"/>
      <c r="GJ2348" s="108"/>
      <c r="GK2348" s="108"/>
      <c r="GL2348" s="108"/>
      <c r="GM2348" s="108"/>
      <c r="GN2348" s="108"/>
      <c r="GO2348" s="108"/>
      <c r="GP2348" s="108"/>
      <c r="GQ2348" s="108"/>
      <c r="GR2348" s="108"/>
      <c r="GS2348" s="108"/>
      <c r="GT2348" s="108"/>
      <c r="GU2348" s="108"/>
      <c r="GV2348" s="108"/>
      <c r="GW2348" s="108"/>
      <c r="GX2348" s="108"/>
      <c r="GY2348" s="108"/>
      <c r="GZ2348" s="108"/>
      <c r="HA2348" s="108"/>
      <c r="HB2348" s="108"/>
      <c r="HC2348" s="108"/>
      <c r="HD2348" s="108"/>
      <c r="HE2348" s="108"/>
      <c r="HF2348" s="108"/>
      <c r="HG2348" s="108"/>
      <c r="HH2348" s="108"/>
      <c r="HI2348" s="108"/>
      <c r="HJ2348" s="108"/>
      <c r="HK2348" s="108"/>
      <c r="HL2348" s="108"/>
      <c r="HM2348" s="108"/>
      <c r="HN2348" s="108"/>
      <c r="HO2348" s="108"/>
      <c r="HP2348" s="108"/>
      <c r="HQ2348" s="108"/>
      <c r="HR2348" s="108"/>
      <c r="HS2348" s="108"/>
      <c r="HT2348" s="108"/>
      <c r="HU2348" s="108"/>
      <c r="HV2348" s="108"/>
      <c r="HW2348" s="108"/>
      <c r="HX2348" s="108"/>
      <c r="HY2348" s="108"/>
      <c r="HZ2348" s="108"/>
      <c r="IA2348" s="108"/>
      <c r="IB2348" s="108"/>
      <c r="IC2348" s="108"/>
      <c r="ID2348" s="108"/>
      <c r="IE2348" s="108"/>
      <c r="IF2348" s="108"/>
      <c r="IG2348" s="108"/>
      <c r="IH2348" s="108"/>
      <c r="II2348" s="108"/>
      <c r="IJ2348" s="108"/>
      <c r="IK2348" s="108"/>
      <c r="IL2348" s="108"/>
      <c r="IM2348" s="108"/>
      <c r="IN2348" s="108"/>
      <c r="IO2348" s="108"/>
      <c r="IP2348" s="108"/>
      <c r="IQ2348" s="108"/>
      <c r="IR2348" s="108"/>
      <c r="IS2348" s="108"/>
      <c r="IT2348" s="108"/>
      <c r="IU2348" s="108"/>
      <c r="IV2348" s="108"/>
    </row>
    <row r="2349" spans="1:256" x14ac:dyDescent="0.2">
      <c r="A2349" s="100"/>
      <c r="G2349" s="120"/>
      <c r="AC2349" s="100"/>
      <c r="AF2349" s="100"/>
      <c r="AI2349" s="100"/>
      <c r="AL2349" s="100"/>
      <c r="AO2349" s="100"/>
      <c r="AR2349" s="100"/>
      <c r="BA2349" s="108"/>
      <c r="BB2349" s="108"/>
      <c r="BC2349" s="108"/>
      <c r="BD2349" s="108"/>
      <c r="BE2349" s="108"/>
      <c r="BF2349" s="108"/>
      <c r="BG2349" s="108"/>
      <c r="BH2349" s="108"/>
      <c r="BI2349" s="108"/>
      <c r="BJ2349" s="108"/>
      <c r="BK2349" s="108"/>
      <c r="BL2349" s="108"/>
      <c r="BM2349" s="108"/>
      <c r="BN2349" s="108"/>
      <c r="BO2349" s="108"/>
      <c r="BP2349" s="108"/>
      <c r="BQ2349" s="108"/>
      <c r="BR2349" s="108"/>
      <c r="BS2349" s="108"/>
      <c r="BT2349" s="108"/>
      <c r="BU2349" s="108"/>
      <c r="BV2349" s="108"/>
      <c r="BW2349" s="108"/>
      <c r="BX2349" s="108"/>
      <c r="BY2349" s="108"/>
      <c r="BZ2349" s="108"/>
      <c r="CA2349" s="108"/>
      <c r="CB2349" s="108"/>
      <c r="CC2349" s="108"/>
      <c r="CD2349" s="108"/>
      <c r="CE2349" s="108"/>
      <c r="CF2349" s="108"/>
      <c r="CG2349" s="108"/>
      <c r="CH2349" s="108"/>
      <c r="CI2349" s="108"/>
      <c r="CJ2349" s="108"/>
      <c r="CK2349" s="108"/>
      <c r="CL2349" s="108"/>
      <c r="CM2349" s="108"/>
      <c r="CN2349" s="108"/>
      <c r="CO2349" s="108"/>
      <c r="CP2349" s="108"/>
      <c r="CQ2349" s="108"/>
      <c r="CR2349" s="108"/>
      <c r="CS2349" s="108"/>
      <c r="CT2349" s="108"/>
      <c r="CU2349" s="108"/>
      <c r="CV2349" s="108"/>
      <c r="CW2349" s="108"/>
      <c r="CX2349" s="108"/>
      <c r="CY2349" s="108"/>
      <c r="CZ2349" s="108"/>
      <c r="DA2349" s="108"/>
      <c r="DB2349" s="108"/>
      <c r="DC2349" s="108"/>
      <c r="DD2349" s="108"/>
      <c r="DE2349" s="108"/>
      <c r="DF2349" s="108"/>
      <c r="DG2349" s="108"/>
      <c r="DH2349" s="108"/>
      <c r="DI2349" s="108"/>
      <c r="DJ2349" s="108"/>
      <c r="DK2349" s="108"/>
      <c r="DL2349" s="108"/>
      <c r="DM2349" s="108"/>
      <c r="DN2349" s="108"/>
      <c r="DO2349" s="108"/>
      <c r="DP2349" s="108"/>
      <c r="DQ2349" s="108"/>
      <c r="DR2349" s="108"/>
      <c r="DS2349" s="108"/>
      <c r="DT2349" s="108"/>
      <c r="DU2349" s="108"/>
      <c r="DV2349" s="108"/>
      <c r="DW2349" s="108"/>
      <c r="DX2349" s="108"/>
      <c r="DY2349" s="108"/>
      <c r="DZ2349" s="108"/>
      <c r="EA2349" s="108"/>
      <c r="EB2349" s="108"/>
      <c r="EC2349" s="108"/>
      <c r="ED2349" s="108"/>
      <c r="EE2349" s="108"/>
      <c r="EF2349" s="108"/>
      <c r="EG2349" s="108"/>
      <c r="EH2349" s="108"/>
      <c r="EI2349" s="108"/>
      <c r="EJ2349" s="108"/>
      <c r="EK2349" s="108"/>
      <c r="EL2349" s="108"/>
      <c r="EM2349" s="108"/>
      <c r="EN2349" s="108"/>
      <c r="EO2349" s="108"/>
      <c r="EP2349" s="108"/>
      <c r="EQ2349" s="108"/>
      <c r="ER2349" s="108"/>
      <c r="ES2349" s="108"/>
      <c r="ET2349" s="108"/>
      <c r="EU2349" s="108"/>
      <c r="EV2349" s="108"/>
      <c r="EW2349" s="108"/>
      <c r="EX2349" s="108"/>
      <c r="EY2349" s="108"/>
      <c r="EZ2349" s="108"/>
      <c r="FA2349" s="108"/>
      <c r="FB2349" s="108"/>
      <c r="FC2349" s="108"/>
      <c r="FD2349" s="108"/>
      <c r="FE2349" s="108"/>
      <c r="FF2349" s="108"/>
      <c r="FG2349" s="108"/>
      <c r="FH2349" s="108"/>
      <c r="FI2349" s="108"/>
      <c r="FJ2349" s="108"/>
      <c r="FK2349" s="108"/>
      <c r="FL2349" s="108"/>
      <c r="FM2349" s="108"/>
      <c r="FN2349" s="108"/>
      <c r="FO2349" s="108"/>
      <c r="FP2349" s="108"/>
      <c r="FQ2349" s="108"/>
      <c r="FR2349" s="108"/>
      <c r="FS2349" s="108"/>
      <c r="FT2349" s="108"/>
      <c r="FU2349" s="108"/>
      <c r="FV2349" s="108"/>
      <c r="FW2349" s="108"/>
      <c r="FX2349" s="108"/>
      <c r="FY2349" s="108"/>
      <c r="FZ2349" s="108"/>
      <c r="GA2349" s="108"/>
      <c r="GB2349" s="108"/>
      <c r="GC2349" s="108"/>
      <c r="GD2349" s="108"/>
      <c r="GE2349" s="108"/>
      <c r="GF2349" s="108"/>
      <c r="GG2349" s="108"/>
      <c r="GH2349" s="108"/>
      <c r="GI2349" s="108"/>
      <c r="GJ2349" s="108"/>
      <c r="GK2349" s="108"/>
      <c r="GL2349" s="108"/>
      <c r="GM2349" s="108"/>
      <c r="GN2349" s="108"/>
      <c r="GO2349" s="108"/>
      <c r="GP2349" s="108"/>
      <c r="GQ2349" s="108"/>
      <c r="GR2349" s="108"/>
      <c r="GS2349" s="108"/>
      <c r="GT2349" s="108"/>
      <c r="GU2349" s="108"/>
      <c r="GV2349" s="108"/>
      <c r="GW2349" s="108"/>
      <c r="GX2349" s="108"/>
      <c r="GY2349" s="108"/>
      <c r="GZ2349" s="108"/>
      <c r="HA2349" s="108"/>
      <c r="HB2349" s="108"/>
      <c r="HC2349" s="108"/>
      <c r="HD2349" s="108"/>
      <c r="HE2349" s="108"/>
      <c r="HF2349" s="108"/>
      <c r="HG2349" s="108"/>
      <c r="HH2349" s="108"/>
      <c r="HI2349" s="108"/>
      <c r="HJ2349" s="108"/>
      <c r="HK2349" s="108"/>
      <c r="HL2349" s="108"/>
      <c r="HM2349" s="108"/>
      <c r="HN2349" s="108"/>
      <c r="HO2349" s="108"/>
      <c r="HP2349" s="108"/>
      <c r="HQ2349" s="108"/>
      <c r="HR2349" s="108"/>
      <c r="HS2349" s="108"/>
      <c r="HT2349" s="108"/>
      <c r="HU2349" s="108"/>
      <c r="HV2349" s="108"/>
      <c r="HW2349" s="108"/>
      <c r="HX2349" s="108"/>
      <c r="HY2349" s="108"/>
      <c r="HZ2349" s="108"/>
      <c r="IA2349" s="108"/>
      <c r="IB2349" s="108"/>
      <c r="IC2349" s="108"/>
      <c r="ID2349" s="108"/>
      <c r="IE2349" s="108"/>
      <c r="IF2349" s="108"/>
      <c r="IG2349" s="108"/>
      <c r="IH2349" s="108"/>
      <c r="II2349" s="108"/>
      <c r="IJ2349" s="108"/>
      <c r="IK2349" s="108"/>
      <c r="IL2349" s="108"/>
      <c r="IM2349" s="108"/>
      <c r="IN2349" s="108"/>
      <c r="IO2349" s="108"/>
      <c r="IP2349" s="108"/>
      <c r="IQ2349" s="108"/>
      <c r="IR2349" s="108"/>
      <c r="IS2349" s="108"/>
      <c r="IT2349" s="108"/>
      <c r="IU2349" s="108"/>
      <c r="IV2349" s="108"/>
    </row>
    <row r="2350" spans="1:256" x14ac:dyDescent="0.2">
      <c r="C2350" s="100"/>
      <c r="E2350" s="8"/>
      <c r="F2350" s="8"/>
      <c r="G2350" s="120"/>
      <c r="H2350" s="127"/>
      <c r="J2350" s="8"/>
      <c r="K2350" s="127"/>
      <c r="M2350" s="8"/>
      <c r="P2350" s="8"/>
      <c r="R2350" s="8"/>
      <c r="S2350" s="8"/>
      <c r="U2350" s="8"/>
      <c r="V2350" s="8"/>
      <c r="X2350" s="8"/>
      <c r="Y2350" s="8"/>
      <c r="Z2350" s="100"/>
      <c r="AA2350" s="8"/>
      <c r="AB2350" s="8"/>
      <c r="AC2350" s="100"/>
      <c r="AD2350" s="8"/>
      <c r="AE2350" s="8"/>
      <c r="AF2350" s="100"/>
      <c r="AG2350" s="8"/>
      <c r="AH2350" s="8"/>
      <c r="AI2350" s="100"/>
      <c r="AJ2350" s="8"/>
      <c r="AK2350" s="8"/>
      <c r="AL2350" s="100"/>
      <c r="AM2350" s="8"/>
      <c r="AN2350" s="8"/>
      <c r="AO2350" s="100"/>
      <c r="AP2350" s="8"/>
      <c r="AQ2350" s="8"/>
      <c r="AR2350" s="100"/>
      <c r="AS2350" s="8"/>
      <c r="AT2350" s="8"/>
      <c r="AU2350" s="100"/>
      <c r="AV2350" s="8"/>
      <c r="AW2350" s="8"/>
      <c r="AY2350" s="8"/>
      <c r="AZ2350" s="8"/>
      <c r="BA2350" s="108"/>
      <c r="BB2350" s="108"/>
      <c r="BC2350" s="108"/>
      <c r="BD2350" s="108"/>
      <c r="BE2350" s="108"/>
      <c r="BF2350" s="108"/>
      <c r="BG2350" s="108"/>
      <c r="BH2350" s="108"/>
      <c r="BI2350" s="108"/>
      <c r="BJ2350" s="108"/>
      <c r="BK2350" s="108"/>
      <c r="BL2350" s="108"/>
      <c r="BM2350" s="108"/>
      <c r="BN2350" s="108"/>
      <c r="BO2350" s="108"/>
      <c r="BP2350" s="108"/>
      <c r="BQ2350" s="108"/>
      <c r="BR2350" s="108"/>
      <c r="BS2350" s="108"/>
      <c r="BT2350" s="108"/>
      <c r="BU2350" s="108"/>
      <c r="BV2350" s="108"/>
      <c r="BW2350" s="108"/>
      <c r="BX2350" s="108"/>
      <c r="BY2350" s="108"/>
      <c r="BZ2350" s="108"/>
      <c r="CA2350" s="108"/>
      <c r="CB2350" s="108"/>
      <c r="CC2350" s="108"/>
      <c r="CD2350" s="108"/>
      <c r="CE2350" s="108"/>
      <c r="CF2350" s="108"/>
      <c r="CG2350" s="108"/>
      <c r="CH2350" s="108"/>
      <c r="CI2350" s="108"/>
      <c r="CJ2350" s="108"/>
      <c r="CK2350" s="108"/>
      <c r="CL2350" s="108"/>
      <c r="CM2350" s="108"/>
      <c r="CN2350" s="108"/>
      <c r="CO2350" s="108"/>
      <c r="CP2350" s="108"/>
      <c r="CQ2350" s="108"/>
      <c r="CR2350" s="108"/>
      <c r="CS2350" s="108"/>
      <c r="CT2350" s="108"/>
      <c r="CU2350" s="108"/>
      <c r="CV2350" s="108"/>
      <c r="CW2350" s="108"/>
      <c r="CX2350" s="108"/>
      <c r="CY2350" s="108"/>
      <c r="CZ2350" s="108"/>
      <c r="DA2350" s="108"/>
      <c r="DB2350" s="108"/>
      <c r="DC2350" s="108"/>
      <c r="DD2350" s="108"/>
      <c r="DE2350" s="108"/>
      <c r="DF2350" s="108"/>
      <c r="DG2350" s="108"/>
      <c r="DH2350" s="108"/>
      <c r="DI2350" s="108"/>
      <c r="DJ2350" s="108"/>
      <c r="DK2350" s="108"/>
      <c r="DL2350" s="108"/>
      <c r="DM2350" s="108"/>
      <c r="DN2350" s="108"/>
      <c r="DO2350" s="108"/>
      <c r="DP2350" s="108"/>
      <c r="DQ2350" s="108"/>
      <c r="DR2350" s="108"/>
      <c r="DS2350" s="108"/>
      <c r="DT2350" s="108"/>
      <c r="DU2350" s="108"/>
      <c r="DV2350" s="108"/>
      <c r="DW2350" s="108"/>
      <c r="DX2350" s="108"/>
      <c r="DY2350" s="108"/>
      <c r="DZ2350" s="108"/>
      <c r="EA2350" s="108"/>
      <c r="EB2350" s="108"/>
      <c r="EC2350" s="108"/>
      <c r="ED2350" s="108"/>
      <c r="EE2350" s="108"/>
      <c r="EF2350" s="108"/>
      <c r="EG2350" s="108"/>
      <c r="EH2350" s="108"/>
      <c r="EI2350" s="108"/>
      <c r="EJ2350" s="108"/>
      <c r="EK2350" s="108"/>
      <c r="EL2350" s="108"/>
      <c r="EM2350" s="108"/>
      <c r="EN2350" s="108"/>
      <c r="EO2350" s="108"/>
      <c r="EP2350" s="108"/>
      <c r="EQ2350" s="108"/>
      <c r="ER2350" s="108"/>
      <c r="ES2350" s="108"/>
      <c r="ET2350" s="108"/>
      <c r="EU2350" s="108"/>
      <c r="EV2350" s="108"/>
      <c r="EW2350" s="108"/>
      <c r="EX2350" s="108"/>
      <c r="EY2350" s="108"/>
      <c r="EZ2350" s="108"/>
      <c r="FA2350" s="108"/>
      <c r="FB2350" s="108"/>
      <c r="FC2350" s="108"/>
      <c r="FD2350" s="108"/>
      <c r="FE2350" s="108"/>
      <c r="FF2350" s="108"/>
      <c r="FG2350" s="108"/>
      <c r="FH2350" s="108"/>
      <c r="FI2350" s="108"/>
      <c r="FJ2350" s="108"/>
      <c r="FK2350" s="108"/>
      <c r="FL2350" s="108"/>
      <c r="FM2350" s="108"/>
      <c r="FN2350" s="108"/>
      <c r="FO2350" s="108"/>
      <c r="FP2350" s="108"/>
      <c r="FQ2350" s="108"/>
      <c r="FR2350" s="108"/>
      <c r="FS2350" s="108"/>
      <c r="FT2350" s="108"/>
      <c r="FU2350" s="108"/>
      <c r="FV2350" s="108"/>
      <c r="FW2350" s="108"/>
      <c r="FX2350" s="108"/>
      <c r="FY2350" s="108"/>
      <c r="FZ2350" s="108"/>
      <c r="GA2350" s="108"/>
      <c r="GB2350" s="108"/>
      <c r="GC2350" s="108"/>
      <c r="GD2350" s="108"/>
      <c r="GE2350" s="108"/>
      <c r="GF2350" s="108"/>
      <c r="GG2350" s="108"/>
      <c r="GH2350" s="108"/>
      <c r="GI2350" s="108"/>
      <c r="GJ2350" s="108"/>
      <c r="GK2350" s="108"/>
      <c r="GL2350" s="108"/>
      <c r="GM2350" s="108"/>
      <c r="GN2350" s="108"/>
      <c r="GO2350" s="108"/>
      <c r="GP2350" s="108"/>
      <c r="GQ2350" s="108"/>
      <c r="GR2350" s="108"/>
      <c r="GS2350" s="108"/>
      <c r="GT2350" s="108"/>
      <c r="GU2350" s="108"/>
      <c r="GV2350" s="108"/>
      <c r="GW2350" s="108"/>
      <c r="GX2350" s="108"/>
      <c r="GY2350" s="108"/>
      <c r="GZ2350" s="108"/>
      <c r="HA2350" s="108"/>
      <c r="HB2350" s="108"/>
      <c r="HC2350" s="108"/>
      <c r="HD2350" s="108"/>
      <c r="HE2350" s="108"/>
      <c r="HF2350" s="108"/>
      <c r="HG2350" s="108"/>
      <c r="HH2350" s="108"/>
      <c r="HI2350" s="108"/>
      <c r="HJ2350" s="108"/>
      <c r="HK2350" s="108"/>
      <c r="HL2350" s="108"/>
      <c r="HM2350" s="108"/>
      <c r="HN2350" s="108"/>
      <c r="HO2350" s="108"/>
      <c r="HP2350" s="108"/>
      <c r="HQ2350" s="108"/>
      <c r="HR2350" s="108"/>
      <c r="HS2350" s="108"/>
      <c r="HT2350" s="108"/>
      <c r="HU2350" s="108"/>
      <c r="HV2350" s="108"/>
      <c r="HW2350" s="108"/>
      <c r="HX2350" s="108"/>
      <c r="HY2350" s="108"/>
      <c r="HZ2350" s="108"/>
      <c r="IA2350" s="108"/>
      <c r="IB2350" s="108"/>
      <c r="IC2350" s="108"/>
      <c r="ID2350" s="108"/>
      <c r="IE2350" s="108"/>
      <c r="IF2350" s="108"/>
      <c r="IG2350" s="108"/>
      <c r="IH2350" s="108"/>
      <c r="II2350" s="108"/>
      <c r="IJ2350" s="108"/>
      <c r="IK2350" s="108"/>
      <c r="IL2350" s="108"/>
      <c r="IM2350" s="108"/>
      <c r="IN2350" s="108"/>
      <c r="IO2350" s="108"/>
      <c r="IP2350" s="108"/>
      <c r="IQ2350" s="108"/>
      <c r="IR2350" s="108"/>
      <c r="IS2350" s="108"/>
      <c r="IT2350" s="108"/>
      <c r="IU2350" s="108"/>
      <c r="IV2350" s="108"/>
    </row>
    <row r="2351" spans="1:256" x14ac:dyDescent="0.2">
      <c r="E2351" s="8"/>
      <c r="F2351" s="8"/>
      <c r="G2351" s="120"/>
      <c r="I2351" s="8"/>
      <c r="J2351" s="36"/>
      <c r="L2351" s="8"/>
      <c r="M2351" s="36"/>
      <c r="O2351" s="8"/>
      <c r="P2351" s="36"/>
      <c r="R2351" s="8"/>
      <c r="S2351" s="36"/>
      <c r="U2351" s="8"/>
      <c r="V2351" s="36"/>
      <c r="X2351" s="8"/>
      <c r="Y2351" s="36"/>
      <c r="AA2351" s="8"/>
      <c r="AB2351" s="36"/>
      <c r="AD2351" s="8"/>
      <c r="AE2351" s="36"/>
      <c r="AG2351" s="8"/>
      <c r="AH2351" s="36"/>
      <c r="AJ2351" s="8"/>
      <c r="AK2351" s="36"/>
      <c r="AM2351" s="8"/>
      <c r="AN2351" s="8"/>
      <c r="AP2351" s="8"/>
      <c r="AQ2351" s="8"/>
      <c r="AS2351" s="8"/>
      <c r="AT2351" s="8"/>
      <c r="AV2351" s="8"/>
      <c r="AW2351" s="8"/>
      <c r="AY2351" s="8"/>
      <c r="AZ2351" s="8"/>
      <c r="BA2351" s="108"/>
      <c r="BB2351" s="109"/>
      <c r="BC2351" s="109"/>
      <c r="BD2351" s="108"/>
      <c r="BE2351" s="109"/>
      <c r="BF2351" s="109"/>
      <c r="BG2351" s="108"/>
      <c r="BH2351" s="109"/>
      <c r="BI2351" s="109"/>
      <c r="BJ2351" s="108"/>
      <c r="BK2351" s="109"/>
      <c r="BL2351" s="109"/>
      <c r="BM2351" s="108"/>
      <c r="BN2351" s="109"/>
      <c r="BO2351" s="120"/>
      <c r="BP2351" s="108"/>
      <c r="BQ2351" s="108"/>
      <c r="BR2351" s="120"/>
      <c r="BS2351" s="120"/>
      <c r="BT2351" s="120"/>
      <c r="BU2351" s="120"/>
      <c r="BV2351" s="108"/>
      <c r="BW2351" s="116"/>
      <c r="BX2351" s="116"/>
      <c r="BY2351" s="108"/>
      <c r="BZ2351" s="108"/>
      <c r="CA2351" s="108"/>
      <c r="CB2351" s="108"/>
      <c r="CC2351" s="108"/>
      <c r="CD2351" s="108"/>
      <c r="CE2351" s="108"/>
      <c r="CF2351" s="108"/>
      <c r="CG2351" s="108"/>
      <c r="CH2351" s="108"/>
      <c r="CI2351" s="108"/>
      <c r="CJ2351" s="108"/>
      <c r="CK2351" s="108"/>
      <c r="CL2351" s="108"/>
      <c r="CM2351" s="108"/>
      <c r="CN2351" s="108"/>
      <c r="CO2351" s="108"/>
      <c r="CP2351" s="108"/>
      <c r="CQ2351" s="108"/>
      <c r="CR2351" s="108"/>
      <c r="CS2351" s="108"/>
      <c r="CT2351" s="108"/>
      <c r="CU2351" s="108"/>
      <c r="CV2351" s="108"/>
      <c r="CW2351" s="108"/>
      <c r="CX2351" s="108"/>
      <c r="CY2351" s="108"/>
      <c r="CZ2351" s="108"/>
      <c r="DA2351" s="108"/>
      <c r="DB2351" s="108"/>
      <c r="DC2351" s="108"/>
      <c r="DD2351" s="108"/>
      <c r="DE2351" s="108"/>
      <c r="DF2351" s="108"/>
      <c r="DG2351" s="108"/>
      <c r="DH2351" s="108"/>
      <c r="DI2351" s="108"/>
      <c r="DJ2351" s="108"/>
      <c r="DK2351" s="108"/>
      <c r="DL2351" s="108"/>
      <c r="DM2351" s="108"/>
      <c r="DN2351" s="108"/>
      <c r="DO2351" s="108"/>
      <c r="DP2351" s="108"/>
      <c r="DQ2351" s="108"/>
      <c r="DR2351" s="108"/>
      <c r="DS2351" s="108"/>
      <c r="DT2351" s="108"/>
      <c r="DU2351" s="108"/>
      <c r="DV2351" s="108"/>
      <c r="DW2351" s="108"/>
      <c r="DX2351" s="108"/>
      <c r="DY2351" s="108"/>
      <c r="DZ2351" s="108"/>
      <c r="EA2351" s="108"/>
      <c r="EB2351" s="108"/>
      <c r="EC2351" s="108"/>
      <c r="ED2351" s="108"/>
      <c r="EE2351" s="108"/>
      <c r="EF2351" s="108"/>
      <c r="EG2351" s="108"/>
      <c r="EH2351" s="108"/>
      <c r="EI2351" s="108"/>
      <c r="EJ2351" s="108"/>
      <c r="EK2351" s="108"/>
      <c r="EL2351" s="108"/>
      <c r="EM2351" s="108"/>
      <c r="EN2351" s="108"/>
      <c r="EO2351" s="108"/>
      <c r="EP2351" s="108"/>
      <c r="EQ2351" s="108"/>
      <c r="ER2351" s="108"/>
      <c r="ES2351" s="108"/>
      <c r="ET2351" s="108"/>
      <c r="EU2351" s="108"/>
      <c r="EV2351" s="108"/>
      <c r="EW2351" s="108"/>
      <c r="EX2351" s="108"/>
      <c r="EY2351" s="108"/>
      <c r="EZ2351" s="108"/>
      <c r="FA2351" s="108"/>
      <c r="FB2351" s="108"/>
      <c r="FC2351" s="108"/>
      <c r="FD2351" s="108"/>
      <c r="FE2351" s="108"/>
      <c r="FF2351" s="108"/>
      <c r="FG2351" s="108"/>
      <c r="FH2351" s="108"/>
      <c r="FI2351" s="108"/>
      <c r="FJ2351" s="108"/>
      <c r="FK2351" s="108"/>
      <c r="FL2351" s="108"/>
      <c r="FM2351" s="108"/>
      <c r="FN2351" s="108"/>
      <c r="FO2351" s="108"/>
      <c r="FP2351" s="108"/>
      <c r="FQ2351" s="108"/>
      <c r="FR2351" s="108"/>
      <c r="FS2351" s="108"/>
      <c r="FT2351" s="108"/>
      <c r="FU2351" s="108"/>
      <c r="FV2351" s="108"/>
      <c r="FW2351" s="108"/>
      <c r="FX2351" s="108"/>
      <c r="FY2351" s="108"/>
      <c r="FZ2351" s="108"/>
      <c r="GA2351" s="108"/>
      <c r="GB2351" s="108"/>
      <c r="GC2351" s="108"/>
      <c r="GD2351" s="108"/>
      <c r="GE2351" s="108"/>
      <c r="GF2351" s="108"/>
      <c r="GG2351" s="108"/>
      <c r="GH2351" s="108"/>
      <c r="GI2351" s="108"/>
      <c r="GJ2351" s="108"/>
      <c r="GK2351" s="108"/>
      <c r="GL2351" s="108"/>
      <c r="GM2351" s="108"/>
      <c r="GN2351" s="108"/>
      <c r="GO2351" s="108"/>
      <c r="GP2351" s="108"/>
      <c r="GQ2351" s="108"/>
      <c r="GR2351" s="108"/>
      <c r="GS2351" s="108"/>
      <c r="GT2351" s="108"/>
      <c r="GU2351" s="108"/>
      <c r="GV2351" s="108"/>
      <c r="GW2351" s="108"/>
      <c r="GX2351" s="108"/>
      <c r="GY2351" s="108"/>
      <c r="GZ2351" s="108"/>
      <c r="HA2351" s="108"/>
      <c r="HB2351" s="108"/>
      <c r="HC2351" s="108"/>
      <c r="HD2351" s="108"/>
      <c r="HE2351" s="108"/>
      <c r="HF2351" s="108"/>
      <c r="HG2351" s="108"/>
      <c r="HH2351" s="108"/>
      <c r="HI2351" s="108"/>
      <c r="HJ2351" s="108"/>
      <c r="HK2351" s="108"/>
      <c r="HL2351" s="108"/>
      <c r="HM2351" s="108"/>
      <c r="HN2351" s="108"/>
      <c r="HO2351" s="108"/>
      <c r="HP2351" s="108"/>
      <c r="HQ2351" s="108"/>
      <c r="HR2351" s="108"/>
      <c r="HS2351" s="108"/>
      <c r="HT2351" s="108"/>
      <c r="HU2351" s="108"/>
      <c r="HV2351" s="108"/>
      <c r="HW2351" s="108"/>
      <c r="HX2351" s="108"/>
      <c r="HY2351" s="108"/>
      <c r="HZ2351" s="108"/>
      <c r="IA2351" s="108"/>
      <c r="IB2351" s="108"/>
      <c r="IC2351" s="108"/>
      <c r="ID2351" s="108"/>
      <c r="IE2351" s="108"/>
      <c r="IF2351" s="108"/>
      <c r="IG2351" s="108"/>
      <c r="IH2351" s="108"/>
      <c r="II2351" s="108"/>
      <c r="IJ2351" s="108"/>
      <c r="IK2351" s="108"/>
      <c r="IL2351" s="108"/>
      <c r="IM2351" s="108"/>
      <c r="IN2351" s="108"/>
      <c r="IO2351" s="108"/>
      <c r="IP2351" s="108"/>
      <c r="IQ2351" s="108"/>
      <c r="IR2351" s="108"/>
      <c r="IS2351" s="108"/>
      <c r="IT2351" s="108"/>
      <c r="IU2351" s="108"/>
      <c r="IV2351" s="108"/>
    </row>
    <row r="2352" spans="1:256" x14ac:dyDescent="0.2">
      <c r="E2352" s="8"/>
      <c r="F2352" s="8"/>
      <c r="G2352" s="120"/>
      <c r="I2352" s="8"/>
      <c r="J2352" s="8"/>
      <c r="L2352" s="8"/>
      <c r="M2352" s="8"/>
      <c r="O2352" s="8"/>
      <c r="P2352" s="8"/>
      <c r="R2352" s="8"/>
      <c r="S2352" s="8"/>
      <c r="U2352" s="8"/>
      <c r="V2352" s="8"/>
      <c r="X2352" s="8"/>
      <c r="Y2352" s="8"/>
      <c r="AA2352" s="8"/>
      <c r="AB2352" s="8"/>
      <c r="AD2352" s="8"/>
      <c r="AE2352" s="8"/>
      <c r="AG2352" s="8"/>
      <c r="AH2352" s="8"/>
      <c r="AJ2352" s="8"/>
      <c r="AK2352" s="8"/>
      <c r="AM2352" s="8"/>
      <c r="AN2352" s="8"/>
      <c r="AP2352" s="8"/>
      <c r="AQ2352" s="8"/>
      <c r="AS2352" s="8"/>
      <c r="AT2352" s="8"/>
      <c r="AV2352" s="8"/>
      <c r="AW2352" s="8"/>
      <c r="AY2352" s="8"/>
      <c r="AZ2352" s="8"/>
      <c r="BA2352" s="108"/>
      <c r="BB2352" s="108"/>
      <c r="BC2352" s="108"/>
      <c r="BD2352" s="108"/>
      <c r="BE2352" s="108"/>
      <c r="BF2352" s="108"/>
      <c r="BG2352" s="108"/>
      <c r="BH2352" s="108"/>
      <c r="BI2352" s="108"/>
      <c r="BJ2352" s="108"/>
      <c r="BK2352" s="108"/>
      <c r="BL2352" s="108"/>
      <c r="BM2352" s="108"/>
      <c r="BN2352" s="108"/>
      <c r="BO2352" s="108"/>
      <c r="BP2352" s="108"/>
      <c r="BQ2352" s="108"/>
      <c r="BR2352" s="108"/>
      <c r="BS2352" s="108"/>
      <c r="BT2352" s="108"/>
      <c r="BU2352" s="108"/>
      <c r="BV2352" s="108"/>
      <c r="BW2352" s="108"/>
      <c r="BX2352" s="108"/>
      <c r="BY2352" s="108"/>
      <c r="BZ2352" s="108"/>
      <c r="CA2352" s="108"/>
      <c r="CB2352" s="108"/>
      <c r="CC2352" s="108"/>
      <c r="CD2352" s="108"/>
      <c r="CE2352" s="108"/>
      <c r="CF2352" s="108"/>
      <c r="CG2352" s="108"/>
      <c r="CH2352" s="108"/>
      <c r="CI2352" s="108"/>
      <c r="CJ2352" s="108"/>
      <c r="CK2352" s="108"/>
      <c r="CL2352" s="108"/>
      <c r="CM2352" s="108"/>
      <c r="CN2352" s="108"/>
      <c r="CO2352" s="108"/>
      <c r="CP2352" s="108"/>
      <c r="CQ2352" s="108"/>
      <c r="CR2352" s="108"/>
      <c r="CS2352" s="108"/>
      <c r="CT2352" s="108"/>
      <c r="CU2352" s="108"/>
      <c r="CV2352" s="108"/>
      <c r="CW2352" s="108"/>
      <c r="CX2352" s="108"/>
      <c r="CY2352" s="108"/>
      <c r="CZ2352" s="108"/>
      <c r="DA2352" s="108"/>
      <c r="DB2352" s="108"/>
      <c r="DC2352" s="108"/>
      <c r="DD2352" s="108"/>
      <c r="DE2352" s="108"/>
      <c r="DF2352" s="108"/>
      <c r="DG2352" s="108"/>
      <c r="DH2352" s="108"/>
      <c r="DI2352" s="108"/>
      <c r="DJ2352" s="108"/>
      <c r="DK2352" s="108"/>
      <c r="DL2352" s="108"/>
      <c r="DM2352" s="108"/>
      <c r="DN2352" s="108"/>
      <c r="DO2352" s="108"/>
      <c r="DP2352" s="108"/>
      <c r="DQ2352" s="108"/>
      <c r="DR2352" s="108"/>
      <c r="DS2352" s="108"/>
      <c r="DT2352" s="108"/>
      <c r="DU2352" s="108"/>
      <c r="DV2352" s="108"/>
      <c r="DW2352" s="108"/>
      <c r="DX2352" s="108"/>
      <c r="DY2352" s="108"/>
      <c r="DZ2352" s="108"/>
      <c r="EA2352" s="108"/>
      <c r="EB2352" s="108"/>
      <c r="EC2352" s="108"/>
      <c r="ED2352" s="108"/>
      <c r="EE2352" s="108"/>
      <c r="EF2352" s="108"/>
      <c r="EG2352" s="108"/>
      <c r="EH2352" s="108"/>
      <c r="EI2352" s="108"/>
      <c r="EJ2352" s="108"/>
      <c r="EK2352" s="108"/>
      <c r="EL2352" s="108"/>
      <c r="EM2352" s="108"/>
      <c r="EN2352" s="108"/>
      <c r="EO2352" s="108"/>
      <c r="EP2352" s="108"/>
      <c r="EQ2352" s="108"/>
      <c r="ER2352" s="108"/>
      <c r="ES2352" s="108"/>
      <c r="ET2352" s="108"/>
      <c r="EU2352" s="108"/>
      <c r="EV2352" s="108"/>
      <c r="EW2352" s="108"/>
      <c r="EX2352" s="108"/>
      <c r="EY2352" s="108"/>
      <c r="EZ2352" s="108"/>
      <c r="FA2352" s="108"/>
      <c r="FB2352" s="108"/>
      <c r="FC2352" s="108"/>
      <c r="FD2352" s="108"/>
      <c r="FE2352" s="108"/>
      <c r="FF2352" s="108"/>
      <c r="FG2352" s="108"/>
      <c r="FH2352" s="108"/>
      <c r="FI2352" s="108"/>
      <c r="FJ2352" s="108"/>
      <c r="FK2352" s="108"/>
      <c r="FL2352" s="108"/>
      <c r="FM2352" s="108"/>
      <c r="FN2352" s="108"/>
      <c r="FO2352" s="108"/>
      <c r="FP2352" s="108"/>
      <c r="FQ2352" s="108"/>
      <c r="FR2352" s="108"/>
      <c r="FS2352" s="108"/>
      <c r="FT2352" s="108"/>
      <c r="FU2352" s="108"/>
      <c r="FV2352" s="108"/>
      <c r="FW2352" s="108"/>
      <c r="FX2352" s="108"/>
      <c r="FY2352" s="108"/>
      <c r="FZ2352" s="108"/>
      <c r="GA2352" s="108"/>
      <c r="GB2352" s="108"/>
      <c r="GC2352" s="108"/>
      <c r="GD2352" s="108"/>
      <c r="GE2352" s="108"/>
      <c r="GF2352" s="108"/>
      <c r="GG2352" s="108"/>
      <c r="GH2352" s="108"/>
      <c r="GI2352" s="108"/>
      <c r="GJ2352" s="108"/>
      <c r="GK2352" s="108"/>
      <c r="GL2352" s="108"/>
      <c r="GM2352" s="108"/>
      <c r="GN2352" s="108"/>
      <c r="GO2352" s="108"/>
      <c r="GP2352" s="108"/>
      <c r="GQ2352" s="108"/>
      <c r="GR2352" s="108"/>
      <c r="GS2352" s="108"/>
      <c r="GT2352" s="108"/>
      <c r="GU2352" s="108"/>
      <c r="GV2352" s="108"/>
      <c r="GW2352" s="108"/>
      <c r="GX2352" s="108"/>
      <c r="GY2352" s="108"/>
      <c r="GZ2352" s="108"/>
      <c r="HA2352" s="108"/>
      <c r="HB2352" s="108"/>
      <c r="HC2352" s="108"/>
      <c r="HD2352" s="108"/>
      <c r="HE2352" s="108"/>
      <c r="HF2352" s="108"/>
      <c r="HG2352" s="108"/>
      <c r="HH2352" s="108"/>
      <c r="HI2352" s="108"/>
      <c r="HJ2352" s="108"/>
      <c r="HK2352" s="108"/>
      <c r="HL2352" s="108"/>
      <c r="HM2352" s="108"/>
      <c r="HN2352" s="108"/>
      <c r="HO2352" s="108"/>
      <c r="HP2352" s="108"/>
      <c r="HQ2352" s="108"/>
      <c r="HR2352" s="108"/>
      <c r="HS2352" s="108"/>
      <c r="HT2352" s="108"/>
      <c r="HU2352" s="108"/>
      <c r="HV2352" s="108"/>
      <c r="HW2352" s="108"/>
      <c r="HX2352" s="108"/>
      <c r="HY2352" s="108"/>
      <c r="HZ2352" s="108"/>
      <c r="IA2352" s="108"/>
      <c r="IB2352" s="108"/>
      <c r="IC2352" s="108"/>
      <c r="ID2352" s="108"/>
      <c r="IE2352" s="108"/>
      <c r="IF2352" s="108"/>
      <c r="IG2352" s="108"/>
      <c r="IH2352" s="108"/>
      <c r="II2352" s="108"/>
      <c r="IJ2352" s="108"/>
      <c r="IK2352" s="108"/>
      <c r="IL2352" s="108"/>
      <c r="IM2352" s="108"/>
      <c r="IN2352" s="108"/>
      <c r="IO2352" s="108"/>
      <c r="IP2352" s="108"/>
      <c r="IQ2352" s="108"/>
      <c r="IR2352" s="108"/>
      <c r="IS2352" s="108"/>
      <c r="IT2352" s="108"/>
      <c r="IU2352" s="108"/>
      <c r="IV2352" s="108"/>
    </row>
    <row r="2353" spans="1:256" x14ac:dyDescent="0.2">
      <c r="E2353" s="8"/>
      <c r="F2353" s="8"/>
      <c r="G2353" s="120"/>
      <c r="I2353" s="8"/>
      <c r="J2353" s="8"/>
      <c r="L2353" s="8"/>
      <c r="M2353" s="8"/>
      <c r="O2353" s="8"/>
      <c r="P2353" s="8"/>
      <c r="R2353" s="8"/>
      <c r="S2353" s="8"/>
      <c r="U2353" s="8"/>
      <c r="V2353" s="8"/>
      <c r="X2353" s="8"/>
      <c r="Y2353" s="8"/>
      <c r="AA2353" s="8"/>
      <c r="AB2353" s="8"/>
      <c r="AD2353" s="8"/>
      <c r="AE2353" s="8"/>
      <c r="AG2353" s="8"/>
      <c r="AH2353" s="8"/>
      <c r="AJ2353" s="8"/>
      <c r="AK2353" s="8"/>
      <c r="AM2353" s="8"/>
      <c r="AN2353" s="8"/>
      <c r="AP2353" s="8"/>
      <c r="AQ2353" s="8"/>
      <c r="AS2353" s="8"/>
      <c r="AT2353" s="8"/>
      <c r="AV2353" s="8"/>
      <c r="AW2353" s="8"/>
      <c r="AY2353" s="8"/>
      <c r="AZ2353" s="8"/>
      <c r="BA2353" s="108"/>
      <c r="BB2353" s="108"/>
      <c r="BC2353" s="108"/>
      <c r="BD2353" s="108"/>
      <c r="BE2353" s="108"/>
      <c r="BF2353" s="108"/>
      <c r="BG2353" s="108"/>
      <c r="BH2353" s="108"/>
      <c r="BI2353" s="108"/>
      <c r="BJ2353" s="108"/>
      <c r="BK2353" s="108"/>
      <c r="BL2353" s="108"/>
      <c r="BM2353" s="108"/>
      <c r="BN2353" s="108"/>
      <c r="BO2353" s="108"/>
      <c r="BP2353" s="108"/>
      <c r="BQ2353" s="108"/>
      <c r="BR2353" s="108"/>
      <c r="BS2353" s="108"/>
      <c r="BT2353" s="108"/>
      <c r="BU2353" s="108"/>
      <c r="BV2353" s="108"/>
      <c r="BW2353" s="108"/>
      <c r="BX2353" s="108"/>
      <c r="BY2353" s="108"/>
      <c r="BZ2353" s="108"/>
      <c r="CA2353" s="108"/>
      <c r="CB2353" s="108"/>
      <c r="CC2353" s="108"/>
      <c r="CD2353" s="108"/>
      <c r="CE2353" s="108"/>
      <c r="CF2353" s="108"/>
      <c r="CG2353" s="108"/>
      <c r="CH2353" s="108"/>
      <c r="CI2353" s="108"/>
      <c r="CJ2353" s="108"/>
      <c r="CK2353" s="108"/>
      <c r="CL2353" s="108"/>
      <c r="CM2353" s="108"/>
      <c r="CN2353" s="108"/>
      <c r="CO2353" s="108"/>
      <c r="CP2353" s="108"/>
      <c r="CQ2353" s="108"/>
      <c r="CR2353" s="108"/>
      <c r="CS2353" s="108"/>
      <c r="CT2353" s="108"/>
      <c r="CU2353" s="108"/>
      <c r="CV2353" s="108"/>
      <c r="CW2353" s="108"/>
      <c r="CX2353" s="108"/>
      <c r="CY2353" s="108"/>
      <c r="CZ2353" s="108"/>
      <c r="DA2353" s="108"/>
      <c r="DB2353" s="108"/>
      <c r="DC2353" s="108"/>
      <c r="DD2353" s="108"/>
      <c r="DE2353" s="108"/>
      <c r="DF2353" s="108"/>
      <c r="DG2353" s="108"/>
      <c r="DH2353" s="108"/>
      <c r="DI2353" s="108"/>
      <c r="DJ2353" s="108"/>
      <c r="DK2353" s="108"/>
      <c r="DL2353" s="108"/>
      <c r="DM2353" s="108"/>
      <c r="DN2353" s="108"/>
      <c r="DO2353" s="108"/>
      <c r="DP2353" s="108"/>
      <c r="DQ2353" s="108"/>
      <c r="DR2353" s="108"/>
      <c r="DS2353" s="108"/>
      <c r="DT2353" s="108"/>
      <c r="DU2353" s="108"/>
      <c r="DV2353" s="108"/>
      <c r="DW2353" s="108"/>
      <c r="DX2353" s="108"/>
      <c r="DY2353" s="108"/>
      <c r="DZ2353" s="108"/>
      <c r="EA2353" s="108"/>
      <c r="EB2353" s="108"/>
      <c r="EC2353" s="108"/>
      <c r="ED2353" s="108"/>
      <c r="EE2353" s="108"/>
      <c r="EF2353" s="108"/>
      <c r="EG2353" s="108"/>
      <c r="EH2353" s="108"/>
      <c r="EI2353" s="108"/>
      <c r="EJ2353" s="108"/>
      <c r="EK2353" s="108"/>
      <c r="EL2353" s="108"/>
      <c r="EM2353" s="108"/>
      <c r="EN2353" s="108"/>
      <c r="EO2353" s="108"/>
      <c r="EP2353" s="108"/>
      <c r="EQ2353" s="108"/>
      <c r="ER2353" s="108"/>
      <c r="ES2353" s="108"/>
      <c r="ET2353" s="108"/>
      <c r="EU2353" s="108"/>
      <c r="EV2353" s="108"/>
      <c r="EW2353" s="108"/>
      <c r="EX2353" s="108"/>
      <c r="EY2353" s="108"/>
      <c r="EZ2353" s="108"/>
      <c r="FA2353" s="108"/>
      <c r="FB2353" s="108"/>
      <c r="FC2353" s="108"/>
      <c r="FD2353" s="108"/>
      <c r="FE2353" s="108"/>
      <c r="FF2353" s="108"/>
      <c r="FG2353" s="108"/>
      <c r="FH2353" s="108"/>
      <c r="FI2353" s="108"/>
      <c r="FJ2353" s="108"/>
      <c r="FK2353" s="108"/>
      <c r="FL2353" s="108"/>
      <c r="FM2353" s="108"/>
      <c r="FN2353" s="108"/>
      <c r="FO2353" s="108"/>
      <c r="FP2353" s="108"/>
      <c r="FQ2353" s="108"/>
      <c r="FR2353" s="108"/>
      <c r="FS2353" s="108"/>
      <c r="FT2353" s="108"/>
      <c r="FU2353" s="108"/>
      <c r="FV2353" s="108"/>
      <c r="FW2353" s="108"/>
      <c r="FX2353" s="108"/>
      <c r="FY2353" s="108"/>
      <c r="FZ2353" s="108"/>
      <c r="GA2353" s="108"/>
      <c r="GB2353" s="108"/>
      <c r="GC2353" s="108"/>
      <c r="GD2353" s="108"/>
      <c r="GE2353" s="108"/>
      <c r="GF2353" s="108"/>
      <c r="GG2353" s="108"/>
      <c r="GH2353" s="108"/>
      <c r="GI2353" s="108"/>
      <c r="GJ2353" s="108"/>
      <c r="GK2353" s="108"/>
      <c r="GL2353" s="108"/>
      <c r="GM2353" s="108"/>
      <c r="GN2353" s="108"/>
      <c r="GO2353" s="108"/>
      <c r="GP2353" s="108"/>
      <c r="GQ2353" s="108"/>
      <c r="GR2353" s="108"/>
      <c r="GS2353" s="108"/>
      <c r="GT2353" s="108"/>
      <c r="GU2353" s="108"/>
      <c r="GV2353" s="108"/>
      <c r="GW2353" s="108"/>
      <c r="GX2353" s="108"/>
      <c r="GY2353" s="108"/>
      <c r="GZ2353" s="108"/>
      <c r="HA2353" s="108"/>
      <c r="HB2353" s="108"/>
      <c r="HC2353" s="108"/>
      <c r="HD2353" s="108"/>
      <c r="HE2353" s="108"/>
      <c r="HF2353" s="108"/>
      <c r="HG2353" s="108"/>
      <c r="HH2353" s="108"/>
      <c r="HI2353" s="108"/>
      <c r="HJ2353" s="108"/>
      <c r="HK2353" s="108"/>
      <c r="HL2353" s="108"/>
      <c r="HM2353" s="108"/>
      <c r="HN2353" s="108"/>
      <c r="HO2353" s="108"/>
      <c r="HP2353" s="108"/>
      <c r="HQ2353" s="108"/>
      <c r="HR2353" s="108"/>
      <c r="HS2353" s="108"/>
      <c r="HT2353" s="108"/>
      <c r="HU2353" s="108"/>
      <c r="HV2353" s="108"/>
      <c r="HW2353" s="108"/>
      <c r="HX2353" s="108"/>
      <c r="HY2353" s="108"/>
      <c r="HZ2353" s="108"/>
      <c r="IA2353" s="108"/>
      <c r="IB2353" s="108"/>
      <c r="IC2353" s="108"/>
      <c r="ID2353" s="108"/>
      <c r="IE2353" s="108"/>
      <c r="IF2353" s="108"/>
      <c r="IG2353" s="108"/>
      <c r="IH2353" s="108"/>
      <c r="II2353" s="108"/>
      <c r="IJ2353" s="108"/>
      <c r="IK2353" s="108"/>
      <c r="IL2353" s="108"/>
      <c r="IM2353" s="108"/>
      <c r="IN2353" s="108"/>
      <c r="IO2353" s="108"/>
      <c r="IP2353" s="108"/>
      <c r="IQ2353" s="108"/>
      <c r="IR2353" s="108"/>
      <c r="IS2353" s="108"/>
      <c r="IT2353" s="108"/>
      <c r="IU2353" s="108"/>
      <c r="IV2353" s="108"/>
    </row>
    <row r="2354" spans="1:256" x14ac:dyDescent="0.2">
      <c r="E2354" s="8"/>
      <c r="F2354" s="8"/>
      <c r="G2354" s="120"/>
      <c r="I2354" s="8"/>
      <c r="J2354" s="8"/>
      <c r="L2354" s="8"/>
      <c r="M2354" s="8"/>
      <c r="O2354" s="8"/>
      <c r="P2354" s="8"/>
      <c r="R2354" s="8"/>
      <c r="S2354" s="8"/>
      <c r="U2354" s="8"/>
      <c r="V2354" s="8"/>
      <c r="X2354" s="8"/>
      <c r="Y2354" s="8"/>
      <c r="AA2354" s="8"/>
      <c r="AB2354" s="8"/>
      <c r="AD2354" s="8"/>
      <c r="AE2354" s="8"/>
      <c r="AG2354" s="8"/>
      <c r="AH2354" s="8"/>
      <c r="AJ2354" s="8"/>
      <c r="AK2354" s="8"/>
      <c r="AM2354" s="8"/>
      <c r="AN2354" s="8"/>
      <c r="AP2354" s="8"/>
      <c r="AQ2354" s="8"/>
      <c r="AS2354" s="8"/>
      <c r="AT2354" s="8"/>
      <c r="AV2354" s="8"/>
      <c r="AW2354" s="8"/>
      <c r="AY2354" s="8"/>
      <c r="AZ2354" s="8"/>
      <c r="BA2354" s="108"/>
      <c r="BB2354" s="108"/>
      <c r="BC2354" s="108"/>
      <c r="BD2354" s="108"/>
      <c r="BE2354" s="108"/>
      <c r="BF2354" s="108"/>
      <c r="BG2354" s="108"/>
      <c r="BH2354" s="108"/>
      <c r="BI2354" s="108"/>
      <c r="BJ2354" s="108"/>
      <c r="BK2354" s="108"/>
      <c r="BL2354" s="108"/>
      <c r="BM2354" s="108"/>
      <c r="BN2354" s="108"/>
      <c r="BO2354" s="108"/>
      <c r="BP2354" s="108"/>
      <c r="BQ2354" s="108"/>
      <c r="BR2354" s="108"/>
      <c r="BS2354" s="108"/>
      <c r="BT2354" s="108"/>
      <c r="BU2354" s="108"/>
      <c r="BV2354" s="108"/>
      <c r="BW2354" s="108"/>
      <c r="BX2354" s="108"/>
      <c r="BY2354" s="108"/>
      <c r="BZ2354" s="108"/>
      <c r="CA2354" s="108"/>
      <c r="CB2354" s="108"/>
      <c r="CC2354" s="108"/>
      <c r="CD2354" s="108"/>
      <c r="CE2354" s="108"/>
      <c r="CF2354" s="108"/>
      <c r="CG2354" s="108"/>
      <c r="CH2354" s="108"/>
      <c r="CI2354" s="108"/>
      <c r="CJ2354" s="108"/>
      <c r="CK2354" s="108"/>
      <c r="CL2354" s="108"/>
      <c r="CM2354" s="108"/>
      <c r="CN2354" s="108"/>
      <c r="CO2354" s="108"/>
      <c r="CP2354" s="108"/>
      <c r="CQ2354" s="108"/>
      <c r="CR2354" s="108"/>
      <c r="CS2354" s="108"/>
      <c r="CT2354" s="108"/>
      <c r="CU2354" s="108"/>
      <c r="CV2354" s="108"/>
      <c r="CW2354" s="108"/>
      <c r="CX2354" s="108"/>
      <c r="CY2354" s="108"/>
      <c r="CZ2354" s="108"/>
      <c r="DA2354" s="108"/>
      <c r="DB2354" s="108"/>
      <c r="DC2354" s="108"/>
      <c r="DD2354" s="108"/>
      <c r="DE2354" s="108"/>
      <c r="DF2354" s="108"/>
      <c r="DG2354" s="108"/>
      <c r="DH2354" s="108"/>
      <c r="DI2354" s="108"/>
      <c r="DJ2354" s="108"/>
      <c r="DK2354" s="108"/>
      <c r="DL2354" s="108"/>
      <c r="DM2354" s="108"/>
      <c r="DN2354" s="108"/>
      <c r="DO2354" s="108"/>
      <c r="DP2354" s="108"/>
      <c r="DQ2354" s="108"/>
      <c r="DR2354" s="108"/>
      <c r="DS2354" s="108"/>
      <c r="DT2354" s="108"/>
      <c r="DU2354" s="108"/>
      <c r="DV2354" s="108"/>
      <c r="DW2354" s="108"/>
      <c r="DX2354" s="108"/>
      <c r="DY2354" s="108"/>
      <c r="DZ2354" s="108"/>
      <c r="EA2354" s="108"/>
      <c r="EB2354" s="108"/>
      <c r="EC2354" s="108"/>
      <c r="ED2354" s="108"/>
      <c r="EE2354" s="108"/>
      <c r="EF2354" s="108"/>
      <c r="EG2354" s="108"/>
      <c r="EH2354" s="108"/>
      <c r="EI2354" s="108"/>
      <c r="EJ2354" s="108"/>
      <c r="EK2354" s="108"/>
      <c r="EL2354" s="108"/>
      <c r="EM2354" s="108"/>
      <c r="EN2354" s="108"/>
      <c r="EO2354" s="108"/>
      <c r="EP2354" s="108"/>
      <c r="EQ2354" s="108"/>
      <c r="ER2354" s="108"/>
      <c r="ES2354" s="108"/>
      <c r="ET2354" s="108"/>
      <c r="EU2354" s="108"/>
      <c r="EV2354" s="108"/>
      <c r="EW2354" s="108"/>
      <c r="EX2354" s="108"/>
      <c r="EY2354" s="108"/>
      <c r="EZ2354" s="108"/>
      <c r="FA2354" s="108"/>
      <c r="FB2354" s="108"/>
      <c r="FC2354" s="108"/>
      <c r="FD2354" s="108"/>
      <c r="FE2354" s="108"/>
      <c r="FF2354" s="108"/>
      <c r="FG2354" s="108"/>
      <c r="FH2354" s="108"/>
      <c r="FI2354" s="108"/>
      <c r="FJ2354" s="108"/>
      <c r="FK2354" s="108"/>
      <c r="FL2354" s="108"/>
      <c r="FM2354" s="108"/>
      <c r="FN2354" s="108"/>
      <c r="FO2354" s="108"/>
      <c r="FP2354" s="108"/>
      <c r="FQ2354" s="108"/>
      <c r="FR2354" s="108"/>
      <c r="FS2354" s="108"/>
      <c r="FT2354" s="108"/>
      <c r="FU2354" s="108"/>
      <c r="FV2354" s="108"/>
      <c r="FW2354" s="108"/>
      <c r="FX2354" s="108"/>
      <c r="FY2354" s="108"/>
      <c r="FZ2354" s="108"/>
      <c r="GA2354" s="108"/>
      <c r="GB2354" s="108"/>
      <c r="GC2354" s="108"/>
      <c r="GD2354" s="108"/>
      <c r="GE2354" s="108"/>
      <c r="GF2354" s="108"/>
      <c r="GG2354" s="108"/>
      <c r="GH2354" s="108"/>
      <c r="GI2354" s="108"/>
      <c r="GJ2354" s="108"/>
      <c r="GK2354" s="108"/>
      <c r="GL2354" s="108"/>
      <c r="GM2354" s="108"/>
      <c r="GN2354" s="108"/>
      <c r="GO2354" s="108"/>
      <c r="GP2354" s="108"/>
      <c r="GQ2354" s="108"/>
      <c r="GR2354" s="108"/>
      <c r="GS2354" s="108"/>
      <c r="GT2354" s="108"/>
      <c r="GU2354" s="108"/>
      <c r="GV2354" s="108"/>
      <c r="GW2354" s="108"/>
      <c r="GX2354" s="108"/>
      <c r="GY2354" s="108"/>
      <c r="GZ2354" s="108"/>
      <c r="HA2354" s="108"/>
      <c r="HB2354" s="108"/>
      <c r="HC2354" s="108"/>
      <c r="HD2354" s="108"/>
      <c r="HE2354" s="108"/>
      <c r="HF2354" s="108"/>
      <c r="HG2354" s="108"/>
      <c r="HH2354" s="108"/>
      <c r="HI2354" s="108"/>
      <c r="HJ2354" s="108"/>
      <c r="HK2354" s="108"/>
      <c r="HL2354" s="108"/>
      <c r="HM2354" s="108"/>
      <c r="HN2354" s="108"/>
      <c r="HO2354" s="108"/>
      <c r="HP2354" s="108"/>
      <c r="HQ2354" s="108"/>
      <c r="HR2354" s="108"/>
      <c r="HS2354" s="108"/>
      <c r="HT2354" s="108"/>
      <c r="HU2354" s="108"/>
      <c r="HV2354" s="108"/>
      <c r="HW2354" s="108"/>
      <c r="HX2354" s="108"/>
      <c r="HY2354" s="108"/>
      <c r="HZ2354" s="108"/>
      <c r="IA2354" s="108"/>
      <c r="IB2354" s="108"/>
      <c r="IC2354" s="108"/>
      <c r="ID2354" s="108"/>
      <c r="IE2354" s="108"/>
      <c r="IF2354" s="108"/>
      <c r="IG2354" s="108"/>
      <c r="IH2354" s="108"/>
      <c r="II2354" s="108"/>
      <c r="IJ2354" s="108"/>
      <c r="IK2354" s="108"/>
      <c r="IL2354" s="108"/>
      <c r="IM2354" s="108"/>
      <c r="IN2354" s="108"/>
      <c r="IO2354" s="108"/>
      <c r="IP2354" s="108"/>
      <c r="IQ2354" s="108"/>
      <c r="IR2354" s="108"/>
      <c r="IS2354" s="108"/>
      <c r="IT2354" s="108"/>
      <c r="IU2354" s="108"/>
      <c r="IV2354" s="108"/>
    </row>
    <row r="2355" spans="1:256" x14ac:dyDescent="0.2">
      <c r="E2355" s="8"/>
      <c r="F2355" s="8"/>
      <c r="G2355" s="120"/>
      <c r="I2355" s="8"/>
      <c r="J2355" s="8"/>
      <c r="L2355" s="8"/>
      <c r="M2355" s="8"/>
      <c r="O2355" s="8"/>
      <c r="P2355" s="8"/>
      <c r="R2355" s="8"/>
      <c r="S2355" s="8"/>
      <c r="U2355" s="8"/>
      <c r="V2355" s="8"/>
      <c r="X2355" s="8"/>
      <c r="Y2355" s="8"/>
      <c r="AA2355" s="8"/>
      <c r="AB2355" s="8"/>
      <c r="AD2355" s="8"/>
      <c r="AE2355" s="8"/>
      <c r="AG2355" s="8"/>
      <c r="AH2355" s="8"/>
      <c r="AJ2355" s="8"/>
      <c r="AK2355" s="8"/>
      <c r="AM2355" s="8"/>
      <c r="AN2355" s="8"/>
      <c r="AP2355" s="8"/>
      <c r="AQ2355" s="8"/>
      <c r="AS2355" s="8"/>
      <c r="AT2355" s="8"/>
      <c r="AV2355" s="8"/>
      <c r="AW2355" s="8"/>
      <c r="AY2355" s="8"/>
      <c r="AZ2355" s="8"/>
      <c r="BA2355" s="108"/>
      <c r="BB2355" s="108"/>
      <c r="BC2355" s="108"/>
      <c r="BD2355" s="108"/>
      <c r="BE2355" s="108"/>
      <c r="BF2355" s="108"/>
      <c r="BG2355" s="108"/>
      <c r="BH2355" s="108"/>
      <c r="BI2355" s="108"/>
      <c r="BJ2355" s="108"/>
      <c r="BK2355" s="108"/>
      <c r="BL2355" s="108"/>
      <c r="BM2355" s="108"/>
      <c r="BN2355" s="108"/>
      <c r="BO2355" s="108"/>
      <c r="BP2355" s="108"/>
      <c r="BQ2355" s="108"/>
      <c r="BR2355" s="108"/>
      <c r="BS2355" s="108"/>
      <c r="BT2355" s="108"/>
      <c r="BU2355" s="108"/>
      <c r="BV2355" s="108"/>
      <c r="BW2355" s="108"/>
      <c r="BX2355" s="108"/>
      <c r="BY2355" s="108"/>
      <c r="BZ2355" s="108"/>
      <c r="CA2355" s="108"/>
      <c r="CB2355" s="108"/>
      <c r="CC2355" s="108"/>
      <c r="CD2355" s="108"/>
      <c r="CE2355" s="108"/>
      <c r="CF2355" s="108"/>
      <c r="CG2355" s="108"/>
      <c r="CH2355" s="108"/>
      <c r="CI2355" s="108"/>
      <c r="CJ2355" s="108"/>
      <c r="CK2355" s="108"/>
      <c r="CL2355" s="108"/>
      <c r="CM2355" s="108"/>
      <c r="CN2355" s="108"/>
      <c r="CO2355" s="108"/>
      <c r="CP2355" s="108"/>
      <c r="CQ2355" s="108"/>
      <c r="CR2355" s="108"/>
      <c r="CS2355" s="108"/>
      <c r="CT2355" s="108"/>
      <c r="CU2355" s="108"/>
      <c r="CV2355" s="108"/>
      <c r="CW2355" s="108"/>
      <c r="CX2355" s="108"/>
      <c r="CY2355" s="108"/>
      <c r="CZ2355" s="108"/>
      <c r="DA2355" s="108"/>
      <c r="DB2355" s="108"/>
      <c r="DC2355" s="108"/>
      <c r="DD2355" s="108"/>
      <c r="DE2355" s="108"/>
      <c r="DF2355" s="108"/>
      <c r="DG2355" s="108"/>
      <c r="DH2355" s="108"/>
      <c r="DI2355" s="108"/>
      <c r="DJ2355" s="108"/>
      <c r="DK2355" s="108"/>
      <c r="DL2355" s="108"/>
      <c r="DM2355" s="108"/>
      <c r="DN2355" s="108"/>
      <c r="DO2355" s="108"/>
      <c r="DP2355" s="108"/>
      <c r="DQ2355" s="108"/>
      <c r="DR2355" s="108"/>
      <c r="DS2355" s="108"/>
      <c r="DT2355" s="108"/>
      <c r="DU2355" s="108"/>
      <c r="DV2355" s="108"/>
      <c r="DW2355" s="108"/>
      <c r="DX2355" s="108"/>
      <c r="DY2355" s="108"/>
      <c r="DZ2355" s="108"/>
      <c r="EA2355" s="108"/>
      <c r="EB2355" s="108"/>
      <c r="EC2355" s="108"/>
      <c r="ED2355" s="108"/>
      <c r="EE2355" s="108"/>
      <c r="EF2355" s="108"/>
      <c r="EG2355" s="108"/>
      <c r="EH2355" s="108"/>
      <c r="EI2355" s="108"/>
      <c r="EJ2355" s="108"/>
      <c r="EK2355" s="108"/>
      <c r="EL2355" s="108"/>
      <c r="EM2355" s="108"/>
      <c r="EN2355" s="108"/>
      <c r="EO2355" s="108"/>
      <c r="EP2355" s="108"/>
      <c r="EQ2355" s="108"/>
      <c r="ER2355" s="108"/>
      <c r="ES2355" s="108"/>
      <c r="ET2355" s="108"/>
      <c r="EU2355" s="108"/>
      <c r="EV2355" s="108"/>
      <c r="EW2355" s="108"/>
      <c r="EX2355" s="108"/>
      <c r="EY2355" s="108"/>
      <c r="EZ2355" s="108"/>
      <c r="FA2355" s="108"/>
      <c r="FB2355" s="108"/>
      <c r="FC2355" s="108"/>
      <c r="FD2355" s="108"/>
      <c r="FE2355" s="108"/>
      <c r="FF2355" s="108"/>
      <c r="FG2355" s="108"/>
      <c r="FH2355" s="108"/>
      <c r="FI2355" s="108"/>
      <c r="FJ2355" s="108"/>
      <c r="FK2355" s="108"/>
      <c r="FL2355" s="108"/>
      <c r="FM2355" s="108"/>
      <c r="FN2355" s="108"/>
      <c r="FO2355" s="108"/>
      <c r="FP2355" s="108"/>
      <c r="FQ2355" s="108"/>
      <c r="FR2355" s="108"/>
      <c r="FS2355" s="108"/>
      <c r="FT2355" s="108"/>
      <c r="FU2355" s="108"/>
      <c r="FV2355" s="108"/>
      <c r="FW2355" s="108"/>
      <c r="FX2355" s="108"/>
      <c r="FY2355" s="108"/>
      <c r="FZ2355" s="108"/>
      <c r="GA2355" s="108"/>
      <c r="GB2355" s="108"/>
      <c r="GC2355" s="108"/>
      <c r="GD2355" s="108"/>
      <c r="GE2355" s="108"/>
      <c r="GF2355" s="108"/>
      <c r="GG2355" s="108"/>
      <c r="GH2355" s="108"/>
      <c r="GI2355" s="108"/>
      <c r="GJ2355" s="108"/>
      <c r="GK2355" s="108"/>
      <c r="GL2355" s="108"/>
      <c r="GM2355" s="108"/>
      <c r="GN2355" s="108"/>
      <c r="GO2355" s="108"/>
      <c r="GP2355" s="108"/>
      <c r="GQ2355" s="108"/>
      <c r="GR2355" s="108"/>
      <c r="GS2355" s="108"/>
      <c r="GT2355" s="108"/>
      <c r="GU2355" s="108"/>
      <c r="GV2355" s="108"/>
      <c r="GW2355" s="108"/>
      <c r="GX2355" s="108"/>
      <c r="GY2355" s="108"/>
      <c r="GZ2355" s="108"/>
      <c r="HA2355" s="108"/>
      <c r="HB2355" s="108"/>
      <c r="HC2355" s="108"/>
      <c r="HD2355" s="108"/>
      <c r="HE2355" s="108"/>
      <c r="HF2355" s="108"/>
      <c r="HG2355" s="108"/>
      <c r="HH2355" s="108"/>
      <c r="HI2355" s="108"/>
      <c r="HJ2355" s="108"/>
      <c r="HK2355" s="108"/>
      <c r="HL2355" s="108"/>
      <c r="HM2355" s="108"/>
      <c r="HN2355" s="108"/>
      <c r="HO2355" s="108"/>
      <c r="HP2355" s="108"/>
      <c r="HQ2355" s="108"/>
      <c r="HR2355" s="108"/>
      <c r="HS2355" s="108"/>
      <c r="HT2355" s="108"/>
      <c r="HU2355" s="108"/>
      <c r="HV2355" s="108"/>
      <c r="HW2355" s="108"/>
      <c r="HX2355" s="108"/>
      <c r="HY2355" s="108"/>
      <c r="HZ2355" s="108"/>
      <c r="IA2355" s="108"/>
      <c r="IB2355" s="108"/>
      <c r="IC2355" s="108"/>
      <c r="ID2355" s="108"/>
      <c r="IE2355" s="108"/>
      <c r="IF2355" s="108"/>
      <c r="IG2355" s="108"/>
      <c r="IH2355" s="108"/>
      <c r="II2355" s="108"/>
      <c r="IJ2355" s="108"/>
      <c r="IK2355" s="108"/>
      <c r="IL2355" s="108"/>
      <c r="IM2355" s="108"/>
      <c r="IN2355" s="108"/>
      <c r="IO2355" s="108"/>
      <c r="IP2355" s="108"/>
      <c r="IQ2355" s="108"/>
      <c r="IR2355" s="108"/>
      <c r="IS2355" s="108"/>
      <c r="IT2355" s="108"/>
      <c r="IU2355" s="108"/>
      <c r="IV2355" s="108"/>
    </row>
    <row r="2356" spans="1:256" x14ac:dyDescent="0.2">
      <c r="E2356" s="8"/>
      <c r="F2356" s="8"/>
      <c r="G2356" s="120"/>
      <c r="I2356" s="8"/>
      <c r="J2356" s="8"/>
      <c r="L2356" s="8"/>
      <c r="M2356" s="8"/>
      <c r="O2356" s="8"/>
      <c r="P2356" s="8"/>
      <c r="R2356" s="8"/>
      <c r="S2356" s="8"/>
      <c r="U2356" s="8"/>
      <c r="V2356" s="8"/>
      <c r="X2356" s="8"/>
      <c r="Y2356" s="8"/>
      <c r="AA2356" s="8"/>
      <c r="AB2356" s="8"/>
      <c r="AD2356" s="8"/>
      <c r="AE2356" s="8"/>
      <c r="AG2356" s="8"/>
      <c r="AH2356" s="8"/>
      <c r="AJ2356" s="8"/>
      <c r="AK2356" s="8"/>
      <c r="AM2356" s="8"/>
      <c r="AN2356" s="8"/>
      <c r="AP2356" s="8"/>
      <c r="AQ2356" s="8"/>
      <c r="AS2356" s="8"/>
      <c r="AT2356" s="8"/>
      <c r="AV2356" s="8"/>
      <c r="AW2356" s="8"/>
      <c r="AY2356" s="8"/>
      <c r="AZ2356" s="8"/>
      <c r="BA2356" s="108"/>
      <c r="BB2356" s="108"/>
      <c r="BC2356" s="108"/>
      <c r="BD2356" s="108"/>
      <c r="BE2356" s="108"/>
      <c r="BF2356" s="108"/>
      <c r="BG2356" s="108"/>
      <c r="BH2356" s="108"/>
      <c r="BI2356" s="108"/>
      <c r="BJ2356" s="108"/>
      <c r="BK2356" s="108"/>
      <c r="BL2356" s="108"/>
      <c r="BM2356" s="108"/>
      <c r="BN2356" s="108"/>
      <c r="BO2356" s="108"/>
      <c r="BP2356" s="108"/>
      <c r="BQ2356" s="108"/>
      <c r="BR2356" s="108"/>
      <c r="BS2356" s="108"/>
      <c r="BT2356" s="108"/>
      <c r="BU2356" s="108"/>
      <c r="BV2356" s="108"/>
      <c r="BW2356" s="108"/>
      <c r="BX2356" s="108"/>
      <c r="BY2356" s="108"/>
      <c r="BZ2356" s="108"/>
      <c r="CA2356" s="108"/>
      <c r="CB2356" s="108"/>
      <c r="CC2356" s="108"/>
      <c r="CD2356" s="108"/>
      <c r="CE2356" s="108"/>
      <c r="CF2356" s="108"/>
      <c r="CG2356" s="108"/>
      <c r="CH2356" s="108"/>
      <c r="CI2356" s="108"/>
      <c r="CJ2356" s="108"/>
      <c r="CK2356" s="108"/>
      <c r="CL2356" s="108"/>
      <c r="CM2356" s="108"/>
      <c r="CN2356" s="108"/>
      <c r="CO2356" s="108"/>
      <c r="CP2356" s="108"/>
      <c r="CQ2356" s="108"/>
      <c r="CR2356" s="108"/>
      <c r="CS2356" s="108"/>
      <c r="CT2356" s="108"/>
      <c r="CU2356" s="108"/>
      <c r="CV2356" s="108"/>
      <c r="CW2356" s="108"/>
      <c r="CX2356" s="108"/>
      <c r="CY2356" s="108"/>
      <c r="CZ2356" s="108"/>
      <c r="DA2356" s="108"/>
      <c r="DB2356" s="108"/>
      <c r="DC2356" s="108"/>
      <c r="DD2356" s="108"/>
      <c r="DE2356" s="108"/>
      <c r="DF2356" s="108"/>
      <c r="DG2356" s="108"/>
      <c r="DH2356" s="108"/>
      <c r="DI2356" s="108"/>
      <c r="DJ2356" s="108"/>
      <c r="DK2356" s="108"/>
      <c r="DL2356" s="108"/>
      <c r="DM2356" s="108"/>
      <c r="DN2356" s="108"/>
      <c r="DO2356" s="108"/>
      <c r="DP2356" s="108"/>
      <c r="DQ2356" s="108"/>
      <c r="DR2356" s="108"/>
      <c r="DS2356" s="108"/>
      <c r="DT2356" s="108"/>
      <c r="DU2356" s="108"/>
      <c r="DV2356" s="108"/>
      <c r="DW2356" s="108"/>
      <c r="DX2356" s="108"/>
      <c r="DY2356" s="108"/>
      <c r="DZ2356" s="108"/>
      <c r="EA2356" s="108"/>
      <c r="EB2356" s="108"/>
      <c r="EC2356" s="108"/>
      <c r="ED2356" s="108"/>
      <c r="EE2356" s="108"/>
      <c r="EF2356" s="108"/>
      <c r="EG2356" s="108"/>
      <c r="EH2356" s="108"/>
      <c r="EI2356" s="108"/>
      <c r="EJ2356" s="108"/>
      <c r="EK2356" s="108"/>
      <c r="EL2356" s="108"/>
      <c r="EM2356" s="108"/>
      <c r="EN2356" s="108"/>
      <c r="EO2356" s="108"/>
      <c r="EP2356" s="108"/>
      <c r="EQ2356" s="108"/>
      <c r="ER2356" s="108"/>
      <c r="ES2356" s="108"/>
      <c r="ET2356" s="108"/>
      <c r="EU2356" s="108"/>
      <c r="EV2356" s="108"/>
      <c r="EW2356" s="108"/>
      <c r="EX2356" s="108"/>
      <c r="EY2356" s="108"/>
      <c r="EZ2356" s="108"/>
      <c r="FA2356" s="108"/>
      <c r="FB2356" s="108"/>
      <c r="FC2356" s="108"/>
      <c r="FD2356" s="108"/>
      <c r="FE2356" s="108"/>
      <c r="FF2356" s="108"/>
      <c r="FG2356" s="108"/>
      <c r="FH2356" s="108"/>
      <c r="FI2356" s="108"/>
      <c r="FJ2356" s="108"/>
      <c r="FK2356" s="108"/>
      <c r="FL2356" s="108"/>
      <c r="FM2356" s="108"/>
      <c r="FN2356" s="108"/>
      <c r="FO2356" s="108"/>
      <c r="FP2356" s="108"/>
      <c r="FQ2356" s="108"/>
      <c r="FR2356" s="108"/>
      <c r="FS2356" s="108"/>
      <c r="FT2356" s="108"/>
      <c r="FU2356" s="108"/>
      <c r="FV2356" s="108"/>
      <c r="FW2356" s="108"/>
      <c r="FX2356" s="108"/>
      <c r="FY2356" s="108"/>
      <c r="FZ2356" s="108"/>
      <c r="GA2356" s="108"/>
      <c r="GB2356" s="108"/>
      <c r="GC2356" s="108"/>
      <c r="GD2356" s="108"/>
      <c r="GE2356" s="108"/>
      <c r="GF2356" s="108"/>
      <c r="GG2356" s="108"/>
      <c r="GH2356" s="108"/>
      <c r="GI2356" s="108"/>
      <c r="GJ2356" s="108"/>
      <c r="GK2356" s="108"/>
      <c r="GL2356" s="108"/>
      <c r="GM2356" s="108"/>
      <c r="GN2356" s="108"/>
      <c r="GO2356" s="108"/>
      <c r="GP2356" s="108"/>
      <c r="GQ2356" s="108"/>
      <c r="GR2356" s="108"/>
      <c r="GS2356" s="108"/>
      <c r="GT2356" s="108"/>
      <c r="GU2356" s="108"/>
      <c r="GV2356" s="108"/>
      <c r="GW2356" s="108"/>
      <c r="GX2356" s="108"/>
      <c r="GY2356" s="108"/>
      <c r="GZ2356" s="108"/>
      <c r="HA2356" s="108"/>
      <c r="HB2356" s="108"/>
      <c r="HC2356" s="108"/>
      <c r="HD2356" s="108"/>
      <c r="HE2356" s="108"/>
      <c r="HF2356" s="108"/>
      <c r="HG2356" s="108"/>
      <c r="HH2356" s="108"/>
      <c r="HI2356" s="108"/>
      <c r="HJ2356" s="108"/>
      <c r="HK2356" s="108"/>
      <c r="HL2356" s="108"/>
      <c r="HM2356" s="108"/>
      <c r="HN2356" s="108"/>
      <c r="HO2356" s="108"/>
      <c r="HP2356" s="108"/>
      <c r="HQ2356" s="108"/>
      <c r="HR2356" s="108"/>
      <c r="HS2356" s="108"/>
      <c r="HT2356" s="108"/>
      <c r="HU2356" s="108"/>
      <c r="HV2356" s="108"/>
      <c r="HW2356" s="108"/>
      <c r="HX2356" s="108"/>
      <c r="HY2356" s="108"/>
      <c r="HZ2356" s="108"/>
      <c r="IA2356" s="108"/>
      <c r="IB2356" s="108"/>
      <c r="IC2356" s="108"/>
      <c r="ID2356" s="108"/>
      <c r="IE2356" s="108"/>
      <c r="IF2356" s="108"/>
      <c r="IG2356" s="108"/>
      <c r="IH2356" s="108"/>
      <c r="II2356" s="108"/>
      <c r="IJ2356" s="108"/>
      <c r="IK2356" s="108"/>
      <c r="IL2356" s="108"/>
      <c r="IM2356" s="108"/>
      <c r="IN2356" s="108"/>
      <c r="IO2356" s="108"/>
      <c r="IP2356" s="108"/>
      <c r="IQ2356" s="108"/>
      <c r="IR2356" s="108"/>
      <c r="IS2356" s="108"/>
      <c r="IT2356" s="108"/>
      <c r="IU2356" s="108"/>
      <c r="IV2356" s="108"/>
    </row>
    <row r="2357" spans="1:256" x14ac:dyDescent="0.2">
      <c r="E2357" s="8"/>
      <c r="F2357" s="8"/>
      <c r="G2357" s="120"/>
      <c r="I2357" s="8"/>
      <c r="J2357" s="8"/>
      <c r="L2357" s="8"/>
      <c r="M2357" s="8"/>
      <c r="O2357" s="8"/>
      <c r="P2357" s="8"/>
      <c r="R2357" s="8"/>
      <c r="S2357" s="8"/>
      <c r="U2357" s="8"/>
      <c r="V2357" s="8"/>
      <c r="X2357" s="8"/>
      <c r="Y2357" s="8"/>
      <c r="AA2357" s="8"/>
      <c r="AB2357" s="8"/>
      <c r="AD2357" s="8"/>
      <c r="AE2357" s="8"/>
      <c r="AG2357" s="8"/>
      <c r="AH2357" s="8"/>
      <c r="AJ2357" s="8"/>
      <c r="AK2357" s="8"/>
      <c r="AM2357" s="8"/>
      <c r="AN2357" s="8"/>
      <c r="AP2357" s="8"/>
      <c r="AQ2357" s="8"/>
      <c r="AS2357" s="8"/>
      <c r="AT2357" s="8"/>
      <c r="AV2357" s="8"/>
      <c r="AW2357" s="8"/>
      <c r="AY2357" s="8"/>
      <c r="AZ2357" s="8"/>
      <c r="BA2357" s="108"/>
      <c r="BB2357" s="109"/>
      <c r="BC2357" s="109"/>
      <c r="BD2357" s="108"/>
      <c r="BE2357" s="109"/>
      <c r="BF2357" s="109"/>
      <c r="BG2357" s="108"/>
      <c r="BH2357" s="109"/>
      <c r="BI2357" s="109"/>
      <c r="BJ2357" s="108"/>
      <c r="BK2357" s="109"/>
      <c r="BL2357" s="109"/>
      <c r="BM2357" s="108"/>
      <c r="BN2357" s="109"/>
      <c r="BO2357" s="109"/>
      <c r="BP2357" s="108"/>
      <c r="BQ2357" s="123"/>
      <c r="BR2357" s="109"/>
      <c r="BS2357" s="116"/>
      <c r="BT2357" s="108"/>
      <c r="BU2357" s="120"/>
      <c r="BV2357" s="116"/>
      <c r="BW2357" s="116"/>
      <c r="BX2357" s="125"/>
      <c r="BY2357" s="108"/>
      <c r="BZ2357" s="108"/>
      <c r="CA2357" s="108"/>
      <c r="CB2357" s="108"/>
      <c r="CC2357" s="108"/>
      <c r="CD2357" s="108"/>
      <c r="CE2357" s="108"/>
      <c r="CF2357" s="108"/>
      <c r="CG2357" s="108"/>
      <c r="CH2357" s="108"/>
      <c r="CI2357" s="108"/>
      <c r="CJ2357" s="108"/>
      <c r="CK2357" s="108"/>
      <c r="CL2357" s="108"/>
      <c r="CM2357" s="108"/>
      <c r="CN2357" s="108"/>
      <c r="CO2357" s="108"/>
      <c r="CP2357" s="108"/>
      <c r="CQ2357" s="108"/>
      <c r="CR2357" s="108"/>
      <c r="CS2357" s="108"/>
      <c r="CT2357" s="108"/>
      <c r="CU2357" s="108"/>
      <c r="CV2357" s="108"/>
      <c r="CW2357" s="108"/>
      <c r="CX2357" s="108"/>
      <c r="CY2357" s="108"/>
      <c r="CZ2357" s="108"/>
      <c r="DA2357" s="108"/>
      <c r="DB2357" s="108"/>
      <c r="DC2357" s="108"/>
      <c r="DD2357" s="108"/>
      <c r="DE2357" s="108"/>
      <c r="DF2357" s="108"/>
      <c r="DG2357" s="108"/>
      <c r="DH2357" s="108"/>
      <c r="DI2357" s="108"/>
      <c r="DJ2357" s="108"/>
      <c r="DK2357" s="108"/>
      <c r="DL2357" s="108"/>
      <c r="DM2357" s="108"/>
      <c r="DN2357" s="108"/>
      <c r="DO2357" s="108"/>
      <c r="DP2357" s="108"/>
      <c r="DQ2357" s="108"/>
      <c r="DR2357" s="108"/>
      <c r="DS2357" s="108"/>
      <c r="DT2357" s="108"/>
      <c r="DU2357" s="108"/>
      <c r="DV2357" s="108"/>
      <c r="DW2357" s="108"/>
      <c r="DX2357" s="108"/>
      <c r="DY2357" s="108"/>
      <c r="DZ2357" s="108"/>
      <c r="EA2357" s="108"/>
      <c r="EB2357" s="108"/>
      <c r="EC2357" s="108"/>
      <c r="ED2357" s="108"/>
      <c r="EE2357" s="108"/>
      <c r="EF2357" s="108"/>
      <c r="EG2357" s="108"/>
      <c r="EH2357" s="108"/>
      <c r="EI2357" s="108"/>
      <c r="EJ2357" s="108"/>
      <c r="EK2357" s="108"/>
      <c r="EL2357" s="108"/>
      <c r="EM2357" s="108"/>
      <c r="EN2357" s="108"/>
      <c r="EO2357" s="108"/>
      <c r="EP2357" s="108"/>
      <c r="EQ2357" s="108"/>
      <c r="ER2357" s="108"/>
      <c r="ES2357" s="108"/>
      <c r="ET2357" s="108"/>
      <c r="EU2357" s="108"/>
      <c r="EV2357" s="108"/>
      <c r="EW2357" s="108"/>
      <c r="EX2357" s="108"/>
      <c r="EY2357" s="108"/>
      <c r="EZ2357" s="108"/>
      <c r="FA2357" s="108"/>
      <c r="FB2357" s="108"/>
      <c r="FC2357" s="108"/>
      <c r="FD2357" s="108"/>
      <c r="FE2357" s="108"/>
      <c r="FF2357" s="108"/>
      <c r="FG2357" s="108"/>
      <c r="FH2357" s="108"/>
      <c r="FI2357" s="108"/>
      <c r="FJ2357" s="108"/>
      <c r="FK2357" s="108"/>
      <c r="FL2357" s="108"/>
      <c r="FM2357" s="108"/>
      <c r="FN2357" s="108"/>
      <c r="FO2357" s="108"/>
      <c r="FP2357" s="108"/>
      <c r="FQ2357" s="108"/>
      <c r="FR2357" s="108"/>
      <c r="FS2357" s="108"/>
      <c r="FT2357" s="108"/>
      <c r="FU2357" s="108"/>
      <c r="FV2357" s="108"/>
      <c r="FW2357" s="108"/>
      <c r="FX2357" s="108"/>
      <c r="FY2357" s="108"/>
      <c r="FZ2357" s="108"/>
      <c r="GA2357" s="108"/>
      <c r="GB2357" s="108"/>
      <c r="GC2357" s="108"/>
      <c r="GD2357" s="108"/>
      <c r="GE2357" s="108"/>
      <c r="GF2357" s="108"/>
      <c r="GG2357" s="108"/>
      <c r="GH2357" s="108"/>
      <c r="GI2357" s="108"/>
      <c r="GJ2357" s="108"/>
      <c r="GK2357" s="108"/>
      <c r="GL2357" s="108"/>
      <c r="GM2357" s="108"/>
      <c r="GN2357" s="108"/>
      <c r="GO2357" s="108"/>
      <c r="GP2357" s="108"/>
      <c r="GQ2357" s="108"/>
      <c r="GR2357" s="108"/>
      <c r="GS2357" s="108"/>
      <c r="GT2357" s="108"/>
      <c r="GU2357" s="108"/>
      <c r="GV2357" s="108"/>
      <c r="GW2357" s="108"/>
      <c r="GX2357" s="108"/>
      <c r="GY2357" s="108"/>
      <c r="GZ2357" s="108"/>
      <c r="HA2357" s="108"/>
      <c r="HB2357" s="108"/>
      <c r="HC2357" s="108"/>
      <c r="HD2357" s="108"/>
      <c r="HE2357" s="108"/>
      <c r="HF2357" s="108"/>
      <c r="HG2357" s="108"/>
      <c r="HH2357" s="108"/>
      <c r="HI2357" s="108"/>
      <c r="HJ2357" s="108"/>
      <c r="HK2357" s="108"/>
      <c r="HL2357" s="108"/>
      <c r="HM2357" s="108"/>
      <c r="HN2357" s="108"/>
      <c r="HO2357" s="108"/>
      <c r="HP2357" s="108"/>
      <c r="HQ2357" s="108"/>
      <c r="HR2357" s="108"/>
      <c r="HS2357" s="108"/>
      <c r="HT2357" s="108"/>
      <c r="HU2357" s="108"/>
      <c r="HV2357" s="108"/>
      <c r="HW2357" s="108"/>
      <c r="HX2357" s="108"/>
      <c r="HY2357" s="108"/>
      <c r="HZ2357" s="108"/>
      <c r="IA2357" s="108"/>
      <c r="IB2357" s="108"/>
      <c r="IC2357" s="108"/>
      <c r="ID2357" s="108"/>
      <c r="IE2357" s="108"/>
      <c r="IF2357" s="108"/>
      <c r="IG2357" s="108"/>
      <c r="IH2357" s="108"/>
      <c r="II2357" s="108"/>
      <c r="IJ2357" s="108"/>
      <c r="IK2357" s="108"/>
      <c r="IL2357" s="108"/>
      <c r="IM2357" s="108"/>
      <c r="IN2357" s="108"/>
      <c r="IO2357" s="108"/>
      <c r="IP2357" s="108"/>
      <c r="IQ2357" s="108"/>
      <c r="IR2357" s="108"/>
      <c r="IS2357" s="108"/>
      <c r="IT2357" s="108"/>
      <c r="IU2357" s="108"/>
      <c r="IV2357" s="108"/>
    </row>
    <row r="2358" spans="1:256" x14ac:dyDescent="0.2">
      <c r="A2358" s="108"/>
      <c r="B2358" s="108"/>
      <c r="C2358" s="108"/>
      <c r="D2358" s="123"/>
      <c r="E2358" s="109"/>
      <c r="F2358" s="120"/>
      <c r="G2358" s="120"/>
      <c r="H2358" s="108"/>
      <c r="I2358" s="108"/>
      <c r="J2358" s="120"/>
      <c r="K2358" s="108"/>
      <c r="L2358" s="108"/>
      <c r="M2358" s="120"/>
      <c r="N2358" s="108"/>
      <c r="O2358" s="108"/>
      <c r="P2358" s="120"/>
      <c r="Q2358" s="108"/>
      <c r="R2358" s="108"/>
      <c r="S2358" s="120"/>
      <c r="T2358" s="108"/>
      <c r="U2358" s="108"/>
      <c r="V2358" s="120"/>
      <c r="W2358" s="108"/>
      <c r="X2358" s="108"/>
      <c r="Y2358" s="120"/>
      <c r="Z2358" s="108"/>
      <c r="AA2358" s="108"/>
      <c r="AB2358" s="120"/>
      <c r="AC2358" s="108"/>
      <c r="AD2358" s="108"/>
      <c r="AE2358" s="120"/>
      <c r="AF2358" s="108"/>
      <c r="AG2358" s="108"/>
      <c r="AH2358" s="108"/>
      <c r="AI2358" s="108"/>
      <c r="AJ2358" s="108"/>
      <c r="AK2358" s="108"/>
      <c r="AL2358" s="108"/>
      <c r="AM2358" s="108"/>
      <c r="AN2358" s="108"/>
      <c r="AO2358" s="108"/>
      <c r="AP2358" s="108"/>
      <c r="AQ2358" s="108"/>
      <c r="AR2358" s="108"/>
      <c r="AS2358" s="108"/>
      <c r="AT2358" s="108"/>
      <c r="AU2358" s="108"/>
      <c r="AV2358" s="108"/>
      <c r="AW2358" s="108"/>
      <c r="AX2358" s="108"/>
      <c r="AY2358" s="108"/>
      <c r="AZ2358" s="108"/>
    </row>
    <row r="2359" spans="1:256" x14ac:dyDescent="0.2">
      <c r="A2359" s="108"/>
      <c r="B2359" s="108"/>
      <c r="C2359" s="108"/>
      <c r="D2359" s="116"/>
      <c r="E2359" s="109"/>
      <c r="F2359" s="120"/>
      <c r="G2359" s="120"/>
      <c r="H2359" s="108"/>
      <c r="I2359" s="108"/>
      <c r="J2359" s="120"/>
      <c r="K2359" s="108"/>
      <c r="L2359" s="108"/>
      <c r="M2359" s="120"/>
      <c r="N2359" s="108"/>
      <c r="O2359" s="108"/>
      <c r="P2359" s="120"/>
      <c r="Q2359" s="108"/>
      <c r="R2359" s="108"/>
      <c r="S2359" s="120"/>
      <c r="T2359" s="108"/>
      <c r="U2359" s="108"/>
      <c r="V2359" s="120"/>
      <c r="W2359" s="108"/>
      <c r="X2359" s="108"/>
      <c r="Y2359" s="120"/>
      <c r="Z2359" s="108"/>
      <c r="AA2359" s="108"/>
      <c r="AB2359" s="120"/>
      <c r="AC2359" s="108"/>
      <c r="AD2359" s="108"/>
      <c r="AE2359" s="120"/>
      <c r="AF2359" s="108"/>
      <c r="AG2359" s="108"/>
      <c r="AH2359" s="108"/>
      <c r="AI2359" s="108"/>
      <c r="AJ2359" s="108"/>
      <c r="AK2359" s="108"/>
      <c r="AL2359" s="108"/>
      <c r="AM2359" s="108"/>
      <c r="AN2359" s="108"/>
      <c r="AO2359" s="108"/>
      <c r="AP2359" s="108"/>
      <c r="AQ2359" s="108"/>
      <c r="AR2359" s="108"/>
      <c r="AS2359" s="108"/>
      <c r="AT2359" s="108"/>
      <c r="AU2359" s="108"/>
      <c r="AV2359" s="108"/>
      <c r="AW2359" s="108"/>
      <c r="AX2359" s="108"/>
      <c r="AY2359" s="108"/>
      <c r="AZ2359" s="108"/>
    </row>
    <row r="2360" spans="1:256" x14ac:dyDescent="0.2">
      <c r="A2360" s="108"/>
      <c r="B2360" s="108"/>
      <c r="C2360" s="108"/>
      <c r="D2360" s="116"/>
      <c r="E2360" s="109"/>
      <c r="F2360" s="120"/>
      <c r="G2360" s="120"/>
      <c r="H2360" s="108"/>
      <c r="I2360" s="108"/>
      <c r="J2360" s="120"/>
      <c r="K2360" s="108"/>
      <c r="L2360" s="108"/>
      <c r="M2360" s="120"/>
      <c r="N2360" s="108"/>
      <c r="O2360" s="108"/>
      <c r="P2360" s="120"/>
      <c r="Q2360" s="108"/>
      <c r="R2360" s="108"/>
      <c r="S2360" s="120"/>
      <c r="T2360" s="108"/>
      <c r="U2360" s="108"/>
      <c r="V2360" s="120"/>
      <c r="W2360" s="108"/>
      <c r="X2360" s="108"/>
      <c r="Y2360" s="120"/>
      <c r="Z2360" s="108"/>
      <c r="AA2360" s="108"/>
      <c r="AB2360" s="120"/>
      <c r="AC2360" s="108"/>
      <c r="AD2360" s="108"/>
      <c r="AE2360" s="120"/>
      <c r="AF2360" s="108"/>
      <c r="AG2360" s="108"/>
      <c r="AH2360" s="108"/>
      <c r="AI2360" s="108"/>
      <c r="AJ2360" s="108"/>
      <c r="AK2360" s="108"/>
      <c r="AL2360" s="108"/>
      <c r="AM2360" s="108"/>
      <c r="AN2360" s="108"/>
      <c r="AO2360" s="108"/>
      <c r="AP2360" s="108"/>
      <c r="AQ2360" s="108"/>
      <c r="AR2360" s="108"/>
      <c r="AS2360" s="108"/>
      <c r="AT2360" s="108"/>
      <c r="AU2360" s="108"/>
      <c r="AV2360" s="108"/>
      <c r="AW2360" s="108"/>
      <c r="AX2360" s="108"/>
      <c r="AY2360" s="108"/>
      <c r="AZ2360" s="108"/>
    </row>
    <row r="2361" spans="1:256" x14ac:dyDescent="0.2">
      <c r="A2361" s="108"/>
      <c r="B2361" s="108"/>
      <c r="C2361" s="108"/>
      <c r="D2361" s="116"/>
      <c r="E2361" s="109"/>
      <c r="F2361" s="120"/>
      <c r="G2361" s="120"/>
      <c r="H2361" s="108"/>
      <c r="I2361" s="108"/>
      <c r="J2361" s="120"/>
      <c r="K2361" s="108"/>
      <c r="L2361" s="108"/>
      <c r="M2361" s="120"/>
      <c r="N2361" s="108"/>
      <c r="O2361" s="108"/>
      <c r="P2361" s="120"/>
      <c r="Q2361" s="108"/>
      <c r="R2361" s="108"/>
      <c r="S2361" s="120"/>
      <c r="T2361" s="108"/>
      <c r="U2361" s="108"/>
      <c r="V2361" s="120"/>
      <c r="W2361" s="108"/>
      <c r="X2361" s="108"/>
      <c r="Y2361" s="120"/>
      <c r="Z2361" s="108"/>
      <c r="AA2361" s="108"/>
      <c r="AB2361" s="120"/>
      <c r="AC2361" s="108"/>
      <c r="AD2361" s="108"/>
      <c r="AE2361" s="120"/>
      <c r="AF2361" s="108"/>
      <c r="AG2361" s="108"/>
      <c r="AH2361" s="108"/>
      <c r="AI2361" s="108"/>
      <c r="AJ2361" s="108"/>
      <c r="AK2361" s="108"/>
      <c r="AL2361" s="108"/>
      <c r="AM2361" s="108"/>
      <c r="AN2361" s="108"/>
      <c r="AO2361" s="108"/>
      <c r="AP2361" s="108"/>
      <c r="AQ2361" s="108"/>
      <c r="AR2361" s="108"/>
      <c r="AS2361" s="108"/>
      <c r="AT2361" s="108"/>
      <c r="AU2361" s="108"/>
      <c r="AV2361" s="108"/>
      <c r="AW2361" s="108"/>
      <c r="AX2361" s="108"/>
      <c r="AY2361" s="108"/>
      <c r="AZ2361" s="108"/>
    </row>
  </sheetData>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Rosters</vt:lpstr>
      <vt:lpstr>Card Rankings</vt:lpstr>
      <vt:lpstr>UNOWNED_2025</vt:lpstr>
      <vt:lpstr>Last 3 Games Randomizer</vt:lpstr>
      <vt:lpstr>ALL</vt:lpstr>
      <vt:lpstr>ALL_SOMIFA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c:creator>
  <cp:lastModifiedBy>Dennis Crowley</cp:lastModifiedBy>
  <cp:revision>5</cp:revision>
  <dcterms:created xsi:type="dcterms:W3CDTF">2006-07-04T21:19:50Z</dcterms:created>
  <dcterms:modified xsi:type="dcterms:W3CDTF">2026-09-23T18:21:25Z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5289dcd8-a95e-4e2a-9e13-22435c01b967</vt:lpwstr>
  </property>
</Properties>
</file>